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Ex1.xml" ContentType="application/vnd.ms-office.chartex+xml"/>
  <Override PartName="/xl/charts/style6.xml" ContentType="application/vnd.ms-office.chartstyle+xml"/>
  <Override PartName="/xl/charts/colors6.xml" ContentType="application/vnd.ms-office.chartcolorstyle+xml"/>
  <Override PartName="/xl/charts/chartEx2.xml" ContentType="application/vnd.ms-office.chartex+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6"/>
  <workbookPr showInkAnnotation="0" updateLinks="always" codeName="ThisWorkbook"/>
  <mc:AlternateContent xmlns:mc="http://schemas.openxmlformats.org/markup-compatibility/2006">
    <mc:Choice Requires="x15">
      <x15ac:absPath xmlns:x15ac="http://schemas.microsoft.com/office/spreadsheetml/2010/11/ac" url="/Users/jon/Desktop/CAN  PERE REI WEBSITE/"/>
    </mc:Choice>
  </mc:AlternateContent>
  <xr:revisionPtr revIDLastSave="0" documentId="13_ncr:1_{D18E40B9-3DBC-CA4A-B085-6F199451B5A9}" xr6:coauthVersionLast="47" xr6:coauthVersionMax="47" xr10:uidLastSave="{00000000-0000-0000-0000-000000000000}"/>
  <bookViews>
    <workbookView xWindow="0" yWindow="0" windowWidth="33600" windowHeight="19400" tabRatio="910" firstSheet="1" activeTab="16" xr2:uid="{00000000-000D-0000-FFFF-FFFF00000000}"/>
  </bookViews>
  <sheets>
    <sheet name="Info" sheetId="28" r:id="rId1"/>
    <sheet name="Input" sheetId="21" r:id="rId2"/>
    <sheet name="Names" sheetId="29" state="hidden" r:id="rId3"/>
    <sheet name="Ops" sheetId="4" r:id="rId4"/>
    <sheet name="Working Capital" sheetId="5" r:id="rId5"/>
    <sheet name="Debt Model" sheetId="6" r:id="rId6"/>
    <sheet name="Capex" sheetId="7" r:id="rId7"/>
    <sheet name="Mo- FS" sheetId="8" r:id="rId8"/>
    <sheet name="Actual" sheetId="24" r:id="rId9"/>
    <sheet name="Summary" sheetId="20" r:id="rId10"/>
    <sheet name="Annual- FS " sheetId="10" r:id="rId11"/>
    <sheet name="12M FS Summary" sheetId="11" r:id="rId12"/>
    <sheet name="Breakeven" sheetId="12" r:id="rId13"/>
    <sheet name="Ratios" sheetId="13" r:id="rId14"/>
    <sheet name="Charts" sheetId="14" r:id="rId15"/>
    <sheet name="valuation" sheetId="15" r:id="rId16"/>
    <sheet name="Budget vs. Actual" sheetId="27" r:id="rId17"/>
  </sheets>
  <definedNames>
    <definedName name="_xlchart.v1.0" hidden="1">'Budget vs. Actual'!$A$84:$A$88</definedName>
    <definedName name="_xlchart.v1.1" hidden="1">'Budget vs. Actual'!$B$84:$B$88</definedName>
    <definedName name="_xlchart.v1.2" hidden="1">'Budget vs. Actual'!$D$84:$D$88</definedName>
    <definedName name="_xlchart.v1.3" hidden="1">'Budget vs. Actual'!$E$84:$E$88</definedName>
    <definedName name="Company">Input!$F$11</definedName>
    <definedName name="currency">Input!$F$12</definedName>
    <definedName name="Currency_Symbol_Inputs">Input!$L$2</definedName>
    <definedName name="Departments">Names!$B$18:$B$27</definedName>
    <definedName name="Exityear">valuation!$E$6</definedName>
    <definedName name="FirstFiscalMonth">Input!$F$18</definedName>
    <definedName name="FirstYear">Input!$F$13</definedName>
    <definedName name="IncomeTaxRate">Input!$D$200</definedName>
    <definedName name="InflationFactor">Input!$D$199</definedName>
    <definedName name="InitialEquity">Input!$E$75</definedName>
    <definedName name="InventInitBalance">Input!$E$65</definedName>
    <definedName name="InventOnHand">Input!$D$191</definedName>
    <definedName name="Months_Name">Names!$B$4:$B$15</definedName>
    <definedName name="PayrollAnnualIncrease">Input!$D$118</definedName>
    <definedName name="StartOPs">Input!$G$17</definedName>
    <definedName name="Units">Names!$B$33:$B$36</definedName>
    <definedName name="years">'12M FS Summary'!$A$46:$A$56</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21" l="1"/>
  <c r="B130" i="24"/>
  <c r="B129" i="24"/>
  <c r="B128" i="24"/>
  <c r="B127" i="24"/>
  <c r="B118" i="24"/>
  <c r="B117" i="24"/>
  <c r="B116" i="24"/>
  <c r="B115" i="24"/>
  <c r="B114" i="24"/>
  <c r="B113" i="24"/>
  <c r="B98" i="24"/>
  <c r="B97" i="24"/>
  <c r="B96" i="24"/>
  <c r="B91" i="24"/>
  <c r="B90" i="24"/>
  <c r="B89" i="24"/>
  <c r="B85" i="24"/>
  <c r="B84" i="24"/>
  <c r="B83" i="24"/>
  <c r="B82" i="24"/>
  <c r="B65" i="24"/>
  <c r="B64" i="24"/>
  <c r="B63" i="24"/>
  <c r="B62" i="24"/>
  <c r="B61" i="24"/>
  <c r="B60" i="24"/>
  <c r="B59" i="24"/>
  <c r="B58" i="24"/>
  <c r="B57" i="24"/>
  <c r="B56" i="24"/>
  <c r="B55" i="24"/>
  <c r="B54" i="24"/>
  <c r="B53" i="24"/>
  <c r="B52" i="24"/>
  <c r="B51" i="24"/>
  <c r="B50" i="24"/>
  <c r="B49" i="24"/>
  <c r="B48" i="24"/>
  <c r="B47" i="24"/>
  <c r="B46" i="24"/>
  <c r="B44" i="24"/>
  <c r="B43" i="24"/>
  <c r="B30" i="24"/>
  <c r="B29" i="24"/>
  <c r="B28" i="24"/>
  <c r="B27" i="24"/>
  <c r="B26" i="24"/>
  <c r="B25" i="24"/>
  <c r="B24" i="24"/>
  <c r="B23" i="24"/>
  <c r="B22" i="24"/>
  <c r="B21" i="24"/>
  <c r="B19" i="24"/>
  <c r="B18" i="24"/>
  <c r="B17" i="24"/>
  <c r="B16" i="24"/>
  <c r="B15" i="24"/>
  <c r="B14" i="24"/>
  <c r="B13" i="24"/>
  <c r="B12" i="24"/>
  <c r="B11" i="24"/>
  <c r="B10" i="24"/>
  <c r="B14" i="8"/>
  <c r="E38" i="21" l="1"/>
  <c r="E27" i="21"/>
  <c r="D156" i="21"/>
  <c r="B70" i="24"/>
  <c r="A68" i="24"/>
  <c r="A69" i="24"/>
  <c r="A70" i="24"/>
  <c r="B67" i="27"/>
  <c r="B66" i="27"/>
  <c r="A66" i="27"/>
  <c r="A67" i="27"/>
  <c r="A68" i="27"/>
  <c r="B40" i="27"/>
  <c r="B39" i="27"/>
  <c r="B38" i="27"/>
  <c r="B37" i="27"/>
  <c r="B36" i="27"/>
  <c r="B35" i="27"/>
  <c r="A40" i="27"/>
  <c r="B19" i="27" l="1"/>
  <c r="B20" i="27"/>
  <c r="B21" i="27"/>
  <c r="B22" i="27"/>
  <c r="A17" i="27"/>
  <c r="A35" i="27" s="1"/>
  <c r="C8" i="15"/>
  <c r="I29" i="20"/>
  <c r="B37" i="20"/>
  <c r="B36" i="20"/>
  <c r="B35" i="20"/>
  <c r="B34" i="20"/>
  <c r="B33" i="20"/>
  <c r="B32" i="20"/>
  <c r="B31" i="20"/>
  <c r="B30" i="20"/>
  <c r="B19" i="20"/>
  <c r="B18" i="20"/>
  <c r="B16" i="20"/>
  <c r="B15" i="20"/>
  <c r="B14" i="20"/>
  <c r="B13" i="20"/>
  <c r="B12" i="20"/>
  <c r="B10" i="20"/>
  <c r="B9" i="20"/>
  <c r="B8" i="20"/>
  <c r="C36" i="29"/>
  <c r="B17" i="12"/>
  <c r="F178" i="21"/>
  <c r="F177" i="21"/>
  <c r="F176" i="21"/>
  <c r="F175" i="21"/>
  <c r="F174" i="21"/>
  <c r="F173" i="21"/>
  <c r="F172" i="21"/>
  <c r="F171" i="21"/>
  <c r="F170" i="21"/>
  <c r="F169" i="21"/>
  <c r="F168" i="21"/>
  <c r="F167" i="21"/>
  <c r="F166" i="21"/>
  <c r="F165" i="21"/>
  <c r="F164" i="21"/>
  <c r="F163" i="21"/>
  <c r="F162" i="21"/>
  <c r="J66" i="24"/>
  <c r="A32"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BT33" i="24"/>
  <c r="BU33" i="24"/>
  <c r="BV33" i="24"/>
  <c r="BW33" i="24"/>
  <c r="BX33" i="24"/>
  <c r="BY33" i="24"/>
  <c r="BZ33" i="24"/>
  <c r="CA33" i="24"/>
  <c r="CB33" i="24"/>
  <c r="CC33" i="24"/>
  <c r="CD33" i="24"/>
  <c r="CE33" i="24"/>
  <c r="CF33" i="24"/>
  <c r="CG33" i="24"/>
  <c r="CH33" i="24"/>
  <c r="CI33" i="24"/>
  <c r="CJ33" i="24"/>
  <c r="CK33" i="24"/>
  <c r="CL33" i="24"/>
  <c r="CM33" i="24"/>
  <c r="CN33" i="24"/>
  <c r="CO33" i="24"/>
  <c r="CP33" i="24"/>
  <c r="CQ33" i="24"/>
  <c r="CR33" i="24"/>
  <c r="CS33" i="24"/>
  <c r="CT33" i="24"/>
  <c r="CU33" i="24"/>
  <c r="CV33" i="24"/>
  <c r="CW33" i="24"/>
  <c r="CX33" i="24"/>
  <c r="CY33" i="24"/>
  <c r="CZ33" i="24"/>
  <c r="DA33" i="24"/>
  <c r="DB33" i="24"/>
  <c r="DC33" i="24"/>
  <c r="DD33" i="24"/>
  <c r="DE33" i="24"/>
  <c r="DF33" i="24"/>
  <c r="DG33" i="24"/>
  <c r="DH33" i="24"/>
  <c r="DI33" i="24"/>
  <c r="DJ33" i="24"/>
  <c r="DK33" i="24"/>
  <c r="DL33" i="24"/>
  <c r="DM33" i="24"/>
  <c r="DN33" i="24"/>
  <c r="DO33" i="24"/>
  <c r="DP33" i="24"/>
  <c r="DQ33" i="24"/>
  <c r="DR33" i="24"/>
  <c r="DS33" i="24"/>
  <c r="DT33" i="24"/>
  <c r="DU33" i="24"/>
  <c r="DV33" i="24"/>
  <c r="DW33" i="24"/>
  <c r="DX33" i="24"/>
  <c r="DY33" i="24"/>
  <c r="DZ33" i="24"/>
  <c r="EA33" i="24"/>
  <c r="EB33" i="24"/>
  <c r="EC33" i="24"/>
  <c r="ED33" i="24"/>
  <c r="EE33"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BT34" i="24"/>
  <c r="BU34" i="24"/>
  <c r="BV34" i="24"/>
  <c r="BW34" i="24"/>
  <c r="BX34" i="24"/>
  <c r="BY34" i="24"/>
  <c r="BZ34" i="24"/>
  <c r="CA34" i="24"/>
  <c r="CB34" i="24"/>
  <c r="CC34" i="24"/>
  <c r="CD34" i="24"/>
  <c r="CE34" i="24"/>
  <c r="CF34" i="24"/>
  <c r="CG34" i="24"/>
  <c r="CH34" i="24"/>
  <c r="CI34" i="24"/>
  <c r="CJ34" i="24"/>
  <c r="CK34" i="24"/>
  <c r="CL34" i="24"/>
  <c r="CM34" i="24"/>
  <c r="CN34" i="24"/>
  <c r="CO34" i="24"/>
  <c r="CP34" i="24"/>
  <c r="CQ34" i="24"/>
  <c r="CR34" i="24"/>
  <c r="CS34" i="24"/>
  <c r="CT34" i="24"/>
  <c r="CU34" i="24"/>
  <c r="CV34" i="24"/>
  <c r="CW34" i="24"/>
  <c r="CX34" i="24"/>
  <c r="CY34" i="24"/>
  <c r="CZ34" i="24"/>
  <c r="DA34" i="24"/>
  <c r="DB34" i="24"/>
  <c r="DC34" i="24"/>
  <c r="DD34" i="24"/>
  <c r="DE34" i="24"/>
  <c r="DF34" i="24"/>
  <c r="DG34" i="24"/>
  <c r="DH34" i="24"/>
  <c r="DI34" i="24"/>
  <c r="DJ34" i="24"/>
  <c r="DK34" i="24"/>
  <c r="DL34" i="24"/>
  <c r="DM34" i="24"/>
  <c r="DN34" i="24"/>
  <c r="DO34" i="24"/>
  <c r="DP34" i="24"/>
  <c r="DQ34" i="24"/>
  <c r="DR34" i="24"/>
  <c r="DS34" i="24"/>
  <c r="DT34" i="24"/>
  <c r="DU34" i="24"/>
  <c r="DV34" i="24"/>
  <c r="DW34" i="24"/>
  <c r="DX34" i="24"/>
  <c r="DY34" i="24"/>
  <c r="DZ34" i="24"/>
  <c r="EA34" i="24"/>
  <c r="EB34" i="24"/>
  <c r="EC34" i="24"/>
  <c r="ED34" i="24"/>
  <c r="EE34"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BT35" i="24"/>
  <c r="BU35" i="24"/>
  <c r="BV35" i="24"/>
  <c r="BW35" i="24"/>
  <c r="BX35" i="24"/>
  <c r="BY35" i="24"/>
  <c r="BZ35" i="24"/>
  <c r="CA35" i="24"/>
  <c r="CB35" i="24"/>
  <c r="CC35" i="24"/>
  <c r="CD35" i="24"/>
  <c r="CE35" i="24"/>
  <c r="CF35" i="24"/>
  <c r="CG35" i="24"/>
  <c r="CH35" i="24"/>
  <c r="CI35" i="24"/>
  <c r="CJ35" i="24"/>
  <c r="CK35" i="24"/>
  <c r="CL35" i="24"/>
  <c r="CM35" i="24"/>
  <c r="CN35" i="24"/>
  <c r="CO35" i="24"/>
  <c r="CP35" i="24"/>
  <c r="CQ35" i="24"/>
  <c r="CR35" i="24"/>
  <c r="CS35" i="24"/>
  <c r="CT35" i="24"/>
  <c r="CU35" i="24"/>
  <c r="CV35" i="24"/>
  <c r="CW35" i="24"/>
  <c r="CX35" i="24"/>
  <c r="CY35" i="24"/>
  <c r="CZ35" i="24"/>
  <c r="DA35" i="24"/>
  <c r="DB35" i="24"/>
  <c r="DC35" i="24"/>
  <c r="DD35" i="24"/>
  <c r="DE35" i="24"/>
  <c r="DF35" i="24"/>
  <c r="DG35" i="24"/>
  <c r="DH35" i="24"/>
  <c r="DI35" i="24"/>
  <c r="DJ35" i="24"/>
  <c r="DK35" i="24"/>
  <c r="DL35" i="24"/>
  <c r="DM35" i="24"/>
  <c r="DN35" i="24"/>
  <c r="DO35" i="24"/>
  <c r="DP35" i="24"/>
  <c r="DQ35" i="24"/>
  <c r="DR35" i="24"/>
  <c r="DS35" i="24"/>
  <c r="DT35" i="24"/>
  <c r="DU35" i="24"/>
  <c r="DV35" i="24"/>
  <c r="DW35" i="24"/>
  <c r="DX35" i="24"/>
  <c r="DY35" i="24"/>
  <c r="DZ35" i="24"/>
  <c r="EA35" i="24"/>
  <c r="EB35" i="24"/>
  <c r="EC35" i="24"/>
  <c r="ED35" i="24"/>
  <c r="EE35"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BT36" i="24"/>
  <c r="BU36" i="24"/>
  <c r="BV36" i="24"/>
  <c r="BW36" i="24"/>
  <c r="BX36" i="24"/>
  <c r="BY36" i="24"/>
  <c r="BZ36" i="24"/>
  <c r="CA36" i="24"/>
  <c r="CB36" i="24"/>
  <c r="CC36" i="24"/>
  <c r="CD36" i="24"/>
  <c r="CE36" i="24"/>
  <c r="CF36" i="24"/>
  <c r="CG36" i="24"/>
  <c r="CH36" i="24"/>
  <c r="CI36" i="24"/>
  <c r="CJ36" i="24"/>
  <c r="CK36" i="24"/>
  <c r="CL36" i="24"/>
  <c r="CM36" i="24"/>
  <c r="CN36" i="24"/>
  <c r="CO36" i="24"/>
  <c r="CP36" i="24"/>
  <c r="CQ36" i="24"/>
  <c r="CR36" i="24"/>
  <c r="CS36" i="24"/>
  <c r="CT36" i="24"/>
  <c r="CU36" i="24"/>
  <c r="CV36" i="24"/>
  <c r="CW36" i="24"/>
  <c r="CX36" i="24"/>
  <c r="CY36" i="24"/>
  <c r="CZ36" i="24"/>
  <c r="DA36" i="24"/>
  <c r="DB36" i="24"/>
  <c r="DC36" i="24"/>
  <c r="DD36" i="24"/>
  <c r="DE36" i="24"/>
  <c r="DF36" i="24"/>
  <c r="DG36" i="24"/>
  <c r="DH36" i="24"/>
  <c r="DI36" i="24"/>
  <c r="DJ36" i="24"/>
  <c r="DK36" i="24"/>
  <c r="DL36" i="24"/>
  <c r="DM36" i="24"/>
  <c r="DN36" i="24"/>
  <c r="DO36" i="24"/>
  <c r="DP36" i="24"/>
  <c r="DQ36" i="24"/>
  <c r="DR36" i="24"/>
  <c r="DS36" i="24"/>
  <c r="DT36" i="24"/>
  <c r="DU36" i="24"/>
  <c r="DV36" i="24"/>
  <c r="DW36" i="24"/>
  <c r="DX36" i="24"/>
  <c r="DY36" i="24"/>
  <c r="DZ36" i="24"/>
  <c r="EA36" i="24"/>
  <c r="EB36" i="24"/>
  <c r="EC36" i="24"/>
  <c r="ED36" i="24"/>
  <c r="EE36"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BT37" i="24"/>
  <c r="BU37" i="24"/>
  <c r="BV37" i="24"/>
  <c r="BW37" i="24"/>
  <c r="BX37" i="24"/>
  <c r="BY37" i="24"/>
  <c r="BZ37" i="24"/>
  <c r="CA37" i="24"/>
  <c r="CB37" i="24"/>
  <c r="CC37" i="24"/>
  <c r="CD37" i="24"/>
  <c r="CE37" i="24"/>
  <c r="CF37" i="24"/>
  <c r="CG37" i="24"/>
  <c r="CH37" i="24"/>
  <c r="CI37" i="24"/>
  <c r="CJ37" i="24"/>
  <c r="CK37" i="24"/>
  <c r="CL37" i="24"/>
  <c r="CM37" i="24"/>
  <c r="CN37" i="24"/>
  <c r="CO37" i="24"/>
  <c r="CP37" i="24"/>
  <c r="CQ37" i="24"/>
  <c r="CR37" i="24"/>
  <c r="CS37" i="24"/>
  <c r="CT37" i="24"/>
  <c r="CU37" i="24"/>
  <c r="CV37" i="24"/>
  <c r="CW37" i="24"/>
  <c r="CX37" i="24"/>
  <c r="CY37" i="24"/>
  <c r="CZ37" i="24"/>
  <c r="DA37" i="24"/>
  <c r="DB37" i="24"/>
  <c r="DC37" i="24"/>
  <c r="DD37" i="24"/>
  <c r="DE37" i="24"/>
  <c r="DF37" i="24"/>
  <c r="DG37" i="24"/>
  <c r="DH37" i="24"/>
  <c r="DI37" i="24"/>
  <c r="DJ37" i="24"/>
  <c r="DK37" i="24"/>
  <c r="DL37" i="24"/>
  <c r="DM37" i="24"/>
  <c r="DN37" i="24"/>
  <c r="DO37" i="24"/>
  <c r="DP37" i="24"/>
  <c r="DQ37" i="24"/>
  <c r="DR37" i="24"/>
  <c r="DS37" i="24"/>
  <c r="DT37" i="24"/>
  <c r="DU37" i="24"/>
  <c r="DV37" i="24"/>
  <c r="DW37" i="24"/>
  <c r="DX37" i="24"/>
  <c r="DY37" i="24"/>
  <c r="DZ37" i="24"/>
  <c r="EA37" i="24"/>
  <c r="EB37" i="24"/>
  <c r="EC37" i="24"/>
  <c r="ED37" i="24"/>
  <c r="EE37"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BT38" i="24"/>
  <c r="BU38" i="24"/>
  <c r="BV38" i="24"/>
  <c r="BW38" i="24"/>
  <c r="BX38" i="24"/>
  <c r="BY38" i="24"/>
  <c r="BZ38" i="24"/>
  <c r="CA38" i="24"/>
  <c r="CB38" i="24"/>
  <c r="CC38" i="24"/>
  <c r="CD38" i="24"/>
  <c r="CE38" i="24"/>
  <c r="CF38" i="24"/>
  <c r="CG38" i="24"/>
  <c r="CH38" i="24"/>
  <c r="CI38" i="24"/>
  <c r="CJ38" i="24"/>
  <c r="CK38" i="24"/>
  <c r="CL38" i="24"/>
  <c r="CM38" i="24"/>
  <c r="CN38" i="24"/>
  <c r="CO38" i="24"/>
  <c r="CP38" i="24"/>
  <c r="CQ38" i="24"/>
  <c r="CR38" i="24"/>
  <c r="CS38" i="24"/>
  <c r="CT38" i="24"/>
  <c r="CU38" i="24"/>
  <c r="CV38" i="24"/>
  <c r="CW38" i="24"/>
  <c r="CX38" i="24"/>
  <c r="CY38" i="24"/>
  <c r="CZ38" i="24"/>
  <c r="DA38" i="24"/>
  <c r="DB38" i="24"/>
  <c r="DC38" i="24"/>
  <c r="DD38" i="24"/>
  <c r="DE38" i="24"/>
  <c r="DF38" i="24"/>
  <c r="DG38" i="24"/>
  <c r="DH38" i="24"/>
  <c r="DI38" i="24"/>
  <c r="DJ38" i="24"/>
  <c r="DK38" i="24"/>
  <c r="DL38" i="24"/>
  <c r="DM38" i="24"/>
  <c r="DN38" i="24"/>
  <c r="DO38" i="24"/>
  <c r="DP38" i="24"/>
  <c r="DQ38" i="24"/>
  <c r="DR38" i="24"/>
  <c r="DS38" i="24"/>
  <c r="DT38" i="24"/>
  <c r="DU38" i="24"/>
  <c r="DV38" i="24"/>
  <c r="DW38" i="24"/>
  <c r="DX38" i="24"/>
  <c r="DY38" i="24"/>
  <c r="DZ38" i="24"/>
  <c r="EA38" i="24"/>
  <c r="EB38" i="24"/>
  <c r="EC38" i="24"/>
  <c r="ED38" i="24"/>
  <c r="EE38"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BT39" i="24"/>
  <c r="BU39" i="24"/>
  <c r="BV39" i="24"/>
  <c r="BW39" i="24"/>
  <c r="BX39" i="24"/>
  <c r="BY39" i="24"/>
  <c r="BZ39" i="24"/>
  <c r="CA39" i="24"/>
  <c r="CB39" i="24"/>
  <c r="CC39" i="24"/>
  <c r="CD39" i="24"/>
  <c r="CE39" i="24"/>
  <c r="CF39" i="24"/>
  <c r="CG39" i="24"/>
  <c r="CH39" i="24"/>
  <c r="CI39" i="24"/>
  <c r="CJ39" i="24"/>
  <c r="CK39" i="24"/>
  <c r="CL39" i="24"/>
  <c r="CM39" i="24"/>
  <c r="CN39" i="24"/>
  <c r="CO39" i="24"/>
  <c r="CP39" i="24"/>
  <c r="CQ39" i="24"/>
  <c r="CR39" i="24"/>
  <c r="CS39" i="24"/>
  <c r="CT39" i="24"/>
  <c r="CU39" i="24"/>
  <c r="CV39" i="24"/>
  <c r="CW39" i="24"/>
  <c r="CX39" i="24"/>
  <c r="CY39" i="24"/>
  <c r="CZ39" i="24"/>
  <c r="DA39" i="24"/>
  <c r="DB39" i="24"/>
  <c r="DC39" i="24"/>
  <c r="DD39" i="24"/>
  <c r="DE39" i="24"/>
  <c r="DF39" i="24"/>
  <c r="DG39" i="24"/>
  <c r="DH39" i="24"/>
  <c r="DI39" i="24"/>
  <c r="DJ39" i="24"/>
  <c r="DK39" i="24"/>
  <c r="DL39" i="24"/>
  <c r="DM39" i="24"/>
  <c r="DN39" i="24"/>
  <c r="DO39" i="24"/>
  <c r="DP39" i="24"/>
  <c r="DQ39" i="24"/>
  <c r="DR39" i="24"/>
  <c r="DS39" i="24"/>
  <c r="DT39" i="24"/>
  <c r="DU39" i="24"/>
  <c r="DV39" i="24"/>
  <c r="DW39" i="24"/>
  <c r="DX39" i="24"/>
  <c r="DY39" i="24"/>
  <c r="DZ39" i="24"/>
  <c r="EA39" i="24"/>
  <c r="EB39" i="24"/>
  <c r="EC39" i="24"/>
  <c r="ED39" i="24"/>
  <c r="EE39"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BT40" i="24"/>
  <c r="BU40" i="24"/>
  <c r="BV40" i="24"/>
  <c r="BW40" i="24"/>
  <c r="BX40" i="24"/>
  <c r="BY40" i="24"/>
  <c r="BZ40" i="24"/>
  <c r="CA40" i="24"/>
  <c r="CB40" i="24"/>
  <c r="CC40" i="24"/>
  <c r="CD40" i="24"/>
  <c r="CE40" i="24"/>
  <c r="CF40" i="24"/>
  <c r="CG40" i="24"/>
  <c r="CH40" i="24"/>
  <c r="CI40" i="24"/>
  <c r="CJ40" i="24"/>
  <c r="CK40" i="24"/>
  <c r="CL40" i="24"/>
  <c r="CM40" i="24"/>
  <c r="CN40" i="24"/>
  <c r="CO40" i="24"/>
  <c r="CP40" i="24"/>
  <c r="CQ40" i="24"/>
  <c r="CR40" i="24"/>
  <c r="CS40" i="24"/>
  <c r="CT40" i="24"/>
  <c r="CU40" i="24"/>
  <c r="CV40" i="24"/>
  <c r="CW40" i="24"/>
  <c r="CX40" i="24"/>
  <c r="CY40" i="24"/>
  <c r="CZ40" i="24"/>
  <c r="DA40" i="24"/>
  <c r="DB40" i="24"/>
  <c r="DC40" i="24"/>
  <c r="DD40" i="24"/>
  <c r="DE40" i="24"/>
  <c r="DF40" i="24"/>
  <c r="DG40" i="24"/>
  <c r="DH40" i="24"/>
  <c r="DI40" i="24"/>
  <c r="DJ40" i="24"/>
  <c r="DK40" i="24"/>
  <c r="DL40" i="24"/>
  <c r="DM40" i="24"/>
  <c r="DN40" i="24"/>
  <c r="DO40" i="24"/>
  <c r="DP40" i="24"/>
  <c r="DQ40" i="24"/>
  <c r="DR40" i="24"/>
  <c r="DS40" i="24"/>
  <c r="DT40" i="24"/>
  <c r="DU40" i="24"/>
  <c r="DV40" i="24"/>
  <c r="DW40" i="24"/>
  <c r="DX40" i="24"/>
  <c r="DY40" i="24"/>
  <c r="DZ40" i="24"/>
  <c r="EA40" i="24"/>
  <c r="EB40" i="24"/>
  <c r="EC40" i="24"/>
  <c r="ED40" i="24"/>
  <c r="EE40"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BT41" i="24"/>
  <c r="BU41" i="24"/>
  <c r="BV41" i="24"/>
  <c r="BW41" i="24"/>
  <c r="BX41" i="24"/>
  <c r="BY41" i="24"/>
  <c r="BZ41" i="24"/>
  <c r="CA41" i="24"/>
  <c r="CB41" i="24"/>
  <c r="CC41" i="24"/>
  <c r="CD41" i="24"/>
  <c r="CE41" i="24"/>
  <c r="CF41" i="24"/>
  <c r="CG41" i="24"/>
  <c r="CH41" i="24"/>
  <c r="CI41" i="24"/>
  <c r="CJ41" i="24"/>
  <c r="CK41" i="24"/>
  <c r="CL41" i="24"/>
  <c r="CM41" i="24"/>
  <c r="CN41" i="24"/>
  <c r="CO41" i="24"/>
  <c r="CP41" i="24"/>
  <c r="CQ41" i="24"/>
  <c r="CR41" i="24"/>
  <c r="CS41" i="24"/>
  <c r="CT41" i="24"/>
  <c r="CU41" i="24"/>
  <c r="CV41" i="24"/>
  <c r="CW41" i="24"/>
  <c r="CX41" i="24"/>
  <c r="CY41" i="24"/>
  <c r="CZ41" i="24"/>
  <c r="DA41" i="24"/>
  <c r="DB41" i="24"/>
  <c r="DC41" i="24"/>
  <c r="DD41" i="24"/>
  <c r="DE41" i="24"/>
  <c r="DF41" i="24"/>
  <c r="DG41" i="24"/>
  <c r="DH41" i="24"/>
  <c r="DI41" i="24"/>
  <c r="DJ41" i="24"/>
  <c r="DK41" i="24"/>
  <c r="DL41" i="24"/>
  <c r="DM41" i="24"/>
  <c r="DN41" i="24"/>
  <c r="DO41" i="24"/>
  <c r="DP41" i="24"/>
  <c r="DQ41" i="24"/>
  <c r="DR41" i="24"/>
  <c r="DS41" i="24"/>
  <c r="DT41" i="24"/>
  <c r="DU41" i="24"/>
  <c r="DV41" i="24"/>
  <c r="DW41" i="24"/>
  <c r="DX41" i="24"/>
  <c r="DY41" i="24"/>
  <c r="DZ41" i="24"/>
  <c r="EA41" i="24"/>
  <c r="EB41" i="24"/>
  <c r="EC41" i="24"/>
  <c r="ED41" i="24"/>
  <c r="EE41" i="24"/>
  <c r="AN30" i="24"/>
  <c r="AO30" i="24"/>
  <c r="AP30" i="24"/>
  <c r="AQ30" i="24"/>
  <c r="AR30" i="24"/>
  <c r="AS30" i="24"/>
  <c r="AT30" i="24"/>
  <c r="AU30" i="24"/>
  <c r="AV30" i="24"/>
  <c r="AW30" i="24"/>
  <c r="AX30" i="24"/>
  <c r="AY30" i="24"/>
  <c r="AZ30" i="24"/>
  <c r="BA30" i="24"/>
  <c r="BB30" i="24"/>
  <c r="BC30" i="24"/>
  <c r="BD30" i="24"/>
  <c r="BE30" i="24"/>
  <c r="BF30" i="24"/>
  <c r="BG30" i="24"/>
  <c r="BH30" i="24"/>
  <c r="BI30" i="24"/>
  <c r="BJ30" i="24"/>
  <c r="BK30" i="24"/>
  <c r="BL30" i="24"/>
  <c r="BM30" i="24"/>
  <c r="BN30" i="24"/>
  <c r="BO30" i="24"/>
  <c r="BP30" i="24"/>
  <c r="BQ30" i="24"/>
  <c r="BR30" i="24"/>
  <c r="BS30" i="24"/>
  <c r="BT30" i="24"/>
  <c r="BU30" i="24"/>
  <c r="BV30" i="24"/>
  <c r="BW30" i="24"/>
  <c r="BX30" i="24"/>
  <c r="BY30" i="24"/>
  <c r="BZ30" i="24"/>
  <c r="CA30" i="24"/>
  <c r="CB30" i="24"/>
  <c r="CC30" i="24"/>
  <c r="CD30" i="24"/>
  <c r="CE30" i="24"/>
  <c r="CF30" i="24"/>
  <c r="CG30" i="24"/>
  <c r="CH30" i="24"/>
  <c r="CI30" i="24"/>
  <c r="CJ30" i="24"/>
  <c r="CK30" i="24"/>
  <c r="CL30" i="24"/>
  <c r="CM30" i="24"/>
  <c r="CN30" i="24"/>
  <c r="CO30" i="24"/>
  <c r="CP30" i="24"/>
  <c r="CQ30" i="24"/>
  <c r="CR30" i="24"/>
  <c r="CS30" i="24"/>
  <c r="CT30" i="24"/>
  <c r="CU30" i="24"/>
  <c r="CV30" i="24"/>
  <c r="CW30" i="24"/>
  <c r="CX30" i="24"/>
  <c r="CY30" i="24"/>
  <c r="CZ30" i="24"/>
  <c r="DA30" i="24"/>
  <c r="DB30" i="24"/>
  <c r="DC30" i="24"/>
  <c r="DD30" i="24"/>
  <c r="DE30" i="24"/>
  <c r="DF30" i="24"/>
  <c r="DG30" i="24"/>
  <c r="DH30" i="24"/>
  <c r="DI30" i="24"/>
  <c r="DJ30" i="24"/>
  <c r="DK30" i="24"/>
  <c r="DL30" i="24"/>
  <c r="DM30" i="24"/>
  <c r="DN30" i="24"/>
  <c r="DO30" i="24"/>
  <c r="DP30" i="24"/>
  <c r="DQ30" i="24"/>
  <c r="DR30" i="24"/>
  <c r="DS30" i="24"/>
  <c r="DT30" i="24"/>
  <c r="DU30" i="24"/>
  <c r="DV30" i="24"/>
  <c r="DW30" i="24"/>
  <c r="DX30" i="24"/>
  <c r="DY30" i="24"/>
  <c r="DZ30" i="24"/>
  <c r="EA30" i="24"/>
  <c r="EB30" i="24"/>
  <c r="EC30" i="24"/>
  <c r="ED30" i="24"/>
  <c r="EE30" i="24"/>
  <c r="EE19" i="24"/>
  <c r="ED19" i="24"/>
  <c r="EC19" i="24"/>
  <c r="EB19" i="24"/>
  <c r="EA19" i="24"/>
  <c r="DZ19" i="24"/>
  <c r="DY19" i="24"/>
  <c r="DX19" i="24"/>
  <c r="DW19" i="24"/>
  <c r="DV19" i="24"/>
  <c r="DU19" i="24"/>
  <c r="DT19" i="24"/>
  <c r="DS19" i="24"/>
  <c r="DR19" i="24"/>
  <c r="DQ19" i="24"/>
  <c r="DP19" i="24"/>
  <c r="DO19" i="24"/>
  <c r="DN19" i="24"/>
  <c r="DM19" i="24"/>
  <c r="DL19" i="24"/>
  <c r="DK19" i="24"/>
  <c r="DJ19" i="24"/>
  <c r="DI19" i="24"/>
  <c r="DH19" i="24"/>
  <c r="DG19" i="24"/>
  <c r="DF19" i="24"/>
  <c r="DE19" i="24"/>
  <c r="DD19" i="24"/>
  <c r="DC19" i="24"/>
  <c r="DB19" i="24"/>
  <c r="DA19" i="24"/>
  <c r="CZ19" i="24"/>
  <c r="CY19" i="24"/>
  <c r="CX19" i="24"/>
  <c r="CW19" i="24"/>
  <c r="CV19" i="24"/>
  <c r="CU19" i="24"/>
  <c r="CT19" i="24"/>
  <c r="CS19" i="24"/>
  <c r="CR19" i="24"/>
  <c r="CQ19" i="24"/>
  <c r="CP19" i="24"/>
  <c r="CO19" i="24"/>
  <c r="CN19" i="24"/>
  <c r="CM19" i="24"/>
  <c r="CL19" i="24"/>
  <c r="CK19" i="24"/>
  <c r="CJ19" i="24"/>
  <c r="CI19" i="24"/>
  <c r="CH19" i="24"/>
  <c r="CG19" i="24"/>
  <c r="CF19" i="24"/>
  <c r="CE19" i="24"/>
  <c r="CD19" i="24"/>
  <c r="CC19" i="24"/>
  <c r="CB19" i="24"/>
  <c r="CA19" i="24"/>
  <c r="BZ19" i="24"/>
  <c r="BY19" i="24"/>
  <c r="BX19" i="24"/>
  <c r="BW19" i="24"/>
  <c r="BV19" i="24"/>
  <c r="BU19" i="24"/>
  <c r="BT19" i="24"/>
  <c r="BS19" i="24"/>
  <c r="BR19" i="24"/>
  <c r="BQ19" i="24"/>
  <c r="BP1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AR19" i="24"/>
  <c r="AQ19" i="24"/>
  <c r="AP19" i="24"/>
  <c r="AO19" i="24"/>
  <c r="AN19" i="24"/>
  <c r="A10" i="24"/>
  <c r="A26" i="21"/>
  <c r="A27" i="21" s="1"/>
  <c r="B27" i="20"/>
  <c r="B23" i="20"/>
  <c r="B24" i="20"/>
  <c r="B26" i="20"/>
  <c r="B25" i="20"/>
  <c r="A34" i="10"/>
  <c r="A33" i="10"/>
  <c r="A11" i="10"/>
  <c r="A29" i="10" s="1"/>
  <c r="C62" i="4"/>
  <c r="C211" i="4"/>
  <c r="A200" i="4"/>
  <c r="A202" i="4"/>
  <c r="A201" i="4"/>
  <c r="A63" i="10"/>
  <c r="A62" i="10"/>
  <c r="A61" i="10"/>
  <c r="B72" i="8"/>
  <c r="B73" i="8"/>
  <c r="A53" i="8"/>
  <c r="A52" i="8"/>
  <c r="A51" i="8"/>
  <c r="H155" i="21"/>
  <c r="H154" i="21"/>
  <c r="H153" i="21"/>
  <c r="H152" i="21"/>
  <c r="H151" i="21"/>
  <c r="H150" i="21"/>
  <c r="H149" i="21"/>
  <c r="H148" i="21"/>
  <c r="H147" i="21"/>
  <c r="C197" i="4"/>
  <c r="B197" i="4"/>
  <c r="C196" i="4"/>
  <c r="B196" i="4"/>
  <c r="C195" i="4"/>
  <c r="B195" i="4"/>
  <c r="C194" i="4"/>
  <c r="B194" i="4"/>
  <c r="C193" i="4"/>
  <c r="B193" i="4"/>
  <c r="C192" i="4"/>
  <c r="B192" i="4"/>
  <c r="C191" i="4"/>
  <c r="B191" i="4"/>
  <c r="C190" i="4"/>
  <c r="B190" i="4"/>
  <c r="C189" i="4"/>
  <c r="B189" i="4"/>
  <c r="C188" i="4"/>
  <c r="B188" i="4"/>
  <c r="C187" i="4"/>
  <c r="B187" i="4"/>
  <c r="C186" i="4"/>
  <c r="B186" i="4"/>
  <c r="C185" i="4"/>
  <c r="B185" i="4"/>
  <c r="C184" i="4"/>
  <c r="B184" i="4"/>
  <c r="C183" i="4"/>
  <c r="B183" i="4"/>
  <c r="C182" i="4"/>
  <c r="B182" i="4"/>
  <c r="C181" i="4"/>
  <c r="B181" i="4"/>
  <c r="C180" i="4"/>
  <c r="B180" i="4"/>
  <c r="C179" i="4"/>
  <c r="B179" i="4"/>
  <c r="C178" i="4"/>
  <c r="B178" i="4"/>
  <c r="C177" i="4"/>
  <c r="B177" i="4"/>
  <c r="C176" i="4"/>
  <c r="B176" i="4"/>
  <c r="C175" i="4"/>
  <c r="B175" i="4"/>
  <c r="C174" i="4"/>
  <c r="B174" i="4"/>
  <c r="C173" i="4"/>
  <c r="B173" i="4"/>
  <c r="C172" i="4"/>
  <c r="B172" i="4"/>
  <c r="C171" i="4"/>
  <c r="B171" i="4"/>
  <c r="C170" i="4"/>
  <c r="B170" i="4"/>
  <c r="C169" i="4"/>
  <c r="B169" i="4"/>
  <c r="C168" i="4"/>
  <c r="B168" i="4"/>
  <c r="C167" i="4"/>
  <c r="B167" i="4"/>
  <c r="C166" i="4"/>
  <c r="B166" i="4"/>
  <c r="C165" i="4"/>
  <c r="B165" i="4"/>
  <c r="A160" i="4"/>
  <c r="A197" i="4" s="1"/>
  <c r="A159" i="4"/>
  <c r="A196" i="4" s="1"/>
  <c r="A158" i="4"/>
  <c r="A195" i="4" s="1"/>
  <c r="A157" i="4"/>
  <c r="A194" i="4" s="1"/>
  <c r="A156" i="4"/>
  <c r="A193" i="4" s="1"/>
  <c r="A155" i="4"/>
  <c r="A192" i="4" s="1"/>
  <c r="A154" i="4"/>
  <c r="A191" i="4" s="1"/>
  <c r="A153" i="4"/>
  <c r="A190" i="4" s="1"/>
  <c r="A152" i="4"/>
  <c r="A189" i="4" s="1"/>
  <c r="A151" i="4"/>
  <c r="A188" i="4" s="1"/>
  <c r="A150" i="4"/>
  <c r="A187" i="4" s="1"/>
  <c r="A149" i="4"/>
  <c r="A186" i="4" s="1"/>
  <c r="A148" i="4"/>
  <c r="A185" i="4" s="1"/>
  <c r="A147" i="4"/>
  <c r="A184" i="4" s="1"/>
  <c r="A146" i="4"/>
  <c r="A183" i="4" s="1"/>
  <c r="A145" i="4"/>
  <c r="A182" i="4" s="1"/>
  <c r="A144" i="4"/>
  <c r="A181" i="4" s="1"/>
  <c r="A143" i="4"/>
  <c r="A180" i="4" s="1"/>
  <c r="A142" i="4"/>
  <c r="A179" i="4" s="1"/>
  <c r="A141" i="4"/>
  <c r="A178" i="4" s="1"/>
  <c r="A140" i="4"/>
  <c r="A177" i="4" s="1"/>
  <c r="A139" i="4"/>
  <c r="A176" i="4" s="1"/>
  <c r="A138" i="4"/>
  <c r="A175" i="4" s="1"/>
  <c r="A137" i="4"/>
  <c r="A174" i="4" s="1"/>
  <c r="A136" i="4"/>
  <c r="A173" i="4" s="1"/>
  <c r="A135" i="4"/>
  <c r="A172" i="4" s="1"/>
  <c r="A134" i="4"/>
  <c r="A171" i="4" s="1"/>
  <c r="A133" i="4"/>
  <c r="A170" i="4" s="1"/>
  <c r="A132" i="4"/>
  <c r="A169" i="4" s="1"/>
  <c r="A131" i="4"/>
  <c r="A168" i="4" s="1"/>
  <c r="A130" i="4"/>
  <c r="A167" i="4" s="1"/>
  <c r="A129" i="4"/>
  <c r="A166" i="4" s="1"/>
  <c r="A128" i="4"/>
  <c r="A165" i="4" s="1"/>
  <c r="H206" i="21"/>
  <c r="L44" i="21"/>
  <c r="L43" i="21"/>
  <c r="L42" i="21"/>
  <c r="L41" i="21"/>
  <c r="L40" i="21"/>
  <c r="L39" i="21"/>
  <c r="L38" i="21"/>
  <c r="L37" i="21"/>
  <c r="L36" i="21"/>
  <c r="L35" i="21"/>
  <c r="L34" i="21"/>
  <c r="L33" i="21"/>
  <c r="L32" i="21"/>
  <c r="L31" i="21"/>
  <c r="L30" i="21"/>
  <c r="L29" i="21"/>
  <c r="L28" i="21"/>
  <c r="L27" i="21"/>
  <c r="L26" i="21"/>
  <c r="L25" i="21"/>
  <c r="G17" i="21"/>
  <c r="F18" i="21"/>
  <c r="A46" i="24" l="1"/>
  <c r="A44" i="27"/>
  <c r="A40" i="10"/>
  <c r="A45" i="27"/>
  <c r="A41" i="10"/>
  <c r="A46" i="27"/>
  <c r="A47" i="24"/>
  <c r="A48" i="24"/>
  <c r="A28" i="21"/>
  <c r="A29" i="21" l="1"/>
  <c r="A30" i="21" l="1"/>
  <c r="A31" i="21" l="1"/>
  <c r="A32" i="21" l="1"/>
  <c r="A33" i="21" l="1"/>
  <c r="A34" i="21" l="1"/>
  <c r="A35" i="21" l="1"/>
  <c r="A36" i="21" l="1"/>
  <c r="E84" i="21"/>
  <c r="A37" i="21" l="1"/>
  <c r="E59" i="21"/>
  <c r="H121" i="21"/>
  <c r="H146" i="21"/>
  <c r="H145" i="21"/>
  <c r="H144" i="21"/>
  <c r="H143" i="21"/>
  <c r="H142" i="21"/>
  <c r="H141" i="21"/>
  <c r="H140" i="21"/>
  <c r="H139" i="21"/>
  <c r="H138" i="21"/>
  <c r="H137" i="21"/>
  <c r="H136" i="21"/>
  <c r="H135" i="21"/>
  <c r="H134" i="21"/>
  <c r="H133" i="21"/>
  <c r="H132" i="21"/>
  <c r="H131" i="21"/>
  <c r="H130" i="21"/>
  <c r="H129" i="21"/>
  <c r="H128" i="21"/>
  <c r="D161" i="21"/>
  <c r="B27" i="29"/>
  <c r="A210" i="4" s="1"/>
  <c r="B26" i="29"/>
  <c r="A209" i="4" s="1"/>
  <c r="B25" i="29"/>
  <c r="A208" i="4" s="1"/>
  <c r="B24" i="29"/>
  <c r="A207" i="4" s="1"/>
  <c r="B23" i="29"/>
  <c r="A206" i="4" s="1"/>
  <c r="B22" i="29"/>
  <c r="A205" i="4" s="1"/>
  <c r="B21" i="29"/>
  <c r="A204" i="4" s="1"/>
  <c r="B20" i="29"/>
  <c r="A203" i="4" s="1"/>
  <c r="B47" i="8"/>
  <c r="B46" i="8"/>
  <c r="B45" i="8"/>
  <c r="B44" i="8"/>
  <c r="B43" i="8"/>
  <c r="B42" i="8"/>
  <c r="B41" i="8"/>
  <c r="B40" i="8"/>
  <c r="B39" i="8"/>
  <c r="B38" i="8"/>
  <c r="A38" i="8"/>
  <c r="A33" i="24" s="1"/>
  <c r="D189" i="21"/>
  <c r="E190" i="21" s="1"/>
  <c r="A38" i="21" l="1"/>
  <c r="B34" i="8"/>
  <c r="B33" i="8"/>
  <c r="A26" i="8"/>
  <c r="A21" i="24" s="1"/>
  <c r="B18" i="8"/>
  <c r="B19" i="8"/>
  <c r="B20" i="8"/>
  <c r="B21" i="8"/>
  <c r="B22" i="8"/>
  <c r="A20" i="8"/>
  <c r="A16" i="24" s="1"/>
  <c r="A21" i="8"/>
  <c r="A17" i="24" s="1"/>
  <c r="A22" i="8"/>
  <c r="A18" i="24" s="1"/>
  <c r="A19" i="8"/>
  <c r="A15" i="24" s="1"/>
  <c r="A18" i="8"/>
  <c r="A17" i="8"/>
  <c r="A20" i="27" s="1"/>
  <c r="A38" i="27" s="1"/>
  <c r="B16" i="8"/>
  <c r="B15" i="8"/>
  <c r="A16" i="8"/>
  <c r="A15" i="8"/>
  <c r="C120" i="4"/>
  <c r="C119" i="4"/>
  <c r="C118" i="4"/>
  <c r="C117" i="4"/>
  <c r="C116" i="4"/>
  <c r="C115" i="4"/>
  <c r="C107" i="4"/>
  <c r="C108" i="4"/>
  <c r="C109" i="4"/>
  <c r="C110" i="4"/>
  <c r="C111" i="4"/>
  <c r="C121" i="4"/>
  <c r="A120" i="4"/>
  <c r="A119" i="4"/>
  <c r="A118" i="4"/>
  <c r="A117" i="4"/>
  <c r="A116" i="4"/>
  <c r="A115" i="4"/>
  <c r="C85" i="4"/>
  <c r="C84" i="4"/>
  <c r="C83" i="4"/>
  <c r="A84" i="4"/>
  <c r="A83" i="4"/>
  <c r="A79" i="4"/>
  <c r="A78" i="4"/>
  <c r="A75" i="4"/>
  <c r="A74" i="4"/>
  <c r="A71" i="4"/>
  <c r="A70" i="4"/>
  <c r="C112" i="4"/>
  <c r="A111" i="4"/>
  <c r="A110" i="4"/>
  <c r="A109" i="4"/>
  <c r="A108" i="4"/>
  <c r="A107" i="4"/>
  <c r="A106" i="4"/>
  <c r="A103" i="4"/>
  <c r="A102" i="4"/>
  <c r="A101" i="4"/>
  <c r="A100" i="4"/>
  <c r="A99" i="4"/>
  <c r="A98" i="4"/>
  <c r="A95" i="4"/>
  <c r="A94" i="4"/>
  <c r="A93" i="4"/>
  <c r="A92" i="4"/>
  <c r="A91" i="4"/>
  <c r="A90" i="4"/>
  <c r="C106" i="4"/>
  <c r="C94" i="4"/>
  <c r="C93" i="4"/>
  <c r="C92" i="4"/>
  <c r="C91" i="4"/>
  <c r="C90" i="4"/>
  <c r="C61" i="4"/>
  <c r="C60" i="4"/>
  <c r="C59" i="4"/>
  <c r="C58" i="4"/>
  <c r="C57" i="4"/>
  <c r="C56" i="4"/>
  <c r="C63" i="4"/>
  <c r="C80" i="4"/>
  <c r="C79" i="4"/>
  <c r="C78" i="4"/>
  <c r="C71" i="4"/>
  <c r="C70" i="4"/>
  <c r="C53" i="4"/>
  <c r="C52" i="4"/>
  <c r="C51" i="4"/>
  <c r="C50" i="4"/>
  <c r="C49" i="4"/>
  <c r="C48" i="4"/>
  <c r="C47" i="4"/>
  <c r="C44" i="4"/>
  <c r="C43" i="4"/>
  <c r="C42" i="4"/>
  <c r="C41" i="4"/>
  <c r="C40" i="4"/>
  <c r="C39" i="4"/>
  <c r="C19" i="4"/>
  <c r="A25" i="4"/>
  <c r="A36" i="4" s="1"/>
  <c r="A24" i="4"/>
  <c r="A60" i="4" s="1"/>
  <c r="A23" i="4"/>
  <c r="A34" i="4" s="1"/>
  <c r="A22" i="4"/>
  <c r="A49" i="4" s="1"/>
  <c r="A21" i="4"/>
  <c r="A57" i="4" s="1"/>
  <c r="A20" i="4"/>
  <c r="A39" i="4" s="1"/>
  <c r="Q91" i="21"/>
  <c r="R91" i="21"/>
  <c r="E100" i="21"/>
  <c r="D95" i="21"/>
  <c r="H91" i="21"/>
  <c r="I91" i="21"/>
  <c r="J91" i="21"/>
  <c r="K91" i="21"/>
  <c r="L91" i="21"/>
  <c r="M91" i="21"/>
  <c r="N91" i="21"/>
  <c r="O91" i="21"/>
  <c r="P91" i="21"/>
  <c r="G91" i="21"/>
  <c r="D91" i="21"/>
  <c r="G84" i="21"/>
  <c r="H84" i="21" s="1"/>
  <c r="I84" i="21" s="1"/>
  <c r="J84" i="21" s="1"/>
  <c r="K84" i="21" s="1"/>
  <c r="L84" i="21" s="1"/>
  <c r="M84" i="21" s="1"/>
  <c r="N84" i="21" s="1"/>
  <c r="O84" i="21" s="1"/>
  <c r="P84" i="21" s="1"/>
  <c r="P95" i="21" s="1"/>
  <c r="P100" i="21" s="1"/>
  <c r="S91" i="21" l="1"/>
  <c r="A14" i="24"/>
  <c r="A21" i="27"/>
  <c r="A39" i="27" s="1"/>
  <c r="A11" i="24"/>
  <c r="A18" i="27"/>
  <c r="A36" i="27" s="1"/>
  <c r="A12" i="24"/>
  <c r="A19" i="27"/>
  <c r="A37" i="27" s="1"/>
  <c r="A14" i="10"/>
  <c r="A32" i="10" s="1"/>
  <c r="A13" i="24"/>
  <c r="A39" i="21"/>
  <c r="E91" i="21"/>
  <c r="D23" i="20"/>
  <c r="E23" i="20"/>
  <c r="F23" i="20"/>
  <c r="G23" i="20"/>
  <c r="C23" i="20"/>
  <c r="A39" i="8"/>
  <c r="A34" i="24" s="1"/>
  <c r="A12" i="10"/>
  <c r="A30" i="10" s="1"/>
  <c r="A40" i="8"/>
  <c r="A35" i="24" s="1"/>
  <c r="A13" i="10"/>
  <c r="A31" i="10" s="1"/>
  <c r="A34" i="8"/>
  <c r="A29" i="24" s="1"/>
  <c r="A46" i="8"/>
  <c r="A41" i="24" s="1"/>
  <c r="A28" i="8"/>
  <c r="A23" i="24" s="1"/>
  <c r="A31" i="8"/>
  <c r="A26" i="24" s="1"/>
  <c r="A43" i="8"/>
  <c r="A38" i="24" s="1"/>
  <c r="A33" i="8"/>
  <c r="A28" i="24" s="1"/>
  <c r="A45" i="8"/>
  <c r="A40" i="24" s="1"/>
  <c r="A27" i="8"/>
  <c r="A22" i="24" s="1"/>
  <c r="A32" i="8"/>
  <c r="A27" i="24" s="1"/>
  <c r="A44" i="8"/>
  <c r="A39" i="24" s="1"/>
  <c r="A29" i="8"/>
  <c r="A24" i="24" s="1"/>
  <c r="A41" i="8"/>
  <c r="A36" i="24" s="1"/>
  <c r="A30" i="8"/>
  <c r="A25" i="24" s="1"/>
  <c r="A42" i="8"/>
  <c r="A37" i="24" s="1"/>
  <c r="A42" i="4"/>
  <c r="A50" i="4"/>
  <c r="A56" i="4"/>
  <c r="A48" i="4"/>
  <c r="A31" i="4"/>
  <c r="A59" i="4"/>
  <c r="A32" i="4"/>
  <c r="A61" i="4"/>
  <c r="A40" i="4"/>
  <c r="A41" i="4"/>
  <c r="A33" i="4"/>
  <c r="A43" i="4"/>
  <c r="A44" i="4"/>
  <c r="A52" i="4"/>
  <c r="A35" i="4"/>
  <c r="A47" i="4"/>
  <c r="A58" i="4"/>
  <c r="A51" i="4"/>
  <c r="M95" i="21"/>
  <c r="M100" i="21" s="1"/>
  <c r="O95" i="21"/>
  <c r="O100" i="21" s="1"/>
  <c r="N95" i="21"/>
  <c r="N100" i="21" s="1"/>
  <c r="L95" i="21"/>
  <c r="L100" i="21" s="1"/>
  <c r="K95" i="21"/>
  <c r="K100" i="21" s="1"/>
  <c r="J95" i="21"/>
  <c r="J100" i="21" s="1"/>
  <c r="I95" i="21"/>
  <c r="I100" i="21" s="1"/>
  <c r="H95" i="21"/>
  <c r="H100" i="21" s="1"/>
  <c r="Q84" i="21"/>
  <c r="G95" i="21"/>
  <c r="G100" i="21" s="1"/>
  <c r="A40" i="21" l="1"/>
  <c r="R84" i="21"/>
  <c r="R95" i="21" s="1"/>
  <c r="R100" i="21" s="1"/>
  <c r="Q95" i="21"/>
  <c r="Q100" i="21" s="1"/>
  <c r="A41" i="21" l="1"/>
  <c r="A42" i="21" s="1"/>
  <c r="A43" i="21" s="1"/>
  <c r="A44" i="21" s="1"/>
  <c r="A45" i="21" s="1"/>
  <c r="A46" i="21" s="1"/>
  <c r="A47" i="21" s="1"/>
  <c r="A48" i="21" s="1"/>
  <c r="A49" i="21" s="1"/>
  <c r="A50" i="21" s="1"/>
  <c r="A51" i="21" s="1"/>
  <c r="A52" i="21" s="1"/>
  <c r="A53" i="21" s="1"/>
  <c r="A54" i="21" s="1"/>
  <c r="B27" i="27"/>
  <c r="B28" i="27"/>
  <c r="B29" i="27"/>
  <c r="B30" i="27"/>
  <c r="B31" i="27"/>
  <c r="B32" i="8" l="1"/>
  <c r="A1" i="14" l="1"/>
  <c r="D87" i="27" l="1"/>
  <c r="D86" i="27"/>
  <c r="D85" i="27"/>
  <c r="A2" i="27" l="1"/>
  <c r="B72" i="27" l="1"/>
  <c r="B71" i="27"/>
  <c r="B70" i="27"/>
  <c r="B69" i="27"/>
  <c r="B68" i="27"/>
  <c r="B64" i="27"/>
  <c r="B63" i="27"/>
  <c r="B62" i="27"/>
  <c r="B61" i="27"/>
  <c r="B60" i="27"/>
  <c r="B59" i="27"/>
  <c r="B58" i="27"/>
  <c r="B57" i="27"/>
  <c r="B56" i="27"/>
  <c r="B55" i="27"/>
  <c r="B54" i="27"/>
  <c r="B53" i="27"/>
  <c r="B52" i="27"/>
  <c r="B51" i="27"/>
  <c r="B50" i="27"/>
  <c r="B49" i="27"/>
  <c r="B48" i="27"/>
  <c r="B47" i="27"/>
  <c r="B46" i="27"/>
  <c r="B45" i="27"/>
  <c r="B44" i="27"/>
  <c r="B32" i="27"/>
  <c r="B26" i="27"/>
  <c r="B23" i="27"/>
  <c r="B18" i="27"/>
  <c r="B17" i="27"/>
  <c r="P14" i="27"/>
  <c r="N14" i="27"/>
  <c r="H14" i="27"/>
  <c r="F14" i="27"/>
  <c r="D14" i="27"/>
  <c r="C14" i="27" l="1"/>
  <c r="L14" i="27"/>
  <c r="E14" i="27"/>
  <c r="M14" i="27" l="1"/>
  <c r="K14" i="27"/>
  <c r="K1" i="27" s="1"/>
  <c r="L1" i="27"/>
  <c r="A88" i="27"/>
  <c r="D88" i="27" s="1"/>
  <c r="A84" i="27"/>
  <c r="D84" i="27"/>
  <c r="M1" i="27"/>
  <c r="E1" i="24" l="1"/>
  <c r="E2" i="24" s="1"/>
  <c r="D2" i="24"/>
  <c r="D3" i="24"/>
  <c r="E4" i="24"/>
  <c r="D8" i="24"/>
  <c r="AN43" i="24"/>
  <c r="AN44" i="24" s="1"/>
  <c r="AO43" i="24"/>
  <c r="AO44" i="24" s="1"/>
  <c r="AS43" i="24"/>
  <c r="AT43" i="24"/>
  <c r="AT44" i="24" s="1"/>
  <c r="AV43" i="24"/>
  <c r="AV44" i="24" s="1"/>
  <c r="AW43" i="24"/>
  <c r="AW44" i="24" s="1"/>
  <c r="AX43" i="24"/>
  <c r="AX44" i="24" s="1"/>
  <c r="BA43" i="24"/>
  <c r="BA44" i="24" s="1"/>
  <c r="BB43" i="24"/>
  <c r="BB44" i="24" s="1"/>
  <c r="BD43" i="24"/>
  <c r="BD44" i="24" s="1"/>
  <c r="BE43" i="24"/>
  <c r="BE44" i="24" s="1"/>
  <c r="BF43" i="24"/>
  <c r="BF44" i="24" s="1"/>
  <c r="BI43" i="24"/>
  <c r="BI44" i="24" s="1"/>
  <c r="BL43" i="24"/>
  <c r="BL44" i="24" s="1"/>
  <c r="BM43" i="24"/>
  <c r="BM44" i="24" s="1"/>
  <c r="BN43" i="24"/>
  <c r="BN44" i="24" s="1"/>
  <c r="BQ43" i="24"/>
  <c r="BQ44" i="24" s="1"/>
  <c r="BT43" i="24"/>
  <c r="BT44" i="24" s="1"/>
  <c r="BU43" i="24"/>
  <c r="BU44" i="24" s="1"/>
  <c r="BV43" i="24"/>
  <c r="BY43" i="24"/>
  <c r="BZ43" i="24"/>
  <c r="BZ44" i="24" s="1"/>
  <c r="CB43" i="24"/>
  <c r="CB44" i="24" s="1"/>
  <c r="CC43" i="24"/>
  <c r="CC44" i="24" s="1"/>
  <c r="CD43" i="24"/>
  <c r="CG43" i="24"/>
  <c r="CK43" i="24"/>
  <c r="CK44" i="24" s="1"/>
  <c r="CL43" i="24"/>
  <c r="CO43" i="24"/>
  <c r="CS43" i="24"/>
  <c r="CT43" i="24"/>
  <c r="CW43" i="24"/>
  <c r="CX43" i="24"/>
  <c r="CX44" i="24" s="1"/>
  <c r="CZ43" i="24"/>
  <c r="CZ44" i="24" s="1"/>
  <c r="DA43" i="24"/>
  <c r="DB43" i="24"/>
  <c r="DE43" i="24"/>
  <c r="DH43" i="24"/>
  <c r="DH44" i="24" s="1"/>
  <c r="DJ43" i="24"/>
  <c r="DJ44" i="24" s="1"/>
  <c r="DM43" i="24"/>
  <c r="DP43" i="24"/>
  <c r="DP44" i="24" s="1"/>
  <c r="DR43" i="24"/>
  <c r="DR44" i="24" s="1"/>
  <c r="DU43" i="24"/>
  <c r="DV43" i="24"/>
  <c r="DV44" i="24" s="1"/>
  <c r="DX43" i="24"/>
  <c r="DX44" i="24" s="1"/>
  <c r="DZ43" i="24"/>
  <c r="DZ44" i="24" s="1"/>
  <c r="EC43" i="24"/>
  <c r="EC44" i="24" s="1"/>
  <c r="A20" i="24"/>
  <c r="AU43" i="24"/>
  <c r="BC43" i="24"/>
  <c r="BC44" i="24" s="1"/>
  <c r="BG43" i="24"/>
  <c r="BG44" i="24" s="1"/>
  <c r="BK43" i="24"/>
  <c r="BK44" i="24" s="1"/>
  <c r="BO43" i="24"/>
  <c r="BO44" i="24" s="1"/>
  <c r="BS43" i="24"/>
  <c r="BS44" i="24" s="1"/>
  <c r="BW43" i="24"/>
  <c r="BW44" i="24" s="1"/>
  <c r="CA43" i="24"/>
  <c r="CA44" i="24" s="1"/>
  <c r="CE43" i="24"/>
  <c r="CE44" i="24" s="1"/>
  <c r="CI43" i="24"/>
  <c r="CI44" i="24" s="1"/>
  <c r="CM43" i="24"/>
  <c r="CM44" i="24" s="1"/>
  <c r="CQ43" i="24"/>
  <c r="CQ44" i="24" s="1"/>
  <c r="CY43" i="24"/>
  <c r="CY44" i="24" s="1"/>
  <c r="DC43" i="24"/>
  <c r="DC44" i="24" s="1"/>
  <c r="DG43" i="24"/>
  <c r="DG44" i="24" s="1"/>
  <c r="DI43" i="24"/>
  <c r="DI44" i="24" s="1"/>
  <c r="DK43" i="24"/>
  <c r="DK44" i="24" s="1"/>
  <c r="DO43" i="24"/>
  <c r="DO44" i="24" s="1"/>
  <c r="DQ43" i="24"/>
  <c r="DS43" i="24"/>
  <c r="DS44" i="24" s="1"/>
  <c r="DW43" i="24"/>
  <c r="DY43" i="24"/>
  <c r="DY44" i="24" s="1"/>
  <c r="EA43" i="24"/>
  <c r="EA44" i="24" s="1"/>
  <c r="EE43" i="24"/>
  <c r="EE44" i="24" s="1"/>
  <c r="AP43" i="24"/>
  <c r="AP44" i="24" s="1"/>
  <c r="AQ43" i="24"/>
  <c r="AQ44" i="24" s="1"/>
  <c r="AR43" i="24"/>
  <c r="AR44" i="24" s="1"/>
  <c r="AY43" i="24"/>
  <c r="AY44" i="24" s="1"/>
  <c r="AZ43" i="24"/>
  <c r="AZ44" i="24" s="1"/>
  <c r="BH43" i="24"/>
  <c r="BH44" i="24" s="1"/>
  <c r="BJ43" i="24"/>
  <c r="BJ44" i="24" s="1"/>
  <c r="BP43" i="24"/>
  <c r="BP44" i="24" s="1"/>
  <c r="BR43" i="24"/>
  <c r="BR44" i="24" s="1"/>
  <c r="BX43" i="24"/>
  <c r="BX44" i="24" s="1"/>
  <c r="CF43" i="24"/>
  <c r="CF44" i="24" s="1"/>
  <c r="CH43" i="24"/>
  <c r="CH44" i="24" s="1"/>
  <c r="CJ43" i="24"/>
  <c r="CJ44" i="24" s="1"/>
  <c r="CN43" i="24"/>
  <c r="CN44" i="24" s="1"/>
  <c r="CP43" i="24"/>
  <c r="CP44" i="24" s="1"/>
  <c r="CR43" i="24"/>
  <c r="CR44" i="24" s="1"/>
  <c r="CU43" i="24"/>
  <c r="CU44" i="24" s="1"/>
  <c r="CV43" i="24"/>
  <c r="CV44" i="24" s="1"/>
  <c r="DD43" i="24"/>
  <c r="DD44" i="24" s="1"/>
  <c r="DF43" i="24"/>
  <c r="DF44" i="24" s="1"/>
  <c r="DL43" i="24"/>
  <c r="DL44" i="24" s="1"/>
  <c r="DN43" i="24"/>
  <c r="DN44" i="24" s="1"/>
  <c r="DT43" i="24"/>
  <c r="DT44" i="24" s="1"/>
  <c r="EB43" i="24"/>
  <c r="EB44" i="24" s="1"/>
  <c r="ED43" i="24"/>
  <c r="ED44" i="24" s="1"/>
  <c r="D66" i="24"/>
  <c r="E66" i="24"/>
  <c r="F66" i="24"/>
  <c r="G66" i="24"/>
  <c r="H66" i="24"/>
  <c r="I66" i="24"/>
  <c r="K66" i="24"/>
  <c r="L66" i="24"/>
  <c r="M66" i="24"/>
  <c r="N66" i="24"/>
  <c r="O66" i="24"/>
  <c r="P66" i="24"/>
  <c r="Q66" i="24"/>
  <c r="R66" i="24"/>
  <c r="S66" i="24"/>
  <c r="T66" i="24"/>
  <c r="U66" i="24"/>
  <c r="V66" i="24"/>
  <c r="W66" i="24"/>
  <c r="X66" i="24"/>
  <c r="Y66" i="24"/>
  <c r="Z66" i="24"/>
  <c r="AA66" i="24"/>
  <c r="AB66" i="24"/>
  <c r="AC66" i="24"/>
  <c r="AD66" i="24"/>
  <c r="AE66" i="24"/>
  <c r="AF66" i="24"/>
  <c r="AG66" i="24"/>
  <c r="AH66" i="24"/>
  <c r="AI66" i="24"/>
  <c r="AJ66" i="24"/>
  <c r="AK66" i="24"/>
  <c r="AL66" i="24"/>
  <c r="AM66" i="24"/>
  <c r="AN66" i="24"/>
  <c r="AO66" i="24"/>
  <c r="AP66" i="24"/>
  <c r="AQ66" i="24"/>
  <c r="AR66" i="24"/>
  <c r="AS66" i="24"/>
  <c r="AS68" i="24" s="1"/>
  <c r="AS71" i="24" s="1"/>
  <c r="AT66" i="24"/>
  <c r="AT68" i="24" s="1"/>
  <c r="AT71" i="24" s="1"/>
  <c r="AU66" i="24"/>
  <c r="AV66" i="24"/>
  <c r="AV68" i="24" s="1"/>
  <c r="AV71" i="24" s="1"/>
  <c r="AW66" i="24"/>
  <c r="AW68" i="24" s="1"/>
  <c r="AW71" i="24" s="1"/>
  <c r="AX66" i="24"/>
  <c r="AX68" i="24" s="1"/>
  <c r="AX71" i="24" s="1"/>
  <c r="AY66" i="24"/>
  <c r="AY68" i="24" s="1"/>
  <c r="AY71" i="24" s="1"/>
  <c r="AZ66" i="24"/>
  <c r="BA66" i="24"/>
  <c r="BA68" i="24" s="1"/>
  <c r="BA71" i="24" s="1"/>
  <c r="BB66" i="24"/>
  <c r="BC66" i="24"/>
  <c r="BD66" i="24"/>
  <c r="BD68" i="24" s="1"/>
  <c r="BD71" i="24" s="1"/>
  <c r="BE66" i="24"/>
  <c r="BE68" i="24" s="1"/>
  <c r="BE71" i="24" s="1"/>
  <c r="BF66" i="24"/>
  <c r="BF68" i="24" s="1"/>
  <c r="BF71" i="24" s="1"/>
  <c r="BG66" i="24"/>
  <c r="BH66" i="24"/>
  <c r="BH68" i="24" s="1"/>
  <c r="BH71" i="24" s="1"/>
  <c r="BI66" i="24"/>
  <c r="BJ66" i="24"/>
  <c r="BK66" i="24"/>
  <c r="BL66" i="24"/>
  <c r="BM66" i="24"/>
  <c r="BN66" i="24"/>
  <c r="BN68" i="24" s="1"/>
  <c r="BN71" i="24" s="1"/>
  <c r="BO66" i="24"/>
  <c r="BP66" i="24"/>
  <c r="BP68" i="24" s="1"/>
  <c r="BP71" i="24" s="1"/>
  <c r="BQ66" i="24"/>
  <c r="BQ68" i="24" s="1"/>
  <c r="BQ71" i="24" s="1"/>
  <c r="BR66" i="24"/>
  <c r="BS66" i="24"/>
  <c r="BT66" i="24"/>
  <c r="BT68" i="24" s="1"/>
  <c r="BT71" i="24" s="1"/>
  <c r="BU66" i="24"/>
  <c r="BV66" i="24"/>
  <c r="BW66" i="24"/>
  <c r="BX66" i="24"/>
  <c r="BY66" i="24"/>
  <c r="BZ66" i="24"/>
  <c r="CA66" i="24"/>
  <c r="CA68" i="24" s="1"/>
  <c r="CA71" i="24" s="1"/>
  <c r="CB66" i="24"/>
  <c r="CB68" i="24" s="1"/>
  <c r="CB71" i="24" s="1"/>
  <c r="CC66" i="24"/>
  <c r="CD66" i="24"/>
  <c r="CE66" i="24"/>
  <c r="CF66" i="24"/>
  <c r="CG66" i="24"/>
  <c r="CG68" i="24" s="1"/>
  <c r="CG71" i="24" s="1"/>
  <c r="CH66" i="24"/>
  <c r="CH68" i="24" s="1"/>
  <c r="CH71" i="24" s="1"/>
  <c r="CI66" i="24"/>
  <c r="CI68" i="24" s="1"/>
  <c r="CI71" i="24" s="1"/>
  <c r="CJ66" i="24"/>
  <c r="CJ68" i="24" s="1"/>
  <c r="CJ71" i="24" s="1"/>
  <c r="CK66" i="24"/>
  <c r="CK68" i="24" s="1"/>
  <c r="CK71" i="24" s="1"/>
  <c r="CL66" i="24"/>
  <c r="CL68" i="24" s="1"/>
  <c r="CL71" i="24" s="1"/>
  <c r="CM66" i="24"/>
  <c r="CM68" i="24" s="1"/>
  <c r="CM71" i="24" s="1"/>
  <c r="CN66" i="24"/>
  <c r="CN68" i="24" s="1"/>
  <c r="CN71" i="24" s="1"/>
  <c r="CO66" i="24"/>
  <c r="CP66" i="24"/>
  <c r="CQ66" i="24"/>
  <c r="CR66" i="24"/>
  <c r="CR68" i="24" s="1"/>
  <c r="CR71" i="24" s="1"/>
  <c r="CS66" i="24"/>
  <c r="CS68" i="24" s="1"/>
  <c r="CS71" i="24" s="1"/>
  <c r="CT66" i="24"/>
  <c r="CT68" i="24" s="1"/>
  <c r="CT71" i="24" s="1"/>
  <c r="CU66" i="24"/>
  <c r="CV66" i="24"/>
  <c r="CW66" i="24"/>
  <c r="CX66" i="24"/>
  <c r="CY66" i="24"/>
  <c r="CZ66" i="24"/>
  <c r="DA66" i="24"/>
  <c r="DB66" i="24"/>
  <c r="DB68" i="24" s="1"/>
  <c r="DB71" i="24" s="1"/>
  <c r="DC66" i="24"/>
  <c r="DD66" i="24"/>
  <c r="DD68" i="24" s="1"/>
  <c r="DD71" i="24" s="1"/>
  <c r="DE66" i="24"/>
  <c r="DF66" i="24"/>
  <c r="DG66" i="24"/>
  <c r="DH66" i="24"/>
  <c r="DH68" i="24" s="1"/>
  <c r="DH71" i="24" s="1"/>
  <c r="DI66" i="24"/>
  <c r="DJ66" i="24"/>
  <c r="DK66" i="24"/>
  <c r="DL66" i="24"/>
  <c r="DM66" i="24"/>
  <c r="DM68" i="24" s="1"/>
  <c r="DM71" i="24" s="1"/>
  <c r="DN66" i="24"/>
  <c r="DO66" i="24"/>
  <c r="DO68" i="24" s="1"/>
  <c r="DO71" i="24" s="1"/>
  <c r="DP66" i="24"/>
  <c r="DQ66" i="24"/>
  <c r="DQ68" i="24" s="1"/>
  <c r="DQ71" i="24" s="1"/>
  <c r="DR66" i="24"/>
  <c r="DS66" i="24"/>
  <c r="DS68" i="24" s="1"/>
  <c r="DS71" i="24" s="1"/>
  <c r="DT66" i="24"/>
  <c r="DU66" i="24"/>
  <c r="DU68" i="24" s="1"/>
  <c r="DU71" i="24" s="1"/>
  <c r="DV66" i="24"/>
  <c r="DV68" i="24" s="1"/>
  <c r="DV71" i="24" s="1"/>
  <c r="DW66" i="24"/>
  <c r="DX66" i="24"/>
  <c r="DX68" i="24" s="1"/>
  <c r="DX71" i="24" s="1"/>
  <c r="DY66" i="24"/>
  <c r="DZ66" i="24"/>
  <c r="DZ68" i="24" s="1"/>
  <c r="DZ71" i="24" s="1"/>
  <c r="EA66" i="24"/>
  <c r="EB66" i="24"/>
  <c r="EC66" i="24"/>
  <c r="EC68" i="24" s="1"/>
  <c r="EC71" i="24" s="1"/>
  <c r="ED66" i="24"/>
  <c r="ED68" i="24" s="1"/>
  <c r="ED71" i="24" s="1"/>
  <c r="EE66" i="24"/>
  <c r="B68" i="24"/>
  <c r="B69" i="24"/>
  <c r="B71" i="24"/>
  <c r="B72" i="24"/>
  <c r="B73" i="24"/>
  <c r="D78" i="24"/>
  <c r="AN92" i="24"/>
  <c r="AO92" i="24"/>
  <c r="AP92" i="24"/>
  <c r="AQ92" i="24"/>
  <c r="AR92" i="24"/>
  <c r="AS92" i="24"/>
  <c r="AT92" i="24"/>
  <c r="AU92" i="24"/>
  <c r="AV92" i="24"/>
  <c r="AW92" i="24"/>
  <c r="AX92" i="24"/>
  <c r="AY92" i="24"/>
  <c r="AZ92" i="24"/>
  <c r="BA92" i="24"/>
  <c r="BB92" i="24"/>
  <c r="BC92" i="24"/>
  <c r="BD92" i="24"/>
  <c r="BE92" i="24"/>
  <c r="BF92" i="24"/>
  <c r="BG92" i="24"/>
  <c r="BH92" i="24"/>
  <c r="BI92" i="24"/>
  <c r="BJ92" i="24"/>
  <c r="BK92" i="24"/>
  <c r="BL92" i="24"/>
  <c r="BM92" i="24"/>
  <c r="BN92" i="24"/>
  <c r="BO92" i="24"/>
  <c r="BP92" i="24"/>
  <c r="BQ92" i="24"/>
  <c r="BR92" i="24"/>
  <c r="BS92" i="24"/>
  <c r="BT92" i="24"/>
  <c r="BU92" i="24"/>
  <c r="BV92" i="24"/>
  <c r="BW92" i="24"/>
  <c r="BX92" i="24"/>
  <c r="BY92" i="24"/>
  <c r="BZ92" i="24"/>
  <c r="CA92" i="24"/>
  <c r="CB92" i="24"/>
  <c r="CC92" i="24"/>
  <c r="CD92" i="24"/>
  <c r="CE92" i="24"/>
  <c r="CF92" i="24"/>
  <c r="CG92" i="24"/>
  <c r="CH92" i="24"/>
  <c r="CI92" i="24"/>
  <c r="CJ92" i="24"/>
  <c r="CK92" i="24"/>
  <c r="CL92" i="24"/>
  <c r="CM92" i="24"/>
  <c r="CN92" i="24"/>
  <c r="CO92" i="24"/>
  <c r="CP92" i="24"/>
  <c r="CQ92" i="24"/>
  <c r="CR92" i="24"/>
  <c r="CS92" i="24"/>
  <c r="CT92" i="24"/>
  <c r="CU92" i="24"/>
  <c r="CV92" i="24"/>
  <c r="CW92" i="24"/>
  <c r="CX92" i="24"/>
  <c r="CY92" i="24"/>
  <c r="CZ92" i="24"/>
  <c r="DA92" i="24"/>
  <c r="DB92" i="24"/>
  <c r="DC92" i="24"/>
  <c r="DD92" i="24"/>
  <c r="DE92" i="24"/>
  <c r="DF92" i="24"/>
  <c r="DG92" i="24"/>
  <c r="DH92" i="24"/>
  <c r="DI92" i="24"/>
  <c r="DJ92" i="24"/>
  <c r="DK92" i="24"/>
  <c r="DL92" i="24"/>
  <c r="DM92" i="24"/>
  <c r="DN92" i="24"/>
  <c r="DO92" i="24"/>
  <c r="DP92" i="24"/>
  <c r="DQ92" i="24"/>
  <c r="DR92" i="24"/>
  <c r="DS92" i="24"/>
  <c r="DT92" i="24"/>
  <c r="DU92" i="24"/>
  <c r="DV92" i="24"/>
  <c r="DW92" i="24"/>
  <c r="DX92" i="24"/>
  <c r="DY92" i="24"/>
  <c r="DZ92" i="24"/>
  <c r="EA92" i="24"/>
  <c r="EB92" i="24"/>
  <c r="EC92" i="24"/>
  <c r="ED92" i="24"/>
  <c r="EE92" i="24"/>
  <c r="AN99" i="24"/>
  <c r="AO99" i="24"/>
  <c r="AP99" i="24"/>
  <c r="AQ99" i="24"/>
  <c r="AR99" i="24"/>
  <c r="AS99" i="24"/>
  <c r="AT99" i="24"/>
  <c r="AU99" i="24"/>
  <c r="AV99" i="24"/>
  <c r="AW99" i="24"/>
  <c r="AX99" i="24"/>
  <c r="AY99" i="24"/>
  <c r="AZ99" i="24"/>
  <c r="BA99" i="24"/>
  <c r="BB99" i="24"/>
  <c r="BC99" i="24"/>
  <c r="BD99" i="24"/>
  <c r="BE99" i="24"/>
  <c r="BF99" i="24"/>
  <c r="BG99" i="24"/>
  <c r="BH99" i="24"/>
  <c r="BI99" i="24"/>
  <c r="BJ99" i="24"/>
  <c r="BK99" i="24"/>
  <c r="BL99" i="24"/>
  <c r="BM99" i="24"/>
  <c r="BN99" i="24"/>
  <c r="BO99" i="24"/>
  <c r="BP99" i="24"/>
  <c r="BQ99" i="24"/>
  <c r="BR99" i="24"/>
  <c r="BS99" i="24"/>
  <c r="BT99" i="24"/>
  <c r="BU99" i="24"/>
  <c r="BV99" i="24"/>
  <c r="BW99" i="24"/>
  <c r="BX99" i="24"/>
  <c r="BY99" i="24"/>
  <c r="BZ99" i="24"/>
  <c r="CA99" i="24"/>
  <c r="CB99" i="24"/>
  <c r="CC99" i="24"/>
  <c r="CD99" i="24"/>
  <c r="CE99" i="24"/>
  <c r="CF99" i="24"/>
  <c r="CG99" i="24"/>
  <c r="CH99" i="24"/>
  <c r="CI99" i="24"/>
  <c r="CJ99" i="24"/>
  <c r="CK99" i="24"/>
  <c r="CL99" i="24"/>
  <c r="CM99" i="24"/>
  <c r="CN99" i="24"/>
  <c r="CO99" i="24"/>
  <c r="CP99" i="24"/>
  <c r="CQ99" i="24"/>
  <c r="CR99" i="24"/>
  <c r="CS99" i="24"/>
  <c r="CT99" i="24"/>
  <c r="CU99" i="24"/>
  <c r="CV99" i="24"/>
  <c r="CW99" i="24"/>
  <c r="CX99" i="24"/>
  <c r="CY99" i="24"/>
  <c r="CZ99" i="24"/>
  <c r="DA99" i="24"/>
  <c r="DB99" i="24"/>
  <c r="DC99" i="24"/>
  <c r="DD99" i="24"/>
  <c r="DE99" i="24"/>
  <c r="DF99" i="24"/>
  <c r="DG99" i="24"/>
  <c r="DH99" i="24"/>
  <c r="DI99" i="24"/>
  <c r="DJ99" i="24"/>
  <c r="DK99" i="24"/>
  <c r="DL99" i="24"/>
  <c r="DM99" i="24"/>
  <c r="DN99" i="24"/>
  <c r="DO99" i="24"/>
  <c r="DP99" i="24"/>
  <c r="DQ99" i="24"/>
  <c r="DR99" i="24"/>
  <c r="DS99" i="24"/>
  <c r="DT99" i="24"/>
  <c r="DU99" i="24"/>
  <c r="DV99" i="24"/>
  <c r="DW99" i="24"/>
  <c r="DX99" i="24"/>
  <c r="DY99" i="24"/>
  <c r="DZ99" i="24"/>
  <c r="EA99" i="24"/>
  <c r="EB99" i="24"/>
  <c r="EC99" i="24"/>
  <c r="ED99" i="24"/>
  <c r="EE99" i="24"/>
  <c r="AN104" i="24"/>
  <c r="AO104" i="24"/>
  <c r="AP104" i="24"/>
  <c r="AQ104" i="24"/>
  <c r="AR104" i="24"/>
  <c r="AS104" i="24"/>
  <c r="AT104" i="24"/>
  <c r="AU104" i="24"/>
  <c r="AV104" i="24"/>
  <c r="AW104" i="24"/>
  <c r="AX104" i="24"/>
  <c r="AY104" i="24"/>
  <c r="AZ104" i="24"/>
  <c r="BA104" i="24"/>
  <c r="BB104" i="24"/>
  <c r="BC104" i="24"/>
  <c r="BD104" i="24"/>
  <c r="BE104" i="24"/>
  <c r="BF104" i="24"/>
  <c r="BG104" i="24"/>
  <c r="BH104" i="24"/>
  <c r="BI104" i="24"/>
  <c r="BJ104" i="24"/>
  <c r="BK104" i="24"/>
  <c r="BL104" i="24"/>
  <c r="BM104" i="24"/>
  <c r="BN104" i="24"/>
  <c r="BO104" i="24"/>
  <c r="BP104" i="24"/>
  <c r="BQ104" i="24"/>
  <c r="BR104" i="24"/>
  <c r="BS104" i="24"/>
  <c r="BT104" i="24"/>
  <c r="BU104" i="24"/>
  <c r="BV104" i="24"/>
  <c r="BW104" i="24"/>
  <c r="BX104" i="24"/>
  <c r="BY104" i="24"/>
  <c r="BZ104" i="24"/>
  <c r="CA104" i="24"/>
  <c r="CB104" i="24"/>
  <c r="CC104" i="24"/>
  <c r="CD104" i="24"/>
  <c r="CE104" i="24"/>
  <c r="CF104" i="24"/>
  <c r="CG104" i="24"/>
  <c r="CH104" i="24"/>
  <c r="CI104" i="24"/>
  <c r="CJ104" i="24"/>
  <c r="CK104" i="24"/>
  <c r="CL104" i="24"/>
  <c r="CM104" i="24"/>
  <c r="CN104" i="24"/>
  <c r="CO104" i="24"/>
  <c r="CP104" i="24"/>
  <c r="CQ104" i="24"/>
  <c r="CR104" i="24"/>
  <c r="CS104" i="24"/>
  <c r="CT104" i="24"/>
  <c r="CU104" i="24"/>
  <c r="CV104" i="24"/>
  <c r="CW104" i="24"/>
  <c r="CX104" i="24"/>
  <c r="CY104" i="24"/>
  <c r="CZ104" i="24"/>
  <c r="DA104" i="24"/>
  <c r="DB104" i="24"/>
  <c r="DC104" i="24"/>
  <c r="DD104" i="24"/>
  <c r="DE104" i="24"/>
  <c r="DF104" i="24"/>
  <c r="DG104" i="24"/>
  <c r="DH104" i="24"/>
  <c r="DI104" i="24"/>
  <c r="DJ104" i="24"/>
  <c r="DK104" i="24"/>
  <c r="DL104" i="24"/>
  <c r="DM104" i="24"/>
  <c r="DN104" i="24"/>
  <c r="DO104" i="24"/>
  <c r="DP104" i="24"/>
  <c r="DQ104" i="24"/>
  <c r="DR104" i="24"/>
  <c r="DS104" i="24"/>
  <c r="DT104" i="24"/>
  <c r="DU104" i="24"/>
  <c r="DV104" i="24"/>
  <c r="DW104" i="24"/>
  <c r="DX104" i="24"/>
  <c r="DY104" i="24"/>
  <c r="DZ104" i="24"/>
  <c r="EA104" i="24"/>
  <c r="EB104" i="24"/>
  <c r="EC104" i="24"/>
  <c r="ED104" i="24"/>
  <c r="EE104" i="24"/>
  <c r="AN108" i="24"/>
  <c r="AO108" i="24"/>
  <c r="AP108" i="24"/>
  <c r="AQ108" i="24"/>
  <c r="AR108" i="24"/>
  <c r="AS108" i="24"/>
  <c r="AT108" i="24"/>
  <c r="AU108" i="24"/>
  <c r="AV108" i="24"/>
  <c r="AW108" i="24"/>
  <c r="AW109" i="24" s="1"/>
  <c r="AX108" i="24"/>
  <c r="AY108" i="24"/>
  <c r="AZ108" i="24"/>
  <c r="BA108" i="24"/>
  <c r="BB108" i="24"/>
  <c r="BC108" i="24"/>
  <c r="BD108" i="24"/>
  <c r="BE108" i="24"/>
  <c r="BF108" i="24"/>
  <c r="BG108" i="24"/>
  <c r="BH108" i="24"/>
  <c r="BI108" i="24"/>
  <c r="BJ108" i="24"/>
  <c r="BK108" i="24"/>
  <c r="BL108" i="24"/>
  <c r="BM108" i="24"/>
  <c r="BM109" i="24" s="1"/>
  <c r="BN108" i="24"/>
  <c r="BO108" i="24"/>
  <c r="BP108" i="24"/>
  <c r="BQ108" i="24"/>
  <c r="BR108" i="24"/>
  <c r="BS108" i="24"/>
  <c r="BT108" i="24"/>
  <c r="BU108" i="24"/>
  <c r="BV108" i="24"/>
  <c r="BW108" i="24"/>
  <c r="BX108" i="24"/>
  <c r="BY108" i="24"/>
  <c r="BZ108" i="24"/>
  <c r="CA108" i="24"/>
  <c r="CB108" i="24"/>
  <c r="CC108" i="24"/>
  <c r="CD108" i="24"/>
  <c r="CE108" i="24"/>
  <c r="CF108" i="24"/>
  <c r="CG108" i="24"/>
  <c r="CH108" i="24"/>
  <c r="CI108" i="24"/>
  <c r="CJ108" i="24"/>
  <c r="CK108" i="24"/>
  <c r="CK109" i="24" s="1"/>
  <c r="CL108" i="24"/>
  <c r="CM108" i="24"/>
  <c r="CN108" i="24"/>
  <c r="CO108" i="24"/>
  <c r="CP108" i="24"/>
  <c r="CQ108" i="24"/>
  <c r="CR108" i="24"/>
  <c r="CS108" i="24"/>
  <c r="CT108" i="24"/>
  <c r="CU108" i="24"/>
  <c r="CV108" i="24"/>
  <c r="CW108" i="24"/>
  <c r="CX108" i="24"/>
  <c r="CY108" i="24"/>
  <c r="CZ108" i="24"/>
  <c r="CZ109" i="24" s="1"/>
  <c r="DA108" i="24"/>
  <c r="DA109" i="24" s="1"/>
  <c r="DB108" i="24"/>
  <c r="DC108" i="24"/>
  <c r="DD108" i="24"/>
  <c r="DE108" i="24"/>
  <c r="DF108" i="24"/>
  <c r="DG108" i="24"/>
  <c r="DH108" i="24"/>
  <c r="DI108" i="24"/>
  <c r="DI109" i="24" s="1"/>
  <c r="DJ108" i="24"/>
  <c r="DK108" i="24"/>
  <c r="DL108" i="24"/>
  <c r="DM108" i="24"/>
  <c r="DN108" i="24"/>
  <c r="DO108" i="24"/>
  <c r="DP108" i="24"/>
  <c r="DQ108" i="24"/>
  <c r="DR108" i="24"/>
  <c r="DS108" i="24"/>
  <c r="DT108" i="24"/>
  <c r="DU108" i="24"/>
  <c r="DV108" i="24"/>
  <c r="DW108" i="24"/>
  <c r="DX108" i="24"/>
  <c r="DY108" i="24"/>
  <c r="DY109" i="24" s="1"/>
  <c r="DZ108" i="24"/>
  <c r="EA108" i="24"/>
  <c r="EB108" i="24"/>
  <c r="EC108" i="24"/>
  <c r="ED108" i="24"/>
  <c r="EE108" i="24"/>
  <c r="EE109" i="24" s="1"/>
  <c r="CJ109" i="24"/>
  <c r="D112" i="24"/>
  <c r="AN119" i="24"/>
  <c r="AN133" i="24" s="1"/>
  <c r="AO119" i="24"/>
  <c r="AP119" i="24"/>
  <c r="AP133" i="24" s="1"/>
  <c r="AQ119" i="24"/>
  <c r="AR119" i="24"/>
  <c r="AS119" i="24"/>
  <c r="AT119" i="24"/>
  <c r="AT133" i="24" s="1"/>
  <c r="AU119" i="24"/>
  <c r="AU133" i="24" s="1"/>
  <c r="AV119" i="24"/>
  <c r="AW119" i="24"/>
  <c r="AW133" i="24" s="1"/>
  <c r="AX119" i="24"/>
  <c r="AX133" i="24" s="1"/>
  <c r="AY119" i="24"/>
  <c r="AZ119" i="24"/>
  <c r="BA119" i="24"/>
  <c r="BB119" i="24"/>
  <c r="BC119" i="24"/>
  <c r="BC133" i="24" s="1"/>
  <c r="BD119" i="24"/>
  <c r="BD133" i="24" s="1"/>
  <c r="BE119" i="24"/>
  <c r="BE133" i="24" s="1"/>
  <c r="BF119" i="24"/>
  <c r="BF133" i="24" s="1"/>
  <c r="BG119" i="24"/>
  <c r="BG133" i="24" s="1"/>
  <c r="BH119" i="24"/>
  <c r="BI119" i="24"/>
  <c r="BJ119" i="24"/>
  <c r="BJ133" i="24" s="1"/>
  <c r="BK119" i="24"/>
  <c r="BK133" i="24" s="1"/>
  <c r="BL119" i="24"/>
  <c r="BL133" i="24" s="1"/>
  <c r="BM119" i="24"/>
  <c r="BM133" i="24" s="1"/>
  <c r="BN119" i="24"/>
  <c r="BN133" i="24" s="1"/>
  <c r="BO119" i="24"/>
  <c r="BP119" i="24"/>
  <c r="BP133" i="24" s="1"/>
  <c r="BQ119" i="24"/>
  <c r="BR119" i="24"/>
  <c r="BS119" i="24"/>
  <c r="BS133" i="24" s="1"/>
  <c r="BT119" i="24"/>
  <c r="BT133" i="24" s="1"/>
  <c r="BU119" i="24"/>
  <c r="BU133" i="24" s="1"/>
  <c r="BV119" i="24"/>
  <c r="BV133" i="24" s="1"/>
  <c r="BW119" i="24"/>
  <c r="BX119" i="24"/>
  <c r="BX133" i="24" s="1"/>
  <c r="BY119" i="24"/>
  <c r="BZ119" i="24"/>
  <c r="BZ133" i="24" s="1"/>
  <c r="CA119" i="24"/>
  <c r="CA133" i="24" s="1"/>
  <c r="CB119" i="24"/>
  <c r="CB133" i="24" s="1"/>
  <c r="CC119" i="24"/>
  <c r="CC133" i="24" s="1"/>
  <c r="CD119" i="24"/>
  <c r="CD133" i="24" s="1"/>
  <c r="CE119" i="24"/>
  <c r="CE133" i="24" s="1"/>
  <c r="CF119" i="24"/>
  <c r="CF133" i="24" s="1"/>
  <c r="CG119" i="24"/>
  <c r="CH119" i="24"/>
  <c r="CI119" i="24"/>
  <c r="CI133" i="24" s="1"/>
  <c r="CJ119" i="24"/>
  <c r="CK119" i="24"/>
  <c r="CK133" i="24" s="1"/>
  <c r="CL119" i="24"/>
  <c r="CL133" i="24" s="1"/>
  <c r="CM119" i="24"/>
  <c r="CN119" i="24"/>
  <c r="CN133" i="24" s="1"/>
  <c r="CO119" i="24"/>
  <c r="CP119" i="24"/>
  <c r="CP133" i="24" s="1"/>
  <c r="CQ119" i="24"/>
  <c r="CQ133" i="24" s="1"/>
  <c r="CR119" i="24"/>
  <c r="CS119" i="24"/>
  <c r="CS133" i="24" s="1"/>
  <c r="CT119" i="24"/>
  <c r="CT133" i="24" s="1"/>
  <c r="CU119" i="24"/>
  <c r="CV119" i="24"/>
  <c r="CV133" i="24" s="1"/>
  <c r="CW119" i="24"/>
  <c r="CX119" i="24"/>
  <c r="CY119" i="24"/>
  <c r="CY133" i="24" s="1"/>
  <c r="CZ119" i="24"/>
  <c r="DA119" i="24"/>
  <c r="DA133" i="24" s="1"/>
  <c r="DB119" i="24"/>
  <c r="DB133" i="24" s="1"/>
  <c r="DC119" i="24"/>
  <c r="DC133" i="24" s="1"/>
  <c r="DD119" i="24"/>
  <c r="DE119" i="24"/>
  <c r="DF119" i="24"/>
  <c r="DF133" i="24" s="1"/>
  <c r="DG119" i="24"/>
  <c r="DG133" i="24" s="1"/>
  <c r="DH119" i="24"/>
  <c r="DH133" i="24" s="1"/>
  <c r="DI119" i="24"/>
  <c r="DI133" i="24" s="1"/>
  <c r="DJ119" i="24"/>
  <c r="DJ133" i="24" s="1"/>
  <c r="DK119" i="24"/>
  <c r="DL119" i="24"/>
  <c r="DL133" i="24" s="1"/>
  <c r="DM119" i="24"/>
  <c r="DN119" i="24"/>
  <c r="DO119" i="24"/>
  <c r="DO133" i="24" s="1"/>
  <c r="DP119" i="24"/>
  <c r="DP133" i="24" s="1"/>
  <c r="DQ119" i="24"/>
  <c r="DR119" i="24"/>
  <c r="DS119" i="24"/>
  <c r="DT119" i="24"/>
  <c r="DU119" i="24"/>
  <c r="DV119" i="24"/>
  <c r="DV133" i="24" s="1"/>
  <c r="DW119" i="24"/>
  <c r="DW133" i="24" s="1"/>
  <c r="DX119" i="24"/>
  <c r="DY119" i="24"/>
  <c r="DY133" i="24" s="1"/>
  <c r="DZ119" i="24"/>
  <c r="DZ133" i="24" s="1"/>
  <c r="EA119" i="24"/>
  <c r="EA133" i="24" s="1"/>
  <c r="EB119" i="24"/>
  <c r="EB133" i="24" s="1"/>
  <c r="EC119" i="24"/>
  <c r="ED119" i="24"/>
  <c r="EE119" i="24"/>
  <c r="EE133" i="24" s="1"/>
  <c r="D124" i="24"/>
  <c r="E124" i="24"/>
  <c r="F124" i="24"/>
  <c r="G124" i="24"/>
  <c r="H124" i="24"/>
  <c r="I124" i="24"/>
  <c r="J124" i="24"/>
  <c r="K124" i="24"/>
  <c r="L124" i="24"/>
  <c r="M124" i="24"/>
  <c r="N124" i="24"/>
  <c r="O124" i="24"/>
  <c r="P124" i="24"/>
  <c r="Q124" i="24"/>
  <c r="R124" i="24"/>
  <c r="S124" i="24"/>
  <c r="T124" i="24"/>
  <c r="U124" i="24"/>
  <c r="V124" i="24"/>
  <c r="W124" i="24"/>
  <c r="X124" i="24"/>
  <c r="Y124" i="24"/>
  <c r="Z124" i="24"/>
  <c r="AA124" i="24"/>
  <c r="AB124" i="24"/>
  <c r="AC124" i="24"/>
  <c r="AD124" i="24"/>
  <c r="AE124" i="24"/>
  <c r="AF124" i="24"/>
  <c r="AG124" i="24"/>
  <c r="AH124" i="24"/>
  <c r="AI124" i="24"/>
  <c r="AJ124" i="24"/>
  <c r="AK124" i="24"/>
  <c r="AL124" i="24"/>
  <c r="AM124" i="24"/>
  <c r="AN124" i="24"/>
  <c r="AO124" i="24"/>
  <c r="AP124" i="24"/>
  <c r="AQ124" i="24"/>
  <c r="AR124" i="24"/>
  <c r="AS124" i="24"/>
  <c r="AT124" i="24"/>
  <c r="AU124" i="24"/>
  <c r="AV124" i="24"/>
  <c r="AW124" i="24"/>
  <c r="AX124" i="24"/>
  <c r="AY124" i="24"/>
  <c r="AZ124" i="24"/>
  <c r="BA124" i="24"/>
  <c r="BB124" i="24"/>
  <c r="BC124" i="24"/>
  <c r="BD124" i="24"/>
  <c r="BE124" i="24"/>
  <c r="BF124" i="24"/>
  <c r="BG124" i="24"/>
  <c r="BH124" i="24"/>
  <c r="BI124" i="24"/>
  <c r="BJ124" i="24"/>
  <c r="BK124" i="24"/>
  <c r="BL124" i="24"/>
  <c r="BM124" i="24"/>
  <c r="BN124" i="24"/>
  <c r="BO124" i="24"/>
  <c r="BP124" i="24"/>
  <c r="BQ124" i="24"/>
  <c r="BR124" i="24"/>
  <c r="BS124" i="24"/>
  <c r="BT124" i="24"/>
  <c r="BU124" i="24"/>
  <c r="BV124" i="24"/>
  <c r="BW124" i="24"/>
  <c r="BX124" i="24"/>
  <c r="BY124" i="24"/>
  <c r="BZ124" i="24"/>
  <c r="CA124" i="24"/>
  <c r="CB124" i="24"/>
  <c r="CC124" i="24"/>
  <c r="CD124" i="24"/>
  <c r="CE124" i="24"/>
  <c r="CF124" i="24"/>
  <c r="CG124" i="24"/>
  <c r="CH124" i="24"/>
  <c r="CI124" i="24"/>
  <c r="CJ124" i="24"/>
  <c r="CK124" i="24"/>
  <c r="CL124" i="24"/>
  <c r="CM124" i="24"/>
  <c r="CN124" i="24"/>
  <c r="CO124" i="24"/>
  <c r="CP124" i="24"/>
  <c r="CQ124" i="24"/>
  <c r="CR124" i="24"/>
  <c r="CS124" i="24"/>
  <c r="CT124" i="24"/>
  <c r="CU124" i="24"/>
  <c r="CV124" i="24"/>
  <c r="CW124" i="24"/>
  <c r="CX124" i="24"/>
  <c r="CY124" i="24"/>
  <c r="CZ124" i="24"/>
  <c r="DA124" i="24"/>
  <c r="DB124" i="24"/>
  <c r="DC124" i="24"/>
  <c r="DD124" i="24"/>
  <c r="DE124" i="24"/>
  <c r="DF124" i="24"/>
  <c r="DG124" i="24"/>
  <c r="DH124" i="24"/>
  <c r="DI124" i="24"/>
  <c r="DJ124" i="24"/>
  <c r="DK124" i="24"/>
  <c r="DL124" i="24"/>
  <c r="DM124" i="24"/>
  <c r="DN124" i="24"/>
  <c r="DO124" i="24"/>
  <c r="DP124" i="24"/>
  <c r="DQ124" i="24"/>
  <c r="DR124" i="24"/>
  <c r="DS124" i="24"/>
  <c r="DT124" i="24"/>
  <c r="DU124" i="24"/>
  <c r="DV124" i="24"/>
  <c r="DW124" i="24"/>
  <c r="DX124" i="24"/>
  <c r="DY124" i="24"/>
  <c r="DZ124" i="24"/>
  <c r="EA124" i="24"/>
  <c r="EB124" i="24"/>
  <c r="EC124" i="24"/>
  <c r="ED124" i="24"/>
  <c r="EE124" i="24"/>
  <c r="AN131" i="24"/>
  <c r="AO131" i="24"/>
  <c r="AP131" i="24"/>
  <c r="AQ131" i="24"/>
  <c r="AR131" i="24"/>
  <c r="AS131" i="24"/>
  <c r="AT131" i="24"/>
  <c r="AU131" i="24"/>
  <c r="AV131" i="24"/>
  <c r="AW131" i="24"/>
  <c r="AX131" i="24"/>
  <c r="AY131" i="24"/>
  <c r="AZ131" i="24"/>
  <c r="AZ134" i="24" s="1"/>
  <c r="BA131" i="24"/>
  <c r="BB131" i="24"/>
  <c r="BC131" i="24"/>
  <c r="BD131" i="24"/>
  <c r="BE131" i="24"/>
  <c r="BF131" i="24"/>
  <c r="BG131" i="24"/>
  <c r="BH131" i="24"/>
  <c r="BI131" i="24"/>
  <c r="BJ131" i="24"/>
  <c r="BK131" i="24"/>
  <c r="BL131" i="24"/>
  <c r="BM131" i="24"/>
  <c r="BN131" i="24"/>
  <c r="BO131" i="24"/>
  <c r="BP131" i="24"/>
  <c r="BQ131" i="24"/>
  <c r="BR131" i="24"/>
  <c r="BS131" i="24"/>
  <c r="BT131" i="24"/>
  <c r="BU131" i="24"/>
  <c r="BV131" i="24"/>
  <c r="BW131" i="24"/>
  <c r="BX131" i="24"/>
  <c r="BY131" i="24"/>
  <c r="BZ131" i="24"/>
  <c r="CA131" i="24"/>
  <c r="CB131" i="24"/>
  <c r="CC131" i="24"/>
  <c r="CD131" i="24"/>
  <c r="CE131" i="24"/>
  <c r="CF131" i="24"/>
  <c r="CG131" i="24"/>
  <c r="CH131" i="24"/>
  <c r="CI131" i="24"/>
  <c r="CJ131" i="24"/>
  <c r="CK131" i="24"/>
  <c r="CL131" i="24"/>
  <c r="CM131" i="24"/>
  <c r="CN131" i="24"/>
  <c r="CO131" i="24"/>
  <c r="CP131" i="24"/>
  <c r="CQ131" i="24"/>
  <c r="CR131" i="24"/>
  <c r="CS131" i="24"/>
  <c r="CT131" i="24"/>
  <c r="CU131" i="24"/>
  <c r="CV131" i="24"/>
  <c r="CW131" i="24"/>
  <c r="CX131" i="24"/>
  <c r="CY131" i="24"/>
  <c r="CZ131" i="24"/>
  <c r="DA131" i="24"/>
  <c r="DB131" i="24"/>
  <c r="DC131" i="24"/>
  <c r="DD131" i="24"/>
  <c r="DD134" i="24" s="1"/>
  <c r="DE131" i="24"/>
  <c r="DF131" i="24"/>
  <c r="DG131" i="24"/>
  <c r="DH131" i="24"/>
  <c r="DI131" i="24"/>
  <c r="DJ131" i="24"/>
  <c r="DK131" i="24"/>
  <c r="DL131" i="24"/>
  <c r="DM131" i="24"/>
  <c r="DN131" i="24"/>
  <c r="DO131" i="24"/>
  <c r="DP131" i="24"/>
  <c r="DQ131" i="24"/>
  <c r="DR131" i="24"/>
  <c r="DS131" i="24"/>
  <c r="DT131" i="24"/>
  <c r="DU131" i="24"/>
  <c r="DV131" i="24"/>
  <c r="DW131" i="24"/>
  <c r="DX131" i="24"/>
  <c r="DY131" i="24"/>
  <c r="DZ131" i="24"/>
  <c r="EA131" i="24"/>
  <c r="EB131" i="24"/>
  <c r="EC131" i="24"/>
  <c r="ED131" i="24"/>
  <c r="EE131" i="24"/>
  <c r="AO133" i="24"/>
  <c r="AR133" i="24"/>
  <c r="AV133" i="24"/>
  <c r="AZ133" i="24"/>
  <c r="CJ133" i="24"/>
  <c r="CR133" i="24"/>
  <c r="CZ133" i="24"/>
  <c r="DD133" i="24"/>
  <c r="DQ133" i="24"/>
  <c r="DR133" i="24"/>
  <c r="DX133" i="24"/>
  <c r="CP68" i="24" l="1"/>
  <c r="CP71" i="24" s="1"/>
  <c r="DH134" i="24"/>
  <c r="AV134" i="24"/>
  <c r="DE68" i="24"/>
  <c r="DE71" i="24" s="1"/>
  <c r="BY68" i="24"/>
  <c r="BY71" i="24" s="1"/>
  <c r="BI68" i="24"/>
  <c r="BI71" i="24" s="1"/>
  <c r="DL68" i="24"/>
  <c r="DL71" i="24" s="1"/>
  <c r="DL73" i="24" s="1"/>
  <c r="DL74" i="24" s="1"/>
  <c r="AZ68" i="24"/>
  <c r="AZ71" i="24" s="1"/>
  <c r="BO68" i="24"/>
  <c r="BO71" i="24" s="1"/>
  <c r="CR134" i="24"/>
  <c r="DW68" i="24"/>
  <c r="DW71" i="24" s="1"/>
  <c r="DG68" i="24"/>
  <c r="DG71" i="24" s="1"/>
  <c r="BS68" i="24"/>
  <c r="BS71" i="24" s="1"/>
  <c r="AU68" i="24"/>
  <c r="AU71" i="24" s="1"/>
  <c r="BR68" i="24"/>
  <c r="BR71" i="24" s="1"/>
  <c r="BR73" i="24" s="1"/>
  <c r="BR74" i="24" s="1"/>
  <c r="EA68" i="24"/>
  <c r="EA71" i="24" s="1"/>
  <c r="EA73" i="24" s="1"/>
  <c r="EA74" i="24" s="1"/>
  <c r="CW68" i="24"/>
  <c r="CW71" i="24" s="1"/>
  <c r="CW73" i="24" s="1"/>
  <c r="CW74" i="24" s="1"/>
  <c r="CC68" i="24"/>
  <c r="CC71" i="24" s="1"/>
  <c r="CC73" i="24" s="1"/>
  <c r="CC74" i="24" s="1"/>
  <c r="AO68" i="24"/>
  <c r="AO71" i="24" s="1"/>
  <c r="CB134" i="24"/>
  <c r="DP68" i="24"/>
  <c r="DP71" i="24" s="1"/>
  <c r="DP73" i="24" s="1"/>
  <c r="DP74" i="24" s="1"/>
  <c r="DF68" i="24"/>
  <c r="DF71" i="24" s="1"/>
  <c r="CV68" i="24"/>
  <c r="CV71" i="24" s="1"/>
  <c r="CV73" i="24" s="1"/>
  <c r="CV74" i="24" s="1"/>
  <c r="AN68" i="24"/>
  <c r="AN71" i="24" s="1"/>
  <c r="AN73" i="24" s="1"/>
  <c r="AN74" i="24" s="1"/>
  <c r="CS109" i="24"/>
  <c r="BE109" i="24"/>
  <c r="DY68" i="24"/>
  <c r="DY71" i="24" s="1"/>
  <c r="DY73" i="24" s="1"/>
  <c r="DY74" i="24" s="1"/>
  <c r="CU68" i="24"/>
  <c r="CU71" i="24" s="1"/>
  <c r="BG68" i="24"/>
  <c r="BG71" i="24" s="1"/>
  <c r="DK68" i="24"/>
  <c r="DK71" i="24" s="1"/>
  <c r="DK73" i="24" s="1"/>
  <c r="DK74" i="24" s="1"/>
  <c r="CQ68" i="24"/>
  <c r="CQ71" i="24" s="1"/>
  <c r="BC68" i="24"/>
  <c r="BC71" i="24" s="1"/>
  <c r="EB109" i="24"/>
  <c r="DT68" i="24"/>
  <c r="DT71" i="24" s="1"/>
  <c r="DT73" i="24" s="1"/>
  <c r="DT74" i="24" s="1"/>
  <c r="DJ68" i="24"/>
  <c r="DJ71" i="24" s="1"/>
  <c r="CZ68" i="24"/>
  <c r="CZ71" i="24" s="1"/>
  <c r="CF68" i="24"/>
  <c r="CF71" i="24" s="1"/>
  <c r="BV68" i="24"/>
  <c r="BV71" i="24" s="1"/>
  <c r="BV73" i="24" s="1"/>
  <c r="BV74" i="24" s="1"/>
  <c r="BL68" i="24"/>
  <c r="BL71" i="24" s="1"/>
  <c r="BL73" i="24" s="1"/>
  <c r="BL74" i="24" s="1"/>
  <c r="BB68" i="24"/>
  <c r="BB71" i="24" s="1"/>
  <c r="BB73" i="24" s="1"/>
  <c r="BB74" i="24" s="1"/>
  <c r="AR68" i="24"/>
  <c r="AR71" i="24" s="1"/>
  <c r="AR73" i="24" s="1"/>
  <c r="AR74" i="24" s="1"/>
  <c r="DN68" i="24"/>
  <c r="DN71" i="24" s="1"/>
  <c r="DN73" i="24" s="1"/>
  <c r="DN74" i="24" s="1"/>
  <c r="BZ68" i="24"/>
  <c r="BZ71" i="24" s="1"/>
  <c r="BZ73" i="24" s="1"/>
  <c r="BZ74" i="24" s="1"/>
  <c r="DC68" i="24"/>
  <c r="DC71" i="24" s="1"/>
  <c r="DC73" i="24" s="1"/>
  <c r="DC74" i="24" s="1"/>
  <c r="DA68" i="24"/>
  <c r="DA71" i="24" s="1"/>
  <c r="BW68" i="24"/>
  <c r="BW71" i="24" s="1"/>
  <c r="BW73" i="24" s="1"/>
  <c r="BW74" i="24" s="1"/>
  <c r="DL134" i="24"/>
  <c r="DL135" i="24" s="1"/>
  <c r="DL82" i="24" s="1"/>
  <c r="DL86" i="24" s="1"/>
  <c r="DL93" i="24" s="1"/>
  <c r="CF134" i="24"/>
  <c r="CF135" i="24" s="1"/>
  <c r="CF82" i="24" s="1"/>
  <c r="CF86" i="24" s="1"/>
  <c r="CF93" i="24" s="1"/>
  <c r="AR134" i="24"/>
  <c r="CC109" i="24"/>
  <c r="BS109" i="24"/>
  <c r="DI68" i="24"/>
  <c r="DI71" i="24" s="1"/>
  <c r="CY68" i="24"/>
  <c r="CY71" i="24" s="1"/>
  <c r="CO68" i="24"/>
  <c r="CO71" i="24" s="1"/>
  <c r="CE68" i="24"/>
  <c r="CE71" i="24" s="1"/>
  <c r="CE73" i="24" s="1"/>
  <c r="CE74" i="24" s="1"/>
  <c r="BU68" i="24"/>
  <c r="BU71" i="24" s="1"/>
  <c r="BU73" i="24" s="1"/>
  <c r="BU74" i="24" s="1"/>
  <c r="BK68" i="24"/>
  <c r="BK71" i="24" s="1"/>
  <c r="BK73" i="24" s="1"/>
  <c r="BK74" i="24" s="1"/>
  <c r="AQ68" i="24"/>
  <c r="AQ71" i="24" s="1"/>
  <c r="BX68" i="24"/>
  <c r="BX71" i="24" s="1"/>
  <c r="BX134" i="24"/>
  <c r="EE68" i="24"/>
  <c r="EE71" i="24" s="1"/>
  <c r="EE73" i="24" s="1"/>
  <c r="EE74" i="24" s="1"/>
  <c r="BM68" i="24"/>
  <c r="BM71" i="24" s="1"/>
  <c r="EB68" i="24"/>
  <c r="EB71" i="24" s="1"/>
  <c r="EB73" i="24" s="1"/>
  <c r="EB74" i="24" s="1"/>
  <c r="DR68" i="24"/>
  <c r="DR71" i="24" s="1"/>
  <c r="CX68" i="24"/>
  <c r="CX71" i="24" s="1"/>
  <c r="CX73" i="24" s="1"/>
  <c r="CX74" i="24" s="1"/>
  <c r="CD68" i="24"/>
  <c r="CD71" i="24" s="1"/>
  <c r="CD73" i="24" s="1"/>
  <c r="CD74" i="24" s="1"/>
  <c r="BJ68" i="24"/>
  <c r="BJ71" i="24" s="1"/>
  <c r="BJ73" i="24" s="1"/>
  <c r="BJ74" i="24" s="1"/>
  <c r="AP68" i="24"/>
  <c r="AP71" i="24" s="1"/>
  <c r="AP73" i="24" s="1"/>
  <c r="AP74" i="24" s="1"/>
  <c r="CR135" i="24"/>
  <c r="CR82" i="24" s="1"/>
  <c r="CR86" i="24" s="1"/>
  <c r="DD135" i="24"/>
  <c r="DD82" i="24" s="1"/>
  <c r="DD86" i="24" s="1"/>
  <c r="DD93" i="24" s="1"/>
  <c r="BD109" i="24"/>
  <c r="CP73" i="24"/>
  <c r="CP74" i="24" s="1"/>
  <c r="CY109" i="24"/>
  <c r="AZ135" i="24"/>
  <c r="AZ82" i="24" s="1"/>
  <c r="AZ86" i="24" s="1"/>
  <c r="AZ93" i="24" s="1"/>
  <c r="DX134" i="24"/>
  <c r="DX135" i="24" s="1"/>
  <c r="DX82" i="24" s="1"/>
  <c r="DX86" i="24" s="1"/>
  <c r="DX93" i="24" s="1"/>
  <c r="DP134" i="24"/>
  <c r="DP135" i="24" s="1"/>
  <c r="DP82" i="24" s="1"/>
  <c r="DP86" i="24" s="1"/>
  <c r="DP93" i="24" s="1"/>
  <c r="CJ134" i="24"/>
  <c r="BL134" i="24"/>
  <c r="BL135" i="24" s="1"/>
  <c r="BL82" i="24" s="1"/>
  <c r="BL86" i="24" s="1"/>
  <c r="BL93" i="24" s="1"/>
  <c r="BD134" i="24"/>
  <c r="BD135" i="24" s="1"/>
  <c r="BD82" i="24" s="1"/>
  <c r="BD86" i="24" s="1"/>
  <c r="BD93" i="24" s="1"/>
  <c r="BD110" i="24" s="1"/>
  <c r="AN134" i="24"/>
  <c r="AN135" i="24" s="1"/>
  <c r="AN82" i="24" s="1"/>
  <c r="AN86" i="24" s="1"/>
  <c r="AN93" i="24" s="1"/>
  <c r="DL109" i="24"/>
  <c r="DD109" i="24"/>
  <c r="CN109" i="24"/>
  <c r="BH109" i="24"/>
  <c r="AZ109" i="24"/>
  <c r="DN109" i="24"/>
  <c r="CH109" i="24"/>
  <c r="BB109" i="24"/>
  <c r="AV135" i="24"/>
  <c r="AV82" i="24" s="1"/>
  <c r="AV86" i="24" s="1"/>
  <c r="AV93" i="24" s="1"/>
  <c r="DD73" i="24"/>
  <c r="DD74" i="24" s="1"/>
  <c r="AR135" i="24"/>
  <c r="AR82" i="24" s="1"/>
  <c r="AR86" i="24" s="1"/>
  <c r="AR93" i="24" s="1"/>
  <c r="CR93" i="24"/>
  <c r="CZ134" i="24"/>
  <c r="CZ135" i="24" s="1"/>
  <c r="CZ82" i="24" s="1"/>
  <c r="CZ86" i="24" s="1"/>
  <c r="CZ93" i="24" s="1"/>
  <c r="CZ110" i="24" s="1"/>
  <c r="CV109" i="24"/>
  <c r="CF109" i="24"/>
  <c r="BP109" i="24"/>
  <c r="AU73" i="24"/>
  <c r="AU74" i="24" s="1"/>
  <c r="DT109" i="24"/>
  <c r="BX109" i="24"/>
  <c r="AR109" i="24"/>
  <c r="AR110" i="24" s="1"/>
  <c r="DX109" i="24"/>
  <c r="DX110" i="24" s="1"/>
  <c r="DP109" i="24"/>
  <c r="DH109" i="24"/>
  <c r="CR109" i="24"/>
  <c r="CB109" i="24"/>
  <c r="BT109" i="24"/>
  <c r="BL109" i="24"/>
  <c r="AV109" i="24"/>
  <c r="AN109" i="24"/>
  <c r="CT73" i="24"/>
  <c r="CT74" i="24" s="1"/>
  <c r="BX135" i="24"/>
  <c r="BX82" i="24" s="1"/>
  <c r="BX86" i="24" s="1"/>
  <c r="BX93" i="24" s="1"/>
  <c r="CB135" i="24"/>
  <c r="CB82" i="24" s="1"/>
  <c r="CB86" i="24" s="1"/>
  <c r="CB93" i="24" s="1"/>
  <c r="CB110" i="24" s="1"/>
  <c r="CF73" i="24"/>
  <c r="CF74" i="24" s="1"/>
  <c r="CJ135" i="24"/>
  <c r="CJ82" i="24" s="1"/>
  <c r="CJ86" i="24" s="1"/>
  <c r="CJ93" i="24" s="1"/>
  <c r="CJ110" i="24" s="1"/>
  <c r="DT134" i="24"/>
  <c r="CV134" i="24"/>
  <c r="CV135" i="24" s="1"/>
  <c r="CV82" i="24" s="1"/>
  <c r="CV86" i="24" s="1"/>
  <c r="CV93" i="24" s="1"/>
  <c r="BH134" i="24"/>
  <c r="CM73" i="24"/>
  <c r="CM74" i="24" s="1"/>
  <c r="DW73" i="24"/>
  <c r="DW74" i="24" s="1"/>
  <c r="DQ109" i="24"/>
  <c r="BU109" i="24"/>
  <c r="AO109" i="24"/>
  <c r="DU109" i="24"/>
  <c r="CO109" i="24"/>
  <c r="BQ109" i="24"/>
  <c r="BI109" i="24"/>
  <c r="BA109" i="24"/>
  <c r="AS109" i="24"/>
  <c r="AY73" i="24"/>
  <c r="AY74" i="24" s="1"/>
  <c r="BC73" i="24"/>
  <c r="BC74" i="24" s="1"/>
  <c r="CY73" i="24"/>
  <c r="CY74" i="24" s="1"/>
  <c r="CQ73" i="24"/>
  <c r="CQ74" i="24" s="1"/>
  <c r="DS73" i="24"/>
  <c r="DS74" i="24" s="1"/>
  <c r="DV73" i="24"/>
  <c r="DV74" i="24" s="1"/>
  <c r="CH73" i="24"/>
  <c r="CH74" i="24" s="1"/>
  <c r="AT73" i="24"/>
  <c r="AT74" i="24" s="1"/>
  <c r="DB44" i="24"/>
  <c r="DB73" i="24"/>
  <c r="DB74" i="24" s="1"/>
  <c r="CL44" i="24"/>
  <c r="CL73" i="24"/>
  <c r="CL74" i="24" s="1"/>
  <c r="CD44" i="24"/>
  <c r="BV44" i="24"/>
  <c r="DA44" i="24"/>
  <c r="DA73" i="24"/>
  <c r="DA74" i="24" s="1"/>
  <c r="CS73" i="24"/>
  <c r="CS74" i="24" s="1"/>
  <c r="CS44" i="24"/>
  <c r="DM44" i="24"/>
  <c r="DM73" i="24"/>
  <c r="DM74" i="24" s="1"/>
  <c r="CW44" i="24"/>
  <c r="CO44" i="24"/>
  <c r="CO73" i="24"/>
  <c r="CO74" i="24" s="1"/>
  <c r="CG44" i="24"/>
  <c r="CG73" i="24"/>
  <c r="CG74" i="24" s="1"/>
  <c r="F4" i="24"/>
  <c r="BT134" i="24"/>
  <c r="BT135" i="24" s="1"/>
  <c r="BT82" i="24" s="1"/>
  <c r="BT86" i="24" s="1"/>
  <c r="BT93" i="24" s="1"/>
  <c r="BT110" i="24" s="1"/>
  <c r="DT133" i="24"/>
  <c r="BH133" i="24"/>
  <c r="DZ134" i="24"/>
  <c r="DZ135" i="24" s="1"/>
  <c r="DZ82" i="24" s="1"/>
  <c r="DZ86" i="24" s="1"/>
  <c r="DZ93" i="24" s="1"/>
  <c r="DR134" i="24"/>
  <c r="DR135" i="24" s="1"/>
  <c r="DR82" i="24" s="1"/>
  <c r="DR86" i="24" s="1"/>
  <c r="DR93" i="24" s="1"/>
  <c r="DJ134" i="24"/>
  <c r="DJ135" i="24" s="1"/>
  <c r="DJ82" i="24" s="1"/>
  <c r="DJ86" i="24" s="1"/>
  <c r="DJ93" i="24" s="1"/>
  <c r="DB134" i="24"/>
  <c r="DB135" i="24" s="1"/>
  <c r="DB82" i="24" s="1"/>
  <c r="DB86" i="24" s="1"/>
  <c r="DB93" i="24" s="1"/>
  <c r="CT134" i="24"/>
  <c r="CT135" i="24" s="1"/>
  <c r="CT82" i="24" s="1"/>
  <c r="CT86" i="24" s="1"/>
  <c r="CT93" i="24" s="1"/>
  <c r="CL134" i="24"/>
  <c r="CL135" i="24" s="1"/>
  <c r="CL82" i="24" s="1"/>
  <c r="CL86" i="24" s="1"/>
  <c r="CL93" i="24" s="1"/>
  <c r="CD134" i="24"/>
  <c r="CD135" i="24" s="1"/>
  <c r="CD82" i="24" s="1"/>
  <c r="CD86" i="24" s="1"/>
  <c r="CD93" i="24" s="1"/>
  <c r="BV134" i="24"/>
  <c r="BV135" i="24" s="1"/>
  <c r="BV82" i="24" s="1"/>
  <c r="BV86" i="24" s="1"/>
  <c r="BV93" i="24" s="1"/>
  <c r="BN134" i="24"/>
  <c r="BN135" i="24" s="1"/>
  <c r="BN82" i="24" s="1"/>
  <c r="BN86" i="24" s="1"/>
  <c r="BN93" i="24" s="1"/>
  <c r="BF134" i="24"/>
  <c r="BF135" i="24" s="1"/>
  <c r="BF82" i="24" s="1"/>
  <c r="BF86" i="24" s="1"/>
  <c r="BF93" i="24" s="1"/>
  <c r="AX134" i="24"/>
  <c r="AX135" i="24" s="1"/>
  <c r="AX82" i="24" s="1"/>
  <c r="AX86" i="24" s="1"/>
  <c r="AX93" i="24" s="1"/>
  <c r="AP134" i="24"/>
  <c r="AP135" i="24" s="1"/>
  <c r="AP82" i="24" s="1"/>
  <c r="AP86" i="24" s="1"/>
  <c r="AP93" i="24" s="1"/>
  <c r="ED134" i="24"/>
  <c r="DN134" i="24"/>
  <c r="CX134" i="24"/>
  <c r="CH134" i="24"/>
  <c r="BR134" i="24"/>
  <c r="BB134" i="24"/>
  <c r="EC109" i="24"/>
  <c r="DM109" i="24"/>
  <c r="DE109" i="24"/>
  <c r="CW109" i="24"/>
  <c r="CG109" i="24"/>
  <c r="BY109" i="24"/>
  <c r="DX73" i="24"/>
  <c r="DX74" i="24" s="1"/>
  <c r="EB134" i="24"/>
  <c r="EB135" i="24" s="1"/>
  <c r="EB82" i="24" s="1"/>
  <c r="EB86" i="24" s="1"/>
  <c r="EB93" i="24" s="1"/>
  <c r="EB110" i="24" s="1"/>
  <c r="BP134" i="24"/>
  <c r="BP135" i="24" s="1"/>
  <c r="BP82" i="24" s="1"/>
  <c r="BP86" i="24" s="1"/>
  <c r="BP93" i="24" s="1"/>
  <c r="DY134" i="24"/>
  <c r="DY135" i="24" s="1"/>
  <c r="DY82" i="24" s="1"/>
  <c r="DY86" i="24" s="1"/>
  <c r="DY93" i="24" s="1"/>
  <c r="DY110" i="24" s="1"/>
  <c r="DQ134" i="24"/>
  <c r="DQ135" i="24" s="1"/>
  <c r="DQ82" i="24" s="1"/>
  <c r="DQ86" i="24" s="1"/>
  <c r="DQ93" i="24" s="1"/>
  <c r="DQ110" i="24" s="1"/>
  <c r="DI134" i="24"/>
  <c r="DI135" i="24" s="1"/>
  <c r="DI82" i="24" s="1"/>
  <c r="DI86" i="24" s="1"/>
  <c r="DI93" i="24" s="1"/>
  <c r="DI110" i="24" s="1"/>
  <c r="DA134" i="24"/>
  <c r="DA135" i="24" s="1"/>
  <c r="DA82" i="24" s="1"/>
  <c r="DA86" i="24" s="1"/>
  <c r="DA93" i="24" s="1"/>
  <c r="DA110" i="24" s="1"/>
  <c r="CS134" i="24"/>
  <c r="CS135" i="24" s="1"/>
  <c r="CS82" i="24" s="1"/>
  <c r="CS86" i="24" s="1"/>
  <c r="CS93" i="24" s="1"/>
  <c r="CS110" i="24" s="1"/>
  <c r="CK134" i="24"/>
  <c r="CK135" i="24" s="1"/>
  <c r="CK82" i="24" s="1"/>
  <c r="CK86" i="24" s="1"/>
  <c r="CK93" i="24" s="1"/>
  <c r="CK110" i="24" s="1"/>
  <c r="CC134" i="24"/>
  <c r="CC135" i="24" s="1"/>
  <c r="CC82" i="24" s="1"/>
  <c r="CC86" i="24" s="1"/>
  <c r="CC93" i="24" s="1"/>
  <c r="BU134" i="24"/>
  <c r="BU135" i="24" s="1"/>
  <c r="BU82" i="24" s="1"/>
  <c r="BU86" i="24" s="1"/>
  <c r="BU93" i="24" s="1"/>
  <c r="BM134" i="24"/>
  <c r="BM135" i="24" s="1"/>
  <c r="BM82" i="24" s="1"/>
  <c r="BM86" i="24" s="1"/>
  <c r="BM93" i="24" s="1"/>
  <c r="BE134" i="24"/>
  <c r="BE135" i="24" s="1"/>
  <c r="BE82" i="24" s="1"/>
  <c r="BE86" i="24" s="1"/>
  <c r="BE93" i="24" s="1"/>
  <c r="AW134" i="24"/>
  <c r="AW135" i="24" s="1"/>
  <c r="AW82" i="24" s="1"/>
  <c r="AW86" i="24" s="1"/>
  <c r="AW93" i="24" s="1"/>
  <c r="AW110" i="24" s="1"/>
  <c r="AO134" i="24"/>
  <c r="AO135" i="24" s="1"/>
  <c r="AO82" i="24" s="1"/>
  <c r="AO86" i="24" s="1"/>
  <c r="AO93" i="24" s="1"/>
  <c r="AO110" i="24" s="1"/>
  <c r="EC134" i="24"/>
  <c r="DU134" i="24"/>
  <c r="DM134" i="24"/>
  <c r="DE134" i="24"/>
  <c r="CW134" i="24"/>
  <c r="CO134" i="24"/>
  <c r="CG134" i="24"/>
  <c r="BY134" i="24"/>
  <c r="BQ134" i="24"/>
  <c r="BI134" i="24"/>
  <c r="BA134" i="24"/>
  <c r="AS134" i="24"/>
  <c r="DW109" i="24"/>
  <c r="DO109" i="24"/>
  <c r="DG109" i="24"/>
  <c r="CQ109" i="24"/>
  <c r="CI109" i="24"/>
  <c r="CA109" i="24"/>
  <c r="BK109" i="24"/>
  <c r="BC109" i="24"/>
  <c r="AU109" i="24"/>
  <c r="CA73" i="24"/>
  <c r="CA74" i="24" s="1"/>
  <c r="CN73" i="24"/>
  <c r="CN74" i="24" s="1"/>
  <c r="AZ73" i="24"/>
  <c r="AZ74" i="24" s="1"/>
  <c r="E3" i="24"/>
  <c r="CU73" i="24"/>
  <c r="CU74" i="24" s="1"/>
  <c r="BG73" i="24"/>
  <c r="BG74" i="24" s="1"/>
  <c r="CN134" i="24"/>
  <c r="CN135" i="24" s="1"/>
  <c r="CN82" i="24" s="1"/>
  <c r="CN86" i="24" s="1"/>
  <c r="CN93" i="24" s="1"/>
  <c r="CN110" i="24" s="1"/>
  <c r="EE134" i="24"/>
  <c r="EE135" i="24" s="1"/>
  <c r="EE82" i="24" s="1"/>
  <c r="EE86" i="24" s="1"/>
  <c r="EE93" i="24" s="1"/>
  <c r="EE110" i="24" s="1"/>
  <c r="DW134" i="24"/>
  <c r="DW135" i="24" s="1"/>
  <c r="DW82" i="24" s="1"/>
  <c r="DW86" i="24" s="1"/>
  <c r="DW93" i="24" s="1"/>
  <c r="DO134" i="24"/>
  <c r="DO135" i="24" s="1"/>
  <c r="DO82" i="24" s="1"/>
  <c r="DO86" i="24" s="1"/>
  <c r="DO93" i="24" s="1"/>
  <c r="DG134" i="24"/>
  <c r="DG135" i="24" s="1"/>
  <c r="DG82" i="24" s="1"/>
  <c r="DG86" i="24" s="1"/>
  <c r="DG93" i="24" s="1"/>
  <c r="CY134" i="24"/>
  <c r="CY135" i="24" s="1"/>
  <c r="CY82" i="24" s="1"/>
  <c r="CY86" i="24" s="1"/>
  <c r="CY93" i="24" s="1"/>
  <c r="CQ134" i="24"/>
  <c r="CQ135" i="24" s="1"/>
  <c r="CQ82" i="24" s="1"/>
  <c r="CQ86" i="24" s="1"/>
  <c r="CQ93" i="24" s="1"/>
  <c r="CI134" i="24"/>
  <c r="CI135" i="24" s="1"/>
  <c r="CI82" i="24" s="1"/>
  <c r="CI86" i="24" s="1"/>
  <c r="CI93" i="24" s="1"/>
  <c r="CA134" i="24"/>
  <c r="CA135" i="24" s="1"/>
  <c r="CA82" i="24" s="1"/>
  <c r="CA86" i="24" s="1"/>
  <c r="CA93" i="24" s="1"/>
  <c r="BS134" i="24"/>
  <c r="BS135" i="24" s="1"/>
  <c r="BS82" i="24" s="1"/>
  <c r="BS86" i="24" s="1"/>
  <c r="BS93" i="24" s="1"/>
  <c r="BS110" i="24" s="1"/>
  <c r="BK134" i="24"/>
  <c r="BK135" i="24" s="1"/>
  <c r="BK82" i="24" s="1"/>
  <c r="BK86" i="24" s="1"/>
  <c r="BK93" i="24" s="1"/>
  <c r="BC134" i="24"/>
  <c r="BC135" i="24" s="1"/>
  <c r="BC82" i="24" s="1"/>
  <c r="BC86" i="24" s="1"/>
  <c r="BC93" i="24" s="1"/>
  <c r="AU134" i="24"/>
  <c r="AU135" i="24" s="1"/>
  <c r="AU82" i="24" s="1"/>
  <c r="AU86" i="24" s="1"/>
  <c r="AU93" i="24" s="1"/>
  <c r="DS134" i="24"/>
  <c r="DK134" i="24"/>
  <c r="CU134" i="24"/>
  <c r="CM134" i="24"/>
  <c r="BW134" i="24"/>
  <c r="BO134" i="24"/>
  <c r="AY134" i="24"/>
  <c r="AQ134" i="24"/>
  <c r="DZ109" i="24"/>
  <c r="DR109" i="24"/>
  <c r="DJ109" i="24"/>
  <c r="DJ110" i="24" s="1"/>
  <c r="DB109" i="24"/>
  <c r="CT109" i="24"/>
  <c r="CL109" i="24"/>
  <c r="CD109" i="24"/>
  <c r="BV109" i="24"/>
  <c r="BN109" i="24"/>
  <c r="BF109" i="24"/>
  <c r="AX109" i="24"/>
  <c r="AX110" i="24" s="1"/>
  <c r="AP109" i="24"/>
  <c r="DJ73" i="24"/>
  <c r="DJ74" i="24" s="1"/>
  <c r="E112" i="24"/>
  <c r="E8" i="24"/>
  <c r="F1" i="24"/>
  <c r="DH135" i="24"/>
  <c r="DH82" i="24" s="1"/>
  <c r="DH86" i="24" s="1"/>
  <c r="DH93" i="24" s="1"/>
  <c r="ED109" i="24"/>
  <c r="DV109" i="24"/>
  <c r="DF109" i="24"/>
  <c r="CX109" i="24"/>
  <c r="CP109" i="24"/>
  <c r="BZ109" i="24"/>
  <c r="BR109" i="24"/>
  <c r="BJ109" i="24"/>
  <c r="AT109" i="24"/>
  <c r="E78" i="24"/>
  <c r="BO73" i="24"/>
  <c r="BO74" i="24" s="1"/>
  <c r="AQ73" i="24"/>
  <c r="AQ74" i="24" s="1"/>
  <c r="DO73" i="24"/>
  <c r="DO74" i="24" s="1"/>
  <c r="DZ73" i="24"/>
  <c r="DZ74" i="24" s="1"/>
  <c r="BS73" i="24"/>
  <c r="BS74" i="24" s="1"/>
  <c r="BE73" i="24"/>
  <c r="BE74" i="24" s="1"/>
  <c r="AU44" i="24"/>
  <c r="DR73" i="24"/>
  <c r="DR74" i="24" s="1"/>
  <c r="DG73" i="24"/>
  <c r="DG74" i="24" s="1"/>
  <c r="AW73" i="24"/>
  <c r="AW74" i="24" s="1"/>
  <c r="DW44" i="24"/>
  <c r="CK73" i="24"/>
  <c r="CK74" i="24" s="1"/>
  <c r="AO73" i="24"/>
  <c r="AO74" i="24" s="1"/>
  <c r="CI73" i="24"/>
  <c r="CI74" i="24" s="1"/>
  <c r="BN73" i="24"/>
  <c r="BN74" i="24" s="1"/>
  <c r="BM73" i="24"/>
  <c r="BM74" i="24" s="1"/>
  <c r="BM110" i="24"/>
  <c r="EA134" i="24"/>
  <c r="EA135" i="24" s="1"/>
  <c r="EA82" i="24" s="1"/>
  <c r="EA86" i="24" s="1"/>
  <c r="EA93" i="24" s="1"/>
  <c r="DC134" i="24"/>
  <c r="DC135" i="24" s="1"/>
  <c r="DC82" i="24" s="1"/>
  <c r="DC86" i="24" s="1"/>
  <c r="DC93" i="24" s="1"/>
  <c r="CE134" i="24"/>
  <c r="CE135" i="24" s="1"/>
  <c r="CE82" i="24" s="1"/>
  <c r="CE86" i="24" s="1"/>
  <c r="CE93" i="24" s="1"/>
  <c r="BG134" i="24"/>
  <c r="BG135" i="24" s="1"/>
  <c r="BG82" i="24" s="1"/>
  <c r="BG86" i="24" s="1"/>
  <c r="BG93" i="24" s="1"/>
  <c r="ED133" i="24"/>
  <c r="DN133" i="24"/>
  <c r="CX133" i="24"/>
  <c r="CH133" i="24"/>
  <c r="BR133" i="24"/>
  <c r="BB133" i="24"/>
  <c r="EC133" i="24"/>
  <c r="DU133" i="24"/>
  <c r="DM133" i="24"/>
  <c r="DE133" i="24"/>
  <c r="CW133" i="24"/>
  <c r="CO133" i="24"/>
  <c r="CG133" i="24"/>
  <c r="BY133" i="24"/>
  <c r="BQ133" i="24"/>
  <c r="BQ135" i="24" s="1"/>
  <c r="BQ82" i="24" s="1"/>
  <c r="BQ86" i="24" s="1"/>
  <c r="BQ93" i="24" s="1"/>
  <c r="BI133" i="24"/>
  <c r="BA133" i="24"/>
  <c r="AS133" i="24"/>
  <c r="EA109" i="24"/>
  <c r="DS109" i="24"/>
  <c r="DK109" i="24"/>
  <c r="DC109" i="24"/>
  <c r="CU109" i="24"/>
  <c r="CM109" i="24"/>
  <c r="CE109" i="24"/>
  <c r="BW109" i="24"/>
  <c r="BO109" i="24"/>
  <c r="BG109" i="24"/>
  <c r="AY109" i="24"/>
  <c r="AQ109" i="24"/>
  <c r="DS133" i="24"/>
  <c r="DK133" i="24"/>
  <c r="CU133" i="24"/>
  <c r="CM133" i="24"/>
  <c r="BW133" i="24"/>
  <c r="BW135" i="24" s="1"/>
  <c r="BW82" i="24" s="1"/>
  <c r="BW86" i="24" s="1"/>
  <c r="BW93" i="24" s="1"/>
  <c r="BO133" i="24"/>
  <c r="AY133" i="24"/>
  <c r="AQ133" i="24"/>
  <c r="DV134" i="24"/>
  <c r="DV135" i="24" s="1"/>
  <c r="DV82" i="24" s="1"/>
  <c r="DV86" i="24" s="1"/>
  <c r="DV93" i="24" s="1"/>
  <c r="BZ134" i="24"/>
  <c r="BZ135" i="24" s="1"/>
  <c r="BZ82" i="24" s="1"/>
  <c r="BZ86" i="24" s="1"/>
  <c r="BZ93" i="24" s="1"/>
  <c r="BJ134" i="24"/>
  <c r="BJ135" i="24" s="1"/>
  <c r="BJ82" i="24" s="1"/>
  <c r="BJ86" i="24" s="1"/>
  <c r="BJ93" i="24" s="1"/>
  <c r="AT134" i="24"/>
  <c r="AT135" i="24" s="1"/>
  <c r="AT82" i="24" s="1"/>
  <c r="AT86" i="24" s="1"/>
  <c r="AT93" i="24" s="1"/>
  <c r="DF134" i="24"/>
  <c r="DF135" i="24" s="1"/>
  <c r="DF82" i="24" s="1"/>
  <c r="DF86" i="24" s="1"/>
  <c r="DF93" i="24" s="1"/>
  <c r="DF110" i="24" s="1"/>
  <c r="CP134" i="24"/>
  <c r="CP135" i="24" s="1"/>
  <c r="CP82" i="24" s="1"/>
  <c r="CP86" i="24" s="1"/>
  <c r="CP93" i="24" s="1"/>
  <c r="CP110" i="24" s="1"/>
  <c r="EC73" i="24"/>
  <c r="EC74" i="24" s="1"/>
  <c r="BI73" i="24"/>
  <c r="BI74" i="24" s="1"/>
  <c r="DI73" i="24"/>
  <c r="DI74" i="24" s="1"/>
  <c r="DU44" i="24"/>
  <c r="DU73" i="24"/>
  <c r="DU74" i="24" s="1"/>
  <c r="DE44" i="24"/>
  <c r="DE73" i="24"/>
  <c r="DE74" i="24" s="1"/>
  <c r="BY44" i="24"/>
  <c r="BY73" i="24"/>
  <c r="BY74" i="24" s="1"/>
  <c r="AS44" i="24"/>
  <c r="AS73" i="24"/>
  <c r="AS74" i="24" s="1"/>
  <c r="BQ73" i="24"/>
  <c r="BQ74" i="24" s="1"/>
  <c r="BA73" i="24"/>
  <c r="BA74" i="24" s="1"/>
  <c r="CT44" i="24"/>
  <c r="ED73" i="24"/>
  <c r="ED74" i="24" s="1"/>
  <c r="DF73" i="24"/>
  <c r="DF74" i="24" s="1"/>
  <c r="DQ44" i="24"/>
  <c r="DQ73" i="24"/>
  <c r="DQ74" i="24" s="1"/>
  <c r="BX73" i="24"/>
  <c r="BX74" i="24" s="1"/>
  <c r="BP73" i="24"/>
  <c r="BP74" i="24" s="1"/>
  <c r="BH73" i="24"/>
  <c r="BH74" i="24" s="1"/>
  <c r="DH73" i="24"/>
  <c r="DH74" i="24" s="1"/>
  <c r="CZ73" i="24"/>
  <c r="CZ74" i="24" s="1"/>
  <c r="CR73" i="24"/>
  <c r="CR74" i="24" s="1"/>
  <c r="CJ73" i="24"/>
  <c r="CJ74" i="24" s="1"/>
  <c r="CB73" i="24"/>
  <c r="CB74" i="24" s="1"/>
  <c r="BT73" i="24"/>
  <c r="BT74" i="24" s="1"/>
  <c r="BD73" i="24"/>
  <c r="BD74" i="24" s="1"/>
  <c r="AV73" i="24"/>
  <c r="AV74" i="24" s="1"/>
  <c r="BF73" i="24"/>
  <c r="BF74" i="24" s="1"/>
  <c r="AX73" i="24"/>
  <c r="AX74" i="24" s="1"/>
  <c r="DM135" i="24" l="1"/>
  <c r="DM82" i="24" s="1"/>
  <c r="DM86" i="24" s="1"/>
  <c r="DM93" i="24" s="1"/>
  <c r="DM110" i="24" s="1"/>
  <c r="BV110" i="24"/>
  <c r="DL110" i="24"/>
  <c r="BE110" i="24"/>
  <c r="AZ110" i="24"/>
  <c r="AV110" i="24"/>
  <c r="CF110" i="24"/>
  <c r="BF110" i="24"/>
  <c r="BR135" i="24"/>
  <c r="BR82" i="24" s="1"/>
  <c r="BR86" i="24" s="1"/>
  <c r="BR93" i="24" s="1"/>
  <c r="BR110" i="24" s="1"/>
  <c r="BH135" i="24"/>
  <c r="BH82" i="24" s="1"/>
  <c r="BH86" i="24" s="1"/>
  <c r="BH93" i="24" s="1"/>
  <c r="BH110" i="24" s="1"/>
  <c r="BO135" i="24"/>
  <c r="BO82" i="24" s="1"/>
  <c r="BO86" i="24" s="1"/>
  <c r="BO93" i="24" s="1"/>
  <c r="BA135" i="24"/>
  <c r="BA82" i="24" s="1"/>
  <c r="BA86" i="24" s="1"/>
  <c r="BA93" i="24" s="1"/>
  <c r="EC135" i="24"/>
  <c r="EC82" i="24" s="1"/>
  <c r="EC86" i="24" s="1"/>
  <c r="EC93" i="24" s="1"/>
  <c r="EC110" i="24" s="1"/>
  <c r="G4" i="24"/>
  <c r="BY135" i="24"/>
  <c r="BY82" i="24" s="1"/>
  <c r="BY86" i="24" s="1"/>
  <c r="BY93" i="24" s="1"/>
  <c r="BY110" i="24" s="1"/>
  <c r="CV110" i="24"/>
  <c r="DN135" i="24"/>
  <c r="DN82" i="24" s="1"/>
  <c r="DN86" i="24" s="1"/>
  <c r="DN93" i="24" s="1"/>
  <c r="DN110" i="24" s="1"/>
  <c r="F8" i="24"/>
  <c r="CH135" i="24"/>
  <c r="CH82" i="24" s="1"/>
  <c r="CH86" i="24" s="1"/>
  <c r="CH93" i="24" s="1"/>
  <c r="CH110" i="24" s="1"/>
  <c r="CY110" i="24"/>
  <c r="AP110" i="24"/>
  <c r="DP110" i="24"/>
  <c r="CX135" i="24"/>
  <c r="CX82" i="24" s="1"/>
  <c r="CX86" i="24" s="1"/>
  <c r="CX93" i="24" s="1"/>
  <c r="CX110" i="24" s="1"/>
  <c r="CC110" i="24"/>
  <c r="CT110" i="24"/>
  <c r="CR110" i="24"/>
  <c r="CL110" i="24"/>
  <c r="DD110" i="24"/>
  <c r="BL110" i="24"/>
  <c r="AS135" i="24"/>
  <c r="AS82" i="24" s="1"/>
  <c r="AS86" i="24" s="1"/>
  <c r="AS93" i="24" s="1"/>
  <c r="AS110" i="24" s="1"/>
  <c r="DE135" i="24"/>
  <c r="DE82" i="24" s="1"/>
  <c r="DE86" i="24" s="1"/>
  <c r="DE93" i="24" s="1"/>
  <c r="DE110" i="24" s="1"/>
  <c r="BX110" i="24"/>
  <c r="BB135" i="24"/>
  <c r="BB82" i="24" s="1"/>
  <c r="BB86" i="24" s="1"/>
  <c r="BB93" i="24" s="1"/>
  <c r="BB110" i="24" s="1"/>
  <c r="BU110" i="24"/>
  <c r="BJ110" i="24"/>
  <c r="AN110" i="24"/>
  <c r="BZ110" i="24"/>
  <c r="CI110" i="24"/>
  <c r="AQ135" i="24"/>
  <c r="AQ82" i="24" s="1"/>
  <c r="AQ86" i="24" s="1"/>
  <c r="AQ93" i="24" s="1"/>
  <c r="AQ110" i="24" s="1"/>
  <c r="BQ110" i="24"/>
  <c r="BN110" i="24"/>
  <c r="DZ110" i="24"/>
  <c r="CG135" i="24"/>
  <c r="CG82" i="24" s="1"/>
  <c r="CG86" i="24" s="1"/>
  <c r="CG93" i="24" s="1"/>
  <c r="CG110" i="24" s="1"/>
  <c r="CQ110" i="24"/>
  <c r="CD110" i="24"/>
  <c r="DT135" i="24"/>
  <c r="DT82" i="24" s="1"/>
  <c r="DT86" i="24" s="1"/>
  <c r="DT93" i="24" s="1"/>
  <c r="DT110" i="24" s="1"/>
  <c r="DV110" i="24"/>
  <c r="CM135" i="24"/>
  <c r="CM82" i="24" s="1"/>
  <c r="CM86" i="24" s="1"/>
  <c r="CM93" i="24" s="1"/>
  <c r="CM110" i="24" s="1"/>
  <c r="DH110" i="24"/>
  <c r="DW110" i="24"/>
  <c r="BA110" i="24"/>
  <c r="ED135" i="24"/>
  <c r="ED82" i="24" s="1"/>
  <c r="ED86" i="24" s="1"/>
  <c r="ED93" i="24" s="1"/>
  <c r="ED110" i="24" s="1"/>
  <c r="DS135" i="24"/>
  <c r="DS82" i="24" s="1"/>
  <c r="DS86" i="24" s="1"/>
  <c r="DS93" i="24" s="1"/>
  <c r="DS110" i="24" s="1"/>
  <c r="BP110" i="24"/>
  <c r="DC110" i="24"/>
  <c r="CO135" i="24"/>
  <c r="CO82" i="24" s="1"/>
  <c r="CO86" i="24" s="1"/>
  <c r="CO93" i="24" s="1"/>
  <c r="CO110" i="24" s="1"/>
  <c r="DG110" i="24"/>
  <c r="CU135" i="24"/>
  <c r="CU82" i="24" s="1"/>
  <c r="CU86" i="24" s="1"/>
  <c r="CU93" i="24" s="1"/>
  <c r="CU110" i="24" s="1"/>
  <c r="CW135" i="24"/>
  <c r="CW82" i="24" s="1"/>
  <c r="CW86" i="24" s="1"/>
  <c r="CW93" i="24" s="1"/>
  <c r="CW110" i="24" s="1"/>
  <c r="DO110" i="24"/>
  <c r="F78" i="24"/>
  <c r="F112" i="24"/>
  <c r="F3" i="24"/>
  <c r="AU110" i="24"/>
  <c r="DB110" i="24"/>
  <c r="DK135" i="24"/>
  <c r="DK82" i="24" s="1"/>
  <c r="DK86" i="24" s="1"/>
  <c r="DK93" i="24" s="1"/>
  <c r="DK110" i="24" s="1"/>
  <c r="AT110" i="24"/>
  <c r="BC110" i="24"/>
  <c r="BI135" i="24"/>
  <c r="BI82" i="24" s="1"/>
  <c r="BI86" i="24" s="1"/>
  <c r="BI93" i="24" s="1"/>
  <c r="BI110" i="24" s="1"/>
  <c r="DU135" i="24"/>
  <c r="DU82" i="24" s="1"/>
  <c r="DU86" i="24" s="1"/>
  <c r="DU93" i="24" s="1"/>
  <c r="DU110" i="24" s="1"/>
  <c r="G1" i="24"/>
  <c r="F2" i="24"/>
  <c r="BK110" i="24"/>
  <c r="DR110" i="24"/>
  <c r="AY135" i="24"/>
  <c r="AY82" i="24" s="1"/>
  <c r="AY86" i="24" s="1"/>
  <c r="AY93" i="24" s="1"/>
  <c r="AY110" i="24" s="1"/>
  <c r="CA110" i="24"/>
  <c r="BG110" i="24"/>
  <c r="BO110" i="24"/>
  <c r="EA110" i="24"/>
  <c r="BW110" i="24"/>
  <c r="CE110" i="24"/>
  <c r="D38" i="15"/>
  <c r="D37" i="15"/>
  <c r="D36" i="15"/>
  <c r="D35" i="15"/>
  <c r="B26" i="15"/>
  <c r="B25" i="15"/>
  <c r="L24" i="15"/>
  <c r="K24" i="15"/>
  <c r="J24" i="15"/>
  <c r="I24" i="15"/>
  <c r="H24" i="15"/>
  <c r="G24" i="15"/>
  <c r="F24" i="15"/>
  <c r="E24" i="15"/>
  <c r="D24" i="15"/>
  <c r="C24" i="15"/>
  <c r="D23" i="15"/>
  <c r="E23" i="15" s="1"/>
  <c r="F23" i="15" s="1"/>
  <c r="G23" i="15" s="1"/>
  <c r="H23" i="15" s="1"/>
  <c r="I23" i="15" s="1"/>
  <c r="J23" i="15" s="1"/>
  <c r="K23" i="15" s="1"/>
  <c r="L23" i="15" s="1"/>
  <c r="B21" i="15"/>
  <c r="B20" i="15"/>
  <c r="B18" i="15"/>
  <c r="B17" i="15"/>
  <c r="B16" i="15"/>
  <c r="B15" i="15"/>
  <c r="B13" i="15"/>
  <c r="B12" i="15"/>
  <c r="B11" i="15"/>
  <c r="B10" i="15"/>
  <c r="B9" i="15"/>
  <c r="C3" i="15"/>
  <c r="C4" i="15" s="1"/>
  <c r="D1" i="15"/>
  <c r="D8" i="15" s="1"/>
  <c r="A1" i="15"/>
  <c r="A109" i="14"/>
  <c r="A132" i="14" s="1"/>
  <c r="R50" i="14"/>
  <c r="A50" i="14"/>
  <c r="R28" i="14"/>
  <c r="R6" i="14"/>
  <c r="A6" i="14"/>
  <c r="B9" i="13"/>
  <c r="B20" i="13" s="1"/>
  <c r="B6" i="13"/>
  <c r="C6" i="13" s="1"/>
  <c r="D6" i="13" s="1"/>
  <c r="E6" i="13" s="1"/>
  <c r="F6" i="13" s="1"/>
  <c r="G6" i="13" s="1"/>
  <c r="H6" i="13" s="1"/>
  <c r="I6" i="13" s="1"/>
  <c r="J6" i="13" s="1"/>
  <c r="K6" i="13" s="1"/>
  <c r="A1" i="13"/>
  <c r="B14" i="12"/>
  <c r="B13" i="12"/>
  <c r="B12" i="12"/>
  <c r="B11" i="12"/>
  <c r="B10" i="12"/>
  <c r="B9" i="12"/>
  <c r="B8" i="12"/>
  <c r="B7" i="12"/>
  <c r="C6" i="12"/>
  <c r="D6" i="12" s="1"/>
  <c r="E6" i="12" s="1"/>
  <c r="F6" i="12" s="1"/>
  <c r="G6" i="12" s="1"/>
  <c r="A1" i="12"/>
  <c r="A46" i="11"/>
  <c r="A47" i="11" s="1"/>
  <c r="A48" i="11" s="1"/>
  <c r="A49" i="11" s="1"/>
  <c r="A50" i="11" s="1"/>
  <c r="A51" i="11" s="1"/>
  <c r="A52" i="11" s="1"/>
  <c r="A53" i="11" s="1"/>
  <c r="A54" i="11" s="1"/>
  <c r="A55" i="11" s="1"/>
  <c r="A56" i="11" s="1"/>
  <c r="C42" i="11"/>
  <c r="C41" i="11"/>
  <c r="C40" i="11"/>
  <c r="C39" i="11"/>
  <c r="C38" i="11"/>
  <c r="C37" i="11"/>
  <c r="P36" i="11"/>
  <c r="B36" i="11"/>
  <c r="C33" i="11"/>
  <c r="C32" i="11"/>
  <c r="C31" i="11"/>
  <c r="C30" i="11"/>
  <c r="C29" i="11"/>
  <c r="C28" i="11"/>
  <c r="C27" i="11"/>
  <c r="C26" i="11"/>
  <c r="P25" i="11"/>
  <c r="B25" i="11"/>
  <c r="B23" i="11"/>
  <c r="C22" i="11"/>
  <c r="B22" i="11"/>
  <c r="C20" i="11"/>
  <c r="B20" i="11"/>
  <c r="C19" i="11"/>
  <c r="B19" i="11"/>
  <c r="C18" i="11"/>
  <c r="B18" i="11"/>
  <c r="C17" i="11"/>
  <c r="B17" i="11"/>
  <c r="C16" i="11"/>
  <c r="B16" i="11"/>
  <c r="C14" i="11"/>
  <c r="B14" i="11"/>
  <c r="C13" i="11"/>
  <c r="B11" i="11"/>
  <c r="C10" i="11"/>
  <c r="B10" i="11"/>
  <c r="C9" i="11"/>
  <c r="B9" i="11"/>
  <c r="C8" i="11"/>
  <c r="D7" i="11"/>
  <c r="B7" i="11"/>
  <c r="A1" i="11"/>
  <c r="A85" i="20"/>
  <c r="B84" i="20"/>
  <c r="A84" i="20"/>
  <c r="B80" i="20"/>
  <c r="A80" i="20"/>
  <c r="B79" i="20"/>
  <c r="A79" i="20"/>
  <c r="B78" i="20"/>
  <c r="A78" i="20"/>
  <c r="B76" i="20"/>
  <c r="B60" i="20"/>
  <c r="B48" i="20"/>
  <c r="B47" i="20"/>
  <c r="B46" i="20"/>
  <c r="B45" i="20"/>
  <c r="B20" i="20"/>
  <c r="A1" i="20"/>
  <c r="D125" i="10"/>
  <c r="A59" i="10"/>
  <c r="A12" i="20" s="1"/>
  <c r="B13" i="11" s="1"/>
  <c r="A39" i="10"/>
  <c r="D4" i="10"/>
  <c r="D3" i="10" s="1"/>
  <c r="D104" i="10" s="1"/>
  <c r="E2" i="10"/>
  <c r="F2" i="10" s="1"/>
  <c r="G2" i="10" s="1"/>
  <c r="A1" i="10"/>
  <c r="B140" i="8"/>
  <c r="B139" i="8"/>
  <c r="B138" i="8"/>
  <c r="B136" i="8"/>
  <c r="B135" i="8"/>
  <c r="B134" i="8"/>
  <c r="B133" i="8"/>
  <c r="B132" i="8"/>
  <c r="B129" i="8"/>
  <c r="B128" i="8"/>
  <c r="A128" i="8"/>
  <c r="A115" i="10" s="1"/>
  <c r="B127" i="8"/>
  <c r="A127" i="8"/>
  <c r="A114" i="10" s="1"/>
  <c r="B124" i="8"/>
  <c r="DS123" i="8"/>
  <c r="DR123" i="8"/>
  <c r="DQ123" i="8"/>
  <c r="DP123" i="8"/>
  <c r="DO123" i="8"/>
  <c r="DN123" i="8"/>
  <c r="DM123" i="8"/>
  <c r="DL123" i="8"/>
  <c r="DK123" i="8"/>
  <c r="DJ123" i="8"/>
  <c r="DI123" i="8"/>
  <c r="DH123" i="8"/>
  <c r="DG123" i="8"/>
  <c r="DF123" i="8"/>
  <c r="DE123" i="8"/>
  <c r="DD123" i="8"/>
  <c r="DC123" i="8"/>
  <c r="DB123" i="8"/>
  <c r="DA123" i="8"/>
  <c r="CZ123" i="8"/>
  <c r="CY123" i="8"/>
  <c r="CX123" i="8"/>
  <c r="CW123" i="8"/>
  <c r="CV123" i="8"/>
  <c r="CU123" i="8"/>
  <c r="CT123" i="8"/>
  <c r="CS123" i="8"/>
  <c r="CR123" i="8"/>
  <c r="CQ123" i="8"/>
  <c r="CP123" i="8"/>
  <c r="CO123" i="8"/>
  <c r="CN123" i="8"/>
  <c r="CM123" i="8"/>
  <c r="CL123" i="8"/>
  <c r="CK123" i="8"/>
  <c r="CJ123" i="8"/>
  <c r="CI123" i="8"/>
  <c r="CH123" i="8"/>
  <c r="CG123" i="8"/>
  <c r="CF123" i="8"/>
  <c r="CE123" i="8"/>
  <c r="CD123" i="8"/>
  <c r="CC123" i="8"/>
  <c r="CB123" i="8"/>
  <c r="CA123" i="8"/>
  <c r="BZ123" i="8"/>
  <c r="BY123" i="8"/>
  <c r="BX123" i="8"/>
  <c r="BW123" i="8"/>
  <c r="BV123" i="8"/>
  <c r="BU123" i="8"/>
  <c r="BT123" i="8"/>
  <c r="BS123" i="8"/>
  <c r="BR123" i="8"/>
  <c r="BQ123" i="8"/>
  <c r="BP123" i="8"/>
  <c r="BO123" i="8"/>
  <c r="BN123" i="8"/>
  <c r="BM123" i="8"/>
  <c r="BL123" i="8"/>
  <c r="BK123" i="8"/>
  <c r="BJ123" i="8"/>
  <c r="BI123" i="8"/>
  <c r="BH123" i="8"/>
  <c r="BG123" i="8"/>
  <c r="BF123" i="8"/>
  <c r="BE123" i="8"/>
  <c r="BD123" i="8"/>
  <c r="BC123" i="8"/>
  <c r="BB123" i="8"/>
  <c r="BA123" i="8"/>
  <c r="AZ123" i="8"/>
  <c r="AY123" i="8"/>
  <c r="AX123" i="8"/>
  <c r="AW123" i="8"/>
  <c r="AV123" i="8"/>
  <c r="AU123" i="8"/>
  <c r="AT123" i="8"/>
  <c r="AS123" i="8"/>
  <c r="AR123" i="8"/>
  <c r="AQ123" i="8"/>
  <c r="AP123" i="8"/>
  <c r="AO123" i="8"/>
  <c r="AN123" i="8"/>
  <c r="AM123" i="8"/>
  <c r="AL123"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B123" i="8"/>
  <c r="B122" i="8"/>
  <c r="B121" i="8"/>
  <c r="B120" i="8"/>
  <c r="B119" i="8"/>
  <c r="B118" i="8"/>
  <c r="B111" i="8"/>
  <c r="B110" i="8"/>
  <c r="B109" i="8"/>
  <c r="B108" i="8"/>
  <c r="B106" i="8"/>
  <c r="B105" i="8"/>
  <c r="B104" i="8"/>
  <c r="B101" i="8"/>
  <c r="B100" i="8"/>
  <c r="B99" i="8"/>
  <c r="B98" i="8"/>
  <c r="B95" i="8"/>
  <c r="B94" i="8"/>
  <c r="B93" i="8"/>
  <c r="B92" i="8"/>
  <c r="B91" i="8"/>
  <c r="B88" i="8"/>
  <c r="B87" i="8"/>
  <c r="B86" i="8"/>
  <c r="B85" i="8"/>
  <c r="B84" i="8"/>
  <c r="B77" i="8"/>
  <c r="B76" i="8"/>
  <c r="B75" i="8"/>
  <c r="B74" i="8"/>
  <c r="B71" i="8"/>
  <c r="B70" i="8"/>
  <c r="B69" i="8"/>
  <c r="B68" i="8"/>
  <c r="B67" i="8"/>
  <c r="B66" i="8"/>
  <c r="B65" i="8"/>
  <c r="B64" i="8"/>
  <c r="B63" i="8"/>
  <c r="B62" i="8"/>
  <c r="B61" i="8"/>
  <c r="B60" i="8"/>
  <c r="B59" i="8"/>
  <c r="B58" i="8"/>
  <c r="B57" i="8"/>
  <c r="B56" i="8"/>
  <c r="B55" i="8"/>
  <c r="B54" i="8"/>
  <c r="B53" i="8"/>
  <c r="B52" i="8"/>
  <c r="B51" i="8"/>
  <c r="B35" i="8"/>
  <c r="B31" i="8"/>
  <c r="B30" i="8"/>
  <c r="B29" i="8"/>
  <c r="B28" i="8"/>
  <c r="B27" i="8"/>
  <c r="B26" i="8"/>
  <c r="B23" i="8"/>
  <c r="B17" i="8"/>
  <c r="D2" i="8"/>
  <c r="E1" i="8"/>
  <c r="E2" i="8" s="1"/>
  <c r="C155" i="7"/>
  <c r="C154" i="7"/>
  <c r="C153" i="7"/>
  <c r="C152" i="7"/>
  <c r="C149" i="7"/>
  <c r="C148" i="7"/>
  <c r="C147" i="7"/>
  <c r="C146" i="7"/>
  <c r="C142" i="7"/>
  <c r="A142" i="7"/>
  <c r="C141" i="7"/>
  <c r="A141" i="7"/>
  <c r="C140" i="7"/>
  <c r="A140" i="7"/>
  <c r="C139" i="7"/>
  <c r="A139" i="7"/>
  <c r="C138" i="7"/>
  <c r="A138" i="7"/>
  <c r="C137" i="7"/>
  <c r="A137" i="7"/>
  <c r="C136" i="7"/>
  <c r="A136" i="7"/>
  <c r="C135" i="7"/>
  <c r="A135" i="7"/>
  <c r="C134" i="7"/>
  <c r="A134" i="7"/>
  <c r="C133" i="7"/>
  <c r="A133" i="7"/>
  <c r="C132" i="7"/>
  <c r="A132" i="7"/>
  <c r="C131" i="7"/>
  <c r="A131" i="7"/>
  <c r="C130" i="7"/>
  <c r="A130" i="7"/>
  <c r="C129" i="7"/>
  <c r="A129" i="7"/>
  <c r="C128" i="7"/>
  <c r="A128" i="7"/>
  <c r="C127" i="7"/>
  <c r="A127" i="7"/>
  <c r="C126" i="7"/>
  <c r="A126" i="7"/>
  <c r="C125" i="7"/>
  <c r="A125" i="7"/>
  <c r="C124" i="7"/>
  <c r="A124" i="7"/>
  <c r="C123" i="7"/>
  <c r="A123" i="7"/>
  <c r="C122" i="7"/>
  <c r="A122" i="7"/>
  <c r="C121" i="7"/>
  <c r="A121" i="7"/>
  <c r="C120" i="7"/>
  <c r="A120" i="7"/>
  <c r="C119" i="7"/>
  <c r="A119" i="7"/>
  <c r="C118" i="7"/>
  <c r="A118" i="7"/>
  <c r="C117" i="7"/>
  <c r="A117" i="7"/>
  <c r="C116" i="7"/>
  <c r="A116" i="7"/>
  <c r="C115" i="7"/>
  <c r="A115" i="7"/>
  <c r="C114" i="7"/>
  <c r="A114" i="7"/>
  <c r="C113" i="7"/>
  <c r="A113" i="7"/>
  <c r="C109" i="7"/>
  <c r="E108" i="7"/>
  <c r="C108" i="7"/>
  <c r="A108" i="7"/>
  <c r="E107" i="7"/>
  <c r="C107" i="7"/>
  <c r="A107" i="7"/>
  <c r="E106" i="7"/>
  <c r="C106" i="7"/>
  <c r="A106" i="7"/>
  <c r="E105" i="7"/>
  <c r="C105" i="7"/>
  <c r="A105" i="7"/>
  <c r="E104" i="7"/>
  <c r="C104" i="7"/>
  <c r="A104" i="7"/>
  <c r="C103" i="7"/>
  <c r="A103" i="7"/>
  <c r="C102" i="7"/>
  <c r="A102" i="7"/>
  <c r="C101" i="7"/>
  <c r="A101" i="7"/>
  <c r="C100" i="7"/>
  <c r="A100" i="7"/>
  <c r="C99" i="7"/>
  <c r="A99" i="7"/>
  <c r="C98" i="7"/>
  <c r="A98" i="7"/>
  <c r="C97" i="7"/>
  <c r="A97" i="7"/>
  <c r="C96" i="7"/>
  <c r="A96" i="7"/>
  <c r="C95" i="7"/>
  <c r="A95" i="7"/>
  <c r="C94" i="7"/>
  <c r="A94" i="7"/>
  <c r="C93" i="7"/>
  <c r="A93" i="7"/>
  <c r="C92" i="7"/>
  <c r="A92" i="7"/>
  <c r="C91" i="7"/>
  <c r="A91" i="7"/>
  <c r="C90" i="7"/>
  <c r="A90" i="7"/>
  <c r="C89" i="7"/>
  <c r="A89" i="7"/>
  <c r="C88" i="7"/>
  <c r="A88" i="7"/>
  <c r="C87" i="7"/>
  <c r="A87" i="7"/>
  <c r="C86" i="7"/>
  <c r="A86" i="7"/>
  <c r="C85" i="7"/>
  <c r="A85" i="7"/>
  <c r="C84" i="7"/>
  <c r="A84" i="7"/>
  <c r="C83" i="7"/>
  <c r="A83" i="7"/>
  <c r="C82" i="7"/>
  <c r="A82" i="7"/>
  <c r="C81" i="7"/>
  <c r="A81" i="7"/>
  <c r="C80" i="7"/>
  <c r="A80" i="7"/>
  <c r="C79" i="7"/>
  <c r="A79" i="7"/>
  <c r="C75" i="7"/>
  <c r="A74" i="7"/>
  <c r="A73" i="7"/>
  <c r="A72" i="7"/>
  <c r="A71" i="7"/>
  <c r="A70" i="7"/>
  <c r="A69" i="7"/>
  <c r="A68" i="7"/>
  <c r="A67" i="7"/>
  <c r="A66" i="7"/>
  <c r="A65" i="7"/>
  <c r="A64" i="7"/>
  <c r="A63" i="7"/>
  <c r="A62" i="7"/>
  <c r="A61" i="7"/>
  <c r="A60" i="7"/>
  <c r="A59" i="7"/>
  <c r="A58" i="7"/>
  <c r="A57" i="7"/>
  <c r="A56" i="7"/>
  <c r="A55" i="7"/>
  <c r="A54" i="7"/>
  <c r="A53" i="7"/>
  <c r="C52" i="7"/>
  <c r="A52" i="7"/>
  <c r="C51" i="7"/>
  <c r="A51" i="7"/>
  <c r="C50" i="7"/>
  <c r="A50" i="7"/>
  <c r="C49" i="7"/>
  <c r="A49" i="7"/>
  <c r="C48" i="7"/>
  <c r="A48" i="7"/>
  <c r="C47" i="7"/>
  <c r="A47" i="7"/>
  <c r="C46" i="7"/>
  <c r="A46" i="7"/>
  <c r="C45" i="7"/>
  <c r="A45" i="7"/>
  <c r="C41" i="7"/>
  <c r="E40" i="7"/>
  <c r="C40" i="7"/>
  <c r="C74" i="7" s="1"/>
  <c r="B40" i="7"/>
  <c r="B142" i="7" s="1"/>
  <c r="A40" i="7"/>
  <c r="E39" i="7"/>
  <c r="C39" i="7"/>
  <c r="C73" i="7" s="1"/>
  <c r="B39" i="7"/>
  <c r="B73" i="7" s="1"/>
  <c r="A39" i="7"/>
  <c r="E38" i="7"/>
  <c r="C38" i="7"/>
  <c r="C72" i="7" s="1"/>
  <c r="B38" i="7"/>
  <c r="B140" i="7" s="1"/>
  <c r="A38" i="7"/>
  <c r="E37" i="7"/>
  <c r="C37" i="7"/>
  <c r="C71" i="7" s="1"/>
  <c r="B37" i="7"/>
  <c r="B139" i="7" s="1"/>
  <c r="A37" i="7"/>
  <c r="E36" i="7"/>
  <c r="C36" i="7"/>
  <c r="C70" i="7" s="1"/>
  <c r="B36" i="7"/>
  <c r="B104" i="7" s="1"/>
  <c r="A36" i="7"/>
  <c r="E35" i="7"/>
  <c r="C35" i="7"/>
  <c r="C69" i="7" s="1"/>
  <c r="B35" i="7"/>
  <c r="B137" i="7" s="1"/>
  <c r="A35" i="7"/>
  <c r="E34" i="7"/>
  <c r="C34" i="7"/>
  <c r="C68" i="7" s="1"/>
  <c r="B34" i="7"/>
  <c r="B68" i="7" s="1"/>
  <c r="A34" i="7"/>
  <c r="E33" i="7"/>
  <c r="C33" i="7"/>
  <c r="C67" i="7" s="1"/>
  <c r="B33" i="7"/>
  <c r="B101" i="7" s="1"/>
  <c r="A33" i="7"/>
  <c r="E32" i="7"/>
  <c r="C32" i="7"/>
  <c r="C66" i="7" s="1"/>
  <c r="B32" i="7"/>
  <c r="B134" i="7" s="1"/>
  <c r="A32" i="7"/>
  <c r="E31" i="7"/>
  <c r="C31" i="7"/>
  <c r="C65" i="7" s="1"/>
  <c r="B31" i="7"/>
  <c r="B65" i="7" s="1"/>
  <c r="A31" i="7"/>
  <c r="E30" i="7"/>
  <c r="C30" i="7"/>
  <c r="C64" i="7" s="1"/>
  <c r="B30" i="7"/>
  <c r="B132" i="7" s="1"/>
  <c r="A30" i="7"/>
  <c r="E29" i="7"/>
  <c r="C29" i="7"/>
  <c r="C63" i="7" s="1"/>
  <c r="B29" i="7"/>
  <c r="B131" i="7" s="1"/>
  <c r="A29" i="7"/>
  <c r="E28" i="7"/>
  <c r="C28" i="7"/>
  <c r="C62" i="7" s="1"/>
  <c r="B28" i="7"/>
  <c r="B96" i="7" s="1"/>
  <c r="A28" i="7"/>
  <c r="E27" i="7"/>
  <c r="C27" i="7"/>
  <c r="C61" i="7" s="1"/>
  <c r="B27" i="7"/>
  <c r="B129" i="7" s="1"/>
  <c r="A27" i="7"/>
  <c r="E26" i="7"/>
  <c r="C26" i="7"/>
  <c r="C60" i="7" s="1"/>
  <c r="B26" i="7"/>
  <c r="B60" i="7" s="1"/>
  <c r="A26" i="7"/>
  <c r="E25" i="7"/>
  <c r="C25" i="7"/>
  <c r="C59" i="7" s="1"/>
  <c r="B25" i="7"/>
  <c r="B93" i="7" s="1"/>
  <c r="A25" i="7"/>
  <c r="E24" i="7"/>
  <c r="C24" i="7"/>
  <c r="C58" i="7" s="1"/>
  <c r="B24" i="7"/>
  <c r="B126" i="7" s="1"/>
  <c r="A24" i="7"/>
  <c r="E23" i="7"/>
  <c r="C23" i="7"/>
  <c r="C57" i="7" s="1"/>
  <c r="B23" i="7"/>
  <c r="B57" i="7" s="1"/>
  <c r="A23" i="7"/>
  <c r="E22" i="7"/>
  <c r="C22" i="7"/>
  <c r="C56" i="7" s="1"/>
  <c r="B22" i="7"/>
  <c r="B124" i="7" s="1"/>
  <c r="A22" i="7"/>
  <c r="E21" i="7"/>
  <c r="C21" i="7"/>
  <c r="C55" i="7" s="1"/>
  <c r="B21" i="7"/>
  <c r="B123" i="7" s="1"/>
  <c r="A21" i="7"/>
  <c r="E20" i="7"/>
  <c r="C20" i="7"/>
  <c r="C54" i="7" s="1"/>
  <c r="B20" i="7"/>
  <c r="B88" i="7" s="1"/>
  <c r="A20" i="7"/>
  <c r="E19" i="7"/>
  <c r="C19" i="7"/>
  <c r="C53" i="7" s="1"/>
  <c r="B19" i="7"/>
  <c r="B121" i="7" s="1"/>
  <c r="A19" i="7"/>
  <c r="E18" i="7"/>
  <c r="C18" i="7"/>
  <c r="B18" i="7"/>
  <c r="B52" i="7" s="1"/>
  <c r="A18" i="7"/>
  <c r="E17" i="7"/>
  <c r="C17" i="7"/>
  <c r="B17" i="7"/>
  <c r="B85" i="7" s="1"/>
  <c r="A17" i="7"/>
  <c r="E16" i="7"/>
  <c r="C16" i="7"/>
  <c r="B16" i="7"/>
  <c r="B118" i="7" s="1"/>
  <c r="A16" i="7"/>
  <c r="E15" i="7"/>
  <c r="C15" i="7"/>
  <c r="B15" i="7"/>
  <c r="B117" i="7" s="1"/>
  <c r="A15" i="7"/>
  <c r="E14" i="7"/>
  <c r="C14" i="7"/>
  <c r="B14" i="7"/>
  <c r="B116" i="7" s="1"/>
  <c r="A14" i="7"/>
  <c r="E13" i="7"/>
  <c r="E41" i="7" s="1"/>
  <c r="C13" i="7"/>
  <c r="B13" i="7"/>
  <c r="B47" i="7" s="1"/>
  <c r="A13" i="7"/>
  <c r="E12" i="7"/>
  <c r="C12" i="7"/>
  <c r="B12" i="7"/>
  <c r="B80" i="7" s="1"/>
  <c r="A12" i="7"/>
  <c r="E11" i="7"/>
  <c r="C11" i="7"/>
  <c r="B11" i="7"/>
  <c r="B113" i="7" s="1"/>
  <c r="A11" i="7"/>
  <c r="E2" i="7"/>
  <c r="F1" i="7"/>
  <c r="F105" i="7" s="1"/>
  <c r="C48" i="6"/>
  <c r="C47" i="6"/>
  <c r="B47" i="6"/>
  <c r="C46" i="6"/>
  <c r="B46" i="6"/>
  <c r="C45" i="6"/>
  <c r="B45" i="6"/>
  <c r="C41" i="6"/>
  <c r="C40" i="6"/>
  <c r="C39" i="6"/>
  <c r="B39" i="6"/>
  <c r="C38" i="6"/>
  <c r="B38" i="6"/>
  <c r="C37" i="6"/>
  <c r="B37" i="6"/>
  <c r="C33" i="6"/>
  <c r="C32" i="6"/>
  <c r="B32" i="6"/>
  <c r="C31" i="6"/>
  <c r="B31" i="6"/>
  <c r="C30" i="6"/>
  <c r="B30" i="6"/>
  <c r="C26" i="6"/>
  <c r="C25" i="6"/>
  <c r="B25" i="6"/>
  <c r="C24" i="6"/>
  <c r="B24" i="6"/>
  <c r="C23" i="6"/>
  <c r="B23" i="6"/>
  <c r="C20" i="6"/>
  <c r="E19" i="6"/>
  <c r="C19" i="6"/>
  <c r="B19" i="6"/>
  <c r="E18" i="6"/>
  <c r="C18" i="6"/>
  <c r="B18" i="6"/>
  <c r="E17" i="6"/>
  <c r="C17" i="6"/>
  <c r="B17" i="6"/>
  <c r="B13" i="6"/>
  <c r="B12" i="6"/>
  <c r="B11" i="6"/>
  <c r="E1" i="6"/>
  <c r="E2" i="6" s="1"/>
  <c r="B43" i="5"/>
  <c r="B42" i="5"/>
  <c r="B41" i="5"/>
  <c r="B40" i="5"/>
  <c r="B36" i="5"/>
  <c r="B35" i="5"/>
  <c r="B34" i="5"/>
  <c r="B33" i="5"/>
  <c r="B32" i="5"/>
  <c r="B31" i="5"/>
  <c r="B29" i="5"/>
  <c r="B28" i="5"/>
  <c r="B27" i="5"/>
  <c r="B25" i="5"/>
  <c r="B21" i="5"/>
  <c r="B20" i="5"/>
  <c r="B19" i="5"/>
  <c r="B18" i="5"/>
  <c r="B17" i="5"/>
  <c r="B15" i="5"/>
  <c r="B14" i="5"/>
  <c r="B13" i="5"/>
  <c r="B12" i="5"/>
  <c r="B11" i="5"/>
  <c r="B10" i="5"/>
  <c r="B9" i="5"/>
  <c r="B8" i="5"/>
  <c r="F2" i="5"/>
  <c r="E2" i="5"/>
  <c r="F1" i="5"/>
  <c r="G1" i="5" s="1"/>
  <c r="C235" i="4"/>
  <c r="C234" i="4"/>
  <c r="A234" i="4"/>
  <c r="A70" i="8" s="1"/>
  <c r="A63" i="27" s="1"/>
  <c r="C233" i="4"/>
  <c r="A233" i="4"/>
  <c r="A69" i="8" s="1"/>
  <c r="A62" i="27" s="1"/>
  <c r="C232" i="4"/>
  <c r="A232" i="4"/>
  <c r="A68" i="8" s="1"/>
  <c r="A61" i="27" s="1"/>
  <c r="C231" i="4"/>
  <c r="A231" i="4"/>
  <c r="A67" i="8" s="1"/>
  <c r="A60" i="27" s="1"/>
  <c r="C230" i="4"/>
  <c r="A230" i="4"/>
  <c r="A66" i="8" s="1"/>
  <c r="A59" i="27" s="1"/>
  <c r="C229" i="4"/>
  <c r="A229" i="4"/>
  <c r="A65" i="8" s="1"/>
  <c r="A58" i="27" s="1"/>
  <c r="C228" i="4"/>
  <c r="A228" i="4"/>
  <c r="A64" i="8" s="1"/>
  <c r="A57" i="27" s="1"/>
  <c r="C227" i="4"/>
  <c r="A227" i="4"/>
  <c r="A63" i="8" s="1"/>
  <c r="A56" i="27" s="1"/>
  <c r="C226" i="4"/>
  <c r="A226" i="4"/>
  <c r="A62" i="8" s="1"/>
  <c r="A55" i="27" s="1"/>
  <c r="C225" i="4"/>
  <c r="A225" i="4"/>
  <c r="A61" i="8" s="1"/>
  <c r="A54" i="27" s="1"/>
  <c r="C224" i="4"/>
  <c r="A224" i="4"/>
  <c r="A60" i="8" s="1"/>
  <c r="A53" i="27" s="1"/>
  <c r="C223" i="4"/>
  <c r="A223" i="4"/>
  <c r="A59" i="8" s="1"/>
  <c r="A52" i="27" s="1"/>
  <c r="C222" i="4"/>
  <c r="A222" i="4"/>
  <c r="A58" i="8" s="1"/>
  <c r="A51" i="27" s="1"/>
  <c r="C221" i="4"/>
  <c r="A221" i="4"/>
  <c r="A57" i="8" s="1"/>
  <c r="A50" i="27" s="1"/>
  <c r="C220" i="4"/>
  <c r="A220" i="4"/>
  <c r="A56" i="8" s="1"/>
  <c r="A49" i="27" s="1"/>
  <c r="C219" i="4"/>
  <c r="A219" i="4"/>
  <c r="A55" i="8" s="1"/>
  <c r="A48" i="27" s="1"/>
  <c r="C218" i="4"/>
  <c r="A218" i="4"/>
  <c r="A54" i="8" s="1"/>
  <c r="A47" i="27" s="1"/>
  <c r="C217" i="4"/>
  <c r="C216" i="4"/>
  <c r="C215" i="4"/>
  <c r="C198" i="4"/>
  <c r="C164" i="4"/>
  <c r="B164" i="4"/>
  <c r="A127" i="4"/>
  <c r="A164" i="4" s="1"/>
  <c r="A30" i="27"/>
  <c r="A29" i="27"/>
  <c r="A28" i="27"/>
  <c r="A27" i="27"/>
  <c r="A26" i="27"/>
  <c r="E11" i="4"/>
  <c r="E90" i="4" s="1"/>
  <c r="E4" i="4"/>
  <c r="E2" i="4"/>
  <c r="F1" i="4"/>
  <c r="M208" i="21"/>
  <c r="L208" i="21"/>
  <c r="K208" i="21"/>
  <c r="L207" i="21"/>
  <c r="K207" i="21"/>
  <c r="M207" i="21" s="1"/>
  <c r="K206" i="21"/>
  <c r="E206" i="21"/>
  <c r="L206" i="21" s="1"/>
  <c r="E199" i="21"/>
  <c r="D196" i="21"/>
  <c r="D197" i="21" s="1"/>
  <c r="H127" i="21"/>
  <c r="H126" i="21"/>
  <c r="H125" i="21"/>
  <c r="H124" i="21"/>
  <c r="H123" i="21"/>
  <c r="H122" i="21"/>
  <c r="E70" i="21"/>
  <c r="E55" i="21"/>
  <c r="B1" i="21"/>
  <c r="F104" i="7" l="1"/>
  <c r="F2" i="7"/>
  <c r="F108" i="7"/>
  <c r="F107" i="7"/>
  <c r="G1" i="7"/>
  <c r="F106" i="7"/>
  <c r="G2" i="5"/>
  <c r="H1" i="5"/>
  <c r="F1" i="6"/>
  <c r="G1" i="6" s="1"/>
  <c r="G104" i="7"/>
  <c r="G108" i="7"/>
  <c r="G105" i="7"/>
  <c r="H4" i="24"/>
  <c r="G3" i="24"/>
  <c r="G78" i="24"/>
  <c r="E1" i="15"/>
  <c r="G112" i="24"/>
  <c r="G8" i="24"/>
  <c r="E20" i="6"/>
  <c r="A57" i="10"/>
  <c r="A64" i="24"/>
  <c r="A42" i="10"/>
  <c r="A49" i="24"/>
  <c r="A46" i="10"/>
  <c r="A53" i="24"/>
  <c r="A50" i="10"/>
  <c r="A57" i="24"/>
  <c r="A54" i="10"/>
  <c r="A61" i="24"/>
  <c r="A58" i="10"/>
  <c r="A65" i="24"/>
  <c r="A45" i="10"/>
  <c r="A52" i="24"/>
  <c r="A47" i="10"/>
  <c r="A54" i="24"/>
  <c r="A55" i="10"/>
  <c r="A62" i="24"/>
  <c r="A53" i="10"/>
  <c r="A60" i="24"/>
  <c r="A43" i="10"/>
  <c r="A50" i="24"/>
  <c r="A51" i="10"/>
  <c r="A58" i="24"/>
  <c r="A44" i="10"/>
  <c r="A51" i="24"/>
  <c r="A48" i="10"/>
  <c r="A55" i="24"/>
  <c r="A52" i="10"/>
  <c r="A59" i="24"/>
  <c r="A56" i="10"/>
  <c r="A63" i="24"/>
  <c r="A49" i="10"/>
  <c r="A56" i="24"/>
  <c r="H1" i="6"/>
  <c r="G2" i="6"/>
  <c r="F2" i="6"/>
  <c r="H1" i="24"/>
  <c r="G2" i="24"/>
  <c r="F209" i="4"/>
  <c r="AE209" i="4"/>
  <c r="BD209" i="4"/>
  <c r="CC209" i="4"/>
  <c r="DD209" i="4"/>
  <c r="G209" i="4"/>
  <c r="BS209" i="4"/>
  <c r="DF209" i="4"/>
  <c r="BN207" i="4"/>
  <c r="DD208" i="4"/>
  <c r="CA209" i="4"/>
  <c r="N208" i="4"/>
  <c r="AK208" i="4"/>
  <c r="BF208" i="4"/>
  <c r="BY208" i="4"/>
  <c r="DG208" i="4"/>
  <c r="T209" i="4"/>
  <c r="AT209" i="4"/>
  <c r="CF209" i="4"/>
  <c r="DQ209" i="4"/>
  <c r="J208" i="4"/>
  <c r="O209" i="4"/>
  <c r="CZ209" i="4"/>
  <c r="AL209" i="4"/>
  <c r="BK209" i="4"/>
  <c r="CX209" i="4"/>
  <c r="AW208" i="4"/>
  <c r="DO208" i="4"/>
  <c r="AM209" i="4"/>
  <c r="CK209" i="4"/>
  <c r="E209" i="4"/>
  <c r="AA208" i="4"/>
  <c r="AB209" i="4"/>
  <c r="E208" i="4"/>
  <c r="L209" i="4"/>
  <c r="AW209" i="4"/>
  <c r="CJ209" i="4"/>
  <c r="BN208" i="4"/>
  <c r="DB208" i="4"/>
  <c r="Y209" i="4"/>
  <c r="BZ209" i="4"/>
  <c r="AR207" i="4"/>
  <c r="BR208" i="4"/>
  <c r="AN209" i="4"/>
  <c r="DN209" i="4"/>
  <c r="X209" i="4"/>
  <c r="BX209" i="4"/>
  <c r="DI209" i="4"/>
  <c r="Z208" i="4"/>
  <c r="BL209" i="4"/>
  <c r="DL209" i="4"/>
  <c r="Z207" i="4"/>
  <c r="AX208" i="4"/>
  <c r="BB209" i="4"/>
  <c r="F208" i="4"/>
  <c r="CK208" i="4"/>
  <c r="N209" i="4"/>
  <c r="AZ209" i="4"/>
  <c r="CY209" i="4"/>
  <c r="DB207" i="4"/>
  <c r="CL208" i="4"/>
  <c r="BM209" i="4"/>
  <c r="Q209" i="4"/>
  <c r="AR209" i="4"/>
  <c r="BR209" i="4"/>
  <c r="CQ209" i="4"/>
  <c r="DP209" i="4"/>
  <c r="CT208" i="4"/>
  <c r="AF209" i="4"/>
  <c r="BE209" i="4"/>
  <c r="CR209" i="4"/>
  <c r="CJ207" i="4"/>
  <c r="DP208" i="4"/>
  <c r="CN209" i="4"/>
  <c r="DH210" i="4"/>
  <c r="O208" i="4"/>
  <c r="CA208" i="4"/>
  <c r="BD208" i="4"/>
  <c r="L208" i="4"/>
  <c r="BX208" i="4"/>
  <c r="BO208" i="4"/>
  <c r="AQ208" i="4"/>
  <c r="I208" i="4"/>
  <c r="DC208" i="4"/>
  <c r="DF208" i="4"/>
  <c r="Z209" i="4"/>
  <c r="CL209" i="4"/>
  <c r="AI209" i="4"/>
  <c r="CU209" i="4"/>
  <c r="AS209" i="4"/>
  <c r="DE209" i="4"/>
  <c r="BN210" i="4"/>
  <c r="CP209" i="4"/>
  <c r="DE208" i="4"/>
  <c r="BP207" i="4"/>
  <c r="X207" i="4"/>
  <c r="AB210" i="4"/>
  <c r="CN210" i="4"/>
  <c r="AL210" i="4"/>
  <c r="CX210" i="4"/>
  <c r="AO210" i="4"/>
  <c r="CE210" i="4"/>
  <c r="AO207" i="4"/>
  <c r="BT210" i="4"/>
  <c r="CV209" i="4"/>
  <c r="DM208" i="4"/>
  <c r="CB207" i="4"/>
  <c r="DA210" i="4"/>
  <c r="CH209" i="4"/>
  <c r="BD207" i="4"/>
  <c r="BB207" i="4"/>
  <c r="BK207" i="4"/>
  <c r="BW207" i="4"/>
  <c r="DR207" i="4"/>
  <c r="BX207" i="4"/>
  <c r="AI210" i="4"/>
  <c r="J209" i="4"/>
  <c r="CJ210" i="4"/>
  <c r="CD207" i="4"/>
  <c r="CH210" i="4"/>
  <c r="CR207" i="4"/>
  <c r="DG207" i="4"/>
  <c r="CL210" i="4"/>
  <c r="W208" i="4"/>
  <c r="CI208" i="4"/>
  <c r="BL208" i="4"/>
  <c r="T208" i="4"/>
  <c r="CF208" i="4"/>
  <c r="CC208" i="4"/>
  <c r="BE208" i="4"/>
  <c r="U208" i="4"/>
  <c r="DL208" i="4"/>
  <c r="BW208" i="4"/>
  <c r="AH209" i="4"/>
  <c r="CT209" i="4"/>
  <c r="AQ209" i="4"/>
  <c r="DC209" i="4"/>
  <c r="BA209" i="4"/>
  <c r="DM209" i="4"/>
  <c r="BD210" i="4"/>
  <c r="CB209" i="4"/>
  <c r="CM208" i="4"/>
  <c r="AW207" i="4"/>
  <c r="CS210" i="4"/>
  <c r="AJ210" i="4"/>
  <c r="CV210" i="4"/>
  <c r="AT210" i="4"/>
  <c r="DF210" i="4"/>
  <c r="CH208" i="4"/>
  <c r="BK210" i="4"/>
  <c r="BI210" i="4"/>
  <c r="CI209" i="4"/>
  <c r="CW208" i="4"/>
  <c r="BE207" i="4"/>
  <c r="AG210" i="4"/>
  <c r="BU210" i="4"/>
  <c r="AW210" i="4"/>
  <c r="BT209" i="4"/>
  <c r="BZ208" i="4"/>
  <c r="AJ207" i="4"/>
  <c r="DC210" i="4"/>
  <c r="BJ207" i="4"/>
  <c r="G207" i="4"/>
  <c r="BS207" i="4"/>
  <c r="S207" i="4"/>
  <c r="CE207" i="4"/>
  <c r="AG207" i="4"/>
  <c r="I207" i="4"/>
  <c r="DH207" i="4"/>
  <c r="CK207" i="4"/>
  <c r="BA207" i="4"/>
  <c r="DR210" i="4"/>
  <c r="O210" i="4"/>
  <c r="AQ207" i="4"/>
  <c r="CW210" i="4"/>
  <c r="DI207" i="4"/>
  <c r="AN208" i="4"/>
  <c r="AP208" i="4"/>
  <c r="J207" i="4"/>
  <c r="CO209" i="4"/>
  <c r="E210" i="4"/>
  <c r="I210" i="4"/>
  <c r="CO210" i="4"/>
  <c r="BG207" i="4"/>
  <c r="BQ210" i="4"/>
  <c r="AE208" i="4"/>
  <c r="H208" i="4"/>
  <c r="BT208" i="4"/>
  <c r="AB208" i="4"/>
  <c r="CN208" i="4"/>
  <c r="CO208" i="4"/>
  <c r="BQ208" i="4"/>
  <c r="AH208" i="4"/>
  <c r="DT208" i="4"/>
  <c r="BA208" i="4"/>
  <c r="AP209" i="4"/>
  <c r="DB209" i="4"/>
  <c r="AY209" i="4"/>
  <c r="DK209" i="4"/>
  <c r="BI209" i="4"/>
  <c r="E207" i="4"/>
  <c r="AS210" i="4"/>
  <c r="BP209" i="4"/>
  <c r="BV208" i="4"/>
  <c r="AB207" i="4"/>
  <c r="BM210" i="4"/>
  <c r="AR210" i="4"/>
  <c r="DD210" i="4"/>
  <c r="BB210" i="4"/>
  <c r="DN210" i="4"/>
  <c r="DQ207" i="4"/>
  <c r="DB210" i="4"/>
  <c r="AE210" i="4"/>
  <c r="AX210" i="4"/>
  <c r="BU209" i="4"/>
  <c r="CE208" i="4"/>
  <c r="AN207" i="4"/>
  <c r="CR210" i="4"/>
  <c r="AY210" i="4"/>
  <c r="DS210" i="4"/>
  <c r="AM210" i="4"/>
  <c r="BH209" i="4"/>
  <c r="BI208" i="4"/>
  <c r="F207" i="4"/>
  <c r="BR207" i="4"/>
  <c r="O207" i="4"/>
  <c r="CA207" i="4"/>
  <c r="AA207" i="4"/>
  <c r="CM207" i="4"/>
  <c r="AS207" i="4"/>
  <c r="U207" i="4"/>
  <c r="DT207" i="4"/>
  <c r="CW207" i="4"/>
  <c r="AF207" i="4"/>
  <c r="CB210" i="4"/>
  <c r="CQ208" i="4"/>
  <c r="Q210" i="4"/>
  <c r="CH207" i="4"/>
  <c r="DC207" i="4"/>
  <c r="Y207" i="4"/>
  <c r="DG210" i="4"/>
  <c r="BE210" i="4"/>
  <c r="BV209" i="4"/>
  <c r="P209" i="4"/>
  <c r="BX210" i="4"/>
  <c r="BU207" i="4"/>
  <c r="P207" i="4"/>
  <c r="AK210" i="4"/>
  <c r="AM208" i="4"/>
  <c r="P208" i="4"/>
  <c r="CB208" i="4"/>
  <c r="AJ208" i="4"/>
  <c r="CV208" i="4"/>
  <c r="CY208" i="4"/>
  <c r="CD208" i="4"/>
  <c r="AT208" i="4"/>
  <c r="DQ210" i="4"/>
  <c r="M208" i="4"/>
  <c r="AX209" i="4"/>
  <c r="DJ209" i="4"/>
  <c r="BG209" i="4"/>
  <c r="DS209" i="4"/>
  <c r="BQ209" i="4"/>
  <c r="DP210" i="4"/>
  <c r="AH210" i="4"/>
  <c r="BC209" i="4"/>
  <c r="AY208" i="4"/>
  <c r="J210" i="4"/>
  <c r="AZ210" i="4"/>
  <c r="DL210" i="4"/>
  <c r="BJ210" i="4"/>
  <c r="BW210" i="4"/>
  <c r="BI207" i="4"/>
  <c r="CG210" i="4"/>
  <c r="H210" i="4"/>
  <c r="DT210" i="4"/>
  <c r="AN210" i="4"/>
  <c r="BJ209" i="4"/>
  <c r="BJ208" i="4"/>
  <c r="Q207" i="4"/>
  <c r="BA210" i="4"/>
  <c r="S210" i="4"/>
  <c r="DI210" i="4"/>
  <c r="AA210" i="4"/>
  <c r="AU209" i="4"/>
  <c r="AL208" i="4"/>
  <c r="N207" i="4"/>
  <c r="BZ207" i="4"/>
  <c r="W207" i="4"/>
  <c r="CI207" i="4"/>
  <c r="AI207" i="4"/>
  <c r="CU207" i="4"/>
  <c r="BF207" i="4"/>
  <c r="AH207" i="4"/>
  <c r="L207" i="4"/>
  <c r="DJ207" i="4"/>
  <c r="M207" i="4"/>
  <c r="AV210" i="4"/>
  <c r="AI208" i="4"/>
  <c r="AG209" i="4"/>
  <c r="V207" i="4"/>
  <c r="CQ207" i="4"/>
  <c r="AV207" i="4"/>
  <c r="CZ208" i="4"/>
  <c r="CG208" i="4"/>
  <c r="AC209" i="4"/>
  <c r="W209" i="4"/>
  <c r="DG209" i="4"/>
  <c r="CX207" i="4"/>
  <c r="AX207" i="4"/>
  <c r="BL210" i="4"/>
  <c r="Z210" i="4"/>
  <c r="AU208" i="4"/>
  <c r="X208" i="4"/>
  <c r="CJ208" i="4"/>
  <c r="AR208" i="4"/>
  <c r="Q208" i="4"/>
  <c r="DI208" i="4"/>
  <c r="CP208" i="4"/>
  <c r="BG208" i="4"/>
  <c r="CU210" i="4"/>
  <c r="CN207" i="4"/>
  <c r="BF209" i="4"/>
  <c r="DR209" i="4"/>
  <c r="BO209" i="4"/>
  <c r="M209" i="4"/>
  <c r="BY209" i="4"/>
  <c r="DE210" i="4"/>
  <c r="X210" i="4"/>
  <c r="AO209" i="4"/>
  <c r="AG208" i="4"/>
  <c r="DM210" i="4"/>
  <c r="BH210" i="4"/>
  <c r="F210" i="4"/>
  <c r="BR210" i="4"/>
  <c r="W210" i="4"/>
  <c r="R207" i="4"/>
  <c r="AP210" i="4"/>
  <c r="CX208" i="4"/>
  <c r="DJ210" i="4"/>
  <c r="AC210" i="4"/>
  <c r="AV209" i="4"/>
  <c r="AO208" i="4"/>
  <c r="U210" i="4"/>
  <c r="DN208" i="4"/>
  <c r="CY210" i="4"/>
  <c r="S208" i="4"/>
  <c r="AE207" i="4"/>
  <c r="BT207" i="4"/>
  <c r="R208" i="4"/>
  <c r="CE209" i="4"/>
  <c r="V210" i="4"/>
  <c r="CZ207" i="4"/>
  <c r="H209" i="4"/>
  <c r="AU207" i="4"/>
  <c r="DL207" i="4"/>
  <c r="P210" i="4"/>
  <c r="BC208" i="4"/>
  <c r="AF208" i="4"/>
  <c r="CR208" i="4"/>
  <c r="AZ208" i="4"/>
  <c r="AC208" i="4"/>
  <c r="DQ208" i="4"/>
  <c r="DA208" i="4"/>
  <c r="BU208" i="4"/>
  <c r="CA210" i="4"/>
  <c r="AZ207" i="4"/>
  <c r="BN209" i="4"/>
  <c r="K209" i="4"/>
  <c r="BW209" i="4"/>
  <c r="U209" i="4"/>
  <c r="CG209" i="4"/>
  <c r="CT210" i="4"/>
  <c r="M210" i="4"/>
  <c r="AD209" i="4"/>
  <c r="K208" i="4"/>
  <c r="DA207" i="4"/>
  <c r="K210" i="4"/>
  <c r="BP210" i="4"/>
  <c r="N210" i="4"/>
  <c r="BZ210" i="4"/>
  <c r="BV210" i="4"/>
  <c r="AF210" i="4"/>
  <c r="BM208" i="4"/>
  <c r="CZ210" i="4"/>
  <c r="R210" i="4"/>
  <c r="AJ209" i="4"/>
  <c r="V208" i="4"/>
  <c r="AP207" i="4"/>
  <c r="AS208" i="4"/>
  <c r="CM210" i="4"/>
  <c r="DT209" i="4"/>
  <c r="V209" i="4"/>
  <c r="DM207" i="4"/>
  <c r="AD207" i="4"/>
  <c r="CP207" i="4"/>
  <c r="AM207" i="4"/>
  <c r="CY207" i="4"/>
  <c r="AY207" i="4"/>
  <c r="DK207" i="4"/>
  <c r="CF207" i="4"/>
  <c r="BH207" i="4"/>
  <c r="AK207" i="4"/>
  <c r="BF210" i="4"/>
  <c r="CK210" i="4"/>
  <c r="BQ207" i="4"/>
  <c r="DO210" i="4"/>
  <c r="BK208" i="4"/>
  <c r="BH208" i="4"/>
  <c r="DJ208" i="4"/>
  <c r="S209" i="4"/>
  <c r="DD207" i="4"/>
  <c r="L210" i="4"/>
  <c r="DP207" i="4"/>
  <c r="CC210" i="4"/>
  <c r="DS207" i="4"/>
  <c r="BO210" i="4"/>
  <c r="BC210" i="4"/>
  <c r="G208" i="4"/>
  <c r="BS208" i="4"/>
  <c r="AV208" i="4"/>
  <c r="DH208" i="4"/>
  <c r="BP208" i="4"/>
  <c r="BB208" i="4"/>
  <c r="AD208" i="4"/>
  <c r="DR208" i="4"/>
  <c r="CS208" i="4"/>
  <c r="Y210" i="4"/>
  <c r="R209" i="4"/>
  <c r="CD209" i="4"/>
  <c r="AA209" i="4"/>
  <c r="CM209" i="4"/>
  <c r="AK209" i="4"/>
  <c r="CW209" i="4"/>
  <c r="BY210" i="4"/>
  <c r="DA209" i="4"/>
  <c r="DS208" i="4"/>
  <c r="CL207" i="4"/>
  <c r="BM207" i="4"/>
  <c r="T210" i="4"/>
  <c r="CF210" i="4"/>
  <c r="AD210" i="4"/>
  <c r="CP210" i="4"/>
  <c r="CQ210" i="4"/>
  <c r="DK210" i="4"/>
  <c r="CC207" i="4"/>
  <c r="CD210" i="4"/>
  <c r="DH209" i="4"/>
  <c r="I209" i="4"/>
  <c r="CV207" i="4"/>
  <c r="BS210" i="4"/>
  <c r="CS209" i="4"/>
  <c r="DK208" i="4"/>
  <c r="BY207" i="4"/>
  <c r="AT207" i="4"/>
  <c r="DF207" i="4"/>
  <c r="BC207" i="4"/>
  <c r="DO207" i="4"/>
  <c r="BO207" i="4"/>
  <c r="H207" i="4"/>
  <c r="DE207" i="4"/>
  <c r="CG207" i="4"/>
  <c r="BL207" i="4"/>
  <c r="CO207" i="4"/>
  <c r="CI210" i="4"/>
  <c r="AU210" i="4"/>
  <c r="BG210" i="4"/>
  <c r="CU208" i="4"/>
  <c r="DN207" i="4"/>
  <c r="K207" i="4"/>
  <c r="T207" i="4"/>
  <c r="CT207" i="4"/>
  <c r="BV207" i="4"/>
  <c r="AQ210" i="4"/>
  <c r="DO209" i="4"/>
  <c r="Y208" i="4"/>
  <c r="G210" i="4"/>
  <c r="AL207" i="4"/>
  <c r="CS207" i="4"/>
  <c r="AC207" i="4"/>
  <c r="H2" i="10"/>
  <c r="E10" i="4"/>
  <c r="E98" i="4" s="1"/>
  <c r="F1" i="8"/>
  <c r="G1" i="8" s="1"/>
  <c r="G2" i="8" s="1"/>
  <c r="E91" i="4"/>
  <c r="E71" i="4"/>
  <c r="E70" i="4"/>
  <c r="E9" i="4"/>
  <c r="E25" i="4"/>
  <c r="E23" i="4"/>
  <c r="E24" i="4"/>
  <c r="E22" i="4"/>
  <c r="E21" i="4"/>
  <c r="E20" i="4"/>
  <c r="E42" i="4"/>
  <c r="E41" i="4"/>
  <c r="E40" i="4"/>
  <c r="E39" i="4"/>
  <c r="E43" i="4"/>
  <c r="E44" i="4"/>
  <c r="E76" i="21"/>
  <c r="E75" i="21" s="1"/>
  <c r="B107" i="7"/>
  <c r="B114" i="7"/>
  <c r="M206" i="21"/>
  <c r="B89" i="7"/>
  <c r="B77" i="20"/>
  <c r="B79" i="7"/>
  <c r="B97" i="7"/>
  <c r="B122" i="7"/>
  <c r="B87" i="7"/>
  <c r="B138" i="7"/>
  <c r="B105" i="7"/>
  <c r="B95" i="7"/>
  <c r="B51" i="7"/>
  <c r="B99" i="7"/>
  <c r="B81" i="7"/>
  <c r="B91" i="7"/>
  <c r="B130" i="7"/>
  <c r="B81" i="20"/>
  <c r="B46" i="7"/>
  <c r="B103" i="7"/>
  <c r="B83" i="7"/>
  <c r="C2" i="15"/>
  <c r="B54" i="7"/>
  <c r="B58" i="7"/>
  <c r="B62" i="7"/>
  <c r="B66" i="7"/>
  <c r="B70" i="7"/>
  <c r="B74" i="7"/>
  <c r="B86" i="7"/>
  <c r="B94" i="7"/>
  <c r="B102" i="7"/>
  <c r="B119" i="7"/>
  <c r="B127" i="7"/>
  <c r="B135" i="7"/>
  <c r="B49" i="7"/>
  <c r="B55" i="7"/>
  <c r="B59" i="7"/>
  <c r="B63" i="7"/>
  <c r="B67" i="7"/>
  <c r="B71" i="7"/>
  <c r="B84" i="7"/>
  <c r="B92" i="7"/>
  <c r="B100" i="7"/>
  <c r="B108" i="7"/>
  <c r="B125" i="7"/>
  <c r="B133" i="7"/>
  <c r="B141" i="7"/>
  <c r="B120" i="7"/>
  <c r="B128" i="7"/>
  <c r="B136" i="7"/>
  <c r="B56" i="7"/>
  <c r="B64" i="7"/>
  <c r="B72" i="7"/>
  <c r="B82" i="7"/>
  <c r="B98" i="7"/>
  <c r="B115" i="7"/>
  <c r="B50" i="7"/>
  <c r="B90" i="7"/>
  <c r="B106" i="7"/>
  <c r="B45" i="7"/>
  <c r="B53" i="7"/>
  <c r="B61" i="7"/>
  <c r="B69" i="7"/>
  <c r="B48" i="7"/>
  <c r="D3" i="15"/>
  <c r="D4" i="15" s="1"/>
  <c r="A23" i="10"/>
  <c r="G1" i="4"/>
  <c r="F2" i="4"/>
  <c r="A20" i="10"/>
  <c r="A24" i="10"/>
  <c r="A21" i="10"/>
  <c r="A22" i="10"/>
  <c r="H78" i="24"/>
  <c r="H112" i="24"/>
  <c r="D5" i="10"/>
  <c r="E4" i="10"/>
  <c r="E5" i="10" s="1"/>
  <c r="F11" i="4"/>
  <c r="F4" i="4"/>
  <c r="D4" i="8"/>
  <c r="E4" i="7"/>
  <c r="E4" i="6"/>
  <c r="E4" i="5"/>
  <c r="E18" i="5" s="1"/>
  <c r="E3" i="4"/>
  <c r="D4" i="4"/>
  <c r="E12" i="4" s="1"/>
  <c r="B131" i="14"/>
  <c r="C7" i="20"/>
  <c r="C22" i="20" s="1"/>
  <c r="D8" i="10"/>
  <c r="D69" i="10"/>
  <c r="B33" i="13"/>
  <c r="B26" i="13"/>
  <c r="B43" i="13"/>
  <c r="B47" i="13" s="1"/>
  <c r="B51" i="13" s="1"/>
  <c r="B37" i="13"/>
  <c r="D36" i="11"/>
  <c r="C9" i="13"/>
  <c r="A6" i="12"/>
  <c r="E7" i="11"/>
  <c r="D25" i="11"/>
  <c r="H1" i="7" l="1"/>
  <c r="G107" i="7"/>
  <c r="G2" i="7"/>
  <c r="G106" i="7"/>
  <c r="I4" i="24"/>
  <c r="I8" i="24" s="1"/>
  <c r="H3" i="24"/>
  <c r="E8" i="15"/>
  <c r="F1" i="15"/>
  <c r="I1" i="5"/>
  <c r="H2" i="5"/>
  <c r="H8" i="24"/>
  <c r="E11" i="6"/>
  <c r="I1" i="6"/>
  <c r="H2" i="6"/>
  <c r="H2" i="24"/>
  <c r="I1" i="24"/>
  <c r="F21" i="4"/>
  <c r="F25" i="4"/>
  <c r="F22" i="4"/>
  <c r="F23" i="4"/>
  <c r="F20" i="4"/>
  <c r="F24" i="4"/>
  <c r="E26" i="4"/>
  <c r="I2" i="10"/>
  <c r="E130" i="4"/>
  <c r="E167" i="4" s="1"/>
  <c r="E135" i="4"/>
  <c r="E172" i="4" s="1"/>
  <c r="E146" i="4"/>
  <c r="E183" i="4" s="1"/>
  <c r="E154" i="4"/>
  <c r="E191" i="4" s="1"/>
  <c r="E129" i="4"/>
  <c r="E166" i="4" s="1"/>
  <c r="E134" i="4"/>
  <c r="E171" i="4" s="1"/>
  <c r="E142" i="4"/>
  <c r="E179" i="4" s="1"/>
  <c r="E153" i="4"/>
  <c r="E190" i="4" s="1"/>
  <c r="E144" i="4"/>
  <c r="E181" i="4" s="1"/>
  <c r="E136" i="4"/>
  <c r="E173" i="4" s="1"/>
  <c r="E147" i="4"/>
  <c r="E184" i="4" s="1"/>
  <c r="E205" i="4" s="1"/>
  <c r="E155" i="4"/>
  <c r="E192" i="4" s="1"/>
  <c r="E143" i="4"/>
  <c r="E180" i="4" s="1"/>
  <c r="E137" i="4"/>
  <c r="E174" i="4" s="1"/>
  <c r="E148" i="4"/>
  <c r="E185" i="4" s="1"/>
  <c r="E156" i="4"/>
  <c r="E193" i="4" s="1"/>
  <c r="E145" i="4"/>
  <c r="E182" i="4" s="1"/>
  <c r="E138" i="4"/>
  <c r="E175" i="4" s="1"/>
  <c r="E149" i="4"/>
  <c r="E186" i="4" s="1"/>
  <c r="E157" i="4"/>
  <c r="E194" i="4" s="1"/>
  <c r="E131" i="4"/>
  <c r="E168" i="4" s="1"/>
  <c r="E139" i="4"/>
  <c r="E176" i="4" s="1"/>
  <c r="E150" i="4"/>
  <c r="E187" i="4" s="1"/>
  <c r="E158" i="4"/>
  <c r="E195" i="4" s="1"/>
  <c r="E132" i="4"/>
  <c r="E169" i="4" s="1"/>
  <c r="E140" i="4"/>
  <c r="E177" i="4" s="1"/>
  <c r="E151" i="4"/>
  <c r="E188" i="4" s="1"/>
  <c r="E159" i="4"/>
  <c r="E196" i="4" s="1"/>
  <c r="E128" i="4"/>
  <c r="E165" i="4" s="1"/>
  <c r="E133" i="4"/>
  <c r="E170" i="4" s="1"/>
  <c r="E141" i="4"/>
  <c r="E178" i="4" s="1"/>
  <c r="E152" i="4"/>
  <c r="E189" i="4" s="1"/>
  <c r="E160" i="4"/>
  <c r="E197" i="4" s="1"/>
  <c r="E101" i="4"/>
  <c r="E109" i="4" s="1"/>
  <c r="E118" i="4" s="1"/>
  <c r="E100" i="4"/>
  <c r="E108" i="4" s="1"/>
  <c r="E117" i="4" s="1"/>
  <c r="E99" i="4"/>
  <c r="E107" i="4" s="1"/>
  <c r="E103" i="4"/>
  <c r="E111" i="4" s="1"/>
  <c r="E120" i="4" s="1"/>
  <c r="E102" i="4"/>
  <c r="E110" i="4" s="1"/>
  <c r="E119" i="4" s="1"/>
  <c r="E35" i="4"/>
  <c r="E51" i="4" s="1"/>
  <c r="E60" i="4" s="1"/>
  <c r="E34" i="4"/>
  <c r="E50" i="4" s="1"/>
  <c r="E59" i="4" s="1"/>
  <c r="E36" i="4"/>
  <c r="E52" i="4" s="1"/>
  <c r="E61" i="4" s="1"/>
  <c r="F10" i="4"/>
  <c r="F102" i="4" s="1"/>
  <c r="E31" i="4"/>
  <c r="E47" i="4" s="1"/>
  <c r="E56" i="4" s="1"/>
  <c r="E32" i="4"/>
  <c r="E33" i="4"/>
  <c r="E49" i="4" s="1"/>
  <c r="E58" i="4" s="1"/>
  <c r="B85" i="20"/>
  <c r="D132" i="8"/>
  <c r="D106" i="24" s="1"/>
  <c r="F4" i="7"/>
  <c r="E5" i="7"/>
  <c r="E6" i="7" s="1"/>
  <c r="F2" i="8"/>
  <c r="H1" i="8"/>
  <c r="I1" i="8" s="1"/>
  <c r="E106" i="4"/>
  <c r="F90" i="4"/>
  <c r="F91" i="4"/>
  <c r="F71" i="4"/>
  <c r="F70" i="4"/>
  <c r="F39" i="4"/>
  <c r="F44" i="4"/>
  <c r="F42" i="4"/>
  <c r="F41" i="4"/>
  <c r="F43" i="4"/>
  <c r="F40" i="4"/>
  <c r="F12" i="4"/>
  <c r="F9" i="4"/>
  <c r="E3" i="15"/>
  <c r="E2" i="15" s="1"/>
  <c r="F4" i="10"/>
  <c r="F5" i="10" s="1"/>
  <c r="E3" i="10"/>
  <c r="E104" i="10" s="1"/>
  <c r="E127" i="4"/>
  <c r="E164" i="4" s="1"/>
  <c r="E227" i="4"/>
  <c r="D63" i="8" s="1"/>
  <c r="E219" i="4"/>
  <c r="D55" i="8" s="1"/>
  <c r="E233" i="4"/>
  <c r="D69" i="8" s="1"/>
  <c r="E225" i="4"/>
  <c r="D61" i="8" s="1"/>
  <c r="E232" i="4"/>
  <c r="D68" i="8" s="1"/>
  <c r="E224" i="4"/>
  <c r="D60" i="8" s="1"/>
  <c r="E226" i="4"/>
  <c r="D62" i="8" s="1"/>
  <c r="E223" i="4"/>
  <c r="D59" i="8" s="1"/>
  <c r="E231" i="4"/>
  <c r="D67" i="8" s="1"/>
  <c r="E220" i="4"/>
  <c r="D56" i="8" s="1"/>
  <c r="E229" i="4"/>
  <c r="D65" i="8" s="1"/>
  <c r="E228" i="4"/>
  <c r="D64" i="8" s="1"/>
  <c r="E222" i="4"/>
  <c r="D58" i="8" s="1"/>
  <c r="E221" i="4"/>
  <c r="D57" i="8" s="1"/>
  <c r="E218" i="4"/>
  <c r="D54" i="8" s="1"/>
  <c r="E234" i="4"/>
  <c r="D70" i="8" s="1"/>
  <c r="E230" i="4"/>
  <c r="D66" i="8" s="1"/>
  <c r="D2" i="15"/>
  <c r="H1" i="4"/>
  <c r="G2" i="4"/>
  <c r="I3" i="24"/>
  <c r="J4" i="24"/>
  <c r="I78" i="24"/>
  <c r="I112" i="24"/>
  <c r="G11" i="4"/>
  <c r="E25" i="11"/>
  <c r="F7" i="11"/>
  <c r="E36" i="11"/>
  <c r="D7" i="20"/>
  <c r="D22" i="20" s="1"/>
  <c r="C29" i="20"/>
  <c r="F4" i="5"/>
  <c r="E5" i="5"/>
  <c r="E3" i="5"/>
  <c r="E25" i="6"/>
  <c r="E24" i="6"/>
  <c r="E12" i="6"/>
  <c r="E31" i="6" s="1"/>
  <c r="F4" i="6"/>
  <c r="F11" i="6" s="1"/>
  <c r="E13" i="6"/>
  <c r="E32" i="6" s="1"/>
  <c r="E30" i="6"/>
  <c r="E23" i="6"/>
  <c r="E3" i="6"/>
  <c r="E145" i="7"/>
  <c r="E112" i="7"/>
  <c r="E151" i="7"/>
  <c r="E78" i="7"/>
  <c r="E10" i="7"/>
  <c r="E3" i="7"/>
  <c r="E44" i="7"/>
  <c r="B108" i="14"/>
  <c r="D116" i="8"/>
  <c r="D80" i="8"/>
  <c r="D11" i="8"/>
  <c r="B87" i="20" s="1"/>
  <c r="D7" i="8"/>
  <c r="D6" i="8"/>
  <c r="D5" i="8"/>
  <c r="D3" i="8"/>
  <c r="E4" i="8"/>
  <c r="E132" i="8" s="1"/>
  <c r="F3" i="4"/>
  <c r="G4" i="4"/>
  <c r="C20" i="13"/>
  <c r="D9" i="13"/>
  <c r="H108" i="7" l="1"/>
  <c r="H104" i="7"/>
  <c r="H2" i="7"/>
  <c r="H105" i="7"/>
  <c r="I1" i="7"/>
  <c r="H107" i="7"/>
  <c r="H106" i="7"/>
  <c r="J1" i="5"/>
  <c r="I2" i="5"/>
  <c r="F8" i="15"/>
  <c r="G1" i="15"/>
  <c r="E106" i="24"/>
  <c r="J1" i="6"/>
  <c r="I2" i="6"/>
  <c r="I2" i="24"/>
  <c r="J1" i="24"/>
  <c r="E206" i="4"/>
  <c r="E116" i="4" s="1"/>
  <c r="D30" i="8" s="1"/>
  <c r="D37" i="24" s="1"/>
  <c r="G24" i="4"/>
  <c r="G21" i="4"/>
  <c r="G25" i="4"/>
  <c r="G22" i="4"/>
  <c r="G20" i="4"/>
  <c r="G23" i="4"/>
  <c r="F26" i="4"/>
  <c r="E115" i="4"/>
  <c r="D29" i="8" s="1"/>
  <c r="D36" i="24" s="1"/>
  <c r="E201" i="4"/>
  <c r="E62" i="4" s="1"/>
  <c r="E203" i="4"/>
  <c r="E202" i="4"/>
  <c r="E204" i="4"/>
  <c r="J2" i="10"/>
  <c r="E215" i="4"/>
  <c r="D51" i="8" s="1"/>
  <c r="H2" i="8"/>
  <c r="F128" i="4"/>
  <c r="F165" i="4" s="1"/>
  <c r="F136" i="4"/>
  <c r="F173" i="4" s="1"/>
  <c r="F146" i="4"/>
  <c r="F183" i="4" s="1"/>
  <c r="F160" i="4"/>
  <c r="F197" i="4" s="1"/>
  <c r="F130" i="4"/>
  <c r="F167" i="4" s="1"/>
  <c r="F135" i="4"/>
  <c r="F172" i="4" s="1"/>
  <c r="F145" i="4"/>
  <c r="F182" i="4" s="1"/>
  <c r="F158" i="4"/>
  <c r="F195" i="4" s="1"/>
  <c r="F144" i="4"/>
  <c r="F181" i="4" s="1"/>
  <c r="F137" i="4"/>
  <c r="F174" i="4" s="1"/>
  <c r="F147" i="4"/>
  <c r="F184" i="4" s="1"/>
  <c r="F205" i="4" s="1"/>
  <c r="F157" i="4"/>
  <c r="F194" i="4" s="1"/>
  <c r="F143" i="4"/>
  <c r="F180" i="4" s="1"/>
  <c r="F138" i="4"/>
  <c r="F175" i="4" s="1"/>
  <c r="F148" i="4"/>
  <c r="F185" i="4" s="1"/>
  <c r="F153" i="4"/>
  <c r="F190" i="4" s="1"/>
  <c r="F131" i="4"/>
  <c r="F168" i="4" s="1"/>
  <c r="F139" i="4"/>
  <c r="F176" i="4" s="1"/>
  <c r="F149" i="4"/>
  <c r="F186" i="4" s="1"/>
  <c r="F154" i="4"/>
  <c r="F191" i="4" s="1"/>
  <c r="E161" i="4"/>
  <c r="F132" i="4"/>
  <c r="F169" i="4" s="1"/>
  <c r="F140" i="4"/>
  <c r="F177" i="4" s="1"/>
  <c r="F150" i="4"/>
  <c r="F187" i="4" s="1"/>
  <c r="F155" i="4"/>
  <c r="F192" i="4" s="1"/>
  <c r="F133" i="4"/>
  <c r="F170" i="4" s="1"/>
  <c r="F141" i="4"/>
  <c r="F178" i="4" s="1"/>
  <c r="F151" i="4"/>
  <c r="F188" i="4" s="1"/>
  <c r="F156" i="4"/>
  <c r="F193" i="4" s="1"/>
  <c r="F129" i="4"/>
  <c r="F166" i="4" s="1"/>
  <c r="F134" i="4"/>
  <c r="F171" i="4" s="1"/>
  <c r="F142" i="4"/>
  <c r="F179" i="4" s="1"/>
  <c r="F152" i="4"/>
  <c r="F189" i="4" s="1"/>
  <c r="F159" i="4"/>
  <c r="F196" i="4" s="1"/>
  <c r="F31" i="4"/>
  <c r="E75" i="4"/>
  <c r="E79" i="4" s="1"/>
  <c r="E74" i="4"/>
  <c r="E78" i="4" s="1"/>
  <c r="E83" i="4" s="1"/>
  <c r="E70" i="7"/>
  <c r="E138" i="7" s="1"/>
  <c r="F36" i="7" s="1"/>
  <c r="E62" i="7"/>
  <c r="E68" i="7"/>
  <c r="E67" i="7"/>
  <c r="E59" i="7"/>
  <c r="E93" i="7" s="1"/>
  <c r="E127" i="7" s="1"/>
  <c r="F25" i="7" s="1"/>
  <c r="E74" i="7"/>
  <c r="E142" i="7" s="1"/>
  <c r="F40" i="7" s="1"/>
  <c r="E52" i="7"/>
  <c r="E71" i="7"/>
  <c r="E139" i="7" s="1"/>
  <c r="F37" i="7" s="1"/>
  <c r="E66" i="7"/>
  <c r="E60" i="7"/>
  <c r="E94" i="7" s="1"/>
  <c r="E128" i="7" s="1"/>
  <c r="F26" i="7" s="1"/>
  <c r="E73" i="7"/>
  <c r="E141" i="7" s="1"/>
  <c r="F39" i="7" s="1"/>
  <c r="E65" i="7"/>
  <c r="E51" i="7"/>
  <c r="E63" i="7"/>
  <c r="E72" i="7"/>
  <c r="E140" i="7" s="1"/>
  <c r="F38" i="7" s="1"/>
  <c r="E64" i="7"/>
  <c r="E47" i="7"/>
  <c r="E69" i="7"/>
  <c r="E61" i="7"/>
  <c r="E57" i="7"/>
  <c r="E46" i="7"/>
  <c r="E80" i="7" s="1"/>
  <c r="E114" i="7" s="1"/>
  <c r="F12" i="7" s="1"/>
  <c r="E56" i="7"/>
  <c r="E50" i="7"/>
  <c r="E54" i="7"/>
  <c r="E48" i="7"/>
  <c r="E82" i="7" s="1"/>
  <c r="E116" i="7" s="1"/>
  <c r="F14" i="7" s="1"/>
  <c r="E53" i="7"/>
  <c r="E58" i="7"/>
  <c r="E92" i="7" s="1"/>
  <c r="E126" i="7" s="1"/>
  <c r="F24" i="7" s="1"/>
  <c r="E45" i="7"/>
  <c r="E79" i="7" s="1"/>
  <c r="E113" i="7" s="1"/>
  <c r="E55" i="7"/>
  <c r="E89" i="7" s="1"/>
  <c r="E123" i="7" s="1"/>
  <c r="F21" i="7" s="1"/>
  <c r="E49" i="7"/>
  <c r="F33" i="4"/>
  <c r="F49" i="4" s="1"/>
  <c r="F58" i="4" s="1"/>
  <c r="E48" i="4"/>
  <c r="E57" i="4" s="1"/>
  <c r="F98" i="4"/>
  <c r="F106" i="4" s="1"/>
  <c r="F35" i="4"/>
  <c r="F51" i="4" s="1"/>
  <c r="F60" i="4" s="1"/>
  <c r="F99" i="4"/>
  <c r="F107" i="4" s="1"/>
  <c r="F36" i="4"/>
  <c r="F52" i="4" s="1"/>
  <c r="F61" i="4" s="1"/>
  <c r="F100" i="4"/>
  <c r="F108" i="4" s="1"/>
  <c r="F117" i="4" s="1"/>
  <c r="F32" i="4"/>
  <c r="F48" i="4" s="1"/>
  <c r="F57" i="4" s="1"/>
  <c r="F103" i="4"/>
  <c r="F111" i="4" s="1"/>
  <c r="F120" i="4" s="1"/>
  <c r="G10" i="4"/>
  <c r="G103" i="4" s="1"/>
  <c r="F101" i="4"/>
  <c r="F109" i="4" s="1"/>
  <c r="F118" i="4" s="1"/>
  <c r="F34" i="4"/>
  <c r="F50" i="4" s="1"/>
  <c r="F59" i="4" s="1"/>
  <c r="G4" i="7"/>
  <c r="F5" i="7"/>
  <c r="F6" i="7" s="1"/>
  <c r="J1" i="8"/>
  <c r="I2" i="8"/>
  <c r="D18" i="8"/>
  <c r="D31" i="8"/>
  <c r="D38" i="24" s="1"/>
  <c r="D19" i="8"/>
  <c r="D33" i="8"/>
  <c r="D40" i="24" s="1"/>
  <c r="D21" i="8"/>
  <c r="D32" i="8"/>
  <c r="D39" i="24" s="1"/>
  <c r="D20" i="8"/>
  <c r="D34" i="8"/>
  <c r="D41" i="24" s="1"/>
  <c r="D22" i="8"/>
  <c r="D17" i="8"/>
  <c r="F110" i="4"/>
  <c r="F119" i="4" s="1"/>
  <c r="E112" i="4"/>
  <c r="G91" i="4"/>
  <c r="G90" i="4"/>
  <c r="G71" i="4"/>
  <c r="G70" i="4"/>
  <c r="G40" i="4"/>
  <c r="G39" i="4"/>
  <c r="G43" i="4"/>
  <c r="G42" i="4"/>
  <c r="G44" i="4"/>
  <c r="G41" i="4"/>
  <c r="G12" i="4"/>
  <c r="G9" i="4"/>
  <c r="C131" i="14"/>
  <c r="G4" i="10"/>
  <c r="G5" i="10" s="1"/>
  <c r="F3" i="10"/>
  <c r="D131" i="14" s="1"/>
  <c r="E69" i="10"/>
  <c r="E4" i="15"/>
  <c r="F3" i="15"/>
  <c r="F4" i="15" s="1"/>
  <c r="E8" i="10"/>
  <c r="F218" i="4"/>
  <c r="E54" i="8" s="1"/>
  <c r="F223" i="4"/>
  <c r="E59" i="8" s="1"/>
  <c r="F222" i="4"/>
  <c r="E58" i="8" s="1"/>
  <c r="F221" i="4"/>
  <c r="E57" i="8" s="1"/>
  <c r="F220" i="4"/>
  <c r="E56" i="8" s="1"/>
  <c r="F228" i="4"/>
  <c r="E64" i="8" s="1"/>
  <c r="F227" i="4"/>
  <c r="E63" i="8" s="1"/>
  <c r="F226" i="4"/>
  <c r="E62" i="8" s="1"/>
  <c r="F225" i="4"/>
  <c r="E61" i="8" s="1"/>
  <c r="F219" i="4"/>
  <c r="E55" i="8" s="1"/>
  <c r="F224" i="4"/>
  <c r="E60" i="8" s="1"/>
  <c r="F231" i="4"/>
  <c r="E67" i="8" s="1"/>
  <c r="F234" i="4"/>
  <c r="E70" i="8" s="1"/>
  <c r="F229" i="4"/>
  <c r="E65" i="8" s="1"/>
  <c r="F230" i="4"/>
  <c r="E66" i="8" s="1"/>
  <c r="F232" i="4"/>
  <c r="E68" i="8" s="1"/>
  <c r="F233" i="4"/>
  <c r="E69" i="8" s="1"/>
  <c r="F127" i="4"/>
  <c r="F164" i="4" s="1"/>
  <c r="H2" i="4"/>
  <c r="I1" i="4"/>
  <c r="E39" i="6"/>
  <c r="E47" i="6" s="1"/>
  <c r="J8" i="24"/>
  <c r="J3" i="24"/>
  <c r="K4" i="24"/>
  <c r="J78" i="24"/>
  <c r="J112" i="24"/>
  <c r="H11" i="4"/>
  <c r="E100" i="7"/>
  <c r="E101" i="7"/>
  <c r="E7" i="20"/>
  <c r="E22" i="20" s="1"/>
  <c r="D29" i="20"/>
  <c r="E37" i="6"/>
  <c r="E26" i="6"/>
  <c r="D133" i="8" s="1"/>
  <c r="F145" i="7"/>
  <c r="F112" i="7"/>
  <c r="F151" i="7"/>
  <c r="F78" i="7"/>
  <c r="F44" i="7"/>
  <c r="F10" i="7"/>
  <c r="F3" i="7"/>
  <c r="E33" i="6"/>
  <c r="D134" i="8" s="1"/>
  <c r="H4" i="4"/>
  <c r="G3" i="4"/>
  <c r="G4" i="5"/>
  <c r="F5" i="5"/>
  <c r="F3" i="5"/>
  <c r="D20" i="13"/>
  <c r="E9" i="13"/>
  <c r="F25" i="6"/>
  <c r="F24" i="6"/>
  <c r="F12" i="6"/>
  <c r="F31" i="6" s="1"/>
  <c r="G4" i="6"/>
  <c r="G11" i="6" s="1"/>
  <c r="F13" i="6"/>
  <c r="F32" i="6" s="1"/>
  <c r="F30" i="6"/>
  <c r="F23" i="6"/>
  <c r="F3" i="6"/>
  <c r="F36" i="11"/>
  <c r="F25" i="11"/>
  <c r="G7" i="11"/>
  <c r="C33" i="13"/>
  <c r="C26" i="13"/>
  <c r="C43" i="13"/>
  <c r="C47" i="13" s="1"/>
  <c r="C51" i="13" s="1"/>
  <c r="C37" i="13"/>
  <c r="C108" i="14"/>
  <c r="E116" i="8"/>
  <c r="E80" i="8"/>
  <c r="F4" i="8"/>
  <c r="E11" i="8"/>
  <c r="C87" i="20" s="1"/>
  <c r="E7" i="8"/>
  <c r="E6" i="8"/>
  <c r="E5" i="8"/>
  <c r="E3" i="8"/>
  <c r="D108" i="8"/>
  <c r="E38" i="6"/>
  <c r="C43" i="20"/>
  <c r="C50" i="20"/>
  <c r="I108" i="7" l="1"/>
  <c r="I107" i="7"/>
  <c r="I104" i="7"/>
  <c r="I106" i="7"/>
  <c r="I2" i="7"/>
  <c r="J1" i="7"/>
  <c r="I105" i="7"/>
  <c r="K1" i="5"/>
  <c r="J2" i="5"/>
  <c r="G8" i="15"/>
  <c r="H1" i="15"/>
  <c r="E63" i="4"/>
  <c r="D26" i="8" s="1"/>
  <c r="F132" i="8"/>
  <c r="F106" i="24"/>
  <c r="K1" i="6"/>
  <c r="J2" i="6"/>
  <c r="D131" i="24"/>
  <c r="K1" i="24"/>
  <c r="J2" i="24"/>
  <c r="F115" i="4"/>
  <c r="E29" i="8" s="1"/>
  <c r="E36" i="24" s="1"/>
  <c r="F206" i="4"/>
  <c r="F116" i="4" s="1"/>
  <c r="E30" i="8" s="1"/>
  <c r="E37" i="24" s="1"/>
  <c r="H20" i="4"/>
  <c r="H22" i="4"/>
  <c r="H23" i="4"/>
  <c r="H21" i="4"/>
  <c r="H24" i="4"/>
  <c r="H25" i="4"/>
  <c r="G26" i="4"/>
  <c r="F201" i="4"/>
  <c r="F62" i="4" s="1"/>
  <c r="E211" i="4"/>
  <c r="F203" i="4"/>
  <c r="F202" i="4"/>
  <c r="F204" i="4"/>
  <c r="F215" i="4"/>
  <c r="E51" i="8" s="1"/>
  <c r="E84" i="4"/>
  <c r="D28" i="8" s="1"/>
  <c r="D35" i="24" s="1"/>
  <c r="K2" i="10"/>
  <c r="E198" i="4"/>
  <c r="G134" i="4"/>
  <c r="G171" i="4" s="1"/>
  <c r="G138" i="4"/>
  <c r="G175" i="4" s="1"/>
  <c r="G151" i="4"/>
  <c r="G188" i="4" s="1"/>
  <c r="G153" i="4"/>
  <c r="G190" i="4" s="1"/>
  <c r="G130" i="4"/>
  <c r="G167" i="4" s="1"/>
  <c r="F161" i="4"/>
  <c r="G129" i="4"/>
  <c r="G166" i="4" s="1"/>
  <c r="G137" i="4"/>
  <c r="G174" i="4" s="1"/>
  <c r="G145" i="4"/>
  <c r="G182" i="4" s="1"/>
  <c r="G157" i="4"/>
  <c r="G194" i="4" s="1"/>
  <c r="G131" i="4"/>
  <c r="G168" i="4" s="1"/>
  <c r="G139" i="4"/>
  <c r="G176" i="4" s="1"/>
  <c r="G150" i="4"/>
  <c r="G187" i="4" s="1"/>
  <c r="G154" i="4"/>
  <c r="G191" i="4" s="1"/>
  <c r="G132" i="4"/>
  <c r="G169" i="4" s="1"/>
  <c r="G140" i="4"/>
  <c r="G177" i="4" s="1"/>
  <c r="G152" i="4"/>
  <c r="G189" i="4" s="1"/>
  <c r="G155" i="4"/>
  <c r="G192" i="4" s="1"/>
  <c r="G133" i="4"/>
  <c r="G170" i="4" s="1"/>
  <c r="G141" i="4"/>
  <c r="G178" i="4" s="1"/>
  <c r="G146" i="4"/>
  <c r="G183" i="4" s="1"/>
  <c r="G156" i="4"/>
  <c r="G193" i="4" s="1"/>
  <c r="G142" i="4"/>
  <c r="G179" i="4" s="1"/>
  <c r="G147" i="4"/>
  <c r="G184" i="4" s="1"/>
  <c r="G205" i="4" s="1"/>
  <c r="G158" i="4"/>
  <c r="G195" i="4" s="1"/>
  <c r="G135" i="4"/>
  <c r="G172" i="4" s="1"/>
  <c r="G143" i="4"/>
  <c r="G180" i="4" s="1"/>
  <c r="G148" i="4"/>
  <c r="G185" i="4" s="1"/>
  <c r="G159" i="4"/>
  <c r="G196" i="4" s="1"/>
  <c r="G128" i="4"/>
  <c r="G165" i="4" s="1"/>
  <c r="G136" i="4"/>
  <c r="G173" i="4" s="1"/>
  <c r="G144" i="4"/>
  <c r="G181" i="4" s="1"/>
  <c r="G149" i="4"/>
  <c r="G186" i="4" s="1"/>
  <c r="G160" i="4"/>
  <c r="G197" i="4" s="1"/>
  <c r="E134" i="7"/>
  <c r="F32" i="7" s="1"/>
  <c r="E135" i="7"/>
  <c r="F33" i="7" s="1"/>
  <c r="F74" i="4"/>
  <c r="F78" i="4" s="1"/>
  <c r="G99" i="4"/>
  <c r="G107" i="4" s="1"/>
  <c r="G100" i="4"/>
  <c r="G108" i="4" s="1"/>
  <c r="G117" i="4" s="1"/>
  <c r="D16" i="8"/>
  <c r="G101" i="4"/>
  <c r="G109" i="4" s="1"/>
  <c r="G118" i="4" s="1"/>
  <c r="G127" i="4"/>
  <c r="G164" i="4" s="1"/>
  <c r="E53" i="4"/>
  <c r="D14" i="8" s="1"/>
  <c r="G102" i="4"/>
  <c r="G110" i="4" s="1"/>
  <c r="G119" i="4" s="1"/>
  <c r="F75" i="4"/>
  <c r="F79" i="4" s="1"/>
  <c r="G98" i="4"/>
  <c r="G106" i="4" s="1"/>
  <c r="G33" i="4"/>
  <c r="G49" i="4" s="1"/>
  <c r="G58" i="4" s="1"/>
  <c r="G34" i="4"/>
  <c r="G50" i="4" s="1"/>
  <c r="G59" i="4" s="1"/>
  <c r="H10" i="4"/>
  <c r="H98" i="4" s="1"/>
  <c r="G32" i="4"/>
  <c r="G48" i="4" s="1"/>
  <c r="G57" i="4" s="1"/>
  <c r="G31" i="4"/>
  <c r="G35" i="4"/>
  <c r="G51" i="4" s="1"/>
  <c r="G60" i="4" s="1"/>
  <c r="F45" i="7"/>
  <c r="F46" i="7"/>
  <c r="F47" i="7"/>
  <c r="F81" i="7" s="1"/>
  <c r="F58" i="7"/>
  <c r="F50" i="7"/>
  <c r="F84" i="7" s="1"/>
  <c r="F64" i="7"/>
  <c r="F98" i="7" s="1"/>
  <c r="F48" i="7"/>
  <c r="F62" i="7"/>
  <c r="F96" i="7" s="1"/>
  <c r="F60" i="7"/>
  <c r="F63" i="7"/>
  <c r="F97" i="7" s="1"/>
  <c r="F65" i="7"/>
  <c r="F68" i="7"/>
  <c r="F72" i="7"/>
  <c r="F140" i="7" s="1"/>
  <c r="G38" i="7" s="1"/>
  <c r="F61" i="7"/>
  <c r="F59" i="7"/>
  <c r="F67" i="7"/>
  <c r="F66" i="7"/>
  <c r="F70" i="7"/>
  <c r="F138" i="7" s="1"/>
  <c r="G36" i="7" s="1"/>
  <c r="F71" i="7"/>
  <c r="F139" i="7" s="1"/>
  <c r="G37" i="7" s="1"/>
  <c r="F69" i="7"/>
  <c r="F73" i="7"/>
  <c r="F141" i="7" s="1"/>
  <c r="G39" i="7" s="1"/>
  <c r="F74" i="7"/>
  <c r="F142" i="7" s="1"/>
  <c r="G40" i="7" s="1"/>
  <c r="F54" i="7"/>
  <c r="F56" i="7"/>
  <c r="F90" i="7" s="1"/>
  <c r="F51" i="7"/>
  <c r="F52" i="7"/>
  <c r="F86" i="7" s="1"/>
  <c r="F55" i="7"/>
  <c r="F57" i="7"/>
  <c r="F91" i="7" s="1"/>
  <c r="F53" i="7"/>
  <c r="F87" i="7" s="1"/>
  <c r="F49" i="7"/>
  <c r="G36" i="4"/>
  <c r="G52" i="4" s="1"/>
  <c r="G61" i="4" s="1"/>
  <c r="H4" i="7"/>
  <c r="G5" i="7"/>
  <c r="G6" i="7" s="1"/>
  <c r="D44" i="8"/>
  <c r="D41" i="8"/>
  <c r="D43" i="8"/>
  <c r="D46" i="8"/>
  <c r="D45" i="8"/>
  <c r="D42" i="8"/>
  <c r="K1" i="8"/>
  <c r="J2" i="8"/>
  <c r="E34" i="8"/>
  <c r="E41" i="24" s="1"/>
  <c r="E22" i="8"/>
  <c r="E33" i="8"/>
  <c r="E40" i="24" s="1"/>
  <c r="E21" i="8"/>
  <c r="E17" i="8"/>
  <c r="E32" i="8"/>
  <c r="E39" i="24" s="1"/>
  <c r="E20" i="8"/>
  <c r="E31" i="8"/>
  <c r="E38" i="24" s="1"/>
  <c r="E19" i="8"/>
  <c r="E18" i="8"/>
  <c r="E121" i="4"/>
  <c r="D15" i="8"/>
  <c r="F112" i="4"/>
  <c r="G111" i="4"/>
  <c r="G120" i="4" s="1"/>
  <c r="E80" i="4"/>
  <c r="H91" i="4"/>
  <c r="H90" i="4"/>
  <c r="H71" i="4"/>
  <c r="H70" i="4"/>
  <c r="F47" i="4"/>
  <c r="H41" i="4"/>
  <c r="H40" i="4"/>
  <c r="H39" i="4"/>
  <c r="H44" i="4"/>
  <c r="H42" i="4"/>
  <c r="H43" i="4"/>
  <c r="H12" i="4"/>
  <c r="H9" i="4"/>
  <c r="H4" i="10"/>
  <c r="H3" i="10" s="1"/>
  <c r="F8" i="10"/>
  <c r="G3" i="10"/>
  <c r="E131" i="14" s="1"/>
  <c r="F104" i="10"/>
  <c r="F2" i="15"/>
  <c r="F69" i="10"/>
  <c r="G3" i="15"/>
  <c r="H3" i="15" s="1"/>
  <c r="E154" i="7"/>
  <c r="D136" i="8"/>
  <c r="G219" i="4"/>
  <c r="F55" i="8" s="1"/>
  <c r="G218" i="4"/>
  <c r="F54" i="8" s="1"/>
  <c r="G223" i="4"/>
  <c r="F59" i="8" s="1"/>
  <c r="G221" i="4"/>
  <c r="F57" i="8" s="1"/>
  <c r="G222" i="4"/>
  <c r="F58" i="8" s="1"/>
  <c r="G220" i="4"/>
  <c r="F56" i="8" s="1"/>
  <c r="G226" i="4"/>
  <c r="F62" i="8" s="1"/>
  <c r="G225" i="4"/>
  <c r="F61" i="8" s="1"/>
  <c r="G227" i="4"/>
  <c r="F63" i="8" s="1"/>
  <c r="G228" i="4"/>
  <c r="F64" i="8" s="1"/>
  <c r="G232" i="4"/>
  <c r="F68" i="8" s="1"/>
  <c r="G229" i="4"/>
  <c r="F65" i="8" s="1"/>
  <c r="G230" i="4"/>
  <c r="F66" i="8" s="1"/>
  <c r="G233" i="4"/>
  <c r="F69" i="8" s="1"/>
  <c r="G224" i="4"/>
  <c r="F60" i="8" s="1"/>
  <c r="G231" i="4"/>
  <c r="F67" i="8" s="1"/>
  <c r="G234" i="4"/>
  <c r="F70" i="8" s="1"/>
  <c r="F19" i="6"/>
  <c r="E108" i="8"/>
  <c r="E153" i="7"/>
  <c r="D128" i="8" s="1"/>
  <c r="J1" i="4"/>
  <c r="I2" i="4"/>
  <c r="K3" i="24"/>
  <c r="L4" i="24"/>
  <c r="K8" i="24"/>
  <c r="K78" i="24"/>
  <c r="K112" i="24"/>
  <c r="F33" i="6"/>
  <c r="E134" i="8" s="1"/>
  <c r="F39" i="6"/>
  <c r="G19" i="6" s="1"/>
  <c r="I11" i="4"/>
  <c r="E83" i="7"/>
  <c r="E117" i="7" s="1"/>
  <c r="F15" i="7" s="1"/>
  <c r="E88" i="7"/>
  <c r="E122" i="7" s="1"/>
  <c r="F20" i="7" s="1"/>
  <c r="E20" i="13"/>
  <c r="F9" i="13"/>
  <c r="F102" i="7"/>
  <c r="F11" i="7"/>
  <c r="G25" i="6"/>
  <c r="H4" i="6"/>
  <c r="H11" i="6" s="1"/>
  <c r="G13" i="6"/>
  <c r="G32" i="6" s="1"/>
  <c r="G30" i="6"/>
  <c r="G23" i="6"/>
  <c r="G3" i="6"/>
  <c r="G24" i="6"/>
  <c r="G12" i="6"/>
  <c r="G31" i="6" s="1"/>
  <c r="D26" i="13"/>
  <c r="D43" i="13"/>
  <c r="D47" i="13" s="1"/>
  <c r="D51" i="13" s="1"/>
  <c r="D37" i="13"/>
  <c r="D33" i="13"/>
  <c r="E99" i="7"/>
  <c r="E133" i="7" s="1"/>
  <c r="F31" i="7" s="1"/>
  <c r="E84" i="7"/>
  <c r="E118" i="7" s="1"/>
  <c r="F16" i="7" s="1"/>
  <c r="F38" i="6"/>
  <c r="E85" i="7"/>
  <c r="E119" i="7" s="1"/>
  <c r="F17" i="7" s="1"/>
  <c r="D108" i="14"/>
  <c r="F116" i="8"/>
  <c r="F80" i="8"/>
  <c r="G4" i="8"/>
  <c r="F11" i="8"/>
  <c r="D87" i="20" s="1"/>
  <c r="F7" i="8"/>
  <c r="F6" i="8"/>
  <c r="F5" i="8"/>
  <c r="F3" i="8"/>
  <c r="H4" i="5"/>
  <c r="G5" i="5"/>
  <c r="G3" i="5"/>
  <c r="I4" i="4"/>
  <c r="H3" i="4"/>
  <c r="F103" i="7"/>
  <c r="E45" i="6"/>
  <c r="E40" i="6"/>
  <c r="F17" i="6"/>
  <c r="D43" i="20"/>
  <c r="D50" i="20"/>
  <c r="E46" i="6"/>
  <c r="F18" i="6"/>
  <c r="E103" i="7"/>
  <c r="E137" i="7" s="1"/>
  <c r="F35" i="7" s="1"/>
  <c r="E96" i="7"/>
  <c r="E130" i="7" s="1"/>
  <c r="F28" i="7" s="1"/>
  <c r="F7" i="20"/>
  <c r="F22" i="20" s="1"/>
  <c r="E29" i="20"/>
  <c r="E98" i="7"/>
  <c r="E132" i="7" s="1"/>
  <c r="F30" i="7" s="1"/>
  <c r="E102" i="7"/>
  <c r="E136" i="7" s="1"/>
  <c r="F34" i="7" s="1"/>
  <c r="G36" i="11"/>
  <c r="G25" i="11"/>
  <c r="H7" i="11"/>
  <c r="F26" i="6"/>
  <c r="E133" i="8" s="1"/>
  <c r="F37" i="6"/>
  <c r="E91" i="7"/>
  <c r="E125" i="7" s="1"/>
  <c r="E152" i="7"/>
  <c r="E81" i="7"/>
  <c r="E115" i="7" s="1"/>
  <c r="E86" i="7"/>
  <c r="E120" i="7" s="1"/>
  <c r="F18" i="7" s="1"/>
  <c r="E90" i="7"/>
  <c r="E124" i="7" s="1"/>
  <c r="F22" i="7" s="1"/>
  <c r="E95" i="7"/>
  <c r="E129" i="7" s="1"/>
  <c r="F27" i="7" s="1"/>
  <c r="G112" i="7"/>
  <c r="G151" i="7"/>
  <c r="G145" i="7"/>
  <c r="G78" i="7"/>
  <c r="G44" i="7"/>
  <c r="G10" i="7"/>
  <c r="G3" i="7"/>
  <c r="E97" i="7"/>
  <c r="E131" i="7" s="1"/>
  <c r="F29" i="7" s="1"/>
  <c r="E87" i="7"/>
  <c r="E121" i="7" s="1"/>
  <c r="F19" i="7" s="1"/>
  <c r="E75" i="7"/>
  <c r="J2" i="7" l="1"/>
  <c r="J106" i="7"/>
  <c r="J104" i="7"/>
  <c r="J107" i="7"/>
  <c r="K1" i="7"/>
  <c r="J105" i="7"/>
  <c r="J108" i="7"/>
  <c r="H8" i="15"/>
  <c r="I1" i="15"/>
  <c r="K2" i="5"/>
  <c r="L1" i="5"/>
  <c r="G132" i="8"/>
  <c r="E131" i="24"/>
  <c r="G106" i="24"/>
  <c r="L1" i="6"/>
  <c r="K2" i="6"/>
  <c r="D33" i="24"/>
  <c r="D19" i="24"/>
  <c r="L1" i="24"/>
  <c r="K2" i="24"/>
  <c r="G115" i="4"/>
  <c r="F29" i="8" s="1"/>
  <c r="F36" i="24" s="1"/>
  <c r="I25" i="4"/>
  <c r="I22" i="4"/>
  <c r="I20" i="4"/>
  <c r="I21" i="4"/>
  <c r="I23" i="4"/>
  <c r="I24" i="4"/>
  <c r="F84" i="4"/>
  <c r="E28" i="8" s="1"/>
  <c r="E35" i="24" s="1"/>
  <c r="G206" i="4"/>
  <c r="G116" i="4" s="1"/>
  <c r="F30" i="8" s="1"/>
  <c r="F37" i="24" s="1"/>
  <c r="H26" i="4"/>
  <c r="G203" i="4"/>
  <c r="F83" i="4"/>
  <c r="E27" i="8" s="1"/>
  <c r="E34" i="24" s="1"/>
  <c r="F211" i="4"/>
  <c r="G202" i="4"/>
  <c r="G201" i="4"/>
  <c r="G62" i="4" s="1"/>
  <c r="G204" i="4"/>
  <c r="E48" i="6"/>
  <c r="G215" i="4"/>
  <c r="F51" i="8" s="1"/>
  <c r="D40" i="8"/>
  <c r="L2" i="10"/>
  <c r="D23" i="8"/>
  <c r="F198" i="4"/>
  <c r="H145" i="4"/>
  <c r="H182" i="4" s="1"/>
  <c r="H130" i="4"/>
  <c r="H167" i="4" s="1"/>
  <c r="H138" i="4"/>
  <c r="H175" i="4" s="1"/>
  <c r="H146" i="4"/>
  <c r="H183" i="4" s="1"/>
  <c r="H154" i="4"/>
  <c r="H191" i="4" s="1"/>
  <c r="H129" i="4"/>
  <c r="H166" i="4" s="1"/>
  <c r="H137" i="4"/>
  <c r="H174" i="4" s="1"/>
  <c r="H153" i="4"/>
  <c r="H190" i="4" s="1"/>
  <c r="H131" i="4"/>
  <c r="H168" i="4" s="1"/>
  <c r="H139" i="4"/>
  <c r="H176" i="4" s="1"/>
  <c r="H147" i="4"/>
  <c r="H184" i="4" s="1"/>
  <c r="H205" i="4" s="1"/>
  <c r="H155" i="4"/>
  <c r="H192" i="4" s="1"/>
  <c r="H132" i="4"/>
  <c r="H169" i="4" s="1"/>
  <c r="H140" i="4"/>
  <c r="H177" i="4" s="1"/>
  <c r="H148" i="4"/>
  <c r="H185" i="4" s="1"/>
  <c r="H156" i="4"/>
  <c r="H193" i="4" s="1"/>
  <c r="H133" i="4"/>
  <c r="H170" i="4" s="1"/>
  <c r="H141" i="4"/>
  <c r="H178" i="4" s="1"/>
  <c r="H149" i="4"/>
  <c r="H186" i="4" s="1"/>
  <c r="H157" i="4"/>
  <c r="H194" i="4" s="1"/>
  <c r="H134" i="4"/>
  <c r="H171" i="4" s="1"/>
  <c r="H142" i="4"/>
  <c r="H179" i="4" s="1"/>
  <c r="H150" i="4"/>
  <c r="H187" i="4" s="1"/>
  <c r="H158" i="4"/>
  <c r="H195" i="4" s="1"/>
  <c r="H135" i="4"/>
  <c r="H172" i="4" s="1"/>
  <c r="H143" i="4"/>
  <c r="H180" i="4" s="1"/>
  <c r="H151" i="4"/>
  <c r="H188" i="4" s="1"/>
  <c r="H159" i="4"/>
  <c r="H196" i="4" s="1"/>
  <c r="G161" i="4"/>
  <c r="H128" i="4"/>
  <c r="H165" i="4" s="1"/>
  <c r="H136" i="4"/>
  <c r="H173" i="4" s="1"/>
  <c r="H144" i="4"/>
  <c r="H181" i="4" s="1"/>
  <c r="H152" i="4"/>
  <c r="H189" i="4" s="1"/>
  <c r="H160" i="4"/>
  <c r="H197" i="4" s="1"/>
  <c r="H35" i="4"/>
  <c r="H51" i="4" s="1"/>
  <c r="H60" i="4" s="1"/>
  <c r="H36" i="4"/>
  <c r="H52" i="4" s="1"/>
  <c r="H61" i="4" s="1"/>
  <c r="E16" i="8"/>
  <c r="D38" i="8"/>
  <c r="G75" i="4"/>
  <c r="G79" i="4" s="1"/>
  <c r="H34" i="4"/>
  <c r="H50" i="4" s="1"/>
  <c r="H59" i="4" s="1"/>
  <c r="G74" i="4"/>
  <c r="G78" i="4" s="1"/>
  <c r="H33" i="4"/>
  <c r="H31" i="4"/>
  <c r="H47" i="4" s="1"/>
  <c r="H56" i="4" s="1"/>
  <c r="H99" i="4"/>
  <c r="H107" i="4" s="1"/>
  <c r="G46" i="7"/>
  <c r="G80" i="7" s="1"/>
  <c r="G48" i="7"/>
  <c r="G82" i="7" s="1"/>
  <c r="G47" i="7"/>
  <c r="G45" i="7"/>
  <c r="G64" i="7"/>
  <c r="G60" i="7"/>
  <c r="G62" i="7"/>
  <c r="G63" i="7"/>
  <c r="G97" i="7" s="1"/>
  <c r="G65" i="7"/>
  <c r="G68" i="7"/>
  <c r="G72" i="7"/>
  <c r="G140" i="7" s="1"/>
  <c r="H38" i="7" s="1"/>
  <c r="G61" i="7"/>
  <c r="G59" i="7"/>
  <c r="G67" i="7"/>
  <c r="G69" i="7"/>
  <c r="G70" i="7"/>
  <c r="G138" i="7" s="1"/>
  <c r="H36" i="7" s="1"/>
  <c r="G66" i="7"/>
  <c r="G71" i="7"/>
  <c r="G139" i="7" s="1"/>
  <c r="H37" i="7" s="1"/>
  <c r="G73" i="7"/>
  <c r="G141" i="7" s="1"/>
  <c r="H39" i="7" s="1"/>
  <c r="G74" i="7"/>
  <c r="G142" i="7" s="1"/>
  <c r="H40" i="7" s="1"/>
  <c r="G55" i="7"/>
  <c r="G89" i="7" s="1"/>
  <c r="G51" i="7"/>
  <c r="G85" i="7" s="1"/>
  <c r="G57" i="7"/>
  <c r="G53" i="7"/>
  <c r="G50" i="7"/>
  <c r="G58" i="7"/>
  <c r="G92" i="7" s="1"/>
  <c r="G49" i="7"/>
  <c r="G83" i="7" s="1"/>
  <c r="G54" i="7"/>
  <c r="G88" i="7" s="1"/>
  <c r="G56" i="7"/>
  <c r="G90" i="7" s="1"/>
  <c r="G52" i="7"/>
  <c r="H102" i="4"/>
  <c r="H110" i="4" s="1"/>
  <c r="H119" i="4" s="1"/>
  <c r="I10" i="4"/>
  <c r="I102" i="4" s="1"/>
  <c r="H103" i="4"/>
  <c r="H111" i="4" s="1"/>
  <c r="H120" i="4" s="1"/>
  <c r="H101" i="4"/>
  <c r="H109" i="4" s="1"/>
  <c r="H118" i="4" s="1"/>
  <c r="H100" i="4"/>
  <c r="H108" i="4" s="1"/>
  <c r="H117" i="4" s="1"/>
  <c r="H32" i="4"/>
  <c r="H48" i="4" s="1"/>
  <c r="H57" i="4" s="1"/>
  <c r="I4" i="7"/>
  <c r="H5" i="7"/>
  <c r="H6" i="7" s="1"/>
  <c r="E148" i="7"/>
  <c r="D93" i="8" s="1"/>
  <c r="F17" i="8"/>
  <c r="E45" i="8"/>
  <c r="E44" i="8"/>
  <c r="E46" i="8"/>
  <c r="E43" i="8"/>
  <c r="E42" i="8"/>
  <c r="E41" i="8"/>
  <c r="D27" i="8"/>
  <c r="D34" i="24" s="1"/>
  <c r="L1" i="8"/>
  <c r="K2" i="8"/>
  <c r="F121" i="4"/>
  <c r="F33" i="8"/>
  <c r="F40" i="24" s="1"/>
  <c r="F21" i="8"/>
  <c r="F31" i="8"/>
  <c r="F38" i="24" s="1"/>
  <c r="F19" i="8"/>
  <c r="F18" i="8"/>
  <c r="F32" i="8"/>
  <c r="F39" i="24" s="1"/>
  <c r="F20" i="8"/>
  <c r="F34" i="8"/>
  <c r="F41" i="24" s="1"/>
  <c r="F22" i="8"/>
  <c r="E15" i="8"/>
  <c r="G112" i="4"/>
  <c r="F80" i="4"/>
  <c r="E85" i="4"/>
  <c r="H106" i="4"/>
  <c r="I91" i="4"/>
  <c r="I90" i="4"/>
  <c r="F53" i="4"/>
  <c r="E14" i="8" s="1"/>
  <c r="F56" i="4"/>
  <c r="I71" i="4"/>
  <c r="I70" i="4"/>
  <c r="G47" i="4"/>
  <c r="I42" i="4"/>
  <c r="I41" i="4"/>
  <c r="I40" i="4"/>
  <c r="I39" i="4"/>
  <c r="I43" i="4"/>
  <c r="I44" i="4"/>
  <c r="I12" i="4"/>
  <c r="I9" i="4"/>
  <c r="F23" i="7"/>
  <c r="F125" i="7" s="1"/>
  <c r="G23" i="7" s="1"/>
  <c r="E147" i="7"/>
  <c r="D92" i="8" s="1"/>
  <c r="I4" i="10"/>
  <c r="I5" i="10" s="1"/>
  <c r="H5" i="10"/>
  <c r="G104" i="10"/>
  <c r="G8" i="10"/>
  <c r="G69" i="10"/>
  <c r="G4" i="15"/>
  <c r="G2" i="15"/>
  <c r="F47" i="6"/>
  <c r="H220" i="4"/>
  <c r="G56" i="8" s="1"/>
  <c r="H219" i="4"/>
  <c r="G55" i="8" s="1"/>
  <c r="H218" i="4"/>
  <c r="G54" i="8" s="1"/>
  <c r="H222" i="4"/>
  <c r="G58" i="8" s="1"/>
  <c r="H224" i="4"/>
  <c r="G60" i="8" s="1"/>
  <c r="H221" i="4"/>
  <c r="G57" i="8" s="1"/>
  <c r="H227" i="4"/>
  <c r="G63" i="8" s="1"/>
  <c r="H223" i="4"/>
  <c r="G59" i="8" s="1"/>
  <c r="H226" i="4"/>
  <c r="G62" i="8" s="1"/>
  <c r="H228" i="4"/>
  <c r="G64" i="8" s="1"/>
  <c r="H225" i="4"/>
  <c r="G61" i="8" s="1"/>
  <c r="H230" i="4"/>
  <c r="G66" i="8" s="1"/>
  <c r="H232" i="4"/>
  <c r="G68" i="8" s="1"/>
  <c r="H234" i="4"/>
  <c r="G70" i="8" s="1"/>
  <c r="H229" i="4"/>
  <c r="G65" i="8" s="1"/>
  <c r="H233" i="4"/>
  <c r="G69" i="8" s="1"/>
  <c r="H231" i="4"/>
  <c r="G67" i="8" s="1"/>
  <c r="H127" i="4"/>
  <c r="H164" i="4" s="1"/>
  <c r="F20" i="6"/>
  <c r="G99" i="7"/>
  <c r="K1" i="4"/>
  <c r="J2" i="4"/>
  <c r="E136" i="8"/>
  <c r="M4" i="24"/>
  <c r="L3" i="24"/>
  <c r="L8" i="24"/>
  <c r="L78" i="24"/>
  <c r="L112" i="24"/>
  <c r="F118" i="7"/>
  <c r="G16" i="7" s="1"/>
  <c r="F120" i="7"/>
  <c r="G18" i="7" s="1"/>
  <c r="F136" i="7"/>
  <c r="G34" i="7" s="1"/>
  <c r="E143" i="7"/>
  <c r="J11" i="4"/>
  <c r="F121" i="7"/>
  <c r="G19" i="7" s="1"/>
  <c r="F124" i="7"/>
  <c r="G22" i="7" s="1"/>
  <c r="G39" i="6"/>
  <c r="G47" i="6" s="1"/>
  <c r="G103" i="7"/>
  <c r="F153" i="7"/>
  <c r="E128" i="8" s="1"/>
  <c r="F101" i="7"/>
  <c r="F135" i="7" s="1"/>
  <c r="E43" i="20"/>
  <c r="E50" i="20"/>
  <c r="F137" i="7"/>
  <c r="G35" i="7" s="1"/>
  <c r="F46" i="6"/>
  <c r="G18" i="6"/>
  <c r="G20" i="6" s="1"/>
  <c r="F100" i="7"/>
  <c r="F134" i="7" s="1"/>
  <c r="G32" i="7" s="1"/>
  <c r="F20" i="13"/>
  <c r="G9" i="13"/>
  <c r="F13" i="7"/>
  <c r="F115" i="7" s="1"/>
  <c r="E146" i="7"/>
  <c r="G7" i="20"/>
  <c r="G22" i="20" s="1"/>
  <c r="F29" i="20"/>
  <c r="F89" i="7"/>
  <c r="F123" i="7" s="1"/>
  <c r="G21" i="7" s="1"/>
  <c r="F93" i="7"/>
  <c r="F127" i="7" s="1"/>
  <c r="G25" i="7" s="1"/>
  <c r="H13" i="6"/>
  <c r="H32" i="6" s="1"/>
  <c r="H30" i="6"/>
  <c r="H23" i="6"/>
  <c r="H3" i="6"/>
  <c r="H25" i="6"/>
  <c r="H24" i="6"/>
  <c r="H12" i="6"/>
  <c r="H31" i="6" s="1"/>
  <c r="I4" i="6"/>
  <c r="I11" i="6" s="1"/>
  <c r="E26" i="13"/>
  <c r="E43" i="13"/>
  <c r="E47" i="13" s="1"/>
  <c r="E51" i="13" s="1"/>
  <c r="E37" i="13"/>
  <c r="E33" i="13"/>
  <c r="E109" i="7"/>
  <c r="D73" i="8" s="1"/>
  <c r="D69" i="24" s="1"/>
  <c r="F131" i="7"/>
  <c r="G29" i="7" s="1"/>
  <c r="F92" i="7"/>
  <c r="F126" i="7" s="1"/>
  <c r="G24" i="7" s="1"/>
  <c r="H36" i="11"/>
  <c r="H25" i="11"/>
  <c r="I7" i="11"/>
  <c r="F132" i="7"/>
  <c r="G30" i="7" s="1"/>
  <c r="F82" i="7"/>
  <c r="F116" i="7" s="1"/>
  <c r="G14" i="7" s="1"/>
  <c r="F108" i="8"/>
  <c r="F83" i="7"/>
  <c r="F117" i="7" s="1"/>
  <c r="G15" i="7" s="1"/>
  <c r="F95" i="7"/>
  <c r="F129" i="7" s="1"/>
  <c r="G27" i="7" s="1"/>
  <c r="F94" i="7"/>
  <c r="F128" i="7" s="1"/>
  <c r="G26" i="7" s="1"/>
  <c r="E108" i="14"/>
  <c r="G116" i="8"/>
  <c r="G80" i="8"/>
  <c r="H4" i="8"/>
  <c r="H132" i="8" s="1"/>
  <c r="G11" i="8"/>
  <c r="E87" i="20" s="1"/>
  <c r="G7" i="8"/>
  <c r="G6" i="8"/>
  <c r="G5" i="8"/>
  <c r="G3" i="8"/>
  <c r="F154" i="7"/>
  <c r="F75" i="7"/>
  <c r="F79" i="7"/>
  <c r="F113" i="7" s="1"/>
  <c r="F99" i="7"/>
  <c r="F133" i="7" s="1"/>
  <c r="G31" i="7" s="1"/>
  <c r="D127" i="8"/>
  <c r="E155" i="7"/>
  <c r="F152" i="7"/>
  <c r="G38" i="6"/>
  <c r="F88" i="7"/>
  <c r="F122" i="7" s="1"/>
  <c r="G20" i="7" s="1"/>
  <c r="F80" i="7"/>
  <c r="F114" i="7" s="1"/>
  <c r="G12" i="7" s="1"/>
  <c r="J4" i="4"/>
  <c r="I3" i="4"/>
  <c r="I4" i="5"/>
  <c r="H5" i="5"/>
  <c r="H3" i="5"/>
  <c r="F131" i="14"/>
  <c r="H104" i="10"/>
  <c r="H69" i="10"/>
  <c r="H8" i="10"/>
  <c r="H2" i="15"/>
  <c r="H4" i="15"/>
  <c r="I3" i="15"/>
  <c r="F130" i="7"/>
  <c r="G28" i="7" s="1"/>
  <c r="F85" i="7"/>
  <c r="F119" i="7" s="1"/>
  <c r="G17" i="7" s="1"/>
  <c r="G37" i="6"/>
  <c r="G26" i="6"/>
  <c r="F133" i="8" s="1"/>
  <c r="H112" i="7"/>
  <c r="H151" i="7"/>
  <c r="H145" i="7"/>
  <c r="H78" i="7"/>
  <c r="H44" i="7"/>
  <c r="H10" i="7"/>
  <c r="H3" i="7"/>
  <c r="F45" i="6"/>
  <c r="F40" i="6"/>
  <c r="G17" i="6"/>
  <c r="E217" i="4"/>
  <c r="D53" i="8" s="1"/>
  <c r="E216" i="4"/>
  <c r="D52" i="8" s="1"/>
  <c r="G33" i="6"/>
  <c r="K107" i="7" l="1"/>
  <c r="K106" i="7"/>
  <c r="K108" i="7"/>
  <c r="K104" i="7"/>
  <c r="K105" i="7"/>
  <c r="L1" i="7"/>
  <c r="K2" i="7"/>
  <c r="I8" i="15"/>
  <c r="J1" i="15"/>
  <c r="M1" i="5"/>
  <c r="L2" i="5"/>
  <c r="G83" i="4"/>
  <c r="F27" i="8" s="1"/>
  <c r="F34" i="24" s="1"/>
  <c r="D120" i="8"/>
  <c r="H106" i="24"/>
  <c r="D74" i="8"/>
  <c r="D121" i="8" s="1"/>
  <c r="M1" i="6"/>
  <c r="L2" i="6"/>
  <c r="D30" i="24"/>
  <c r="E19" i="24"/>
  <c r="M1" i="24"/>
  <c r="L2" i="24"/>
  <c r="J20" i="4"/>
  <c r="J25" i="4"/>
  <c r="J21" i="4"/>
  <c r="J24" i="4"/>
  <c r="J22" i="4"/>
  <c r="J23" i="4"/>
  <c r="I26" i="4"/>
  <c r="H206" i="4"/>
  <c r="H116" i="4" s="1"/>
  <c r="G30" i="8" s="1"/>
  <c r="G37" i="24" s="1"/>
  <c r="F63" i="4"/>
  <c r="E26" i="8" s="1"/>
  <c r="G211" i="4"/>
  <c r="G84" i="4"/>
  <c r="F28" i="8" s="1"/>
  <c r="F35" i="24" s="1"/>
  <c r="H115" i="4"/>
  <c r="G29" i="8" s="1"/>
  <c r="G36" i="24" s="1"/>
  <c r="H204" i="4"/>
  <c r="H201" i="4"/>
  <c r="H62" i="4" s="1"/>
  <c r="H203" i="4"/>
  <c r="H202" i="4"/>
  <c r="F48" i="6"/>
  <c r="E74" i="8" s="1"/>
  <c r="H215" i="4"/>
  <c r="G51" i="8" s="1"/>
  <c r="F16" i="8"/>
  <c r="E40" i="8"/>
  <c r="F41" i="8"/>
  <c r="D71" i="8"/>
  <c r="E28" i="5" s="1"/>
  <c r="M2" i="10"/>
  <c r="D35" i="8"/>
  <c r="E19" i="5" s="1"/>
  <c r="E23" i="8"/>
  <c r="G198" i="4"/>
  <c r="I136" i="4"/>
  <c r="I173" i="4" s="1"/>
  <c r="I132" i="4"/>
  <c r="I169" i="4" s="1"/>
  <c r="I146" i="4"/>
  <c r="I183" i="4" s="1"/>
  <c r="I150" i="4"/>
  <c r="I187" i="4" s="1"/>
  <c r="I137" i="4"/>
  <c r="I174" i="4" s="1"/>
  <c r="I130" i="4"/>
  <c r="I167" i="4" s="1"/>
  <c r="I145" i="4"/>
  <c r="I182" i="4" s="1"/>
  <c r="I149" i="4"/>
  <c r="I186" i="4" s="1"/>
  <c r="H161" i="4"/>
  <c r="I135" i="4"/>
  <c r="I172" i="4" s="1"/>
  <c r="I140" i="4"/>
  <c r="I177" i="4" s="1"/>
  <c r="I147" i="4"/>
  <c r="I184" i="4" s="1"/>
  <c r="I205" i="4" s="1"/>
  <c r="I151" i="4"/>
  <c r="I188" i="4" s="1"/>
  <c r="I134" i="4"/>
  <c r="I171" i="4" s="1"/>
  <c r="I131" i="4"/>
  <c r="I168" i="4" s="1"/>
  <c r="I148" i="4"/>
  <c r="I185" i="4" s="1"/>
  <c r="I152" i="4"/>
  <c r="I189" i="4" s="1"/>
  <c r="I133" i="4"/>
  <c r="I170" i="4" s="1"/>
  <c r="I139" i="4"/>
  <c r="I176" i="4" s="1"/>
  <c r="I155" i="4"/>
  <c r="I192" i="4" s="1"/>
  <c r="I154" i="4"/>
  <c r="I191" i="4" s="1"/>
  <c r="I141" i="4"/>
  <c r="I178" i="4" s="1"/>
  <c r="I142" i="4"/>
  <c r="I179" i="4" s="1"/>
  <c r="I153" i="4"/>
  <c r="I190" i="4" s="1"/>
  <c r="I160" i="4"/>
  <c r="I197" i="4" s="1"/>
  <c r="I128" i="4"/>
  <c r="I165" i="4" s="1"/>
  <c r="I143" i="4"/>
  <c r="I180" i="4" s="1"/>
  <c r="I156" i="4"/>
  <c r="I193" i="4" s="1"/>
  <c r="I157" i="4"/>
  <c r="I194" i="4" s="1"/>
  <c r="I138" i="4"/>
  <c r="I175" i="4" s="1"/>
  <c r="I129" i="4"/>
  <c r="I166" i="4" s="1"/>
  <c r="I144" i="4"/>
  <c r="I181" i="4" s="1"/>
  <c r="I158" i="4"/>
  <c r="I195" i="4" s="1"/>
  <c r="I159" i="4"/>
  <c r="I196" i="4" s="1"/>
  <c r="I103" i="4"/>
  <c r="I111" i="4" s="1"/>
  <c r="I120" i="4" s="1"/>
  <c r="I100" i="4"/>
  <c r="I108" i="4" s="1"/>
  <c r="I117" i="4" s="1"/>
  <c r="I98" i="4"/>
  <c r="I106" i="4" s="1"/>
  <c r="I31" i="4"/>
  <c r="I101" i="4"/>
  <c r="I109" i="4" s="1"/>
  <c r="I118" i="4" s="1"/>
  <c r="H75" i="4"/>
  <c r="H79" i="4" s="1"/>
  <c r="H74" i="4"/>
  <c r="H78" i="4" s="1"/>
  <c r="H49" i="4"/>
  <c r="H58" i="4" s="1"/>
  <c r="I99" i="4"/>
  <c r="I107" i="4" s="1"/>
  <c r="I33" i="4"/>
  <c r="I49" i="4" s="1"/>
  <c r="I58" i="4" s="1"/>
  <c r="J10" i="4"/>
  <c r="J99" i="4" s="1"/>
  <c r="I35" i="4"/>
  <c r="I51" i="4" s="1"/>
  <c r="I60" i="4" s="1"/>
  <c r="I36" i="4"/>
  <c r="I52" i="4" s="1"/>
  <c r="I61" i="4" s="1"/>
  <c r="I32" i="4"/>
  <c r="I48" i="4" s="1"/>
  <c r="I57" i="4" s="1"/>
  <c r="H46" i="7"/>
  <c r="H51" i="7"/>
  <c r="H85" i="7" s="1"/>
  <c r="H53" i="7"/>
  <c r="H55" i="7"/>
  <c r="H89" i="7" s="1"/>
  <c r="H47" i="7"/>
  <c r="H81" i="7" s="1"/>
  <c r="H48" i="7"/>
  <c r="H82" i="7" s="1"/>
  <c r="H50" i="7"/>
  <c r="H84" i="7" s="1"/>
  <c r="H52" i="7"/>
  <c r="H86" i="7" s="1"/>
  <c r="H54" i="7"/>
  <c r="H88" i="7" s="1"/>
  <c r="H56" i="7"/>
  <c r="H90" i="7" s="1"/>
  <c r="H49" i="7"/>
  <c r="H83" i="7" s="1"/>
  <c r="H58" i="7"/>
  <c r="H45" i="7"/>
  <c r="H57" i="7"/>
  <c r="H59" i="7"/>
  <c r="H66" i="7"/>
  <c r="H69" i="7"/>
  <c r="H73" i="7"/>
  <c r="H141" i="7" s="1"/>
  <c r="I39" i="7" s="1"/>
  <c r="H63" i="7"/>
  <c r="H97" i="7" s="1"/>
  <c r="H65" i="7"/>
  <c r="H67" i="7"/>
  <c r="H71" i="7"/>
  <c r="H139" i="7" s="1"/>
  <c r="I37" i="7" s="1"/>
  <c r="H74" i="7"/>
  <c r="H142" i="7" s="1"/>
  <c r="I40" i="7" s="1"/>
  <c r="H70" i="7"/>
  <c r="H138" i="7" s="1"/>
  <c r="I36" i="7" s="1"/>
  <c r="H72" i="7"/>
  <c r="H140" i="7" s="1"/>
  <c r="I38" i="7" s="1"/>
  <c r="H68" i="7"/>
  <c r="H61" i="7"/>
  <c r="H60" i="7"/>
  <c r="H94" i="7" s="1"/>
  <c r="H64" i="7"/>
  <c r="H62" i="7"/>
  <c r="H96" i="7" s="1"/>
  <c r="I34" i="4"/>
  <c r="I50" i="4" s="1"/>
  <c r="I59" i="4" s="1"/>
  <c r="J4" i="7"/>
  <c r="I5" i="7"/>
  <c r="I6" i="7" s="1"/>
  <c r="F43" i="8"/>
  <c r="F45" i="8"/>
  <c r="E39" i="8"/>
  <c r="F42" i="8"/>
  <c r="F46" i="8"/>
  <c r="F44" i="8"/>
  <c r="D39" i="8"/>
  <c r="D47" i="8" s="1"/>
  <c r="M1" i="8"/>
  <c r="L2" i="8"/>
  <c r="G121" i="4"/>
  <c r="G17" i="8"/>
  <c r="G31" i="8"/>
  <c r="G38" i="24" s="1"/>
  <c r="G19" i="8"/>
  <c r="G18" i="8"/>
  <c r="G34" i="8"/>
  <c r="G41" i="24" s="1"/>
  <c r="G22" i="8"/>
  <c r="G32" i="8"/>
  <c r="G39" i="24" s="1"/>
  <c r="G20" i="8"/>
  <c r="G33" i="8"/>
  <c r="G40" i="24" s="1"/>
  <c r="G21" i="8"/>
  <c r="F15" i="8"/>
  <c r="I110" i="4"/>
  <c r="I119" i="4" s="1"/>
  <c r="H112" i="4"/>
  <c r="G80" i="4"/>
  <c r="F85" i="4"/>
  <c r="J91" i="4"/>
  <c r="J90" i="4"/>
  <c r="G53" i="4"/>
  <c r="F14" i="8" s="1"/>
  <c r="G56" i="4"/>
  <c r="J70" i="4"/>
  <c r="J71" i="4"/>
  <c r="J43" i="4"/>
  <c r="J42" i="4"/>
  <c r="J41" i="4"/>
  <c r="J40" i="4"/>
  <c r="J39" i="4"/>
  <c r="J44" i="4"/>
  <c r="J12" i="4"/>
  <c r="J9" i="4"/>
  <c r="G153" i="7"/>
  <c r="F128" i="8" s="1"/>
  <c r="J4" i="10"/>
  <c r="J3" i="10" s="1"/>
  <c r="I3" i="10"/>
  <c r="I104" i="10" s="1"/>
  <c r="H19" i="6"/>
  <c r="I221" i="4"/>
  <c r="H57" i="8" s="1"/>
  <c r="I220" i="4"/>
  <c r="H56" i="8" s="1"/>
  <c r="I219" i="4"/>
  <c r="H55" i="8" s="1"/>
  <c r="I218" i="4"/>
  <c r="H54" i="8" s="1"/>
  <c r="I223" i="4"/>
  <c r="H59" i="8" s="1"/>
  <c r="I225" i="4"/>
  <c r="H61" i="8" s="1"/>
  <c r="I224" i="4"/>
  <c r="H60" i="8" s="1"/>
  <c r="I222" i="4"/>
  <c r="H58" i="8" s="1"/>
  <c r="I228" i="4"/>
  <c r="H64" i="8" s="1"/>
  <c r="I227" i="4"/>
  <c r="H63" i="8" s="1"/>
  <c r="I231" i="4"/>
  <c r="H67" i="8" s="1"/>
  <c r="I230" i="4"/>
  <c r="H66" i="8" s="1"/>
  <c r="I232" i="4"/>
  <c r="H68" i="8" s="1"/>
  <c r="I226" i="4"/>
  <c r="H62" i="8" s="1"/>
  <c r="I229" i="4"/>
  <c r="H65" i="8" s="1"/>
  <c r="I234" i="4"/>
  <c r="H70" i="8" s="1"/>
  <c r="I233" i="4"/>
  <c r="H69" i="8" s="1"/>
  <c r="I127" i="4"/>
  <c r="I164" i="4" s="1"/>
  <c r="K2" i="4"/>
  <c r="L1" i="4"/>
  <c r="H103" i="7"/>
  <c r="N4" i="24"/>
  <c r="M8" i="24"/>
  <c r="M3" i="24"/>
  <c r="M78" i="24"/>
  <c r="M112" i="24"/>
  <c r="G131" i="7"/>
  <c r="H29" i="7" s="1"/>
  <c r="G124" i="7"/>
  <c r="H22" i="7" s="1"/>
  <c r="G133" i="7"/>
  <c r="H31" i="7" s="1"/>
  <c r="G117" i="7"/>
  <c r="H15" i="7" s="1"/>
  <c r="G137" i="7"/>
  <c r="H35" i="7" s="1"/>
  <c r="K11" i="4"/>
  <c r="G114" i="7"/>
  <c r="H12" i="7" s="1"/>
  <c r="G101" i="7"/>
  <c r="F41" i="7"/>
  <c r="G122" i="7"/>
  <c r="H20" i="7" s="1"/>
  <c r="G123" i="7"/>
  <c r="H21" i="7" s="1"/>
  <c r="G116" i="7"/>
  <c r="H14" i="7" s="1"/>
  <c r="H102" i="7"/>
  <c r="G119" i="7"/>
  <c r="H17" i="7" s="1"/>
  <c r="F109" i="7"/>
  <c r="E73" i="8" s="1"/>
  <c r="E69" i="24" s="1"/>
  <c r="F217" i="4"/>
  <c r="E53" i="8" s="1"/>
  <c r="F216" i="4"/>
  <c r="E52" i="8" s="1"/>
  <c r="H38" i="6"/>
  <c r="F43" i="20"/>
  <c r="F50" i="20"/>
  <c r="H100" i="7"/>
  <c r="I151" i="7"/>
  <c r="I145" i="7"/>
  <c r="I112" i="7"/>
  <c r="I78" i="7"/>
  <c r="I44" i="7"/>
  <c r="I10" i="7"/>
  <c r="I3" i="7"/>
  <c r="I4" i="15"/>
  <c r="J3" i="15"/>
  <c r="I2" i="15"/>
  <c r="G102" i="7"/>
  <c r="G136" i="7" s="1"/>
  <c r="H34" i="7" s="1"/>
  <c r="G126" i="7"/>
  <c r="H24" i="7" s="1"/>
  <c r="H39" i="6"/>
  <c r="G29" i="20"/>
  <c r="A7" i="20"/>
  <c r="G100" i="7"/>
  <c r="G134" i="7" s="1"/>
  <c r="H32" i="7" s="1"/>
  <c r="K4" i="4"/>
  <c r="J3" i="4"/>
  <c r="G98" i="7"/>
  <c r="G132" i="7" s="1"/>
  <c r="H30" i="7" s="1"/>
  <c r="E127" i="8"/>
  <c r="E129" i="8" s="1"/>
  <c r="F155" i="7"/>
  <c r="D91" i="8"/>
  <c r="E149" i="7"/>
  <c r="G20" i="13"/>
  <c r="H9" i="13"/>
  <c r="E235" i="4"/>
  <c r="G86" i="7"/>
  <c r="G120" i="7" s="1"/>
  <c r="H18" i="7" s="1"/>
  <c r="G79" i="7"/>
  <c r="G94" i="7"/>
  <c r="G128" i="7" s="1"/>
  <c r="H26" i="7" s="1"/>
  <c r="H26" i="6"/>
  <c r="G133" i="8" s="1"/>
  <c r="H37" i="6"/>
  <c r="G13" i="7"/>
  <c r="F146" i="7"/>
  <c r="F43" i="13"/>
  <c r="F47" i="13" s="1"/>
  <c r="F51" i="13" s="1"/>
  <c r="F37" i="13"/>
  <c r="F33" i="13"/>
  <c r="F26" i="13"/>
  <c r="G33" i="7"/>
  <c r="F147" i="7"/>
  <c r="F148" i="7"/>
  <c r="F143" i="7"/>
  <c r="G11" i="7"/>
  <c r="G91" i="7"/>
  <c r="G125" i="7" s="1"/>
  <c r="H23" i="7" s="1"/>
  <c r="G84" i="7"/>
  <c r="G118" i="7" s="1"/>
  <c r="H16" i="7" s="1"/>
  <c r="G152" i="7"/>
  <c r="G81" i="7"/>
  <c r="H33" i="6"/>
  <c r="G45" i="6"/>
  <c r="G40" i="6"/>
  <c r="H17" i="6"/>
  <c r="G154" i="7"/>
  <c r="G75" i="7"/>
  <c r="G46" i="6"/>
  <c r="H18" i="6"/>
  <c r="F108" i="14"/>
  <c r="H116" i="8"/>
  <c r="H80" i="8"/>
  <c r="I4" i="8"/>
  <c r="I132" i="8" s="1"/>
  <c r="H11" i="8"/>
  <c r="F87" i="20" s="1"/>
  <c r="H7" i="8"/>
  <c r="H6" i="8"/>
  <c r="H5" i="8"/>
  <c r="H3" i="8"/>
  <c r="I36" i="11"/>
  <c r="I25" i="11"/>
  <c r="J7" i="11"/>
  <c r="G96" i="7"/>
  <c r="G130" i="7" s="1"/>
  <c r="H28" i="7" s="1"/>
  <c r="G108" i="8"/>
  <c r="G95" i="7"/>
  <c r="G129" i="7" s="1"/>
  <c r="H27" i="7" s="1"/>
  <c r="I25" i="6"/>
  <c r="I13" i="6"/>
  <c r="I32" i="6" s="1"/>
  <c r="I30" i="6"/>
  <c r="I23" i="6"/>
  <c r="I3" i="6"/>
  <c r="I24" i="6"/>
  <c r="I12" i="6"/>
  <c r="I31" i="6" s="1"/>
  <c r="J4" i="6"/>
  <c r="J11" i="6" s="1"/>
  <c r="F134" i="8"/>
  <c r="F131" i="24" s="1"/>
  <c r="G87" i="7"/>
  <c r="G121" i="7" s="1"/>
  <c r="H19" i="7" s="1"/>
  <c r="J4" i="5"/>
  <c r="I5" i="5"/>
  <c r="I3" i="5"/>
  <c r="D129" i="8"/>
  <c r="G93" i="7"/>
  <c r="G127" i="7" s="1"/>
  <c r="H25" i="7" s="1"/>
  <c r="L2" i="7" l="1"/>
  <c r="L104" i="7"/>
  <c r="L108" i="7"/>
  <c r="L106" i="7"/>
  <c r="M1" i="7"/>
  <c r="L105" i="7"/>
  <c r="L107" i="7"/>
  <c r="N1" i="5"/>
  <c r="M2" i="5"/>
  <c r="J8" i="15"/>
  <c r="K1" i="15"/>
  <c r="I106" i="24"/>
  <c r="M2" i="6"/>
  <c r="N1" i="6"/>
  <c r="D94" i="8"/>
  <c r="D92" i="24"/>
  <c r="E120" i="8"/>
  <c r="F19" i="24"/>
  <c r="M2" i="24"/>
  <c r="N1" i="24"/>
  <c r="K23" i="4"/>
  <c r="K20" i="4"/>
  <c r="K24" i="4"/>
  <c r="K21" i="4"/>
  <c r="K22" i="4"/>
  <c r="K25" i="4"/>
  <c r="J26" i="4"/>
  <c r="H83" i="4"/>
  <c r="H84" i="4"/>
  <c r="G28" i="8" s="1"/>
  <c r="G35" i="24" s="1"/>
  <c r="E35" i="8"/>
  <c r="F19" i="5" s="1"/>
  <c r="E38" i="8"/>
  <c r="E47" i="8" s="1"/>
  <c r="G63" i="4"/>
  <c r="F26" i="8" s="1"/>
  <c r="H63" i="4"/>
  <c r="G26" i="8" s="1"/>
  <c r="H211" i="4"/>
  <c r="I202" i="4"/>
  <c r="I115" i="4"/>
  <c r="H29" i="8" s="1"/>
  <c r="H36" i="24" s="1"/>
  <c r="I206" i="4"/>
  <c r="I116" i="4" s="1"/>
  <c r="H30" i="8" s="1"/>
  <c r="H37" i="24" s="1"/>
  <c r="F40" i="8"/>
  <c r="I203" i="4"/>
  <c r="I204" i="4"/>
  <c r="I201" i="4"/>
  <c r="I62" i="4" s="1"/>
  <c r="I215" i="4"/>
  <c r="H51" i="8" s="1"/>
  <c r="G48" i="6"/>
  <c r="F74" i="8" s="1"/>
  <c r="G16" i="8"/>
  <c r="H17" i="8"/>
  <c r="E71" i="8"/>
  <c r="F28" i="5" s="1"/>
  <c r="F23" i="8"/>
  <c r="D48" i="8"/>
  <c r="H198" i="4"/>
  <c r="J129" i="4"/>
  <c r="J166" i="4" s="1"/>
  <c r="J138" i="4"/>
  <c r="J175" i="4" s="1"/>
  <c r="J143" i="4"/>
  <c r="J180" i="4" s="1"/>
  <c r="J153" i="4"/>
  <c r="J190" i="4" s="1"/>
  <c r="J128" i="4"/>
  <c r="J165" i="4" s="1"/>
  <c r="J137" i="4"/>
  <c r="J174" i="4" s="1"/>
  <c r="J142" i="4"/>
  <c r="J179" i="4" s="1"/>
  <c r="J149" i="4"/>
  <c r="J186" i="4" s="1"/>
  <c r="I161" i="4"/>
  <c r="J131" i="4"/>
  <c r="J168" i="4" s="1"/>
  <c r="J139" i="4"/>
  <c r="J176" i="4" s="1"/>
  <c r="J144" i="4"/>
  <c r="J181" i="4" s="1"/>
  <c r="J156" i="4"/>
  <c r="J193" i="4" s="1"/>
  <c r="J132" i="4"/>
  <c r="J169" i="4" s="1"/>
  <c r="J140" i="4"/>
  <c r="J177" i="4" s="1"/>
  <c r="J145" i="4"/>
  <c r="J182" i="4" s="1"/>
  <c r="J155" i="4"/>
  <c r="J192" i="4" s="1"/>
  <c r="J133" i="4"/>
  <c r="J170" i="4" s="1"/>
  <c r="J141" i="4"/>
  <c r="J178" i="4" s="1"/>
  <c r="J146" i="4"/>
  <c r="J183" i="4" s="1"/>
  <c r="J157" i="4"/>
  <c r="J194" i="4" s="1"/>
  <c r="J134" i="4"/>
  <c r="J171" i="4" s="1"/>
  <c r="J148" i="4"/>
  <c r="J185" i="4" s="1"/>
  <c r="J150" i="4"/>
  <c r="J187" i="4" s="1"/>
  <c r="J158" i="4"/>
  <c r="J195" i="4" s="1"/>
  <c r="J135" i="4"/>
  <c r="J172" i="4" s="1"/>
  <c r="J151" i="4"/>
  <c r="J188" i="4" s="1"/>
  <c r="J152" i="4"/>
  <c r="J189" i="4" s="1"/>
  <c r="J159" i="4"/>
  <c r="J196" i="4" s="1"/>
  <c r="J130" i="4"/>
  <c r="J167" i="4" s="1"/>
  <c r="J136" i="4"/>
  <c r="J173" i="4" s="1"/>
  <c r="J147" i="4"/>
  <c r="J184" i="4" s="1"/>
  <c r="J205" i="4" s="1"/>
  <c r="J154" i="4"/>
  <c r="J191" i="4" s="1"/>
  <c r="J160" i="4"/>
  <c r="J197" i="4" s="1"/>
  <c r="J100" i="4"/>
  <c r="J108" i="4" s="1"/>
  <c r="J117" i="4" s="1"/>
  <c r="J101" i="4"/>
  <c r="J109" i="4" s="1"/>
  <c r="J118" i="4" s="1"/>
  <c r="J33" i="4"/>
  <c r="J49" i="4" s="1"/>
  <c r="J58" i="4" s="1"/>
  <c r="J35" i="4"/>
  <c r="J51" i="4" s="1"/>
  <c r="J60" i="4" s="1"/>
  <c r="H53" i="4"/>
  <c r="G14" i="8" s="1"/>
  <c r="I75" i="4"/>
  <c r="I79" i="4" s="1"/>
  <c r="J102" i="4"/>
  <c r="J110" i="4" s="1"/>
  <c r="J119" i="4" s="1"/>
  <c r="I74" i="4"/>
  <c r="I78" i="4" s="1"/>
  <c r="J103" i="4"/>
  <c r="J111" i="4" s="1"/>
  <c r="J120" i="4" s="1"/>
  <c r="J98" i="4"/>
  <c r="J106" i="4" s="1"/>
  <c r="I45" i="7"/>
  <c r="I79" i="7" s="1"/>
  <c r="I47" i="7"/>
  <c r="I46" i="7"/>
  <c r="I80" i="7" s="1"/>
  <c r="I49" i="7"/>
  <c r="I83" i="7" s="1"/>
  <c r="I51" i="7"/>
  <c r="I85" i="7" s="1"/>
  <c r="I53" i="7"/>
  <c r="I55" i="7"/>
  <c r="I48" i="7"/>
  <c r="I54" i="7"/>
  <c r="I88" i="7" s="1"/>
  <c r="I50" i="7"/>
  <c r="I52" i="7"/>
  <c r="I58" i="7"/>
  <c r="I66" i="7"/>
  <c r="I69" i="7"/>
  <c r="I73" i="7"/>
  <c r="I141" i="7" s="1"/>
  <c r="J39" i="7" s="1"/>
  <c r="I57" i="7"/>
  <c r="I91" i="7" s="1"/>
  <c r="I56" i="7"/>
  <c r="I65" i="7"/>
  <c r="I74" i="7"/>
  <c r="I142" i="7" s="1"/>
  <c r="J40" i="7" s="1"/>
  <c r="I67" i="7"/>
  <c r="I70" i="7"/>
  <c r="I138" i="7" s="1"/>
  <c r="J36" i="7" s="1"/>
  <c r="I71" i="7"/>
  <c r="I139" i="7" s="1"/>
  <c r="J37" i="7" s="1"/>
  <c r="I72" i="7"/>
  <c r="I140" i="7" s="1"/>
  <c r="J38" i="7" s="1"/>
  <c r="I68" i="7"/>
  <c r="I62" i="7"/>
  <c r="I63" i="7"/>
  <c r="I97" i="7" s="1"/>
  <c r="I59" i="7"/>
  <c r="I61" i="7"/>
  <c r="I64" i="7"/>
  <c r="I98" i="7" s="1"/>
  <c r="I60" i="7"/>
  <c r="J36" i="4"/>
  <c r="J52" i="4" s="1"/>
  <c r="J61" i="4" s="1"/>
  <c r="J31" i="4"/>
  <c r="K10" i="4"/>
  <c r="K103" i="4" s="1"/>
  <c r="J32" i="4"/>
  <c r="J48" i="4" s="1"/>
  <c r="J57" i="4" s="1"/>
  <c r="J34" i="4"/>
  <c r="J50" i="4" s="1"/>
  <c r="J59" i="4" s="1"/>
  <c r="K4" i="7"/>
  <c r="J5" i="7"/>
  <c r="J6" i="7" s="1"/>
  <c r="G41" i="8"/>
  <c r="G46" i="8"/>
  <c r="G45" i="8"/>
  <c r="G43" i="8"/>
  <c r="G44" i="8"/>
  <c r="F39" i="8"/>
  <c r="G42" i="8"/>
  <c r="M2" i="8"/>
  <c r="N1" i="8"/>
  <c r="H121" i="4"/>
  <c r="H31" i="8"/>
  <c r="H38" i="24" s="1"/>
  <c r="H19" i="8"/>
  <c r="H34" i="8"/>
  <c r="H41" i="24" s="1"/>
  <c r="H22" i="8"/>
  <c r="H18" i="8"/>
  <c r="H32" i="8"/>
  <c r="H39" i="24" s="1"/>
  <c r="H20" i="8"/>
  <c r="H33" i="8"/>
  <c r="H40" i="24" s="1"/>
  <c r="H21" i="8"/>
  <c r="G85" i="4"/>
  <c r="G15" i="8"/>
  <c r="I112" i="4"/>
  <c r="J107" i="4"/>
  <c r="H80" i="4"/>
  <c r="K91" i="4"/>
  <c r="K90" i="4"/>
  <c r="K71" i="4"/>
  <c r="K70" i="4"/>
  <c r="I47" i="4"/>
  <c r="K44" i="4"/>
  <c r="K43" i="4"/>
  <c r="K42" i="4"/>
  <c r="K41" i="4"/>
  <c r="K40" i="4"/>
  <c r="K39" i="4"/>
  <c r="K12" i="4"/>
  <c r="K9" i="4"/>
  <c r="E121" i="8"/>
  <c r="G131" i="14"/>
  <c r="I8" i="10"/>
  <c r="I69" i="10"/>
  <c r="J5" i="10"/>
  <c r="K4" i="10"/>
  <c r="K5" i="10" s="1"/>
  <c r="H20" i="6"/>
  <c r="H153" i="7"/>
  <c r="G128" i="8" s="1"/>
  <c r="J222" i="4"/>
  <c r="I58" i="8" s="1"/>
  <c r="J221" i="4"/>
  <c r="I57" i="8" s="1"/>
  <c r="J220" i="4"/>
  <c r="I56" i="8" s="1"/>
  <c r="J219" i="4"/>
  <c r="I55" i="8" s="1"/>
  <c r="J218" i="4"/>
  <c r="I54" i="8" s="1"/>
  <c r="J226" i="4"/>
  <c r="I62" i="8" s="1"/>
  <c r="J225" i="4"/>
  <c r="I61" i="8" s="1"/>
  <c r="J224" i="4"/>
  <c r="I60" i="8" s="1"/>
  <c r="J228" i="4"/>
  <c r="I64" i="8" s="1"/>
  <c r="J227" i="4"/>
  <c r="I63" i="8" s="1"/>
  <c r="J229" i="4"/>
  <c r="I65" i="8" s="1"/>
  <c r="J223" i="4"/>
  <c r="I59" i="8" s="1"/>
  <c r="J231" i="4"/>
  <c r="I67" i="8" s="1"/>
  <c r="J233" i="4"/>
  <c r="I69" i="8" s="1"/>
  <c r="J234" i="4"/>
  <c r="I70" i="8" s="1"/>
  <c r="J232" i="4"/>
  <c r="I68" i="8" s="1"/>
  <c r="J230" i="4"/>
  <c r="I66" i="8" s="1"/>
  <c r="J127" i="4"/>
  <c r="J164" i="4" s="1"/>
  <c r="I39" i="6"/>
  <c r="I47" i="6" s="1"/>
  <c r="L2" i="4"/>
  <c r="M1" i="4"/>
  <c r="H117" i="7"/>
  <c r="I15" i="7" s="1"/>
  <c r="E92" i="8"/>
  <c r="E93" i="8"/>
  <c r="H124" i="7"/>
  <c r="I22" i="7" s="1"/>
  <c r="N8" i="24"/>
  <c r="N3" i="24"/>
  <c r="O4" i="24"/>
  <c r="N78" i="24"/>
  <c r="N112" i="24"/>
  <c r="H131" i="7"/>
  <c r="I29" i="7" s="1"/>
  <c r="H137" i="7"/>
  <c r="I35" i="7" s="1"/>
  <c r="H134" i="7"/>
  <c r="I32" i="7" s="1"/>
  <c r="H123" i="7"/>
  <c r="I21" i="7" s="1"/>
  <c r="H119" i="7"/>
  <c r="I17" i="7" s="1"/>
  <c r="H116" i="7"/>
  <c r="I14" i="7" s="1"/>
  <c r="H120" i="7"/>
  <c r="I18" i="7" s="1"/>
  <c r="H130" i="7"/>
  <c r="I28" i="7" s="1"/>
  <c r="G115" i="7"/>
  <c r="G146" i="7" s="1"/>
  <c r="H118" i="7"/>
  <c r="I16" i="7" s="1"/>
  <c r="H108" i="8"/>
  <c r="G135" i="7"/>
  <c r="G147" i="7" s="1"/>
  <c r="H136" i="7"/>
  <c r="I34" i="7" s="1"/>
  <c r="H101" i="7"/>
  <c r="L11" i="4"/>
  <c r="H128" i="7"/>
  <c r="I26" i="7" s="1"/>
  <c r="H46" i="6"/>
  <c r="I18" i="6"/>
  <c r="H87" i="7"/>
  <c r="H121" i="7" s="1"/>
  <c r="I19" i="7" s="1"/>
  <c r="K4" i="5"/>
  <c r="J5" i="5"/>
  <c r="J3" i="5"/>
  <c r="H91" i="7"/>
  <c r="H125" i="7" s="1"/>
  <c r="I23" i="7" s="1"/>
  <c r="H95" i="7"/>
  <c r="H129" i="7" s="1"/>
  <c r="I27" i="7" s="1"/>
  <c r="J4" i="15"/>
  <c r="K3" i="15"/>
  <c r="J2" i="15"/>
  <c r="F235" i="4"/>
  <c r="G108" i="14"/>
  <c r="I116" i="8"/>
  <c r="I80" i="8"/>
  <c r="J4" i="8"/>
  <c r="J132" i="8" s="1"/>
  <c r="J106" i="24" s="1"/>
  <c r="I11" i="8"/>
  <c r="G87" i="20" s="1"/>
  <c r="I7" i="8"/>
  <c r="I6" i="8"/>
  <c r="I5" i="8"/>
  <c r="I3" i="8"/>
  <c r="J36" i="11"/>
  <c r="J25" i="11"/>
  <c r="K7" i="11"/>
  <c r="H93" i="7"/>
  <c r="H127" i="7" s="1"/>
  <c r="I25" i="7" s="1"/>
  <c r="G109" i="7"/>
  <c r="F73" i="8" s="1"/>
  <c r="F69" i="24" s="1"/>
  <c r="I38" i="6"/>
  <c r="H79" i="7"/>
  <c r="I26" i="6"/>
  <c r="H133" i="8" s="1"/>
  <c r="I37" i="6"/>
  <c r="G134" i="8"/>
  <c r="H92" i="7"/>
  <c r="H126" i="7" s="1"/>
  <c r="I24" i="7" s="1"/>
  <c r="H47" i="6"/>
  <c r="I19" i="6"/>
  <c r="H131" i="14"/>
  <c r="J69" i="10"/>
  <c r="J8" i="10"/>
  <c r="J104" i="10"/>
  <c r="H99" i="7"/>
  <c r="H133" i="7" s="1"/>
  <c r="I31" i="7" s="1"/>
  <c r="H154" i="7"/>
  <c r="H75" i="7"/>
  <c r="I9" i="13"/>
  <c r="H20" i="13"/>
  <c r="H98" i="7"/>
  <c r="H132" i="7" s="1"/>
  <c r="I30" i="7" s="1"/>
  <c r="I33" i="6"/>
  <c r="H152" i="7"/>
  <c r="H80" i="7"/>
  <c r="H114" i="7" s="1"/>
  <c r="I12" i="7" s="1"/>
  <c r="F127" i="8"/>
  <c r="G155" i="7"/>
  <c r="G41" i="7"/>
  <c r="G113" i="7"/>
  <c r="E91" i="8"/>
  <c r="F149" i="7"/>
  <c r="F136" i="8"/>
  <c r="L4" i="4"/>
  <c r="K3" i="4"/>
  <c r="J145" i="7"/>
  <c r="J112" i="7"/>
  <c r="J151" i="7"/>
  <c r="J78" i="7"/>
  <c r="J10" i="7"/>
  <c r="J3" i="7"/>
  <c r="J44" i="7"/>
  <c r="H122" i="7"/>
  <c r="I20" i="7" s="1"/>
  <c r="H45" i="6"/>
  <c r="H40" i="6"/>
  <c r="I17" i="6"/>
  <c r="G217" i="4"/>
  <c r="F53" i="8" s="1"/>
  <c r="G216" i="4"/>
  <c r="F52" i="8" s="1"/>
  <c r="J25" i="6"/>
  <c r="J30" i="6"/>
  <c r="J23" i="6"/>
  <c r="J3" i="6"/>
  <c r="J24" i="6"/>
  <c r="J12" i="6"/>
  <c r="J31" i="6" s="1"/>
  <c r="K4" i="6"/>
  <c r="K11" i="6" s="1"/>
  <c r="J13" i="6"/>
  <c r="J32" i="6" s="1"/>
  <c r="G43" i="13"/>
  <c r="G47" i="13" s="1"/>
  <c r="G51" i="13" s="1"/>
  <c r="G37" i="13"/>
  <c r="G33" i="13"/>
  <c r="G26" i="13"/>
  <c r="G50" i="20"/>
  <c r="A50" i="20" s="1"/>
  <c r="G43" i="20"/>
  <c r="A43" i="20" s="1"/>
  <c r="A29" i="20"/>
  <c r="M106" i="7" l="1"/>
  <c r="M105" i="7"/>
  <c r="M107" i="7"/>
  <c r="M104" i="7"/>
  <c r="M108" i="7"/>
  <c r="M2" i="7"/>
  <c r="N1" i="7"/>
  <c r="K8" i="15"/>
  <c r="L1" i="15"/>
  <c r="L8" i="15" s="1"/>
  <c r="O1" i="5"/>
  <c r="N2" i="5"/>
  <c r="N2" i="6"/>
  <c r="O1" i="6"/>
  <c r="G136" i="8"/>
  <c r="G131" i="24"/>
  <c r="E92" i="24"/>
  <c r="E30" i="24"/>
  <c r="E33" i="24"/>
  <c r="G33" i="24"/>
  <c r="F120" i="8"/>
  <c r="G19" i="24"/>
  <c r="O1" i="24"/>
  <c r="N2" i="24"/>
  <c r="L23" i="4"/>
  <c r="L20" i="4"/>
  <c r="L21" i="4"/>
  <c r="L22" i="4"/>
  <c r="L24" i="4"/>
  <c r="L25" i="4"/>
  <c r="K26" i="4"/>
  <c r="J206" i="4"/>
  <c r="J116" i="4" s="1"/>
  <c r="I30" i="8" s="1"/>
  <c r="I37" i="24" s="1"/>
  <c r="J115" i="4"/>
  <c r="I29" i="8" s="1"/>
  <c r="I36" i="24" s="1"/>
  <c r="I83" i="4"/>
  <c r="H27" i="8" s="1"/>
  <c r="H34" i="24" s="1"/>
  <c r="F38" i="8"/>
  <c r="F47" i="8" s="1"/>
  <c r="F35" i="8"/>
  <c r="G19" i="5" s="1"/>
  <c r="H41" i="8"/>
  <c r="J202" i="4"/>
  <c r="I84" i="4"/>
  <c r="H28" i="8" s="1"/>
  <c r="H35" i="24" s="1"/>
  <c r="J203" i="4"/>
  <c r="H48" i="6"/>
  <c r="G74" i="8" s="1"/>
  <c r="G121" i="8" s="1"/>
  <c r="I211" i="4"/>
  <c r="J201" i="4"/>
  <c r="J62" i="4" s="1"/>
  <c r="J204" i="4"/>
  <c r="G40" i="8"/>
  <c r="J215" i="4"/>
  <c r="I51" i="8" s="1"/>
  <c r="F71" i="8"/>
  <c r="G28" i="5" s="1"/>
  <c r="G38" i="8"/>
  <c r="G23" i="8"/>
  <c r="D72" i="8"/>
  <c r="E48" i="8"/>
  <c r="E72" i="8"/>
  <c r="I198" i="4"/>
  <c r="K140" i="4"/>
  <c r="K177" i="4" s="1"/>
  <c r="K160" i="4"/>
  <c r="K197" i="4" s="1"/>
  <c r="K148" i="4"/>
  <c r="K185" i="4" s="1"/>
  <c r="K147" i="4"/>
  <c r="K184" i="4" s="1"/>
  <c r="K205" i="4" s="1"/>
  <c r="K145" i="4"/>
  <c r="K182" i="4" s="1"/>
  <c r="K128" i="4"/>
  <c r="K165" i="4" s="1"/>
  <c r="K149" i="4"/>
  <c r="K186" i="4" s="1"/>
  <c r="K132" i="4"/>
  <c r="K169" i="4" s="1"/>
  <c r="K152" i="4"/>
  <c r="K189" i="4" s="1"/>
  <c r="K134" i="4"/>
  <c r="K171" i="4" s="1"/>
  <c r="K156" i="4"/>
  <c r="K193" i="4" s="1"/>
  <c r="K136" i="4"/>
  <c r="K173" i="4" s="1"/>
  <c r="K158" i="4"/>
  <c r="K195" i="4" s="1"/>
  <c r="K133" i="4"/>
  <c r="K170" i="4" s="1"/>
  <c r="K141" i="4"/>
  <c r="K178" i="4" s="1"/>
  <c r="K146" i="4"/>
  <c r="K183" i="4" s="1"/>
  <c r="K157" i="4"/>
  <c r="K194" i="4" s="1"/>
  <c r="K135" i="4"/>
  <c r="K172" i="4" s="1"/>
  <c r="K151" i="4"/>
  <c r="K188" i="4" s="1"/>
  <c r="K150" i="4"/>
  <c r="K187" i="4" s="1"/>
  <c r="K159" i="4"/>
  <c r="K196" i="4" s="1"/>
  <c r="J161" i="4"/>
  <c r="K129" i="4"/>
  <c r="K166" i="4" s="1"/>
  <c r="K137" i="4"/>
  <c r="K174" i="4" s="1"/>
  <c r="K142" i="4"/>
  <c r="K179" i="4" s="1"/>
  <c r="K153" i="4"/>
  <c r="K190" i="4" s="1"/>
  <c r="K130" i="4"/>
  <c r="K167" i="4" s="1"/>
  <c r="K138" i="4"/>
  <c r="K175" i="4" s="1"/>
  <c r="K143" i="4"/>
  <c r="K180" i="4" s="1"/>
  <c r="K154" i="4"/>
  <c r="K191" i="4" s="1"/>
  <c r="K131" i="4"/>
  <c r="K168" i="4" s="1"/>
  <c r="K139" i="4"/>
  <c r="K176" i="4" s="1"/>
  <c r="K144" i="4"/>
  <c r="K181" i="4" s="1"/>
  <c r="K155" i="4"/>
  <c r="K192" i="4" s="1"/>
  <c r="K98" i="4"/>
  <c r="K106" i="4" s="1"/>
  <c r="K101" i="4"/>
  <c r="K109" i="4" s="1"/>
  <c r="K118" i="4" s="1"/>
  <c r="K102" i="4"/>
  <c r="K110" i="4" s="1"/>
  <c r="K119" i="4" s="1"/>
  <c r="H16" i="8"/>
  <c r="J75" i="4"/>
  <c r="J79" i="4" s="1"/>
  <c r="K35" i="4"/>
  <c r="K51" i="4" s="1"/>
  <c r="K60" i="4" s="1"/>
  <c r="J74" i="4"/>
  <c r="J78" i="4" s="1"/>
  <c r="K99" i="4"/>
  <c r="K107" i="4" s="1"/>
  <c r="K100" i="4"/>
  <c r="K108" i="4" s="1"/>
  <c r="K117" i="4" s="1"/>
  <c r="L10" i="4"/>
  <c r="L101" i="4" s="1"/>
  <c r="K36" i="4"/>
  <c r="K52" i="4" s="1"/>
  <c r="K61" i="4" s="1"/>
  <c r="K31" i="4"/>
  <c r="K34" i="4"/>
  <c r="K50" i="4" s="1"/>
  <c r="K59" i="4" s="1"/>
  <c r="K32" i="4"/>
  <c r="K48" i="4" s="1"/>
  <c r="K57" i="4" s="1"/>
  <c r="J45" i="7"/>
  <c r="J79" i="7" s="1"/>
  <c r="J47" i="7"/>
  <c r="J81" i="7" s="1"/>
  <c r="J48" i="7"/>
  <c r="J50" i="7"/>
  <c r="J46" i="7"/>
  <c r="J80" i="7" s="1"/>
  <c r="J49" i="7"/>
  <c r="J83" i="7" s="1"/>
  <c r="J52" i="7"/>
  <c r="J86" i="7" s="1"/>
  <c r="J53" i="7"/>
  <c r="J55" i="7"/>
  <c r="J89" i="7" s="1"/>
  <c r="J56" i="7"/>
  <c r="J90" i="7" s="1"/>
  <c r="J58" i="7"/>
  <c r="J54" i="7"/>
  <c r="J88" i="7" s="1"/>
  <c r="J65" i="7"/>
  <c r="J57" i="7"/>
  <c r="J91" i="7" s="1"/>
  <c r="J60" i="7"/>
  <c r="J67" i="7"/>
  <c r="J51" i="7"/>
  <c r="J85" i="7" s="1"/>
  <c r="J66" i="7"/>
  <c r="J70" i="7"/>
  <c r="J138" i="7" s="1"/>
  <c r="K36" i="7" s="1"/>
  <c r="J64" i="7"/>
  <c r="J68" i="7"/>
  <c r="J72" i="7"/>
  <c r="J140" i="7" s="1"/>
  <c r="K38" i="7" s="1"/>
  <c r="J73" i="7"/>
  <c r="J141" i="7" s="1"/>
  <c r="K39" i="7" s="1"/>
  <c r="J74" i="7"/>
  <c r="J142" i="7" s="1"/>
  <c r="K40" i="7" s="1"/>
  <c r="J69" i="7"/>
  <c r="J71" i="7"/>
  <c r="J139" i="7" s="1"/>
  <c r="K37" i="7" s="1"/>
  <c r="J61" i="7"/>
  <c r="J59" i="7"/>
  <c r="J63" i="7"/>
  <c r="J97" i="7" s="1"/>
  <c r="J62" i="7"/>
  <c r="K33" i="4"/>
  <c r="K49" i="4" s="1"/>
  <c r="K58" i="4" s="1"/>
  <c r="L4" i="7"/>
  <c r="K5" i="7"/>
  <c r="K6" i="7" s="1"/>
  <c r="I17" i="8"/>
  <c r="H46" i="8"/>
  <c r="H44" i="8"/>
  <c r="H45" i="8"/>
  <c r="H43" i="8"/>
  <c r="H42" i="8"/>
  <c r="G27" i="8"/>
  <c r="G34" i="24" s="1"/>
  <c r="O1" i="8"/>
  <c r="N2" i="8"/>
  <c r="I121" i="4"/>
  <c r="I33" i="8"/>
  <c r="I40" i="24" s="1"/>
  <c r="I21" i="8"/>
  <c r="I32" i="8"/>
  <c r="I39" i="24" s="1"/>
  <c r="I20" i="8"/>
  <c r="I31" i="8"/>
  <c r="I38" i="24" s="1"/>
  <c r="I19" i="8"/>
  <c r="I18" i="8"/>
  <c r="I34" i="8"/>
  <c r="I41" i="24" s="1"/>
  <c r="I22" i="8"/>
  <c r="H15" i="8"/>
  <c r="K111" i="4"/>
  <c r="K120" i="4" s="1"/>
  <c r="J112" i="4"/>
  <c r="I80" i="4"/>
  <c r="H85" i="4"/>
  <c r="L91" i="4"/>
  <c r="L90" i="4"/>
  <c r="I53" i="4"/>
  <c r="H14" i="8" s="1"/>
  <c r="I56" i="4"/>
  <c r="L71" i="4"/>
  <c r="L70" i="4"/>
  <c r="J47" i="4"/>
  <c r="L44" i="4"/>
  <c r="L43" i="4"/>
  <c r="L42" i="4"/>
  <c r="L41" i="4"/>
  <c r="L40" i="4"/>
  <c r="L39" i="4"/>
  <c r="L12" i="4"/>
  <c r="L9" i="4"/>
  <c r="K3" i="10"/>
  <c r="K69" i="10" s="1"/>
  <c r="L4" i="10"/>
  <c r="L3" i="10" s="1"/>
  <c r="J39" i="6"/>
  <c r="J47" i="6" s="1"/>
  <c r="J19" i="6"/>
  <c r="K223" i="4"/>
  <c r="J59" i="8" s="1"/>
  <c r="K221" i="4"/>
  <c r="J57" i="8" s="1"/>
  <c r="K220" i="4"/>
  <c r="J56" i="8" s="1"/>
  <c r="K219" i="4"/>
  <c r="J55" i="8" s="1"/>
  <c r="K218" i="4"/>
  <c r="J54" i="8" s="1"/>
  <c r="K226" i="4"/>
  <c r="J62" i="8" s="1"/>
  <c r="K225" i="4"/>
  <c r="J61" i="8" s="1"/>
  <c r="K222" i="4"/>
  <c r="J58" i="8" s="1"/>
  <c r="K224" i="4"/>
  <c r="J60" i="8" s="1"/>
  <c r="K229" i="4"/>
  <c r="J65" i="8" s="1"/>
  <c r="K233" i="4"/>
  <c r="J69" i="8" s="1"/>
  <c r="K230" i="4"/>
  <c r="J66" i="8" s="1"/>
  <c r="K228" i="4"/>
  <c r="J64" i="8" s="1"/>
  <c r="K227" i="4"/>
  <c r="J63" i="8" s="1"/>
  <c r="K232" i="4"/>
  <c r="J68" i="8" s="1"/>
  <c r="K231" i="4"/>
  <c r="J67" i="8" s="1"/>
  <c r="K234" i="4"/>
  <c r="J70" i="8" s="1"/>
  <c r="K127" i="4"/>
  <c r="I131" i="7"/>
  <c r="J29" i="7" s="1"/>
  <c r="M2" i="4"/>
  <c r="N1" i="4"/>
  <c r="G235" i="4"/>
  <c r="I117" i="7"/>
  <c r="J15" i="7" s="1"/>
  <c r="E94" i="8"/>
  <c r="F91" i="8"/>
  <c r="F92" i="8"/>
  <c r="O3" i="24"/>
  <c r="O8" i="24"/>
  <c r="P4" i="24"/>
  <c r="O78" i="24"/>
  <c r="O112" i="24"/>
  <c r="H33" i="7"/>
  <c r="H135" i="7" s="1"/>
  <c r="H147" i="7" s="1"/>
  <c r="H13" i="7"/>
  <c r="H115" i="7" s="1"/>
  <c r="H146" i="7" s="1"/>
  <c r="I119" i="7"/>
  <c r="J17" i="7" s="1"/>
  <c r="H109" i="7"/>
  <c r="G73" i="8" s="1"/>
  <c r="G69" i="24" s="1"/>
  <c r="I132" i="7"/>
  <c r="J30" i="7" s="1"/>
  <c r="I114" i="7"/>
  <c r="J12" i="7" s="1"/>
  <c r="M11" i="4"/>
  <c r="J38" i="6"/>
  <c r="J46" i="6" s="1"/>
  <c r="I122" i="7"/>
  <c r="J20" i="7" s="1"/>
  <c r="I125" i="7"/>
  <c r="J23" i="7" s="1"/>
  <c r="J33" i="6"/>
  <c r="G127" i="8"/>
  <c r="G129" i="8" s="1"/>
  <c r="H155" i="7"/>
  <c r="J102" i="7"/>
  <c r="I46" i="6"/>
  <c r="J18" i="6"/>
  <c r="I102" i="7"/>
  <c r="I136" i="7" s="1"/>
  <c r="J34" i="7" s="1"/>
  <c r="I89" i="7"/>
  <c r="I123" i="7" s="1"/>
  <c r="J21" i="7" s="1"/>
  <c r="I94" i="7"/>
  <c r="I128" i="7" s="1"/>
  <c r="J26" i="7" s="1"/>
  <c r="I95" i="7"/>
  <c r="I129" i="7" s="1"/>
  <c r="J27" i="7" s="1"/>
  <c r="I103" i="7"/>
  <c r="I137" i="7" s="1"/>
  <c r="J35" i="7" s="1"/>
  <c r="I84" i="7"/>
  <c r="I118" i="7" s="1"/>
  <c r="J16" i="7" s="1"/>
  <c r="I82" i="7"/>
  <c r="I116" i="7" s="1"/>
  <c r="J14" i="7" s="1"/>
  <c r="L3" i="4"/>
  <c r="M4" i="4"/>
  <c r="I99" i="7"/>
  <c r="I133" i="7" s="1"/>
  <c r="J31" i="7" s="1"/>
  <c r="I45" i="6"/>
  <c r="I40" i="6"/>
  <c r="J17" i="6"/>
  <c r="H217" i="4"/>
  <c r="G53" i="8" s="1"/>
  <c r="H216" i="4"/>
  <c r="G52" i="8" s="1"/>
  <c r="I100" i="7"/>
  <c r="I134" i="7" s="1"/>
  <c r="J32" i="7" s="1"/>
  <c r="H134" i="8"/>
  <c r="H131" i="24" s="1"/>
  <c r="H37" i="13"/>
  <c r="H33" i="13"/>
  <c r="H26" i="13"/>
  <c r="H43" i="13"/>
  <c r="H47" i="13" s="1"/>
  <c r="H51" i="13" s="1"/>
  <c r="I93" i="7"/>
  <c r="I127" i="7" s="1"/>
  <c r="J25" i="7" s="1"/>
  <c r="I20" i="6"/>
  <c r="I108" i="8"/>
  <c r="K25" i="6"/>
  <c r="K30" i="6"/>
  <c r="K23" i="6"/>
  <c r="K3" i="6"/>
  <c r="K24" i="6"/>
  <c r="K12" i="6"/>
  <c r="K31" i="6" s="1"/>
  <c r="L4" i="6"/>
  <c r="K13" i="6"/>
  <c r="K32" i="6" s="1"/>
  <c r="K145" i="7"/>
  <c r="K112" i="7"/>
  <c r="K151" i="7"/>
  <c r="K78" i="7"/>
  <c r="K10" i="7"/>
  <c r="K3" i="7"/>
  <c r="K44" i="7"/>
  <c r="J103" i="7"/>
  <c r="I20" i="13"/>
  <c r="J9" i="13"/>
  <c r="I90" i="7"/>
  <c r="I124" i="7" s="1"/>
  <c r="J22" i="7" s="1"/>
  <c r="I152" i="7"/>
  <c r="I81" i="7"/>
  <c r="I86" i="7"/>
  <c r="I120" i="7" s="1"/>
  <c r="J18" i="7" s="1"/>
  <c r="I87" i="7"/>
  <c r="I121" i="7" s="1"/>
  <c r="J19" i="7" s="1"/>
  <c r="G143" i="7"/>
  <c r="G148" i="7"/>
  <c r="H11" i="7"/>
  <c r="I153" i="7"/>
  <c r="H128" i="8" s="1"/>
  <c r="I101" i="7"/>
  <c r="F129" i="8"/>
  <c r="I96" i="7"/>
  <c r="I130" i="7" s="1"/>
  <c r="J28" i="7" s="1"/>
  <c r="K25" i="11"/>
  <c r="L7" i="11"/>
  <c r="K36" i="11"/>
  <c r="F121" i="8"/>
  <c r="L4" i="5"/>
  <c r="K5" i="5"/>
  <c r="K3" i="5"/>
  <c r="K4" i="15"/>
  <c r="L3" i="15"/>
  <c r="K2" i="15"/>
  <c r="J26" i="6"/>
  <c r="I133" i="8" s="1"/>
  <c r="J37" i="6"/>
  <c r="I154" i="7"/>
  <c r="I75" i="7"/>
  <c r="I92" i="7"/>
  <c r="I126" i="7" s="1"/>
  <c r="J24" i="7" s="1"/>
  <c r="H108" i="14"/>
  <c r="J116" i="8"/>
  <c r="J80" i="8"/>
  <c r="K4" i="8"/>
  <c r="K132" i="8" s="1"/>
  <c r="K106" i="24" s="1"/>
  <c r="J11" i="8"/>
  <c r="H87" i="20" s="1"/>
  <c r="J7" i="8"/>
  <c r="J6" i="8"/>
  <c r="J5" i="8"/>
  <c r="J3" i="8"/>
  <c r="N106" i="7" l="1"/>
  <c r="N108" i="7"/>
  <c r="O1" i="7"/>
  <c r="N104" i="7"/>
  <c r="N105" i="7"/>
  <c r="N107" i="7"/>
  <c r="N2" i="7"/>
  <c r="O2" i="5"/>
  <c r="P1" i="5"/>
  <c r="E75" i="8"/>
  <c r="F40" i="5" s="1"/>
  <c r="C119" i="14"/>
  <c r="D75" i="8"/>
  <c r="E40" i="5" s="1"/>
  <c r="B119" i="14"/>
  <c r="G120" i="8"/>
  <c r="P1" i="6"/>
  <c r="O2" i="6"/>
  <c r="F30" i="24"/>
  <c r="F33" i="24"/>
  <c r="G30" i="24"/>
  <c r="H19" i="24"/>
  <c r="P1" i="24"/>
  <c r="O2" i="24"/>
  <c r="M21" i="4"/>
  <c r="M20" i="4"/>
  <c r="M22" i="4"/>
  <c r="M25" i="4"/>
  <c r="M23" i="4"/>
  <c r="M24" i="4"/>
  <c r="K115" i="4"/>
  <c r="J29" i="8" s="1"/>
  <c r="J36" i="24" s="1"/>
  <c r="J84" i="4"/>
  <c r="I28" i="8" s="1"/>
  <c r="I35" i="24" s="1"/>
  <c r="L26" i="4"/>
  <c r="K206" i="4"/>
  <c r="K116" i="4" s="1"/>
  <c r="J30" i="8" s="1"/>
  <c r="J37" i="24" s="1"/>
  <c r="J83" i="4"/>
  <c r="I27" i="8" s="1"/>
  <c r="I34" i="24" s="1"/>
  <c r="J211" i="4"/>
  <c r="E20" i="5"/>
  <c r="E21" i="5" s="1"/>
  <c r="I63" i="4"/>
  <c r="H26" i="8" s="1"/>
  <c r="K202" i="4"/>
  <c r="I41" i="8"/>
  <c r="K204" i="4"/>
  <c r="K203" i="4"/>
  <c r="I48" i="6"/>
  <c r="H74" i="8" s="1"/>
  <c r="H121" i="8" s="1"/>
  <c r="H40" i="8"/>
  <c r="G71" i="8"/>
  <c r="H28" i="5" s="1"/>
  <c r="G35" i="8"/>
  <c r="H19" i="5" s="1"/>
  <c r="H23" i="8"/>
  <c r="F48" i="8"/>
  <c r="F72" i="8"/>
  <c r="J198" i="4"/>
  <c r="L140" i="4"/>
  <c r="L177" i="4" s="1"/>
  <c r="L147" i="4"/>
  <c r="L184" i="4" s="1"/>
  <c r="L205" i="4" s="1"/>
  <c r="L156" i="4"/>
  <c r="L193" i="4" s="1"/>
  <c r="L132" i="4"/>
  <c r="L169" i="4" s="1"/>
  <c r="L131" i="4"/>
  <c r="L168" i="4" s="1"/>
  <c r="L139" i="4"/>
  <c r="L176" i="4" s="1"/>
  <c r="L146" i="4"/>
  <c r="L183" i="4" s="1"/>
  <c r="L155" i="4"/>
  <c r="L192" i="4" s="1"/>
  <c r="L133" i="4"/>
  <c r="L170" i="4" s="1"/>
  <c r="L141" i="4"/>
  <c r="L178" i="4" s="1"/>
  <c r="L148" i="4"/>
  <c r="L185" i="4" s="1"/>
  <c r="L157" i="4"/>
  <c r="L194" i="4" s="1"/>
  <c r="L134" i="4"/>
  <c r="L171" i="4" s="1"/>
  <c r="L142" i="4"/>
  <c r="L179" i="4" s="1"/>
  <c r="L151" i="4"/>
  <c r="L188" i="4" s="1"/>
  <c r="L158" i="4"/>
  <c r="L195" i="4" s="1"/>
  <c r="L135" i="4"/>
  <c r="L172" i="4" s="1"/>
  <c r="L143" i="4"/>
  <c r="L180" i="4" s="1"/>
  <c r="L150" i="4"/>
  <c r="L187" i="4" s="1"/>
  <c r="L159" i="4"/>
  <c r="L196" i="4" s="1"/>
  <c r="K164" i="4"/>
  <c r="K161" i="4"/>
  <c r="L130" i="4"/>
  <c r="L167" i="4" s="1"/>
  <c r="L136" i="4"/>
  <c r="L173" i="4" s="1"/>
  <c r="L144" i="4"/>
  <c r="L181" i="4" s="1"/>
  <c r="L152" i="4"/>
  <c r="L189" i="4" s="1"/>
  <c r="L160" i="4"/>
  <c r="L197" i="4" s="1"/>
  <c r="L129" i="4"/>
  <c r="L166" i="4" s="1"/>
  <c r="L137" i="4"/>
  <c r="L174" i="4" s="1"/>
  <c r="L145" i="4"/>
  <c r="L182" i="4" s="1"/>
  <c r="L153" i="4"/>
  <c r="L190" i="4" s="1"/>
  <c r="L128" i="4"/>
  <c r="L165" i="4" s="1"/>
  <c r="L138" i="4"/>
  <c r="L175" i="4" s="1"/>
  <c r="L149" i="4"/>
  <c r="L186" i="4" s="1"/>
  <c r="L154" i="4"/>
  <c r="L191" i="4" s="1"/>
  <c r="L36" i="4"/>
  <c r="L52" i="4" s="1"/>
  <c r="L61" i="4" s="1"/>
  <c r="L31" i="4"/>
  <c r="L47" i="4" s="1"/>
  <c r="L56" i="4" s="1"/>
  <c r="L34" i="4"/>
  <c r="L50" i="4" s="1"/>
  <c r="L59" i="4" s="1"/>
  <c r="L99" i="4"/>
  <c r="L107" i="4" s="1"/>
  <c r="L33" i="4"/>
  <c r="L49" i="4" s="1"/>
  <c r="L58" i="4" s="1"/>
  <c r="L32" i="4"/>
  <c r="L48" i="4" s="1"/>
  <c r="L57" i="4" s="1"/>
  <c r="L98" i="4"/>
  <c r="L106" i="4" s="1"/>
  <c r="I16" i="8"/>
  <c r="K74" i="4"/>
  <c r="K78" i="4" s="1"/>
  <c r="K75" i="4"/>
  <c r="K79" i="4" s="1"/>
  <c r="L102" i="4"/>
  <c r="L110" i="4" s="1"/>
  <c r="L119" i="4" s="1"/>
  <c r="L100" i="4"/>
  <c r="L108" i="4" s="1"/>
  <c r="L117" i="4" s="1"/>
  <c r="L103" i="4"/>
  <c r="L111" i="4" s="1"/>
  <c r="L120" i="4" s="1"/>
  <c r="K48" i="7"/>
  <c r="K82" i="7" s="1"/>
  <c r="K45" i="7"/>
  <c r="K46" i="7"/>
  <c r="K80" i="7" s="1"/>
  <c r="K49" i="7"/>
  <c r="K83" i="7" s="1"/>
  <c r="K50" i="7"/>
  <c r="K84" i="7" s="1"/>
  <c r="K47" i="7"/>
  <c r="K51" i="7"/>
  <c r="K56" i="7"/>
  <c r="K90" i="7" s="1"/>
  <c r="K54" i="7"/>
  <c r="K88" i="7" s="1"/>
  <c r="K58" i="7"/>
  <c r="K92" i="7" s="1"/>
  <c r="K57" i="7"/>
  <c r="K91" i="7" s="1"/>
  <c r="K60" i="7"/>
  <c r="K94" i="7" s="1"/>
  <c r="K52" i="7"/>
  <c r="K86" i="7" s="1"/>
  <c r="K61" i="7"/>
  <c r="K95" i="7" s="1"/>
  <c r="K59" i="7"/>
  <c r="K65" i="7"/>
  <c r="K55" i="7"/>
  <c r="K89" i="7" s="1"/>
  <c r="K53" i="7"/>
  <c r="K87" i="7" s="1"/>
  <c r="K67" i="7"/>
  <c r="K62" i="7"/>
  <c r="K96" i="7" s="1"/>
  <c r="K66" i="7"/>
  <c r="K70" i="7"/>
  <c r="K138" i="7" s="1"/>
  <c r="L36" i="7" s="1"/>
  <c r="K63" i="7"/>
  <c r="K97" i="7" s="1"/>
  <c r="K64" i="7"/>
  <c r="K68" i="7"/>
  <c r="K69" i="7"/>
  <c r="K74" i="7"/>
  <c r="K142" i="7" s="1"/>
  <c r="L40" i="7" s="1"/>
  <c r="K73" i="7"/>
  <c r="K141" i="7" s="1"/>
  <c r="L39" i="7" s="1"/>
  <c r="K71" i="7"/>
  <c r="K139" i="7" s="1"/>
  <c r="L37" i="7" s="1"/>
  <c r="K72" i="7"/>
  <c r="K140" i="7" s="1"/>
  <c r="L38" i="7" s="1"/>
  <c r="M10" i="4"/>
  <c r="M98" i="4" s="1"/>
  <c r="L35" i="4"/>
  <c r="M4" i="7"/>
  <c r="L5" i="7"/>
  <c r="L6" i="7" s="1"/>
  <c r="I44" i="8"/>
  <c r="I42" i="8"/>
  <c r="I46" i="8"/>
  <c r="I45" i="8"/>
  <c r="H39" i="8"/>
  <c r="I43" i="8"/>
  <c r="G39" i="8"/>
  <c r="G47" i="8" s="1"/>
  <c r="O2" i="8"/>
  <c r="P1" i="8"/>
  <c r="J121" i="4"/>
  <c r="J17" i="8"/>
  <c r="J34" i="8"/>
  <c r="J41" i="24" s="1"/>
  <c r="J22" i="8"/>
  <c r="J33" i="8"/>
  <c r="J40" i="24" s="1"/>
  <c r="J21" i="8"/>
  <c r="J32" i="8"/>
  <c r="J39" i="24" s="1"/>
  <c r="J20" i="8"/>
  <c r="J31" i="8"/>
  <c r="J38" i="24" s="1"/>
  <c r="J19" i="8"/>
  <c r="J18" i="8"/>
  <c r="I15" i="8"/>
  <c r="K112" i="4"/>
  <c r="L109" i="4"/>
  <c r="L118" i="4" s="1"/>
  <c r="J80" i="4"/>
  <c r="I85" i="4"/>
  <c r="M91" i="4"/>
  <c r="M90" i="4"/>
  <c r="J53" i="4"/>
  <c r="I14" i="8" s="1"/>
  <c r="J56" i="4"/>
  <c r="J63" i="4" s="1"/>
  <c r="M71" i="4"/>
  <c r="M70" i="4"/>
  <c r="K47" i="4"/>
  <c r="M44" i="4"/>
  <c r="M43" i="4"/>
  <c r="M41" i="4"/>
  <c r="M39" i="4"/>
  <c r="M42" i="4"/>
  <c r="M40" i="4"/>
  <c r="M12" i="4"/>
  <c r="M9" i="4"/>
  <c r="I131" i="14"/>
  <c r="K104" i="10"/>
  <c r="M4" i="10"/>
  <c r="M5" i="10" s="1"/>
  <c r="K8" i="10"/>
  <c r="L5" i="10"/>
  <c r="K19" i="6"/>
  <c r="J20" i="6"/>
  <c r="I134" i="8"/>
  <c r="L127" i="4"/>
  <c r="L164" i="4" s="1"/>
  <c r="L222" i="4"/>
  <c r="K58" i="8" s="1"/>
  <c r="L221" i="4"/>
  <c r="K57" i="8" s="1"/>
  <c r="L220" i="4"/>
  <c r="K56" i="8" s="1"/>
  <c r="L219" i="4"/>
  <c r="K55" i="8" s="1"/>
  <c r="L218" i="4"/>
  <c r="K54" i="8" s="1"/>
  <c r="L223" i="4"/>
  <c r="K59" i="8" s="1"/>
  <c r="L226" i="4"/>
  <c r="K62" i="8" s="1"/>
  <c r="L225" i="4"/>
  <c r="K61" i="8" s="1"/>
  <c r="L224" i="4"/>
  <c r="K60" i="8" s="1"/>
  <c r="L230" i="4"/>
  <c r="K66" i="8" s="1"/>
  <c r="L229" i="4"/>
  <c r="K65" i="8" s="1"/>
  <c r="L232" i="4"/>
  <c r="K68" i="8" s="1"/>
  <c r="L233" i="4"/>
  <c r="K69" i="8" s="1"/>
  <c r="L228" i="4"/>
  <c r="K64" i="8" s="1"/>
  <c r="L227" i="4"/>
  <c r="K63" i="8" s="1"/>
  <c r="L231" i="4"/>
  <c r="K67" i="8" s="1"/>
  <c r="L234" i="4"/>
  <c r="K70" i="8" s="1"/>
  <c r="J131" i="7"/>
  <c r="K29" i="7" s="1"/>
  <c r="K18" i="6"/>
  <c r="J117" i="7"/>
  <c r="K15" i="7" s="1"/>
  <c r="K101" i="7"/>
  <c r="K103" i="7"/>
  <c r="O1" i="4"/>
  <c r="N2" i="4"/>
  <c r="J153" i="7"/>
  <c r="I128" i="8" s="1"/>
  <c r="F93" i="8"/>
  <c r="G91" i="8"/>
  <c r="G92" i="8"/>
  <c r="I13" i="7"/>
  <c r="I115" i="7" s="1"/>
  <c r="P3" i="24"/>
  <c r="Q4" i="24"/>
  <c r="P8" i="24"/>
  <c r="P78" i="24"/>
  <c r="P112" i="24"/>
  <c r="J122" i="7"/>
  <c r="K20" i="7" s="1"/>
  <c r="I33" i="7"/>
  <c r="I135" i="7" s="1"/>
  <c r="J119" i="7"/>
  <c r="K17" i="7" s="1"/>
  <c r="J123" i="7"/>
  <c r="K21" i="7" s="1"/>
  <c r="J124" i="7"/>
  <c r="K22" i="7" s="1"/>
  <c r="I109" i="7"/>
  <c r="H73" i="8" s="1"/>
  <c r="H69" i="24" s="1"/>
  <c r="G149" i="7"/>
  <c r="K38" i="6"/>
  <c r="K46" i="6" s="1"/>
  <c r="J96" i="7"/>
  <c r="J130" i="7" s="1"/>
  <c r="K28" i="7" s="1"/>
  <c r="J101" i="7"/>
  <c r="N11" i="4"/>
  <c r="K33" i="6"/>
  <c r="K39" i="6"/>
  <c r="K47" i="6" s="1"/>
  <c r="J136" i="7"/>
  <c r="K34" i="7" s="1"/>
  <c r="J40" i="6"/>
  <c r="K17" i="6"/>
  <c r="J45" i="6"/>
  <c r="J82" i="7"/>
  <c r="J116" i="7" s="1"/>
  <c r="K14" i="7" s="1"/>
  <c r="J120" i="7"/>
  <c r="K18" i="7" s="1"/>
  <c r="L25" i="11"/>
  <c r="M7" i="11"/>
  <c r="L36" i="11"/>
  <c r="J87" i="7"/>
  <c r="J121" i="7" s="1"/>
  <c r="K19" i="7" s="1"/>
  <c r="J131" i="14"/>
  <c r="L8" i="10"/>
  <c r="L104" i="10"/>
  <c r="L69" i="10"/>
  <c r="L5" i="5"/>
  <c r="L3" i="5"/>
  <c r="M4" i="5"/>
  <c r="J99" i="7"/>
  <c r="J133" i="7" s="1"/>
  <c r="K31" i="7" s="1"/>
  <c r="J94" i="7"/>
  <c r="J128" i="7" s="1"/>
  <c r="K26" i="7" s="1"/>
  <c r="H41" i="7"/>
  <c r="H113" i="7"/>
  <c r="H127" i="8"/>
  <c r="H129" i="8" s="1"/>
  <c r="I155" i="7"/>
  <c r="J20" i="13"/>
  <c r="K9" i="13"/>
  <c r="K20" i="13" s="1"/>
  <c r="I108" i="14"/>
  <c r="K116" i="8"/>
  <c r="K80" i="8"/>
  <c r="L4" i="8"/>
  <c r="L132" i="8" s="1"/>
  <c r="L106" i="24" s="1"/>
  <c r="K11" i="8"/>
  <c r="I87" i="20" s="1"/>
  <c r="K7" i="8"/>
  <c r="K6" i="8"/>
  <c r="K5" i="8"/>
  <c r="K3" i="8"/>
  <c r="I37" i="13"/>
  <c r="I33" i="13"/>
  <c r="I26" i="13"/>
  <c r="I43" i="13"/>
  <c r="I47" i="13" s="1"/>
  <c r="I51" i="13" s="1"/>
  <c r="L23" i="6"/>
  <c r="L3" i="6"/>
  <c r="L24" i="6"/>
  <c r="L12" i="6"/>
  <c r="L31" i="6" s="1"/>
  <c r="M4" i="6"/>
  <c r="L25" i="6"/>
  <c r="L13" i="6"/>
  <c r="L32" i="6" s="1"/>
  <c r="L11" i="6"/>
  <c r="L30" i="6" s="1"/>
  <c r="J154" i="7"/>
  <c r="J75" i="7"/>
  <c r="M3" i="4"/>
  <c r="N4" i="4"/>
  <c r="J84" i="7"/>
  <c r="J118" i="7" s="1"/>
  <c r="K16" i="7" s="1"/>
  <c r="I216" i="4"/>
  <c r="H52" i="8" s="1"/>
  <c r="I217" i="4"/>
  <c r="H53" i="8" s="1"/>
  <c r="H235" i="4"/>
  <c r="J125" i="7"/>
  <c r="K23" i="7" s="1"/>
  <c r="J98" i="7"/>
  <c r="J132" i="7" s="1"/>
  <c r="K30" i="7" s="1"/>
  <c r="K100" i="7"/>
  <c r="J95" i="7"/>
  <c r="J129" i="7" s="1"/>
  <c r="K27" i="7" s="1"/>
  <c r="L4" i="15"/>
  <c r="L2" i="15"/>
  <c r="J137" i="7"/>
  <c r="K35" i="7" s="1"/>
  <c r="L145" i="7"/>
  <c r="L112" i="7"/>
  <c r="L151" i="7"/>
  <c r="L78" i="7"/>
  <c r="L10" i="7"/>
  <c r="L3" i="7"/>
  <c r="L44" i="7"/>
  <c r="J108" i="8"/>
  <c r="H136" i="8"/>
  <c r="J114" i="7"/>
  <c r="K12" i="7" s="1"/>
  <c r="J92" i="7"/>
  <c r="J126" i="7" s="1"/>
  <c r="K24" i="7" s="1"/>
  <c r="K37" i="6"/>
  <c r="K26" i="6"/>
  <c r="J133" i="8" s="1"/>
  <c r="J100" i="7"/>
  <c r="J134" i="7" s="1"/>
  <c r="K32" i="7" s="1"/>
  <c r="J93" i="7"/>
  <c r="J127" i="7" s="1"/>
  <c r="K25" i="7" s="1"/>
  <c r="J152" i="7"/>
  <c r="O104" i="7" l="1"/>
  <c r="O106" i="7"/>
  <c r="O108" i="7"/>
  <c r="P1" i="7"/>
  <c r="O107" i="7"/>
  <c r="O2" i="7"/>
  <c r="O105" i="7"/>
  <c r="Q1" i="5"/>
  <c r="P2" i="5"/>
  <c r="F75" i="8"/>
  <c r="G40" i="5" s="1"/>
  <c r="D119" i="14"/>
  <c r="Q1" i="6"/>
  <c r="P2" i="6"/>
  <c r="I136" i="8"/>
  <c r="I131" i="24"/>
  <c r="F94" i="8"/>
  <c r="F92" i="24"/>
  <c r="H120" i="8"/>
  <c r="I19" i="24"/>
  <c r="P2" i="24"/>
  <c r="Q1" i="24"/>
  <c r="N24" i="4"/>
  <c r="N21" i="4"/>
  <c r="N25" i="4"/>
  <c r="N20" i="4"/>
  <c r="N23" i="4"/>
  <c r="N22" i="4"/>
  <c r="L115" i="4"/>
  <c r="K29" i="8" s="1"/>
  <c r="K36" i="24" s="1"/>
  <c r="M26" i="4"/>
  <c r="K84" i="4"/>
  <c r="J28" i="8" s="1"/>
  <c r="J35" i="24" s="1"/>
  <c r="H38" i="8"/>
  <c r="H47" i="8" s="1"/>
  <c r="H35" i="8"/>
  <c r="I19" i="5" s="1"/>
  <c r="K83" i="4"/>
  <c r="J27" i="8" s="1"/>
  <c r="J34" i="24" s="1"/>
  <c r="L203" i="4"/>
  <c r="L206" i="4"/>
  <c r="L116" i="4" s="1"/>
  <c r="K30" i="8" s="1"/>
  <c r="K37" i="24" s="1"/>
  <c r="K215" i="4"/>
  <c r="J51" i="8" s="1"/>
  <c r="K201" i="4"/>
  <c r="L204" i="4"/>
  <c r="L201" i="4"/>
  <c r="L62" i="4" s="1"/>
  <c r="L202" i="4"/>
  <c r="L215" i="4"/>
  <c r="K51" i="8" s="1"/>
  <c r="J48" i="6"/>
  <c r="I74" i="8" s="1"/>
  <c r="I121" i="8" s="1"/>
  <c r="I40" i="8"/>
  <c r="J16" i="8"/>
  <c r="H71" i="8"/>
  <c r="I28" i="5" s="1"/>
  <c r="I23" i="8"/>
  <c r="G48" i="8"/>
  <c r="K198" i="4"/>
  <c r="M159" i="4"/>
  <c r="M196" i="4" s="1"/>
  <c r="M145" i="4"/>
  <c r="M182" i="4" s="1"/>
  <c r="M133" i="4"/>
  <c r="M170" i="4" s="1"/>
  <c r="M138" i="4"/>
  <c r="M175" i="4" s="1"/>
  <c r="M141" i="4"/>
  <c r="M178" i="4" s="1"/>
  <c r="M156" i="4"/>
  <c r="M193" i="4" s="1"/>
  <c r="M147" i="4"/>
  <c r="M184" i="4" s="1"/>
  <c r="M205" i="4" s="1"/>
  <c r="M151" i="4"/>
  <c r="M188" i="4" s="1"/>
  <c r="M131" i="4"/>
  <c r="M168" i="4" s="1"/>
  <c r="M139" i="4"/>
  <c r="M176" i="4" s="1"/>
  <c r="M148" i="4"/>
  <c r="M185" i="4" s="1"/>
  <c r="M157" i="4"/>
  <c r="M194" i="4" s="1"/>
  <c r="L161" i="4"/>
  <c r="M132" i="4"/>
  <c r="M169" i="4" s="1"/>
  <c r="M140" i="4"/>
  <c r="M177" i="4" s="1"/>
  <c r="M150" i="4"/>
  <c r="M187" i="4" s="1"/>
  <c r="M158" i="4"/>
  <c r="M195" i="4" s="1"/>
  <c r="M128" i="4"/>
  <c r="M165" i="4" s="1"/>
  <c r="M134" i="4"/>
  <c r="M171" i="4" s="1"/>
  <c r="M143" i="4"/>
  <c r="M180" i="4" s="1"/>
  <c r="M152" i="4"/>
  <c r="M189" i="4" s="1"/>
  <c r="M160" i="4"/>
  <c r="M197" i="4" s="1"/>
  <c r="M129" i="4"/>
  <c r="M166" i="4" s="1"/>
  <c r="M135" i="4"/>
  <c r="M172" i="4" s="1"/>
  <c r="M142" i="4"/>
  <c r="M179" i="4" s="1"/>
  <c r="M153" i="4"/>
  <c r="M190" i="4" s="1"/>
  <c r="M130" i="4"/>
  <c r="M167" i="4" s="1"/>
  <c r="M136" i="4"/>
  <c r="M173" i="4" s="1"/>
  <c r="M149" i="4"/>
  <c r="M186" i="4" s="1"/>
  <c r="M154" i="4"/>
  <c r="M191" i="4" s="1"/>
  <c r="M144" i="4"/>
  <c r="M181" i="4" s="1"/>
  <c r="M137" i="4"/>
  <c r="M174" i="4" s="1"/>
  <c r="M146" i="4"/>
  <c r="M183" i="4" s="1"/>
  <c r="M155" i="4"/>
  <c r="M192" i="4" s="1"/>
  <c r="L75" i="4"/>
  <c r="L79" i="4" s="1"/>
  <c r="M32" i="4"/>
  <c r="M48" i="4" s="1"/>
  <c r="M57" i="4" s="1"/>
  <c r="M35" i="4"/>
  <c r="M51" i="4" s="1"/>
  <c r="M60" i="4" s="1"/>
  <c r="M31" i="4"/>
  <c r="M34" i="4"/>
  <c r="M50" i="4" s="1"/>
  <c r="M59" i="4" s="1"/>
  <c r="L51" i="4"/>
  <c r="L60" i="4" s="1"/>
  <c r="L74" i="4"/>
  <c r="L78" i="4" s="1"/>
  <c r="M33" i="4"/>
  <c r="M49" i="4" s="1"/>
  <c r="M58" i="4" s="1"/>
  <c r="M99" i="4"/>
  <c r="M107" i="4" s="1"/>
  <c r="M101" i="4"/>
  <c r="M109" i="4" s="1"/>
  <c r="M118" i="4" s="1"/>
  <c r="N10" i="4"/>
  <c r="N99" i="4" s="1"/>
  <c r="M100" i="4"/>
  <c r="M108" i="4" s="1"/>
  <c r="M117" i="4" s="1"/>
  <c r="M102" i="4"/>
  <c r="M110" i="4" s="1"/>
  <c r="M119" i="4" s="1"/>
  <c r="L45" i="7"/>
  <c r="L50" i="7"/>
  <c r="L52" i="7"/>
  <c r="L54" i="7"/>
  <c r="L88" i="7" s="1"/>
  <c r="L46" i="7"/>
  <c r="L47" i="7"/>
  <c r="L81" i="7" s="1"/>
  <c r="L51" i="7"/>
  <c r="L85" i="7" s="1"/>
  <c r="L53" i="7"/>
  <c r="L55" i="7"/>
  <c r="L57" i="7"/>
  <c r="L48" i="7"/>
  <c r="L63" i="7"/>
  <c r="L97" i="7" s="1"/>
  <c r="L61" i="7"/>
  <c r="L59" i="7"/>
  <c r="L93" i="7" s="1"/>
  <c r="L49" i="7"/>
  <c r="L56" i="7"/>
  <c r="L90" i="7" s="1"/>
  <c r="L62" i="7"/>
  <c r="L96" i="7" s="1"/>
  <c r="L64" i="7"/>
  <c r="L58" i="7"/>
  <c r="L60" i="7"/>
  <c r="L67" i="7"/>
  <c r="L71" i="7"/>
  <c r="L139" i="7" s="1"/>
  <c r="M37" i="7" s="1"/>
  <c r="L66" i="7"/>
  <c r="L65" i="7"/>
  <c r="L69" i="7"/>
  <c r="L73" i="7"/>
  <c r="L141" i="7" s="1"/>
  <c r="M39" i="7" s="1"/>
  <c r="L72" i="7"/>
  <c r="L140" i="7" s="1"/>
  <c r="M38" i="7" s="1"/>
  <c r="L68" i="7"/>
  <c r="L70" i="7"/>
  <c r="L138" i="7" s="1"/>
  <c r="M36" i="7" s="1"/>
  <c r="L74" i="7"/>
  <c r="L142" i="7" s="1"/>
  <c r="M40" i="7" s="1"/>
  <c r="M103" i="4"/>
  <c r="M111" i="4" s="1"/>
  <c r="M120" i="4" s="1"/>
  <c r="M36" i="4"/>
  <c r="N4" i="7"/>
  <c r="M5" i="7"/>
  <c r="M6" i="7" s="1"/>
  <c r="J42" i="8"/>
  <c r="J46" i="8"/>
  <c r="J43" i="8"/>
  <c r="J41" i="8"/>
  <c r="I39" i="8"/>
  <c r="J45" i="8"/>
  <c r="J44" i="8"/>
  <c r="I26" i="8"/>
  <c r="Q1" i="8"/>
  <c r="P2" i="8"/>
  <c r="K121" i="4"/>
  <c r="K34" i="8"/>
  <c r="K41" i="24" s="1"/>
  <c r="K22" i="8"/>
  <c r="K33" i="8"/>
  <c r="K40" i="24" s="1"/>
  <c r="K21" i="8"/>
  <c r="K32" i="8"/>
  <c r="K39" i="24" s="1"/>
  <c r="K20" i="8"/>
  <c r="K31" i="8"/>
  <c r="K38" i="24" s="1"/>
  <c r="K19" i="8"/>
  <c r="K18" i="8"/>
  <c r="K17" i="8"/>
  <c r="J15" i="8"/>
  <c r="K80" i="4"/>
  <c r="J85" i="4"/>
  <c r="L112" i="4"/>
  <c r="M106" i="4"/>
  <c r="N90" i="4"/>
  <c r="N91" i="4"/>
  <c r="K53" i="4"/>
  <c r="J14" i="8" s="1"/>
  <c r="K56" i="4"/>
  <c r="N71" i="4"/>
  <c r="N70" i="4"/>
  <c r="N39" i="4"/>
  <c r="N44" i="4"/>
  <c r="N42" i="4"/>
  <c r="N40" i="4"/>
  <c r="N43" i="4"/>
  <c r="N41" i="4"/>
  <c r="N12" i="4"/>
  <c r="N9" i="4"/>
  <c r="M3" i="10"/>
  <c r="K131" i="14" s="1"/>
  <c r="K20" i="6"/>
  <c r="K153" i="7"/>
  <c r="J128" i="8" s="1"/>
  <c r="J134" i="8"/>
  <c r="L19" i="6"/>
  <c r="M127" i="4"/>
  <c r="M164" i="4" s="1"/>
  <c r="M223" i="4"/>
  <c r="L59" i="8" s="1"/>
  <c r="M222" i="4"/>
  <c r="L58" i="8" s="1"/>
  <c r="M221" i="4"/>
  <c r="L57" i="8" s="1"/>
  <c r="M220" i="4"/>
  <c r="L56" i="8" s="1"/>
  <c r="M219" i="4"/>
  <c r="L55" i="8" s="1"/>
  <c r="M218" i="4"/>
  <c r="L54" i="8" s="1"/>
  <c r="M227" i="4"/>
  <c r="L63" i="8" s="1"/>
  <c r="M226" i="4"/>
  <c r="L62" i="8" s="1"/>
  <c r="M225" i="4"/>
  <c r="L61" i="8" s="1"/>
  <c r="M224" i="4"/>
  <c r="L60" i="8" s="1"/>
  <c r="M231" i="4"/>
  <c r="L67" i="8" s="1"/>
  <c r="M230" i="4"/>
  <c r="L66" i="8" s="1"/>
  <c r="M228" i="4"/>
  <c r="L64" i="8" s="1"/>
  <c r="M229" i="4"/>
  <c r="L65" i="8" s="1"/>
  <c r="M232" i="4"/>
  <c r="L68" i="8" s="1"/>
  <c r="M234" i="4"/>
  <c r="L70" i="8" s="1"/>
  <c r="M233" i="4"/>
  <c r="L69" i="8" s="1"/>
  <c r="K131" i="7"/>
  <c r="L29" i="7" s="1"/>
  <c r="K137" i="7"/>
  <c r="L35" i="7" s="1"/>
  <c r="K117" i="7"/>
  <c r="L15" i="7" s="1"/>
  <c r="K129" i="7"/>
  <c r="L27" i="7" s="1"/>
  <c r="K124" i="7"/>
  <c r="L22" i="7" s="1"/>
  <c r="K108" i="8"/>
  <c r="L18" i="6"/>
  <c r="L101" i="7"/>
  <c r="K130" i="7"/>
  <c r="L28" i="7" s="1"/>
  <c r="P1" i="4"/>
  <c r="O2" i="4"/>
  <c r="J13" i="7"/>
  <c r="J115" i="7" s="1"/>
  <c r="J146" i="7" s="1"/>
  <c r="I146" i="7"/>
  <c r="Q8" i="24"/>
  <c r="Q3" i="24"/>
  <c r="R4" i="24"/>
  <c r="Q78" i="24"/>
  <c r="Q112" i="24"/>
  <c r="K123" i="7"/>
  <c r="L21" i="7" s="1"/>
  <c r="K122" i="7"/>
  <c r="L20" i="7" s="1"/>
  <c r="K121" i="7"/>
  <c r="L19" i="7" s="1"/>
  <c r="K128" i="7"/>
  <c r="L26" i="7" s="1"/>
  <c r="K134" i="7"/>
  <c r="L32" i="7" s="1"/>
  <c r="K118" i="7"/>
  <c r="L16" i="7" s="1"/>
  <c r="L38" i="6"/>
  <c r="L46" i="6" s="1"/>
  <c r="K116" i="7"/>
  <c r="L14" i="7" s="1"/>
  <c r="I235" i="4"/>
  <c r="K114" i="7"/>
  <c r="L12" i="7" s="1"/>
  <c r="K125" i="7"/>
  <c r="L23" i="7" s="1"/>
  <c r="L33" i="6"/>
  <c r="O11" i="4"/>
  <c r="K126" i="7"/>
  <c r="L24" i="7" s="1"/>
  <c r="L100" i="7"/>
  <c r="M145" i="7"/>
  <c r="M112" i="7"/>
  <c r="M151" i="7"/>
  <c r="M78" i="7"/>
  <c r="M10" i="7"/>
  <c r="M3" i="7"/>
  <c r="M44" i="7"/>
  <c r="J108" i="14"/>
  <c r="L116" i="8"/>
  <c r="L80" i="8"/>
  <c r="L11" i="8"/>
  <c r="J87" i="20" s="1"/>
  <c r="L7" i="8"/>
  <c r="L6" i="8"/>
  <c r="L5" i="8"/>
  <c r="L3" i="8"/>
  <c r="M4" i="8"/>
  <c r="M132" i="8" s="1"/>
  <c r="M106" i="24" s="1"/>
  <c r="K152" i="7"/>
  <c r="K81" i="7"/>
  <c r="N3" i="4"/>
  <c r="O4" i="4"/>
  <c r="K33" i="13"/>
  <c r="K26" i="13"/>
  <c r="K43" i="13"/>
  <c r="K47" i="13" s="1"/>
  <c r="K51" i="13" s="1"/>
  <c r="K37" i="13"/>
  <c r="K85" i="7"/>
  <c r="K119" i="7" s="1"/>
  <c r="L17" i="7" s="1"/>
  <c r="I127" i="8"/>
  <c r="J155" i="7"/>
  <c r="K40" i="6"/>
  <c r="K45" i="6"/>
  <c r="L17" i="6"/>
  <c r="L99" i="7"/>
  <c r="L39" i="6"/>
  <c r="K98" i="7"/>
  <c r="K132" i="7" s="1"/>
  <c r="L30" i="7" s="1"/>
  <c r="M25" i="6"/>
  <c r="M24" i="6"/>
  <c r="M12" i="6"/>
  <c r="M31" i="6" s="1"/>
  <c r="N4" i="6"/>
  <c r="M13" i="6"/>
  <c r="M32" i="6" s="1"/>
  <c r="M11" i="6"/>
  <c r="M30" i="6" s="1"/>
  <c r="M23" i="6"/>
  <c r="M3" i="6"/>
  <c r="K154" i="7"/>
  <c r="K75" i="7"/>
  <c r="K79" i="7"/>
  <c r="J33" i="13"/>
  <c r="J26" i="13"/>
  <c r="J43" i="13"/>
  <c r="J47" i="13" s="1"/>
  <c r="J51" i="13" s="1"/>
  <c r="J37" i="13"/>
  <c r="N4" i="5"/>
  <c r="M5" i="5"/>
  <c r="M3" i="5"/>
  <c r="K102" i="7"/>
  <c r="K136" i="7" s="1"/>
  <c r="L34" i="7" s="1"/>
  <c r="M25" i="11"/>
  <c r="N7" i="11"/>
  <c r="M36" i="11"/>
  <c r="H148" i="7"/>
  <c r="H143" i="7"/>
  <c r="I11" i="7"/>
  <c r="J217" i="4"/>
  <c r="I53" i="8" s="1"/>
  <c r="J216" i="4"/>
  <c r="I52" i="8" s="1"/>
  <c r="J33" i="7"/>
  <c r="J135" i="7" s="1"/>
  <c r="I147" i="7"/>
  <c r="K93" i="7"/>
  <c r="K127" i="7" s="1"/>
  <c r="L25" i="7" s="1"/>
  <c r="L37" i="6"/>
  <c r="L26" i="6"/>
  <c r="K133" i="8" s="1"/>
  <c r="K99" i="7"/>
  <c r="K133" i="7" s="1"/>
  <c r="L31" i="7" s="1"/>
  <c r="K120" i="7"/>
  <c r="L18" i="7" s="1"/>
  <c r="J109" i="7"/>
  <c r="I73" i="8" s="1"/>
  <c r="I69" i="24" s="1"/>
  <c r="P105" i="7" l="1"/>
  <c r="Q1" i="7"/>
  <c r="P107" i="7"/>
  <c r="P106" i="7"/>
  <c r="P104" i="7"/>
  <c r="P108" i="7"/>
  <c r="P2" i="7"/>
  <c r="Q2" i="5"/>
  <c r="R1" i="5"/>
  <c r="R1" i="6"/>
  <c r="Q2" i="6"/>
  <c r="J136" i="8"/>
  <c r="J131" i="24"/>
  <c r="H30" i="24"/>
  <c r="H33" i="24"/>
  <c r="I120" i="8"/>
  <c r="J19" i="24"/>
  <c r="Q2" i="24"/>
  <c r="R1" i="24"/>
  <c r="O24" i="4"/>
  <c r="O20" i="4"/>
  <c r="O23" i="4"/>
  <c r="O25" i="4"/>
  <c r="O21" i="4"/>
  <c r="O22" i="4"/>
  <c r="L83" i="4"/>
  <c r="M115" i="4"/>
  <c r="L29" i="8" s="1"/>
  <c r="L36" i="24" s="1"/>
  <c r="N26" i="4"/>
  <c r="K211" i="4"/>
  <c r="K62" i="4"/>
  <c r="K63" i="4" s="1"/>
  <c r="J26" i="8" s="1"/>
  <c r="L63" i="4"/>
  <c r="K26" i="8" s="1"/>
  <c r="L211" i="4"/>
  <c r="L84" i="4"/>
  <c r="K28" i="8" s="1"/>
  <c r="K35" i="24" s="1"/>
  <c r="M202" i="4"/>
  <c r="M201" i="4"/>
  <c r="M62" i="4" s="1"/>
  <c r="M204" i="4"/>
  <c r="M206" i="4"/>
  <c r="M116" i="4" s="1"/>
  <c r="L30" i="8" s="1"/>
  <c r="L37" i="24" s="1"/>
  <c r="M203" i="4"/>
  <c r="J40" i="8"/>
  <c r="M215" i="4"/>
  <c r="L51" i="8" s="1"/>
  <c r="K48" i="6"/>
  <c r="J74" i="8" s="1"/>
  <c r="J121" i="8" s="1"/>
  <c r="I71" i="8"/>
  <c r="J28" i="5" s="1"/>
  <c r="J23" i="8"/>
  <c r="I35" i="8"/>
  <c r="J19" i="5" s="1"/>
  <c r="G72" i="8"/>
  <c r="H48" i="8"/>
  <c r="L198" i="4"/>
  <c r="N129" i="4"/>
  <c r="N166" i="4" s="1"/>
  <c r="N130" i="4"/>
  <c r="N167" i="4" s="1"/>
  <c r="N135" i="4"/>
  <c r="N172" i="4" s="1"/>
  <c r="N136" i="4"/>
  <c r="N173" i="4" s="1"/>
  <c r="N145" i="4"/>
  <c r="N182" i="4" s="1"/>
  <c r="N149" i="4"/>
  <c r="N186" i="4" s="1"/>
  <c r="N158" i="4"/>
  <c r="N195" i="4" s="1"/>
  <c r="N157" i="4"/>
  <c r="N194" i="4" s="1"/>
  <c r="N142" i="4"/>
  <c r="N179" i="4" s="1"/>
  <c r="N137" i="4"/>
  <c r="N174" i="4" s="1"/>
  <c r="N146" i="4"/>
  <c r="N183" i="4" s="1"/>
  <c r="N159" i="4"/>
  <c r="N196" i="4" s="1"/>
  <c r="N144" i="4"/>
  <c r="N181" i="4" s="1"/>
  <c r="N138" i="4"/>
  <c r="N175" i="4" s="1"/>
  <c r="N147" i="4"/>
  <c r="N184" i="4" s="1"/>
  <c r="N205" i="4" s="1"/>
  <c r="N153" i="4"/>
  <c r="N190" i="4" s="1"/>
  <c r="N131" i="4"/>
  <c r="N168" i="4" s="1"/>
  <c r="N139" i="4"/>
  <c r="N176" i="4" s="1"/>
  <c r="N148" i="4"/>
  <c r="N185" i="4" s="1"/>
  <c r="N154" i="4"/>
  <c r="N191" i="4" s="1"/>
  <c r="M161" i="4"/>
  <c r="N132" i="4"/>
  <c r="N169" i="4" s="1"/>
  <c r="N140" i="4"/>
  <c r="N177" i="4" s="1"/>
  <c r="N150" i="4"/>
  <c r="N187" i="4" s="1"/>
  <c r="N155" i="4"/>
  <c r="N192" i="4" s="1"/>
  <c r="N133" i="4"/>
  <c r="N170" i="4" s="1"/>
  <c r="N141" i="4"/>
  <c r="N178" i="4" s="1"/>
  <c r="N151" i="4"/>
  <c r="N188" i="4" s="1"/>
  <c r="N156" i="4"/>
  <c r="N193" i="4" s="1"/>
  <c r="N128" i="4"/>
  <c r="N165" i="4" s="1"/>
  <c r="N134" i="4"/>
  <c r="N171" i="4" s="1"/>
  <c r="N143" i="4"/>
  <c r="N180" i="4" s="1"/>
  <c r="N152" i="4"/>
  <c r="N189" i="4" s="1"/>
  <c r="N160" i="4"/>
  <c r="N197" i="4" s="1"/>
  <c r="K16" i="8"/>
  <c r="N36" i="4"/>
  <c r="N52" i="4" s="1"/>
  <c r="N61" i="4" s="1"/>
  <c r="N32" i="4"/>
  <c r="N48" i="4" s="1"/>
  <c r="N57" i="4" s="1"/>
  <c r="N33" i="4"/>
  <c r="N49" i="4" s="1"/>
  <c r="N58" i="4" s="1"/>
  <c r="M75" i="4"/>
  <c r="M79" i="4" s="1"/>
  <c r="N103" i="4"/>
  <c r="N111" i="4" s="1"/>
  <c r="N120" i="4" s="1"/>
  <c r="N31" i="4"/>
  <c r="N47" i="4" s="1"/>
  <c r="N56" i="4" s="1"/>
  <c r="N102" i="4"/>
  <c r="N110" i="4" s="1"/>
  <c r="N119" i="4" s="1"/>
  <c r="N100" i="4"/>
  <c r="N108" i="4" s="1"/>
  <c r="N117" i="4" s="1"/>
  <c r="M52" i="4"/>
  <c r="M61" i="4" s="1"/>
  <c r="L53" i="4"/>
  <c r="K14" i="8" s="1"/>
  <c r="M74" i="4"/>
  <c r="M78" i="4" s="1"/>
  <c r="N101" i="4"/>
  <c r="N109" i="4" s="1"/>
  <c r="N118" i="4" s="1"/>
  <c r="N98" i="4"/>
  <c r="N106" i="4" s="1"/>
  <c r="N34" i="4"/>
  <c r="N50" i="4" s="1"/>
  <c r="N59" i="4" s="1"/>
  <c r="O10" i="4"/>
  <c r="O99" i="4" s="1"/>
  <c r="M45" i="7"/>
  <c r="M47" i="7"/>
  <c r="M48" i="7"/>
  <c r="M82" i="7" s="1"/>
  <c r="M50" i="7"/>
  <c r="M84" i="7" s="1"/>
  <c r="M52" i="7"/>
  <c r="M54" i="7"/>
  <c r="M88" i="7" s="1"/>
  <c r="M46" i="7"/>
  <c r="M80" i="7" s="1"/>
  <c r="M49" i="7"/>
  <c r="M83" i="7" s="1"/>
  <c r="M55" i="7"/>
  <c r="M89" i="7" s="1"/>
  <c r="M51" i="7"/>
  <c r="M85" i="7" s="1"/>
  <c r="M57" i="7"/>
  <c r="M91" i="7" s="1"/>
  <c r="M56" i="7"/>
  <c r="M63" i="7"/>
  <c r="M97" i="7" s="1"/>
  <c r="M61" i="7"/>
  <c r="M95" i="7" s="1"/>
  <c r="M53" i="7"/>
  <c r="M87" i="7" s="1"/>
  <c r="M58" i="7"/>
  <c r="M92" i="7" s="1"/>
  <c r="M60" i="7"/>
  <c r="M94" i="7" s="1"/>
  <c r="M67" i="7"/>
  <c r="M71" i="7"/>
  <c r="M139" i="7" s="1"/>
  <c r="N37" i="7" s="1"/>
  <c r="M62" i="7"/>
  <c r="M64" i="7"/>
  <c r="M98" i="7" s="1"/>
  <c r="M66" i="7"/>
  <c r="M59" i="7"/>
  <c r="M93" i="7" s="1"/>
  <c r="M65" i="7"/>
  <c r="M72" i="7"/>
  <c r="M140" i="7" s="1"/>
  <c r="N38" i="7" s="1"/>
  <c r="M68" i="7"/>
  <c r="M69" i="7"/>
  <c r="M70" i="7"/>
  <c r="M138" i="7" s="1"/>
  <c r="N36" i="7" s="1"/>
  <c r="M74" i="7"/>
  <c r="M142" i="7" s="1"/>
  <c r="N40" i="7" s="1"/>
  <c r="M73" i="7"/>
  <c r="M141" i="7" s="1"/>
  <c r="N39" i="7" s="1"/>
  <c r="N35" i="4"/>
  <c r="O4" i="7"/>
  <c r="N5" i="7"/>
  <c r="N6" i="7" s="1"/>
  <c r="K42" i="8"/>
  <c r="K46" i="8"/>
  <c r="K41" i="8"/>
  <c r="K45" i="8"/>
  <c r="K44" i="8"/>
  <c r="I38" i="8"/>
  <c r="I47" i="8" s="1"/>
  <c r="J39" i="8"/>
  <c r="K43" i="8"/>
  <c r="R1" i="8"/>
  <c r="Q2" i="8"/>
  <c r="L121" i="4"/>
  <c r="L34" i="8"/>
  <c r="L41" i="24" s="1"/>
  <c r="L22" i="8"/>
  <c r="L33" i="8"/>
  <c r="L40" i="24" s="1"/>
  <c r="L21" i="8"/>
  <c r="L32" i="8"/>
  <c r="L39" i="24" s="1"/>
  <c r="L20" i="8"/>
  <c r="L31" i="8"/>
  <c r="L38" i="24" s="1"/>
  <c r="L19" i="8"/>
  <c r="L17" i="8"/>
  <c r="L18" i="8"/>
  <c r="K15" i="8"/>
  <c r="M112" i="4"/>
  <c r="L80" i="4"/>
  <c r="K85" i="4"/>
  <c r="N107" i="4"/>
  <c r="O91" i="4"/>
  <c r="O90" i="4"/>
  <c r="O71" i="4"/>
  <c r="O70" i="4"/>
  <c r="M47" i="4"/>
  <c r="O40" i="4"/>
  <c r="O39" i="4"/>
  <c r="O43" i="4"/>
  <c r="O42" i="4"/>
  <c r="O41" i="4"/>
  <c r="O44" i="4"/>
  <c r="B109" i="14"/>
  <c r="O12" i="4"/>
  <c r="O9" i="4"/>
  <c r="M8" i="10"/>
  <c r="M69" i="10"/>
  <c r="M104" i="10"/>
  <c r="L20" i="6"/>
  <c r="L108" i="8"/>
  <c r="L153" i="7"/>
  <c r="K128" i="8" s="1"/>
  <c r="K134" i="8"/>
  <c r="M18" i="6"/>
  <c r="N127" i="4"/>
  <c r="N164" i="4" s="1"/>
  <c r="N218" i="4"/>
  <c r="M54" i="8" s="1"/>
  <c r="N223" i="4"/>
  <c r="M59" i="8" s="1"/>
  <c r="N222" i="4"/>
  <c r="M58" i="8" s="1"/>
  <c r="N221" i="4"/>
  <c r="M57" i="8" s="1"/>
  <c r="N220" i="4"/>
  <c r="M56" i="8" s="1"/>
  <c r="N228" i="4"/>
  <c r="M64" i="8" s="1"/>
  <c r="N227" i="4"/>
  <c r="M63" i="8" s="1"/>
  <c r="N226" i="4"/>
  <c r="M62" i="8" s="1"/>
  <c r="N225" i="4"/>
  <c r="M61" i="8" s="1"/>
  <c r="N224" i="4"/>
  <c r="M60" i="8" s="1"/>
  <c r="N231" i="4"/>
  <c r="M67" i="8" s="1"/>
  <c r="N219" i="4"/>
  <c r="M55" i="8" s="1"/>
  <c r="N230" i="4"/>
  <c r="M66" i="8" s="1"/>
  <c r="N229" i="4"/>
  <c r="M65" i="8" s="1"/>
  <c r="N233" i="4"/>
  <c r="M69" i="8" s="1"/>
  <c r="N232" i="4"/>
  <c r="M68" i="8" s="1"/>
  <c r="N234" i="4"/>
  <c r="M70" i="8" s="1"/>
  <c r="L131" i="7"/>
  <c r="M29" i="7" s="1"/>
  <c r="H72" i="8"/>
  <c r="L152" i="7"/>
  <c r="M99" i="7"/>
  <c r="L124" i="7"/>
  <c r="M22" i="7" s="1"/>
  <c r="L130" i="7"/>
  <c r="M28" i="7" s="1"/>
  <c r="P2" i="4"/>
  <c r="Q1" i="4"/>
  <c r="H92" i="8"/>
  <c r="H91" i="8"/>
  <c r="I91" i="8"/>
  <c r="K13" i="7"/>
  <c r="K115" i="7" s="1"/>
  <c r="L133" i="7"/>
  <c r="M31" i="7" s="1"/>
  <c r="R8" i="24"/>
  <c r="S4" i="24"/>
  <c r="R3" i="24"/>
  <c r="R78" i="24"/>
  <c r="R112" i="24"/>
  <c r="L122" i="7"/>
  <c r="M20" i="7" s="1"/>
  <c r="M103" i="7"/>
  <c r="L134" i="7"/>
  <c r="M32" i="7" s="1"/>
  <c r="M38" i="6"/>
  <c r="M46" i="6" s="1"/>
  <c r="L119" i="7"/>
  <c r="M17" i="7" s="1"/>
  <c r="P11" i="4"/>
  <c r="L127" i="7"/>
  <c r="M25" i="7" s="1"/>
  <c r="L87" i="7"/>
  <c r="L121" i="7" s="1"/>
  <c r="M19" i="7" s="1"/>
  <c r="L47" i="6"/>
  <c r="M19" i="6"/>
  <c r="L89" i="7"/>
  <c r="L123" i="7" s="1"/>
  <c r="M21" i="7" s="1"/>
  <c r="L83" i="7"/>
  <c r="L117" i="7" s="1"/>
  <c r="M15" i="7" s="1"/>
  <c r="K217" i="4"/>
  <c r="J53" i="8" s="1"/>
  <c r="K216" i="4"/>
  <c r="N145" i="7"/>
  <c r="N112" i="7"/>
  <c r="N151" i="7"/>
  <c r="N78" i="7"/>
  <c r="N44" i="7"/>
  <c r="N10" i="7"/>
  <c r="N3" i="7"/>
  <c r="I129" i="8"/>
  <c r="M37" i="6"/>
  <c r="M26" i="6"/>
  <c r="L133" i="8" s="1"/>
  <c r="K33" i="7"/>
  <c r="K135" i="7" s="1"/>
  <c r="J147" i="7"/>
  <c r="N25" i="6"/>
  <c r="N24" i="6"/>
  <c r="N12" i="6"/>
  <c r="N31" i="6" s="1"/>
  <c r="O4" i="6"/>
  <c r="N13" i="6"/>
  <c r="N32" i="6" s="1"/>
  <c r="N11" i="6"/>
  <c r="N30" i="6" s="1"/>
  <c r="N23" i="6"/>
  <c r="N3" i="6"/>
  <c r="L86" i="7"/>
  <c r="L120" i="7" s="1"/>
  <c r="M18" i="7" s="1"/>
  <c r="J235" i="4"/>
  <c r="N36" i="11"/>
  <c r="N25" i="11"/>
  <c r="O7" i="11"/>
  <c r="L95" i="7"/>
  <c r="L129" i="7" s="1"/>
  <c r="M27" i="7" s="1"/>
  <c r="M39" i="6"/>
  <c r="L84" i="7"/>
  <c r="L118" i="7" s="1"/>
  <c r="M16" i="7" s="1"/>
  <c r="L102" i="7"/>
  <c r="L136" i="7" s="1"/>
  <c r="M34" i="7" s="1"/>
  <c r="O4" i="5"/>
  <c r="N5" i="5"/>
  <c r="N3" i="5"/>
  <c r="M33" i="6"/>
  <c r="L103" i="7"/>
  <c r="L137" i="7" s="1"/>
  <c r="M35" i="7" s="1"/>
  <c r="L91" i="7"/>
  <c r="L125" i="7" s="1"/>
  <c r="M23" i="7" s="1"/>
  <c r="K108" i="14"/>
  <c r="M116" i="8"/>
  <c r="M80" i="8"/>
  <c r="N4" i="8"/>
  <c r="N132" i="8" s="1"/>
  <c r="N106" i="24" s="1"/>
  <c r="M11" i="8"/>
  <c r="K87" i="20" s="1"/>
  <c r="M7" i="8"/>
  <c r="M6" i="8"/>
  <c r="M5" i="8"/>
  <c r="M3" i="8"/>
  <c r="L216" i="4"/>
  <c r="K52" i="8" s="1"/>
  <c r="L217" i="4"/>
  <c r="K53" i="8" s="1"/>
  <c r="L80" i="7"/>
  <c r="L114" i="7" s="1"/>
  <c r="M12" i="7" s="1"/>
  <c r="L40" i="6"/>
  <c r="L45" i="6"/>
  <c r="M17" i="6"/>
  <c r="I41" i="7"/>
  <c r="I113" i="7"/>
  <c r="K109" i="7"/>
  <c r="J73" i="8" s="1"/>
  <c r="J69" i="24" s="1"/>
  <c r="L94" i="7"/>
  <c r="L128" i="7" s="1"/>
  <c r="M26" i="7" s="1"/>
  <c r="L98" i="7"/>
  <c r="L132" i="7" s="1"/>
  <c r="M30" i="7" s="1"/>
  <c r="L82" i="7"/>
  <c r="L116" i="7" s="1"/>
  <c r="M14" i="7" s="1"/>
  <c r="G93" i="8"/>
  <c r="H149" i="7"/>
  <c r="L92" i="7"/>
  <c r="L126" i="7" s="1"/>
  <c r="M24" i="7" s="1"/>
  <c r="L154" i="7"/>
  <c r="L75" i="7"/>
  <c r="L79" i="7"/>
  <c r="P4" i="4"/>
  <c r="O3" i="4"/>
  <c r="J127" i="8"/>
  <c r="J129" i="8" s="1"/>
  <c r="K155" i="7"/>
  <c r="Q108" i="7" l="1"/>
  <c r="Q105" i="7"/>
  <c r="Q107" i="7"/>
  <c r="Q2" i="7"/>
  <c r="Q106" i="7"/>
  <c r="R1" i="7"/>
  <c r="Q104" i="7"/>
  <c r="S1" i="5"/>
  <c r="R2" i="5"/>
  <c r="H75" i="8"/>
  <c r="I40" i="5" s="1"/>
  <c r="F119" i="14"/>
  <c r="G75" i="8"/>
  <c r="H40" i="5" s="1"/>
  <c r="E119" i="14"/>
  <c r="S1" i="6"/>
  <c r="R2" i="6"/>
  <c r="K136" i="8"/>
  <c r="K131" i="24"/>
  <c r="G94" i="8"/>
  <c r="G92" i="24"/>
  <c r="I30" i="24"/>
  <c r="I33" i="24"/>
  <c r="K120" i="8"/>
  <c r="K33" i="24"/>
  <c r="K19" i="24"/>
  <c r="R2" i="24"/>
  <c r="S1" i="24"/>
  <c r="P20" i="4"/>
  <c r="P22" i="4"/>
  <c r="P23" i="4"/>
  <c r="P24" i="4"/>
  <c r="P25" i="4"/>
  <c r="P21" i="4"/>
  <c r="O26" i="4"/>
  <c r="N115" i="4"/>
  <c r="M29" i="8" s="1"/>
  <c r="M36" i="24" s="1"/>
  <c r="J35" i="8"/>
  <c r="K19" i="5" s="1"/>
  <c r="J38" i="8"/>
  <c r="J47" i="8" s="1"/>
  <c r="M211" i="4"/>
  <c r="M84" i="4"/>
  <c r="L28" i="8" s="1"/>
  <c r="L35" i="24" s="1"/>
  <c r="N203" i="4"/>
  <c r="L48" i="6"/>
  <c r="K74" i="8" s="1"/>
  <c r="K121" i="8" s="1"/>
  <c r="M83" i="4"/>
  <c r="L27" i="8" s="1"/>
  <c r="L34" i="24" s="1"/>
  <c r="N201" i="4"/>
  <c r="N62" i="4" s="1"/>
  <c r="N206" i="4"/>
  <c r="N116" i="4" s="1"/>
  <c r="M30" i="8" s="1"/>
  <c r="M37" i="24" s="1"/>
  <c r="N204" i="4"/>
  <c r="N202" i="4"/>
  <c r="N215" i="4"/>
  <c r="M51" i="8" s="1"/>
  <c r="K40" i="8"/>
  <c r="L16" i="8"/>
  <c r="K71" i="8"/>
  <c r="L28" i="5" s="1"/>
  <c r="K235" i="4"/>
  <c r="K38" i="8"/>
  <c r="K23" i="8"/>
  <c r="J52" i="8"/>
  <c r="J71" i="8" s="1"/>
  <c r="K28" i="5" s="1"/>
  <c r="I48" i="8"/>
  <c r="I72" i="8"/>
  <c r="M198" i="4"/>
  <c r="O143" i="4"/>
  <c r="O180" i="4" s="1"/>
  <c r="O147" i="4"/>
  <c r="O184" i="4" s="1"/>
  <c r="O205" i="4" s="1"/>
  <c r="O159" i="4"/>
  <c r="O196" i="4" s="1"/>
  <c r="O135" i="4"/>
  <c r="O172" i="4" s="1"/>
  <c r="O128" i="4"/>
  <c r="O165" i="4" s="1"/>
  <c r="O136" i="4"/>
  <c r="O173" i="4" s="1"/>
  <c r="O144" i="4"/>
  <c r="O181" i="4" s="1"/>
  <c r="O148" i="4"/>
  <c r="O185" i="4" s="1"/>
  <c r="O160" i="4"/>
  <c r="O197" i="4" s="1"/>
  <c r="O129" i="4"/>
  <c r="O166" i="4" s="1"/>
  <c r="O137" i="4"/>
  <c r="O174" i="4" s="1"/>
  <c r="O145" i="4"/>
  <c r="O182" i="4" s="1"/>
  <c r="O157" i="4"/>
  <c r="O194" i="4" s="1"/>
  <c r="O130" i="4"/>
  <c r="O167" i="4" s="1"/>
  <c r="O138" i="4"/>
  <c r="O175" i="4" s="1"/>
  <c r="O150" i="4"/>
  <c r="O187" i="4" s="1"/>
  <c r="O153" i="4"/>
  <c r="O190" i="4" s="1"/>
  <c r="O131" i="4"/>
  <c r="O168" i="4" s="1"/>
  <c r="O139" i="4"/>
  <c r="O176" i="4" s="1"/>
  <c r="O152" i="4"/>
  <c r="O189" i="4" s="1"/>
  <c r="O154" i="4"/>
  <c r="O191" i="4" s="1"/>
  <c r="N161" i="4"/>
  <c r="O132" i="4"/>
  <c r="O169" i="4" s="1"/>
  <c r="O140" i="4"/>
  <c r="O177" i="4" s="1"/>
  <c r="O149" i="4"/>
  <c r="O186" i="4" s="1"/>
  <c r="O155" i="4"/>
  <c r="O192" i="4" s="1"/>
  <c r="O133" i="4"/>
  <c r="O170" i="4" s="1"/>
  <c r="O141" i="4"/>
  <c r="O178" i="4" s="1"/>
  <c r="O151" i="4"/>
  <c r="O188" i="4" s="1"/>
  <c r="O156" i="4"/>
  <c r="O193" i="4" s="1"/>
  <c r="O134" i="4"/>
  <c r="O171" i="4" s="1"/>
  <c r="O142" i="4"/>
  <c r="O179" i="4" s="1"/>
  <c r="O146" i="4"/>
  <c r="O183" i="4" s="1"/>
  <c r="O158" i="4"/>
  <c r="O195" i="4" s="1"/>
  <c r="N75" i="4"/>
  <c r="N79" i="4" s="1"/>
  <c r="N51" i="4"/>
  <c r="N60" i="4" s="1"/>
  <c r="O100" i="4"/>
  <c r="O108" i="4" s="1"/>
  <c r="O117" i="4" s="1"/>
  <c r="O101" i="4"/>
  <c r="O109" i="4" s="1"/>
  <c r="O118" i="4" s="1"/>
  <c r="O102" i="4"/>
  <c r="O110" i="4" s="1"/>
  <c r="O119" i="4" s="1"/>
  <c r="O103" i="4"/>
  <c r="O111" i="4" s="1"/>
  <c r="O120" i="4" s="1"/>
  <c r="O98" i="4"/>
  <c r="O106" i="4" s="1"/>
  <c r="P10" i="4"/>
  <c r="P99" i="4" s="1"/>
  <c r="O31" i="4"/>
  <c r="N74" i="4"/>
  <c r="N78" i="4" s="1"/>
  <c r="O35" i="4"/>
  <c r="O51" i="4" s="1"/>
  <c r="O60" i="4" s="1"/>
  <c r="O34" i="4"/>
  <c r="O50" i="4" s="1"/>
  <c r="O59" i="4" s="1"/>
  <c r="O36" i="4"/>
  <c r="O52" i="4" s="1"/>
  <c r="O61" i="4" s="1"/>
  <c r="O33" i="4"/>
  <c r="O49" i="4" s="1"/>
  <c r="O58" i="4" s="1"/>
  <c r="N45" i="7"/>
  <c r="N48" i="7"/>
  <c r="N82" i="7" s="1"/>
  <c r="N46" i="7"/>
  <c r="N80" i="7" s="1"/>
  <c r="N47" i="7"/>
  <c r="N81" i="7" s="1"/>
  <c r="N53" i="7"/>
  <c r="N87" i="7" s="1"/>
  <c r="N54" i="7"/>
  <c r="N88" i="7" s="1"/>
  <c r="N56" i="7"/>
  <c r="N90" i="7" s="1"/>
  <c r="N51" i="7"/>
  <c r="N49" i="7"/>
  <c r="N83" i="7" s="1"/>
  <c r="N55" i="7"/>
  <c r="N89" i="7" s="1"/>
  <c r="N57" i="7"/>
  <c r="N91" i="7" s="1"/>
  <c r="N50" i="7"/>
  <c r="N84" i="7" s="1"/>
  <c r="N52" i="7"/>
  <c r="N86" i="7" s="1"/>
  <c r="N58" i="7"/>
  <c r="N92" i="7" s="1"/>
  <c r="N60" i="7"/>
  <c r="N94" i="7" s="1"/>
  <c r="N59" i="7"/>
  <c r="N93" i="7" s="1"/>
  <c r="N65" i="7"/>
  <c r="N68" i="7"/>
  <c r="N72" i="7"/>
  <c r="N140" i="7" s="1"/>
  <c r="O38" i="7" s="1"/>
  <c r="N67" i="7"/>
  <c r="N61" i="7"/>
  <c r="N95" i="7" s="1"/>
  <c r="N62" i="7"/>
  <c r="N96" i="7" s="1"/>
  <c r="N63" i="7"/>
  <c r="N64" i="7"/>
  <c r="N98" i="7" s="1"/>
  <c r="N66" i="7"/>
  <c r="N70" i="7"/>
  <c r="N138" i="7" s="1"/>
  <c r="O36" i="7" s="1"/>
  <c r="N73" i="7"/>
  <c r="N141" i="7" s="1"/>
  <c r="O39" i="7" s="1"/>
  <c r="N69" i="7"/>
  <c r="N71" i="7"/>
  <c r="N139" i="7" s="1"/>
  <c r="O37" i="7" s="1"/>
  <c r="N74" i="7"/>
  <c r="N142" i="7" s="1"/>
  <c r="O40" i="7" s="1"/>
  <c r="O32" i="4"/>
  <c r="O48" i="4" s="1"/>
  <c r="O57" i="4" s="1"/>
  <c r="P4" i="7"/>
  <c r="O5" i="7"/>
  <c r="O6" i="7" s="1"/>
  <c r="L43" i="8"/>
  <c r="L42" i="8"/>
  <c r="L45" i="8"/>
  <c r="L46" i="8"/>
  <c r="L41" i="8"/>
  <c r="L44" i="8"/>
  <c r="M17" i="8"/>
  <c r="K27" i="8"/>
  <c r="K34" i="24" s="1"/>
  <c r="S1" i="8"/>
  <c r="R2" i="8"/>
  <c r="M121" i="4"/>
  <c r="M34" i="8"/>
  <c r="M41" i="24" s="1"/>
  <c r="M22" i="8"/>
  <c r="M33" i="8"/>
  <c r="M40" i="24" s="1"/>
  <c r="M21" i="8"/>
  <c r="M32" i="8"/>
  <c r="M39" i="24" s="1"/>
  <c r="M20" i="8"/>
  <c r="M31" i="8"/>
  <c r="M38" i="24" s="1"/>
  <c r="M19" i="8"/>
  <c r="M18" i="8"/>
  <c r="L15" i="8"/>
  <c r="N112" i="4"/>
  <c r="M80" i="4"/>
  <c r="L85" i="4"/>
  <c r="O107" i="4"/>
  <c r="P91" i="4"/>
  <c r="P90" i="4"/>
  <c r="M53" i="4"/>
  <c r="L14" i="8" s="1"/>
  <c r="M56" i="4"/>
  <c r="M63" i="4" s="1"/>
  <c r="P71" i="4"/>
  <c r="P70" i="4"/>
  <c r="P41" i="4"/>
  <c r="P40" i="4"/>
  <c r="P39" i="4"/>
  <c r="P44" i="4"/>
  <c r="P43" i="4"/>
  <c r="P42" i="4"/>
  <c r="E8" i="5"/>
  <c r="E9" i="5" s="1"/>
  <c r="E14" i="5" s="1"/>
  <c r="D118" i="8" s="1"/>
  <c r="P12" i="4"/>
  <c r="P9" i="4"/>
  <c r="M20" i="6"/>
  <c r="K127" i="8"/>
  <c r="K129" i="8" s="1"/>
  <c r="O127" i="4"/>
  <c r="O164" i="4" s="1"/>
  <c r="O219" i="4"/>
  <c r="N55" i="8" s="1"/>
  <c r="O218" i="4"/>
  <c r="N54" i="8" s="1"/>
  <c r="O223" i="4"/>
  <c r="N59" i="8" s="1"/>
  <c r="O221" i="4"/>
  <c r="N57" i="8" s="1"/>
  <c r="O222" i="4"/>
  <c r="N58" i="8" s="1"/>
  <c r="O226" i="4"/>
  <c r="N62" i="8" s="1"/>
  <c r="O220" i="4"/>
  <c r="N56" i="8" s="1"/>
  <c r="O225" i="4"/>
  <c r="N61" i="8" s="1"/>
  <c r="O232" i="4"/>
  <c r="N68" i="8" s="1"/>
  <c r="O227" i="4"/>
  <c r="N63" i="8" s="1"/>
  <c r="O229" i="4"/>
  <c r="N65" i="8" s="1"/>
  <c r="O228" i="4"/>
  <c r="N64" i="8" s="1"/>
  <c r="O224" i="4"/>
  <c r="N60" i="8" s="1"/>
  <c r="O233" i="4"/>
  <c r="N69" i="8" s="1"/>
  <c r="O231" i="4"/>
  <c r="N67" i="8" s="1"/>
  <c r="O230" i="4"/>
  <c r="N66" i="8" s="1"/>
  <c r="O234" i="4"/>
  <c r="N70" i="8" s="1"/>
  <c r="R1" i="4"/>
  <c r="Q2" i="4"/>
  <c r="I92" i="8"/>
  <c r="M133" i="7"/>
  <c r="N31" i="7" s="1"/>
  <c r="T4" i="24"/>
  <c r="S8" i="24"/>
  <c r="S3" i="24"/>
  <c r="S78" i="24"/>
  <c r="S112" i="24"/>
  <c r="M137" i="7"/>
  <c r="N35" i="7" s="1"/>
  <c r="M128" i="7"/>
  <c r="N26" i="7" s="1"/>
  <c r="M118" i="7"/>
  <c r="N16" i="7" s="1"/>
  <c r="M116" i="7"/>
  <c r="N14" i="7" s="1"/>
  <c r="M129" i="7"/>
  <c r="N27" i="7" s="1"/>
  <c r="Q11" i="4"/>
  <c r="M126" i="7"/>
  <c r="N24" i="7" s="1"/>
  <c r="M114" i="7"/>
  <c r="N12" i="7" s="1"/>
  <c r="M132" i="7"/>
  <c r="N30" i="7" s="1"/>
  <c r="M119" i="7"/>
  <c r="N17" i="7" s="1"/>
  <c r="N102" i="7"/>
  <c r="N18" i="6"/>
  <c r="N33" i="6"/>
  <c r="M134" i="8" s="1"/>
  <c r="N100" i="7"/>
  <c r="N103" i="7"/>
  <c r="M131" i="7"/>
  <c r="N29" i="7" s="1"/>
  <c r="L235" i="4"/>
  <c r="N38" i="6"/>
  <c r="M45" i="6"/>
  <c r="M40" i="6"/>
  <c r="N17" i="6"/>
  <c r="Q4" i="4"/>
  <c r="P3" i="4"/>
  <c r="M100" i="7"/>
  <c r="M134" i="7" s="1"/>
  <c r="N32" i="7" s="1"/>
  <c r="M47" i="6"/>
  <c r="N19" i="6"/>
  <c r="N39" i="6"/>
  <c r="M153" i="7"/>
  <c r="L128" i="8" s="1"/>
  <c r="M101" i="7"/>
  <c r="M86" i="7"/>
  <c r="M120" i="7" s="1"/>
  <c r="N18" i="7" s="1"/>
  <c r="M102" i="7"/>
  <c r="M136" i="7" s="1"/>
  <c r="N34" i="7" s="1"/>
  <c r="M152" i="7"/>
  <c r="M81" i="7"/>
  <c r="M90" i="7"/>
  <c r="M124" i="7" s="1"/>
  <c r="N22" i="7" s="1"/>
  <c r="O36" i="11"/>
  <c r="O25" i="11"/>
  <c r="N99" i="7"/>
  <c r="M217" i="4"/>
  <c r="L53" i="8" s="1"/>
  <c r="M216" i="4"/>
  <c r="L52" i="8" s="1"/>
  <c r="M154" i="7"/>
  <c r="M75" i="7"/>
  <c r="M79" i="7"/>
  <c r="I148" i="7"/>
  <c r="I143" i="7"/>
  <c r="J11" i="7"/>
  <c r="N26" i="6"/>
  <c r="M133" i="8" s="1"/>
  <c r="N37" i="6"/>
  <c r="K147" i="7"/>
  <c r="L33" i="7"/>
  <c r="L135" i="7" s="1"/>
  <c r="L134" i="8"/>
  <c r="M121" i="7"/>
  <c r="N19" i="7" s="1"/>
  <c r="O112" i="7"/>
  <c r="O151" i="7"/>
  <c r="O145" i="7"/>
  <c r="O78" i="7"/>
  <c r="O44" i="7"/>
  <c r="O10" i="7"/>
  <c r="O3" i="7"/>
  <c r="M108" i="8"/>
  <c r="M125" i="7"/>
  <c r="N23" i="7" s="1"/>
  <c r="P4" i="5"/>
  <c r="O5" i="5"/>
  <c r="O3" i="5"/>
  <c r="M127" i="7"/>
  <c r="N25" i="7" s="1"/>
  <c r="L108" i="14"/>
  <c r="N116" i="8"/>
  <c r="N80" i="8"/>
  <c r="O4" i="8"/>
  <c r="O132" i="8" s="1"/>
  <c r="O106" i="24" s="1"/>
  <c r="N11" i="8"/>
  <c r="L87" i="20" s="1"/>
  <c r="N7" i="8"/>
  <c r="N6" i="8"/>
  <c r="N5" i="8"/>
  <c r="N3" i="8"/>
  <c r="O25" i="6"/>
  <c r="P4" i="6"/>
  <c r="O13" i="6"/>
  <c r="O32" i="6" s="1"/>
  <c r="O11" i="6"/>
  <c r="O30" i="6" s="1"/>
  <c r="O23" i="6"/>
  <c r="O3" i="6"/>
  <c r="O24" i="6"/>
  <c r="O12" i="6"/>
  <c r="O31" i="6" s="1"/>
  <c r="M117" i="7"/>
  <c r="N15" i="7" s="1"/>
  <c r="L155" i="7"/>
  <c r="M96" i="7"/>
  <c r="M130" i="7" s="1"/>
  <c r="N28" i="7" s="1"/>
  <c r="L109" i="7"/>
  <c r="K73" i="8" s="1"/>
  <c r="K69" i="24" s="1"/>
  <c r="K146" i="7"/>
  <c r="L13" i="7"/>
  <c r="L115" i="7" s="1"/>
  <c r="M123" i="7"/>
  <c r="N21" i="7" s="1"/>
  <c r="M122" i="7"/>
  <c r="N20" i="7" s="1"/>
  <c r="R104" i="7" l="1"/>
  <c r="R2" i="7"/>
  <c r="R107" i="7"/>
  <c r="R105" i="7"/>
  <c r="R106" i="7"/>
  <c r="R108" i="7"/>
  <c r="S1" i="7"/>
  <c r="T1" i="5"/>
  <c r="S2" i="5"/>
  <c r="I75" i="8"/>
  <c r="J40" i="5" s="1"/>
  <c r="G119" i="14"/>
  <c r="N84" i="4"/>
  <c r="M28" i="8" s="1"/>
  <c r="M35" i="24" s="1"/>
  <c r="J120" i="8"/>
  <c r="M131" i="24"/>
  <c r="T1" i="6"/>
  <c r="S2" i="6"/>
  <c r="L136" i="8"/>
  <c r="L131" i="24"/>
  <c r="J30" i="24"/>
  <c r="J33" i="24"/>
  <c r="K30" i="24"/>
  <c r="L19" i="24"/>
  <c r="T1" i="24"/>
  <c r="S2" i="24"/>
  <c r="O206" i="4"/>
  <c r="O116" i="4" s="1"/>
  <c r="N30" i="8" s="1"/>
  <c r="N37" i="24" s="1"/>
  <c r="Q25" i="4"/>
  <c r="Q22" i="4"/>
  <c r="Q23" i="4"/>
  <c r="Q20" i="4"/>
  <c r="Q24" i="4"/>
  <c r="Q21" i="4"/>
  <c r="P26" i="4"/>
  <c r="O203" i="4"/>
  <c r="N83" i="4"/>
  <c r="O115" i="4"/>
  <c r="N29" i="8" s="1"/>
  <c r="N36" i="24" s="1"/>
  <c r="N63" i="4"/>
  <c r="M26" i="8" s="1"/>
  <c r="N211" i="4"/>
  <c r="L40" i="8"/>
  <c r="O201" i="4"/>
  <c r="O62" i="4" s="1"/>
  <c r="O204" i="4"/>
  <c r="O202" i="4"/>
  <c r="M48" i="6"/>
  <c r="L74" i="8" s="1"/>
  <c r="L121" i="8" s="1"/>
  <c r="O215" i="4"/>
  <c r="N51" i="8" s="1"/>
  <c r="N17" i="8"/>
  <c r="M41" i="8"/>
  <c r="L71" i="8"/>
  <c r="M28" i="5" s="1"/>
  <c r="J72" i="8"/>
  <c r="L23" i="8"/>
  <c r="K35" i="8"/>
  <c r="L19" i="5" s="1"/>
  <c r="J48" i="8"/>
  <c r="N198" i="4"/>
  <c r="P147" i="4"/>
  <c r="P184" i="4" s="1"/>
  <c r="P205" i="4" s="1"/>
  <c r="P146" i="4"/>
  <c r="P183" i="4" s="1"/>
  <c r="P154" i="4"/>
  <c r="P191" i="4" s="1"/>
  <c r="P155" i="4"/>
  <c r="P192" i="4" s="1"/>
  <c r="P130" i="4"/>
  <c r="P167" i="4" s="1"/>
  <c r="P131" i="4"/>
  <c r="P168" i="4" s="1"/>
  <c r="P138" i="4"/>
  <c r="P175" i="4" s="1"/>
  <c r="P139" i="4"/>
  <c r="P176" i="4" s="1"/>
  <c r="P132" i="4"/>
  <c r="P169" i="4" s="1"/>
  <c r="P140" i="4"/>
  <c r="P177" i="4" s="1"/>
  <c r="P148" i="4"/>
  <c r="P185" i="4" s="1"/>
  <c r="P156" i="4"/>
  <c r="P193" i="4" s="1"/>
  <c r="P133" i="4"/>
  <c r="P170" i="4" s="1"/>
  <c r="P141" i="4"/>
  <c r="P178" i="4" s="1"/>
  <c r="P149" i="4"/>
  <c r="P186" i="4" s="1"/>
  <c r="P157" i="4"/>
  <c r="P194" i="4" s="1"/>
  <c r="P134" i="4"/>
  <c r="P171" i="4" s="1"/>
  <c r="P142" i="4"/>
  <c r="P179" i="4" s="1"/>
  <c r="P150" i="4"/>
  <c r="P187" i="4" s="1"/>
  <c r="P158" i="4"/>
  <c r="P195" i="4" s="1"/>
  <c r="P135" i="4"/>
  <c r="P172" i="4" s="1"/>
  <c r="P143" i="4"/>
  <c r="P180" i="4" s="1"/>
  <c r="P151" i="4"/>
  <c r="P188" i="4" s="1"/>
  <c r="P159" i="4"/>
  <c r="P196" i="4" s="1"/>
  <c r="O161" i="4"/>
  <c r="P128" i="4"/>
  <c r="P165" i="4" s="1"/>
  <c r="P136" i="4"/>
  <c r="P173" i="4" s="1"/>
  <c r="P144" i="4"/>
  <c r="P181" i="4" s="1"/>
  <c r="P152" i="4"/>
  <c r="P189" i="4" s="1"/>
  <c r="P160" i="4"/>
  <c r="P197" i="4" s="1"/>
  <c r="P129" i="4"/>
  <c r="P166" i="4" s="1"/>
  <c r="P137" i="4"/>
  <c r="P174" i="4" s="1"/>
  <c r="P145" i="4"/>
  <c r="P182" i="4" s="1"/>
  <c r="P153" i="4"/>
  <c r="P190" i="4" s="1"/>
  <c r="M16" i="8"/>
  <c r="P101" i="4"/>
  <c r="P109" i="4" s="1"/>
  <c r="P118" i="4" s="1"/>
  <c r="P36" i="4"/>
  <c r="P52" i="4" s="1"/>
  <c r="P61" i="4" s="1"/>
  <c r="P34" i="4"/>
  <c r="P50" i="4" s="1"/>
  <c r="P59" i="4" s="1"/>
  <c r="P100" i="4"/>
  <c r="P108" i="4" s="1"/>
  <c r="P117" i="4" s="1"/>
  <c r="P98" i="4"/>
  <c r="P106" i="4" s="1"/>
  <c r="P103" i="4"/>
  <c r="P111" i="4" s="1"/>
  <c r="P120" i="4" s="1"/>
  <c r="N53" i="4"/>
  <c r="M14" i="8" s="1"/>
  <c r="O74" i="4"/>
  <c r="O78" i="4" s="1"/>
  <c r="O75" i="4"/>
  <c r="O79" i="4" s="1"/>
  <c r="P35" i="4"/>
  <c r="P51" i="4" s="1"/>
  <c r="P60" i="4" s="1"/>
  <c r="P31" i="4"/>
  <c r="P102" i="4"/>
  <c r="P110" i="4" s="1"/>
  <c r="P119" i="4" s="1"/>
  <c r="Q10" i="4"/>
  <c r="Q101" i="4" s="1"/>
  <c r="P33" i="4"/>
  <c r="P49" i="4" s="1"/>
  <c r="P58" i="4" s="1"/>
  <c r="P32" i="4"/>
  <c r="P48" i="4" s="1"/>
  <c r="P57" i="4" s="1"/>
  <c r="O46" i="7"/>
  <c r="O80" i="7" s="1"/>
  <c r="O48" i="7"/>
  <c r="O82" i="7" s="1"/>
  <c r="O47" i="7"/>
  <c r="O81" i="7" s="1"/>
  <c r="O49" i="7"/>
  <c r="O83" i="7" s="1"/>
  <c r="O45" i="7"/>
  <c r="O51" i="7"/>
  <c r="O85" i="7" s="1"/>
  <c r="O52" i="7"/>
  <c r="O86" i="7" s="1"/>
  <c r="O50" i="7"/>
  <c r="O84" i="7" s="1"/>
  <c r="O55" i="7"/>
  <c r="O89" i="7" s="1"/>
  <c r="O58" i="7"/>
  <c r="O92" i="7" s="1"/>
  <c r="O54" i="7"/>
  <c r="O88" i="7" s="1"/>
  <c r="O53" i="7"/>
  <c r="O87" i="7" s="1"/>
  <c r="O59" i="7"/>
  <c r="O93" i="7" s="1"/>
  <c r="O56" i="7"/>
  <c r="O90" i="7" s="1"/>
  <c r="O57" i="7"/>
  <c r="O91" i="7" s="1"/>
  <c r="O60" i="7"/>
  <c r="O61" i="7"/>
  <c r="O95" i="7" s="1"/>
  <c r="O65" i="7"/>
  <c r="O68" i="7"/>
  <c r="O72" i="7"/>
  <c r="O140" i="7" s="1"/>
  <c r="P38" i="7" s="1"/>
  <c r="O67" i="7"/>
  <c r="O62" i="7"/>
  <c r="O96" i="7" s="1"/>
  <c r="O63" i="7"/>
  <c r="O97" i="7" s="1"/>
  <c r="O64" i="7"/>
  <c r="O98" i="7" s="1"/>
  <c r="O71" i="7"/>
  <c r="O139" i="7" s="1"/>
  <c r="P37" i="7" s="1"/>
  <c r="O66" i="7"/>
  <c r="O73" i="7"/>
  <c r="O141" i="7" s="1"/>
  <c r="P39" i="7" s="1"/>
  <c r="O69" i="7"/>
  <c r="O74" i="7"/>
  <c r="O142" i="7" s="1"/>
  <c r="P40" i="7" s="1"/>
  <c r="O70" i="7"/>
  <c r="O138" i="7" s="1"/>
  <c r="P36" i="7" s="1"/>
  <c r="Q4" i="7"/>
  <c r="P5" i="7"/>
  <c r="P6" i="7" s="1"/>
  <c r="K39" i="8"/>
  <c r="K47" i="8" s="1"/>
  <c r="M43" i="8"/>
  <c r="L39" i="8"/>
  <c r="M44" i="8"/>
  <c r="M45" i="8"/>
  <c r="M42" i="8"/>
  <c r="M46" i="8"/>
  <c r="L26" i="8"/>
  <c r="T1" i="8"/>
  <c r="S2" i="8"/>
  <c r="N121" i="4"/>
  <c r="N34" i="8"/>
  <c r="N41" i="24" s="1"/>
  <c r="N22" i="8"/>
  <c r="N33" i="8"/>
  <c r="N40" i="24" s="1"/>
  <c r="N21" i="8"/>
  <c r="N32" i="8"/>
  <c r="N39" i="24" s="1"/>
  <c r="N20" i="8"/>
  <c r="N31" i="8"/>
  <c r="N38" i="24" s="1"/>
  <c r="N19" i="8"/>
  <c r="N18" i="8"/>
  <c r="M15" i="8"/>
  <c r="O112" i="4"/>
  <c r="P107" i="4"/>
  <c r="N80" i="4"/>
  <c r="M85" i="4"/>
  <c r="Q91" i="4"/>
  <c r="Q90" i="4"/>
  <c r="Q71" i="4"/>
  <c r="Q70" i="4"/>
  <c r="O47" i="4"/>
  <c r="H12" i="5"/>
  <c r="Q42" i="4"/>
  <c r="Q41" i="4"/>
  <c r="Q40" i="4"/>
  <c r="Q39" i="4"/>
  <c r="Q43" i="4"/>
  <c r="Q44" i="4"/>
  <c r="E13" i="5"/>
  <c r="D85" i="8" s="1"/>
  <c r="G11" i="5"/>
  <c r="F10" i="5"/>
  <c r="Q12" i="4"/>
  <c r="Q9" i="4"/>
  <c r="P127" i="4"/>
  <c r="P164" i="4" s="1"/>
  <c r="P220" i="4"/>
  <c r="O56" i="8" s="1"/>
  <c r="P219" i="4"/>
  <c r="O55" i="8" s="1"/>
  <c r="P218" i="4"/>
  <c r="O54" i="8" s="1"/>
  <c r="P222" i="4"/>
  <c r="O58" i="8" s="1"/>
  <c r="P224" i="4"/>
  <c r="O60" i="8" s="1"/>
  <c r="P223" i="4"/>
  <c r="O59" i="8" s="1"/>
  <c r="P221" i="4"/>
  <c r="O57" i="8" s="1"/>
  <c r="P227" i="4"/>
  <c r="O63" i="8" s="1"/>
  <c r="P226" i="4"/>
  <c r="O62" i="8" s="1"/>
  <c r="P230" i="4"/>
  <c r="O66" i="8" s="1"/>
  <c r="P225" i="4"/>
  <c r="O61" i="8" s="1"/>
  <c r="P231" i="4"/>
  <c r="O67" i="8" s="1"/>
  <c r="P228" i="4"/>
  <c r="O64" i="8" s="1"/>
  <c r="P234" i="4"/>
  <c r="O70" i="8" s="1"/>
  <c r="P229" i="4"/>
  <c r="O65" i="8" s="1"/>
  <c r="P233" i="4"/>
  <c r="O69" i="8" s="1"/>
  <c r="P232" i="4"/>
  <c r="O68" i="8" s="1"/>
  <c r="N125" i="7"/>
  <c r="O23" i="7" s="1"/>
  <c r="N116" i="7"/>
  <c r="O14" i="7" s="1"/>
  <c r="O39" i="6"/>
  <c r="P19" i="6" s="1"/>
  <c r="O102" i="7"/>
  <c r="N20" i="6"/>
  <c r="S1" i="4"/>
  <c r="R2" i="4"/>
  <c r="O100" i="7"/>
  <c r="N129" i="7"/>
  <c r="O27" i="7" s="1"/>
  <c r="O99" i="7"/>
  <c r="J92" i="8"/>
  <c r="J91" i="8"/>
  <c r="N128" i="7"/>
  <c r="O26" i="7" s="1"/>
  <c r="U4" i="24"/>
  <c r="T3" i="24"/>
  <c r="T8" i="24"/>
  <c r="T78" i="24"/>
  <c r="T112" i="24"/>
  <c r="N123" i="7"/>
  <c r="O21" i="7" s="1"/>
  <c r="N130" i="7"/>
  <c r="O28" i="7" s="1"/>
  <c r="N134" i="7"/>
  <c r="O32" i="7" s="1"/>
  <c r="N122" i="7"/>
  <c r="O20" i="7" s="1"/>
  <c r="N136" i="7"/>
  <c r="O34" i="7" s="1"/>
  <c r="N121" i="7"/>
  <c r="O19" i="7" s="1"/>
  <c r="N118" i="7"/>
  <c r="O16" i="7" s="1"/>
  <c r="N117" i="7"/>
  <c r="O15" i="7" s="1"/>
  <c r="N137" i="7"/>
  <c r="O35" i="7" s="1"/>
  <c r="N124" i="7"/>
  <c r="O22" i="7" s="1"/>
  <c r="N120" i="7"/>
  <c r="O18" i="7" s="1"/>
  <c r="R11" i="4"/>
  <c r="O33" i="6"/>
  <c r="N132" i="7"/>
  <c r="O30" i="7" s="1"/>
  <c r="O38" i="6"/>
  <c r="O46" i="6" s="1"/>
  <c r="M136" i="8"/>
  <c r="O103" i="7"/>
  <c r="Q4" i="5"/>
  <c r="P5" i="5"/>
  <c r="P3" i="5"/>
  <c r="H93" i="8"/>
  <c r="I149" i="7"/>
  <c r="O19" i="6"/>
  <c r="N47" i="6"/>
  <c r="N127" i="7"/>
  <c r="O25" i="7" s="1"/>
  <c r="N97" i="7"/>
  <c r="N131" i="7" s="1"/>
  <c r="O29" i="7" s="1"/>
  <c r="M109" i="7"/>
  <c r="L73" i="8" s="1"/>
  <c r="L69" i="24" s="1"/>
  <c r="N85" i="7"/>
  <c r="N119" i="7" s="1"/>
  <c r="O17" i="7" s="1"/>
  <c r="N126" i="7"/>
  <c r="O24" i="7" s="1"/>
  <c r="P112" i="7"/>
  <c r="P151" i="7"/>
  <c r="P145" i="7"/>
  <c r="P78" i="7"/>
  <c r="P44" i="7"/>
  <c r="P10" i="7"/>
  <c r="P3" i="7"/>
  <c r="M235" i="4"/>
  <c r="N133" i="7"/>
  <c r="O31" i="7" s="1"/>
  <c r="P13" i="6"/>
  <c r="P32" i="6" s="1"/>
  <c r="P25" i="6"/>
  <c r="P11" i="6"/>
  <c r="P30" i="6" s="1"/>
  <c r="P23" i="6"/>
  <c r="P3" i="6"/>
  <c r="P24" i="6"/>
  <c r="P12" i="6"/>
  <c r="P31" i="6" s="1"/>
  <c r="Q4" i="6"/>
  <c r="N108" i="8"/>
  <c r="N45" i="6"/>
  <c r="N40" i="6"/>
  <c r="O17" i="6"/>
  <c r="N154" i="7"/>
  <c r="N75" i="7"/>
  <c r="N79" i="7"/>
  <c r="O37" i="6"/>
  <c r="O26" i="6"/>
  <c r="N133" i="8" s="1"/>
  <c r="M108" i="14"/>
  <c r="O116" i="8"/>
  <c r="O80" i="8"/>
  <c r="P4" i="8"/>
  <c r="P132" i="8" s="1"/>
  <c r="P106" i="24" s="1"/>
  <c r="O11" i="8"/>
  <c r="M87" i="20" s="1"/>
  <c r="O7" i="8"/>
  <c r="O6" i="8"/>
  <c r="O5" i="8"/>
  <c r="O3" i="8"/>
  <c r="N152" i="7"/>
  <c r="N46" i="6"/>
  <c r="O18" i="6"/>
  <c r="N114" i="7"/>
  <c r="O12" i="7" s="1"/>
  <c r="N153" i="7"/>
  <c r="M128" i="8" s="1"/>
  <c r="N101" i="7"/>
  <c r="L147" i="7"/>
  <c r="M33" i="7"/>
  <c r="M135" i="7" s="1"/>
  <c r="R4" i="4"/>
  <c r="Q3" i="4"/>
  <c r="M13" i="7"/>
  <c r="M115" i="7" s="1"/>
  <c r="L146" i="7"/>
  <c r="J113" i="7"/>
  <c r="J41" i="7"/>
  <c r="L127" i="8"/>
  <c r="L129" i="8" s="1"/>
  <c r="M155" i="7"/>
  <c r="S107" i="7" l="1"/>
  <c r="S104" i="7"/>
  <c r="S2" i="7"/>
  <c r="S105" i="7"/>
  <c r="T1" i="7"/>
  <c r="S106" i="7"/>
  <c r="S108" i="7"/>
  <c r="U1" i="5"/>
  <c r="T2" i="5"/>
  <c r="J75" i="8"/>
  <c r="K40" i="5" s="1"/>
  <c r="H119" i="14"/>
  <c r="U1" i="6"/>
  <c r="T2" i="6"/>
  <c r="H94" i="8"/>
  <c r="H92" i="24"/>
  <c r="M33" i="24"/>
  <c r="L120" i="8"/>
  <c r="M19" i="24"/>
  <c r="U1" i="24"/>
  <c r="T2" i="24"/>
  <c r="R20" i="4"/>
  <c r="R25" i="4"/>
  <c r="R21" i="4"/>
  <c r="R22" i="4"/>
  <c r="R23" i="4"/>
  <c r="R24" i="4"/>
  <c r="O83" i="4"/>
  <c r="N27" i="8" s="1"/>
  <c r="N34" i="24" s="1"/>
  <c r="Q26" i="4"/>
  <c r="P204" i="4"/>
  <c r="P201" i="4"/>
  <c r="P62" i="4" s="1"/>
  <c r="P115" i="4"/>
  <c r="O29" i="8" s="1"/>
  <c r="O36" i="24" s="1"/>
  <c r="O84" i="4"/>
  <c r="N28" i="8" s="1"/>
  <c r="N35" i="24" s="1"/>
  <c r="O211" i="4"/>
  <c r="P203" i="4"/>
  <c r="P202" i="4"/>
  <c r="P206" i="4"/>
  <c r="P116" i="4" s="1"/>
  <c r="O30" i="8" s="1"/>
  <c r="O37" i="24" s="1"/>
  <c r="N41" i="8"/>
  <c r="N48" i="6"/>
  <c r="M74" i="8" s="1"/>
  <c r="M121" i="8" s="1"/>
  <c r="P215" i="4"/>
  <c r="O51" i="8" s="1"/>
  <c r="M40" i="8"/>
  <c r="L35" i="8"/>
  <c r="M19" i="5" s="1"/>
  <c r="M38" i="8"/>
  <c r="M23" i="8"/>
  <c r="K48" i="8"/>
  <c r="K72" i="8"/>
  <c r="O198" i="4"/>
  <c r="Q150" i="4"/>
  <c r="Q187" i="4" s="1"/>
  <c r="Q138" i="4"/>
  <c r="Q175" i="4" s="1"/>
  <c r="Q137" i="4"/>
  <c r="Q174" i="4" s="1"/>
  <c r="Q133" i="4"/>
  <c r="Q170" i="4" s="1"/>
  <c r="Q141" i="4"/>
  <c r="Q178" i="4" s="1"/>
  <c r="Q146" i="4"/>
  <c r="Q183" i="4" s="1"/>
  <c r="Q147" i="4"/>
  <c r="Q184" i="4" s="1"/>
  <c r="Q205" i="4" s="1"/>
  <c r="Q149" i="4"/>
  <c r="Q186" i="4" s="1"/>
  <c r="P161" i="4"/>
  <c r="Q139" i="4"/>
  <c r="Q176" i="4" s="1"/>
  <c r="Q130" i="4"/>
  <c r="Q167" i="4" s="1"/>
  <c r="Q145" i="4"/>
  <c r="Q182" i="4" s="1"/>
  <c r="Q156" i="4"/>
  <c r="Q193" i="4" s="1"/>
  <c r="Q136" i="4"/>
  <c r="Q173" i="4" s="1"/>
  <c r="Q132" i="4"/>
  <c r="Q169" i="4" s="1"/>
  <c r="Q148" i="4"/>
  <c r="Q185" i="4" s="1"/>
  <c r="Q151" i="4"/>
  <c r="Q188" i="4" s="1"/>
  <c r="Q135" i="4"/>
  <c r="Q172" i="4" s="1"/>
  <c r="Q140" i="4"/>
  <c r="Q177" i="4" s="1"/>
  <c r="Q154" i="4"/>
  <c r="Q191" i="4" s="1"/>
  <c r="Q152" i="4"/>
  <c r="Q189" i="4" s="1"/>
  <c r="Q134" i="4"/>
  <c r="Q171" i="4" s="1"/>
  <c r="Q142" i="4"/>
  <c r="Q179" i="4" s="1"/>
  <c r="Q157" i="4"/>
  <c r="Q194" i="4" s="1"/>
  <c r="Q155" i="4"/>
  <c r="Q192" i="4" s="1"/>
  <c r="Q128" i="4"/>
  <c r="Q165" i="4" s="1"/>
  <c r="Q143" i="4"/>
  <c r="Q180" i="4" s="1"/>
  <c r="Q153" i="4"/>
  <c r="Q190" i="4" s="1"/>
  <c r="Q158" i="4"/>
  <c r="Q195" i="4" s="1"/>
  <c r="Q131" i="4"/>
  <c r="Q168" i="4" s="1"/>
  <c r="Q129" i="4"/>
  <c r="Q166" i="4" s="1"/>
  <c r="Q144" i="4"/>
  <c r="Q181" i="4" s="1"/>
  <c r="Q159" i="4"/>
  <c r="Q196" i="4" s="1"/>
  <c r="Q160" i="4"/>
  <c r="Q197" i="4" s="1"/>
  <c r="N16" i="8"/>
  <c r="P75" i="4"/>
  <c r="P79" i="4" s="1"/>
  <c r="P74" i="4"/>
  <c r="P78" i="4" s="1"/>
  <c r="Q100" i="4"/>
  <c r="Q108" i="4" s="1"/>
  <c r="Q117" i="4" s="1"/>
  <c r="Q98" i="4"/>
  <c r="Q106" i="4" s="1"/>
  <c r="Q102" i="4"/>
  <c r="Q110" i="4" s="1"/>
  <c r="Q119" i="4" s="1"/>
  <c r="Q103" i="4"/>
  <c r="Q111" i="4" s="1"/>
  <c r="Q120" i="4" s="1"/>
  <c r="Q99" i="4"/>
  <c r="Q107" i="4" s="1"/>
  <c r="R10" i="4"/>
  <c r="R101" i="4" s="1"/>
  <c r="P46" i="7"/>
  <c r="P80" i="7" s="1"/>
  <c r="P45" i="7"/>
  <c r="P47" i="7"/>
  <c r="P81" i="7" s="1"/>
  <c r="P51" i="7"/>
  <c r="P85" i="7" s="1"/>
  <c r="P53" i="7"/>
  <c r="P55" i="7"/>
  <c r="P89" i="7" s="1"/>
  <c r="P48" i="7"/>
  <c r="P82" i="7" s="1"/>
  <c r="P50" i="7"/>
  <c r="P84" i="7" s="1"/>
  <c r="P52" i="7"/>
  <c r="P86" i="7" s="1"/>
  <c r="P54" i="7"/>
  <c r="P49" i="7"/>
  <c r="P83" i="7" s="1"/>
  <c r="P56" i="7"/>
  <c r="P58" i="7"/>
  <c r="P92" i="7" s="1"/>
  <c r="P57" i="7"/>
  <c r="P91" i="7" s="1"/>
  <c r="P61" i="7"/>
  <c r="P95" i="7" s="1"/>
  <c r="P62" i="7"/>
  <c r="P96" i="7" s="1"/>
  <c r="P64" i="7"/>
  <c r="P60" i="7"/>
  <c r="P94" i="7" s="1"/>
  <c r="P63" i="7"/>
  <c r="P97" i="7" s="1"/>
  <c r="P66" i="7"/>
  <c r="P65" i="7"/>
  <c r="P69" i="7"/>
  <c r="P73" i="7"/>
  <c r="P141" i="7" s="1"/>
  <c r="Q39" i="7" s="1"/>
  <c r="P67" i="7"/>
  <c r="P71" i="7"/>
  <c r="P139" i="7" s="1"/>
  <c r="Q37" i="7" s="1"/>
  <c r="P74" i="7"/>
  <c r="P142" i="7" s="1"/>
  <c r="Q40" i="7" s="1"/>
  <c r="P59" i="7"/>
  <c r="P93" i="7" s="1"/>
  <c r="P68" i="7"/>
  <c r="P70" i="7"/>
  <c r="P138" i="7" s="1"/>
  <c r="Q36" i="7" s="1"/>
  <c r="P72" i="7"/>
  <c r="P140" i="7" s="1"/>
  <c r="Q38" i="7" s="1"/>
  <c r="Q32" i="4"/>
  <c r="Q48" i="4" s="1"/>
  <c r="Q57" i="4" s="1"/>
  <c r="Q35" i="4"/>
  <c r="Q36" i="4"/>
  <c r="Q52" i="4" s="1"/>
  <c r="Q61" i="4" s="1"/>
  <c r="Q34" i="4"/>
  <c r="Q50" i="4" s="1"/>
  <c r="Q59" i="4" s="1"/>
  <c r="Q31" i="4"/>
  <c r="Q33" i="4"/>
  <c r="Q49" i="4" s="1"/>
  <c r="Q58" i="4" s="1"/>
  <c r="R4" i="7"/>
  <c r="Q5" i="7"/>
  <c r="Q6" i="7" s="1"/>
  <c r="N45" i="8"/>
  <c r="L38" i="8"/>
  <c r="L47" i="8" s="1"/>
  <c r="N43" i="8"/>
  <c r="N42" i="8"/>
  <c r="N46" i="8"/>
  <c r="N44" i="8"/>
  <c r="M27" i="8"/>
  <c r="M34" i="24" s="1"/>
  <c r="U1" i="8"/>
  <c r="T2" i="8"/>
  <c r="O121" i="4"/>
  <c r="O17" i="8"/>
  <c r="O18" i="8"/>
  <c r="O34" i="8"/>
  <c r="O41" i="24" s="1"/>
  <c r="O22" i="8"/>
  <c r="O33" i="8"/>
  <c r="O40" i="24" s="1"/>
  <c r="O21" i="8"/>
  <c r="O32" i="8"/>
  <c r="O39" i="24" s="1"/>
  <c r="O20" i="8"/>
  <c r="O31" i="8"/>
  <c r="O38" i="24" s="1"/>
  <c r="O19" i="8"/>
  <c r="N15" i="8"/>
  <c r="P112" i="4"/>
  <c r="Q109" i="4"/>
  <c r="Q118" i="4" s="1"/>
  <c r="O80" i="4"/>
  <c r="N85" i="4"/>
  <c r="R91" i="4"/>
  <c r="R90" i="4"/>
  <c r="O53" i="4"/>
  <c r="N14" i="8" s="1"/>
  <c r="O56" i="4"/>
  <c r="R70" i="4"/>
  <c r="R71" i="4"/>
  <c r="P47" i="4"/>
  <c r="R43" i="4"/>
  <c r="R42" i="4"/>
  <c r="R41" i="4"/>
  <c r="R40" i="4"/>
  <c r="R39" i="4"/>
  <c r="R44" i="4"/>
  <c r="E43" i="24"/>
  <c r="E68" i="24" s="1"/>
  <c r="C109" i="14"/>
  <c r="R12" i="4"/>
  <c r="R9" i="4"/>
  <c r="O153" i="7"/>
  <c r="N128" i="8" s="1"/>
  <c r="O47" i="6"/>
  <c r="N134" i="8"/>
  <c r="Q127" i="4"/>
  <c r="Q164" i="4" s="1"/>
  <c r="O101" i="7"/>
  <c r="Q221" i="4"/>
  <c r="P57" i="8" s="1"/>
  <c r="Q220" i="4"/>
  <c r="P56" i="8" s="1"/>
  <c r="Q219" i="4"/>
  <c r="P55" i="8" s="1"/>
  <c r="Q218" i="4"/>
  <c r="P54" i="8" s="1"/>
  <c r="Q223" i="4"/>
  <c r="P59" i="8" s="1"/>
  <c r="Q225" i="4"/>
  <c r="P61" i="8" s="1"/>
  <c r="Q224" i="4"/>
  <c r="P60" i="8" s="1"/>
  <c r="Q222" i="4"/>
  <c r="P58" i="8" s="1"/>
  <c r="Q227" i="4"/>
  <c r="P63" i="8" s="1"/>
  <c r="Q226" i="4"/>
  <c r="P62" i="8" s="1"/>
  <c r="Q231" i="4"/>
  <c r="P67" i="8" s="1"/>
  <c r="Q228" i="4"/>
  <c r="P64" i="8" s="1"/>
  <c r="Q229" i="4"/>
  <c r="P65" i="8" s="1"/>
  <c r="Q232" i="4"/>
  <c r="P68" i="8" s="1"/>
  <c r="Q234" i="4"/>
  <c r="P70" i="8" s="1"/>
  <c r="Q230" i="4"/>
  <c r="P66" i="8" s="1"/>
  <c r="Q233" i="4"/>
  <c r="P69" i="8" s="1"/>
  <c r="O20" i="6"/>
  <c r="O116" i="7"/>
  <c r="P14" i="7" s="1"/>
  <c r="O125" i="7"/>
  <c r="P23" i="7" s="1"/>
  <c r="O152" i="7"/>
  <c r="O132" i="7"/>
  <c r="P30" i="7" s="1"/>
  <c r="O129" i="7"/>
  <c r="P27" i="7" s="1"/>
  <c r="O124" i="7"/>
  <c r="P22" i="7" s="1"/>
  <c r="O136" i="7"/>
  <c r="P34" i="7" s="1"/>
  <c r="O122" i="7"/>
  <c r="P20" i="7" s="1"/>
  <c r="P38" i="6"/>
  <c r="P46" i="6" s="1"/>
  <c r="P101" i="7"/>
  <c r="O119" i="7"/>
  <c r="P17" i="7" s="1"/>
  <c r="S2" i="4"/>
  <c r="T1" i="4"/>
  <c r="O134" i="7"/>
  <c r="P32" i="7" s="1"/>
  <c r="O130" i="7"/>
  <c r="P28" i="7" s="1"/>
  <c r="O114" i="7"/>
  <c r="P12" i="7" s="1"/>
  <c r="K91" i="8"/>
  <c r="K92" i="8"/>
  <c r="V4" i="24"/>
  <c r="U8" i="24"/>
  <c r="U3" i="24"/>
  <c r="U78" i="24"/>
  <c r="U112" i="24"/>
  <c r="O123" i="7"/>
  <c r="P21" i="7" s="1"/>
  <c r="O118" i="7"/>
  <c r="P16" i="7" s="1"/>
  <c r="O120" i="7"/>
  <c r="P18" i="7" s="1"/>
  <c r="O117" i="7"/>
  <c r="P15" i="7" s="1"/>
  <c r="O133" i="7"/>
  <c r="P31" i="7" s="1"/>
  <c r="O131" i="7"/>
  <c r="P29" i="7" s="1"/>
  <c r="O127" i="7"/>
  <c r="P25" i="7" s="1"/>
  <c r="O108" i="8"/>
  <c r="P18" i="6"/>
  <c r="P20" i="6" s="1"/>
  <c r="O137" i="7"/>
  <c r="P35" i="7" s="1"/>
  <c r="P33" i="6"/>
  <c r="O134" i="8" s="1"/>
  <c r="P103" i="7"/>
  <c r="S11" i="4"/>
  <c r="O121" i="7"/>
  <c r="P19" i="7" s="1"/>
  <c r="J148" i="7"/>
  <c r="K11" i="7"/>
  <c r="J143" i="7"/>
  <c r="P26" i="6"/>
  <c r="O133" i="8" s="1"/>
  <c r="P37" i="6"/>
  <c r="N109" i="7"/>
  <c r="M73" i="8" s="1"/>
  <c r="M69" i="24" s="1"/>
  <c r="O126" i="7"/>
  <c r="P24" i="7" s="1"/>
  <c r="N13" i="7"/>
  <c r="N115" i="7" s="1"/>
  <c r="M146" i="7"/>
  <c r="P39" i="6"/>
  <c r="S4" i="4"/>
  <c r="R3" i="4"/>
  <c r="N33" i="7"/>
  <c r="N135" i="7" s="1"/>
  <c r="M147" i="7"/>
  <c r="M127" i="8"/>
  <c r="M129" i="8" s="1"/>
  <c r="N155" i="7"/>
  <c r="O45" i="6"/>
  <c r="O40" i="6"/>
  <c r="P17" i="6"/>
  <c r="Q25" i="6"/>
  <c r="Q13" i="6"/>
  <c r="Q32" i="6" s="1"/>
  <c r="Q11" i="6"/>
  <c r="Q30" i="6" s="1"/>
  <c r="Q23" i="6"/>
  <c r="Q3" i="6"/>
  <c r="Q24" i="6"/>
  <c r="Q12" i="6"/>
  <c r="Q31" i="6" s="1"/>
  <c r="R4" i="6"/>
  <c r="P99" i="7"/>
  <c r="P100" i="7"/>
  <c r="O94" i="7"/>
  <c r="O128" i="7" s="1"/>
  <c r="P26" i="7" s="1"/>
  <c r="N108" i="14"/>
  <c r="P116" i="8"/>
  <c r="P80" i="8"/>
  <c r="Q4" i="8"/>
  <c r="Q132" i="8" s="1"/>
  <c r="Q106" i="24" s="1"/>
  <c r="P11" i="8"/>
  <c r="N87" i="20" s="1"/>
  <c r="P7" i="8"/>
  <c r="P6" i="8"/>
  <c r="P5" i="8"/>
  <c r="P3" i="8"/>
  <c r="O154" i="7"/>
  <c r="O75" i="7"/>
  <c r="O79" i="7"/>
  <c r="R4" i="5"/>
  <c r="Q5" i="5"/>
  <c r="Q3" i="5"/>
  <c r="N217" i="4"/>
  <c r="M53" i="8" s="1"/>
  <c r="N216" i="4"/>
  <c r="M52" i="8" s="1"/>
  <c r="Q151" i="7"/>
  <c r="Q145" i="7"/>
  <c r="Q112" i="7"/>
  <c r="Q78" i="7"/>
  <c r="Q44" i="7"/>
  <c r="Q10" i="7"/>
  <c r="Q3" i="7"/>
  <c r="T108" i="7" l="1"/>
  <c r="T2" i="7"/>
  <c r="T107" i="7"/>
  <c r="T105" i="7"/>
  <c r="U1" i="7"/>
  <c r="T104" i="7"/>
  <c r="T106" i="7"/>
  <c r="U2" i="5"/>
  <c r="V1" i="5"/>
  <c r="K75" i="8"/>
  <c r="L40" i="5" s="1"/>
  <c r="I119" i="14"/>
  <c r="M120" i="8"/>
  <c r="U2" i="6"/>
  <c r="V1" i="6"/>
  <c r="O131" i="24"/>
  <c r="N136" i="8"/>
  <c r="N131" i="24"/>
  <c r="L30" i="24"/>
  <c r="L33" i="24"/>
  <c r="M30" i="24"/>
  <c r="N19" i="24"/>
  <c r="V1" i="24"/>
  <c r="U2" i="24"/>
  <c r="P84" i="4"/>
  <c r="O28" i="8" s="1"/>
  <c r="O35" i="24" s="1"/>
  <c r="Q115" i="4"/>
  <c r="P29" i="8" s="1"/>
  <c r="P36" i="24" s="1"/>
  <c r="S23" i="4"/>
  <c r="S20" i="4"/>
  <c r="S24" i="4"/>
  <c r="S21" i="4"/>
  <c r="S22" i="4"/>
  <c r="S25" i="4"/>
  <c r="P83" i="4"/>
  <c r="O27" i="8" s="1"/>
  <c r="O34" i="24" s="1"/>
  <c r="R26" i="4"/>
  <c r="P211" i="4"/>
  <c r="O63" i="4"/>
  <c r="N26" i="8" s="1"/>
  <c r="Q204" i="4"/>
  <c r="O48" i="6"/>
  <c r="N74" i="8" s="1"/>
  <c r="N121" i="8" s="1"/>
  <c r="Q201" i="4"/>
  <c r="Q62" i="4" s="1"/>
  <c r="Q202" i="4"/>
  <c r="Q203" i="4"/>
  <c r="Q206" i="4"/>
  <c r="Q116" i="4" s="1"/>
  <c r="P30" i="8" s="1"/>
  <c r="P37" i="24" s="1"/>
  <c r="Q215" i="4"/>
  <c r="P51" i="8" s="1"/>
  <c r="O16" i="8"/>
  <c r="N40" i="8"/>
  <c r="M71" i="8"/>
  <c r="N28" i="5" s="1"/>
  <c r="M35" i="8"/>
  <c r="N19" i="5" s="1"/>
  <c r="N23" i="8"/>
  <c r="L48" i="8"/>
  <c r="L72" i="8"/>
  <c r="P198" i="4"/>
  <c r="R143" i="4"/>
  <c r="R180" i="4" s="1"/>
  <c r="R153" i="4"/>
  <c r="R190" i="4" s="1"/>
  <c r="R134" i="4"/>
  <c r="R171" i="4" s="1"/>
  <c r="R146" i="4"/>
  <c r="R183" i="4" s="1"/>
  <c r="R147" i="4"/>
  <c r="R184" i="4" s="1"/>
  <c r="R205" i="4" s="1"/>
  <c r="R158" i="4"/>
  <c r="R195" i="4" s="1"/>
  <c r="R156" i="4"/>
  <c r="R193" i="4" s="1"/>
  <c r="R157" i="4"/>
  <c r="R194" i="4" s="1"/>
  <c r="R135" i="4"/>
  <c r="R172" i="4" s="1"/>
  <c r="R152" i="4"/>
  <c r="R189" i="4" s="1"/>
  <c r="R149" i="4"/>
  <c r="R186" i="4" s="1"/>
  <c r="R159" i="4"/>
  <c r="R196" i="4" s="1"/>
  <c r="R131" i="4"/>
  <c r="R168" i="4" s="1"/>
  <c r="R140" i="4"/>
  <c r="R177" i="4" s="1"/>
  <c r="R133" i="4"/>
  <c r="R170" i="4" s="1"/>
  <c r="R145" i="4"/>
  <c r="R182" i="4" s="1"/>
  <c r="Q161" i="4"/>
  <c r="R128" i="4"/>
  <c r="R165" i="4" s="1"/>
  <c r="R136" i="4"/>
  <c r="R173" i="4" s="1"/>
  <c r="R148" i="4"/>
  <c r="R185" i="4" s="1"/>
  <c r="R151" i="4"/>
  <c r="R188" i="4" s="1"/>
  <c r="R160" i="4"/>
  <c r="R197" i="4" s="1"/>
  <c r="R139" i="4"/>
  <c r="R176" i="4" s="1"/>
  <c r="R129" i="4"/>
  <c r="R166" i="4" s="1"/>
  <c r="R137" i="4"/>
  <c r="R174" i="4" s="1"/>
  <c r="R150" i="4"/>
  <c r="R187" i="4" s="1"/>
  <c r="R155" i="4"/>
  <c r="R192" i="4" s="1"/>
  <c r="R132" i="4"/>
  <c r="R169" i="4" s="1"/>
  <c r="R144" i="4"/>
  <c r="R181" i="4" s="1"/>
  <c r="R141" i="4"/>
  <c r="R178" i="4" s="1"/>
  <c r="R98" i="4"/>
  <c r="R106" i="4" s="1"/>
  <c r="R130" i="4"/>
  <c r="R167" i="4" s="1"/>
  <c r="R138" i="4"/>
  <c r="R175" i="4" s="1"/>
  <c r="R142" i="4"/>
  <c r="R179" i="4" s="1"/>
  <c r="R154" i="4"/>
  <c r="R191" i="4" s="1"/>
  <c r="R99" i="4"/>
  <c r="R107" i="4" s="1"/>
  <c r="R102" i="4"/>
  <c r="R110" i="4" s="1"/>
  <c r="R119" i="4" s="1"/>
  <c r="R103" i="4"/>
  <c r="R111" i="4" s="1"/>
  <c r="R120" i="4" s="1"/>
  <c r="R34" i="4"/>
  <c r="R50" i="4" s="1"/>
  <c r="R59" i="4" s="1"/>
  <c r="Q75" i="4"/>
  <c r="Q79" i="4" s="1"/>
  <c r="Q74" i="4"/>
  <c r="Q78" i="4" s="1"/>
  <c r="Q51" i="4"/>
  <c r="Q60" i="4" s="1"/>
  <c r="R100" i="4"/>
  <c r="R108" i="4" s="1"/>
  <c r="R117" i="4" s="1"/>
  <c r="Q45" i="7"/>
  <c r="Q47" i="7"/>
  <c r="Q49" i="7"/>
  <c r="Q83" i="7" s="1"/>
  <c r="Q51" i="7"/>
  <c r="Q85" i="7" s="1"/>
  <c r="Q53" i="7"/>
  <c r="Q87" i="7" s="1"/>
  <c r="Q55" i="7"/>
  <c r="Q89" i="7" s="1"/>
  <c r="Q54" i="7"/>
  <c r="Q88" i="7" s="1"/>
  <c r="Q48" i="7"/>
  <c r="Q56" i="7"/>
  <c r="Q90" i="7" s="1"/>
  <c r="Q46" i="7"/>
  <c r="Q80" i="7" s="1"/>
  <c r="Q57" i="7"/>
  <c r="Q91" i="7" s="1"/>
  <c r="Q50" i="7"/>
  <c r="Q84" i="7" s="1"/>
  <c r="Q52" i="7"/>
  <c r="Q86" i="7" s="1"/>
  <c r="Q58" i="7"/>
  <c r="Q92" i="7" s="1"/>
  <c r="Q62" i="7"/>
  <c r="Q64" i="7"/>
  <c r="Q98" i="7" s="1"/>
  <c r="Q59" i="7"/>
  <c r="Q93" i="7" s="1"/>
  <c r="Q66" i="7"/>
  <c r="Q65" i="7"/>
  <c r="Q60" i="7"/>
  <c r="Q94" i="7" s="1"/>
  <c r="Q69" i="7"/>
  <c r="Q73" i="7"/>
  <c r="Q141" i="7" s="1"/>
  <c r="R39" i="7" s="1"/>
  <c r="Q61" i="7"/>
  <c r="Q95" i="7" s="1"/>
  <c r="Q70" i="7"/>
  <c r="Q138" i="7" s="1"/>
  <c r="R36" i="7" s="1"/>
  <c r="Q67" i="7"/>
  <c r="Q72" i="7"/>
  <c r="Q140" i="7" s="1"/>
  <c r="R38" i="7" s="1"/>
  <c r="Q71" i="7"/>
  <c r="Q139" i="7" s="1"/>
  <c r="R37" i="7" s="1"/>
  <c r="Q68" i="7"/>
  <c r="Q74" i="7"/>
  <c r="Q142" i="7" s="1"/>
  <c r="R40" i="7" s="1"/>
  <c r="Q63" i="7"/>
  <c r="Q97" i="7" s="1"/>
  <c r="R36" i="4"/>
  <c r="R52" i="4" s="1"/>
  <c r="R61" i="4" s="1"/>
  <c r="R35" i="4"/>
  <c r="R51" i="4" s="1"/>
  <c r="R60" i="4" s="1"/>
  <c r="R33" i="4"/>
  <c r="R49" i="4" s="1"/>
  <c r="R58" i="4" s="1"/>
  <c r="R31" i="4"/>
  <c r="R47" i="4" s="1"/>
  <c r="R56" i="4" s="1"/>
  <c r="S10" i="4"/>
  <c r="S98" i="4" s="1"/>
  <c r="R32" i="4"/>
  <c r="R48" i="4" s="1"/>
  <c r="R57" i="4" s="1"/>
  <c r="S4" i="7"/>
  <c r="R5" i="7"/>
  <c r="R6" i="7" s="1"/>
  <c r="O44" i="8"/>
  <c r="P17" i="8"/>
  <c r="O41" i="8"/>
  <c r="O46" i="8"/>
  <c r="O45" i="8"/>
  <c r="M39" i="8"/>
  <c r="M47" i="8" s="1"/>
  <c r="N39" i="8"/>
  <c r="O43" i="8"/>
  <c r="O42" i="8"/>
  <c r="U2" i="8"/>
  <c r="V1" i="8"/>
  <c r="P121" i="4"/>
  <c r="P18" i="8"/>
  <c r="P33" i="8"/>
  <c r="P40" i="24" s="1"/>
  <c r="P21" i="8"/>
  <c r="P34" i="8"/>
  <c r="P41" i="24" s="1"/>
  <c r="P22" i="8"/>
  <c r="P31" i="8"/>
  <c r="P38" i="24" s="1"/>
  <c r="P19" i="8"/>
  <c r="P32" i="8"/>
  <c r="P20" i="8"/>
  <c r="O85" i="4"/>
  <c r="O15" i="8"/>
  <c r="Q112" i="4"/>
  <c r="R109" i="4"/>
  <c r="R118" i="4" s="1"/>
  <c r="P80" i="4"/>
  <c r="S91" i="4"/>
  <c r="S90" i="4"/>
  <c r="P53" i="4"/>
  <c r="O14" i="8" s="1"/>
  <c r="P56" i="4"/>
  <c r="S71" i="4"/>
  <c r="S70" i="4"/>
  <c r="Q47" i="4"/>
  <c r="S44" i="4"/>
  <c r="S43" i="4"/>
  <c r="S42" i="4"/>
  <c r="S41" i="4"/>
  <c r="S40" i="4"/>
  <c r="S39" i="4"/>
  <c r="E44" i="24"/>
  <c r="F8" i="5"/>
  <c r="G10" i="5" s="1"/>
  <c r="S12" i="4"/>
  <c r="S9" i="4"/>
  <c r="Q18" i="6"/>
  <c r="N127" i="8"/>
  <c r="N129" i="8" s="1"/>
  <c r="P108" i="8"/>
  <c r="R127" i="4"/>
  <c r="R164" i="4" s="1"/>
  <c r="R222" i="4"/>
  <c r="Q58" i="8" s="1"/>
  <c r="R221" i="4"/>
  <c r="Q57" i="8" s="1"/>
  <c r="R220" i="4"/>
  <c r="Q56" i="8" s="1"/>
  <c r="R219" i="4"/>
  <c r="Q55" i="8" s="1"/>
  <c r="R218" i="4"/>
  <c r="Q54" i="8" s="1"/>
  <c r="R226" i="4"/>
  <c r="Q62" i="8" s="1"/>
  <c r="R225" i="4"/>
  <c r="Q61" i="8" s="1"/>
  <c r="R223" i="4"/>
  <c r="Q59" i="8" s="1"/>
  <c r="R224" i="4"/>
  <c r="Q60" i="8" s="1"/>
  <c r="R228" i="4"/>
  <c r="Q64" i="8" s="1"/>
  <c r="R227" i="4"/>
  <c r="Q63" i="8" s="1"/>
  <c r="R231" i="4"/>
  <c r="Q67" i="8" s="1"/>
  <c r="R230" i="4"/>
  <c r="Q66" i="8" s="1"/>
  <c r="R229" i="4"/>
  <c r="Q65" i="8" s="1"/>
  <c r="R234" i="4"/>
  <c r="Q70" i="8" s="1"/>
  <c r="R233" i="4"/>
  <c r="Q69" i="8" s="1"/>
  <c r="R232" i="4"/>
  <c r="Q68" i="8" s="1"/>
  <c r="P116" i="7"/>
  <c r="Q14" i="7" s="1"/>
  <c r="P123" i="7"/>
  <c r="Q21" i="7" s="1"/>
  <c r="P129" i="7"/>
  <c r="Q27" i="7" s="1"/>
  <c r="P119" i="7"/>
  <c r="Q17" i="7" s="1"/>
  <c r="Q39" i="6"/>
  <c r="Q47" i="6" s="1"/>
  <c r="T2" i="4"/>
  <c r="U1" i="4"/>
  <c r="Q38" i="6"/>
  <c r="Q46" i="6" s="1"/>
  <c r="L91" i="8"/>
  <c r="L92" i="8"/>
  <c r="W4" i="24"/>
  <c r="V3" i="24"/>
  <c r="V78" i="24"/>
  <c r="V8" i="24"/>
  <c r="V112" i="24"/>
  <c r="P133" i="7"/>
  <c r="Q31" i="7" s="1"/>
  <c r="P128" i="7"/>
  <c r="Q26" i="7" s="1"/>
  <c r="O109" i="7"/>
  <c r="N73" i="8" s="1"/>
  <c r="N69" i="24" s="1"/>
  <c r="T11" i="4"/>
  <c r="N235" i="4"/>
  <c r="O155" i="7"/>
  <c r="P130" i="7"/>
  <c r="Q28" i="7" s="1"/>
  <c r="Q33" i="6"/>
  <c r="P117" i="7"/>
  <c r="Q15" i="7" s="1"/>
  <c r="P137" i="7"/>
  <c r="Q35" i="7" s="1"/>
  <c r="P153" i="7"/>
  <c r="O128" i="8" s="1"/>
  <c r="P120" i="7"/>
  <c r="Q18" i="7" s="1"/>
  <c r="O136" i="8"/>
  <c r="S4" i="5"/>
  <c r="R5" i="5"/>
  <c r="R3" i="5"/>
  <c r="Q102" i="7"/>
  <c r="O217" i="4"/>
  <c r="N53" i="8" s="1"/>
  <c r="O216" i="4"/>
  <c r="N52" i="8" s="1"/>
  <c r="P47" i="6"/>
  <c r="Q19" i="6"/>
  <c r="P126" i="7"/>
  <c r="Q24" i="7" s="1"/>
  <c r="P98" i="7"/>
  <c r="P132" i="7" s="1"/>
  <c r="Q30" i="7" s="1"/>
  <c r="R25" i="6"/>
  <c r="R11" i="6"/>
  <c r="R30" i="6" s="1"/>
  <c r="R23" i="6"/>
  <c r="R3" i="6"/>
  <c r="R24" i="6"/>
  <c r="R12" i="6"/>
  <c r="R31" i="6" s="1"/>
  <c r="S4" i="6"/>
  <c r="R13" i="6"/>
  <c r="R32" i="6" s="1"/>
  <c r="Q100" i="7"/>
  <c r="O108" i="14"/>
  <c r="Q116" i="8"/>
  <c r="Q80" i="8"/>
  <c r="R4" i="8"/>
  <c r="R132" i="8" s="1"/>
  <c r="R106" i="24" s="1"/>
  <c r="Q11" i="8"/>
  <c r="O87" i="20" s="1"/>
  <c r="Q7" i="8"/>
  <c r="Q6" i="8"/>
  <c r="Q5" i="8"/>
  <c r="Q3" i="8"/>
  <c r="O33" i="7"/>
  <c r="O135" i="7" s="1"/>
  <c r="N147" i="7"/>
  <c r="Q26" i="6"/>
  <c r="P133" i="8" s="1"/>
  <c r="Q37" i="6"/>
  <c r="P154" i="7"/>
  <c r="P75" i="7"/>
  <c r="P79" i="7"/>
  <c r="P125" i="7"/>
  <c r="Q23" i="7" s="1"/>
  <c r="P114" i="7"/>
  <c r="Q12" i="7" s="1"/>
  <c r="I93" i="8"/>
  <c r="J149" i="7"/>
  <c r="P131" i="7"/>
  <c r="Q29" i="7" s="1"/>
  <c r="Q99" i="7"/>
  <c r="P118" i="7"/>
  <c r="Q16" i="7" s="1"/>
  <c r="R145" i="7"/>
  <c r="R112" i="7"/>
  <c r="R151" i="7"/>
  <c r="R78" i="7"/>
  <c r="R10" i="7"/>
  <c r="R3" i="7"/>
  <c r="R44" i="7"/>
  <c r="P102" i="7"/>
  <c r="P136" i="7" s="1"/>
  <c r="Q34" i="7" s="1"/>
  <c r="P134" i="7"/>
  <c r="Q32" i="7" s="1"/>
  <c r="P127" i="7"/>
  <c r="Q25" i="7" s="1"/>
  <c r="T4" i="4"/>
  <c r="S3" i="4"/>
  <c r="P90" i="7"/>
  <c r="P124" i="7" s="1"/>
  <c r="Q22" i="7" s="1"/>
  <c r="N146" i="7"/>
  <c r="O13" i="7"/>
  <c r="O115" i="7" s="1"/>
  <c r="P45" i="6"/>
  <c r="P40" i="6"/>
  <c r="Q17" i="6"/>
  <c r="P152" i="7"/>
  <c r="P88" i="7"/>
  <c r="P122" i="7" s="1"/>
  <c r="Q20" i="7" s="1"/>
  <c r="K41" i="7"/>
  <c r="K113" i="7"/>
  <c r="P87" i="7"/>
  <c r="P121" i="7" s="1"/>
  <c r="Q19" i="7" s="1"/>
  <c r="U107" i="7" l="1"/>
  <c r="U106" i="7"/>
  <c r="U108" i="7"/>
  <c r="U105" i="7"/>
  <c r="U104" i="7"/>
  <c r="V1" i="7"/>
  <c r="U2" i="7"/>
  <c r="V2" i="5"/>
  <c r="W1" i="5"/>
  <c r="P39" i="24"/>
  <c r="L75" i="8"/>
  <c r="M40" i="5" s="1"/>
  <c r="J119" i="14"/>
  <c r="V2" i="6"/>
  <c r="W1" i="6"/>
  <c r="I94" i="8"/>
  <c r="I92" i="24"/>
  <c r="N120" i="8"/>
  <c r="O19" i="24"/>
  <c r="W1" i="24"/>
  <c r="V2" i="24"/>
  <c r="Q84" i="4"/>
  <c r="P28" i="8" s="1"/>
  <c r="P35" i="24" s="1"/>
  <c r="T23" i="4"/>
  <c r="T20" i="4"/>
  <c r="T21" i="4"/>
  <c r="T22" i="4"/>
  <c r="T24" i="4"/>
  <c r="T25" i="4"/>
  <c r="S26" i="4"/>
  <c r="P48" i="6"/>
  <c r="O74" i="8" s="1"/>
  <c r="O121" i="8" s="1"/>
  <c r="Q83" i="4"/>
  <c r="P27" i="8" s="1"/>
  <c r="P34" i="24" s="1"/>
  <c r="N38" i="8"/>
  <c r="N47" i="8" s="1"/>
  <c r="N35" i="8"/>
  <c r="O19" i="5" s="1"/>
  <c r="P63" i="4"/>
  <c r="O26" i="8" s="1"/>
  <c r="Q211" i="4"/>
  <c r="R201" i="4"/>
  <c r="R62" i="4" s="1"/>
  <c r="R63" i="4" s="1"/>
  <c r="Q26" i="8" s="1"/>
  <c r="R115" i="4"/>
  <c r="Q29" i="8" s="1"/>
  <c r="Q36" i="24" s="1"/>
  <c r="R203" i="4"/>
  <c r="R206" i="4"/>
  <c r="R116" i="4" s="1"/>
  <c r="Q30" i="8" s="1"/>
  <c r="Q37" i="24" s="1"/>
  <c r="R204" i="4"/>
  <c r="R202" i="4"/>
  <c r="O40" i="8"/>
  <c r="R215" i="4"/>
  <c r="Q51" i="8" s="1"/>
  <c r="P41" i="8"/>
  <c r="N71" i="8"/>
  <c r="O28" i="5" s="1"/>
  <c r="O23" i="8"/>
  <c r="M48" i="8"/>
  <c r="M72" i="8"/>
  <c r="Q198" i="4"/>
  <c r="S160" i="4"/>
  <c r="S197" i="4" s="1"/>
  <c r="S129" i="4"/>
  <c r="S166" i="4" s="1"/>
  <c r="S148" i="4"/>
  <c r="S185" i="4" s="1"/>
  <c r="S130" i="4"/>
  <c r="S167" i="4" s="1"/>
  <c r="S150" i="4"/>
  <c r="S187" i="4" s="1"/>
  <c r="S132" i="4"/>
  <c r="S169" i="4" s="1"/>
  <c r="S144" i="4"/>
  <c r="S181" i="4" s="1"/>
  <c r="S135" i="4"/>
  <c r="S172" i="4" s="1"/>
  <c r="S149" i="4"/>
  <c r="S186" i="4" s="1"/>
  <c r="S136" i="4"/>
  <c r="S173" i="4" s="1"/>
  <c r="S151" i="4"/>
  <c r="S188" i="4" s="1"/>
  <c r="S137" i="4"/>
  <c r="S174" i="4" s="1"/>
  <c r="S153" i="4"/>
  <c r="S190" i="4" s="1"/>
  <c r="S140" i="4"/>
  <c r="S177" i="4" s="1"/>
  <c r="S156" i="4"/>
  <c r="S193" i="4" s="1"/>
  <c r="S128" i="4"/>
  <c r="S165" i="4" s="1"/>
  <c r="S152" i="4"/>
  <c r="S189" i="4" s="1"/>
  <c r="S159" i="4"/>
  <c r="S196" i="4" s="1"/>
  <c r="S138" i="4"/>
  <c r="S175" i="4" s="1"/>
  <c r="S142" i="4"/>
  <c r="S179" i="4" s="1"/>
  <c r="S154" i="4"/>
  <c r="S191" i="4" s="1"/>
  <c r="S131" i="4"/>
  <c r="S168" i="4" s="1"/>
  <c r="S139" i="4"/>
  <c r="S176" i="4" s="1"/>
  <c r="S143" i="4"/>
  <c r="S180" i="4" s="1"/>
  <c r="S155" i="4"/>
  <c r="S192" i="4" s="1"/>
  <c r="S133" i="4"/>
  <c r="S170" i="4" s="1"/>
  <c r="S141" i="4"/>
  <c r="S178" i="4" s="1"/>
  <c r="S145" i="4"/>
  <c r="S182" i="4" s="1"/>
  <c r="S157" i="4"/>
  <c r="S194" i="4" s="1"/>
  <c r="R161" i="4"/>
  <c r="S134" i="4"/>
  <c r="S171" i="4" s="1"/>
  <c r="S146" i="4"/>
  <c r="S183" i="4" s="1"/>
  <c r="S147" i="4"/>
  <c r="S184" i="4" s="1"/>
  <c r="S205" i="4" s="1"/>
  <c r="S158" i="4"/>
  <c r="S195" i="4" s="1"/>
  <c r="P16" i="8"/>
  <c r="S100" i="4"/>
  <c r="S108" i="4" s="1"/>
  <c r="S117" i="4" s="1"/>
  <c r="S101" i="4"/>
  <c r="S109" i="4" s="1"/>
  <c r="S118" i="4" s="1"/>
  <c r="S31" i="4"/>
  <c r="S47" i="4" s="1"/>
  <c r="S56" i="4" s="1"/>
  <c r="S35" i="4"/>
  <c r="S51" i="4" s="1"/>
  <c r="S60" i="4" s="1"/>
  <c r="S33" i="4"/>
  <c r="S49" i="4" s="1"/>
  <c r="S58" i="4" s="1"/>
  <c r="S36" i="4"/>
  <c r="S52" i="4" s="1"/>
  <c r="S61" i="4" s="1"/>
  <c r="R75" i="4"/>
  <c r="R79" i="4" s="1"/>
  <c r="R74" i="4"/>
  <c r="R78" i="4" s="1"/>
  <c r="S99" i="4"/>
  <c r="S107" i="4" s="1"/>
  <c r="T10" i="4"/>
  <c r="T98" i="4" s="1"/>
  <c r="S32" i="4"/>
  <c r="S48" i="4" s="1"/>
  <c r="S57" i="4" s="1"/>
  <c r="S102" i="4"/>
  <c r="S110" i="4" s="1"/>
  <c r="S119" i="4" s="1"/>
  <c r="R47" i="7"/>
  <c r="R46" i="7"/>
  <c r="R80" i="7" s="1"/>
  <c r="R50" i="7"/>
  <c r="R84" i="7" s="1"/>
  <c r="R45" i="7"/>
  <c r="R49" i="7"/>
  <c r="R83" i="7" s="1"/>
  <c r="R48" i="7"/>
  <c r="R82" i="7" s="1"/>
  <c r="R52" i="7"/>
  <c r="R86" i="7" s="1"/>
  <c r="R53" i="7"/>
  <c r="R87" i="7" s="1"/>
  <c r="R56" i="7"/>
  <c r="R90" i="7" s="1"/>
  <c r="R55" i="7"/>
  <c r="R89" i="7" s="1"/>
  <c r="R59" i="7"/>
  <c r="R93" i="7" s="1"/>
  <c r="R65" i="7"/>
  <c r="R54" i="7"/>
  <c r="R88" i="7" s="1"/>
  <c r="R57" i="7"/>
  <c r="R91" i="7" s="1"/>
  <c r="R58" i="7"/>
  <c r="R92" i="7" s="1"/>
  <c r="R51" i="7"/>
  <c r="R85" i="7" s="1"/>
  <c r="R60" i="7"/>
  <c r="R94" i="7" s="1"/>
  <c r="R63" i="7"/>
  <c r="R97" i="7" s="1"/>
  <c r="R64" i="7"/>
  <c r="R98" i="7" s="1"/>
  <c r="R67" i="7"/>
  <c r="R66" i="7"/>
  <c r="R70" i="7"/>
  <c r="R138" i="7" s="1"/>
  <c r="S36" i="7" s="1"/>
  <c r="R68" i="7"/>
  <c r="R72" i="7"/>
  <c r="R140" i="7" s="1"/>
  <c r="S38" i="7" s="1"/>
  <c r="R71" i="7"/>
  <c r="R139" i="7" s="1"/>
  <c r="S37" i="7" s="1"/>
  <c r="R73" i="7"/>
  <c r="R141" i="7" s="1"/>
  <c r="S39" i="7" s="1"/>
  <c r="R74" i="7"/>
  <c r="R142" i="7" s="1"/>
  <c r="S40" i="7" s="1"/>
  <c r="R61" i="7"/>
  <c r="R95" i="7" s="1"/>
  <c r="R62" i="7"/>
  <c r="R96" i="7" s="1"/>
  <c r="R69" i="7"/>
  <c r="S103" i="4"/>
  <c r="S111" i="4" s="1"/>
  <c r="S120" i="4" s="1"/>
  <c r="S34" i="4"/>
  <c r="T4" i="7"/>
  <c r="S5" i="7"/>
  <c r="S6" i="7" s="1"/>
  <c r="P43" i="8"/>
  <c r="P44" i="8"/>
  <c r="P42" i="8"/>
  <c r="Q17" i="8"/>
  <c r="O39" i="8"/>
  <c r="P46" i="8"/>
  <c r="P45" i="8"/>
  <c r="Q121" i="4"/>
  <c r="W1" i="8"/>
  <c r="V2" i="8"/>
  <c r="Q33" i="8"/>
  <c r="Q40" i="24" s="1"/>
  <c r="Q21" i="8"/>
  <c r="Q32" i="8"/>
  <c r="Q39" i="24" s="1"/>
  <c r="Q20" i="8"/>
  <c r="Q31" i="8"/>
  <c r="Q38" i="24" s="1"/>
  <c r="Q19" i="8"/>
  <c r="Q18" i="8"/>
  <c r="Q34" i="8"/>
  <c r="Q41" i="24" s="1"/>
  <c r="Q22" i="8"/>
  <c r="P15" i="8"/>
  <c r="R112" i="4"/>
  <c r="Q80" i="4"/>
  <c r="P85" i="4"/>
  <c r="S106" i="4"/>
  <c r="T90" i="4"/>
  <c r="T91" i="4"/>
  <c r="Q53" i="4"/>
  <c r="P14" i="8" s="1"/>
  <c r="Q56" i="4"/>
  <c r="Q63" i="4" s="1"/>
  <c r="T71" i="4"/>
  <c r="T70" i="4"/>
  <c r="T44" i="4"/>
  <c r="T43" i="4"/>
  <c r="T42" i="4"/>
  <c r="T41" i="4"/>
  <c r="T40" i="4"/>
  <c r="T39" i="4"/>
  <c r="R53" i="4"/>
  <c r="Q14" i="8" s="1"/>
  <c r="D43" i="24"/>
  <c r="H11" i="5"/>
  <c r="I12" i="5"/>
  <c r="F9" i="5"/>
  <c r="F14" i="5" s="1"/>
  <c r="E118" i="8" s="1"/>
  <c r="D109" i="14"/>
  <c r="F43" i="24"/>
  <c r="F68" i="24" s="1"/>
  <c r="T12" i="4"/>
  <c r="T9" i="4"/>
  <c r="E41" i="5"/>
  <c r="R19" i="6"/>
  <c r="Q20" i="6"/>
  <c r="Q108" i="8"/>
  <c r="P134" i="8"/>
  <c r="E41" i="6"/>
  <c r="D99" i="8" s="1"/>
  <c r="R18" i="6"/>
  <c r="S127" i="4"/>
  <c r="S164" i="4" s="1"/>
  <c r="R33" i="6"/>
  <c r="Q134" i="8" s="1"/>
  <c r="S223" i="4"/>
  <c r="R59" i="8" s="1"/>
  <c r="S221" i="4"/>
  <c r="R57" i="8" s="1"/>
  <c r="S220" i="4"/>
  <c r="R56" i="8" s="1"/>
  <c r="S219" i="4"/>
  <c r="R55" i="8" s="1"/>
  <c r="S218" i="4"/>
  <c r="R54" i="8" s="1"/>
  <c r="S226" i="4"/>
  <c r="R62" i="8" s="1"/>
  <c r="S225" i="4"/>
  <c r="R61" i="8" s="1"/>
  <c r="S224" i="4"/>
  <c r="R60" i="8" s="1"/>
  <c r="S222" i="4"/>
  <c r="R58" i="8" s="1"/>
  <c r="S229" i="4"/>
  <c r="R65" i="8" s="1"/>
  <c r="S228" i="4"/>
  <c r="R64" i="8" s="1"/>
  <c r="S230" i="4"/>
  <c r="R66" i="8" s="1"/>
  <c r="S233" i="4"/>
  <c r="R69" i="8" s="1"/>
  <c r="S227" i="4"/>
  <c r="R63" i="8" s="1"/>
  <c r="S234" i="4"/>
  <c r="R70" i="8" s="1"/>
  <c r="S231" i="4"/>
  <c r="R67" i="8" s="1"/>
  <c r="S232" i="4"/>
  <c r="R68" i="8" s="1"/>
  <c r="Q123" i="7"/>
  <c r="R21" i="7" s="1"/>
  <c r="Q126" i="7"/>
  <c r="R24" i="7" s="1"/>
  <c r="Q120" i="7"/>
  <c r="R18" i="7" s="1"/>
  <c r="Q119" i="7"/>
  <c r="R17" i="7" s="1"/>
  <c r="Q114" i="7"/>
  <c r="R12" i="7" s="1"/>
  <c r="U2" i="4"/>
  <c r="V1" i="4"/>
  <c r="R102" i="7"/>
  <c r="M92" i="8"/>
  <c r="M91" i="8"/>
  <c r="Q127" i="7"/>
  <c r="R25" i="7" s="1"/>
  <c r="Q136" i="7"/>
  <c r="R34" i="7" s="1"/>
  <c r="Q118" i="7"/>
  <c r="R16" i="7" s="1"/>
  <c r="W3" i="24"/>
  <c r="X4" i="24"/>
  <c r="W8" i="24"/>
  <c r="W112" i="24"/>
  <c r="W78" i="24"/>
  <c r="Q124" i="7"/>
  <c r="R22" i="7" s="1"/>
  <c r="Q134" i="7"/>
  <c r="R32" i="7" s="1"/>
  <c r="Q132" i="7"/>
  <c r="R30" i="7" s="1"/>
  <c r="Q121" i="7"/>
  <c r="R19" i="7" s="1"/>
  <c r="Q122" i="7"/>
  <c r="R20" i="7" s="1"/>
  <c r="P109" i="7"/>
  <c r="O73" i="8" s="1"/>
  <c r="O69" i="24" s="1"/>
  <c r="U11" i="4"/>
  <c r="R39" i="6"/>
  <c r="S19" i="6" s="1"/>
  <c r="T4" i="5"/>
  <c r="S5" i="5"/>
  <c r="S3" i="5"/>
  <c r="S145" i="7"/>
  <c r="S112" i="7"/>
  <c r="S151" i="7"/>
  <c r="S78" i="7"/>
  <c r="S10" i="7"/>
  <c r="S3" i="7"/>
  <c r="S44" i="7"/>
  <c r="R99" i="7"/>
  <c r="R103" i="7"/>
  <c r="S25" i="6"/>
  <c r="S11" i="6"/>
  <c r="S30" i="6" s="1"/>
  <c r="S23" i="6"/>
  <c r="S3" i="6"/>
  <c r="S24" i="6"/>
  <c r="S12" i="6"/>
  <c r="S31" i="6" s="1"/>
  <c r="T4" i="6"/>
  <c r="S13" i="6"/>
  <c r="S32" i="6" s="1"/>
  <c r="Q152" i="7"/>
  <c r="Q81" i="7"/>
  <c r="P217" i="4"/>
  <c r="O53" i="8" s="1"/>
  <c r="P216" i="4"/>
  <c r="O52" i="8" s="1"/>
  <c r="Q103" i="7"/>
  <c r="Q137" i="7" s="1"/>
  <c r="R35" i="7" s="1"/>
  <c r="Q129" i="7"/>
  <c r="R27" i="7" s="1"/>
  <c r="Q45" i="6"/>
  <c r="Q40" i="6"/>
  <c r="R17" i="6"/>
  <c r="P33" i="7"/>
  <c r="P135" i="7" s="1"/>
  <c r="O147" i="7"/>
  <c r="Q154" i="7"/>
  <c r="Q75" i="7"/>
  <c r="Q79" i="7"/>
  <c r="Q153" i="7"/>
  <c r="P128" i="8" s="1"/>
  <c r="Q101" i="7"/>
  <c r="Q125" i="7"/>
  <c r="R23" i="7" s="1"/>
  <c r="Q133" i="7"/>
  <c r="R31" i="7" s="1"/>
  <c r="R38" i="6"/>
  <c r="T3" i="4"/>
  <c r="U4" i="4"/>
  <c r="Q131" i="7"/>
  <c r="R29" i="7" s="1"/>
  <c r="Q216" i="4"/>
  <c r="P52" i="8" s="1"/>
  <c r="Q217" i="4"/>
  <c r="P53" i="8" s="1"/>
  <c r="O235" i="4"/>
  <c r="Q117" i="7"/>
  <c r="R15" i="7" s="1"/>
  <c r="Q128" i="7"/>
  <c r="R26" i="7" s="1"/>
  <c r="R100" i="7"/>
  <c r="P13" i="7"/>
  <c r="P115" i="7" s="1"/>
  <c r="O146" i="7"/>
  <c r="K143" i="7"/>
  <c r="K148" i="7"/>
  <c r="L11" i="7"/>
  <c r="O127" i="8"/>
  <c r="O129" i="8" s="1"/>
  <c r="P155" i="7"/>
  <c r="Q82" i="7"/>
  <c r="Q116" i="7" s="1"/>
  <c r="R14" i="7" s="1"/>
  <c r="R26" i="6"/>
  <c r="Q133" i="8" s="1"/>
  <c r="R37" i="6"/>
  <c r="Q96" i="7"/>
  <c r="Q130" i="7" s="1"/>
  <c r="R28" i="7" s="1"/>
  <c r="P108" i="14"/>
  <c r="R116" i="8"/>
  <c r="R80" i="8"/>
  <c r="S4" i="8"/>
  <c r="S132" i="8" s="1"/>
  <c r="S106" i="24" s="1"/>
  <c r="R11" i="8"/>
  <c r="P87" i="20" s="1"/>
  <c r="R7" i="8"/>
  <c r="R6" i="8"/>
  <c r="R5" i="8"/>
  <c r="R3" i="8"/>
  <c r="V107" i="7" l="1"/>
  <c r="V2" i="7"/>
  <c r="V106" i="7"/>
  <c r="V108" i="7"/>
  <c r="V105" i="7"/>
  <c r="W1" i="7"/>
  <c r="V104" i="7"/>
  <c r="W2" i="5"/>
  <c r="X1" i="5"/>
  <c r="D44" i="24"/>
  <c r="D68" i="24"/>
  <c r="M75" i="8"/>
  <c r="N40" i="5" s="1"/>
  <c r="K119" i="14"/>
  <c r="X1" i="6"/>
  <c r="W2" i="6"/>
  <c r="Q131" i="24"/>
  <c r="P136" i="8"/>
  <c r="P131" i="24"/>
  <c r="N30" i="24"/>
  <c r="N33" i="24"/>
  <c r="Q33" i="24"/>
  <c r="O120" i="8"/>
  <c r="P19" i="24"/>
  <c r="X1" i="24"/>
  <c r="W2" i="24"/>
  <c r="U21" i="4"/>
  <c r="U22" i="4"/>
  <c r="U20" i="4"/>
  <c r="U23" i="4"/>
  <c r="U24" i="4"/>
  <c r="U25" i="4"/>
  <c r="S115" i="4"/>
  <c r="R29" i="8" s="1"/>
  <c r="R36" i="24" s="1"/>
  <c r="R83" i="4"/>
  <c r="S206" i="4"/>
  <c r="S116" i="4" s="1"/>
  <c r="R30" i="8" s="1"/>
  <c r="R37" i="24" s="1"/>
  <c r="T26" i="4"/>
  <c r="O35" i="8"/>
  <c r="P19" i="5" s="1"/>
  <c r="O38" i="8"/>
  <c r="O47" i="8" s="1"/>
  <c r="S201" i="4"/>
  <c r="S62" i="4" s="1"/>
  <c r="R84" i="4"/>
  <c r="Q28" i="8" s="1"/>
  <c r="Q35" i="24" s="1"/>
  <c r="R211" i="4"/>
  <c r="S203" i="4"/>
  <c r="S202" i="4"/>
  <c r="S204" i="4"/>
  <c r="Q48" i="6"/>
  <c r="P74" i="8" s="1"/>
  <c r="S215" i="4"/>
  <c r="R51" i="8" s="1"/>
  <c r="P40" i="8"/>
  <c r="Q41" i="8"/>
  <c r="P71" i="8"/>
  <c r="Q28" i="5" s="1"/>
  <c r="O71" i="8"/>
  <c r="P28" i="5" s="1"/>
  <c r="P23" i="8"/>
  <c r="N48" i="8"/>
  <c r="N72" i="8"/>
  <c r="R198" i="4"/>
  <c r="T141" i="4"/>
  <c r="T178" i="4" s="1"/>
  <c r="T150" i="4"/>
  <c r="T187" i="4" s="1"/>
  <c r="T152" i="4"/>
  <c r="T189" i="4" s="1"/>
  <c r="T157" i="4"/>
  <c r="T194" i="4" s="1"/>
  <c r="T142" i="4"/>
  <c r="T179" i="4" s="1"/>
  <c r="T131" i="4"/>
  <c r="T168" i="4" s="1"/>
  <c r="T158" i="4"/>
  <c r="T195" i="4" s="1"/>
  <c r="T133" i="4"/>
  <c r="T170" i="4" s="1"/>
  <c r="T134" i="4"/>
  <c r="T171" i="4" s="1"/>
  <c r="T132" i="4"/>
  <c r="T169" i="4" s="1"/>
  <c r="T140" i="4"/>
  <c r="T177" i="4" s="1"/>
  <c r="T148" i="4"/>
  <c r="T185" i="4" s="1"/>
  <c r="T156" i="4"/>
  <c r="T193" i="4" s="1"/>
  <c r="T135" i="4"/>
  <c r="T172" i="4" s="1"/>
  <c r="T143" i="4"/>
  <c r="T180" i="4" s="1"/>
  <c r="T149" i="4"/>
  <c r="T186" i="4" s="1"/>
  <c r="T159" i="4"/>
  <c r="T196" i="4" s="1"/>
  <c r="T128" i="4"/>
  <c r="T165" i="4" s="1"/>
  <c r="T136" i="4"/>
  <c r="T173" i="4" s="1"/>
  <c r="T144" i="4"/>
  <c r="T181" i="4" s="1"/>
  <c r="T151" i="4"/>
  <c r="T188" i="4" s="1"/>
  <c r="T160" i="4"/>
  <c r="T197" i="4" s="1"/>
  <c r="S161" i="4"/>
  <c r="T130" i="4"/>
  <c r="T167" i="4" s="1"/>
  <c r="T137" i="4"/>
  <c r="T174" i="4" s="1"/>
  <c r="T145" i="4"/>
  <c r="T182" i="4" s="1"/>
  <c r="T153" i="4"/>
  <c r="T190" i="4" s="1"/>
  <c r="T129" i="4"/>
  <c r="T166" i="4" s="1"/>
  <c r="T138" i="4"/>
  <c r="T175" i="4" s="1"/>
  <c r="T146" i="4"/>
  <c r="T183" i="4" s="1"/>
  <c r="T154" i="4"/>
  <c r="T191" i="4" s="1"/>
  <c r="T139" i="4"/>
  <c r="T176" i="4" s="1"/>
  <c r="T147" i="4"/>
  <c r="T184" i="4" s="1"/>
  <c r="T205" i="4" s="1"/>
  <c r="T155" i="4"/>
  <c r="T192" i="4" s="1"/>
  <c r="T102" i="4"/>
  <c r="T110" i="4" s="1"/>
  <c r="T119" i="4" s="1"/>
  <c r="T101" i="4"/>
  <c r="T109" i="4" s="1"/>
  <c r="T118" i="4" s="1"/>
  <c r="T100" i="4"/>
  <c r="T108" i="4" s="1"/>
  <c r="T117" i="4" s="1"/>
  <c r="T103" i="4"/>
  <c r="T111" i="4" s="1"/>
  <c r="T120" i="4" s="1"/>
  <c r="T99" i="4"/>
  <c r="T107" i="4" s="1"/>
  <c r="S75" i="4"/>
  <c r="S79" i="4" s="1"/>
  <c r="Q16" i="8"/>
  <c r="S74" i="4"/>
  <c r="S78" i="4" s="1"/>
  <c r="S50" i="4"/>
  <c r="S59" i="4" s="1"/>
  <c r="T34" i="4"/>
  <c r="T50" i="4" s="1"/>
  <c r="T59" i="4" s="1"/>
  <c r="U10" i="4"/>
  <c r="U98" i="4" s="1"/>
  <c r="T32" i="4"/>
  <c r="T48" i="4" s="1"/>
  <c r="T57" i="4" s="1"/>
  <c r="S48" i="7"/>
  <c r="S82" i="7" s="1"/>
  <c r="S46" i="7"/>
  <c r="S80" i="7" s="1"/>
  <c r="S47" i="7"/>
  <c r="S45" i="7"/>
  <c r="S49" i="7"/>
  <c r="S83" i="7" s="1"/>
  <c r="S51" i="7"/>
  <c r="S85" i="7" s="1"/>
  <c r="S56" i="7"/>
  <c r="S90" i="7" s="1"/>
  <c r="S52" i="7"/>
  <c r="S55" i="7"/>
  <c r="S89" i="7" s="1"/>
  <c r="S58" i="7"/>
  <c r="S92" i="7" s="1"/>
  <c r="S53" i="7"/>
  <c r="S87" i="7" s="1"/>
  <c r="S60" i="7"/>
  <c r="S94" i="7" s="1"/>
  <c r="S61" i="7"/>
  <c r="S95" i="7" s="1"/>
  <c r="S59" i="7"/>
  <c r="S65" i="7"/>
  <c r="S50" i="7"/>
  <c r="S84" i="7" s="1"/>
  <c r="S54" i="7"/>
  <c r="S88" i="7" s="1"/>
  <c r="S57" i="7"/>
  <c r="S91" i="7" s="1"/>
  <c r="S62" i="7"/>
  <c r="S96" i="7" s="1"/>
  <c r="S63" i="7"/>
  <c r="S97" i="7" s="1"/>
  <c r="S64" i="7"/>
  <c r="S98" i="7" s="1"/>
  <c r="S67" i="7"/>
  <c r="S66" i="7"/>
  <c r="S70" i="7"/>
  <c r="S138" i="7" s="1"/>
  <c r="T36" i="7" s="1"/>
  <c r="S71" i="7"/>
  <c r="S139" i="7" s="1"/>
  <c r="T37" i="7" s="1"/>
  <c r="S74" i="7"/>
  <c r="S142" i="7" s="1"/>
  <c r="T40" i="7" s="1"/>
  <c r="S72" i="7"/>
  <c r="S140" i="7" s="1"/>
  <c r="T38" i="7" s="1"/>
  <c r="S68" i="7"/>
  <c r="S73" i="7"/>
  <c r="S141" i="7" s="1"/>
  <c r="T39" i="7" s="1"/>
  <c r="S69" i="7"/>
  <c r="T31" i="4"/>
  <c r="T47" i="4" s="1"/>
  <c r="T56" i="4" s="1"/>
  <c r="T35" i="4"/>
  <c r="T51" i="4" s="1"/>
  <c r="T60" i="4" s="1"/>
  <c r="T36" i="4"/>
  <c r="T52" i="4" s="1"/>
  <c r="T61" i="4" s="1"/>
  <c r="T33" i="4"/>
  <c r="T49" i="4" s="1"/>
  <c r="T58" i="4" s="1"/>
  <c r="U4" i="7"/>
  <c r="T5" i="7"/>
  <c r="T6" i="7" s="1"/>
  <c r="Q42" i="8"/>
  <c r="Q46" i="8"/>
  <c r="Q45" i="8"/>
  <c r="P39" i="8"/>
  <c r="Q44" i="8"/>
  <c r="Q38" i="8"/>
  <c r="Q43" i="8"/>
  <c r="P26" i="8"/>
  <c r="R121" i="4"/>
  <c r="X1" i="8"/>
  <c r="W2" i="8"/>
  <c r="R17" i="8"/>
  <c r="R33" i="8"/>
  <c r="R40" i="24" s="1"/>
  <c r="R21" i="8"/>
  <c r="R34" i="8"/>
  <c r="R41" i="24" s="1"/>
  <c r="R22" i="8"/>
  <c r="R32" i="8"/>
  <c r="R39" i="24" s="1"/>
  <c r="R20" i="8"/>
  <c r="R31" i="8"/>
  <c r="R38" i="24" s="1"/>
  <c r="R19" i="8"/>
  <c r="R18" i="8"/>
  <c r="Q85" i="4"/>
  <c r="Q15" i="8"/>
  <c r="Q19" i="24" s="1"/>
  <c r="T106" i="4"/>
  <c r="S112" i="4"/>
  <c r="R80" i="4"/>
  <c r="U91" i="4"/>
  <c r="U90" i="4"/>
  <c r="U71" i="4"/>
  <c r="U70" i="4"/>
  <c r="U44" i="4"/>
  <c r="U43" i="4"/>
  <c r="U41" i="4"/>
  <c r="U40" i="4"/>
  <c r="U39" i="4"/>
  <c r="U42" i="4"/>
  <c r="F44" i="24"/>
  <c r="F13" i="5"/>
  <c r="E85" i="8" s="1"/>
  <c r="G8" i="5"/>
  <c r="I11" i="5" s="1"/>
  <c r="U12" i="4"/>
  <c r="U9" i="4"/>
  <c r="E42" i="5"/>
  <c r="E43" i="5" s="1"/>
  <c r="D76" i="8" s="1"/>
  <c r="D72" i="24" s="1"/>
  <c r="R108" i="8"/>
  <c r="R20" i="6"/>
  <c r="F41" i="6"/>
  <c r="E99" i="8" s="1"/>
  <c r="Q136" i="8"/>
  <c r="T222" i="4"/>
  <c r="S58" i="8" s="1"/>
  <c r="T221" i="4"/>
  <c r="S57" i="8" s="1"/>
  <c r="T220" i="4"/>
  <c r="S56" i="8" s="1"/>
  <c r="T219" i="4"/>
  <c r="S55" i="8" s="1"/>
  <c r="T218" i="4"/>
  <c r="S54" i="8" s="1"/>
  <c r="T226" i="4"/>
  <c r="S62" i="8" s="1"/>
  <c r="T223" i="4"/>
  <c r="S59" i="8" s="1"/>
  <c r="T225" i="4"/>
  <c r="S61" i="8" s="1"/>
  <c r="T224" i="4"/>
  <c r="S60" i="8" s="1"/>
  <c r="T230" i="4"/>
  <c r="S66" i="8" s="1"/>
  <c r="T229" i="4"/>
  <c r="S65" i="8" s="1"/>
  <c r="T233" i="4"/>
  <c r="S69" i="8" s="1"/>
  <c r="T227" i="4"/>
  <c r="S63" i="8" s="1"/>
  <c r="T231" i="4"/>
  <c r="S67" i="8" s="1"/>
  <c r="T228" i="4"/>
  <c r="S64" i="8" s="1"/>
  <c r="T234" i="4"/>
  <c r="S70" i="8" s="1"/>
  <c r="T232" i="4"/>
  <c r="S68" i="8" s="1"/>
  <c r="T127" i="4"/>
  <c r="T164" i="4" s="1"/>
  <c r="R127" i="7"/>
  <c r="S25" i="7" s="1"/>
  <c r="R120" i="7"/>
  <c r="S18" i="7" s="1"/>
  <c r="R129" i="7"/>
  <c r="S27" i="7" s="1"/>
  <c r="D104" i="8"/>
  <c r="R47" i="6"/>
  <c r="R136" i="7"/>
  <c r="S34" i="7" s="1"/>
  <c r="S38" i="6"/>
  <c r="S46" i="6" s="1"/>
  <c r="W1" i="4"/>
  <c r="V2" i="4"/>
  <c r="N91" i="8"/>
  <c r="R118" i="7"/>
  <c r="S16" i="7" s="1"/>
  <c r="N92" i="8"/>
  <c r="X3" i="24"/>
  <c r="Y4" i="24"/>
  <c r="X8" i="24"/>
  <c r="X112" i="24"/>
  <c r="X78" i="24"/>
  <c r="R121" i="7"/>
  <c r="S19" i="7" s="1"/>
  <c r="R125" i="7"/>
  <c r="S23" i="7" s="1"/>
  <c r="R128" i="7"/>
  <c r="S26" i="7" s="1"/>
  <c r="R137" i="7"/>
  <c r="S35" i="7" s="1"/>
  <c r="R133" i="7"/>
  <c r="S31" i="7" s="1"/>
  <c r="R130" i="7"/>
  <c r="S28" i="7" s="1"/>
  <c r="S100" i="7"/>
  <c r="R116" i="7"/>
  <c r="S14" i="7" s="1"/>
  <c r="S39" i="6"/>
  <c r="T19" i="6" s="1"/>
  <c r="V11" i="4"/>
  <c r="J93" i="8"/>
  <c r="K149" i="7"/>
  <c r="Q235" i="4"/>
  <c r="P146" i="7"/>
  <c r="Q13" i="7"/>
  <c r="Q115" i="7" s="1"/>
  <c r="R152" i="7"/>
  <c r="R81" i="7"/>
  <c r="T145" i="7"/>
  <c r="T112" i="7"/>
  <c r="T151" i="7"/>
  <c r="T78" i="7"/>
  <c r="T10" i="7"/>
  <c r="T3" i="7"/>
  <c r="T44" i="7"/>
  <c r="R126" i="7"/>
  <c r="S24" i="7" s="1"/>
  <c r="R40" i="6"/>
  <c r="S17" i="6"/>
  <c r="R45" i="6"/>
  <c r="R134" i="7"/>
  <c r="S32" i="7" s="1"/>
  <c r="R117" i="7"/>
  <c r="S15" i="7" s="1"/>
  <c r="R46" i="6"/>
  <c r="S18" i="6"/>
  <c r="S20" i="6" s="1"/>
  <c r="Q109" i="7"/>
  <c r="P73" i="8" s="1"/>
  <c r="S99" i="7"/>
  <c r="S103" i="7"/>
  <c r="R114" i="7"/>
  <c r="S12" i="7" s="1"/>
  <c r="P127" i="8"/>
  <c r="Q155" i="7"/>
  <c r="S37" i="6"/>
  <c r="S26" i="6"/>
  <c r="R133" i="8" s="1"/>
  <c r="T5" i="5"/>
  <c r="T3" i="5"/>
  <c r="U4" i="5"/>
  <c r="R131" i="7"/>
  <c r="S29" i="7" s="1"/>
  <c r="S33" i="6"/>
  <c r="R154" i="7"/>
  <c r="R75" i="7"/>
  <c r="R79" i="7"/>
  <c r="R123" i="7"/>
  <c r="S21" i="7" s="1"/>
  <c r="Q108" i="14"/>
  <c r="S116" i="8"/>
  <c r="S80" i="8"/>
  <c r="T4" i="8"/>
  <c r="T132" i="8" s="1"/>
  <c r="T106" i="24" s="1"/>
  <c r="S11" i="8"/>
  <c r="Q87" i="20" s="1"/>
  <c r="S7" i="8"/>
  <c r="S6" i="8"/>
  <c r="S5" i="8"/>
  <c r="S3" i="8"/>
  <c r="L113" i="7"/>
  <c r="L41" i="7"/>
  <c r="R119" i="7"/>
  <c r="S17" i="7" s="1"/>
  <c r="Q33" i="7"/>
  <c r="Q135" i="7" s="1"/>
  <c r="P147" i="7"/>
  <c r="P235" i="4"/>
  <c r="R124" i="7"/>
  <c r="S22" i="7" s="1"/>
  <c r="U3" i="4"/>
  <c r="V4" i="4"/>
  <c r="T23" i="6"/>
  <c r="T3" i="6"/>
  <c r="T25" i="6"/>
  <c r="T24" i="6"/>
  <c r="T12" i="6"/>
  <c r="T31" i="6" s="1"/>
  <c r="U4" i="6"/>
  <c r="T13" i="6"/>
  <c r="T32" i="6" s="1"/>
  <c r="T11" i="6"/>
  <c r="T30" i="6" s="1"/>
  <c r="S102" i="7"/>
  <c r="R122" i="7"/>
  <c r="S20" i="7" s="1"/>
  <c r="R153" i="7"/>
  <c r="Q128" i="8" s="1"/>
  <c r="R101" i="7"/>
  <c r="R132" i="7"/>
  <c r="S30" i="7" s="1"/>
  <c r="W105" i="7" l="1"/>
  <c r="W107" i="7"/>
  <c r="W2" i="7"/>
  <c r="W108" i="7"/>
  <c r="W104" i="7"/>
  <c r="X1" i="7"/>
  <c r="W106" i="7"/>
  <c r="Y1" i="5"/>
  <c r="X2" i="5"/>
  <c r="P121" i="8"/>
  <c r="P69" i="24"/>
  <c r="D71" i="24"/>
  <c r="D73" i="24" s="1"/>
  <c r="D107" i="24" s="1"/>
  <c r="D108" i="24" s="1"/>
  <c r="N75" i="8"/>
  <c r="O40" i="5" s="1"/>
  <c r="L119" i="14"/>
  <c r="Y1" i="6"/>
  <c r="X2" i="6"/>
  <c r="D106" i="8"/>
  <c r="D104" i="24"/>
  <c r="J94" i="8"/>
  <c r="J92" i="24"/>
  <c r="O30" i="24"/>
  <c r="O33" i="24"/>
  <c r="P120" i="8"/>
  <c r="X2" i="24"/>
  <c r="Y1" i="24"/>
  <c r="V24" i="4"/>
  <c r="V21" i="4"/>
  <c r="V25" i="4"/>
  <c r="V22" i="4"/>
  <c r="V20" i="4"/>
  <c r="V23" i="4"/>
  <c r="S83" i="4"/>
  <c r="T115" i="4"/>
  <c r="S29" i="8" s="1"/>
  <c r="S36" i="24" s="1"/>
  <c r="T202" i="4"/>
  <c r="S63" i="4"/>
  <c r="R26" i="8" s="1"/>
  <c r="U26" i="4"/>
  <c r="T203" i="4"/>
  <c r="S84" i="4"/>
  <c r="R28" i="8" s="1"/>
  <c r="R35" i="24" s="1"/>
  <c r="T201" i="4"/>
  <c r="T62" i="4" s="1"/>
  <c r="T63" i="4" s="1"/>
  <c r="S26" i="8" s="1"/>
  <c r="S211" i="4"/>
  <c r="T204" i="4"/>
  <c r="T206" i="4"/>
  <c r="T116" i="4" s="1"/>
  <c r="S30" i="8" s="1"/>
  <c r="S37" i="24" s="1"/>
  <c r="R48" i="6"/>
  <c r="Q74" i="8" s="1"/>
  <c r="T215" i="4"/>
  <c r="S51" i="8" s="1"/>
  <c r="Q40" i="8"/>
  <c r="P35" i="8"/>
  <c r="Q23" i="8"/>
  <c r="O48" i="8"/>
  <c r="O72" i="8"/>
  <c r="S198" i="4"/>
  <c r="U130" i="4"/>
  <c r="U167" i="4" s="1"/>
  <c r="U137" i="4"/>
  <c r="U174" i="4" s="1"/>
  <c r="U149" i="4"/>
  <c r="U186" i="4" s="1"/>
  <c r="U154" i="4"/>
  <c r="U191" i="4" s="1"/>
  <c r="U129" i="4"/>
  <c r="U166" i="4" s="1"/>
  <c r="U136" i="4"/>
  <c r="U173" i="4" s="1"/>
  <c r="U143" i="4"/>
  <c r="U180" i="4" s="1"/>
  <c r="U153" i="4"/>
  <c r="U190" i="4" s="1"/>
  <c r="U142" i="4"/>
  <c r="U179" i="4" s="1"/>
  <c r="U138" i="4"/>
  <c r="U175" i="4" s="1"/>
  <c r="U146" i="4"/>
  <c r="U183" i="4" s="1"/>
  <c r="U155" i="4"/>
  <c r="U192" i="4" s="1"/>
  <c r="T161" i="4"/>
  <c r="U131" i="4"/>
  <c r="U168" i="4" s="1"/>
  <c r="U139" i="4"/>
  <c r="U176" i="4" s="1"/>
  <c r="U147" i="4"/>
  <c r="U184" i="4" s="1"/>
  <c r="U205" i="4" s="1"/>
  <c r="U156" i="4"/>
  <c r="U193" i="4" s="1"/>
  <c r="U132" i="4"/>
  <c r="U169" i="4" s="1"/>
  <c r="U140" i="4"/>
  <c r="U177" i="4" s="1"/>
  <c r="U148" i="4"/>
  <c r="U185" i="4" s="1"/>
  <c r="U157" i="4"/>
  <c r="U194" i="4" s="1"/>
  <c r="U133" i="4"/>
  <c r="U170" i="4" s="1"/>
  <c r="U141" i="4"/>
  <c r="U178" i="4" s="1"/>
  <c r="U150" i="4"/>
  <c r="U187" i="4" s="1"/>
  <c r="U158" i="4"/>
  <c r="U195" i="4" s="1"/>
  <c r="U134" i="4"/>
  <c r="U171" i="4" s="1"/>
  <c r="U144" i="4"/>
  <c r="U181" i="4" s="1"/>
  <c r="U151" i="4"/>
  <c r="U188" i="4" s="1"/>
  <c r="U159" i="4"/>
  <c r="U196" i="4" s="1"/>
  <c r="U128" i="4"/>
  <c r="U165" i="4" s="1"/>
  <c r="U135" i="4"/>
  <c r="U172" i="4" s="1"/>
  <c r="U145" i="4"/>
  <c r="U182" i="4" s="1"/>
  <c r="U152" i="4"/>
  <c r="U189" i="4" s="1"/>
  <c r="U160" i="4"/>
  <c r="U197" i="4" s="1"/>
  <c r="U100" i="4"/>
  <c r="U108" i="4" s="1"/>
  <c r="U117" i="4" s="1"/>
  <c r="U99" i="4"/>
  <c r="U107" i="4" s="1"/>
  <c r="U102" i="4"/>
  <c r="U110" i="4" s="1"/>
  <c r="U119" i="4" s="1"/>
  <c r="U103" i="4"/>
  <c r="U111" i="4" s="1"/>
  <c r="U120" i="4" s="1"/>
  <c r="U101" i="4"/>
  <c r="U109" i="4" s="1"/>
  <c r="U118" i="4" s="1"/>
  <c r="S53" i="4"/>
  <c r="R14" i="8" s="1"/>
  <c r="R16" i="8"/>
  <c r="T75" i="4"/>
  <c r="T79" i="4" s="1"/>
  <c r="T74" i="4"/>
  <c r="T78" i="4" s="1"/>
  <c r="U33" i="4"/>
  <c r="U49" i="4" s="1"/>
  <c r="U58" i="4" s="1"/>
  <c r="T46" i="7"/>
  <c r="T80" i="7" s="1"/>
  <c r="T50" i="7"/>
  <c r="T84" i="7" s="1"/>
  <c r="T52" i="7"/>
  <c r="T86" i="7" s="1"/>
  <c r="T54" i="7"/>
  <c r="T88" i="7" s="1"/>
  <c r="T47" i="7"/>
  <c r="T81" i="7" s="1"/>
  <c r="T45" i="7"/>
  <c r="T51" i="7"/>
  <c r="T85" i="7" s="1"/>
  <c r="T53" i="7"/>
  <c r="T87" i="7" s="1"/>
  <c r="T55" i="7"/>
  <c r="T89" i="7" s="1"/>
  <c r="T48" i="7"/>
  <c r="T82" i="7" s="1"/>
  <c r="T57" i="7"/>
  <c r="T91" i="7" s="1"/>
  <c r="T49" i="7"/>
  <c r="T83" i="7" s="1"/>
  <c r="T56" i="7"/>
  <c r="T90" i="7" s="1"/>
  <c r="T63" i="7"/>
  <c r="T97" i="7" s="1"/>
  <c r="T61" i="7"/>
  <c r="T95" i="7" s="1"/>
  <c r="T59" i="7"/>
  <c r="T93" i="7" s="1"/>
  <c r="T62" i="7"/>
  <c r="T96" i="7" s="1"/>
  <c r="T64" i="7"/>
  <c r="T98" i="7" s="1"/>
  <c r="T67" i="7"/>
  <c r="T71" i="7"/>
  <c r="T139" i="7" s="1"/>
  <c r="U37" i="7" s="1"/>
  <c r="T58" i="7"/>
  <c r="T92" i="7" s="1"/>
  <c r="T65" i="7"/>
  <c r="T60" i="7"/>
  <c r="T94" i="7" s="1"/>
  <c r="T66" i="7"/>
  <c r="T69" i="7"/>
  <c r="T73" i="7"/>
  <c r="T141" i="7" s="1"/>
  <c r="U39" i="7" s="1"/>
  <c r="T70" i="7"/>
  <c r="T138" i="7" s="1"/>
  <c r="U36" i="7" s="1"/>
  <c r="T74" i="7"/>
  <c r="T142" i="7" s="1"/>
  <c r="U40" i="7" s="1"/>
  <c r="T72" i="7"/>
  <c r="T140" i="7" s="1"/>
  <c r="U38" i="7" s="1"/>
  <c r="T68" i="7"/>
  <c r="U35" i="4"/>
  <c r="U51" i="4" s="1"/>
  <c r="U60" i="4" s="1"/>
  <c r="U31" i="4"/>
  <c r="U47" i="4" s="1"/>
  <c r="U56" i="4" s="1"/>
  <c r="U36" i="4"/>
  <c r="U52" i="4" s="1"/>
  <c r="U61" i="4" s="1"/>
  <c r="U32" i="4"/>
  <c r="U48" i="4" s="1"/>
  <c r="U57" i="4" s="1"/>
  <c r="U34" i="4"/>
  <c r="U50" i="4" s="1"/>
  <c r="U59" i="4" s="1"/>
  <c r="V10" i="4"/>
  <c r="V98" i="4" s="1"/>
  <c r="V4" i="7"/>
  <c r="U5" i="7"/>
  <c r="U6" i="7" s="1"/>
  <c r="R43" i="8"/>
  <c r="R41" i="8"/>
  <c r="R42" i="8"/>
  <c r="R45" i="8"/>
  <c r="R44" i="8"/>
  <c r="R46" i="8"/>
  <c r="P38" i="8"/>
  <c r="P47" i="8" s="1"/>
  <c r="Q27" i="8"/>
  <c r="Y1" i="8"/>
  <c r="X2" i="8"/>
  <c r="S121" i="4"/>
  <c r="S34" i="8"/>
  <c r="S41" i="24" s="1"/>
  <c r="S22" i="8"/>
  <c r="S33" i="8"/>
  <c r="S40" i="24" s="1"/>
  <c r="S21" i="8"/>
  <c r="S32" i="8"/>
  <c r="S39" i="24" s="1"/>
  <c r="S20" i="8"/>
  <c r="S31" i="8"/>
  <c r="S38" i="24" s="1"/>
  <c r="S19" i="8"/>
  <c r="S18" i="8"/>
  <c r="S17" i="8"/>
  <c r="R15" i="8"/>
  <c r="U106" i="4"/>
  <c r="T112" i="4"/>
  <c r="S80" i="4"/>
  <c r="R85" i="4"/>
  <c r="V90" i="4"/>
  <c r="V91" i="4"/>
  <c r="V71" i="4"/>
  <c r="V70" i="4"/>
  <c r="V39" i="4"/>
  <c r="V44" i="4"/>
  <c r="V42" i="4"/>
  <c r="V40" i="4"/>
  <c r="V43" i="4"/>
  <c r="V41" i="4"/>
  <c r="T53" i="4"/>
  <c r="S14" i="8" s="1"/>
  <c r="H10" i="5"/>
  <c r="J12" i="5"/>
  <c r="G9" i="5"/>
  <c r="G14" i="5" s="1"/>
  <c r="F118" i="8" s="1"/>
  <c r="V12" i="4"/>
  <c r="V9" i="4"/>
  <c r="G43" i="24"/>
  <c r="G68" i="24" s="1"/>
  <c r="S108" i="8"/>
  <c r="T18" i="6"/>
  <c r="T20" i="6" s="1"/>
  <c r="E104" i="8"/>
  <c r="G41" i="6"/>
  <c r="S47" i="6"/>
  <c r="U127" i="4"/>
  <c r="U164" i="4" s="1"/>
  <c r="U223" i="4"/>
  <c r="T59" i="8" s="1"/>
  <c r="U222" i="4"/>
  <c r="T58" i="8" s="1"/>
  <c r="U221" i="4"/>
  <c r="T57" i="8" s="1"/>
  <c r="U220" i="4"/>
  <c r="T56" i="8" s="1"/>
  <c r="U219" i="4"/>
  <c r="T55" i="8" s="1"/>
  <c r="U218" i="4"/>
  <c r="T54" i="8" s="1"/>
  <c r="U227" i="4"/>
  <c r="T63" i="8" s="1"/>
  <c r="U226" i="4"/>
  <c r="T62" i="8" s="1"/>
  <c r="U225" i="4"/>
  <c r="T61" i="8" s="1"/>
  <c r="U224" i="4"/>
  <c r="T60" i="8" s="1"/>
  <c r="U231" i="4"/>
  <c r="T67" i="8" s="1"/>
  <c r="U230" i="4"/>
  <c r="T66" i="8" s="1"/>
  <c r="U232" i="4"/>
  <c r="T68" i="8" s="1"/>
  <c r="U234" i="4"/>
  <c r="T70" i="8" s="1"/>
  <c r="U228" i="4"/>
  <c r="T64" i="8" s="1"/>
  <c r="U229" i="4"/>
  <c r="T65" i="8" s="1"/>
  <c r="U233" i="4"/>
  <c r="T69" i="8" s="1"/>
  <c r="T39" i="6"/>
  <c r="T47" i="6" s="1"/>
  <c r="X1" i="4"/>
  <c r="W2" i="4"/>
  <c r="O91" i="8"/>
  <c r="O92" i="8"/>
  <c r="S130" i="7"/>
  <c r="T28" i="7" s="1"/>
  <c r="Y8" i="24"/>
  <c r="Y3" i="24"/>
  <c r="Z4" i="24"/>
  <c r="Y78" i="24"/>
  <c r="Y112" i="24"/>
  <c r="S125" i="7"/>
  <c r="T23" i="7" s="1"/>
  <c r="S122" i="7"/>
  <c r="T20" i="7" s="1"/>
  <c r="S134" i="7"/>
  <c r="T32" i="7" s="1"/>
  <c r="T100" i="7"/>
  <c r="R109" i="7"/>
  <c r="Q73" i="8" s="1"/>
  <c r="Q69" i="24" s="1"/>
  <c r="W11" i="4"/>
  <c r="S133" i="7"/>
  <c r="T31" i="7" s="1"/>
  <c r="S137" i="7"/>
  <c r="T35" i="7" s="1"/>
  <c r="S136" i="7"/>
  <c r="T34" i="7" s="1"/>
  <c r="S116" i="7"/>
  <c r="T14" i="7" s="1"/>
  <c r="T99" i="7"/>
  <c r="T103" i="7"/>
  <c r="S128" i="7"/>
  <c r="T26" i="7" s="1"/>
  <c r="R33" i="7"/>
  <c r="R135" i="7" s="1"/>
  <c r="Q147" i="7"/>
  <c r="S119" i="7"/>
  <c r="T17" i="7" s="1"/>
  <c r="L148" i="7"/>
  <c r="M11" i="7"/>
  <c r="L143" i="7"/>
  <c r="S131" i="7"/>
  <c r="T29" i="7" s="1"/>
  <c r="U145" i="7"/>
  <c r="U112" i="7"/>
  <c r="U151" i="7"/>
  <c r="U78" i="7"/>
  <c r="U10" i="7"/>
  <c r="U3" i="7"/>
  <c r="U44" i="7"/>
  <c r="R217" i="4"/>
  <c r="Q53" i="8" s="1"/>
  <c r="R216" i="4"/>
  <c r="Q52" i="8" s="1"/>
  <c r="S93" i="7"/>
  <c r="S127" i="7" s="1"/>
  <c r="T25" i="7" s="1"/>
  <c r="S86" i="7"/>
  <c r="S120" i="7" s="1"/>
  <c r="T18" i="7" s="1"/>
  <c r="S152" i="7"/>
  <c r="S81" i="7"/>
  <c r="T37" i="6"/>
  <c r="T26" i="6"/>
  <c r="S133" i="8" s="1"/>
  <c r="T33" i="6"/>
  <c r="S132" i="7"/>
  <c r="T30" i="7" s="1"/>
  <c r="U25" i="6"/>
  <c r="U24" i="6"/>
  <c r="U12" i="6"/>
  <c r="U31" i="6" s="1"/>
  <c r="V4" i="6"/>
  <c r="U13" i="6"/>
  <c r="U32" i="6" s="1"/>
  <c r="U11" i="6"/>
  <c r="U30" i="6" s="1"/>
  <c r="U23" i="6"/>
  <c r="U3" i="6"/>
  <c r="W4" i="4"/>
  <c r="V3" i="4"/>
  <c r="S124" i="7"/>
  <c r="T22" i="7" s="1"/>
  <c r="S118" i="7"/>
  <c r="T16" i="7" s="1"/>
  <c r="S154" i="7"/>
  <c r="S75" i="7"/>
  <c r="S79" i="7"/>
  <c r="S126" i="7"/>
  <c r="T24" i="7" s="1"/>
  <c r="T102" i="7"/>
  <c r="Q127" i="8"/>
  <c r="Q129" i="8" s="1"/>
  <c r="R155" i="7"/>
  <c r="S121" i="7"/>
  <c r="T19" i="7" s="1"/>
  <c r="R108" i="14"/>
  <c r="T116" i="8"/>
  <c r="T80" i="8"/>
  <c r="T11" i="8"/>
  <c r="R87" i="20" s="1"/>
  <c r="T7" i="8"/>
  <c r="T6" i="8"/>
  <c r="T5" i="8"/>
  <c r="T3" i="8"/>
  <c r="U4" i="8"/>
  <c r="U132" i="8" s="1"/>
  <c r="U106" i="24" s="1"/>
  <c r="S153" i="7"/>
  <c r="R128" i="8" s="1"/>
  <c r="S101" i="7"/>
  <c r="V4" i="5"/>
  <c r="U5" i="5"/>
  <c r="U3" i="5"/>
  <c r="T38" i="6"/>
  <c r="S123" i="7"/>
  <c r="T21" i="7" s="1"/>
  <c r="S40" i="6"/>
  <c r="S45" i="6"/>
  <c r="T17" i="6"/>
  <c r="S117" i="7"/>
  <c r="T15" i="7" s="1"/>
  <c r="R13" i="7"/>
  <c r="R115" i="7" s="1"/>
  <c r="Q146" i="7"/>
  <c r="R134" i="8"/>
  <c r="R131" i="24" s="1"/>
  <c r="P129" i="8"/>
  <c r="S114" i="7"/>
  <c r="T12" i="7" s="1"/>
  <c r="S129" i="7"/>
  <c r="T27" i="7" s="1"/>
  <c r="X2" i="7" l="1"/>
  <c r="X108" i="7"/>
  <c r="X106" i="7"/>
  <c r="Y1" i="7"/>
  <c r="X104" i="7"/>
  <c r="X105" i="7"/>
  <c r="X107" i="7"/>
  <c r="Y2" i="5"/>
  <c r="Z1" i="5"/>
  <c r="E71" i="24"/>
  <c r="Q19" i="5"/>
  <c r="O75" i="8"/>
  <c r="P40" i="5" s="1"/>
  <c r="M119" i="14"/>
  <c r="Q120" i="8"/>
  <c r="Z1" i="6"/>
  <c r="Y2" i="6"/>
  <c r="E106" i="8"/>
  <c r="E104" i="24"/>
  <c r="D74" i="24"/>
  <c r="Q30" i="24"/>
  <c r="Q34" i="24"/>
  <c r="P30" i="24"/>
  <c r="P33" i="24"/>
  <c r="R33" i="24"/>
  <c r="S33" i="24"/>
  <c r="R19" i="24"/>
  <c r="Y2" i="24"/>
  <c r="Z1" i="24"/>
  <c r="W24" i="4"/>
  <c r="W20" i="4"/>
  <c r="W21" i="4"/>
  <c r="W22" i="4"/>
  <c r="W23" i="4"/>
  <c r="W25" i="4"/>
  <c r="S48" i="6"/>
  <c r="R74" i="8" s="1"/>
  <c r="T83" i="4"/>
  <c r="V26" i="4"/>
  <c r="T84" i="4"/>
  <c r="S28" i="8" s="1"/>
  <c r="S35" i="24" s="1"/>
  <c r="U201" i="4"/>
  <c r="U62" i="4" s="1"/>
  <c r="U63" i="4" s="1"/>
  <c r="T26" i="8" s="1"/>
  <c r="U204" i="4"/>
  <c r="U203" i="4"/>
  <c r="U115" i="4"/>
  <c r="T29" i="8" s="1"/>
  <c r="T36" i="24" s="1"/>
  <c r="T211" i="4"/>
  <c r="U202" i="4"/>
  <c r="U206" i="4"/>
  <c r="U116" i="4" s="1"/>
  <c r="T30" i="8" s="1"/>
  <c r="T37" i="24" s="1"/>
  <c r="U215" i="4"/>
  <c r="T51" i="8" s="1"/>
  <c r="S16" i="8"/>
  <c r="R40" i="8"/>
  <c r="Q71" i="8"/>
  <c r="R28" i="5" s="1"/>
  <c r="Q121" i="8"/>
  <c r="Q35" i="8"/>
  <c r="R19" i="5" s="1"/>
  <c r="R38" i="8"/>
  <c r="R23" i="8"/>
  <c r="P48" i="8"/>
  <c r="T198" i="4"/>
  <c r="V155" i="4"/>
  <c r="V192" i="4" s="1"/>
  <c r="V147" i="4"/>
  <c r="V184" i="4" s="1"/>
  <c r="V205" i="4" s="1"/>
  <c r="V135" i="4"/>
  <c r="V172" i="4" s="1"/>
  <c r="V130" i="4"/>
  <c r="V167" i="4" s="1"/>
  <c r="V136" i="4"/>
  <c r="V173" i="4" s="1"/>
  <c r="V148" i="4"/>
  <c r="V185" i="4" s="1"/>
  <c r="V156" i="4"/>
  <c r="V193" i="4" s="1"/>
  <c r="V128" i="4"/>
  <c r="V165" i="4" s="1"/>
  <c r="V138" i="4"/>
  <c r="V175" i="4" s="1"/>
  <c r="V151" i="4"/>
  <c r="V188" i="4" s="1"/>
  <c r="V129" i="4"/>
  <c r="V166" i="4" s="1"/>
  <c r="V139" i="4"/>
  <c r="V176" i="4" s="1"/>
  <c r="V152" i="4"/>
  <c r="V189" i="4" s="1"/>
  <c r="V142" i="4"/>
  <c r="V179" i="4" s="1"/>
  <c r="V141" i="4"/>
  <c r="V178" i="4" s="1"/>
  <c r="V159" i="4"/>
  <c r="V196" i="4" s="1"/>
  <c r="V131" i="4"/>
  <c r="V168" i="4" s="1"/>
  <c r="V144" i="4"/>
  <c r="V181" i="4" s="1"/>
  <c r="V160" i="4"/>
  <c r="V197" i="4" s="1"/>
  <c r="V133" i="4"/>
  <c r="V170" i="4" s="1"/>
  <c r="V145" i="4"/>
  <c r="V182" i="4" s="1"/>
  <c r="V158" i="4"/>
  <c r="V195" i="4" s="1"/>
  <c r="V134" i="4"/>
  <c r="V171" i="4" s="1"/>
  <c r="V149" i="4"/>
  <c r="V186" i="4" s="1"/>
  <c r="V153" i="4"/>
  <c r="V190" i="4" s="1"/>
  <c r="V143" i="4"/>
  <c r="V180" i="4" s="1"/>
  <c r="V137" i="4"/>
  <c r="V174" i="4" s="1"/>
  <c r="V146" i="4"/>
  <c r="V183" i="4" s="1"/>
  <c r="V157" i="4"/>
  <c r="V194" i="4" s="1"/>
  <c r="U161" i="4"/>
  <c r="V132" i="4"/>
  <c r="V169" i="4" s="1"/>
  <c r="V140" i="4"/>
  <c r="V177" i="4" s="1"/>
  <c r="V150" i="4"/>
  <c r="V187" i="4" s="1"/>
  <c r="V154" i="4"/>
  <c r="V191" i="4" s="1"/>
  <c r="V99" i="4"/>
  <c r="V107" i="4" s="1"/>
  <c r="V101" i="4"/>
  <c r="V109" i="4" s="1"/>
  <c r="V118" i="4" s="1"/>
  <c r="U75" i="4"/>
  <c r="U79" i="4" s="1"/>
  <c r="U74" i="4"/>
  <c r="U78" i="4" s="1"/>
  <c r="V100" i="4"/>
  <c r="V108" i="4" s="1"/>
  <c r="V117" i="4" s="1"/>
  <c r="U45" i="7"/>
  <c r="U47" i="7"/>
  <c r="U48" i="7"/>
  <c r="U82" i="7" s="1"/>
  <c r="U46" i="7"/>
  <c r="U80" i="7" s="1"/>
  <c r="U50" i="7"/>
  <c r="U84" i="7" s="1"/>
  <c r="U52" i="7"/>
  <c r="U86" i="7" s="1"/>
  <c r="U54" i="7"/>
  <c r="U88" i="7" s="1"/>
  <c r="U49" i="7"/>
  <c r="U83" i="7" s="1"/>
  <c r="U55" i="7"/>
  <c r="U89" i="7" s="1"/>
  <c r="U57" i="7"/>
  <c r="U51" i="7"/>
  <c r="U85" i="7" s="1"/>
  <c r="U53" i="7"/>
  <c r="U87" i="7" s="1"/>
  <c r="U56" i="7"/>
  <c r="U90" i="7" s="1"/>
  <c r="U63" i="7"/>
  <c r="U97" i="7" s="1"/>
  <c r="U61" i="7"/>
  <c r="U95" i="7" s="1"/>
  <c r="U58" i="7"/>
  <c r="U92" i="7" s="1"/>
  <c r="U59" i="7"/>
  <c r="U93" i="7" s="1"/>
  <c r="U62" i="7"/>
  <c r="U96" i="7" s="1"/>
  <c r="U64" i="7"/>
  <c r="U98" i="7" s="1"/>
  <c r="U67" i="7"/>
  <c r="U71" i="7"/>
  <c r="U139" i="7" s="1"/>
  <c r="V37" i="7" s="1"/>
  <c r="U65" i="7"/>
  <c r="U60" i="7"/>
  <c r="U94" i="7" s="1"/>
  <c r="U66" i="7"/>
  <c r="U69" i="7"/>
  <c r="U70" i="7"/>
  <c r="U138" i="7" s="1"/>
  <c r="V36" i="7" s="1"/>
  <c r="U74" i="7"/>
  <c r="U142" i="7" s="1"/>
  <c r="V40" i="7" s="1"/>
  <c r="U68" i="7"/>
  <c r="U72" i="7"/>
  <c r="U140" i="7" s="1"/>
  <c r="V38" i="7" s="1"/>
  <c r="U73" i="7"/>
  <c r="U141" i="7" s="1"/>
  <c r="V39" i="7" s="1"/>
  <c r="V34" i="4"/>
  <c r="V50" i="4" s="1"/>
  <c r="V59" i="4" s="1"/>
  <c r="V33" i="4"/>
  <c r="V49" i="4" s="1"/>
  <c r="V58" i="4" s="1"/>
  <c r="V102" i="4"/>
  <c r="V110" i="4" s="1"/>
  <c r="V119" i="4" s="1"/>
  <c r="V35" i="4"/>
  <c r="W10" i="4"/>
  <c r="W98" i="4" s="1"/>
  <c r="V36" i="4"/>
  <c r="V52" i="4" s="1"/>
  <c r="V61" i="4" s="1"/>
  <c r="V32" i="4"/>
  <c r="V48" i="4" s="1"/>
  <c r="V57" i="4" s="1"/>
  <c r="V31" i="4"/>
  <c r="V47" i="4" s="1"/>
  <c r="V56" i="4" s="1"/>
  <c r="V103" i="4"/>
  <c r="V111" i="4" s="1"/>
  <c r="V120" i="4" s="1"/>
  <c r="W4" i="7"/>
  <c r="V5" i="7"/>
  <c r="V6" i="7" s="1"/>
  <c r="S44" i="8"/>
  <c r="S41" i="8"/>
  <c r="S45" i="8"/>
  <c r="S42" i="8"/>
  <c r="S46" i="8"/>
  <c r="S43" i="8"/>
  <c r="S38" i="8"/>
  <c r="Q39" i="8"/>
  <c r="Q47" i="8" s="1"/>
  <c r="V106" i="4"/>
  <c r="R27" i="8"/>
  <c r="R34" i="24" s="1"/>
  <c r="Z1" i="8"/>
  <c r="Y2" i="8"/>
  <c r="T121" i="4"/>
  <c r="T32" i="8"/>
  <c r="T39" i="24" s="1"/>
  <c r="T20" i="8"/>
  <c r="T31" i="8"/>
  <c r="T38" i="24" s="1"/>
  <c r="T19" i="8"/>
  <c r="T34" i="8"/>
  <c r="T41" i="24" s="1"/>
  <c r="T22" i="8"/>
  <c r="T18" i="8"/>
  <c r="T33" i="8"/>
  <c r="T40" i="24" s="1"/>
  <c r="T21" i="8"/>
  <c r="T17" i="8"/>
  <c r="S15" i="8"/>
  <c r="S19" i="24" s="1"/>
  <c r="U112" i="4"/>
  <c r="T80" i="4"/>
  <c r="S85" i="4"/>
  <c r="W91" i="4"/>
  <c r="W90" i="4"/>
  <c r="W71" i="4"/>
  <c r="W70" i="4"/>
  <c r="U53" i="4"/>
  <c r="T14" i="8" s="1"/>
  <c r="W40" i="4"/>
  <c r="W39" i="4"/>
  <c r="W43" i="4"/>
  <c r="W41" i="4"/>
  <c r="W42" i="4"/>
  <c r="W44" i="4"/>
  <c r="G44" i="24"/>
  <c r="G13" i="5"/>
  <c r="F85" i="8" s="1"/>
  <c r="H8" i="5"/>
  <c r="E27" i="5"/>
  <c r="E29" i="5" s="1"/>
  <c r="F20" i="5"/>
  <c r="W12" i="4"/>
  <c r="W9" i="4"/>
  <c r="D122" i="8"/>
  <c r="D77" i="8"/>
  <c r="U19" i="6"/>
  <c r="H41" i="6"/>
  <c r="V218" i="4"/>
  <c r="U54" i="8" s="1"/>
  <c r="V223" i="4"/>
  <c r="U59" i="8" s="1"/>
  <c r="V222" i="4"/>
  <c r="U58" i="8" s="1"/>
  <c r="V221" i="4"/>
  <c r="U57" i="8" s="1"/>
  <c r="V220" i="4"/>
  <c r="U56" i="8" s="1"/>
  <c r="V219" i="4"/>
  <c r="U55" i="8" s="1"/>
  <c r="V227" i="4"/>
  <c r="U63" i="8" s="1"/>
  <c r="V226" i="4"/>
  <c r="U62" i="8" s="1"/>
  <c r="V225" i="4"/>
  <c r="U61" i="8" s="1"/>
  <c r="V224" i="4"/>
  <c r="U60" i="8" s="1"/>
  <c r="V231" i="4"/>
  <c r="U67" i="8" s="1"/>
  <c r="V228" i="4"/>
  <c r="U64" i="8" s="1"/>
  <c r="V230" i="4"/>
  <c r="U66" i="8" s="1"/>
  <c r="V232" i="4"/>
  <c r="U68" i="8" s="1"/>
  <c r="V234" i="4"/>
  <c r="U70" i="8" s="1"/>
  <c r="V233" i="4"/>
  <c r="U69" i="8" s="1"/>
  <c r="V229" i="4"/>
  <c r="U65" i="8" s="1"/>
  <c r="V127" i="4"/>
  <c r="V164" i="4" s="1"/>
  <c r="T153" i="7"/>
  <c r="S128" i="8" s="1"/>
  <c r="X2" i="4"/>
  <c r="Y1" i="4"/>
  <c r="P92" i="8"/>
  <c r="P91" i="8"/>
  <c r="T130" i="7"/>
  <c r="U28" i="7" s="1"/>
  <c r="T122" i="7"/>
  <c r="U20" i="7" s="1"/>
  <c r="Z8" i="24"/>
  <c r="Z3" i="24"/>
  <c r="AA4" i="24"/>
  <c r="Z78" i="24"/>
  <c r="Z112" i="24"/>
  <c r="T114" i="7"/>
  <c r="U12" i="7" s="1"/>
  <c r="T121" i="7"/>
  <c r="U19" i="7" s="1"/>
  <c r="T129" i="7"/>
  <c r="U27" i="7" s="1"/>
  <c r="T137" i="7"/>
  <c r="U35" i="7" s="1"/>
  <c r="T117" i="7"/>
  <c r="U15" i="7" s="1"/>
  <c r="T123" i="7"/>
  <c r="U21" i="7" s="1"/>
  <c r="T116" i="7"/>
  <c r="U14" i="7" s="1"/>
  <c r="T124" i="7"/>
  <c r="U22" i="7" s="1"/>
  <c r="T101" i="7"/>
  <c r="T127" i="7"/>
  <c r="U25" i="7" s="1"/>
  <c r="T136" i="7"/>
  <c r="U34" i="7" s="1"/>
  <c r="X11" i="4"/>
  <c r="T125" i="7"/>
  <c r="U23" i="7" s="1"/>
  <c r="T132" i="7"/>
  <c r="U30" i="7" s="1"/>
  <c r="T126" i="7"/>
  <c r="U24" i="7" s="1"/>
  <c r="U33" i="6"/>
  <c r="T120" i="7"/>
  <c r="U18" i="7" s="1"/>
  <c r="R235" i="4"/>
  <c r="T134" i="7"/>
  <c r="U32" i="7" s="1"/>
  <c r="R127" i="8"/>
  <c r="R129" i="8" s="1"/>
  <c r="S155" i="7"/>
  <c r="U18" i="6"/>
  <c r="T46" i="6"/>
  <c r="T118" i="7"/>
  <c r="U16" i="7" s="1"/>
  <c r="V25" i="6"/>
  <c r="V24" i="6"/>
  <c r="V12" i="6"/>
  <c r="V31" i="6" s="1"/>
  <c r="W4" i="6"/>
  <c r="V13" i="6"/>
  <c r="V32" i="6" s="1"/>
  <c r="V11" i="6"/>
  <c r="V30" i="6" s="1"/>
  <c r="V23" i="6"/>
  <c r="V3" i="6"/>
  <c r="S217" i="4"/>
  <c r="R53" i="8" s="1"/>
  <c r="S216" i="4"/>
  <c r="R52" i="8" s="1"/>
  <c r="S108" i="14"/>
  <c r="U116" i="8"/>
  <c r="U80" i="8"/>
  <c r="V4" i="8"/>
  <c r="V132" i="8" s="1"/>
  <c r="V106" i="24" s="1"/>
  <c r="U11" i="8"/>
  <c r="S87" i="20" s="1"/>
  <c r="U7" i="8"/>
  <c r="U6" i="8"/>
  <c r="U5" i="8"/>
  <c r="U3" i="8"/>
  <c r="S134" i="8"/>
  <c r="M113" i="7"/>
  <c r="M41" i="7"/>
  <c r="T108" i="8"/>
  <c r="U37" i="6"/>
  <c r="U26" i="6"/>
  <c r="T133" i="8" s="1"/>
  <c r="T40" i="6"/>
  <c r="T45" i="6"/>
  <c r="U17" i="6"/>
  <c r="R147" i="7"/>
  <c r="S33" i="7"/>
  <c r="S135" i="7" s="1"/>
  <c r="T154" i="7"/>
  <c r="T75" i="7"/>
  <c r="T79" i="7"/>
  <c r="U102" i="7"/>
  <c r="R136" i="8"/>
  <c r="S109" i="7"/>
  <c r="R73" i="8" s="1"/>
  <c r="R69" i="24" s="1"/>
  <c r="U38" i="6"/>
  <c r="T152" i="7"/>
  <c r="U103" i="7"/>
  <c r="K93" i="8"/>
  <c r="L149" i="7"/>
  <c r="T128" i="7"/>
  <c r="U26" i="7" s="1"/>
  <c r="T216" i="4"/>
  <c r="S52" i="8" s="1"/>
  <c r="T217" i="4"/>
  <c r="S53" i="8" s="1"/>
  <c r="F99" i="8"/>
  <c r="F104" i="8"/>
  <c r="W4" i="5"/>
  <c r="V5" i="5"/>
  <c r="V3" i="5"/>
  <c r="R146" i="7"/>
  <c r="S13" i="7"/>
  <c r="S115" i="7" s="1"/>
  <c r="X4" i="4"/>
  <c r="W3" i="4"/>
  <c r="U39" i="6"/>
  <c r="V145" i="7"/>
  <c r="V112" i="7"/>
  <c r="V151" i="7"/>
  <c r="V78" i="7"/>
  <c r="V44" i="7"/>
  <c r="V10" i="7"/>
  <c r="V3" i="7"/>
  <c r="U99" i="7"/>
  <c r="T131" i="7"/>
  <c r="U29" i="7" s="1"/>
  <c r="T119" i="7"/>
  <c r="U17" i="7" s="1"/>
  <c r="T133" i="7"/>
  <c r="U31" i="7" s="1"/>
  <c r="Y104" i="7" l="1"/>
  <c r="Y106" i="7"/>
  <c r="Z1" i="7"/>
  <c r="Y108" i="7"/>
  <c r="Y107" i="7"/>
  <c r="Y2" i="7"/>
  <c r="Y105" i="7"/>
  <c r="AA1" i="5"/>
  <c r="Z2" i="5"/>
  <c r="R120" i="8"/>
  <c r="R121" i="8"/>
  <c r="F71" i="24"/>
  <c r="S120" i="8"/>
  <c r="AA1" i="6"/>
  <c r="Z2" i="6"/>
  <c r="S136" i="8"/>
  <c r="S131" i="24"/>
  <c r="F106" i="8"/>
  <c r="F104" i="24"/>
  <c r="K94" i="8"/>
  <c r="K92" i="24"/>
  <c r="R30" i="24"/>
  <c r="T33" i="24"/>
  <c r="AA1" i="24"/>
  <c r="Z2" i="24"/>
  <c r="X20" i="4"/>
  <c r="X22" i="4"/>
  <c r="X23" i="4"/>
  <c r="X25" i="4"/>
  <c r="X21" i="4"/>
  <c r="X24" i="4"/>
  <c r="V115" i="4"/>
  <c r="U29" i="8" s="1"/>
  <c r="U36" i="24" s="1"/>
  <c r="T48" i="6"/>
  <c r="S74" i="8" s="1"/>
  <c r="S121" i="8" s="1"/>
  <c r="W26" i="4"/>
  <c r="U84" i="4"/>
  <c r="T28" i="8" s="1"/>
  <c r="T35" i="24" s="1"/>
  <c r="U211" i="4"/>
  <c r="U83" i="4"/>
  <c r="S40" i="8"/>
  <c r="S23" i="8"/>
  <c r="V201" i="4"/>
  <c r="V62" i="4" s="1"/>
  <c r="V203" i="4"/>
  <c r="V202" i="4"/>
  <c r="V204" i="4"/>
  <c r="V206" i="4"/>
  <c r="V116" i="4" s="1"/>
  <c r="U30" i="8" s="1"/>
  <c r="U37" i="24" s="1"/>
  <c r="V215" i="4"/>
  <c r="U51" i="8" s="1"/>
  <c r="T16" i="8"/>
  <c r="R71" i="8"/>
  <c r="S28" i="5" s="1"/>
  <c r="S71" i="8"/>
  <c r="T28" i="5" s="1"/>
  <c r="R35" i="8"/>
  <c r="S19" i="5" s="1"/>
  <c r="P72" i="8"/>
  <c r="Q48" i="8"/>
  <c r="Q72" i="8"/>
  <c r="U198" i="4"/>
  <c r="W129" i="4"/>
  <c r="W166" i="4" s="1"/>
  <c r="W137" i="4"/>
  <c r="W174" i="4" s="1"/>
  <c r="W145" i="4"/>
  <c r="W182" i="4" s="1"/>
  <c r="W157" i="4"/>
  <c r="W194" i="4" s="1"/>
  <c r="W130" i="4"/>
  <c r="W167" i="4" s="1"/>
  <c r="W138" i="4"/>
  <c r="W175" i="4" s="1"/>
  <c r="W149" i="4"/>
  <c r="W186" i="4" s="1"/>
  <c r="W153" i="4"/>
  <c r="W190" i="4" s="1"/>
  <c r="V161" i="4"/>
  <c r="W131" i="4"/>
  <c r="W168" i="4" s="1"/>
  <c r="W139" i="4"/>
  <c r="W176" i="4" s="1"/>
  <c r="W151" i="4"/>
  <c r="W188" i="4" s="1"/>
  <c r="W154" i="4"/>
  <c r="W191" i="4" s="1"/>
  <c r="W132" i="4"/>
  <c r="W169" i="4" s="1"/>
  <c r="W140" i="4"/>
  <c r="W177" i="4" s="1"/>
  <c r="W150" i="4"/>
  <c r="W187" i="4" s="1"/>
  <c r="W155" i="4"/>
  <c r="W192" i="4" s="1"/>
  <c r="W133" i="4"/>
  <c r="W170" i="4" s="1"/>
  <c r="W141" i="4"/>
  <c r="W178" i="4" s="1"/>
  <c r="W152" i="4"/>
  <c r="W189" i="4" s="1"/>
  <c r="W156" i="4"/>
  <c r="W193" i="4" s="1"/>
  <c r="W134" i="4"/>
  <c r="W171" i="4" s="1"/>
  <c r="W142" i="4"/>
  <c r="W179" i="4" s="1"/>
  <c r="W146" i="4"/>
  <c r="W183" i="4" s="1"/>
  <c r="W158" i="4"/>
  <c r="W195" i="4" s="1"/>
  <c r="W135" i="4"/>
  <c r="W172" i="4" s="1"/>
  <c r="W143" i="4"/>
  <c r="W180" i="4" s="1"/>
  <c r="W147" i="4"/>
  <c r="W184" i="4" s="1"/>
  <c r="W205" i="4" s="1"/>
  <c r="W159" i="4"/>
  <c r="W196" i="4" s="1"/>
  <c r="W128" i="4"/>
  <c r="W165" i="4" s="1"/>
  <c r="W136" i="4"/>
  <c r="W173" i="4" s="1"/>
  <c r="W144" i="4"/>
  <c r="W181" i="4" s="1"/>
  <c r="W148" i="4"/>
  <c r="W185" i="4" s="1"/>
  <c r="W160" i="4"/>
  <c r="W197" i="4" s="1"/>
  <c r="W99" i="4"/>
  <c r="W107" i="4" s="1"/>
  <c r="V75" i="4"/>
  <c r="V79" i="4" s="1"/>
  <c r="V74" i="4"/>
  <c r="V78" i="4" s="1"/>
  <c r="V51" i="4"/>
  <c r="V60" i="4" s="1"/>
  <c r="W100" i="4"/>
  <c r="W108" i="4" s="1"/>
  <c r="W117" i="4" s="1"/>
  <c r="W34" i="4"/>
  <c r="W50" i="4" s="1"/>
  <c r="W59" i="4" s="1"/>
  <c r="W32" i="4"/>
  <c r="W48" i="4" s="1"/>
  <c r="W57" i="4" s="1"/>
  <c r="W31" i="4"/>
  <c r="W101" i="4"/>
  <c r="W109" i="4" s="1"/>
  <c r="W118" i="4" s="1"/>
  <c r="X10" i="4"/>
  <c r="X100" i="4" s="1"/>
  <c r="W102" i="4"/>
  <c r="W110" i="4" s="1"/>
  <c r="W119" i="4" s="1"/>
  <c r="W103" i="4"/>
  <c r="W111" i="4" s="1"/>
  <c r="W120" i="4" s="1"/>
  <c r="V45" i="7"/>
  <c r="V46" i="7"/>
  <c r="V47" i="7"/>
  <c r="V56" i="7"/>
  <c r="V90" i="7" s="1"/>
  <c r="V49" i="7"/>
  <c r="V83" i="7" s="1"/>
  <c r="V50" i="7"/>
  <c r="V84" i="7" s="1"/>
  <c r="V53" i="7"/>
  <c r="V87" i="7" s="1"/>
  <c r="V54" i="7"/>
  <c r="V88" i="7" s="1"/>
  <c r="V52" i="7"/>
  <c r="V86" i="7" s="1"/>
  <c r="V55" i="7"/>
  <c r="V89" i="7" s="1"/>
  <c r="V51" i="7"/>
  <c r="V85" i="7" s="1"/>
  <c r="V58" i="7"/>
  <c r="V92" i="7" s="1"/>
  <c r="V60" i="7"/>
  <c r="V94" i="7" s="1"/>
  <c r="V48" i="7"/>
  <c r="V82" i="7" s="1"/>
  <c r="V59" i="7"/>
  <c r="V93" i="7" s="1"/>
  <c r="V65" i="7"/>
  <c r="V61" i="7"/>
  <c r="V95" i="7" s="1"/>
  <c r="V62" i="7"/>
  <c r="V96" i="7" s="1"/>
  <c r="V63" i="7"/>
  <c r="V97" i="7" s="1"/>
  <c r="V68" i="7"/>
  <c r="V72" i="7"/>
  <c r="V140" i="7" s="1"/>
  <c r="W38" i="7" s="1"/>
  <c r="V64" i="7"/>
  <c r="V98" i="7" s="1"/>
  <c r="V67" i="7"/>
  <c r="V57" i="7"/>
  <c r="V91" i="7" s="1"/>
  <c r="V66" i="7"/>
  <c r="V70" i="7"/>
  <c r="V138" i="7" s="1"/>
  <c r="W36" i="7" s="1"/>
  <c r="V73" i="7"/>
  <c r="V141" i="7" s="1"/>
  <c r="W39" i="7" s="1"/>
  <c r="V69" i="7"/>
  <c r="V71" i="7"/>
  <c r="V139" i="7" s="1"/>
  <c r="W37" i="7" s="1"/>
  <c r="V74" i="7"/>
  <c r="V142" i="7" s="1"/>
  <c r="W40" i="7" s="1"/>
  <c r="W35" i="4"/>
  <c r="W51" i="4" s="1"/>
  <c r="W60" i="4" s="1"/>
  <c r="W36" i="4"/>
  <c r="W52" i="4" s="1"/>
  <c r="W61" i="4" s="1"/>
  <c r="W33" i="4"/>
  <c r="W49" i="4" s="1"/>
  <c r="W58" i="4" s="1"/>
  <c r="X4" i="7"/>
  <c r="W5" i="7"/>
  <c r="W6" i="7" s="1"/>
  <c r="T42" i="8"/>
  <c r="T41" i="8"/>
  <c r="T43" i="8"/>
  <c r="T46" i="8"/>
  <c r="T45" i="8"/>
  <c r="T44" i="8"/>
  <c r="U17" i="8"/>
  <c r="R39" i="8"/>
  <c r="R47" i="8" s="1"/>
  <c r="T38" i="8"/>
  <c r="S27" i="8"/>
  <c r="AA1" i="8"/>
  <c r="Z2" i="8"/>
  <c r="U33" i="8"/>
  <c r="U40" i="24" s="1"/>
  <c r="U21" i="8"/>
  <c r="U32" i="8"/>
  <c r="U39" i="24" s="1"/>
  <c r="U20" i="8"/>
  <c r="U34" i="8"/>
  <c r="U41" i="24" s="1"/>
  <c r="U22" i="8"/>
  <c r="U18" i="8"/>
  <c r="U31" i="8"/>
  <c r="U38" i="24" s="1"/>
  <c r="U19" i="8"/>
  <c r="T15" i="8"/>
  <c r="V112" i="4"/>
  <c r="U121" i="4"/>
  <c r="U80" i="4"/>
  <c r="T85" i="4"/>
  <c r="W106" i="4"/>
  <c r="X91" i="4"/>
  <c r="X90" i="4"/>
  <c r="X71" i="4"/>
  <c r="X70" i="4"/>
  <c r="X41" i="4"/>
  <c r="X40" i="4"/>
  <c r="X39" i="4"/>
  <c r="X44" i="4"/>
  <c r="X42" i="4"/>
  <c r="X43" i="4"/>
  <c r="E109" i="14"/>
  <c r="E31" i="5"/>
  <c r="E35" i="5" s="1"/>
  <c r="D119" i="8" s="1"/>
  <c r="F32" i="5"/>
  <c r="H34" i="5"/>
  <c r="G33" i="5"/>
  <c r="F27" i="5"/>
  <c r="F29" i="5" s="1"/>
  <c r="D86" i="8"/>
  <c r="F18" i="5"/>
  <c r="X12" i="4"/>
  <c r="X9" i="4"/>
  <c r="F41" i="5"/>
  <c r="F42" i="5" s="1"/>
  <c r="F43" i="5" s="1"/>
  <c r="E76" i="8" s="1"/>
  <c r="E72" i="24" s="1"/>
  <c r="E73" i="24" s="1"/>
  <c r="B121" i="14"/>
  <c r="D109" i="8"/>
  <c r="I10" i="5"/>
  <c r="J11" i="5"/>
  <c r="K12" i="5"/>
  <c r="H9" i="5"/>
  <c r="H14" i="5" s="1"/>
  <c r="G118" i="8" s="1"/>
  <c r="U20" i="6"/>
  <c r="T134" i="8"/>
  <c r="I41" i="6"/>
  <c r="H104" i="8" s="1"/>
  <c r="U108" i="8"/>
  <c r="W127" i="4"/>
  <c r="W164" i="4" s="1"/>
  <c r="W219" i="4"/>
  <c r="V55" i="8" s="1"/>
  <c r="W218" i="4"/>
  <c r="V54" i="8" s="1"/>
  <c r="W223" i="4"/>
  <c r="V59" i="8" s="1"/>
  <c r="W221" i="4"/>
  <c r="V57" i="8" s="1"/>
  <c r="W226" i="4"/>
  <c r="V62" i="8" s="1"/>
  <c r="W225" i="4"/>
  <c r="V61" i="8" s="1"/>
  <c r="W220" i="4"/>
  <c r="V56" i="8" s="1"/>
  <c r="W227" i="4"/>
  <c r="V63" i="8" s="1"/>
  <c r="W232" i="4"/>
  <c r="V68" i="8" s="1"/>
  <c r="W229" i="4"/>
  <c r="V65" i="8" s="1"/>
  <c r="W224" i="4"/>
  <c r="V60" i="8" s="1"/>
  <c r="W228" i="4"/>
  <c r="V64" i="8" s="1"/>
  <c r="W222" i="4"/>
  <c r="V58" i="8" s="1"/>
  <c r="W231" i="4"/>
  <c r="V67" i="8" s="1"/>
  <c r="W233" i="4"/>
  <c r="V69" i="8" s="1"/>
  <c r="W234" i="4"/>
  <c r="V70" i="8" s="1"/>
  <c r="W230" i="4"/>
  <c r="V66" i="8" s="1"/>
  <c r="Z1" i="4"/>
  <c r="Y2" i="4"/>
  <c r="Q92" i="8"/>
  <c r="Q91" i="8"/>
  <c r="U121" i="7"/>
  <c r="V19" i="7" s="1"/>
  <c r="AA8" i="24"/>
  <c r="AA3" i="24"/>
  <c r="AB4" i="24"/>
  <c r="AA78" i="24"/>
  <c r="AA112" i="24"/>
  <c r="U129" i="7"/>
  <c r="V27" i="7" s="1"/>
  <c r="U114" i="7"/>
  <c r="V12" i="7" s="1"/>
  <c r="T109" i="7"/>
  <c r="S73" i="8" s="1"/>
  <c r="S69" i="24" s="1"/>
  <c r="U136" i="7"/>
  <c r="V34" i="7" s="1"/>
  <c r="U120" i="7"/>
  <c r="V18" i="7" s="1"/>
  <c r="U119" i="7"/>
  <c r="V17" i="7" s="1"/>
  <c r="U131" i="7"/>
  <c r="V29" i="7" s="1"/>
  <c r="U130" i="7"/>
  <c r="V28" i="7" s="1"/>
  <c r="Y11" i="4"/>
  <c r="U122" i="7"/>
  <c r="V20" i="7" s="1"/>
  <c r="V39" i="6"/>
  <c r="W19" i="6" s="1"/>
  <c r="U137" i="7"/>
  <c r="V35" i="7" s="1"/>
  <c r="M148" i="7"/>
  <c r="N11" i="7"/>
  <c r="M143" i="7"/>
  <c r="G99" i="8"/>
  <c r="G104" i="8"/>
  <c r="W112" i="7"/>
  <c r="W151" i="7"/>
  <c r="W145" i="7"/>
  <c r="W78" i="7"/>
  <c r="W44" i="7"/>
  <c r="W10" i="7"/>
  <c r="W3" i="7"/>
  <c r="X4" i="5"/>
  <c r="W5" i="5"/>
  <c r="W3" i="5"/>
  <c r="T235" i="4"/>
  <c r="U124" i="7"/>
  <c r="V22" i="7" s="1"/>
  <c r="U126" i="7"/>
  <c r="V24" i="7" s="1"/>
  <c r="T108" i="14"/>
  <c r="V116" i="8"/>
  <c r="V80" i="8"/>
  <c r="W4" i="8"/>
  <c r="W132" i="8" s="1"/>
  <c r="W106" i="24" s="1"/>
  <c r="V11" i="8"/>
  <c r="T87" i="20" s="1"/>
  <c r="V7" i="8"/>
  <c r="V6" i="8"/>
  <c r="V5" i="8"/>
  <c r="V3" i="8"/>
  <c r="V38" i="6"/>
  <c r="U153" i="7"/>
  <c r="T128" i="8" s="1"/>
  <c r="U101" i="7"/>
  <c r="V103" i="7"/>
  <c r="U45" i="6"/>
  <c r="V17" i="6"/>
  <c r="U40" i="6"/>
  <c r="U91" i="7"/>
  <c r="U125" i="7" s="1"/>
  <c r="V23" i="7" s="1"/>
  <c r="S235" i="4"/>
  <c r="U154" i="7"/>
  <c r="U75" i="7"/>
  <c r="U79" i="7"/>
  <c r="V102" i="7"/>
  <c r="U152" i="7"/>
  <c r="U81" i="7"/>
  <c r="U118" i="7"/>
  <c r="V16" i="7" s="1"/>
  <c r="U123" i="7"/>
  <c r="V21" i="7" s="1"/>
  <c r="S146" i="7"/>
  <c r="T13" i="7"/>
  <c r="T115" i="7" s="1"/>
  <c r="U127" i="7"/>
  <c r="V25" i="7" s="1"/>
  <c r="V100" i="7"/>
  <c r="U116" i="7"/>
  <c r="V14" i="7" s="1"/>
  <c r="V26" i="6"/>
  <c r="U133" i="8" s="1"/>
  <c r="V37" i="6"/>
  <c r="U117" i="7"/>
  <c r="V15" i="7" s="1"/>
  <c r="T33" i="7"/>
  <c r="T135" i="7" s="1"/>
  <c r="S147" i="7"/>
  <c r="U133" i="7"/>
  <c r="V31" i="7" s="1"/>
  <c r="U47" i="6"/>
  <c r="V19" i="6"/>
  <c r="U128" i="7"/>
  <c r="V26" i="7" s="1"/>
  <c r="S127" i="8"/>
  <c r="T155" i="7"/>
  <c r="U132" i="7"/>
  <c r="V30" i="7" s="1"/>
  <c r="V33" i="6"/>
  <c r="Y4" i="4"/>
  <c r="X3" i="4"/>
  <c r="U217" i="4"/>
  <c r="T53" i="8" s="1"/>
  <c r="U216" i="4"/>
  <c r="T52" i="8" s="1"/>
  <c r="V99" i="7"/>
  <c r="U46" i="6"/>
  <c r="V18" i="6"/>
  <c r="U100" i="7"/>
  <c r="U134" i="7" s="1"/>
  <c r="V32" i="7" s="1"/>
  <c r="W25" i="6"/>
  <c r="X4" i="6"/>
  <c r="W13" i="6"/>
  <c r="W32" i="6" s="1"/>
  <c r="W11" i="6"/>
  <c r="W30" i="6" s="1"/>
  <c r="W23" i="6"/>
  <c r="W3" i="6"/>
  <c r="W24" i="6"/>
  <c r="W12" i="6"/>
  <c r="W31" i="6" s="1"/>
  <c r="Z105" i="7" l="1"/>
  <c r="AA1" i="7"/>
  <c r="Z106" i="7"/>
  <c r="Z104" i="7"/>
  <c r="Z108" i="7"/>
  <c r="Z107" i="7"/>
  <c r="Z2" i="7"/>
  <c r="AA2" i="5"/>
  <c r="AB1" i="5"/>
  <c r="G71" i="24"/>
  <c r="P75" i="8"/>
  <c r="Q40" i="5" s="1"/>
  <c r="N119" i="14"/>
  <c r="Q75" i="8"/>
  <c r="R40" i="5" s="1"/>
  <c r="O119" i="14"/>
  <c r="T120" i="8"/>
  <c r="AB1" i="6"/>
  <c r="AA2" i="6"/>
  <c r="H106" i="8"/>
  <c r="H104" i="24"/>
  <c r="G106" i="8"/>
  <c r="G104" i="24"/>
  <c r="T136" i="8"/>
  <c r="T131" i="24"/>
  <c r="D124" i="8"/>
  <c r="D139" i="8" s="1"/>
  <c r="D140" i="8" s="1"/>
  <c r="E138" i="8" s="1"/>
  <c r="D119" i="24"/>
  <c r="E74" i="24"/>
  <c r="E107" i="24"/>
  <c r="S30" i="24"/>
  <c r="S34" i="24"/>
  <c r="T19" i="24"/>
  <c r="AA2" i="24"/>
  <c r="AB1" i="24"/>
  <c r="V84" i="4"/>
  <c r="U28" i="8" s="1"/>
  <c r="U35" i="24" s="1"/>
  <c r="Y25" i="4"/>
  <c r="Y22" i="4"/>
  <c r="Y23" i="4"/>
  <c r="Y21" i="4"/>
  <c r="Y20" i="4"/>
  <c r="Y24" i="4"/>
  <c r="W115" i="4"/>
  <c r="V29" i="8" s="1"/>
  <c r="V36" i="24" s="1"/>
  <c r="X26" i="4"/>
  <c r="V83" i="4"/>
  <c r="V63" i="4"/>
  <c r="U26" i="8" s="1"/>
  <c r="V211" i="4"/>
  <c r="W201" i="4"/>
  <c r="W62" i="4" s="1"/>
  <c r="W203" i="4"/>
  <c r="W206" i="4"/>
  <c r="W116" i="4" s="1"/>
  <c r="V30" i="8" s="1"/>
  <c r="V37" i="24" s="1"/>
  <c r="W204" i="4"/>
  <c r="W202" i="4"/>
  <c r="W215" i="4"/>
  <c r="V51" i="8" s="1"/>
  <c r="T23" i="8"/>
  <c r="U48" i="6"/>
  <c r="T74" i="8" s="1"/>
  <c r="T40" i="8"/>
  <c r="U41" i="8"/>
  <c r="T71" i="8"/>
  <c r="U28" i="5" s="1"/>
  <c r="S35" i="8"/>
  <c r="R48" i="8"/>
  <c r="V198" i="4"/>
  <c r="X141" i="4"/>
  <c r="X178" i="4" s="1"/>
  <c r="X157" i="4"/>
  <c r="X194" i="4" s="1"/>
  <c r="X135" i="4"/>
  <c r="X172" i="4" s="1"/>
  <c r="X143" i="4"/>
  <c r="X180" i="4" s="1"/>
  <c r="X151" i="4"/>
  <c r="X188" i="4" s="1"/>
  <c r="X159" i="4"/>
  <c r="X196" i="4" s="1"/>
  <c r="X133" i="4"/>
  <c r="X170" i="4" s="1"/>
  <c r="X149" i="4"/>
  <c r="X186" i="4" s="1"/>
  <c r="X128" i="4"/>
  <c r="X165" i="4" s="1"/>
  <c r="X136" i="4"/>
  <c r="X173" i="4" s="1"/>
  <c r="X144" i="4"/>
  <c r="X181" i="4" s="1"/>
  <c r="X152" i="4"/>
  <c r="X189" i="4" s="1"/>
  <c r="X160" i="4"/>
  <c r="X197" i="4" s="1"/>
  <c r="X129" i="4"/>
  <c r="X166" i="4" s="1"/>
  <c r="X137" i="4"/>
  <c r="X174" i="4" s="1"/>
  <c r="X145" i="4"/>
  <c r="X182" i="4" s="1"/>
  <c r="X153" i="4"/>
  <c r="X190" i="4" s="1"/>
  <c r="X130" i="4"/>
  <c r="X167" i="4" s="1"/>
  <c r="X138" i="4"/>
  <c r="X175" i="4" s="1"/>
  <c r="X146" i="4"/>
  <c r="X183" i="4" s="1"/>
  <c r="X154" i="4"/>
  <c r="X191" i="4" s="1"/>
  <c r="W161" i="4"/>
  <c r="X131" i="4"/>
  <c r="X168" i="4" s="1"/>
  <c r="X139" i="4"/>
  <c r="X176" i="4" s="1"/>
  <c r="X147" i="4"/>
  <c r="X184" i="4" s="1"/>
  <c r="X205" i="4" s="1"/>
  <c r="X155" i="4"/>
  <c r="X192" i="4" s="1"/>
  <c r="X132" i="4"/>
  <c r="X169" i="4" s="1"/>
  <c r="X140" i="4"/>
  <c r="X177" i="4" s="1"/>
  <c r="X148" i="4"/>
  <c r="X185" i="4" s="1"/>
  <c r="X156" i="4"/>
  <c r="X193" i="4" s="1"/>
  <c r="X134" i="4"/>
  <c r="X171" i="4" s="1"/>
  <c r="X142" i="4"/>
  <c r="X179" i="4" s="1"/>
  <c r="X150" i="4"/>
  <c r="X187" i="4" s="1"/>
  <c r="X158" i="4"/>
  <c r="X195" i="4" s="1"/>
  <c r="X34" i="4"/>
  <c r="X50" i="4" s="1"/>
  <c r="X59" i="4" s="1"/>
  <c r="X33" i="4"/>
  <c r="X49" i="4" s="1"/>
  <c r="X58" i="4" s="1"/>
  <c r="U16" i="8"/>
  <c r="V53" i="4"/>
  <c r="U14" i="8" s="1"/>
  <c r="W75" i="4"/>
  <c r="W79" i="4" s="1"/>
  <c r="W74" i="4"/>
  <c r="W78" i="4" s="1"/>
  <c r="X99" i="4"/>
  <c r="X107" i="4" s="1"/>
  <c r="X103" i="4"/>
  <c r="X111" i="4" s="1"/>
  <c r="X120" i="4" s="1"/>
  <c r="Y10" i="4"/>
  <c r="Y99" i="4" s="1"/>
  <c r="X32" i="4"/>
  <c r="X48" i="4" s="1"/>
  <c r="X57" i="4" s="1"/>
  <c r="X102" i="4"/>
  <c r="X110" i="4" s="1"/>
  <c r="X119" i="4" s="1"/>
  <c r="W45" i="7"/>
  <c r="W46" i="7"/>
  <c r="W80" i="7" s="1"/>
  <c r="W48" i="7"/>
  <c r="W82" i="7" s="1"/>
  <c r="W49" i="7"/>
  <c r="W83" i="7" s="1"/>
  <c r="W51" i="7"/>
  <c r="W85" i="7" s="1"/>
  <c r="W52" i="7"/>
  <c r="W86" i="7" s="1"/>
  <c r="W50" i="7"/>
  <c r="W84" i="7" s="1"/>
  <c r="W58" i="7"/>
  <c r="W92" i="7" s="1"/>
  <c r="W47" i="7"/>
  <c r="W54" i="7"/>
  <c r="W88" i="7" s="1"/>
  <c r="W56" i="7"/>
  <c r="W90" i="7" s="1"/>
  <c r="W59" i="7"/>
  <c r="W93" i="7" s="1"/>
  <c r="W53" i="7"/>
  <c r="W87" i="7" s="1"/>
  <c r="W55" i="7"/>
  <c r="W89" i="7" s="1"/>
  <c r="W60" i="7"/>
  <c r="W94" i="7" s="1"/>
  <c r="W57" i="7"/>
  <c r="W91" i="7" s="1"/>
  <c r="W61" i="7"/>
  <c r="W95" i="7" s="1"/>
  <c r="W62" i="7"/>
  <c r="W96" i="7" s="1"/>
  <c r="W63" i="7"/>
  <c r="W97" i="7" s="1"/>
  <c r="W68" i="7"/>
  <c r="W72" i="7"/>
  <c r="W140" i="7" s="1"/>
  <c r="X38" i="7" s="1"/>
  <c r="W64" i="7"/>
  <c r="W98" i="7" s="1"/>
  <c r="W65" i="7"/>
  <c r="W67" i="7"/>
  <c r="W69" i="7"/>
  <c r="W70" i="7"/>
  <c r="W138" i="7" s="1"/>
  <c r="X36" i="7" s="1"/>
  <c r="W74" i="7"/>
  <c r="W142" i="7" s="1"/>
  <c r="X40" i="7" s="1"/>
  <c r="W66" i="7"/>
  <c r="W71" i="7"/>
  <c r="W139" i="7" s="1"/>
  <c r="X37" i="7" s="1"/>
  <c r="W73" i="7"/>
  <c r="W141" i="7" s="1"/>
  <c r="X39" i="7" s="1"/>
  <c r="X31" i="4"/>
  <c r="X98" i="4"/>
  <c r="X106" i="4" s="1"/>
  <c r="X36" i="4"/>
  <c r="X52" i="4" s="1"/>
  <c r="X61" i="4" s="1"/>
  <c r="X101" i="4"/>
  <c r="X109" i="4" s="1"/>
  <c r="X118" i="4" s="1"/>
  <c r="X35" i="4"/>
  <c r="X51" i="4" s="1"/>
  <c r="X60" i="4" s="1"/>
  <c r="Y4" i="7"/>
  <c r="X5" i="7"/>
  <c r="X6" i="7" s="1"/>
  <c r="U44" i="8"/>
  <c r="U46" i="8"/>
  <c r="U42" i="8"/>
  <c r="U43" i="8"/>
  <c r="U45" i="8"/>
  <c r="S39" i="8"/>
  <c r="S47" i="8" s="1"/>
  <c r="T27" i="8"/>
  <c r="AB1" i="8"/>
  <c r="AA2" i="8"/>
  <c r="V121" i="4"/>
  <c r="V18" i="8"/>
  <c r="V31" i="8"/>
  <c r="V38" i="24" s="1"/>
  <c r="V19" i="8"/>
  <c r="V32" i="8"/>
  <c r="V39" i="24" s="1"/>
  <c r="V20" i="8"/>
  <c r="V34" i="8"/>
  <c r="V41" i="24" s="1"/>
  <c r="V22" i="8"/>
  <c r="V33" i="8"/>
  <c r="V40" i="24" s="1"/>
  <c r="V21" i="8"/>
  <c r="V17" i="8"/>
  <c r="U15" i="8"/>
  <c r="X108" i="4"/>
  <c r="X117" i="4" s="1"/>
  <c r="V80" i="4"/>
  <c r="U85" i="4"/>
  <c r="W112" i="4"/>
  <c r="Y91" i="4"/>
  <c r="Y90" i="4"/>
  <c r="Y71" i="4"/>
  <c r="Y70" i="4"/>
  <c r="W47" i="4"/>
  <c r="Y42" i="4"/>
  <c r="Y41" i="4"/>
  <c r="Y40" i="4"/>
  <c r="Y39" i="4"/>
  <c r="Y44" i="4"/>
  <c r="Y43" i="4"/>
  <c r="F21" i="5"/>
  <c r="E86" i="8" s="1"/>
  <c r="E36" i="5"/>
  <c r="D98" i="8" s="1"/>
  <c r="I34" i="5"/>
  <c r="G32" i="5"/>
  <c r="F31" i="5"/>
  <c r="F35" i="5" s="1"/>
  <c r="E119" i="8" s="1"/>
  <c r="H33" i="5"/>
  <c r="Y12" i="4"/>
  <c r="Y9" i="4"/>
  <c r="E122" i="8"/>
  <c r="E77" i="8"/>
  <c r="C121" i="14" s="1"/>
  <c r="D110" i="8"/>
  <c r="H13" i="5"/>
  <c r="G85" i="8" s="1"/>
  <c r="H43" i="24"/>
  <c r="H68" i="24" s="1"/>
  <c r="H99" i="8"/>
  <c r="J41" i="6"/>
  <c r="X220" i="4"/>
  <c r="W56" i="8" s="1"/>
  <c r="X219" i="4"/>
  <c r="W55" i="8" s="1"/>
  <c r="X218" i="4"/>
  <c r="W54" i="8" s="1"/>
  <c r="X222" i="4"/>
  <c r="W58" i="8" s="1"/>
  <c r="X224" i="4"/>
  <c r="W60" i="8" s="1"/>
  <c r="X223" i="4"/>
  <c r="W59" i="8" s="1"/>
  <c r="X227" i="4"/>
  <c r="W63" i="8" s="1"/>
  <c r="X221" i="4"/>
  <c r="W57" i="8" s="1"/>
  <c r="X226" i="4"/>
  <c r="W62" i="8" s="1"/>
  <c r="X230" i="4"/>
  <c r="W66" i="8" s="1"/>
  <c r="X229" i="4"/>
  <c r="W65" i="8" s="1"/>
  <c r="X234" i="4"/>
  <c r="W70" i="8" s="1"/>
  <c r="X232" i="4"/>
  <c r="W68" i="8" s="1"/>
  <c r="X233" i="4"/>
  <c r="W69" i="8" s="1"/>
  <c r="X231" i="4"/>
  <c r="W67" i="8" s="1"/>
  <c r="X225" i="4"/>
  <c r="W61" i="8" s="1"/>
  <c r="X228" i="4"/>
  <c r="W64" i="8" s="1"/>
  <c r="X127" i="4"/>
  <c r="X164" i="4" s="1"/>
  <c r="V47" i="6"/>
  <c r="AA1" i="4"/>
  <c r="Z2" i="4"/>
  <c r="W99" i="7"/>
  <c r="V20" i="6"/>
  <c r="W101" i="7"/>
  <c r="R91" i="8"/>
  <c r="R92" i="8"/>
  <c r="V129" i="7"/>
  <c r="W27" i="7" s="1"/>
  <c r="AC4" i="24"/>
  <c r="AB3" i="24"/>
  <c r="AB8" i="24"/>
  <c r="AB112" i="24"/>
  <c r="AB78" i="24"/>
  <c r="V131" i="7"/>
  <c r="W29" i="7" s="1"/>
  <c r="V128" i="7"/>
  <c r="W26" i="7" s="1"/>
  <c r="V117" i="7"/>
  <c r="W15" i="7" s="1"/>
  <c r="V116" i="7"/>
  <c r="W14" i="7" s="1"/>
  <c r="V125" i="7"/>
  <c r="W23" i="7" s="1"/>
  <c r="V121" i="7"/>
  <c r="W19" i="7" s="1"/>
  <c r="V137" i="7"/>
  <c r="W35" i="7" s="1"/>
  <c r="W33" i="6"/>
  <c r="V134" i="8" s="1"/>
  <c r="U235" i="4"/>
  <c r="V132" i="7"/>
  <c r="W30" i="7" s="1"/>
  <c r="V122" i="7"/>
  <c r="W20" i="7" s="1"/>
  <c r="Z11" i="4"/>
  <c r="U13" i="7"/>
  <c r="U115" i="7" s="1"/>
  <c r="T146" i="7"/>
  <c r="W103" i="7"/>
  <c r="X112" i="7"/>
  <c r="X151" i="7"/>
  <c r="X145" i="7"/>
  <c r="X78" i="7"/>
  <c r="X44" i="7"/>
  <c r="X10" i="7"/>
  <c r="X3" i="7"/>
  <c r="V127" i="7"/>
  <c r="W25" i="7" s="1"/>
  <c r="X25" i="6"/>
  <c r="X13" i="6"/>
  <c r="X32" i="6" s="1"/>
  <c r="X11" i="6"/>
  <c r="X30" i="6" s="1"/>
  <c r="X23" i="6"/>
  <c r="X3" i="6"/>
  <c r="X24" i="6"/>
  <c r="X12" i="6"/>
  <c r="X31" i="6" s="1"/>
  <c r="Y4" i="6"/>
  <c r="V120" i="7"/>
  <c r="W18" i="7" s="1"/>
  <c r="V154" i="7"/>
  <c r="V75" i="7"/>
  <c r="V79" i="7"/>
  <c r="V136" i="7"/>
  <c r="W34" i="7" s="1"/>
  <c r="V126" i="7"/>
  <c r="W24" i="7" s="1"/>
  <c r="N113" i="7"/>
  <c r="N41" i="7"/>
  <c r="U134" i="8"/>
  <c r="U131" i="24" s="1"/>
  <c r="S129" i="8"/>
  <c r="T147" i="7"/>
  <c r="U33" i="7"/>
  <c r="U135" i="7" s="1"/>
  <c r="V217" i="4"/>
  <c r="U53" i="8" s="1"/>
  <c r="V216" i="4"/>
  <c r="U52" i="8" s="1"/>
  <c r="V123" i="7"/>
  <c r="W21" i="7" s="1"/>
  <c r="W102" i="7"/>
  <c r="L93" i="8"/>
  <c r="M149" i="7"/>
  <c r="V80" i="7"/>
  <c r="V114" i="7" s="1"/>
  <c r="W12" i="7" s="1"/>
  <c r="Y4" i="5"/>
  <c r="X5" i="5"/>
  <c r="X3" i="5"/>
  <c r="V152" i="7"/>
  <c r="V81" i="7"/>
  <c r="W39" i="6"/>
  <c r="V134" i="7"/>
  <c r="W32" i="7" s="1"/>
  <c r="V118" i="7"/>
  <c r="W16" i="7" s="1"/>
  <c r="V46" i="6"/>
  <c r="W18" i="6"/>
  <c r="W20" i="6" s="1"/>
  <c r="V124" i="7"/>
  <c r="W22" i="7" s="1"/>
  <c r="V133" i="7"/>
  <c r="W31" i="7" s="1"/>
  <c r="W38" i="6"/>
  <c r="V108" i="8"/>
  <c r="U108" i="14"/>
  <c r="W116" i="8"/>
  <c r="W80" i="8"/>
  <c r="X4" i="8"/>
  <c r="X132" i="8" s="1"/>
  <c r="X106" i="24" s="1"/>
  <c r="W11" i="8"/>
  <c r="U87" i="20" s="1"/>
  <c r="W7" i="8"/>
  <c r="W6" i="8"/>
  <c r="W5" i="8"/>
  <c r="W3" i="8"/>
  <c r="W100" i="7"/>
  <c r="V119" i="7"/>
  <c r="W17" i="7" s="1"/>
  <c r="W37" i="6"/>
  <c r="W26" i="6"/>
  <c r="V133" i="8" s="1"/>
  <c r="Z4" i="4"/>
  <c r="Y3" i="4"/>
  <c r="V45" i="6"/>
  <c r="V40" i="6"/>
  <c r="W17" i="6"/>
  <c r="T127" i="8"/>
  <c r="T129" i="8" s="1"/>
  <c r="U155" i="7"/>
  <c r="V153" i="7"/>
  <c r="U128" i="8" s="1"/>
  <c r="V101" i="7"/>
  <c r="U109" i="7"/>
  <c r="T73" i="8" s="1"/>
  <c r="T69" i="24" s="1"/>
  <c r="V130" i="7"/>
  <c r="W28" i="7" s="1"/>
  <c r="X115" i="4" l="1"/>
  <c r="AA108" i="7"/>
  <c r="AA105" i="7"/>
  <c r="AA106" i="7"/>
  <c r="AA107" i="7"/>
  <c r="AA2" i="7"/>
  <c r="AB1" i="7"/>
  <c r="AA104" i="7"/>
  <c r="AC1" i="5"/>
  <c r="AB2" i="5"/>
  <c r="T121" i="8"/>
  <c r="H71" i="24"/>
  <c r="T19" i="5"/>
  <c r="D84" i="8"/>
  <c r="B88" i="20" s="1"/>
  <c r="V131" i="24"/>
  <c r="AC1" i="6"/>
  <c r="AB2" i="6"/>
  <c r="B124" i="14"/>
  <c r="E119" i="24"/>
  <c r="E134" i="24" s="1"/>
  <c r="D133" i="24"/>
  <c r="D134" i="24"/>
  <c r="D101" i="8"/>
  <c r="D111" i="8" s="1"/>
  <c r="D99" i="24"/>
  <c r="D109" i="24" s="1"/>
  <c r="L94" i="8"/>
  <c r="L92" i="24"/>
  <c r="E108" i="24"/>
  <c r="T30" i="24"/>
  <c r="T34" i="24"/>
  <c r="U120" i="8"/>
  <c r="U33" i="24"/>
  <c r="U19" i="24"/>
  <c r="AB2" i="24"/>
  <c r="AC1" i="24"/>
  <c r="Z20" i="4"/>
  <c r="Z25" i="4"/>
  <c r="Z21" i="4"/>
  <c r="Z24" i="4"/>
  <c r="Z22" i="4"/>
  <c r="Z23" i="4"/>
  <c r="V48" i="6"/>
  <c r="U74" i="8" s="1"/>
  <c r="U121" i="8" s="1"/>
  <c r="Y26" i="4"/>
  <c r="W84" i="4"/>
  <c r="V28" i="8" s="1"/>
  <c r="V35" i="24" s="1"/>
  <c r="X201" i="4"/>
  <c r="X62" i="4" s="1"/>
  <c r="W83" i="4"/>
  <c r="V27" i="8" s="1"/>
  <c r="V34" i="24" s="1"/>
  <c r="W211" i="4"/>
  <c r="X202" i="4"/>
  <c r="X206" i="4"/>
  <c r="X116" i="4" s="1"/>
  <c r="W30" i="8" s="1"/>
  <c r="W37" i="24" s="1"/>
  <c r="X203" i="4"/>
  <c r="X204" i="4"/>
  <c r="X215" i="4"/>
  <c r="W51" i="8" s="1"/>
  <c r="U40" i="8"/>
  <c r="W17" i="8"/>
  <c r="U71" i="8"/>
  <c r="V28" i="5" s="1"/>
  <c r="T35" i="8"/>
  <c r="U19" i="5" s="1"/>
  <c r="U38" i="8"/>
  <c r="U23" i="8"/>
  <c r="R72" i="8"/>
  <c r="S48" i="8"/>
  <c r="S72" i="8"/>
  <c r="W198" i="4"/>
  <c r="Y139" i="4"/>
  <c r="Y176" i="4" s="1"/>
  <c r="Y130" i="4"/>
  <c r="Y167" i="4" s="1"/>
  <c r="Y146" i="4"/>
  <c r="Y183" i="4" s="1"/>
  <c r="Y150" i="4"/>
  <c r="Y187" i="4" s="1"/>
  <c r="Y138" i="4"/>
  <c r="Y175" i="4" s="1"/>
  <c r="Y134" i="4"/>
  <c r="Y171" i="4" s="1"/>
  <c r="Y147" i="4"/>
  <c r="Y184" i="4" s="1"/>
  <c r="Y205" i="4" s="1"/>
  <c r="Y151" i="4"/>
  <c r="Y188" i="4" s="1"/>
  <c r="Y137" i="4"/>
  <c r="Y174" i="4" s="1"/>
  <c r="Y133" i="4"/>
  <c r="Y170" i="4" s="1"/>
  <c r="Y148" i="4"/>
  <c r="Y185" i="4" s="1"/>
  <c r="Y152" i="4"/>
  <c r="Y189" i="4" s="1"/>
  <c r="Y136" i="4"/>
  <c r="Y173" i="4" s="1"/>
  <c r="Y141" i="4"/>
  <c r="Y178" i="4" s="1"/>
  <c r="Y153" i="4"/>
  <c r="Y190" i="4" s="1"/>
  <c r="Y156" i="4"/>
  <c r="Y193" i="4" s="1"/>
  <c r="Y135" i="4"/>
  <c r="Y172" i="4" s="1"/>
  <c r="Y142" i="4"/>
  <c r="Y179" i="4" s="1"/>
  <c r="Y155" i="4"/>
  <c r="Y192" i="4" s="1"/>
  <c r="Y159" i="4"/>
  <c r="Y196" i="4" s="1"/>
  <c r="X161" i="4"/>
  <c r="Y131" i="4"/>
  <c r="Y168" i="4" s="1"/>
  <c r="Y143" i="4"/>
  <c r="Y180" i="4" s="1"/>
  <c r="Y154" i="4"/>
  <c r="Y191" i="4" s="1"/>
  <c r="Y157" i="4"/>
  <c r="Y194" i="4" s="1"/>
  <c r="Y132" i="4"/>
  <c r="Y169" i="4" s="1"/>
  <c r="Y128" i="4"/>
  <c r="Y165" i="4" s="1"/>
  <c r="Y144" i="4"/>
  <c r="Y181" i="4" s="1"/>
  <c r="Y160" i="4"/>
  <c r="Y197" i="4" s="1"/>
  <c r="Y158" i="4"/>
  <c r="Y195" i="4" s="1"/>
  <c r="Y140" i="4"/>
  <c r="Y177" i="4" s="1"/>
  <c r="Y129" i="4"/>
  <c r="Y166" i="4" s="1"/>
  <c r="Y145" i="4"/>
  <c r="Y182" i="4" s="1"/>
  <c r="Y149" i="4"/>
  <c r="Y186" i="4" s="1"/>
  <c r="Y102" i="4"/>
  <c r="Y110" i="4" s="1"/>
  <c r="Y119" i="4" s="1"/>
  <c r="Y101" i="4"/>
  <c r="Y109" i="4" s="1"/>
  <c r="Y118" i="4" s="1"/>
  <c r="V16" i="8"/>
  <c r="X75" i="4"/>
  <c r="X79" i="4" s="1"/>
  <c r="Y100" i="4"/>
  <c r="Y108" i="4" s="1"/>
  <c r="Y117" i="4" s="1"/>
  <c r="Y98" i="4"/>
  <c r="Y106" i="4" s="1"/>
  <c r="Y103" i="4"/>
  <c r="Y111" i="4" s="1"/>
  <c r="Y120" i="4" s="1"/>
  <c r="X74" i="4"/>
  <c r="X78" i="4" s="1"/>
  <c r="Y33" i="4"/>
  <c r="Y49" i="4" s="1"/>
  <c r="Y58" i="4" s="1"/>
  <c r="Z10" i="4"/>
  <c r="Z103" i="4" s="1"/>
  <c r="X45" i="7"/>
  <c r="X46" i="7"/>
  <c r="X80" i="7" s="1"/>
  <c r="X48" i="7"/>
  <c r="X82" i="7" s="1"/>
  <c r="X51" i="7"/>
  <c r="X85" i="7" s="1"/>
  <c r="X53" i="7"/>
  <c r="X87" i="7" s="1"/>
  <c r="X55" i="7"/>
  <c r="X89" i="7" s="1"/>
  <c r="X47" i="7"/>
  <c r="X50" i="7"/>
  <c r="X84" i="7" s="1"/>
  <c r="X52" i="7"/>
  <c r="X86" i="7" s="1"/>
  <c r="X54" i="7"/>
  <c r="X88" i="7" s="1"/>
  <c r="X56" i="7"/>
  <c r="X90" i="7" s="1"/>
  <c r="X49" i="7"/>
  <c r="X83" i="7" s="1"/>
  <c r="X58" i="7"/>
  <c r="X92" i="7" s="1"/>
  <c r="X57" i="7"/>
  <c r="X91" i="7" s="1"/>
  <c r="X61" i="7"/>
  <c r="X95" i="7" s="1"/>
  <c r="X62" i="7"/>
  <c r="X96" i="7" s="1"/>
  <c r="X64" i="7"/>
  <c r="X98" i="7" s="1"/>
  <c r="X60" i="7"/>
  <c r="X94" i="7" s="1"/>
  <c r="X63" i="7"/>
  <c r="X97" i="7" s="1"/>
  <c r="X66" i="7"/>
  <c r="X59" i="7"/>
  <c r="X93" i="7" s="1"/>
  <c r="X69" i="7"/>
  <c r="X65" i="7"/>
  <c r="X67" i="7"/>
  <c r="X71" i="7"/>
  <c r="X139" i="7" s="1"/>
  <c r="Y37" i="7" s="1"/>
  <c r="X68" i="7"/>
  <c r="X74" i="7"/>
  <c r="X142" i="7" s="1"/>
  <c r="Y40" i="7" s="1"/>
  <c r="X73" i="7"/>
  <c r="X141" i="7" s="1"/>
  <c r="Y39" i="7" s="1"/>
  <c r="X70" i="7"/>
  <c r="X138" i="7" s="1"/>
  <c r="Y36" i="7" s="1"/>
  <c r="X72" i="7"/>
  <c r="X140" i="7" s="1"/>
  <c r="Y38" i="7" s="1"/>
  <c r="Y35" i="4"/>
  <c r="Y51" i="4" s="1"/>
  <c r="Y60" i="4" s="1"/>
  <c r="Y36" i="4"/>
  <c r="Y52" i="4" s="1"/>
  <c r="Y61" i="4" s="1"/>
  <c r="Y32" i="4"/>
  <c r="Y48" i="4" s="1"/>
  <c r="Y57" i="4" s="1"/>
  <c r="Y34" i="4"/>
  <c r="Y50" i="4" s="1"/>
  <c r="Y59" i="4" s="1"/>
  <c r="Y31" i="4"/>
  <c r="Z4" i="7"/>
  <c r="Y5" i="7"/>
  <c r="Y6" i="7" s="1"/>
  <c r="V46" i="8"/>
  <c r="W29" i="8"/>
  <c r="W36" i="24" s="1"/>
  <c r="V43" i="8"/>
  <c r="V42" i="8"/>
  <c r="V45" i="8"/>
  <c r="V44" i="8"/>
  <c r="T39" i="8"/>
  <c r="T47" i="8" s="1"/>
  <c r="V41" i="8"/>
  <c r="U27" i="8"/>
  <c r="U34" i="24" s="1"/>
  <c r="AC1" i="8"/>
  <c r="AB2" i="8"/>
  <c r="W31" i="8"/>
  <c r="W38" i="24" s="1"/>
  <c r="W19" i="8"/>
  <c r="W18" i="8"/>
  <c r="W33" i="8"/>
  <c r="W40" i="24" s="1"/>
  <c r="W21" i="8"/>
  <c r="W34" i="8"/>
  <c r="W41" i="24" s="1"/>
  <c r="W22" i="8"/>
  <c r="W32" i="8"/>
  <c r="W39" i="24" s="1"/>
  <c r="W20" i="8"/>
  <c r="W121" i="4"/>
  <c r="V15" i="8"/>
  <c r="V85" i="4"/>
  <c r="X112" i="4"/>
  <c r="Y107" i="4"/>
  <c r="W80" i="4"/>
  <c r="Z91" i="4"/>
  <c r="Z90" i="4"/>
  <c r="W53" i="4"/>
  <c r="V14" i="8" s="1"/>
  <c r="W56" i="4"/>
  <c r="Z70" i="4"/>
  <c r="Z71" i="4"/>
  <c r="X47" i="4"/>
  <c r="Z43" i="4"/>
  <c r="Z42" i="4"/>
  <c r="Z41" i="4"/>
  <c r="Z40" i="4"/>
  <c r="Z39" i="4"/>
  <c r="Z44" i="4"/>
  <c r="H44" i="24"/>
  <c r="F109" i="14"/>
  <c r="G18" i="5"/>
  <c r="F36" i="5"/>
  <c r="E98" i="8" s="1"/>
  <c r="E124" i="8"/>
  <c r="E139" i="8" s="1"/>
  <c r="C124" i="14" s="1"/>
  <c r="Z12" i="4"/>
  <c r="Z9" i="4"/>
  <c r="G41" i="5"/>
  <c r="G42" i="5" s="1"/>
  <c r="G43" i="5" s="1"/>
  <c r="F76" i="8" s="1"/>
  <c r="F72" i="24" s="1"/>
  <c r="F73" i="24" s="1"/>
  <c r="F74" i="24" s="1"/>
  <c r="E109" i="8"/>
  <c r="E110" i="8" s="1"/>
  <c r="K41" i="6"/>
  <c r="J104" i="8" s="1"/>
  <c r="Y221" i="4"/>
  <c r="X57" i="8" s="1"/>
  <c r="Y220" i="4"/>
  <c r="X56" i="8" s="1"/>
  <c r="Y219" i="4"/>
  <c r="X55" i="8" s="1"/>
  <c r="Y218" i="4"/>
  <c r="X54" i="8" s="1"/>
  <c r="Y223" i="4"/>
  <c r="X59" i="8" s="1"/>
  <c r="Y222" i="4"/>
  <c r="X58" i="8" s="1"/>
  <c r="Y225" i="4"/>
  <c r="X61" i="8" s="1"/>
  <c r="Y224" i="4"/>
  <c r="X60" i="8" s="1"/>
  <c r="Y227" i="4"/>
  <c r="X63" i="8" s="1"/>
  <c r="Y231" i="4"/>
  <c r="X67" i="8" s="1"/>
  <c r="Y229" i="4"/>
  <c r="X65" i="8" s="1"/>
  <c r="Y228" i="4"/>
  <c r="X64" i="8" s="1"/>
  <c r="Y230" i="4"/>
  <c r="X66" i="8" s="1"/>
  <c r="Y226" i="4"/>
  <c r="X62" i="8" s="1"/>
  <c r="Y232" i="4"/>
  <c r="X68" i="8" s="1"/>
  <c r="Y234" i="4"/>
  <c r="X70" i="8" s="1"/>
  <c r="Y233" i="4"/>
  <c r="X69" i="8" s="1"/>
  <c r="Y127" i="4"/>
  <c r="Y164" i="4" s="1"/>
  <c r="AA2" i="4"/>
  <c r="AB1" i="4"/>
  <c r="W130" i="7"/>
  <c r="X28" i="7" s="1"/>
  <c r="S91" i="8"/>
  <c r="S92" i="8"/>
  <c r="W123" i="7"/>
  <c r="X21" i="7" s="1"/>
  <c r="W116" i="7"/>
  <c r="X14" i="7" s="1"/>
  <c r="AD4" i="24"/>
  <c r="AC8" i="24"/>
  <c r="AC3" i="24"/>
  <c r="AC78" i="24"/>
  <c r="AC112" i="24"/>
  <c r="W125" i="7"/>
  <c r="X23" i="7" s="1"/>
  <c r="W121" i="7"/>
  <c r="X19" i="7" s="1"/>
  <c r="W120" i="7"/>
  <c r="X18" i="7" s="1"/>
  <c r="X38" i="6"/>
  <c r="Y18" i="6" s="1"/>
  <c r="V136" i="8"/>
  <c r="W124" i="7"/>
  <c r="X22" i="7" s="1"/>
  <c r="W131" i="7"/>
  <c r="X29" i="7" s="1"/>
  <c r="W108" i="8"/>
  <c r="X39" i="6"/>
  <c r="Y19" i="6" s="1"/>
  <c r="AA11" i="4"/>
  <c r="N148" i="7"/>
  <c r="O11" i="7"/>
  <c r="N143" i="7"/>
  <c r="V109" i="7"/>
  <c r="U73" i="8" s="1"/>
  <c r="U69" i="24" s="1"/>
  <c r="Y25" i="6"/>
  <c r="Y13" i="6"/>
  <c r="Y32" i="6" s="1"/>
  <c r="Y11" i="6"/>
  <c r="Y30" i="6" s="1"/>
  <c r="Y23" i="6"/>
  <c r="Y3" i="6"/>
  <c r="Y24" i="6"/>
  <c r="Y12" i="6"/>
  <c r="Y31" i="6" s="1"/>
  <c r="Z4" i="6"/>
  <c r="W129" i="7"/>
  <c r="X27" i="7" s="1"/>
  <c r="W132" i="7"/>
  <c r="X30" i="7" s="1"/>
  <c r="W153" i="7"/>
  <c r="V128" i="8" s="1"/>
  <c r="Z4" i="5"/>
  <c r="Y5" i="5"/>
  <c r="Y3" i="5"/>
  <c r="W128" i="7"/>
  <c r="X26" i="7" s="1"/>
  <c r="W127" i="7"/>
  <c r="X25" i="7" s="1"/>
  <c r="U146" i="7"/>
  <c r="V13" i="7"/>
  <c r="V115" i="7" s="1"/>
  <c r="I99" i="8"/>
  <c r="I104" i="8"/>
  <c r="W154" i="7"/>
  <c r="W75" i="7"/>
  <c r="W79" i="7"/>
  <c r="X99" i="7"/>
  <c r="X100" i="7"/>
  <c r="Z3" i="4"/>
  <c r="AA4" i="4"/>
  <c r="W118" i="7"/>
  <c r="X16" i="7" s="1"/>
  <c r="W122" i="7"/>
  <c r="X20" i="7" s="1"/>
  <c r="W45" i="6"/>
  <c r="W40" i="6"/>
  <c r="X17" i="6"/>
  <c r="W126" i="7"/>
  <c r="X24" i="7" s="1"/>
  <c r="X26" i="6"/>
  <c r="W133" i="8" s="1"/>
  <c r="X37" i="6"/>
  <c r="Y151" i="7"/>
  <c r="Y145" i="7"/>
  <c r="Y112" i="7"/>
  <c r="Y78" i="7"/>
  <c r="Y44" i="7"/>
  <c r="Y10" i="7"/>
  <c r="Y3" i="7"/>
  <c r="X103" i="7"/>
  <c r="W137" i="7"/>
  <c r="X35" i="7" s="1"/>
  <c r="W47" i="6"/>
  <c r="X19" i="6"/>
  <c r="W114" i="7"/>
  <c r="X12" i="7" s="1"/>
  <c r="W117" i="7"/>
  <c r="X15" i="7" s="1"/>
  <c r="W119" i="7"/>
  <c r="X17" i="7" s="1"/>
  <c r="W152" i="7"/>
  <c r="W81" i="7"/>
  <c r="V235" i="4"/>
  <c r="W136" i="7"/>
  <c r="X34" i="7" s="1"/>
  <c r="X33" i="6"/>
  <c r="W46" i="6"/>
  <c r="X18" i="6"/>
  <c r="U127" i="8"/>
  <c r="V155" i="7"/>
  <c r="W133" i="7"/>
  <c r="X31" i="7" s="1"/>
  <c r="W134" i="7"/>
  <c r="X32" i="7" s="1"/>
  <c r="V33" i="7"/>
  <c r="V135" i="7" s="1"/>
  <c r="U147" i="7"/>
  <c r="X102" i="7"/>
  <c r="V108" i="14"/>
  <c r="X116" i="8"/>
  <c r="X80" i="8"/>
  <c r="Y4" i="8"/>
  <c r="Y132" i="8" s="1"/>
  <c r="Y106" i="24" s="1"/>
  <c r="X11" i="8"/>
  <c r="V87" i="20" s="1"/>
  <c r="X7" i="8"/>
  <c r="X6" i="8"/>
  <c r="X5" i="8"/>
  <c r="X3" i="8"/>
  <c r="U136" i="8"/>
  <c r="AB104" i="7" l="1"/>
  <c r="AB2" i="7"/>
  <c r="AB106" i="7"/>
  <c r="AB108" i="7"/>
  <c r="AB105" i="7"/>
  <c r="AC1" i="7"/>
  <c r="AB107" i="7"/>
  <c r="AD1" i="5"/>
  <c r="AC2" i="5"/>
  <c r="S75" i="8"/>
  <c r="T40" i="5" s="1"/>
  <c r="Q119" i="14"/>
  <c r="R75" i="8"/>
  <c r="S40" i="5" s="1"/>
  <c r="P119" i="14"/>
  <c r="D88" i="8"/>
  <c r="D95" i="8" s="1"/>
  <c r="D112" i="8" s="1"/>
  <c r="B125" i="14"/>
  <c r="AC2" i="6"/>
  <c r="AD1" i="6"/>
  <c r="J106" i="8"/>
  <c r="J104" i="24"/>
  <c r="I106" i="8"/>
  <c r="I104" i="24"/>
  <c r="D135" i="24"/>
  <c r="E101" i="8"/>
  <c r="E111" i="8" s="1"/>
  <c r="E99" i="24"/>
  <c r="E109" i="24" s="1"/>
  <c r="F107" i="24"/>
  <c r="U30" i="24"/>
  <c r="V19" i="24"/>
  <c r="AC2" i="24"/>
  <c r="AD1" i="24"/>
  <c r="AA23" i="4"/>
  <c r="AA20" i="4"/>
  <c r="AA24" i="4"/>
  <c r="AA25" i="4"/>
  <c r="AA22" i="4"/>
  <c r="AA21" i="4"/>
  <c r="Z26" i="4"/>
  <c r="Y202" i="4"/>
  <c r="Y203" i="4"/>
  <c r="Y115" i="4"/>
  <c r="X29" i="8" s="1"/>
  <c r="X36" i="24" s="1"/>
  <c r="W63" i="4"/>
  <c r="V26" i="8" s="1"/>
  <c r="Y201" i="4"/>
  <c r="Y62" i="4" s="1"/>
  <c r="X83" i="4"/>
  <c r="W27" i="8" s="1"/>
  <c r="W34" i="24" s="1"/>
  <c r="X84" i="4"/>
  <c r="W28" i="8" s="1"/>
  <c r="W35" i="24" s="1"/>
  <c r="X211" i="4"/>
  <c r="W41" i="8"/>
  <c r="Y204" i="4"/>
  <c r="Y206" i="4"/>
  <c r="Y116" i="4" s="1"/>
  <c r="X30" i="8" s="1"/>
  <c r="X37" i="24" s="1"/>
  <c r="W48" i="6"/>
  <c r="V74" i="8" s="1"/>
  <c r="Y215" i="4"/>
  <c r="X51" i="8" s="1"/>
  <c r="W16" i="8"/>
  <c r="V40" i="8"/>
  <c r="V23" i="8"/>
  <c r="U35" i="8"/>
  <c r="V19" i="5" s="1"/>
  <c r="T48" i="8"/>
  <c r="X198" i="4"/>
  <c r="Z129" i="4"/>
  <c r="Z166" i="4" s="1"/>
  <c r="Z138" i="4"/>
  <c r="Z175" i="4" s="1"/>
  <c r="Z128" i="4"/>
  <c r="Z165" i="4" s="1"/>
  <c r="Z137" i="4"/>
  <c r="Z174" i="4" s="1"/>
  <c r="Z142" i="4"/>
  <c r="Z179" i="4" s="1"/>
  <c r="Z155" i="4"/>
  <c r="Z192" i="4" s="1"/>
  <c r="Z143" i="4"/>
  <c r="Z180" i="4" s="1"/>
  <c r="Z154" i="4"/>
  <c r="Z191" i="4" s="1"/>
  <c r="Z131" i="4"/>
  <c r="Z168" i="4" s="1"/>
  <c r="Z139" i="4"/>
  <c r="Z176" i="4" s="1"/>
  <c r="Z144" i="4"/>
  <c r="Z181" i="4" s="1"/>
  <c r="Z153" i="4"/>
  <c r="Z190" i="4" s="1"/>
  <c r="Z132" i="4"/>
  <c r="Z169" i="4" s="1"/>
  <c r="Z140" i="4"/>
  <c r="Z177" i="4" s="1"/>
  <c r="Z145" i="4"/>
  <c r="Z182" i="4" s="1"/>
  <c r="Z156" i="4"/>
  <c r="Z193" i="4" s="1"/>
  <c r="Z133" i="4"/>
  <c r="Z170" i="4" s="1"/>
  <c r="Z141" i="4"/>
  <c r="Z178" i="4" s="1"/>
  <c r="Z148" i="4"/>
  <c r="Z185" i="4" s="1"/>
  <c r="Z157" i="4"/>
  <c r="Z194" i="4" s="1"/>
  <c r="Z134" i="4"/>
  <c r="Z171" i="4" s="1"/>
  <c r="Z147" i="4"/>
  <c r="Z184" i="4" s="1"/>
  <c r="Z205" i="4" s="1"/>
  <c r="Z149" i="4"/>
  <c r="Z186" i="4" s="1"/>
  <c r="Z158" i="4"/>
  <c r="Z195" i="4" s="1"/>
  <c r="Z135" i="4"/>
  <c r="Z172" i="4" s="1"/>
  <c r="Z146" i="4"/>
  <c r="Z183" i="4" s="1"/>
  <c r="Z150" i="4"/>
  <c r="Z187" i="4" s="1"/>
  <c r="Z159" i="4"/>
  <c r="Z196" i="4" s="1"/>
  <c r="Y161" i="4"/>
  <c r="Z130" i="4"/>
  <c r="Z167" i="4" s="1"/>
  <c r="Z136" i="4"/>
  <c r="Z173" i="4" s="1"/>
  <c r="Z151" i="4"/>
  <c r="Z188" i="4" s="1"/>
  <c r="Z152" i="4"/>
  <c r="Z189" i="4" s="1"/>
  <c r="Z160" i="4"/>
  <c r="Z197" i="4" s="1"/>
  <c r="Z99" i="4"/>
  <c r="Z107" i="4" s="1"/>
  <c r="Z101" i="4"/>
  <c r="Z109" i="4" s="1"/>
  <c r="Z118" i="4" s="1"/>
  <c r="Z102" i="4"/>
  <c r="Z110" i="4" s="1"/>
  <c r="Z119" i="4" s="1"/>
  <c r="Z98" i="4"/>
  <c r="Z106" i="4" s="1"/>
  <c r="Y75" i="4"/>
  <c r="Y79" i="4" s="1"/>
  <c r="Z100" i="4"/>
  <c r="Z108" i="4" s="1"/>
  <c r="Z117" i="4" s="1"/>
  <c r="Y45" i="7"/>
  <c r="Y47" i="7"/>
  <c r="Y81" i="7" s="1"/>
  <c r="Y49" i="7"/>
  <c r="Y83" i="7" s="1"/>
  <c r="Y48" i="7"/>
  <c r="Y82" i="7" s="1"/>
  <c r="Y51" i="7"/>
  <c r="Y85" i="7" s="1"/>
  <c r="Y53" i="7"/>
  <c r="Y87" i="7" s="1"/>
  <c r="Y55" i="7"/>
  <c r="Y89" i="7" s="1"/>
  <c r="Y46" i="7"/>
  <c r="Y80" i="7" s="1"/>
  <c r="Y50" i="7"/>
  <c r="Y84" i="7" s="1"/>
  <c r="Y57" i="7"/>
  <c r="Y91" i="7" s="1"/>
  <c r="Y56" i="7"/>
  <c r="Y90" i="7" s="1"/>
  <c r="Y62" i="7"/>
  <c r="Y96" i="7" s="1"/>
  <c r="Y64" i="7"/>
  <c r="Y98" i="7" s="1"/>
  <c r="Y52" i="7"/>
  <c r="Y86" i="7" s="1"/>
  <c r="Y61" i="7"/>
  <c r="Y95" i="7" s="1"/>
  <c r="Y66" i="7"/>
  <c r="Y59" i="7"/>
  <c r="Y93" i="7" s="1"/>
  <c r="Y69" i="7"/>
  <c r="Y58" i="7"/>
  <c r="Y92" i="7" s="1"/>
  <c r="Y63" i="7"/>
  <c r="Y97" i="7" s="1"/>
  <c r="Y54" i="7"/>
  <c r="Y88" i="7" s="1"/>
  <c r="Y60" i="7"/>
  <c r="Y94" i="7" s="1"/>
  <c r="Y72" i="7"/>
  <c r="Y140" i="7" s="1"/>
  <c r="Z38" i="7" s="1"/>
  <c r="Y68" i="7"/>
  <c r="Y65" i="7"/>
  <c r="Y67" i="7"/>
  <c r="Y73" i="7"/>
  <c r="Y141" i="7" s="1"/>
  <c r="Z39" i="7" s="1"/>
  <c r="Y70" i="7"/>
  <c r="Y138" i="7" s="1"/>
  <c r="Z36" i="7" s="1"/>
  <c r="Y71" i="7"/>
  <c r="Y139" i="7" s="1"/>
  <c r="Z37" i="7" s="1"/>
  <c r="Y74" i="7"/>
  <c r="Y142" i="7" s="1"/>
  <c r="Z40" i="7" s="1"/>
  <c r="AA10" i="4"/>
  <c r="AA102" i="4" s="1"/>
  <c r="Z33" i="4"/>
  <c r="Z49" i="4" s="1"/>
  <c r="Z58" i="4" s="1"/>
  <c r="Z36" i="4"/>
  <c r="Z52" i="4" s="1"/>
  <c r="Z61" i="4" s="1"/>
  <c r="Y74" i="4"/>
  <c r="Y78" i="4" s="1"/>
  <c r="Z35" i="4"/>
  <c r="Z51" i="4" s="1"/>
  <c r="Z60" i="4" s="1"/>
  <c r="Z31" i="4"/>
  <c r="Z32" i="4"/>
  <c r="Z48" i="4" s="1"/>
  <c r="Z57" i="4" s="1"/>
  <c r="Z34" i="4"/>
  <c r="Z50" i="4" s="1"/>
  <c r="Z59" i="4" s="1"/>
  <c r="AA4" i="7"/>
  <c r="Z5" i="7"/>
  <c r="Z6" i="7" s="1"/>
  <c r="W45" i="8"/>
  <c r="W42" i="8"/>
  <c r="W46" i="8"/>
  <c r="V39" i="8"/>
  <c r="W44" i="8"/>
  <c r="W43" i="8"/>
  <c r="U39" i="8"/>
  <c r="U47" i="8" s="1"/>
  <c r="AC2" i="8"/>
  <c r="AD1" i="8"/>
  <c r="X33" i="8"/>
  <c r="X40" i="24" s="1"/>
  <c r="X21" i="8"/>
  <c r="X31" i="8"/>
  <c r="X38" i="24" s="1"/>
  <c r="X19" i="8"/>
  <c r="X18" i="8"/>
  <c r="X34" i="8"/>
  <c r="X41" i="24" s="1"/>
  <c r="X22" i="8"/>
  <c r="X32" i="8"/>
  <c r="X39" i="24" s="1"/>
  <c r="X20" i="8"/>
  <c r="X121" i="4"/>
  <c r="X17" i="8"/>
  <c r="W15" i="8"/>
  <c r="Y112" i="4"/>
  <c r="Z111" i="4"/>
  <c r="Z120" i="4" s="1"/>
  <c r="X80" i="4"/>
  <c r="W85" i="4"/>
  <c r="AA91" i="4"/>
  <c r="AA90" i="4"/>
  <c r="X53" i="4"/>
  <c r="W14" i="8" s="1"/>
  <c r="X56" i="4"/>
  <c r="X63" i="4" s="1"/>
  <c r="AA71" i="4"/>
  <c r="AA70" i="4"/>
  <c r="Y47" i="4"/>
  <c r="AA44" i="4"/>
  <c r="AA43" i="4"/>
  <c r="AA42" i="4"/>
  <c r="AA41" i="4"/>
  <c r="AA40" i="4"/>
  <c r="AA39" i="4"/>
  <c r="I8" i="5"/>
  <c r="L12" i="5" s="1"/>
  <c r="E140" i="8"/>
  <c r="F138" i="8" s="1"/>
  <c r="G20" i="5"/>
  <c r="AA12" i="4"/>
  <c r="AA9" i="4"/>
  <c r="X108" i="8"/>
  <c r="X47" i="6"/>
  <c r="X46" i="6"/>
  <c r="J99" i="8"/>
  <c r="L41" i="6"/>
  <c r="Z222" i="4"/>
  <c r="Y58" i="8" s="1"/>
  <c r="Z221" i="4"/>
  <c r="Y57" i="8" s="1"/>
  <c r="Z220" i="4"/>
  <c r="Y56" i="8" s="1"/>
  <c r="Z219" i="4"/>
  <c r="Y55" i="8" s="1"/>
  <c r="Z218" i="4"/>
  <c r="Y54" i="8" s="1"/>
  <c r="Z226" i="4"/>
  <c r="Y62" i="8" s="1"/>
  <c r="Z225" i="4"/>
  <c r="Y61" i="8" s="1"/>
  <c r="Z224" i="4"/>
  <c r="Y60" i="8" s="1"/>
  <c r="Z223" i="4"/>
  <c r="Y59" i="8" s="1"/>
  <c r="Z228" i="4"/>
  <c r="Y64" i="8" s="1"/>
  <c r="Z227" i="4"/>
  <c r="Y63" i="8" s="1"/>
  <c r="Z230" i="4"/>
  <c r="Y66" i="8" s="1"/>
  <c r="Z232" i="4"/>
  <c r="Y68" i="8" s="1"/>
  <c r="Z233" i="4"/>
  <c r="Y69" i="8" s="1"/>
  <c r="Z229" i="4"/>
  <c r="Y65" i="8" s="1"/>
  <c r="Z231" i="4"/>
  <c r="Y67" i="8" s="1"/>
  <c r="Z234" i="4"/>
  <c r="Y70" i="8" s="1"/>
  <c r="Z127" i="4"/>
  <c r="Z164" i="4" s="1"/>
  <c r="Y103" i="7"/>
  <c r="Y39" i="6"/>
  <c r="Y47" i="6" s="1"/>
  <c r="AC1" i="4"/>
  <c r="AB2" i="4"/>
  <c r="T92" i="8"/>
  <c r="T91" i="8"/>
  <c r="X116" i="7"/>
  <c r="Y14" i="7" s="1"/>
  <c r="AD8" i="24"/>
  <c r="AD3" i="24"/>
  <c r="AD78" i="24"/>
  <c r="AE4" i="24"/>
  <c r="AD112" i="24"/>
  <c r="X124" i="7"/>
  <c r="Y22" i="7" s="1"/>
  <c r="X127" i="7"/>
  <c r="Y25" i="7" s="1"/>
  <c r="X134" i="7"/>
  <c r="Y32" i="7" s="1"/>
  <c r="X119" i="7"/>
  <c r="Y17" i="7" s="1"/>
  <c r="X114" i="7"/>
  <c r="Y12" i="7" s="1"/>
  <c r="AB11" i="4"/>
  <c r="Y99" i="7"/>
  <c r="Y102" i="7"/>
  <c r="X122" i="7"/>
  <c r="Y20" i="7" s="1"/>
  <c r="X129" i="7"/>
  <c r="Y27" i="7" s="1"/>
  <c r="X121" i="7"/>
  <c r="Y19" i="7" s="1"/>
  <c r="X126" i="7"/>
  <c r="Y24" i="7" s="1"/>
  <c r="X132" i="7"/>
  <c r="Y30" i="7" s="1"/>
  <c r="W33" i="7"/>
  <c r="W135" i="7" s="1"/>
  <c r="V147" i="7"/>
  <c r="W134" i="8"/>
  <c r="X45" i="6"/>
  <c r="X40" i="6"/>
  <c r="Y17" i="6"/>
  <c r="X130" i="7"/>
  <c r="Y28" i="7" s="1"/>
  <c r="M93" i="8"/>
  <c r="N149" i="7"/>
  <c r="X125" i="7"/>
  <c r="Y23" i="7" s="1"/>
  <c r="X136" i="7"/>
  <c r="Y34" i="7" s="1"/>
  <c r="X117" i="7"/>
  <c r="Y15" i="7" s="1"/>
  <c r="X123" i="7"/>
  <c r="Y21" i="7" s="1"/>
  <c r="Y100" i="7"/>
  <c r="X118" i="7"/>
  <c r="Y16" i="7" s="1"/>
  <c r="X128" i="7"/>
  <c r="Y26" i="7" s="1"/>
  <c r="Y26" i="6"/>
  <c r="X133" i="8" s="1"/>
  <c r="Y37" i="6"/>
  <c r="Y33" i="6"/>
  <c r="W108" i="14"/>
  <c r="Y116" i="8"/>
  <c r="Y80" i="8"/>
  <c r="Z4" i="8"/>
  <c r="Z132" i="8" s="1"/>
  <c r="Z106" i="24" s="1"/>
  <c r="Y11" i="8"/>
  <c r="W87" i="20" s="1"/>
  <c r="Y7" i="8"/>
  <c r="Y6" i="8"/>
  <c r="Y5" i="8"/>
  <c r="Y3" i="8"/>
  <c r="X152" i="7"/>
  <c r="X81" i="7"/>
  <c r="X133" i="7"/>
  <c r="Y31" i="7" s="1"/>
  <c r="X137" i="7"/>
  <c r="Y35" i="7" s="1"/>
  <c r="Z145" i="7"/>
  <c r="Z112" i="7"/>
  <c r="Z151" i="7"/>
  <c r="Z78" i="7"/>
  <c r="Z10" i="7"/>
  <c r="Z3" i="7"/>
  <c r="Z44" i="7"/>
  <c r="AB4" i="4"/>
  <c r="AA3" i="4"/>
  <c r="V146" i="7"/>
  <c r="W13" i="7"/>
  <c r="W115" i="7" s="1"/>
  <c r="W217" i="4"/>
  <c r="V53" i="8" s="1"/>
  <c r="W216" i="4"/>
  <c r="V52" i="8" s="1"/>
  <c r="U129" i="8"/>
  <c r="Y20" i="6"/>
  <c r="W109" i="7"/>
  <c r="V73" i="8" s="1"/>
  <c r="V69" i="24" s="1"/>
  <c r="AA4" i="5"/>
  <c r="Z5" i="5"/>
  <c r="Z3" i="5"/>
  <c r="X131" i="7"/>
  <c r="Y29" i="7" s="1"/>
  <c r="X20" i="6"/>
  <c r="V127" i="8"/>
  <c r="V129" i="8" s="1"/>
  <c r="W155" i="7"/>
  <c r="X153" i="7"/>
  <c r="W128" i="8" s="1"/>
  <c r="X101" i="7"/>
  <c r="Z25" i="6"/>
  <c r="Z11" i="6"/>
  <c r="Z30" i="6" s="1"/>
  <c r="Z23" i="6"/>
  <c r="Z3" i="6"/>
  <c r="Z24" i="6"/>
  <c r="Z12" i="6"/>
  <c r="Z31" i="6" s="1"/>
  <c r="AA4" i="6"/>
  <c r="Z13" i="6"/>
  <c r="Z32" i="6" s="1"/>
  <c r="X120" i="7"/>
  <c r="Y18" i="7" s="1"/>
  <c r="X154" i="7"/>
  <c r="X75" i="7"/>
  <c r="X79" i="7"/>
  <c r="Y38" i="6"/>
  <c r="O113" i="7"/>
  <c r="O41" i="7"/>
  <c r="AC107" i="7" l="1"/>
  <c r="AC104" i="7"/>
  <c r="AC105" i="7"/>
  <c r="AD1" i="7"/>
  <c r="AC106" i="7"/>
  <c r="AC2" i="7"/>
  <c r="AC108" i="7"/>
  <c r="Y84" i="4"/>
  <c r="X28" i="8" s="1"/>
  <c r="X35" i="24" s="1"/>
  <c r="AE1" i="5"/>
  <c r="AD2" i="5"/>
  <c r="V121" i="8"/>
  <c r="AD2" i="6"/>
  <c r="AE1" i="6"/>
  <c r="W136" i="8"/>
  <c r="W131" i="24"/>
  <c r="D82" i="24"/>
  <c r="D86" i="24" s="1"/>
  <c r="D93" i="24" s="1"/>
  <c r="D110" i="24" s="1"/>
  <c r="E133" i="24"/>
  <c r="E135" i="24" s="1"/>
  <c r="E82" i="24" s="1"/>
  <c r="M94" i="8"/>
  <c r="M92" i="24"/>
  <c r="F108" i="24"/>
  <c r="V120" i="8"/>
  <c r="W19" i="24"/>
  <c r="AE1" i="24"/>
  <c r="AD2" i="24"/>
  <c r="AB23" i="4"/>
  <c r="AB20" i="4"/>
  <c r="AB21" i="4"/>
  <c r="AB24" i="4"/>
  <c r="AB25" i="4"/>
  <c r="AB22" i="4"/>
  <c r="Y83" i="4"/>
  <c r="X27" i="8" s="1"/>
  <c r="X34" i="24" s="1"/>
  <c r="AA26" i="4"/>
  <c r="Z201" i="4"/>
  <c r="Z62" i="4" s="1"/>
  <c r="Z115" i="4"/>
  <c r="Y29" i="8" s="1"/>
  <c r="Y36" i="24" s="1"/>
  <c r="V38" i="8"/>
  <c r="V47" i="8" s="1"/>
  <c r="V35" i="8"/>
  <c r="X48" i="6"/>
  <c r="W74" i="8" s="1"/>
  <c r="W121" i="8" s="1"/>
  <c r="Y211" i="4"/>
  <c r="Z203" i="4"/>
  <c r="W40" i="8"/>
  <c r="Z204" i="4"/>
  <c r="Z202" i="4"/>
  <c r="Z206" i="4"/>
  <c r="Z116" i="4" s="1"/>
  <c r="Y30" i="8" s="1"/>
  <c r="Y37" i="24" s="1"/>
  <c r="Z215" i="4"/>
  <c r="Y51" i="8" s="1"/>
  <c r="V71" i="8"/>
  <c r="W28" i="5" s="1"/>
  <c r="W23" i="8"/>
  <c r="T72" i="8"/>
  <c r="U48" i="8"/>
  <c r="U72" i="8"/>
  <c r="Y198" i="4"/>
  <c r="AA140" i="4"/>
  <c r="AA177" i="4" s="1"/>
  <c r="AA134" i="4"/>
  <c r="AA171" i="4" s="1"/>
  <c r="AA151" i="4"/>
  <c r="AA188" i="4" s="1"/>
  <c r="AA150" i="4"/>
  <c r="AA187" i="4" s="1"/>
  <c r="AA159" i="4"/>
  <c r="AA196" i="4" s="1"/>
  <c r="AA157" i="4"/>
  <c r="AA194" i="4" s="1"/>
  <c r="Z161" i="4"/>
  <c r="AA128" i="4"/>
  <c r="AA165" i="4" s="1"/>
  <c r="AA135" i="4"/>
  <c r="AA172" i="4" s="1"/>
  <c r="AA141" i="4"/>
  <c r="AA178" i="4" s="1"/>
  <c r="AA152" i="4"/>
  <c r="AA189" i="4" s="1"/>
  <c r="AA160" i="4"/>
  <c r="AA197" i="4" s="1"/>
  <c r="AA129" i="4"/>
  <c r="AA166" i="4" s="1"/>
  <c r="AA142" i="4"/>
  <c r="AA179" i="4" s="1"/>
  <c r="AA153" i="4"/>
  <c r="AA190" i="4" s="1"/>
  <c r="AA130" i="4"/>
  <c r="AA167" i="4" s="1"/>
  <c r="AA137" i="4"/>
  <c r="AA174" i="4" s="1"/>
  <c r="AA143" i="4"/>
  <c r="AA180" i="4" s="1"/>
  <c r="AA154" i="4"/>
  <c r="AA191" i="4" s="1"/>
  <c r="AA136" i="4"/>
  <c r="AA173" i="4" s="1"/>
  <c r="AA147" i="4"/>
  <c r="AA184" i="4" s="1"/>
  <c r="AA205" i="4" s="1"/>
  <c r="AA138" i="4"/>
  <c r="AA175" i="4" s="1"/>
  <c r="AA144" i="4"/>
  <c r="AA181" i="4" s="1"/>
  <c r="AA155" i="4"/>
  <c r="AA192" i="4" s="1"/>
  <c r="AA131" i="4"/>
  <c r="AA168" i="4" s="1"/>
  <c r="AA139" i="4"/>
  <c r="AA176" i="4" s="1"/>
  <c r="AA145" i="4"/>
  <c r="AA182" i="4" s="1"/>
  <c r="AA156" i="4"/>
  <c r="AA193" i="4" s="1"/>
  <c r="AA132" i="4"/>
  <c r="AA169" i="4" s="1"/>
  <c r="AA148" i="4"/>
  <c r="AA185" i="4" s="1"/>
  <c r="AA133" i="4"/>
  <c r="AA170" i="4" s="1"/>
  <c r="AA146" i="4"/>
  <c r="AA183" i="4" s="1"/>
  <c r="AA149" i="4"/>
  <c r="AA186" i="4" s="1"/>
  <c r="AA158" i="4"/>
  <c r="AA195" i="4" s="1"/>
  <c r="X16" i="8"/>
  <c r="Z75" i="4"/>
  <c r="Z79" i="4" s="1"/>
  <c r="AA33" i="4"/>
  <c r="AA49" i="4" s="1"/>
  <c r="AA58" i="4" s="1"/>
  <c r="AA103" i="4"/>
  <c r="AA111" i="4" s="1"/>
  <c r="AA120" i="4" s="1"/>
  <c r="Z47" i="7"/>
  <c r="Z50" i="7"/>
  <c r="Z84" i="7" s="1"/>
  <c r="Z49" i="7"/>
  <c r="Z83" i="7" s="1"/>
  <c r="Z48" i="7"/>
  <c r="Z45" i="7"/>
  <c r="Z46" i="7"/>
  <c r="Z80" i="7" s="1"/>
  <c r="Z54" i="7"/>
  <c r="Z55" i="7"/>
  <c r="Z89" i="7" s="1"/>
  <c r="Z53" i="7"/>
  <c r="Z51" i="7"/>
  <c r="Z85" i="7" s="1"/>
  <c r="Z57" i="7"/>
  <c r="Z91" i="7" s="1"/>
  <c r="Z59" i="7"/>
  <c r="Z65" i="7"/>
  <c r="Z56" i="7"/>
  <c r="Z60" i="7"/>
  <c r="Z94" i="7" s="1"/>
  <c r="Z67" i="7"/>
  <c r="Z61" i="7"/>
  <c r="Z66" i="7"/>
  <c r="Z70" i="7"/>
  <c r="Z138" i="7" s="1"/>
  <c r="AA36" i="7" s="1"/>
  <c r="Z62" i="7"/>
  <c r="Z96" i="7" s="1"/>
  <c r="Z58" i="7"/>
  <c r="Z92" i="7" s="1"/>
  <c r="Z63" i="7"/>
  <c r="Z97" i="7" s="1"/>
  <c r="Z64" i="7"/>
  <c r="Z98" i="7" s="1"/>
  <c r="Z52" i="7"/>
  <c r="Z86" i="7" s="1"/>
  <c r="Z68" i="7"/>
  <c r="Z72" i="7"/>
  <c r="Z140" i="7" s="1"/>
  <c r="AA38" i="7" s="1"/>
  <c r="Z74" i="7"/>
  <c r="Z142" i="7" s="1"/>
  <c r="AA40" i="7" s="1"/>
  <c r="Z69" i="7"/>
  <c r="Z73" i="7"/>
  <c r="Z141" i="7" s="1"/>
  <c r="AA39" i="7" s="1"/>
  <c r="Z71" i="7"/>
  <c r="Z139" i="7" s="1"/>
  <c r="AA37" i="7" s="1"/>
  <c r="Z74" i="4"/>
  <c r="Z78" i="4" s="1"/>
  <c r="AA36" i="4"/>
  <c r="AA52" i="4" s="1"/>
  <c r="AA61" i="4" s="1"/>
  <c r="AA98" i="4"/>
  <c r="AA106" i="4" s="1"/>
  <c r="AA31" i="4"/>
  <c r="AA47" i="4" s="1"/>
  <c r="AA56" i="4" s="1"/>
  <c r="AA99" i="4"/>
  <c r="AA107" i="4" s="1"/>
  <c r="AA34" i="4"/>
  <c r="AA50" i="4" s="1"/>
  <c r="AA59" i="4" s="1"/>
  <c r="AA100" i="4"/>
  <c r="AA108" i="4" s="1"/>
  <c r="AA117" i="4" s="1"/>
  <c r="AB10" i="4"/>
  <c r="AB101" i="4" s="1"/>
  <c r="AA35" i="4"/>
  <c r="AA51" i="4" s="1"/>
  <c r="AA60" i="4" s="1"/>
  <c r="AA101" i="4"/>
  <c r="AA109" i="4" s="1"/>
  <c r="AA118" i="4" s="1"/>
  <c r="AA32" i="4"/>
  <c r="AA48" i="4" s="1"/>
  <c r="AA57" i="4" s="1"/>
  <c r="AB4" i="7"/>
  <c r="AA5" i="7"/>
  <c r="AA6" i="7" s="1"/>
  <c r="W39" i="8"/>
  <c r="X43" i="8"/>
  <c r="X46" i="8"/>
  <c r="X44" i="8"/>
  <c r="X45" i="8"/>
  <c r="X42" i="8"/>
  <c r="Y17" i="8"/>
  <c r="X41" i="8"/>
  <c r="W26" i="8"/>
  <c r="AD2" i="8"/>
  <c r="AE1" i="8"/>
  <c r="Y121" i="4"/>
  <c r="Y34" i="8"/>
  <c r="Y41" i="24" s="1"/>
  <c r="Y22" i="8"/>
  <c r="Y18" i="8"/>
  <c r="Y33" i="8"/>
  <c r="Y40" i="24" s="1"/>
  <c r="Y21" i="8"/>
  <c r="X85" i="4"/>
  <c r="Y32" i="8"/>
  <c r="Y39" i="24" s="1"/>
  <c r="Y20" i="8"/>
  <c r="Y31" i="8"/>
  <c r="Y38" i="24" s="1"/>
  <c r="Y19" i="8"/>
  <c r="X15" i="8"/>
  <c r="Z112" i="4"/>
  <c r="AA110" i="4"/>
  <c r="AA119" i="4" s="1"/>
  <c r="Y80" i="4"/>
  <c r="AB90" i="4"/>
  <c r="AB91" i="4"/>
  <c r="Y53" i="4"/>
  <c r="X14" i="8" s="1"/>
  <c r="Y56" i="4"/>
  <c r="Y63" i="4" s="1"/>
  <c r="AB71" i="4"/>
  <c r="AB70" i="4"/>
  <c r="Z47" i="4"/>
  <c r="AB44" i="4"/>
  <c r="AB43" i="4"/>
  <c r="AB42" i="4"/>
  <c r="AB41" i="4"/>
  <c r="AB40" i="4"/>
  <c r="AB39" i="4"/>
  <c r="J8" i="5"/>
  <c r="K11" i="5"/>
  <c r="I9" i="5"/>
  <c r="I14" i="5" s="1"/>
  <c r="H118" i="8" s="1"/>
  <c r="J10" i="5"/>
  <c r="E84" i="8"/>
  <c r="G27" i="5"/>
  <c r="G29" i="5" s="1"/>
  <c r="G21" i="5"/>
  <c r="AB12" i="4"/>
  <c r="AB9" i="4"/>
  <c r="F122" i="8"/>
  <c r="F77" i="8"/>
  <c r="I43" i="24"/>
  <c r="I68" i="24" s="1"/>
  <c r="I71" i="24" s="1"/>
  <c r="Y153" i="7"/>
  <c r="X128" i="8" s="1"/>
  <c r="Y101" i="7"/>
  <c r="Z19" i="6"/>
  <c r="M41" i="6"/>
  <c r="AA223" i="4"/>
  <c r="Z59" i="8" s="1"/>
  <c r="AA221" i="4"/>
  <c r="Z57" i="8" s="1"/>
  <c r="AA220" i="4"/>
  <c r="Z56" i="8" s="1"/>
  <c r="AA219" i="4"/>
  <c r="Z55" i="8" s="1"/>
  <c r="AA218" i="4"/>
  <c r="Z54" i="8" s="1"/>
  <c r="AA222" i="4"/>
  <c r="Z58" i="8" s="1"/>
  <c r="AA226" i="4"/>
  <c r="Z62" i="8" s="1"/>
  <c r="AA225" i="4"/>
  <c r="Z61" i="8" s="1"/>
  <c r="AA224" i="4"/>
  <c r="Z60" i="8" s="1"/>
  <c r="AA229" i="4"/>
  <c r="Z65" i="8" s="1"/>
  <c r="AA228" i="4"/>
  <c r="Z64" i="8" s="1"/>
  <c r="AA233" i="4"/>
  <c r="Z69" i="8" s="1"/>
  <c r="AA234" i="4"/>
  <c r="Z70" i="8" s="1"/>
  <c r="AA232" i="4"/>
  <c r="Z68" i="8" s="1"/>
  <c r="AA227" i="4"/>
  <c r="Z63" i="8" s="1"/>
  <c r="AA230" i="4"/>
  <c r="Z66" i="8" s="1"/>
  <c r="AA231" i="4"/>
  <c r="Z67" i="8" s="1"/>
  <c r="AA127" i="4"/>
  <c r="AA164" i="4" s="1"/>
  <c r="Y122" i="7"/>
  <c r="Z20" i="7" s="1"/>
  <c r="Y124" i="7"/>
  <c r="Z22" i="7" s="1"/>
  <c r="Y114" i="7"/>
  <c r="Z12" i="7" s="1"/>
  <c r="Z103" i="7"/>
  <c r="AC2" i="4"/>
  <c r="AD1" i="4"/>
  <c r="U92" i="8"/>
  <c r="U91" i="8"/>
  <c r="Y133" i="7"/>
  <c r="Z31" i="7" s="1"/>
  <c r="Y127" i="7"/>
  <c r="Z25" i="7" s="1"/>
  <c r="AF4" i="24"/>
  <c r="AE8" i="24"/>
  <c r="AE3" i="24"/>
  <c r="AE112" i="24"/>
  <c r="AE78" i="24"/>
  <c r="Y121" i="7"/>
  <c r="Z19" i="7" s="1"/>
  <c r="Y134" i="7"/>
  <c r="Z32" i="7" s="1"/>
  <c r="Y126" i="7"/>
  <c r="Z24" i="7" s="1"/>
  <c r="Y129" i="7"/>
  <c r="Z27" i="7" s="1"/>
  <c r="Y128" i="7"/>
  <c r="Z26" i="7" s="1"/>
  <c r="Y137" i="7"/>
  <c r="Z35" i="7" s="1"/>
  <c r="X109" i="7"/>
  <c r="W73" i="8" s="1"/>
  <c r="W69" i="24" s="1"/>
  <c r="Y120" i="7"/>
  <c r="Z18" i="7" s="1"/>
  <c r="Y116" i="7"/>
  <c r="Z14" i="7" s="1"/>
  <c r="Y132" i="7"/>
  <c r="Z30" i="7" s="1"/>
  <c r="Y136" i="7"/>
  <c r="Z34" i="7" s="1"/>
  <c r="Z33" i="6"/>
  <c r="Y118" i="7"/>
  <c r="Z16" i="7" s="1"/>
  <c r="Z99" i="7"/>
  <c r="AC11" i="4"/>
  <c r="AA145" i="7"/>
  <c r="AA112" i="7"/>
  <c r="AA151" i="7"/>
  <c r="AA78" i="7"/>
  <c r="AA10" i="7"/>
  <c r="AA3" i="7"/>
  <c r="AA44" i="7"/>
  <c r="Y152" i="7"/>
  <c r="Y216" i="4"/>
  <c r="X52" i="8" s="1"/>
  <c r="Y217" i="4"/>
  <c r="X53" i="8" s="1"/>
  <c r="O148" i="7"/>
  <c r="O143" i="7"/>
  <c r="P11" i="7"/>
  <c r="Z26" i="6"/>
  <c r="Y133" i="8" s="1"/>
  <c r="Z37" i="6"/>
  <c r="Y131" i="7"/>
  <c r="Z29" i="7" s="1"/>
  <c r="AB4" i="5"/>
  <c r="AA5" i="5"/>
  <c r="AA3" i="5"/>
  <c r="Z102" i="7"/>
  <c r="X134" i="8"/>
  <c r="Y154" i="7"/>
  <c r="Y75" i="7"/>
  <c r="Y79" i="7"/>
  <c r="Z100" i="7"/>
  <c r="W127" i="8"/>
  <c r="W129" i="8" s="1"/>
  <c r="X155" i="7"/>
  <c r="Y45" i="6"/>
  <c r="Y40" i="6"/>
  <c r="Z17" i="6"/>
  <c r="Y123" i="7"/>
  <c r="Z21" i="7" s="1"/>
  <c r="Z39" i="6"/>
  <c r="X108" i="14"/>
  <c r="Z116" i="8"/>
  <c r="Z80" i="8"/>
  <c r="AA4" i="8"/>
  <c r="AA132" i="8" s="1"/>
  <c r="AA106" i="24" s="1"/>
  <c r="Z11" i="8"/>
  <c r="X87" i="20" s="1"/>
  <c r="Z7" i="8"/>
  <c r="Z6" i="8"/>
  <c r="Z5" i="8"/>
  <c r="Z3" i="8"/>
  <c r="Y117" i="7"/>
  <c r="Z15" i="7" s="1"/>
  <c r="W147" i="7"/>
  <c r="X33" i="7"/>
  <c r="X135" i="7" s="1"/>
  <c r="X13" i="7"/>
  <c r="X115" i="7" s="1"/>
  <c r="W146" i="7"/>
  <c r="AA25" i="6"/>
  <c r="AA11" i="6"/>
  <c r="AA30" i="6" s="1"/>
  <c r="AA23" i="6"/>
  <c r="AA3" i="6"/>
  <c r="AA24" i="6"/>
  <c r="AA12" i="6"/>
  <c r="AA31" i="6" s="1"/>
  <c r="AB4" i="6"/>
  <c r="AA13" i="6"/>
  <c r="AA32" i="6" s="1"/>
  <c r="Y125" i="7"/>
  <c r="Z23" i="7" s="1"/>
  <c r="X217" i="4"/>
  <c r="W53" i="8" s="1"/>
  <c r="X216" i="4"/>
  <c r="W52" i="8" s="1"/>
  <c r="Y119" i="7"/>
  <c r="Z17" i="7" s="1"/>
  <c r="Y130" i="7"/>
  <c r="Z28" i="7" s="1"/>
  <c r="K99" i="8"/>
  <c r="K104" i="8"/>
  <c r="Y108" i="8"/>
  <c r="Y46" i="6"/>
  <c r="Z18" i="6"/>
  <c r="AB3" i="4"/>
  <c r="AC4" i="4"/>
  <c r="Z38" i="6"/>
  <c r="W235" i="4"/>
  <c r="AD108" i="7" l="1"/>
  <c r="AD2" i="7"/>
  <c r="AD104" i="7"/>
  <c r="AE1" i="7"/>
  <c r="AD106" i="7"/>
  <c r="AD107" i="7"/>
  <c r="AD105" i="7"/>
  <c r="AE2" i="5"/>
  <c r="AF1" i="5"/>
  <c r="W19" i="5"/>
  <c r="U75" i="8"/>
  <c r="V40" i="5" s="1"/>
  <c r="S119" i="14"/>
  <c r="T75" i="8"/>
  <c r="U40" i="5" s="1"/>
  <c r="R119" i="14"/>
  <c r="C125" i="14"/>
  <c r="C88" i="20"/>
  <c r="AF1" i="6"/>
  <c r="AE2" i="6"/>
  <c r="K106" i="8"/>
  <c r="K104" i="24"/>
  <c r="X136" i="8"/>
  <c r="X131" i="24"/>
  <c r="V30" i="24"/>
  <c r="V33" i="24"/>
  <c r="W120" i="8"/>
  <c r="X19" i="24"/>
  <c r="AF1" i="24"/>
  <c r="AE2" i="24"/>
  <c r="AC21" i="4"/>
  <c r="AC22" i="4"/>
  <c r="AC20" i="4"/>
  <c r="AC24" i="4"/>
  <c r="AC25" i="4"/>
  <c r="AC23" i="4"/>
  <c r="Z83" i="4"/>
  <c r="Y27" i="8" s="1"/>
  <c r="Y34" i="24" s="1"/>
  <c r="AB26" i="4"/>
  <c r="Z84" i="4"/>
  <c r="Y28" i="8" s="1"/>
  <c r="Y35" i="24" s="1"/>
  <c r="AA115" i="4"/>
  <c r="Z29" i="8" s="1"/>
  <c r="Z36" i="24" s="1"/>
  <c r="Z211" i="4"/>
  <c r="AA204" i="4"/>
  <c r="AA203" i="4"/>
  <c r="AA201" i="4"/>
  <c r="AA202" i="4"/>
  <c r="AA206" i="4"/>
  <c r="AA116" i="4" s="1"/>
  <c r="Z30" i="8" s="1"/>
  <c r="Z37" i="24" s="1"/>
  <c r="AA215" i="4"/>
  <c r="Z51" i="8" s="1"/>
  <c r="Y48" i="6"/>
  <c r="X40" i="8"/>
  <c r="Y41" i="8"/>
  <c r="W71" i="8"/>
  <c r="X28" i="5" s="1"/>
  <c r="X71" i="8"/>
  <c r="Y28" i="5" s="1"/>
  <c r="X23" i="8"/>
  <c r="W35" i="8"/>
  <c r="X19" i="5" s="1"/>
  <c r="V48" i="8"/>
  <c r="V72" i="8"/>
  <c r="Z198" i="4"/>
  <c r="Y16" i="8"/>
  <c r="AB160" i="4"/>
  <c r="AB197" i="4" s="1"/>
  <c r="AB129" i="4"/>
  <c r="AB166" i="4" s="1"/>
  <c r="AB136" i="4"/>
  <c r="AB173" i="4" s="1"/>
  <c r="AB145" i="4"/>
  <c r="AB182" i="4" s="1"/>
  <c r="AB153" i="4"/>
  <c r="AB190" i="4" s="1"/>
  <c r="AB128" i="4"/>
  <c r="AB165" i="4" s="1"/>
  <c r="AA161" i="4"/>
  <c r="AB130" i="4"/>
  <c r="AB167" i="4" s="1"/>
  <c r="AB137" i="4"/>
  <c r="AB174" i="4" s="1"/>
  <c r="AB146" i="4"/>
  <c r="AB183" i="4" s="1"/>
  <c r="AB154" i="4"/>
  <c r="AB191" i="4" s="1"/>
  <c r="AB141" i="4"/>
  <c r="AB178" i="4" s="1"/>
  <c r="AB138" i="4"/>
  <c r="AB175" i="4" s="1"/>
  <c r="AB147" i="4"/>
  <c r="AB184" i="4" s="1"/>
  <c r="AB205" i="4" s="1"/>
  <c r="AB155" i="4"/>
  <c r="AB192" i="4" s="1"/>
  <c r="AB131" i="4"/>
  <c r="AB168" i="4" s="1"/>
  <c r="AB139" i="4"/>
  <c r="AB176" i="4" s="1"/>
  <c r="AB148" i="4"/>
  <c r="AB185" i="4" s="1"/>
  <c r="AB156" i="4"/>
  <c r="AB193" i="4" s="1"/>
  <c r="AB132" i="4"/>
  <c r="AB169" i="4" s="1"/>
  <c r="AB140" i="4"/>
  <c r="AB177" i="4" s="1"/>
  <c r="AB151" i="4"/>
  <c r="AB188" i="4" s="1"/>
  <c r="AB157" i="4"/>
  <c r="AB194" i="4" s="1"/>
  <c r="AB133" i="4"/>
  <c r="AB170" i="4" s="1"/>
  <c r="AB142" i="4"/>
  <c r="AB179" i="4" s="1"/>
  <c r="AB149" i="4"/>
  <c r="AB186" i="4" s="1"/>
  <c r="AB158" i="4"/>
  <c r="AB195" i="4" s="1"/>
  <c r="AB134" i="4"/>
  <c r="AB171" i="4" s="1"/>
  <c r="AB143" i="4"/>
  <c r="AB180" i="4" s="1"/>
  <c r="AB150" i="4"/>
  <c r="AB187" i="4" s="1"/>
  <c r="AB159" i="4"/>
  <c r="AB196" i="4" s="1"/>
  <c r="AB135" i="4"/>
  <c r="AB172" i="4" s="1"/>
  <c r="AB144" i="4"/>
  <c r="AB181" i="4" s="1"/>
  <c r="AB152" i="4"/>
  <c r="AB189" i="4" s="1"/>
  <c r="AA74" i="4"/>
  <c r="AA78" i="4" s="1"/>
  <c r="AB36" i="4"/>
  <c r="AB52" i="4" s="1"/>
  <c r="AB61" i="4" s="1"/>
  <c r="AA48" i="7"/>
  <c r="AA82" i="7" s="1"/>
  <c r="AA46" i="7"/>
  <c r="AA80" i="7" s="1"/>
  <c r="AA49" i="7"/>
  <c r="AA83" i="7" s="1"/>
  <c r="AA45" i="7"/>
  <c r="AA47" i="7"/>
  <c r="AA50" i="7"/>
  <c r="AA84" i="7" s="1"/>
  <c r="AA52" i="7"/>
  <c r="AA86" i="7" s="1"/>
  <c r="AA53" i="7"/>
  <c r="AA87" i="7" s="1"/>
  <c r="AA56" i="7"/>
  <c r="AA90" i="7" s="1"/>
  <c r="AA58" i="7"/>
  <c r="AA92" i="7" s="1"/>
  <c r="AA60" i="7"/>
  <c r="AA94" i="7" s="1"/>
  <c r="AA51" i="7"/>
  <c r="AA85" i="7" s="1"/>
  <c r="AA57" i="7"/>
  <c r="AA91" i="7" s="1"/>
  <c r="AA55" i="7"/>
  <c r="AA89" i="7" s="1"/>
  <c r="AA61" i="7"/>
  <c r="AA95" i="7" s="1"/>
  <c r="AA59" i="7"/>
  <c r="AA93" i="7" s="1"/>
  <c r="AA65" i="7"/>
  <c r="AA54" i="7"/>
  <c r="AA88" i="7" s="1"/>
  <c r="AA67" i="7"/>
  <c r="AA66" i="7"/>
  <c r="AA70" i="7"/>
  <c r="AA138" i="7" s="1"/>
  <c r="AB36" i="7" s="1"/>
  <c r="AA62" i="7"/>
  <c r="AA96" i="7" s="1"/>
  <c r="AA63" i="7"/>
  <c r="AA97" i="7" s="1"/>
  <c r="AA64" i="7"/>
  <c r="AA98" i="7" s="1"/>
  <c r="AA71" i="7"/>
  <c r="AA139" i="7" s="1"/>
  <c r="AB37" i="7" s="1"/>
  <c r="AA72" i="7"/>
  <c r="AA140" i="7" s="1"/>
  <c r="AB38" i="7" s="1"/>
  <c r="AA68" i="7"/>
  <c r="AA74" i="7"/>
  <c r="AA142" i="7" s="1"/>
  <c r="AB40" i="7" s="1"/>
  <c r="AA69" i="7"/>
  <c r="AA73" i="7"/>
  <c r="AA141" i="7" s="1"/>
  <c r="AB39" i="7" s="1"/>
  <c r="AB31" i="4"/>
  <c r="AB33" i="4"/>
  <c r="AB49" i="4" s="1"/>
  <c r="AB58" i="4" s="1"/>
  <c r="AB102" i="4"/>
  <c r="AB110" i="4" s="1"/>
  <c r="AB119" i="4" s="1"/>
  <c r="AB34" i="4"/>
  <c r="AB50" i="4" s="1"/>
  <c r="AB59" i="4" s="1"/>
  <c r="AB103" i="4"/>
  <c r="AB111" i="4" s="1"/>
  <c r="AB120" i="4" s="1"/>
  <c r="AB99" i="4"/>
  <c r="AB107" i="4" s="1"/>
  <c r="AA75" i="4"/>
  <c r="AA79" i="4" s="1"/>
  <c r="AB100" i="4"/>
  <c r="AB108" i="4" s="1"/>
  <c r="AB117" i="4" s="1"/>
  <c r="AB32" i="4"/>
  <c r="AB48" i="4" s="1"/>
  <c r="AB57" i="4" s="1"/>
  <c r="AB98" i="4"/>
  <c r="AB106" i="4" s="1"/>
  <c r="AC10" i="4"/>
  <c r="AC101" i="4" s="1"/>
  <c r="AB35" i="4"/>
  <c r="AB51" i="4" s="1"/>
  <c r="AB60" i="4" s="1"/>
  <c r="AC4" i="7"/>
  <c r="AB5" i="7"/>
  <c r="AB6" i="7" s="1"/>
  <c r="Y42" i="8"/>
  <c r="X39" i="8"/>
  <c r="Y43" i="8"/>
  <c r="Y46" i="8"/>
  <c r="Y44" i="8"/>
  <c r="Y45" i="8"/>
  <c r="W38" i="8"/>
  <c r="W47" i="8" s="1"/>
  <c r="X26" i="8"/>
  <c r="AE2" i="8"/>
  <c r="AF1" i="8"/>
  <c r="Z121" i="4"/>
  <c r="Z17" i="8"/>
  <c r="Z34" i="8"/>
  <c r="Z41" i="24" s="1"/>
  <c r="Z22" i="8"/>
  <c r="Z33" i="8"/>
  <c r="Z40" i="24" s="1"/>
  <c r="Z21" i="8"/>
  <c r="Z32" i="8"/>
  <c r="Z39" i="24" s="1"/>
  <c r="Z20" i="8"/>
  <c r="Z18" i="8"/>
  <c r="Z31" i="8"/>
  <c r="Z38" i="24" s="1"/>
  <c r="Z19" i="8"/>
  <c r="Y15" i="8"/>
  <c r="AA112" i="4"/>
  <c r="AB109" i="4"/>
  <c r="AB118" i="4" s="1"/>
  <c r="Z80" i="4"/>
  <c r="Y85" i="4"/>
  <c r="AC90" i="4"/>
  <c r="AC91" i="4"/>
  <c r="Z53" i="4"/>
  <c r="Y14" i="8" s="1"/>
  <c r="Z56" i="4"/>
  <c r="AC71" i="4"/>
  <c r="AC70" i="4"/>
  <c r="AC44" i="4"/>
  <c r="AC43" i="4"/>
  <c r="AC41" i="4"/>
  <c r="AC42" i="4"/>
  <c r="AC40" i="4"/>
  <c r="AC39" i="4"/>
  <c r="AA53" i="4"/>
  <c r="Z14" i="8" s="1"/>
  <c r="I44" i="24"/>
  <c r="G109" i="14"/>
  <c r="I13" i="5"/>
  <c r="H85" i="8" s="1"/>
  <c r="E88" i="8"/>
  <c r="F86" i="8"/>
  <c r="H18" i="5"/>
  <c r="H32" i="5"/>
  <c r="J34" i="5"/>
  <c r="I33" i="5"/>
  <c r="G31" i="5"/>
  <c r="G35" i="5" s="1"/>
  <c r="F119" i="8" s="1"/>
  <c r="AC12" i="4"/>
  <c r="AC9" i="4"/>
  <c r="H41" i="5"/>
  <c r="H42" i="5" s="1"/>
  <c r="H43" i="5" s="1"/>
  <c r="G76" i="8" s="1"/>
  <c r="G72" i="24" s="1"/>
  <c r="G73" i="24" s="1"/>
  <c r="D121" i="14"/>
  <c r="F109" i="8"/>
  <c r="F110" i="8" s="1"/>
  <c r="L11" i="5"/>
  <c r="K10" i="5"/>
  <c r="M12" i="5"/>
  <c r="J9" i="5"/>
  <c r="J14" i="5" s="1"/>
  <c r="I118" i="8" s="1"/>
  <c r="Z20" i="6"/>
  <c r="Y109" i="7"/>
  <c r="Y134" i="8"/>
  <c r="N41" i="6"/>
  <c r="M99" i="8" s="1"/>
  <c r="AB127" i="4"/>
  <c r="AB164" i="4" s="1"/>
  <c r="AB222" i="4"/>
  <c r="AA58" i="8" s="1"/>
  <c r="AB221" i="4"/>
  <c r="AA57" i="8" s="1"/>
  <c r="AB220" i="4"/>
  <c r="AA56" i="8" s="1"/>
  <c r="AB219" i="4"/>
  <c r="AA55" i="8" s="1"/>
  <c r="AB218" i="4"/>
  <c r="AA54" i="8" s="1"/>
  <c r="AB226" i="4"/>
  <c r="AA62" i="8" s="1"/>
  <c r="AB225" i="4"/>
  <c r="AA61" i="8" s="1"/>
  <c r="AB224" i="4"/>
  <c r="AA60" i="8" s="1"/>
  <c r="AB223" i="4"/>
  <c r="AA59" i="8" s="1"/>
  <c r="AB230" i="4"/>
  <c r="AA66" i="8" s="1"/>
  <c r="AB229" i="4"/>
  <c r="AA65" i="8" s="1"/>
  <c r="AB228" i="4"/>
  <c r="AA64" i="8" s="1"/>
  <c r="AB231" i="4"/>
  <c r="AA67" i="8" s="1"/>
  <c r="AB233" i="4"/>
  <c r="AA69" i="8" s="1"/>
  <c r="AB227" i="4"/>
  <c r="AA63" i="8" s="1"/>
  <c r="AB232" i="4"/>
  <c r="AA68" i="8" s="1"/>
  <c r="AB234" i="4"/>
  <c r="AA70" i="8" s="1"/>
  <c r="Z137" i="7"/>
  <c r="AA35" i="7" s="1"/>
  <c r="AE1" i="4"/>
  <c r="AD2" i="4"/>
  <c r="AA99" i="7"/>
  <c r="AA100" i="7"/>
  <c r="Z108" i="8"/>
  <c r="AA103" i="7"/>
  <c r="V91" i="8"/>
  <c r="V92" i="8"/>
  <c r="Z133" i="7"/>
  <c r="AA31" i="7" s="1"/>
  <c r="Z134" i="7"/>
  <c r="AA32" i="7" s="1"/>
  <c r="AF3" i="24"/>
  <c r="AG4" i="24"/>
  <c r="AF8" i="24"/>
  <c r="AF78" i="24"/>
  <c r="AF112" i="24"/>
  <c r="Z118" i="7"/>
  <c r="AA16" i="7" s="1"/>
  <c r="Z120" i="7"/>
  <c r="AA18" i="7" s="1"/>
  <c r="Z132" i="7"/>
  <c r="AA30" i="7" s="1"/>
  <c r="Z125" i="7"/>
  <c r="AA23" i="7" s="1"/>
  <c r="Z136" i="7"/>
  <c r="AA34" i="7" s="1"/>
  <c r="Z130" i="7"/>
  <c r="AA28" i="7" s="1"/>
  <c r="AA102" i="7"/>
  <c r="Z119" i="7"/>
  <c r="AA17" i="7" s="1"/>
  <c r="Z114" i="7"/>
  <c r="AA12" i="7" s="1"/>
  <c r="AD11" i="4"/>
  <c r="Z82" i="7"/>
  <c r="Z116" i="7" s="1"/>
  <c r="AA14" i="7" s="1"/>
  <c r="Z87" i="7"/>
  <c r="Z121" i="7" s="1"/>
  <c r="AA19" i="7" s="1"/>
  <c r="AA33" i="6"/>
  <c r="X146" i="7"/>
  <c r="Y13" i="7"/>
  <c r="Y115" i="7" s="1"/>
  <c r="Z40" i="6"/>
  <c r="AA17" i="6"/>
  <c r="Z45" i="6"/>
  <c r="Y235" i="4"/>
  <c r="Z90" i="7"/>
  <c r="Z124" i="7" s="1"/>
  <c r="AA22" i="7" s="1"/>
  <c r="AC3" i="4"/>
  <c r="AD4" i="4"/>
  <c r="Z88" i="7"/>
  <c r="Z122" i="7" s="1"/>
  <c r="AA20" i="7" s="1"/>
  <c r="AA39" i="6"/>
  <c r="L99" i="8"/>
  <c r="L104" i="8"/>
  <c r="Z154" i="7"/>
  <c r="Z75" i="7"/>
  <c r="Z79" i="7"/>
  <c r="P113" i="7"/>
  <c r="P41" i="7"/>
  <c r="X235" i="4"/>
  <c r="AB25" i="6"/>
  <c r="AB23" i="6"/>
  <c r="AB3" i="6"/>
  <c r="AB24" i="6"/>
  <c r="AB12" i="6"/>
  <c r="AB31" i="6" s="1"/>
  <c r="AC4" i="6"/>
  <c r="AB13" i="6"/>
  <c r="AB32" i="6" s="1"/>
  <c r="AB11" i="6"/>
  <c r="AB30" i="6" s="1"/>
  <c r="Y108" i="14"/>
  <c r="AA116" i="8"/>
  <c r="AA80" i="8"/>
  <c r="AB4" i="8"/>
  <c r="AB132" i="8" s="1"/>
  <c r="AB106" i="24" s="1"/>
  <c r="AA11" i="8"/>
  <c r="AA7" i="8"/>
  <c r="AA6" i="8"/>
  <c r="AA5" i="8"/>
  <c r="AA3" i="8"/>
  <c r="Z126" i="7"/>
  <c r="AA24" i="7" s="1"/>
  <c r="X147" i="7"/>
  <c r="Y33" i="7"/>
  <c r="Y135" i="7" s="1"/>
  <c r="Z46" i="6"/>
  <c r="AA18" i="6"/>
  <c r="Z152" i="7"/>
  <c r="Z81" i="7"/>
  <c r="X127" i="8"/>
  <c r="X129" i="8" s="1"/>
  <c r="Y155" i="7"/>
  <c r="Z123" i="7"/>
  <c r="AA21" i="7" s="1"/>
  <c r="O149" i="7"/>
  <c r="N93" i="8"/>
  <c r="AA38" i="6"/>
  <c r="Z128" i="7"/>
  <c r="AA26" i="7" s="1"/>
  <c r="Z117" i="7"/>
  <c r="AA15" i="7" s="1"/>
  <c r="Z47" i="6"/>
  <c r="AA19" i="6"/>
  <c r="Z95" i="7"/>
  <c r="Z129" i="7" s="1"/>
  <c r="AA27" i="7" s="1"/>
  <c r="Z153" i="7"/>
  <c r="Y128" i="8" s="1"/>
  <c r="Z101" i="7"/>
  <c r="Z93" i="7"/>
  <c r="Z127" i="7" s="1"/>
  <c r="AA25" i="7" s="1"/>
  <c r="AB5" i="5"/>
  <c r="AB3" i="5"/>
  <c r="AC4" i="5"/>
  <c r="AA37" i="6"/>
  <c r="AA26" i="6"/>
  <c r="Z133" i="8" s="1"/>
  <c r="X74" i="8"/>
  <c r="X121" i="8" s="1"/>
  <c r="Z131" i="7"/>
  <c r="AA29" i="7" s="1"/>
  <c r="AB145" i="7"/>
  <c r="AB112" i="7"/>
  <c r="AB151" i="7"/>
  <c r="AB78" i="7"/>
  <c r="AB10" i="7"/>
  <c r="AB3" i="7"/>
  <c r="AB44" i="7"/>
  <c r="AE107" i="7" l="1"/>
  <c r="AE106" i="7"/>
  <c r="AE108" i="7"/>
  <c r="AE104" i="7"/>
  <c r="AE105" i="7"/>
  <c r="AF1" i="7"/>
  <c r="AE2" i="7"/>
  <c r="AG1" i="5"/>
  <c r="AF2" i="5"/>
  <c r="V75" i="8"/>
  <c r="W40" i="5" s="1"/>
  <c r="T119" i="14"/>
  <c r="AG1" i="6"/>
  <c r="AF2" i="6"/>
  <c r="Y136" i="8"/>
  <c r="Y131" i="24"/>
  <c r="L106" i="8"/>
  <c r="L104" i="24"/>
  <c r="F124" i="8"/>
  <c r="F139" i="8" s="1"/>
  <c r="D124" i="14" s="1"/>
  <c r="F119" i="24"/>
  <c r="N94" i="8"/>
  <c r="N92" i="24"/>
  <c r="E95" i="8"/>
  <c r="E112" i="8" s="1"/>
  <c r="E86" i="24"/>
  <c r="E93" i="24" s="1"/>
  <c r="E110" i="24" s="1"/>
  <c r="G74" i="24"/>
  <c r="G107" i="24"/>
  <c r="W30" i="24"/>
  <c r="W33" i="24"/>
  <c r="X120" i="8"/>
  <c r="Y19" i="24"/>
  <c r="AF2" i="24"/>
  <c r="AG1" i="24"/>
  <c r="AD24" i="4"/>
  <c r="AD21" i="4"/>
  <c r="AD25" i="4"/>
  <c r="AD23" i="4"/>
  <c r="AD20" i="4"/>
  <c r="AD22" i="4"/>
  <c r="AA84" i="4"/>
  <c r="Z28" i="8" s="1"/>
  <c r="Z35" i="24" s="1"/>
  <c r="AC26" i="4"/>
  <c r="AA211" i="4"/>
  <c r="AA62" i="4"/>
  <c r="AA63" i="4" s="1"/>
  <c r="Z26" i="8" s="1"/>
  <c r="AB204" i="4"/>
  <c r="Z63" i="4"/>
  <c r="Y26" i="8" s="1"/>
  <c r="AB115" i="4"/>
  <c r="AA29" i="8" s="1"/>
  <c r="AB201" i="4"/>
  <c r="AB62" i="4" s="1"/>
  <c r="AA83" i="4"/>
  <c r="AB202" i="4"/>
  <c r="AB203" i="4"/>
  <c r="AB206" i="4"/>
  <c r="AB116" i="4" s="1"/>
  <c r="AA30" i="8" s="1"/>
  <c r="Z48" i="6"/>
  <c r="Y74" i="8" s="1"/>
  <c r="Y121" i="8" s="1"/>
  <c r="AB215" i="4"/>
  <c r="AA51" i="8" s="1"/>
  <c r="Y40" i="8"/>
  <c r="X35" i="8"/>
  <c r="Y19" i="5" s="1"/>
  <c r="Y23" i="8"/>
  <c r="W48" i="8"/>
  <c r="W72" i="8"/>
  <c r="X73" i="8"/>
  <c r="X69" i="24" s="1"/>
  <c r="AA198" i="4"/>
  <c r="AC127" i="4"/>
  <c r="AC164" i="4" s="1"/>
  <c r="AC129" i="4"/>
  <c r="AC166" i="4" s="1"/>
  <c r="AC134" i="4"/>
  <c r="AC171" i="4" s="1"/>
  <c r="AC144" i="4"/>
  <c r="AC181" i="4" s="1"/>
  <c r="AC153" i="4"/>
  <c r="AC190" i="4" s="1"/>
  <c r="AB161" i="4"/>
  <c r="AC130" i="4"/>
  <c r="AC167" i="4" s="1"/>
  <c r="AC135" i="4"/>
  <c r="AC172" i="4" s="1"/>
  <c r="AC146" i="4"/>
  <c r="AC183" i="4" s="1"/>
  <c r="AC154" i="4"/>
  <c r="AC191" i="4" s="1"/>
  <c r="AC143" i="4"/>
  <c r="AC180" i="4" s="1"/>
  <c r="AC136" i="4"/>
  <c r="AC173" i="4" s="1"/>
  <c r="AC147" i="4"/>
  <c r="AC184" i="4" s="1"/>
  <c r="AC205" i="4" s="1"/>
  <c r="AC155" i="4"/>
  <c r="AC192" i="4" s="1"/>
  <c r="AC142" i="4"/>
  <c r="AC179" i="4" s="1"/>
  <c r="AC137" i="4"/>
  <c r="AC174" i="4" s="1"/>
  <c r="AC148" i="4"/>
  <c r="AC185" i="4" s="1"/>
  <c r="AC156" i="4"/>
  <c r="AC193" i="4" s="1"/>
  <c r="AC141" i="4"/>
  <c r="AC178" i="4" s="1"/>
  <c r="AC138" i="4"/>
  <c r="AC175" i="4" s="1"/>
  <c r="AC149" i="4"/>
  <c r="AC186" i="4" s="1"/>
  <c r="AC157" i="4"/>
  <c r="AC194" i="4" s="1"/>
  <c r="AC131" i="4"/>
  <c r="AC168" i="4" s="1"/>
  <c r="AC139" i="4"/>
  <c r="AC176" i="4" s="1"/>
  <c r="AC150" i="4"/>
  <c r="AC187" i="4" s="1"/>
  <c r="AC158" i="4"/>
  <c r="AC195" i="4" s="1"/>
  <c r="AC132" i="4"/>
  <c r="AC169" i="4" s="1"/>
  <c r="AC140" i="4"/>
  <c r="AC177" i="4" s="1"/>
  <c r="AC151" i="4"/>
  <c r="AC188" i="4" s="1"/>
  <c r="AC159" i="4"/>
  <c r="AC196" i="4" s="1"/>
  <c r="AC128" i="4"/>
  <c r="AC165" i="4" s="1"/>
  <c r="AC133" i="4"/>
  <c r="AC170" i="4" s="1"/>
  <c r="AC145" i="4"/>
  <c r="AC182" i="4" s="1"/>
  <c r="AC152" i="4"/>
  <c r="AC189" i="4" s="1"/>
  <c r="AC160" i="4"/>
  <c r="AC197" i="4" s="1"/>
  <c r="AB74" i="4"/>
  <c r="AB78" i="4" s="1"/>
  <c r="Z16" i="8"/>
  <c r="AB75" i="4"/>
  <c r="AB79" i="4" s="1"/>
  <c r="AC103" i="4"/>
  <c r="AC111" i="4" s="1"/>
  <c r="AC120" i="4" s="1"/>
  <c r="AC99" i="4"/>
  <c r="AC107" i="4" s="1"/>
  <c r="AC102" i="4"/>
  <c r="AC110" i="4" s="1"/>
  <c r="AC119" i="4" s="1"/>
  <c r="AC31" i="4"/>
  <c r="AC47" i="4" s="1"/>
  <c r="AC56" i="4" s="1"/>
  <c r="AD10" i="4"/>
  <c r="AD101" i="4" s="1"/>
  <c r="AC34" i="4"/>
  <c r="AC50" i="4" s="1"/>
  <c r="AC59" i="4" s="1"/>
  <c r="AC100" i="4"/>
  <c r="AC108" i="4" s="1"/>
  <c r="AC117" i="4" s="1"/>
  <c r="AC33" i="4"/>
  <c r="AC49" i="4" s="1"/>
  <c r="AC58" i="4" s="1"/>
  <c r="AC98" i="4"/>
  <c r="AC106" i="4" s="1"/>
  <c r="AC32" i="4"/>
  <c r="AC48" i="4" s="1"/>
  <c r="AC57" i="4" s="1"/>
  <c r="AB102" i="7"/>
  <c r="AB45" i="7"/>
  <c r="AB47" i="7"/>
  <c r="AB50" i="7"/>
  <c r="AB52" i="7"/>
  <c r="AB54" i="7"/>
  <c r="AB88" i="7" s="1"/>
  <c r="AB46" i="7"/>
  <c r="AB80" i="7" s="1"/>
  <c r="AB51" i="7"/>
  <c r="AB53" i="7"/>
  <c r="AB87" i="7" s="1"/>
  <c r="AB55" i="7"/>
  <c r="AB89" i="7" s="1"/>
  <c r="AB48" i="7"/>
  <c r="AB82" i="7" s="1"/>
  <c r="AB57" i="7"/>
  <c r="AB91" i="7" s="1"/>
  <c r="AB49" i="7"/>
  <c r="AB83" i="7" s="1"/>
  <c r="AB58" i="7"/>
  <c r="AB92" i="7" s="1"/>
  <c r="AB63" i="7"/>
  <c r="AB97" i="7" s="1"/>
  <c r="AB61" i="7"/>
  <c r="AB95" i="7" s="1"/>
  <c r="AB59" i="7"/>
  <c r="AB93" i="7" s="1"/>
  <c r="AB62" i="7"/>
  <c r="AB96" i="7" s="1"/>
  <c r="AB64" i="7"/>
  <c r="AB98" i="7" s="1"/>
  <c r="AB65" i="7"/>
  <c r="AB67" i="7"/>
  <c r="AB71" i="7"/>
  <c r="AB139" i="7" s="1"/>
  <c r="AC37" i="7" s="1"/>
  <c r="AB66" i="7"/>
  <c r="AB56" i="7"/>
  <c r="AB90" i="7" s="1"/>
  <c r="AB69" i="7"/>
  <c r="AB60" i="7"/>
  <c r="AB94" i="7" s="1"/>
  <c r="AB72" i="7"/>
  <c r="AB140" i="7" s="1"/>
  <c r="AC38" i="7" s="1"/>
  <c r="AB68" i="7"/>
  <c r="AB74" i="7"/>
  <c r="AB142" i="7" s="1"/>
  <c r="AC40" i="7" s="1"/>
  <c r="AB70" i="7"/>
  <c r="AB138" i="7" s="1"/>
  <c r="AC36" i="7" s="1"/>
  <c r="AB73" i="7"/>
  <c r="AB141" i="7" s="1"/>
  <c r="AC39" i="7" s="1"/>
  <c r="AC35" i="4"/>
  <c r="AC51" i="4" s="1"/>
  <c r="AC60" i="4" s="1"/>
  <c r="AC36" i="4"/>
  <c r="AC52" i="4" s="1"/>
  <c r="AC61" i="4" s="1"/>
  <c r="AD4" i="7"/>
  <c r="AC5" i="7"/>
  <c r="AC6" i="7" s="1"/>
  <c r="Z46" i="8"/>
  <c r="Z45" i="8"/>
  <c r="Y39" i="8"/>
  <c r="AA17" i="8"/>
  <c r="Z43" i="8"/>
  <c r="Z42" i="8"/>
  <c r="Z41" i="8"/>
  <c r="X38" i="8"/>
  <c r="X47" i="8" s="1"/>
  <c r="Z44" i="8"/>
  <c r="AG1" i="8"/>
  <c r="AF2" i="8"/>
  <c r="AA34" i="8"/>
  <c r="AA41" i="24" s="1"/>
  <c r="AA22" i="8"/>
  <c r="AA33" i="8"/>
  <c r="AA40" i="24" s="1"/>
  <c r="AA21" i="8"/>
  <c r="AA32" i="8"/>
  <c r="AA20" i="8"/>
  <c r="AA31" i="8"/>
  <c r="AA19" i="8"/>
  <c r="AA121" i="4"/>
  <c r="AA18" i="8"/>
  <c r="Z15" i="8"/>
  <c r="AB112" i="4"/>
  <c r="AC109" i="4"/>
  <c r="AC118" i="4" s="1"/>
  <c r="AA80" i="4"/>
  <c r="Z85" i="4"/>
  <c r="AD90" i="4"/>
  <c r="AD91" i="4"/>
  <c r="AD71" i="4"/>
  <c r="AD70" i="4"/>
  <c r="AB47" i="4"/>
  <c r="AD39" i="4"/>
  <c r="AD44" i="4"/>
  <c r="AD42" i="4"/>
  <c r="AD41" i="4"/>
  <c r="AD40" i="4"/>
  <c r="AD43" i="4"/>
  <c r="G36" i="5"/>
  <c r="F98" i="8" s="1"/>
  <c r="H20" i="5"/>
  <c r="H27" i="5" s="1"/>
  <c r="H29" i="5" s="1"/>
  <c r="AD12" i="4"/>
  <c r="AD9" i="4"/>
  <c r="G122" i="8"/>
  <c r="G77" i="8"/>
  <c r="J13" i="5"/>
  <c r="I85" i="8" s="1"/>
  <c r="O41" i="6"/>
  <c r="AC223" i="4"/>
  <c r="AB59" i="8" s="1"/>
  <c r="AC222" i="4"/>
  <c r="AB58" i="8" s="1"/>
  <c r="AC221" i="4"/>
  <c r="AB57" i="8" s="1"/>
  <c r="AC220" i="4"/>
  <c r="AB56" i="8" s="1"/>
  <c r="AC219" i="4"/>
  <c r="AB55" i="8" s="1"/>
  <c r="AC218" i="4"/>
  <c r="AB54" i="8" s="1"/>
  <c r="AC227" i="4"/>
  <c r="AB63" i="8" s="1"/>
  <c r="AC226" i="4"/>
  <c r="AB62" i="8" s="1"/>
  <c r="AC225" i="4"/>
  <c r="AB61" i="8" s="1"/>
  <c r="AC224" i="4"/>
  <c r="AB60" i="8" s="1"/>
  <c r="AC231" i="4"/>
  <c r="AB67" i="8" s="1"/>
  <c r="AC230" i="4"/>
  <c r="AB66" i="8" s="1"/>
  <c r="AC228" i="4"/>
  <c r="AB64" i="8" s="1"/>
  <c r="AC234" i="4"/>
  <c r="AB70" i="8" s="1"/>
  <c r="AC229" i="4"/>
  <c r="AB65" i="8" s="1"/>
  <c r="AC233" i="4"/>
  <c r="AB69" i="8" s="1"/>
  <c r="AC232" i="4"/>
  <c r="AB68" i="8" s="1"/>
  <c r="M104" i="8"/>
  <c r="AA153" i="7"/>
  <c r="Z128" i="8" s="1"/>
  <c r="AB33" i="6"/>
  <c r="AA134" i="8" s="1"/>
  <c r="AA101" i="7"/>
  <c r="AA154" i="7"/>
  <c r="AA137" i="7"/>
  <c r="AB35" i="7" s="1"/>
  <c r="AA75" i="7"/>
  <c r="AA133" i="7"/>
  <c r="AB31" i="7" s="1"/>
  <c r="AF1" i="4"/>
  <c r="AE2" i="4"/>
  <c r="AA118" i="7"/>
  <c r="AB16" i="7" s="1"/>
  <c r="AA79" i="7"/>
  <c r="W91" i="8"/>
  <c r="W92" i="8"/>
  <c r="AA134" i="7"/>
  <c r="AB32" i="7" s="1"/>
  <c r="AA120" i="7"/>
  <c r="AB18" i="7" s="1"/>
  <c r="AA132" i="7"/>
  <c r="AB30" i="7" s="1"/>
  <c r="AG8" i="24"/>
  <c r="AG3" i="24"/>
  <c r="AH4" i="24"/>
  <c r="AG78" i="24"/>
  <c r="AG112" i="24"/>
  <c r="AA122" i="7"/>
  <c r="AB20" i="7" s="1"/>
  <c r="AA129" i="7"/>
  <c r="AB27" i="7" s="1"/>
  <c r="AA125" i="7"/>
  <c r="AB23" i="7" s="1"/>
  <c r="AA124" i="7"/>
  <c r="AB22" i="7" s="1"/>
  <c r="AA130" i="7"/>
  <c r="AB28" i="7" s="1"/>
  <c r="AA136" i="7"/>
  <c r="AB34" i="7" s="1"/>
  <c r="AA128" i="7"/>
  <c r="AB26" i="7" s="1"/>
  <c r="AA114" i="7"/>
  <c r="AB12" i="7" s="1"/>
  <c r="AA117" i="7"/>
  <c r="AB15" i="7" s="1"/>
  <c r="AA121" i="7"/>
  <c r="AB19" i="7" s="1"/>
  <c r="AA131" i="7"/>
  <c r="AB29" i="7" s="1"/>
  <c r="AA126" i="7"/>
  <c r="AB24" i="7" s="1"/>
  <c r="AE11" i="4"/>
  <c r="AA127" i="7"/>
  <c r="AB25" i="7" s="1"/>
  <c r="AA119" i="7"/>
  <c r="AB17" i="7" s="1"/>
  <c r="AA20" i="6"/>
  <c r="AA123" i="7"/>
  <c r="AB21" i="7" s="1"/>
  <c r="AA116" i="7"/>
  <c r="AB14" i="7" s="1"/>
  <c r="AB103" i="7"/>
  <c r="AB38" i="6"/>
  <c r="Z109" i="7"/>
  <c r="Y73" i="8" s="1"/>
  <c r="Y69" i="24" s="1"/>
  <c r="AB100" i="7"/>
  <c r="Q11" i="7"/>
  <c r="P148" i="7"/>
  <c r="P143" i="7"/>
  <c r="Z108" i="14"/>
  <c r="AB116" i="8"/>
  <c r="AB80" i="8"/>
  <c r="AB11" i="8"/>
  <c r="AB7" i="8"/>
  <c r="AB6" i="8"/>
  <c r="AB5" i="8"/>
  <c r="AB3" i="8"/>
  <c r="AC4" i="8"/>
  <c r="AC132" i="8" s="1"/>
  <c r="AC106" i="24" s="1"/>
  <c r="Z13" i="7"/>
  <c r="Z115" i="7" s="1"/>
  <c r="Y146" i="7"/>
  <c r="Y127" i="8"/>
  <c r="Y129" i="8" s="1"/>
  <c r="Z155" i="7"/>
  <c r="Z134" i="8"/>
  <c r="AD4" i="5"/>
  <c r="AC5" i="5"/>
  <c r="AC3" i="5"/>
  <c r="AA47" i="6"/>
  <c r="AB19" i="6"/>
  <c r="AD3" i="4"/>
  <c r="AE4" i="4"/>
  <c r="AB37" i="6"/>
  <c r="AB26" i="6"/>
  <c r="AA133" i="8" s="1"/>
  <c r="AB39" i="6"/>
  <c r="AA108" i="8"/>
  <c r="AA40" i="6"/>
  <c r="AA45" i="6"/>
  <c r="AB17" i="6"/>
  <c r="Y147" i="7"/>
  <c r="Z33" i="7"/>
  <c r="Z135" i="7" s="1"/>
  <c r="AA46" i="6"/>
  <c r="AB18" i="6"/>
  <c r="Z217" i="4"/>
  <c r="Y53" i="8" s="1"/>
  <c r="Z216" i="4"/>
  <c r="Y52" i="8" s="1"/>
  <c r="AA152" i="7"/>
  <c r="AA81" i="7"/>
  <c r="AA217" i="4"/>
  <c r="Z53" i="8" s="1"/>
  <c r="AA216" i="4"/>
  <c r="Z52" i="8" s="1"/>
  <c r="AC145" i="7"/>
  <c r="AC112" i="7"/>
  <c r="AC151" i="7"/>
  <c r="AC78" i="7"/>
  <c r="AC10" i="7"/>
  <c r="AC3" i="7"/>
  <c r="AC44" i="7"/>
  <c r="AC25" i="6"/>
  <c r="AC24" i="6"/>
  <c r="AC12" i="6"/>
  <c r="AC31" i="6" s="1"/>
  <c r="AD4" i="6"/>
  <c r="AC13" i="6"/>
  <c r="AC32" i="6" s="1"/>
  <c r="AC11" i="6"/>
  <c r="AC30" i="6" s="1"/>
  <c r="AC23" i="6"/>
  <c r="AC3" i="6"/>
  <c r="AF107" i="7" l="1"/>
  <c r="AF2" i="7"/>
  <c r="AF108" i="7"/>
  <c r="AF105" i="7"/>
  <c r="AF106" i="7"/>
  <c r="AF104" i="7"/>
  <c r="AG1" i="7"/>
  <c r="AH1" i="5"/>
  <c r="AG2" i="5"/>
  <c r="AA37" i="24"/>
  <c r="AA39" i="24"/>
  <c r="AA36" i="24"/>
  <c r="AA38" i="24"/>
  <c r="W75" i="8"/>
  <c r="X40" i="5" s="1"/>
  <c r="U119" i="14"/>
  <c r="AA131" i="24"/>
  <c r="AH1" i="6"/>
  <c r="AG2" i="6"/>
  <c r="Z136" i="8"/>
  <c r="Z131" i="24"/>
  <c r="M106" i="8"/>
  <c r="M104" i="24"/>
  <c r="F140" i="8"/>
  <c r="F84" i="8" s="1"/>
  <c r="F134" i="24"/>
  <c r="F133" i="24"/>
  <c r="F101" i="8"/>
  <c r="F111" i="8" s="1"/>
  <c r="F99" i="24"/>
  <c r="F109" i="24" s="1"/>
  <c r="G108" i="24"/>
  <c r="X30" i="24"/>
  <c r="X33" i="24"/>
  <c r="Z19" i="24"/>
  <c r="Z120" i="8"/>
  <c r="Z33" i="24"/>
  <c r="Y120" i="8"/>
  <c r="AG2" i="24"/>
  <c r="AH1" i="24"/>
  <c r="Z38" i="8"/>
  <c r="AE24" i="4"/>
  <c r="AE20" i="4"/>
  <c r="AE22" i="4"/>
  <c r="AE23" i="4"/>
  <c r="AE25" i="4"/>
  <c r="AE21" i="4"/>
  <c r="AD26" i="4"/>
  <c r="AB84" i="4"/>
  <c r="AA28" i="8" s="1"/>
  <c r="AC115" i="4"/>
  <c r="AB29" i="8" s="1"/>
  <c r="AB36" i="24" s="1"/>
  <c r="Y38" i="8"/>
  <c r="Y47" i="8" s="1"/>
  <c r="Y35" i="8"/>
  <c r="Z19" i="5" s="1"/>
  <c r="AB83" i="4"/>
  <c r="AA27" i="8" s="1"/>
  <c r="AC203" i="4"/>
  <c r="AB211" i="4"/>
  <c r="AC201" i="4"/>
  <c r="AC62" i="4" s="1"/>
  <c r="AC63" i="4" s="1"/>
  <c r="AB26" i="8" s="1"/>
  <c r="AC206" i="4"/>
  <c r="AC116" i="4" s="1"/>
  <c r="AB30" i="8" s="1"/>
  <c r="AB37" i="24" s="1"/>
  <c r="AC215" i="4"/>
  <c r="AB51" i="8" s="1"/>
  <c r="AC204" i="4"/>
  <c r="AC202" i="4"/>
  <c r="AA48" i="6"/>
  <c r="AA16" i="8"/>
  <c r="Z40" i="8"/>
  <c r="AA41" i="8"/>
  <c r="Z71" i="8"/>
  <c r="AA28" i="5" s="1"/>
  <c r="Y71" i="8"/>
  <c r="Z28" i="5" s="1"/>
  <c r="Z23" i="8"/>
  <c r="X48" i="8"/>
  <c r="X72" i="8"/>
  <c r="AB198" i="4"/>
  <c r="AD145" i="4"/>
  <c r="AD182" i="4" s="1"/>
  <c r="AD160" i="4"/>
  <c r="AD197" i="4" s="1"/>
  <c r="AD153" i="4"/>
  <c r="AD190" i="4" s="1"/>
  <c r="AD130" i="4"/>
  <c r="AD167" i="4" s="1"/>
  <c r="AD147" i="4"/>
  <c r="AD184" i="4" s="1"/>
  <c r="AD205" i="4" s="1"/>
  <c r="AD143" i="4"/>
  <c r="AD180" i="4" s="1"/>
  <c r="AD134" i="4"/>
  <c r="AD171" i="4" s="1"/>
  <c r="AC161" i="4"/>
  <c r="AD136" i="4"/>
  <c r="AD173" i="4" s="1"/>
  <c r="AD141" i="4"/>
  <c r="AD178" i="4" s="1"/>
  <c r="AD138" i="4"/>
  <c r="AD175" i="4" s="1"/>
  <c r="AD149" i="4"/>
  <c r="AD186" i="4" s="1"/>
  <c r="AD155" i="4"/>
  <c r="AD192" i="4" s="1"/>
  <c r="AD131" i="4"/>
  <c r="AD168" i="4" s="1"/>
  <c r="AD139" i="4"/>
  <c r="AD176" i="4" s="1"/>
  <c r="AD150" i="4"/>
  <c r="AD187" i="4" s="1"/>
  <c r="AD156" i="4"/>
  <c r="AD193" i="4" s="1"/>
  <c r="AD132" i="4"/>
  <c r="AD169" i="4" s="1"/>
  <c r="AD140" i="4"/>
  <c r="AD177" i="4" s="1"/>
  <c r="AD151" i="4"/>
  <c r="AD188" i="4" s="1"/>
  <c r="AD157" i="4"/>
  <c r="AD194" i="4" s="1"/>
  <c r="AD129" i="4"/>
  <c r="AD166" i="4" s="1"/>
  <c r="AD133" i="4"/>
  <c r="AD170" i="4" s="1"/>
  <c r="AD144" i="4"/>
  <c r="AD181" i="4" s="1"/>
  <c r="AD152" i="4"/>
  <c r="AD189" i="4" s="1"/>
  <c r="AD158" i="4"/>
  <c r="AD195" i="4" s="1"/>
  <c r="AD128" i="4"/>
  <c r="AD165" i="4" s="1"/>
  <c r="AD135" i="4"/>
  <c r="AD172" i="4" s="1"/>
  <c r="AD146" i="4"/>
  <c r="AD183" i="4" s="1"/>
  <c r="AD159" i="4"/>
  <c r="AD196" i="4" s="1"/>
  <c r="AD142" i="4"/>
  <c r="AD179" i="4" s="1"/>
  <c r="AD137" i="4"/>
  <c r="AD174" i="4" s="1"/>
  <c r="AD148" i="4"/>
  <c r="AD185" i="4" s="1"/>
  <c r="AD154" i="4"/>
  <c r="AD191" i="4" s="1"/>
  <c r="AD33" i="4"/>
  <c r="AD49" i="4" s="1"/>
  <c r="AD58" i="4" s="1"/>
  <c r="AD100" i="4"/>
  <c r="AD108" i="4" s="1"/>
  <c r="AD117" i="4" s="1"/>
  <c r="AD31" i="4"/>
  <c r="AD98" i="4"/>
  <c r="AD106" i="4" s="1"/>
  <c r="AB136" i="7"/>
  <c r="AC34" i="7" s="1"/>
  <c r="AC74" i="4"/>
  <c r="AC78" i="4" s="1"/>
  <c r="AC75" i="4"/>
  <c r="AC79" i="4" s="1"/>
  <c r="AD102" i="4"/>
  <c r="AD110" i="4" s="1"/>
  <c r="AD119" i="4" s="1"/>
  <c r="AD103" i="4"/>
  <c r="AD111" i="4" s="1"/>
  <c r="AD120" i="4" s="1"/>
  <c r="AD99" i="4"/>
  <c r="AD107" i="4" s="1"/>
  <c r="AE10" i="4"/>
  <c r="AE103" i="4" s="1"/>
  <c r="AC102" i="7"/>
  <c r="AC45" i="7"/>
  <c r="AC47" i="7"/>
  <c r="AC50" i="7"/>
  <c r="AC84" i="7" s="1"/>
  <c r="AC52" i="7"/>
  <c r="AC86" i="7" s="1"/>
  <c r="AC54" i="7"/>
  <c r="AC88" i="7" s="1"/>
  <c r="AC48" i="7"/>
  <c r="AC82" i="7" s="1"/>
  <c r="AC49" i="7"/>
  <c r="AC83" i="7" s="1"/>
  <c r="AC51" i="7"/>
  <c r="AC85" i="7" s="1"/>
  <c r="AC55" i="7"/>
  <c r="AC89" i="7" s="1"/>
  <c r="AC46" i="7"/>
  <c r="AC80" i="7" s="1"/>
  <c r="AC56" i="7"/>
  <c r="AC90" i="7" s="1"/>
  <c r="AC53" i="7"/>
  <c r="AC87" i="7" s="1"/>
  <c r="AC57" i="7"/>
  <c r="AC91" i="7" s="1"/>
  <c r="AC58" i="7"/>
  <c r="AC92" i="7" s="1"/>
  <c r="AC63" i="7"/>
  <c r="AC97" i="7" s="1"/>
  <c r="AC61" i="7"/>
  <c r="AC95" i="7" s="1"/>
  <c r="AC60" i="7"/>
  <c r="AC94" i="7" s="1"/>
  <c r="AC65" i="7"/>
  <c r="AC67" i="7"/>
  <c r="AC71" i="7"/>
  <c r="AC139" i="7" s="1"/>
  <c r="AD37" i="7" s="1"/>
  <c r="AC59" i="7"/>
  <c r="AC93" i="7" s="1"/>
  <c r="AC66" i="7"/>
  <c r="AC62" i="7"/>
  <c r="AC96" i="7" s="1"/>
  <c r="AC64" i="7"/>
  <c r="AC98" i="7" s="1"/>
  <c r="AC72" i="7"/>
  <c r="AC140" i="7" s="1"/>
  <c r="AD38" i="7" s="1"/>
  <c r="AC68" i="7"/>
  <c r="AC69" i="7"/>
  <c r="AC74" i="7"/>
  <c r="AC142" i="7" s="1"/>
  <c r="AD40" i="7" s="1"/>
  <c r="AC70" i="7"/>
  <c r="AC138" i="7" s="1"/>
  <c r="AD36" i="7" s="1"/>
  <c r="AC73" i="7"/>
  <c r="AC141" i="7" s="1"/>
  <c r="AD39" i="7" s="1"/>
  <c r="AD32" i="4"/>
  <c r="AD48" i="4" s="1"/>
  <c r="AD57" i="4" s="1"/>
  <c r="AD35" i="4"/>
  <c r="AD51" i="4" s="1"/>
  <c r="AD60" i="4" s="1"/>
  <c r="AD34" i="4"/>
  <c r="AD50" i="4" s="1"/>
  <c r="AD59" i="4" s="1"/>
  <c r="AD36" i="4"/>
  <c r="AD52" i="4" s="1"/>
  <c r="AD61" i="4" s="1"/>
  <c r="AE4" i="7"/>
  <c r="AD5" i="7"/>
  <c r="AD6" i="7" s="1"/>
  <c r="AA42" i="8"/>
  <c r="AA43" i="8"/>
  <c r="AA45" i="8"/>
  <c r="AB17" i="8"/>
  <c r="AA46" i="8"/>
  <c r="AA44" i="8"/>
  <c r="Z27" i="8"/>
  <c r="Z34" i="24" s="1"/>
  <c r="AH1" i="8"/>
  <c r="AG2" i="8"/>
  <c r="AB121" i="4"/>
  <c r="AB33" i="8"/>
  <c r="AB40" i="24" s="1"/>
  <c r="AB21" i="8"/>
  <c r="AB34" i="8"/>
  <c r="AB41" i="24" s="1"/>
  <c r="AB22" i="8"/>
  <c r="AB32" i="8"/>
  <c r="AB39" i="24" s="1"/>
  <c r="AB20" i="8"/>
  <c r="AB31" i="8"/>
  <c r="AB38" i="24" s="1"/>
  <c r="AB19" i="8"/>
  <c r="AB18" i="8"/>
  <c r="AA15" i="8"/>
  <c r="AC112" i="4"/>
  <c r="AD109" i="4"/>
  <c r="AD118" i="4" s="1"/>
  <c r="AB80" i="4"/>
  <c r="AA85" i="4"/>
  <c r="AE91" i="4"/>
  <c r="AE90" i="4"/>
  <c r="AB53" i="4"/>
  <c r="AA14" i="8" s="1"/>
  <c r="AB56" i="4"/>
  <c r="AB63" i="4" s="1"/>
  <c r="AE71" i="4"/>
  <c r="AE70" i="4"/>
  <c r="AC53" i="4"/>
  <c r="AB14" i="8" s="1"/>
  <c r="AE40" i="4"/>
  <c r="AE39" i="4"/>
  <c r="AE43" i="4"/>
  <c r="AE41" i="4"/>
  <c r="AE42" i="4"/>
  <c r="AE44" i="4"/>
  <c r="H21" i="5"/>
  <c r="I32" i="5"/>
  <c r="K34" i="5"/>
  <c r="J33" i="5"/>
  <c r="H31" i="5"/>
  <c r="H35" i="5" s="1"/>
  <c r="G119" i="8" s="1"/>
  <c r="AE12" i="4"/>
  <c r="AE9" i="4"/>
  <c r="I41" i="5"/>
  <c r="I42" i="5" s="1"/>
  <c r="I43" i="5" s="1"/>
  <c r="H76" i="8" s="1"/>
  <c r="H72" i="24" s="1"/>
  <c r="H73" i="24" s="1"/>
  <c r="H74" i="24" s="1"/>
  <c r="G109" i="8"/>
  <c r="G110" i="8" s="1"/>
  <c r="E121" i="14"/>
  <c r="AB108" i="8"/>
  <c r="P41" i="6"/>
  <c r="O99" i="8" s="1"/>
  <c r="AD218" i="4"/>
  <c r="AC54" i="8" s="1"/>
  <c r="AD223" i="4"/>
  <c r="AC59" i="8" s="1"/>
  <c r="AD222" i="4"/>
  <c r="AC58" i="8" s="1"/>
  <c r="AD221" i="4"/>
  <c r="AC57" i="8" s="1"/>
  <c r="AD220" i="4"/>
  <c r="AC56" i="8" s="1"/>
  <c r="AD219" i="4"/>
  <c r="AC55" i="8" s="1"/>
  <c r="AD227" i="4"/>
  <c r="AC63" i="8" s="1"/>
  <c r="AD226" i="4"/>
  <c r="AC62" i="8" s="1"/>
  <c r="AD225" i="4"/>
  <c r="AC61" i="8" s="1"/>
  <c r="AD224" i="4"/>
  <c r="AC60" i="8" s="1"/>
  <c r="AD231" i="4"/>
  <c r="AC67" i="8" s="1"/>
  <c r="AD228" i="4"/>
  <c r="AC64" i="8" s="1"/>
  <c r="AD232" i="4"/>
  <c r="AC68" i="8" s="1"/>
  <c r="AD229" i="4"/>
  <c r="AC65" i="8" s="1"/>
  <c r="AD234" i="4"/>
  <c r="AC70" i="8" s="1"/>
  <c r="AD230" i="4"/>
  <c r="AC66" i="8" s="1"/>
  <c r="AD233" i="4"/>
  <c r="AC69" i="8" s="1"/>
  <c r="AD127" i="4"/>
  <c r="AD164" i="4" s="1"/>
  <c r="AC99" i="7"/>
  <c r="AC101" i="7"/>
  <c r="AB137" i="7"/>
  <c r="AC35" i="7" s="1"/>
  <c r="AA109" i="7"/>
  <c r="Z73" i="8" s="1"/>
  <c r="Z69" i="24" s="1"/>
  <c r="AB20" i="6"/>
  <c r="AF2" i="4"/>
  <c r="AG1" i="4"/>
  <c r="Z235" i="4"/>
  <c r="X92" i="8"/>
  <c r="X91" i="8"/>
  <c r="AB132" i="7"/>
  <c r="AC30" i="7" s="1"/>
  <c r="AB129" i="7"/>
  <c r="AC27" i="7" s="1"/>
  <c r="AH8" i="24"/>
  <c r="AI4" i="24"/>
  <c r="AH3" i="24"/>
  <c r="AH112" i="24"/>
  <c r="AH78" i="24"/>
  <c r="AB124" i="7"/>
  <c r="AC22" i="7" s="1"/>
  <c r="AB128" i="7"/>
  <c r="AC26" i="7" s="1"/>
  <c r="AB123" i="7"/>
  <c r="AC21" i="7" s="1"/>
  <c r="AB114" i="7"/>
  <c r="AC12" i="7" s="1"/>
  <c r="AA136" i="8"/>
  <c r="AB131" i="7"/>
  <c r="AC29" i="7" s="1"/>
  <c r="AC33" i="6"/>
  <c r="AF11" i="4"/>
  <c r="AC38" i="6"/>
  <c r="AC100" i="7"/>
  <c r="AB216" i="4"/>
  <c r="AA52" i="8" s="1"/>
  <c r="AB217" i="4"/>
  <c r="AA53" i="8" s="1"/>
  <c r="AB47" i="6"/>
  <c r="AC19" i="6"/>
  <c r="AB117" i="7"/>
  <c r="AC15" i="7" s="1"/>
  <c r="AF4" i="4"/>
  <c r="AE3" i="4"/>
  <c r="AB154" i="7"/>
  <c r="AB75" i="7"/>
  <c r="AB79" i="7"/>
  <c r="AB127" i="7"/>
  <c r="AC25" i="7" s="1"/>
  <c r="AB86" i="7"/>
  <c r="AB120" i="7" s="1"/>
  <c r="AC18" i="7" s="1"/>
  <c r="AC39" i="6"/>
  <c r="AB125" i="7"/>
  <c r="AC23" i="7" s="1"/>
  <c r="Z74" i="8"/>
  <c r="Z121" i="8" s="1"/>
  <c r="AB126" i="7"/>
  <c r="AC24" i="7" s="1"/>
  <c r="AB153" i="7"/>
  <c r="AA128" i="8" s="1"/>
  <c r="AB101" i="7"/>
  <c r="AE4" i="5"/>
  <c r="AD5" i="5"/>
  <c r="AD3" i="5"/>
  <c r="AC198" i="4"/>
  <c r="AB85" i="7"/>
  <c r="AB119" i="7" s="1"/>
  <c r="AC17" i="7" s="1"/>
  <c r="Z147" i="7"/>
  <c r="AA33" i="7"/>
  <c r="AA135" i="7" s="1"/>
  <c r="AA235" i="4"/>
  <c r="Q41" i="7"/>
  <c r="Q113" i="7"/>
  <c r="AC103" i="7"/>
  <c r="AA13" i="7"/>
  <c r="AA115" i="7" s="1"/>
  <c r="Z146" i="7"/>
  <c r="AB116" i="7"/>
  <c r="AC14" i="7" s="1"/>
  <c r="Z127" i="8"/>
  <c r="Z129" i="8" s="1"/>
  <c r="AA155" i="7"/>
  <c r="N99" i="8"/>
  <c r="N104" i="8"/>
  <c r="AB84" i="7"/>
  <c r="AB118" i="7" s="1"/>
  <c r="AC16" i="7" s="1"/>
  <c r="AB122" i="7"/>
  <c r="AC20" i="7" s="1"/>
  <c r="AC37" i="6"/>
  <c r="AC26" i="6"/>
  <c r="AB133" i="8" s="1"/>
  <c r="AB40" i="6"/>
  <c r="AB45" i="6"/>
  <c r="AC17" i="6"/>
  <c r="AA108" i="14"/>
  <c r="AC116" i="8"/>
  <c r="AC80" i="8"/>
  <c r="AD4" i="8"/>
  <c r="AD132" i="8" s="1"/>
  <c r="AD106" i="24" s="1"/>
  <c r="AC11" i="8"/>
  <c r="AC7" i="8"/>
  <c r="AC6" i="8"/>
  <c r="AC5" i="8"/>
  <c r="AC3" i="8"/>
  <c r="AB46" i="6"/>
  <c r="AC18" i="6"/>
  <c r="AD145" i="7"/>
  <c r="AD112" i="7"/>
  <c r="AD151" i="7"/>
  <c r="AD78" i="7"/>
  <c r="AD44" i="7"/>
  <c r="AD10" i="7"/>
  <c r="AD3" i="7"/>
  <c r="AB121" i="7"/>
  <c r="AC19" i="7" s="1"/>
  <c r="AD25" i="6"/>
  <c r="AD24" i="6"/>
  <c r="AD12" i="6"/>
  <c r="AD31" i="6" s="1"/>
  <c r="AE4" i="6"/>
  <c r="AD13" i="6"/>
  <c r="AD32" i="6" s="1"/>
  <c r="AD11" i="6"/>
  <c r="AD30" i="6" s="1"/>
  <c r="AD23" i="6"/>
  <c r="AD3" i="6"/>
  <c r="P149" i="7"/>
  <c r="O93" i="8"/>
  <c r="O92" i="24" s="1"/>
  <c r="AB152" i="7"/>
  <c r="AB81" i="7"/>
  <c r="AB130" i="7"/>
  <c r="AC28" i="7" s="1"/>
  <c r="AB99" i="7"/>
  <c r="AB133" i="7" s="1"/>
  <c r="AC31" i="7" s="1"/>
  <c r="AB134" i="7"/>
  <c r="AC32" i="7" s="1"/>
  <c r="AG105" i="7" l="1"/>
  <c r="AG107" i="7"/>
  <c r="AG108" i="7"/>
  <c r="AG104" i="7"/>
  <c r="AG2" i="7"/>
  <c r="AH1" i="7"/>
  <c r="AG106" i="7"/>
  <c r="AI1" i="5"/>
  <c r="AH2" i="5"/>
  <c r="AA34" i="24"/>
  <c r="AA35" i="24"/>
  <c r="X75" i="8"/>
  <c r="Y40" i="5" s="1"/>
  <c r="V119" i="14"/>
  <c r="F88" i="8"/>
  <c r="F95" i="8" s="1"/>
  <c r="F112" i="8" s="1"/>
  <c r="D88" i="20"/>
  <c r="D125" i="14"/>
  <c r="G138" i="8"/>
  <c r="AI1" i="6"/>
  <c r="AH2" i="6"/>
  <c r="N106" i="8"/>
  <c r="N104" i="24"/>
  <c r="F135" i="24"/>
  <c r="F82" i="24" s="1"/>
  <c r="F86" i="24" s="1"/>
  <c r="F93" i="24" s="1"/>
  <c r="F110" i="24" s="1"/>
  <c r="G124" i="8"/>
  <c r="G139" i="8" s="1"/>
  <c r="E124" i="14" s="1"/>
  <c r="G119" i="24"/>
  <c r="G134" i="24" s="1"/>
  <c r="H107" i="24"/>
  <c r="Y30" i="24"/>
  <c r="Y33" i="24"/>
  <c r="Z30" i="24"/>
  <c r="AB33" i="24"/>
  <c r="AA19" i="24"/>
  <c r="AI1" i="24"/>
  <c r="AH2" i="24"/>
  <c r="AC84" i="4"/>
  <c r="AB28" i="8" s="1"/>
  <c r="AB35" i="24" s="1"/>
  <c r="AF20" i="4"/>
  <c r="AF22" i="4"/>
  <c r="AF23" i="4"/>
  <c r="AF21" i="4"/>
  <c r="AF24" i="4"/>
  <c r="AF25" i="4"/>
  <c r="AD203" i="4"/>
  <c r="AD115" i="4"/>
  <c r="AC29" i="8" s="1"/>
  <c r="AC36" i="24" s="1"/>
  <c r="AE26" i="4"/>
  <c r="AD201" i="4"/>
  <c r="AD62" i="4" s="1"/>
  <c r="AC83" i="4"/>
  <c r="AC211" i="4"/>
  <c r="AD202" i="4"/>
  <c r="AD204" i="4"/>
  <c r="AD206" i="4"/>
  <c r="AD116" i="4" s="1"/>
  <c r="AC30" i="8" s="1"/>
  <c r="AC37" i="24" s="1"/>
  <c r="AA23" i="8"/>
  <c r="AA40" i="8"/>
  <c r="AB48" i="6"/>
  <c r="AA74" i="8" s="1"/>
  <c r="AD215" i="4"/>
  <c r="AC51" i="8" s="1"/>
  <c r="AB16" i="8"/>
  <c r="AB41" i="8"/>
  <c r="AA71" i="8"/>
  <c r="AB28" i="5" s="1"/>
  <c r="Z35" i="8"/>
  <c r="AA19" i="5" s="1"/>
  <c r="Y48" i="8"/>
  <c r="Y72" i="8"/>
  <c r="AE138" i="4"/>
  <c r="AE175" i="4" s="1"/>
  <c r="AE131" i="4"/>
  <c r="AE168" i="4" s="1"/>
  <c r="AE139" i="4"/>
  <c r="AE176" i="4" s="1"/>
  <c r="AE150" i="4"/>
  <c r="AE187" i="4" s="1"/>
  <c r="AE155" i="4"/>
  <c r="AE192" i="4" s="1"/>
  <c r="AE130" i="4"/>
  <c r="AE167" i="4" s="1"/>
  <c r="AE132" i="4"/>
  <c r="AE169" i="4" s="1"/>
  <c r="AE140" i="4"/>
  <c r="AE177" i="4" s="1"/>
  <c r="AE152" i="4"/>
  <c r="AE189" i="4" s="1"/>
  <c r="AE156" i="4"/>
  <c r="AE193" i="4" s="1"/>
  <c r="AE149" i="4"/>
  <c r="AE186" i="4" s="1"/>
  <c r="AE133" i="4"/>
  <c r="AE170" i="4" s="1"/>
  <c r="AE141" i="4"/>
  <c r="AE178" i="4" s="1"/>
  <c r="AE151" i="4"/>
  <c r="AE188" i="4" s="1"/>
  <c r="AE157" i="4"/>
  <c r="AE194" i="4" s="1"/>
  <c r="AE134" i="4"/>
  <c r="AE171" i="4" s="1"/>
  <c r="AE142" i="4"/>
  <c r="AE179" i="4" s="1"/>
  <c r="AE146" i="4"/>
  <c r="AE183" i="4" s="1"/>
  <c r="AE158" i="4"/>
  <c r="AE195" i="4" s="1"/>
  <c r="AE154" i="4"/>
  <c r="AE191" i="4" s="1"/>
  <c r="AD161" i="4"/>
  <c r="AE135" i="4"/>
  <c r="AE172" i="4" s="1"/>
  <c r="AE143" i="4"/>
  <c r="AE180" i="4" s="1"/>
  <c r="AE147" i="4"/>
  <c r="AE184" i="4" s="1"/>
  <c r="AE205" i="4" s="1"/>
  <c r="AE159" i="4"/>
  <c r="AE196" i="4" s="1"/>
  <c r="AE128" i="4"/>
  <c r="AE165" i="4" s="1"/>
  <c r="AE136" i="4"/>
  <c r="AE173" i="4" s="1"/>
  <c r="AE144" i="4"/>
  <c r="AE181" i="4" s="1"/>
  <c r="AE148" i="4"/>
  <c r="AE185" i="4" s="1"/>
  <c r="AE160" i="4"/>
  <c r="AE197" i="4" s="1"/>
  <c r="AE129" i="4"/>
  <c r="AE166" i="4" s="1"/>
  <c r="AE137" i="4"/>
  <c r="AE174" i="4" s="1"/>
  <c r="AE145" i="4"/>
  <c r="AE182" i="4" s="1"/>
  <c r="AE153" i="4"/>
  <c r="AE190" i="4" s="1"/>
  <c r="AC136" i="7"/>
  <c r="AD34" i="7" s="1"/>
  <c r="AE99" i="4"/>
  <c r="AE107" i="4" s="1"/>
  <c r="AE100" i="4"/>
  <c r="AE108" i="4" s="1"/>
  <c r="AE117" i="4" s="1"/>
  <c r="AE101" i="4"/>
  <c r="AE109" i="4" s="1"/>
  <c r="AE118" i="4" s="1"/>
  <c r="AE102" i="4"/>
  <c r="AE110" i="4" s="1"/>
  <c r="AE119" i="4" s="1"/>
  <c r="AD75" i="4"/>
  <c r="AD79" i="4" s="1"/>
  <c r="AE98" i="4"/>
  <c r="AE106" i="4" s="1"/>
  <c r="AD45" i="7"/>
  <c r="AD79" i="7" s="1"/>
  <c r="AD46" i="7"/>
  <c r="AD80" i="7" s="1"/>
  <c r="AD47" i="7"/>
  <c r="AD81" i="7" s="1"/>
  <c r="AD56" i="7"/>
  <c r="AD90" i="7" s="1"/>
  <c r="AD53" i="7"/>
  <c r="AD87" i="7" s="1"/>
  <c r="AD54" i="7"/>
  <c r="AD88" i="7" s="1"/>
  <c r="AD49" i="7"/>
  <c r="AD83" i="7" s="1"/>
  <c r="AD52" i="7"/>
  <c r="AD86" i="7" s="1"/>
  <c r="AD55" i="7"/>
  <c r="AD89" i="7" s="1"/>
  <c r="AD51" i="7"/>
  <c r="AD85" i="7" s="1"/>
  <c r="AD57" i="7"/>
  <c r="AD91" i="7" s="1"/>
  <c r="AD60" i="7"/>
  <c r="AD94" i="7" s="1"/>
  <c r="AD58" i="7"/>
  <c r="AD92" i="7" s="1"/>
  <c r="AD59" i="7"/>
  <c r="AD93" i="7" s="1"/>
  <c r="AD65" i="7"/>
  <c r="AD64" i="7"/>
  <c r="AD98" i="7" s="1"/>
  <c r="AD68" i="7"/>
  <c r="AD72" i="7"/>
  <c r="AD140" i="7" s="1"/>
  <c r="AE38" i="7" s="1"/>
  <c r="AD48" i="7"/>
  <c r="AD82" i="7" s="1"/>
  <c r="AD61" i="7"/>
  <c r="AD95" i="7" s="1"/>
  <c r="AD67" i="7"/>
  <c r="AD66" i="7"/>
  <c r="AD70" i="7"/>
  <c r="AD138" i="7" s="1"/>
  <c r="AE36" i="7" s="1"/>
  <c r="AD63" i="7"/>
  <c r="AD97" i="7" s="1"/>
  <c r="AD73" i="7"/>
  <c r="AD141" i="7" s="1"/>
  <c r="AE39" i="7" s="1"/>
  <c r="AD71" i="7"/>
  <c r="AD139" i="7" s="1"/>
  <c r="AE37" i="7" s="1"/>
  <c r="AD50" i="7"/>
  <c r="AD84" i="7" s="1"/>
  <c r="AD69" i="7"/>
  <c r="AD74" i="7"/>
  <c r="AD142" i="7" s="1"/>
  <c r="AE40" i="7" s="1"/>
  <c r="AD62" i="7"/>
  <c r="AD96" i="7" s="1"/>
  <c r="AE31" i="4"/>
  <c r="AE47" i="4" s="1"/>
  <c r="AE56" i="4" s="1"/>
  <c r="AF10" i="4"/>
  <c r="AF103" i="4" s="1"/>
  <c r="AE35" i="4"/>
  <c r="AE51" i="4" s="1"/>
  <c r="AE60" i="4" s="1"/>
  <c r="AE34" i="4"/>
  <c r="AE50" i="4" s="1"/>
  <c r="AE59" i="4" s="1"/>
  <c r="AD74" i="4"/>
  <c r="AD78" i="4" s="1"/>
  <c r="AE36" i="4"/>
  <c r="AE52" i="4" s="1"/>
  <c r="AE61" i="4" s="1"/>
  <c r="AE33" i="4"/>
  <c r="AE49" i="4" s="1"/>
  <c r="AE58" i="4" s="1"/>
  <c r="AE32" i="4"/>
  <c r="AF4" i="7"/>
  <c r="AE5" i="7"/>
  <c r="AE6" i="7" s="1"/>
  <c r="AB38" i="8"/>
  <c r="Z39" i="8"/>
  <c r="Z47" i="8" s="1"/>
  <c r="AB42" i="8"/>
  <c r="AB45" i="8"/>
  <c r="AB43" i="8"/>
  <c r="AB46" i="8"/>
  <c r="AB44" i="8"/>
  <c r="AA39" i="8"/>
  <c r="AC17" i="8"/>
  <c r="AA26" i="8"/>
  <c r="AC121" i="4"/>
  <c r="AI1" i="8"/>
  <c r="AH2" i="8"/>
  <c r="AC34" i="8"/>
  <c r="AC41" i="24" s="1"/>
  <c r="AC22" i="8"/>
  <c r="AC33" i="8"/>
  <c r="AC40" i="24" s="1"/>
  <c r="AC21" i="8"/>
  <c r="AC32" i="8"/>
  <c r="AC39" i="24" s="1"/>
  <c r="AC20" i="8"/>
  <c r="AC31" i="8"/>
  <c r="AC38" i="24" s="1"/>
  <c r="AC19" i="8"/>
  <c r="AC18" i="8"/>
  <c r="AB15" i="8"/>
  <c r="AD112" i="4"/>
  <c r="AE111" i="4"/>
  <c r="AE120" i="4" s="1"/>
  <c r="AC80" i="4"/>
  <c r="AB85" i="4"/>
  <c r="AF91" i="4"/>
  <c r="AF90" i="4"/>
  <c r="AF71" i="4"/>
  <c r="AF70" i="4"/>
  <c r="AD47" i="4"/>
  <c r="AF41" i="4"/>
  <c r="AF40" i="4"/>
  <c r="AF39" i="4"/>
  <c r="AF44" i="4"/>
  <c r="AF43" i="4"/>
  <c r="AF42" i="4"/>
  <c r="H109" i="14"/>
  <c r="H36" i="5"/>
  <c r="G98" i="8" s="1"/>
  <c r="G86" i="8"/>
  <c r="I18" i="5"/>
  <c r="AF12" i="4"/>
  <c r="AF9" i="4"/>
  <c r="H122" i="8"/>
  <c r="H77" i="8"/>
  <c r="O104" i="8"/>
  <c r="Q41" i="6"/>
  <c r="P104" i="8" s="1"/>
  <c r="AB134" i="8"/>
  <c r="AE219" i="4"/>
  <c r="AD55" i="8" s="1"/>
  <c r="AE218" i="4"/>
  <c r="AD54" i="8" s="1"/>
  <c r="AE221" i="4"/>
  <c r="AD57" i="8" s="1"/>
  <c r="AE220" i="4"/>
  <c r="AD56" i="8" s="1"/>
  <c r="AE222" i="4"/>
  <c r="AD58" i="8" s="1"/>
  <c r="AE226" i="4"/>
  <c r="AD62" i="8" s="1"/>
  <c r="AE225" i="4"/>
  <c r="AD61" i="8" s="1"/>
  <c r="AE224" i="4"/>
  <c r="AD60" i="8" s="1"/>
  <c r="AE232" i="4"/>
  <c r="AD68" i="8" s="1"/>
  <c r="AE227" i="4"/>
  <c r="AD63" i="8" s="1"/>
  <c r="AE229" i="4"/>
  <c r="AD65" i="8" s="1"/>
  <c r="AE223" i="4"/>
  <c r="AD59" i="8" s="1"/>
  <c r="AE231" i="4"/>
  <c r="AD67" i="8" s="1"/>
  <c r="AE228" i="4"/>
  <c r="AD64" i="8" s="1"/>
  <c r="AE233" i="4"/>
  <c r="AD69" i="8" s="1"/>
  <c r="AE230" i="4"/>
  <c r="AD66" i="8" s="1"/>
  <c r="AE234" i="4"/>
  <c r="AD70" i="8" s="1"/>
  <c r="AE127" i="4"/>
  <c r="AE164" i="4" s="1"/>
  <c r="AB235" i="4"/>
  <c r="AC133" i="7"/>
  <c r="AD31" i="7" s="1"/>
  <c r="AC118" i="7"/>
  <c r="AD16" i="7" s="1"/>
  <c r="AC128" i="7"/>
  <c r="AD26" i="7" s="1"/>
  <c r="AC116" i="7"/>
  <c r="AD14" i="7" s="1"/>
  <c r="AC122" i="7"/>
  <c r="AD20" i="7" s="1"/>
  <c r="AH1" i="4"/>
  <c r="AG2" i="4"/>
  <c r="AC132" i="7"/>
  <c r="AD30" i="7" s="1"/>
  <c r="Y91" i="8"/>
  <c r="Y92" i="8"/>
  <c r="AC129" i="7"/>
  <c r="AD27" i="7" s="1"/>
  <c r="AJ4" i="24"/>
  <c r="AI3" i="24"/>
  <c r="AI78" i="24"/>
  <c r="AI112" i="24"/>
  <c r="AI8" i="24"/>
  <c r="AC123" i="7"/>
  <c r="AD21" i="7" s="1"/>
  <c r="AC120" i="7"/>
  <c r="AD18" i="7" s="1"/>
  <c r="AC119" i="7"/>
  <c r="AD17" i="7" s="1"/>
  <c r="AC126" i="7"/>
  <c r="AD24" i="7" s="1"/>
  <c r="AC131" i="7"/>
  <c r="AD29" i="7" s="1"/>
  <c r="AC134" i="7"/>
  <c r="AD32" i="7" s="1"/>
  <c r="AD99" i="7"/>
  <c r="AC137" i="7"/>
  <c r="AD35" i="7" s="1"/>
  <c r="AD103" i="7"/>
  <c r="AD102" i="7"/>
  <c r="AD100" i="7"/>
  <c r="AC20" i="6"/>
  <c r="AG11" i="4"/>
  <c r="AC130" i="7"/>
  <c r="AD28" i="7" s="1"/>
  <c r="AA147" i="7"/>
  <c r="AB33" i="7"/>
  <c r="AB135" i="7" s="1"/>
  <c r="AC108" i="8"/>
  <c r="AD39" i="6"/>
  <c r="Q143" i="7"/>
  <c r="R11" i="7"/>
  <c r="Q148" i="7"/>
  <c r="AC124" i="7"/>
  <c r="AD22" i="7" s="1"/>
  <c r="AF4" i="5"/>
  <c r="AE5" i="5"/>
  <c r="AE3" i="5"/>
  <c r="AC125" i="7"/>
  <c r="AD23" i="7" s="1"/>
  <c r="AC47" i="6"/>
  <c r="AD19" i="6"/>
  <c r="AG4" i="4"/>
  <c r="AF3" i="4"/>
  <c r="AC117" i="7"/>
  <c r="AD15" i="7" s="1"/>
  <c r="AC153" i="7"/>
  <c r="AB128" i="8" s="1"/>
  <c r="AC121" i="7"/>
  <c r="AD19" i="7" s="1"/>
  <c r="AB108" i="14"/>
  <c r="AD116" i="8"/>
  <c r="AD80" i="8"/>
  <c r="AE4" i="8"/>
  <c r="AE132" i="8" s="1"/>
  <c r="AE106" i="24" s="1"/>
  <c r="AD11" i="8"/>
  <c r="AD7" i="8"/>
  <c r="AD6" i="8"/>
  <c r="AD5" i="8"/>
  <c r="AD3" i="8"/>
  <c r="AC127" i="7"/>
  <c r="AD25" i="7" s="1"/>
  <c r="AA127" i="8"/>
  <c r="AA129" i="8" s="1"/>
  <c r="AB155" i="7"/>
  <c r="AD26" i="6"/>
  <c r="AC133" i="8" s="1"/>
  <c r="AD37" i="6"/>
  <c r="AC114" i="7"/>
  <c r="AD12" i="7" s="1"/>
  <c r="AB109" i="7"/>
  <c r="AA73" i="8" s="1"/>
  <c r="AC45" i="6"/>
  <c r="AD17" i="6"/>
  <c r="AC40" i="6"/>
  <c r="AC152" i="7"/>
  <c r="AC81" i="7"/>
  <c r="O94" i="8"/>
  <c r="AD33" i="6"/>
  <c r="AA146" i="7"/>
  <c r="AB13" i="7"/>
  <c r="AB115" i="7" s="1"/>
  <c r="AE112" i="7"/>
  <c r="AE151" i="7"/>
  <c r="AE145" i="7"/>
  <c r="AE78" i="7"/>
  <c r="AE44" i="7"/>
  <c r="AE10" i="7"/>
  <c r="AE3" i="7"/>
  <c r="AE25" i="6"/>
  <c r="AF4" i="6"/>
  <c r="AE13" i="6"/>
  <c r="AE32" i="6" s="1"/>
  <c r="AE11" i="6"/>
  <c r="AE30" i="6" s="1"/>
  <c r="AE23" i="6"/>
  <c r="AE3" i="6"/>
  <c r="AE24" i="6"/>
  <c r="AE12" i="6"/>
  <c r="AE31" i="6" s="1"/>
  <c r="AC154" i="7"/>
  <c r="AC75" i="7"/>
  <c r="AC79" i="7"/>
  <c r="AD38" i="6"/>
  <c r="AC46" i="6"/>
  <c r="AD18" i="6"/>
  <c r="AH106" i="7" l="1"/>
  <c r="AH105" i="7"/>
  <c r="AI1" i="7"/>
  <c r="AH107" i="7"/>
  <c r="AH104" i="7"/>
  <c r="AH108" i="7"/>
  <c r="AH2" i="7"/>
  <c r="AI2" i="5"/>
  <c r="AJ1" i="5"/>
  <c r="AA121" i="8"/>
  <c r="AA69" i="24"/>
  <c r="Y75" i="8"/>
  <c r="Z40" i="5" s="1"/>
  <c r="W119" i="14"/>
  <c r="G140" i="8"/>
  <c r="H138" i="8" s="1"/>
  <c r="AJ1" i="6"/>
  <c r="AI2" i="6"/>
  <c r="AB136" i="8"/>
  <c r="AB131" i="24"/>
  <c r="P106" i="8"/>
  <c r="P104" i="24"/>
  <c r="O106" i="8"/>
  <c r="O104" i="24"/>
  <c r="G133" i="24"/>
  <c r="G135" i="24" s="1"/>
  <c r="G82" i="24" s="1"/>
  <c r="G101" i="8"/>
  <c r="G111" i="8" s="1"/>
  <c r="G99" i="24"/>
  <c r="G109" i="24" s="1"/>
  <c r="H108" i="24"/>
  <c r="AA120" i="8"/>
  <c r="AB19" i="24"/>
  <c r="AJ1" i="24"/>
  <c r="AI2" i="24"/>
  <c r="AD83" i="4"/>
  <c r="AC27" i="8" s="1"/>
  <c r="AC34" i="24" s="1"/>
  <c r="AG25" i="4"/>
  <c r="AG22" i="4"/>
  <c r="AG20" i="4"/>
  <c r="AG21" i="4"/>
  <c r="AG24" i="4"/>
  <c r="AG23" i="4"/>
  <c r="AD84" i="4"/>
  <c r="AC28" i="8" s="1"/>
  <c r="AC35" i="24" s="1"/>
  <c r="AE201" i="4"/>
  <c r="AE62" i="4" s="1"/>
  <c r="AF26" i="4"/>
  <c r="AD211" i="4"/>
  <c r="AE115" i="4"/>
  <c r="AD29" i="8" s="1"/>
  <c r="AD36" i="24" s="1"/>
  <c r="AE203" i="4"/>
  <c r="AE202" i="4"/>
  <c r="AE204" i="4"/>
  <c r="AE206" i="4"/>
  <c r="AE116" i="4" s="1"/>
  <c r="AD30" i="8" s="1"/>
  <c r="AD37" i="24" s="1"/>
  <c r="AB23" i="8"/>
  <c r="AC48" i="6"/>
  <c r="AB74" i="8" s="1"/>
  <c r="AB40" i="8"/>
  <c r="AE215" i="4"/>
  <c r="AD51" i="8" s="1"/>
  <c r="AC41" i="8"/>
  <c r="AA35" i="8"/>
  <c r="Z48" i="8"/>
  <c r="Z72" i="8"/>
  <c r="AD198" i="4"/>
  <c r="AF133" i="4"/>
  <c r="AF170" i="4" s="1"/>
  <c r="AF141" i="4"/>
  <c r="AF178" i="4" s="1"/>
  <c r="AF149" i="4"/>
  <c r="AF186" i="4" s="1"/>
  <c r="AF157" i="4"/>
  <c r="AF194" i="4" s="1"/>
  <c r="AF134" i="4"/>
  <c r="AF171" i="4" s="1"/>
  <c r="AF142" i="4"/>
  <c r="AF179" i="4" s="1"/>
  <c r="AF150" i="4"/>
  <c r="AF187" i="4" s="1"/>
  <c r="AF158" i="4"/>
  <c r="AF195" i="4" s="1"/>
  <c r="AF135" i="4"/>
  <c r="AF172" i="4" s="1"/>
  <c r="AF143" i="4"/>
  <c r="AF180" i="4" s="1"/>
  <c r="AF151" i="4"/>
  <c r="AF188" i="4" s="1"/>
  <c r="AF159" i="4"/>
  <c r="AF196" i="4" s="1"/>
  <c r="AF128" i="4"/>
  <c r="AF165" i="4" s="1"/>
  <c r="AF136" i="4"/>
  <c r="AF173" i="4" s="1"/>
  <c r="AF144" i="4"/>
  <c r="AF181" i="4" s="1"/>
  <c r="AF152" i="4"/>
  <c r="AF189" i="4" s="1"/>
  <c r="AF160" i="4"/>
  <c r="AF197" i="4" s="1"/>
  <c r="AF129" i="4"/>
  <c r="AF166" i="4" s="1"/>
  <c r="AF137" i="4"/>
  <c r="AF174" i="4" s="1"/>
  <c r="AF145" i="4"/>
  <c r="AF182" i="4" s="1"/>
  <c r="AF153" i="4"/>
  <c r="AF190" i="4" s="1"/>
  <c r="AF130" i="4"/>
  <c r="AF167" i="4" s="1"/>
  <c r="AF138" i="4"/>
  <c r="AF175" i="4" s="1"/>
  <c r="AF146" i="4"/>
  <c r="AF183" i="4" s="1"/>
  <c r="AF154" i="4"/>
  <c r="AF191" i="4" s="1"/>
  <c r="AE161" i="4"/>
  <c r="AF131" i="4"/>
  <c r="AF168" i="4" s="1"/>
  <c r="AF139" i="4"/>
  <c r="AF176" i="4" s="1"/>
  <c r="AF147" i="4"/>
  <c r="AF184" i="4" s="1"/>
  <c r="AF205" i="4" s="1"/>
  <c r="AF155" i="4"/>
  <c r="AF192" i="4" s="1"/>
  <c r="AF132" i="4"/>
  <c r="AF169" i="4" s="1"/>
  <c r="AF140" i="4"/>
  <c r="AF177" i="4" s="1"/>
  <c r="AF148" i="4"/>
  <c r="AF185" i="4" s="1"/>
  <c r="AF156" i="4"/>
  <c r="AF193" i="4" s="1"/>
  <c r="AD136" i="7"/>
  <c r="AE34" i="7" s="1"/>
  <c r="AC16" i="8"/>
  <c r="AE75" i="4"/>
  <c r="AE79" i="4" s="1"/>
  <c r="AE74" i="4"/>
  <c r="AE78" i="4" s="1"/>
  <c r="AE48" i="4"/>
  <c r="AE57" i="4" s="1"/>
  <c r="AF34" i="4"/>
  <c r="AF50" i="4" s="1"/>
  <c r="AF59" i="4" s="1"/>
  <c r="AE46" i="7"/>
  <c r="AE80" i="7" s="1"/>
  <c r="AE48" i="7"/>
  <c r="AE82" i="7" s="1"/>
  <c r="AE49" i="7"/>
  <c r="AE83" i="7" s="1"/>
  <c r="AE47" i="7"/>
  <c r="AE50" i="7"/>
  <c r="AE84" i="7" s="1"/>
  <c r="AE51" i="7"/>
  <c r="AE52" i="7"/>
  <c r="AE45" i="7"/>
  <c r="AE58" i="7"/>
  <c r="AE56" i="7"/>
  <c r="AE90" i="7" s="1"/>
  <c r="AE54" i="7"/>
  <c r="AE88" i="7" s="1"/>
  <c r="AE59" i="7"/>
  <c r="AE93" i="7" s="1"/>
  <c r="AE53" i="7"/>
  <c r="AE87" i="7" s="1"/>
  <c r="AE55" i="7"/>
  <c r="AE89" i="7" s="1"/>
  <c r="AE57" i="7"/>
  <c r="AE91" i="7" s="1"/>
  <c r="AE60" i="7"/>
  <c r="AE94" i="7" s="1"/>
  <c r="AE61" i="7"/>
  <c r="AE95" i="7" s="1"/>
  <c r="AE62" i="7"/>
  <c r="AE96" i="7" s="1"/>
  <c r="AE63" i="7"/>
  <c r="AE64" i="7"/>
  <c r="AE98" i="7" s="1"/>
  <c r="AE65" i="7"/>
  <c r="AE68" i="7"/>
  <c r="AE72" i="7"/>
  <c r="AE140" i="7" s="1"/>
  <c r="AF38" i="7" s="1"/>
  <c r="AE67" i="7"/>
  <c r="AE70" i="7"/>
  <c r="AE138" i="7" s="1"/>
  <c r="AF36" i="7" s="1"/>
  <c r="AE73" i="7"/>
  <c r="AE141" i="7" s="1"/>
  <c r="AF39" i="7" s="1"/>
  <c r="AE71" i="7"/>
  <c r="AE139" i="7" s="1"/>
  <c r="AF37" i="7" s="1"/>
  <c r="AE66" i="7"/>
  <c r="AE69" i="7"/>
  <c r="AE74" i="7"/>
  <c r="AE142" i="7" s="1"/>
  <c r="AF40" i="7" s="1"/>
  <c r="AF36" i="4"/>
  <c r="AF52" i="4" s="1"/>
  <c r="AF61" i="4" s="1"/>
  <c r="AF102" i="4"/>
  <c r="AF110" i="4" s="1"/>
  <c r="AF119" i="4" s="1"/>
  <c r="AF31" i="4"/>
  <c r="AF47" i="4" s="1"/>
  <c r="AF56" i="4" s="1"/>
  <c r="AF98" i="4"/>
  <c r="AF106" i="4" s="1"/>
  <c r="AF35" i="4"/>
  <c r="AF51" i="4" s="1"/>
  <c r="AF60" i="4" s="1"/>
  <c r="AF101" i="4"/>
  <c r="AF109" i="4" s="1"/>
  <c r="AF118" i="4" s="1"/>
  <c r="AF33" i="4"/>
  <c r="AF49" i="4" s="1"/>
  <c r="AF58" i="4" s="1"/>
  <c r="AF99" i="4"/>
  <c r="AF107" i="4" s="1"/>
  <c r="AG10" i="4"/>
  <c r="AG100" i="4" s="1"/>
  <c r="AF32" i="4"/>
  <c r="AF100" i="4"/>
  <c r="AF108" i="4" s="1"/>
  <c r="AF117" i="4" s="1"/>
  <c r="AG4" i="7"/>
  <c r="AF5" i="7"/>
  <c r="AF6" i="7" s="1"/>
  <c r="AC44" i="8"/>
  <c r="AC42" i="8"/>
  <c r="AC45" i="8"/>
  <c r="AC46" i="8"/>
  <c r="AC43" i="8"/>
  <c r="AA38" i="8"/>
  <c r="AA47" i="8" s="1"/>
  <c r="AB27" i="8"/>
  <c r="AJ1" i="8"/>
  <c r="AI2" i="8"/>
  <c r="AD17" i="8"/>
  <c r="AD32" i="8"/>
  <c r="AD39" i="24" s="1"/>
  <c r="AD20" i="8"/>
  <c r="AD18" i="8"/>
  <c r="AD34" i="8"/>
  <c r="AD41" i="24" s="1"/>
  <c r="AD22" i="8"/>
  <c r="AD33" i="8"/>
  <c r="AD40" i="24" s="1"/>
  <c r="AD21" i="8"/>
  <c r="AD31" i="8"/>
  <c r="AD38" i="24" s="1"/>
  <c r="AD19" i="8"/>
  <c r="AC15" i="8"/>
  <c r="AD121" i="4"/>
  <c r="AF111" i="4"/>
  <c r="AF120" i="4" s="1"/>
  <c r="AE112" i="4"/>
  <c r="AD80" i="4"/>
  <c r="AC85" i="4"/>
  <c r="AG91" i="4"/>
  <c r="AG90" i="4"/>
  <c r="AD53" i="4"/>
  <c r="AC14" i="8" s="1"/>
  <c r="AD56" i="4"/>
  <c r="AD63" i="4" s="1"/>
  <c r="AG71" i="4"/>
  <c r="AG70" i="4"/>
  <c r="AG42" i="4"/>
  <c r="AG41" i="4"/>
  <c r="AG40" i="4"/>
  <c r="AG39" i="4"/>
  <c r="AG43" i="4"/>
  <c r="AG44" i="4"/>
  <c r="J43" i="24"/>
  <c r="J68" i="24" s="1"/>
  <c r="J71" i="24" s="1"/>
  <c r="K8" i="5"/>
  <c r="M11" i="5" s="1"/>
  <c r="I20" i="5"/>
  <c r="I27" i="5" s="1"/>
  <c r="I29" i="5" s="1"/>
  <c r="AG12" i="4"/>
  <c r="AG9" i="4"/>
  <c r="F121" i="14"/>
  <c r="H109" i="8"/>
  <c r="H110" i="8" s="1"/>
  <c r="AD153" i="7"/>
  <c r="AC128" i="8" s="1"/>
  <c r="AD20" i="6"/>
  <c r="P99" i="8"/>
  <c r="R41" i="6"/>
  <c r="AD154" i="7"/>
  <c r="AF220" i="4"/>
  <c r="AE56" i="8" s="1"/>
  <c r="AF219" i="4"/>
  <c r="AE55" i="8" s="1"/>
  <c r="AF218" i="4"/>
  <c r="AE54" i="8" s="1"/>
  <c r="AF222" i="4"/>
  <c r="AE58" i="8" s="1"/>
  <c r="AF223" i="4"/>
  <c r="AE59" i="8" s="1"/>
  <c r="AF224" i="4"/>
  <c r="AE60" i="8" s="1"/>
  <c r="AF227" i="4"/>
  <c r="AE63" i="8" s="1"/>
  <c r="AF226" i="4"/>
  <c r="AE62" i="8" s="1"/>
  <c r="AF230" i="4"/>
  <c r="AE66" i="8" s="1"/>
  <c r="AF232" i="4"/>
  <c r="AE68" i="8" s="1"/>
  <c r="AF234" i="4"/>
  <c r="AE70" i="8" s="1"/>
  <c r="AF221" i="4"/>
  <c r="AE57" i="8" s="1"/>
  <c r="AF229" i="4"/>
  <c r="AE65" i="8" s="1"/>
  <c r="AF225" i="4"/>
  <c r="AE61" i="8" s="1"/>
  <c r="AF233" i="4"/>
  <c r="AE69" i="8" s="1"/>
  <c r="AF228" i="4"/>
  <c r="AE64" i="8" s="1"/>
  <c r="AF231" i="4"/>
  <c r="AE67" i="8" s="1"/>
  <c r="AF127" i="4"/>
  <c r="AF164" i="4" s="1"/>
  <c r="AD133" i="7"/>
  <c r="AE31" i="7" s="1"/>
  <c r="AD118" i="7"/>
  <c r="AE16" i="7" s="1"/>
  <c r="AD128" i="7"/>
  <c r="AE26" i="7" s="1"/>
  <c r="AD116" i="7"/>
  <c r="AE14" i="7" s="1"/>
  <c r="AD101" i="7"/>
  <c r="AD109" i="7" s="1"/>
  <c r="AC73" i="8" s="1"/>
  <c r="AC69" i="24" s="1"/>
  <c r="AD122" i="7"/>
  <c r="AE20" i="7" s="1"/>
  <c r="AD132" i="7"/>
  <c r="AE30" i="7" s="1"/>
  <c r="AE33" i="6"/>
  <c r="AI1" i="4"/>
  <c r="AH2" i="4"/>
  <c r="AD120" i="7"/>
  <c r="AE18" i="7" s="1"/>
  <c r="Z91" i="8"/>
  <c r="Z92" i="8"/>
  <c r="AD129" i="7"/>
  <c r="AE27" i="7" s="1"/>
  <c r="AK4" i="24"/>
  <c r="AJ3" i="24"/>
  <c r="AJ8" i="24"/>
  <c r="AJ78" i="24"/>
  <c r="AJ112" i="24"/>
  <c r="AD114" i="7"/>
  <c r="AE12" i="7" s="1"/>
  <c r="AD126" i="7"/>
  <c r="AE24" i="7" s="1"/>
  <c r="AD137" i="7"/>
  <c r="AE35" i="7" s="1"/>
  <c r="AD117" i="7"/>
  <c r="AE15" i="7" s="1"/>
  <c r="AD125" i="7"/>
  <c r="AE23" i="7" s="1"/>
  <c r="AC109" i="7"/>
  <c r="AB73" i="8" s="1"/>
  <c r="AB69" i="24" s="1"/>
  <c r="AD121" i="7"/>
  <c r="AE19" i="7" s="1"/>
  <c r="AD119" i="7"/>
  <c r="AE17" i="7" s="1"/>
  <c r="AE39" i="6"/>
  <c r="AF19" i="6" s="1"/>
  <c r="AD75" i="7"/>
  <c r="AD124" i="7"/>
  <c r="AE22" i="7" s="1"/>
  <c r="AD134" i="7"/>
  <c r="AE32" i="7" s="1"/>
  <c r="AH11" i="4"/>
  <c r="AD131" i="7"/>
  <c r="AE29" i="7" s="1"/>
  <c r="AD45" i="6"/>
  <c r="AD40" i="6"/>
  <c r="AE17" i="6"/>
  <c r="AH4" i="4"/>
  <c r="AG3" i="4"/>
  <c r="AD127" i="7"/>
  <c r="AE25" i="7" s="1"/>
  <c r="AE102" i="7"/>
  <c r="AE38" i="6"/>
  <c r="AB127" i="8"/>
  <c r="AC155" i="7"/>
  <c r="AD123" i="7"/>
  <c r="AE21" i="7" s="1"/>
  <c r="AD46" i="6"/>
  <c r="AE18" i="6"/>
  <c r="AD130" i="7"/>
  <c r="AE28" i="7" s="1"/>
  <c r="AE37" i="6"/>
  <c r="AE26" i="6"/>
  <c r="AD133" i="8" s="1"/>
  <c r="AG4" i="5"/>
  <c r="AF5" i="5"/>
  <c r="AF3" i="5"/>
  <c r="AD152" i="7"/>
  <c r="AE19" i="6"/>
  <c r="AD47" i="6"/>
  <c r="AC108" i="14"/>
  <c r="AE116" i="8"/>
  <c r="AE80" i="8"/>
  <c r="AF4" i="8"/>
  <c r="AF132" i="8" s="1"/>
  <c r="AF106" i="24" s="1"/>
  <c r="AE11" i="8"/>
  <c r="AE7" i="8"/>
  <c r="AE6" i="8"/>
  <c r="AE5" i="8"/>
  <c r="AE3" i="8"/>
  <c r="P93" i="8"/>
  <c r="Q149" i="7"/>
  <c r="AE103" i="7"/>
  <c r="AB146" i="7"/>
  <c r="AC13" i="7"/>
  <c r="AC115" i="7" s="1"/>
  <c r="AC134" i="8"/>
  <c r="AC131" i="24" s="1"/>
  <c r="AF13" i="6"/>
  <c r="AF32" i="6" s="1"/>
  <c r="AF11" i="6"/>
  <c r="AF30" i="6" s="1"/>
  <c r="AF23" i="6"/>
  <c r="AF3" i="6"/>
  <c r="AF24" i="6"/>
  <c r="AF12" i="6"/>
  <c r="AF31" i="6" s="1"/>
  <c r="AF25" i="6"/>
  <c r="AG4" i="6"/>
  <c r="AF112" i="7"/>
  <c r="AF151" i="7"/>
  <c r="AF145" i="7"/>
  <c r="AF78" i="7"/>
  <c r="AF44" i="7"/>
  <c r="AF10" i="7"/>
  <c r="AF3" i="7"/>
  <c r="AC217" i="4"/>
  <c r="AB53" i="8" s="1"/>
  <c r="AC216" i="4"/>
  <c r="AB52" i="8" s="1"/>
  <c r="R41" i="7"/>
  <c r="R113" i="7"/>
  <c r="AD108" i="8"/>
  <c r="AB147" i="7"/>
  <c r="AC33" i="7"/>
  <c r="AC135" i="7" s="1"/>
  <c r="AI104" i="7" l="1"/>
  <c r="AI106" i="7"/>
  <c r="AJ1" i="7"/>
  <c r="AI107" i="7"/>
  <c r="AI2" i="7"/>
  <c r="AI108" i="7"/>
  <c r="AI105" i="7"/>
  <c r="AK1" i="5"/>
  <c r="AJ2" i="5"/>
  <c r="AB19" i="5"/>
  <c r="Z75" i="8"/>
  <c r="AA40" i="5" s="1"/>
  <c r="X119" i="14"/>
  <c r="AB120" i="8"/>
  <c r="G84" i="8"/>
  <c r="AK1" i="6"/>
  <c r="AJ2" i="6"/>
  <c r="P94" i="8"/>
  <c r="P92" i="24"/>
  <c r="G86" i="24"/>
  <c r="G93" i="24" s="1"/>
  <c r="G110" i="24" s="1"/>
  <c r="AB30" i="24"/>
  <c r="AB34" i="24"/>
  <c r="AA30" i="24"/>
  <c r="AA33" i="24"/>
  <c r="AC19" i="24"/>
  <c r="AK1" i="24"/>
  <c r="AJ2" i="24"/>
  <c r="AH20" i="4"/>
  <c r="AH25" i="4"/>
  <c r="AH21" i="4"/>
  <c r="AH22" i="4"/>
  <c r="AH23" i="4"/>
  <c r="AH24" i="4"/>
  <c r="AE83" i="4"/>
  <c r="AE211" i="4"/>
  <c r="AG26" i="4"/>
  <c r="AF115" i="4"/>
  <c r="AE29" i="8" s="1"/>
  <c r="AE36" i="24" s="1"/>
  <c r="AE63" i="4"/>
  <c r="AD26" i="8" s="1"/>
  <c r="AE84" i="4"/>
  <c r="AD28" i="8" s="1"/>
  <c r="AD35" i="24" s="1"/>
  <c r="AF206" i="4"/>
  <c r="AF116" i="4" s="1"/>
  <c r="AE30" i="8" s="1"/>
  <c r="AE37" i="24" s="1"/>
  <c r="AF202" i="4"/>
  <c r="AF204" i="4"/>
  <c r="AF201" i="4"/>
  <c r="AF62" i="4" s="1"/>
  <c r="AF203" i="4"/>
  <c r="AF215" i="4"/>
  <c r="AE51" i="8" s="1"/>
  <c r="AD48" i="6"/>
  <c r="AC74" i="8" s="1"/>
  <c r="AC40" i="8"/>
  <c r="AC23" i="8"/>
  <c r="AB71" i="8"/>
  <c r="AC28" i="5" s="1"/>
  <c r="AB121" i="8"/>
  <c r="AB35" i="8"/>
  <c r="AC19" i="5" s="1"/>
  <c r="AA48" i="8"/>
  <c r="AA72" i="8"/>
  <c r="AE198" i="4"/>
  <c r="AD16" i="8"/>
  <c r="AG140" i="4"/>
  <c r="AG177" i="4" s="1"/>
  <c r="AG129" i="4"/>
  <c r="AG166" i="4" s="1"/>
  <c r="AG145" i="4"/>
  <c r="AG182" i="4" s="1"/>
  <c r="AG150" i="4"/>
  <c r="AG187" i="4" s="1"/>
  <c r="AG131" i="4"/>
  <c r="AG168" i="4" s="1"/>
  <c r="AG130" i="4"/>
  <c r="AG167" i="4" s="1"/>
  <c r="AG156" i="4"/>
  <c r="AG193" i="4" s="1"/>
  <c r="AG151" i="4"/>
  <c r="AG188" i="4" s="1"/>
  <c r="AG139" i="4"/>
  <c r="AG176" i="4" s="1"/>
  <c r="AG135" i="4"/>
  <c r="AG172" i="4" s="1"/>
  <c r="AG146" i="4"/>
  <c r="AG183" i="4" s="1"/>
  <c r="AG152" i="4"/>
  <c r="AG189" i="4" s="1"/>
  <c r="AG138" i="4"/>
  <c r="AG175" i="4" s="1"/>
  <c r="AG134" i="4"/>
  <c r="AG171" i="4" s="1"/>
  <c r="AG147" i="4"/>
  <c r="AG184" i="4" s="1"/>
  <c r="AG205" i="4" s="1"/>
  <c r="AG153" i="4"/>
  <c r="AG190" i="4" s="1"/>
  <c r="AF161" i="4"/>
  <c r="AG132" i="4"/>
  <c r="AG169" i="4" s="1"/>
  <c r="AG141" i="4"/>
  <c r="AG178" i="4" s="1"/>
  <c r="AG154" i="4"/>
  <c r="AG191" i="4" s="1"/>
  <c r="AG157" i="4"/>
  <c r="AG194" i="4" s="1"/>
  <c r="AG137" i="4"/>
  <c r="AG174" i="4" s="1"/>
  <c r="AG142" i="4"/>
  <c r="AG179" i="4" s="1"/>
  <c r="AG155" i="4"/>
  <c r="AG192" i="4" s="1"/>
  <c r="AG160" i="4"/>
  <c r="AG197" i="4" s="1"/>
  <c r="AG136" i="4"/>
  <c r="AG173" i="4" s="1"/>
  <c r="AG143" i="4"/>
  <c r="AG180" i="4" s="1"/>
  <c r="AG148" i="4"/>
  <c r="AG185" i="4" s="1"/>
  <c r="AG159" i="4"/>
  <c r="AG196" i="4" s="1"/>
  <c r="AG133" i="4"/>
  <c r="AG170" i="4" s="1"/>
  <c r="AG128" i="4"/>
  <c r="AG165" i="4" s="1"/>
  <c r="AG144" i="4"/>
  <c r="AG181" i="4" s="1"/>
  <c r="AG149" i="4"/>
  <c r="AG186" i="4" s="1"/>
  <c r="AG158" i="4"/>
  <c r="AG195" i="4" s="1"/>
  <c r="AG35" i="4"/>
  <c r="AG51" i="4" s="1"/>
  <c r="AG60" i="4" s="1"/>
  <c r="AG31" i="4"/>
  <c r="AG33" i="4"/>
  <c r="AG49" i="4" s="1"/>
  <c r="AG58" i="4" s="1"/>
  <c r="AG32" i="4"/>
  <c r="AG48" i="4" s="1"/>
  <c r="AG57" i="4" s="1"/>
  <c r="AE53" i="4"/>
  <c r="AD14" i="8" s="1"/>
  <c r="AF75" i="4"/>
  <c r="AF79" i="4" s="1"/>
  <c r="AF48" i="4"/>
  <c r="AF57" i="4" s="1"/>
  <c r="AF46" i="7"/>
  <c r="AF80" i="7" s="1"/>
  <c r="AF45" i="7"/>
  <c r="AF48" i="7"/>
  <c r="AF82" i="7" s="1"/>
  <c r="AF51" i="7"/>
  <c r="AF85" i="7" s="1"/>
  <c r="AF53" i="7"/>
  <c r="AF87" i="7" s="1"/>
  <c r="AF55" i="7"/>
  <c r="AF89" i="7" s="1"/>
  <c r="AF47" i="7"/>
  <c r="AF50" i="7"/>
  <c r="AF84" i="7" s="1"/>
  <c r="AF52" i="7"/>
  <c r="AF86" i="7" s="1"/>
  <c r="AF54" i="7"/>
  <c r="AF88" i="7" s="1"/>
  <c r="AF56" i="7"/>
  <c r="AF90" i="7" s="1"/>
  <c r="AF58" i="7"/>
  <c r="AF92" i="7" s="1"/>
  <c r="AF57" i="7"/>
  <c r="AF91" i="7" s="1"/>
  <c r="AF61" i="7"/>
  <c r="AF95" i="7" s="1"/>
  <c r="AF49" i="7"/>
  <c r="AF83" i="7" s="1"/>
  <c r="AF62" i="7"/>
  <c r="AF96" i="7" s="1"/>
  <c r="AF64" i="7"/>
  <c r="AF98" i="7" s="1"/>
  <c r="AF60" i="7"/>
  <c r="AF94" i="7" s="1"/>
  <c r="AF63" i="7"/>
  <c r="AF97" i="7" s="1"/>
  <c r="AF66" i="7"/>
  <c r="AF69" i="7"/>
  <c r="AF65" i="7"/>
  <c r="AF59" i="7"/>
  <c r="AF93" i="7" s="1"/>
  <c r="AF67" i="7"/>
  <c r="AF71" i="7"/>
  <c r="AF139" i="7" s="1"/>
  <c r="AG37" i="7" s="1"/>
  <c r="AF74" i="7"/>
  <c r="AF142" i="7" s="1"/>
  <c r="AG40" i="7" s="1"/>
  <c r="AF73" i="7"/>
  <c r="AF141" i="7" s="1"/>
  <c r="AG39" i="7" s="1"/>
  <c r="AF72" i="7"/>
  <c r="AF140" i="7" s="1"/>
  <c r="AG38" i="7" s="1"/>
  <c r="AF68" i="7"/>
  <c r="AF70" i="7"/>
  <c r="AF138" i="7" s="1"/>
  <c r="AG36" i="7" s="1"/>
  <c r="AG103" i="4"/>
  <c r="AG111" i="4" s="1"/>
  <c r="AG120" i="4" s="1"/>
  <c r="AG99" i="4"/>
  <c r="AG107" i="4" s="1"/>
  <c r="AG36" i="4"/>
  <c r="AG52" i="4" s="1"/>
  <c r="AG61" i="4" s="1"/>
  <c r="AG101" i="4"/>
  <c r="AG109" i="4" s="1"/>
  <c r="AG118" i="4" s="1"/>
  <c r="AG102" i="4"/>
  <c r="AG110" i="4" s="1"/>
  <c r="AG119" i="4" s="1"/>
  <c r="AG34" i="4"/>
  <c r="AF74" i="4"/>
  <c r="AF78" i="4" s="1"/>
  <c r="AG98" i="4"/>
  <c r="AG106" i="4" s="1"/>
  <c r="AG115" i="4" s="1"/>
  <c r="AH10" i="4"/>
  <c r="AH102" i="4" s="1"/>
  <c r="AH4" i="7"/>
  <c r="AG5" i="7"/>
  <c r="AG6" i="7" s="1"/>
  <c r="AC39" i="8"/>
  <c r="AD42" i="8"/>
  <c r="AD46" i="8"/>
  <c r="AD45" i="8"/>
  <c r="AD41" i="8"/>
  <c r="AD43" i="8"/>
  <c r="AD44" i="8"/>
  <c r="AB39" i="8"/>
  <c r="AB47" i="8" s="1"/>
  <c r="AC26" i="8"/>
  <c r="AK1" i="8"/>
  <c r="AJ2" i="8"/>
  <c r="AE121" i="4"/>
  <c r="AE31" i="8"/>
  <c r="AE38" i="24" s="1"/>
  <c r="AE19" i="8"/>
  <c r="AE18" i="8"/>
  <c r="AE34" i="8"/>
  <c r="AE41" i="24" s="1"/>
  <c r="AE22" i="8"/>
  <c r="AE33" i="8"/>
  <c r="AE40" i="24" s="1"/>
  <c r="AE21" i="8"/>
  <c r="AE32" i="8"/>
  <c r="AE39" i="24" s="1"/>
  <c r="AE20" i="8"/>
  <c r="AE17" i="8"/>
  <c r="AD15" i="8"/>
  <c r="AF112" i="4"/>
  <c r="AG108" i="4"/>
  <c r="AG117" i="4" s="1"/>
  <c r="AE80" i="4"/>
  <c r="AD85" i="4"/>
  <c r="AH91" i="4"/>
  <c r="AH90" i="4"/>
  <c r="AH70" i="4"/>
  <c r="AH71" i="4"/>
  <c r="AH43" i="4"/>
  <c r="AH42" i="4"/>
  <c r="AH41" i="4"/>
  <c r="AH40" i="4"/>
  <c r="AH39" i="4"/>
  <c r="AH44" i="4"/>
  <c r="K9" i="5"/>
  <c r="K13" i="5" s="1"/>
  <c r="J85" i="8" s="1"/>
  <c r="J44" i="24"/>
  <c r="N12" i="5"/>
  <c r="L10" i="5"/>
  <c r="I21" i="5"/>
  <c r="J18" i="5" s="1"/>
  <c r="J32" i="5"/>
  <c r="I31" i="5"/>
  <c r="I35" i="5" s="1"/>
  <c r="H119" i="8" s="1"/>
  <c r="K33" i="5"/>
  <c r="L34" i="5"/>
  <c r="AH12" i="4"/>
  <c r="AH9" i="4"/>
  <c r="K43" i="24"/>
  <c r="K68" i="24" s="1"/>
  <c r="K71" i="24" s="1"/>
  <c r="AE47" i="6"/>
  <c r="AD134" i="8"/>
  <c r="S41" i="6"/>
  <c r="R99" i="8" s="1"/>
  <c r="AG221" i="4"/>
  <c r="AF57" i="8" s="1"/>
  <c r="AG220" i="4"/>
  <c r="AF56" i="8" s="1"/>
  <c r="AG219" i="4"/>
  <c r="AF55" i="8" s="1"/>
  <c r="AG218" i="4"/>
  <c r="AF54" i="8" s="1"/>
  <c r="AG223" i="4"/>
  <c r="AF59" i="8" s="1"/>
  <c r="AG225" i="4"/>
  <c r="AF61" i="8" s="1"/>
  <c r="AG224" i="4"/>
  <c r="AF60" i="8" s="1"/>
  <c r="AG222" i="4"/>
  <c r="AF58" i="8" s="1"/>
  <c r="AG227" i="4"/>
  <c r="AF63" i="8" s="1"/>
  <c r="AG231" i="4"/>
  <c r="AF67" i="8" s="1"/>
  <c r="AG226" i="4"/>
  <c r="AF62" i="8" s="1"/>
  <c r="AG230" i="4"/>
  <c r="AF66" i="8" s="1"/>
  <c r="AG228" i="4"/>
  <c r="AF64" i="8" s="1"/>
  <c r="AG229" i="4"/>
  <c r="AF65" i="8" s="1"/>
  <c r="AG232" i="4"/>
  <c r="AF68" i="8" s="1"/>
  <c r="AG234" i="4"/>
  <c r="AF70" i="8" s="1"/>
  <c r="AG233" i="4"/>
  <c r="AF69" i="8" s="1"/>
  <c r="AG127" i="4"/>
  <c r="AG164" i="4" s="1"/>
  <c r="AE118" i="7"/>
  <c r="AF16" i="7" s="1"/>
  <c r="AF103" i="7"/>
  <c r="AE122" i="7"/>
  <c r="AF20" i="7" s="1"/>
  <c r="AF39" i="6"/>
  <c r="AG19" i="6" s="1"/>
  <c r="AI2" i="4"/>
  <c r="AJ1" i="4"/>
  <c r="AA91" i="8"/>
  <c r="AA92" i="8"/>
  <c r="AE114" i="7"/>
  <c r="AF12" i="7" s="1"/>
  <c r="AL4" i="24"/>
  <c r="AK8" i="24"/>
  <c r="AK3" i="24"/>
  <c r="AK78" i="24"/>
  <c r="AK112" i="24"/>
  <c r="AE124" i="7"/>
  <c r="AF22" i="7" s="1"/>
  <c r="AE117" i="7"/>
  <c r="AF15" i="7" s="1"/>
  <c r="AE121" i="7"/>
  <c r="AF19" i="7" s="1"/>
  <c r="AE128" i="7"/>
  <c r="AF26" i="7" s="1"/>
  <c r="AC235" i="4"/>
  <c r="AI11" i="4"/>
  <c r="AE108" i="8"/>
  <c r="AE136" i="7"/>
  <c r="AF34" i="7" s="1"/>
  <c r="AG151" i="7"/>
  <c r="AG145" i="7"/>
  <c r="AG112" i="7"/>
  <c r="AG78" i="7"/>
  <c r="AG44" i="7"/>
  <c r="AG10" i="7"/>
  <c r="AG3" i="7"/>
  <c r="AD13" i="7"/>
  <c r="AD115" i="7" s="1"/>
  <c r="AC146" i="7"/>
  <c r="AC127" i="8"/>
  <c r="AC129" i="8" s="1"/>
  <c r="AD155" i="7"/>
  <c r="AE86" i="7"/>
  <c r="AE120" i="7" s="1"/>
  <c r="AF18" i="7" s="1"/>
  <c r="AE154" i="7"/>
  <c r="AE75" i="7"/>
  <c r="AE79" i="7"/>
  <c r="AF26" i="6"/>
  <c r="AE133" i="8" s="1"/>
  <c r="AF37" i="6"/>
  <c r="AE137" i="7"/>
  <c r="AF35" i="7" s="1"/>
  <c r="AE20" i="6"/>
  <c r="AE127" i="7"/>
  <c r="AF25" i="7" s="1"/>
  <c r="AI4" i="4"/>
  <c r="AH3" i="4"/>
  <c r="AF33" i="6"/>
  <c r="AE46" i="6"/>
  <c r="AF18" i="6"/>
  <c r="AF20" i="6" s="1"/>
  <c r="AC147" i="7"/>
  <c r="AD33" i="7"/>
  <c r="AD135" i="7" s="1"/>
  <c r="AE97" i="7"/>
  <c r="AE131" i="7" s="1"/>
  <c r="AF29" i="7" s="1"/>
  <c r="AF102" i="7"/>
  <c r="AD108" i="14"/>
  <c r="AF116" i="8"/>
  <c r="AF80" i="8"/>
  <c r="AG4" i="8"/>
  <c r="AF11" i="8"/>
  <c r="AF7" i="8"/>
  <c r="AF6" i="8"/>
  <c r="AF5" i="8"/>
  <c r="AF3" i="8"/>
  <c r="AH4" i="5"/>
  <c r="AG5" i="5"/>
  <c r="AG3" i="5"/>
  <c r="AE45" i="6"/>
  <c r="AE40" i="6"/>
  <c r="AF17" i="6"/>
  <c r="AE132" i="7"/>
  <c r="AF30" i="7" s="1"/>
  <c r="AE129" i="7"/>
  <c r="AF27" i="7" s="1"/>
  <c r="AE92" i="7"/>
  <c r="AE126" i="7" s="1"/>
  <c r="AF24" i="7" s="1"/>
  <c r="R148" i="7"/>
  <c r="R143" i="7"/>
  <c r="S11" i="7"/>
  <c r="AE99" i="7"/>
  <c r="AE133" i="7" s="1"/>
  <c r="AF31" i="7" s="1"/>
  <c r="AG25" i="6"/>
  <c r="AG13" i="6"/>
  <c r="AG32" i="6" s="1"/>
  <c r="AG11" i="6"/>
  <c r="AG30" i="6" s="1"/>
  <c r="AG23" i="6"/>
  <c r="AG3" i="6"/>
  <c r="AG24" i="6"/>
  <c r="AG12" i="6"/>
  <c r="AG31" i="6" s="1"/>
  <c r="AH4" i="6"/>
  <c r="AD217" i="4"/>
  <c r="AC53" i="8" s="1"/>
  <c r="AD216" i="4"/>
  <c r="AC52" i="8" s="1"/>
  <c r="AE85" i="7"/>
  <c r="AE119" i="7" s="1"/>
  <c r="AF17" i="7" s="1"/>
  <c r="AF100" i="7"/>
  <c r="AE116" i="7"/>
  <c r="AF14" i="7" s="1"/>
  <c r="AE100" i="7"/>
  <c r="AE134" i="7" s="1"/>
  <c r="AF32" i="7" s="1"/>
  <c r="AB129" i="8"/>
  <c r="AE125" i="7"/>
  <c r="AF23" i="7" s="1"/>
  <c r="AE152" i="7"/>
  <c r="AE81" i="7"/>
  <c r="Q99" i="8"/>
  <c r="Q104" i="8"/>
  <c r="AE130" i="7"/>
  <c r="AF28" i="7" s="1"/>
  <c r="AE123" i="7"/>
  <c r="AF21" i="7" s="1"/>
  <c r="AF99" i="7"/>
  <c r="AF38" i="6"/>
  <c r="AC136" i="8"/>
  <c r="AE153" i="7"/>
  <c r="AD128" i="8" s="1"/>
  <c r="AE101" i="7"/>
  <c r="AJ105" i="7" l="1"/>
  <c r="AK1" i="7"/>
  <c r="AJ107" i="7"/>
  <c r="AJ2" i="7"/>
  <c r="AJ106" i="7"/>
  <c r="AJ104" i="7"/>
  <c r="AJ108" i="7"/>
  <c r="AK2" i="5"/>
  <c r="AL1" i="5"/>
  <c r="AG132" i="8"/>
  <c r="AG106" i="24" s="1"/>
  <c r="AA75" i="8"/>
  <c r="Y119" i="14"/>
  <c r="G88" i="8"/>
  <c r="G95" i="8" s="1"/>
  <c r="G112" i="8" s="1"/>
  <c r="E88" i="20"/>
  <c r="E125" i="14"/>
  <c r="AK2" i="6"/>
  <c r="AL1" i="6"/>
  <c r="AD136" i="8"/>
  <c r="AD131" i="24"/>
  <c r="Q106" i="8"/>
  <c r="Q104" i="24"/>
  <c r="H124" i="8"/>
  <c r="H139" i="8" s="1"/>
  <c r="H140" i="8" s="1"/>
  <c r="H119" i="24"/>
  <c r="AD33" i="24"/>
  <c r="AC120" i="8"/>
  <c r="AD19" i="24"/>
  <c r="AL1" i="24"/>
  <c r="AK2" i="24"/>
  <c r="AI23" i="4"/>
  <c r="AI20" i="4"/>
  <c r="AI24" i="4"/>
  <c r="AI25" i="4"/>
  <c r="AI21" i="4"/>
  <c r="AI22" i="4"/>
  <c r="AH26" i="4"/>
  <c r="AF63" i="4"/>
  <c r="AE26" i="8" s="1"/>
  <c r="AF211" i="4"/>
  <c r="AF84" i="4"/>
  <c r="AE28" i="8" s="1"/>
  <c r="AE35" i="24" s="1"/>
  <c r="AG206" i="4"/>
  <c r="AG116" i="4" s="1"/>
  <c r="AF30" i="8" s="1"/>
  <c r="AF37" i="24" s="1"/>
  <c r="AF83" i="4"/>
  <c r="AG201" i="4"/>
  <c r="AG62" i="4" s="1"/>
  <c r="AE48" i="6"/>
  <c r="AD74" i="8" s="1"/>
  <c r="AD121" i="8" s="1"/>
  <c r="AG204" i="4"/>
  <c r="AG202" i="4"/>
  <c r="AG203" i="4"/>
  <c r="AG215" i="4"/>
  <c r="AF51" i="8" s="1"/>
  <c r="AE16" i="8"/>
  <c r="AD40" i="8"/>
  <c r="AF29" i="8"/>
  <c r="AF36" i="24" s="1"/>
  <c r="AC71" i="8"/>
  <c r="AD28" i="5" s="1"/>
  <c r="AC35" i="8"/>
  <c r="AD19" i="5" s="1"/>
  <c r="AD38" i="8"/>
  <c r="AD23" i="8"/>
  <c r="AB48" i="8"/>
  <c r="AF198" i="4"/>
  <c r="AH154" i="4"/>
  <c r="AH191" i="4" s="1"/>
  <c r="AH145" i="4"/>
  <c r="AH182" i="4" s="1"/>
  <c r="AH157" i="4"/>
  <c r="AH194" i="4" s="1"/>
  <c r="AH132" i="4"/>
  <c r="AH169" i="4" s="1"/>
  <c r="AH133" i="4"/>
  <c r="AH170" i="4" s="1"/>
  <c r="AH140" i="4"/>
  <c r="AH177" i="4" s="1"/>
  <c r="AH147" i="4"/>
  <c r="AH184" i="4" s="1"/>
  <c r="AH205" i="4" s="1"/>
  <c r="AH144" i="4"/>
  <c r="AH181" i="4" s="1"/>
  <c r="AH134" i="4"/>
  <c r="AH171" i="4" s="1"/>
  <c r="AH153" i="4"/>
  <c r="AH190" i="4" s="1"/>
  <c r="AH149" i="4"/>
  <c r="AH186" i="4" s="1"/>
  <c r="AH158" i="4"/>
  <c r="AH195" i="4" s="1"/>
  <c r="AH135" i="4"/>
  <c r="AH172" i="4" s="1"/>
  <c r="AH146" i="4"/>
  <c r="AH183" i="4" s="1"/>
  <c r="AH150" i="4"/>
  <c r="AH187" i="4" s="1"/>
  <c r="AH159" i="4"/>
  <c r="AH196" i="4" s="1"/>
  <c r="AH128" i="4"/>
  <c r="AH165" i="4" s="1"/>
  <c r="AH136" i="4"/>
  <c r="AH173" i="4" s="1"/>
  <c r="AH152" i="4"/>
  <c r="AH189" i="4" s="1"/>
  <c r="AH156" i="4"/>
  <c r="AH193" i="4" s="1"/>
  <c r="AH160" i="4"/>
  <c r="AH197" i="4" s="1"/>
  <c r="AH129" i="4"/>
  <c r="AH166" i="4" s="1"/>
  <c r="AH137" i="4"/>
  <c r="AH174" i="4" s="1"/>
  <c r="AH141" i="4"/>
  <c r="AH178" i="4" s="1"/>
  <c r="AH151" i="4"/>
  <c r="AH188" i="4" s="1"/>
  <c r="AH130" i="4"/>
  <c r="AH167" i="4" s="1"/>
  <c r="AH138" i="4"/>
  <c r="AH175" i="4" s="1"/>
  <c r="AH142" i="4"/>
  <c r="AH179" i="4" s="1"/>
  <c r="AH148" i="4"/>
  <c r="AH185" i="4" s="1"/>
  <c r="AG161" i="4"/>
  <c r="AH131" i="4"/>
  <c r="AH168" i="4" s="1"/>
  <c r="AH139" i="4"/>
  <c r="AH176" i="4" s="1"/>
  <c r="AH143" i="4"/>
  <c r="AH180" i="4" s="1"/>
  <c r="AH155" i="4"/>
  <c r="AH192" i="4" s="1"/>
  <c r="AF53" i="4"/>
  <c r="AE14" i="8" s="1"/>
  <c r="AG75" i="4"/>
  <c r="AG79" i="4" s="1"/>
  <c r="AG50" i="4"/>
  <c r="AG59" i="4" s="1"/>
  <c r="AG74" i="4"/>
  <c r="AG78" i="4" s="1"/>
  <c r="AH103" i="4"/>
  <c r="AH111" i="4" s="1"/>
  <c r="AH120" i="4" s="1"/>
  <c r="AH36" i="4"/>
  <c r="AH52" i="4" s="1"/>
  <c r="AH61" i="4" s="1"/>
  <c r="AH35" i="4"/>
  <c r="AH51" i="4" s="1"/>
  <c r="AH60" i="4" s="1"/>
  <c r="AH33" i="4"/>
  <c r="AH49" i="4" s="1"/>
  <c r="AH58" i="4" s="1"/>
  <c r="AH98" i="4"/>
  <c r="AH106" i="4" s="1"/>
  <c r="AH31" i="4"/>
  <c r="AH99" i="4"/>
  <c r="AH107" i="4" s="1"/>
  <c r="AI10" i="4"/>
  <c r="AI103" i="4" s="1"/>
  <c r="AH32" i="4"/>
  <c r="AH48" i="4" s="1"/>
  <c r="AH57" i="4" s="1"/>
  <c r="AH100" i="4"/>
  <c r="AH108" i="4" s="1"/>
  <c r="AH117" i="4" s="1"/>
  <c r="AG45" i="7"/>
  <c r="AG47" i="7"/>
  <c r="AG46" i="7"/>
  <c r="AG80" i="7" s="1"/>
  <c r="AG49" i="7"/>
  <c r="AG83" i="7" s="1"/>
  <c r="AG51" i="7"/>
  <c r="AG85" i="7" s="1"/>
  <c r="AG53" i="7"/>
  <c r="AG87" i="7" s="1"/>
  <c r="AG55" i="7"/>
  <c r="AG89" i="7" s="1"/>
  <c r="AG48" i="7"/>
  <c r="AG82" i="7" s="1"/>
  <c r="AG54" i="7"/>
  <c r="AG88" i="7" s="1"/>
  <c r="AG62" i="7"/>
  <c r="AG96" i="7" s="1"/>
  <c r="AG64" i="7"/>
  <c r="AG98" i="7" s="1"/>
  <c r="AG57" i="7"/>
  <c r="AG91" i="7" s="1"/>
  <c r="AG50" i="7"/>
  <c r="AG84" i="7" s="1"/>
  <c r="AG52" i="7"/>
  <c r="AG86" i="7" s="1"/>
  <c r="AG56" i="7"/>
  <c r="AG90" i="7" s="1"/>
  <c r="AG60" i="7"/>
  <c r="AG94" i="7" s="1"/>
  <c r="AG63" i="7"/>
  <c r="AG97" i="7" s="1"/>
  <c r="AG66" i="7"/>
  <c r="AG69" i="7"/>
  <c r="AG61" i="7"/>
  <c r="AG95" i="7" s="1"/>
  <c r="AG65" i="7"/>
  <c r="AG58" i="7"/>
  <c r="AG92" i="7" s="1"/>
  <c r="AG59" i="7"/>
  <c r="AG93" i="7" s="1"/>
  <c r="AG70" i="7"/>
  <c r="AG138" i="7" s="1"/>
  <c r="AH36" i="7" s="1"/>
  <c r="AG71" i="7"/>
  <c r="AG139" i="7" s="1"/>
  <c r="AH37" i="7" s="1"/>
  <c r="AG73" i="7"/>
  <c r="AG141" i="7" s="1"/>
  <c r="AH39" i="7" s="1"/>
  <c r="AG67" i="7"/>
  <c r="AG72" i="7"/>
  <c r="AG140" i="7" s="1"/>
  <c r="AH38" i="7" s="1"/>
  <c r="AG74" i="7"/>
  <c r="AG142" i="7" s="1"/>
  <c r="AH40" i="7" s="1"/>
  <c r="AG68" i="7"/>
  <c r="AH34" i="4"/>
  <c r="AH50" i="4" s="1"/>
  <c r="AH59" i="4" s="1"/>
  <c r="AH101" i="4"/>
  <c r="AH109" i="4" s="1"/>
  <c r="AH118" i="4" s="1"/>
  <c r="AI4" i="7"/>
  <c r="AH5" i="7"/>
  <c r="AH6" i="7" s="1"/>
  <c r="AE41" i="8"/>
  <c r="AE42" i="8"/>
  <c r="AE44" i="8"/>
  <c r="AE43" i="8"/>
  <c r="AE46" i="8"/>
  <c r="AE45" i="8"/>
  <c r="AF17" i="8"/>
  <c r="AC38" i="8"/>
  <c r="AC47" i="8" s="1"/>
  <c r="AD27" i="8"/>
  <c r="AD34" i="24" s="1"/>
  <c r="AK2" i="8"/>
  <c r="AL1" i="8"/>
  <c r="AF34" i="8"/>
  <c r="AF41" i="24" s="1"/>
  <c r="AF22" i="8"/>
  <c r="AF31" i="8"/>
  <c r="AF38" i="24" s="1"/>
  <c r="AF19" i="8"/>
  <c r="AF121" i="4"/>
  <c r="AF18" i="8"/>
  <c r="AF33" i="8"/>
  <c r="AF40" i="24" s="1"/>
  <c r="AF21" i="8"/>
  <c r="AF32" i="8"/>
  <c r="AF39" i="24" s="1"/>
  <c r="AF20" i="8"/>
  <c r="AE15" i="8"/>
  <c r="AG112" i="4"/>
  <c r="AH110" i="4"/>
  <c r="AH119" i="4" s="1"/>
  <c r="AF80" i="4"/>
  <c r="AE85" i="4"/>
  <c r="AI91" i="4"/>
  <c r="AI90" i="4"/>
  <c r="AI71" i="4"/>
  <c r="AI70" i="4"/>
  <c r="AG47" i="4"/>
  <c r="AI44" i="4"/>
  <c r="AI43" i="4"/>
  <c r="AI42" i="4"/>
  <c r="AI41" i="4"/>
  <c r="AI40" i="4"/>
  <c r="AI39" i="4"/>
  <c r="K14" i="5"/>
  <c r="J118" i="8" s="1"/>
  <c r="K44" i="24"/>
  <c r="L8" i="5"/>
  <c r="H86" i="8"/>
  <c r="I36" i="5"/>
  <c r="H98" i="8" s="1"/>
  <c r="AI12" i="4"/>
  <c r="AI9" i="4"/>
  <c r="J41" i="5"/>
  <c r="AF108" i="8"/>
  <c r="AF47" i="6"/>
  <c r="R104" i="8"/>
  <c r="T41" i="6"/>
  <c r="AH127" i="4"/>
  <c r="AH164" i="4" s="1"/>
  <c r="AH222" i="4"/>
  <c r="AG58" i="8" s="1"/>
  <c r="AH221" i="4"/>
  <c r="AG57" i="8" s="1"/>
  <c r="AH220" i="4"/>
  <c r="AG56" i="8" s="1"/>
  <c r="AH219" i="4"/>
  <c r="AG55" i="8" s="1"/>
  <c r="AH218" i="4"/>
  <c r="AG54" i="8" s="1"/>
  <c r="AH226" i="4"/>
  <c r="AG62" i="8" s="1"/>
  <c r="AH223" i="4"/>
  <c r="AG59" i="8" s="1"/>
  <c r="AH225" i="4"/>
  <c r="AG61" i="8" s="1"/>
  <c r="AH224" i="4"/>
  <c r="AG60" i="8" s="1"/>
  <c r="AH228" i="4"/>
  <c r="AG64" i="8" s="1"/>
  <c r="AH227" i="4"/>
  <c r="AG63" i="8" s="1"/>
  <c r="AH230" i="4"/>
  <c r="AG66" i="8" s="1"/>
  <c r="AH229" i="4"/>
  <c r="AG65" i="8" s="1"/>
  <c r="AH232" i="4"/>
  <c r="AG68" i="8" s="1"/>
  <c r="AH231" i="4"/>
  <c r="AG67" i="8" s="1"/>
  <c r="AH234" i="4"/>
  <c r="AG70" i="8" s="1"/>
  <c r="AH233" i="4"/>
  <c r="AG69" i="8" s="1"/>
  <c r="AF137" i="7"/>
  <c r="AG35" i="7" s="1"/>
  <c r="AF122" i="7"/>
  <c r="AG20" i="7" s="1"/>
  <c r="AK1" i="4"/>
  <c r="AJ2" i="4"/>
  <c r="AF119" i="7"/>
  <c r="AG17" i="7" s="1"/>
  <c r="AB91" i="8"/>
  <c r="AB92" i="8"/>
  <c r="AL3" i="24"/>
  <c r="AM4" i="24"/>
  <c r="AL78" i="24"/>
  <c r="AL8" i="24"/>
  <c r="AL112" i="24"/>
  <c r="AF123" i="7"/>
  <c r="AG21" i="7" s="1"/>
  <c r="AF116" i="7"/>
  <c r="AG14" i="7" s="1"/>
  <c r="AF134" i="7"/>
  <c r="AG32" i="7" s="1"/>
  <c r="AF130" i="7"/>
  <c r="AG28" i="7" s="1"/>
  <c r="AF126" i="7"/>
  <c r="AG24" i="7" s="1"/>
  <c r="AF125" i="7"/>
  <c r="AG23" i="7" s="1"/>
  <c r="AF133" i="7"/>
  <c r="AG31" i="7" s="1"/>
  <c r="AF118" i="7"/>
  <c r="AG16" i="7" s="1"/>
  <c r="AG33" i="6"/>
  <c r="AF134" i="8" s="1"/>
  <c r="AF120" i="7"/>
  <c r="AG18" i="7" s="1"/>
  <c r="AF131" i="7"/>
  <c r="AG29" i="7" s="1"/>
  <c r="AG101" i="7"/>
  <c r="AJ11" i="4"/>
  <c r="AF46" i="6"/>
  <c r="AG18" i="6"/>
  <c r="AG20" i="6" s="1"/>
  <c r="AF128" i="7"/>
  <c r="AG26" i="7" s="1"/>
  <c r="AE217" i="4"/>
  <c r="AD53" i="8" s="1"/>
  <c r="AE216" i="4"/>
  <c r="AD52" i="8" s="1"/>
  <c r="AH25" i="6"/>
  <c r="AH11" i="6"/>
  <c r="AH30" i="6" s="1"/>
  <c r="AH23" i="6"/>
  <c r="AH3" i="6"/>
  <c r="AH24" i="6"/>
  <c r="AH12" i="6"/>
  <c r="AH31" i="6" s="1"/>
  <c r="AI4" i="6"/>
  <c r="AH13" i="6"/>
  <c r="AH32" i="6" s="1"/>
  <c r="R149" i="7"/>
  <c r="Q93" i="8"/>
  <c r="AI4" i="5"/>
  <c r="AH5" i="5"/>
  <c r="AH3" i="5"/>
  <c r="AG102" i="7"/>
  <c r="AF154" i="7"/>
  <c r="AF75" i="7"/>
  <c r="AF79" i="7"/>
  <c r="AF129" i="7"/>
  <c r="AG27" i="7" s="1"/>
  <c r="AJ4" i="4"/>
  <c r="AI3" i="4"/>
  <c r="AF124" i="7"/>
  <c r="AG22" i="7" s="1"/>
  <c r="AF117" i="7"/>
  <c r="AG15" i="7" s="1"/>
  <c r="AG38" i="6"/>
  <c r="AF132" i="7"/>
  <c r="AG30" i="7" s="1"/>
  <c r="AE134" i="8"/>
  <c r="AG100" i="7"/>
  <c r="AD127" i="8"/>
  <c r="AE155" i="7"/>
  <c r="AF121" i="7"/>
  <c r="AG19" i="7" s="1"/>
  <c r="AF152" i="7"/>
  <c r="AF81" i="7"/>
  <c r="AF45" i="6"/>
  <c r="AF40" i="6"/>
  <c r="AG17" i="6"/>
  <c r="AG99" i="7"/>
  <c r="AG103" i="7"/>
  <c r="AG26" i="6"/>
  <c r="AF133" i="8" s="1"/>
  <c r="AG37" i="6"/>
  <c r="AE109" i="7"/>
  <c r="AD73" i="8" s="1"/>
  <c r="AD69" i="24" s="1"/>
  <c r="AH145" i="7"/>
  <c r="AH112" i="7"/>
  <c r="AH151" i="7"/>
  <c r="AH78" i="7"/>
  <c r="AH10" i="7"/>
  <c r="AH3" i="7"/>
  <c r="AH44" i="7"/>
  <c r="AE13" i="7"/>
  <c r="AE115" i="7" s="1"/>
  <c r="AD146" i="7"/>
  <c r="AF136" i="7"/>
  <c r="AG34" i="7" s="1"/>
  <c r="AD235" i="4"/>
  <c r="S41" i="7"/>
  <c r="S113" i="7"/>
  <c r="AE108" i="14"/>
  <c r="AG116" i="8"/>
  <c r="AG80" i="8"/>
  <c r="AH4" i="8"/>
  <c r="AH132" i="8" s="1"/>
  <c r="AH106" i="24" s="1"/>
  <c r="AG11" i="8"/>
  <c r="AG7" i="8"/>
  <c r="AG6" i="8"/>
  <c r="AG5" i="8"/>
  <c r="AG3" i="8"/>
  <c r="AF127" i="7"/>
  <c r="AG25" i="7" s="1"/>
  <c r="AF153" i="7"/>
  <c r="AE128" i="8" s="1"/>
  <c r="AF101" i="7"/>
  <c r="AF114" i="7"/>
  <c r="AG12" i="7" s="1"/>
  <c r="AC121" i="8"/>
  <c r="AG39" i="6"/>
  <c r="AD147" i="7"/>
  <c r="AE33" i="7"/>
  <c r="AE135" i="7" s="1"/>
  <c r="AK108" i="7" l="1"/>
  <c r="AK105" i="7"/>
  <c r="AK107" i="7"/>
  <c r="AK2" i="7"/>
  <c r="AL1" i="7"/>
  <c r="AK106" i="7"/>
  <c r="AK104" i="7"/>
  <c r="AG83" i="4"/>
  <c r="AF27" i="8" s="1"/>
  <c r="AF34" i="24" s="1"/>
  <c r="AM1" i="5"/>
  <c r="AL2" i="5"/>
  <c r="AD120" i="8"/>
  <c r="AB40" i="5"/>
  <c r="F124" i="14"/>
  <c r="AL2" i="6"/>
  <c r="AM1" i="6"/>
  <c r="AE136" i="8"/>
  <c r="AE131" i="24"/>
  <c r="R106" i="8"/>
  <c r="R104" i="24"/>
  <c r="AF131" i="24"/>
  <c r="H134" i="24"/>
  <c r="H133" i="24"/>
  <c r="H101" i="8"/>
  <c r="H111" i="8" s="1"/>
  <c r="H99" i="24"/>
  <c r="H109" i="24" s="1"/>
  <c r="Q94" i="8"/>
  <c r="Q92" i="24"/>
  <c r="AC30" i="24"/>
  <c r="AC33" i="24"/>
  <c r="AD30" i="24"/>
  <c r="AE33" i="24"/>
  <c r="AE19" i="24"/>
  <c r="AM1" i="24"/>
  <c r="AL2" i="24"/>
  <c r="AG84" i="4"/>
  <c r="AF28" i="8" s="1"/>
  <c r="AF35" i="24" s="1"/>
  <c r="AJ23" i="4"/>
  <c r="AJ20" i="4"/>
  <c r="AJ21" i="4"/>
  <c r="AJ22" i="4"/>
  <c r="AJ25" i="4"/>
  <c r="AJ24" i="4"/>
  <c r="AH115" i="4"/>
  <c r="AG29" i="8" s="1"/>
  <c r="AG36" i="24" s="1"/>
  <c r="AI26" i="4"/>
  <c r="AH206" i="4"/>
  <c r="AH116" i="4" s="1"/>
  <c r="AG30" i="8" s="1"/>
  <c r="AG37" i="24" s="1"/>
  <c r="AG211" i="4"/>
  <c r="AF48" i="6"/>
  <c r="AE74" i="8" s="1"/>
  <c r="AE121" i="8" s="1"/>
  <c r="AE40" i="8"/>
  <c r="AH202" i="4"/>
  <c r="AH203" i="4"/>
  <c r="AH204" i="4"/>
  <c r="AH201" i="4"/>
  <c r="AH62" i="4" s="1"/>
  <c r="AH215" i="4"/>
  <c r="AG51" i="8" s="1"/>
  <c r="AF16" i="8"/>
  <c r="AF41" i="8"/>
  <c r="AD71" i="8"/>
  <c r="AE28" i="5" s="1"/>
  <c r="AD35" i="8"/>
  <c r="AE19" i="5" s="1"/>
  <c r="AE38" i="8"/>
  <c r="AE23" i="8"/>
  <c r="AB72" i="8"/>
  <c r="AC48" i="8"/>
  <c r="AC72" i="8"/>
  <c r="AG198" i="4"/>
  <c r="AI138" i="4"/>
  <c r="AI175" i="4" s="1"/>
  <c r="AI160" i="4"/>
  <c r="AI197" i="4" s="1"/>
  <c r="AI146" i="4"/>
  <c r="AI183" i="4" s="1"/>
  <c r="AI141" i="4"/>
  <c r="AI178" i="4" s="1"/>
  <c r="AI143" i="4"/>
  <c r="AI180" i="4" s="1"/>
  <c r="AI128" i="4"/>
  <c r="AI165" i="4" s="1"/>
  <c r="AI150" i="4"/>
  <c r="AI187" i="4" s="1"/>
  <c r="AI130" i="4"/>
  <c r="AI167" i="4" s="1"/>
  <c r="AI151" i="4"/>
  <c r="AI188" i="4" s="1"/>
  <c r="AI134" i="4"/>
  <c r="AI171" i="4" s="1"/>
  <c r="AI154" i="4"/>
  <c r="AI191" i="4" s="1"/>
  <c r="AI136" i="4"/>
  <c r="AI173" i="4" s="1"/>
  <c r="AI158" i="4"/>
  <c r="AI195" i="4" s="1"/>
  <c r="AI129" i="4"/>
  <c r="AI166" i="4" s="1"/>
  <c r="AI137" i="4"/>
  <c r="AI174" i="4" s="1"/>
  <c r="AI142" i="4"/>
  <c r="AI179" i="4" s="1"/>
  <c r="AI153" i="4"/>
  <c r="AI190" i="4" s="1"/>
  <c r="AI131" i="4"/>
  <c r="AI168" i="4" s="1"/>
  <c r="AI139" i="4"/>
  <c r="AI176" i="4" s="1"/>
  <c r="AI144" i="4"/>
  <c r="AI181" i="4" s="1"/>
  <c r="AI155" i="4"/>
  <c r="AI192" i="4" s="1"/>
  <c r="AH161" i="4"/>
  <c r="AI132" i="4"/>
  <c r="AI169" i="4" s="1"/>
  <c r="AI140" i="4"/>
  <c r="AI177" i="4" s="1"/>
  <c r="AI145" i="4"/>
  <c r="AI182" i="4" s="1"/>
  <c r="AI156" i="4"/>
  <c r="AI193" i="4" s="1"/>
  <c r="AI133" i="4"/>
  <c r="AI170" i="4" s="1"/>
  <c r="AI147" i="4"/>
  <c r="AI184" i="4" s="1"/>
  <c r="AI205" i="4" s="1"/>
  <c r="AI149" i="4"/>
  <c r="AI186" i="4" s="1"/>
  <c r="AI157" i="4"/>
  <c r="AI194" i="4" s="1"/>
  <c r="AI135" i="4"/>
  <c r="AI172" i="4" s="1"/>
  <c r="AI152" i="4"/>
  <c r="AI189" i="4" s="1"/>
  <c r="AI148" i="4"/>
  <c r="AI185" i="4" s="1"/>
  <c r="AI159" i="4"/>
  <c r="AI196" i="4" s="1"/>
  <c r="AI35" i="4"/>
  <c r="AI51" i="4" s="1"/>
  <c r="AI60" i="4" s="1"/>
  <c r="AI34" i="4"/>
  <c r="AI50" i="4" s="1"/>
  <c r="AI59" i="4" s="1"/>
  <c r="AH74" i="4"/>
  <c r="AH78" i="4" s="1"/>
  <c r="AJ10" i="4"/>
  <c r="AJ102" i="4" s="1"/>
  <c r="AI36" i="4"/>
  <c r="AI52" i="4" s="1"/>
  <c r="AI61" i="4" s="1"/>
  <c r="AI98" i="4"/>
  <c r="AI106" i="4" s="1"/>
  <c r="AI31" i="4"/>
  <c r="AI47" i="4" s="1"/>
  <c r="AI56" i="4" s="1"/>
  <c r="AI99" i="4"/>
  <c r="AI107" i="4" s="1"/>
  <c r="AH47" i="7"/>
  <c r="AH50" i="7"/>
  <c r="AH84" i="7" s="1"/>
  <c r="AH45" i="7"/>
  <c r="AH79" i="7" s="1"/>
  <c r="AH46" i="7"/>
  <c r="AH80" i="7" s="1"/>
  <c r="AH48" i="7"/>
  <c r="AH82" i="7" s="1"/>
  <c r="AH49" i="7"/>
  <c r="AH83" i="7" s="1"/>
  <c r="AH54" i="7"/>
  <c r="AH88" i="7" s="1"/>
  <c r="AH55" i="7"/>
  <c r="AH51" i="7"/>
  <c r="AH85" i="7" s="1"/>
  <c r="AH52" i="7"/>
  <c r="AH86" i="7" s="1"/>
  <c r="AH56" i="7"/>
  <c r="AH90" i="7" s="1"/>
  <c r="AH59" i="7"/>
  <c r="AH93" i="7" s="1"/>
  <c r="AH65" i="7"/>
  <c r="AH53" i="7"/>
  <c r="AH87" i="7" s="1"/>
  <c r="AH58" i="7"/>
  <c r="AH92" i="7" s="1"/>
  <c r="AH60" i="7"/>
  <c r="AH94" i="7" s="1"/>
  <c r="AH67" i="7"/>
  <c r="AH62" i="7"/>
  <c r="AH96" i="7" s="1"/>
  <c r="AH63" i="7"/>
  <c r="AH97" i="7" s="1"/>
  <c r="AH64" i="7"/>
  <c r="AH98" i="7" s="1"/>
  <c r="AH66" i="7"/>
  <c r="AH70" i="7"/>
  <c r="AH138" i="7" s="1"/>
  <c r="AI36" i="7" s="1"/>
  <c r="AH61" i="7"/>
  <c r="AH95" i="7" s="1"/>
  <c r="AH57" i="7"/>
  <c r="AH91" i="7" s="1"/>
  <c r="AH68" i="7"/>
  <c r="AH72" i="7"/>
  <c r="AH140" i="7" s="1"/>
  <c r="AI38" i="7" s="1"/>
  <c r="AH69" i="7"/>
  <c r="AH71" i="7"/>
  <c r="AH139" i="7" s="1"/>
  <c r="AI37" i="7" s="1"/>
  <c r="AH73" i="7"/>
  <c r="AH141" i="7" s="1"/>
  <c r="AI39" i="7" s="1"/>
  <c r="AH74" i="7"/>
  <c r="AH142" i="7" s="1"/>
  <c r="AI40" i="7" s="1"/>
  <c r="AI100" i="4"/>
  <c r="AI108" i="4" s="1"/>
  <c r="AI117" i="4" s="1"/>
  <c r="AI32" i="4"/>
  <c r="AI48" i="4" s="1"/>
  <c r="AI57" i="4" s="1"/>
  <c r="AI101" i="4"/>
  <c r="AI109" i="4" s="1"/>
  <c r="AI118" i="4" s="1"/>
  <c r="AI33" i="4"/>
  <c r="AI49" i="4" s="1"/>
  <c r="AI58" i="4" s="1"/>
  <c r="AH75" i="4"/>
  <c r="AH79" i="4" s="1"/>
  <c r="AI102" i="4"/>
  <c r="AI110" i="4" s="1"/>
  <c r="AI119" i="4" s="1"/>
  <c r="AJ4" i="7"/>
  <c r="AI5" i="7"/>
  <c r="AI6" i="7" s="1"/>
  <c r="AF42" i="8"/>
  <c r="AF44" i="8"/>
  <c r="AF45" i="8"/>
  <c r="AF43" i="8"/>
  <c r="AF46" i="8"/>
  <c r="AD39" i="8"/>
  <c r="AD47" i="8" s="1"/>
  <c r="AE27" i="8"/>
  <c r="AE34" i="24" s="1"/>
  <c r="AM1" i="8"/>
  <c r="AL2" i="8"/>
  <c r="AG121" i="4"/>
  <c r="AG18" i="8"/>
  <c r="AG34" i="8"/>
  <c r="AG41" i="24" s="1"/>
  <c r="AG22" i="8"/>
  <c r="AG33" i="8"/>
  <c r="AG40" i="24" s="1"/>
  <c r="AG21" i="8"/>
  <c r="AG32" i="8"/>
  <c r="AG39" i="24" s="1"/>
  <c r="AG20" i="8"/>
  <c r="AG17" i="8"/>
  <c r="AG31" i="8"/>
  <c r="AG38" i="24" s="1"/>
  <c r="AG19" i="8"/>
  <c r="AF15" i="8"/>
  <c r="AH112" i="4"/>
  <c r="AI111" i="4"/>
  <c r="AI120" i="4" s="1"/>
  <c r="AG80" i="4"/>
  <c r="AF85" i="4"/>
  <c r="AJ90" i="4"/>
  <c r="AJ91" i="4"/>
  <c r="AG53" i="4"/>
  <c r="AF14" i="8" s="1"/>
  <c r="AG56" i="4"/>
  <c r="AG63" i="4" s="1"/>
  <c r="AJ71" i="4"/>
  <c r="AJ70" i="4"/>
  <c r="AH47" i="4"/>
  <c r="AJ44" i="4"/>
  <c r="AJ43" i="4"/>
  <c r="AJ42" i="4"/>
  <c r="AJ41" i="4"/>
  <c r="AJ40" i="4"/>
  <c r="AJ39" i="4"/>
  <c r="I109" i="14"/>
  <c r="J20" i="5"/>
  <c r="I138" i="8"/>
  <c r="H84" i="8"/>
  <c r="F88" i="20" s="1"/>
  <c r="AJ12" i="4"/>
  <c r="AJ9" i="4"/>
  <c r="J42" i="5"/>
  <c r="J43" i="5" s="1"/>
  <c r="I76" i="8" s="1"/>
  <c r="I72" i="24" s="1"/>
  <c r="I73" i="24" s="1"/>
  <c r="N11" i="5"/>
  <c r="O12" i="5"/>
  <c r="M10" i="5"/>
  <c r="L9" i="5"/>
  <c r="L14" i="5" s="1"/>
  <c r="K118" i="8" s="1"/>
  <c r="AG108" i="8"/>
  <c r="U41" i="6"/>
  <c r="T104" i="8" s="1"/>
  <c r="AI221" i="4"/>
  <c r="AH57" i="8" s="1"/>
  <c r="AI220" i="4"/>
  <c r="AH56" i="8" s="1"/>
  <c r="AI219" i="4"/>
  <c r="AH55" i="8" s="1"/>
  <c r="AI218" i="4"/>
  <c r="AH54" i="8" s="1"/>
  <c r="AI226" i="4"/>
  <c r="AH62" i="8" s="1"/>
  <c r="AI223" i="4"/>
  <c r="AH59" i="8" s="1"/>
  <c r="AI225" i="4"/>
  <c r="AH61" i="8" s="1"/>
  <c r="AI224" i="4"/>
  <c r="AH60" i="8" s="1"/>
  <c r="AI222" i="4"/>
  <c r="AH58" i="8" s="1"/>
  <c r="AI229" i="4"/>
  <c r="AH65" i="8" s="1"/>
  <c r="AI228" i="4"/>
  <c r="AH64" i="8" s="1"/>
  <c r="AI233" i="4"/>
  <c r="AH69" i="8" s="1"/>
  <c r="AI231" i="4"/>
  <c r="AH67" i="8" s="1"/>
  <c r="AI232" i="4"/>
  <c r="AH68" i="8" s="1"/>
  <c r="AI227" i="4"/>
  <c r="AH63" i="8" s="1"/>
  <c r="AI230" i="4"/>
  <c r="AH66" i="8" s="1"/>
  <c r="AI234" i="4"/>
  <c r="AH70" i="8" s="1"/>
  <c r="AI127" i="4"/>
  <c r="AI164" i="4" s="1"/>
  <c r="AH103" i="7"/>
  <c r="AG116" i="7"/>
  <c r="AH14" i="7" s="1"/>
  <c r="AK2" i="4"/>
  <c r="AL1" i="4"/>
  <c r="AC91" i="8"/>
  <c r="AC92" i="8"/>
  <c r="AG123" i="7"/>
  <c r="AH21" i="7" s="1"/>
  <c r="AM3" i="24"/>
  <c r="AN4" i="24"/>
  <c r="AM8" i="24"/>
  <c r="AM78" i="24"/>
  <c r="AM112" i="24"/>
  <c r="AG127" i="7"/>
  <c r="AH25" i="7" s="1"/>
  <c r="AG136" i="7"/>
  <c r="AH34" i="7" s="1"/>
  <c r="AG118" i="7"/>
  <c r="AH16" i="7" s="1"/>
  <c r="AG125" i="7"/>
  <c r="AH23" i="7" s="1"/>
  <c r="AH99" i="7"/>
  <c r="AF136" i="8"/>
  <c r="AK11" i="4"/>
  <c r="AG114" i="7"/>
  <c r="AH12" i="7" s="1"/>
  <c r="AG130" i="7"/>
  <c r="AH28" i="7" s="1"/>
  <c r="AH102" i="7"/>
  <c r="AG121" i="7"/>
  <c r="AH19" i="7" s="1"/>
  <c r="AG132" i="7"/>
  <c r="AH30" i="7" s="1"/>
  <c r="AG117" i="7"/>
  <c r="AH15" i="7" s="1"/>
  <c r="AH39" i="6"/>
  <c r="AG122" i="7"/>
  <c r="AH20" i="7" s="1"/>
  <c r="AF108" i="14"/>
  <c r="AH116" i="8"/>
  <c r="AH80" i="8"/>
  <c r="AI4" i="8"/>
  <c r="AH11" i="8"/>
  <c r="AH7" i="8"/>
  <c r="AH6" i="8"/>
  <c r="AH5" i="8"/>
  <c r="AH3" i="8"/>
  <c r="AH100" i="7"/>
  <c r="AJ3" i="4"/>
  <c r="AK4" i="4"/>
  <c r="AF109" i="7"/>
  <c r="AE73" i="8" s="1"/>
  <c r="AE69" i="24" s="1"/>
  <c r="AI25" i="6"/>
  <c r="AI11" i="6"/>
  <c r="AI30" i="6" s="1"/>
  <c r="AI23" i="6"/>
  <c r="AI3" i="6"/>
  <c r="AI24" i="6"/>
  <c r="AI12" i="6"/>
  <c r="AI31" i="6" s="1"/>
  <c r="AJ4" i="6"/>
  <c r="AI13" i="6"/>
  <c r="AI32" i="6" s="1"/>
  <c r="AG119" i="7"/>
  <c r="AH17" i="7" s="1"/>
  <c r="AG120" i="7"/>
  <c r="AH18" i="7" s="1"/>
  <c r="T11" i="7"/>
  <c r="S148" i="7"/>
  <c r="S143" i="7"/>
  <c r="AG153" i="7"/>
  <c r="AF128" i="8" s="1"/>
  <c r="AI145" i="7"/>
  <c r="AI112" i="7"/>
  <c r="AI151" i="7"/>
  <c r="AI78" i="7"/>
  <c r="AI10" i="7"/>
  <c r="AI3" i="7"/>
  <c r="AI44" i="7"/>
  <c r="AG46" i="6"/>
  <c r="AH18" i="6"/>
  <c r="AE235" i="4"/>
  <c r="AG154" i="7"/>
  <c r="AG75" i="7"/>
  <c r="AG79" i="7"/>
  <c r="AG152" i="7"/>
  <c r="AG81" i="7"/>
  <c r="AJ4" i="5"/>
  <c r="AI5" i="5"/>
  <c r="AI3" i="5"/>
  <c r="AH38" i="6"/>
  <c r="AG126" i="7"/>
  <c r="AH24" i="7" s="1"/>
  <c r="AG134" i="7"/>
  <c r="AH32" i="7" s="1"/>
  <c r="AD129" i="8"/>
  <c r="AF33" i="7"/>
  <c r="AF135" i="7" s="1"/>
  <c r="AE147" i="7"/>
  <c r="AE146" i="7"/>
  <c r="AF13" i="7"/>
  <c r="AF115" i="7" s="1"/>
  <c r="AG133" i="7"/>
  <c r="AH31" i="7" s="1"/>
  <c r="AF217" i="4"/>
  <c r="AE53" i="8" s="1"/>
  <c r="AF216" i="4"/>
  <c r="AE52" i="8" s="1"/>
  <c r="AG124" i="7"/>
  <c r="AH22" i="7" s="1"/>
  <c r="AG137" i="7"/>
  <c r="AH35" i="7" s="1"/>
  <c r="AG128" i="7"/>
  <c r="AH26" i="7" s="1"/>
  <c r="AG129" i="7"/>
  <c r="AH27" i="7" s="1"/>
  <c r="AH26" i="6"/>
  <c r="AG133" i="8" s="1"/>
  <c r="AH37" i="6"/>
  <c r="AG131" i="7"/>
  <c r="AH29" i="7" s="1"/>
  <c r="S99" i="8"/>
  <c r="S104" i="8"/>
  <c r="AG47" i="6"/>
  <c r="AH19" i="6"/>
  <c r="AG45" i="6"/>
  <c r="AG40" i="6"/>
  <c r="AH17" i="6"/>
  <c r="AE127" i="8"/>
  <c r="AE129" i="8" s="1"/>
  <c r="AF155" i="7"/>
  <c r="AH33" i="6"/>
  <c r="AL104" i="7" l="1"/>
  <c r="AL2" i="7"/>
  <c r="AL105" i="7"/>
  <c r="AL108" i="7"/>
  <c r="AM1" i="7"/>
  <c r="AL107" i="7"/>
  <c r="AL106" i="7"/>
  <c r="AN1" i="5"/>
  <c r="AM2" i="5"/>
  <c r="AI132" i="8"/>
  <c r="AI106" i="24" s="1"/>
  <c r="AE120" i="8"/>
  <c r="AB75" i="8"/>
  <c r="AC40" i="5" s="1"/>
  <c r="Z119" i="14"/>
  <c r="AC75" i="8"/>
  <c r="AD40" i="5" s="1"/>
  <c r="AA119" i="14"/>
  <c r="AN1" i="6"/>
  <c r="AM2" i="6"/>
  <c r="T106" i="8"/>
  <c r="T104" i="24"/>
  <c r="S106" i="8"/>
  <c r="S104" i="24"/>
  <c r="H135" i="24"/>
  <c r="H82" i="24" s="1"/>
  <c r="I74" i="24"/>
  <c r="I107" i="24"/>
  <c r="AE30" i="24"/>
  <c r="AF19" i="24"/>
  <c r="AN1" i="24"/>
  <c r="AM2" i="24"/>
  <c r="AK21" i="4"/>
  <c r="AK22" i="4"/>
  <c r="AK20" i="4"/>
  <c r="AK23" i="4"/>
  <c r="AK24" i="4"/>
  <c r="AK25" i="4"/>
  <c r="AG48" i="6"/>
  <c r="AF74" i="8" s="1"/>
  <c r="AH83" i="4"/>
  <c r="AG27" i="8" s="1"/>
  <c r="AG34" i="24" s="1"/>
  <c r="AH84" i="4"/>
  <c r="AG28" i="8" s="1"/>
  <c r="AG35" i="24" s="1"/>
  <c r="AJ26" i="4"/>
  <c r="AH211" i="4"/>
  <c r="AI201" i="4"/>
  <c r="AI62" i="4" s="1"/>
  <c r="AI63" i="4" s="1"/>
  <c r="AH26" i="8" s="1"/>
  <c r="AI115" i="4"/>
  <c r="AH29" i="8" s="1"/>
  <c r="AH36" i="24" s="1"/>
  <c r="AF40" i="8"/>
  <c r="AI204" i="4"/>
  <c r="AI202" i="4"/>
  <c r="AI206" i="4"/>
  <c r="AI116" i="4" s="1"/>
  <c r="AH30" i="8" s="1"/>
  <c r="AH37" i="24" s="1"/>
  <c r="AI203" i="4"/>
  <c r="AI215" i="4"/>
  <c r="AH51" i="8" s="1"/>
  <c r="AE71" i="8"/>
  <c r="AF28" i="5" s="1"/>
  <c r="AE35" i="8"/>
  <c r="AF19" i="5" s="1"/>
  <c r="AF23" i="8"/>
  <c r="AD48" i="8"/>
  <c r="AJ140" i="4"/>
  <c r="AJ177" i="4" s="1"/>
  <c r="AH198" i="4"/>
  <c r="AJ147" i="4"/>
  <c r="AJ184" i="4" s="1"/>
  <c r="AJ205" i="4" s="1"/>
  <c r="AJ156" i="4"/>
  <c r="AJ193" i="4" s="1"/>
  <c r="AJ132" i="4"/>
  <c r="AJ169" i="4" s="1"/>
  <c r="AJ131" i="4"/>
  <c r="AJ168" i="4" s="1"/>
  <c r="AJ139" i="4"/>
  <c r="AJ176" i="4" s="1"/>
  <c r="AJ146" i="4"/>
  <c r="AJ183" i="4" s="1"/>
  <c r="AJ155" i="4"/>
  <c r="AJ192" i="4" s="1"/>
  <c r="AJ133" i="4"/>
  <c r="AJ170" i="4" s="1"/>
  <c r="AJ141" i="4"/>
  <c r="AJ178" i="4" s="1"/>
  <c r="AJ149" i="4"/>
  <c r="AJ186" i="4" s="1"/>
  <c r="AJ157" i="4"/>
  <c r="AJ194" i="4" s="1"/>
  <c r="AJ134" i="4"/>
  <c r="AJ171" i="4" s="1"/>
  <c r="AJ142" i="4"/>
  <c r="AJ179" i="4" s="1"/>
  <c r="AJ150" i="4"/>
  <c r="AJ187" i="4" s="1"/>
  <c r="AJ158" i="4"/>
  <c r="AJ195" i="4" s="1"/>
  <c r="AI161" i="4"/>
  <c r="AJ135" i="4"/>
  <c r="AJ172" i="4" s="1"/>
  <c r="AJ143" i="4"/>
  <c r="AJ180" i="4" s="1"/>
  <c r="AJ152" i="4"/>
  <c r="AJ189" i="4" s="1"/>
  <c r="AJ159" i="4"/>
  <c r="AJ196" i="4" s="1"/>
  <c r="AJ128" i="4"/>
  <c r="AJ165" i="4" s="1"/>
  <c r="AJ136" i="4"/>
  <c r="AJ173" i="4" s="1"/>
  <c r="AJ144" i="4"/>
  <c r="AJ181" i="4" s="1"/>
  <c r="AJ151" i="4"/>
  <c r="AJ188" i="4" s="1"/>
  <c r="AJ160" i="4"/>
  <c r="AJ197" i="4" s="1"/>
  <c r="AJ129" i="4"/>
  <c r="AJ166" i="4" s="1"/>
  <c r="AJ137" i="4"/>
  <c r="AJ174" i="4" s="1"/>
  <c r="AJ145" i="4"/>
  <c r="AJ182" i="4" s="1"/>
  <c r="AJ153" i="4"/>
  <c r="AJ190" i="4" s="1"/>
  <c r="AJ130" i="4"/>
  <c r="AJ167" i="4" s="1"/>
  <c r="AJ138" i="4"/>
  <c r="AJ175" i="4" s="1"/>
  <c r="AJ148" i="4"/>
  <c r="AJ185" i="4" s="1"/>
  <c r="AJ154" i="4"/>
  <c r="AJ191" i="4" s="1"/>
  <c r="AJ100" i="4"/>
  <c r="AJ108" i="4" s="1"/>
  <c r="AJ117" i="4" s="1"/>
  <c r="AJ99" i="4"/>
  <c r="AJ107" i="4" s="1"/>
  <c r="AJ103" i="4"/>
  <c r="AJ111" i="4" s="1"/>
  <c r="AJ120" i="4" s="1"/>
  <c r="AJ33" i="4"/>
  <c r="AJ49" i="4" s="1"/>
  <c r="AJ58" i="4" s="1"/>
  <c r="AJ34" i="4"/>
  <c r="AJ50" i="4" s="1"/>
  <c r="AJ59" i="4" s="1"/>
  <c r="AG16" i="8"/>
  <c r="AI75" i="4"/>
  <c r="AI79" i="4" s="1"/>
  <c r="AI74" i="4"/>
  <c r="AI78" i="4" s="1"/>
  <c r="AJ101" i="4"/>
  <c r="AJ109" i="4" s="1"/>
  <c r="AJ118" i="4" s="1"/>
  <c r="AJ32" i="4"/>
  <c r="AJ48" i="4" s="1"/>
  <c r="AJ57" i="4" s="1"/>
  <c r="AJ98" i="4"/>
  <c r="AJ106" i="4" s="1"/>
  <c r="AJ31" i="4"/>
  <c r="AJ47" i="4" s="1"/>
  <c r="AJ56" i="4" s="1"/>
  <c r="AI45" i="7"/>
  <c r="AI48" i="7"/>
  <c r="AI82" i="7" s="1"/>
  <c r="AI46" i="7"/>
  <c r="AI80" i="7" s="1"/>
  <c r="AI47" i="7"/>
  <c r="AI81" i="7" s="1"/>
  <c r="AI49" i="7"/>
  <c r="AI83" i="7" s="1"/>
  <c r="AI52" i="7"/>
  <c r="AI86" i="7" s="1"/>
  <c r="AI53" i="7"/>
  <c r="AI87" i="7" s="1"/>
  <c r="AI56" i="7"/>
  <c r="AI90" i="7" s="1"/>
  <c r="AI51" i="7"/>
  <c r="AI85" i="7" s="1"/>
  <c r="AI54" i="7"/>
  <c r="AI88" i="7" s="1"/>
  <c r="AI50" i="7"/>
  <c r="AI84" i="7" s="1"/>
  <c r="AI58" i="7"/>
  <c r="AI92" i="7" s="1"/>
  <c r="AI60" i="7"/>
  <c r="AI94" i="7" s="1"/>
  <c r="AI61" i="7"/>
  <c r="AI95" i="7" s="1"/>
  <c r="AI59" i="7"/>
  <c r="AI93" i="7" s="1"/>
  <c r="AI65" i="7"/>
  <c r="AI55" i="7"/>
  <c r="AI89" i="7" s="1"/>
  <c r="AI57" i="7"/>
  <c r="AI91" i="7" s="1"/>
  <c r="AI67" i="7"/>
  <c r="AI62" i="7"/>
  <c r="AI96" i="7" s="1"/>
  <c r="AI63" i="7"/>
  <c r="AI97" i="7" s="1"/>
  <c r="AI64" i="7"/>
  <c r="AI98" i="7" s="1"/>
  <c r="AI66" i="7"/>
  <c r="AI70" i="7"/>
  <c r="AI138" i="7" s="1"/>
  <c r="AJ36" i="7" s="1"/>
  <c r="AI69" i="7"/>
  <c r="AI74" i="7"/>
  <c r="AI142" i="7" s="1"/>
  <c r="AJ40" i="7" s="1"/>
  <c r="AI71" i="7"/>
  <c r="AI139" i="7" s="1"/>
  <c r="AJ37" i="7" s="1"/>
  <c r="AI73" i="7"/>
  <c r="AI141" i="7" s="1"/>
  <c r="AJ39" i="7" s="1"/>
  <c r="AI72" i="7"/>
  <c r="AI140" i="7" s="1"/>
  <c r="AJ38" i="7" s="1"/>
  <c r="AI68" i="7"/>
  <c r="AJ35" i="4"/>
  <c r="AK10" i="4"/>
  <c r="AK102" i="4" s="1"/>
  <c r="AJ36" i="4"/>
  <c r="AJ52" i="4" s="1"/>
  <c r="AJ61" i="4" s="1"/>
  <c r="AK4" i="7"/>
  <c r="AJ5" i="7"/>
  <c r="AJ6" i="7" s="1"/>
  <c r="AG43" i="8"/>
  <c r="AG46" i="8"/>
  <c r="AF39" i="8"/>
  <c r="AG45" i="8"/>
  <c r="AG41" i="8"/>
  <c r="AG42" i="8"/>
  <c r="AG44" i="8"/>
  <c r="AE39" i="8"/>
  <c r="AE47" i="8" s="1"/>
  <c r="AF26" i="8"/>
  <c r="AM2" i="8"/>
  <c r="AN1" i="8"/>
  <c r="AG85" i="4"/>
  <c r="AH121" i="4"/>
  <c r="AH34" i="8"/>
  <c r="AH41" i="24" s="1"/>
  <c r="AH22" i="8"/>
  <c r="AH33" i="8"/>
  <c r="AH40" i="24" s="1"/>
  <c r="AH21" i="8"/>
  <c r="AH32" i="8"/>
  <c r="AH39" i="24" s="1"/>
  <c r="AH20" i="8"/>
  <c r="AH31" i="8"/>
  <c r="AH38" i="24" s="1"/>
  <c r="AH19" i="8"/>
  <c r="AH17" i="8"/>
  <c r="AH18" i="8"/>
  <c r="AG15" i="8"/>
  <c r="AI112" i="4"/>
  <c r="AJ110" i="4"/>
  <c r="AJ119" i="4" s="1"/>
  <c r="AH80" i="4"/>
  <c r="AK91" i="4"/>
  <c r="AK90" i="4"/>
  <c r="AH53" i="4"/>
  <c r="AG14" i="8" s="1"/>
  <c r="AH56" i="4"/>
  <c r="AH63" i="4" s="1"/>
  <c r="AK71" i="4"/>
  <c r="AK70" i="4"/>
  <c r="AK44" i="4"/>
  <c r="AK43" i="4"/>
  <c r="AK41" i="4"/>
  <c r="AK39" i="4"/>
  <c r="AK42" i="4"/>
  <c r="AK40" i="4"/>
  <c r="AI53" i="4"/>
  <c r="AH14" i="8" s="1"/>
  <c r="H88" i="8"/>
  <c r="F125" i="14"/>
  <c r="J27" i="5"/>
  <c r="J29" i="5" s="1"/>
  <c r="J21" i="5"/>
  <c r="AK12" i="4"/>
  <c r="AK9" i="4"/>
  <c r="I122" i="8"/>
  <c r="I77" i="8"/>
  <c r="L13" i="5"/>
  <c r="T99" i="8"/>
  <c r="V41" i="6"/>
  <c r="AJ127" i="4"/>
  <c r="AJ164" i="4" s="1"/>
  <c r="AJ222" i="4"/>
  <c r="AI58" i="8" s="1"/>
  <c r="AJ221" i="4"/>
  <c r="AI57" i="8" s="1"/>
  <c r="AJ220" i="4"/>
  <c r="AI56" i="8" s="1"/>
  <c r="AJ219" i="4"/>
  <c r="AI55" i="8" s="1"/>
  <c r="AJ218" i="4"/>
  <c r="AI54" i="8" s="1"/>
  <c r="AJ226" i="4"/>
  <c r="AI62" i="8" s="1"/>
  <c r="AJ223" i="4"/>
  <c r="AI59" i="8" s="1"/>
  <c r="AJ225" i="4"/>
  <c r="AI61" i="8" s="1"/>
  <c r="AJ224" i="4"/>
  <c r="AI60" i="8" s="1"/>
  <c r="AJ230" i="4"/>
  <c r="AI66" i="8" s="1"/>
  <c r="AJ229" i="4"/>
  <c r="AI65" i="8" s="1"/>
  <c r="AJ228" i="4"/>
  <c r="AI64" i="8" s="1"/>
  <c r="AJ233" i="4"/>
  <c r="AI69" i="8" s="1"/>
  <c r="AJ231" i="4"/>
  <c r="AI67" i="8" s="1"/>
  <c r="AJ234" i="4"/>
  <c r="AI70" i="8" s="1"/>
  <c r="AJ232" i="4"/>
  <c r="AI68" i="8" s="1"/>
  <c r="AJ227" i="4"/>
  <c r="AI63" i="8" s="1"/>
  <c r="AH125" i="7"/>
  <c r="AI23" i="7" s="1"/>
  <c r="AH118" i="7"/>
  <c r="AI16" i="7" s="1"/>
  <c r="AH20" i="6"/>
  <c r="AM1" i="4"/>
  <c r="AL2" i="4"/>
  <c r="AH137" i="7"/>
  <c r="AI35" i="7" s="1"/>
  <c r="AD92" i="8"/>
  <c r="AD91" i="8"/>
  <c r="AH124" i="7"/>
  <c r="AI22" i="7" s="1"/>
  <c r="AH136" i="7"/>
  <c r="AI34" i="7" s="1"/>
  <c r="AN3" i="24"/>
  <c r="AO4" i="24"/>
  <c r="AN8" i="24"/>
  <c r="AN78" i="24"/>
  <c r="AN112" i="24"/>
  <c r="AH129" i="7"/>
  <c r="AI27" i="7" s="1"/>
  <c r="AH134" i="7"/>
  <c r="AI32" i="7" s="1"/>
  <c r="AH133" i="7"/>
  <c r="AI31" i="7" s="1"/>
  <c r="AH128" i="7"/>
  <c r="AI26" i="7" s="1"/>
  <c r="AG109" i="7"/>
  <c r="AF73" i="8" s="1"/>
  <c r="AF69" i="24" s="1"/>
  <c r="AH131" i="7"/>
  <c r="AI29" i="7" s="1"/>
  <c r="AH119" i="7"/>
  <c r="AI17" i="7" s="1"/>
  <c r="AI39" i="6"/>
  <c r="AI47" i="6" s="1"/>
  <c r="AL11" i="4"/>
  <c r="AI99" i="7"/>
  <c r="AI103" i="7"/>
  <c r="AH122" i="7"/>
  <c r="AI20" i="7" s="1"/>
  <c r="AH132" i="7"/>
  <c r="AI30" i="7" s="1"/>
  <c r="AF235" i="4"/>
  <c r="AJ5" i="5"/>
  <c r="AJ3" i="5"/>
  <c r="AK4" i="5"/>
  <c r="AG134" i="8"/>
  <c r="AG216" i="4"/>
  <c r="AF52" i="8" s="1"/>
  <c r="AG217" i="4"/>
  <c r="AF53" i="8" s="1"/>
  <c r="AH126" i="7"/>
  <c r="AI24" i="7" s="1"/>
  <c r="AF127" i="8"/>
  <c r="AF129" i="8" s="1"/>
  <c r="AG155" i="7"/>
  <c r="AH75" i="7"/>
  <c r="AJ23" i="6"/>
  <c r="AJ3" i="6"/>
  <c r="AJ24" i="6"/>
  <c r="AJ12" i="6"/>
  <c r="AJ31" i="6" s="1"/>
  <c r="AK4" i="6"/>
  <c r="AJ13" i="6"/>
  <c r="AJ32" i="6" s="1"/>
  <c r="AJ25" i="6"/>
  <c r="AJ11" i="6"/>
  <c r="AJ30" i="6" s="1"/>
  <c r="AI116" i="8"/>
  <c r="AI80" i="8"/>
  <c r="AJ4" i="8"/>
  <c r="AJ132" i="8" s="1"/>
  <c r="AJ106" i="24" s="1"/>
  <c r="AI11" i="8"/>
  <c r="AI7" i="8"/>
  <c r="AI6" i="8"/>
  <c r="AI5" i="8"/>
  <c r="AI3" i="8"/>
  <c r="AH47" i="6"/>
  <c r="AI19" i="6"/>
  <c r="AH121" i="7"/>
  <c r="AI19" i="7" s="1"/>
  <c r="AH153" i="7"/>
  <c r="AG128" i="8" s="1"/>
  <c r="AH101" i="7"/>
  <c r="AH154" i="7"/>
  <c r="AK3" i="4"/>
  <c r="AL4" i="4"/>
  <c r="AH114" i="7"/>
  <c r="AI12" i="7" s="1"/>
  <c r="AH40" i="6"/>
  <c r="AI17" i="6"/>
  <c r="AH45" i="6"/>
  <c r="AH89" i="7"/>
  <c r="AH123" i="7" s="1"/>
  <c r="AI21" i="7" s="1"/>
  <c r="AI38" i="6"/>
  <c r="AH152" i="7"/>
  <c r="AH81" i="7"/>
  <c r="S149" i="7"/>
  <c r="R93" i="8"/>
  <c r="AH46" i="6"/>
  <c r="AI18" i="6"/>
  <c r="AF147" i="7"/>
  <c r="AG33" i="7"/>
  <c r="AG135" i="7" s="1"/>
  <c r="AI102" i="7"/>
  <c r="T113" i="7"/>
  <c r="T41" i="7"/>
  <c r="AI37" i="6"/>
  <c r="AI26" i="6"/>
  <c r="AH133" i="8" s="1"/>
  <c r="AH116" i="7"/>
  <c r="AI14" i="7" s="1"/>
  <c r="AH127" i="7"/>
  <c r="AI25" i="7" s="1"/>
  <c r="AF146" i="7"/>
  <c r="AG13" i="7"/>
  <c r="AG115" i="7" s="1"/>
  <c r="AH108" i="8"/>
  <c r="AI100" i="7"/>
  <c r="AH120" i="7"/>
  <c r="AI18" i="7" s="1"/>
  <c r="AI33" i="6"/>
  <c r="AH130" i="7"/>
  <c r="AI28" i="7" s="1"/>
  <c r="AJ145" i="7"/>
  <c r="AJ112" i="7"/>
  <c r="AJ151" i="7"/>
  <c r="AJ78" i="7"/>
  <c r="AJ10" i="7"/>
  <c r="AJ3" i="7"/>
  <c r="AJ44" i="7"/>
  <c r="AH117" i="7"/>
  <c r="AI15" i="7" s="1"/>
  <c r="AM107" i="7" l="1"/>
  <c r="AM104" i="7"/>
  <c r="AM105" i="7"/>
  <c r="AM106" i="7"/>
  <c r="AN1" i="7"/>
  <c r="AM2" i="7"/>
  <c r="AM108" i="7"/>
  <c r="AO1" i="5"/>
  <c r="AN2" i="5"/>
  <c r="AO1" i="6"/>
  <c r="AN2" i="6"/>
  <c r="AG136" i="8"/>
  <c r="AG131" i="24"/>
  <c r="R94" i="8"/>
  <c r="R92" i="24"/>
  <c r="H95" i="8"/>
  <c r="H112" i="8" s="1"/>
  <c r="H86" i="24"/>
  <c r="H93" i="24" s="1"/>
  <c r="H110" i="24" s="1"/>
  <c r="I108" i="24"/>
  <c r="AF120" i="8"/>
  <c r="AH33" i="24"/>
  <c r="AG19" i="24"/>
  <c r="AO1" i="24"/>
  <c r="AN2" i="24"/>
  <c r="AJ115" i="4"/>
  <c r="AI29" i="8" s="1"/>
  <c r="AI36" i="24" s="1"/>
  <c r="AL24" i="4"/>
  <c r="AL21" i="4"/>
  <c r="AL25" i="4"/>
  <c r="AL20" i="4"/>
  <c r="AL23" i="4"/>
  <c r="AL22" i="4"/>
  <c r="AK26" i="4"/>
  <c r="AI83" i="4"/>
  <c r="AI211" i="4"/>
  <c r="AI84" i="4"/>
  <c r="AH28" i="8" s="1"/>
  <c r="AH35" i="24" s="1"/>
  <c r="AJ204" i="4"/>
  <c r="AJ202" i="4"/>
  <c r="AJ201" i="4"/>
  <c r="AJ62" i="4" s="1"/>
  <c r="AJ203" i="4"/>
  <c r="AJ206" i="4"/>
  <c r="AJ116" i="4" s="1"/>
  <c r="AI30" i="8" s="1"/>
  <c r="AI37" i="24" s="1"/>
  <c r="AH48" i="6"/>
  <c r="AG74" i="8" s="1"/>
  <c r="AG121" i="8" s="1"/>
  <c r="AJ215" i="4"/>
  <c r="AI51" i="8" s="1"/>
  <c r="AH16" i="8"/>
  <c r="AG40" i="8"/>
  <c r="AF71" i="8"/>
  <c r="AG28" i="5" s="1"/>
  <c r="AF35" i="8"/>
  <c r="AG19" i="5" s="1"/>
  <c r="AG23" i="8"/>
  <c r="AD72" i="8"/>
  <c r="AE48" i="8"/>
  <c r="AI198" i="4"/>
  <c r="AK129" i="4"/>
  <c r="AK166" i="4" s="1"/>
  <c r="AK135" i="4"/>
  <c r="AK172" i="4" s="1"/>
  <c r="AK141" i="4"/>
  <c r="AK178" i="4" s="1"/>
  <c r="AK153" i="4"/>
  <c r="AK190" i="4" s="1"/>
  <c r="AK128" i="4"/>
  <c r="AK165" i="4" s="1"/>
  <c r="AK134" i="4"/>
  <c r="AK171" i="4" s="1"/>
  <c r="AK148" i="4"/>
  <c r="AK185" i="4" s="1"/>
  <c r="AK152" i="4"/>
  <c r="AK189" i="4" s="1"/>
  <c r="AK160" i="4"/>
  <c r="AK197" i="4" s="1"/>
  <c r="AK130" i="4"/>
  <c r="AK167" i="4" s="1"/>
  <c r="AK136" i="4"/>
  <c r="AK173" i="4" s="1"/>
  <c r="AK145" i="4"/>
  <c r="AK182" i="4" s="1"/>
  <c r="AK154" i="4"/>
  <c r="AK191" i="4" s="1"/>
  <c r="AK144" i="4"/>
  <c r="AK181" i="4" s="1"/>
  <c r="AK137" i="4"/>
  <c r="AK174" i="4" s="1"/>
  <c r="AK146" i="4"/>
  <c r="AK183" i="4" s="1"/>
  <c r="AK155" i="4"/>
  <c r="AK192" i="4" s="1"/>
  <c r="AK143" i="4"/>
  <c r="AK180" i="4" s="1"/>
  <c r="AK138" i="4"/>
  <c r="AK175" i="4" s="1"/>
  <c r="AK147" i="4"/>
  <c r="AK184" i="4" s="1"/>
  <c r="AK205" i="4" s="1"/>
  <c r="AK156" i="4"/>
  <c r="AK193" i="4" s="1"/>
  <c r="AJ161" i="4"/>
  <c r="AK131" i="4"/>
  <c r="AK168" i="4" s="1"/>
  <c r="AK139" i="4"/>
  <c r="AK176" i="4" s="1"/>
  <c r="AK149" i="4"/>
  <c r="AK186" i="4" s="1"/>
  <c r="AK157" i="4"/>
  <c r="AK194" i="4" s="1"/>
  <c r="AK132" i="4"/>
  <c r="AK169" i="4" s="1"/>
  <c r="AK140" i="4"/>
  <c r="AK177" i="4" s="1"/>
  <c r="AK150" i="4"/>
  <c r="AK187" i="4" s="1"/>
  <c r="AK158" i="4"/>
  <c r="AK195" i="4" s="1"/>
  <c r="AK133" i="4"/>
  <c r="AK170" i="4" s="1"/>
  <c r="AK142" i="4"/>
  <c r="AK179" i="4" s="1"/>
  <c r="AK151" i="4"/>
  <c r="AK188" i="4" s="1"/>
  <c r="AK159" i="4"/>
  <c r="AK196" i="4" s="1"/>
  <c r="AK32" i="4"/>
  <c r="AK48" i="4" s="1"/>
  <c r="AK57" i="4" s="1"/>
  <c r="AJ74" i="4"/>
  <c r="AJ78" i="4" s="1"/>
  <c r="AJ51" i="4"/>
  <c r="AJ60" i="4" s="1"/>
  <c r="AK31" i="4"/>
  <c r="AK47" i="4" s="1"/>
  <c r="AK56" i="4" s="1"/>
  <c r="AJ75" i="4"/>
  <c r="AJ79" i="4" s="1"/>
  <c r="AK36" i="4"/>
  <c r="AK52" i="4" s="1"/>
  <c r="AK61" i="4" s="1"/>
  <c r="AK34" i="4"/>
  <c r="AK50" i="4" s="1"/>
  <c r="AK59" i="4" s="1"/>
  <c r="AK100" i="4"/>
  <c r="AK108" i="4" s="1"/>
  <c r="AK117" i="4" s="1"/>
  <c r="AK101" i="4"/>
  <c r="AK109" i="4" s="1"/>
  <c r="AK118" i="4" s="1"/>
  <c r="AK103" i="4"/>
  <c r="AK111" i="4" s="1"/>
  <c r="AK120" i="4" s="1"/>
  <c r="AK99" i="4"/>
  <c r="AK107" i="4" s="1"/>
  <c r="AL10" i="4"/>
  <c r="AL100" i="4" s="1"/>
  <c r="AK33" i="4"/>
  <c r="AK49" i="4" s="1"/>
  <c r="AK58" i="4" s="1"/>
  <c r="AK98" i="4"/>
  <c r="AK106" i="4" s="1"/>
  <c r="AJ45" i="7"/>
  <c r="AJ79" i="7" s="1"/>
  <c r="AJ50" i="7"/>
  <c r="AJ84" i="7" s="1"/>
  <c r="AJ52" i="7"/>
  <c r="AJ86" i="7" s="1"/>
  <c r="AJ54" i="7"/>
  <c r="AJ88" i="7" s="1"/>
  <c r="AJ46" i="7"/>
  <c r="AJ80" i="7" s="1"/>
  <c r="AJ48" i="7"/>
  <c r="AJ82" i="7" s="1"/>
  <c r="AJ51" i="7"/>
  <c r="AJ85" i="7" s="1"/>
  <c r="AJ53" i="7"/>
  <c r="AJ55" i="7"/>
  <c r="AJ89" i="7" s="1"/>
  <c r="AJ47" i="7"/>
  <c r="AJ81" i="7" s="1"/>
  <c r="AJ57" i="7"/>
  <c r="AJ91" i="7" s="1"/>
  <c r="AJ56" i="7"/>
  <c r="AJ90" i="7" s="1"/>
  <c r="AJ58" i="7"/>
  <c r="AJ92" i="7" s="1"/>
  <c r="AJ49" i="7"/>
  <c r="AJ83" i="7" s="1"/>
  <c r="AJ63" i="7"/>
  <c r="AJ97" i="7" s="1"/>
  <c r="AJ61" i="7"/>
  <c r="AJ59" i="7"/>
  <c r="AJ93" i="7" s="1"/>
  <c r="AJ62" i="7"/>
  <c r="AJ96" i="7" s="1"/>
  <c r="AJ64" i="7"/>
  <c r="AJ98" i="7" s="1"/>
  <c r="AJ60" i="7"/>
  <c r="AJ94" i="7" s="1"/>
  <c r="AJ67" i="7"/>
  <c r="AJ71" i="7"/>
  <c r="AJ139" i="7" s="1"/>
  <c r="AK37" i="7" s="1"/>
  <c r="AJ66" i="7"/>
  <c r="AJ65" i="7"/>
  <c r="AJ69" i="7"/>
  <c r="AJ68" i="7"/>
  <c r="AJ70" i="7"/>
  <c r="AJ138" i="7" s="1"/>
  <c r="AK36" i="7" s="1"/>
  <c r="AJ74" i="7"/>
  <c r="AJ142" i="7" s="1"/>
  <c r="AK40" i="7" s="1"/>
  <c r="AJ72" i="7"/>
  <c r="AJ140" i="7" s="1"/>
  <c r="AK38" i="7" s="1"/>
  <c r="AJ73" i="7"/>
  <c r="AJ141" i="7" s="1"/>
  <c r="AK39" i="7" s="1"/>
  <c r="AK35" i="4"/>
  <c r="AK51" i="4" s="1"/>
  <c r="AK60" i="4" s="1"/>
  <c r="AH38" i="8"/>
  <c r="AL4" i="7"/>
  <c r="AK5" i="7"/>
  <c r="AK6" i="7" s="1"/>
  <c r="AH41" i="8"/>
  <c r="AH46" i="8"/>
  <c r="AH44" i="8"/>
  <c r="AH42" i="8"/>
  <c r="AH45" i="8"/>
  <c r="AF38" i="8"/>
  <c r="AF47" i="8" s="1"/>
  <c r="AG39" i="8"/>
  <c r="AH43" i="8"/>
  <c r="AG26" i="8"/>
  <c r="AO1" i="8"/>
  <c r="AN2" i="8"/>
  <c r="AI121" i="4"/>
  <c r="AI34" i="8"/>
  <c r="AI41" i="24" s="1"/>
  <c r="AI22" i="8"/>
  <c r="AI33" i="8"/>
  <c r="AI40" i="24" s="1"/>
  <c r="AI21" i="8"/>
  <c r="AI32" i="8"/>
  <c r="AI39" i="24" s="1"/>
  <c r="AI20" i="8"/>
  <c r="AI31" i="8"/>
  <c r="AI38" i="24" s="1"/>
  <c r="AI19" i="8"/>
  <c r="AI18" i="8"/>
  <c r="AI17" i="8"/>
  <c r="AH85" i="4"/>
  <c r="AH15" i="8"/>
  <c r="AH19" i="24" s="1"/>
  <c r="AK110" i="4"/>
  <c r="AK119" i="4" s="1"/>
  <c r="AJ112" i="4"/>
  <c r="AI80" i="4"/>
  <c r="AL90" i="4"/>
  <c r="AL91" i="4"/>
  <c r="AL71" i="4"/>
  <c r="AL70" i="4"/>
  <c r="AL39" i="4"/>
  <c r="AL44" i="4"/>
  <c r="AL42" i="4"/>
  <c r="AL43" i="4"/>
  <c r="AL41" i="4"/>
  <c r="AL40" i="4"/>
  <c r="L43" i="24"/>
  <c r="L68" i="24" s="1"/>
  <c r="L71" i="24" s="1"/>
  <c r="M8" i="5"/>
  <c r="K18" i="5"/>
  <c r="I86" i="8"/>
  <c r="M34" i="5"/>
  <c r="L33" i="5"/>
  <c r="J31" i="5"/>
  <c r="J35" i="5" s="1"/>
  <c r="I119" i="8" s="1"/>
  <c r="K32" i="5"/>
  <c r="AL12" i="4"/>
  <c r="AL9" i="4"/>
  <c r="K41" i="5"/>
  <c r="K42" i="5" s="1"/>
  <c r="K43" i="5" s="1"/>
  <c r="J76" i="8" s="1"/>
  <c r="J72" i="24" s="1"/>
  <c r="J73" i="24" s="1"/>
  <c r="J74" i="24" s="1"/>
  <c r="G121" i="14"/>
  <c r="I109" i="8"/>
  <c r="I110" i="8" s="1"/>
  <c r="K85" i="8"/>
  <c r="AI20" i="6"/>
  <c r="W41" i="6"/>
  <c r="AK127" i="4"/>
  <c r="AK164" i="4" s="1"/>
  <c r="AK223" i="4"/>
  <c r="AJ59" i="8" s="1"/>
  <c r="AK222" i="4"/>
  <c r="AJ58" i="8" s="1"/>
  <c r="AK221" i="4"/>
  <c r="AJ57" i="8" s="1"/>
  <c r="AK220" i="4"/>
  <c r="AJ56" i="8" s="1"/>
  <c r="AK219" i="4"/>
  <c r="AJ55" i="8" s="1"/>
  <c r="AK227" i="4"/>
  <c r="AJ63" i="8" s="1"/>
  <c r="AK218" i="4"/>
  <c r="AJ54" i="8" s="1"/>
  <c r="AK226" i="4"/>
  <c r="AJ62" i="8" s="1"/>
  <c r="AK225" i="4"/>
  <c r="AJ61" i="8" s="1"/>
  <c r="AK224" i="4"/>
  <c r="AJ60" i="8" s="1"/>
  <c r="AK231" i="4"/>
  <c r="AJ67" i="8" s="1"/>
  <c r="AK230" i="4"/>
  <c r="AJ66" i="8" s="1"/>
  <c r="AK229" i="4"/>
  <c r="AJ65" i="8" s="1"/>
  <c r="AK234" i="4"/>
  <c r="AJ70" i="8" s="1"/>
  <c r="AK232" i="4"/>
  <c r="AJ68" i="8" s="1"/>
  <c r="AK233" i="4"/>
  <c r="AJ69" i="8" s="1"/>
  <c r="AK228" i="4"/>
  <c r="AJ64" i="8" s="1"/>
  <c r="AJ19" i="6"/>
  <c r="AJ100" i="7"/>
  <c r="AN1" i="4"/>
  <c r="AM2" i="4"/>
  <c r="AI132" i="7"/>
  <c r="AJ30" i="7" s="1"/>
  <c r="AE91" i="8"/>
  <c r="AE92" i="8"/>
  <c r="AI133" i="7"/>
  <c r="AJ31" i="7" s="1"/>
  <c r="AI117" i="7"/>
  <c r="AJ15" i="7" s="1"/>
  <c r="AI136" i="7"/>
  <c r="AJ34" i="7" s="1"/>
  <c r="AI116" i="7"/>
  <c r="AJ14" i="7" s="1"/>
  <c r="AO8" i="24"/>
  <c r="AO3" i="24"/>
  <c r="AP4" i="24"/>
  <c r="AO78" i="24"/>
  <c r="AO112" i="24"/>
  <c r="AI126" i="7"/>
  <c r="AJ24" i="7" s="1"/>
  <c r="AI119" i="7"/>
  <c r="AJ17" i="7" s="1"/>
  <c r="AH109" i="7"/>
  <c r="AG73" i="8" s="1"/>
  <c r="AG69" i="24" s="1"/>
  <c r="AM11" i="4"/>
  <c r="AI137" i="7"/>
  <c r="AJ35" i="7" s="1"/>
  <c r="AI124" i="7"/>
  <c r="AJ22" i="7" s="1"/>
  <c r="AI118" i="7"/>
  <c r="AJ16" i="7" s="1"/>
  <c r="AJ95" i="7"/>
  <c r="AJ103" i="7"/>
  <c r="AI125" i="7"/>
  <c r="AJ23" i="7" s="1"/>
  <c r="AI40" i="6"/>
  <c r="AI45" i="6"/>
  <c r="AJ17" i="6"/>
  <c r="AI46" i="6"/>
  <c r="AJ18" i="6"/>
  <c r="AL4" i="5"/>
  <c r="AK5" i="5"/>
  <c r="AK3" i="5"/>
  <c r="AF121" i="8"/>
  <c r="AK25" i="6"/>
  <c r="AK24" i="6"/>
  <c r="AK12" i="6"/>
  <c r="AK31" i="6" s="1"/>
  <c r="AL4" i="6"/>
  <c r="AK13" i="6"/>
  <c r="AK32" i="6" s="1"/>
  <c r="AK11" i="6"/>
  <c r="AK30" i="6" s="1"/>
  <c r="AK23" i="6"/>
  <c r="AK3" i="6"/>
  <c r="AH134" i="8"/>
  <c r="AH217" i="4"/>
  <c r="AG53" i="8" s="1"/>
  <c r="AH216" i="4"/>
  <c r="AG52" i="8" s="1"/>
  <c r="AJ116" i="8"/>
  <c r="AJ80" i="8"/>
  <c r="AJ11" i="8"/>
  <c r="AJ7" i="8"/>
  <c r="AJ6" i="8"/>
  <c r="AJ5" i="8"/>
  <c r="AJ3" i="8"/>
  <c r="AK4" i="8"/>
  <c r="AJ37" i="6"/>
  <c r="AJ26" i="6"/>
  <c r="AI133" i="8" s="1"/>
  <c r="AI129" i="7"/>
  <c r="AJ27" i="7" s="1"/>
  <c r="AI154" i="7"/>
  <c r="AI75" i="7"/>
  <c r="AI79" i="7"/>
  <c r="AI130" i="7"/>
  <c r="AJ28" i="7" s="1"/>
  <c r="AI120" i="7"/>
  <c r="AJ18" i="7" s="1"/>
  <c r="T148" i="7"/>
  <c r="U11" i="7"/>
  <c r="T143" i="7"/>
  <c r="AJ33" i="6"/>
  <c r="AJ102" i="7"/>
  <c r="AH13" i="7"/>
  <c r="AH115" i="7" s="1"/>
  <c r="AG146" i="7"/>
  <c r="AG127" i="8"/>
  <c r="AH155" i="7"/>
  <c r="AI153" i="7"/>
  <c r="AH128" i="8" s="1"/>
  <c r="AI101" i="7"/>
  <c r="AI131" i="7"/>
  <c r="AJ29" i="7" s="1"/>
  <c r="AJ39" i="6"/>
  <c r="AI122" i="7"/>
  <c r="AJ20" i="7" s="1"/>
  <c r="AI134" i="7"/>
  <c r="AJ32" i="7" s="1"/>
  <c r="AI123" i="7"/>
  <c r="AJ21" i="7" s="1"/>
  <c r="AI152" i="7"/>
  <c r="AK145" i="7"/>
  <c r="AK112" i="7"/>
  <c r="AK151" i="7"/>
  <c r="AK78" i="7"/>
  <c r="AK10" i="7"/>
  <c r="AK3" i="7"/>
  <c r="AK44" i="7"/>
  <c r="AI108" i="8"/>
  <c r="AL3" i="4"/>
  <c r="AM4" i="4"/>
  <c r="AG235" i="4"/>
  <c r="U99" i="8"/>
  <c r="U104" i="8"/>
  <c r="AI127" i="7"/>
  <c r="AJ25" i="7" s="1"/>
  <c r="AJ87" i="7"/>
  <c r="AJ99" i="7"/>
  <c r="AG147" i="7"/>
  <c r="AH33" i="7"/>
  <c r="AH135" i="7" s="1"/>
  <c r="AI114" i="7"/>
  <c r="AJ12" i="7" s="1"/>
  <c r="AI121" i="7"/>
  <c r="AJ19" i="7" s="1"/>
  <c r="AJ38" i="6"/>
  <c r="AI128" i="7"/>
  <c r="AJ26" i="7" s="1"/>
  <c r="AN108" i="7" l="1"/>
  <c r="AN2" i="7"/>
  <c r="AN106" i="7"/>
  <c r="AO1" i="7"/>
  <c r="AN107" i="7"/>
  <c r="AN105" i="7"/>
  <c r="AN104" i="7"/>
  <c r="AO2" i="5"/>
  <c r="AP1" i="5"/>
  <c r="AD75" i="8"/>
  <c r="AE40" i="5" s="1"/>
  <c r="AB119" i="14"/>
  <c r="AP1" i="6"/>
  <c r="AO2" i="6"/>
  <c r="U106" i="8"/>
  <c r="U104" i="24"/>
  <c r="AH136" i="8"/>
  <c r="AH131" i="24"/>
  <c r="I124" i="8"/>
  <c r="I139" i="8" s="1"/>
  <c r="I140" i="8" s="1"/>
  <c r="I84" i="8" s="1"/>
  <c r="G88" i="20" s="1"/>
  <c r="I119" i="24"/>
  <c r="J107" i="24"/>
  <c r="AF30" i="24"/>
  <c r="AF33" i="24"/>
  <c r="AG120" i="8"/>
  <c r="AO2" i="24"/>
  <c r="AP1" i="24"/>
  <c r="AM24" i="4"/>
  <c r="AM20" i="4"/>
  <c r="AM25" i="4"/>
  <c r="AM21" i="4"/>
  <c r="AM22" i="4"/>
  <c r="AM23" i="4"/>
  <c r="AK206" i="4"/>
  <c r="AK116" i="4" s="1"/>
  <c r="AJ30" i="8" s="1"/>
  <c r="AJ37" i="24" s="1"/>
  <c r="AL26" i="4"/>
  <c r="AK132" i="8"/>
  <c r="AK106" i="24" s="1"/>
  <c r="AJ83" i="4"/>
  <c r="AJ211" i="4"/>
  <c r="AK115" i="4"/>
  <c r="AJ29" i="8" s="1"/>
  <c r="AJ36" i="24" s="1"/>
  <c r="AJ84" i="4"/>
  <c r="AI28" i="8" s="1"/>
  <c r="AI35" i="24" s="1"/>
  <c r="AJ63" i="4"/>
  <c r="AI26" i="8" s="1"/>
  <c r="AK203" i="4"/>
  <c r="AK204" i="4"/>
  <c r="AK201" i="4"/>
  <c r="AK62" i="4" s="1"/>
  <c r="AK63" i="4" s="1"/>
  <c r="AJ26" i="8" s="1"/>
  <c r="AK202" i="4"/>
  <c r="AH23" i="8"/>
  <c r="AH40" i="8"/>
  <c r="AI48" i="6"/>
  <c r="AH74" i="8" s="1"/>
  <c r="AH121" i="8" s="1"/>
  <c r="AK215" i="4"/>
  <c r="AJ51" i="8" s="1"/>
  <c r="AI16" i="8"/>
  <c r="AG71" i="8"/>
  <c r="AH28" i="5" s="1"/>
  <c r="AG35" i="8"/>
  <c r="AH19" i="5" s="1"/>
  <c r="AE72" i="8"/>
  <c r="AF48" i="8"/>
  <c r="AJ198" i="4"/>
  <c r="AL153" i="4"/>
  <c r="AL190" i="4" s="1"/>
  <c r="AL138" i="4"/>
  <c r="AL175" i="4" s="1"/>
  <c r="AL139" i="4"/>
  <c r="AL176" i="4" s="1"/>
  <c r="AL154" i="4"/>
  <c r="AL191" i="4" s="1"/>
  <c r="AL142" i="4"/>
  <c r="AL179" i="4" s="1"/>
  <c r="AL156" i="4"/>
  <c r="AL193" i="4" s="1"/>
  <c r="AL128" i="4"/>
  <c r="AL165" i="4" s="1"/>
  <c r="AL144" i="4"/>
  <c r="AL181" i="4" s="1"/>
  <c r="AL159" i="4"/>
  <c r="AL196" i="4" s="1"/>
  <c r="AL143" i="4"/>
  <c r="AL180" i="4" s="1"/>
  <c r="AL147" i="4"/>
  <c r="AL184" i="4" s="1"/>
  <c r="AL205" i="4" s="1"/>
  <c r="AL131" i="4"/>
  <c r="AL168" i="4" s="1"/>
  <c r="AL149" i="4"/>
  <c r="AL186" i="4" s="1"/>
  <c r="AL133" i="4"/>
  <c r="AL170" i="4" s="1"/>
  <c r="AL150" i="4"/>
  <c r="AL187" i="4" s="1"/>
  <c r="AL134" i="4"/>
  <c r="AL171" i="4" s="1"/>
  <c r="AL151" i="4"/>
  <c r="AL188" i="4" s="1"/>
  <c r="AL129" i="4"/>
  <c r="AL166" i="4" s="1"/>
  <c r="AL135" i="4"/>
  <c r="AL172" i="4" s="1"/>
  <c r="AL145" i="4"/>
  <c r="AL182" i="4" s="1"/>
  <c r="AL152" i="4"/>
  <c r="AL189" i="4" s="1"/>
  <c r="AL130" i="4"/>
  <c r="AL167" i="4" s="1"/>
  <c r="AL136" i="4"/>
  <c r="AL173" i="4" s="1"/>
  <c r="AL148" i="4"/>
  <c r="AL185" i="4" s="1"/>
  <c r="AL158" i="4"/>
  <c r="AL195" i="4" s="1"/>
  <c r="AL141" i="4"/>
  <c r="AL178" i="4" s="1"/>
  <c r="AL137" i="4"/>
  <c r="AL174" i="4" s="1"/>
  <c r="AL146" i="4"/>
  <c r="AL183" i="4" s="1"/>
  <c r="AL160" i="4"/>
  <c r="AL197" i="4" s="1"/>
  <c r="AK161" i="4"/>
  <c r="AL132" i="4"/>
  <c r="AL169" i="4" s="1"/>
  <c r="AL140" i="4"/>
  <c r="AL177" i="4" s="1"/>
  <c r="AL157" i="4"/>
  <c r="AL194" i="4" s="1"/>
  <c r="AL155" i="4"/>
  <c r="AL192" i="4" s="1"/>
  <c r="AJ53" i="4"/>
  <c r="AI14" i="8" s="1"/>
  <c r="AL99" i="4"/>
  <c r="AL107" i="4" s="1"/>
  <c r="AL127" i="4"/>
  <c r="AL164" i="4" s="1"/>
  <c r="AL103" i="4"/>
  <c r="AL111" i="4" s="1"/>
  <c r="AL120" i="4" s="1"/>
  <c r="AL36" i="4"/>
  <c r="AL52" i="4" s="1"/>
  <c r="AL61" i="4" s="1"/>
  <c r="AK74" i="4"/>
  <c r="AK78" i="4" s="1"/>
  <c r="AK75" i="4"/>
  <c r="AK79" i="4" s="1"/>
  <c r="AL35" i="4"/>
  <c r="AL51" i="4" s="1"/>
  <c r="AL60" i="4" s="1"/>
  <c r="AL32" i="4"/>
  <c r="AL48" i="4" s="1"/>
  <c r="AL57" i="4" s="1"/>
  <c r="AL34" i="4"/>
  <c r="AL50" i="4" s="1"/>
  <c r="AL59" i="4" s="1"/>
  <c r="AK45" i="7"/>
  <c r="AK47" i="7"/>
  <c r="AK50" i="7"/>
  <c r="AK84" i="7" s="1"/>
  <c r="AK52" i="7"/>
  <c r="AK86" i="7" s="1"/>
  <c r="AK54" i="7"/>
  <c r="AK88" i="7" s="1"/>
  <c r="AK46" i="7"/>
  <c r="AK80" i="7" s="1"/>
  <c r="AK48" i="7"/>
  <c r="AK82" i="7" s="1"/>
  <c r="AK49" i="7"/>
  <c r="AK83" i="7" s="1"/>
  <c r="AK51" i="7"/>
  <c r="AK85" i="7" s="1"/>
  <c r="AK57" i="7"/>
  <c r="AK91" i="7" s="1"/>
  <c r="AK53" i="7"/>
  <c r="AK87" i="7" s="1"/>
  <c r="AK56" i="7"/>
  <c r="AK90" i="7" s="1"/>
  <c r="AK63" i="7"/>
  <c r="AK97" i="7" s="1"/>
  <c r="AK61" i="7"/>
  <c r="AK95" i="7" s="1"/>
  <c r="AK55" i="7"/>
  <c r="AK89" i="7" s="1"/>
  <c r="AK60" i="7"/>
  <c r="AK94" i="7" s="1"/>
  <c r="AK62" i="7"/>
  <c r="AK96" i="7" s="1"/>
  <c r="AK67" i="7"/>
  <c r="AK71" i="7"/>
  <c r="AK139" i="7" s="1"/>
  <c r="AL37" i="7" s="1"/>
  <c r="AK64" i="7"/>
  <c r="AK98" i="7" s="1"/>
  <c r="AK66" i="7"/>
  <c r="AK65" i="7"/>
  <c r="AK58" i="7"/>
  <c r="AK92" i="7" s="1"/>
  <c r="AK72" i="7"/>
  <c r="AK140" i="7" s="1"/>
  <c r="AL38" i="7" s="1"/>
  <c r="AK68" i="7"/>
  <c r="AK69" i="7"/>
  <c r="AK73" i="7"/>
  <c r="AK141" i="7" s="1"/>
  <c r="AL39" i="7" s="1"/>
  <c r="AK59" i="7"/>
  <c r="AK93" i="7" s="1"/>
  <c r="AK70" i="7"/>
  <c r="AK138" i="7" s="1"/>
  <c r="AL36" i="7" s="1"/>
  <c r="AK74" i="7"/>
  <c r="AK142" i="7" s="1"/>
  <c r="AL40" i="7" s="1"/>
  <c r="AL31" i="4"/>
  <c r="AL101" i="4"/>
  <c r="AL109" i="4" s="1"/>
  <c r="AL118" i="4" s="1"/>
  <c r="AM10" i="4"/>
  <c r="AM103" i="4" s="1"/>
  <c r="AL102" i="4"/>
  <c r="AL110" i="4" s="1"/>
  <c r="AL119" i="4" s="1"/>
  <c r="AL98" i="4"/>
  <c r="AL106" i="4" s="1"/>
  <c r="AL33" i="4"/>
  <c r="AL49" i="4" s="1"/>
  <c r="AL58" i="4" s="1"/>
  <c r="AM4" i="7"/>
  <c r="AL5" i="7"/>
  <c r="AL6" i="7" s="1"/>
  <c r="AI41" i="8"/>
  <c r="AI45" i="8"/>
  <c r="AI43" i="8"/>
  <c r="AI42" i="8"/>
  <c r="AI46" i="8"/>
  <c r="AI44" i="8"/>
  <c r="AG38" i="8"/>
  <c r="AG47" i="8" s="1"/>
  <c r="AH27" i="8"/>
  <c r="AP1" i="8"/>
  <c r="AO2" i="8"/>
  <c r="AI85" i="4"/>
  <c r="AJ32" i="8"/>
  <c r="AJ39" i="24" s="1"/>
  <c r="AJ20" i="8"/>
  <c r="AJ31" i="8"/>
  <c r="AJ38" i="24" s="1"/>
  <c r="AJ19" i="8"/>
  <c r="AJ18" i="8"/>
  <c r="AJ34" i="8"/>
  <c r="AJ41" i="24" s="1"/>
  <c r="AJ22" i="8"/>
  <c r="AJ33" i="8"/>
  <c r="AJ40" i="24" s="1"/>
  <c r="AJ21" i="8"/>
  <c r="AJ17" i="8"/>
  <c r="AI15" i="8"/>
  <c r="AL108" i="4"/>
  <c r="AL117" i="4" s="1"/>
  <c r="AJ121" i="4"/>
  <c r="AK112" i="4"/>
  <c r="AJ80" i="4"/>
  <c r="AM91" i="4"/>
  <c r="AM90" i="4"/>
  <c r="AM71" i="4"/>
  <c r="AM70" i="4"/>
  <c r="AK53" i="4"/>
  <c r="AJ14" i="8" s="1"/>
  <c r="AM40" i="4"/>
  <c r="AM39" i="4"/>
  <c r="AM43" i="4"/>
  <c r="AM41" i="4"/>
  <c r="AM44" i="4"/>
  <c r="AM42" i="4"/>
  <c r="L44" i="24"/>
  <c r="J109" i="14"/>
  <c r="J36" i="5"/>
  <c r="I98" i="8" s="1"/>
  <c r="K20" i="5"/>
  <c r="K27" i="5" s="1"/>
  <c r="K29" i="5" s="1"/>
  <c r="AM12" i="4"/>
  <c r="AM9" i="4"/>
  <c r="J122" i="8"/>
  <c r="J77" i="8"/>
  <c r="O11" i="5"/>
  <c r="M9" i="5"/>
  <c r="M14" i="5" s="1"/>
  <c r="L118" i="8" s="1"/>
  <c r="P12" i="5"/>
  <c r="N10" i="5"/>
  <c r="AJ20" i="6"/>
  <c r="AJ108" i="8"/>
  <c r="X41" i="6"/>
  <c r="AL218" i="4"/>
  <c r="AK54" i="8" s="1"/>
  <c r="AL222" i="4"/>
  <c r="AK58" i="8" s="1"/>
  <c r="AL221" i="4"/>
  <c r="AK57" i="8" s="1"/>
  <c r="AL220" i="4"/>
  <c r="AK56" i="8" s="1"/>
  <c r="AL219" i="4"/>
  <c r="AK55" i="8" s="1"/>
  <c r="AL227" i="4"/>
  <c r="AK63" i="8" s="1"/>
  <c r="AL223" i="4"/>
  <c r="AK59" i="8" s="1"/>
  <c r="AL226" i="4"/>
  <c r="AK62" i="8" s="1"/>
  <c r="AL225" i="4"/>
  <c r="AK61" i="8" s="1"/>
  <c r="AL224" i="4"/>
  <c r="AK60" i="8" s="1"/>
  <c r="AL231" i="4"/>
  <c r="AK67" i="8" s="1"/>
  <c r="AL228" i="4"/>
  <c r="AK64" i="8" s="1"/>
  <c r="AL229" i="4"/>
  <c r="AK65" i="8" s="1"/>
  <c r="AL234" i="4"/>
  <c r="AK70" i="8" s="1"/>
  <c r="AL230" i="4"/>
  <c r="AK66" i="8" s="1"/>
  <c r="AL233" i="4"/>
  <c r="AK69" i="8" s="1"/>
  <c r="AL232" i="4"/>
  <c r="AK68" i="8" s="1"/>
  <c r="AJ131" i="7"/>
  <c r="AK29" i="7" s="1"/>
  <c r="AJ154" i="7"/>
  <c r="AJ125" i="7"/>
  <c r="AK23" i="7" s="1"/>
  <c r="AJ116" i="7"/>
  <c r="AK14" i="7" s="1"/>
  <c r="AJ153" i="7"/>
  <c r="AI128" i="8" s="1"/>
  <c r="AJ122" i="7"/>
  <c r="AK20" i="7" s="1"/>
  <c r="AJ134" i="7"/>
  <c r="AK32" i="7" s="1"/>
  <c r="AJ132" i="7"/>
  <c r="AK30" i="7" s="1"/>
  <c r="AJ101" i="7"/>
  <c r="AJ109" i="7" s="1"/>
  <c r="AI73" i="8" s="1"/>
  <c r="AI69" i="24" s="1"/>
  <c r="AN2" i="4"/>
  <c r="AO1" i="4"/>
  <c r="AF72" i="8"/>
  <c r="AJ129" i="7"/>
  <c r="AK27" i="7" s="1"/>
  <c r="AF92" i="8"/>
  <c r="AF91" i="8"/>
  <c r="AJ117" i="7"/>
  <c r="AK15" i="7" s="1"/>
  <c r="AJ137" i="7"/>
  <c r="AK35" i="7" s="1"/>
  <c r="AP8" i="24"/>
  <c r="AP3" i="24"/>
  <c r="AQ4" i="24"/>
  <c r="AP78" i="24"/>
  <c r="AP112" i="24"/>
  <c r="AJ128" i="7"/>
  <c r="AK26" i="7" s="1"/>
  <c r="AJ118" i="7"/>
  <c r="AK16" i="7" s="1"/>
  <c r="AJ124" i="7"/>
  <c r="AK22" i="7" s="1"/>
  <c r="AJ123" i="7"/>
  <c r="AK21" i="7" s="1"/>
  <c r="AJ114" i="7"/>
  <c r="AK12" i="7" s="1"/>
  <c r="AJ127" i="7"/>
  <c r="AK25" i="7" s="1"/>
  <c r="AJ120" i="7"/>
  <c r="AK18" i="7" s="1"/>
  <c r="AK103" i="7"/>
  <c r="AK33" i="6"/>
  <c r="AN11" i="4"/>
  <c r="AK101" i="7"/>
  <c r="AK37" i="6"/>
  <c r="AK26" i="6"/>
  <c r="AJ133" i="8" s="1"/>
  <c r="AM4" i="5"/>
  <c r="AL5" i="5"/>
  <c r="AL3" i="5"/>
  <c r="AI217" i="4"/>
  <c r="AH53" i="8" s="1"/>
  <c r="AI216" i="4"/>
  <c r="AH52" i="8" s="1"/>
  <c r="AI134" i="8"/>
  <c r="AK102" i="7"/>
  <c r="AJ126" i="7"/>
  <c r="AK24" i="7" s="1"/>
  <c r="AK18" i="6"/>
  <c r="AJ46" i="6"/>
  <c r="AK100" i="7"/>
  <c r="V99" i="8"/>
  <c r="V104" i="8"/>
  <c r="AJ216" i="4"/>
  <c r="AI52" i="8" s="1"/>
  <c r="AJ217" i="4"/>
  <c r="AI53" i="8" s="1"/>
  <c r="AJ130" i="7"/>
  <c r="AK28" i="7" s="1"/>
  <c r="AJ121" i="7"/>
  <c r="AK19" i="7" s="1"/>
  <c r="AJ152" i="7"/>
  <c r="AJ40" i="6"/>
  <c r="AJ45" i="6"/>
  <c r="AK17" i="6"/>
  <c r="AJ75" i="7"/>
  <c r="AL25" i="6"/>
  <c r="AL24" i="6"/>
  <c r="AL12" i="6"/>
  <c r="AL31" i="6" s="1"/>
  <c r="AM4" i="6"/>
  <c r="AL13" i="6"/>
  <c r="AL32" i="6" s="1"/>
  <c r="AL11" i="6"/>
  <c r="AL30" i="6" s="1"/>
  <c r="AL23" i="6"/>
  <c r="AL3" i="6"/>
  <c r="AK116" i="8"/>
  <c r="AK80" i="8"/>
  <c r="AL4" i="8"/>
  <c r="AK11" i="8"/>
  <c r="AK7" i="8"/>
  <c r="AK6" i="8"/>
  <c r="AK5" i="8"/>
  <c r="AK3" i="8"/>
  <c r="AN4" i="4"/>
  <c r="AM3" i="4"/>
  <c r="AL145" i="7"/>
  <c r="AL112" i="7"/>
  <c r="AL151" i="7"/>
  <c r="AL78" i="7"/>
  <c r="AL44" i="7"/>
  <c r="AL3" i="7"/>
  <c r="AL10" i="7"/>
  <c r="AK99" i="7"/>
  <c r="U41" i="7"/>
  <c r="U113" i="7"/>
  <c r="AJ119" i="7"/>
  <c r="AK17" i="7" s="1"/>
  <c r="AK38" i="6"/>
  <c r="AJ136" i="7"/>
  <c r="AK34" i="7" s="1"/>
  <c r="AH127" i="8"/>
  <c r="AH129" i="8" s="1"/>
  <c r="AI155" i="7"/>
  <c r="AJ47" i="6"/>
  <c r="AK19" i="6"/>
  <c r="AG129" i="8"/>
  <c r="AI109" i="7"/>
  <c r="AH73" i="8" s="1"/>
  <c r="AH69" i="24" s="1"/>
  <c r="AH147" i="7"/>
  <c r="AI33" i="7"/>
  <c r="AI135" i="7" s="1"/>
  <c r="AI13" i="7"/>
  <c r="AI115" i="7" s="1"/>
  <c r="AH146" i="7"/>
  <c r="AJ133" i="7"/>
  <c r="AK31" i="7" s="1"/>
  <c r="S93" i="8"/>
  <c r="T149" i="7"/>
  <c r="AK39" i="6"/>
  <c r="AH235" i="4"/>
  <c r="AO107" i="7" l="1"/>
  <c r="AO106" i="7"/>
  <c r="AO108" i="7"/>
  <c r="AO105" i="7"/>
  <c r="AO104" i="7"/>
  <c r="AP1" i="7"/>
  <c r="AO2" i="7"/>
  <c r="AP2" i="5"/>
  <c r="AQ1" i="5"/>
  <c r="AH120" i="8"/>
  <c r="AL132" i="8"/>
  <c r="AF75" i="8"/>
  <c r="AG40" i="5" s="1"/>
  <c r="AD119" i="14"/>
  <c r="AE75" i="8"/>
  <c r="AF40" i="5" s="1"/>
  <c r="AC119" i="14"/>
  <c r="AL106" i="24"/>
  <c r="G124" i="14"/>
  <c r="AQ1" i="6"/>
  <c r="AP2" i="6"/>
  <c r="AI136" i="8"/>
  <c r="AI131" i="24"/>
  <c r="V106" i="8"/>
  <c r="V104" i="24"/>
  <c r="I134" i="24"/>
  <c r="I133" i="24"/>
  <c r="I101" i="8"/>
  <c r="I111" i="8" s="1"/>
  <c r="I99" i="24"/>
  <c r="I109" i="24" s="1"/>
  <c r="S94" i="8"/>
  <c r="S92" i="24"/>
  <c r="J108" i="24"/>
  <c r="AH30" i="24"/>
  <c r="AH34" i="24"/>
  <c r="AG30" i="24"/>
  <c r="AG33" i="24"/>
  <c r="AJ33" i="24"/>
  <c r="AI120" i="8"/>
  <c r="AI33" i="24"/>
  <c r="AI19" i="24"/>
  <c r="AP2" i="24"/>
  <c r="AQ1" i="24"/>
  <c r="AK84" i="4"/>
  <c r="AJ28" i="8" s="1"/>
  <c r="AJ35" i="24" s="1"/>
  <c r="AN22" i="4"/>
  <c r="AN23" i="4"/>
  <c r="AN25" i="4"/>
  <c r="AN20" i="4"/>
  <c r="AN21" i="4"/>
  <c r="AN24" i="4"/>
  <c r="AM26" i="4"/>
  <c r="AL203" i="4"/>
  <c r="AL115" i="4"/>
  <c r="AK29" i="8" s="1"/>
  <c r="AK36" i="24" s="1"/>
  <c r="AL201" i="4"/>
  <c r="AL62" i="4" s="1"/>
  <c r="AL206" i="4"/>
  <c r="AL116" i="4" s="1"/>
  <c r="AK30" i="8" s="1"/>
  <c r="AK37" i="24" s="1"/>
  <c r="AK83" i="4"/>
  <c r="AK211" i="4"/>
  <c r="AL204" i="4"/>
  <c r="AL202" i="4"/>
  <c r="AI40" i="8"/>
  <c r="AJ48" i="6"/>
  <c r="AI74" i="8" s="1"/>
  <c r="AL215" i="4"/>
  <c r="AK51" i="8" s="1"/>
  <c r="AH71" i="8"/>
  <c r="AI28" i="5" s="1"/>
  <c r="AI71" i="8"/>
  <c r="AJ28" i="5" s="1"/>
  <c r="AH35" i="8"/>
  <c r="AI19" i="5" s="1"/>
  <c r="AI38" i="8"/>
  <c r="AI23" i="8"/>
  <c r="AG48" i="8"/>
  <c r="AG72" i="8"/>
  <c r="AK198" i="4"/>
  <c r="AM153" i="4"/>
  <c r="AM190" i="4" s="1"/>
  <c r="AM130" i="4"/>
  <c r="AM167" i="4" s="1"/>
  <c r="AM138" i="4"/>
  <c r="AM175" i="4" s="1"/>
  <c r="AM151" i="4"/>
  <c r="AM188" i="4" s="1"/>
  <c r="AL161" i="4"/>
  <c r="AM129" i="4"/>
  <c r="AM166" i="4" s="1"/>
  <c r="AM137" i="4"/>
  <c r="AM174" i="4" s="1"/>
  <c r="AM145" i="4"/>
  <c r="AM182" i="4" s="1"/>
  <c r="AM157" i="4"/>
  <c r="AM194" i="4" s="1"/>
  <c r="AM131" i="4"/>
  <c r="AM168" i="4" s="1"/>
  <c r="AM139" i="4"/>
  <c r="AM176" i="4" s="1"/>
  <c r="AM148" i="4"/>
  <c r="AM185" i="4" s="1"/>
  <c r="AM154" i="4"/>
  <c r="AM191" i="4" s="1"/>
  <c r="AM132" i="4"/>
  <c r="AM169" i="4" s="1"/>
  <c r="AM140" i="4"/>
  <c r="AM177" i="4" s="1"/>
  <c r="AM150" i="4"/>
  <c r="AM187" i="4" s="1"/>
  <c r="AM155" i="4"/>
  <c r="AM192" i="4" s="1"/>
  <c r="AM133" i="4"/>
  <c r="AM170" i="4" s="1"/>
  <c r="AM141" i="4"/>
  <c r="AM178" i="4" s="1"/>
  <c r="AM152" i="4"/>
  <c r="AM189" i="4" s="1"/>
  <c r="AM156" i="4"/>
  <c r="AM193" i="4" s="1"/>
  <c r="AM134" i="4"/>
  <c r="AM171" i="4" s="1"/>
  <c r="AM142" i="4"/>
  <c r="AM179" i="4" s="1"/>
  <c r="AM146" i="4"/>
  <c r="AM183" i="4" s="1"/>
  <c r="AM158" i="4"/>
  <c r="AM195" i="4" s="1"/>
  <c r="AM135" i="4"/>
  <c r="AM172" i="4" s="1"/>
  <c r="AM143" i="4"/>
  <c r="AM180" i="4" s="1"/>
  <c r="AM147" i="4"/>
  <c r="AM184" i="4" s="1"/>
  <c r="AM205" i="4" s="1"/>
  <c r="AM159" i="4"/>
  <c r="AM196" i="4" s="1"/>
  <c r="AM128" i="4"/>
  <c r="AM165" i="4" s="1"/>
  <c r="AM136" i="4"/>
  <c r="AM173" i="4" s="1"/>
  <c r="AM144" i="4"/>
  <c r="AM181" i="4" s="1"/>
  <c r="AM149" i="4"/>
  <c r="AM186" i="4" s="1"/>
  <c r="AM160" i="4"/>
  <c r="AM197" i="4" s="1"/>
  <c r="AM127" i="4"/>
  <c r="AM164" i="4" s="1"/>
  <c r="AJ16" i="8"/>
  <c r="AM99" i="4"/>
  <c r="AM107" i="4" s="1"/>
  <c r="AM100" i="4"/>
  <c r="AM108" i="4" s="1"/>
  <c r="AM117" i="4" s="1"/>
  <c r="AL74" i="4"/>
  <c r="AL78" i="4" s="1"/>
  <c r="AM101" i="4"/>
  <c r="AM109" i="4" s="1"/>
  <c r="AM118" i="4" s="1"/>
  <c r="AM36" i="4"/>
  <c r="AM52" i="4" s="1"/>
  <c r="AM61" i="4" s="1"/>
  <c r="AL75" i="4"/>
  <c r="AL79" i="4" s="1"/>
  <c r="AM102" i="4"/>
  <c r="AM110" i="4" s="1"/>
  <c r="AM119" i="4" s="1"/>
  <c r="AM32" i="4"/>
  <c r="AM48" i="4" s="1"/>
  <c r="AM57" i="4" s="1"/>
  <c r="AM98" i="4"/>
  <c r="AM106" i="4" s="1"/>
  <c r="AL45" i="7"/>
  <c r="AL46" i="7"/>
  <c r="AL80" i="7" s="1"/>
  <c r="AL47" i="7"/>
  <c r="AL81" i="7" s="1"/>
  <c r="AL49" i="7"/>
  <c r="AL83" i="7" s="1"/>
  <c r="AL55" i="7"/>
  <c r="AL89" i="7" s="1"/>
  <c r="AL56" i="7"/>
  <c r="AL90" i="7" s="1"/>
  <c r="AL48" i="7"/>
  <c r="AL82" i="7" s="1"/>
  <c r="AL50" i="7"/>
  <c r="AL84" i="7" s="1"/>
  <c r="AL57" i="7"/>
  <c r="AL91" i="7" s="1"/>
  <c r="AL52" i="7"/>
  <c r="AL86" i="7" s="1"/>
  <c r="AL54" i="7"/>
  <c r="AL88" i="7" s="1"/>
  <c r="AL60" i="7"/>
  <c r="AL94" i="7" s="1"/>
  <c r="AL51" i="7"/>
  <c r="AL85" i="7" s="1"/>
  <c r="AL53" i="7"/>
  <c r="AL87" i="7" s="1"/>
  <c r="AL59" i="7"/>
  <c r="AL93" i="7" s="1"/>
  <c r="AL65" i="7"/>
  <c r="AL58" i="7"/>
  <c r="AL92" i="7" s="1"/>
  <c r="AL68" i="7"/>
  <c r="AL72" i="7"/>
  <c r="AL140" i="7" s="1"/>
  <c r="AM38" i="7" s="1"/>
  <c r="AL62" i="7"/>
  <c r="AL96" i="7" s="1"/>
  <c r="AL63" i="7"/>
  <c r="AL97" i="7" s="1"/>
  <c r="AL67" i="7"/>
  <c r="AL64" i="7"/>
  <c r="AL98" i="7" s="1"/>
  <c r="AL61" i="7"/>
  <c r="AL95" i="7" s="1"/>
  <c r="AL66" i="7"/>
  <c r="AL70" i="7"/>
  <c r="AL138" i="7" s="1"/>
  <c r="AM36" i="7" s="1"/>
  <c r="AL73" i="7"/>
  <c r="AL141" i="7" s="1"/>
  <c r="AM39" i="7" s="1"/>
  <c r="AL69" i="7"/>
  <c r="AL71" i="7"/>
  <c r="AL139" i="7" s="1"/>
  <c r="AM37" i="7" s="1"/>
  <c r="AL74" i="7"/>
  <c r="AL142" i="7" s="1"/>
  <c r="AM40" i="7" s="1"/>
  <c r="AM31" i="4"/>
  <c r="AM35" i="4"/>
  <c r="AM51" i="4" s="1"/>
  <c r="AM60" i="4" s="1"/>
  <c r="AN10" i="4"/>
  <c r="AN98" i="4" s="1"/>
  <c r="AM33" i="4"/>
  <c r="AM49" i="4" s="1"/>
  <c r="AM58" i="4" s="1"/>
  <c r="AM34" i="4"/>
  <c r="AM50" i="4" s="1"/>
  <c r="AM59" i="4" s="1"/>
  <c r="AN4" i="7"/>
  <c r="AM5" i="7"/>
  <c r="AM6" i="7" s="1"/>
  <c r="AJ45" i="8"/>
  <c r="AJ44" i="8"/>
  <c r="AJ42" i="8"/>
  <c r="AJ41" i="8"/>
  <c r="AJ43" i="8"/>
  <c r="AJ38" i="8"/>
  <c r="AJ46" i="8"/>
  <c r="AH39" i="8"/>
  <c r="AH47" i="8" s="1"/>
  <c r="AI27" i="8"/>
  <c r="AI34" i="24" s="1"/>
  <c r="AQ1" i="8"/>
  <c r="AP2" i="8"/>
  <c r="AK17" i="8"/>
  <c r="AK34" i="8"/>
  <c r="AK41" i="24" s="1"/>
  <c r="AK22" i="8"/>
  <c r="AK121" i="4"/>
  <c r="AK33" i="8"/>
  <c r="AK40" i="24" s="1"/>
  <c r="AK21" i="8"/>
  <c r="AK32" i="8"/>
  <c r="AK39" i="24" s="1"/>
  <c r="AK20" i="8"/>
  <c r="AK18" i="8"/>
  <c r="AK31" i="8"/>
  <c r="AK38" i="24" s="1"/>
  <c r="AK19" i="8"/>
  <c r="AJ15" i="8"/>
  <c r="AM111" i="4"/>
  <c r="AM120" i="4" s="1"/>
  <c r="AK80" i="4"/>
  <c r="AJ85" i="4"/>
  <c r="AL112" i="4"/>
  <c r="AN91" i="4"/>
  <c r="AN90" i="4"/>
  <c r="AN71" i="4"/>
  <c r="AN70" i="4"/>
  <c r="AL47" i="4"/>
  <c r="AN41" i="4"/>
  <c r="AN40" i="4"/>
  <c r="AN39" i="4"/>
  <c r="AN44" i="4"/>
  <c r="AN43" i="4"/>
  <c r="AN42" i="4"/>
  <c r="N8" i="5"/>
  <c r="J138" i="8"/>
  <c r="K31" i="5"/>
  <c r="K35" i="5" s="1"/>
  <c r="J119" i="8" s="1"/>
  <c r="L32" i="5"/>
  <c r="N34" i="5"/>
  <c r="M33" i="5"/>
  <c r="K21" i="5"/>
  <c r="M43" i="24"/>
  <c r="M68" i="24" s="1"/>
  <c r="M71" i="24" s="1"/>
  <c r="AN12" i="4"/>
  <c r="AN9" i="4"/>
  <c r="I88" i="8"/>
  <c r="G125" i="14"/>
  <c r="J109" i="8"/>
  <c r="J110" i="8" s="1"/>
  <c r="H121" i="14"/>
  <c r="M13" i="5"/>
  <c r="AK108" i="8"/>
  <c r="AJ134" i="8"/>
  <c r="Y41" i="6"/>
  <c r="X99" i="8" s="1"/>
  <c r="AM219" i="4"/>
  <c r="AL55" i="8" s="1"/>
  <c r="AM218" i="4"/>
  <c r="AL54" i="8" s="1"/>
  <c r="AM221" i="4"/>
  <c r="AL57" i="8" s="1"/>
  <c r="AM220" i="4"/>
  <c r="AL56" i="8" s="1"/>
  <c r="AM222" i="4"/>
  <c r="AL58" i="8" s="1"/>
  <c r="AM223" i="4"/>
  <c r="AL59" i="8" s="1"/>
  <c r="AM226" i="4"/>
  <c r="AL62" i="8" s="1"/>
  <c r="AM225" i="4"/>
  <c r="AL61" i="8" s="1"/>
  <c r="AM227" i="4"/>
  <c r="AL63" i="8" s="1"/>
  <c r="AM224" i="4"/>
  <c r="AL60" i="8" s="1"/>
  <c r="AM232" i="4"/>
  <c r="AL68" i="8" s="1"/>
  <c r="AM229" i="4"/>
  <c r="AL65" i="8" s="1"/>
  <c r="AM230" i="4"/>
  <c r="AL66" i="8" s="1"/>
  <c r="AM233" i="4"/>
  <c r="AL69" i="8" s="1"/>
  <c r="AM228" i="4"/>
  <c r="AL64" i="8" s="1"/>
  <c r="AM234" i="4"/>
  <c r="AL70" i="8" s="1"/>
  <c r="AM231" i="4"/>
  <c r="AL67" i="8" s="1"/>
  <c r="AK131" i="7"/>
  <c r="AL29" i="7" s="1"/>
  <c r="AK125" i="7"/>
  <c r="AL23" i="7" s="1"/>
  <c r="AK116" i="7"/>
  <c r="AL14" i="7" s="1"/>
  <c r="AK134" i="7"/>
  <c r="AL32" i="7" s="1"/>
  <c r="AK132" i="7"/>
  <c r="AL30" i="7" s="1"/>
  <c r="AL100" i="7"/>
  <c r="AP1" i="4"/>
  <c r="AO2" i="4"/>
  <c r="AK153" i="7"/>
  <c r="AJ128" i="8" s="1"/>
  <c r="AG92" i="8"/>
  <c r="AG91" i="8"/>
  <c r="AK137" i="7"/>
  <c r="AL35" i="7" s="1"/>
  <c r="AK136" i="7"/>
  <c r="AL34" i="7" s="1"/>
  <c r="AK114" i="7"/>
  <c r="AL12" i="7" s="1"/>
  <c r="AR4" i="24"/>
  <c r="AQ8" i="24"/>
  <c r="AQ3" i="24"/>
  <c r="AQ112" i="24"/>
  <c r="AQ78" i="24"/>
  <c r="AK127" i="7"/>
  <c r="AL25" i="7" s="1"/>
  <c r="AK120" i="7"/>
  <c r="AL18" i="7" s="1"/>
  <c r="AK124" i="7"/>
  <c r="AL22" i="7" s="1"/>
  <c r="AK118" i="7"/>
  <c r="AL16" i="7" s="1"/>
  <c r="AK122" i="7"/>
  <c r="AL20" i="7" s="1"/>
  <c r="AL102" i="7"/>
  <c r="AL103" i="7"/>
  <c r="AO11" i="4"/>
  <c r="AI146" i="7"/>
  <c r="AJ13" i="7"/>
  <c r="AJ115" i="7" s="1"/>
  <c r="AK46" i="6"/>
  <c r="AL18" i="6"/>
  <c r="AO4" i="4"/>
  <c r="AN3" i="4"/>
  <c r="AL26" i="6"/>
  <c r="AK133" i="8" s="1"/>
  <c r="AL37" i="6"/>
  <c r="AI127" i="8"/>
  <c r="AI129" i="8" s="1"/>
  <c r="AJ155" i="7"/>
  <c r="AK130" i="7"/>
  <c r="AL28" i="7" s="1"/>
  <c r="AJ235" i="4"/>
  <c r="AK123" i="7"/>
  <c r="AL21" i="7" s="1"/>
  <c r="AK47" i="6"/>
  <c r="AL19" i="6"/>
  <c r="U148" i="7"/>
  <c r="V11" i="7"/>
  <c r="U143" i="7"/>
  <c r="AL99" i="7"/>
  <c r="AL33" i="6"/>
  <c r="AK129" i="7"/>
  <c r="AL27" i="7" s="1"/>
  <c r="AK20" i="6"/>
  <c r="W99" i="8"/>
  <c r="W104" i="8"/>
  <c r="AK117" i="7"/>
  <c r="AL15" i="7" s="1"/>
  <c r="AK133" i="7"/>
  <c r="AL31" i="7" s="1"/>
  <c r="AK119" i="7"/>
  <c r="AL17" i="7" s="1"/>
  <c r="AK128" i="7"/>
  <c r="AL26" i="7" s="1"/>
  <c r="AI147" i="7"/>
  <c r="AJ33" i="7"/>
  <c r="AJ135" i="7" s="1"/>
  <c r="AM112" i="7"/>
  <c r="AM151" i="7"/>
  <c r="AM145" i="7"/>
  <c r="AM78" i="7"/>
  <c r="AM44" i="7"/>
  <c r="AM10" i="7"/>
  <c r="AM3" i="7"/>
  <c r="AM25" i="6"/>
  <c r="AN4" i="6"/>
  <c r="AM13" i="6"/>
  <c r="AM32" i="6" s="1"/>
  <c r="AM11" i="6"/>
  <c r="AM30" i="6" s="1"/>
  <c r="AM23" i="6"/>
  <c r="AM3" i="6"/>
  <c r="AM24" i="6"/>
  <c r="AM12" i="6"/>
  <c r="AM31" i="6" s="1"/>
  <c r="AK152" i="7"/>
  <c r="AK81" i="7"/>
  <c r="AK154" i="7"/>
  <c r="AK75" i="7"/>
  <c r="AK79" i="7"/>
  <c r="AK45" i="6"/>
  <c r="AK40" i="6"/>
  <c r="AL17" i="6"/>
  <c r="AK126" i="7"/>
  <c r="AL24" i="7" s="1"/>
  <c r="AN4" i="5"/>
  <c r="AM5" i="5"/>
  <c r="AM3" i="5"/>
  <c r="AL38" i="6"/>
  <c r="AI235" i="4"/>
  <c r="AL116" i="8"/>
  <c r="AL80" i="8"/>
  <c r="AM4" i="8"/>
  <c r="AM132" i="8" s="1"/>
  <c r="AM106" i="24" s="1"/>
  <c r="AL11" i="8"/>
  <c r="AL7" i="8"/>
  <c r="AL6" i="8"/>
  <c r="AL5" i="8"/>
  <c r="AL3" i="8"/>
  <c r="AL39" i="6"/>
  <c r="AK121" i="7"/>
  <c r="AL19" i="7" s="1"/>
  <c r="AP107" i="7" l="1"/>
  <c r="AP2" i="7"/>
  <c r="AP106" i="7"/>
  <c r="AP104" i="7"/>
  <c r="AP105" i="7"/>
  <c r="AP108" i="7"/>
  <c r="AQ1" i="7"/>
  <c r="AQ2" i="5"/>
  <c r="AR1" i="5"/>
  <c r="AG75" i="8"/>
  <c r="AH40" i="5" s="1"/>
  <c r="AE119" i="14"/>
  <c r="AR1" i="6"/>
  <c r="AQ2" i="6"/>
  <c r="AJ136" i="8"/>
  <c r="AJ131" i="24"/>
  <c r="W106" i="8"/>
  <c r="W104" i="24"/>
  <c r="I135" i="24"/>
  <c r="I82" i="24" s="1"/>
  <c r="I86" i="24" s="1"/>
  <c r="I93" i="24" s="1"/>
  <c r="I110" i="24" s="1"/>
  <c r="J124" i="8"/>
  <c r="J139" i="8" s="1"/>
  <c r="J140" i="8" s="1"/>
  <c r="K138" i="8" s="1"/>
  <c r="J119" i="24"/>
  <c r="I95" i="8"/>
  <c r="I112" i="8" s="1"/>
  <c r="AI30" i="24"/>
  <c r="AJ19" i="24"/>
  <c r="AQ2" i="24"/>
  <c r="AR1" i="24"/>
  <c r="AL83" i="4"/>
  <c r="AK27" i="8" s="1"/>
  <c r="AK34" i="24" s="1"/>
  <c r="AO25" i="4"/>
  <c r="AO22" i="4"/>
  <c r="AO24" i="4"/>
  <c r="AO21" i="4"/>
  <c r="AO20" i="4"/>
  <c r="AO23" i="4"/>
  <c r="AK48" i="6"/>
  <c r="AJ74" i="8" s="1"/>
  <c r="AJ121" i="8" s="1"/>
  <c r="AN26" i="4"/>
  <c r="AM203" i="4"/>
  <c r="AM115" i="4"/>
  <c r="AL29" i="8" s="1"/>
  <c r="AL36" i="24" s="1"/>
  <c r="AL211" i="4"/>
  <c r="AL84" i="4"/>
  <c r="AK28" i="8" s="1"/>
  <c r="AK35" i="24" s="1"/>
  <c r="AM204" i="4"/>
  <c r="AM202" i="4"/>
  <c r="AM206" i="4"/>
  <c r="AM116" i="4" s="1"/>
  <c r="AL30" i="8" s="1"/>
  <c r="AL37" i="24" s="1"/>
  <c r="AM201" i="4"/>
  <c r="AM62" i="4" s="1"/>
  <c r="AM215" i="4"/>
  <c r="AL51" i="8" s="1"/>
  <c r="AJ23" i="8"/>
  <c r="AK16" i="8"/>
  <c r="AJ40" i="8"/>
  <c r="AI35" i="8"/>
  <c r="AJ19" i="5" s="1"/>
  <c r="AH48" i="8"/>
  <c r="AH72" i="8"/>
  <c r="AL198" i="4"/>
  <c r="AN154" i="4"/>
  <c r="AN191" i="4" s="1"/>
  <c r="AN158" i="4"/>
  <c r="AN195" i="4" s="1"/>
  <c r="AN130" i="4"/>
  <c r="AN167" i="4" s="1"/>
  <c r="AN134" i="4"/>
  <c r="AN171" i="4" s="1"/>
  <c r="AN138" i="4"/>
  <c r="AN175" i="4" s="1"/>
  <c r="AN142" i="4"/>
  <c r="AN179" i="4" s="1"/>
  <c r="AN146" i="4"/>
  <c r="AN183" i="4" s="1"/>
  <c r="AN150" i="4"/>
  <c r="AN187" i="4" s="1"/>
  <c r="AN131" i="4"/>
  <c r="AN168" i="4" s="1"/>
  <c r="AN139" i="4"/>
  <c r="AN176" i="4" s="1"/>
  <c r="AN147" i="4"/>
  <c r="AN184" i="4" s="1"/>
  <c r="AN205" i="4" s="1"/>
  <c r="AN155" i="4"/>
  <c r="AN192" i="4" s="1"/>
  <c r="AN132" i="4"/>
  <c r="AN169" i="4" s="1"/>
  <c r="AN140" i="4"/>
  <c r="AN177" i="4" s="1"/>
  <c r="AN148" i="4"/>
  <c r="AN185" i="4" s="1"/>
  <c r="AN156" i="4"/>
  <c r="AN193" i="4" s="1"/>
  <c r="AN133" i="4"/>
  <c r="AN170" i="4" s="1"/>
  <c r="AN141" i="4"/>
  <c r="AN178" i="4" s="1"/>
  <c r="AN149" i="4"/>
  <c r="AN186" i="4" s="1"/>
  <c r="AN157" i="4"/>
  <c r="AN194" i="4" s="1"/>
  <c r="AN135" i="4"/>
  <c r="AN172" i="4" s="1"/>
  <c r="AN143" i="4"/>
  <c r="AN180" i="4" s="1"/>
  <c r="AN151" i="4"/>
  <c r="AN188" i="4" s="1"/>
  <c r="AN159" i="4"/>
  <c r="AN196" i="4" s="1"/>
  <c r="AN128" i="4"/>
  <c r="AN165" i="4" s="1"/>
  <c r="AN136" i="4"/>
  <c r="AN173" i="4" s="1"/>
  <c r="AN144" i="4"/>
  <c r="AN181" i="4" s="1"/>
  <c r="AN152" i="4"/>
  <c r="AN189" i="4" s="1"/>
  <c r="AN160" i="4"/>
  <c r="AN197" i="4" s="1"/>
  <c r="AN129" i="4"/>
  <c r="AN166" i="4" s="1"/>
  <c r="AN137" i="4"/>
  <c r="AN174" i="4" s="1"/>
  <c r="AN145" i="4"/>
  <c r="AN182" i="4" s="1"/>
  <c r="AN153" i="4"/>
  <c r="AN190" i="4" s="1"/>
  <c r="AM161" i="4"/>
  <c r="AN99" i="4"/>
  <c r="AN107" i="4" s="1"/>
  <c r="AN103" i="4"/>
  <c r="AN111" i="4" s="1"/>
  <c r="AN120" i="4" s="1"/>
  <c r="AN102" i="4"/>
  <c r="AN110" i="4" s="1"/>
  <c r="AN119" i="4" s="1"/>
  <c r="AN100" i="4"/>
  <c r="AN108" i="4" s="1"/>
  <c r="AN117" i="4" s="1"/>
  <c r="AN101" i="4"/>
  <c r="AN109" i="4" s="1"/>
  <c r="AN118" i="4" s="1"/>
  <c r="AM75" i="4"/>
  <c r="AM79" i="4" s="1"/>
  <c r="AO10" i="4"/>
  <c r="AO98" i="4" s="1"/>
  <c r="AN33" i="4"/>
  <c r="AN49" i="4" s="1"/>
  <c r="AN58" i="4" s="1"/>
  <c r="AN32" i="4"/>
  <c r="AN48" i="4" s="1"/>
  <c r="AN57" i="4" s="1"/>
  <c r="AN31" i="4"/>
  <c r="AN47" i="4" s="1"/>
  <c r="AN56" i="4" s="1"/>
  <c r="AN36" i="4"/>
  <c r="AN52" i="4" s="1"/>
  <c r="AN61" i="4" s="1"/>
  <c r="AM74" i="4"/>
  <c r="AM78" i="4" s="1"/>
  <c r="AM46" i="7"/>
  <c r="AM80" i="7" s="1"/>
  <c r="AM48" i="7"/>
  <c r="AM82" i="7" s="1"/>
  <c r="AM49" i="7"/>
  <c r="AM83" i="7" s="1"/>
  <c r="AM45" i="7"/>
  <c r="AM53" i="7"/>
  <c r="AM87" i="7" s="1"/>
  <c r="AM54" i="7"/>
  <c r="AM88" i="7" s="1"/>
  <c r="AM47" i="7"/>
  <c r="AM52" i="7"/>
  <c r="AM86" i="7" s="1"/>
  <c r="AM55" i="7"/>
  <c r="AM89" i="7" s="1"/>
  <c r="AM58" i="7"/>
  <c r="AM92" i="7" s="1"/>
  <c r="AM50" i="7"/>
  <c r="AM84" i="7" s="1"/>
  <c r="AM59" i="7"/>
  <c r="AM93" i="7" s="1"/>
  <c r="AM57" i="7"/>
  <c r="AM91" i="7" s="1"/>
  <c r="AM56" i="7"/>
  <c r="AM90" i="7" s="1"/>
  <c r="AM60" i="7"/>
  <c r="AM94" i="7" s="1"/>
  <c r="AM51" i="7"/>
  <c r="AM85" i="7" s="1"/>
  <c r="AM61" i="7"/>
  <c r="AM95" i="7" s="1"/>
  <c r="AM68" i="7"/>
  <c r="AM72" i="7"/>
  <c r="AM140" i="7" s="1"/>
  <c r="AN38" i="7" s="1"/>
  <c r="AM62" i="7"/>
  <c r="AM96" i="7" s="1"/>
  <c r="AM63" i="7"/>
  <c r="AM67" i="7"/>
  <c r="AM64" i="7"/>
  <c r="AM98" i="7" s="1"/>
  <c r="AM65" i="7"/>
  <c r="AM73" i="7"/>
  <c r="AM141" i="7" s="1"/>
  <c r="AN39" i="7" s="1"/>
  <c r="AM69" i="7"/>
  <c r="AM70" i="7"/>
  <c r="AM138" i="7" s="1"/>
  <c r="AN36" i="7" s="1"/>
  <c r="AM71" i="7"/>
  <c r="AM139" i="7" s="1"/>
  <c r="AN37" i="7" s="1"/>
  <c r="AM74" i="7"/>
  <c r="AM142" i="7" s="1"/>
  <c r="AN40" i="7" s="1"/>
  <c r="AM66" i="7"/>
  <c r="AN34" i="4"/>
  <c r="AN50" i="4" s="1"/>
  <c r="AN59" i="4" s="1"/>
  <c r="AN35" i="4"/>
  <c r="AN51" i="4" s="1"/>
  <c r="AN60" i="4" s="1"/>
  <c r="AO4" i="7"/>
  <c r="AN5" i="7"/>
  <c r="AN6" i="7" s="1"/>
  <c r="AK46" i="8"/>
  <c r="AK43" i="8"/>
  <c r="AK44" i="8"/>
  <c r="AK41" i="8"/>
  <c r="AK42" i="8"/>
  <c r="AI39" i="8"/>
  <c r="AI47" i="8" s="1"/>
  <c r="AK45" i="8"/>
  <c r="AN106" i="4"/>
  <c r="AJ27" i="8"/>
  <c r="AR1" i="8"/>
  <c r="AQ2" i="8"/>
  <c r="AL18" i="8"/>
  <c r="AL34" i="8"/>
  <c r="AL41" i="24" s="1"/>
  <c r="AL22" i="8"/>
  <c r="AL31" i="8"/>
  <c r="AL38" i="24" s="1"/>
  <c r="AL19" i="8"/>
  <c r="AK85" i="4"/>
  <c r="AL33" i="8"/>
  <c r="AL40" i="24" s="1"/>
  <c r="AL21" i="8"/>
  <c r="AL32" i="8"/>
  <c r="AL39" i="24" s="1"/>
  <c r="AL20" i="8"/>
  <c r="AL121" i="4"/>
  <c r="AL17" i="8"/>
  <c r="AK15" i="8"/>
  <c r="AM112" i="4"/>
  <c r="AL80" i="4"/>
  <c r="AO91" i="4"/>
  <c r="AO90" i="4"/>
  <c r="AL53" i="4"/>
  <c r="AK14" i="8" s="1"/>
  <c r="AL56" i="4"/>
  <c r="AO71" i="4"/>
  <c r="AO70" i="4"/>
  <c r="AM47" i="4"/>
  <c r="AO42" i="4"/>
  <c r="AO41" i="4"/>
  <c r="AO40" i="4"/>
  <c r="AO39" i="4"/>
  <c r="AO44" i="4"/>
  <c r="AO43" i="4"/>
  <c r="K109" i="14"/>
  <c r="M44" i="24"/>
  <c r="L18" i="5"/>
  <c r="J86" i="8"/>
  <c r="K36" i="5"/>
  <c r="J98" i="8" s="1"/>
  <c r="AO12" i="4"/>
  <c r="AO9" i="4"/>
  <c r="L41" i="5"/>
  <c r="L42" i="5" s="1"/>
  <c r="L43" i="5" s="1"/>
  <c r="K76" i="8" s="1"/>
  <c r="K73" i="24" s="1"/>
  <c r="L85" i="8"/>
  <c r="Q12" i="5"/>
  <c r="N9" i="5"/>
  <c r="N14" i="5" s="1"/>
  <c r="M118" i="8" s="1"/>
  <c r="P11" i="5"/>
  <c r="O10" i="5"/>
  <c r="AL108" i="8"/>
  <c r="X104" i="8"/>
  <c r="Z41" i="6"/>
  <c r="AN127" i="4"/>
  <c r="AN164" i="4" s="1"/>
  <c r="AN220" i="4"/>
  <c r="AM56" i="8" s="1"/>
  <c r="AN219" i="4"/>
  <c r="AM55" i="8" s="1"/>
  <c r="AN218" i="4"/>
  <c r="AM54" i="8" s="1"/>
  <c r="AN222" i="4"/>
  <c r="AM58" i="8" s="1"/>
  <c r="AN221" i="4"/>
  <c r="AM57" i="8" s="1"/>
  <c r="AN224" i="4"/>
  <c r="AM60" i="8" s="1"/>
  <c r="AN227" i="4"/>
  <c r="AM63" i="8" s="1"/>
  <c r="AN223" i="4"/>
  <c r="AM59" i="8" s="1"/>
  <c r="AN226" i="4"/>
  <c r="AM62" i="8" s="1"/>
  <c r="AN225" i="4"/>
  <c r="AM61" i="8" s="1"/>
  <c r="AN230" i="4"/>
  <c r="AM66" i="8" s="1"/>
  <c r="AN228" i="4"/>
  <c r="AM64" i="8" s="1"/>
  <c r="AN232" i="4"/>
  <c r="AM68" i="8" s="1"/>
  <c r="AN234" i="4"/>
  <c r="AM70" i="8" s="1"/>
  <c r="AN231" i="4"/>
  <c r="AM67" i="8" s="1"/>
  <c r="AN233" i="4"/>
  <c r="AM69" i="8" s="1"/>
  <c r="AN229" i="4"/>
  <c r="AM65" i="8" s="1"/>
  <c r="AL134" i="7"/>
  <c r="AM32" i="7" s="1"/>
  <c r="AL125" i="7"/>
  <c r="AM23" i="7" s="1"/>
  <c r="AL132" i="7"/>
  <c r="AM30" i="7" s="1"/>
  <c r="AQ1" i="4"/>
  <c r="AP2" i="4"/>
  <c r="AH92" i="8"/>
  <c r="AH91" i="8"/>
  <c r="AL127" i="7"/>
  <c r="AM25" i="7" s="1"/>
  <c r="AL137" i="7"/>
  <c r="AM35" i="7" s="1"/>
  <c r="AL136" i="7"/>
  <c r="AM34" i="7" s="1"/>
  <c r="AL117" i="7"/>
  <c r="AM15" i="7" s="1"/>
  <c r="AL124" i="7"/>
  <c r="AM22" i="7" s="1"/>
  <c r="AL120" i="7"/>
  <c r="AM18" i="7" s="1"/>
  <c r="AL114" i="7"/>
  <c r="AM12" i="7" s="1"/>
  <c r="AS4" i="24"/>
  <c r="AR3" i="24"/>
  <c r="AR8" i="24"/>
  <c r="AR78" i="24"/>
  <c r="AR112" i="24"/>
  <c r="AL123" i="7"/>
  <c r="AM21" i="7" s="1"/>
  <c r="AL121" i="7"/>
  <c r="AM19" i="7" s="1"/>
  <c r="AL130" i="7"/>
  <c r="AM28" i="7" s="1"/>
  <c r="AL133" i="7"/>
  <c r="AM31" i="7" s="1"/>
  <c r="AL126" i="7"/>
  <c r="AM24" i="7" s="1"/>
  <c r="AL118" i="7"/>
  <c r="AM16" i="7" s="1"/>
  <c r="AK109" i="7"/>
  <c r="AJ73" i="8" s="1"/>
  <c r="AJ69" i="24" s="1"/>
  <c r="AL131" i="7"/>
  <c r="AM29" i="7" s="1"/>
  <c r="AL116" i="7"/>
  <c r="AM14" i="7" s="1"/>
  <c r="AP11" i="4"/>
  <c r="AK217" i="4"/>
  <c r="AJ53" i="8" s="1"/>
  <c r="AK216" i="4"/>
  <c r="AJ52" i="8" s="1"/>
  <c r="AL152" i="7"/>
  <c r="AN13" i="6"/>
  <c r="AN32" i="6" s="1"/>
  <c r="AN11" i="6"/>
  <c r="AN30" i="6" s="1"/>
  <c r="AN23" i="6"/>
  <c r="AN3" i="6"/>
  <c r="AN25" i="6"/>
  <c r="AN24" i="6"/>
  <c r="AN12" i="6"/>
  <c r="AN31" i="6" s="1"/>
  <c r="AO4" i="6"/>
  <c r="AM99" i="7"/>
  <c r="T93" i="8"/>
  <c r="U149" i="7"/>
  <c r="AL20" i="6"/>
  <c r="AJ127" i="8"/>
  <c r="AJ129" i="8" s="1"/>
  <c r="AK155" i="7"/>
  <c r="AM39" i="6"/>
  <c r="AM102" i="7"/>
  <c r="AL129" i="7"/>
  <c r="AM27" i="7" s="1"/>
  <c r="AJ146" i="7"/>
  <c r="AK13" i="7"/>
  <c r="AK115" i="7" s="1"/>
  <c r="AM116" i="8"/>
  <c r="AM80" i="8"/>
  <c r="AN4" i="8"/>
  <c r="AN132" i="8" s="1"/>
  <c r="AM11" i="8"/>
  <c r="AM7" i="8"/>
  <c r="AM6" i="8"/>
  <c r="AM5" i="8"/>
  <c r="AM3" i="8"/>
  <c r="AM38" i="6"/>
  <c r="AM100" i="7"/>
  <c r="AL122" i="7"/>
  <c r="AM20" i="7" s="1"/>
  <c r="AL128" i="7"/>
  <c r="AM26" i="7" s="1"/>
  <c r="AJ147" i="7"/>
  <c r="AK33" i="7"/>
  <c r="AK135" i="7" s="1"/>
  <c r="AI121" i="8"/>
  <c r="AL154" i="7"/>
  <c r="AL75" i="7"/>
  <c r="AL79" i="7"/>
  <c r="AL46" i="6"/>
  <c r="AM18" i="6"/>
  <c r="AO4" i="5"/>
  <c r="AN5" i="5"/>
  <c r="AN3" i="5"/>
  <c r="AM37" i="6"/>
  <c r="AM26" i="6"/>
  <c r="AL133" i="8" s="1"/>
  <c r="AM103" i="7"/>
  <c r="AK134" i="8"/>
  <c r="AM19" i="6"/>
  <c r="AL47" i="6"/>
  <c r="AM33" i="6"/>
  <c r="AL153" i="7"/>
  <c r="AK128" i="8" s="1"/>
  <c r="AL101" i="7"/>
  <c r="AL119" i="7"/>
  <c r="AM17" i="7" s="1"/>
  <c r="AN112" i="7"/>
  <c r="AN151" i="7"/>
  <c r="AN145" i="7"/>
  <c r="AN78" i="7"/>
  <c r="AN44" i="7"/>
  <c r="AN10" i="7"/>
  <c r="AN3" i="7"/>
  <c r="V113" i="7"/>
  <c r="V41" i="7"/>
  <c r="AL45" i="6"/>
  <c r="AL40" i="6"/>
  <c r="AM17" i="6"/>
  <c r="AP4" i="4"/>
  <c r="AO3" i="4"/>
  <c r="AQ105" i="7" l="1"/>
  <c r="AQ107" i="7"/>
  <c r="AQ104" i="7"/>
  <c r="AQ108" i="7"/>
  <c r="AQ2" i="7"/>
  <c r="AR1" i="7"/>
  <c r="AQ106" i="7"/>
  <c r="AS1" i="5"/>
  <c r="AR2" i="5"/>
  <c r="AH75" i="8"/>
  <c r="AI40" i="5" s="1"/>
  <c r="AF119" i="14"/>
  <c r="AJ120" i="8"/>
  <c r="AS1" i="6"/>
  <c r="AR2" i="6"/>
  <c r="X106" i="8"/>
  <c r="X104" i="24"/>
  <c r="AK136" i="8"/>
  <c r="AK131" i="24"/>
  <c r="H124" i="14"/>
  <c r="J134" i="24"/>
  <c r="J133" i="24"/>
  <c r="J101" i="8"/>
  <c r="J111" i="8" s="1"/>
  <c r="J99" i="24"/>
  <c r="J109" i="24" s="1"/>
  <c r="T94" i="8"/>
  <c r="T92" i="24"/>
  <c r="K74" i="24"/>
  <c r="K107" i="24"/>
  <c r="AJ30" i="24"/>
  <c r="AJ34" i="24"/>
  <c r="AK19" i="24"/>
  <c r="AS1" i="24"/>
  <c r="AR2" i="24"/>
  <c r="AM83" i="4"/>
  <c r="AL27" i="8" s="1"/>
  <c r="AL34" i="24" s="1"/>
  <c r="AP20" i="4"/>
  <c r="AP25" i="4"/>
  <c r="AP21" i="4"/>
  <c r="AP23" i="4"/>
  <c r="AP24" i="4"/>
  <c r="AP22" i="4"/>
  <c r="AN115" i="4"/>
  <c r="AM29" i="8" s="1"/>
  <c r="AM36" i="24" s="1"/>
  <c r="AO26" i="4"/>
  <c r="AM84" i="4"/>
  <c r="AL28" i="8" s="1"/>
  <c r="AL35" i="24" s="1"/>
  <c r="AN201" i="4"/>
  <c r="AN62" i="4" s="1"/>
  <c r="AN63" i="4" s="1"/>
  <c r="AM26" i="8" s="1"/>
  <c r="AL63" i="4"/>
  <c r="AK26" i="8" s="1"/>
  <c r="AN203" i="4"/>
  <c r="AM211" i="4"/>
  <c r="AN206" i="4"/>
  <c r="AN116" i="4" s="1"/>
  <c r="AM30" i="8" s="1"/>
  <c r="AM37" i="24" s="1"/>
  <c r="AN202" i="4"/>
  <c r="AN204" i="4"/>
  <c r="AK40" i="8"/>
  <c r="AL48" i="6"/>
  <c r="AK74" i="8" s="1"/>
  <c r="AK121" i="8" s="1"/>
  <c r="AN215" i="4"/>
  <c r="AM51" i="8" s="1"/>
  <c r="AJ71" i="8"/>
  <c r="AK28" i="5" s="1"/>
  <c r="AK23" i="8"/>
  <c r="AJ35" i="8"/>
  <c r="AK19" i="5" s="1"/>
  <c r="AI48" i="8"/>
  <c r="AI72" i="8"/>
  <c r="AI75" i="8" s="1"/>
  <c r="AJ40" i="5" s="1"/>
  <c r="AM198" i="4"/>
  <c r="AO137" i="4"/>
  <c r="AO174" i="4" s="1"/>
  <c r="AO158" i="4"/>
  <c r="AO195" i="4" s="1"/>
  <c r="AO129" i="4"/>
  <c r="AO166" i="4" s="1"/>
  <c r="AO149" i="4"/>
  <c r="AO186" i="4" s="1"/>
  <c r="AO136" i="4"/>
  <c r="AO173" i="4" s="1"/>
  <c r="AO151" i="4"/>
  <c r="AO188" i="4" s="1"/>
  <c r="AO135" i="4"/>
  <c r="AO172" i="4" s="1"/>
  <c r="AO152" i="4"/>
  <c r="AO189" i="4" s="1"/>
  <c r="AO142" i="4"/>
  <c r="AO179" i="4" s="1"/>
  <c r="AO160" i="4"/>
  <c r="AO197" i="4" s="1"/>
  <c r="AO133" i="4"/>
  <c r="AO170" i="4" s="1"/>
  <c r="AO144" i="4"/>
  <c r="AO181" i="4" s="1"/>
  <c r="AO140" i="4"/>
  <c r="AO177" i="4" s="1"/>
  <c r="AO146" i="4"/>
  <c r="AO183" i="4" s="1"/>
  <c r="AO131" i="4"/>
  <c r="AO168" i="4" s="1"/>
  <c r="AO147" i="4"/>
  <c r="AO184" i="4" s="1"/>
  <c r="AO205" i="4" s="1"/>
  <c r="AO139" i="4"/>
  <c r="AO176" i="4" s="1"/>
  <c r="AO153" i="4"/>
  <c r="AO190" i="4" s="1"/>
  <c r="AO155" i="4"/>
  <c r="AO192" i="4" s="1"/>
  <c r="AO154" i="4"/>
  <c r="AO191" i="4" s="1"/>
  <c r="AN161" i="4"/>
  <c r="AO138" i="4"/>
  <c r="AO175" i="4" s="1"/>
  <c r="AO141" i="4"/>
  <c r="AO178" i="4" s="1"/>
  <c r="AO156" i="4"/>
  <c r="AO193" i="4" s="1"/>
  <c r="AO157" i="4"/>
  <c r="AO194" i="4" s="1"/>
  <c r="AO134" i="4"/>
  <c r="AO171" i="4" s="1"/>
  <c r="AO128" i="4"/>
  <c r="AO165" i="4" s="1"/>
  <c r="AO143" i="4"/>
  <c r="AO180" i="4" s="1"/>
  <c r="AO148" i="4"/>
  <c r="AO185" i="4" s="1"/>
  <c r="AO159" i="4"/>
  <c r="AO196" i="4" s="1"/>
  <c r="AO132" i="4"/>
  <c r="AO169" i="4" s="1"/>
  <c r="AO130" i="4"/>
  <c r="AO167" i="4" s="1"/>
  <c r="AO145" i="4"/>
  <c r="AO182" i="4" s="1"/>
  <c r="AO150" i="4"/>
  <c r="AO187" i="4" s="1"/>
  <c r="AO99" i="4"/>
  <c r="AO107" i="4" s="1"/>
  <c r="AL16" i="8"/>
  <c r="AO101" i="4"/>
  <c r="AO109" i="4" s="1"/>
  <c r="AO118" i="4" s="1"/>
  <c r="AO100" i="4"/>
  <c r="AO108" i="4" s="1"/>
  <c r="AO117" i="4" s="1"/>
  <c r="AO103" i="4"/>
  <c r="AO111" i="4" s="1"/>
  <c r="AO120" i="4" s="1"/>
  <c r="AO102" i="4"/>
  <c r="AO110" i="4" s="1"/>
  <c r="AO119" i="4" s="1"/>
  <c r="AN74" i="4"/>
  <c r="AN78" i="4" s="1"/>
  <c r="AO36" i="4"/>
  <c r="AO52" i="4" s="1"/>
  <c r="AO61" i="4" s="1"/>
  <c r="AO32" i="4"/>
  <c r="AO48" i="4" s="1"/>
  <c r="AO57" i="4" s="1"/>
  <c r="AO34" i="4"/>
  <c r="AO50" i="4" s="1"/>
  <c r="AO59" i="4" s="1"/>
  <c r="AN75" i="4"/>
  <c r="AN79" i="4" s="1"/>
  <c r="AO33" i="4"/>
  <c r="AO49" i="4" s="1"/>
  <c r="AO58" i="4" s="1"/>
  <c r="AP10" i="4"/>
  <c r="AP103" i="4" s="1"/>
  <c r="AN46" i="7"/>
  <c r="AN80" i="7" s="1"/>
  <c r="AN47" i="7"/>
  <c r="AN51" i="7"/>
  <c r="AN85" i="7" s="1"/>
  <c r="AN53" i="7"/>
  <c r="AN87" i="7" s="1"/>
  <c r="AN55" i="7"/>
  <c r="AN89" i="7" s="1"/>
  <c r="AN45" i="7"/>
  <c r="AN48" i="7"/>
  <c r="AN82" i="7" s="1"/>
  <c r="AN50" i="7"/>
  <c r="AN84" i="7" s="1"/>
  <c r="AN52" i="7"/>
  <c r="AN86" i="7" s="1"/>
  <c r="AN54" i="7"/>
  <c r="AN88" i="7" s="1"/>
  <c r="AN56" i="7"/>
  <c r="AN90" i="7" s="1"/>
  <c r="AN58" i="7"/>
  <c r="AN92" i="7" s="1"/>
  <c r="AN49" i="7"/>
  <c r="AN83" i="7" s="1"/>
  <c r="AN57" i="7"/>
  <c r="AN91" i="7" s="1"/>
  <c r="AN61" i="7"/>
  <c r="AN95" i="7" s="1"/>
  <c r="AN62" i="7"/>
  <c r="AN96" i="7" s="1"/>
  <c r="AN64" i="7"/>
  <c r="AN98" i="7" s="1"/>
  <c r="AN60" i="7"/>
  <c r="AN94" i="7" s="1"/>
  <c r="AN63" i="7"/>
  <c r="AN97" i="7" s="1"/>
  <c r="AN59" i="7"/>
  <c r="AN93" i="7" s="1"/>
  <c r="AN65" i="7"/>
  <c r="AN66" i="7"/>
  <c r="AN69" i="7"/>
  <c r="AN67" i="7"/>
  <c r="AN71" i="7"/>
  <c r="AN139" i="7" s="1"/>
  <c r="AO37" i="7" s="1"/>
  <c r="AN74" i="7"/>
  <c r="AN142" i="7" s="1"/>
  <c r="AO40" i="7" s="1"/>
  <c r="AN68" i="7"/>
  <c r="AN72" i="7"/>
  <c r="AN140" i="7" s="1"/>
  <c r="AO38" i="7" s="1"/>
  <c r="AN73" i="7"/>
  <c r="AN141" i="7" s="1"/>
  <c r="AO39" i="7" s="1"/>
  <c r="AN70" i="7"/>
  <c r="AN138" i="7" s="1"/>
  <c r="AO36" i="7" s="1"/>
  <c r="AO31" i="4"/>
  <c r="AO47" i="4" s="1"/>
  <c r="AO56" i="4" s="1"/>
  <c r="AO35" i="4"/>
  <c r="AO51" i="4" s="1"/>
  <c r="AO60" i="4" s="1"/>
  <c r="AP4" i="7"/>
  <c r="AO5" i="7"/>
  <c r="AO6" i="7" s="1"/>
  <c r="AL45" i="8"/>
  <c r="AL46" i="8"/>
  <c r="AK39" i="8"/>
  <c r="AL42" i="8"/>
  <c r="AM17" i="8"/>
  <c r="AL41" i="8"/>
  <c r="AL43" i="8"/>
  <c r="AJ39" i="8"/>
  <c r="AJ47" i="8" s="1"/>
  <c r="AL44" i="8"/>
  <c r="AM121" i="4"/>
  <c r="AS1" i="8"/>
  <c r="AR2" i="8"/>
  <c r="AM33" i="8"/>
  <c r="AM40" i="24" s="1"/>
  <c r="AM21" i="8"/>
  <c r="AM32" i="8"/>
  <c r="AM39" i="24" s="1"/>
  <c r="AM20" i="8"/>
  <c r="AM34" i="8"/>
  <c r="AM41" i="24" s="1"/>
  <c r="AM22" i="8"/>
  <c r="AM31" i="8"/>
  <c r="AM38" i="24" s="1"/>
  <c r="AM19" i="8"/>
  <c r="AM18" i="8"/>
  <c r="AL15" i="8"/>
  <c r="AO106" i="4"/>
  <c r="AN112" i="4"/>
  <c r="AM80" i="4"/>
  <c r="AL85" i="4"/>
  <c r="AP91" i="4"/>
  <c r="AP90" i="4"/>
  <c r="AM53" i="4"/>
  <c r="AL14" i="8" s="1"/>
  <c r="AM56" i="4"/>
  <c r="AP70" i="4"/>
  <c r="AP71" i="4"/>
  <c r="AN53" i="4"/>
  <c r="AM14" i="8" s="1"/>
  <c r="AP43" i="4"/>
  <c r="AP42" i="4"/>
  <c r="AP41" i="4"/>
  <c r="AP40" i="4"/>
  <c r="AP39" i="4"/>
  <c r="AP44" i="4"/>
  <c r="O8" i="5"/>
  <c r="J84" i="8"/>
  <c r="L20" i="5"/>
  <c r="L27" i="5" s="1"/>
  <c r="L29" i="5" s="1"/>
  <c r="N43" i="24"/>
  <c r="N68" i="24" s="1"/>
  <c r="N71" i="24" s="1"/>
  <c r="AP12" i="4"/>
  <c r="AP9" i="4"/>
  <c r="N13" i="5"/>
  <c r="M85" i="8" s="1"/>
  <c r="AA41" i="6"/>
  <c r="AO127" i="4"/>
  <c r="AO164" i="4" s="1"/>
  <c r="AO221" i="4"/>
  <c r="AN57" i="8" s="1"/>
  <c r="AO220" i="4"/>
  <c r="AN56" i="8" s="1"/>
  <c r="AO219" i="4"/>
  <c r="AN55" i="8" s="1"/>
  <c r="AO218" i="4"/>
  <c r="AN54" i="8" s="1"/>
  <c r="AO223" i="4"/>
  <c r="AN59" i="8" s="1"/>
  <c r="AO225" i="4"/>
  <c r="AN61" i="8" s="1"/>
  <c r="AO224" i="4"/>
  <c r="AN60" i="8" s="1"/>
  <c r="AO222" i="4"/>
  <c r="AN58" i="8" s="1"/>
  <c r="AO227" i="4"/>
  <c r="AN63" i="8" s="1"/>
  <c r="AO231" i="4"/>
  <c r="AN67" i="8" s="1"/>
  <c r="AO226" i="4"/>
  <c r="AN62" i="8" s="1"/>
  <c r="AO228" i="4"/>
  <c r="AN64" i="8" s="1"/>
  <c r="AO232" i="4"/>
  <c r="AN68" i="8" s="1"/>
  <c r="AO229" i="4"/>
  <c r="AN65" i="8" s="1"/>
  <c r="AO234" i="4"/>
  <c r="AN70" i="8" s="1"/>
  <c r="AO230" i="4"/>
  <c r="AN66" i="8" s="1"/>
  <c r="AO233" i="4"/>
  <c r="AN69" i="8" s="1"/>
  <c r="AM20" i="6"/>
  <c r="AQ2" i="4"/>
  <c r="AR1" i="4"/>
  <c r="AN101" i="7"/>
  <c r="AM114" i="7"/>
  <c r="AN12" i="7" s="1"/>
  <c r="AM136" i="7"/>
  <c r="AN34" i="7" s="1"/>
  <c r="AI92" i="8"/>
  <c r="AI91" i="8"/>
  <c r="AM126" i="7"/>
  <c r="AN24" i="7" s="1"/>
  <c r="AT4" i="24"/>
  <c r="AS8" i="24"/>
  <c r="AS3" i="24"/>
  <c r="AS78" i="24"/>
  <c r="AS112" i="24"/>
  <c r="AM133" i="7"/>
  <c r="AN31" i="7" s="1"/>
  <c r="AM116" i="7"/>
  <c r="AN14" i="7" s="1"/>
  <c r="AN103" i="7"/>
  <c r="AL109" i="7"/>
  <c r="AK73" i="8" s="1"/>
  <c r="AK69" i="24" s="1"/>
  <c r="AM124" i="7"/>
  <c r="AN22" i="7" s="1"/>
  <c r="AQ11" i="4"/>
  <c r="AM128" i="7"/>
  <c r="AN26" i="7" s="1"/>
  <c r="AN33" i="6"/>
  <c r="AN100" i="7"/>
  <c r="AM118" i="7"/>
  <c r="AN16" i="7" s="1"/>
  <c r="AM47" i="6"/>
  <c r="AN19" i="6"/>
  <c r="AP3" i="4"/>
  <c r="AQ4" i="4"/>
  <c r="AM97" i="7"/>
  <c r="AM131" i="7" s="1"/>
  <c r="AN29" i="7" s="1"/>
  <c r="AM46" i="6"/>
  <c r="AN18" i="6"/>
  <c r="AN116" i="8"/>
  <c r="AN80" i="8"/>
  <c r="AO4" i="8"/>
  <c r="AO132" i="8" s="1"/>
  <c r="AN11" i="8"/>
  <c r="AN7" i="8"/>
  <c r="AN6" i="8"/>
  <c r="AN5" i="8"/>
  <c r="AN3" i="8"/>
  <c r="AM129" i="7"/>
  <c r="AN27" i="7" s="1"/>
  <c r="AL217" i="4"/>
  <c r="AK53" i="8" s="1"/>
  <c r="AL216" i="4"/>
  <c r="AK52" i="8" s="1"/>
  <c r="AN26" i="6"/>
  <c r="AM133" i="8" s="1"/>
  <c r="AN37" i="6"/>
  <c r="AM154" i="7"/>
  <c r="AM75" i="7"/>
  <c r="AM79" i="7"/>
  <c r="AM132" i="7"/>
  <c r="AN30" i="7" s="1"/>
  <c r="AP4" i="5"/>
  <c r="AO5" i="5"/>
  <c r="AO3" i="5"/>
  <c r="AK147" i="7"/>
  <c r="AL33" i="7"/>
  <c r="AL135" i="7" s="1"/>
  <c r="V143" i="7"/>
  <c r="W11" i="7"/>
  <c r="V148" i="7"/>
  <c r="AN102" i="7"/>
  <c r="AM125" i="7"/>
  <c r="AN23" i="7" s="1"/>
  <c r="AL134" i="8"/>
  <c r="AM130" i="7"/>
  <c r="AN28" i="7" s="1"/>
  <c r="AM123" i="7"/>
  <c r="AN21" i="7" s="1"/>
  <c r="AM121" i="7"/>
  <c r="AN19" i="7" s="1"/>
  <c r="AM127" i="7"/>
  <c r="AN25" i="7" s="1"/>
  <c r="AO151" i="7"/>
  <c r="AO145" i="7"/>
  <c r="AO112" i="7"/>
  <c r="AO78" i="7"/>
  <c r="AO44" i="7"/>
  <c r="AO10" i="7"/>
  <c r="AO3" i="7"/>
  <c r="AM119" i="7"/>
  <c r="AN17" i="7" s="1"/>
  <c r="AM137" i="7"/>
  <c r="AN35" i="7" s="1"/>
  <c r="Y99" i="8"/>
  <c r="Y104" i="8"/>
  <c r="AM45" i="6"/>
  <c r="AM40" i="6"/>
  <c r="AN17" i="6"/>
  <c r="AM122" i="7"/>
  <c r="AN20" i="7" s="1"/>
  <c r="AM117" i="7"/>
  <c r="AN15" i="7" s="1"/>
  <c r="AM108" i="8"/>
  <c r="AO25" i="6"/>
  <c r="AO13" i="6"/>
  <c r="AO32" i="6" s="1"/>
  <c r="AO11" i="6"/>
  <c r="AO30" i="6" s="1"/>
  <c r="AO23" i="6"/>
  <c r="AO3" i="6"/>
  <c r="AO24" i="6"/>
  <c r="AO12" i="6"/>
  <c r="AO31" i="6" s="1"/>
  <c r="AP4" i="6"/>
  <c r="AK127" i="8"/>
  <c r="AK129" i="8" s="1"/>
  <c r="AL155" i="7"/>
  <c r="AM153" i="7"/>
  <c r="AL128" i="8" s="1"/>
  <c r="AM101" i="7"/>
  <c r="AN99" i="7"/>
  <c r="AM134" i="7"/>
  <c r="AN32" i="7" s="1"/>
  <c r="AK146" i="7"/>
  <c r="AL13" i="7"/>
  <c r="AL115" i="7" s="1"/>
  <c r="AM120" i="7"/>
  <c r="AN18" i="7" s="1"/>
  <c r="AN38" i="6"/>
  <c r="AM152" i="7"/>
  <c r="AM81" i="7"/>
  <c r="AN39" i="6"/>
  <c r="AK235" i="4"/>
  <c r="AR106" i="7" l="1"/>
  <c r="AR104" i="7"/>
  <c r="AS1" i="7"/>
  <c r="AR108" i="7"/>
  <c r="AR105" i="7"/>
  <c r="AR107" i="7"/>
  <c r="AR2" i="7"/>
  <c r="AS2" i="5"/>
  <c r="AT1" i="5"/>
  <c r="J88" i="8"/>
  <c r="J95" i="8" s="1"/>
  <c r="J112" i="8" s="1"/>
  <c r="H88" i="20"/>
  <c r="AS2" i="6"/>
  <c r="AT1" i="6"/>
  <c r="Y106" i="8"/>
  <c r="Y104" i="24"/>
  <c r="AL136" i="8"/>
  <c r="AL131" i="24"/>
  <c r="J135" i="24"/>
  <c r="J82" i="24" s="1"/>
  <c r="J86" i="24" s="1"/>
  <c r="J93" i="24" s="1"/>
  <c r="J110" i="24" s="1"/>
  <c r="K108" i="24"/>
  <c r="AK120" i="8"/>
  <c r="AM33" i="24"/>
  <c r="AL19" i="24"/>
  <c r="AT1" i="24"/>
  <c r="AS2" i="24"/>
  <c r="AQ23" i="4"/>
  <c r="AQ20" i="4"/>
  <c r="AQ24" i="4"/>
  <c r="AQ22" i="4"/>
  <c r="AQ25" i="4"/>
  <c r="AQ21" i="4"/>
  <c r="AN84" i="4"/>
  <c r="AM28" i="8" s="1"/>
  <c r="AM35" i="24" s="1"/>
  <c r="AN83" i="4"/>
  <c r="AP26" i="4"/>
  <c r="AO201" i="4"/>
  <c r="AO62" i="4" s="1"/>
  <c r="AO63" i="4" s="1"/>
  <c r="AN26" i="8" s="1"/>
  <c r="AM48" i="6"/>
  <c r="AL74" i="8" s="1"/>
  <c r="AL121" i="8" s="1"/>
  <c r="AO115" i="4"/>
  <c r="AN29" i="8" s="1"/>
  <c r="AN211" i="4"/>
  <c r="AO204" i="4"/>
  <c r="AK38" i="8"/>
  <c r="AK47" i="8" s="1"/>
  <c r="AK35" i="8"/>
  <c r="AL19" i="5" s="1"/>
  <c r="AM63" i="4"/>
  <c r="AL26" i="8" s="1"/>
  <c r="AO206" i="4"/>
  <c r="AO116" i="4" s="1"/>
  <c r="AN30" i="8" s="1"/>
  <c r="AO203" i="4"/>
  <c r="AO202" i="4"/>
  <c r="AO215" i="4"/>
  <c r="AN51" i="8" s="1"/>
  <c r="AM16" i="8"/>
  <c r="AL40" i="8"/>
  <c r="AM41" i="8"/>
  <c r="AK71" i="8"/>
  <c r="AL28" i="5" s="1"/>
  <c r="AL23" i="8"/>
  <c r="AJ48" i="8"/>
  <c r="AJ72" i="8"/>
  <c r="AJ75" i="8" s="1"/>
  <c r="AK40" i="5" s="1"/>
  <c r="AN198" i="4"/>
  <c r="AP133" i="4"/>
  <c r="AP170" i="4" s="1"/>
  <c r="AP147" i="4"/>
  <c r="AP184" i="4" s="1"/>
  <c r="AP205" i="4" s="1"/>
  <c r="AP154" i="4"/>
  <c r="AP191" i="4" s="1"/>
  <c r="AP157" i="4"/>
  <c r="AP194" i="4" s="1"/>
  <c r="AP134" i="4"/>
  <c r="AP171" i="4" s="1"/>
  <c r="AP141" i="4"/>
  <c r="AP178" i="4" s="1"/>
  <c r="AP153" i="4"/>
  <c r="AP190" i="4" s="1"/>
  <c r="AP158" i="4"/>
  <c r="AP195" i="4" s="1"/>
  <c r="AP135" i="4"/>
  <c r="AP172" i="4" s="1"/>
  <c r="AP142" i="4"/>
  <c r="AP179" i="4" s="1"/>
  <c r="AP148" i="4"/>
  <c r="AP185" i="4" s="1"/>
  <c r="AP159" i="4"/>
  <c r="AP196" i="4" s="1"/>
  <c r="AP130" i="4"/>
  <c r="AP167" i="4" s="1"/>
  <c r="AP136" i="4"/>
  <c r="AP173" i="4" s="1"/>
  <c r="AP143" i="4"/>
  <c r="AP180" i="4" s="1"/>
  <c r="AP150" i="4"/>
  <c r="AP187" i="4" s="1"/>
  <c r="AP160" i="4"/>
  <c r="AP197" i="4" s="1"/>
  <c r="AO161" i="4"/>
  <c r="AP137" i="4"/>
  <c r="AP174" i="4" s="1"/>
  <c r="AP144" i="4"/>
  <c r="AP181" i="4" s="1"/>
  <c r="AP152" i="4"/>
  <c r="AP189" i="4" s="1"/>
  <c r="AP128" i="4"/>
  <c r="AP165" i="4" s="1"/>
  <c r="AP129" i="4"/>
  <c r="AP166" i="4" s="1"/>
  <c r="AP138" i="4"/>
  <c r="AP175" i="4" s="1"/>
  <c r="AP145" i="4"/>
  <c r="AP182" i="4" s="1"/>
  <c r="AP149" i="4"/>
  <c r="AP186" i="4" s="1"/>
  <c r="AP131" i="4"/>
  <c r="AP168" i="4" s="1"/>
  <c r="AP139" i="4"/>
  <c r="AP176" i="4" s="1"/>
  <c r="AP146" i="4"/>
  <c r="AP183" i="4" s="1"/>
  <c r="AP156" i="4"/>
  <c r="AP193" i="4" s="1"/>
  <c r="AP132" i="4"/>
  <c r="AP169" i="4" s="1"/>
  <c r="AP140" i="4"/>
  <c r="AP177" i="4" s="1"/>
  <c r="AP151" i="4"/>
  <c r="AP188" i="4" s="1"/>
  <c r="AP155" i="4"/>
  <c r="AP192" i="4" s="1"/>
  <c r="AP98" i="4"/>
  <c r="AP106" i="4" s="1"/>
  <c r="AO75" i="4"/>
  <c r="AO79" i="4" s="1"/>
  <c r="AP101" i="4"/>
  <c r="AP109" i="4" s="1"/>
  <c r="AP118" i="4" s="1"/>
  <c r="AP102" i="4"/>
  <c r="AP110" i="4" s="1"/>
  <c r="AP119" i="4" s="1"/>
  <c r="AO74" i="4"/>
  <c r="AO78" i="4" s="1"/>
  <c r="AP99" i="4"/>
  <c r="AP107" i="4" s="1"/>
  <c r="AP100" i="4"/>
  <c r="AP108" i="4" s="1"/>
  <c r="AP117" i="4" s="1"/>
  <c r="AP36" i="4"/>
  <c r="AP52" i="4" s="1"/>
  <c r="AP61" i="4" s="1"/>
  <c r="AO45" i="7"/>
  <c r="AO47" i="7"/>
  <c r="AO81" i="7" s="1"/>
  <c r="AO49" i="7"/>
  <c r="AO83" i="7" s="1"/>
  <c r="AO51" i="7"/>
  <c r="AO85" i="7" s="1"/>
  <c r="AO53" i="7"/>
  <c r="AO87" i="7" s="1"/>
  <c r="AO55" i="7"/>
  <c r="AO89" i="7" s="1"/>
  <c r="AO46" i="7"/>
  <c r="AO52" i="7"/>
  <c r="AO86" i="7" s="1"/>
  <c r="AO48" i="7"/>
  <c r="AO82" i="7" s="1"/>
  <c r="AO50" i="7"/>
  <c r="AO84" i="7" s="1"/>
  <c r="AO54" i="7"/>
  <c r="AO88" i="7" s="1"/>
  <c r="AO57" i="7"/>
  <c r="AO91" i="7" s="1"/>
  <c r="AO56" i="7"/>
  <c r="AO90" i="7" s="1"/>
  <c r="AO58" i="7"/>
  <c r="AO92" i="7" s="1"/>
  <c r="AO62" i="7"/>
  <c r="AO96" i="7" s="1"/>
  <c r="AO64" i="7"/>
  <c r="AO98" i="7" s="1"/>
  <c r="AO59" i="7"/>
  <c r="AO93" i="7" s="1"/>
  <c r="AO65" i="7"/>
  <c r="AO66" i="7"/>
  <c r="AO69" i="7"/>
  <c r="AO60" i="7"/>
  <c r="AO94" i="7" s="1"/>
  <c r="AO63" i="7"/>
  <c r="AO97" i="7" s="1"/>
  <c r="AO71" i="7"/>
  <c r="AO139" i="7" s="1"/>
  <c r="AP37" i="7" s="1"/>
  <c r="AO68" i="7"/>
  <c r="AO73" i="7"/>
  <c r="AO141" i="7" s="1"/>
  <c r="AP39" i="7" s="1"/>
  <c r="AO67" i="7"/>
  <c r="AO61" i="7"/>
  <c r="AO95" i="7" s="1"/>
  <c r="AO72" i="7"/>
  <c r="AO140" i="7" s="1"/>
  <c r="AP38" i="7" s="1"/>
  <c r="AO70" i="7"/>
  <c r="AO138" i="7" s="1"/>
  <c r="AP36" i="7" s="1"/>
  <c r="AO74" i="7"/>
  <c r="AO142" i="7" s="1"/>
  <c r="AP40" i="7" s="1"/>
  <c r="AP33" i="4"/>
  <c r="AP49" i="4" s="1"/>
  <c r="AP58" i="4" s="1"/>
  <c r="AP35" i="4"/>
  <c r="AP51" i="4" s="1"/>
  <c r="AP60" i="4" s="1"/>
  <c r="AP31" i="4"/>
  <c r="AP32" i="4"/>
  <c r="AP48" i="4" s="1"/>
  <c r="AP57" i="4" s="1"/>
  <c r="AQ10" i="4"/>
  <c r="AQ99" i="4" s="1"/>
  <c r="AP34" i="4"/>
  <c r="AP50" i="4" s="1"/>
  <c r="AP59" i="4" s="1"/>
  <c r="AQ4" i="7"/>
  <c r="AP5" i="7"/>
  <c r="AP6" i="7" s="1"/>
  <c r="AM38" i="8"/>
  <c r="AM46" i="8"/>
  <c r="AM42" i="8"/>
  <c r="AM45" i="8"/>
  <c r="AL39" i="8"/>
  <c r="AM44" i="8"/>
  <c r="AM43" i="8"/>
  <c r="AS2" i="8"/>
  <c r="AT1" i="8"/>
  <c r="AN17" i="8"/>
  <c r="AN32" i="8"/>
  <c r="AN20" i="8"/>
  <c r="AN31" i="8"/>
  <c r="AN19" i="8"/>
  <c r="AN18" i="8"/>
  <c r="AN34" i="8"/>
  <c r="AN22" i="8"/>
  <c r="AN33" i="8"/>
  <c r="AN21" i="8"/>
  <c r="AN121" i="4"/>
  <c r="AM85" i="4"/>
  <c r="AM15" i="8"/>
  <c r="AO112" i="4"/>
  <c r="AP111" i="4"/>
  <c r="AP120" i="4" s="1"/>
  <c r="AN80" i="4"/>
  <c r="AQ91" i="4"/>
  <c r="AQ90" i="4"/>
  <c r="L109" i="14"/>
  <c r="AQ71" i="4"/>
  <c r="AQ70" i="4"/>
  <c r="AO53" i="4"/>
  <c r="AN14" i="8" s="1"/>
  <c r="AQ44" i="4"/>
  <c r="AQ43" i="4"/>
  <c r="AQ42" i="4"/>
  <c r="AQ41" i="4"/>
  <c r="AQ40" i="4"/>
  <c r="AQ39" i="4"/>
  <c r="N44" i="24"/>
  <c r="H125" i="14"/>
  <c r="O34" i="5"/>
  <c r="M32" i="5"/>
  <c r="L31" i="5"/>
  <c r="L35" i="5" s="1"/>
  <c r="K119" i="8" s="1"/>
  <c r="N33" i="5"/>
  <c r="L21" i="5"/>
  <c r="AQ12" i="4"/>
  <c r="AQ9" i="4"/>
  <c r="M41" i="5"/>
  <c r="M42" i="5" s="1"/>
  <c r="M43" i="5" s="1"/>
  <c r="L76" i="8" s="1"/>
  <c r="L73" i="24" s="1"/>
  <c r="L74" i="24" s="1"/>
  <c r="K122" i="8"/>
  <c r="K77" i="8"/>
  <c r="P10" i="5"/>
  <c r="R12" i="5"/>
  <c r="Q11" i="5"/>
  <c r="O9" i="5"/>
  <c r="AN154" i="7"/>
  <c r="AM134" i="8"/>
  <c r="AB41" i="6"/>
  <c r="AA99" i="8" s="1"/>
  <c r="AN121" i="7"/>
  <c r="AO19" i="7" s="1"/>
  <c r="AP222" i="4"/>
  <c r="AO58" i="8" s="1"/>
  <c r="AP221" i="4"/>
  <c r="AO57" i="8" s="1"/>
  <c r="AP220" i="4"/>
  <c r="AO56" i="8" s="1"/>
  <c r="AP219" i="4"/>
  <c r="AO55" i="8" s="1"/>
  <c r="AP218" i="4"/>
  <c r="AO54" i="8" s="1"/>
  <c r="AP226" i="4"/>
  <c r="AO62" i="8" s="1"/>
  <c r="AP225" i="4"/>
  <c r="AO61" i="8" s="1"/>
  <c r="AP224" i="4"/>
  <c r="AO60" i="8" s="1"/>
  <c r="AP228" i="4"/>
  <c r="AO64" i="8" s="1"/>
  <c r="AP227" i="4"/>
  <c r="AO63" i="8" s="1"/>
  <c r="AP223" i="4"/>
  <c r="AO59" i="8" s="1"/>
  <c r="AP231" i="4"/>
  <c r="AO67" i="8" s="1"/>
  <c r="AP229" i="4"/>
  <c r="AO65" i="8" s="1"/>
  <c r="AP232" i="4"/>
  <c r="AO68" i="8" s="1"/>
  <c r="AP234" i="4"/>
  <c r="AO70" i="8" s="1"/>
  <c r="AP233" i="4"/>
  <c r="AO69" i="8" s="1"/>
  <c r="AP230" i="4"/>
  <c r="AO66" i="8" s="1"/>
  <c r="AN79" i="7"/>
  <c r="AP127" i="4"/>
  <c r="AP164" i="4" s="1"/>
  <c r="AN153" i="7"/>
  <c r="AM128" i="8" s="1"/>
  <c r="AN122" i="7"/>
  <c r="AO20" i="7" s="1"/>
  <c r="AN131" i="7"/>
  <c r="AO29" i="7" s="1"/>
  <c r="AN114" i="7"/>
  <c r="AO12" i="7" s="1"/>
  <c r="AO102" i="7"/>
  <c r="AS1" i="4"/>
  <c r="AR2" i="4"/>
  <c r="AN134" i="7"/>
  <c r="AO32" i="7" s="1"/>
  <c r="AJ92" i="8"/>
  <c r="AJ91" i="8"/>
  <c r="AN120" i="7"/>
  <c r="AO18" i="7" s="1"/>
  <c r="AN137" i="7"/>
  <c r="AO35" i="7" s="1"/>
  <c r="AU4" i="24"/>
  <c r="AT8" i="24"/>
  <c r="AT3" i="24"/>
  <c r="AT78" i="24"/>
  <c r="AT112" i="24"/>
  <c r="AN119" i="7"/>
  <c r="AO17" i="7" s="1"/>
  <c r="AN128" i="7"/>
  <c r="AO26" i="7" s="1"/>
  <c r="AN117" i="7"/>
  <c r="AO15" i="7" s="1"/>
  <c r="AN108" i="8"/>
  <c r="AN20" i="6"/>
  <c r="AN123" i="7"/>
  <c r="AO21" i="7" s="1"/>
  <c r="AN133" i="7"/>
  <c r="AO31" i="7" s="1"/>
  <c r="AR11" i="4"/>
  <c r="AN129" i="7"/>
  <c r="AO27" i="7" s="1"/>
  <c r="AN116" i="7"/>
  <c r="AO14" i="7" s="1"/>
  <c r="AO39" i="6"/>
  <c r="AO47" i="6" s="1"/>
  <c r="AM217" i="4"/>
  <c r="AL53" i="8" s="1"/>
  <c r="AM216" i="4"/>
  <c r="AL52" i="8" s="1"/>
  <c r="AL147" i="7"/>
  <c r="AM33" i="7"/>
  <c r="AM135" i="7" s="1"/>
  <c r="V149" i="7"/>
  <c r="U93" i="8"/>
  <c r="AN46" i="6"/>
  <c r="AO18" i="6"/>
  <c r="AP145" i="7"/>
  <c r="AP112" i="7"/>
  <c r="AP151" i="7"/>
  <c r="AP78" i="7"/>
  <c r="AP10" i="7"/>
  <c r="AP3" i="7"/>
  <c r="AP44" i="7"/>
  <c r="W113" i="7"/>
  <c r="W41" i="7"/>
  <c r="AN132" i="7"/>
  <c r="AO30" i="7" s="1"/>
  <c r="AN118" i="7"/>
  <c r="AO16" i="7" s="1"/>
  <c r="AO26" i="6"/>
  <c r="AN133" i="8" s="1"/>
  <c r="AO37" i="6"/>
  <c r="AN130" i="7"/>
  <c r="AO28" i="7" s="1"/>
  <c r="AL235" i="4"/>
  <c r="AL146" i="7"/>
  <c r="AM13" i="7"/>
  <c r="AM115" i="7" s="1"/>
  <c r="AQ4" i="5"/>
  <c r="AP5" i="5"/>
  <c r="AP3" i="5"/>
  <c r="AN152" i="7"/>
  <c r="AN81" i="7"/>
  <c r="AO103" i="7"/>
  <c r="AN75" i="7"/>
  <c r="AN125" i="7"/>
  <c r="AO23" i="7" s="1"/>
  <c r="AN47" i="6"/>
  <c r="AO19" i="6"/>
  <c r="AO33" i="6"/>
  <c r="AN127" i="7"/>
  <c r="AO25" i="7" s="1"/>
  <c r="AN126" i="7"/>
  <c r="AO24" i="7" s="1"/>
  <c r="AO116" i="8"/>
  <c r="AO80" i="8"/>
  <c r="AP4" i="8"/>
  <c r="AP132" i="8" s="1"/>
  <c r="AO11" i="8"/>
  <c r="AO7" i="8"/>
  <c r="AO6" i="8"/>
  <c r="AO5" i="8"/>
  <c r="AO3" i="8"/>
  <c r="AO100" i="7"/>
  <c r="AL127" i="8"/>
  <c r="AL129" i="8" s="1"/>
  <c r="AM155" i="7"/>
  <c r="AO38" i="6"/>
  <c r="AO99" i="7"/>
  <c r="AN124" i="7"/>
  <c r="AO22" i="7" s="1"/>
  <c r="AM109" i="7"/>
  <c r="AL73" i="8" s="1"/>
  <c r="AL69" i="24" s="1"/>
  <c r="AN45" i="6"/>
  <c r="AN40" i="6"/>
  <c r="AO17" i="6"/>
  <c r="AP25" i="6"/>
  <c r="AP11" i="6"/>
  <c r="AP30" i="6" s="1"/>
  <c r="AP23" i="6"/>
  <c r="AP3" i="6"/>
  <c r="AP24" i="6"/>
  <c r="AP12" i="6"/>
  <c r="AP31" i="6" s="1"/>
  <c r="AQ4" i="6"/>
  <c r="AP13" i="6"/>
  <c r="AP32" i="6" s="1"/>
  <c r="AN136" i="7"/>
  <c r="AO34" i="7" s="1"/>
  <c r="Z99" i="8"/>
  <c r="Z104" i="8"/>
  <c r="AR4" i="4"/>
  <c r="AQ3" i="4"/>
  <c r="AS104" i="7" l="1"/>
  <c r="AS106" i="7"/>
  <c r="AT1" i="7"/>
  <c r="AS108" i="7"/>
  <c r="AS107" i="7"/>
  <c r="AS2" i="7"/>
  <c r="AS105" i="7"/>
  <c r="AU1" i="5"/>
  <c r="AT2" i="5"/>
  <c r="AT2" i="6"/>
  <c r="AU1" i="6"/>
  <c r="Z106" i="8"/>
  <c r="Z104" i="24"/>
  <c r="AM136" i="8"/>
  <c r="AM131" i="24"/>
  <c r="K119" i="24"/>
  <c r="U94" i="8"/>
  <c r="U92" i="24"/>
  <c r="L107" i="24"/>
  <c r="AK30" i="24"/>
  <c r="AK33" i="24"/>
  <c r="AL120" i="8"/>
  <c r="AM19" i="24"/>
  <c r="AT2" i="24"/>
  <c r="AU1" i="24"/>
  <c r="AR23" i="4"/>
  <c r="AR21" i="4"/>
  <c r="AR22" i="4"/>
  <c r="AR24" i="4"/>
  <c r="AR25" i="4"/>
  <c r="AR20" i="4"/>
  <c r="AP201" i="4"/>
  <c r="AP62" i="4" s="1"/>
  <c r="AO84" i="4"/>
  <c r="AN28" i="8" s="1"/>
  <c r="AP115" i="4"/>
  <c r="AO29" i="8" s="1"/>
  <c r="AQ26" i="4"/>
  <c r="AP206" i="4"/>
  <c r="AP116" i="4" s="1"/>
  <c r="AO30" i="8" s="1"/>
  <c r="AP203" i="4"/>
  <c r="AO211" i="4"/>
  <c r="AO83" i="4"/>
  <c r="AL38" i="8"/>
  <c r="AL47" i="8" s="1"/>
  <c r="AL35" i="8"/>
  <c r="AM19" i="5" s="1"/>
  <c r="AP204" i="4"/>
  <c r="AM23" i="8"/>
  <c r="AP202" i="4"/>
  <c r="AN48" i="6"/>
  <c r="AM74" i="8" s="1"/>
  <c r="AM121" i="8" s="1"/>
  <c r="AP215" i="4"/>
  <c r="AO51" i="8" s="1"/>
  <c r="AM40" i="8"/>
  <c r="AN16" i="8"/>
  <c r="AL71" i="8"/>
  <c r="AM28" i="5" s="1"/>
  <c r="AK48" i="8"/>
  <c r="AK72" i="8"/>
  <c r="AK75" i="8" s="1"/>
  <c r="AL40" i="5" s="1"/>
  <c r="AO198" i="4"/>
  <c r="AQ133" i="4"/>
  <c r="AQ170" i="4" s="1"/>
  <c r="AQ147" i="4"/>
  <c r="AQ184" i="4" s="1"/>
  <c r="AQ205" i="4" s="1"/>
  <c r="AQ149" i="4"/>
  <c r="AQ186" i="4" s="1"/>
  <c r="AQ157" i="4"/>
  <c r="AQ194" i="4" s="1"/>
  <c r="AQ134" i="4"/>
  <c r="AQ171" i="4" s="1"/>
  <c r="AQ141" i="4"/>
  <c r="AQ178" i="4" s="1"/>
  <c r="AQ148" i="4"/>
  <c r="AQ185" i="4" s="1"/>
  <c r="AQ158" i="4"/>
  <c r="AQ195" i="4" s="1"/>
  <c r="AQ135" i="4"/>
  <c r="AQ172" i="4" s="1"/>
  <c r="AQ142" i="4"/>
  <c r="AQ179" i="4" s="1"/>
  <c r="AQ150" i="4"/>
  <c r="AQ187" i="4" s="1"/>
  <c r="AQ159" i="4"/>
  <c r="AQ196" i="4" s="1"/>
  <c r="AQ128" i="4"/>
  <c r="AQ165" i="4" s="1"/>
  <c r="AQ136" i="4"/>
  <c r="AQ173" i="4" s="1"/>
  <c r="AQ143" i="4"/>
  <c r="AQ180" i="4" s="1"/>
  <c r="AQ152" i="4"/>
  <c r="AQ189" i="4" s="1"/>
  <c r="AQ160" i="4"/>
  <c r="AQ197" i="4" s="1"/>
  <c r="AP161" i="4"/>
  <c r="AQ129" i="4"/>
  <c r="AQ166" i="4" s="1"/>
  <c r="AQ137" i="4"/>
  <c r="AQ174" i="4" s="1"/>
  <c r="AQ144" i="4"/>
  <c r="AQ181" i="4" s="1"/>
  <c r="AQ153" i="4"/>
  <c r="AQ190" i="4" s="1"/>
  <c r="AQ130" i="4"/>
  <c r="AQ167" i="4" s="1"/>
  <c r="AQ138" i="4"/>
  <c r="AQ175" i="4" s="1"/>
  <c r="AQ145" i="4"/>
  <c r="AQ182" i="4" s="1"/>
  <c r="AQ154" i="4"/>
  <c r="AQ191" i="4" s="1"/>
  <c r="AQ131" i="4"/>
  <c r="AQ168" i="4" s="1"/>
  <c r="AQ139" i="4"/>
  <c r="AQ176" i="4" s="1"/>
  <c r="AQ146" i="4"/>
  <c r="AQ183" i="4" s="1"/>
  <c r="AQ155" i="4"/>
  <c r="AQ192" i="4" s="1"/>
  <c r="AQ132" i="4"/>
  <c r="AQ169" i="4" s="1"/>
  <c r="AQ140" i="4"/>
  <c r="AQ177" i="4" s="1"/>
  <c r="AQ151" i="4"/>
  <c r="AQ188" i="4" s="1"/>
  <c r="AQ156" i="4"/>
  <c r="AQ193" i="4" s="1"/>
  <c r="AQ100" i="4"/>
  <c r="AQ108" i="4" s="1"/>
  <c r="AQ117" i="4" s="1"/>
  <c r="AP74" i="4"/>
  <c r="AP78" i="4" s="1"/>
  <c r="AP75" i="4"/>
  <c r="AP79" i="4" s="1"/>
  <c r="AQ31" i="4"/>
  <c r="AQ35" i="4"/>
  <c r="AQ51" i="4" s="1"/>
  <c r="AQ60" i="4" s="1"/>
  <c r="AQ32" i="4"/>
  <c r="AQ48" i="4" s="1"/>
  <c r="AQ57" i="4" s="1"/>
  <c r="AQ101" i="4"/>
  <c r="AQ109" i="4" s="1"/>
  <c r="AQ118" i="4" s="1"/>
  <c r="AQ36" i="4"/>
  <c r="AQ52" i="4" s="1"/>
  <c r="AQ61" i="4" s="1"/>
  <c r="AQ34" i="4"/>
  <c r="AQ50" i="4" s="1"/>
  <c r="AQ59" i="4" s="1"/>
  <c r="AQ102" i="4"/>
  <c r="AQ110" i="4" s="1"/>
  <c r="AQ119" i="4" s="1"/>
  <c r="AP47" i="7"/>
  <c r="AP45" i="7"/>
  <c r="AP48" i="7"/>
  <c r="AP82" i="7" s="1"/>
  <c r="AP49" i="7"/>
  <c r="AP83" i="7" s="1"/>
  <c r="AP50" i="7"/>
  <c r="AP84" i="7" s="1"/>
  <c r="AP51" i="7"/>
  <c r="AP85" i="7" s="1"/>
  <c r="AP54" i="7"/>
  <c r="AP88" i="7" s="1"/>
  <c r="AP55" i="7"/>
  <c r="AP89" i="7" s="1"/>
  <c r="AP46" i="7"/>
  <c r="AP80" i="7" s="1"/>
  <c r="AP56" i="7"/>
  <c r="AP90" i="7" s="1"/>
  <c r="AP52" i="7"/>
  <c r="AP86" i="7" s="1"/>
  <c r="AP57" i="7"/>
  <c r="AP91" i="7" s="1"/>
  <c r="AP59" i="7"/>
  <c r="AP93" i="7" s="1"/>
  <c r="AP65" i="7"/>
  <c r="AP58" i="7"/>
  <c r="AP92" i="7" s="1"/>
  <c r="AP60" i="7"/>
  <c r="AP94" i="7" s="1"/>
  <c r="AP61" i="7"/>
  <c r="AP95" i="7" s="1"/>
  <c r="AP53" i="7"/>
  <c r="AP87" i="7" s="1"/>
  <c r="AP66" i="7"/>
  <c r="AP70" i="7"/>
  <c r="AP138" i="7" s="1"/>
  <c r="AQ36" i="7" s="1"/>
  <c r="AP62" i="7"/>
  <c r="AP96" i="7" s="1"/>
  <c r="AP68" i="7"/>
  <c r="AP72" i="7"/>
  <c r="AP140" i="7" s="1"/>
  <c r="AQ38" i="7" s="1"/>
  <c r="AP63" i="7"/>
  <c r="AP97" i="7" s="1"/>
  <c r="AP71" i="7"/>
  <c r="AP139" i="7" s="1"/>
  <c r="AQ37" i="7" s="1"/>
  <c r="AP74" i="7"/>
  <c r="AP142" i="7" s="1"/>
  <c r="AQ40" i="7" s="1"/>
  <c r="AP64" i="7"/>
  <c r="AP98" i="7" s="1"/>
  <c r="AP73" i="7"/>
  <c r="AP141" i="7" s="1"/>
  <c r="AQ39" i="7" s="1"/>
  <c r="AP69" i="7"/>
  <c r="AP67" i="7"/>
  <c r="AQ103" i="4"/>
  <c r="AQ111" i="4" s="1"/>
  <c r="AQ120" i="4" s="1"/>
  <c r="AR10" i="4"/>
  <c r="AR102" i="4" s="1"/>
  <c r="AQ33" i="4"/>
  <c r="AQ49" i="4" s="1"/>
  <c r="AQ58" i="4" s="1"/>
  <c r="AQ98" i="4"/>
  <c r="AQ106" i="4" s="1"/>
  <c r="AR4" i="7"/>
  <c r="AQ5" i="7"/>
  <c r="AQ6" i="7" s="1"/>
  <c r="AN38" i="8"/>
  <c r="AN45" i="8"/>
  <c r="AN44" i="8"/>
  <c r="AN43" i="8"/>
  <c r="AN46" i="8"/>
  <c r="AO17" i="8"/>
  <c r="AN42" i="8"/>
  <c r="AN41" i="8"/>
  <c r="AM27" i="8"/>
  <c r="AT2" i="8"/>
  <c r="AU1" i="8"/>
  <c r="AO121" i="4"/>
  <c r="AO32" i="8"/>
  <c r="AO20" i="8"/>
  <c r="AO31" i="8"/>
  <c r="AO19" i="8"/>
  <c r="AO34" i="8"/>
  <c r="AO22" i="8"/>
  <c r="AO18" i="8"/>
  <c r="AO33" i="8"/>
  <c r="AO21" i="8"/>
  <c r="AN15" i="8"/>
  <c r="AP112" i="4"/>
  <c r="AO80" i="4"/>
  <c r="AN85" i="4"/>
  <c r="AQ107" i="4"/>
  <c r="AR90" i="4"/>
  <c r="AR91" i="4"/>
  <c r="AR71" i="4"/>
  <c r="AR70" i="4"/>
  <c r="AP47" i="4"/>
  <c r="AR44" i="4"/>
  <c r="AR43" i="4"/>
  <c r="AR42" i="4"/>
  <c r="AR41" i="4"/>
  <c r="AR40" i="4"/>
  <c r="AR39" i="4"/>
  <c r="P8" i="5"/>
  <c r="R11" i="5" s="1"/>
  <c r="K124" i="8"/>
  <c r="K139" i="8" s="1"/>
  <c r="I124" i="14" s="1"/>
  <c r="L36" i="5"/>
  <c r="K98" i="8" s="1"/>
  <c r="K86" i="8"/>
  <c r="M18" i="5"/>
  <c r="M20" i="5"/>
  <c r="M27" i="5" s="1"/>
  <c r="M29" i="5" s="1"/>
  <c r="AR12" i="4"/>
  <c r="AR9" i="4"/>
  <c r="N41" i="5"/>
  <c r="N42" i="5" s="1"/>
  <c r="N43" i="5" s="1"/>
  <c r="I121" i="14"/>
  <c r="K109" i="8"/>
  <c r="K110" i="8" s="1"/>
  <c r="O14" i="5"/>
  <c r="N118" i="8" s="1"/>
  <c r="O13" i="5"/>
  <c r="N85" i="8" s="1"/>
  <c r="AA104" i="8"/>
  <c r="AC41" i="6"/>
  <c r="AP19" i="6"/>
  <c r="AN109" i="7"/>
  <c r="AM73" i="8" s="1"/>
  <c r="AM69" i="24" s="1"/>
  <c r="AQ221" i="4"/>
  <c r="AP57" i="8" s="1"/>
  <c r="AQ220" i="4"/>
  <c r="AP56" i="8" s="1"/>
  <c r="AQ219" i="4"/>
  <c r="AP55" i="8" s="1"/>
  <c r="AQ218" i="4"/>
  <c r="AP54" i="8" s="1"/>
  <c r="AQ223" i="4"/>
  <c r="AP59" i="8" s="1"/>
  <c r="AQ226" i="4"/>
  <c r="AP62" i="8" s="1"/>
  <c r="AQ225" i="4"/>
  <c r="AP61" i="8" s="1"/>
  <c r="AQ224" i="4"/>
  <c r="AP60" i="8" s="1"/>
  <c r="AQ229" i="4"/>
  <c r="AP65" i="8" s="1"/>
  <c r="AQ228" i="4"/>
  <c r="AP64" i="8" s="1"/>
  <c r="AQ227" i="4"/>
  <c r="AP63" i="8" s="1"/>
  <c r="AQ233" i="4"/>
  <c r="AP69" i="8" s="1"/>
  <c r="AQ231" i="4"/>
  <c r="AP67" i="8" s="1"/>
  <c r="AQ222" i="4"/>
  <c r="AP58" i="8" s="1"/>
  <c r="AQ230" i="4"/>
  <c r="AP66" i="8" s="1"/>
  <c r="AQ232" i="4"/>
  <c r="AP68" i="8" s="1"/>
  <c r="AQ234" i="4"/>
  <c r="AP70" i="8" s="1"/>
  <c r="AP39" i="6"/>
  <c r="AQ19" i="6" s="1"/>
  <c r="AO108" i="8"/>
  <c r="AQ127" i="4"/>
  <c r="AQ164" i="4" s="1"/>
  <c r="AO122" i="7"/>
  <c r="AP20" i="7" s="1"/>
  <c r="AO136" i="7"/>
  <c r="AP34" i="7" s="1"/>
  <c r="AS2" i="4"/>
  <c r="AT1" i="4"/>
  <c r="AK91" i="8"/>
  <c r="AK92" i="8"/>
  <c r="AV4" i="24"/>
  <c r="AU78" i="24"/>
  <c r="AU8" i="24"/>
  <c r="AU3" i="24"/>
  <c r="AU112" i="24"/>
  <c r="AO129" i="7"/>
  <c r="AP27" i="7" s="1"/>
  <c r="AO123" i="7"/>
  <c r="AP21" i="7" s="1"/>
  <c r="AO116" i="7"/>
  <c r="AP14" i="7" s="1"/>
  <c r="AS11" i="4"/>
  <c r="AO127" i="7"/>
  <c r="AP25" i="7" s="1"/>
  <c r="AP33" i="6"/>
  <c r="AO134" i="7"/>
  <c r="AP32" i="7" s="1"/>
  <c r="AO20" i="6"/>
  <c r="AO131" i="7"/>
  <c r="AP29" i="7" s="1"/>
  <c r="AO133" i="7"/>
  <c r="AP31" i="7" s="1"/>
  <c r="AO117" i="7"/>
  <c r="AP15" i="7" s="1"/>
  <c r="AR4" i="5"/>
  <c r="AQ5" i="5"/>
  <c r="AQ3" i="5"/>
  <c r="AO152" i="7"/>
  <c r="AP38" i="6"/>
  <c r="AO119" i="7"/>
  <c r="AP17" i="7" s="1"/>
  <c r="AO46" i="6"/>
  <c r="AP18" i="6"/>
  <c r="AP116" i="8"/>
  <c r="AP80" i="8"/>
  <c r="AQ4" i="8"/>
  <c r="AQ132" i="8" s="1"/>
  <c r="AP11" i="8"/>
  <c r="AP7" i="8"/>
  <c r="AP6" i="8"/>
  <c r="AP5" i="8"/>
  <c r="AP3" i="8"/>
  <c r="AO126" i="7"/>
  <c r="AP24" i="7" s="1"/>
  <c r="AN134" i="8"/>
  <c r="AP102" i="7"/>
  <c r="AN33" i="7"/>
  <c r="AN135" i="7" s="1"/>
  <c r="AM147" i="7"/>
  <c r="AO154" i="7"/>
  <c r="AO75" i="7"/>
  <c r="AO79" i="7"/>
  <c r="AP26" i="6"/>
  <c r="AO133" i="8" s="1"/>
  <c r="AP37" i="6"/>
  <c r="AR3" i="4"/>
  <c r="AS4" i="4"/>
  <c r="AO124" i="7"/>
  <c r="AP22" i="7" s="1"/>
  <c r="AO128" i="7"/>
  <c r="AP26" i="7" s="1"/>
  <c r="AQ145" i="7"/>
  <c r="AQ112" i="7"/>
  <c r="AQ151" i="7"/>
  <c r="AQ78" i="7"/>
  <c r="AQ10" i="7"/>
  <c r="AQ3" i="7"/>
  <c r="AQ44" i="7"/>
  <c r="AP99" i="7"/>
  <c r="AP103" i="7"/>
  <c r="AM146" i="7"/>
  <c r="AN13" i="7"/>
  <c r="AN115" i="7" s="1"/>
  <c r="AO118" i="7"/>
  <c r="AP16" i="7" s="1"/>
  <c r="AO132" i="7"/>
  <c r="AP30" i="7" s="1"/>
  <c r="AM235" i="4"/>
  <c r="AN217" i="4"/>
  <c r="AM53" i="8" s="1"/>
  <c r="AN216" i="4"/>
  <c r="AM52" i="8" s="1"/>
  <c r="AP100" i="7"/>
  <c r="AO120" i="7"/>
  <c r="AP18" i="7" s="1"/>
  <c r="AM127" i="8"/>
  <c r="AM129" i="8" s="1"/>
  <c r="AN155" i="7"/>
  <c r="X11" i="7"/>
  <c r="W148" i="7"/>
  <c r="W143" i="7"/>
  <c r="AQ25" i="6"/>
  <c r="AQ11" i="6"/>
  <c r="AQ30" i="6" s="1"/>
  <c r="AQ23" i="6"/>
  <c r="AQ3" i="6"/>
  <c r="AQ24" i="6"/>
  <c r="AQ12" i="6"/>
  <c r="AQ31" i="6" s="1"/>
  <c r="AR4" i="6"/>
  <c r="AQ13" i="6"/>
  <c r="AQ32" i="6" s="1"/>
  <c r="AO80" i="7"/>
  <c r="AO114" i="7" s="1"/>
  <c r="AP12" i="7" s="1"/>
  <c r="AO125" i="7"/>
  <c r="AP23" i="7" s="1"/>
  <c r="AO130" i="7"/>
  <c r="AP28" i="7" s="1"/>
  <c r="AO45" i="6"/>
  <c r="AO40" i="6"/>
  <c r="AP17" i="6"/>
  <c r="AO137" i="7"/>
  <c r="AP35" i="7" s="1"/>
  <c r="AO153" i="7"/>
  <c r="AN128" i="8" s="1"/>
  <c r="AO101" i="7"/>
  <c r="AO121" i="7"/>
  <c r="AP19" i="7" s="1"/>
  <c r="AT105" i="7" l="1"/>
  <c r="AT106" i="7"/>
  <c r="AT104" i="7"/>
  <c r="AU1" i="7"/>
  <c r="AT108" i="7"/>
  <c r="AT2" i="7"/>
  <c r="AT107" i="7"/>
  <c r="AU2" i="5"/>
  <c r="AV1" i="5"/>
  <c r="AM120" i="8"/>
  <c r="AV1" i="6"/>
  <c r="AU2" i="6"/>
  <c r="AA106" i="8"/>
  <c r="AA104" i="24"/>
  <c r="K134" i="24"/>
  <c r="K133" i="24"/>
  <c r="K101" i="8"/>
  <c r="K111" i="8" s="1"/>
  <c r="K99" i="24"/>
  <c r="K109" i="24" s="1"/>
  <c r="L108" i="24"/>
  <c r="AL30" i="24"/>
  <c r="AL33" i="24"/>
  <c r="AM30" i="24"/>
  <c r="AM34" i="24"/>
  <c r="AV1" i="24"/>
  <c r="AU2" i="24"/>
  <c r="AP83" i="4"/>
  <c r="AO27" i="8" s="1"/>
  <c r="AQ115" i="4"/>
  <c r="AP29" i="8" s="1"/>
  <c r="AS21" i="4"/>
  <c r="AS22" i="4"/>
  <c r="AS23" i="4"/>
  <c r="AS24" i="4"/>
  <c r="AS25" i="4"/>
  <c r="AS20" i="4"/>
  <c r="AO48" i="6"/>
  <c r="AN74" i="8" s="1"/>
  <c r="AR26" i="4"/>
  <c r="AQ203" i="4"/>
  <c r="AQ201" i="4"/>
  <c r="AQ62" i="4" s="1"/>
  <c r="AP211" i="4"/>
  <c r="AP84" i="4"/>
  <c r="AO28" i="8" s="1"/>
  <c r="AQ202" i="4"/>
  <c r="AN40" i="8"/>
  <c r="AQ206" i="4"/>
  <c r="AQ116" i="4" s="1"/>
  <c r="AP30" i="8" s="1"/>
  <c r="AQ204" i="4"/>
  <c r="AN23" i="8"/>
  <c r="AQ215" i="4"/>
  <c r="AP51" i="8" s="1"/>
  <c r="AM71" i="8"/>
  <c r="AN28" i="5" s="1"/>
  <c r="AO16" i="8"/>
  <c r="AO41" i="8"/>
  <c r="AM35" i="8"/>
  <c r="AN19" i="5" s="1"/>
  <c r="AL48" i="8"/>
  <c r="AL72" i="8"/>
  <c r="AL75" i="8" s="1"/>
  <c r="AM40" i="5" s="1"/>
  <c r="AP198" i="4"/>
  <c r="AR158" i="4"/>
  <c r="AR195" i="4" s="1"/>
  <c r="AR137" i="4"/>
  <c r="AR174" i="4" s="1"/>
  <c r="AR141" i="4"/>
  <c r="AR178" i="4" s="1"/>
  <c r="AR142" i="4"/>
  <c r="AR179" i="4" s="1"/>
  <c r="AR145" i="4"/>
  <c r="AR182" i="4" s="1"/>
  <c r="AR151" i="4"/>
  <c r="AR188" i="4" s="1"/>
  <c r="AR129" i="4"/>
  <c r="AR166" i="4" s="1"/>
  <c r="AR148" i="4"/>
  <c r="AR185" i="4" s="1"/>
  <c r="AR133" i="4"/>
  <c r="AR170" i="4" s="1"/>
  <c r="AR153" i="4"/>
  <c r="AR190" i="4" s="1"/>
  <c r="AR134" i="4"/>
  <c r="AR171" i="4" s="1"/>
  <c r="AR157" i="4"/>
  <c r="AR194" i="4" s="1"/>
  <c r="AR128" i="4"/>
  <c r="AR165" i="4" s="1"/>
  <c r="AR136" i="4"/>
  <c r="AR173" i="4" s="1"/>
  <c r="AR144" i="4"/>
  <c r="AR181" i="4" s="1"/>
  <c r="AR152" i="4"/>
  <c r="AR189" i="4" s="1"/>
  <c r="AR160" i="4"/>
  <c r="AR197" i="4" s="1"/>
  <c r="AR130" i="4"/>
  <c r="AR167" i="4" s="1"/>
  <c r="AR138" i="4"/>
  <c r="AR175" i="4" s="1"/>
  <c r="AR149" i="4"/>
  <c r="AR186" i="4" s="1"/>
  <c r="AR154" i="4"/>
  <c r="AR191" i="4" s="1"/>
  <c r="AQ161" i="4"/>
  <c r="AR131" i="4"/>
  <c r="AR168" i="4" s="1"/>
  <c r="AR139" i="4"/>
  <c r="AR176" i="4" s="1"/>
  <c r="AR146" i="4"/>
  <c r="AR183" i="4" s="1"/>
  <c r="AR155" i="4"/>
  <c r="AR192" i="4" s="1"/>
  <c r="AR132" i="4"/>
  <c r="AR169" i="4" s="1"/>
  <c r="AR140" i="4"/>
  <c r="AR177" i="4" s="1"/>
  <c r="AR147" i="4"/>
  <c r="AR184" i="4" s="1"/>
  <c r="AR205" i="4" s="1"/>
  <c r="AR156" i="4"/>
  <c r="AR193" i="4" s="1"/>
  <c r="AR135" i="4"/>
  <c r="AR172" i="4" s="1"/>
  <c r="AR143" i="4"/>
  <c r="AR180" i="4" s="1"/>
  <c r="AR150" i="4"/>
  <c r="AR187" i="4" s="1"/>
  <c r="AR159" i="4"/>
  <c r="AR196" i="4" s="1"/>
  <c r="AQ74" i="4"/>
  <c r="AQ78" i="4" s="1"/>
  <c r="AQ75" i="4"/>
  <c r="AQ79" i="4" s="1"/>
  <c r="AR103" i="4"/>
  <c r="AR111" i="4" s="1"/>
  <c r="AR120" i="4" s="1"/>
  <c r="AR100" i="4"/>
  <c r="AR108" i="4" s="1"/>
  <c r="AR117" i="4" s="1"/>
  <c r="AR101" i="4"/>
  <c r="AR109" i="4" s="1"/>
  <c r="AR118" i="4" s="1"/>
  <c r="AR99" i="4"/>
  <c r="AR107" i="4" s="1"/>
  <c r="AR98" i="4"/>
  <c r="AR106" i="4" s="1"/>
  <c r="AR35" i="4"/>
  <c r="AR51" i="4" s="1"/>
  <c r="AR60" i="4" s="1"/>
  <c r="AR36" i="4"/>
  <c r="AR52" i="4" s="1"/>
  <c r="AR61" i="4" s="1"/>
  <c r="AR31" i="4"/>
  <c r="AR33" i="4"/>
  <c r="AR49" i="4" s="1"/>
  <c r="AR58" i="4" s="1"/>
  <c r="AQ48" i="7"/>
  <c r="AQ82" i="7" s="1"/>
  <c r="AQ46" i="7"/>
  <c r="AQ80" i="7" s="1"/>
  <c r="AQ47" i="7"/>
  <c r="AQ45" i="7"/>
  <c r="AQ79" i="7" s="1"/>
  <c r="AQ49" i="7"/>
  <c r="AQ83" i="7" s="1"/>
  <c r="AQ52" i="7"/>
  <c r="AQ86" i="7" s="1"/>
  <c r="AQ53" i="7"/>
  <c r="AQ87" i="7" s="1"/>
  <c r="AQ56" i="7"/>
  <c r="AQ90" i="7" s="1"/>
  <c r="AQ55" i="7"/>
  <c r="AQ89" i="7" s="1"/>
  <c r="AQ51" i="7"/>
  <c r="AQ85" i="7" s="1"/>
  <c r="AQ54" i="7"/>
  <c r="AQ88" i="7" s="1"/>
  <c r="AQ58" i="7"/>
  <c r="AQ92" i="7" s="1"/>
  <c r="AQ60" i="7"/>
  <c r="AQ94" i="7" s="1"/>
  <c r="AQ50" i="7"/>
  <c r="AQ84" i="7" s="1"/>
  <c r="AQ61" i="7"/>
  <c r="AQ95" i="7" s="1"/>
  <c r="AQ57" i="7"/>
  <c r="AQ91" i="7" s="1"/>
  <c r="AQ59" i="7"/>
  <c r="AQ93" i="7" s="1"/>
  <c r="AQ65" i="7"/>
  <c r="AQ63" i="7"/>
  <c r="AQ97" i="7" s="1"/>
  <c r="AQ64" i="7"/>
  <c r="AQ98" i="7" s="1"/>
  <c r="AQ67" i="7"/>
  <c r="AQ66" i="7"/>
  <c r="AQ70" i="7"/>
  <c r="AQ138" i="7" s="1"/>
  <c r="AR36" i="7" s="1"/>
  <c r="AQ62" i="7"/>
  <c r="AQ96" i="7" s="1"/>
  <c r="AQ71" i="7"/>
  <c r="AQ139" i="7" s="1"/>
  <c r="AR37" i="7" s="1"/>
  <c r="AQ72" i="7"/>
  <c r="AQ74" i="7"/>
  <c r="AQ142" i="7" s="1"/>
  <c r="AR40" i="7" s="1"/>
  <c r="AQ68" i="7"/>
  <c r="AQ73" i="7"/>
  <c r="AQ141" i="7" s="1"/>
  <c r="AR39" i="7" s="1"/>
  <c r="AQ69" i="7"/>
  <c r="AR34" i="4"/>
  <c r="AR50" i="4" s="1"/>
  <c r="AR59" i="4" s="1"/>
  <c r="AS10" i="4"/>
  <c r="AS102" i="4" s="1"/>
  <c r="AR32" i="4"/>
  <c r="AS4" i="7"/>
  <c r="AR5" i="7"/>
  <c r="AR6" i="7" s="1"/>
  <c r="AO42" i="8"/>
  <c r="AO43" i="8"/>
  <c r="AO45" i="8"/>
  <c r="AO44" i="8"/>
  <c r="AM39" i="8"/>
  <c r="AM47" i="8" s="1"/>
  <c r="AO46" i="8"/>
  <c r="AN27" i="8"/>
  <c r="AU2" i="8"/>
  <c r="AV1" i="8"/>
  <c r="AP17" i="8"/>
  <c r="AP34" i="8"/>
  <c r="AP22" i="8"/>
  <c r="AP32" i="8"/>
  <c r="AP20" i="8"/>
  <c r="AP18" i="8"/>
  <c r="AP31" i="8"/>
  <c r="AP19" i="8"/>
  <c r="AP33" i="8"/>
  <c r="AP21" i="8"/>
  <c r="AO15" i="8"/>
  <c r="AP121" i="4"/>
  <c r="AR110" i="4"/>
  <c r="AR119" i="4" s="1"/>
  <c r="AP80" i="4"/>
  <c r="AO85" i="4"/>
  <c r="AQ112" i="4"/>
  <c r="AS91" i="4"/>
  <c r="AS90" i="4"/>
  <c r="AP53" i="4"/>
  <c r="AO14" i="8" s="1"/>
  <c r="AP56" i="4"/>
  <c r="AP63" i="4" s="1"/>
  <c r="AS71" i="4"/>
  <c r="AS70" i="4"/>
  <c r="AQ47" i="4"/>
  <c r="AS44" i="4"/>
  <c r="AS43" i="4"/>
  <c r="AS41" i="4"/>
  <c r="AS42" i="4"/>
  <c r="AS39" i="4"/>
  <c r="AS40" i="4"/>
  <c r="M109" i="14"/>
  <c r="S12" i="5"/>
  <c r="Q10" i="5"/>
  <c r="P9" i="5"/>
  <c r="P14" i="5" s="1"/>
  <c r="O118" i="8" s="1"/>
  <c r="O43" i="24"/>
  <c r="O68" i="24" s="1"/>
  <c r="O71" i="24" s="1"/>
  <c r="M76" i="8"/>
  <c r="K140" i="8"/>
  <c r="L138" i="8" s="1"/>
  <c r="P34" i="5"/>
  <c r="N32" i="5"/>
  <c r="M31" i="5"/>
  <c r="M35" i="5" s="1"/>
  <c r="L119" i="8" s="1"/>
  <c r="O33" i="5"/>
  <c r="M21" i="5"/>
  <c r="AS12" i="4"/>
  <c r="AS9" i="4"/>
  <c r="L122" i="8"/>
  <c r="L77" i="8"/>
  <c r="AP47" i="6"/>
  <c r="AP20" i="6"/>
  <c r="AP108" i="8"/>
  <c r="AO134" i="8"/>
  <c r="AO136" i="8" s="1"/>
  <c r="AD41" i="6"/>
  <c r="AC99" i="8" s="1"/>
  <c r="AR222" i="4"/>
  <c r="AQ58" i="8" s="1"/>
  <c r="AR221" i="4"/>
  <c r="AQ57" i="8" s="1"/>
  <c r="AR220" i="4"/>
  <c r="AQ56" i="8" s="1"/>
  <c r="AR219" i="4"/>
  <c r="AQ55" i="8" s="1"/>
  <c r="AR218" i="4"/>
  <c r="AQ54" i="8" s="1"/>
  <c r="AR223" i="4"/>
  <c r="AQ59" i="8" s="1"/>
  <c r="AR226" i="4"/>
  <c r="AQ62" i="8" s="1"/>
  <c r="AR225" i="4"/>
  <c r="AQ61" i="8" s="1"/>
  <c r="AR224" i="4"/>
  <c r="AQ60" i="8" s="1"/>
  <c r="AR230" i="4"/>
  <c r="AQ66" i="8" s="1"/>
  <c r="AR229" i="4"/>
  <c r="AQ65" i="8" s="1"/>
  <c r="AR227" i="4"/>
  <c r="AQ63" i="8" s="1"/>
  <c r="AR233" i="4"/>
  <c r="AQ69" i="8" s="1"/>
  <c r="AR228" i="4"/>
  <c r="AQ64" i="8" s="1"/>
  <c r="AR232" i="4"/>
  <c r="AQ68" i="8" s="1"/>
  <c r="AR231" i="4"/>
  <c r="AQ67" i="8" s="1"/>
  <c r="AR234" i="4"/>
  <c r="AQ70" i="8" s="1"/>
  <c r="AR127" i="4"/>
  <c r="AR164" i="4" s="1"/>
  <c r="AP129" i="7"/>
  <c r="AQ27" i="7" s="1"/>
  <c r="AP122" i="7"/>
  <c r="AQ20" i="7" s="1"/>
  <c r="AP136" i="7"/>
  <c r="AQ34" i="7" s="1"/>
  <c r="AQ99" i="7"/>
  <c r="AU1" i="4"/>
  <c r="AT2" i="4"/>
  <c r="AP133" i="7"/>
  <c r="AQ31" i="7" s="1"/>
  <c r="AL91" i="8"/>
  <c r="AL92" i="8"/>
  <c r="AP134" i="7"/>
  <c r="AQ32" i="7" s="1"/>
  <c r="AP123" i="7"/>
  <c r="AQ21" i="7" s="1"/>
  <c r="AV3" i="24"/>
  <c r="AW4" i="24"/>
  <c r="AV8" i="24"/>
  <c r="AV78" i="24"/>
  <c r="AV112" i="24"/>
  <c r="AP121" i="7"/>
  <c r="AQ19" i="7" s="1"/>
  <c r="AP132" i="7"/>
  <c r="AQ30" i="7" s="1"/>
  <c r="AP114" i="7"/>
  <c r="AQ12" i="7" s="1"/>
  <c r="AP118" i="7"/>
  <c r="AQ16" i="7" s="1"/>
  <c r="AP137" i="7"/>
  <c r="AQ35" i="7" s="1"/>
  <c r="AP130" i="7"/>
  <c r="AQ28" i="7" s="1"/>
  <c r="AQ100" i="7"/>
  <c r="AP125" i="7"/>
  <c r="AQ23" i="7" s="1"/>
  <c r="AQ33" i="6"/>
  <c r="AP134" i="8" s="1"/>
  <c r="AP124" i="7"/>
  <c r="AQ22" i="7" s="1"/>
  <c r="AQ103" i="7"/>
  <c r="AQ101" i="7"/>
  <c r="AN235" i="4"/>
  <c r="AO109" i="7"/>
  <c r="AN73" i="8" s="1"/>
  <c r="AT11" i="4"/>
  <c r="AP120" i="7"/>
  <c r="AQ18" i="7" s="1"/>
  <c r="AQ140" i="7"/>
  <c r="AR38" i="7" s="1"/>
  <c r="AP131" i="7"/>
  <c r="AQ29" i="7" s="1"/>
  <c r="AQ39" i="6"/>
  <c r="AQ102" i="7"/>
  <c r="AN136" i="8"/>
  <c r="AQ37" i="6"/>
  <c r="AQ26" i="6"/>
  <c r="AP133" i="8" s="1"/>
  <c r="AP152" i="7"/>
  <c r="AP81" i="7"/>
  <c r="AO216" i="4"/>
  <c r="AN52" i="8" s="1"/>
  <c r="AO217" i="4"/>
  <c r="AN53" i="8" s="1"/>
  <c r="AB99" i="8"/>
  <c r="AB104" i="8"/>
  <c r="AN146" i="7"/>
  <c r="AO13" i="7"/>
  <c r="AO115" i="7" s="1"/>
  <c r="AP126" i="7"/>
  <c r="AQ24" i="7" s="1"/>
  <c r="AR5" i="5"/>
  <c r="AR3" i="5"/>
  <c r="AS4" i="5"/>
  <c r="AR23" i="6"/>
  <c r="AR3" i="6"/>
  <c r="AR24" i="6"/>
  <c r="AR12" i="6"/>
  <c r="AR31" i="6" s="1"/>
  <c r="AS4" i="6"/>
  <c r="AR25" i="6"/>
  <c r="AR13" i="6"/>
  <c r="AR32" i="6" s="1"/>
  <c r="AR11" i="6"/>
  <c r="AR30" i="6" s="1"/>
  <c r="AR145" i="7"/>
  <c r="AR112" i="7"/>
  <c r="AR151" i="7"/>
  <c r="AR78" i="7"/>
  <c r="AR10" i="7"/>
  <c r="AR3" i="7"/>
  <c r="AR44" i="7"/>
  <c r="AP40" i="6"/>
  <c r="AP45" i="6"/>
  <c r="AQ17" i="6"/>
  <c r="X41" i="7"/>
  <c r="X113" i="7"/>
  <c r="AS3" i="4"/>
  <c r="AT4" i="4"/>
  <c r="AQ38" i="6"/>
  <c r="AP127" i="7"/>
  <c r="AQ25" i="7" s="1"/>
  <c r="AP116" i="7"/>
  <c r="AQ14" i="7" s="1"/>
  <c r="AP119" i="7"/>
  <c r="AQ17" i="7" s="1"/>
  <c r="V93" i="8"/>
  <c r="W149" i="7"/>
  <c r="AP153" i="7"/>
  <c r="AO128" i="8" s="1"/>
  <c r="AP101" i="7"/>
  <c r="AN147" i="7"/>
  <c r="AO33" i="7"/>
  <c r="AO135" i="7" s="1"/>
  <c r="AP154" i="7"/>
  <c r="AP75" i="7"/>
  <c r="AP79" i="7"/>
  <c r="AP128" i="7"/>
  <c r="AQ26" i="7" s="1"/>
  <c r="AP117" i="7"/>
  <c r="AQ15" i="7" s="1"/>
  <c r="AQ116" i="8"/>
  <c r="AQ80" i="8"/>
  <c r="AR4" i="8"/>
  <c r="AR132" i="8" s="1"/>
  <c r="AQ11" i="8"/>
  <c r="AQ7" i="8"/>
  <c r="AQ6" i="8"/>
  <c r="AQ5" i="8"/>
  <c r="AQ3" i="8"/>
  <c r="AP46" i="6"/>
  <c r="AQ18" i="6"/>
  <c r="AQ20" i="6" s="1"/>
  <c r="AN127" i="8"/>
  <c r="AO155" i="7"/>
  <c r="AU108" i="7" l="1"/>
  <c r="AU105" i="7"/>
  <c r="AU106" i="7"/>
  <c r="AV1" i="7"/>
  <c r="AU2" i="7"/>
  <c r="AU107" i="7"/>
  <c r="AU104" i="7"/>
  <c r="AW1" i="5"/>
  <c r="AV2" i="5"/>
  <c r="AQ84" i="4"/>
  <c r="AP28" i="8" s="1"/>
  <c r="AN120" i="8"/>
  <c r="AW1" i="6"/>
  <c r="AV2" i="6"/>
  <c r="AB106" i="8"/>
  <c r="AB104" i="24"/>
  <c r="K135" i="24"/>
  <c r="K82" i="24" s="1"/>
  <c r="L119" i="24"/>
  <c r="V94" i="8"/>
  <c r="V92" i="24"/>
  <c r="M122" i="8"/>
  <c r="M73" i="24"/>
  <c r="AW1" i="24"/>
  <c r="AV2" i="24"/>
  <c r="AT24" i="4"/>
  <c r="AT21" i="4"/>
  <c r="AT25" i="4"/>
  <c r="AT20" i="4"/>
  <c r="AT22" i="4"/>
  <c r="AT23" i="4"/>
  <c r="AR203" i="4"/>
  <c r="AR201" i="4"/>
  <c r="AR62" i="4" s="1"/>
  <c r="AQ83" i="4"/>
  <c r="AP27" i="8" s="1"/>
  <c r="AS26" i="4"/>
  <c r="AQ211" i="4"/>
  <c r="AR115" i="4"/>
  <c r="AQ29" i="8" s="1"/>
  <c r="AR204" i="4"/>
  <c r="AR202" i="4"/>
  <c r="AR206" i="4"/>
  <c r="AR116" i="4" s="1"/>
  <c r="AQ30" i="8" s="1"/>
  <c r="AP48" i="6"/>
  <c r="AO74" i="8" s="1"/>
  <c r="AO40" i="8"/>
  <c r="AR215" i="4"/>
  <c r="AQ51" i="8" s="1"/>
  <c r="AN71" i="8"/>
  <c r="AO28" i="5" s="1"/>
  <c r="AN121" i="8"/>
  <c r="AN35" i="8"/>
  <c r="AO19" i="5" s="1"/>
  <c r="AO23" i="8"/>
  <c r="AM48" i="8"/>
  <c r="AM72" i="8"/>
  <c r="AM75" i="8" s="1"/>
  <c r="AN40" i="5" s="1"/>
  <c r="AQ198" i="4"/>
  <c r="AS141" i="4"/>
  <c r="AS178" i="4" s="1"/>
  <c r="AS132" i="4"/>
  <c r="AS169" i="4" s="1"/>
  <c r="AS140" i="4"/>
  <c r="AS177" i="4" s="1"/>
  <c r="AS152" i="4"/>
  <c r="AS189" i="4" s="1"/>
  <c r="AS160" i="4"/>
  <c r="AS197" i="4" s="1"/>
  <c r="AS128" i="4"/>
  <c r="AS165" i="4" s="1"/>
  <c r="AS133" i="4"/>
  <c r="AS170" i="4" s="1"/>
  <c r="AS143" i="4"/>
  <c r="AS180" i="4" s="1"/>
  <c r="AS153" i="4"/>
  <c r="AS190" i="4" s="1"/>
  <c r="AR161" i="4"/>
  <c r="AS129" i="4"/>
  <c r="AS166" i="4" s="1"/>
  <c r="AS134" i="4"/>
  <c r="AS171" i="4" s="1"/>
  <c r="AS142" i="4"/>
  <c r="AS179" i="4" s="1"/>
  <c r="AS154" i="4"/>
  <c r="AS191" i="4" s="1"/>
  <c r="AS130" i="4"/>
  <c r="AS167" i="4" s="1"/>
  <c r="AS135" i="4"/>
  <c r="AS172" i="4" s="1"/>
  <c r="AS148" i="4"/>
  <c r="AS185" i="4" s="1"/>
  <c r="AS155" i="4"/>
  <c r="AS192" i="4" s="1"/>
  <c r="AS144" i="4"/>
  <c r="AS181" i="4" s="1"/>
  <c r="AS136" i="4"/>
  <c r="AS173" i="4" s="1"/>
  <c r="AS146" i="4"/>
  <c r="AS183" i="4" s="1"/>
  <c r="AS156" i="4"/>
  <c r="AS193" i="4" s="1"/>
  <c r="AS145" i="4"/>
  <c r="AS182" i="4" s="1"/>
  <c r="AS137" i="4"/>
  <c r="AS174" i="4" s="1"/>
  <c r="AS147" i="4"/>
  <c r="AS184" i="4" s="1"/>
  <c r="AS205" i="4" s="1"/>
  <c r="AS157" i="4"/>
  <c r="AS194" i="4" s="1"/>
  <c r="AS149" i="4"/>
  <c r="AS186" i="4" s="1"/>
  <c r="AS138" i="4"/>
  <c r="AS175" i="4" s="1"/>
  <c r="AS150" i="4"/>
  <c r="AS187" i="4" s="1"/>
  <c r="AS158" i="4"/>
  <c r="AS195" i="4" s="1"/>
  <c r="AS131" i="4"/>
  <c r="AS168" i="4" s="1"/>
  <c r="AS139" i="4"/>
  <c r="AS176" i="4" s="1"/>
  <c r="AS151" i="4"/>
  <c r="AS188" i="4" s="1"/>
  <c r="AS159" i="4"/>
  <c r="AS196" i="4" s="1"/>
  <c r="AS99" i="4"/>
  <c r="AS107" i="4" s="1"/>
  <c r="AS100" i="4"/>
  <c r="AS108" i="4" s="1"/>
  <c r="AS117" i="4" s="1"/>
  <c r="AP16" i="8"/>
  <c r="AR75" i="4"/>
  <c r="AR79" i="4" s="1"/>
  <c r="AR74" i="4"/>
  <c r="AR78" i="4" s="1"/>
  <c r="AR48" i="4"/>
  <c r="AR57" i="4" s="1"/>
  <c r="AS36" i="4"/>
  <c r="AS52" i="4" s="1"/>
  <c r="AS61" i="4" s="1"/>
  <c r="AS31" i="4"/>
  <c r="AS98" i="4"/>
  <c r="AS106" i="4" s="1"/>
  <c r="AS103" i="4"/>
  <c r="AS111" i="4" s="1"/>
  <c r="AS120" i="4" s="1"/>
  <c r="AT10" i="4"/>
  <c r="AT102" i="4" s="1"/>
  <c r="AS33" i="4"/>
  <c r="AS49" i="4" s="1"/>
  <c r="AS58" i="4" s="1"/>
  <c r="AS32" i="4"/>
  <c r="AS48" i="4" s="1"/>
  <c r="AS57" i="4" s="1"/>
  <c r="AS34" i="4"/>
  <c r="AS50" i="4" s="1"/>
  <c r="AS59" i="4" s="1"/>
  <c r="AS101" i="4"/>
  <c r="AS109" i="4" s="1"/>
  <c r="AS118" i="4" s="1"/>
  <c r="AR46" i="7"/>
  <c r="AR47" i="7"/>
  <c r="AR50" i="7"/>
  <c r="AR84" i="7" s="1"/>
  <c r="AR52" i="7"/>
  <c r="AR54" i="7"/>
  <c r="AR88" i="7" s="1"/>
  <c r="AR45" i="7"/>
  <c r="AR51" i="7"/>
  <c r="AR85" i="7" s="1"/>
  <c r="AR53" i="7"/>
  <c r="AR55" i="7"/>
  <c r="AR89" i="7" s="1"/>
  <c r="AR49" i="7"/>
  <c r="AR83" i="7" s="1"/>
  <c r="AR57" i="7"/>
  <c r="AR56" i="7"/>
  <c r="AR90" i="7" s="1"/>
  <c r="AR48" i="7"/>
  <c r="AR82" i="7" s="1"/>
  <c r="AR63" i="7"/>
  <c r="AR97" i="7" s="1"/>
  <c r="AR61" i="7"/>
  <c r="AR95" i="7" s="1"/>
  <c r="AR58" i="7"/>
  <c r="AR92" i="7" s="1"/>
  <c r="AR59" i="7"/>
  <c r="AR93" i="7" s="1"/>
  <c r="AR62" i="7"/>
  <c r="AR96" i="7" s="1"/>
  <c r="AR64" i="7"/>
  <c r="AR98" i="7" s="1"/>
  <c r="AR65" i="7"/>
  <c r="AR67" i="7"/>
  <c r="AR71" i="7"/>
  <c r="AR139" i="7" s="1"/>
  <c r="AS37" i="7" s="1"/>
  <c r="AR66" i="7"/>
  <c r="AR60" i="7"/>
  <c r="AR94" i="7" s="1"/>
  <c r="AR69" i="7"/>
  <c r="AR70" i="7"/>
  <c r="AR138" i="7" s="1"/>
  <c r="AS36" i="7" s="1"/>
  <c r="AR72" i="7"/>
  <c r="AR140" i="7" s="1"/>
  <c r="AS38" i="7" s="1"/>
  <c r="AR74" i="7"/>
  <c r="AR142" i="7" s="1"/>
  <c r="AS40" i="7" s="1"/>
  <c r="AR68" i="7"/>
  <c r="AR73" i="7"/>
  <c r="AR141" i="7" s="1"/>
  <c r="AS39" i="7" s="1"/>
  <c r="AS35" i="4"/>
  <c r="AS51" i="4" s="1"/>
  <c r="AS60" i="4" s="1"/>
  <c r="AT4" i="7"/>
  <c r="AS5" i="7"/>
  <c r="AS6" i="7" s="1"/>
  <c r="AP44" i="8"/>
  <c r="AP45" i="8"/>
  <c r="AP46" i="8"/>
  <c r="AP43" i="8"/>
  <c r="AP41" i="8"/>
  <c r="AN39" i="8"/>
  <c r="AN47" i="8" s="1"/>
  <c r="AO39" i="8"/>
  <c r="AP42" i="8"/>
  <c r="AO26" i="8"/>
  <c r="AW1" i="8"/>
  <c r="AV2" i="8"/>
  <c r="AQ34" i="8"/>
  <c r="AQ22" i="8"/>
  <c r="AQ33" i="8"/>
  <c r="AQ21" i="8"/>
  <c r="AQ32" i="8"/>
  <c r="AQ20" i="8"/>
  <c r="AQ31" i="8"/>
  <c r="AQ19" i="8"/>
  <c r="AQ18" i="8"/>
  <c r="AQ121" i="4"/>
  <c r="AQ17" i="8"/>
  <c r="AP15" i="8"/>
  <c r="AR112" i="4"/>
  <c r="AS110" i="4"/>
  <c r="AS119" i="4" s="1"/>
  <c r="AQ80" i="4"/>
  <c r="AP85" i="4"/>
  <c r="AT90" i="4"/>
  <c r="AT91" i="4"/>
  <c r="AQ53" i="4"/>
  <c r="AP14" i="8" s="1"/>
  <c r="AQ56" i="4"/>
  <c r="AQ63" i="4" s="1"/>
  <c r="AT71" i="4"/>
  <c r="AT70" i="4"/>
  <c r="AR47" i="4"/>
  <c r="AT39" i="4"/>
  <c r="AT44" i="4"/>
  <c r="AT42" i="4"/>
  <c r="AT40" i="4"/>
  <c r="AT43" i="4"/>
  <c r="AT41" i="4"/>
  <c r="P13" i="5"/>
  <c r="O85" i="8" s="1"/>
  <c r="O44" i="24"/>
  <c r="N109" i="14"/>
  <c r="M77" i="8"/>
  <c r="K121" i="14" s="1"/>
  <c r="M36" i="5"/>
  <c r="L98" i="8" s="1"/>
  <c r="L124" i="8"/>
  <c r="L139" i="8" s="1"/>
  <c r="J124" i="14" s="1"/>
  <c r="K84" i="8"/>
  <c r="L86" i="8"/>
  <c r="N18" i="5"/>
  <c r="N20" i="5"/>
  <c r="N27" i="5" s="1"/>
  <c r="N29" i="5" s="1"/>
  <c r="AT12" i="4"/>
  <c r="AT9" i="4"/>
  <c r="J121" i="14"/>
  <c r="L109" i="8"/>
  <c r="AC104" i="8"/>
  <c r="AQ153" i="7"/>
  <c r="AP128" i="8" s="1"/>
  <c r="AE41" i="6"/>
  <c r="AD99" i="8" s="1"/>
  <c r="AQ154" i="7"/>
  <c r="AS223" i="4"/>
  <c r="AR59" i="8" s="1"/>
  <c r="AS222" i="4"/>
  <c r="AR58" i="8" s="1"/>
  <c r="AS221" i="4"/>
  <c r="AR57" i="8" s="1"/>
  <c r="AS220" i="4"/>
  <c r="AR56" i="8" s="1"/>
  <c r="AS219" i="4"/>
  <c r="AR55" i="8" s="1"/>
  <c r="AS227" i="4"/>
  <c r="AR63" i="8" s="1"/>
  <c r="AS226" i="4"/>
  <c r="AR62" i="8" s="1"/>
  <c r="AS218" i="4"/>
  <c r="AR54" i="8" s="1"/>
  <c r="AS225" i="4"/>
  <c r="AR61" i="8" s="1"/>
  <c r="AS224" i="4"/>
  <c r="AR60" i="8" s="1"/>
  <c r="AS231" i="4"/>
  <c r="AR67" i="8" s="1"/>
  <c r="AS230" i="4"/>
  <c r="AR66" i="8" s="1"/>
  <c r="AS234" i="4"/>
  <c r="AR70" i="8" s="1"/>
  <c r="AS228" i="4"/>
  <c r="AR64" i="8" s="1"/>
  <c r="AS233" i="4"/>
  <c r="AR69" i="8" s="1"/>
  <c r="AS229" i="4"/>
  <c r="AR65" i="8" s="1"/>
  <c r="AS232" i="4"/>
  <c r="AR68" i="8" s="1"/>
  <c r="AS127" i="4"/>
  <c r="AS164" i="4" s="1"/>
  <c r="AQ129" i="7"/>
  <c r="AR27" i="7" s="1"/>
  <c r="AQ122" i="7"/>
  <c r="AR20" i="7" s="1"/>
  <c r="AQ133" i="7"/>
  <c r="AR31" i="7" s="1"/>
  <c r="AQ136" i="7"/>
  <c r="AR34" i="7" s="1"/>
  <c r="AR39" i="6"/>
  <c r="AR47" i="6" s="1"/>
  <c r="AV1" i="4"/>
  <c r="AU2" i="4"/>
  <c r="AQ134" i="7"/>
  <c r="AR32" i="7" s="1"/>
  <c r="AQ123" i="7"/>
  <c r="AR21" i="7" s="1"/>
  <c r="AM91" i="8"/>
  <c r="AM92" i="8"/>
  <c r="AQ132" i="7"/>
  <c r="AR30" i="7" s="1"/>
  <c r="AW8" i="24"/>
  <c r="AW3" i="24"/>
  <c r="AX4" i="24"/>
  <c r="AW78" i="24"/>
  <c r="AW112" i="24"/>
  <c r="AQ131" i="7"/>
  <c r="AR29" i="7" s="1"/>
  <c r="AQ130" i="7"/>
  <c r="AR28" i="7" s="1"/>
  <c r="AQ127" i="7"/>
  <c r="AR25" i="7" s="1"/>
  <c r="AQ137" i="7"/>
  <c r="AR35" i="7" s="1"/>
  <c r="AQ118" i="7"/>
  <c r="AR16" i="7" s="1"/>
  <c r="AQ124" i="7"/>
  <c r="AR22" i="7" s="1"/>
  <c r="AQ114" i="7"/>
  <c r="AR12" i="7" s="1"/>
  <c r="AQ117" i="7"/>
  <c r="AR15" i="7" s="1"/>
  <c r="AP109" i="7"/>
  <c r="AO73" i="8" s="1"/>
  <c r="AQ120" i="7"/>
  <c r="AR18" i="7" s="1"/>
  <c r="AQ128" i="7"/>
  <c r="AR26" i="7" s="1"/>
  <c r="AQ75" i="7"/>
  <c r="AR100" i="7"/>
  <c r="AQ125" i="7"/>
  <c r="AR23" i="7" s="1"/>
  <c r="AQ126" i="7"/>
  <c r="AR24" i="7" s="1"/>
  <c r="AQ121" i="7"/>
  <c r="AR19" i="7" s="1"/>
  <c r="AU11" i="4"/>
  <c r="AS25" i="6"/>
  <c r="AS24" i="6"/>
  <c r="AS12" i="6"/>
  <c r="AS31" i="6" s="1"/>
  <c r="AT4" i="6"/>
  <c r="AS13" i="6"/>
  <c r="AS32" i="6" s="1"/>
  <c r="AS11" i="6"/>
  <c r="AS30" i="6" s="1"/>
  <c r="AS23" i="6"/>
  <c r="AS3" i="6"/>
  <c r="AQ116" i="7"/>
  <c r="AR14" i="7" s="1"/>
  <c r="AR38" i="6"/>
  <c r="AT4" i="5"/>
  <c r="AS5" i="5"/>
  <c r="AS3" i="5"/>
  <c r="AP33" i="7"/>
  <c r="AP135" i="7" s="1"/>
  <c r="AO147" i="7"/>
  <c r="AP217" i="4"/>
  <c r="AO53" i="8" s="1"/>
  <c r="AP216" i="4"/>
  <c r="AO52" i="8" s="1"/>
  <c r="AR99" i="7"/>
  <c r="AQ217" i="4"/>
  <c r="AP53" i="8" s="1"/>
  <c r="AQ216" i="4"/>
  <c r="AP52" i="8" s="1"/>
  <c r="AQ40" i="6"/>
  <c r="AQ45" i="6"/>
  <c r="AR17" i="6"/>
  <c r="AQ152" i="7"/>
  <c r="AQ81" i="7"/>
  <c r="AQ109" i="7" s="1"/>
  <c r="AP73" i="8" s="1"/>
  <c r="AS145" i="7"/>
  <c r="AS112" i="7"/>
  <c r="AS151" i="7"/>
  <c r="AS78" i="7"/>
  <c r="AS10" i="7"/>
  <c r="AS3" i="7"/>
  <c r="AS44" i="7"/>
  <c r="AQ108" i="8"/>
  <c r="AU4" i="4"/>
  <c r="AT3" i="4"/>
  <c r="AR103" i="7"/>
  <c r="AR37" i="6"/>
  <c r="AR26" i="6"/>
  <c r="AQ133" i="8" s="1"/>
  <c r="X143" i="7"/>
  <c r="Y11" i="7"/>
  <c r="X148" i="7"/>
  <c r="AR33" i="6"/>
  <c r="AO127" i="8"/>
  <c r="AO129" i="8" s="1"/>
  <c r="AP155" i="7"/>
  <c r="AQ119" i="7"/>
  <c r="AR17" i="7" s="1"/>
  <c r="AQ46" i="6"/>
  <c r="AR18" i="6"/>
  <c r="AO235" i="4"/>
  <c r="AN129" i="8"/>
  <c r="AR116" i="8"/>
  <c r="AR80" i="8"/>
  <c r="AR11" i="8"/>
  <c r="AR7" i="8"/>
  <c r="AR6" i="8"/>
  <c r="AR5" i="8"/>
  <c r="AR3" i="8"/>
  <c r="AS4" i="8"/>
  <c r="AS132" i="8" s="1"/>
  <c r="AR102" i="7"/>
  <c r="AP136" i="8"/>
  <c r="AP13" i="7"/>
  <c r="AP115" i="7" s="1"/>
  <c r="AO146" i="7"/>
  <c r="AQ47" i="6"/>
  <c r="AR19" i="6"/>
  <c r="AV104" i="7" l="1"/>
  <c r="AV2" i="7"/>
  <c r="AV108" i="7"/>
  <c r="AV107" i="7"/>
  <c r="AV106" i="7"/>
  <c r="AW1" i="7"/>
  <c r="AV105" i="7"/>
  <c r="AX1" i="5"/>
  <c r="AW2" i="5"/>
  <c r="I125" i="14"/>
  <c r="I88" i="20"/>
  <c r="AO120" i="8"/>
  <c r="AX1" i="6"/>
  <c r="AW2" i="6"/>
  <c r="AC106" i="8"/>
  <c r="AC104" i="24"/>
  <c r="L134" i="24"/>
  <c r="L133" i="24"/>
  <c r="L101" i="8"/>
  <c r="L99" i="24"/>
  <c r="L109" i="24" s="1"/>
  <c r="M74" i="24"/>
  <c r="M107" i="24"/>
  <c r="AW2" i="24"/>
  <c r="AX1" i="24"/>
  <c r="AR83" i="4"/>
  <c r="AQ27" i="8" s="1"/>
  <c r="AU24" i="4"/>
  <c r="AU20" i="4"/>
  <c r="AU21" i="4"/>
  <c r="AU22" i="4"/>
  <c r="AU23" i="4"/>
  <c r="AU25" i="4"/>
  <c r="AS115" i="4"/>
  <c r="AR29" i="8" s="1"/>
  <c r="AS202" i="4"/>
  <c r="AS203" i="4"/>
  <c r="AS206" i="4"/>
  <c r="AS116" i="4" s="1"/>
  <c r="AR30" i="8" s="1"/>
  <c r="AS201" i="4"/>
  <c r="AS62" i="4" s="1"/>
  <c r="AR84" i="4"/>
  <c r="AQ28" i="8" s="1"/>
  <c r="AT26" i="4"/>
  <c r="AR211" i="4"/>
  <c r="AS204" i="4"/>
  <c r="AQ48" i="6"/>
  <c r="AP74" i="8" s="1"/>
  <c r="AP121" i="8" s="1"/>
  <c r="AS215" i="4"/>
  <c r="AR51" i="8" s="1"/>
  <c r="AP40" i="8"/>
  <c r="AO71" i="8"/>
  <c r="AP28" i="5" s="1"/>
  <c r="AP71" i="8"/>
  <c r="AQ28" i="5" s="1"/>
  <c r="AO35" i="8"/>
  <c r="AP19" i="5" s="1"/>
  <c r="AP23" i="8"/>
  <c r="AN48" i="8"/>
  <c r="AR198" i="4"/>
  <c r="AT141" i="4"/>
  <c r="AT178" i="4" s="1"/>
  <c r="AT132" i="4"/>
  <c r="AT169" i="4" s="1"/>
  <c r="AT140" i="4"/>
  <c r="AT177" i="4" s="1"/>
  <c r="AT150" i="4"/>
  <c r="AT187" i="4" s="1"/>
  <c r="AT155" i="4"/>
  <c r="AT192" i="4" s="1"/>
  <c r="AT133" i="4"/>
  <c r="AT170" i="4" s="1"/>
  <c r="AT143" i="4"/>
  <c r="AT180" i="4" s="1"/>
  <c r="AT151" i="4"/>
  <c r="AT188" i="4" s="1"/>
  <c r="AT156" i="4"/>
  <c r="AT193" i="4" s="1"/>
  <c r="AT129" i="4"/>
  <c r="AT166" i="4" s="1"/>
  <c r="AT134" i="4"/>
  <c r="AT171" i="4" s="1"/>
  <c r="AT144" i="4"/>
  <c r="AT181" i="4" s="1"/>
  <c r="AT152" i="4"/>
  <c r="AT189" i="4" s="1"/>
  <c r="AT160" i="4"/>
  <c r="AT197" i="4" s="1"/>
  <c r="AT128" i="4"/>
  <c r="AT165" i="4" s="1"/>
  <c r="AT135" i="4"/>
  <c r="AT172" i="4" s="1"/>
  <c r="AT145" i="4"/>
  <c r="AT182" i="4" s="1"/>
  <c r="AT158" i="4"/>
  <c r="AT195" i="4" s="1"/>
  <c r="AT130" i="4"/>
  <c r="AT167" i="4" s="1"/>
  <c r="AT136" i="4"/>
  <c r="AT173" i="4" s="1"/>
  <c r="AT159" i="4"/>
  <c r="AT196" i="4" s="1"/>
  <c r="AT148" i="4"/>
  <c r="AT185" i="4" s="1"/>
  <c r="AT142" i="4"/>
  <c r="AT179" i="4" s="1"/>
  <c r="AT137" i="4"/>
  <c r="AT174" i="4" s="1"/>
  <c r="AT146" i="4"/>
  <c r="AT183" i="4" s="1"/>
  <c r="AT157" i="4"/>
  <c r="AT194" i="4" s="1"/>
  <c r="AT147" i="4"/>
  <c r="AT184" i="4" s="1"/>
  <c r="AT205" i="4" s="1"/>
  <c r="AT153" i="4"/>
  <c r="AT190" i="4" s="1"/>
  <c r="AT138" i="4"/>
  <c r="AT175" i="4" s="1"/>
  <c r="AS161" i="4"/>
  <c r="AT131" i="4"/>
  <c r="AT168" i="4" s="1"/>
  <c r="AT139" i="4"/>
  <c r="AT176" i="4" s="1"/>
  <c r="AT149" i="4"/>
  <c r="AT186" i="4" s="1"/>
  <c r="AT154" i="4"/>
  <c r="AT191" i="4" s="1"/>
  <c r="AQ16" i="8"/>
  <c r="AS75" i="4"/>
  <c r="AS79" i="4" s="1"/>
  <c r="AT99" i="4"/>
  <c r="AT107" i="4" s="1"/>
  <c r="AS74" i="4"/>
  <c r="AS78" i="4" s="1"/>
  <c r="AT98" i="4"/>
  <c r="AT106" i="4" s="1"/>
  <c r="AS45" i="7"/>
  <c r="AS47" i="7"/>
  <c r="AS46" i="7"/>
  <c r="AS80" i="7" s="1"/>
  <c r="AS48" i="7"/>
  <c r="AS82" i="7" s="1"/>
  <c r="AS50" i="7"/>
  <c r="AS84" i="7" s="1"/>
  <c r="AS52" i="7"/>
  <c r="AS86" i="7" s="1"/>
  <c r="AS54" i="7"/>
  <c r="AS88" i="7" s="1"/>
  <c r="AS49" i="7"/>
  <c r="AS83" i="7" s="1"/>
  <c r="AS51" i="7"/>
  <c r="AS85" i="7" s="1"/>
  <c r="AS57" i="7"/>
  <c r="AS91" i="7" s="1"/>
  <c r="AS56" i="7"/>
  <c r="AS90" i="7" s="1"/>
  <c r="AS63" i="7"/>
  <c r="AS97" i="7" s="1"/>
  <c r="AS53" i="7"/>
  <c r="AS87" i="7" s="1"/>
  <c r="AS55" i="7"/>
  <c r="AS89" i="7" s="1"/>
  <c r="AS62" i="7"/>
  <c r="AS96" i="7" s="1"/>
  <c r="AS58" i="7"/>
  <c r="AS92" i="7" s="1"/>
  <c r="AS61" i="7"/>
  <c r="AS95" i="7" s="1"/>
  <c r="AS64" i="7"/>
  <c r="AS98" i="7" s="1"/>
  <c r="AS59" i="7"/>
  <c r="AS93" i="7" s="1"/>
  <c r="AS65" i="7"/>
  <c r="AS67" i="7"/>
  <c r="AS71" i="7"/>
  <c r="AS139" i="7" s="1"/>
  <c r="AT37" i="7" s="1"/>
  <c r="AS66" i="7"/>
  <c r="AS60" i="7"/>
  <c r="AS94" i="7" s="1"/>
  <c r="AS70" i="7"/>
  <c r="AS138" i="7" s="1"/>
  <c r="AT36" i="7" s="1"/>
  <c r="AS72" i="7"/>
  <c r="AS140" i="7" s="1"/>
  <c r="AT38" i="7" s="1"/>
  <c r="AS74" i="7"/>
  <c r="AS142" i="7" s="1"/>
  <c r="AT40" i="7" s="1"/>
  <c r="AS68" i="7"/>
  <c r="AS69" i="7"/>
  <c r="AS73" i="7"/>
  <c r="AS141" i="7" s="1"/>
  <c r="AT39" i="7" s="1"/>
  <c r="AT32" i="4"/>
  <c r="AT36" i="4"/>
  <c r="AT52" i="4" s="1"/>
  <c r="AT61" i="4" s="1"/>
  <c r="AT33" i="4"/>
  <c r="AT49" i="4" s="1"/>
  <c r="AT58" i="4" s="1"/>
  <c r="AT100" i="4"/>
  <c r="AT108" i="4" s="1"/>
  <c r="AT117" i="4" s="1"/>
  <c r="AT31" i="4"/>
  <c r="AU10" i="4"/>
  <c r="AU99" i="4" s="1"/>
  <c r="AT101" i="4"/>
  <c r="AT109" i="4" s="1"/>
  <c r="AT118" i="4" s="1"/>
  <c r="AT34" i="4"/>
  <c r="AT50" i="4" s="1"/>
  <c r="AT59" i="4" s="1"/>
  <c r="AT103" i="4"/>
  <c r="AT111" i="4" s="1"/>
  <c r="AT120" i="4" s="1"/>
  <c r="AT35" i="4"/>
  <c r="AT51" i="4" s="1"/>
  <c r="AT60" i="4" s="1"/>
  <c r="AU4" i="7"/>
  <c r="AT5" i="7"/>
  <c r="AT6" i="7" s="1"/>
  <c r="AQ42" i="8"/>
  <c r="AQ46" i="8"/>
  <c r="AQ43" i="8"/>
  <c r="AQ41" i="8"/>
  <c r="AQ44" i="8"/>
  <c r="AP39" i="8"/>
  <c r="AQ45" i="8"/>
  <c r="AO38" i="8"/>
  <c r="AO47" i="8" s="1"/>
  <c r="AP26" i="8"/>
  <c r="AP120" i="8" s="1"/>
  <c r="AX1" i="8"/>
  <c r="AW2" i="8"/>
  <c r="AR34" i="8"/>
  <c r="AR22" i="8"/>
  <c r="AR33" i="8"/>
  <c r="AR21" i="8"/>
  <c r="AR32" i="8"/>
  <c r="AR20" i="8"/>
  <c r="AR31" i="8"/>
  <c r="AR19" i="8"/>
  <c r="AR17" i="8"/>
  <c r="AR18" i="8"/>
  <c r="AQ15" i="8"/>
  <c r="AR121" i="4"/>
  <c r="AT110" i="4"/>
  <c r="AT119" i="4" s="1"/>
  <c r="AS112" i="4"/>
  <c r="AR80" i="4"/>
  <c r="AQ85" i="4"/>
  <c r="AU91" i="4"/>
  <c r="AU90" i="4"/>
  <c r="AR53" i="4"/>
  <c r="AQ14" i="8" s="1"/>
  <c r="AR56" i="4"/>
  <c r="AU71" i="4"/>
  <c r="AU70" i="4"/>
  <c r="AS47" i="4"/>
  <c r="AU40" i="4"/>
  <c r="AU39" i="4"/>
  <c r="AU43" i="4"/>
  <c r="AU42" i="4"/>
  <c r="AU44" i="4"/>
  <c r="AU41" i="4"/>
  <c r="Q8" i="5"/>
  <c r="T12" i="5" s="1"/>
  <c r="K88" i="8"/>
  <c r="L140" i="8"/>
  <c r="L84" i="8" s="1"/>
  <c r="J88" i="20" s="1"/>
  <c r="O32" i="5"/>
  <c r="N31" i="5"/>
  <c r="N35" i="5" s="1"/>
  <c r="M119" i="8" s="1"/>
  <c r="P33" i="5"/>
  <c r="Q34" i="5"/>
  <c r="N21" i="5"/>
  <c r="AU12" i="4"/>
  <c r="AU9" i="4"/>
  <c r="L110" i="8"/>
  <c r="M109" i="8"/>
  <c r="M110" i="8" s="1"/>
  <c r="O41" i="5"/>
  <c r="AD104" i="8"/>
  <c r="AS19" i="6"/>
  <c r="AF41" i="6"/>
  <c r="AT127" i="4"/>
  <c r="AT164" i="4" s="1"/>
  <c r="AT218" i="4"/>
  <c r="AS54" i="8" s="1"/>
  <c r="AT222" i="4"/>
  <c r="AS58" i="8" s="1"/>
  <c r="AT221" i="4"/>
  <c r="AS57" i="8" s="1"/>
  <c r="AT220" i="4"/>
  <c r="AS56" i="8" s="1"/>
  <c r="AT223" i="4"/>
  <c r="AS59" i="8" s="1"/>
  <c r="AT219" i="4"/>
  <c r="AS55" i="8" s="1"/>
  <c r="AT227" i="4"/>
  <c r="AS63" i="8" s="1"/>
  <c r="AT226" i="4"/>
  <c r="AS62" i="8" s="1"/>
  <c r="AT225" i="4"/>
  <c r="AS61" i="8" s="1"/>
  <c r="AT224" i="4"/>
  <c r="AS60" i="8" s="1"/>
  <c r="AT231" i="4"/>
  <c r="AS67" i="8" s="1"/>
  <c r="AT228" i="4"/>
  <c r="AS64" i="8" s="1"/>
  <c r="AT230" i="4"/>
  <c r="AS66" i="8" s="1"/>
  <c r="AT232" i="4"/>
  <c r="AS68" i="8" s="1"/>
  <c r="AT234" i="4"/>
  <c r="AS70" i="8" s="1"/>
  <c r="AT233" i="4"/>
  <c r="AS69" i="8" s="1"/>
  <c r="AT229" i="4"/>
  <c r="AS65" i="8" s="1"/>
  <c r="AR122" i="7"/>
  <c r="AS20" i="7" s="1"/>
  <c r="AR130" i="7"/>
  <c r="AS28" i="7" s="1"/>
  <c r="AV2" i="4"/>
  <c r="AW1" i="4"/>
  <c r="AR134" i="7"/>
  <c r="AS32" i="7" s="1"/>
  <c r="AR118" i="7"/>
  <c r="AS16" i="7" s="1"/>
  <c r="AN91" i="8"/>
  <c r="AN92" i="8"/>
  <c r="AX8" i="24"/>
  <c r="AX3" i="24"/>
  <c r="AY4" i="24"/>
  <c r="AX78" i="24"/>
  <c r="AX112" i="24"/>
  <c r="AR126" i="7"/>
  <c r="AS24" i="7" s="1"/>
  <c r="AV11" i="4"/>
  <c r="AP235" i="4"/>
  <c r="AS39" i="6"/>
  <c r="AT19" i="6" s="1"/>
  <c r="AR129" i="7"/>
  <c r="AS27" i="7" s="1"/>
  <c r="AR119" i="7"/>
  <c r="AS17" i="7" s="1"/>
  <c r="AQ134" i="8"/>
  <c r="AR91" i="7"/>
  <c r="AR125" i="7" s="1"/>
  <c r="AS23" i="7" s="1"/>
  <c r="AR132" i="7"/>
  <c r="AS30" i="7" s="1"/>
  <c r="AS38" i="6"/>
  <c r="AR87" i="7"/>
  <c r="AR121" i="7" s="1"/>
  <c r="AS19" i="7" s="1"/>
  <c r="AR154" i="7"/>
  <c r="AR75" i="7"/>
  <c r="AR79" i="7"/>
  <c r="AR116" i="7"/>
  <c r="AS14" i="7" s="1"/>
  <c r="AV4" i="4"/>
  <c r="AU3" i="4"/>
  <c r="AR153" i="7"/>
  <c r="AQ128" i="8" s="1"/>
  <c r="AR101" i="7"/>
  <c r="AR108" i="8"/>
  <c r="AR128" i="7"/>
  <c r="AS26" i="7" s="1"/>
  <c r="AS103" i="7"/>
  <c r="AO121" i="8"/>
  <c r="AR131" i="7"/>
  <c r="AS29" i="7" s="1"/>
  <c r="AS37" i="6"/>
  <c r="AS26" i="6"/>
  <c r="AR133" i="8" s="1"/>
  <c r="AT145" i="7"/>
  <c r="AT112" i="7"/>
  <c r="AT151" i="7"/>
  <c r="AT78" i="7"/>
  <c r="AT44" i="7"/>
  <c r="AT3" i="7"/>
  <c r="AT10" i="7"/>
  <c r="AS99" i="7"/>
  <c r="AS33" i="6"/>
  <c r="Y41" i="7"/>
  <c r="Y113" i="7"/>
  <c r="AS102" i="7"/>
  <c r="AR137" i="7"/>
  <c r="AS35" i="7" s="1"/>
  <c r="AR152" i="7"/>
  <c r="AR81" i="7"/>
  <c r="AR127" i="7"/>
  <c r="AS25" i="7" s="1"/>
  <c r="AP127" i="8"/>
  <c r="AQ155" i="7"/>
  <c r="AR117" i="7"/>
  <c r="AS15" i="7" s="1"/>
  <c r="AU4" i="5"/>
  <c r="AT5" i="5"/>
  <c r="AT3" i="5"/>
  <c r="AR124" i="7"/>
  <c r="AS22" i="7" s="1"/>
  <c r="AR80" i="7"/>
  <c r="AR114" i="7" s="1"/>
  <c r="AS12" i="7" s="1"/>
  <c r="AP147" i="7"/>
  <c r="AQ33" i="7"/>
  <c r="AQ135" i="7" s="1"/>
  <c r="AQ13" i="7"/>
  <c r="AQ115" i="7" s="1"/>
  <c r="AP146" i="7"/>
  <c r="AR216" i="4"/>
  <c r="AQ52" i="8" s="1"/>
  <c r="AR217" i="4"/>
  <c r="AQ53" i="8" s="1"/>
  <c r="AS116" i="8"/>
  <c r="AS80" i="8"/>
  <c r="AT4" i="8"/>
  <c r="AT132" i="8" s="1"/>
  <c r="AS11" i="8"/>
  <c r="AS7" i="8"/>
  <c r="AS6" i="8"/>
  <c r="AS5" i="8"/>
  <c r="AS3" i="8"/>
  <c r="AR86" i="7"/>
  <c r="AR120" i="7" s="1"/>
  <c r="AS18" i="7" s="1"/>
  <c r="AR20" i="6"/>
  <c r="AR136" i="7"/>
  <c r="AS34" i="7" s="1"/>
  <c r="W93" i="8"/>
  <c r="X149" i="7"/>
  <c r="AR40" i="6"/>
  <c r="AR45" i="6"/>
  <c r="AS17" i="6"/>
  <c r="AQ235" i="4"/>
  <c r="AS18" i="6"/>
  <c r="AR46" i="6"/>
  <c r="AT25" i="6"/>
  <c r="AT24" i="6"/>
  <c r="AT12" i="6"/>
  <c r="AT31" i="6" s="1"/>
  <c r="AU4" i="6"/>
  <c r="AT13" i="6"/>
  <c r="AT32" i="6" s="1"/>
  <c r="AT11" i="6"/>
  <c r="AT30" i="6" s="1"/>
  <c r="AT23" i="6"/>
  <c r="AT3" i="6"/>
  <c r="AR123" i="7"/>
  <c r="AS21" i="7" s="1"/>
  <c r="AR133" i="7"/>
  <c r="AS31" i="7" s="1"/>
  <c r="AW107" i="7" l="1"/>
  <c r="AW104" i="7"/>
  <c r="AW106" i="7"/>
  <c r="AX1" i="7"/>
  <c r="AW2" i="7"/>
  <c r="AW105" i="7"/>
  <c r="AW108" i="7"/>
  <c r="AY1" i="5"/>
  <c r="AX2" i="5"/>
  <c r="L111" i="8"/>
  <c r="AY1" i="6"/>
  <c r="AX2" i="6"/>
  <c r="AD106" i="8"/>
  <c r="AD104" i="24"/>
  <c r="L135" i="24"/>
  <c r="L82" i="24" s="1"/>
  <c r="M124" i="8"/>
  <c r="M139" i="8" s="1"/>
  <c r="K124" i="14" s="1"/>
  <c r="M119" i="24"/>
  <c r="W94" i="8"/>
  <c r="W92" i="24"/>
  <c r="K95" i="8"/>
  <c r="K112" i="8" s="1"/>
  <c r="K86" i="24"/>
  <c r="K93" i="24" s="1"/>
  <c r="K110" i="24" s="1"/>
  <c r="M108" i="24"/>
  <c r="AY1" i="24"/>
  <c r="AX2" i="24"/>
  <c r="AS83" i="4"/>
  <c r="AR27" i="8" s="1"/>
  <c r="AV22" i="4"/>
  <c r="AV23" i="4"/>
  <c r="AV20" i="4"/>
  <c r="AV21" i="4"/>
  <c r="AV24" i="4"/>
  <c r="AV25" i="4"/>
  <c r="AS211" i="4"/>
  <c r="AT201" i="4"/>
  <c r="AT62" i="4" s="1"/>
  <c r="AU26" i="4"/>
  <c r="AS84" i="4"/>
  <c r="AR28" i="8" s="1"/>
  <c r="AR63" i="4"/>
  <c r="AQ26" i="8" s="1"/>
  <c r="AQ120" i="8" s="1"/>
  <c r="AT115" i="4"/>
  <c r="AS29" i="8" s="1"/>
  <c r="AT203" i="4"/>
  <c r="AT202" i="4"/>
  <c r="AT204" i="4"/>
  <c r="AT206" i="4"/>
  <c r="AT116" i="4" s="1"/>
  <c r="AS30" i="8" s="1"/>
  <c r="AR48" i="6"/>
  <c r="AQ74" i="8" s="1"/>
  <c r="AT215" i="4"/>
  <c r="AS51" i="8" s="1"/>
  <c r="AR16" i="8"/>
  <c r="AQ40" i="8"/>
  <c r="AQ71" i="8"/>
  <c r="AR28" i="5" s="1"/>
  <c r="AP35" i="8"/>
  <c r="AQ19" i="5" s="1"/>
  <c r="AQ23" i="8"/>
  <c r="AN72" i="8"/>
  <c r="AN75" i="8" s="1"/>
  <c r="AO40" i="5" s="1"/>
  <c r="AO48" i="8"/>
  <c r="AO72" i="8"/>
  <c r="AO75" i="8" s="1"/>
  <c r="AP40" i="5" s="1"/>
  <c r="AS198" i="4"/>
  <c r="AU152" i="4"/>
  <c r="AU189" i="4" s="1"/>
  <c r="AU154" i="4"/>
  <c r="AU191" i="4" s="1"/>
  <c r="AU155" i="4"/>
  <c r="AU192" i="4" s="1"/>
  <c r="AU131" i="4"/>
  <c r="AU168" i="4" s="1"/>
  <c r="AU132" i="4"/>
  <c r="AU169" i="4" s="1"/>
  <c r="AU139" i="4"/>
  <c r="AU176" i="4" s="1"/>
  <c r="AU140" i="4"/>
  <c r="AU177" i="4" s="1"/>
  <c r="AU150" i="4"/>
  <c r="AU187" i="4" s="1"/>
  <c r="AU134" i="4"/>
  <c r="AU171" i="4" s="1"/>
  <c r="AU142" i="4"/>
  <c r="AU179" i="4" s="1"/>
  <c r="AU151" i="4"/>
  <c r="AU188" i="4" s="1"/>
  <c r="AU158" i="4"/>
  <c r="AU195" i="4" s="1"/>
  <c r="AU135" i="4"/>
  <c r="AU172" i="4" s="1"/>
  <c r="AU143" i="4"/>
  <c r="AU180" i="4" s="1"/>
  <c r="AU146" i="4"/>
  <c r="AU183" i="4" s="1"/>
  <c r="AU159" i="4"/>
  <c r="AU196" i="4" s="1"/>
  <c r="AT161" i="4"/>
  <c r="AU128" i="4"/>
  <c r="AU165" i="4" s="1"/>
  <c r="AU136" i="4"/>
  <c r="AU173" i="4" s="1"/>
  <c r="AU144" i="4"/>
  <c r="AU181" i="4" s="1"/>
  <c r="AU147" i="4"/>
  <c r="AU184" i="4" s="1"/>
  <c r="AU205" i="4" s="1"/>
  <c r="AU160" i="4"/>
  <c r="AU197" i="4" s="1"/>
  <c r="AU129" i="4"/>
  <c r="AU166" i="4" s="1"/>
  <c r="AU137" i="4"/>
  <c r="AU174" i="4" s="1"/>
  <c r="AU145" i="4"/>
  <c r="AU182" i="4" s="1"/>
  <c r="AU157" i="4"/>
  <c r="AU194" i="4" s="1"/>
  <c r="AU130" i="4"/>
  <c r="AU167" i="4" s="1"/>
  <c r="AU138" i="4"/>
  <c r="AU175" i="4" s="1"/>
  <c r="AU148" i="4"/>
  <c r="AU185" i="4" s="1"/>
  <c r="AU153" i="4"/>
  <c r="AU190" i="4" s="1"/>
  <c r="AU133" i="4"/>
  <c r="AU170" i="4" s="1"/>
  <c r="AU141" i="4"/>
  <c r="AU178" i="4" s="1"/>
  <c r="AU149" i="4"/>
  <c r="AU186" i="4" s="1"/>
  <c r="AU156" i="4"/>
  <c r="AU193" i="4" s="1"/>
  <c r="AU33" i="4"/>
  <c r="AU49" i="4" s="1"/>
  <c r="AU58" i="4" s="1"/>
  <c r="AT75" i="4"/>
  <c r="AT79" i="4" s="1"/>
  <c r="AT74" i="4"/>
  <c r="AT78" i="4" s="1"/>
  <c r="AT48" i="4"/>
  <c r="AT57" i="4" s="1"/>
  <c r="AU102" i="4"/>
  <c r="AU110" i="4" s="1"/>
  <c r="AU119" i="4" s="1"/>
  <c r="AU100" i="4"/>
  <c r="AU108" i="4" s="1"/>
  <c r="AU117" i="4" s="1"/>
  <c r="AU101" i="4"/>
  <c r="AU109" i="4" s="1"/>
  <c r="AU118" i="4" s="1"/>
  <c r="AU36" i="4"/>
  <c r="AU52" i="4" s="1"/>
  <c r="AU61" i="4" s="1"/>
  <c r="AU32" i="4"/>
  <c r="AU48" i="4" s="1"/>
  <c r="AU57" i="4" s="1"/>
  <c r="AU31" i="4"/>
  <c r="AU103" i="4"/>
  <c r="AU111" i="4" s="1"/>
  <c r="AU120" i="4" s="1"/>
  <c r="AV10" i="4"/>
  <c r="AV103" i="4" s="1"/>
  <c r="AT45" i="7"/>
  <c r="AT79" i="7" s="1"/>
  <c r="AT46" i="7"/>
  <c r="AT80" i="7" s="1"/>
  <c r="AT47" i="7"/>
  <c r="AT48" i="7"/>
  <c r="AT82" i="7" s="1"/>
  <c r="AT56" i="7"/>
  <c r="AT90" i="7" s="1"/>
  <c r="AT50" i="7"/>
  <c r="AT84" i="7" s="1"/>
  <c r="AT55" i="7"/>
  <c r="AT89" i="7" s="1"/>
  <c r="AT53" i="7"/>
  <c r="AT87" i="7" s="1"/>
  <c r="AT52" i="7"/>
  <c r="AT86" i="7" s="1"/>
  <c r="AT54" i="7"/>
  <c r="AT88" i="7" s="1"/>
  <c r="AT60" i="7"/>
  <c r="AT94" i="7" s="1"/>
  <c r="AT49" i="7"/>
  <c r="AT83" i="7" s="1"/>
  <c r="AT57" i="7"/>
  <c r="AT91" i="7" s="1"/>
  <c r="AT58" i="7"/>
  <c r="AT92" i="7" s="1"/>
  <c r="AT59" i="7"/>
  <c r="AT93" i="7" s="1"/>
  <c r="AT65" i="7"/>
  <c r="AT62" i="7"/>
  <c r="AT96" i="7" s="1"/>
  <c r="AT63" i="7"/>
  <c r="AT97" i="7" s="1"/>
  <c r="AT61" i="7"/>
  <c r="AT95" i="7" s="1"/>
  <c r="AT64" i="7"/>
  <c r="AT98" i="7" s="1"/>
  <c r="AT68" i="7"/>
  <c r="AT72" i="7"/>
  <c r="AT140" i="7" s="1"/>
  <c r="AU38" i="7" s="1"/>
  <c r="AT51" i="7"/>
  <c r="AT85" i="7" s="1"/>
  <c r="AT66" i="7"/>
  <c r="AT70" i="7"/>
  <c r="AT138" i="7" s="1"/>
  <c r="AU36" i="7" s="1"/>
  <c r="AT69" i="7"/>
  <c r="AT73" i="7"/>
  <c r="AT141" i="7" s="1"/>
  <c r="AU39" i="7" s="1"/>
  <c r="AT71" i="7"/>
  <c r="AT139" i="7" s="1"/>
  <c r="AU37" i="7" s="1"/>
  <c r="AT74" i="7"/>
  <c r="AT142" i="7" s="1"/>
  <c r="AU40" i="7" s="1"/>
  <c r="AT67" i="7"/>
  <c r="AU34" i="4"/>
  <c r="AU50" i="4" s="1"/>
  <c r="AU59" i="4" s="1"/>
  <c r="AU98" i="4"/>
  <c r="AU106" i="4" s="1"/>
  <c r="AU35" i="4"/>
  <c r="AU51" i="4" s="1"/>
  <c r="AU60" i="4" s="1"/>
  <c r="AV4" i="7"/>
  <c r="AU5" i="7"/>
  <c r="AU6" i="7" s="1"/>
  <c r="AR45" i="8"/>
  <c r="AQ39" i="8"/>
  <c r="AR44" i="8"/>
  <c r="AR41" i="8"/>
  <c r="AR46" i="8"/>
  <c r="AR42" i="8"/>
  <c r="AP38" i="8"/>
  <c r="AP47" i="8" s="1"/>
  <c r="AR43" i="8"/>
  <c r="AY1" i="8"/>
  <c r="AX2" i="8"/>
  <c r="AS121" i="4"/>
  <c r="AS34" i="8"/>
  <c r="AS22" i="8"/>
  <c r="AS33" i="8"/>
  <c r="AS21" i="8"/>
  <c r="AS32" i="8"/>
  <c r="AS20" i="8"/>
  <c r="AS18" i="8"/>
  <c r="AS31" i="8"/>
  <c r="AS19" i="8"/>
  <c r="AS17" i="8"/>
  <c r="AR15" i="8"/>
  <c r="AU107" i="4"/>
  <c r="AS80" i="4"/>
  <c r="AR85" i="4"/>
  <c r="AT112" i="4"/>
  <c r="AV91" i="4"/>
  <c r="AV90" i="4"/>
  <c r="AS53" i="4"/>
  <c r="AR14" i="8" s="1"/>
  <c r="AS56" i="4"/>
  <c r="AS63" i="4" s="1"/>
  <c r="AV71" i="4"/>
  <c r="AV70" i="4"/>
  <c r="AT47" i="4"/>
  <c r="AV41" i="4"/>
  <c r="AV40" i="4"/>
  <c r="AV39" i="4"/>
  <c r="AV44" i="4"/>
  <c r="AV42" i="4"/>
  <c r="AV43" i="4"/>
  <c r="R10" i="5"/>
  <c r="Q9" i="5"/>
  <c r="Q14" i="5" s="1"/>
  <c r="P118" i="8" s="1"/>
  <c r="S11" i="5"/>
  <c r="M138" i="8"/>
  <c r="N36" i="5"/>
  <c r="M98" i="8" s="1"/>
  <c r="M86" i="8"/>
  <c r="O18" i="5"/>
  <c r="O20" i="5"/>
  <c r="O27" i="5" s="1"/>
  <c r="O29" i="5" s="1"/>
  <c r="AV12" i="4"/>
  <c r="AV9" i="4"/>
  <c r="J125" i="14"/>
  <c r="L88" i="8"/>
  <c r="O42" i="5"/>
  <c r="O43" i="5" s="1"/>
  <c r="N76" i="8" s="1"/>
  <c r="N73" i="24" s="1"/>
  <c r="N74" i="24" s="1"/>
  <c r="AS20" i="6"/>
  <c r="AG41" i="6"/>
  <c r="AT38" i="6"/>
  <c r="AT46" i="6" s="1"/>
  <c r="AU219" i="4"/>
  <c r="AT55" i="8" s="1"/>
  <c r="AU218" i="4"/>
  <c r="AT54" i="8" s="1"/>
  <c r="AU221" i="4"/>
  <c r="AT57" i="8" s="1"/>
  <c r="AU222" i="4"/>
  <c r="AT58" i="8" s="1"/>
  <c r="AU220" i="4"/>
  <c r="AT56" i="8" s="1"/>
  <c r="AU223" i="4"/>
  <c r="AT59" i="8" s="1"/>
  <c r="AU226" i="4"/>
  <c r="AT62" i="8" s="1"/>
  <c r="AU225" i="4"/>
  <c r="AT61" i="8" s="1"/>
  <c r="AU232" i="4"/>
  <c r="AT68" i="8" s="1"/>
  <c r="AU227" i="4"/>
  <c r="AT63" i="8" s="1"/>
  <c r="AU229" i="4"/>
  <c r="AT65" i="8" s="1"/>
  <c r="AU230" i="4"/>
  <c r="AT66" i="8" s="1"/>
  <c r="AU228" i="4"/>
  <c r="AT64" i="8" s="1"/>
  <c r="AU233" i="4"/>
  <c r="AT69" i="8" s="1"/>
  <c r="AU224" i="4"/>
  <c r="AT60" i="8" s="1"/>
  <c r="AU231" i="4"/>
  <c r="AT67" i="8" s="1"/>
  <c r="AU234" i="4"/>
  <c r="AT70" i="8" s="1"/>
  <c r="AU127" i="4"/>
  <c r="AU164" i="4" s="1"/>
  <c r="AS122" i="7"/>
  <c r="AT20" i="7" s="1"/>
  <c r="AS47" i="6"/>
  <c r="AT103" i="7"/>
  <c r="AX1" i="4"/>
  <c r="AW2" i="4"/>
  <c r="AS120" i="7"/>
  <c r="AT18" i="7" s="1"/>
  <c r="AO91" i="8"/>
  <c r="AO92" i="8"/>
  <c r="AS117" i="7"/>
  <c r="AT15" i="7" s="1"/>
  <c r="AS133" i="7"/>
  <c r="AT31" i="7" s="1"/>
  <c r="AY3" i="24"/>
  <c r="AZ4" i="24"/>
  <c r="AY78" i="24"/>
  <c r="AY8" i="24"/>
  <c r="AY112" i="24"/>
  <c r="AS127" i="7"/>
  <c r="AT25" i="7" s="1"/>
  <c r="AS121" i="7"/>
  <c r="AT19" i="7" s="1"/>
  <c r="AS124" i="7"/>
  <c r="AT22" i="7" s="1"/>
  <c r="AT102" i="7"/>
  <c r="AT39" i="6"/>
  <c r="AT47" i="6" s="1"/>
  <c r="AT101" i="7"/>
  <c r="AS125" i="7"/>
  <c r="AT23" i="7" s="1"/>
  <c r="AS114" i="7"/>
  <c r="AT12" i="7" s="1"/>
  <c r="AS126" i="7"/>
  <c r="AT24" i="7" s="1"/>
  <c r="AS130" i="7"/>
  <c r="AT28" i="7" s="1"/>
  <c r="AW11" i="4"/>
  <c r="AS217" i="4"/>
  <c r="AR53" i="8" s="1"/>
  <c r="AS216" i="4"/>
  <c r="AR52" i="8" s="1"/>
  <c r="AT116" i="8"/>
  <c r="AT80" i="8"/>
  <c r="AU4" i="8"/>
  <c r="AU132" i="8" s="1"/>
  <c r="AT11" i="8"/>
  <c r="AT7" i="8"/>
  <c r="AT6" i="8"/>
  <c r="AT5" i="8"/>
  <c r="AT3" i="8"/>
  <c r="AQ147" i="7"/>
  <c r="AR33" i="7"/>
  <c r="AR135" i="7" s="1"/>
  <c r="AS137" i="7"/>
  <c r="AT35" i="7" s="1"/>
  <c r="AT99" i="7"/>
  <c r="AS152" i="7"/>
  <c r="AS81" i="7"/>
  <c r="AW4" i="4"/>
  <c r="AV3" i="4"/>
  <c r="AS132" i="7"/>
  <c r="AT30" i="7" s="1"/>
  <c r="AV4" i="5"/>
  <c r="AU5" i="5"/>
  <c r="AU3" i="5"/>
  <c r="AQ127" i="8"/>
  <c r="AQ129" i="8" s="1"/>
  <c r="AR155" i="7"/>
  <c r="Y148" i="7"/>
  <c r="Z11" i="7"/>
  <c r="Y143" i="7"/>
  <c r="AU112" i="7"/>
  <c r="AU151" i="7"/>
  <c r="AU145" i="7"/>
  <c r="AU78" i="7"/>
  <c r="AU44" i="7"/>
  <c r="AU10" i="7"/>
  <c r="AU3" i="7"/>
  <c r="AS131" i="7"/>
  <c r="AT29" i="7" s="1"/>
  <c r="AS116" i="7"/>
  <c r="AT14" i="7" s="1"/>
  <c r="AE99" i="8"/>
  <c r="AE104" i="8"/>
  <c r="AR109" i="7"/>
  <c r="AQ73" i="8" s="1"/>
  <c r="AS100" i="7"/>
  <c r="AS134" i="7" s="1"/>
  <c r="AT32" i="7" s="1"/>
  <c r="AS45" i="6"/>
  <c r="AS40" i="6"/>
  <c r="AT17" i="6"/>
  <c r="AT26" i="6"/>
  <c r="AS133" i="8" s="1"/>
  <c r="AT37" i="6"/>
  <c r="AS136" i="7"/>
  <c r="AT34" i="7" s="1"/>
  <c r="AR235" i="4"/>
  <c r="AP129" i="8"/>
  <c r="AS119" i="7"/>
  <c r="AT17" i="7" s="1"/>
  <c r="AT33" i="6"/>
  <c r="AR134" i="8"/>
  <c r="AR136" i="8" s="1"/>
  <c r="AT100" i="7"/>
  <c r="AS128" i="7"/>
  <c r="AT26" i="7" s="1"/>
  <c r="AS129" i="7"/>
  <c r="AT27" i="7" s="1"/>
  <c r="AS123" i="7"/>
  <c r="AT21" i="7" s="1"/>
  <c r="AS153" i="7"/>
  <c r="AR128" i="8" s="1"/>
  <c r="AS101" i="7"/>
  <c r="AS108" i="8"/>
  <c r="AS154" i="7"/>
  <c r="AS75" i="7"/>
  <c r="AS79" i="7"/>
  <c r="AQ136" i="8"/>
  <c r="AU25" i="6"/>
  <c r="AV4" i="6"/>
  <c r="AU13" i="6"/>
  <c r="AU32" i="6" s="1"/>
  <c r="AU11" i="6"/>
  <c r="AU30" i="6" s="1"/>
  <c r="AU23" i="6"/>
  <c r="AU3" i="6"/>
  <c r="AU24" i="6"/>
  <c r="AU12" i="6"/>
  <c r="AU31" i="6" s="1"/>
  <c r="AQ146" i="7"/>
  <c r="AR13" i="7"/>
  <c r="AR115" i="7" s="1"/>
  <c r="AS118" i="7"/>
  <c r="AT16" i="7" s="1"/>
  <c r="AS46" i="6"/>
  <c r="AT18" i="6"/>
  <c r="AT20" i="6" s="1"/>
  <c r="AX2" i="7" l="1"/>
  <c r="AX107" i="7"/>
  <c r="AX105" i="7"/>
  <c r="AX106" i="7"/>
  <c r="AY1" i="7"/>
  <c r="AX104" i="7"/>
  <c r="AX108" i="7"/>
  <c r="AT84" i="4"/>
  <c r="AS28" i="8" s="1"/>
  <c r="AY2" i="5"/>
  <c r="AZ1" i="5"/>
  <c r="M140" i="8"/>
  <c r="N138" i="8" s="1"/>
  <c r="AZ1" i="6"/>
  <c r="AY2" i="6"/>
  <c r="AE106" i="8"/>
  <c r="AE104" i="24"/>
  <c r="M134" i="24"/>
  <c r="M133" i="24"/>
  <c r="M101" i="8"/>
  <c r="M111" i="8" s="1"/>
  <c r="M99" i="24"/>
  <c r="M109" i="24" s="1"/>
  <c r="L95" i="8"/>
  <c r="L112" i="8" s="1"/>
  <c r="L86" i="24"/>
  <c r="L93" i="24" s="1"/>
  <c r="L110" i="24" s="1"/>
  <c r="N107" i="24"/>
  <c r="AY2" i="24"/>
  <c r="AZ1" i="24"/>
  <c r="AW25" i="4"/>
  <c r="AW22" i="4"/>
  <c r="AW24" i="4"/>
  <c r="AW20" i="4"/>
  <c r="AW21" i="4"/>
  <c r="AW23" i="4"/>
  <c r="AT83" i="4"/>
  <c r="AS27" i="8" s="1"/>
  <c r="AV26" i="4"/>
  <c r="AT211" i="4"/>
  <c r="AU115" i="4"/>
  <c r="AT29" i="8" s="1"/>
  <c r="AQ38" i="8"/>
  <c r="AQ47" i="8" s="1"/>
  <c r="AQ35" i="8"/>
  <c r="AR19" i="5" s="1"/>
  <c r="AU204" i="4"/>
  <c r="AU201" i="4"/>
  <c r="AU62" i="4" s="1"/>
  <c r="AU206" i="4"/>
  <c r="AU116" i="4" s="1"/>
  <c r="AT30" i="8" s="1"/>
  <c r="AU202" i="4"/>
  <c r="AU203" i="4"/>
  <c r="AR40" i="8"/>
  <c r="AS48" i="6"/>
  <c r="AR74" i="8" s="1"/>
  <c r="AR121" i="8" s="1"/>
  <c r="AU215" i="4"/>
  <c r="AT51" i="8" s="1"/>
  <c r="AR71" i="8"/>
  <c r="AS28" i="5" s="1"/>
  <c r="AR23" i="8"/>
  <c r="AP48" i="8"/>
  <c r="AP72" i="8"/>
  <c r="AP75" i="8" s="1"/>
  <c r="AQ40" i="5" s="1"/>
  <c r="AT198" i="4"/>
  <c r="AV146" i="4"/>
  <c r="AV183" i="4" s="1"/>
  <c r="AV145" i="4"/>
  <c r="AV182" i="4" s="1"/>
  <c r="AV129" i="4"/>
  <c r="AV166" i="4" s="1"/>
  <c r="AV149" i="4"/>
  <c r="AV186" i="4" s="1"/>
  <c r="AV130" i="4"/>
  <c r="AV167" i="4" s="1"/>
  <c r="AV153" i="4"/>
  <c r="AV190" i="4" s="1"/>
  <c r="AV133" i="4"/>
  <c r="AV170" i="4" s="1"/>
  <c r="AV154" i="4"/>
  <c r="AV191" i="4" s="1"/>
  <c r="AV137" i="4"/>
  <c r="AV174" i="4" s="1"/>
  <c r="AV157" i="4"/>
  <c r="AV194" i="4" s="1"/>
  <c r="AV138" i="4"/>
  <c r="AV175" i="4" s="1"/>
  <c r="AV141" i="4"/>
  <c r="AV178" i="4" s="1"/>
  <c r="AV132" i="4"/>
  <c r="AV169" i="4" s="1"/>
  <c r="AV140" i="4"/>
  <c r="AV177" i="4" s="1"/>
  <c r="AV148" i="4"/>
  <c r="AV185" i="4" s="1"/>
  <c r="AV156" i="4"/>
  <c r="AV193" i="4" s="1"/>
  <c r="AU161" i="4"/>
  <c r="AV134" i="4"/>
  <c r="AV171" i="4" s="1"/>
  <c r="AV142" i="4"/>
  <c r="AV179" i="4" s="1"/>
  <c r="AV150" i="4"/>
  <c r="AV187" i="4" s="1"/>
  <c r="AV158" i="4"/>
  <c r="AV195" i="4" s="1"/>
  <c r="AV135" i="4"/>
  <c r="AV172" i="4" s="1"/>
  <c r="AV143" i="4"/>
  <c r="AV180" i="4" s="1"/>
  <c r="AV151" i="4"/>
  <c r="AV188" i="4" s="1"/>
  <c r="AV159" i="4"/>
  <c r="AV196" i="4" s="1"/>
  <c r="AV128" i="4"/>
  <c r="AV165" i="4" s="1"/>
  <c r="AV136" i="4"/>
  <c r="AV173" i="4" s="1"/>
  <c r="AV144" i="4"/>
  <c r="AV181" i="4" s="1"/>
  <c r="AV152" i="4"/>
  <c r="AV189" i="4" s="1"/>
  <c r="AV160" i="4"/>
  <c r="AV197" i="4" s="1"/>
  <c r="AV131" i="4"/>
  <c r="AV168" i="4" s="1"/>
  <c r="AV139" i="4"/>
  <c r="AV176" i="4" s="1"/>
  <c r="AV147" i="4"/>
  <c r="AV184" i="4" s="1"/>
  <c r="AV205" i="4" s="1"/>
  <c r="AV155" i="4"/>
  <c r="AV192" i="4" s="1"/>
  <c r="AV35" i="4"/>
  <c r="AV51" i="4" s="1"/>
  <c r="AV60" i="4" s="1"/>
  <c r="AV36" i="4"/>
  <c r="AV52" i="4" s="1"/>
  <c r="AV61" i="4" s="1"/>
  <c r="AV31" i="4"/>
  <c r="AS16" i="8"/>
  <c r="AU75" i="4"/>
  <c r="AU79" i="4" s="1"/>
  <c r="AU74" i="4"/>
  <c r="AU78" i="4" s="1"/>
  <c r="AV100" i="4"/>
  <c r="AV108" i="4" s="1"/>
  <c r="AV117" i="4" s="1"/>
  <c r="AV101" i="4"/>
  <c r="AV109" i="4" s="1"/>
  <c r="AV118" i="4" s="1"/>
  <c r="AV102" i="4"/>
  <c r="AV110" i="4" s="1"/>
  <c r="AV119" i="4" s="1"/>
  <c r="AW10" i="4"/>
  <c r="AW103" i="4" s="1"/>
  <c r="AV34" i="4"/>
  <c r="AV50" i="4" s="1"/>
  <c r="AV59" i="4" s="1"/>
  <c r="AU103" i="7"/>
  <c r="AU46" i="7"/>
  <c r="AU80" i="7" s="1"/>
  <c r="AU49" i="7"/>
  <c r="AU47" i="7"/>
  <c r="AU48" i="7"/>
  <c r="AU82" i="7" s="1"/>
  <c r="AU45" i="7"/>
  <c r="AU79" i="7" s="1"/>
  <c r="AU53" i="7"/>
  <c r="AU87" i="7" s="1"/>
  <c r="AU54" i="7"/>
  <c r="AU88" i="7" s="1"/>
  <c r="AU50" i="7"/>
  <c r="AU84" i="7" s="1"/>
  <c r="AU58" i="7"/>
  <c r="AU92" i="7" s="1"/>
  <c r="AU55" i="7"/>
  <c r="AU89" i="7" s="1"/>
  <c r="AU59" i="7"/>
  <c r="AU93" i="7" s="1"/>
  <c r="AU52" i="7"/>
  <c r="AU86" i="7" s="1"/>
  <c r="AU60" i="7"/>
  <c r="AU94" i="7" s="1"/>
  <c r="AU56" i="7"/>
  <c r="AU90" i="7" s="1"/>
  <c r="AU51" i="7"/>
  <c r="AU85" i="7" s="1"/>
  <c r="AU61" i="7"/>
  <c r="AU95" i="7" s="1"/>
  <c r="AU62" i="7"/>
  <c r="AU96" i="7" s="1"/>
  <c r="AU63" i="7"/>
  <c r="AU97" i="7" s="1"/>
  <c r="AU64" i="7"/>
  <c r="AU98" i="7" s="1"/>
  <c r="AU68" i="7"/>
  <c r="AU72" i="7"/>
  <c r="AU140" i="7" s="1"/>
  <c r="AV38" i="7" s="1"/>
  <c r="AU65" i="7"/>
  <c r="AU67" i="7"/>
  <c r="AU69" i="7"/>
  <c r="AU73" i="7"/>
  <c r="AU141" i="7" s="1"/>
  <c r="AV39" i="7" s="1"/>
  <c r="AU70" i="7"/>
  <c r="AU138" i="7" s="1"/>
  <c r="AV36" i="7" s="1"/>
  <c r="AU74" i="7"/>
  <c r="AU142" i="7" s="1"/>
  <c r="AV40" i="7" s="1"/>
  <c r="AU71" i="7"/>
  <c r="AU139" i="7" s="1"/>
  <c r="AV37" i="7" s="1"/>
  <c r="AU57" i="7"/>
  <c r="AU91" i="7" s="1"/>
  <c r="AU66" i="7"/>
  <c r="AV33" i="4"/>
  <c r="AV49" i="4" s="1"/>
  <c r="AV58" i="4" s="1"/>
  <c r="AV32" i="4"/>
  <c r="AV48" i="4" s="1"/>
  <c r="AV57" i="4" s="1"/>
  <c r="AV98" i="4"/>
  <c r="AV106" i="4" s="1"/>
  <c r="AV99" i="4"/>
  <c r="AV107" i="4" s="1"/>
  <c r="AW4" i="7"/>
  <c r="AV5" i="7"/>
  <c r="AV6" i="7" s="1"/>
  <c r="AS41" i="8"/>
  <c r="AS45" i="8"/>
  <c r="AS42" i="8"/>
  <c r="AS43" i="8"/>
  <c r="AS46" i="8"/>
  <c r="AR39" i="8"/>
  <c r="AS44" i="8"/>
  <c r="AR26" i="8"/>
  <c r="AR120" i="8" s="1"/>
  <c r="AZ1" i="8"/>
  <c r="AY2" i="8"/>
  <c r="AT18" i="8"/>
  <c r="AT33" i="8"/>
  <c r="AT21" i="8"/>
  <c r="AT34" i="8"/>
  <c r="AT22" i="8"/>
  <c r="AT32" i="8"/>
  <c r="AT20" i="8"/>
  <c r="AT31" i="8"/>
  <c r="AT19" i="8"/>
  <c r="AT121" i="4"/>
  <c r="AT17" i="8"/>
  <c r="AS15" i="8"/>
  <c r="AU112" i="4"/>
  <c r="AV111" i="4"/>
  <c r="AV120" i="4" s="1"/>
  <c r="AT80" i="4"/>
  <c r="AS85" i="4"/>
  <c r="AW91" i="4"/>
  <c r="AW90" i="4"/>
  <c r="AT53" i="4"/>
  <c r="AS14" i="8" s="1"/>
  <c r="AT56" i="4"/>
  <c r="AW71" i="4"/>
  <c r="AW70" i="4"/>
  <c r="AU47" i="4"/>
  <c r="AW42" i="4"/>
  <c r="AW41" i="4"/>
  <c r="AW40" i="4"/>
  <c r="AW39" i="4"/>
  <c r="AW44" i="4"/>
  <c r="AW43" i="4"/>
  <c r="Q13" i="5"/>
  <c r="P85" i="8" s="1"/>
  <c r="P43" i="24"/>
  <c r="P68" i="24" s="1"/>
  <c r="P71" i="24" s="1"/>
  <c r="P32" i="5"/>
  <c r="R34" i="5"/>
  <c r="O31" i="5"/>
  <c r="O35" i="5" s="1"/>
  <c r="N119" i="8" s="1"/>
  <c r="Q33" i="5"/>
  <c r="O21" i="5"/>
  <c r="AW12" i="4"/>
  <c r="AW9" i="4"/>
  <c r="N122" i="8"/>
  <c r="N77" i="8"/>
  <c r="Q43" i="24"/>
  <c r="Q68" i="24" s="1"/>
  <c r="Q71" i="24" s="1"/>
  <c r="AT153" i="7"/>
  <c r="AS128" i="8" s="1"/>
  <c r="AU18" i="6"/>
  <c r="AT154" i="7"/>
  <c r="AH41" i="6"/>
  <c r="AU19" i="6"/>
  <c r="AV127" i="4"/>
  <c r="AV164" i="4" s="1"/>
  <c r="AV220" i="4"/>
  <c r="AU56" i="8" s="1"/>
  <c r="AV219" i="4"/>
  <c r="AU55" i="8" s="1"/>
  <c r="AV218" i="4"/>
  <c r="AU54" i="8" s="1"/>
  <c r="AV222" i="4"/>
  <c r="AU58" i="8" s="1"/>
  <c r="AV224" i="4"/>
  <c r="AU60" i="8" s="1"/>
  <c r="AV221" i="4"/>
  <c r="AU57" i="8" s="1"/>
  <c r="AV223" i="4"/>
  <c r="AU59" i="8" s="1"/>
  <c r="AV227" i="4"/>
  <c r="AU63" i="8" s="1"/>
  <c r="AV226" i="4"/>
  <c r="AU62" i="8" s="1"/>
  <c r="AV225" i="4"/>
  <c r="AU61" i="8" s="1"/>
  <c r="AV230" i="4"/>
  <c r="AU66" i="8" s="1"/>
  <c r="AV228" i="4"/>
  <c r="AU64" i="8" s="1"/>
  <c r="AV231" i="4"/>
  <c r="AU67" i="8" s="1"/>
  <c r="AV234" i="4"/>
  <c r="AU70" i="8" s="1"/>
  <c r="AV229" i="4"/>
  <c r="AU65" i="8" s="1"/>
  <c r="AV233" i="4"/>
  <c r="AU69" i="8" s="1"/>
  <c r="AV232" i="4"/>
  <c r="AU68" i="8" s="1"/>
  <c r="AT137" i="7"/>
  <c r="AU35" i="7" s="1"/>
  <c r="AU39" i="6"/>
  <c r="AU47" i="6" s="1"/>
  <c r="AT117" i="7"/>
  <c r="AU15" i="7" s="1"/>
  <c r="AT108" i="8"/>
  <c r="AY1" i="4"/>
  <c r="AX2" i="4"/>
  <c r="AU33" i="6"/>
  <c r="AU100" i="7"/>
  <c r="AP91" i="8"/>
  <c r="AP92" i="8"/>
  <c r="AT132" i="7"/>
  <c r="AU30" i="7" s="1"/>
  <c r="AT124" i="7"/>
  <c r="AU22" i="7" s="1"/>
  <c r="BA4" i="24"/>
  <c r="AZ3" i="24"/>
  <c r="AZ8" i="24"/>
  <c r="AZ78" i="24"/>
  <c r="AZ112" i="24"/>
  <c r="AT116" i="7"/>
  <c r="AU14" i="7" s="1"/>
  <c r="AT130" i="7"/>
  <c r="AU28" i="7" s="1"/>
  <c r="AT114" i="7"/>
  <c r="AU12" i="7" s="1"/>
  <c r="AT128" i="7"/>
  <c r="AU26" i="7" s="1"/>
  <c r="AT129" i="7"/>
  <c r="AU27" i="7" s="1"/>
  <c r="AT119" i="7"/>
  <c r="AU17" i="7" s="1"/>
  <c r="AT126" i="7"/>
  <c r="AU24" i="7" s="1"/>
  <c r="AT118" i="7"/>
  <c r="AU16" i="7" s="1"/>
  <c r="AS235" i="4"/>
  <c r="AT75" i="7"/>
  <c r="AT123" i="7"/>
  <c r="AU21" i="7" s="1"/>
  <c r="AT134" i="7"/>
  <c r="AU32" i="7" s="1"/>
  <c r="AT120" i="7"/>
  <c r="AU18" i="7" s="1"/>
  <c r="AX11" i="4"/>
  <c r="AU38" i="6"/>
  <c r="AU46" i="6" s="1"/>
  <c r="AT127" i="7"/>
  <c r="AU25" i="7" s="1"/>
  <c r="AT122" i="7"/>
  <c r="AU20" i="7" s="1"/>
  <c r="X93" i="8"/>
  <c r="Y149" i="7"/>
  <c r="AQ121" i="8"/>
  <c r="AS134" i="8"/>
  <c r="AS136" i="8" s="1"/>
  <c r="AT133" i="7"/>
  <c r="AU31" i="7" s="1"/>
  <c r="AV112" i="7"/>
  <c r="AV151" i="7"/>
  <c r="AV145" i="7"/>
  <c r="AV78" i="7"/>
  <c r="AV44" i="7"/>
  <c r="AV10" i="7"/>
  <c r="AV3" i="7"/>
  <c r="AU116" i="8"/>
  <c r="AU80" i="8"/>
  <c r="AV4" i="8"/>
  <c r="AV132" i="8" s="1"/>
  <c r="AU11" i="8"/>
  <c r="AU7" i="8"/>
  <c r="AU6" i="8"/>
  <c r="AU5" i="8"/>
  <c r="AU3" i="8"/>
  <c r="AT131" i="7"/>
  <c r="AU29" i="7" s="1"/>
  <c r="AX4" i="4"/>
  <c r="AW3" i="4"/>
  <c r="AR127" i="8"/>
  <c r="AS155" i="7"/>
  <c r="AS13" i="7"/>
  <c r="AS115" i="7" s="1"/>
  <c r="AR146" i="7"/>
  <c r="AS109" i="7"/>
  <c r="AR73" i="8" s="1"/>
  <c r="AT152" i="7"/>
  <c r="AT81" i="7"/>
  <c r="AT109" i="7" s="1"/>
  <c r="AS73" i="8" s="1"/>
  <c r="AV24" i="6"/>
  <c r="AV13" i="6"/>
  <c r="AV32" i="6" s="1"/>
  <c r="AV25" i="6"/>
  <c r="AV11" i="6"/>
  <c r="AV30" i="6" s="1"/>
  <c r="AV23" i="6"/>
  <c r="AV3" i="6"/>
  <c r="AV12" i="6"/>
  <c r="AV31" i="6" s="1"/>
  <c r="AW4" i="6"/>
  <c r="AF99" i="8"/>
  <c r="AF104" i="8"/>
  <c r="AT136" i="7"/>
  <c r="AU34" i="7" s="1"/>
  <c r="AU99" i="7"/>
  <c r="AU102" i="7"/>
  <c r="AT45" i="6"/>
  <c r="AT40" i="6"/>
  <c r="AU17" i="6"/>
  <c r="AR147" i="7"/>
  <c r="AS33" i="7"/>
  <c r="AS135" i="7" s="1"/>
  <c r="AT121" i="7"/>
  <c r="AU19" i="7" s="1"/>
  <c r="AW4" i="5"/>
  <c r="AV5" i="5"/>
  <c r="AV3" i="5"/>
  <c r="AT125" i="7"/>
  <c r="AU23" i="7" s="1"/>
  <c r="Z113" i="7"/>
  <c r="Z41" i="7"/>
  <c r="AU37" i="6"/>
  <c r="AU26" i="6"/>
  <c r="AT133" i="8" s="1"/>
  <c r="AY107" i="7" l="1"/>
  <c r="AY106" i="7"/>
  <c r="AY108" i="7"/>
  <c r="AY105" i="7"/>
  <c r="AY104" i="7"/>
  <c r="AZ1" i="7"/>
  <c r="AY2" i="7"/>
  <c r="AZ2" i="5"/>
  <c r="BA1" i="5"/>
  <c r="M84" i="8"/>
  <c r="BA1" i="6"/>
  <c r="AZ2" i="6"/>
  <c r="AF106" i="8"/>
  <c r="AF104" i="24"/>
  <c r="M135" i="24"/>
  <c r="M82" i="24" s="1"/>
  <c r="N119" i="24"/>
  <c r="X94" i="8"/>
  <c r="X92" i="24"/>
  <c r="N108" i="24"/>
  <c r="BA1" i="24"/>
  <c r="AZ2" i="24"/>
  <c r="AX20" i="4"/>
  <c r="AX25" i="4"/>
  <c r="AX21" i="4"/>
  <c r="AX22" i="4"/>
  <c r="AX23" i="4"/>
  <c r="AX24" i="4"/>
  <c r="AU83" i="4"/>
  <c r="AT27" i="8" s="1"/>
  <c r="AW26" i="4"/>
  <c r="AV206" i="4"/>
  <c r="AV116" i="4" s="1"/>
  <c r="AU30" i="8" s="1"/>
  <c r="AT63" i="4"/>
  <c r="AS26" i="8" s="1"/>
  <c r="AU211" i="4"/>
  <c r="AV115" i="4"/>
  <c r="AU29" i="8" s="1"/>
  <c r="AU84" i="4"/>
  <c r="AT28" i="8" s="1"/>
  <c r="AV204" i="4"/>
  <c r="AV203" i="4"/>
  <c r="AV201" i="4"/>
  <c r="AV62" i="4" s="1"/>
  <c r="AV202" i="4"/>
  <c r="AT48" i="6"/>
  <c r="AS74" i="8" s="1"/>
  <c r="AS121" i="8" s="1"/>
  <c r="AV215" i="4"/>
  <c r="AU51" i="8" s="1"/>
  <c r="AT16" i="8"/>
  <c r="AS40" i="8"/>
  <c r="AR35" i="8"/>
  <c r="AS19" i="5" s="1"/>
  <c r="AS23" i="8"/>
  <c r="AQ48" i="8"/>
  <c r="AU198" i="4"/>
  <c r="AV161" i="4"/>
  <c r="AW132" i="4"/>
  <c r="AW169" i="4" s="1"/>
  <c r="AW137" i="4"/>
  <c r="AW174" i="4" s="1"/>
  <c r="AW146" i="4"/>
  <c r="AW183" i="4" s="1"/>
  <c r="AW151" i="4"/>
  <c r="AW188" i="4" s="1"/>
  <c r="AW140" i="4"/>
  <c r="AW177" i="4" s="1"/>
  <c r="AW136" i="4"/>
  <c r="AW173" i="4" s="1"/>
  <c r="AW147" i="4"/>
  <c r="AW184" i="4" s="1"/>
  <c r="AW205" i="4" s="1"/>
  <c r="AW152" i="4"/>
  <c r="AW189" i="4" s="1"/>
  <c r="AW131" i="4"/>
  <c r="AW168" i="4" s="1"/>
  <c r="AW141" i="4"/>
  <c r="AW178" i="4" s="1"/>
  <c r="AW153" i="4"/>
  <c r="AW190" i="4" s="1"/>
  <c r="AW155" i="4"/>
  <c r="AW192" i="4" s="1"/>
  <c r="AW139" i="4"/>
  <c r="AW176" i="4" s="1"/>
  <c r="AW142" i="4"/>
  <c r="AW179" i="4" s="1"/>
  <c r="AW156" i="4"/>
  <c r="AW193" i="4" s="1"/>
  <c r="AW158" i="4"/>
  <c r="AW195" i="4" s="1"/>
  <c r="AW138" i="4"/>
  <c r="AW175" i="4" s="1"/>
  <c r="AW143" i="4"/>
  <c r="AW180" i="4" s="1"/>
  <c r="AW159" i="4"/>
  <c r="AW196" i="4" s="1"/>
  <c r="AW157" i="4"/>
  <c r="AW194" i="4" s="1"/>
  <c r="AW135" i="4"/>
  <c r="AW172" i="4" s="1"/>
  <c r="AW128" i="4"/>
  <c r="AW165" i="4" s="1"/>
  <c r="AW144" i="4"/>
  <c r="AW181" i="4" s="1"/>
  <c r="AW148" i="4"/>
  <c r="AW185" i="4" s="1"/>
  <c r="AW160" i="4"/>
  <c r="AW197" i="4" s="1"/>
  <c r="AW134" i="4"/>
  <c r="AW171" i="4" s="1"/>
  <c r="AW129" i="4"/>
  <c r="AW166" i="4" s="1"/>
  <c r="AW145" i="4"/>
  <c r="AW182" i="4" s="1"/>
  <c r="AW149" i="4"/>
  <c r="AW186" i="4" s="1"/>
  <c r="AW133" i="4"/>
  <c r="AW170" i="4" s="1"/>
  <c r="AW130" i="4"/>
  <c r="AW167" i="4" s="1"/>
  <c r="AW154" i="4"/>
  <c r="AW191" i="4" s="1"/>
  <c r="AW150" i="4"/>
  <c r="AW187" i="4" s="1"/>
  <c r="AW101" i="4"/>
  <c r="AW109" i="4" s="1"/>
  <c r="AW118" i="4" s="1"/>
  <c r="AW100" i="4"/>
  <c r="AW108" i="4" s="1"/>
  <c r="AW117" i="4" s="1"/>
  <c r="AU137" i="7"/>
  <c r="AV35" i="7" s="1"/>
  <c r="AV74" i="4"/>
  <c r="AV78" i="4" s="1"/>
  <c r="AW35" i="4"/>
  <c r="AW51" i="4" s="1"/>
  <c r="AW60" i="4" s="1"/>
  <c r="AW99" i="4"/>
  <c r="AW107" i="4" s="1"/>
  <c r="AW102" i="4"/>
  <c r="AW110" i="4" s="1"/>
  <c r="AW119" i="4" s="1"/>
  <c r="AV75" i="4"/>
  <c r="AV79" i="4" s="1"/>
  <c r="AW98" i="4"/>
  <c r="AW106" i="4" s="1"/>
  <c r="AW33" i="4"/>
  <c r="AW49" i="4" s="1"/>
  <c r="AW58" i="4" s="1"/>
  <c r="AX10" i="4"/>
  <c r="AX103" i="4" s="1"/>
  <c r="AV45" i="7"/>
  <c r="AV46" i="7"/>
  <c r="AV80" i="7" s="1"/>
  <c r="AV51" i="7"/>
  <c r="AV85" i="7" s="1"/>
  <c r="AV53" i="7"/>
  <c r="AV87" i="7" s="1"/>
  <c r="AV55" i="7"/>
  <c r="AV89" i="7" s="1"/>
  <c r="AV50" i="7"/>
  <c r="AV84" i="7" s="1"/>
  <c r="AV52" i="7"/>
  <c r="AV86" i="7" s="1"/>
  <c r="AV54" i="7"/>
  <c r="AV88" i="7" s="1"/>
  <c r="AV48" i="7"/>
  <c r="AV82" i="7" s="1"/>
  <c r="AV56" i="7"/>
  <c r="AV90" i="7" s="1"/>
  <c r="AV58" i="7"/>
  <c r="AV92" i="7" s="1"/>
  <c r="AV47" i="7"/>
  <c r="AV81" i="7" s="1"/>
  <c r="AV57" i="7"/>
  <c r="AV91" i="7" s="1"/>
  <c r="AV61" i="7"/>
  <c r="AV95" i="7" s="1"/>
  <c r="AV62" i="7"/>
  <c r="AV96" i="7" s="1"/>
  <c r="AV64" i="7"/>
  <c r="AV98" i="7" s="1"/>
  <c r="AV49" i="7"/>
  <c r="AV83" i="7" s="1"/>
  <c r="AV60" i="7"/>
  <c r="AV94" i="7" s="1"/>
  <c r="AV63" i="7"/>
  <c r="AV97" i="7" s="1"/>
  <c r="AV66" i="7"/>
  <c r="AV69" i="7"/>
  <c r="AV59" i="7"/>
  <c r="AV93" i="7" s="1"/>
  <c r="AV65" i="7"/>
  <c r="AV67" i="7"/>
  <c r="AV71" i="7"/>
  <c r="AV139" i="7" s="1"/>
  <c r="AW37" i="7" s="1"/>
  <c r="AV74" i="7"/>
  <c r="AV142" i="7" s="1"/>
  <c r="AW40" i="7" s="1"/>
  <c r="AV70" i="7"/>
  <c r="AV138" i="7" s="1"/>
  <c r="AW36" i="7" s="1"/>
  <c r="AV68" i="7"/>
  <c r="AV72" i="7"/>
  <c r="AV140" i="7" s="1"/>
  <c r="AW38" i="7" s="1"/>
  <c r="AV73" i="7"/>
  <c r="AV141" i="7" s="1"/>
  <c r="AW39" i="7" s="1"/>
  <c r="AW36" i="4"/>
  <c r="AW52" i="4" s="1"/>
  <c r="AW61" i="4" s="1"/>
  <c r="AW32" i="4"/>
  <c r="AW48" i="4" s="1"/>
  <c r="AW57" i="4" s="1"/>
  <c r="AW34" i="4"/>
  <c r="AW50" i="4" s="1"/>
  <c r="AW59" i="4" s="1"/>
  <c r="AW31" i="4"/>
  <c r="AW47" i="4" s="1"/>
  <c r="AW56" i="4" s="1"/>
  <c r="AX4" i="7"/>
  <c r="AW5" i="7"/>
  <c r="AW6" i="7" s="1"/>
  <c r="AT43" i="8"/>
  <c r="AT45" i="8"/>
  <c r="AT42" i="8"/>
  <c r="AS39" i="8"/>
  <c r="AT41" i="8"/>
  <c r="AT46" i="8"/>
  <c r="AR38" i="8"/>
  <c r="AR47" i="8" s="1"/>
  <c r="AT44" i="8"/>
  <c r="BA1" i="8"/>
  <c r="AZ2" i="8"/>
  <c r="AU121" i="4"/>
  <c r="AU32" i="8"/>
  <c r="AU20" i="8"/>
  <c r="AU18" i="8"/>
  <c r="AU34" i="8"/>
  <c r="AU22" i="8"/>
  <c r="AU33" i="8"/>
  <c r="AU21" i="8"/>
  <c r="AU17" i="8"/>
  <c r="AU31" i="8"/>
  <c r="AU19" i="8"/>
  <c r="AT15" i="8"/>
  <c r="AV112" i="4"/>
  <c r="AW111" i="4"/>
  <c r="AW120" i="4" s="1"/>
  <c r="AU80" i="4"/>
  <c r="AT85" i="4"/>
  <c r="AX91" i="4"/>
  <c r="AX90" i="4"/>
  <c r="AU53" i="4"/>
  <c r="AT14" i="8" s="1"/>
  <c r="AU56" i="4"/>
  <c r="AU63" i="4" s="1"/>
  <c r="AX70" i="4"/>
  <c r="AX71" i="4"/>
  <c r="AV47" i="4"/>
  <c r="AX43" i="4"/>
  <c r="AX42" i="4"/>
  <c r="AX41" i="4"/>
  <c r="AX40" i="4"/>
  <c r="AX39" i="4"/>
  <c r="AX44" i="4"/>
  <c r="Q44" i="24"/>
  <c r="P44" i="24"/>
  <c r="R8" i="5"/>
  <c r="O36" i="5"/>
  <c r="N98" i="8" s="1"/>
  <c r="N124" i="8"/>
  <c r="N139" i="8" s="1"/>
  <c r="L124" i="14" s="1"/>
  <c r="N86" i="8"/>
  <c r="P18" i="5"/>
  <c r="AX12" i="4"/>
  <c r="AX9" i="4"/>
  <c r="L121" i="14"/>
  <c r="N109" i="8"/>
  <c r="N110" i="8" s="1"/>
  <c r="P41" i="5"/>
  <c r="P42" i="5" s="1"/>
  <c r="P43" i="5" s="1"/>
  <c r="O76" i="8" s="1"/>
  <c r="O73" i="24" s="1"/>
  <c r="O74" i="24" s="1"/>
  <c r="AU20" i="6"/>
  <c r="AV18" i="6"/>
  <c r="AT134" i="8"/>
  <c r="AT136" i="8" s="1"/>
  <c r="AI41" i="6"/>
  <c r="AH99" i="8" s="1"/>
  <c r="AV19" i="6"/>
  <c r="AU120" i="7"/>
  <c r="AV18" i="7" s="1"/>
  <c r="AW221" i="4"/>
  <c r="AV57" i="8" s="1"/>
  <c r="AW220" i="4"/>
  <c r="AV56" i="8" s="1"/>
  <c r="AW219" i="4"/>
  <c r="AV55" i="8" s="1"/>
  <c r="AW218" i="4"/>
  <c r="AV54" i="8" s="1"/>
  <c r="AW223" i="4"/>
  <c r="AV59" i="8" s="1"/>
  <c r="AW225" i="4"/>
  <c r="AV61" i="8" s="1"/>
  <c r="AW222" i="4"/>
  <c r="AV58" i="8" s="1"/>
  <c r="AW224" i="4"/>
  <c r="AV60" i="8" s="1"/>
  <c r="AW227" i="4"/>
  <c r="AV63" i="8" s="1"/>
  <c r="AW226" i="4"/>
  <c r="AV62" i="8" s="1"/>
  <c r="AW231" i="4"/>
  <c r="AV67" i="8" s="1"/>
  <c r="AW229" i="4"/>
  <c r="AV65" i="8" s="1"/>
  <c r="AW232" i="4"/>
  <c r="AV68" i="8" s="1"/>
  <c r="AW233" i="4"/>
  <c r="AV69" i="8" s="1"/>
  <c r="AW234" i="4"/>
  <c r="AV70" i="8" s="1"/>
  <c r="AW228" i="4"/>
  <c r="AV64" i="8" s="1"/>
  <c r="AW230" i="4"/>
  <c r="AV66" i="8" s="1"/>
  <c r="AW127" i="4"/>
  <c r="AW164" i="4" s="1"/>
  <c r="AY2" i="4"/>
  <c r="AZ1" i="4"/>
  <c r="AU154" i="7"/>
  <c r="AU121" i="7"/>
  <c r="AV19" i="7" s="1"/>
  <c r="AQ92" i="8"/>
  <c r="AQ91" i="8"/>
  <c r="AU134" i="7"/>
  <c r="AV32" i="7" s="1"/>
  <c r="BB4" i="24"/>
  <c r="BA8" i="24"/>
  <c r="BA3" i="24"/>
  <c r="BA112" i="24"/>
  <c r="BA78" i="24"/>
  <c r="AU128" i="7"/>
  <c r="AV26" i="7" s="1"/>
  <c r="AU119" i="7"/>
  <c r="AV17" i="7" s="1"/>
  <c r="AU127" i="7"/>
  <c r="AV25" i="7" s="1"/>
  <c r="AU125" i="7"/>
  <c r="AV23" i="7" s="1"/>
  <c r="AU122" i="7"/>
  <c r="AV20" i="7" s="1"/>
  <c r="AU131" i="7"/>
  <c r="AV29" i="7" s="1"/>
  <c r="AV39" i="6"/>
  <c r="AV47" i="6" s="1"/>
  <c r="AY11" i="4"/>
  <c r="AV38" i="6"/>
  <c r="AW18" i="6" s="1"/>
  <c r="AU116" i="7"/>
  <c r="AV14" i="7" s="1"/>
  <c r="AV33" i="6"/>
  <c r="AU134" i="8" s="1"/>
  <c r="AU45" i="6"/>
  <c r="AU40" i="6"/>
  <c r="AV17" i="6"/>
  <c r="Z148" i="7"/>
  <c r="AA11" i="7"/>
  <c r="Z143" i="7"/>
  <c r="AX4" i="5"/>
  <c r="AW5" i="5"/>
  <c r="AW3" i="5"/>
  <c r="AY4" i="4"/>
  <c r="AX3" i="4"/>
  <c r="AV102" i="7"/>
  <c r="AU133" i="7"/>
  <c r="AV31" i="7" s="1"/>
  <c r="AU136" i="7"/>
  <c r="AV34" i="7" s="1"/>
  <c r="AW25" i="6"/>
  <c r="AW13" i="6"/>
  <c r="AW32" i="6" s="1"/>
  <c r="AW11" i="6"/>
  <c r="AW30" i="6" s="1"/>
  <c r="AW23" i="6"/>
  <c r="AW3" i="6"/>
  <c r="AW12" i="6"/>
  <c r="AW31" i="6" s="1"/>
  <c r="AW24" i="6"/>
  <c r="AX4" i="6"/>
  <c r="AV99" i="7"/>
  <c r="AV100" i="7"/>
  <c r="AG99" i="8"/>
  <c r="AG104" i="8"/>
  <c r="AU152" i="7"/>
  <c r="AU81" i="7"/>
  <c r="AU130" i="7"/>
  <c r="AV28" i="7" s="1"/>
  <c r="AU83" i="7"/>
  <c r="AU117" i="7" s="1"/>
  <c r="AV15" i="7" s="1"/>
  <c r="AS127" i="8"/>
  <c r="AS129" i="8" s="1"/>
  <c r="AT155" i="7"/>
  <c r="AS146" i="7"/>
  <c r="AT13" i="7"/>
  <c r="AT115" i="7" s="1"/>
  <c r="AU126" i="7"/>
  <c r="AV24" i="7" s="1"/>
  <c r="AU123" i="7"/>
  <c r="AV21" i="7" s="1"/>
  <c r="AU118" i="7"/>
  <c r="AV16" i="7" s="1"/>
  <c r="AW151" i="7"/>
  <c r="AW145" i="7"/>
  <c r="AW112" i="7"/>
  <c r="AW78" i="7"/>
  <c r="AW44" i="7"/>
  <c r="AW10" i="7"/>
  <c r="AW3" i="7"/>
  <c r="AV103" i="7"/>
  <c r="AU129" i="7"/>
  <c r="AV27" i="7" s="1"/>
  <c r="AU153" i="7"/>
  <c r="AT128" i="8" s="1"/>
  <c r="AU101" i="7"/>
  <c r="AU124" i="7"/>
  <c r="AV22" i="7" s="1"/>
  <c r="AU75" i="7"/>
  <c r="AS147" i="7"/>
  <c r="AT33" i="7"/>
  <c r="AT135" i="7" s="1"/>
  <c r="AV26" i="6"/>
  <c r="AU133" i="8" s="1"/>
  <c r="AV37" i="6"/>
  <c r="AR129" i="8"/>
  <c r="AU132" i="7"/>
  <c r="AV30" i="7" s="1"/>
  <c r="AU108" i="8"/>
  <c r="AV116" i="8"/>
  <c r="AV80" i="8"/>
  <c r="AW4" i="8"/>
  <c r="AW132" i="8" s="1"/>
  <c r="AV11" i="8"/>
  <c r="AV7" i="8"/>
  <c r="AV6" i="8"/>
  <c r="AV5" i="8"/>
  <c r="AV3" i="8"/>
  <c r="AT217" i="4"/>
  <c r="AS53" i="8" s="1"/>
  <c r="AT216" i="4"/>
  <c r="AS52" i="8" s="1"/>
  <c r="AU114" i="7"/>
  <c r="AV12" i="7" s="1"/>
  <c r="AZ2" i="7" l="1"/>
  <c r="AZ105" i="7"/>
  <c r="AZ104" i="7"/>
  <c r="AZ108" i="7"/>
  <c r="BA1" i="7"/>
  <c r="AZ106" i="7"/>
  <c r="AZ107" i="7"/>
  <c r="BA2" i="5"/>
  <c r="BB1" i="5"/>
  <c r="K125" i="14"/>
  <c r="K88" i="20"/>
  <c r="M88" i="8"/>
  <c r="M95" i="8" s="1"/>
  <c r="M112" i="8" s="1"/>
  <c r="AS120" i="8"/>
  <c r="BA2" i="6"/>
  <c r="BB1" i="6"/>
  <c r="AG106" i="8"/>
  <c r="AG104" i="24"/>
  <c r="N134" i="24"/>
  <c r="N133" i="24"/>
  <c r="N101" i="8"/>
  <c r="N111" i="8" s="1"/>
  <c r="N99" i="24"/>
  <c r="N109" i="24" s="1"/>
  <c r="M86" i="24"/>
  <c r="M93" i="24" s="1"/>
  <c r="M110" i="24" s="1"/>
  <c r="O107" i="24"/>
  <c r="O108" i="24" s="1"/>
  <c r="BB1" i="24"/>
  <c r="BA2" i="24"/>
  <c r="AY23" i="4"/>
  <c r="AY20" i="4"/>
  <c r="AY24" i="4"/>
  <c r="AY21" i="4"/>
  <c r="AY22" i="4"/>
  <c r="AY25" i="4"/>
  <c r="AW201" i="4"/>
  <c r="AW62" i="4" s="1"/>
  <c r="AW63" i="4" s="1"/>
  <c r="AV26" i="8" s="1"/>
  <c r="AX26" i="4"/>
  <c r="AV83" i="4"/>
  <c r="AU27" i="8" s="1"/>
  <c r="AW115" i="4"/>
  <c r="AV29" i="8" s="1"/>
  <c r="AV84" i="4"/>
  <c r="AU28" i="8" s="1"/>
  <c r="AS38" i="8"/>
  <c r="AS47" i="8" s="1"/>
  <c r="AS35" i="8"/>
  <c r="AT19" i="5" s="1"/>
  <c r="AX98" i="4"/>
  <c r="AX106" i="4" s="1"/>
  <c r="AW202" i="4"/>
  <c r="AV211" i="4"/>
  <c r="AW204" i="4"/>
  <c r="AW203" i="4"/>
  <c r="AW206" i="4"/>
  <c r="AW116" i="4" s="1"/>
  <c r="AV30" i="8" s="1"/>
  <c r="AT40" i="8"/>
  <c r="AW215" i="4"/>
  <c r="AV51" i="8" s="1"/>
  <c r="AU48" i="6"/>
  <c r="AT74" i="8" s="1"/>
  <c r="AT121" i="8" s="1"/>
  <c r="AU16" i="8"/>
  <c r="AV19" i="8"/>
  <c r="AS71" i="8"/>
  <c r="AT28" i="5" s="1"/>
  <c r="AT23" i="8"/>
  <c r="AQ72" i="8"/>
  <c r="AQ75" i="8" s="1"/>
  <c r="AR40" i="5" s="1"/>
  <c r="AR48" i="8"/>
  <c r="AR72" i="8"/>
  <c r="AR75" i="8" s="1"/>
  <c r="AS40" i="5" s="1"/>
  <c r="AV198" i="4"/>
  <c r="AX153" i="4"/>
  <c r="AX190" i="4" s="1"/>
  <c r="AX157" i="4"/>
  <c r="AX194" i="4" s="1"/>
  <c r="AX131" i="4"/>
  <c r="AX168" i="4" s="1"/>
  <c r="AX133" i="4"/>
  <c r="AX170" i="4" s="1"/>
  <c r="AX139" i="4"/>
  <c r="AX176" i="4" s="1"/>
  <c r="AX146" i="4"/>
  <c r="AX183" i="4" s="1"/>
  <c r="AX144" i="4"/>
  <c r="AX181" i="4" s="1"/>
  <c r="AX147" i="4"/>
  <c r="AX184" i="4" s="1"/>
  <c r="AX205" i="4" s="1"/>
  <c r="AX135" i="4"/>
  <c r="AX172" i="4" s="1"/>
  <c r="AX155" i="4"/>
  <c r="AX192" i="4" s="1"/>
  <c r="AX148" i="4"/>
  <c r="AX185" i="4" s="1"/>
  <c r="AX159" i="4"/>
  <c r="AX196" i="4" s="1"/>
  <c r="AW161" i="4"/>
  <c r="AX128" i="4"/>
  <c r="AX165" i="4" s="1"/>
  <c r="AX136" i="4"/>
  <c r="AX173" i="4" s="1"/>
  <c r="AX141" i="4"/>
  <c r="AX178" i="4" s="1"/>
  <c r="AX154" i="4"/>
  <c r="AX191" i="4" s="1"/>
  <c r="AX160" i="4"/>
  <c r="AX197" i="4" s="1"/>
  <c r="AX129" i="4"/>
  <c r="AX166" i="4" s="1"/>
  <c r="AX137" i="4"/>
  <c r="AX174" i="4" s="1"/>
  <c r="AX142" i="4"/>
  <c r="AX179" i="4" s="1"/>
  <c r="AX149" i="4"/>
  <c r="AX186" i="4" s="1"/>
  <c r="AX130" i="4"/>
  <c r="AX167" i="4" s="1"/>
  <c r="AX138" i="4"/>
  <c r="AX175" i="4" s="1"/>
  <c r="AX143" i="4"/>
  <c r="AX180" i="4" s="1"/>
  <c r="AX151" i="4"/>
  <c r="AX188" i="4" s="1"/>
  <c r="AX132" i="4"/>
  <c r="AX169" i="4" s="1"/>
  <c r="AX140" i="4"/>
  <c r="AX177" i="4" s="1"/>
  <c r="AX145" i="4"/>
  <c r="AX182" i="4" s="1"/>
  <c r="AX156" i="4"/>
  <c r="AX193" i="4" s="1"/>
  <c r="AX134" i="4"/>
  <c r="AX171" i="4" s="1"/>
  <c r="AX150" i="4"/>
  <c r="AX187" i="4" s="1"/>
  <c r="AX152" i="4"/>
  <c r="AX189" i="4" s="1"/>
  <c r="AX158" i="4"/>
  <c r="AX195" i="4" s="1"/>
  <c r="AX31" i="4"/>
  <c r="AW75" i="4"/>
  <c r="AW79" i="4" s="1"/>
  <c r="AX102" i="4"/>
  <c r="AX110" i="4" s="1"/>
  <c r="AX119" i="4" s="1"/>
  <c r="AW74" i="4"/>
  <c r="AW78" i="4" s="1"/>
  <c r="AX99" i="4"/>
  <c r="AX107" i="4" s="1"/>
  <c r="AX100" i="4"/>
  <c r="AX108" i="4" s="1"/>
  <c r="AX117" i="4" s="1"/>
  <c r="AX101" i="4"/>
  <c r="AX109" i="4" s="1"/>
  <c r="AX118" i="4" s="1"/>
  <c r="AW45" i="7"/>
  <c r="AW47" i="7"/>
  <c r="AW49" i="7"/>
  <c r="AW83" i="7" s="1"/>
  <c r="AW46" i="7"/>
  <c r="AW80" i="7" s="1"/>
  <c r="AW51" i="7"/>
  <c r="AW53" i="7"/>
  <c r="AW87" i="7" s="1"/>
  <c r="AW48" i="7"/>
  <c r="AW82" i="7" s="1"/>
  <c r="AW52" i="7"/>
  <c r="AW86" i="7" s="1"/>
  <c r="AW50" i="7"/>
  <c r="AW84" i="7" s="1"/>
  <c r="AW55" i="7"/>
  <c r="AW89" i="7" s="1"/>
  <c r="AW56" i="7"/>
  <c r="AW90" i="7" s="1"/>
  <c r="AW58" i="7"/>
  <c r="AW92" i="7" s="1"/>
  <c r="AW54" i="7"/>
  <c r="AW88" i="7" s="1"/>
  <c r="AW62" i="7"/>
  <c r="AW96" i="7" s="1"/>
  <c r="AW64" i="7"/>
  <c r="AW98" i="7" s="1"/>
  <c r="AW57" i="7"/>
  <c r="AW66" i="7"/>
  <c r="AW61" i="7"/>
  <c r="AW95" i="7" s="1"/>
  <c r="AW63" i="7"/>
  <c r="AW97" i="7" s="1"/>
  <c r="AW69" i="7"/>
  <c r="AW59" i="7"/>
  <c r="AW93" i="7" s="1"/>
  <c r="AW65" i="7"/>
  <c r="AW67" i="7"/>
  <c r="AW68" i="7"/>
  <c r="AW60" i="7"/>
  <c r="AW94" i="7" s="1"/>
  <c r="AW73" i="7"/>
  <c r="AW141" i="7" s="1"/>
  <c r="AX39" i="7" s="1"/>
  <c r="AW74" i="7"/>
  <c r="AW142" i="7" s="1"/>
  <c r="AX40" i="7" s="1"/>
  <c r="AW70" i="7"/>
  <c r="AW138" i="7" s="1"/>
  <c r="AX36" i="7" s="1"/>
  <c r="AW71" i="7"/>
  <c r="AW139" i="7" s="1"/>
  <c r="AX37" i="7" s="1"/>
  <c r="AW72" i="7"/>
  <c r="AW140" i="7" s="1"/>
  <c r="AX38" i="7" s="1"/>
  <c r="AX33" i="4"/>
  <c r="AX49" i="4" s="1"/>
  <c r="AX58" i="4" s="1"/>
  <c r="AX34" i="4"/>
  <c r="AX50" i="4" s="1"/>
  <c r="AX59" i="4" s="1"/>
  <c r="AX32" i="4"/>
  <c r="AX48" i="4" s="1"/>
  <c r="AX57" i="4" s="1"/>
  <c r="AX36" i="4"/>
  <c r="AX52" i="4" s="1"/>
  <c r="AX61" i="4" s="1"/>
  <c r="AY10" i="4"/>
  <c r="AY98" i="4" s="1"/>
  <c r="AX35" i="4"/>
  <c r="AX51" i="4" s="1"/>
  <c r="AX60" i="4" s="1"/>
  <c r="AY4" i="7"/>
  <c r="AX5" i="7"/>
  <c r="AX6" i="7" s="1"/>
  <c r="AU43" i="8"/>
  <c r="AU42" i="8"/>
  <c r="AU41" i="8"/>
  <c r="AU44" i="8"/>
  <c r="AU46" i="8"/>
  <c r="AT39" i="8"/>
  <c r="AU45" i="8"/>
  <c r="AT26" i="8"/>
  <c r="BA2" i="8"/>
  <c r="BB1" i="8"/>
  <c r="AV121" i="4"/>
  <c r="AV32" i="8"/>
  <c r="AV20" i="8"/>
  <c r="AV34" i="8"/>
  <c r="AV22" i="8"/>
  <c r="AV18" i="8"/>
  <c r="AV33" i="8"/>
  <c r="AV21" i="8"/>
  <c r="AV17" i="8"/>
  <c r="AU15" i="8"/>
  <c r="AW112" i="4"/>
  <c r="AV31" i="8"/>
  <c r="AX111" i="4"/>
  <c r="AX120" i="4" s="1"/>
  <c r="AV80" i="4"/>
  <c r="AU85" i="4"/>
  <c r="AY91" i="4"/>
  <c r="AY90" i="4"/>
  <c r="AV53" i="4"/>
  <c r="AU14" i="8" s="1"/>
  <c r="AV56" i="4"/>
  <c r="AV63" i="4" s="1"/>
  <c r="AY71" i="4"/>
  <c r="AY70" i="4"/>
  <c r="AW53" i="4"/>
  <c r="AV14" i="8" s="1"/>
  <c r="AY44" i="4"/>
  <c r="AY43" i="4"/>
  <c r="AY42" i="4"/>
  <c r="AY41" i="4"/>
  <c r="AY40" i="4"/>
  <c r="AY39" i="4"/>
  <c r="O109" i="14"/>
  <c r="N140" i="8"/>
  <c r="N84" i="8" s="1"/>
  <c r="P20" i="5"/>
  <c r="P27" i="5" s="1"/>
  <c r="P29" i="5" s="1"/>
  <c r="AY12" i="4"/>
  <c r="AY9" i="4"/>
  <c r="O77" i="8"/>
  <c r="O122" i="8"/>
  <c r="R9" i="5"/>
  <c r="R14" i="5" s="1"/>
  <c r="Q118" i="8" s="1"/>
  <c r="U12" i="5"/>
  <c r="T11" i="5"/>
  <c r="S10" i="5"/>
  <c r="AW19" i="6"/>
  <c r="AW20" i="6" s="1"/>
  <c r="AV20" i="6"/>
  <c r="AV46" i="6"/>
  <c r="AV119" i="7"/>
  <c r="AW17" i="7" s="1"/>
  <c r="AJ41" i="6"/>
  <c r="AI99" i="8" s="1"/>
  <c r="AX127" i="4"/>
  <c r="AX164" i="4" s="1"/>
  <c r="AV120" i="7"/>
  <c r="AW18" i="7" s="1"/>
  <c r="AX222" i="4"/>
  <c r="AW58" i="8" s="1"/>
  <c r="AX221" i="4"/>
  <c r="AW57" i="8" s="1"/>
  <c r="AX220" i="4"/>
  <c r="AW56" i="8" s="1"/>
  <c r="AX219" i="4"/>
  <c r="AW55" i="8" s="1"/>
  <c r="AX218" i="4"/>
  <c r="AW54" i="8" s="1"/>
  <c r="AX226" i="4"/>
  <c r="AW62" i="8" s="1"/>
  <c r="AX225" i="4"/>
  <c r="AW61" i="8" s="1"/>
  <c r="AX224" i="4"/>
  <c r="AW60" i="8" s="1"/>
  <c r="AX223" i="4"/>
  <c r="AW59" i="8" s="1"/>
  <c r="AX228" i="4"/>
  <c r="AW64" i="8" s="1"/>
  <c r="AX229" i="4"/>
  <c r="AW65" i="8" s="1"/>
  <c r="AX232" i="4"/>
  <c r="AW68" i="8" s="1"/>
  <c r="AX227" i="4"/>
  <c r="AW63" i="8" s="1"/>
  <c r="AX230" i="4"/>
  <c r="AW66" i="8" s="1"/>
  <c r="AX231" i="4"/>
  <c r="AW67" i="8" s="1"/>
  <c r="AX233" i="4"/>
  <c r="AW69" i="8" s="1"/>
  <c r="AX234" i="4"/>
  <c r="AW70" i="8" s="1"/>
  <c r="AH104" i="8"/>
  <c r="AV126" i="7"/>
  <c r="AW24" i="7" s="1"/>
  <c r="BA1" i="4"/>
  <c r="AZ2" i="4"/>
  <c r="AR92" i="8"/>
  <c r="AR91" i="8"/>
  <c r="BB3" i="24"/>
  <c r="BC4" i="24"/>
  <c r="BB8" i="24"/>
  <c r="BB78" i="24"/>
  <c r="BB112" i="24"/>
  <c r="AV124" i="7"/>
  <c r="AW22" i="7" s="1"/>
  <c r="AV116" i="7"/>
  <c r="AW14" i="7" s="1"/>
  <c r="AV132" i="7"/>
  <c r="AW30" i="7" s="1"/>
  <c r="AV122" i="7"/>
  <c r="AW20" i="7" s="1"/>
  <c r="AV117" i="7"/>
  <c r="AW15" i="7" s="1"/>
  <c r="AV130" i="7"/>
  <c r="AW28" i="7" s="1"/>
  <c r="AZ11" i="4"/>
  <c r="AU136" i="8"/>
  <c r="AV136" i="7"/>
  <c r="AW34" i="7" s="1"/>
  <c r="AV114" i="7"/>
  <c r="AW12" i="7" s="1"/>
  <c r="AV125" i="7"/>
  <c r="AW23" i="7" s="1"/>
  <c r="AU109" i="7"/>
  <c r="AT73" i="8" s="1"/>
  <c r="AV152" i="7"/>
  <c r="AT235" i="4"/>
  <c r="AW26" i="6"/>
  <c r="AV133" i="8" s="1"/>
  <c r="AW37" i="6"/>
  <c r="AV153" i="7"/>
  <c r="AU128" i="8" s="1"/>
  <c r="AV101" i="7"/>
  <c r="AV123" i="7"/>
  <c r="AW21" i="7" s="1"/>
  <c r="AV154" i="7"/>
  <c r="AV75" i="7"/>
  <c r="AV79" i="7"/>
  <c r="AW33" i="6"/>
  <c r="AV131" i="7"/>
  <c r="AW29" i="7" s="1"/>
  <c r="AY4" i="5"/>
  <c r="AX5" i="5"/>
  <c r="AX3" i="5"/>
  <c r="AW102" i="7"/>
  <c r="AV118" i="7"/>
  <c r="AW16" i="7" s="1"/>
  <c r="AV217" i="4"/>
  <c r="AU53" i="8" s="1"/>
  <c r="AV216" i="4"/>
  <c r="AU52" i="8" s="1"/>
  <c r="AT127" i="8"/>
  <c r="AU155" i="7"/>
  <c r="AV137" i="7"/>
  <c r="AW35" i="7" s="1"/>
  <c r="AW39" i="6"/>
  <c r="AV133" i="7"/>
  <c r="AW31" i="7" s="1"/>
  <c r="AA113" i="7"/>
  <c r="AA41" i="7"/>
  <c r="AV45" i="6"/>
  <c r="AV40" i="6"/>
  <c r="AW17" i="6"/>
  <c r="AV127" i="7"/>
  <c r="AW25" i="7" s="1"/>
  <c r="AX25" i="6"/>
  <c r="AX11" i="6"/>
  <c r="AX30" i="6" s="1"/>
  <c r="AX23" i="6"/>
  <c r="AX3" i="6"/>
  <c r="AX12" i="6"/>
  <c r="AX31" i="6" s="1"/>
  <c r="AX24" i="6"/>
  <c r="AY4" i="6"/>
  <c r="AX13" i="6"/>
  <c r="AX32" i="6" s="1"/>
  <c r="Y93" i="8"/>
  <c r="Z149" i="7"/>
  <c r="AW116" i="8"/>
  <c r="AW80" i="8"/>
  <c r="AX4" i="8"/>
  <c r="AX132" i="8" s="1"/>
  <c r="AW11" i="8"/>
  <c r="AW7" i="8"/>
  <c r="AW6" i="8"/>
  <c r="AW5" i="8"/>
  <c r="AW3" i="8"/>
  <c r="AT147" i="7"/>
  <c r="AU33" i="7"/>
  <c r="AU135" i="7" s="1"/>
  <c r="AW100" i="7"/>
  <c r="AT146" i="7"/>
  <c r="AU13" i="7"/>
  <c r="AU115" i="7" s="1"/>
  <c r="AW38" i="6"/>
  <c r="AZ4" i="4"/>
  <c r="AY3" i="4"/>
  <c r="AW99" i="7"/>
  <c r="AW103" i="7"/>
  <c r="AU217" i="4"/>
  <c r="AT53" i="8" s="1"/>
  <c r="AU216" i="4"/>
  <c r="AT52" i="8" s="1"/>
  <c r="AV121" i="7"/>
  <c r="AW19" i="7" s="1"/>
  <c r="AV134" i="7"/>
  <c r="AW32" i="7" s="1"/>
  <c r="AV108" i="8"/>
  <c r="AV129" i="7"/>
  <c r="AW27" i="7" s="1"/>
  <c r="AX145" i="7"/>
  <c r="AX112" i="7"/>
  <c r="AX151" i="7"/>
  <c r="AX78" i="7"/>
  <c r="AX44" i="7"/>
  <c r="AX10" i="7"/>
  <c r="AX3" i="7"/>
  <c r="AV128" i="7"/>
  <c r="AW26" i="7" s="1"/>
  <c r="BA105" i="7" l="1"/>
  <c r="BA107" i="7"/>
  <c r="BA2" i="7"/>
  <c r="BA104" i="7"/>
  <c r="BA108" i="7"/>
  <c r="BB1" i="7"/>
  <c r="BA106" i="7"/>
  <c r="BC1" i="5"/>
  <c r="BB2" i="5"/>
  <c r="N88" i="8"/>
  <c r="N95" i="8" s="1"/>
  <c r="N112" i="8" s="1"/>
  <c r="L88" i="20"/>
  <c r="AT120" i="8"/>
  <c r="BC1" i="6"/>
  <c r="BB2" i="6"/>
  <c r="AH106" i="8"/>
  <c r="AH104" i="24"/>
  <c r="N135" i="24"/>
  <c r="N82" i="24" s="1"/>
  <c r="N86" i="24" s="1"/>
  <c r="N93" i="24" s="1"/>
  <c r="N110" i="24" s="1"/>
  <c r="Y94" i="8"/>
  <c r="Y92" i="24"/>
  <c r="BB2" i="24"/>
  <c r="BC1" i="24"/>
  <c r="AW83" i="4"/>
  <c r="AZ23" i="4"/>
  <c r="AZ25" i="4"/>
  <c r="AZ22" i="4"/>
  <c r="AZ20" i="4"/>
  <c r="AZ21" i="4"/>
  <c r="AZ24" i="4"/>
  <c r="AW84" i="4"/>
  <c r="AV28" i="8" s="1"/>
  <c r="AV48" i="6"/>
  <c r="AU74" i="8" s="1"/>
  <c r="AU121" i="8" s="1"/>
  <c r="AY26" i="4"/>
  <c r="AX115" i="4"/>
  <c r="AW29" i="8" s="1"/>
  <c r="AW211" i="4"/>
  <c r="AX204" i="4"/>
  <c r="AV43" i="8"/>
  <c r="AX201" i="4"/>
  <c r="AX62" i="4" s="1"/>
  <c r="AX203" i="4"/>
  <c r="AX202" i="4"/>
  <c r="AX206" i="4"/>
  <c r="AX116" i="4" s="1"/>
  <c r="AW30" i="8" s="1"/>
  <c r="AU40" i="8"/>
  <c r="AX215" i="4"/>
  <c r="AW51" i="8" s="1"/>
  <c r="AV16" i="8"/>
  <c r="AT71" i="8"/>
  <c r="AU28" i="5" s="1"/>
  <c r="AU71" i="8"/>
  <c r="AV28" i="5" s="1"/>
  <c r="AT35" i="8"/>
  <c r="AU19" i="5" s="1"/>
  <c r="AU23" i="8"/>
  <c r="AS48" i="8"/>
  <c r="AS72" i="8"/>
  <c r="AS75" i="8" s="1"/>
  <c r="AT40" i="5" s="1"/>
  <c r="AW198" i="4"/>
  <c r="AY128" i="4"/>
  <c r="AY165" i="4" s="1"/>
  <c r="AY135" i="4"/>
  <c r="AY172" i="4" s="1"/>
  <c r="AY142" i="4"/>
  <c r="AY179" i="4" s="1"/>
  <c r="AY151" i="4"/>
  <c r="AY188" i="4" s="1"/>
  <c r="AY131" i="4"/>
  <c r="AY168" i="4" s="1"/>
  <c r="AY139" i="4"/>
  <c r="AY176" i="4" s="1"/>
  <c r="AY147" i="4"/>
  <c r="AY184" i="4" s="1"/>
  <c r="AY205" i="4" s="1"/>
  <c r="AY156" i="4"/>
  <c r="AY193" i="4" s="1"/>
  <c r="AY137" i="4"/>
  <c r="AY174" i="4" s="1"/>
  <c r="AY132" i="4"/>
  <c r="AY169" i="4" s="1"/>
  <c r="AY140" i="4"/>
  <c r="AY177" i="4" s="1"/>
  <c r="AY152" i="4"/>
  <c r="AY189" i="4" s="1"/>
  <c r="AY157" i="4"/>
  <c r="AY194" i="4" s="1"/>
  <c r="AY130" i="4"/>
  <c r="AY167" i="4" s="1"/>
  <c r="AY133" i="4"/>
  <c r="AY170" i="4" s="1"/>
  <c r="AY146" i="4"/>
  <c r="AY183" i="4" s="1"/>
  <c r="AY148" i="4"/>
  <c r="AY185" i="4" s="1"/>
  <c r="AY158" i="4"/>
  <c r="AY195" i="4" s="1"/>
  <c r="AY134" i="4"/>
  <c r="AY171" i="4" s="1"/>
  <c r="AY141" i="4"/>
  <c r="AY178" i="4" s="1"/>
  <c r="AY149" i="4"/>
  <c r="AY186" i="4" s="1"/>
  <c r="AY159" i="4"/>
  <c r="AY196" i="4" s="1"/>
  <c r="AY160" i="4"/>
  <c r="AY197" i="4" s="1"/>
  <c r="AY129" i="4"/>
  <c r="AY166" i="4" s="1"/>
  <c r="AY136" i="4"/>
  <c r="AY173" i="4" s="1"/>
  <c r="AY143" i="4"/>
  <c r="AY180" i="4" s="1"/>
  <c r="AY153" i="4"/>
  <c r="AY190" i="4" s="1"/>
  <c r="AY144" i="4"/>
  <c r="AY181" i="4" s="1"/>
  <c r="AY154" i="4"/>
  <c r="AY191" i="4" s="1"/>
  <c r="AX161" i="4"/>
  <c r="AY150" i="4"/>
  <c r="AY187" i="4" s="1"/>
  <c r="AY138" i="4"/>
  <c r="AY175" i="4" s="1"/>
  <c r="AY145" i="4"/>
  <c r="AY182" i="4" s="1"/>
  <c r="AY155" i="4"/>
  <c r="AY192" i="4" s="1"/>
  <c r="AY100" i="4"/>
  <c r="AY108" i="4" s="1"/>
  <c r="AY117" i="4" s="1"/>
  <c r="AY102" i="4"/>
  <c r="AY110" i="4" s="1"/>
  <c r="AY119" i="4" s="1"/>
  <c r="AX75" i="4"/>
  <c r="AX79" i="4" s="1"/>
  <c r="AX74" i="4"/>
  <c r="AX78" i="4" s="1"/>
  <c r="AY31" i="4"/>
  <c r="AY47" i="4" s="1"/>
  <c r="AY56" i="4" s="1"/>
  <c r="AY99" i="4"/>
  <c r="AY107" i="4" s="1"/>
  <c r="AY33" i="4"/>
  <c r="AY49" i="4" s="1"/>
  <c r="AY58" i="4" s="1"/>
  <c r="AY101" i="4"/>
  <c r="AY109" i="4" s="1"/>
  <c r="AY118" i="4" s="1"/>
  <c r="AY103" i="4"/>
  <c r="AY111" i="4" s="1"/>
  <c r="AY120" i="4" s="1"/>
  <c r="AX45" i="7"/>
  <c r="AX47" i="7"/>
  <c r="AX81" i="7" s="1"/>
  <c r="AX49" i="7"/>
  <c r="AX83" i="7" s="1"/>
  <c r="AX46" i="7"/>
  <c r="AX80" i="7" s="1"/>
  <c r="AX55" i="7"/>
  <c r="AX89" i="7" s="1"/>
  <c r="AX50" i="7"/>
  <c r="AX84" i="7" s="1"/>
  <c r="AX51" i="7"/>
  <c r="AX85" i="7" s="1"/>
  <c r="AX53" i="7"/>
  <c r="AX87" i="7" s="1"/>
  <c r="AX52" i="7"/>
  <c r="AX86" i="7" s="1"/>
  <c r="AX57" i="7"/>
  <c r="AX91" i="7" s="1"/>
  <c r="AX59" i="7"/>
  <c r="AX93" i="7" s="1"/>
  <c r="AX65" i="7"/>
  <c r="AX54" i="7"/>
  <c r="AX88" i="7" s="1"/>
  <c r="AX48" i="7"/>
  <c r="AX82" i="7" s="1"/>
  <c r="AX60" i="7"/>
  <c r="AX94" i="7" s="1"/>
  <c r="AX58" i="7"/>
  <c r="AX92" i="7" s="1"/>
  <c r="AX66" i="7"/>
  <c r="AX70" i="7"/>
  <c r="AX138" i="7" s="1"/>
  <c r="AY36" i="7" s="1"/>
  <c r="AX62" i="7"/>
  <c r="AX96" i="7" s="1"/>
  <c r="AX61" i="7"/>
  <c r="AX95" i="7" s="1"/>
  <c r="AX63" i="7"/>
  <c r="AX97" i="7" s="1"/>
  <c r="AX64" i="7"/>
  <c r="AX98" i="7" s="1"/>
  <c r="AX68" i="7"/>
  <c r="AX72" i="7"/>
  <c r="AX140" i="7" s="1"/>
  <c r="AY38" i="7" s="1"/>
  <c r="AX67" i="7"/>
  <c r="AX69" i="7"/>
  <c r="AX74" i="7"/>
  <c r="AX142" i="7" s="1"/>
  <c r="AY40" i="7" s="1"/>
  <c r="AX73" i="7"/>
  <c r="AX141" i="7" s="1"/>
  <c r="AY39" i="7" s="1"/>
  <c r="AX56" i="7"/>
  <c r="AX90" i="7" s="1"/>
  <c r="AX71" i="7"/>
  <c r="AX139" i="7" s="1"/>
  <c r="AY37" i="7" s="1"/>
  <c r="AY36" i="4"/>
  <c r="AY52" i="4" s="1"/>
  <c r="AY61" i="4" s="1"/>
  <c r="AZ10" i="4"/>
  <c r="AZ99" i="4" s="1"/>
  <c r="AY34" i="4"/>
  <c r="AY50" i="4" s="1"/>
  <c r="AY59" i="4" s="1"/>
  <c r="AY35" i="4"/>
  <c r="AY51" i="4" s="1"/>
  <c r="AY60" i="4" s="1"/>
  <c r="AY32" i="4"/>
  <c r="AY48" i="4" s="1"/>
  <c r="AY57" i="4" s="1"/>
  <c r="AZ4" i="7"/>
  <c r="AY5" i="7"/>
  <c r="AY6" i="7" s="1"/>
  <c r="AT38" i="8"/>
  <c r="AT47" i="8" s="1"/>
  <c r="AV45" i="8"/>
  <c r="AU39" i="8"/>
  <c r="AV46" i="8"/>
  <c r="AV38" i="8"/>
  <c r="AV41" i="8"/>
  <c r="AV44" i="8"/>
  <c r="AV42" i="8"/>
  <c r="AU26" i="8"/>
  <c r="AU120" i="8" s="1"/>
  <c r="AV85" i="4"/>
  <c r="BB2" i="8"/>
  <c r="BC1" i="8"/>
  <c r="AW17" i="8"/>
  <c r="AW33" i="8"/>
  <c r="AW21" i="8"/>
  <c r="AW32" i="8"/>
  <c r="AW20" i="8"/>
  <c r="AW31" i="8"/>
  <c r="AW19" i="8"/>
  <c r="AW18" i="8"/>
  <c r="AW34" i="8"/>
  <c r="AW22" i="8"/>
  <c r="AW121" i="4"/>
  <c r="AV15" i="8"/>
  <c r="AX112" i="4"/>
  <c r="AW80" i="4"/>
  <c r="AY106" i="4"/>
  <c r="AZ90" i="4"/>
  <c r="AZ91" i="4"/>
  <c r="AZ71" i="4"/>
  <c r="AZ70" i="4"/>
  <c r="AX47" i="4"/>
  <c r="AZ44" i="4"/>
  <c r="AZ43" i="4"/>
  <c r="AZ42" i="4"/>
  <c r="AZ41" i="4"/>
  <c r="AZ40" i="4"/>
  <c r="AZ39" i="4"/>
  <c r="L125" i="14"/>
  <c r="O138" i="8"/>
  <c r="P21" i="5"/>
  <c r="P31" i="5"/>
  <c r="P35" i="5" s="1"/>
  <c r="O119" i="8" s="1"/>
  <c r="Q32" i="5"/>
  <c r="R33" i="5"/>
  <c r="S34" i="5"/>
  <c r="AZ12" i="4"/>
  <c r="AZ9" i="4"/>
  <c r="M121" i="14"/>
  <c r="O109" i="8"/>
  <c r="O110" i="8" s="1"/>
  <c r="R13" i="5"/>
  <c r="Q85" i="8" s="1"/>
  <c r="AI104" i="8"/>
  <c r="AK41" i="6"/>
  <c r="AW120" i="7"/>
  <c r="AX18" i="7" s="1"/>
  <c r="AY127" i="4"/>
  <c r="AY164" i="4" s="1"/>
  <c r="AY221" i="4"/>
  <c r="AX57" i="8" s="1"/>
  <c r="AY220" i="4"/>
  <c r="AX56" i="8" s="1"/>
  <c r="AY219" i="4"/>
  <c r="AX55" i="8" s="1"/>
  <c r="AY218" i="4"/>
  <c r="AX54" i="8" s="1"/>
  <c r="AY226" i="4"/>
  <c r="AX62" i="8" s="1"/>
  <c r="AY222" i="4"/>
  <c r="AX58" i="8" s="1"/>
  <c r="AY225" i="4"/>
  <c r="AX61" i="8" s="1"/>
  <c r="AY224" i="4"/>
  <c r="AX60" i="8" s="1"/>
  <c r="AY223" i="4"/>
  <c r="AX59" i="8" s="1"/>
  <c r="AY229" i="4"/>
  <c r="AX65" i="8" s="1"/>
  <c r="AY228" i="4"/>
  <c r="AX64" i="8" s="1"/>
  <c r="AY233" i="4"/>
  <c r="AX69" i="8" s="1"/>
  <c r="AY230" i="4"/>
  <c r="AX66" i="8" s="1"/>
  <c r="AY234" i="4"/>
  <c r="AX70" i="8" s="1"/>
  <c r="AY227" i="4"/>
  <c r="AX63" i="8" s="1"/>
  <c r="AY232" i="4"/>
  <c r="AX68" i="8" s="1"/>
  <c r="AY231" i="4"/>
  <c r="AX67" i="8" s="1"/>
  <c r="AX103" i="7"/>
  <c r="AW108" i="8"/>
  <c r="AW126" i="7"/>
  <c r="AX24" i="7" s="1"/>
  <c r="BA2" i="4"/>
  <c r="BB1" i="4"/>
  <c r="AS92" i="8"/>
  <c r="AS91" i="8"/>
  <c r="AW136" i="7"/>
  <c r="AX34" i="7" s="1"/>
  <c r="BC8" i="24"/>
  <c r="BC3" i="24"/>
  <c r="BC78" i="24"/>
  <c r="BC112" i="24"/>
  <c r="BD4" i="24"/>
  <c r="AW122" i="7"/>
  <c r="AX20" i="7" s="1"/>
  <c r="AW129" i="7"/>
  <c r="AX27" i="7" s="1"/>
  <c r="AW114" i="7"/>
  <c r="AX12" i="7" s="1"/>
  <c r="AW127" i="7"/>
  <c r="AX25" i="7" s="1"/>
  <c r="BA11" i="4"/>
  <c r="AW133" i="7"/>
  <c r="AX31" i="7" s="1"/>
  <c r="AW128" i="7"/>
  <c r="AX26" i="7" s="1"/>
  <c r="AX38" i="6"/>
  <c r="AX46" i="6" s="1"/>
  <c r="AU147" i="7"/>
  <c r="AV33" i="7"/>
  <c r="AV135" i="7" s="1"/>
  <c r="AW216" i="4"/>
  <c r="AV52" i="8" s="1"/>
  <c r="AW217" i="4"/>
  <c r="AV53" i="8" s="1"/>
  <c r="AU235" i="4"/>
  <c r="AW91" i="7"/>
  <c r="AW125" i="7" s="1"/>
  <c r="AX23" i="7" s="1"/>
  <c r="AW121" i="7"/>
  <c r="AX19" i="7" s="1"/>
  <c r="AW46" i="6"/>
  <c r="AX18" i="6"/>
  <c r="AW154" i="7"/>
  <c r="AW75" i="7"/>
  <c r="AW79" i="7"/>
  <c r="AY24" i="6"/>
  <c r="AY25" i="6"/>
  <c r="AY11" i="6"/>
  <c r="AY30" i="6" s="1"/>
  <c r="AY23" i="6"/>
  <c r="AY3" i="6"/>
  <c r="AY12" i="6"/>
  <c r="AY31" i="6" s="1"/>
  <c r="AZ4" i="6"/>
  <c r="AY13" i="6"/>
  <c r="AY32" i="6" s="1"/>
  <c r="AW152" i="7"/>
  <c r="AW81" i="7"/>
  <c r="AV109" i="7"/>
  <c r="AU73" i="8" s="1"/>
  <c r="AW153" i="7"/>
  <c r="AV128" i="8" s="1"/>
  <c r="AW101" i="7"/>
  <c r="AU146" i="7"/>
  <c r="AV13" i="7"/>
  <c r="AV115" i="7" s="1"/>
  <c r="AB11" i="7"/>
  <c r="AA143" i="7"/>
  <c r="AA148" i="7"/>
  <c r="AV235" i="4"/>
  <c r="BA4" i="4"/>
  <c r="AZ3" i="4"/>
  <c r="AW47" i="6"/>
  <c r="AX19" i="6"/>
  <c r="AW123" i="7"/>
  <c r="AX21" i="7" s="1"/>
  <c r="AW85" i="7"/>
  <c r="AW119" i="7" s="1"/>
  <c r="AX17" i="7" s="1"/>
  <c r="AX102" i="7"/>
  <c r="AX100" i="7"/>
  <c r="AX26" i="6"/>
  <c r="AW133" i="8" s="1"/>
  <c r="AX37" i="6"/>
  <c r="AW137" i="7"/>
  <c r="AX35" i="7" s="1"/>
  <c r="AW118" i="7"/>
  <c r="AX16" i="7" s="1"/>
  <c r="AZ4" i="5"/>
  <c r="AY5" i="5"/>
  <c r="AY3" i="5"/>
  <c r="AX116" i="8"/>
  <c r="AX80" i="8"/>
  <c r="AY4" i="8"/>
  <c r="AY132" i="8" s="1"/>
  <c r="AX11" i="8"/>
  <c r="AX7" i="8"/>
  <c r="AX6" i="8"/>
  <c r="AX5" i="8"/>
  <c r="AX3" i="8"/>
  <c r="AX33" i="6"/>
  <c r="AX99" i="7"/>
  <c r="AW134" i="7"/>
  <c r="AX32" i="7" s="1"/>
  <c r="AW116" i="7"/>
  <c r="AX14" i="7" s="1"/>
  <c r="AX39" i="6"/>
  <c r="AT129" i="8"/>
  <c r="AW131" i="7"/>
  <c r="AX29" i="7" s="1"/>
  <c r="AW45" i="6"/>
  <c r="AW40" i="6"/>
  <c r="AX17" i="6"/>
  <c r="AU127" i="8"/>
  <c r="AU129" i="8" s="1"/>
  <c r="AV155" i="7"/>
  <c r="AW117" i="7"/>
  <c r="AX15" i="7" s="1"/>
  <c r="AY145" i="7"/>
  <c r="AY112" i="7"/>
  <c r="AY151" i="7"/>
  <c r="AY78" i="7"/>
  <c r="AY10" i="7"/>
  <c r="AY3" i="7"/>
  <c r="AY44" i="7"/>
  <c r="AW130" i="7"/>
  <c r="AX28" i="7" s="1"/>
  <c r="AW132" i="7"/>
  <c r="AX30" i="7" s="1"/>
  <c r="AV134" i="8"/>
  <c r="AV136" i="8" s="1"/>
  <c r="AW124" i="7"/>
  <c r="AX22" i="7" s="1"/>
  <c r="BB106" i="7" l="1"/>
  <c r="BB105" i="7"/>
  <c r="BB107" i="7"/>
  <c r="BB2" i="7"/>
  <c r="BC1" i="7"/>
  <c r="BB108" i="7"/>
  <c r="BB104" i="7"/>
  <c r="BC2" i="5"/>
  <c r="BD1" i="5"/>
  <c r="AV120" i="8"/>
  <c r="BD1" i="6"/>
  <c r="BC2" i="6"/>
  <c r="AI106" i="8"/>
  <c r="AI104" i="24"/>
  <c r="O124" i="8"/>
  <c r="O139" i="8" s="1"/>
  <c r="O140" i="8" s="1"/>
  <c r="P138" i="8" s="1"/>
  <c r="O119" i="24"/>
  <c r="BD1" i="24"/>
  <c r="BC2" i="24"/>
  <c r="BA21" i="4"/>
  <c r="BA22" i="4"/>
  <c r="BA24" i="4"/>
  <c r="BA25" i="4"/>
  <c r="BA20" i="4"/>
  <c r="BA23" i="4"/>
  <c r="AX84" i="4"/>
  <c r="AW28" i="8" s="1"/>
  <c r="AZ26" i="4"/>
  <c r="AY115" i="4"/>
  <c r="AX29" i="8" s="1"/>
  <c r="AX83" i="4"/>
  <c r="AW27" i="8" s="1"/>
  <c r="AY204" i="4"/>
  <c r="AX211" i="4"/>
  <c r="AV23" i="8"/>
  <c r="AV40" i="8"/>
  <c r="AY202" i="4"/>
  <c r="AY206" i="4"/>
  <c r="AY116" i="4" s="1"/>
  <c r="AX30" i="8" s="1"/>
  <c r="AY201" i="4"/>
  <c r="AY62" i="4" s="1"/>
  <c r="AY63" i="4" s="1"/>
  <c r="AX26" i="8" s="1"/>
  <c r="AY203" i="4"/>
  <c r="AW48" i="6"/>
  <c r="AV74" i="8" s="1"/>
  <c r="AV121" i="8" s="1"/>
  <c r="AY215" i="4"/>
  <c r="AX51" i="8" s="1"/>
  <c r="AW16" i="8"/>
  <c r="AV71" i="8"/>
  <c r="AW28" i="5" s="1"/>
  <c r="AU35" i="8"/>
  <c r="AV19" i="5" s="1"/>
  <c r="AT48" i="8"/>
  <c r="AT72" i="8"/>
  <c r="AT75" i="8" s="1"/>
  <c r="AU40" i="5" s="1"/>
  <c r="AX198" i="4"/>
  <c r="AZ160" i="4"/>
  <c r="AZ197" i="4" s="1"/>
  <c r="AZ130" i="4"/>
  <c r="AZ167" i="4" s="1"/>
  <c r="AZ129" i="4"/>
  <c r="AZ166" i="4" s="1"/>
  <c r="AZ136" i="4"/>
  <c r="AZ173" i="4" s="1"/>
  <c r="AZ138" i="4"/>
  <c r="AZ175" i="4" s="1"/>
  <c r="AZ144" i="4"/>
  <c r="AZ181" i="4" s="1"/>
  <c r="AZ146" i="4"/>
  <c r="AZ183" i="4" s="1"/>
  <c r="AZ151" i="4"/>
  <c r="AZ188" i="4" s="1"/>
  <c r="AZ154" i="4"/>
  <c r="AZ191" i="4" s="1"/>
  <c r="AZ132" i="4"/>
  <c r="AZ169" i="4" s="1"/>
  <c r="AZ140" i="4"/>
  <c r="AZ177" i="4" s="1"/>
  <c r="AZ150" i="4"/>
  <c r="AZ187" i="4" s="1"/>
  <c r="AZ156" i="4"/>
  <c r="AZ193" i="4" s="1"/>
  <c r="AZ133" i="4"/>
  <c r="AZ170" i="4" s="1"/>
  <c r="AZ141" i="4"/>
  <c r="AZ178" i="4" s="1"/>
  <c r="AZ152" i="4"/>
  <c r="AZ189" i="4" s="1"/>
  <c r="AZ157" i="4"/>
  <c r="AZ194" i="4" s="1"/>
  <c r="AZ134" i="4"/>
  <c r="AZ171" i="4" s="1"/>
  <c r="AZ142" i="4"/>
  <c r="AZ179" i="4" s="1"/>
  <c r="AZ148" i="4"/>
  <c r="AZ185" i="4" s="1"/>
  <c r="AZ158" i="4"/>
  <c r="AZ195" i="4" s="1"/>
  <c r="AZ135" i="4"/>
  <c r="AZ172" i="4" s="1"/>
  <c r="AZ143" i="4"/>
  <c r="AZ180" i="4" s="1"/>
  <c r="AZ149" i="4"/>
  <c r="AZ186" i="4" s="1"/>
  <c r="AZ159" i="4"/>
  <c r="AZ196" i="4" s="1"/>
  <c r="AZ128" i="4"/>
  <c r="AZ165" i="4" s="1"/>
  <c r="AZ137" i="4"/>
  <c r="AZ174" i="4" s="1"/>
  <c r="AZ145" i="4"/>
  <c r="AZ182" i="4" s="1"/>
  <c r="AZ153" i="4"/>
  <c r="AZ190" i="4" s="1"/>
  <c r="AY161" i="4"/>
  <c r="AZ131" i="4"/>
  <c r="AZ168" i="4" s="1"/>
  <c r="AZ139" i="4"/>
  <c r="AZ176" i="4" s="1"/>
  <c r="AZ147" i="4"/>
  <c r="AZ184" i="4" s="1"/>
  <c r="AZ205" i="4" s="1"/>
  <c r="AZ155" i="4"/>
  <c r="AZ192" i="4" s="1"/>
  <c r="AY74" i="4"/>
  <c r="AY78" i="4" s="1"/>
  <c r="AY75" i="4"/>
  <c r="AY79" i="4" s="1"/>
  <c r="AZ32" i="4"/>
  <c r="AZ48" i="4" s="1"/>
  <c r="AZ57" i="4" s="1"/>
  <c r="AY46" i="7"/>
  <c r="AY48" i="7"/>
  <c r="AY82" i="7" s="1"/>
  <c r="AY49" i="7"/>
  <c r="AY83" i="7" s="1"/>
  <c r="AY47" i="7"/>
  <c r="AY45" i="7"/>
  <c r="AY54" i="7"/>
  <c r="AY88" i="7" s="1"/>
  <c r="AY56" i="7"/>
  <c r="AY90" i="7" s="1"/>
  <c r="AY58" i="7"/>
  <c r="AY92" i="7" s="1"/>
  <c r="AY51" i="7"/>
  <c r="AY85" i="7" s="1"/>
  <c r="AY53" i="7"/>
  <c r="AY87" i="7" s="1"/>
  <c r="AY60" i="7"/>
  <c r="AY94" i="7" s="1"/>
  <c r="AY55" i="7"/>
  <c r="AY89" i="7" s="1"/>
  <c r="AY57" i="7"/>
  <c r="AY91" i="7" s="1"/>
  <c r="AY50" i="7"/>
  <c r="AY84" i="7" s="1"/>
  <c r="AY61" i="7"/>
  <c r="AY95" i="7" s="1"/>
  <c r="AY52" i="7"/>
  <c r="AY86" i="7" s="1"/>
  <c r="AY59" i="7"/>
  <c r="AY93" i="7" s="1"/>
  <c r="AY65" i="7"/>
  <c r="AY67" i="7"/>
  <c r="AY66" i="7"/>
  <c r="AY70" i="7"/>
  <c r="AY138" i="7" s="1"/>
  <c r="AZ36" i="7" s="1"/>
  <c r="AY62" i="7"/>
  <c r="AY96" i="7" s="1"/>
  <c r="AY63" i="7"/>
  <c r="AY97" i="7" s="1"/>
  <c r="AY64" i="7"/>
  <c r="AY98" i="7" s="1"/>
  <c r="AY72" i="7"/>
  <c r="AY140" i="7" s="1"/>
  <c r="AZ38" i="7" s="1"/>
  <c r="AY68" i="7"/>
  <c r="AY69" i="7"/>
  <c r="AY74" i="7"/>
  <c r="AY142" i="7" s="1"/>
  <c r="AZ40" i="7" s="1"/>
  <c r="AY73" i="7"/>
  <c r="AY141" i="7" s="1"/>
  <c r="AZ39" i="7" s="1"/>
  <c r="AY71" i="7"/>
  <c r="AY139" i="7" s="1"/>
  <c r="AZ37" i="7" s="1"/>
  <c r="AZ31" i="4"/>
  <c r="AZ102" i="4"/>
  <c r="AZ110" i="4" s="1"/>
  <c r="AZ119" i="4" s="1"/>
  <c r="AZ34" i="4"/>
  <c r="AZ50" i="4" s="1"/>
  <c r="AZ59" i="4" s="1"/>
  <c r="AZ98" i="4"/>
  <c r="AZ106" i="4" s="1"/>
  <c r="AZ35" i="4"/>
  <c r="AZ51" i="4" s="1"/>
  <c r="AZ60" i="4" s="1"/>
  <c r="AZ100" i="4"/>
  <c r="AZ108" i="4" s="1"/>
  <c r="AZ117" i="4" s="1"/>
  <c r="AZ36" i="4"/>
  <c r="AZ52" i="4" s="1"/>
  <c r="AZ61" i="4" s="1"/>
  <c r="AZ101" i="4"/>
  <c r="AZ109" i="4" s="1"/>
  <c r="AZ118" i="4" s="1"/>
  <c r="AZ33" i="4"/>
  <c r="AZ49" i="4" s="1"/>
  <c r="AZ58" i="4" s="1"/>
  <c r="AZ103" i="4"/>
  <c r="AZ111" i="4" s="1"/>
  <c r="AZ120" i="4" s="1"/>
  <c r="BA10" i="4"/>
  <c r="BA103" i="4" s="1"/>
  <c r="BA4" i="7"/>
  <c r="AZ5" i="7"/>
  <c r="AZ6" i="7" s="1"/>
  <c r="AW46" i="8"/>
  <c r="AW45" i="8"/>
  <c r="AW43" i="8"/>
  <c r="AW44" i="8"/>
  <c r="AU38" i="8"/>
  <c r="AU47" i="8" s="1"/>
  <c r="AW42" i="8"/>
  <c r="AW41" i="8"/>
  <c r="AV27" i="8"/>
  <c r="BD1" i="8"/>
  <c r="BC2" i="8"/>
  <c r="AX34" i="8"/>
  <c r="AX22" i="8"/>
  <c r="AX33" i="8"/>
  <c r="AX21" i="8"/>
  <c r="AX32" i="8"/>
  <c r="AX20" i="8"/>
  <c r="AX31" i="8"/>
  <c r="AX19" i="8"/>
  <c r="AX18" i="8"/>
  <c r="AX121" i="4"/>
  <c r="AX17" i="8"/>
  <c r="AW15" i="8"/>
  <c r="AY112" i="4"/>
  <c r="AX80" i="4"/>
  <c r="AW85" i="4"/>
  <c r="AZ107" i="4"/>
  <c r="BA90" i="4"/>
  <c r="BA91" i="4"/>
  <c r="AX53" i="4"/>
  <c r="AW14" i="8" s="1"/>
  <c r="AX56" i="4"/>
  <c r="AX63" i="4" s="1"/>
  <c r="BA71" i="4"/>
  <c r="BA70" i="4"/>
  <c r="AY53" i="4"/>
  <c r="AX14" i="8" s="1"/>
  <c r="BA44" i="4"/>
  <c r="BA43" i="4"/>
  <c r="BA41" i="4"/>
  <c r="BA40" i="4"/>
  <c r="BA42" i="4"/>
  <c r="BA39" i="4"/>
  <c r="R43" i="24"/>
  <c r="R68" i="24" s="1"/>
  <c r="R71" i="24" s="1"/>
  <c r="S8" i="5"/>
  <c r="P36" i="5"/>
  <c r="O98" i="8" s="1"/>
  <c r="Q18" i="5"/>
  <c r="O86" i="8"/>
  <c r="BA12" i="4"/>
  <c r="BA9" i="4"/>
  <c r="Q41" i="5"/>
  <c r="Q42" i="5" s="1"/>
  <c r="Q43" i="5" s="1"/>
  <c r="P76" i="8" s="1"/>
  <c r="P73" i="24" s="1"/>
  <c r="AL41" i="6"/>
  <c r="AX137" i="7"/>
  <c r="AY35" i="7" s="1"/>
  <c r="AX108" i="8"/>
  <c r="AX120" i="7"/>
  <c r="AY18" i="7" s="1"/>
  <c r="AZ127" i="4"/>
  <c r="AZ164" i="4" s="1"/>
  <c r="AZ222" i="4"/>
  <c r="AY58" i="8" s="1"/>
  <c r="AZ221" i="4"/>
  <c r="AY57" i="8" s="1"/>
  <c r="AZ220" i="4"/>
  <c r="AY56" i="8" s="1"/>
  <c r="AZ219" i="4"/>
  <c r="AY55" i="8" s="1"/>
  <c r="AZ218" i="4"/>
  <c r="AY54" i="8" s="1"/>
  <c r="AZ226" i="4"/>
  <c r="AY62" i="8" s="1"/>
  <c r="AZ225" i="4"/>
  <c r="AY61" i="8" s="1"/>
  <c r="AZ224" i="4"/>
  <c r="AY60" i="8" s="1"/>
  <c r="AZ230" i="4"/>
  <c r="AY66" i="8" s="1"/>
  <c r="AZ229" i="4"/>
  <c r="AY65" i="8" s="1"/>
  <c r="AZ233" i="4"/>
  <c r="AY69" i="8" s="1"/>
  <c r="AZ227" i="4"/>
  <c r="AY63" i="8" s="1"/>
  <c r="AZ223" i="4"/>
  <c r="AY59" i="8" s="1"/>
  <c r="AZ232" i="4"/>
  <c r="AY68" i="8" s="1"/>
  <c r="AZ228" i="4"/>
  <c r="AY64" i="8" s="1"/>
  <c r="AZ234" i="4"/>
  <c r="AY70" i="8" s="1"/>
  <c r="AZ231" i="4"/>
  <c r="AY67" i="8" s="1"/>
  <c r="AY18" i="6"/>
  <c r="AX126" i="7"/>
  <c r="AY24" i="7" s="1"/>
  <c r="AX125" i="7"/>
  <c r="AY23" i="7" s="1"/>
  <c r="BC1" i="4"/>
  <c r="BB2" i="4"/>
  <c r="AT92" i="8"/>
  <c r="AT91" i="8"/>
  <c r="AX119" i="7"/>
  <c r="AY17" i="7" s="1"/>
  <c r="BD3" i="24"/>
  <c r="BE4" i="24"/>
  <c r="BD8" i="24"/>
  <c r="BD78" i="24"/>
  <c r="BD112" i="24"/>
  <c r="AX130" i="7"/>
  <c r="AY28" i="7" s="1"/>
  <c r="AX114" i="7"/>
  <c r="AY12" i="7" s="1"/>
  <c r="AX124" i="7"/>
  <c r="AY22" i="7" s="1"/>
  <c r="AX128" i="7"/>
  <c r="AY26" i="7" s="1"/>
  <c r="AX131" i="7"/>
  <c r="AY29" i="7" s="1"/>
  <c r="AX116" i="7"/>
  <c r="AY14" i="7" s="1"/>
  <c r="AX134" i="7"/>
  <c r="AY32" i="7" s="1"/>
  <c r="AX123" i="7"/>
  <c r="AY21" i="7" s="1"/>
  <c r="AX132" i="7"/>
  <c r="AY30" i="7" s="1"/>
  <c r="AX136" i="7"/>
  <c r="AY34" i="7" s="1"/>
  <c r="AY33" i="6"/>
  <c r="AX127" i="7"/>
  <c r="AY25" i="7" s="1"/>
  <c r="BB11" i="4"/>
  <c r="AX129" i="7"/>
  <c r="AY27" i="7" s="1"/>
  <c r="AY38" i="6"/>
  <c r="AY46" i="6" s="1"/>
  <c r="AX152" i="7"/>
  <c r="AV127" i="8"/>
  <c r="AV129" i="8" s="1"/>
  <c r="AW155" i="7"/>
  <c r="AY37" i="6"/>
  <c r="AY26" i="6"/>
  <c r="AX133" i="8" s="1"/>
  <c r="AX20" i="6"/>
  <c r="AX153" i="7"/>
  <c r="AW128" i="8" s="1"/>
  <c r="AX101" i="7"/>
  <c r="AV147" i="7"/>
  <c r="AW33" i="7"/>
  <c r="AW135" i="7" s="1"/>
  <c r="AZ5" i="5"/>
  <c r="AZ3" i="5"/>
  <c r="BA4" i="5"/>
  <c r="AX133" i="7"/>
  <c r="AY31" i="7" s="1"/>
  <c r="AY39" i="6"/>
  <c r="AJ99" i="8"/>
  <c r="AJ104" i="8"/>
  <c r="AY100" i="7"/>
  <c r="AX47" i="6"/>
  <c r="AY19" i="6"/>
  <c r="AY102" i="7"/>
  <c r="AX118" i="7"/>
  <c r="AY16" i="7" s="1"/>
  <c r="AB41" i="7"/>
  <c r="AB113" i="7"/>
  <c r="AZ24" i="6"/>
  <c r="AZ23" i="6"/>
  <c r="AZ3" i="6"/>
  <c r="AZ25" i="6"/>
  <c r="AZ12" i="6"/>
  <c r="AZ31" i="6" s="1"/>
  <c r="BA4" i="6"/>
  <c r="AZ13" i="6"/>
  <c r="AZ32" i="6" s="1"/>
  <c r="AZ11" i="6"/>
  <c r="AZ30" i="6" s="1"/>
  <c r="AW109" i="7"/>
  <c r="AV73" i="8" s="1"/>
  <c r="AY116" i="8"/>
  <c r="AY80" i="8"/>
  <c r="AZ4" i="8"/>
  <c r="AZ132" i="8" s="1"/>
  <c r="AY11" i="8"/>
  <c r="AY7" i="8"/>
  <c r="AY6" i="8"/>
  <c r="AY5" i="8"/>
  <c r="AY3" i="8"/>
  <c r="BA3" i="4"/>
  <c r="BB4" i="4"/>
  <c r="AA149" i="7"/>
  <c r="Z93" i="8"/>
  <c r="AY99" i="7"/>
  <c r="AY103" i="7"/>
  <c r="AW134" i="8"/>
  <c r="AW136" i="8" s="1"/>
  <c r="AW13" i="7"/>
  <c r="AW115" i="7" s="1"/>
  <c r="AV146" i="7"/>
  <c r="AZ145" i="7"/>
  <c r="AZ112" i="7"/>
  <c r="AZ151" i="7"/>
  <c r="AZ78" i="7"/>
  <c r="AZ44" i="7"/>
  <c r="AZ10" i="7"/>
  <c r="AZ3" i="7"/>
  <c r="AX122" i="7"/>
  <c r="AY20" i="7" s="1"/>
  <c r="AX117" i="7"/>
  <c r="AY15" i="7" s="1"/>
  <c r="AX154" i="7"/>
  <c r="AX75" i="7"/>
  <c r="AX79" i="7"/>
  <c r="AX40" i="6"/>
  <c r="AY17" i="6"/>
  <c r="AX45" i="6"/>
  <c r="AX121" i="7"/>
  <c r="AY19" i="7" s="1"/>
  <c r="AW235" i="4"/>
  <c r="BC104" i="7" l="1"/>
  <c r="BC106" i="7"/>
  <c r="BC107" i="7"/>
  <c r="BC2" i="7"/>
  <c r="BD1" i="7"/>
  <c r="BC108" i="7"/>
  <c r="BC105" i="7"/>
  <c r="BE1" i="5"/>
  <c r="BD2" i="5"/>
  <c r="M124" i="14"/>
  <c r="BE1" i="6"/>
  <c r="BD2" i="6"/>
  <c r="AJ106" i="8"/>
  <c r="AJ104" i="24"/>
  <c r="O134" i="24"/>
  <c r="O133" i="24"/>
  <c r="O101" i="8"/>
  <c r="O111" i="8" s="1"/>
  <c r="O99" i="24"/>
  <c r="O109" i="24" s="1"/>
  <c r="Z94" i="8"/>
  <c r="Z92" i="24"/>
  <c r="P74" i="24"/>
  <c r="P107" i="24"/>
  <c r="BD2" i="24"/>
  <c r="BE1" i="24"/>
  <c r="AY83" i="4"/>
  <c r="BB24" i="4"/>
  <c r="BB21" i="4"/>
  <c r="BB25" i="4"/>
  <c r="BB23" i="4"/>
  <c r="BB20" i="4"/>
  <c r="BB22" i="4"/>
  <c r="AZ115" i="4"/>
  <c r="AY29" i="8" s="1"/>
  <c r="AY84" i="4"/>
  <c r="AX28" i="8" s="1"/>
  <c r="BA26" i="4"/>
  <c r="AZ201" i="4"/>
  <c r="AZ62" i="4" s="1"/>
  <c r="AY211" i="4"/>
  <c r="AZ203" i="4"/>
  <c r="AZ206" i="4"/>
  <c r="AZ116" i="4" s="1"/>
  <c r="AY30" i="8" s="1"/>
  <c r="AZ204" i="4"/>
  <c r="AZ202" i="4"/>
  <c r="AX48" i="6"/>
  <c r="AW74" i="8" s="1"/>
  <c r="AW121" i="8" s="1"/>
  <c r="AW40" i="8"/>
  <c r="AW23" i="8"/>
  <c r="AZ215" i="4"/>
  <c r="AY51" i="8" s="1"/>
  <c r="AV35" i="8"/>
  <c r="AW19" i="5" s="1"/>
  <c r="AU48" i="8"/>
  <c r="AU72" i="8"/>
  <c r="AU75" i="8" s="1"/>
  <c r="AV40" i="5" s="1"/>
  <c r="AY198" i="4"/>
  <c r="BA129" i="4"/>
  <c r="BA166" i="4" s="1"/>
  <c r="BA133" i="4"/>
  <c r="BA170" i="4" s="1"/>
  <c r="BA143" i="4"/>
  <c r="BA180" i="4" s="1"/>
  <c r="BA153" i="4"/>
  <c r="BA190" i="4" s="1"/>
  <c r="BA131" i="4"/>
  <c r="BA168" i="4" s="1"/>
  <c r="BA130" i="4"/>
  <c r="BA167" i="4" s="1"/>
  <c r="BA134" i="4"/>
  <c r="BA171" i="4" s="1"/>
  <c r="BA146" i="4"/>
  <c r="BA183" i="4" s="1"/>
  <c r="BA154" i="4"/>
  <c r="BA191" i="4" s="1"/>
  <c r="BA159" i="4"/>
  <c r="BA196" i="4" s="1"/>
  <c r="AZ161" i="4"/>
  <c r="BA142" i="4"/>
  <c r="BA179" i="4" s="1"/>
  <c r="BA135" i="4"/>
  <c r="BA172" i="4" s="1"/>
  <c r="BA147" i="4"/>
  <c r="BA184" i="4" s="1"/>
  <c r="BA205" i="4" s="1"/>
  <c r="BA155" i="4"/>
  <c r="BA192" i="4" s="1"/>
  <c r="BA151" i="4"/>
  <c r="BA188" i="4" s="1"/>
  <c r="BA145" i="4"/>
  <c r="BA182" i="4" s="1"/>
  <c r="BA136" i="4"/>
  <c r="BA173" i="4" s="1"/>
  <c r="BA148" i="4"/>
  <c r="BA185" i="4" s="1"/>
  <c r="BA156" i="4"/>
  <c r="BA193" i="4" s="1"/>
  <c r="BA144" i="4"/>
  <c r="BA181" i="4" s="1"/>
  <c r="BA137" i="4"/>
  <c r="BA174" i="4" s="1"/>
  <c r="BA149" i="4"/>
  <c r="BA186" i="4" s="1"/>
  <c r="BA157" i="4"/>
  <c r="BA194" i="4" s="1"/>
  <c r="BA141" i="4"/>
  <c r="BA178" i="4" s="1"/>
  <c r="BA138" i="4"/>
  <c r="BA175" i="4" s="1"/>
  <c r="BA150" i="4"/>
  <c r="BA187" i="4" s="1"/>
  <c r="BA158" i="4"/>
  <c r="BA195" i="4" s="1"/>
  <c r="BA139" i="4"/>
  <c r="BA176" i="4" s="1"/>
  <c r="BA128" i="4"/>
  <c r="BA165" i="4" s="1"/>
  <c r="BA132" i="4"/>
  <c r="BA169" i="4" s="1"/>
  <c r="BA140" i="4"/>
  <c r="BA177" i="4" s="1"/>
  <c r="BA152" i="4"/>
  <c r="BA189" i="4" s="1"/>
  <c r="BA160" i="4"/>
  <c r="BA197" i="4" s="1"/>
  <c r="BA32" i="4"/>
  <c r="BA48" i="4" s="1"/>
  <c r="BA57" i="4" s="1"/>
  <c r="BA34" i="4"/>
  <c r="BA50" i="4" s="1"/>
  <c r="BA59" i="4" s="1"/>
  <c r="BA33" i="4"/>
  <c r="BA49" i="4" s="1"/>
  <c r="BA58" i="4" s="1"/>
  <c r="AX16" i="8"/>
  <c r="BA98" i="4"/>
  <c r="BA106" i="4" s="1"/>
  <c r="BA102" i="4"/>
  <c r="BA110" i="4" s="1"/>
  <c r="BA119" i="4" s="1"/>
  <c r="BA100" i="4"/>
  <c r="BA108" i="4" s="1"/>
  <c r="BA117" i="4" s="1"/>
  <c r="BA101" i="4"/>
  <c r="BA109" i="4" s="1"/>
  <c r="BA118" i="4" s="1"/>
  <c r="BA99" i="4"/>
  <c r="BA107" i="4" s="1"/>
  <c r="AZ75" i="4"/>
  <c r="AZ79" i="4" s="1"/>
  <c r="BA31" i="4"/>
  <c r="AZ45" i="7"/>
  <c r="AZ50" i="7"/>
  <c r="AZ84" i="7" s="1"/>
  <c r="AZ52" i="7"/>
  <c r="AZ54" i="7"/>
  <c r="AZ88" i="7" s="1"/>
  <c r="AZ46" i="7"/>
  <c r="AZ80" i="7" s="1"/>
  <c r="AZ51" i="7"/>
  <c r="AZ85" i="7" s="1"/>
  <c r="AZ53" i="7"/>
  <c r="AZ87" i="7" s="1"/>
  <c r="AZ48" i="7"/>
  <c r="AZ82" i="7" s="1"/>
  <c r="AZ55" i="7"/>
  <c r="AZ89" i="7" s="1"/>
  <c r="AZ49" i="7"/>
  <c r="AZ83" i="7" s="1"/>
  <c r="AZ57" i="7"/>
  <c r="AZ91" i="7" s="1"/>
  <c r="AZ47" i="7"/>
  <c r="AZ81" i="7" s="1"/>
  <c r="AZ63" i="7"/>
  <c r="AZ97" i="7" s="1"/>
  <c r="AZ61" i="7"/>
  <c r="AZ95" i="7" s="1"/>
  <c r="AZ59" i="7"/>
  <c r="AZ93" i="7" s="1"/>
  <c r="AZ56" i="7"/>
  <c r="AZ62" i="7"/>
  <c r="AZ96" i="7" s="1"/>
  <c r="AZ64" i="7"/>
  <c r="AZ98" i="7" s="1"/>
  <c r="AZ60" i="7"/>
  <c r="AZ94" i="7" s="1"/>
  <c r="AZ67" i="7"/>
  <c r="AZ71" i="7"/>
  <c r="AZ139" i="7" s="1"/>
  <c r="BA37" i="7" s="1"/>
  <c r="AZ58" i="7"/>
  <c r="AZ92" i="7" s="1"/>
  <c r="AZ66" i="7"/>
  <c r="AZ69" i="7"/>
  <c r="AZ68" i="7"/>
  <c r="AZ74" i="7"/>
  <c r="AZ142" i="7" s="1"/>
  <c r="BA40" i="7" s="1"/>
  <c r="AZ65" i="7"/>
  <c r="AZ70" i="7"/>
  <c r="AZ138" i="7" s="1"/>
  <c r="BA36" i="7" s="1"/>
  <c r="AZ72" i="7"/>
  <c r="AZ140" i="7" s="1"/>
  <c r="BA38" i="7" s="1"/>
  <c r="AZ73" i="7"/>
  <c r="AZ141" i="7" s="1"/>
  <c r="BA39" i="7" s="1"/>
  <c r="BB10" i="4"/>
  <c r="BB101" i="4" s="1"/>
  <c r="BA35" i="4"/>
  <c r="AZ74" i="4"/>
  <c r="AZ78" i="4" s="1"/>
  <c r="BA36" i="4"/>
  <c r="BA52" i="4" s="1"/>
  <c r="BA61" i="4" s="1"/>
  <c r="BB4" i="7"/>
  <c r="BA5" i="7"/>
  <c r="BA6" i="7" s="1"/>
  <c r="AX45" i="8"/>
  <c r="AW39" i="8"/>
  <c r="AY17" i="8"/>
  <c r="AX38" i="8"/>
  <c r="AX43" i="8"/>
  <c r="AX42" i="8"/>
  <c r="AX46" i="8"/>
  <c r="AV39" i="8"/>
  <c r="AV47" i="8" s="1"/>
  <c r="AX41" i="8"/>
  <c r="AX44" i="8"/>
  <c r="AW26" i="8"/>
  <c r="BE1" i="8"/>
  <c r="BD2" i="8"/>
  <c r="AY34" i="8"/>
  <c r="AY22" i="8"/>
  <c r="AY33" i="8"/>
  <c r="AY21" i="8"/>
  <c r="AY32" i="8"/>
  <c r="AY20" i="8"/>
  <c r="AY31" i="8"/>
  <c r="AY19" i="8"/>
  <c r="AY121" i="4"/>
  <c r="AY18" i="8"/>
  <c r="AX15" i="8"/>
  <c r="AZ112" i="4"/>
  <c r="BA111" i="4"/>
  <c r="BA120" i="4" s="1"/>
  <c r="AY80" i="4"/>
  <c r="AX85" i="4"/>
  <c r="BB90" i="4"/>
  <c r="BB91" i="4"/>
  <c r="BB71" i="4"/>
  <c r="BB70" i="4"/>
  <c r="AZ47" i="4"/>
  <c r="BB39" i="4"/>
  <c r="BB44" i="4"/>
  <c r="BB42" i="4"/>
  <c r="BB43" i="4"/>
  <c r="BB40" i="4"/>
  <c r="BB41" i="4"/>
  <c r="R44" i="24"/>
  <c r="P109" i="14"/>
  <c r="O84" i="8"/>
  <c r="Q20" i="5"/>
  <c r="Q27" i="5" s="1"/>
  <c r="Q29" i="5" s="1"/>
  <c r="BB12" i="4"/>
  <c r="BB9" i="4"/>
  <c r="S9" i="5"/>
  <c r="S14" i="5" s="1"/>
  <c r="R118" i="8" s="1"/>
  <c r="V12" i="5"/>
  <c r="T10" i="5"/>
  <c r="U11" i="5"/>
  <c r="AY108" i="8"/>
  <c r="AZ18" i="6"/>
  <c r="AX134" i="8"/>
  <c r="AX136" i="8" s="1"/>
  <c r="AM41" i="6"/>
  <c r="AL99" i="8" s="1"/>
  <c r="BA127" i="4"/>
  <c r="BA164" i="4" s="1"/>
  <c r="AY20" i="6"/>
  <c r="AY120" i="7"/>
  <c r="AZ18" i="7" s="1"/>
  <c r="BA223" i="4"/>
  <c r="AZ59" i="8" s="1"/>
  <c r="BA222" i="4"/>
  <c r="AZ58" i="8" s="1"/>
  <c r="BA221" i="4"/>
  <c r="AZ57" i="8" s="1"/>
  <c r="BA220" i="4"/>
  <c r="AZ56" i="8" s="1"/>
  <c r="BA219" i="4"/>
  <c r="AZ55" i="8" s="1"/>
  <c r="BA227" i="4"/>
  <c r="AZ63" i="8" s="1"/>
  <c r="BA226" i="4"/>
  <c r="AZ62" i="8" s="1"/>
  <c r="BA225" i="4"/>
  <c r="AZ61" i="8" s="1"/>
  <c r="BA218" i="4"/>
  <c r="AZ54" i="8" s="1"/>
  <c r="BA224" i="4"/>
  <c r="AZ60" i="8" s="1"/>
  <c r="BA231" i="4"/>
  <c r="AZ67" i="8" s="1"/>
  <c r="BA230" i="4"/>
  <c r="AZ66" i="8" s="1"/>
  <c r="BA228" i="4"/>
  <c r="AZ64" i="8" s="1"/>
  <c r="BA234" i="4"/>
  <c r="AZ70" i="8" s="1"/>
  <c r="BA232" i="4"/>
  <c r="AZ68" i="8" s="1"/>
  <c r="BA229" i="4"/>
  <c r="AZ65" i="8" s="1"/>
  <c r="BA233" i="4"/>
  <c r="AZ69" i="8" s="1"/>
  <c r="AY126" i="7"/>
  <c r="AZ24" i="7" s="1"/>
  <c r="BD1" i="4"/>
  <c r="BC2" i="4"/>
  <c r="AZ38" i="6"/>
  <c r="BA18" i="6" s="1"/>
  <c r="AU92" i="8"/>
  <c r="AU91" i="8"/>
  <c r="AY130" i="7"/>
  <c r="AZ28" i="7" s="1"/>
  <c r="BE8" i="24"/>
  <c r="BE3" i="24"/>
  <c r="BF4" i="24"/>
  <c r="BE78" i="24"/>
  <c r="BE112" i="24"/>
  <c r="AY134" i="7"/>
  <c r="AZ32" i="7" s="1"/>
  <c r="AY118" i="7"/>
  <c r="AZ16" i="7" s="1"/>
  <c r="AX109" i="7"/>
  <c r="AW73" i="8" s="1"/>
  <c r="AY127" i="7"/>
  <c r="AZ25" i="7" s="1"/>
  <c r="AY121" i="7"/>
  <c r="AZ19" i="7" s="1"/>
  <c r="AY122" i="7"/>
  <c r="AZ20" i="7" s="1"/>
  <c r="AZ33" i="6"/>
  <c r="AY123" i="7"/>
  <c r="AZ21" i="7" s="1"/>
  <c r="AZ102" i="7"/>
  <c r="AZ90" i="7"/>
  <c r="AY117" i="7"/>
  <c r="AZ15" i="7" s="1"/>
  <c r="AZ100" i="7"/>
  <c r="AY119" i="7"/>
  <c r="AZ17" i="7" s="1"/>
  <c r="BC11" i="4"/>
  <c r="AY128" i="7"/>
  <c r="AZ26" i="7" s="1"/>
  <c r="AZ103" i="7"/>
  <c r="AZ99" i="7"/>
  <c r="AZ101" i="7"/>
  <c r="AZ39" i="6"/>
  <c r="AY137" i="7"/>
  <c r="AZ35" i="7" s="1"/>
  <c r="AY152" i="7"/>
  <c r="AY81" i="7"/>
  <c r="BC4" i="4"/>
  <c r="BB3" i="4"/>
  <c r="AY129" i="7"/>
  <c r="AZ27" i="7" s="1"/>
  <c r="BA145" i="7"/>
  <c r="BA112" i="7"/>
  <c r="BA151" i="7"/>
  <c r="BA78" i="7"/>
  <c r="BA44" i="7"/>
  <c r="BA10" i="7"/>
  <c r="BA3" i="7"/>
  <c r="AY133" i="7"/>
  <c r="AZ31" i="7" s="1"/>
  <c r="AW127" i="8"/>
  <c r="AW129" i="8" s="1"/>
  <c r="AX155" i="7"/>
  <c r="AB143" i="7"/>
  <c r="AB148" i="7"/>
  <c r="AC11" i="7"/>
  <c r="AY40" i="6"/>
  <c r="AY45" i="6"/>
  <c r="AZ17" i="6"/>
  <c r="AY153" i="7"/>
  <c r="AX128" i="8" s="1"/>
  <c r="AY101" i="7"/>
  <c r="AY136" i="7"/>
  <c r="AZ34" i="7" s="1"/>
  <c r="AZ37" i="6"/>
  <c r="AZ26" i="6"/>
  <c r="AY133" i="8" s="1"/>
  <c r="AY125" i="7"/>
  <c r="AZ23" i="7" s="1"/>
  <c r="AX217" i="4"/>
  <c r="AW53" i="8" s="1"/>
  <c r="AX216" i="4"/>
  <c r="AW52" i="8" s="1"/>
  <c r="BB4" i="5"/>
  <c r="BA5" i="5"/>
  <c r="BA3" i="5"/>
  <c r="AY132" i="7"/>
  <c r="AZ30" i="7" s="1"/>
  <c r="AY217" i="4"/>
  <c r="AX53" i="8" s="1"/>
  <c r="AY216" i="4"/>
  <c r="AX52" i="8" s="1"/>
  <c r="AY131" i="7"/>
  <c r="AZ29" i="7" s="1"/>
  <c r="AZ116" i="8"/>
  <c r="AZ80" i="8"/>
  <c r="AZ11" i="8"/>
  <c r="AZ7" i="8"/>
  <c r="AZ6" i="8"/>
  <c r="AZ5" i="8"/>
  <c r="AZ3" i="8"/>
  <c r="BA4" i="8"/>
  <c r="BA132" i="8" s="1"/>
  <c r="BA24" i="6"/>
  <c r="BA25" i="6"/>
  <c r="BA12" i="6"/>
  <c r="BA31" i="6" s="1"/>
  <c r="BB4" i="6"/>
  <c r="BA13" i="6"/>
  <c r="BA32" i="6" s="1"/>
  <c r="BA11" i="6"/>
  <c r="BA30" i="6" s="1"/>
  <c r="BA23" i="6"/>
  <c r="BA3" i="6"/>
  <c r="AY47" i="6"/>
  <c r="AZ19" i="6"/>
  <c r="AW147" i="7"/>
  <c r="AX33" i="7"/>
  <c r="AX135" i="7" s="1"/>
  <c r="AK99" i="8"/>
  <c r="AK104" i="8"/>
  <c r="AY80" i="7"/>
  <c r="AY114" i="7" s="1"/>
  <c r="AZ12" i="7" s="1"/>
  <c r="AY154" i="7"/>
  <c r="AY75" i="7"/>
  <c r="AY79" i="7"/>
  <c r="AY116" i="7"/>
  <c r="AZ14" i="7" s="1"/>
  <c r="AY124" i="7"/>
  <c r="AZ22" i="7" s="1"/>
  <c r="AZ86" i="7"/>
  <c r="AX13" i="7"/>
  <c r="AX115" i="7" s="1"/>
  <c r="AW146" i="7"/>
  <c r="BD105" i="7" l="1"/>
  <c r="BE1" i="7"/>
  <c r="BD107" i="7"/>
  <c r="BD2" i="7"/>
  <c r="BD108" i="7"/>
  <c r="BD106" i="7"/>
  <c r="BD104" i="7"/>
  <c r="BE2" i="5"/>
  <c r="BF1" i="5"/>
  <c r="O88" i="8"/>
  <c r="O95" i="8" s="1"/>
  <c r="O112" i="8" s="1"/>
  <c r="M88" i="20"/>
  <c r="AX120" i="8"/>
  <c r="AW120" i="8"/>
  <c r="BF1" i="6"/>
  <c r="BE2" i="6"/>
  <c r="AK106" i="8"/>
  <c r="AK104" i="24"/>
  <c r="O135" i="24"/>
  <c r="O82" i="24" s="1"/>
  <c r="O86" i="24" s="1"/>
  <c r="O93" i="24" s="1"/>
  <c r="O110" i="24" s="1"/>
  <c r="P108" i="24"/>
  <c r="BF1" i="24"/>
  <c r="BE2" i="24"/>
  <c r="BC24" i="4"/>
  <c r="BC20" i="4"/>
  <c r="BC22" i="4"/>
  <c r="BC23" i="4"/>
  <c r="BC25" i="4"/>
  <c r="BC21" i="4"/>
  <c r="AZ84" i="4"/>
  <c r="AY28" i="8" s="1"/>
  <c r="AZ83" i="4"/>
  <c r="AY27" i="8" s="1"/>
  <c r="BB26" i="4"/>
  <c r="BA201" i="4"/>
  <c r="BA62" i="4" s="1"/>
  <c r="AZ211" i="4"/>
  <c r="BA115" i="4"/>
  <c r="AZ29" i="8" s="1"/>
  <c r="BA202" i="4"/>
  <c r="BA203" i="4"/>
  <c r="BA206" i="4"/>
  <c r="BA116" i="4" s="1"/>
  <c r="AZ30" i="8" s="1"/>
  <c r="BA204" i="4"/>
  <c r="AY48" i="6"/>
  <c r="AX74" i="8" s="1"/>
  <c r="AX121" i="8" s="1"/>
  <c r="BA215" i="4"/>
  <c r="AZ51" i="8" s="1"/>
  <c r="AX40" i="8"/>
  <c r="AY41" i="8"/>
  <c r="AX71" i="8"/>
  <c r="AY28" i="5" s="1"/>
  <c r="AW71" i="8"/>
  <c r="AX28" i="5" s="1"/>
  <c r="AX23" i="8"/>
  <c r="AW35" i="8"/>
  <c r="AX19" i="5" s="1"/>
  <c r="AV48" i="8"/>
  <c r="AV72" i="8"/>
  <c r="AV75" i="8" s="1"/>
  <c r="AW40" i="5" s="1"/>
  <c r="AZ198" i="4"/>
  <c r="BB143" i="4"/>
  <c r="BB180" i="4" s="1"/>
  <c r="BB136" i="4"/>
  <c r="BB173" i="4" s="1"/>
  <c r="BB147" i="4"/>
  <c r="BB184" i="4" s="1"/>
  <c r="BB205" i="4" s="1"/>
  <c r="BB152" i="4"/>
  <c r="BB189" i="4" s="1"/>
  <c r="BB142" i="4"/>
  <c r="BB179" i="4" s="1"/>
  <c r="BB137" i="4"/>
  <c r="BB174" i="4" s="1"/>
  <c r="BB148" i="4"/>
  <c r="BB185" i="4" s="1"/>
  <c r="BB153" i="4"/>
  <c r="BB190" i="4" s="1"/>
  <c r="BB141" i="4"/>
  <c r="BB178" i="4" s="1"/>
  <c r="BB138" i="4"/>
  <c r="BB175" i="4" s="1"/>
  <c r="BB149" i="4"/>
  <c r="BB186" i="4" s="1"/>
  <c r="BB154" i="4"/>
  <c r="BB191" i="4" s="1"/>
  <c r="BB131" i="4"/>
  <c r="BB168" i="4" s="1"/>
  <c r="BB139" i="4"/>
  <c r="BB176" i="4" s="1"/>
  <c r="BB150" i="4"/>
  <c r="BB187" i="4" s="1"/>
  <c r="BB155" i="4"/>
  <c r="BB192" i="4" s="1"/>
  <c r="BB132" i="4"/>
  <c r="BB169" i="4" s="1"/>
  <c r="BB140" i="4"/>
  <c r="BB177" i="4" s="1"/>
  <c r="BB151" i="4"/>
  <c r="BB188" i="4" s="1"/>
  <c r="BB156" i="4"/>
  <c r="BB193" i="4" s="1"/>
  <c r="BB130" i="4"/>
  <c r="BB167" i="4" s="1"/>
  <c r="BB133" i="4"/>
  <c r="BB170" i="4" s="1"/>
  <c r="BB144" i="4"/>
  <c r="BB181" i="4" s="1"/>
  <c r="BB159" i="4"/>
  <c r="BB196" i="4" s="1"/>
  <c r="BB157" i="4"/>
  <c r="BB194" i="4" s="1"/>
  <c r="BA161" i="4"/>
  <c r="BB128" i="4"/>
  <c r="BB165" i="4" s="1"/>
  <c r="BB134" i="4"/>
  <c r="BB171" i="4" s="1"/>
  <c r="BB145" i="4"/>
  <c r="BB182" i="4" s="1"/>
  <c r="BB160" i="4"/>
  <c r="BB197" i="4" s="1"/>
  <c r="BB129" i="4"/>
  <c r="BB166" i="4" s="1"/>
  <c r="BB135" i="4"/>
  <c r="BB172" i="4" s="1"/>
  <c r="BB146" i="4"/>
  <c r="BB183" i="4" s="1"/>
  <c r="BB158" i="4"/>
  <c r="BB195" i="4" s="1"/>
  <c r="BA75" i="4"/>
  <c r="BA79" i="4" s="1"/>
  <c r="BA51" i="4"/>
  <c r="BA60" i="4" s="1"/>
  <c r="AY16" i="8"/>
  <c r="BB32" i="4"/>
  <c r="BB48" i="4" s="1"/>
  <c r="BB57" i="4" s="1"/>
  <c r="BB99" i="4"/>
  <c r="BB107" i="4" s="1"/>
  <c r="BB31" i="4"/>
  <c r="BB100" i="4"/>
  <c r="BB108" i="4" s="1"/>
  <c r="BB117" i="4" s="1"/>
  <c r="BB34" i="4"/>
  <c r="BB50" i="4" s="1"/>
  <c r="BB59" i="4" s="1"/>
  <c r="BB103" i="4"/>
  <c r="BB111" i="4" s="1"/>
  <c r="BB120" i="4" s="1"/>
  <c r="BA45" i="7"/>
  <c r="BA47" i="7"/>
  <c r="BA81" i="7" s="1"/>
  <c r="BA48" i="7"/>
  <c r="BA82" i="7" s="1"/>
  <c r="BA50" i="7"/>
  <c r="BA52" i="7"/>
  <c r="BA86" i="7" s="1"/>
  <c r="BA54" i="7"/>
  <c r="BA88" i="7" s="1"/>
  <c r="BA46" i="7"/>
  <c r="BA80" i="7" s="1"/>
  <c r="BA49" i="7"/>
  <c r="BA83" i="7" s="1"/>
  <c r="BA53" i="7"/>
  <c r="BA87" i="7" s="1"/>
  <c r="BA51" i="7"/>
  <c r="BA85" i="7" s="1"/>
  <c r="BA57" i="7"/>
  <c r="BA91" i="7" s="1"/>
  <c r="BA56" i="7"/>
  <c r="BA90" i="7" s="1"/>
  <c r="BA55" i="7"/>
  <c r="BA58" i="7"/>
  <c r="BA92" i="7" s="1"/>
  <c r="BA63" i="7"/>
  <c r="BA97" i="7" s="1"/>
  <c r="BA65" i="7"/>
  <c r="BA60" i="7"/>
  <c r="BA94" i="7" s="1"/>
  <c r="BA67" i="7"/>
  <c r="BA71" i="7"/>
  <c r="BA139" i="7" s="1"/>
  <c r="BB37" i="7" s="1"/>
  <c r="BA59" i="7"/>
  <c r="BA93" i="7" s="1"/>
  <c r="BA61" i="7"/>
  <c r="BA95" i="7" s="1"/>
  <c r="BA62" i="7"/>
  <c r="BA96" i="7" s="1"/>
  <c r="BA66" i="7"/>
  <c r="BA64" i="7"/>
  <c r="BA98" i="7" s="1"/>
  <c r="BA68" i="7"/>
  <c r="BA72" i="7"/>
  <c r="BA140" i="7" s="1"/>
  <c r="BB38" i="7" s="1"/>
  <c r="BA69" i="7"/>
  <c r="BA74" i="7"/>
  <c r="BA142" i="7" s="1"/>
  <c r="BB40" i="7" s="1"/>
  <c r="BA73" i="7"/>
  <c r="BA141" i="7" s="1"/>
  <c r="BB39" i="7" s="1"/>
  <c r="BA70" i="7"/>
  <c r="BA138" i="7" s="1"/>
  <c r="BB36" i="7" s="1"/>
  <c r="BB33" i="4"/>
  <c r="BB49" i="4" s="1"/>
  <c r="BB58" i="4" s="1"/>
  <c r="BA74" i="4"/>
  <c r="BA78" i="4" s="1"/>
  <c r="BB102" i="4"/>
  <c r="BB110" i="4" s="1"/>
  <c r="BB119" i="4" s="1"/>
  <c r="BB35" i="4"/>
  <c r="BB51" i="4" s="1"/>
  <c r="BB60" i="4" s="1"/>
  <c r="BB98" i="4"/>
  <c r="BB106" i="4" s="1"/>
  <c r="BC10" i="4"/>
  <c r="BC102" i="4" s="1"/>
  <c r="BB36" i="4"/>
  <c r="BB52" i="4" s="1"/>
  <c r="BB61" i="4" s="1"/>
  <c r="BC4" i="7"/>
  <c r="BB5" i="7"/>
  <c r="BB6" i="7" s="1"/>
  <c r="AZ17" i="8"/>
  <c r="AY43" i="8"/>
  <c r="AY42" i="8"/>
  <c r="AY46" i="8"/>
  <c r="AW38" i="8"/>
  <c r="AW47" i="8" s="1"/>
  <c r="AY44" i="8"/>
  <c r="AY45" i="8"/>
  <c r="AX27" i="8"/>
  <c r="BF1" i="8"/>
  <c r="BE2" i="8"/>
  <c r="AZ121" i="4"/>
  <c r="AZ34" i="8"/>
  <c r="AZ22" i="8"/>
  <c r="AZ33" i="8"/>
  <c r="AZ21" i="8"/>
  <c r="AZ32" i="8"/>
  <c r="AZ20" i="8"/>
  <c r="AZ31" i="8"/>
  <c r="AZ19" i="8"/>
  <c r="AZ18" i="8"/>
  <c r="AY15" i="8"/>
  <c r="BA112" i="4"/>
  <c r="BB109" i="4"/>
  <c r="BB118" i="4" s="1"/>
  <c r="AZ80" i="4"/>
  <c r="AY85" i="4"/>
  <c r="BC91" i="4"/>
  <c r="BC90" i="4"/>
  <c r="AZ53" i="4"/>
  <c r="AY14" i="8" s="1"/>
  <c r="AZ56" i="4"/>
  <c r="AZ63" i="4" s="1"/>
  <c r="BC71" i="4"/>
  <c r="BC70" i="4"/>
  <c r="BA47" i="4"/>
  <c r="BC40" i="4"/>
  <c r="BC39" i="4"/>
  <c r="BC43" i="4"/>
  <c r="BC41" i="4"/>
  <c r="BC42" i="4"/>
  <c r="BC44" i="4"/>
  <c r="M125" i="14"/>
  <c r="Q21" i="5"/>
  <c r="S33" i="5"/>
  <c r="T34" i="5"/>
  <c r="R32" i="5"/>
  <c r="Q31" i="5"/>
  <c r="Q35" i="5" s="1"/>
  <c r="P119" i="8" s="1"/>
  <c r="BC12" i="4"/>
  <c r="BC9" i="4"/>
  <c r="P77" i="8"/>
  <c r="P122" i="8"/>
  <c r="R41" i="5"/>
  <c r="S13" i="5"/>
  <c r="R85" i="8" s="1"/>
  <c r="AZ108" i="8"/>
  <c r="AZ153" i="7"/>
  <c r="AY128" i="8" s="1"/>
  <c r="AZ20" i="6"/>
  <c r="AL104" i="8"/>
  <c r="AY134" i="8"/>
  <c r="AY136" i="8" s="1"/>
  <c r="AN41" i="6"/>
  <c r="AM104" i="8" s="1"/>
  <c r="BB127" i="4"/>
  <c r="BB164" i="4" s="1"/>
  <c r="BB218" i="4"/>
  <c r="BA54" i="8" s="1"/>
  <c r="BB222" i="4"/>
  <c r="BA58" i="8" s="1"/>
  <c r="BB221" i="4"/>
  <c r="BA57" i="8" s="1"/>
  <c r="BB220" i="4"/>
  <c r="BA56" i="8" s="1"/>
  <c r="BB223" i="4"/>
  <c r="BA59" i="8" s="1"/>
  <c r="BB227" i="4"/>
  <c r="BA63" i="8" s="1"/>
  <c r="BB219" i="4"/>
  <c r="BA55" i="8" s="1"/>
  <c r="BB226" i="4"/>
  <c r="BA62" i="8" s="1"/>
  <c r="BB225" i="4"/>
  <c r="BA61" i="8" s="1"/>
  <c r="BB224" i="4"/>
  <c r="BA60" i="8" s="1"/>
  <c r="BB231" i="4"/>
  <c r="BA67" i="8" s="1"/>
  <c r="BB228" i="4"/>
  <c r="BA64" i="8" s="1"/>
  <c r="BB230" i="4"/>
  <c r="BA66" i="8" s="1"/>
  <c r="BB229" i="4"/>
  <c r="BA65" i="8" s="1"/>
  <c r="BB233" i="4"/>
  <c r="BA69" i="8" s="1"/>
  <c r="BB234" i="4"/>
  <c r="BA70" i="8" s="1"/>
  <c r="BB232" i="4"/>
  <c r="BA68" i="8" s="1"/>
  <c r="AZ126" i="7"/>
  <c r="BA24" i="7" s="1"/>
  <c r="BA39" i="6"/>
  <c r="BA47" i="6" s="1"/>
  <c r="BA38" i="6"/>
  <c r="BA46" i="6" s="1"/>
  <c r="AZ46" i="6"/>
  <c r="BD2" i="4"/>
  <c r="BE1" i="4"/>
  <c r="AZ118" i="7"/>
  <c r="BA16" i="7" s="1"/>
  <c r="AV91" i="8"/>
  <c r="AZ134" i="7"/>
  <c r="BA32" i="7" s="1"/>
  <c r="AV92" i="8"/>
  <c r="AZ130" i="7"/>
  <c r="BA28" i="7" s="1"/>
  <c r="BF8" i="24"/>
  <c r="BG4" i="24"/>
  <c r="BF3" i="24"/>
  <c r="BF78" i="24"/>
  <c r="BF112" i="24"/>
  <c r="AZ127" i="7"/>
  <c r="BA25" i="7" s="1"/>
  <c r="AZ121" i="7"/>
  <c r="BA19" i="7" s="1"/>
  <c r="AZ122" i="7"/>
  <c r="BA20" i="7" s="1"/>
  <c r="AZ114" i="7"/>
  <c r="BA12" i="7" s="1"/>
  <c r="AZ128" i="7"/>
  <c r="BA26" i="7" s="1"/>
  <c r="AZ116" i="7"/>
  <c r="BA14" i="7" s="1"/>
  <c r="AZ117" i="7"/>
  <c r="BA15" i="7" s="1"/>
  <c r="AZ133" i="7"/>
  <c r="BA31" i="7" s="1"/>
  <c r="AZ136" i="7"/>
  <c r="BA34" i="7" s="1"/>
  <c r="BA84" i="7"/>
  <c r="BA103" i="7"/>
  <c r="AZ123" i="7"/>
  <c r="BA21" i="7" s="1"/>
  <c r="AY109" i="7"/>
  <c r="AX73" i="8" s="1"/>
  <c r="AZ137" i="7"/>
  <c r="BA35" i="7" s="1"/>
  <c r="AZ124" i="7"/>
  <c r="BA22" i="7" s="1"/>
  <c r="BA99" i="7"/>
  <c r="BA102" i="7"/>
  <c r="BA100" i="7"/>
  <c r="BD11" i="4"/>
  <c r="AZ40" i="6"/>
  <c r="AZ45" i="6"/>
  <c r="BA17" i="6"/>
  <c r="AC41" i="7"/>
  <c r="AC113" i="7"/>
  <c r="AZ152" i="7"/>
  <c r="AX127" i="8"/>
  <c r="AX129" i="8" s="1"/>
  <c r="AY155" i="7"/>
  <c r="AZ216" i="4"/>
  <c r="AY52" i="8" s="1"/>
  <c r="AZ217" i="4"/>
  <c r="AY53" i="8" s="1"/>
  <c r="AZ120" i="7"/>
  <c r="BA18" i="7" s="1"/>
  <c r="AX235" i="4"/>
  <c r="AZ119" i="7"/>
  <c r="BA17" i="7" s="1"/>
  <c r="AA93" i="8"/>
  <c r="AA92" i="24" s="1"/>
  <c r="AB149" i="7"/>
  <c r="AZ132" i="7"/>
  <c r="BA30" i="7" s="1"/>
  <c r="BB145" i="7"/>
  <c r="BB112" i="7"/>
  <c r="BB151" i="7"/>
  <c r="BB78" i="7"/>
  <c r="BB44" i="7"/>
  <c r="BB3" i="7"/>
  <c r="BB10" i="7"/>
  <c r="AZ129" i="7"/>
  <c r="BA27" i="7" s="1"/>
  <c r="AZ47" i="6"/>
  <c r="BA19" i="6"/>
  <c r="BA20" i="6" s="1"/>
  <c r="BA37" i="6"/>
  <c r="BA26" i="6"/>
  <c r="AZ133" i="8" s="1"/>
  <c r="AX147" i="7"/>
  <c r="AY33" i="7"/>
  <c r="AY135" i="7" s="1"/>
  <c r="BA33" i="6"/>
  <c r="BA116" i="8"/>
  <c r="BA80" i="8"/>
  <c r="BB4" i="8"/>
  <c r="BB132" i="8" s="1"/>
  <c r="BA11" i="8"/>
  <c r="BA7" i="8"/>
  <c r="BA6" i="8"/>
  <c r="BA5" i="8"/>
  <c r="BA3" i="8"/>
  <c r="BD4" i="4"/>
  <c r="BC3" i="4"/>
  <c r="AX146" i="7"/>
  <c r="AY13" i="7"/>
  <c r="AY115" i="7" s="1"/>
  <c r="AZ125" i="7"/>
  <c r="BA23" i="7" s="1"/>
  <c r="BB25" i="6"/>
  <c r="BB12" i="6"/>
  <c r="BB31" i="6" s="1"/>
  <c r="BC4" i="6"/>
  <c r="BB13" i="6"/>
  <c r="BB32" i="6" s="1"/>
  <c r="BB24" i="6"/>
  <c r="BB11" i="6"/>
  <c r="BB30" i="6" s="1"/>
  <c r="BB23" i="6"/>
  <c r="BB3" i="6"/>
  <c r="AZ131" i="7"/>
  <c r="BA29" i="7" s="1"/>
  <c r="AY235" i="4"/>
  <c r="AZ154" i="7"/>
  <c r="AZ75" i="7"/>
  <c r="AZ79" i="7"/>
  <c r="AZ109" i="7" s="1"/>
  <c r="AY73" i="8" s="1"/>
  <c r="BC4" i="5"/>
  <c r="BB5" i="5"/>
  <c r="BB3" i="5"/>
  <c r="BE108" i="7" l="1"/>
  <c r="BE105" i="7"/>
  <c r="BE106" i="7"/>
  <c r="BE107" i="7"/>
  <c r="BE2" i="7"/>
  <c r="BF1" i="7"/>
  <c r="BE104" i="7"/>
  <c r="BG1" i="5"/>
  <c r="BF2" i="5"/>
  <c r="BG1" i="6"/>
  <c r="BF2" i="6"/>
  <c r="AM106" i="8"/>
  <c r="AM104" i="24"/>
  <c r="AL106" i="8"/>
  <c r="AL104" i="24"/>
  <c r="P119" i="24"/>
  <c r="BG1" i="24"/>
  <c r="BF2" i="24"/>
  <c r="BB115" i="4"/>
  <c r="BA29" i="8" s="1"/>
  <c r="BD22" i="4"/>
  <c r="BD23" i="4"/>
  <c r="BD24" i="4"/>
  <c r="BD25" i="4"/>
  <c r="BD20" i="4"/>
  <c r="BD21" i="4"/>
  <c r="BB203" i="4"/>
  <c r="BB204" i="4"/>
  <c r="BA83" i="4"/>
  <c r="AZ27" i="8" s="1"/>
  <c r="BA84" i="4"/>
  <c r="AZ28" i="8" s="1"/>
  <c r="BC26" i="4"/>
  <c r="BA211" i="4"/>
  <c r="BB201" i="4"/>
  <c r="BB62" i="4" s="1"/>
  <c r="BB206" i="4"/>
  <c r="BB116" i="4" s="1"/>
  <c r="BA30" i="8" s="1"/>
  <c r="BB202" i="4"/>
  <c r="BB215" i="4"/>
  <c r="BA51" i="8" s="1"/>
  <c r="AZ48" i="6"/>
  <c r="AY74" i="8" s="1"/>
  <c r="AY121" i="8" s="1"/>
  <c r="AY40" i="8"/>
  <c r="AZ41" i="8"/>
  <c r="AY71" i="8"/>
  <c r="AZ28" i="5" s="1"/>
  <c r="AX35" i="8"/>
  <c r="AY19" i="5" s="1"/>
  <c r="AY23" i="8"/>
  <c r="AW48" i="8"/>
  <c r="AW72" i="8"/>
  <c r="AW75" i="8" s="1"/>
  <c r="AX40" i="5" s="1"/>
  <c r="BA198" i="4"/>
  <c r="BB161" i="4"/>
  <c r="BC129" i="4"/>
  <c r="BC166" i="4" s="1"/>
  <c r="BC137" i="4"/>
  <c r="BC174" i="4" s="1"/>
  <c r="BC145" i="4"/>
  <c r="BC182" i="4" s="1"/>
  <c r="BC157" i="4"/>
  <c r="BC194" i="4" s="1"/>
  <c r="BC130" i="4"/>
  <c r="BC167" i="4" s="1"/>
  <c r="BC138" i="4"/>
  <c r="BC175" i="4" s="1"/>
  <c r="BC148" i="4"/>
  <c r="BC185" i="4" s="1"/>
  <c r="BC153" i="4"/>
  <c r="BC190" i="4" s="1"/>
  <c r="BC131" i="4"/>
  <c r="BC168" i="4" s="1"/>
  <c r="BC139" i="4"/>
  <c r="BC176" i="4" s="1"/>
  <c r="BC149" i="4"/>
  <c r="BC186" i="4" s="1"/>
  <c r="BC154" i="4"/>
  <c r="BC191" i="4" s="1"/>
  <c r="BC132" i="4"/>
  <c r="BC169" i="4" s="1"/>
  <c r="BC140" i="4"/>
  <c r="BC177" i="4" s="1"/>
  <c r="BC151" i="4"/>
  <c r="BC188" i="4" s="1"/>
  <c r="BC155" i="4"/>
  <c r="BC192" i="4" s="1"/>
  <c r="BC133" i="4"/>
  <c r="BC170" i="4" s="1"/>
  <c r="BC141" i="4"/>
  <c r="BC178" i="4" s="1"/>
  <c r="BC150" i="4"/>
  <c r="BC187" i="4" s="1"/>
  <c r="BC156" i="4"/>
  <c r="BC193" i="4" s="1"/>
  <c r="BC134" i="4"/>
  <c r="BC171" i="4" s="1"/>
  <c r="BC142" i="4"/>
  <c r="BC179" i="4" s="1"/>
  <c r="BC146" i="4"/>
  <c r="BC183" i="4" s="1"/>
  <c r="BC158" i="4"/>
  <c r="BC195" i="4" s="1"/>
  <c r="BC135" i="4"/>
  <c r="BC172" i="4" s="1"/>
  <c r="BC143" i="4"/>
  <c r="BC180" i="4" s="1"/>
  <c r="BC147" i="4"/>
  <c r="BC184" i="4" s="1"/>
  <c r="BC205" i="4" s="1"/>
  <c r="BC159" i="4"/>
  <c r="BC196" i="4" s="1"/>
  <c r="BC128" i="4"/>
  <c r="BC165" i="4" s="1"/>
  <c r="BC136" i="4"/>
  <c r="BC173" i="4" s="1"/>
  <c r="BC144" i="4"/>
  <c r="BC181" i="4" s="1"/>
  <c r="BC152" i="4"/>
  <c r="BC189" i="4" s="1"/>
  <c r="BC160" i="4"/>
  <c r="BC197" i="4" s="1"/>
  <c r="AZ16" i="8"/>
  <c r="BB75" i="4"/>
  <c r="BB79" i="4" s="1"/>
  <c r="BB74" i="4"/>
  <c r="BB78" i="4" s="1"/>
  <c r="BD10" i="4"/>
  <c r="BD99" i="4" s="1"/>
  <c r="BC34" i="4"/>
  <c r="BC50" i="4" s="1"/>
  <c r="BC59" i="4" s="1"/>
  <c r="BC103" i="4"/>
  <c r="BC111" i="4" s="1"/>
  <c r="BC120" i="4" s="1"/>
  <c r="BC36" i="4"/>
  <c r="BC52" i="4" s="1"/>
  <c r="BC61" i="4" s="1"/>
  <c r="BB45" i="7"/>
  <c r="BB79" i="7" s="1"/>
  <c r="BB47" i="7"/>
  <c r="BB81" i="7" s="1"/>
  <c r="BB48" i="7"/>
  <c r="BB82" i="7" s="1"/>
  <c r="BB46" i="7"/>
  <c r="BB51" i="7"/>
  <c r="BB85" i="7" s="1"/>
  <c r="BB52" i="7"/>
  <c r="BB86" i="7" s="1"/>
  <c r="BB56" i="7"/>
  <c r="BB90" i="7" s="1"/>
  <c r="BB54" i="7"/>
  <c r="BB88" i="7" s="1"/>
  <c r="BB53" i="7"/>
  <c r="BB87" i="7" s="1"/>
  <c r="BB57" i="7"/>
  <c r="BB91" i="7" s="1"/>
  <c r="BB55" i="7"/>
  <c r="BB89" i="7" s="1"/>
  <c r="BB60" i="7"/>
  <c r="BB94" i="7" s="1"/>
  <c r="BB50" i="7"/>
  <c r="BB84" i="7" s="1"/>
  <c r="BB58" i="7"/>
  <c r="BB92" i="7" s="1"/>
  <c r="BB59" i="7"/>
  <c r="BB93" i="7" s="1"/>
  <c r="BB65" i="7"/>
  <c r="BB68" i="7"/>
  <c r="BB72" i="7"/>
  <c r="BB140" i="7" s="1"/>
  <c r="BC38" i="7" s="1"/>
  <c r="BB49" i="7"/>
  <c r="BB83" i="7" s="1"/>
  <c r="BB61" i="7"/>
  <c r="BB95" i="7" s="1"/>
  <c r="BB62" i="7"/>
  <c r="BB96" i="7" s="1"/>
  <c r="BB63" i="7"/>
  <c r="BB97" i="7" s="1"/>
  <c r="BB66" i="7"/>
  <c r="BB70" i="7"/>
  <c r="BB138" i="7" s="1"/>
  <c r="BC36" i="7" s="1"/>
  <c r="BB71" i="7"/>
  <c r="BB139" i="7" s="1"/>
  <c r="BC37" i="7" s="1"/>
  <c r="BB73" i="7"/>
  <c r="BB141" i="7" s="1"/>
  <c r="BC39" i="7" s="1"/>
  <c r="BB67" i="7"/>
  <c r="BB64" i="7"/>
  <c r="BB98" i="7" s="1"/>
  <c r="BB69" i="7"/>
  <c r="BB74" i="7"/>
  <c r="BB142" i="7" s="1"/>
  <c r="BC40" i="7" s="1"/>
  <c r="BC32" i="4"/>
  <c r="BC48" i="4" s="1"/>
  <c r="BC57" i="4" s="1"/>
  <c r="BC31" i="4"/>
  <c r="BC98" i="4"/>
  <c r="BC106" i="4" s="1"/>
  <c r="BC99" i="4"/>
  <c r="BC107" i="4" s="1"/>
  <c r="BC100" i="4"/>
  <c r="BC108" i="4" s="1"/>
  <c r="BC117" i="4" s="1"/>
  <c r="BC33" i="4"/>
  <c r="BC49" i="4" s="1"/>
  <c r="BC58" i="4" s="1"/>
  <c r="BC101" i="4"/>
  <c r="BC109" i="4" s="1"/>
  <c r="BC118" i="4" s="1"/>
  <c r="BC35" i="4"/>
  <c r="BC51" i="4" s="1"/>
  <c r="BC60" i="4" s="1"/>
  <c r="BD4" i="7"/>
  <c r="BC5" i="7"/>
  <c r="BC6" i="7" s="1"/>
  <c r="AZ42" i="8"/>
  <c r="AY39" i="8"/>
  <c r="AZ44" i="8"/>
  <c r="BA17" i="8"/>
  <c r="AX39" i="8"/>
  <c r="AX47" i="8" s="1"/>
  <c r="AZ43" i="8"/>
  <c r="AZ46" i="8"/>
  <c r="AZ45" i="8"/>
  <c r="AY26" i="8"/>
  <c r="AY120" i="8" s="1"/>
  <c r="BG1" i="8"/>
  <c r="BF2" i="8"/>
  <c r="BA34" i="8"/>
  <c r="BA22" i="8"/>
  <c r="BA18" i="8"/>
  <c r="BA33" i="8"/>
  <c r="BA21" i="8"/>
  <c r="BA32" i="8"/>
  <c r="BA20" i="8"/>
  <c r="BA31" i="8"/>
  <c r="BA19" i="8"/>
  <c r="AZ15" i="8"/>
  <c r="BA121" i="4"/>
  <c r="BB112" i="4"/>
  <c r="BC110" i="4"/>
  <c r="BC119" i="4" s="1"/>
  <c r="BA80" i="4"/>
  <c r="AZ85" i="4"/>
  <c r="BD91" i="4"/>
  <c r="BD90" i="4"/>
  <c r="BA53" i="4"/>
  <c r="AZ14" i="8" s="1"/>
  <c r="BA56" i="4"/>
  <c r="BA63" i="4" s="1"/>
  <c r="BD71" i="4"/>
  <c r="BD70" i="4"/>
  <c r="BB47" i="4"/>
  <c r="BD41" i="4"/>
  <c r="BD40" i="4"/>
  <c r="BD39" i="4"/>
  <c r="BD44" i="4"/>
  <c r="BD43" i="4"/>
  <c r="BD42" i="4"/>
  <c r="S43" i="24"/>
  <c r="S68" i="24" s="1"/>
  <c r="S71" i="24" s="1"/>
  <c r="T8" i="5"/>
  <c r="U10" i="5" s="1"/>
  <c r="P124" i="8"/>
  <c r="P139" i="8" s="1"/>
  <c r="N124" i="14" s="1"/>
  <c r="Q36" i="5"/>
  <c r="P98" i="8" s="1"/>
  <c r="P86" i="8"/>
  <c r="R18" i="5"/>
  <c r="BD12" i="4"/>
  <c r="BD9" i="4"/>
  <c r="N121" i="14"/>
  <c r="P109" i="8"/>
  <c r="P110" i="8" s="1"/>
  <c r="R42" i="5"/>
  <c r="R43" i="5" s="1"/>
  <c r="Q76" i="8" s="1"/>
  <c r="Q73" i="24" s="1"/>
  <c r="AM99" i="8"/>
  <c r="BB19" i="6"/>
  <c r="AO41" i="6"/>
  <c r="BC219" i="4"/>
  <c r="BB55" i="8" s="1"/>
  <c r="BC218" i="4"/>
  <c r="BB54" i="8" s="1"/>
  <c r="BC221" i="4"/>
  <c r="BB57" i="8" s="1"/>
  <c r="BC223" i="4"/>
  <c r="BB59" i="8" s="1"/>
  <c r="BC220" i="4"/>
  <c r="BB56" i="8" s="1"/>
  <c r="BC222" i="4"/>
  <c r="BB58" i="8" s="1"/>
  <c r="BC226" i="4"/>
  <c r="BB62" i="8" s="1"/>
  <c r="BC225" i="4"/>
  <c r="BB61" i="8" s="1"/>
  <c r="BC227" i="4"/>
  <c r="BB63" i="8" s="1"/>
  <c r="BC232" i="4"/>
  <c r="BB68" i="8" s="1"/>
  <c r="BC229" i="4"/>
  <c r="BB65" i="8" s="1"/>
  <c r="BC231" i="4"/>
  <c r="BB67" i="8" s="1"/>
  <c r="BC228" i="4"/>
  <c r="BB64" i="8" s="1"/>
  <c r="BC233" i="4"/>
  <c r="BB69" i="8" s="1"/>
  <c r="BC230" i="4"/>
  <c r="BB66" i="8" s="1"/>
  <c r="BC234" i="4"/>
  <c r="BB70" i="8" s="1"/>
  <c r="BC224" i="4"/>
  <c r="BB60" i="8" s="1"/>
  <c r="BC127" i="4"/>
  <c r="BC164" i="4" s="1"/>
  <c r="BA126" i="7"/>
  <c r="BB24" i="7" s="1"/>
  <c r="BB18" i="6"/>
  <c r="BB33" i="6"/>
  <c r="BF1" i="4"/>
  <c r="BE2" i="4"/>
  <c r="AW92" i="8"/>
  <c r="AW91" i="8"/>
  <c r="BA130" i="7"/>
  <c r="BB28" i="7" s="1"/>
  <c r="BA121" i="7"/>
  <c r="BB19" i="7" s="1"/>
  <c r="BA122" i="7"/>
  <c r="BB20" i="7" s="1"/>
  <c r="BA114" i="7"/>
  <c r="BB12" i="7" s="1"/>
  <c r="BH4" i="24"/>
  <c r="BG8" i="24"/>
  <c r="BG3" i="24"/>
  <c r="BG78" i="24"/>
  <c r="BG112" i="24"/>
  <c r="BA128" i="7"/>
  <c r="BB26" i="7" s="1"/>
  <c r="BA133" i="7"/>
  <c r="BB31" i="7" s="1"/>
  <c r="BA137" i="7"/>
  <c r="BB35" i="7" s="1"/>
  <c r="BA125" i="7"/>
  <c r="BB23" i="7" s="1"/>
  <c r="BA131" i="7"/>
  <c r="BB29" i="7" s="1"/>
  <c r="BA136" i="7"/>
  <c r="BB34" i="7" s="1"/>
  <c r="BB100" i="7"/>
  <c r="BE11" i="4"/>
  <c r="BB39" i="6"/>
  <c r="BC19" i="6" s="1"/>
  <c r="BB103" i="7"/>
  <c r="BB102" i="7"/>
  <c r="BA118" i="7"/>
  <c r="BB16" i="7" s="1"/>
  <c r="BB99" i="7"/>
  <c r="BA134" i="7"/>
  <c r="BB32" i="7" s="1"/>
  <c r="BA116" i="7"/>
  <c r="BB14" i="7" s="1"/>
  <c r="BE4" i="4"/>
  <c r="BD3" i="4"/>
  <c r="BA154" i="7"/>
  <c r="BA75" i="7"/>
  <c r="BA79" i="7"/>
  <c r="BA127" i="7"/>
  <c r="BB25" i="7" s="1"/>
  <c r="BD4" i="5"/>
  <c r="BC5" i="5"/>
  <c r="BC3" i="5"/>
  <c r="BA217" i="4"/>
  <c r="AZ53" i="8" s="1"/>
  <c r="BA216" i="4"/>
  <c r="AZ52" i="8" s="1"/>
  <c r="BC25" i="6"/>
  <c r="BC24" i="6"/>
  <c r="BD4" i="6"/>
  <c r="BC13" i="6"/>
  <c r="BC32" i="6" s="1"/>
  <c r="BC11" i="6"/>
  <c r="BC30" i="6" s="1"/>
  <c r="BC23" i="6"/>
  <c r="BC3" i="6"/>
  <c r="BC12" i="6"/>
  <c r="BC31" i="6" s="1"/>
  <c r="AZ134" i="8"/>
  <c r="AZ136" i="8" s="1"/>
  <c r="BC112" i="7"/>
  <c r="BC151" i="7"/>
  <c r="BC145" i="7"/>
  <c r="BC78" i="7"/>
  <c r="BC44" i="7"/>
  <c r="BC10" i="7"/>
  <c r="BC3" i="7"/>
  <c r="BA132" i="7"/>
  <c r="BB30" i="7" s="1"/>
  <c r="AY146" i="7"/>
  <c r="AZ13" i="7"/>
  <c r="AZ115" i="7" s="1"/>
  <c r="AZ33" i="7"/>
  <c r="AZ135" i="7" s="1"/>
  <c r="AY147" i="7"/>
  <c r="BA89" i="7"/>
  <c r="BA123" i="7" s="1"/>
  <c r="BB21" i="7" s="1"/>
  <c r="AY127" i="8"/>
  <c r="AY129" i="8" s="1"/>
  <c r="AZ155" i="7"/>
  <c r="BA124" i="7"/>
  <c r="BB22" i="7" s="1"/>
  <c r="BA108" i="8"/>
  <c r="BB26" i="6"/>
  <c r="BA133" i="8" s="1"/>
  <c r="BB37" i="6"/>
  <c r="BB116" i="8"/>
  <c r="BB80" i="8"/>
  <c r="BC4" i="8"/>
  <c r="BC132" i="8" s="1"/>
  <c r="BB11" i="8"/>
  <c r="BB7" i="8"/>
  <c r="BB6" i="8"/>
  <c r="BB5" i="8"/>
  <c r="BB3" i="8"/>
  <c r="BA129" i="7"/>
  <c r="BB27" i="7" s="1"/>
  <c r="BA117" i="7"/>
  <c r="BB15" i="7" s="1"/>
  <c r="AA94" i="8"/>
  <c r="AZ235" i="4"/>
  <c r="BA152" i="7"/>
  <c r="BA45" i="6"/>
  <c r="BA40" i="6"/>
  <c r="BB17" i="6"/>
  <c r="BA119" i="7"/>
  <c r="BB17" i="7" s="1"/>
  <c r="BA120" i="7"/>
  <c r="BB18" i="7" s="1"/>
  <c r="AD11" i="7"/>
  <c r="AC143" i="7"/>
  <c r="AC148" i="7"/>
  <c r="BB38" i="6"/>
  <c r="BA153" i="7"/>
  <c r="AZ128" i="8" s="1"/>
  <c r="BA101" i="7"/>
  <c r="BF104" i="7" l="1"/>
  <c r="BF2" i="7"/>
  <c r="BF106" i="7"/>
  <c r="BF108" i="7"/>
  <c r="BF107" i="7"/>
  <c r="BG1" i="7"/>
  <c r="BF105" i="7"/>
  <c r="BH1" i="5"/>
  <c r="BG2" i="5"/>
  <c r="BH1" i="6"/>
  <c r="BG2" i="6"/>
  <c r="P134" i="24"/>
  <c r="P133" i="24"/>
  <c r="P101" i="8"/>
  <c r="P111" i="8" s="1"/>
  <c r="P99" i="24"/>
  <c r="P109" i="24" s="1"/>
  <c r="Q74" i="24"/>
  <c r="Q107" i="24"/>
  <c r="BG2" i="24"/>
  <c r="BH1" i="24"/>
  <c r="BB84" i="4"/>
  <c r="BA28" i="8" s="1"/>
  <c r="BE25" i="4"/>
  <c r="BE22" i="4"/>
  <c r="BE21" i="4"/>
  <c r="BE23" i="4"/>
  <c r="BE24" i="4"/>
  <c r="BE20" i="4"/>
  <c r="BB83" i="4"/>
  <c r="BA27" i="8" s="1"/>
  <c r="BD26" i="4"/>
  <c r="BC201" i="4"/>
  <c r="BC62" i="4" s="1"/>
  <c r="BC115" i="4"/>
  <c r="BB29" i="8" s="1"/>
  <c r="BB211" i="4"/>
  <c r="BC206" i="4"/>
  <c r="BC116" i="4" s="1"/>
  <c r="BB30" i="8" s="1"/>
  <c r="BC203" i="4"/>
  <c r="BC204" i="4"/>
  <c r="BC202" i="4"/>
  <c r="BA48" i="6"/>
  <c r="AZ74" i="8" s="1"/>
  <c r="AZ121" i="8" s="1"/>
  <c r="BC215" i="4"/>
  <c r="BB51" i="8" s="1"/>
  <c r="AZ40" i="8"/>
  <c r="BB21" i="8"/>
  <c r="BA41" i="8"/>
  <c r="AZ71" i="8"/>
  <c r="BA28" i="5" s="1"/>
  <c r="AZ23" i="8"/>
  <c r="AY35" i="8"/>
  <c r="AZ19" i="5" s="1"/>
  <c r="AX48" i="8"/>
  <c r="AX72" i="8"/>
  <c r="AX75" i="8" s="1"/>
  <c r="AY40" i="5" s="1"/>
  <c r="BB198" i="4"/>
  <c r="BD136" i="4"/>
  <c r="BD173" i="4" s="1"/>
  <c r="BD140" i="4"/>
  <c r="BD177" i="4" s="1"/>
  <c r="BD160" i="4"/>
  <c r="BD197" i="4" s="1"/>
  <c r="BD141" i="4"/>
  <c r="BD178" i="4" s="1"/>
  <c r="BD157" i="4"/>
  <c r="BD194" i="4" s="1"/>
  <c r="BD144" i="4"/>
  <c r="BD181" i="4" s="1"/>
  <c r="BD148" i="4"/>
  <c r="BD185" i="4" s="1"/>
  <c r="BD128" i="4"/>
  <c r="BD165" i="4" s="1"/>
  <c r="BD149" i="4"/>
  <c r="BD186" i="4" s="1"/>
  <c r="BD132" i="4"/>
  <c r="BD169" i="4" s="1"/>
  <c r="BD152" i="4"/>
  <c r="BD189" i="4" s="1"/>
  <c r="BD133" i="4"/>
  <c r="BD170" i="4" s="1"/>
  <c r="BD156" i="4"/>
  <c r="BD193" i="4" s="1"/>
  <c r="BD135" i="4"/>
  <c r="BD172" i="4" s="1"/>
  <c r="BD143" i="4"/>
  <c r="BD180" i="4" s="1"/>
  <c r="BD151" i="4"/>
  <c r="BD188" i="4" s="1"/>
  <c r="BD159" i="4"/>
  <c r="BD196" i="4" s="1"/>
  <c r="BD129" i="4"/>
  <c r="BD166" i="4" s="1"/>
  <c r="BD137" i="4"/>
  <c r="BD174" i="4" s="1"/>
  <c r="BD145" i="4"/>
  <c r="BD182" i="4" s="1"/>
  <c r="BD153" i="4"/>
  <c r="BD190" i="4" s="1"/>
  <c r="BD130" i="4"/>
  <c r="BD167" i="4" s="1"/>
  <c r="BD138" i="4"/>
  <c r="BD175" i="4" s="1"/>
  <c r="BD146" i="4"/>
  <c r="BD183" i="4" s="1"/>
  <c r="BD154" i="4"/>
  <c r="BD191" i="4" s="1"/>
  <c r="BD131" i="4"/>
  <c r="BD168" i="4" s="1"/>
  <c r="BD139" i="4"/>
  <c r="BD176" i="4" s="1"/>
  <c r="BD147" i="4"/>
  <c r="BD184" i="4" s="1"/>
  <c r="BD205" i="4" s="1"/>
  <c r="BD155" i="4"/>
  <c r="BD192" i="4" s="1"/>
  <c r="BC161" i="4"/>
  <c r="BD134" i="4"/>
  <c r="BD171" i="4" s="1"/>
  <c r="BD142" i="4"/>
  <c r="BD179" i="4" s="1"/>
  <c r="BD150" i="4"/>
  <c r="BD187" i="4" s="1"/>
  <c r="BD158" i="4"/>
  <c r="BD195" i="4" s="1"/>
  <c r="BD102" i="4"/>
  <c r="BD110" i="4" s="1"/>
  <c r="BD119" i="4" s="1"/>
  <c r="BD103" i="4"/>
  <c r="BD111" i="4" s="1"/>
  <c r="BD120" i="4" s="1"/>
  <c r="BD98" i="4"/>
  <c r="BD106" i="4" s="1"/>
  <c r="BD101" i="4"/>
  <c r="BD109" i="4" s="1"/>
  <c r="BD118" i="4" s="1"/>
  <c r="BD100" i="4"/>
  <c r="BD108" i="4" s="1"/>
  <c r="BD117" i="4" s="1"/>
  <c r="BD35" i="4"/>
  <c r="BD51" i="4" s="1"/>
  <c r="BD60" i="4" s="1"/>
  <c r="BD33" i="4"/>
  <c r="BD49" i="4" s="1"/>
  <c r="BD58" i="4" s="1"/>
  <c r="BD31" i="4"/>
  <c r="BA16" i="8"/>
  <c r="BC75" i="4"/>
  <c r="BC79" i="4" s="1"/>
  <c r="BC74" i="4"/>
  <c r="BC78" i="4" s="1"/>
  <c r="BC46" i="7"/>
  <c r="BC45" i="7"/>
  <c r="BC79" i="7" s="1"/>
  <c r="BC49" i="7"/>
  <c r="BC83" i="7" s="1"/>
  <c r="BC47" i="7"/>
  <c r="BC81" i="7" s="1"/>
  <c r="BC48" i="7"/>
  <c r="BC82" i="7" s="1"/>
  <c r="BC50" i="7"/>
  <c r="BC84" i="7" s="1"/>
  <c r="BC53" i="7"/>
  <c r="BC87" i="7" s="1"/>
  <c r="BC54" i="7"/>
  <c r="BC88" i="7" s="1"/>
  <c r="BC55" i="7"/>
  <c r="BC89" i="7" s="1"/>
  <c r="BC56" i="7"/>
  <c r="BC90" i="7" s="1"/>
  <c r="BC58" i="7"/>
  <c r="BC92" i="7" s="1"/>
  <c r="BC51" i="7"/>
  <c r="BC85" i="7" s="1"/>
  <c r="BC59" i="7"/>
  <c r="BC93" i="7" s="1"/>
  <c r="BC57" i="7"/>
  <c r="BC91" i="7" s="1"/>
  <c r="BC60" i="7"/>
  <c r="BC94" i="7" s="1"/>
  <c r="BC52" i="7"/>
  <c r="BC86" i="7" s="1"/>
  <c r="BC61" i="7"/>
  <c r="BC95" i="7" s="1"/>
  <c r="BC64" i="7"/>
  <c r="BC98" i="7" s="1"/>
  <c r="BC65" i="7"/>
  <c r="BC68" i="7"/>
  <c r="BC72" i="7"/>
  <c r="BC140" i="7" s="1"/>
  <c r="BD38" i="7" s="1"/>
  <c r="BC67" i="7"/>
  <c r="BC66" i="7"/>
  <c r="BC62" i="7"/>
  <c r="BC63" i="7"/>
  <c r="BC70" i="7"/>
  <c r="BC138" i="7" s="1"/>
  <c r="BD36" i="7" s="1"/>
  <c r="BC74" i="7"/>
  <c r="BC142" i="7" s="1"/>
  <c r="BD40" i="7" s="1"/>
  <c r="BC71" i="7"/>
  <c r="BC139" i="7" s="1"/>
  <c r="BD37" i="7" s="1"/>
  <c r="BC73" i="7"/>
  <c r="BC141" i="7" s="1"/>
  <c r="BD39" i="7" s="1"/>
  <c r="BC69" i="7"/>
  <c r="BD32" i="4"/>
  <c r="BE10" i="4"/>
  <c r="BE103" i="4" s="1"/>
  <c r="BD34" i="4"/>
  <c r="BD50" i="4" s="1"/>
  <c r="BD59" i="4" s="1"/>
  <c r="BD36" i="4"/>
  <c r="BD52" i="4" s="1"/>
  <c r="BD61" i="4" s="1"/>
  <c r="BE4" i="7"/>
  <c r="BD5" i="7"/>
  <c r="BD6" i="7" s="1"/>
  <c r="BA42" i="8"/>
  <c r="BA44" i="8"/>
  <c r="AZ39" i="8"/>
  <c r="BA43" i="8"/>
  <c r="BA46" i="8"/>
  <c r="AY38" i="8"/>
  <c r="AY47" i="8" s="1"/>
  <c r="BA45" i="8"/>
  <c r="AZ26" i="8"/>
  <c r="AZ120" i="8" s="1"/>
  <c r="BH1" i="8"/>
  <c r="BG2" i="8"/>
  <c r="BB121" i="4"/>
  <c r="BB18" i="8"/>
  <c r="BB17" i="8"/>
  <c r="BB34" i="8"/>
  <c r="BB22" i="8"/>
  <c r="BB31" i="8"/>
  <c r="BB19" i="8"/>
  <c r="BB32" i="8"/>
  <c r="BB20" i="8"/>
  <c r="BA15" i="8"/>
  <c r="BC112" i="4"/>
  <c r="BB33" i="8"/>
  <c r="BD107" i="4"/>
  <c r="BB80" i="4"/>
  <c r="BA85" i="4"/>
  <c r="BE91" i="4"/>
  <c r="BE90" i="4"/>
  <c r="BB53" i="4"/>
  <c r="BA14" i="8" s="1"/>
  <c r="BB56" i="4"/>
  <c r="BB63" i="4" s="1"/>
  <c r="BE71" i="4"/>
  <c r="BE70" i="4"/>
  <c r="BC47" i="4"/>
  <c r="BE42" i="4"/>
  <c r="BE41" i="4"/>
  <c r="BE40" i="4"/>
  <c r="BE39" i="4"/>
  <c r="BE43" i="4"/>
  <c r="BE44" i="4"/>
  <c r="Q109" i="14"/>
  <c r="V11" i="5"/>
  <c r="W12" i="5"/>
  <c r="T9" i="5"/>
  <c r="T14" i="5" s="1"/>
  <c r="S118" i="8" s="1"/>
  <c r="S44" i="24"/>
  <c r="P140" i="8"/>
  <c r="P84" i="8" s="1"/>
  <c r="N88" i="20" s="1"/>
  <c r="R20" i="5"/>
  <c r="R27" i="5" s="1"/>
  <c r="R29" i="5" s="1"/>
  <c r="BE12" i="4"/>
  <c r="BE9" i="4"/>
  <c r="Q122" i="8"/>
  <c r="Q77" i="8"/>
  <c r="BB20" i="6"/>
  <c r="BB154" i="7"/>
  <c r="BA134" i="8"/>
  <c r="BA136" i="8" s="1"/>
  <c r="AP41" i="6"/>
  <c r="AO99" i="8" s="1"/>
  <c r="BB153" i="7"/>
  <c r="BA128" i="8" s="1"/>
  <c r="BD220" i="4"/>
  <c r="BC56" i="8" s="1"/>
  <c r="BD219" i="4"/>
  <c r="BC55" i="8" s="1"/>
  <c r="BD218" i="4"/>
  <c r="BC54" i="8" s="1"/>
  <c r="BD222" i="4"/>
  <c r="BC58" i="8" s="1"/>
  <c r="BD224" i="4"/>
  <c r="BC60" i="8" s="1"/>
  <c r="BD221" i="4"/>
  <c r="BC57" i="8" s="1"/>
  <c r="BD223" i="4"/>
  <c r="BC59" i="8" s="1"/>
  <c r="BD227" i="4"/>
  <c r="BC63" i="8" s="1"/>
  <c r="BD226" i="4"/>
  <c r="BC62" i="8" s="1"/>
  <c r="BD230" i="4"/>
  <c r="BC66" i="8" s="1"/>
  <c r="BD225" i="4"/>
  <c r="BC61" i="8" s="1"/>
  <c r="BD231" i="4"/>
  <c r="BC67" i="8" s="1"/>
  <c r="BD229" i="4"/>
  <c r="BC65" i="8" s="1"/>
  <c r="BD234" i="4"/>
  <c r="BC70" i="8" s="1"/>
  <c r="BD232" i="4"/>
  <c r="BC68" i="8" s="1"/>
  <c r="BD228" i="4"/>
  <c r="BC64" i="8" s="1"/>
  <c r="BD233" i="4"/>
  <c r="BC69" i="8" s="1"/>
  <c r="BD127" i="4"/>
  <c r="BD164" i="4" s="1"/>
  <c r="BC101" i="7"/>
  <c r="BB47" i="6"/>
  <c r="BC39" i="6"/>
  <c r="BC47" i="6" s="1"/>
  <c r="BB108" i="8"/>
  <c r="BG1" i="4"/>
  <c r="BF2" i="4"/>
  <c r="BB133" i="7"/>
  <c r="BC31" i="7" s="1"/>
  <c r="BB122" i="7"/>
  <c r="BC20" i="7" s="1"/>
  <c r="BB128" i="7"/>
  <c r="BC26" i="7" s="1"/>
  <c r="AX92" i="8"/>
  <c r="AX91" i="8"/>
  <c r="BB121" i="7"/>
  <c r="BC19" i="7" s="1"/>
  <c r="BB125" i="7"/>
  <c r="BC23" i="7" s="1"/>
  <c r="BI4" i="24"/>
  <c r="BH3" i="24"/>
  <c r="BH8" i="24"/>
  <c r="BH78" i="24"/>
  <c r="BH112" i="24"/>
  <c r="BB132" i="7"/>
  <c r="BC30" i="7" s="1"/>
  <c r="BB120" i="7"/>
  <c r="BC18" i="7" s="1"/>
  <c r="BB124" i="7"/>
  <c r="BC22" i="7" s="1"/>
  <c r="BB118" i="7"/>
  <c r="BC16" i="7" s="1"/>
  <c r="BB116" i="7"/>
  <c r="BC14" i="7" s="1"/>
  <c r="BB134" i="7"/>
  <c r="BC32" i="7" s="1"/>
  <c r="BB80" i="7"/>
  <c r="BB114" i="7" s="1"/>
  <c r="BC12" i="7" s="1"/>
  <c r="BB131" i="7"/>
  <c r="BC29" i="7" s="1"/>
  <c r="BB137" i="7"/>
  <c r="BC35" i="7" s="1"/>
  <c r="BB123" i="7"/>
  <c r="BC21" i="7" s="1"/>
  <c r="BB101" i="7"/>
  <c r="BF11" i="4"/>
  <c r="BB136" i="7"/>
  <c r="BC34" i="7" s="1"/>
  <c r="BB129" i="7"/>
  <c r="BC27" i="7" s="1"/>
  <c r="BB130" i="7"/>
  <c r="BC28" i="7" s="1"/>
  <c r="BC103" i="7"/>
  <c r="BB217" i="4"/>
  <c r="BA53" i="8" s="1"/>
  <c r="BB216" i="4"/>
  <c r="BA52" i="8" s="1"/>
  <c r="AB93" i="8"/>
  <c r="AC149" i="7"/>
  <c r="BB45" i="6"/>
  <c r="BB40" i="6"/>
  <c r="BC17" i="6"/>
  <c r="BB152" i="7"/>
  <c r="BD112" i="7"/>
  <c r="BD151" i="7"/>
  <c r="BD145" i="7"/>
  <c r="BD78" i="7"/>
  <c r="BD44" i="7"/>
  <c r="BD10" i="7"/>
  <c r="BD3" i="7"/>
  <c r="BE4" i="5"/>
  <c r="BD5" i="5"/>
  <c r="BD3" i="5"/>
  <c r="BC116" i="8"/>
  <c r="BC80" i="8"/>
  <c r="BD4" i="8"/>
  <c r="BD132" i="8" s="1"/>
  <c r="BC11" i="8"/>
  <c r="BC7" i="8"/>
  <c r="BC6" i="8"/>
  <c r="BC5" i="8"/>
  <c r="BC3" i="8"/>
  <c r="BB126" i="7"/>
  <c r="BC24" i="7" s="1"/>
  <c r="AN99" i="8"/>
  <c r="AN104" i="8"/>
  <c r="AN106" i="8" s="1"/>
  <c r="BB75" i="7"/>
  <c r="BC37" i="6"/>
  <c r="BC26" i="6"/>
  <c r="BB133" i="8" s="1"/>
  <c r="AZ146" i="7"/>
  <c r="BA13" i="7"/>
  <c r="BA115" i="7" s="1"/>
  <c r="BC33" i="6"/>
  <c r="BB127" i="7"/>
  <c r="BC25" i="7" s="1"/>
  <c r="AZ147" i="7"/>
  <c r="BA33" i="7"/>
  <c r="BA135" i="7" s="1"/>
  <c r="BA235" i="4"/>
  <c r="BF4" i="4"/>
  <c r="BE3" i="4"/>
  <c r="AD41" i="7"/>
  <c r="AD113" i="7"/>
  <c r="BB46" i="6"/>
  <c r="BC18" i="6"/>
  <c r="BC20" i="6" s="1"/>
  <c r="BB119" i="7"/>
  <c r="BC17" i="7" s="1"/>
  <c r="BB117" i="7"/>
  <c r="BC15" i="7" s="1"/>
  <c r="BC99" i="7"/>
  <c r="BD24" i="6"/>
  <c r="BD25" i="6"/>
  <c r="BD13" i="6"/>
  <c r="BD32" i="6" s="1"/>
  <c r="BD11" i="6"/>
  <c r="BD30" i="6" s="1"/>
  <c r="BD23" i="6"/>
  <c r="BD3" i="6"/>
  <c r="BD12" i="6"/>
  <c r="BD31" i="6" s="1"/>
  <c r="BE4" i="6"/>
  <c r="AZ127" i="8"/>
  <c r="BA155" i="7"/>
  <c r="BC38" i="6"/>
  <c r="BA109" i="7"/>
  <c r="AZ73" i="8" s="1"/>
  <c r="BG107" i="7" l="1"/>
  <c r="BG104" i="7"/>
  <c r="BG106" i="7"/>
  <c r="BG2" i="7"/>
  <c r="BH1" i="7"/>
  <c r="BG105" i="7"/>
  <c r="BG108" i="7"/>
  <c r="BI1" i="5"/>
  <c r="BH2" i="5"/>
  <c r="BI1" i="6"/>
  <c r="BH2" i="6"/>
  <c r="P135" i="24"/>
  <c r="P82" i="24" s="1"/>
  <c r="AB94" i="8"/>
  <c r="AB92" i="24"/>
  <c r="Q108" i="24"/>
  <c r="BH2" i="24"/>
  <c r="BI1" i="24"/>
  <c r="BF20" i="4"/>
  <c r="BF25" i="4"/>
  <c r="BF21" i="4"/>
  <c r="BF22" i="4"/>
  <c r="BF24" i="4"/>
  <c r="BF23" i="4"/>
  <c r="BC83" i="4"/>
  <c r="BB27" i="8" s="1"/>
  <c r="BD201" i="4"/>
  <c r="BD62" i="4" s="1"/>
  <c r="BC84" i="4"/>
  <c r="BB28" i="8" s="1"/>
  <c r="BE26" i="4"/>
  <c r="BC211" i="4"/>
  <c r="BD206" i="4"/>
  <c r="BD116" i="4" s="1"/>
  <c r="BC30" i="8" s="1"/>
  <c r="BD115" i="4"/>
  <c r="BC29" i="8" s="1"/>
  <c r="BD204" i="4"/>
  <c r="BD202" i="4"/>
  <c r="BD203" i="4"/>
  <c r="BD215" i="4"/>
  <c r="BC51" i="8" s="1"/>
  <c r="BB48" i="6"/>
  <c r="BA74" i="8" s="1"/>
  <c r="BA40" i="8"/>
  <c r="BB45" i="8"/>
  <c r="BA71" i="8"/>
  <c r="BB28" i="5" s="1"/>
  <c r="AZ35" i="8"/>
  <c r="BA19" i="5" s="1"/>
  <c r="BA23" i="8"/>
  <c r="AY48" i="8"/>
  <c r="AY72" i="8"/>
  <c r="AY75" i="8" s="1"/>
  <c r="AZ40" i="5" s="1"/>
  <c r="BC198" i="4"/>
  <c r="BE135" i="4"/>
  <c r="BE172" i="4" s="1"/>
  <c r="BE129" i="4"/>
  <c r="BE166" i="4" s="1"/>
  <c r="BE144" i="4"/>
  <c r="BE181" i="4" s="1"/>
  <c r="BE160" i="4"/>
  <c r="BE197" i="4" s="1"/>
  <c r="BE134" i="4"/>
  <c r="BE171" i="4" s="1"/>
  <c r="BE130" i="4"/>
  <c r="BE167" i="4" s="1"/>
  <c r="BE145" i="4"/>
  <c r="BE182" i="4" s="1"/>
  <c r="BE148" i="4"/>
  <c r="BE185" i="4" s="1"/>
  <c r="BE133" i="4"/>
  <c r="BE170" i="4" s="1"/>
  <c r="BE138" i="4"/>
  <c r="BE175" i="4" s="1"/>
  <c r="BE146" i="4"/>
  <c r="BE183" i="4" s="1"/>
  <c r="BE149" i="4"/>
  <c r="BE186" i="4" s="1"/>
  <c r="BE132" i="4"/>
  <c r="BE169" i="4" s="1"/>
  <c r="BE137" i="4"/>
  <c r="BE174" i="4" s="1"/>
  <c r="BE147" i="4"/>
  <c r="BE184" i="4" s="1"/>
  <c r="BE205" i="4" s="1"/>
  <c r="BE150" i="4"/>
  <c r="BE187" i="4" s="1"/>
  <c r="BD161" i="4"/>
  <c r="BE140" i="4"/>
  <c r="BE177" i="4" s="1"/>
  <c r="BE155" i="4"/>
  <c r="BE192" i="4" s="1"/>
  <c r="BE152" i="4"/>
  <c r="BE189" i="4" s="1"/>
  <c r="BE151" i="4"/>
  <c r="BE188" i="4" s="1"/>
  <c r="BE131" i="4"/>
  <c r="BE168" i="4" s="1"/>
  <c r="BE141" i="4"/>
  <c r="BE178" i="4" s="1"/>
  <c r="BE153" i="4"/>
  <c r="BE190" i="4" s="1"/>
  <c r="BE156" i="4"/>
  <c r="BE193" i="4" s="1"/>
  <c r="BE142" i="4"/>
  <c r="BE179" i="4" s="1"/>
  <c r="BE154" i="4"/>
  <c r="BE191" i="4" s="1"/>
  <c r="BE159" i="4"/>
  <c r="BE196" i="4" s="1"/>
  <c r="BE139" i="4"/>
  <c r="BE176" i="4" s="1"/>
  <c r="BE136" i="4"/>
  <c r="BE173" i="4" s="1"/>
  <c r="BE128" i="4"/>
  <c r="BE165" i="4" s="1"/>
  <c r="BE143" i="4"/>
  <c r="BE180" i="4" s="1"/>
  <c r="BE157" i="4"/>
  <c r="BE194" i="4" s="1"/>
  <c r="BE158" i="4"/>
  <c r="BE195" i="4" s="1"/>
  <c r="BD75" i="4"/>
  <c r="BD79" i="4" s="1"/>
  <c r="BB16" i="8"/>
  <c r="BD48" i="4"/>
  <c r="BD57" i="4" s="1"/>
  <c r="BE35" i="4"/>
  <c r="BE51" i="4" s="1"/>
  <c r="BE60" i="4" s="1"/>
  <c r="BD46" i="7"/>
  <c r="BD80" i="7" s="1"/>
  <c r="BD45" i="7"/>
  <c r="BD47" i="7"/>
  <c r="BD51" i="7"/>
  <c r="BD85" i="7" s="1"/>
  <c r="BD53" i="7"/>
  <c r="BD87" i="7" s="1"/>
  <c r="BD50" i="7"/>
  <c r="BD84" i="7" s="1"/>
  <c r="BD52" i="7"/>
  <c r="BD54" i="7"/>
  <c r="BD56" i="7"/>
  <c r="BD49" i="7"/>
  <c r="BD83" i="7" s="1"/>
  <c r="BD55" i="7"/>
  <c r="BD58" i="7"/>
  <c r="BD92" i="7" s="1"/>
  <c r="BD48" i="7"/>
  <c r="BD82" i="7" s="1"/>
  <c r="BD57" i="7"/>
  <c r="BD62" i="7"/>
  <c r="BD96" i="7" s="1"/>
  <c r="BD64" i="7"/>
  <c r="BD98" i="7" s="1"/>
  <c r="BD60" i="7"/>
  <c r="BD94" i="7" s="1"/>
  <c r="BD63" i="7"/>
  <c r="BD97" i="7" s="1"/>
  <c r="BD66" i="7"/>
  <c r="BD65" i="7"/>
  <c r="BD69" i="7"/>
  <c r="BD59" i="7"/>
  <c r="BD93" i="7" s="1"/>
  <c r="BD67" i="7"/>
  <c r="BD71" i="7"/>
  <c r="BD139" i="7" s="1"/>
  <c r="BE37" i="7" s="1"/>
  <c r="BD61" i="7"/>
  <c r="BD95" i="7" s="1"/>
  <c r="BD70" i="7"/>
  <c r="BD138" i="7" s="1"/>
  <c r="BE36" i="7" s="1"/>
  <c r="BD74" i="7"/>
  <c r="BD142" i="7" s="1"/>
  <c r="BE40" i="7" s="1"/>
  <c r="BD72" i="7"/>
  <c r="BD140" i="7" s="1"/>
  <c r="BE38" i="7" s="1"/>
  <c r="BD68" i="7"/>
  <c r="BD73" i="7"/>
  <c r="BD141" i="7" s="1"/>
  <c r="BE39" i="7" s="1"/>
  <c r="BE34" i="4"/>
  <c r="BE32" i="4"/>
  <c r="BE48" i="4" s="1"/>
  <c r="BE57" i="4" s="1"/>
  <c r="BE102" i="4"/>
  <c r="BE110" i="4" s="1"/>
  <c r="BE119" i="4" s="1"/>
  <c r="BE31" i="4"/>
  <c r="BE98" i="4"/>
  <c r="BE106" i="4" s="1"/>
  <c r="BE33" i="4"/>
  <c r="BE49" i="4" s="1"/>
  <c r="BE58" i="4" s="1"/>
  <c r="BE101" i="4"/>
  <c r="BE109" i="4" s="1"/>
  <c r="BE118" i="4" s="1"/>
  <c r="BE99" i="4"/>
  <c r="BE107" i="4" s="1"/>
  <c r="BD74" i="4"/>
  <c r="BD78" i="4" s="1"/>
  <c r="BE100" i="4"/>
  <c r="BE108" i="4" s="1"/>
  <c r="BE117" i="4" s="1"/>
  <c r="BF10" i="4"/>
  <c r="BF103" i="4" s="1"/>
  <c r="BE36" i="4"/>
  <c r="BE52" i="4" s="1"/>
  <c r="BE61" i="4" s="1"/>
  <c r="BF4" i="7"/>
  <c r="BE5" i="7"/>
  <c r="BE6" i="7" s="1"/>
  <c r="BA39" i="8"/>
  <c r="BB46" i="8"/>
  <c r="BB44" i="8"/>
  <c r="BB42" i="8"/>
  <c r="BB43" i="8"/>
  <c r="AZ38" i="8"/>
  <c r="AZ47" i="8" s="1"/>
  <c r="BB41" i="8"/>
  <c r="BA26" i="8"/>
  <c r="BA120" i="8" s="1"/>
  <c r="BI1" i="8"/>
  <c r="BH2" i="8"/>
  <c r="BC17" i="8"/>
  <c r="BC31" i="8"/>
  <c r="BC19" i="8"/>
  <c r="BC32" i="8"/>
  <c r="BC20" i="8"/>
  <c r="BC18" i="8"/>
  <c r="BC34" i="8"/>
  <c r="BC22" i="8"/>
  <c r="BC33" i="8"/>
  <c r="BC21" i="8"/>
  <c r="BC121" i="4"/>
  <c r="BB15" i="8"/>
  <c r="BD112" i="4"/>
  <c r="BE111" i="4"/>
  <c r="BE120" i="4" s="1"/>
  <c r="BC80" i="4"/>
  <c r="BB85" i="4"/>
  <c r="BF91" i="4"/>
  <c r="BF90" i="4"/>
  <c r="BC53" i="4"/>
  <c r="BB14" i="8" s="1"/>
  <c r="BC56" i="4"/>
  <c r="BF70" i="4"/>
  <c r="BF71" i="4"/>
  <c r="BD47" i="4"/>
  <c r="BF43" i="4"/>
  <c r="BF42" i="4"/>
  <c r="BF41" i="4"/>
  <c r="BF40" i="4"/>
  <c r="BF39" i="4"/>
  <c r="BF44" i="4"/>
  <c r="T13" i="5"/>
  <c r="S85" i="8" s="1"/>
  <c r="T43" i="24"/>
  <c r="T68" i="24" s="1"/>
  <c r="T71" i="24" s="1"/>
  <c r="R109" i="14"/>
  <c r="Q138" i="8"/>
  <c r="R21" i="5"/>
  <c r="R31" i="5"/>
  <c r="R35" i="5" s="1"/>
  <c r="Q119" i="8" s="1"/>
  <c r="S32" i="5"/>
  <c r="U34" i="5"/>
  <c r="T33" i="5"/>
  <c r="BF12" i="4"/>
  <c r="BF9" i="4"/>
  <c r="S41" i="5"/>
  <c r="S42" i="5" s="1"/>
  <c r="S43" i="5" s="1"/>
  <c r="R76" i="8" s="1"/>
  <c r="R73" i="24" s="1"/>
  <c r="R74" i="24" s="1"/>
  <c r="P88" i="8"/>
  <c r="N125" i="14"/>
  <c r="Q109" i="8"/>
  <c r="Q110" i="8" s="1"/>
  <c r="O121" i="14"/>
  <c r="AO104" i="8"/>
  <c r="AO106" i="8" s="1"/>
  <c r="BC153" i="7"/>
  <c r="BB128" i="8" s="1"/>
  <c r="BC125" i="7"/>
  <c r="BD23" i="7" s="1"/>
  <c r="AQ41" i="6"/>
  <c r="BC154" i="7"/>
  <c r="BC108" i="8"/>
  <c r="BE127" i="4"/>
  <c r="BE164" i="4" s="1"/>
  <c r="BE221" i="4"/>
  <c r="BD57" i="8" s="1"/>
  <c r="BE220" i="4"/>
  <c r="BD56" i="8" s="1"/>
  <c r="BE219" i="4"/>
  <c r="BD55" i="8" s="1"/>
  <c r="BE218" i="4"/>
  <c r="BD54" i="8" s="1"/>
  <c r="BE223" i="4"/>
  <c r="BD59" i="8" s="1"/>
  <c r="BE225" i="4"/>
  <c r="BD61" i="8" s="1"/>
  <c r="BE224" i="4"/>
  <c r="BD60" i="8" s="1"/>
  <c r="BE222" i="4"/>
  <c r="BD58" i="8" s="1"/>
  <c r="BE227" i="4"/>
  <c r="BD63" i="8" s="1"/>
  <c r="BE226" i="4"/>
  <c r="BD62" i="8" s="1"/>
  <c r="BE231" i="4"/>
  <c r="BD67" i="8" s="1"/>
  <c r="BE228" i="4"/>
  <c r="BD64" i="8" s="1"/>
  <c r="BE230" i="4"/>
  <c r="BD66" i="8" s="1"/>
  <c r="BE229" i="4"/>
  <c r="BD65" i="8" s="1"/>
  <c r="BE232" i="4"/>
  <c r="BD68" i="8" s="1"/>
  <c r="BE234" i="4"/>
  <c r="BD70" i="8" s="1"/>
  <c r="BE233" i="4"/>
  <c r="BD69" i="8" s="1"/>
  <c r="BC121" i="7"/>
  <c r="BD19" i="7" s="1"/>
  <c r="BC123" i="7"/>
  <c r="BD21" i="7" s="1"/>
  <c r="BC124" i="7"/>
  <c r="BD22" i="7" s="1"/>
  <c r="BC120" i="7"/>
  <c r="BD18" i="7" s="1"/>
  <c r="BD19" i="6"/>
  <c r="BG2" i="4"/>
  <c r="BH1" i="4"/>
  <c r="BC128" i="7"/>
  <c r="BD26" i="7" s="1"/>
  <c r="AY91" i="8"/>
  <c r="AY92" i="8"/>
  <c r="BJ4" i="24"/>
  <c r="BI8" i="24"/>
  <c r="BI3" i="24"/>
  <c r="BI112" i="24"/>
  <c r="BI78" i="24"/>
  <c r="BB109" i="7"/>
  <c r="BA73" i="8" s="1"/>
  <c r="BC137" i="7"/>
  <c r="BD35" i="7" s="1"/>
  <c r="BC122" i="7"/>
  <c r="BD20" i="7" s="1"/>
  <c r="BC127" i="7"/>
  <c r="BD25" i="7" s="1"/>
  <c r="BD99" i="7"/>
  <c r="BC119" i="7"/>
  <c r="BD17" i="7" s="1"/>
  <c r="BG11" i="4"/>
  <c r="BC118" i="7"/>
  <c r="BD16" i="7" s="1"/>
  <c r="BC97" i="7"/>
  <c r="BC131" i="7" s="1"/>
  <c r="BD29" i="7" s="1"/>
  <c r="AZ129" i="8"/>
  <c r="BD26" i="6"/>
  <c r="BC133" i="8" s="1"/>
  <c r="BD37" i="6"/>
  <c r="BA147" i="7"/>
  <c r="BB33" i="7"/>
  <c r="BB135" i="7" s="1"/>
  <c r="BC75" i="7"/>
  <c r="BC116" i="7"/>
  <c r="BD14" i="7" s="1"/>
  <c r="BC152" i="7"/>
  <c r="BC129" i="7"/>
  <c r="BD27" i="7" s="1"/>
  <c r="BD33" i="6"/>
  <c r="BC132" i="7"/>
  <c r="BD30" i="7" s="1"/>
  <c r="BF4" i="5"/>
  <c r="BE5" i="5"/>
  <c r="BE3" i="5"/>
  <c r="BD102" i="7"/>
  <c r="BC46" i="6"/>
  <c r="BD18" i="6"/>
  <c r="BB13" i="7"/>
  <c r="BB115" i="7" s="1"/>
  <c r="BA146" i="7"/>
  <c r="BD39" i="6"/>
  <c r="AE11" i="7"/>
  <c r="AD143" i="7"/>
  <c r="AD148" i="7"/>
  <c r="BC45" i="6"/>
  <c r="BC40" i="6"/>
  <c r="BD17" i="6"/>
  <c r="BC126" i="7"/>
  <c r="BD24" i="7" s="1"/>
  <c r="BC80" i="7"/>
  <c r="BC114" i="7" s="1"/>
  <c r="BD12" i="7" s="1"/>
  <c r="BD38" i="6"/>
  <c r="BC117" i="7"/>
  <c r="BD15" i="7" s="1"/>
  <c r="BC102" i="7"/>
  <c r="BC136" i="7" s="1"/>
  <c r="BD34" i="7" s="1"/>
  <c r="BD100" i="7"/>
  <c r="BA127" i="8"/>
  <c r="BA129" i="8" s="1"/>
  <c r="BB155" i="7"/>
  <c r="BD116" i="8"/>
  <c r="BD80" i="8"/>
  <c r="BE4" i="8"/>
  <c r="BE132" i="8" s="1"/>
  <c r="BD11" i="8"/>
  <c r="BD7" i="8"/>
  <c r="BD6" i="8"/>
  <c r="BD5" i="8"/>
  <c r="BD3" i="8"/>
  <c r="BC217" i="4"/>
  <c r="BB53" i="8" s="1"/>
  <c r="BC216" i="4"/>
  <c r="BB52" i="8" s="1"/>
  <c r="BE151" i="7"/>
  <c r="BE145" i="7"/>
  <c r="BE112" i="7"/>
  <c r="BE78" i="7"/>
  <c r="BE44" i="7"/>
  <c r="BE10" i="7"/>
  <c r="BE3" i="7"/>
  <c r="BD103" i="7"/>
  <c r="BB235" i="4"/>
  <c r="BE24" i="6"/>
  <c r="BE25" i="6"/>
  <c r="BE13" i="6"/>
  <c r="BE32" i="6" s="1"/>
  <c r="BE11" i="6"/>
  <c r="BE30" i="6" s="1"/>
  <c r="BE23" i="6"/>
  <c r="BE3" i="6"/>
  <c r="BE12" i="6"/>
  <c r="BE31" i="6" s="1"/>
  <c r="BF4" i="6"/>
  <c r="BB134" i="8"/>
  <c r="BC100" i="7"/>
  <c r="BC133" i="7"/>
  <c r="BD31" i="7" s="1"/>
  <c r="BG4" i="4"/>
  <c r="BF3" i="4"/>
  <c r="BC96" i="7"/>
  <c r="BC130" i="7" s="1"/>
  <c r="BD28" i="7" s="1"/>
  <c r="BH108" i="7" l="1"/>
  <c r="BH2" i="7"/>
  <c r="BH106" i="7"/>
  <c r="BH104" i="7"/>
  <c r="BH107" i="7"/>
  <c r="BI1" i="7"/>
  <c r="BH105" i="7"/>
  <c r="BI2" i="5"/>
  <c r="BJ1" i="5"/>
  <c r="BC48" i="6"/>
  <c r="BB74" i="8" s="1"/>
  <c r="BB121" i="8" s="1"/>
  <c r="BI2" i="6"/>
  <c r="BJ1" i="6"/>
  <c r="Q124" i="8"/>
  <c r="Q139" i="8" s="1"/>
  <c r="Q140" i="8" s="1"/>
  <c r="Q84" i="8" s="1"/>
  <c r="O88" i="20" s="1"/>
  <c r="Q119" i="24"/>
  <c r="P95" i="8"/>
  <c r="P112" i="8" s="1"/>
  <c r="P86" i="24"/>
  <c r="P93" i="24" s="1"/>
  <c r="P110" i="24" s="1"/>
  <c r="R107" i="24"/>
  <c r="BI2" i="24"/>
  <c r="BJ1" i="24"/>
  <c r="BD84" i="4"/>
  <c r="BC28" i="8" s="1"/>
  <c r="BD83" i="4"/>
  <c r="BC27" i="8" s="1"/>
  <c r="BG23" i="4"/>
  <c r="BG20" i="4"/>
  <c r="BG24" i="4"/>
  <c r="BG21" i="4"/>
  <c r="BG22" i="4"/>
  <c r="BG25" i="4"/>
  <c r="BE206" i="4"/>
  <c r="BE116" i="4" s="1"/>
  <c r="BD30" i="8" s="1"/>
  <c r="BF26" i="4"/>
  <c r="BE201" i="4"/>
  <c r="BE62" i="4" s="1"/>
  <c r="BD211" i="4"/>
  <c r="BE115" i="4"/>
  <c r="BD29" i="8" s="1"/>
  <c r="BC63" i="4"/>
  <c r="BB26" i="8" s="1"/>
  <c r="BB120" i="8" s="1"/>
  <c r="BE203" i="4"/>
  <c r="BE202" i="4"/>
  <c r="BE204" i="4"/>
  <c r="BE215" i="4"/>
  <c r="BD51" i="8" s="1"/>
  <c r="BB40" i="8"/>
  <c r="BB71" i="8"/>
  <c r="BC28" i="5" s="1"/>
  <c r="BA35" i="8"/>
  <c r="BB19" i="5" s="1"/>
  <c r="BB23" i="8"/>
  <c r="AZ48" i="8"/>
  <c r="BD198" i="4"/>
  <c r="BF144" i="4"/>
  <c r="BF181" i="4" s="1"/>
  <c r="BF128" i="4"/>
  <c r="BF165" i="4" s="1"/>
  <c r="BF155" i="4"/>
  <c r="BF192" i="4" s="1"/>
  <c r="BF133" i="4"/>
  <c r="BF170" i="4" s="1"/>
  <c r="BF154" i="4"/>
  <c r="BF191" i="4" s="1"/>
  <c r="BF135" i="4"/>
  <c r="BF172" i="4" s="1"/>
  <c r="BF157" i="4"/>
  <c r="BF194" i="4" s="1"/>
  <c r="BF137" i="4"/>
  <c r="BF174" i="4" s="1"/>
  <c r="BF159" i="4"/>
  <c r="BF196" i="4" s="1"/>
  <c r="BF147" i="4"/>
  <c r="BF184" i="4" s="1"/>
  <c r="BF205" i="4" s="1"/>
  <c r="BF146" i="4"/>
  <c r="BF183" i="4" s="1"/>
  <c r="BF148" i="4"/>
  <c r="BF185" i="4" s="1"/>
  <c r="BF130" i="4"/>
  <c r="BF167" i="4" s="1"/>
  <c r="BF138" i="4"/>
  <c r="BF175" i="4" s="1"/>
  <c r="BF141" i="4"/>
  <c r="BF178" i="4" s="1"/>
  <c r="BF152" i="4"/>
  <c r="BF189" i="4" s="1"/>
  <c r="BF131" i="4"/>
  <c r="BF168" i="4" s="1"/>
  <c r="BF139" i="4"/>
  <c r="BF176" i="4" s="1"/>
  <c r="BF142" i="4"/>
  <c r="BF179" i="4" s="1"/>
  <c r="BF153" i="4"/>
  <c r="BF190" i="4" s="1"/>
  <c r="BF132" i="4"/>
  <c r="BF169" i="4" s="1"/>
  <c r="BF140" i="4"/>
  <c r="BF177" i="4" s="1"/>
  <c r="BF143" i="4"/>
  <c r="BF180" i="4" s="1"/>
  <c r="BF156" i="4"/>
  <c r="BF193" i="4" s="1"/>
  <c r="BF134" i="4"/>
  <c r="BF171" i="4" s="1"/>
  <c r="BF151" i="4"/>
  <c r="BF188" i="4" s="1"/>
  <c r="BF145" i="4"/>
  <c r="BF182" i="4" s="1"/>
  <c r="BF158" i="4"/>
  <c r="BF195" i="4" s="1"/>
  <c r="BE161" i="4"/>
  <c r="BF129" i="4"/>
  <c r="BF166" i="4" s="1"/>
  <c r="BF136" i="4"/>
  <c r="BF173" i="4" s="1"/>
  <c r="BF149" i="4"/>
  <c r="BF186" i="4" s="1"/>
  <c r="BF150" i="4"/>
  <c r="BF187" i="4" s="1"/>
  <c r="BF160" i="4"/>
  <c r="BF197" i="4" s="1"/>
  <c r="BF100" i="4"/>
  <c r="BF108" i="4" s="1"/>
  <c r="BF117" i="4" s="1"/>
  <c r="BF34" i="4"/>
  <c r="BF50" i="4" s="1"/>
  <c r="BF59" i="4" s="1"/>
  <c r="BC16" i="8"/>
  <c r="BF99" i="4"/>
  <c r="BF107" i="4" s="1"/>
  <c r="BF102" i="4"/>
  <c r="BF110" i="4" s="1"/>
  <c r="BF119" i="4" s="1"/>
  <c r="BF98" i="4"/>
  <c r="BF106" i="4" s="1"/>
  <c r="BE74" i="4"/>
  <c r="BE78" i="4" s="1"/>
  <c r="BE75" i="4"/>
  <c r="BE79" i="4" s="1"/>
  <c r="BE50" i="4"/>
  <c r="BE59" i="4" s="1"/>
  <c r="BG10" i="4"/>
  <c r="BG103" i="4" s="1"/>
  <c r="BF31" i="4"/>
  <c r="BF32" i="4"/>
  <c r="BF48" i="4" s="1"/>
  <c r="BF57" i="4" s="1"/>
  <c r="BF101" i="4"/>
  <c r="BF109" i="4" s="1"/>
  <c r="BF118" i="4" s="1"/>
  <c r="BF36" i="4"/>
  <c r="BF52" i="4" s="1"/>
  <c r="BF61" i="4" s="1"/>
  <c r="BE45" i="7"/>
  <c r="BE79" i="7" s="1"/>
  <c r="BE47" i="7"/>
  <c r="BE81" i="7" s="1"/>
  <c r="BE46" i="7"/>
  <c r="BE80" i="7" s="1"/>
  <c r="BE49" i="7"/>
  <c r="BE83" i="7" s="1"/>
  <c r="BE51" i="7"/>
  <c r="BE85" i="7" s="1"/>
  <c r="BE53" i="7"/>
  <c r="BE87" i="7" s="1"/>
  <c r="BE48" i="7"/>
  <c r="BE82" i="7" s="1"/>
  <c r="BE52" i="7"/>
  <c r="BE86" i="7" s="1"/>
  <c r="BE54" i="7"/>
  <c r="BE88" i="7" s="1"/>
  <c r="BE55" i="7"/>
  <c r="BE89" i="7" s="1"/>
  <c r="BE56" i="7"/>
  <c r="BE90" i="7" s="1"/>
  <c r="BE50" i="7"/>
  <c r="BE84" i="7" s="1"/>
  <c r="BE57" i="7"/>
  <c r="BE91" i="7" s="1"/>
  <c r="BE62" i="7"/>
  <c r="BE96" i="7" s="1"/>
  <c r="BE64" i="7"/>
  <c r="BE98" i="7" s="1"/>
  <c r="BE58" i="7"/>
  <c r="BE92" i="7" s="1"/>
  <c r="BE61" i="7"/>
  <c r="BE95" i="7" s="1"/>
  <c r="BE63" i="7"/>
  <c r="BE97" i="7" s="1"/>
  <c r="BE66" i="7"/>
  <c r="BE60" i="7"/>
  <c r="BE94" i="7" s="1"/>
  <c r="BE65" i="7"/>
  <c r="BE69" i="7"/>
  <c r="BE74" i="7"/>
  <c r="BE142" i="7" s="1"/>
  <c r="BF40" i="7" s="1"/>
  <c r="BE71" i="7"/>
  <c r="BE139" i="7" s="1"/>
  <c r="BF37" i="7" s="1"/>
  <c r="BE67" i="7"/>
  <c r="BE73" i="7"/>
  <c r="BE141" i="7" s="1"/>
  <c r="BF39" i="7" s="1"/>
  <c r="BE72" i="7"/>
  <c r="BE140" i="7" s="1"/>
  <c r="BF38" i="7" s="1"/>
  <c r="BE59" i="7"/>
  <c r="BE93" i="7" s="1"/>
  <c r="BE68" i="7"/>
  <c r="BE70" i="7"/>
  <c r="BE138" i="7" s="1"/>
  <c r="BF36" i="7" s="1"/>
  <c r="BF33" i="4"/>
  <c r="BF49" i="4" s="1"/>
  <c r="BF58" i="4" s="1"/>
  <c r="BF35" i="4"/>
  <c r="BF51" i="4" s="1"/>
  <c r="BF60" i="4" s="1"/>
  <c r="BG4" i="7"/>
  <c r="BF5" i="7"/>
  <c r="BF6" i="7" s="1"/>
  <c r="BD17" i="8"/>
  <c r="BC44" i="8"/>
  <c r="BC42" i="8"/>
  <c r="BC41" i="8"/>
  <c r="BB39" i="8"/>
  <c r="BC45" i="8"/>
  <c r="BC43" i="8"/>
  <c r="BA38" i="8"/>
  <c r="BA47" i="8" s="1"/>
  <c r="BC46" i="8"/>
  <c r="BI2" i="8"/>
  <c r="BJ1" i="8"/>
  <c r="BD121" i="4"/>
  <c r="BD18" i="8"/>
  <c r="BD34" i="8"/>
  <c r="BD22" i="8"/>
  <c r="BD33" i="8"/>
  <c r="BD21" i="8"/>
  <c r="BD31" i="8"/>
  <c r="BD19" i="8"/>
  <c r="BD32" i="8"/>
  <c r="BD20" i="8"/>
  <c r="BC15" i="8"/>
  <c r="BE112" i="4"/>
  <c r="BF111" i="4"/>
  <c r="BF120" i="4" s="1"/>
  <c r="BD80" i="4"/>
  <c r="BC85" i="4"/>
  <c r="BG91" i="4"/>
  <c r="BG90" i="4"/>
  <c r="BD53" i="4"/>
  <c r="BC14" i="8" s="1"/>
  <c r="BD56" i="4"/>
  <c r="BD63" i="4" s="1"/>
  <c r="BG71" i="4"/>
  <c r="BG70" i="4"/>
  <c r="BE47" i="4"/>
  <c r="BG44" i="4"/>
  <c r="BG43" i="4"/>
  <c r="BG42" i="4"/>
  <c r="BG41" i="4"/>
  <c r="BG40" i="4"/>
  <c r="BG39" i="4"/>
  <c r="T44" i="24"/>
  <c r="U8" i="5"/>
  <c r="X12" i="5" s="1"/>
  <c r="R36" i="5"/>
  <c r="Q98" i="8" s="1"/>
  <c r="S20" i="5"/>
  <c r="S27" i="5" s="1"/>
  <c r="S29" i="5" s="1"/>
  <c r="S18" i="5"/>
  <c r="Q86" i="8"/>
  <c r="BG12" i="4"/>
  <c r="BG9" i="4"/>
  <c r="R122" i="8"/>
  <c r="R77" i="8"/>
  <c r="BD108" i="8"/>
  <c r="AR41" i="6"/>
  <c r="BF127" i="4"/>
  <c r="BF164" i="4" s="1"/>
  <c r="BD20" i="6"/>
  <c r="BF222" i="4"/>
  <c r="BE58" i="8" s="1"/>
  <c r="BF221" i="4"/>
  <c r="BE57" i="8" s="1"/>
  <c r="BF220" i="4"/>
  <c r="BE56" i="8" s="1"/>
  <c r="BF219" i="4"/>
  <c r="BE55" i="8" s="1"/>
  <c r="BF218" i="4"/>
  <c r="BE54" i="8" s="1"/>
  <c r="BF226" i="4"/>
  <c r="BE62" i="8" s="1"/>
  <c r="BF225" i="4"/>
  <c r="BE61" i="8" s="1"/>
  <c r="BF224" i="4"/>
  <c r="BE60" i="8" s="1"/>
  <c r="BF223" i="4"/>
  <c r="BE59" i="8" s="1"/>
  <c r="BF228" i="4"/>
  <c r="BE64" i="8" s="1"/>
  <c r="BF227" i="4"/>
  <c r="BE63" i="8" s="1"/>
  <c r="BF230" i="4"/>
  <c r="BE66" i="8" s="1"/>
  <c r="BF232" i="4"/>
  <c r="BE68" i="8" s="1"/>
  <c r="BF231" i="4"/>
  <c r="BE67" i="8" s="1"/>
  <c r="BF234" i="4"/>
  <c r="BE70" i="8" s="1"/>
  <c r="BF229" i="4"/>
  <c r="BE65" i="8" s="1"/>
  <c r="BF233" i="4"/>
  <c r="BE69" i="8" s="1"/>
  <c r="BD121" i="7"/>
  <c r="BE19" i="7" s="1"/>
  <c r="BE102" i="7"/>
  <c r="BE100" i="7"/>
  <c r="BE38" i="6"/>
  <c r="BE46" i="6" s="1"/>
  <c r="BE103" i="7"/>
  <c r="BI1" i="4"/>
  <c r="BH2" i="4"/>
  <c r="BD128" i="7"/>
  <c r="BE26" i="7" s="1"/>
  <c r="BE39" i="6"/>
  <c r="BE47" i="6" s="1"/>
  <c r="AZ91" i="8"/>
  <c r="AZ92" i="8"/>
  <c r="BJ3" i="24"/>
  <c r="BK4" i="24"/>
  <c r="BJ8" i="24"/>
  <c r="BJ78" i="24"/>
  <c r="BJ112" i="24"/>
  <c r="BD119" i="7"/>
  <c r="BE17" i="7" s="1"/>
  <c r="BD114" i="7"/>
  <c r="BE12" i="7" s="1"/>
  <c r="BD118" i="7"/>
  <c r="BE16" i="7" s="1"/>
  <c r="BD136" i="7"/>
  <c r="BE34" i="7" s="1"/>
  <c r="BC109" i="7"/>
  <c r="BB73" i="8" s="1"/>
  <c r="BD131" i="7"/>
  <c r="BE29" i="7" s="1"/>
  <c r="BE101" i="7"/>
  <c r="BD130" i="7"/>
  <c r="BE28" i="7" s="1"/>
  <c r="BD117" i="7"/>
  <c r="BE15" i="7" s="1"/>
  <c r="BD126" i="7"/>
  <c r="BE24" i="7" s="1"/>
  <c r="BH11" i="4"/>
  <c r="BD90" i="7"/>
  <c r="BD124" i="7" s="1"/>
  <c r="BE22" i="7" s="1"/>
  <c r="BD133" i="7"/>
  <c r="BE31" i="7" s="1"/>
  <c r="BD153" i="7"/>
  <c r="BC128" i="8" s="1"/>
  <c r="BD101" i="7"/>
  <c r="BE99" i="7"/>
  <c r="BC235" i="4"/>
  <c r="BG4" i="5"/>
  <c r="BF5" i="5"/>
  <c r="BF3" i="5"/>
  <c r="BC134" i="8"/>
  <c r="BC136" i="8" s="1"/>
  <c r="AP99" i="8"/>
  <c r="AP104" i="8"/>
  <c r="AP106" i="8" s="1"/>
  <c r="BE26" i="6"/>
  <c r="BD133" i="8" s="1"/>
  <c r="BE37" i="6"/>
  <c r="AD149" i="7"/>
  <c r="AC93" i="8"/>
  <c r="BD116" i="7"/>
  <c r="BE14" i="7" s="1"/>
  <c r="BA121" i="8"/>
  <c r="BE33" i="6"/>
  <c r="BF145" i="7"/>
  <c r="BF112" i="7"/>
  <c r="BF151" i="7"/>
  <c r="BF78" i="7"/>
  <c r="BF10" i="7"/>
  <c r="BF3" i="7"/>
  <c r="BF44" i="7"/>
  <c r="BC13" i="7"/>
  <c r="BC115" i="7" s="1"/>
  <c r="BB146" i="7"/>
  <c r="BD132" i="7"/>
  <c r="BE30" i="7" s="1"/>
  <c r="BD129" i="7"/>
  <c r="BE27" i="7" s="1"/>
  <c r="BD45" i="6"/>
  <c r="BD40" i="6"/>
  <c r="BE17" i="6"/>
  <c r="BB136" i="8"/>
  <c r="BH4" i="4"/>
  <c r="BG3" i="4"/>
  <c r="BC134" i="7"/>
  <c r="BD32" i="7" s="1"/>
  <c r="BD134" i="7" s="1"/>
  <c r="BE32" i="7" s="1"/>
  <c r="AE113" i="7"/>
  <c r="AE41" i="7"/>
  <c r="BB147" i="7"/>
  <c r="BC33" i="7"/>
  <c r="BC135" i="7" s="1"/>
  <c r="BD88" i="7"/>
  <c r="BD122" i="7" s="1"/>
  <c r="BE20" i="7" s="1"/>
  <c r="BD127" i="7"/>
  <c r="BE25" i="7" s="1"/>
  <c r="BD47" i="6"/>
  <c r="BE19" i="6"/>
  <c r="BD137" i="7"/>
  <c r="BE35" i="7" s="1"/>
  <c r="BE116" i="8"/>
  <c r="BE80" i="8"/>
  <c r="BF4" i="8"/>
  <c r="BF132" i="8" s="1"/>
  <c r="BE11" i="8"/>
  <c r="BE7" i="8"/>
  <c r="BE6" i="8"/>
  <c r="BE5" i="8"/>
  <c r="BE3" i="8"/>
  <c r="BD91" i="7"/>
  <c r="BD125" i="7" s="1"/>
  <c r="BE23" i="7" s="1"/>
  <c r="BD152" i="7"/>
  <c r="BD81" i="7"/>
  <c r="BD89" i="7"/>
  <c r="BD123" i="7" s="1"/>
  <c r="BE21" i="7" s="1"/>
  <c r="BD154" i="7"/>
  <c r="BD75" i="7"/>
  <c r="BD79" i="7"/>
  <c r="BD46" i="6"/>
  <c r="BE18" i="6"/>
  <c r="BD86" i="7"/>
  <c r="BD120" i="7" s="1"/>
  <c r="BE18" i="7" s="1"/>
  <c r="BF25" i="6"/>
  <c r="BF11" i="6"/>
  <c r="BF30" i="6" s="1"/>
  <c r="BF23" i="6"/>
  <c r="BF3" i="6"/>
  <c r="BF24" i="6"/>
  <c r="BF12" i="6"/>
  <c r="BF31" i="6" s="1"/>
  <c r="BG4" i="6"/>
  <c r="BF13" i="6"/>
  <c r="BF32" i="6" s="1"/>
  <c r="BB127" i="8"/>
  <c r="BB129" i="8" s="1"/>
  <c r="BC155" i="7"/>
  <c r="BE84" i="4" l="1"/>
  <c r="BD28" i="8" s="1"/>
  <c r="BI107" i="7"/>
  <c r="BI106" i="7"/>
  <c r="BI108" i="7"/>
  <c r="BI104" i="7"/>
  <c r="BI105" i="7"/>
  <c r="BJ1" i="7"/>
  <c r="BI2" i="7"/>
  <c r="BK1" i="5"/>
  <c r="BJ2" i="5"/>
  <c r="O124" i="14"/>
  <c r="BJ2" i="6"/>
  <c r="BK1" i="6"/>
  <c r="Q134" i="24"/>
  <c r="Q133" i="24"/>
  <c r="Q101" i="8"/>
  <c r="Q111" i="8" s="1"/>
  <c r="Q99" i="24"/>
  <c r="Q109" i="24" s="1"/>
  <c r="AC94" i="8"/>
  <c r="AC92" i="24"/>
  <c r="R108" i="24"/>
  <c r="BJ2" i="24"/>
  <c r="BK1" i="24"/>
  <c r="BH23" i="4"/>
  <c r="BH20" i="4"/>
  <c r="BH25" i="4"/>
  <c r="BH21" i="4"/>
  <c r="BH22" i="4"/>
  <c r="BH24" i="4"/>
  <c r="BG26" i="4"/>
  <c r="BE211" i="4"/>
  <c r="BE83" i="4"/>
  <c r="BF115" i="4"/>
  <c r="BE29" i="8" s="1"/>
  <c r="BB35" i="8"/>
  <c r="BC19" i="5" s="1"/>
  <c r="BB38" i="8"/>
  <c r="BB47" i="8" s="1"/>
  <c r="BF203" i="4"/>
  <c r="BF201" i="4"/>
  <c r="BF62" i="4" s="1"/>
  <c r="BF206" i="4"/>
  <c r="BF116" i="4" s="1"/>
  <c r="BE30" i="8" s="1"/>
  <c r="BF202" i="4"/>
  <c r="BF204" i="4"/>
  <c r="BD48" i="6"/>
  <c r="BC74" i="8" s="1"/>
  <c r="BF215" i="4"/>
  <c r="BE51" i="8" s="1"/>
  <c r="BC40" i="8"/>
  <c r="BD41" i="8"/>
  <c r="BC23" i="8"/>
  <c r="AZ72" i="8"/>
  <c r="AZ75" i="8" s="1"/>
  <c r="BA40" i="5" s="1"/>
  <c r="BA48" i="8"/>
  <c r="BA72" i="8"/>
  <c r="BA75" i="8" s="1"/>
  <c r="BB40" i="5" s="1"/>
  <c r="BE198" i="4"/>
  <c r="BG146" i="4"/>
  <c r="BG183" i="4" s="1"/>
  <c r="BG144" i="4"/>
  <c r="BG181" i="4" s="1"/>
  <c r="BG150" i="4"/>
  <c r="BG187" i="4" s="1"/>
  <c r="BG157" i="4"/>
  <c r="BG194" i="4" s="1"/>
  <c r="BG159" i="4"/>
  <c r="BG196" i="4" s="1"/>
  <c r="BG132" i="4"/>
  <c r="BG169" i="4" s="1"/>
  <c r="BG134" i="4"/>
  <c r="BG171" i="4" s="1"/>
  <c r="BG140" i="4"/>
  <c r="BG177" i="4" s="1"/>
  <c r="BG129" i="4"/>
  <c r="BG166" i="4" s="1"/>
  <c r="BG136" i="4"/>
  <c r="BG173" i="4" s="1"/>
  <c r="BG148" i="4"/>
  <c r="BG185" i="4" s="1"/>
  <c r="BG153" i="4"/>
  <c r="BG190" i="4" s="1"/>
  <c r="BG130" i="4"/>
  <c r="BG167" i="4" s="1"/>
  <c r="BG137" i="4"/>
  <c r="BG174" i="4" s="1"/>
  <c r="BG141" i="4"/>
  <c r="BG178" i="4" s="1"/>
  <c r="BG154" i="4"/>
  <c r="BG191" i="4" s="1"/>
  <c r="BG147" i="4"/>
  <c r="BG184" i="4" s="1"/>
  <c r="BG205" i="4" s="1"/>
  <c r="BG138" i="4"/>
  <c r="BG175" i="4" s="1"/>
  <c r="BG142" i="4"/>
  <c r="BG179" i="4" s="1"/>
  <c r="BG155" i="4"/>
  <c r="BG192" i="4" s="1"/>
  <c r="BG131" i="4"/>
  <c r="BG168" i="4" s="1"/>
  <c r="BG139" i="4"/>
  <c r="BG176" i="4" s="1"/>
  <c r="BG143" i="4"/>
  <c r="BG180" i="4" s="1"/>
  <c r="BG156" i="4"/>
  <c r="BG193" i="4" s="1"/>
  <c r="BG133" i="4"/>
  <c r="BG170" i="4" s="1"/>
  <c r="BG151" i="4"/>
  <c r="BG188" i="4" s="1"/>
  <c r="BG145" i="4"/>
  <c r="BG182" i="4" s="1"/>
  <c r="BG158" i="4"/>
  <c r="BG195" i="4" s="1"/>
  <c r="BF161" i="4"/>
  <c r="BG128" i="4"/>
  <c r="BG165" i="4" s="1"/>
  <c r="BG135" i="4"/>
  <c r="BG172" i="4" s="1"/>
  <c r="BG149" i="4"/>
  <c r="BG186" i="4" s="1"/>
  <c r="BG152" i="4"/>
  <c r="BG189" i="4" s="1"/>
  <c r="BG160" i="4"/>
  <c r="BG197" i="4" s="1"/>
  <c r="BG34" i="4"/>
  <c r="BG50" i="4" s="1"/>
  <c r="BG59" i="4" s="1"/>
  <c r="BG102" i="4"/>
  <c r="BG110" i="4" s="1"/>
  <c r="BG119" i="4" s="1"/>
  <c r="BG98" i="4"/>
  <c r="BG106" i="4" s="1"/>
  <c r="BG99" i="4"/>
  <c r="BG107" i="4" s="1"/>
  <c r="BG100" i="4"/>
  <c r="BG108" i="4" s="1"/>
  <c r="BG117" i="4" s="1"/>
  <c r="BG101" i="4"/>
  <c r="BG109" i="4" s="1"/>
  <c r="BG118" i="4" s="1"/>
  <c r="BD16" i="8"/>
  <c r="BF75" i="4"/>
  <c r="BF79" i="4" s="1"/>
  <c r="BF74" i="4"/>
  <c r="BF78" i="4" s="1"/>
  <c r="BG31" i="4"/>
  <c r="BG47" i="4" s="1"/>
  <c r="BG56" i="4" s="1"/>
  <c r="BF47" i="7"/>
  <c r="BF81" i="7" s="1"/>
  <c r="BF46" i="7"/>
  <c r="BF45" i="7"/>
  <c r="BF79" i="7" s="1"/>
  <c r="BF49" i="7"/>
  <c r="BF83" i="7" s="1"/>
  <c r="BF55" i="7"/>
  <c r="BF89" i="7" s="1"/>
  <c r="BF50" i="7"/>
  <c r="BF84" i="7" s="1"/>
  <c r="BF51" i="7"/>
  <c r="BF85" i="7" s="1"/>
  <c r="BF48" i="7"/>
  <c r="BF82" i="7" s="1"/>
  <c r="BF53" i="7"/>
  <c r="BF87" i="7" s="1"/>
  <c r="BF56" i="7"/>
  <c r="BF90" i="7" s="1"/>
  <c r="BF59" i="7"/>
  <c r="BF93" i="7" s="1"/>
  <c r="BF65" i="7"/>
  <c r="BF57" i="7"/>
  <c r="BF91" i="7" s="1"/>
  <c r="BF60" i="7"/>
  <c r="BF94" i="7" s="1"/>
  <c r="BF62" i="7"/>
  <c r="BF96" i="7" s="1"/>
  <c r="BF61" i="7"/>
  <c r="BF95" i="7" s="1"/>
  <c r="BF63" i="7"/>
  <c r="BF64" i="7"/>
  <c r="BF98" i="7" s="1"/>
  <c r="BF66" i="7"/>
  <c r="BF70" i="7"/>
  <c r="BF138" i="7" s="1"/>
  <c r="BG36" i="7" s="1"/>
  <c r="BF58" i="7"/>
  <c r="BF92" i="7" s="1"/>
  <c r="BF54" i="7"/>
  <c r="BF88" i="7" s="1"/>
  <c r="BF68" i="7"/>
  <c r="BF72" i="7"/>
  <c r="BF140" i="7" s="1"/>
  <c r="BG38" i="7" s="1"/>
  <c r="BF52" i="7"/>
  <c r="BF86" i="7" s="1"/>
  <c r="BF71" i="7"/>
  <c r="BF139" i="7" s="1"/>
  <c r="BG37" i="7" s="1"/>
  <c r="BF73" i="7"/>
  <c r="BF141" i="7" s="1"/>
  <c r="BG39" i="7" s="1"/>
  <c r="BF67" i="7"/>
  <c r="BF69" i="7"/>
  <c r="BF74" i="7"/>
  <c r="BF142" i="7" s="1"/>
  <c r="BG40" i="7" s="1"/>
  <c r="BG36" i="4"/>
  <c r="BG52" i="4" s="1"/>
  <c r="BG61" i="4" s="1"/>
  <c r="BH10" i="4"/>
  <c r="BH100" i="4" s="1"/>
  <c r="BG35" i="4"/>
  <c r="BG51" i="4" s="1"/>
  <c r="BG60" i="4" s="1"/>
  <c r="BG32" i="4"/>
  <c r="BG48" i="4" s="1"/>
  <c r="BG57" i="4" s="1"/>
  <c r="BG33" i="4"/>
  <c r="BG49" i="4" s="1"/>
  <c r="BG58" i="4" s="1"/>
  <c r="BH4" i="7"/>
  <c r="BG5" i="7"/>
  <c r="BG6" i="7" s="1"/>
  <c r="BC39" i="8"/>
  <c r="BD43" i="8"/>
  <c r="BD44" i="8"/>
  <c r="BD46" i="8"/>
  <c r="BE17" i="8"/>
  <c r="BD42" i="8"/>
  <c r="BD45" i="8"/>
  <c r="BC26" i="8"/>
  <c r="BE121" i="4"/>
  <c r="BK1" i="8"/>
  <c r="BJ2" i="8"/>
  <c r="BE33" i="8"/>
  <c r="BE21" i="8"/>
  <c r="BE32" i="8"/>
  <c r="BE20" i="8"/>
  <c r="BE31" i="8"/>
  <c r="BE19" i="8"/>
  <c r="BE18" i="8"/>
  <c r="BE34" i="8"/>
  <c r="BE22" i="8"/>
  <c r="BD27" i="8"/>
  <c r="BD15" i="8"/>
  <c r="BF112" i="4"/>
  <c r="BG111" i="4"/>
  <c r="BG120" i="4" s="1"/>
  <c r="BE80" i="4"/>
  <c r="BD85" i="4"/>
  <c r="BH91" i="4"/>
  <c r="BH90" i="4"/>
  <c r="BE53" i="4"/>
  <c r="BD14" i="8" s="1"/>
  <c r="BE56" i="4"/>
  <c r="BH71" i="4"/>
  <c r="BH70" i="4"/>
  <c r="BF47" i="4"/>
  <c r="BH44" i="4"/>
  <c r="BH43" i="4"/>
  <c r="BH42" i="4"/>
  <c r="BH40" i="4"/>
  <c r="BH41" i="4"/>
  <c r="BH39" i="4"/>
  <c r="V10" i="5"/>
  <c r="W11" i="5"/>
  <c r="U9" i="5"/>
  <c r="U14" i="5" s="1"/>
  <c r="T118" i="8" s="1"/>
  <c r="R138" i="8"/>
  <c r="S21" i="5"/>
  <c r="R86" i="8" s="1"/>
  <c r="S31" i="5"/>
  <c r="S35" i="5" s="1"/>
  <c r="R119" i="8" s="1"/>
  <c r="V34" i="5"/>
  <c r="T32" i="5"/>
  <c r="U33" i="5"/>
  <c r="BH12" i="4"/>
  <c r="BH9" i="4"/>
  <c r="Q88" i="8"/>
  <c r="O125" i="14"/>
  <c r="R109" i="8"/>
  <c r="R110" i="8" s="1"/>
  <c r="P121" i="14"/>
  <c r="T41" i="5"/>
  <c r="BE108" i="8"/>
  <c r="BF102" i="7"/>
  <c r="BF18" i="6"/>
  <c r="AS41" i="6"/>
  <c r="BE153" i="7"/>
  <c r="BD128" i="8" s="1"/>
  <c r="BG221" i="4"/>
  <c r="BF57" i="8" s="1"/>
  <c r="BG220" i="4"/>
  <c r="BF56" i="8" s="1"/>
  <c r="BG219" i="4"/>
  <c r="BF55" i="8" s="1"/>
  <c r="BG218" i="4"/>
  <c r="BF54" i="8" s="1"/>
  <c r="BG226" i="4"/>
  <c r="BF62" i="8" s="1"/>
  <c r="BG225" i="4"/>
  <c r="BF61" i="8" s="1"/>
  <c r="BG224" i="4"/>
  <c r="BF60" i="8" s="1"/>
  <c r="BG223" i="4"/>
  <c r="BF59" i="8" s="1"/>
  <c r="BG222" i="4"/>
  <c r="BF58" i="8" s="1"/>
  <c r="BG229" i="4"/>
  <c r="BF65" i="8" s="1"/>
  <c r="BG228" i="4"/>
  <c r="BF64" i="8" s="1"/>
  <c r="BG227" i="4"/>
  <c r="BF63" i="8" s="1"/>
  <c r="BG233" i="4"/>
  <c r="BF69" i="8" s="1"/>
  <c r="BG230" i="4"/>
  <c r="BF66" i="8" s="1"/>
  <c r="BG232" i="4"/>
  <c r="BF68" i="8" s="1"/>
  <c r="BG234" i="4"/>
  <c r="BF70" i="8" s="1"/>
  <c r="BG231" i="4"/>
  <c r="BF67" i="8" s="1"/>
  <c r="BG127" i="4"/>
  <c r="BG164" i="4" s="1"/>
  <c r="BE121" i="7"/>
  <c r="BF19" i="7" s="1"/>
  <c r="BE127" i="7"/>
  <c r="BF25" i="7" s="1"/>
  <c r="BE134" i="7"/>
  <c r="BF32" i="7" s="1"/>
  <c r="BE136" i="7"/>
  <c r="BF34" i="7" s="1"/>
  <c r="BF99" i="7"/>
  <c r="BF19" i="6"/>
  <c r="BE114" i="7"/>
  <c r="BF12" i="7" s="1"/>
  <c r="BE154" i="7"/>
  <c r="BE124" i="7"/>
  <c r="BF22" i="7" s="1"/>
  <c r="BE126" i="7"/>
  <c r="BF24" i="7" s="1"/>
  <c r="BE117" i="7"/>
  <c r="BF15" i="7" s="1"/>
  <c r="BE119" i="7"/>
  <c r="BF17" i="7" s="1"/>
  <c r="BE122" i="7"/>
  <c r="BF20" i="7" s="1"/>
  <c r="BE125" i="7"/>
  <c r="BF23" i="7" s="1"/>
  <c r="BE120" i="7"/>
  <c r="BF18" i="7" s="1"/>
  <c r="BI2" i="4"/>
  <c r="BJ1" i="4"/>
  <c r="BF103" i="7"/>
  <c r="BE128" i="7"/>
  <c r="BF26" i="7" s="1"/>
  <c r="BE152" i="7"/>
  <c r="BE20" i="6"/>
  <c r="BA91" i="8"/>
  <c r="BA92" i="8"/>
  <c r="BE130" i="7"/>
  <c r="BF28" i="7" s="1"/>
  <c r="BE133" i="7"/>
  <c r="BF31" i="7" s="1"/>
  <c r="BK3" i="24"/>
  <c r="BL4" i="24"/>
  <c r="BK8" i="24"/>
  <c r="BK78" i="24"/>
  <c r="BK112" i="24"/>
  <c r="BE137" i="7"/>
  <c r="BF35" i="7" s="1"/>
  <c r="BE132" i="7"/>
  <c r="BF30" i="7" s="1"/>
  <c r="BE123" i="7"/>
  <c r="BF21" i="7" s="1"/>
  <c r="BE129" i="7"/>
  <c r="BF27" i="7" s="1"/>
  <c r="BE75" i="7"/>
  <c r="BI11" i="4"/>
  <c r="BE118" i="7"/>
  <c r="BF16" i="7" s="1"/>
  <c r="BF38" i="6"/>
  <c r="BG18" i="6" s="1"/>
  <c r="BE131" i="7"/>
  <c r="BF29" i="7" s="1"/>
  <c r="BC147" i="7"/>
  <c r="BD33" i="7"/>
  <c r="BD135" i="7" s="1"/>
  <c r="BF116" i="8"/>
  <c r="BF80" i="8"/>
  <c r="BG4" i="8"/>
  <c r="BG132" i="8" s="1"/>
  <c r="BF11" i="8"/>
  <c r="BF7" i="8"/>
  <c r="BF6" i="8"/>
  <c r="BF5" i="8"/>
  <c r="BF3" i="8"/>
  <c r="BH3" i="4"/>
  <c r="BI4" i="4"/>
  <c r="BF100" i="7"/>
  <c r="BE45" i="6"/>
  <c r="BE40" i="6"/>
  <c r="BF17" i="6"/>
  <c r="BE216" i="4"/>
  <c r="BD52" i="8" s="1"/>
  <c r="BE217" i="4"/>
  <c r="BD53" i="8" s="1"/>
  <c r="BH4" i="5"/>
  <c r="BG5" i="5"/>
  <c r="BG3" i="5"/>
  <c r="BC146" i="7"/>
  <c r="BD13" i="7"/>
  <c r="BD115" i="7" s="1"/>
  <c r="BG145" i="7"/>
  <c r="BG112" i="7"/>
  <c r="BG151" i="7"/>
  <c r="BG78" i="7"/>
  <c r="BG44" i="7"/>
  <c r="BG10" i="7"/>
  <c r="BG3" i="7"/>
  <c r="BF33" i="6"/>
  <c r="BE116" i="7"/>
  <c r="BF14" i="7" s="1"/>
  <c r="BF26" i="6"/>
  <c r="BE133" i="8" s="1"/>
  <c r="BF37" i="6"/>
  <c r="BC127" i="8"/>
  <c r="BC129" i="8" s="1"/>
  <c r="BD155" i="7"/>
  <c r="BF39" i="6"/>
  <c r="BD217" i="4"/>
  <c r="BC53" i="8" s="1"/>
  <c r="BD216" i="4"/>
  <c r="BC52" i="8" s="1"/>
  <c r="AE143" i="7"/>
  <c r="AE148" i="7"/>
  <c r="AF11" i="7"/>
  <c r="BD134" i="8"/>
  <c r="BD136" i="8" s="1"/>
  <c r="BE109" i="7"/>
  <c r="BD73" i="8" s="1"/>
  <c r="AQ99" i="8"/>
  <c r="AQ104" i="8"/>
  <c r="AQ106" i="8" s="1"/>
  <c r="BG24" i="6"/>
  <c r="BG25" i="6"/>
  <c r="BG11" i="6"/>
  <c r="BG30" i="6" s="1"/>
  <c r="BG23" i="6"/>
  <c r="BG3" i="6"/>
  <c r="BG12" i="6"/>
  <c r="BG31" i="6" s="1"/>
  <c r="BH4" i="6"/>
  <c r="BG13" i="6"/>
  <c r="BG32" i="6" s="1"/>
  <c r="BD109" i="7"/>
  <c r="BC73" i="8" s="1"/>
  <c r="BJ107" i="7" l="1"/>
  <c r="BJ2" i="7"/>
  <c r="BJ104" i="7"/>
  <c r="BJ108" i="7"/>
  <c r="BJ106" i="7"/>
  <c r="BJ105" i="7"/>
  <c r="BK1" i="7"/>
  <c r="BL1" i="5"/>
  <c r="BK2" i="5"/>
  <c r="BC120" i="8"/>
  <c r="BL1" i="6"/>
  <c r="BK2" i="6"/>
  <c r="Q135" i="24"/>
  <c r="Q82" i="24" s="1"/>
  <c r="Q86" i="24" s="1"/>
  <c r="Q93" i="24" s="1"/>
  <c r="Q110" i="24" s="1"/>
  <c r="R124" i="8"/>
  <c r="R139" i="8" s="1"/>
  <c r="P124" i="14" s="1"/>
  <c r="R119" i="24"/>
  <c r="Q95" i="8"/>
  <c r="Q112" i="8" s="1"/>
  <c r="BL1" i="24"/>
  <c r="BK2" i="24"/>
  <c r="BF83" i="4"/>
  <c r="BE27" i="8" s="1"/>
  <c r="BI21" i="4"/>
  <c r="BI22" i="4"/>
  <c r="BI20" i="4"/>
  <c r="BI23" i="4"/>
  <c r="BI24" i="4"/>
  <c r="BI25" i="4"/>
  <c r="BH26" i="4"/>
  <c r="BF84" i="4"/>
  <c r="BE28" i="8" s="1"/>
  <c r="BG201" i="4"/>
  <c r="BG62" i="4" s="1"/>
  <c r="BG63" i="4" s="1"/>
  <c r="BF26" i="8" s="1"/>
  <c r="BG203" i="4"/>
  <c r="BG204" i="4"/>
  <c r="BF211" i="4"/>
  <c r="BE63" i="4"/>
  <c r="BD26" i="8" s="1"/>
  <c r="BD120" i="8" s="1"/>
  <c r="BG115" i="4"/>
  <c r="BF29" i="8" s="1"/>
  <c r="BG206" i="4"/>
  <c r="BG116" i="4" s="1"/>
  <c r="BF30" i="8" s="1"/>
  <c r="BG202" i="4"/>
  <c r="BG215" i="4"/>
  <c r="BF51" i="8" s="1"/>
  <c r="BE48" i="6"/>
  <c r="BD74" i="8" s="1"/>
  <c r="BD121" i="8" s="1"/>
  <c r="BD40" i="8"/>
  <c r="BE41" i="8"/>
  <c r="BD71" i="8"/>
  <c r="BE28" i="5" s="1"/>
  <c r="BC71" i="8"/>
  <c r="BD28" i="5" s="1"/>
  <c r="BC35" i="8"/>
  <c r="BD19" i="5" s="1"/>
  <c r="BD23" i="8"/>
  <c r="BB48" i="8"/>
  <c r="BB72" i="8"/>
  <c r="BB75" i="8" s="1"/>
  <c r="BC40" i="5" s="1"/>
  <c r="BF198" i="4"/>
  <c r="BH128" i="4"/>
  <c r="BH165" i="4" s="1"/>
  <c r="BH137" i="4"/>
  <c r="BH174" i="4" s="1"/>
  <c r="BH145" i="4"/>
  <c r="BH182" i="4" s="1"/>
  <c r="BH153" i="4"/>
  <c r="BH190" i="4" s="1"/>
  <c r="BH130" i="4"/>
  <c r="BH167" i="4" s="1"/>
  <c r="BH138" i="4"/>
  <c r="BH175" i="4" s="1"/>
  <c r="BH146" i="4"/>
  <c r="BH183" i="4" s="1"/>
  <c r="BH154" i="4"/>
  <c r="BH191" i="4" s="1"/>
  <c r="BH131" i="4"/>
  <c r="BH168" i="4" s="1"/>
  <c r="BH139" i="4"/>
  <c r="BH176" i="4" s="1"/>
  <c r="BH147" i="4"/>
  <c r="BH184" i="4" s="1"/>
  <c r="BH205" i="4" s="1"/>
  <c r="BH155" i="4"/>
  <c r="BH192" i="4" s="1"/>
  <c r="BH132" i="4"/>
  <c r="BH169" i="4" s="1"/>
  <c r="BH140" i="4"/>
  <c r="BH177" i="4" s="1"/>
  <c r="BH148" i="4"/>
  <c r="BH185" i="4" s="1"/>
  <c r="BH156" i="4"/>
  <c r="BH193" i="4" s="1"/>
  <c r="BH133" i="4"/>
  <c r="BH170" i="4" s="1"/>
  <c r="BH141" i="4"/>
  <c r="BH178" i="4" s="1"/>
  <c r="BH149" i="4"/>
  <c r="BH186" i="4" s="1"/>
  <c r="BH157" i="4"/>
  <c r="BH194" i="4" s="1"/>
  <c r="BH134" i="4"/>
  <c r="BH171" i="4" s="1"/>
  <c r="BH142" i="4"/>
  <c r="BH179" i="4" s="1"/>
  <c r="BH151" i="4"/>
  <c r="BH188" i="4" s="1"/>
  <c r="BH158" i="4"/>
  <c r="BH195" i="4" s="1"/>
  <c r="BH135" i="4"/>
  <c r="BH172" i="4" s="1"/>
  <c r="BH143" i="4"/>
  <c r="BH180" i="4" s="1"/>
  <c r="BH150" i="4"/>
  <c r="BH187" i="4" s="1"/>
  <c r="BH159" i="4"/>
  <c r="BH196" i="4" s="1"/>
  <c r="BG161" i="4"/>
  <c r="BH129" i="4"/>
  <c r="BH166" i="4" s="1"/>
  <c r="BH136" i="4"/>
  <c r="BH173" i="4" s="1"/>
  <c r="BH144" i="4"/>
  <c r="BH181" i="4" s="1"/>
  <c r="BH152" i="4"/>
  <c r="BH189" i="4" s="1"/>
  <c r="BH160" i="4"/>
  <c r="BH197" i="4" s="1"/>
  <c r="BH32" i="4"/>
  <c r="BH48" i="4" s="1"/>
  <c r="BH57" i="4" s="1"/>
  <c r="BH35" i="4"/>
  <c r="BH51" i="4" s="1"/>
  <c r="BH60" i="4" s="1"/>
  <c r="BE16" i="8"/>
  <c r="BH34" i="4"/>
  <c r="BH50" i="4" s="1"/>
  <c r="BH59" i="4" s="1"/>
  <c r="BG75" i="4"/>
  <c r="BG79" i="4" s="1"/>
  <c r="BH33" i="4"/>
  <c r="BH49" i="4" s="1"/>
  <c r="BH58" i="4" s="1"/>
  <c r="BI10" i="4"/>
  <c r="BI103" i="4" s="1"/>
  <c r="BG46" i="7"/>
  <c r="BG80" i="7" s="1"/>
  <c r="BG48" i="7"/>
  <c r="BG82" i="7" s="1"/>
  <c r="BG45" i="7"/>
  <c r="BG79" i="7" s="1"/>
  <c r="BG47" i="7"/>
  <c r="BG49" i="7"/>
  <c r="BG83" i="7" s="1"/>
  <c r="BG54" i="7"/>
  <c r="BG88" i="7" s="1"/>
  <c r="BG56" i="7"/>
  <c r="BG90" i="7" s="1"/>
  <c r="BG52" i="7"/>
  <c r="BG86" i="7" s="1"/>
  <c r="BG58" i="7"/>
  <c r="BG60" i="7"/>
  <c r="BG94" i="7" s="1"/>
  <c r="BG51" i="7"/>
  <c r="BG85" i="7" s="1"/>
  <c r="BG53" i="7"/>
  <c r="BG87" i="7" s="1"/>
  <c r="BG61" i="7"/>
  <c r="BG95" i="7" s="1"/>
  <c r="BG55" i="7"/>
  <c r="BG89" i="7" s="1"/>
  <c r="BG59" i="7"/>
  <c r="BG93" i="7" s="1"/>
  <c r="BG65" i="7"/>
  <c r="BG50" i="7"/>
  <c r="BG84" i="7" s="1"/>
  <c r="BG57" i="7"/>
  <c r="BG91" i="7" s="1"/>
  <c r="BG62" i="7"/>
  <c r="BG96" i="7" s="1"/>
  <c r="BG63" i="7"/>
  <c r="BG97" i="7" s="1"/>
  <c r="BG64" i="7"/>
  <c r="BG98" i="7" s="1"/>
  <c r="BG66" i="7"/>
  <c r="BG70" i="7"/>
  <c r="BG138" i="7" s="1"/>
  <c r="BH36" i="7" s="1"/>
  <c r="BG69" i="7"/>
  <c r="BG74" i="7"/>
  <c r="BG142" i="7" s="1"/>
  <c r="BH40" i="7" s="1"/>
  <c r="BG71" i="7"/>
  <c r="BG139" i="7" s="1"/>
  <c r="BH37" i="7" s="1"/>
  <c r="BG67" i="7"/>
  <c r="BG72" i="7"/>
  <c r="BG140" i="7" s="1"/>
  <c r="BH38" i="7" s="1"/>
  <c r="BG73" i="7"/>
  <c r="BG141" i="7" s="1"/>
  <c r="BH39" i="7" s="1"/>
  <c r="BG68" i="7"/>
  <c r="BH99" i="4"/>
  <c r="BH107" i="4" s="1"/>
  <c r="BH102" i="4"/>
  <c r="BH110" i="4" s="1"/>
  <c r="BH119" i="4" s="1"/>
  <c r="BH98" i="4"/>
  <c r="BH106" i="4" s="1"/>
  <c r="BG74" i="4"/>
  <c r="BG78" i="4" s="1"/>
  <c r="BH101" i="4"/>
  <c r="BH109" i="4" s="1"/>
  <c r="BH118" i="4" s="1"/>
  <c r="BH36" i="4"/>
  <c r="BH52" i="4" s="1"/>
  <c r="BH61" i="4" s="1"/>
  <c r="BH103" i="4"/>
  <c r="BH111" i="4" s="1"/>
  <c r="BH120" i="4" s="1"/>
  <c r="BH31" i="4"/>
  <c r="BI4" i="7"/>
  <c r="BH5" i="7"/>
  <c r="BH6" i="7" s="1"/>
  <c r="BD39" i="8"/>
  <c r="BE44" i="8"/>
  <c r="BE46" i="8"/>
  <c r="BE45" i="8"/>
  <c r="BE42" i="8"/>
  <c r="BE43" i="8"/>
  <c r="BC38" i="8"/>
  <c r="BC47" i="8" s="1"/>
  <c r="BK2" i="8"/>
  <c r="BL1" i="8"/>
  <c r="BF17" i="8"/>
  <c r="BF121" i="4"/>
  <c r="BF34" i="8"/>
  <c r="BF22" i="8"/>
  <c r="BF33" i="8"/>
  <c r="BF21" i="8"/>
  <c r="BF32" i="8"/>
  <c r="BF20" i="8"/>
  <c r="BF31" i="8"/>
  <c r="BF19" i="8"/>
  <c r="BF18" i="8"/>
  <c r="BE15" i="8"/>
  <c r="BG112" i="4"/>
  <c r="BH108" i="4"/>
  <c r="BH117" i="4" s="1"/>
  <c r="BF80" i="4"/>
  <c r="BE85" i="4"/>
  <c r="BI90" i="4"/>
  <c r="BI91" i="4"/>
  <c r="BF53" i="4"/>
  <c r="BE14" i="8" s="1"/>
  <c r="BF56" i="4"/>
  <c r="BF63" i="4" s="1"/>
  <c r="BI71" i="4"/>
  <c r="BI70" i="4"/>
  <c r="BG53" i="4"/>
  <c r="BF14" i="8" s="1"/>
  <c r="BI44" i="4"/>
  <c r="BI43" i="4"/>
  <c r="BI41" i="4"/>
  <c r="BI40" i="4"/>
  <c r="BI39" i="4"/>
  <c r="BI42" i="4"/>
  <c r="U13" i="5"/>
  <c r="T85" i="8" s="1"/>
  <c r="U43" i="24"/>
  <c r="U68" i="24" s="1"/>
  <c r="U71" i="24" s="1"/>
  <c r="V8" i="5"/>
  <c r="S36" i="5"/>
  <c r="R98" i="8" s="1"/>
  <c r="T18" i="5"/>
  <c r="BI12" i="4"/>
  <c r="BI9" i="4"/>
  <c r="T42" i="5"/>
  <c r="T43" i="5" s="1"/>
  <c r="S76" i="8" s="1"/>
  <c r="S73" i="24" s="1"/>
  <c r="BF108" i="8"/>
  <c r="BF46" i="6"/>
  <c r="BF20" i="6"/>
  <c r="BF136" i="7"/>
  <c r="BG34" i="7" s="1"/>
  <c r="AT41" i="6"/>
  <c r="BG99" i="7"/>
  <c r="BF154" i="7"/>
  <c r="BH127" i="4"/>
  <c r="BH164" i="4" s="1"/>
  <c r="BH222" i="4"/>
  <c r="BG58" i="8" s="1"/>
  <c r="BH221" i="4"/>
  <c r="BG57" i="8" s="1"/>
  <c r="BH220" i="4"/>
  <c r="BG56" i="8" s="1"/>
  <c r="BH219" i="4"/>
  <c r="BG55" i="8" s="1"/>
  <c r="BH218" i="4"/>
  <c r="BG54" i="8" s="1"/>
  <c r="BH226" i="4"/>
  <c r="BG62" i="8" s="1"/>
  <c r="BH225" i="4"/>
  <c r="BG61" i="8" s="1"/>
  <c r="BH224" i="4"/>
  <c r="BG60" i="8" s="1"/>
  <c r="BH223" i="4"/>
  <c r="BG59" i="8" s="1"/>
  <c r="BH230" i="4"/>
  <c r="BG66" i="8" s="1"/>
  <c r="BH229" i="4"/>
  <c r="BG65" i="8" s="1"/>
  <c r="BH233" i="4"/>
  <c r="BG69" i="8" s="1"/>
  <c r="BH228" i="4"/>
  <c r="BG64" i="8" s="1"/>
  <c r="BH231" i="4"/>
  <c r="BG67" i="8" s="1"/>
  <c r="BH227" i="4"/>
  <c r="BG63" i="8" s="1"/>
  <c r="BH232" i="4"/>
  <c r="BG68" i="8" s="1"/>
  <c r="BH234" i="4"/>
  <c r="BG70" i="8" s="1"/>
  <c r="BF134" i="7"/>
  <c r="BG32" i="7" s="1"/>
  <c r="BF121" i="7"/>
  <c r="BG19" i="7" s="1"/>
  <c r="BF127" i="7"/>
  <c r="BG25" i="7" s="1"/>
  <c r="BF124" i="7"/>
  <c r="BG22" i="7" s="1"/>
  <c r="BE155" i="7"/>
  <c r="BF117" i="7"/>
  <c r="BG15" i="7" s="1"/>
  <c r="BD127" i="8"/>
  <c r="BD129" i="8" s="1"/>
  <c r="BG100" i="7"/>
  <c r="BF137" i="7"/>
  <c r="BG35" i="7" s="1"/>
  <c r="BF126" i="7"/>
  <c r="BG24" i="7" s="1"/>
  <c r="BK1" i="4"/>
  <c r="BJ2" i="4"/>
  <c r="BG103" i="7"/>
  <c r="BB92" i="8"/>
  <c r="BB91" i="8"/>
  <c r="BF130" i="7"/>
  <c r="BG28" i="7" s="1"/>
  <c r="BF133" i="7"/>
  <c r="BG31" i="7" s="1"/>
  <c r="BL3" i="24"/>
  <c r="BM4" i="24"/>
  <c r="BL8" i="24"/>
  <c r="BL78" i="24"/>
  <c r="BL112" i="24"/>
  <c r="BF119" i="7"/>
  <c r="BG17" i="7" s="1"/>
  <c r="BF125" i="7"/>
  <c r="BG23" i="7" s="1"/>
  <c r="BG33" i="6"/>
  <c r="BJ11" i="4"/>
  <c r="BG101" i="7"/>
  <c r="AR99" i="8"/>
  <c r="AR104" i="8"/>
  <c r="AR106" i="8" s="1"/>
  <c r="BC121" i="8"/>
  <c r="BF97" i="7"/>
  <c r="BF131" i="7" s="1"/>
  <c r="BG29" i="7" s="1"/>
  <c r="BF47" i="6"/>
  <c r="BG19" i="6"/>
  <c r="BG20" i="6" s="1"/>
  <c r="BE235" i="4"/>
  <c r="BH24" i="6"/>
  <c r="BH25" i="6"/>
  <c r="BH23" i="6"/>
  <c r="BH3" i="6"/>
  <c r="BH12" i="6"/>
  <c r="BH31" i="6" s="1"/>
  <c r="BI4" i="6"/>
  <c r="BH13" i="6"/>
  <c r="BH32" i="6" s="1"/>
  <c r="BH11" i="6"/>
  <c r="BH30" i="6" s="1"/>
  <c r="AF113" i="7"/>
  <c r="AF41" i="7"/>
  <c r="BF132" i="7"/>
  <c r="BG30" i="7" s="1"/>
  <c r="AE149" i="7"/>
  <c r="AD93" i="8"/>
  <c r="BF116" i="7"/>
  <c r="BG14" i="7" s="1"/>
  <c r="BG102" i="7"/>
  <c r="BI3" i="4"/>
  <c r="BJ4" i="4"/>
  <c r="BD147" i="7"/>
  <c r="BE33" i="7"/>
  <c r="BE135" i="7" s="1"/>
  <c r="BF122" i="7"/>
  <c r="BG20" i="7" s="1"/>
  <c r="BF118" i="7"/>
  <c r="BG16" i="7" s="1"/>
  <c r="BH145" i="7"/>
  <c r="BH112" i="7"/>
  <c r="BH151" i="7"/>
  <c r="BH78" i="7"/>
  <c r="BH44" i="7"/>
  <c r="BH10" i="7"/>
  <c r="BH3" i="7"/>
  <c r="BF75" i="7"/>
  <c r="BG116" i="8"/>
  <c r="BG80" i="8"/>
  <c r="BH4" i="8"/>
  <c r="BH132" i="8" s="1"/>
  <c r="BG11" i="8"/>
  <c r="BG7" i="8"/>
  <c r="BG6" i="8"/>
  <c r="BG5" i="8"/>
  <c r="BG3" i="8"/>
  <c r="BG37" i="6"/>
  <c r="BG26" i="6"/>
  <c r="BF133" i="8" s="1"/>
  <c r="BH5" i="5"/>
  <c r="BH3" i="5"/>
  <c r="BI4" i="5"/>
  <c r="BF217" i="4"/>
  <c r="BE53" i="8" s="1"/>
  <c r="BF216" i="4"/>
  <c r="BE52" i="8" s="1"/>
  <c r="BE134" i="8"/>
  <c r="BE136" i="8" s="1"/>
  <c r="BG39" i="6"/>
  <c r="BF128" i="7"/>
  <c r="BG26" i="7" s="1"/>
  <c r="BF153" i="7"/>
  <c r="BE128" i="8" s="1"/>
  <c r="BF101" i="7"/>
  <c r="BD235" i="4"/>
  <c r="BF40" i="6"/>
  <c r="BG17" i="6"/>
  <c r="BF45" i="6"/>
  <c r="BF152" i="7"/>
  <c r="BF129" i="7"/>
  <c r="BG27" i="7" s="1"/>
  <c r="BG38" i="6"/>
  <c r="BF120" i="7"/>
  <c r="BG18" i="7" s="1"/>
  <c r="BF80" i="7"/>
  <c r="BF114" i="7" s="1"/>
  <c r="BG12" i="7" s="1"/>
  <c r="BD146" i="7"/>
  <c r="BE13" i="7"/>
  <c r="BE115" i="7" s="1"/>
  <c r="BF123" i="7"/>
  <c r="BG21" i="7" s="1"/>
  <c r="BK105" i="7" l="1"/>
  <c r="BK107" i="7"/>
  <c r="BK104" i="7"/>
  <c r="BK108" i="7"/>
  <c r="BK2" i="7"/>
  <c r="BL1" i="7"/>
  <c r="BK106" i="7"/>
  <c r="BM1" i="5"/>
  <c r="BL2" i="5"/>
  <c r="R140" i="8"/>
  <c r="S138" i="8" s="1"/>
  <c r="BM1" i="6"/>
  <c r="BL2" i="6"/>
  <c r="R134" i="24"/>
  <c r="R133" i="24"/>
  <c r="R101" i="8"/>
  <c r="R111" i="8" s="1"/>
  <c r="R99" i="24"/>
  <c r="R109" i="24" s="1"/>
  <c r="AD94" i="8"/>
  <c r="AD92" i="24"/>
  <c r="S74" i="24"/>
  <c r="S107" i="24"/>
  <c r="BM1" i="24"/>
  <c r="BL2" i="24"/>
  <c r="BJ24" i="4"/>
  <c r="BJ21" i="4"/>
  <c r="BJ25" i="4"/>
  <c r="BJ20" i="4"/>
  <c r="BJ22" i="4"/>
  <c r="BJ23" i="4"/>
  <c r="BH204" i="4"/>
  <c r="BG84" i="4"/>
  <c r="BF28" i="8" s="1"/>
  <c r="BG83" i="4"/>
  <c r="BH201" i="4"/>
  <c r="BH62" i="4" s="1"/>
  <c r="BI26" i="4"/>
  <c r="BF48" i="6"/>
  <c r="BE74" i="8" s="1"/>
  <c r="BE121" i="8" s="1"/>
  <c r="BG211" i="4"/>
  <c r="BH115" i="4"/>
  <c r="BG29" i="8" s="1"/>
  <c r="BD35" i="8"/>
  <c r="BE19" i="5" s="1"/>
  <c r="BD38" i="8"/>
  <c r="BD47" i="8" s="1"/>
  <c r="BH206" i="4"/>
  <c r="BH116" i="4" s="1"/>
  <c r="BG30" i="8" s="1"/>
  <c r="BH202" i="4"/>
  <c r="BH203" i="4"/>
  <c r="BH215" i="4"/>
  <c r="BG51" i="8" s="1"/>
  <c r="BE40" i="8"/>
  <c r="BE71" i="8"/>
  <c r="BF28" i="5" s="1"/>
  <c r="BE23" i="8"/>
  <c r="BC48" i="8"/>
  <c r="BG198" i="4"/>
  <c r="BI128" i="4"/>
  <c r="BI165" i="4" s="1"/>
  <c r="BI133" i="4"/>
  <c r="BI170" i="4" s="1"/>
  <c r="BI141" i="4"/>
  <c r="BI178" i="4" s="1"/>
  <c r="BI153" i="4"/>
  <c r="BI190" i="4" s="1"/>
  <c r="BI129" i="4"/>
  <c r="BI166" i="4" s="1"/>
  <c r="BI134" i="4"/>
  <c r="BI171" i="4" s="1"/>
  <c r="BI146" i="4"/>
  <c r="BI183" i="4" s="1"/>
  <c r="BI154" i="4"/>
  <c r="BI191" i="4" s="1"/>
  <c r="BI130" i="4"/>
  <c r="BI167" i="4" s="1"/>
  <c r="BI135" i="4"/>
  <c r="BI172" i="4" s="1"/>
  <c r="BI147" i="4"/>
  <c r="BI184" i="4" s="1"/>
  <c r="BI205" i="4" s="1"/>
  <c r="BI155" i="4"/>
  <c r="BI192" i="4" s="1"/>
  <c r="BI145" i="4"/>
  <c r="BI182" i="4" s="1"/>
  <c r="BI136" i="4"/>
  <c r="BI173" i="4" s="1"/>
  <c r="BI148" i="4"/>
  <c r="BI185" i="4" s="1"/>
  <c r="BI156" i="4"/>
  <c r="BI193" i="4" s="1"/>
  <c r="BH161" i="4"/>
  <c r="BI142" i="4"/>
  <c r="BI179" i="4" s="1"/>
  <c r="BI137" i="4"/>
  <c r="BI174" i="4" s="1"/>
  <c r="BI152" i="4"/>
  <c r="BI189" i="4" s="1"/>
  <c r="BI157" i="4"/>
  <c r="BI194" i="4" s="1"/>
  <c r="BI144" i="4"/>
  <c r="BI181" i="4" s="1"/>
  <c r="BI138" i="4"/>
  <c r="BI175" i="4" s="1"/>
  <c r="BI149" i="4"/>
  <c r="BI186" i="4" s="1"/>
  <c r="BI158" i="4"/>
  <c r="BI195" i="4" s="1"/>
  <c r="BI131" i="4"/>
  <c r="BI168" i="4" s="1"/>
  <c r="BI139" i="4"/>
  <c r="BI176" i="4" s="1"/>
  <c r="BI150" i="4"/>
  <c r="BI187" i="4" s="1"/>
  <c r="BI159" i="4"/>
  <c r="BI196" i="4" s="1"/>
  <c r="BI143" i="4"/>
  <c r="BI180" i="4" s="1"/>
  <c r="BI132" i="4"/>
  <c r="BI169" i="4" s="1"/>
  <c r="BI140" i="4"/>
  <c r="BI177" i="4" s="1"/>
  <c r="BI151" i="4"/>
  <c r="BI188" i="4" s="1"/>
  <c r="BI160" i="4"/>
  <c r="BI197" i="4" s="1"/>
  <c r="BI101" i="4"/>
  <c r="BI109" i="4" s="1"/>
  <c r="BI118" i="4" s="1"/>
  <c r="BI35" i="4"/>
  <c r="BI51" i="4" s="1"/>
  <c r="BI60" i="4" s="1"/>
  <c r="BI100" i="4"/>
  <c r="BI108" i="4" s="1"/>
  <c r="BI117" i="4" s="1"/>
  <c r="BI98" i="4"/>
  <c r="BI106" i="4" s="1"/>
  <c r="BH74" i="4"/>
  <c r="BH78" i="4" s="1"/>
  <c r="BH75" i="4"/>
  <c r="BH79" i="4" s="1"/>
  <c r="BF16" i="8"/>
  <c r="BI102" i="4"/>
  <c r="BI110" i="4" s="1"/>
  <c r="BI119" i="4" s="1"/>
  <c r="BH47" i="4"/>
  <c r="BH56" i="4" s="1"/>
  <c r="BI99" i="4"/>
  <c r="BI107" i="4" s="1"/>
  <c r="BI36" i="4"/>
  <c r="BI52" i="4" s="1"/>
  <c r="BI61" i="4" s="1"/>
  <c r="BI31" i="4"/>
  <c r="BH45" i="7"/>
  <c r="BH46" i="7"/>
  <c r="BH80" i="7" s="1"/>
  <c r="BH50" i="7"/>
  <c r="BH84" i="7" s="1"/>
  <c r="BH52" i="7"/>
  <c r="BH86" i="7" s="1"/>
  <c r="BH54" i="7"/>
  <c r="BH88" i="7" s="1"/>
  <c r="BH47" i="7"/>
  <c r="BH51" i="7"/>
  <c r="BH53" i="7"/>
  <c r="BH87" i="7" s="1"/>
  <c r="BH49" i="7"/>
  <c r="BH83" i="7" s="1"/>
  <c r="BH55" i="7"/>
  <c r="BH89" i="7" s="1"/>
  <c r="BH48" i="7"/>
  <c r="BH82" i="7" s="1"/>
  <c r="BH57" i="7"/>
  <c r="BH91" i="7" s="1"/>
  <c r="BH56" i="7"/>
  <c r="BH90" i="7" s="1"/>
  <c r="BH63" i="7"/>
  <c r="BH97" i="7" s="1"/>
  <c r="BH61" i="7"/>
  <c r="BH95" i="7" s="1"/>
  <c r="BH59" i="7"/>
  <c r="BH93" i="7" s="1"/>
  <c r="BH58" i="7"/>
  <c r="BH92" i="7" s="1"/>
  <c r="BH62" i="7"/>
  <c r="BH64" i="7"/>
  <c r="BH98" i="7" s="1"/>
  <c r="BH67" i="7"/>
  <c r="BH71" i="7"/>
  <c r="BH139" i="7" s="1"/>
  <c r="BI37" i="7" s="1"/>
  <c r="BH60" i="7"/>
  <c r="BH94" i="7" s="1"/>
  <c r="BH65" i="7"/>
  <c r="BH66" i="7"/>
  <c r="BH69" i="7"/>
  <c r="BH70" i="7"/>
  <c r="BH138" i="7" s="1"/>
  <c r="BI36" i="7" s="1"/>
  <c r="BH74" i="7"/>
  <c r="BH142" i="7" s="1"/>
  <c r="BI40" i="7" s="1"/>
  <c r="BH72" i="7"/>
  <c r="BH140" i="7" s="1"/>
  <c r="BI38" i="7" s="1"/>
  <c r="BH73" i="7"/>
  <c r="BH141" i="7" s="1"/>
  <c r="BI39" i="7" s="1"/>
  <c r="BH68" i="7"/>
  <c r="BI33" i="4"/>
  <c r="BI49" i="4" s="1"/>
  <c r="BI58" i="4" s="1"/>
  <c r="BI32" i="4"/>
  <c r="BI48" i="4" s="1"/>
  <c r="BI57" i="4" s="1"/>
  <c r="BJ10" i="4"/>
  <c r="BJ98" i="4" s="1"/>
  <c r="BI34" i="4"/>
  <c r="BI50" i="4" s="1"/>
  <c r="BI59" i="4" s="1"/>
  <c r="BJ4" i="7"/>
  <c r="BI5" i="7"/>
  <c r="BI6" i="7" s="1"/>
  <c r="BF38" i="8"/>
  <c r="BF43" i="8"/>
  <c r="BF41" i="8"/>
  <c r="BE39" i="8"/>
  <c r="BF44" i="8"/>
  <c r="BF45" i="8"/>
  <c r="BF42" i="8"/>
  <c r="BF46" i="8"/>
  <c r="BE26" i="8"/>
  <c r="BE120" i="8" s="1"/>
  <c r="BM1" i="8"/>
  <c r="BL2" i="8"/>
  <c r="BG121" i="4"/>
  <c r="BG34" i="8"/>
  <c r="BG22" i="8"/>
  <c r="BG32" i="8"/>
  <c r="BG20" i="8"/>
  <c r="BG33" i="8"/>
  <c r="BG21" i="8"/>
  <c r="BG31" i="8"/>
  <c r="BG19" i="8"/>
  <c r="BG17" i="8"/>
  <c r="BG18" i="8"/>
  <c r="BF15" i="8"/>
  <c r="BH112" i="4"/>
  <c r="BI111" i="4"/>
  <c r="BI120" i="4" s="1"/>
  <c r="BG80" i="4"/>
  <c r="BF85" i="4"/>
  <c r="BJ90" i="4"/>
  <c r="BJ91" i="4"/>
  <c r="BJ71" i="4"/>
  <c r="BJ70" i="4"/>
  <c r="BJ39" i="4"/>
  <c r="BJ44" i="4"/>
  <c r="BJ42" i="4"/>
  <c r="BJ41" i="4"/>
  <c r="BJ43" i="4"/>
  <c r="BJ40" i="4"/>
  <c r="S109" i="14"/>
  <c r="U44" i="24"/>
  <c r="T20" i="5"/>
  <c r="BJ12" i="4"/>
  <c r="BJ9" i="4"/>
  <c r="S122" i="8"/>
  <c r="S77" i="8"/>
  <c r="V9" i="5"/>
  <c r="V14" i="5" s="1"/>
  <c r="U118" i="8" s="1"/>
  <c r="W10" i="5"/>
  <c r="Y12" i="5"/>
  <c r="X11" i="5"/>
  <c r="BG108" i="8"/>
  <c r="BG133" i="7"/>
  <c r="BH31" i="7" s="1"/>
  <c r="BF134" i="8"/>
  <c r="BF136" i="8" s="1"/>
  <c r="AU41" i="6"/>
  <c r="AT104" i="8" s="1"/>
  <c r="AT106" i="8" s="1"/>
  <c r="BG154" i="7"/>
  <c r="BI223" i="4"/>
  <c r="BH59" i="8" s="1"/>
  <c r="BI222" i="4"/>
  <c r="BH58" i="8" s="1"/>
  <c r="BI221" i="4"/>
  <c r="BH57" i="8" s="1"/>
  <c r="BI220" i="4"/>
  <c r="BH56" i="8" s="1"/>
  <c r="BI219" i="4"/>
  <c r="BH55" i="8" s="1"/>
  <c r="BI227" i="4"/>
  <c r="BH63" i="8" s="1"/>
  <c r="BI226" i="4"/>
  <c r="BH62" i="8" s="1"/>
  <c r="BI225" i="4"/>
  <c r="BH61" i="8" s="1"/>
  <c r="BI224" i="4"/>
  <c r="BH60" i="8" s="1"/>
  <c r="BI218" i="4"/>
  <c r="BH54" i="8" s="1"/>
  <c r="BI231" i="4"/>
  <c r="BH67" i="8" s="1"/>
  <c r="BI230" i="4"/>
  <c r="BH66" i="8" s="1"/>
  <c r="BI234" i="4"/>
  <c r="BH70" i="8" s="1"/>
  <c r="BI229" i="4"/>
  <c r="BH65" i="8" s="1"/>
  <c r="BI233" i="4"/>
  <c r="BH69" i="8" s="1"/>
  <c r="BI232" i="4"/>
  <c r="BH68" i="8" s="1"/>
  <c r="BI228" i="4"/>
  <c r="BH64" i="8" s="1"/>
  <c r="BI127" i="4"/>
  <c r="BI164" i="4" s="1"/>
  <c r="BG134" i="7"/>
  <c r="BH32" i="7" s="1"/>
  <c r="BG121" i="7"/>
  <c r="BH19" i="7" s="1"/>
  <c r="BG117" i="7"/>
  <c r="BH15" i="7" s="1"/>
  <c r="BG153" i="7"/>
  <c r="BF128" i="8" s="1"/>
  <c r="BG114" i="7"/>
  <c r="BH12" i="7" s="1"/>
  <c r="BG137" i="7"/>
  <c r="BH35" i="7" s="1"/>
  <c r="BL1" i="4"/>
  <c r="BK2" i="4"/>
  <c r="BC92" i="8"/>
  <c r="BC91" i="8"/>
  <c r="BM8" i="24"/>
  <c r="BM3" i="24"/>
  <c r="BN4" i="24"/>
  <c r="BM78" i="24"/>
  <c r="BM112" i="24"/>
  <c r="BG125" i="7"/>
  <c r="BH23" i="7" s="1"/>
  <c r="BG120" i="7"/>
  <c r="BH18" i="7" s="1"/>
  <c r="BF109" i="7"/>
  <c r="BE73" i="8" s="1"/>
  <c r="BK11" i="4"/>
  <c r="BG130" i="7"/>
  <c r="BH28" i="7" s="1"/>
  <c r="BG119" i="7"/>
  <c r="BH17" i="7" s="1"/>
  <c r="BH102" i="7"/>
  <c r="BH39" i="6"/>
  <c r="BG46" i="6"/>
  <c r="BH18" i="6"/>
  <c r="BG128" i="7"/>
  <c r="BH26" i="7" s="1"/>
  <c r="BF235" i="4"/>
  <c r="BH116" i="8"/>
  <c r="BH80" i="8"/>
  <c r="BH11" i="8"/>
  <c r="BH7" i="8"/>
  <c r="BH6" i="8"/>
  <c r="BH5" i="8"/>
  <c r="BH3" i="8"/>
  <c r="BI4" i="8"/>
  <c r="BI132" i="8" s="1"/>
  <c r="BE147" i="7"/>
  <c r="BF33" i="7"/>
  <c r="BF135" i="7" s="1"/>
  <c r="BG92" i="7"/>
  <c r="BG126" i="7" s="1"/>
  <c r="BH24" i="7" s="1"/>
  <c r="AF148" i="7"/>
  <c r="AF143" i="7"/>
  <c r="AG11" i="7"/>
  <c r="BH38" i="6"/>
  <c r="BI145" i="7"/>
  <c r="BI112" i="7"/>
  <c r="BI151" i="7"/>
  <c r="BI78" i="7"/>
  <c r="BI44" i="7"/>
  <c r="BI10" i="7"/>
  <c r="BI3" i="7"/>
  <c r="BH100" i="7"/>
  <c r="BH33" i="6"/>
  <c r="BE146" i="7"/>
  <c r="BF13" i="7"/>
  <c r="BF115" i="7" s="1"/>
  <c r="BG47" i="6"/>
  <c r="BH19" i="6"/>
  <c r="BJ4" i="5"/>
  <c r="BI5" i="5"/>
  <c r="BI3" i="5"/>
  <c r="BG75" i="7"/>
  <c r="BG129" i="7"/>
  <c r="BH27" i="7" s="1"/>
  <c r="BJ3" i="4"/>
  <c r="BK4" i="4"/>
  <c r="BG136" i="7"/>
  <c r="BH34" i="7" s="1"/>
  <c r="BI24" i="6"/>
  <c r="BI25" i="6"/>
  <c r="BI12" i="6"/>
  <c r="BI31" i="6" s="1"/>
  <c r="BJ4" i="6"/>
  <c r="BI13" i="6"/>
  <c r="BI32" i="6" s="1"/>
  <c r="BI11" i="6"/>
  <c r="BI30" i="6" s="1"/>
  <c r="BI23" i="6"/>
  <c r="BI3" i="6"/>
  <c r="BG131" i="7"/>
  <c r="BH29" i="7" s="1"/>
  <c r="BE127" i="8"/>
  <c r="BF155" i="7"/>
  <c r="BG124" i="7"/>
  <c r="BH22" i="7" s="1"/>
  <c r="AS99" i="8"/>
  <c r="AS104" i="8"/>
  <c r="AS106" i="8" s="1"/>
  <c r="BG152" i="7"/>
  <c r="BG81" i="7"/>
  <c r="BG132" i="7"/>
  <c r="BH30" i="7" s="1"/>
  <c r="BG123" i="7"/>
  <c r="BH21" i="7" s="1"/>
  <c r="BG40" i="6"/>
  <c r="BG45" i="6"/>
  <c r="BH17" i="6"/>
  <c r="BG118" i="7"/>
  <c r="BH16" i="7" s="1"/>
  <c r="BG127" i="7"/>
  <c r="BH25" i="7" s="1"/>
  <c r="BG122" i="7"/>
  <c r="BH20" i="7" s="1"/>
  <c r="BG116" i="7"/>
  <c r="BH14" i="7" s="1"/>
  <c r="BH37" i="6"/>
  <c r="BH26" i="6"/>
  <c r="BG133" i="8" s="1"/>
  <c r="BL106" i="7" l="1"/>
  <c r="BL108" i="7"/>
  <c r="BM1" i="7"/>
  <c r="BL104" i="7"/>
  <c r="BL107" i="7"/>
  <c r="BL105" i="7"/>
  <c r="BL2" i="7"/>
  <c r="BM2" i="5"/>
  <c r="BN1" i="5"/>
  <c r="R84" i="8"/>
  <c r="P125" i="14" s="1"/>
  <c r="BN1" i="6"/>
  <c r="BM2" i="6"/>
  <c r="R135" i="24"/>
  <c r="R82" i="24" s="1"/>
  <c r="R86" i="24" s="1"/>
  <c r="R93" i="24" s="1"/>
  <c r="R110" i="24" s="1"/>
  <c r="S108" i="24"/>
  <c r="BN1" i="24"/>
  <c r="BM2" i="24"/>
  <c r="BH84" i="4"/>
  <c r="BG28" i="8" s="1"/>
  <c r="BK24" i="4"/>
  <c r="BK20" i="4"/>
  <c r="BK25" i="4"/>
  <c r="BK23" i="4"/>
  <c r="BK21" i="4"/>
  <c r="BK22" i="4"/>
  <c r="BI115" i="4"/>
  <c r="BH29" i="8" s="1"/>
  <c r="BG48" i="6"/>
  <c r="BF74" i="8" s="1"/>
  <c r="BF121" i="8" s="1"/>
  <c r="BI206" i="4"/>
  <c r="BI116" i="4" s="1"/>
  <c r="BH30" i="8" s="1"/>
  <c r="BJ99" i="4"/>
  <c r="BJ107" i="4" s="1"/>
  <c r="BJ26" i="4"/>
  <c r="BH83" i="4"/>
  <c r="BH211" i="4"/>
  <c r="BH63" i="4"/>
  <c r="BG26" i="8" s="1"/>
  <c r="BI202" i="4"/>
  <c r="BI204" i="4"/>
  <c r="BI203" i="4"/>
  <c r="BI201" i="4"/>
  <c r="BI62" i="4" s="1"/>
  <c r="BI215" i="4"/>
  <c r="BH51" i="8" s="1"/>
  <c r="BF40" i="8"/>
  <c r="BE35" i="8"/>
  <c r="BF19" i="5" s="1"/>
  <c r="BF23" i="8"/>
  <c r="BC72" i="8"/>
  <c r="BC75" i="8" s="1"/>
  <c r="BD40" i="5" s="1"/>
  <c r="BD48" i="8"/>
  <c r="BD72" i="8"/>
  <c r="BD75" i="8" s="1"/>
  <c r="BE40" i="5" s="1"/>
  <c r="BH198" i="4"/>
  <c r="BJ130" i="4"/>
  <c r="BJ167" i="4" s="1"/>
  <c r="BJ135" i="4"/>
  <c r="BJ172" i="4" s="1"/>
  <c r="BJ145" i="4"/>
  <c r="BJ182" i="4" s="1"/>
  <c r="BJ160" i="4"/>
  <c r="BJ197" i="4" s="1"/>
  <c r="BJ128" i="4"/>
  <c r="BJ165" i="4" s="1"/>
  <c r="BJ136" i="4"/>
  <c r="BJ173" i="4" s="1"/>
  <c r="BJ146" i="4"/>
  <c r="BJ183" i="4" s="1"/>
  <c r="BJ159" i="4"/>
  <c r="BJ196" i="4" s="1"/>
  <c r="BJ143" i="4"/>
  <c r="BJ180" i="4" s="1"/>
  <c r="BJ137" i="4"/>
  <c r="BJ174" i="4" s="1"/>
  <c r="BJ147" i="4"/>
  <c r="BJ184" i="4" s="1"/>
  <c r="BJ205" i="4" s="1"/>
  <c r="BJ152" i="4"/>
  <c r="BJ189" i="4" s="1"/>
  <c r="BI161" i="4"/>
  <c r="BJ142" i="4"/>
  <c r="BJ179" i="4" s="1"/>
  <c r="BJ138" i="4"/>
  <c r="BJ175" i="4" s="1"/>
  <c r="BJ148" i="4"/>
  <c r="BJ185" i="4" s="1"/>
  <c r="BJ153" i="4"/>
  <c r="BJ190" i="4" s="1"/>
  <c r="BJ131" i="4"/>
  <c r="BJ168" i="4" s="1"/>
  <c r="BJ139" i="4"/>
  <c r="BJ176" i="4" s="1"/>
  <c r="BJ149" i="4"/>
  <c r="BJ186" i="4" s="1"/>
  <c r="BJ154" i="4"/>
  <c r="BJ191" i="4" s="1"/>
  <c r="BJ132" i="4"/>
  <c r="BJ169" i="4" s="1"/>
  <c r="BJ140" i="4"/>
  <c r="BJ177" i="4" s="1"/>
  <c r="BJ150" i="4"/>
  <c r="BJ187" i="4" s="1"/>
  <c r="BJ155" i="4"/>
  <c r="BJ192" i="4" s="1"/>
  <c r="BJ133" i="4"/>
  <c r="BJ170" i="4" s="1"/>
  <c r="BJ141" i="4"/>
  <c r="BJ178" i="4" s="1"/>
  <c r="BJ151" i="4"/>
  <c r="BJ188" i="4" s="1"/>
  <c r="BJ156" i="4"/>
  <c r="BJ193" i="4" s="1"/>
  <c r="BJ129" i="4"/>
  <c r="BJ166" i="4" s="1"/>
  <c r="BJ134" i="4"/>
  <c r="BJ171" i="4" s="1"/>
  <c r="BJ144" i="4"/>
  <c r="BJ181" i="4" s="1"/>
  <c r="BJ157" i="4"/>
  <c r="BJ194" i="4" s="1"/>
  <c r="BJ158" i="4"/>
  <c r="BJ195" i="4" s="1"/>
  <c r="BJ102" i="4"/>
  <c r="BJ110" i="4" s="1"/>
  <c r="BJ119" i="4" s="1"/>
  <c r="BJ100" i="4"/>
  <c r="BJ108" i="4" s="1"/>
  <c r="BJ117" i="4" s="1"/>
  <c r="BG16" i="8"/>
  <c r="BH53" i="4"/>
  <c r="BG14" i="8" s="1"/>
  <c r="BI75" i="4"/>
  <c r="BI79" i="4" s="1"/>
  <c r="BI74" i="4"/>
  <c r="BI78" i="4" s="1"/>
  <c r="BJ33" i="4"/>
  <c r="BJ49" i="4" s="1"/>
  <c r="BJ58" i="4" s="1"/>
  <c r="BJ103" i="4"/>
  <c r="BJ111" i="4" s="1"/>
  <c r="BJ120" i="4" s="1"/>
  <c r="BJ101" i="4"/>
  <c r="BJ109" i="4" s="1"/>
  <c r="BJ118" i="4" s="1"/>
  <c r="BJ31" i="4"/>
  <c r="BJ47" i="4" s="1"/>
  <c r="BJ56" i="4" s="1"/>
  <c r="BI45" i="7"/>
  <c r="BI47" i="7"/>
  <c r="BI48" i="7"/>
  <c r="BI82" i="7" s="1"/>
  <c r="BI46" i="7"/>
  <c r="BI80" i="7" s="1"/>
  <c r="BI50" i="7"/>
  <c r="BI84" i="7" s="1"/>
  <c r="BI52" i="7"/>
  <c r="BI86" i="7" s="1"/>
  <c r="BI54" i="7"/>
  <c r="BI88" i="7" s="1"/>
  <c r="BI49" i="7"/>
  <c r="BI83" i="7" s="1"/>
  <c r="BI53" i="7"/>
  <c r="BI87" i="7" s="1"/>
  <c r="BI57" i="7"/>
  <c r="BI91" i="7" s="1"/>
  <c r="BI56" i="7"/>
  <c r="BI90" i="7" s="1"/>
  <c r="BI58" i="7"/>
  <c r="BI92" i="7" s="1"/>
  <c r="BI51" i="7"/>
  <c r="BI85" i="7" s="1"/>
  <c r="BI63" i="7"/>
  <c r="BI97" i="7" s="1"/>
  <c r="BI55" i="7"/>
  <c r="BI89" i="7" s="1"/>
  <c r="BI59" i="7"/>
  <c r="BI93" i="7" s="1"/>
  <c r="BI61" i="7"/>
  <c r="BI95" i="7" s="1"/>
  <c r="BI62" i="7"/>
  <c r="BI96" i="7" s="1"/>
  <c r="BI64" i="7"/>
  <c r="BI98" i="7" s="1"/>
  <c r="BI67" i="7"/>
  <c r="BI71" i="7"/>
  <c r="BI139" i="7" s="1"/>
  <c r="BJ37" i="7" s="1"/>
  <c r="BI60" i="7"/>
  <c r="BI94" i="7" s="1"/>
  <c r="BI65" i="7"/>
  <c r="BI66" i="7"/>
  <c r="BI68" i="7"/>
  <c r="BI69" i="7"/>
  <c r="BI70" i="7"/>
  <c r="BI138" i="7" s="1"/>
  <c r="BJ36" i="7" s="1"/>
  <c r="BI73" i="7"/>
  <c r="BI141" i="7" s="1"/>
  <c r="BJ39" i="7" s="1"/>
  <c r="BI74" i="7"/>
  <c r="BI142" i="7" s="1"/>
  <c r="BJ40" i="7" s="1"/>
  <c r="BI72" i="7"/>
  <c r="BI140" i="7" s="1"/>
  <c r="BJ38" i="7" s="1"/>
  <c r="BK10" i="4"/>
  <c r="BK103" i="4" s="1"/>
  <c r="BJ34" i="4"/>
  <c r="BJ50" i="4" s="1"/>
  <c r="BJ59" i="4" s="1"/>
  <c r="BJ35" i="4"/>
  <c r="BJ51" i="4" s="1"/>
  <c r="BJ60" i="4" s="1"/>
  <c r="BJ36" i="4"/>
  <c r="BJ52" i="4" s="1"/>
  <c r="BJ61" i="4" s="1"/>
  <c r="BJ32" i="4"/>
  <c r="BJ48" i="4" s="1"/>
  <c r="BJ57" i="4" s="1"/>
  <c r="BK4" i="7"/>
  <c r="BJ5" i="7"/>
  <c r="BJ6" i="7" s="1"/>
  <c r="BG46" i="8"/>
  <c r="BG41" i="8"/>
  <c r="BG45" i="8"/>
  <c r="BG42" i="8"/>
  <c r="BG44" i="8"/>
  <c r="BG43" i="8"/>
  <c r="BE38" i="8"/>
  <c r="BE47" i="8" s="1"/>
  <c r="BJ106" i="4"/>
  <c r="BF27" i="8"/>
  <c r="BN1" i="8"/>
  <c r="BM2" i="8"/>
  <c r="BH34" i="8"/>
  <c r="BH22" i="8"/>
  <c r="BH32" i="8"/>
  <c r="BH20" i="8"/>
  <c r="BH33" i="8"/>
  <c r="BH21" i="8"/>
  <c r="BH31" i="8"/>
  <c r="BH19" i="8"/>
  <c r="BH121" i="4"/>
  <c r="BH18" i="8"/>
  <c r="BH17" i="8"/>
  <c r="BG15" i="8"/>
  <c r="BI112" i="4"/>
  <c r="BH80" i="4"/>
  <c r="BG85" i="4"/>
  <c r="BK91" i="4"/>
  <c r="BK90" i="4"/>
  <c r="BK71" i="4"/>
  <c r="BK70" i="4"/>
  <c r="BI47" i="4"/>
  <c r="BK40" i="4"/>
  <c r="BK39" i="4"/>
  <c r="BK43" i="4"/>
  <c r="BK44" i="4"/>
  <c r="BK41" i="4"/>
  <c r="BK42" i="4"/>
  <c r="T27" i="5"/>
  <c r="T29" i="5" s="1"/>
  <c r="T21" i="5"/>
  <c r="BK12" i="4"/>
  <c r="BK9" i="4"/>
  <c r="Q121" i="14"/>
  <c r="S109" i="8"/>
  <c r="S110" i="8" s="1"/>
  <c r="V13" i="5"/>
  <c r="AT99" i="8"/>
  <c r="AV41" i="6"/>
  <c r="BJ127" i="4"/>
  <c r="BJ164" i="4" s="1"/>
  <c r="BJ218" i="4"/>
  <c r="BI54" i="8" s="1"/>
  <c r="BJ222" i="4"/>
  <c r="BI58" i="8" s="1"/>
  <c r="BJ221" i="4"/>
  <c r="BI57" i="8" s="1"/>
  <c r="BJ220" i="4"/>
  <c r="BI56" i="8" s="1"/>
  <c r="BJ227" i="4"/>
  <c r="BI63" i="8" s="1"/>
  <c r="BJ219" i="4"/>
  <c r="BI55" i="8" s="1"/>
  <c r="BJ225" i="4"/>
  <c r="BI61" i="8" s="1"/>
  <c r="BJ223" i="4"/>
  <c r="BI59" i="8" s="1"/>
  <c r="BJ224" i="4"/>
  <c r="BI60" i="8" s="1"/>
  <c r="BJ231" i="4"/>
  <c r="BI67" i="8" s="1"/>
  <c r="BJ228" i="4"/>
  <c r="BI64" i="8" s="1"/>
  <c r="BJ229" i="4"/>
  <c r="BI65" i="8" s="1"/>
  <c r="BJ226" i="4"/>
  <c r="BI62" i="8" s="1"/>
  <c r="BJ232" i="4"/>
  <c r="BI68" i="8" s="1"/>
  <c r="BJ233" i="4"/>
  <c r="BI69" i="8" s="1"/>
  <c r="BJ234" i="4"/>
  <c r="BI70" i="8" s="1"/>
  <c r="BJ230" i="4"/>
  <c r="BI66" i="8" s="1"/>
  <c r="BL2" i="4"/>
  <c r="BM1" i="4"/>
  <c r="BD91" i="8"/>
  <c r="BD92" i="8"/>
  <c r="BN8" i="24"/>
  <c r="BN3" i="24"/>
  <c r="BO4" i="24"/>
  <c r="BN78" i="24"/>
  <c r="BN112" i="24"/>
  <c r="BH120" i="7"/>
  <c r="BI18" i="7" s="1"/>
  <c r="BH132" i="7"/>
  <c r="BI30" i="7" s="1"/>
  <c r="BH122" i="7"/>
  <c r="BI20" i="7" s="1"/>
  <c r="BG109" i="7"/>
  <c r="BF73" i="8" s="1"/>
  <c r="BH118" i="7"/>
  <c r="BI16" i="7" s="1"/>
  <c r="BH136" i="7"/>
  <c r="BI34" i="7" s="1"/>
  <c r="BH131" i="7"/>
  <c r="BI29" i="7" s="1"/>
  <c r="BH126" i="7"/>
  <c r="BI24" i="7" s="1"/>
  <c r="BL11" i="4"/>
  <c r="BI101" i="7"/>
  <c r="AE93" i="8"/>
  <c r="AF149" i="7"/>
  <c r="BH121" i="7"/>
  <c r="BI19" i="7" s="1"/>
  <c r="BH153" i="7"/>
  <c r="BG128" i="8" s="1"/>
  <c r="BH101" i="7"/>
  <c r="BH114" i="7"/>
  <c r="BI12" i="7" s="1"/>
  <c r="BI33" i="6"/>
  <c r="BH85" i="7"/>
  <c r="BH119" i="7" s="1"/>
  <c r="BI17" i="7" s="1"/>
  <c r="BI102" i="7"/>
  <c r="BH152" i="7"/>
  <c r="BH81" i="7"/>
  <c r="BH20" i="6"/>
  <c r="BF146" i="7"/>
  <c r="BG13" i="7"/>
  <c r="BG115" i="7" s="1"/>
  <c r="BH116" i="7"/>
  <c r="BI14" i="7" s="1"/>
  <c r="BF127" i="8"/>
  <c r="BF129" i="8" s="1"/>
  <c r="BG155" i="7"/>
  <c r="BH117" i="7"/>
  <c r="BI15" i="7" s="1"/>
  <c r="BI116" i="8"/>
  <c r="BI80" i="8"/>
  <c r="BJ4" i="8"/>
  <c r="BJ132" i="8" s="1"/>
  <c r="BI11" i="8"/>
  <c r="BI7" i="8"/>
  <c r="BI6" i="8"/>
  <c r="BI5" i="8"/>
  <c r="BI3" i="8"/>
  <c r="BG217" i="4"/>
  <c r="BF53" i="8" s="1"/>
  <c r="BG216" i="4"/>
  <c r="BF52" i="8" s="1"/>
  <c r="BH123" i="7"/>
  <c r="BI21" i="7" s="1"/>
  <c r="BL4" i="4"/>
  <c r="BK3" i="4"/>
  <c r="BG33" i="7"/>
  <c r="BG135" i="7" s="1"/>
  <c r="BF147" i="7"/>
  <c r="BH108" i="8"/>
  <c r="BH40" i="6"/>
  <c r="BH45" i="6"/>
  <c r="BI17" i="6"/>
  <c r="BH127" i="7"/>
  <c r="BI25" i="7" s="1"/>
  <c r="BH124" i="7"/>
  <c r="BI22" i="7" s="1"/>
  <c r="BI39" i="6"/>
  <c r="BG134" i="8"/>
  <c r="BG136" i="8" s="1"/>
  <c r="BI103" i="7"/>
  <c r="BI18" i="6"/>
  <c r="BH46" i="6"/>
  <c r="BH47" i="6"/>
  <c r="BI19" i="6"/>
  <c r="BI38" i="6"/>
  <c r="BH103" i="7"/>
  <c r="BH137" i="7" s="1"/>
  <c r="BI35" i="7" s="1"/>
  <c r="BH96" i="7"/>
  <c r="BH130" i="7" s="1"/>
  <c r="BI28" i="7" s="1"/>
  <c r="BJ145" i="7"/>
  <c r="BJ112" i="7"/>
  <c r="BJ151" i="7"/>
  <c r="BJ78" i="7"/>
  <c r="BJ44" i="7"/>
  <c r="BJ3" i="7"/>
  <c r="BJ10" i="7"/>
  <c r="AG41" i="7"/>
  <c r="AG113" i="7"/>
  <c r="BH99" i="7"/>
  <c r="BH133" i="7" s="1"/>
  <c r="BI31" i="7" s="1"/>
  <c r="BH134" i="7"/>
  <c r="BI32" i="7" s="1"/>
  <c r="BI37" i="6"/>
  <c r="BI26" i="6"/>
  <c r="BH133" i="8" s="1"/>
  <c r="BJ25" i="6"/>
  <c r="BJ12" i="6"/>
  <c r="BJ31" i="6" s="1"/>
  <c r="BK4" i="6"/>
  <c r="BJ24" i="6"/>
  <c r="BJ13" i="6"/>
  <c r="BJ32" i="6" s="1"/>
  <c r="BJ11" i="6"/>
  <c r="BJ30" i="6" s="1"/>
  <c r="BJ23" i="6"/>
  <c r="BJ3" i="6"/>
  <c r="BK4" i="5"/>
  <c r="BJ5" i="5"/>
  <c r="BJ3" i="5"/>
  <c r="BI100" i="7"/>
  <c r="BE129" i="8"/>
  <c r="BH129" i="7"/>
  <c r="BI27" i="7" s="1"/>
  <c r="BH154" i="7"/>
  <c r="BH75" i="7"/>
  <c r="BH79" i="7"/>
  <c r="BI99" i="7"/>
  <c r="BH125" i="7"/>
  <c r="BI23" i="7" s="1"/>
  <c r="BH128" i="7"/>
  <c r="BI26" i="7" s="1"/>
  <c r="BM104" i="7" l="1"/>
  <c r="BM106" i="7"/>
  <c r="BM108" i="7"/>
  <c r="BN1" i="7"/>
  <c r="BM107" i="7"/>
  <c r="BM2" i="7"/>
  <c r="BM105" i="7"/>
  <c r="BO1" i="5"/>
  <c r="BN2" i="5"/>
  <c r="R88" i="8"/>
  <c r="R95" i="8" s="1"/>
  <c r="R112" i="8" s="1"/>
  <c r="P88" i="20"/>
  <c r="BF120" i="8"/>
  <c r="BO1" i="6"/>
  <c r="BN2" i="6"/>
  <c r="AE94" i="8"/>
  <c r="AE92" i="24"/>
  <c r="BO1" i="24"/>
  <c r="BN2" i="24"/>
  <c r="BL22" i="4"/>
  <c r="BL23" i="4"/>
  <c r="BL25" i="4"/>
  <c r="BL20" i="4"/>
  <c r="BL21" i="4"/>
  <c r="BL24" i="4"/>
  <c r="BI84" i="4"/>
  <c r="BH28" i="8" s="1"/>
  <c r="BJ206" i="4"/>
  <c r="BJ116" i="4" s="1"/>
  <c r="BI30" i="8" s="1"/>
  <c r="BJ115" i="4"/>
  <c r="BI29" i="8" s="1"/>
  <c r="BK26" i="4"/>
  <c r="BJ202" i="4"/>
  <c r="BJ201" i="4"/>
  <c r="BJ62" i="4" s="1"/>
  <c r="BJ63" i="4" s="1"/>
  <c r="BI26" i="8" s="1"/>
  <c r="BI83" i="4"/>
  <c r="BH27" i="8" s="1"/>
  <c r="BI211" i="4"/>
  <c r="BJ204" i="4"/>
  <c r="BJ203" i="4"/>
  <c r="BJ215" i="4"/>
  <c r="BI51" i="8" s="1"/>
  <c r="BH48" i="6"/>
  <c r="BG74" i="8" s="1"/>
  <c r="BH16" i="8"/>
  <c r="BG40" i="8"/>
  <c r="BF71" i="8"/>
  <c r="BG28" i="5" s="1"/>
  <c r="BF35" i="8"/>
  <c r="BG19" i="5" s="1"/>
  <c r="BG38" i="8"/>
  <c r="BG23" i="8"/>
  <c r="BE48" i="8"/>
  <c r="BI198" i="4"/>
  <c r="BK133" i="4"/>
  <c r="BK170" i="4" s="1"/>
  <c r="BK141" i="4"/>
  <c r="BK178" i="4" s="1"/>
  <c r="BK146" i="4"/>
  <c r="BK183" i="4" s="1"/>
  <c r="BK156" i="4"/>
  <c r="BK193" i="4" s="1"/>
  <c r="BJ161" i="4"/>
  <c r="BK134" i="4"/>
  <c r="BK171" i="4" s="1"/>
  <c r="BK142" i="4"/>
  <c r="BK179" i="4" s="1"/>
  <c r="BK147" i="4"/>
  <c r="BK184" i="4" s="1"/>
  <c r="BK205" i="4" s="1"/>
  <c r="BK158" i="4"/>
  <c r="BK195" i="4" s="1"/>
  <c r="BK135" i="4"/>
  <c r="BK172" i="4" s="1"/>
  <c r="BK143" i="4"/>
  <c r="BK180" i="4" s="1"/>
  <c r="BK148" i="4"/>
  <c r="BK185" i="4" s="1"/>
  <c r="BK159" i="4"/>
  <c r="BK196" i="4" s="1"/>
  <c r="BK128" i="4"/>
  <c r="BK165" i="4" s="1"/>
  <c r="BK136" i="4"/>
  <c r="BK173" i="4" s="1"/>
  <c r="BK144" i="4"/>
  <c r="BK181" i="4" s="1"/>
  <c r="BK157" i="4"/>
  <c r="BK194" i="4" s="1"/>
  <c r="BK160" i="4"/>
  <c r="BK197" i="4" s="1"/>
  <c r="BK129" i="4"/>
  <c r="BK166" i="4" s="1"/>
  <c r="BK137" i="4"/>
  <c r="BK174" i="4" s="1"/>
  <c r="BK145" i="4"/>
  <c r="BK182" i="4" s="1"/>
  <c r="BK152" i="4"/>
  <c r="BK189" i="4" s="1"/>
  <c r="BK130" i="4"/>
  <c r="BK167" i="4" s="1"/>
  <c r="BK138" i="4"/>
  <c r="BK175" i="4" s="1"/>
  <c r="BK150" i="4"/>
  <c r="BK187" i="4" s="1"/>
  <c r="BK153" i="4"/>
  <c r="BK190" i="4" s="1"/>
  <c r="BK131" i="4"/>
  <c r="BK168" i="4" s="1"/>
  <c r="BK139" i="4"/>
  <c r="BK176" i="4" s="1"/>
  <c r="BK149" i="4"/>
  <c r="BK186" i="4" s="1"/>
  <c r="BK154" i="4"/>
  <c r="BK191" i="4" s="1"/>
  <c r="BK132" i="4"/>
  <c r="BK169" i="4" s="1"/>
  <c r="BK140" i="4"/>
  <c r="BK177" i="4" s="1"/>
  <c r="BK151" i="4"/>
  <c r="BK188" i="4" s="1"/>
  <c r="BK155" i="4"/>
  <c r="BK192" i="4" s="1"/>
  <c r="BJ75" i="4"/>
  <c r="BJ79" i="4" s="1"/>
  <c r="BK33" i="4"/>
  <c r="BK49" i="4" s="1"/>
  <c r="BK58" i="4" s="1"/>
  <c r="BK32" i="4"/>
  <c r="BK48" i="4" s="1"/>
  <c r="BK57" i="4" s="1"/>
  <c r="BK31" i="4"/>
  <c r="BK98" i="4"/>
  <c r="BK106" i="4" s="1"/>
  <c r="BK99" i="4"/>
  <c r="BK107" i="4" s="1"/>
  <c r="BL10" i="4"/>
  <c r="BL100" i="4" s="1"/>
  <c r="BJ74" i="4"/>
  <c r="BJ78" i="4" s="1"/>
  <c r="BK100" i="4"/>
  <c r="BK108" i="4" s="1"/>
  <c r="BK117" i="4" s="1"/>
  <c r="BJ45" i="7"/>
  <c r="BJ79" i="7" s="1"/>
  <c r="BJ48" i="7"/>
  <c r="BJ82" i="7" s="1"/>
  <c r="BJ46" i="7"/>
  <c r="BJ80" i="7" s="1"/>
  <c r="BJ56" i="7"/>
  <c r="BJ90" i="7" s="1"/>
  <c r="BJ47" i="7"/>
  <c r="BJ51" i="7"/>
  <c r="BJ85" i="7" s="1"/>
  <c r="BJ52" i="7"/>
  <c r="BJ86" i="7" s="1"/>
  <c r="BJ49" i="7"/>
  <c r="BJ83" i="7" s="1"/>
  <c r="BJ55" i="7"/>
  <c r="BJ89" i="7" s="1"/>
  <c r="BJ53" i="7"/>
  <c r="BJ87" i="7" s="1"/>
  <c r="BJ60" i="7"/>
  <c r="BJ94" i="7" s="1"/>
  <c r="BJ54" i="7"/>
  <c r="BJ88" i="7" s="1"/>
  <c r="BJ57" i="7"/>
  <c r="BJ91" i="7" s="1"/>
  <c r="BJ59" i="7"/>
  <c r="BJ93" i="7" s="1"/>
  <c r="BJ65" i="7"/>
  <c r="BJ50" i="7"/>
  <c r="BJ84" i="7" s="1"/>
  <c r="BJ68" i="7"/>
  <c r="BJ72" i="7"/>
  <c r="BJ140" i="7" s="1"/>
  <c r="BK38" i="7" s="1"/>
  <c r="BJ61" i="7"/>
  <c r="BJ95" i="7" s="1"/>
  <c r="BJ62" i="7"/>
  <c r="BJ96" i="7" s="1"/>
  <c r="BJ63" i="7"/>
  <c r="BJ97" i="7" s="1"/>
  <c r="BJ64" i="7"/>
  <c r="BJ98" i="7" s="1"/>
  <c r="BJ58" i="7"/>
  <c r="BJ92" i="7" s="1"/>
  <c r="BJ66" i="7"/>
  <c r="BJ70" i="7"/>
  <c r="BJ138" i="7" s="1"/>
  <c r="BK36" i="7" s="1"/>
  <c r="BJ73" i="7"/>
  <c r="BJ141" i="7" s="1"/>
  <c r="BK39" i="7" s="1"/>
  <c r="BJ69" i="7"/>
  <c r="BJ71" i="7"/>
  <c r="BJ139" i="7" s="1"/>
  <c r="BK37" i="7" s="1"/>
  <c r="BJ67" i="7"/>
  <c r="BJ74" i="7"/>
  <c r="BJ142" i="7" s="1"/>
  <c r="BK40" i="7" s="1"/>
  <c r="BK35" i="4"/>
  <c r="BK51" i="4" s="1"/>
  <c r="BK60" i="4" s="1"/>
  <c r="BK101" i="4"/>
  <c r="BK109" i="4" s="1"/>
  <c r="BK118" i="4" s="1"/>
  <c r="BK36" i="4"/>
  <c r="BK52" i="4" s="1"/>
  <c r="BK61" i="4" s="1"/>
  <c r="BK102" i="4"/>
  <c r="BK110" i="4" s="1"/>
  <c r="BK119" i="4" s="1"/>
  <c r="BK34" i="4"/>
  <c r="BL4" i="7"/>
  <c r="BK5" i="7"/>
  <c r="BK6" i="7" s="1"/>
  <c r="BI17" i="8"/>
  <c r="BH44" i="8"/>
  <c r="BH41" i="8"/>
  <c r="BH42" i="8"/>
  <c r="BH43" i="8"/>
  <c r="BH46" i="8"/>
  <c r="BF39" i="8"/>
  <c r="BF47" i="8" s="1"/>
  <c r="BH45" i="8"/>
  <c r="BG27" i="8"/>
  <c r="BO1" i="8"/>
  <c r="BN2" i="8"/>
  <c r="BI121" i="4"/>
  <c r="BI33" i="8"/>
  <c r="BI21" i="8"/>
  <c r="BI32" i="8"/>
  <c r="BI20" i="8"/>
  <c r="BI18" i="8"/>
  <c r="BI31" i="8"/>
  <c r="BI19" i="8"/>
  <c r="BI34" i="8"/>
  <c r="BI22" i="8"/>
  <c r="BH15" i="8"/>
  <c r="BJ112" i="4"/>
  <c r="BK111" i="4"/>
  <c r="BK120" i="4" s="1"/>
  <c r="BI80" i="4"/>
  <c r="BH85" i="4"/>
  <c r="BL91" i="4"/>
  <c r="BL90" i="4"/>
  <c r="BI53" i="4"/>
  <c r="BH14" i="8" s="1"/>
  <c r="BI56" i="4"/>
  <c r="BL71" i="4"/>
  <c r="BL70" i="4"/>
  <c r="BL41" i="4"/>
  <c r="BL40" i="4"/>
  <c r="BL39" i="4"/>
  <c r="BL44" i="4"/>
  <c r="BL42" i="4"/>
  <c r="BL43" i="4"/>
  <c r="BJ53" i="4"/>
  <c r="BI14" i="8" s="1"/>
  <c r="V43" i="24"/>
  <c r="V68" i="24" s="1"/>
  <c r="V71" i="24" s="1"/>
  <c r="T109" i="14"/>
  <c r="S86" i="8"/>
  <c r="U18" i="5"/>
  <c r="W34" i="5"/>
  <c r="U32" i="5"/>
  <c r="V33" i="5"/>
  <c r="T31" i="5"/>
  <c r="T35" i="5" s="1"/>
  <c r="S119" i="8" s="1"/>
  <c r="BL12" i="4"/>
  <c r="BL9" i="4"/>
  <c r="U41" i="5"/>
  <c r="U42" i="5" s="1"/>
  <c r="U43" i="5" s="1"/>
  <c r="T76" i="8" s="1"/>
  <c r="T73" i="24" s="1"/>
  <c r="U85" i="8"/>
  <c r="AW41" i="6"/>
  <c r="BK219" i="4"/>
  <c r="BJ55" i="8" s="1"/>
  <c r="BK218" i="4"/>
  <c r="BJ54" i="8" s="1"/>
  <c r="BK221" i="4"/>
  <c r="BJ57" i="8" s="1"/>
  <c r="BK220" i="4"/>
  <c r="BJ56" i="8" s="1"/>
  <c r="BK226" i="4"/>
  <c r="BJ62" i="8" s="1"/>
  <c r="BK222" i="4"/>
  <c r="BJ58" i="8" s="1"/>
  <c r="BK225" i="4"/>
  <c r="BJ61" i="8" s="1"/>
  <c r="BK224" i="4"/>
  <c r="BJ60" i="8" s="1"/>
  <c r="BK227" i="4"/>
  <c r="BJ63" i="8" s="1"/>
  <c r="BK229" i="4"/>
  <c r="BJ65" i="8" s="1"/>
  <c r="BK233" i="4"/>
  <c r="BJ69" i="8" s="1"/>
  <c r="BK223" i="4"/>
  <c r="BJ59" i="8" s="1"/>
  <c r="BK231" i="4"/>
  <c r="BJ67" i="8" s="1"/>
  <c r="BK234" i="4"/>
  <c r="BJ70" i="8" s="1"/>
  <c r="BK230" i="4"/>
  <c r="BJ66" i="8" s="1"/>
  <c r="BK232" i="4"/>
  <c r="BJ68" i="8" s="1"/>
  <c r="BK228" i="4"/>
  <c r="BJ64" i="8" s="1"/>
  <c r="BK127" i="4"/>
  <c r="BK164" i="4" s="1"/>
  <c r="BJ103" i="7"/>
  <c r="BJ38" i="6"/>
  <c r="BK18" i="6" s="1"/>
  <c r="BI108" i="8"/>
  <c r="BN1" i="4"/>
  <c r="BM2" i="4"/>
  <c r="BJ33" i="6"/>
  <c r="BI134" i="8" s="1"/>
  <c r="BJ102" i="7"/>
  <c r="BE72" i="8"/>
  <c r="BE75" i="8" s="1"/>
  <c r="BF40" i="5" s="1"/>
  <c r="BE92" i="8"/>
  <c r="BE91" i="8"/>
  <c r="BI132" i="7"/>
  <c r="BJ30" i="7" s="1"/>
  <c r="BO3" i="24"/>
  <c r="BP4" i="24"/>
  <c r="BO8" i="24"/>
  <c r="BO112" i="24"/>
  <c r="BO78" i="24"/>
  <c r="BI127" i="7"/>
  <c r="BJ25" i="7" s="1"/>
  <c r="BI118" i="7"/>
  <c r="BJ16" i="7" s="1"/>
  <c r="BI124" i="7"/>
  <c r="BJ22" i="7" s="1"/>
  <c r="BI125" i="7"/>
  <c r="BJ23" i="7" s="1"/>
  <c r="BI137" i="7"/>
  <c r="BJ35" i="7" s="1"/>
  <c r="BI133" i="7"/>
  <c r="BJ31" i="7" s="1"/>
  <c r="BI123" i="7"/>
  <c r="BJ21" i="7" s="1"/>
  <c r="BI119" i="7"/>
  <c r="BJ17" i="7" s="1"/>
  <c r="BI129" i="7"/>
  <c r="BJ27" i="7" s="1"/>
  <c r="BI128" i="7"/>
  <c r="BJ26" i="7" s="1"/>
  <c r="BI120" i="7"/>
  <c r="BJ18" i="7" s="1"/>
  <c r="BI136" i="7"/>
  <c r="BJ34" i="7" s="1"/>
  <c r="BM11" i="4"/>
  <c r="BH109" i="7"/>
  <c r="BG73" i="8" s="1"/>
  <c r="BI131" i="7"/>
  <c r="BJ29" i="7" s="1"/>
  <c r="BG147" i="7"/>
  <c r="BH33" i="7"/>
  <c r="BH135" i="7" s="1"/>
  <c r="BH13" i="7"/>
  <c r="BH115" i="7" s="1"/>
  <c r="BG146" i="7"/>
  <c r="BH216" i="4"/>
  <c r="BG52" i="8" s="1"/>
  <c r="BH217" i="4"/>
  <c r="BG53" i="8" s="1"/>
  <c r="BJ39" i="6"/>
  <c r="BI217" i="4"/>
  <c r="BH53" i="8" s="1"/>
  <c r="BI216" i="4"/>
  <c r="BH52" i="8" s="1"/>
  <c r="BJ26" i="6"/>
  <c r="BI133" i="8" s="1"/>
  <c r="BJ37" i="6"/>
  <c r="AG143" i="7"/>
  <c r="AG148" i="7"/>
  <c r="AH11" i="7"/>
  <c r="BJ99" i="7"/>
  <c r="BI122" i="7"/>
  <c r="BJ20" i="7" s="1"/>
  <c r="AU99" i="8"/>
  <c r="AU104" i="8"/>
  <c r="AU106" i="8" s="1"/>
  <c r="BI154" i="7"/>
  <c r="BI75" i="7"/>
  <c r="BI79" i="7"/>
  <c r="BI117" i="7"/>
  <c r="BJ15" i="7" s="1"/>
  <c r="BI126" i="7"/>
  <c r="BJ24" i="7" s="1"/>
  <c r="BJ116" i="8"/>
  <c r="BJ80" i="8"/>
  <c r="BK4" i="8"/>
  <c r="BK132" i="8" s="1"/>
  <c r="BJ11" i="8"/>
  <c r="BJ7" i="8"/>
  <c r="BJ6" i="8"/>
  <c r="BJ5" i="8"/>
  <c r="BJ3" i="8"/>
  <c r="BI121" i="7"/>
  <c r="BJ19" i="7" s="1"/>
  <c r="BG127" i="8"/>
  <c r="BG129" i="8" s="1"/>
  <c r="BH155" i="7"/>
  <c r="BK25" i="6"/>
  <c r="BK24" i="6"/>
  <c r="BL4" i="6"/>
  <c r="BK13" i="6"/>
  <c r="BK32" i="6" s="1"/>
  <c r="BK11" i="6"/>
  <c r="BK30" i="6" s="1"/>
  <c r="BK23" i="6"/>
  <c r="BK3" i="6"/>
  <c r="BK12" i="6"/>
  <c r="BK31" i="6" s="1"/>
  <c r="BI134" i="7"/>
  <c r="BJ32" i="7" s="1"/>
  <c r="BJ100" i="7"/>
  <c r="BI153" i="7"/>
  <c r="BH128" i="8" s="1"/>
  <c r="BI45" i="6"/>
  <c r="BI40" i="6"/>
  <c r="BJ17" i="6"/>
  <c r="BI152" i="7"/>
  <c r="BI81" i="7"/>
  <c r="BG235" i="4"/>
  <c r="BI46" i="6"/>
  <c r="BJ18" i="6"/>
  <c r="BI20" i="6"/>
  <c r="BM4" i="4"/>
  <c r="BL3" i="4"/>
  <c r="BI116" i="7"/>
  <c r="BJ14" i="7" s="1"/>
  <c r="BH134" i="8"/>
  <c r="BH136" i="8" s="1"/>
  <c r="BK112" i="7"/>
  <c r="BK151" i="7"/>
  <c r="BK145" i="7"/>
  <c r="BK78" i="7"/>
  <c r="BK44" i="7"/>
  <c r="BK10" i="7"/>
  <c r="BK3" i="7"/>
  <c r="BL4" i="5"/>
  <c r="BK5" i="5"/>
  <c r="BK3" i="5"/>
  <c r="BI130" i="7"/>
  <c r="BJ28" i="7" s="1"/>
  <c r="BI47" i="6"/>
  <c r="BJ19" i="6"/>
  <c r="BI114" i="7"/>
  <c r="BJ12" i="7" s="1"/>
  <c r="BN105" i="7" l="1"/>
  <c r="BO1" i="7"/>
  <c r="BN107" i="7"/>
  <c r="BN106" i="7"/>
  <c r="BN104" i="7"/>
  <c r="BN108" i="7"/>
  <c r="BN2" i="7"/>
  <c r="BO2" i="5"/>
  <c r="BP1" i="5"/>
  <c r="BG120" i="8"/>
  <c r="BP1" i="6"/>
  <c r="BO2" i="6"/>
  <c r="S124" i="8"/>
  <c r="S139" i="8" s="1"/>
  <c r="Q124" i="14" s="1"/>
  <c r="S119" i="24"/>
  <c r="T74" i="24"/>
  <c r="T107" i="24"/>
  <c r="BO2" i="24"/>
  <c r="BP1" i="24"/>
  <c r="BJ84" i="4"/>
  <c r="BI28" i="8" s="1"/>
  <c r="BJ83" i="4"/>
  <c r="BM25" i="4"/>
  <c r="BM22" i="4"/>
  <c r="BM24" i="4"/>
  <c r="BM20" i="4"/>
  <c r="BM21" i="4"/>
  <c r="BM23" i="4"/>
  <c r="BJ211" i="4"/>
  <c r="BL26" i="4"/>
  <c r="BK201" i="4"/>
  <c r="BK62" i="4" s="1"/>
  <c r="BK115" i="4"/>
  <c r="BJ29" i="8" s="1"/>
  <c r="BI63" i="4"/>
  <c r="BH26" i="8" s="1"/>
  <c r="BH120" i="8" s="1"/>
  <c r="BK204" i="4"/>
  <c r="BK206" i="4"/>
  <c r="BK116" i="4" s="1"/>
  <c r="BJ30" i="8" s="1"/>
  <c r="BK203" i="4"/>
  <c r="BK202" i="4"/>
  <c r="BH40" i="8"/>
  <c r="BI48" i="6"/>
  <c r="BH74" i="8" s="1"/>
  <c r="BH121" i="8" s="1"/>
  <c r="BK215" i="4"/>
  <c r="BJ51" i="8" s="1"/>
  <c r="BI41" i="8"/>
  <c r="BH71" i="8"/>
  <c r="BI28" i="5" s="1"/>
  <c r="BH23" i="8"/>
  <c r="BG71" i="8"/>
  <c r="BH28" i="5" s="1"/>
  <c r="BG35" i="8"/>
  <c r="BH19" i="5" s="1"/>
  <c r="BF48" i="8"/>
  <c r="BF72" i="8"/>
  <c r="BF75" i="8" s="1"/>
  <c r="BG40" i="5" s="1"/>
  <c r="BJ198" i="4"/>
  <c r="BL147" i="4"/>
  <c r="BL184" i="4" s="1"/>
  <c r="BL205" i="4" s="1"/>
  <c r="BL146" i="4"/>
  <c r="BL183" i="4" s="1"/>
  <c r="BL154" i="4"/>
  <c r="BL191" i="4" s="1"/>
  <c r="BL155" i="4"/>
  <c r="BL192" i="4" s="1"/>
  <c r="BL130" i="4"/>
  <c r="BL167" i="4" s="1"/>
  <c r="BL131" i="4"/>
  <c r="BL168" i="4" s="1"/>
  <c r="BL138" i="4"/>
  <c r="BL175" i="4" s="1"/>
  <c r="BL139" i="4"/>
  <c r="BL176" i="4" s="1"/>
  <c r="BL133" i="4"/>
  <c r="BL170" i="4" s="1"/>
  <c r="BL141" i="4"/>
  <c r="BL178" i="4" s="1"/>
  <c r="BL149" i="4"/>
  <c r="BL186" i="4" s="1"/>
  <c r="BL157" i="4"/>
  <c r="BL194" i="4" s="1"/>
  <c r="BL134" i="4"/>
  <c r="BL171" i="4" s="1"/>
  <c r="BL142" i="4"/>
  <c r="BL179" i="4" s="1"/>
  <c r="BL150" i="4"/>
  <c r="BL187" i="4" s="1"/>
  <c r="BL158" i="4"/>
  <c r="BL195" i="4" s="1"/>
  <c r="BL135" i="4"/>
  <c r="BL172" i="4" s="1"/>
  <c r="BL143" i="4"/>
  <c r="BL180" i="4" s="1"/>
  <c r="BL151" i="4"/>
  <c r="BL188" i="4" s="1"/>
  <c r="BL159" i="4"/>
  <c r="BL196" i="4" s="1"/>
  <c r="BL128" i="4"/>
  <c r="BL165" i="4" s="1"/>
  <c r="BL136" i="4"/>
  <c r="BL173" i="4" s="1"/>
  <c r="BL144" i="4"/>
  <c r="BL181" i="4" s="1"/>
  <c r="BL152" i="4"/>
  <c r="BL189" i="4" s="1"/>
  <c r="BL160" i="4"/>
  <c r="BL197" i="4" s="1"/>
  <c r="BK161" i="4"/>
  <c r="BL129" i="4"/>
  <c r="BL166" i="4" s="1"/>
  <c r="BL137" i="4"/>
  <c r="BL174" i="4" s="1"/>
  <c r="BL145" i="4"/>
  <c r="BL182" i="4" s="1"/>
  <c r="BL153" i="4"/>
  <c r="BL190" i="4" s="1"/>
  <c r="BL132" i="4"/>
  <c r="BL169" i="4" s="1"/>
  <c r="BL140" i="4"/>
  <c r="BL177" i="4" s="1"/>
  <c r="BL148" i="4"/>
  <c r="BL185" i="4" s="1"/>
  <c r="BL156" i="4"/>
  <c r="BL193" i="4" s="1"/>
  <c r="BL103" i="4"/>
  <c r="BL111" i="4" s="1"/>
  <c r="BL120" i="4" s="1"/>
  <c r="BI16" i="8"/>
  <c r="BK75" i="4"/>
  <c r="BK79" i="4" s="1"/>
  <c r="BL102" i="4"/>
  <c r="BL110" i="4" s="1"/>
  <c r="BL119" i="4" s="1"/>
  <c r="BK50" i="4"/>
  <c r="BK59" i="4" s="1"/>
  <c r="BK74" i="4"/>
  <c r="BK78" i="4" s="1"/>
  <c r="BL101" i="4"/>
  <c r="BL109" i="4" s="1"/>
  <c r="BL118" i="4" s="1"/>
  <c r="BL98" i="4"/>
  <c r="BL106" i="4" s="1"/>
  <c r="BL34" i="4"/>
  <c r="BL50" i="4" s="1"/>
  <c r="BL59" i="4" s="1"/>
  <c r="BL35" i="4"/>
  <c r="BL51" i="4" s="1"/>
  <c r="BL60" i="4" s="1"/>
  <c r="BL36" i="4"/>
  <c r="BL52" i="4" s="1"/>
  <c r="BL61" i="4" s="1"/>
  <c r="BL31" i="4"/>
  <c r="BL33" i="4"/>
  <c r="BL49" i="4" s="1"/>
  <c r="BL58" i="4" s="1"/>
  <c r="BL99" i="4"/>
  <c r="BL107" i="4" s="1"/>
  <c r="BL32" i="4"/>
  <c r="BL48" i="4" s="1"/>
  <c r="BL57" i="4" s="1"/>
  <c r="BK46" i="7"/>
  <c r="BK80" i="7" s="1"/>
  <c r="BK45" i="7"/>
  <c r="BK49" i="7"/>
  <c r="BK83" i="7" s="1"/>
  <c r="BK48" i="7"/>
  <c r="BK82" i="7" s="1"/>
  <c r="BK47" i="7"/>
  <c r="BK50" i="7"/>
  <c r="BK55" i="7"/>
  <c r="BK89" i="7" s="1"/>
  <c r="BK58" i="7"/>
  <c r="BK92" i="7" s="1"/>
  <c r="BK52" i="7"/>
  <c r="BK86" i="7" s="1"/>
  <c r="BK51" i="7"/>
  <c r="BK85" i="7" s="1"/>
  <c r="BK54" i="7"/>
  <c r="BK88" i="7" s="1"/>
  <c r="BK57" i="7"/>
  <c r="BK59" i="7"/>
  <c r="BK93" i="7" s="1"/>
  <c r="BK56" i="7"/>
  <c r="BK90" i="7" s="1"/>
  <c r="BK53" i="7"/>
  <c r="BK87" i="7" s="1"/>
  <c r="BK60" i="7"/>
  <c r="BK94" i="7" s="1"/>
  <c r="BK61" i="7"/>
  <c r="BK95" i="7" s="1"/>
  <c r="BK68" i="7"/>
  <c r="BK72" i="7"/>
  <c r="BK140" i="7" s="1"/>
  <c r="BL38" i="7" s="1"/>
  <c r="BK62" i="7"/>
  <c r="BK96" i="7" s="1"/>
  <c r="BK63" i="7"/>
  <c r="BK97" i="7" s="1"/>
  <c r="BK64" i="7"/>
  <c r="BK98" i="7" s="1"/>
  <c r="BK65" i="7"/>
  <c r="BK66" i="7"/>
  <c r="BK69" i="7"/>
  <c r="BK70" i="7"/>
  <c r="BK138" i="7" s="1"/>
  <c r="BL36" i="7" s="1"/>
  <c r="BK67" i="7"/>
  <c r="BK71" i="7"/>
  <c r="BK139" i="7" s="1"/>
  <c r="BL37" i="7" s="1"/>
  <c r="BK74" i="7"/>
  <c r="BK142" i="7" s="1"/>
  <c r="BL40" i="7" s="1"/>
  <c r="BK73" i="7"/>
  <c r="BK141" i="7" s="1"/>
  <c r="BL39" i="7" s="1"/>
  <c r="BM10" i="4"/>
  <c r="BM99" i="4" s="1"/>
  <c r="BM4" i="7"/>
  <c r="BL5" i="7"/>
  <c r="BL6" i="7" s="1"/>
  <c r="BI43" i="8"/>
  <c r="BI46" i="8"/>
  <c r="BI45" i="8"/>
  <c r="BG39" i="8"/>
  <c r="BG47" i="8" s="1"/>
  <c r="BI38" i="8"/>
  <c r="BH39" i="8"/>
  <c r="BI42" i="8"/>
  <c r="BI44" i="8"/>
  <c r="BP1" i="8"/>
  <c r="BO2" i="8"/>
  <c r="BJ121" i="4"/>
  <c r="BJ17" i="8"/>
  <c r="BJ18" i="8"/>
  <c r="BJ34" i="8"/>
  <c r="BJ22" i="8"/>
  <c r="BJ33" i="8"/>
  <c r="BJ21" i="8"/>
  <c r="BJ32" i="8"/>
  <c r="BJ20" i="8"/>
  <c r="BJ31" i="8"/>
  <c r="BJ19" i="8"/>
  <c r="BI15" i="8"/>
  <c r="BK112" i="4"/>
  <c r="BL108" i="4"/>
  <c r="BL117" i="4" s="1"/>
  <c r="BJ80" i="4"/>
  <c r="BI85" i="4"/>
  <c r="BM91" i="4"/>
  <c r="BM90" i="4"/>
  <c r="BM71" i="4"/>
  <c r="BM70" i="4"/>
  <c r="BK47" i="4"/>
  <c r="BM42" i="4"/>
  <c r="BM41" i="4"/>
  <c r="BM40" i="4"/>
  <c r="BM39" i="4"/>
  <c r="BM44" i="4"/>
  <c r="BM43" i="4"/>
  <c r="W8" i="5"/>
  <c r="Y11" i="5" s="1"/>
  <c r="V44" i="24"/>
  <c r="T36" i="5"/>
  <c r="S98" i="8" s="1"/>
  <c r="U20" i="5"/>
  <c r="U27" i="5" s="1"/>
  <c r="U29" i="5" s="1"/>
  <c r="BM12" i="4"/>
  <c r="BM9" i="4"/>
  <c r="T122" i="8"/>
  <c r="T77" i="8"/>
  <c r="BJ46" i="6"/>
  <c r="AX41" i="6"/>
  <c r="AW104" i="8" s="1"/>
  <c r="AW106" i="8" s="1"/>
  <c r="BL220" i="4"/>
  <c r="BK56" i="8" s="1"/>
  <c r="BL219" i="4"/>
  <c r="BK55" i="8" s="1"/>
  <c r="BL218" i="4"/>
  <c r="BK54" i="8" s="1"/>
  <c r="BL222" i="4"/>
  <c r="BK58" i="8" s="1"/>
  <c r="BL223" i="4"/>
  <c r="BK59" i="8" s="1"/>
  <c r="BL224" i="4"/>
  <c r="BK60" i="8" s="1"/>
  <c r="BL221" i="4"/>
  <c r="BK57" i="8" s="1"/>
  <c r="BL227" i="4"/>
  <c r="BK63" i="8" s="1"/>
  <c r="BL226" i="4"/>
  <c r="BK62" i="8" s="1"/>
  <c r="BL230" i="4"/>
  <c r="BK66" i="8" s="1"/>
  <c r="BL225" i="4"/>
  <c r="BK61" i="8" s="1"/>
  <c r="BL229" i="4"/>
  <c r="BK65" i="8" s="1"/>
  <c r="BL228" i="4"/>
  <c r="BK64" i="8" s="1"/>
  <c r="BL231" i="4"/>
  <c r="BK67" i="8" s="1"/>
  <c r="BL233" i="4"/>
  <c r="BK69" i="8" s="1"/>
  <c r="BL234" i="4"/>
  <c r="BK70" i="8" s="1"/>
  <c r="BL232" i="4"/>
  <c r="BK68" i="8" s="1"/>
  <c r="BL127" i="4"/>
  <c r="BL164" i="4" s="1"/>
  <c r="BJ137" i="7"/>
  <c r="BK35" i="7" s="1"/>
  <c r="BI136" i="8"/>
  <c r="BJ127" i="7"/>
  <c r="BK25" i="7" s="1"/>
  <c r="BJ136" i="7"/>
  <c r="BK34" i="7" s="1"/>
  <c r="BJ124" i="7"/>
  <c r="BK22" i="7" s="1"/>
  <c r="BJ118" i="7"/>
  <c r="BK16" i="7" s="1"/>
  <c r="BO1" i="4"/>
  <c r="BN2" i="4"/>
  <c r="BJ120" i="7"/>
  <c r="BK18" i="7" s="1"/>
  <c r="BJ132" i="7"/>
  <c r="BK30" i="7" s="1"/>
  <c r="BJ123" i="7"/>
  <c r="BK21" i="7" s="1"/>
  <c r="BF91" i="8"/>
  <c r="BF92" i="8"/>
  <c r="BQ4" i="24"/>
  <c r="BP3" i="24"/>
  <c r="BP8" i="24"/>
  <c r="BP78" i="24"/>
  <c r="BP112" i="24"/>
  <c r="BJ133" i="7"/>
  <c r="BK31" i="7" s="1"/>
  <c r="BJ117" i="7"/>
  <c r="BK15" i="7" s="1"/>
  <c r="BJ128" i="7"/>
  <c r="BK26" i="7" s="1"/>
  <c r="BJ126" i="7"/>
  <c r="BK24" i="7" s="1"/>
  <c r="BJ116" i="7"/>
  <c r="BK14" i="7" s="1"/>
  <c r="BJ121" i="7"/>
  <c r="BK19" i="7" s="1"/>
  <c r="BI235" i="4"/>
  <c r="BJ125" i="7"/>
  <c r="BK23" i="7" s="1"/>
  <c r="BJ134" i="7"/>
  <c r="BK32" i="7" s="1"/>
  <c r="BK39" i="6"/>
  <c r="BL19" i="6" s="1"/>
  <c r="BJ20" i="6"/>
  <c r="BN11" i="4"/>
  <c r="BM4" i="5"/>
  <c r="BL5" i="5"/>
  <c r="BL3" i="5"/>
  <c r="BK103" i="7"/>
  <c r="BJ75" i="7"/>
  <c r="BK100" i="7"/>
  <c r="AF93" i="8"/>
  <c r="AG149" i="7"/>
  <c r="BK19" i="6"/>
  <c r="BK20" i="6" s="1"/>
  <c r="BJ47" i="6"/>
  <c r="BJ119" i="7"/>
  <c r="BK17" i="7" s="1"/>
  <c r="BH147" i="7"/>
  <c r="BI33" i="7"/>
  <c r="BI135" i="7" s="1"/>
  <c r="BI109" i="7"/>
  <c r="BH73" i="8" s="1"/>
  <c r="BJ122" i="7"/>
  <c r="BK20" i="7" s="1"/>
  <c r="BJ45" i="6"/>
  <c r="BJ40" i="6"/>
  <c r="BK17" i="6"/>
  <c r="BH146" i="7"/>
  <c r="BI13" i="7"/>
  <c r="BI115" i="7" s="1"/>
  <c r="AH41" i="7"/>
  <c r="AH113" i="7"/>
  <c r="BH235" i="4"/>
  <c r="BJ114" i="7"/>
  <c r="BK12" i="7" s="1"/>
  <c r="BJ130" i="7"/>
  <c r="BK28" i="7" s="1"/>
  <c r="BJ154" i="7"/>
  <c r="BK37" i="6"/>
  <c r="BK26" i="6"/>
  <c r="BJ133" i="8" s="1"/>
  <c r="BL112" i="7"/>
  <c r="BL151" i="7"/>
  <c r="BL145" i="7"/>
  <c r="BL78" i="7"/>
  <c r="BL44" i="7"/>
  <c r="BL10" i="7"/>
  <c r="BL3" i="7"/>
  <c r="BJ108" i="8"/>
  <c r="BH127" i="8"/>
  <c r="BH129" i="8" s="1"/>
  <c r="BI155" i="7"/>
  <c r="BK33" i="6"/>
  <c r="BK102" i="7"/>
  <c r="AV99" i="8"/>
  <c r="AV104" i="8"/>
  <c r="AV106" i="8" s="1"/>
  <c r="BJ152" i="7"/>
  <c r="BJ81" i="7"/>
  <c r="BL24" i="6"/>
  <c r="BL13" i="6"/>
  <c r="BL32" i="6" s="1"/>
  <c r="BL11" i="6"/>
  <c r="BL30" i="6" s="1"/>
  <c r="BL23" i="6"/>
  <c r="BL3" i="6"/>
  <c r="BL12" i="6"/>
  <c r="BL31" i="6" s="1"/>
  <c r="BL25" i="6"/>
  <c r="BM4" i="6"/>
  <c r="BJ153" i="7"/>
  <c r="BI128" i="8" s="1"/>
  <c r="BJ101" i="7"/>
  <c r="BJ129" i="7"/>
  <c r="BK27" i="7" s="1"/>
  <c r="BJ131" i="7"/>
  <c r="BK29" i="7" s="1"/>
  <c r="BK99" i="7"/>
  <c r="BN4" i="4"/>
  <c r="BM3" i="4"/>
  <c r="BG121" i="8"/>
  <c r="BK38" i="6"/>
  <c r="BK116" i="8"/>
  <c r="BK80" i="8"/>
  <c r="BL4" i="8"/>
  <c r="BL132" i="8" s="1"/>
  <c r="BK11" i="8"/>
  <c r="BK7" i="8"/>
  <c r="BK6" i="8"/>
  <c r="BK5" i="8"/>
  <c r="BK3" i="8"/>
  <c r="BO108" i="7" l="1"/>
  <c r="BO105" i="7"/>
  <c r="BO107" i="7"/>
  <c r="BO2" i="7"/>
  <c r="BO106" i="7"/>
  <c r="BP1" i="7"/>
  <c r="BO104" i="7"/>
  <c r="BQ1" i="5"/>
  <c r="BP2" i="5"/>
  <c r="S140" i="8"/>
  <c r="T138" i="8" s="1"/>
  <c r="BQ1" i="6"/>
  <c r="BP2" i="6"/>
  <c r="S134" i="24"/>
  <c r="S133" i="24"/>
  <c r="S101" i="8"/>
  <c r="S111" i="8" s="1"/>
  <c r="S99" i="24"/>
  <c r="S109" i="24" s="1"/>
  <c r="AF94" i="8"/>
  <c r="AF92" i="24"/>
  <c r="T108" i="24"/>
  <c r="BQ1" i="24"/>
  <c r="BP2" i="24"/>
  <c r="BN20" i="4"/>
  <c r="BN25" i="4"/>
  <c r="BN21" i="4"/>
  <c r="BN24" i="4"/>
  <c r="BN22" i="4"/>
  <c r="BN23" i="4"/>
  <c r="BL115" i="4"/>
  <c r="BK29" i="8" s="1"/>
  <c r="BK83" i="4"/>
  <c r="BJ27" i="8" s="1"/>
  <c r="BK84" i="4"/>
  <c r="BJ28" i="8" s="1"/>
  <c r="BM26" i="4"/>
  <c r="BL206" i="4"/>
  <c r="BL116" i="4" s="1"/>
  <c r="BK30" i="8" s="1"/>
  <c r="BL204" i="4"/>
  <c r="BL203" i="4"/>
  <c r="BK211" i="4"/>
  <c r="BH35" i="8"/>
  <c r="BI19" i="5" s="1"/>
  <c r="BH38" i="8"/>
  <c r="BH47" i="8" s="1"/>
  <c r="BL201" i="4"/>
  <c r="BL202" i="4"/>
  <c r="BL215" i="4"/>
  <c r="BK51" i="8" s="1"/>
  <c r="BJ48" i="6"/>
  <c r="BI74" i="8" s="1"/>
  <c r="BI121" i="8" s="1"/>
  <c r="BJ16" i="8"/>
  <c r="BI40" i="8"/>
  <c r="BI23" i="8"/>
  <c r="BG48" i="8"/>
  <c r="BG72" i="8"/>
  <c r="BG75" i="8" s="1"/>
  <c r="BH40" i="5" s="1"/>
  <c r="BK198" i="4"/>
  <c r="BM132" i="4"/>
  <c r="BM169" i="4" s="1"/>
  <c r="BM141" i="4"/>
  <c r="BM178" i="4" s="1"/>
  <c r="BM156" i="4"/>
  <c r="BM193" i="4" s="1"/>
  <c r="BM160" i="4"/>
  <c r="BM197" i="4" s="1"/>
  <c r="BM140" i="4"/>
  <c r="BM177" i="4" s="1"/>
  <c r="BM142" i="4"/>
  <c r="BM179" i="4" s="1"/>
  <c r="BM152" i="4"/>
  <c r="BM189" i="4" s="1"/>
  <c r="BM157" i="4"/>
  <c r="BM194" i="4" s="1"/>
  <c r="BM128" i="4"/>
  <c r="BM165" i="4" s="1"/>
  <c r="BM143" i="4"/>
  <c r="BM180" i="4" s="1"/>
  <c r="BM155" i="4"/>
  <c r="BM192" i="4" s="1"/>
  <c r="BM159" i="4"/>
  <c r="BM196" i="4" s="1"/>
  <c r="BM137" i="4"/>
  <c r="BM174" i="4" s="1"/>
  <c r="BM129" i="4"/>
  <c r="BM166" i="4" s="1"/>
  <c r="BM144" i="4"/>
  <c r="BM181" i="4" s="1"/>
  <c r="BM148" i="4"/>
  <c r="BM185" i="4" s="1"/>
  <c r="BM158" i="4"/>
  <c r="BM195" i="4" s="1"/>
  <c r="BM136" i="4"/>
  <c r="BM173" i="4" s="1"/>
  <c r="BM130" i="4"/>
  <c r="BM167" i="4" s="1"/>
  <c r="BM145" i="4"/>
  <c r="BM182" i="4" s="1"/>
  <c r="BM149" i="4"/>
  <c r="BM186" i="4" s="1"/>
  <c r="BM135" i="4"/>
  <c r="BM172" i="4" s="1"/>
  <c r="BM131" i="4"/>
  <c r="BM168" i="4" s="1"/>
  <c r="BM146" i="4"/>
  <c r="BM183" i="4" s="1"/>
  <c r="BM150" i="4"/>
  <c r="BM187" i="4" s="1"/>
  <c r="BM134" i="4"/>
  <c r="BM171" i="4" s="1"/>
  <c r="BM139" i="4"/>
  <c r="BM176" i="4" s="1"/>
  <c r="BM147" i="4"/>
  <c r="BM184" i="4" s="1"/>
  <c r="BM205" i="4" s="1"/>
  <c r="BM151" i="4"/>
  <c r="BM188" i="4" s="1"/>
  <c r="BL161" i="4"/>
  <c r="BM133" i="4"/>
  <c r="BM170" i="4" s="1"/>
  <c r="BM138" i="4"/>
  <c r="BM175" i="4" s="1"/>
  <c r="BM154" i="4"/>
  <c r="BM191" i="4" s="1"/>
  <c r="BM153" i="4"/>
  <c r="BM190" i="4" s="1"/>
  <c r="BM32" i="4"/>
  <c r="BM48" i="4" s="1"/>
  <c r="BM57" i="4" s="1"/>
  <c r="BM35" i="4"/>
  <c r="BM51" i="4" s="1"/>
  <c r="BM60" i="4" s="1"/>
  <c r="BL75" i="4"/>
  <c r="BL79" i="4" s="1"/>
  <c r="BL74" i="4"/>
  <c r="BL78" i="4" s="1"/>
  <c r="BM36" i="4"/>
  <c r="BM52" i="4" s="1"/>
  <c r="BM61" i="4" s="1"/>
  <c r="BM100" i="4"/>
  <c r="BM108" i="4" s="1"/>
  <c r="BM117" i="4" s="1"/>
  <c r="BM101" i="4"/>
  <c r="BM109" i="4" s="1"/>
  <c r="BM118" i="4" s="1"/>
  <c r="BN10" i="4"/>
  <c r="BN99" i="4" s="1"/>
  <c r="BL46" i="7"/>
  <c r="BL80" i="7" s="1"/>
  <c r="BL51" i="7"/>
  <c r="BL85" i="7" s="1"/>
  <c r="BL53" i="7"/>
  <c r="BL87" i="7" s="1"/>
  <c r="BL45" i="7"/>
  <c r="BL50" i="7"/>
  <c r="BL84" i="7" s="1"/>
  <c r="BL52" i="7"/>
  <c r="BL86" i="7" s="1"/>
  <c r="BL54" i="7"/>
  <c r="BL88" i="7" s="1"/>
  <c r="BL47" i="7"/>
  <c r="BL81" i="7" s="1"/>
  <c r="BL49" i="7"/>
  <c r="BL83" i="7" s="1"/>
  <c r="BL56" i="7"/>
  <c r="BL90" i="7" s="1"/>
  <c r="BL58" i="7"/>
  <c r="BL92" i="7" s="1"/>
  <c r="BL57" i="7"/>
  <c r="BL91" i="7" s="1"/>
  <c r="BL48" i="7"/>
  <c r="BL82" i="7" s="1"/>
  <c r="BL62" i="7"/>
  <c r="BL96" i="7" s="1"/>
  <c r="BL64" i="7"/>
  <c r="BL98" i="7" s="1"/>
  <c r="BL60" i="7"/>
  <c r="BL94" i="7" s="1"/>
  <c r="BL63" i="7"/>
  <c r="BL97" i="7" s="1"/>
  <c r="BL66" i="7"/>
  <c r="BL59" i="7"/>
  <c r="BL93" i="7" s="1"/>
  <c r="BL55" i="7"/>
  <c r="BL89" i="7" s="1"/>
  <c r="BL69" i="7"/>
  <c r="BL61" i="7"/>
  <c r="BL95" i="7" s="1"/>
  <c r="BL67" i="7"/>
  <c r="BL71" i="7"/>
  <c r="BL139" i="7" s="1"/>
  <c r="BM37" i="7" s="1"/>
  <c r="BL72" i="7"/>
  <c r="BL140" i="7" s="1"/>
  <c r="BM38" i="7" s="1"/>
  <c r="BL74" i="7"/>
  <c r="BL142" i="7" s="1"/>
  <c r="BM40" i="7" s="1"/>
  <c r="BL73" i="7"/>
  <c r="BL141" i="7" s="1"/>
  <c r="BM39" i="7" s="1"/>
  <c r="BL68" i="7"/>
  <c r="BL65" i="7"/>
  <c r="BL70" i="7"/>
  <c r="BL138" i="7" s="1"/>
  <c r="BM36" i="7" s="1"/>
  <c r="BM34" i="4"/>
  <c r="BM50" i="4" s="1"/>
  <c r="BM59" i="4" s="1"/>
  <c r="BM31" i="4"/>
  <c r="BM103" i="4"/>
  <c r="BM111" i="4" s="1"/>
  <c r="BM120" i="4" s="1"/>
  <c r="BM33" i="4"/>
  <c r="BM49" i="4" s="1"/>
  <c r="BM58" i="4" s="1"/>
  <c r="BM98" i="4"/>
  <c r="BM106" i="4" s="1"/>
  <c r="BM102" i="4"/>
  <c r="BM110" i="4" s="1"/>
  <c r="BM119" i="4" s="1"/>
  <c r="BN4" i="7"/>
  <c r="BM5" i="7"/>
  <c r="BM6" i="7" s="1"/>
  <c r="BJ45" i="8"/>
  <c r="BJ43" i="8"/>
  <c r="BJ42" i="8"/>
  <c r="BJ46" i="8"/>
  <c r="BJ44" i="8"/>
  <c r="BJ41" i="8"/>
  <c r="BI27" i="8"/>
  <c r="BQ1" i="8"/>
  <c r="BP2" i="8"/>
  <c r="BK121" i="4"/>
  <c r="BK18" i="8"/>
  <c r="BK31" i="8"/>
  <c r="BK19" i="8"/>
  <c r="BK34" i="8"/>
  <c r="BK22" i="8"/>
  <c r="BK32" i="8"/>
  <c r="BK20" i="8"/>
  <c r="BK33" i="8"/>
  <c r="BK21" i="8"/>
  <c r="BK17" i="8"/>
  <c r="BJ15" i="8"/>
  <c r="BL112" i="4"/>
  <c r="BM107" i="4"/>
  <c r="BK80" i="4"/>
  <c r="BJ85" i="4"/>
  <c r="BN91" i="4"/>
  <c r="BN90" i="4"/>
  <c r="BK53" i="4"/>
  <c r="BJ14" i="8" s="1"/>
  <c r="BK56" i="4"/>
  <c r="BK63" i="4" s="1"/>
  <c r="BN70" i="4"/>
  <c r="BN71" i="4"/>
  <c r="BL47" i="4"/>
  <c r="BN43" i="4"/>
  <c r="BN42" i="4"/>
  <c r="BN41" i="4"/>
  <c r="BN40" i="4"/>
  <c r="BN39" i="4"/>
  <c r="BN44" i="4"/>
  <c r="Z12" i="5"/>
  <c r="X10" i="5"/>
  <c r="W9" i="5"/>
  <c r="W14" i="5" s="1"/>
  <c r="V118" i="8" s="1"/>
  <c r="W43" i="24"/>
  <c r="W68" i="24" s="1"/>
  <c r="W71" i="24" s="1"/>
  <c r="U21" i="5"/>
  <c r="V32" i="5"/>
  <c r="X34" i="5"/>
  <c r="W33" i="5"/>
  <c r="U31" i="5"/>
  <c r="U35" i="5" s="1"/>
  <c r="T119" i="8" s="1"/>
  <c r="BN12" i="4"/>
  <c r="BN9" i="4"/>
  <c r="R121" i="14"/>
  <c r="T109" i="8"/>
  <c r="T110" i="8" s="1"/>
  <c r="AW99" i="8"/>
  <c r="BK47" i="6"/>
  <c r="AY41" i="6"/>
  <c r="BM221" i="4"/>
  <c r="BL57" i="8" s="1"/>
  <c r="BM220" i="4"/>
  <c r="BL56" i="8" s="1"/>
  <c r="BM219" i="4"/>
  <c r="BL55" i="8" s="1"/>
  <c r="BM218" i="4"/>
  <c r="BL54" i="8" s="1"/>
  <c r="BM223" i="4"/>
  <c r="BL59" i="8" s="1"/>
  <c r="BM225" i="4"/>
  <c r="BL61" i="8" s="1"/>
  <c r="BM224" i="4"/>
  <c r="BL60" i="8" s="1"/>
  <c r="BM227" i="4"/>
  <c r="BL63" i="8" s="1"/>
  <c r="BM231" i="4"/>
  <c r="BL67" i="8" s="1"/>
  <c r="BM228" i="4"/>
  <c r="BL64" i="8" s="1"/>
  <c r="BM230" i="4"/>
  <c r="BL66" i="8" s="1"/>
  <c r="BM222" i="4"/>
  <c r="BL58" i="8" s="1"/>
  <c r="BM232" i="4"/>
  <c r="BL68" i="8" s="1"/>
  <c r="BM233" i="4"/>
  <c r="BL69" i="8" s="1"/>
  <c r="BM226" i="4"/>
  <c r="BL62" i="8" s="1"/>
  <c r="BM229" i="4"/>
  <c r="BL65" i="8" s="1"/>
  <c r="BM234" i="4"/>
  <c r="BL70" i="8" s="1"/>
  <c r="BM127" i="4"/>
  <c r="BM164" i="4" s="1"/>
  <c r="BK127" i="7"/>
  <c r="BL25" i="7" s="1"/>
  <c r="BK121" i="7"/>
  <c r="BL19" i="7" s="1"/>
  <c r="BK124" i="7"/>
  <c r="BL22" i="7" s="1"/>
  <c r="BK122" i="7"/>
  <c r="BL20" i="7" s="1"/>
  <c r="BK123" i="7"/>
  <c r="BL21" i="7" s="1"/>
  <c r="BO2" i="4"/>
  <c r="BP1" i="4"/>
  <c r="BG92" i="8"/>
  <c r="BG91" i="8"/>
  <c r="BK128" i="7"/>
  <c r="BL26" i="7" s="1"/>
  <c r="BR4" i="24"/>
  <c r="BQ8" i="24"/>
  <c r="BQ3" i="24"/>
  <c r="BQ78" i="24"/>
  <c r="BQ112" i="24"/>
  <c r="BK131" i="7"/>
  <c r="BL29" i="7" s="1"/>
  <c r="BK130" i="7"/>
  <c r="BL28" i="7" s="1"/>
  <c r="BJ109" i="7"/>
  <c r="BI73" i="8" s="1"/>
  <c r="BL39" i="6"/>
  <c r="BL47" i="6" s="1"/>
  <c r="BL99" i="7"/>
  <c r="BO11" i="4"/>
  <c r="BL102" i="7"/>
  <c r="BI127" i="8"/>
  <c r="BI129" i="8" s="1"/>
  <c r="BJ155" i="7"/>
  <c r="BK137" i="7"/>
  <c r="BL35" i="7" s="1"/>
  <c r="BK120" i="7"/>
  <c r="BL18" i="7" s="1"/>
  <c r="BK84" i="7"/>
  <c r="BK118" i="7" s="1"/>
  <c r="BL16" i="7" s="1"/>
  <c r="BL26" i="6"/>
  <c r="BK133" i="8" s="1"/>
  <c r="BL37" i="6"/>
  <c r="BK91" i="7"/>
  <c r="BK125" i="7" s="1"/>
  <c r="BL23" i="7" s="1"/>
  <c r="BK136" i="7"/>
  <c r="BL34" i="7" s="1"/>
  <c r="BL100" i="7"/>
  <c r="BK114" i="7"/>
  <c r="BL12" i="7" s="1"/>
  <c r="BK116" i="7"/>
  <c r="BL14" i="7" s="1"/>
  <c r="BK217" i="4"/>
  <c r="BJ53" i="8" s="1"/>
  <c r="BK216" i="4"/>
  <c r="BJ52" i="8" s="1"/>
  <c r="BK129" i="7"/>
  <c r="BL27" i="7" s="1"/>
  <c r="BL33" i="6"/>
  <c r="BK152" i="7"/>
  <c r="BK81" i="7"/>
  <c r="BK108" i="8"/>
  <c r="BL116" i="8"/>
  <c r="BL80" i="8"/>
  <c r="BM4" i="8"/>
  <c r="BM132" i="8" s="1"/>
  <c r="BL11" i="8"/>
  <c r="BL7" i="8"/>
  <c r="BL6" i="8"/>
  <c r="BL5" i="8"/>
  <c r="BL3" i="8"/>
  <c r="BK133" i="7"/>
  <c r="BL31" i="7" s="1"/>
  <c r="BL103" i="7"/>
  <c r="BK45" i="6"/>
  <c r="BK40" i="6"/>
  <c r="BL17" i="6"/>
  <c r="AH148" i="7"/>
  <c r="AH143" i="7"/>
  <c r="AI11" i="7"/>
  <c r="BI147" i="7"/>
  <c r="BJ33" i="7"/>
  <c r="BJ135" i="7" s="1"/>
  <c r="BK119" i="7"/>
  <c r="BL17" i="7" s="1"/>
  <c r="BN4" i="5"/>
  <c r="BM5" i="5"/>
  <c r="BM3" i="5"/>
  <c r="BL38" i="6"/>
  <c r="BJ217" i="4"/>
  <c r="BI53" i="8" s="1"/>
  <c r="BJ216" i="4"/>
  <c r="BI52" i="8" s="1"/>
  <c r="BM151" i="7"/>
  <c r="BM145" i="7"/>
  <c r="BM112" i="7"/>
  <c r="BM78" i="7"/>
  <c r="BM44" i="7"/>
  <c r="BM10" i="7"/>
  <c r="BM3" i="7"/>
  <c r="BK153" i="7"/>
  <c r="BJ128" i="8" s="1"/>
  <c r="BK101" i="7"/>
  <c r="BJ13" i="7"/>
  <c r="BJ115" i="7" s="1"/>
  <c r="BI146" i="7"/>
  <c r="BJ134" i="8"/>
  <c r="BJ136" i="8" s="1"/>
  <c r="BK46" i="6"/>
  <c r="BL18" i="6"/>
  <c r="BL20" i="6" s="1"/>
  <c r="BO4" i="4"/>
  <c r="BN3" i="4"/>
  <c r="BM24" i="6"/>
  <c r="BM25" i="6"/>
  <c r="BM13" i="6"/>
  <c r="BM32" i="6" s="1"/>
  <c r="BM11" i="6"/>
  <c r="BM30" i="6" s="1"/>
  <c r="BM23" i="6"/>
  <c r="BM3" i="6"/>
  <c r="BM12" i="6"/>
  <c r="BM31" i="6" s="1"/>
  <c r="BN4" i="6"/>
  <c r="BK132" i="7"/>
  <c r="BL30" i="7" s="1"/>
  <c r="BK117" i="7"/>
  <c r="BL15" i="7" s="1"/>
  <c r="BK126" i="7"/>
  <c r="BL24" i="7" s="1"/>
  <c r="BK134" i="7"/>
  <c r="BL32" i="7" s="1"/>
  <c r="BK154" i="7"/>
  <c r="BK75" i="7"/>
  <c r="BK79" i="7"/>
  <c r="BP104" i="7" l="1"/>
  <c r="BP2" i="7"/>
  <c r="BP107" i="7"/>
  <c r="BP105" i="7"/>
  <c r="BP106" i="7"/>
  <c r="BP108" i="7"/>
  <c r="BQ1" i="7"/>
  <c r="BR1" i="5"/>
  <c r="BQ2" i="5"/>
  <c r="BI120" i="8"/>
  <c r="S84" i="8"/>
  <c r="BQ2" i="6"/>
  <c r="BR1" i="6"/>
  <c r="T124" i="8"/>
  <c r="T139" i="8" s="1"/>
  <c r="R124" i="14" s="1"/>
  <c r="T119" i="24"/>
  <c r="S135" i="24"/>
  <c r="S82" i="24" s="1"/>
  <c r="BQ2" i="24"/>
  <c r="BR1" i="24"/>
  <c r="BO23" i="4"/>
  <c r="BO20" i="4"/>
  <c r="BO24" i="4"/>
  <c r="BO25" i="4"/>
  <c r="BO21" i="4"/>
  <c r="BO22" i="4"/>
  <c r="BM115" i="4"/>
  <c r="BL29" i="8" s="1"/>
  <c r="BL84" i="4"/>
  <c r="BK28" i="8" s="1"/>
  <c r="BN26" i="4"/>
  <c r="BL211" i="4"/>
  <c r="BL62" i="4"/>
  <c r="BL83" i="4"/>
  <c r="BK27" i="8" s="1"/>
  <c r="BM204" i="4"/>
  <c r="BM202" i="4"/>
  <c r="BJ40" i="8"/>
  <c r="BM201" i="4"/>
  <c r="BM62" i="4" s="1"/>
  <c r="BM206" i="4"/>
  <c r="BM116" i="4" s="1"/>
  <c r="BL30" i="8" s="1"/>
  <c r="BM203" i="4"/>
  <c r="BK48" i="6"/>
  <c r="BJ74" i="8" s="1"/>
  <c r="BJ121" i="8" s="1"/>
  <c r="BM215" i="4"/>
  <c r="BL51" i="8" s="1"/>
  <c r="BI71" i="8"/>
  <c r="BJ28" i="5" s="1"/>
  <c r="BJ71" i="8"/>
  <c r="BK28" i="5" s="1"/>
  <c r="BI35" i="8"/>
  <c r="BJ19" i="5" s="1"/>
  <c r="BJ23" i="8"/>
  <c r="BH48" i="8"/>
  <c r="BH72" i="8"/>
  <c r="BH75" i="8" s="1"/>
  <c r="BI40" i="5" s="1"/>
  <c r="BL198" i="4"/>
  <c r="BN134" i="4"/>
  <c r="BN171" i="4" s="1"/>
  <c r="BN150" i="4"/>
  <c r="BN187" i="4" s="1"/>
  <c r="BN151" i="4"/>
  <c r="BN188" i="4" s="1"/>
  <c r="BN158" i="4"/>
  <c r="BN195" i="4" s="1"/>
  <c r="BN135" i="4"/>
  <c r="BN172" i="4" s="1"/>
  <c r="BN146" i="4"/>
  <c r="BN183" i="4" s="1"/>
  <c r="BN153" i="4"/>
  <c r="BN190" i="4" s="1"/>
  <c r="BN159" i="4"/>
  <c r="BN196" i="4" s="1"/>
  <c r="BN128" i="4"/>
  <c r="BN165" i="4" s="1"/>
  <c r="BN136" i="4"/>
  <c r="BN173" i="4" s="1"/>
  <c r="BN141" i="4"/>
  <c r="BN178" i="4" s="1"/>
  <c r="BN156" i="4"/>
  <c r="BN193" i="4" s="1"/>
  <c r="BN160" i="4"/>
  <c r="BN197" i="4" s="1"/>
  <c r="BN130" i="4"/>
  <c r="BN167" i="4" s="1"/>
  <c r="BN137" i="4"/>
  <c r="BN174" i="4" s="1"/>
  <c r="BN142" i="4"/>
  <c r="BN179" i="4" s="1"/>
  <c r="BN148" i="4"/>
  <c r="BN185" i="4" s="1"/>
  <c r="BN129" i="4"/>
  <c r="BN166" i="4" s="1"/>
  <c r="BN138" i="4"/>
  <c r="BN175" i="4" s="1"/>
  <c r="BN143" i="4"/>
  <c r="BN180" i="4" s="1"/>
  <c r="BN152" i="4"/>
  <c r="BN189" i="4" s="1"/>
  <c r="BN131" i="4"/>
  <c r="BN168" i="4" s="1"/>
  <c r="BN139" i="4"/>
  <c r="BN176" i="4" s="1"/>
  <c r="BN144" i="4"/>
  <c r="BN181" i="4" s="1"/>
  <c r="BN155" i="4"/>
  <c r="BN192" i="4" s="1"/>
  <c r="BM161" i="4"/>
  <c r="BN132" i="4"/>
  <c r="BN169" i="4" s="1"/>
  <c r="BN140" i="4"/>
  <c r="BN177" i="4" s="1"/>
  <c r="BN145" i="4"/>
  <c r="BN182" i="4" s="1"/>
  <c r="BN154" i="4"/>
  <c r="BN191" i="4" s="1"/>
  <c r="BN133" i="4"/>
  <c r="BN170" i="4" s="1"/>
  <c r="BN147" i="4"/>
  <c r="BN184" i="4" s="1"/>
  <c r="BN205" i="4" s="1"/>
  <c r="BN149" i="4"/>
  <c r="BN186" i="4" s="1"/>
  <c r="BN157" i="4"/>
  <c r="BN194" i="4" s="1"/>
  <c r="BN102" i="4"/>
  <c r="BN110" i="4" s="1"/>
  <c r="BN119" i="4" s="1"/>
  <c r="BN36" i="4"/>
  <c r="BN52" i="4" s="1"/>
  <c r="BN61" i="4" s="1"/>
  <c r="BN33" i="4"/>
  <c r="BN49" i="4" s="1"/>
  <c r="BN58" i="4" s="1"/>
  <c r="BK16" i="8"/>
  <c r="BM75" i="4"/>
  <c r="BM79" i="4" s="1"/>
  <c r="BM74" i="4"/>
  <c r="BM78" i="4" s="1"/>
  <c r="BN35" i="4"/>
  <c r="BN51" i="4" s="1"/>
  <c r="BN60" i="4" s="1"/>
  <c r="BN103" i="4"/>
  <c r="BN111" i="4" s="1"/>
  <c r="BN120" i="4" s="1"/>
  <c r="BN34" i="4"/>
  <c r="BN50" i="4" s="1"/>
  <c r="BN59" i="4" s="1"/>
  <c r="BN31" i="4"/>
  <c r="BN100" i="4"/>
  <c r="BN108" i="4" s="1"/>
  <c r="BN117" i="4" s="1"/>
  <c r="BN101" i="4"/>
  <c r="BN109" i="4" s="1"/>
  <c r="BN118" i="4" s="1"/>
  <c r="BN32" i="4"/>
  <c r="BO10" i="4"/>
  <c r="BO102" i="4" s="1"/>
  <c r="BN98" i="4"/>
  <c r="BN106" i="4" s="1"/>
  <c r="BM45" i="7"/>
  <c r="BM47" i="7"/>
  <c r="BM49" i="7"/>
  <c r="BM83" i="7" s="1"/>
  <c r="BM51" i="7"/>
  <c r="BM85" i="7" s="1"/>
  <c r="BM53" i="7"/>
  <c r="BM87" i="7" s="1"/>
  <c r="BM46" i="7"/>
  <c r="BM80" i="7" s="1"/>
  <c r="BM48" i="7"/>
  <c r="BM82" i="7" s="1"/>
  <c r="BM54" i="7"/>
  <c r="BM88" i="7" s="1"/>
  <c r="BM57" i="7"/>
  <c r="BM91" i="7" s="1"/>
  <c r="BM56" i="7"/>
  <c r="BM62" i="7"/>
  <c r="BM96" i="7" s="1"/>
  <c r="BM64" i="7"/>
  <c r="BM98" i="7" s="1"/>
  <c r="BM50" i="7"/>
  <c r="BM84" i="7" s="1"/>
  <c r="BM52" i="7"/>
  <c r="BM86" i="7" s="1"/>
  <c r="BM55" i="7"/>
  <c r="BM89" i="7" s="1"/>
  <c r="BM65" i="7"/>
  <c r="BM66" i="7"/>
  <c r="BM59" i="7"/>
  <c r="BM93" i="7" s="1"/>
  <c r="BM69" i="7"/>
  <c r="BM60" i="7"/>
  <c r="BM94" i="7" s="1"/>
  <c r="BM61" i="7"/>
  <c r="BM95" i="7" s="1"/>
  <c r="BM63" i="7"/>
  <c r="BM97" i="7" s="1"/>
  <c r="BM58" i="7"/>
  <c r="BM92" i="7" s="1"/>
  <c r="BM67" i="7"/>
  <c r="BM74" i="7"/>
  <c r="BM142" i="7" s="1"/>
  <c r="BN40" i="7" s="1"/>
  <c r="BM68" i="7"/>
  <c r="BM73" i="7"/>
  <c r="BM141" i="7" s="1"/>
  <c r="BN39" i="7" s="1"/>
  <c r="BM71" i="7"/>
  <c r="BM139" i="7" s="1"/>
  <c r="BN37" i="7" s="1"/>
  <c r="BM70" i="7"/>
  <c r="BM138" i="7" s="1"/>
  <c r="BN36" i="7" s="1"/>
  <c r="BM72" i="7"/>
  <c r="BM140" i="7" s="1"/>
  <c r="BN38" i="7" s="1"/>
  <c r="BO4" i="7"/>
  <c r="BN5" i="7"/>
  <c r="BN6" i="7" s="1"/>
  <c r="BK41" i="8"/>
  <c r="BK43" i="8"/>
  <c r="BK45" i="8"/>
  <c r="BK42" i="8"/>
  <c r="BJ39" i="8"/>
  <c r="BK46" i="8"/>
  <c r="BK44" i="8"/>
  <c r="BI39" i="8"/>
  <c r="BI47" i="8" s="1"/>
  <c r="BL17" i="8"/>
  <c r="BJ26" i="8"/>
  <c r="BJ120" i="8" s="1"/>
  <c r="BQ2" i="8"/>
  <c r="BR1" i="8"/>
  <c r="BL121" i="4"/>
  <c r="BL18" i="8"/>
  <c r="BL32" i="8"/>
  <c r="BL20" i="8"/>
  <c r="BL34" i="8"/>
  <c r="BL22" i="8"/>
  <c r="BL33" i="8"/>
  <c r="BL21" i="8"/>
  <c r="BK85" i="4"/>
  <c r="BL31" i="8"/>
  <c r="BL19" i="8"/>
  <c r="BK15" i="8"/>
  <c r="BM112" i="4"/>
  <c r="BN107" i="4"/>
  <c r="BL80" i="4"/>
  <c r="BO91" i="4"/>
  <c r="BO90" i="4"/>
  <c r="BL53" i="4"/>
  <c r="BK14" i="8" s="1"/>
  <c r="BL56" i="4"/>
  <c r="BO71" i="4"/>
  <c r="BO70" i="4"/>
  <c r="BM47" i="4"/>
  <c r="BO44" i="4"/>
  <c r="BO43" i="4"/>
  <c r="BO42" i="4"/>
  <c r="BO41" i="4"/>
  <c r="BO40" i="4"/>
  <c r="BO39" i="4"/>
  <c r="W13" i="5"/>
  <c r="V85" i="8" s="1"/>
  <c r="W44" i="24"/>
  <c r="U109" i="14"/>
  <c r="U36" i="5"/>
  <c r="T98" i="8" s="1"/>
  <c r="V20" i="5"/>
  <c r="V27" i="5" s="1"/>
  <c r="V29" i="5" s="1"/>
  <c r="V18" i="5"/>
  <c r="T86" i="8"/>
  <c r="BO12" i="4"/>
  <c r="BO9" i="4"/>
  <c r="V41" i="5"/>
  <c r="AZ41" i="6"/>
  <c r="BM19" i="6"/>
  <c r="BN222" i="4"/>
  <c r="BM58" i="8" s="1"/>
  <c r="BN221" i="4"/>
  <c r="BM57" i="8" s="1"/>
  <c r="BN220" i="4"/>
  <c r="BM56" i="8" s="1"/>
  <c r="BN219" i="4"/>
  <c r="BM55" i="8" s="1"/>
  <c r="BN218" i="4"/>
  <c r="BM54" i="8" s="1"/>
  <c r="BN223" i="4"/>
  <c r="BM59" i="8" s="1"/>
  <c r="BN225" i="4"/>
  <c r="BM61" i="8" s="1"/>
  <c r="BN224" i="4"/>
  <c r="BM60" i="8" s="1"/>
  <c r="BN228" i="4"/>
  <c r="BM64" i="8" s="1"/>
  <c r="BN226" i="4"/>
  <c r="BM62" i="8" s="1"/>
  <c r="BN232" i="4"/>
  <c r="BM68" i="8" s="1"/>
  <c r="BN230" i="4"/>
  <c r="BM66" i="8" s="1"/>
  <c r="BN227" i="4"/>
  <c r="BM63" i="8" s="1"/>
  <c r="BN233" i="4"/>
  <c r="BM69" i="8" s="1"/>
  <c r="BN229" i="4"/>
  <c r="BM65" i="8" s="1"/>
  <c r="BN231" i="4"/>
  <c r="BM67" i="8" s="1"/>
  <c r="BN234" i="4"/>
  <c r="BM70" i="8" s="1"/>
  <c r="BN127" i="4"/>
  <c r="BN164" i="4" s="1"/>
  <c r="BM38" i="6"/>
  <c r="BM46" i="6" s="1"/>
  <c r="BL121" i="7"/>
  <c r="BM19" i="7" s="1"/>
  <c r="BL124" i="7"/>
  <c r="BM22" i="7" s="1"/>
  <c r="BL116" i="7"/>
  <c r="BM14" i="7" s="1"/>
  <c r="BQ1" i="4"/>
  <c r="BP2" i="4"/>
  <c r="BL131" i="7"/>
  <c r="BM29" i="7" s="1"/>
  <c r="BH92" i="8"/>
  <c r="BH91" i="8"/>
  <c r="BL128" i="7"/>
  <c r="BM26" i="7" s="1"/>
  <c r="BS4" i="24"/>
  <c r="BR3" i="24"/>
  <c r="BR8" i="24"/>
  <c r="BR78" i="24"/>
  <c r="BR112" i="24"/>
  <c r="BL119" i="7"/>
  <c r="BM17" i="7" s="1"/>
  <c r="BL114" i="7"/>
  <c r="BM12" i="7" s="1"/>
  <c r="BL132" i="7"/>
  <c r="BM30" i="7" s="1"/>
  <c r="BK109" i="7"/>
  <c r="BJ73" i="8" s="1"/>
  <c r="BL129" i="7"/>
  <c r="BM27" i="7" s="1"/>
  <c r="BL118" i="7"/>
  <c r="BM16" i="7" s="1"/>
  <c r="BP11" i="4"/>
  <c r="BL120" i="7"/>
  <c r="BM18" i="7" s="1"/>
  <c r="BM39" i="6"/>
  <c r="BM47" i="6" s="1"/>
  <c r="BJ235" i="4"/>
  <c r="BL133" i="7"/>
  <c r="BM31" i="7" s="1"/>
  <c r="BL108" i="8"/>
  <c r="BK13" i="7"/>
  <c r="BK115" i="7" s="1"/>
  <c r="BJ146" i="7"/>
  <c r="BL45" i="6"/>
  <c r="BL40" i="6"/>
  <c r="BM17" i="6"/>
  <c r="BM26" i="6"/>
  <c r="BL133" i="8" s="1"/>
  <c r="BM37" i="6"/>
  <c r="BP4" i="4"/>
  <c r="BO3" i="4"/>
  <c r="BM99" i="7"/>
  <c r="BK134" i="8"/>
  <c r="BK136" i="8" s="1"/>
  <c r="BL134" i="7"/>
  <c r="BM32" i="7" s="1"/>
  <c r="BM33" i="6"/>
  <c r="BL127" i="7"/>
  <c r="BM25" i="7" s="1"/>
  <c r="BJ147" i="7"/>
  <c r="BK33" i="7"/>
  <c r="BK135" i="7" s="1"/>
  <c r="BK235" i="4"/>
  <c r="BL217" i="4"/>
  <c r="BK53" i="8" s="1"/>
  <c r="BL216" i="4"/>
  <c r="BK52" i="8" s="1"/>
  <c r="BL154" i="7"/>
  <c r="BL75" i="7"/>
  <c r="BL79" i="7"/>
  <c r="BL152" i="7"/>
  <c r="BM100" i="7"/>
  <c r="BL153" i="7"/>
  <c r="BK128" i="8" s="1"/>
  <c r="BL101" i="7"/>
  <c r="AI41" i="7"/>
  <c r="AI113" i="7"/>
  <c r="AX99" i="8"/>
  <c r="AX104" i="8"/>
  <c r="AX106" i="8" s="1"/>
  <c r="BJ127" i="8"/>
  <c r="BJ129" i="8" s="1"/>
  <c r="BK155" i="7"/>
  <c r="BL126" i="7"/>
  <c r="BM24" i="7" s="1"/>
  <c r="BM102" i="7"/>
  <c r="BM116" i="8"/>
  <c r="BM80" i="8"/>
  <c r="BN4" i="8"/>
  <c r="BN132" i="8" s="1"/>
  <c r="BM11" i="8"/>
  <c r="BM7" i="8"/>
  <c r="BM6" i="8"/>
  <c r="BM5" i="8"/>
  <c r="BM3" i="8"/>
  <c r="BL136" i="7"/>
  <c r="BM34" i="7" s="1"/>
  <c r="BL137" i="7"/>
  <c r="BM35" i="7" s="1"/>
  <c r="BM103" i="7"/>
  <c r="BN25" i="6"/>
  <c r="BN24" i="6"/>
  <c r="BN11" i="6"/>
  <c r="BN30" i="6" s="1"/>
  <c r="BN23" i="6"/>
  <c r="BN3" i="6"/>
  <c r="BN12" i="6"/>
  <c r="BN31" i="6" s="1"/>
  <c r="BO4" i="6"/>
  <c r="BN13" i="6"/>
  <c r="BN32" i="6" s="1"/>
  <c r="BN145" i="7"/>
  <c r="BN112" i="7"/>
  <c r="BN151" i="7"/>
  <c r="BN78" i="7"/>
  <c r="BN44" i="7"/>
  <c r="BN10" i="7"/>
  <c r="BN3" i="7"/>
  <c r="BL46" i="6"/>
  <c r="BM18" i="6"/>
  <c r="AG93" i="8"/>
  <c r="AH149" i="7"/>
  <c r="BL117" i="7"/>
  <c r="BM15" i="7" s="1"/>
  <c r="BO4" i="5"/>
  <c r="BN5" i="5"/>
  <c r="BN3" i="5"/>
  <c r="BL122" i="7"/>
  <c r="BM20" i="7" s="1"/>
  <c r="BL125" i="7"/>
  <c r="BM23" i="7" s="1"/>
  <c r="BL123" i="7"/>
  <c r="BM21" i="7" s="1"/>
  <c r="BL130" i="7"/>
  <c r="BM28" i="7" s="1"/>
  <c r="BQ107" i="7" l="1"/>
  <c r="BQ104" i="7"/>
  <c r="BQ2" i="7"/>
  <c r="BQ105" i="7"/>
  <c r="BR1" i="7"/>
  <c r="BQ106" i="7"/>
  <c r="BQ108" i="7"/>
  <c r="BS1" i="5"/>
  <c r="BR2" i="5"/>
  <c r="S88" i="8"/>
  <c r="S95" i="8" s="1"/>
  <c r="S112" i="8" s="1"/>
  <c r="Q88" i="20"/>
  <c r="Q125" i="14"/>
  <c r="T140" i="8"/>
  <c r="T84" i="8" s="1"/>
  <c r="BR2" i="6"/>
  <c r="BS1" i="6"/>
  <c r="T134" i="24"/>
  <c r="T133" i="24"/>
  <c r="T101" i="8"/>
  <c r="T111" i="8" s="1"/>
  <c r="T99" i="24"/>
  <c r="T109" i="24" s="1"/>
  <c r="AG94" i="8"/>
  <c r="AG92" i="24"/>
  <c r="S86" i="24"/>
  <c r="S93" i="24" s="1"/>
  <c r="S110" i="24" s="1"/>
  <c r="BS1" i="24"/>
  <c r="BR2" i="24"/>
  <c r="BP23" i="4"/>
  <c r="BP24" i="4"/>
  <c r="BP25" i="4"/>
  <c r="BP20" i="4"/>
  <c r="BP21" i="4"/>
  <c r="BP22" i="4"/>
  <c r="BL63" i="4"/>
  <c r="BK26" i="8" s="1"/>
  <c r="BK120" i="8" s="1"/>
  <c r="BM83" i="4"/>
  <c r="BL27" i="8" s="1"/>
  <c r="BM84" i="4"/>
  <c r="BL28" i="8" s="1"/>
  <c r="BN203" i="4"/>
  <c r="BO26" i="4"/>
  <c r="BN201" i="4"/>
  <c r="BN62" i="4" s="1"/>
  <c r="BM211" i="4"/>
  <c r="BN202" i="4"/>
  <c r="BN115" i="4"/>
  <c r="BM29" i="8" s="1"/>
  <c r="BN204" i="4"/>
  <c r="BN206" i="4"/>
  <c r="BN116" i="4" s="1"/>
  <c r="BM30" i="8" s="1"/>
  <c r="BL48" i="6"/>
  <c r="BK74" i="8" s="1"/>
  <c r="BK121" i="8" s="1"/>
  <c r="BN215" i="4"/>
  <c r="BM51" i="8" s="1"/>
  <c r="BL16" i="8"/>
  <c r="BK40" i="8"/>
  <c r="BL41" i="8"/>
  <c r="BK71" i="8"/>
  <c r="BL28" i="5" s="1"/>
  <c r="BJ35" i="8"/>
  <c r="BK19" i="5" s="1"/>
  <c r="BK23" i="8"/>
  <c r="BI48" i="8"/>
  <c r="BI72" i="8"/>
  <c r="BI75" i="8" s="1"/>
  <c r="BJ40" i="5" s="1"/>
  <c r="BM198" i="4"/>
  <c r="BO133" i="4"/>
  <c r="BO170" i="4" s="1"/>
  <c r="BO147" i="4"/>
  <c r="BO184" i="4" s="1"/>
  <c r="BO205" i="4" s="1"/>
  <c r="BO148" i="4"/>
  <c r="BO185" i="4" s="1"/>
  <c r="BO157" i="4"/>
  <c r="BO194" i="4" s="1"/>
  <c r="BO134" i="4"/>
  <c r="BO171" i="4" s="1"/>
  <c r="BO150" i="4"/>
  <c r="BO187" i="4" s="1"/>
  <c r="BO149" i="4"/>
  <c r="BO186" i="4" s="1"/>
  <c r="BO158" i="4"/>
  <c r="BO195" i="4" s="1"/>
  <c r="BO135" i="4"/>
  <c r="BO172" i="4" s="1"/>
  <c r="BO146" i="4"/>
  <c r="BO183" i="4" s="1"/>
  <c r="BO151" i="4"/>
  <c r="BO188" i="4" s="1"/>
  <c r="BO159" i="4"/>
  <c r="BO196" i="4" s="1"/>
  <c r="BO128" i="4"/>
  <c r="BO165" i="4" s="1"/>
  <c r="BO136" i="4"/>
  <c r="BO173" i="4" s="1"/>
  <c r="BO141" i="4"/>
  <c r="BO178" i="4" s="1"/>
  <c r="BO152" i="4"/>
  <c r="BO189" i="4" s="1"/>
  <c r="BO160" i="4"/>
  <c r="BO197" i="4" s="1"/>
  <c r="BO129" i="4"/>
  <c r="BO166" i="4" s="1"/>
  <c r="BO137" i="4"/>
  <c r="BO174" i="4" s="1"/>
  <c r="BO142" i="4"/>
  <c r="BO179" i="4" s="1"/>
  <c r="BO153" i="4"/>
  <c r="BO190" i="4" s="1"/>
  <c r="BN161" i="4"/>
  <c r="BO130" i="4"/>
  <c r="BO167" i="4" s="1"/>
  <c r="BO138" i="4"/>
  <c r="BO175" i="4" s="1"/>
  <c r="BO143" i="4"/>
  <c r="BO180" i="4" s="1"/>
  <c r="BO154" i="4"/>
  <c r="BO191" i="4" s="1"/>
  <c r="BO131" i="4"/>
  <c r="BO168" i="4" s="1"/>
  <c r="BO139" i="4"/>
  <c r="BO176" i="4" s="1"/>
  <c r="BO144" i="4"/>
  <c r="BO181" i="4" s="1"/>
  <c r="BO155" i="4"/>
  <c r="BO192" i="4" s="1"/>
  <c r="BO132" i="4"/>
  <c r="BO169" i="4" s="1"/>
  <c r="BO140" i="4"/>
  <c r="BO177" i="4" s="1"/>
  <c r="BO145" i="4"/>
  <c r="BO182" i="4" s="1"/>
  <c r="BO156" i="4"/>
  <c r="BO193" i="4" s="1"/>
  <c r="BN74" i="4"/>
  <c r="BN78" i="4" s="1"/>
  <c r="BN48" i="4"/>
  <c r="BN57" i="4" s="1"/>
  <c r="BO36" i="4"/>
  <c r="BO52" i="4" s="1"/>
  <c r="BO61" i="4" s="1"/>
  <c r="BN75" i="4"/>
  <c r="BN79" i="4" s="1"/>
  <c r="BO35" i="4"/>
  <c r="BO51" i="4" s="1"/>
  <c r="BO60" i="4" s="1"/>
  <c r="BO98" i="4"/>
  <c r="BO106" i="4" s="1"/>
  <c r="BO32" i="4"/>
  <c r="BO48" i="4" s="1"/>
  <c r="BO57" i="4" s="1"/>
  <c r="BO99" i="4"/>
  <c r="BO107" i="4" s="1"/>
  <c r="BO33" i="4"/>
  <c r="BO49" i="4" s="1"/>
  <c r="BO58" i="4" s="1"/>
  <c r="BO100" i="4"/>
  <c r="BO108" i="4" s="1"/>
  <c r="BO117" i="4" s="1"/>
  <c r="BO101" i="4"/>
  <c r="BO109" i="4" s="1"/>
  <c r="BO118" i="4" s="1"/>
  <c r="BO103" i="4"/>
  <c r="BO111" i="4" s="1"/>
  <c r="BO120" i="4" s="1"/>
  <c r="BN47" i="7"/>
  <c r="BN81" i="7" s="1"/>
  <c r="BN49" i="7"/>
  <c r="BN83" i="7" s="1"/>
  <c r="BN45" i="7"/>
  <c r="BN46" i="7"/>
  <c r="BN80" i="7" s="1"/>
  <c r="BN52" i="7"/>
  <c r="BN86" i="7" s="1"/>
  <c r="BN53" i="7"/>
  <c r="BN87" i="7" s="1"/>
  <c r="BN55" i="7"/>
  <c r="BN89" i="7" s="1"/>
  <c r="BN50" i="7"/>
  <c r="BN84" i="7" s="1"/>
  <c r="BN54" i="7"/>
  <c r="BN88" i="7" s="1"/>
  <c r="BN48" i="7"/>
  <c r="BN82" i="7" s="1"/>
  <c r="BN57" i="7"/>
  <c r="BN91" i="7" s="1"/>
  <c r="BN51" i="7"/>
  <c r="BN85" i="7" s="1"/>
  <c r="BN58" i="7"/>
  <c r="BN92" i="7" s="1"/>
  <c r="BN59" i="7"/>
  <c r="BN93" i="7" s="1"/>
  <c r="BN65" i="7"/>
  <c r="BN56" i="7"/>
  <c r="BN90" i="7" s="1"/>
  <c r="BN60" i="7"/>
  <c r="BN94" i="7" s="1"/>
  <c r="BN66" i="7"/>
  <c r="BN70" i="7"/>
  <c r="BN138" i="7" s="1"/>
  <c r="BO36" i="7" s="1"/>
  <c r="BN62" i="7"/>
  <c r="BN96" i="7" s="1"/>
  <c r="BN61" i="7"/>
  <c r="BN95" i="7" s="1"/>
  <c r="BN63" i="7"/>
  <c r="BN97" i="7" s="1"/>
  <c r="BN64" i="7"/>
  <c r="BN98" i="7" s="1"/>
  <c r="BN68" i="7"/>
  <c r="BN72" i="7"/>
  <c r="BN140" i="7" s="1"/>
  <c r="BO38" i="7" s="1"/>
  <c r="BN71" i="7"/>
  <c r="BN139" i="7" s="1"/>
  <c r="BO37" i="7" s="1"/>
  <c r="BN67" i="7"/>
  <c r="BN69" i="7"/>
  <c r="BN73" i="7"/>
  <c r="BN141" i="7" s="1"/>
  <c r="BO39" i="7" s="1"/>
  <c r="BN74" i="7"/>
  <c r="BN142" i="7" s="1"/>
  <c r="BO40" i="7" s="1"/>
  <c r="BP10" i="4"/>
  <c r="BP98" i="4" s="1"/>
  <c r="BO31" i="4"/>
  <c r="BO47" i="4" s="1"/>
  <c r="BO56" i="4" s="1"/>
  <c r="BO34" i="4"/>
  <c r="BO50" i="4" s="1"/>
  <c r="BO59" i="4" s="1"/>
  <c r="BP4" i="7"/>
  <c r="BO5" i="7"/>
  <c r="BO6" i="7" s="1"/>
  <c r="BK39" i="8"/>
  <c r="BL44" i="8"/>
  <c r="BM17" i="8"/>
  <c r="BL42" i="8"/>
  <c r="BL45" i="8"/>
  <c r="BL46" i="8"/>
  <c r="BL43" i="8"/>
  <c r="BJ38" i="8"/>
  <c r="BJ47" i="8" s="1"/>
  <c r="BS1" i="8"/>
  <c r="BR2" i="8"/>
  <c r="BM33" i="8"/>
  <c r="BM21" i="8"/>
  <c r="BM32" i="8"/>
  <c r="BM20" i="8"/>
  <c r="BM31" i="8"/>
  <c r="BM19" i="8"/>
  <c r="BM18" i="8"/>
  <c r="BM121" i="4"/>
  <c r="BM34" i="8"/>
  <c r="BM22" i="8"/>
  <c r="BL15" i="8"/>
  <c r="BN112" i="4"/>
  <c r="BO110" i="4"/>
  <c r="BO119" i="4" s="1"/>
  <c r="BM80" i="4"/>
  <c r="BL85" i="4"/>
  <c r="BP90" i="4"/>
  <c r="BP91" i="4"/>
  <c r="BM53" i="4"/>
  <c r="BL14" i="8" s="1"/>
  <c r="BM56" i="4"/>
  <c r="BM63" i="4" s="1"/>
  <c r="BP71" i="4"/>
  <c r="BP70" i="4"/>
  <c r="BN47" i="4"/>
  <c r="BP44" i="4"/>
  <c r="BP43" i="4"/>
  <c r="BP42" i="4"/>
  <c r="BP40" i="4"/>
  <c r="BP41" i="4"/>
  <c r="BP39" i="4"/>
  <c r="X8" i="5"/>
  <c r="X9" i="5" s="1"/>
  <c r="X14" i="5" s="1"/>
  <c r="W118" i="8" s="1"/>
  <c r="X43" i="24"/>
  <c r="X68" i="24" s="1"/>
  <c r="X71" i="24" s="1"/>
  <c r="W32" i="5"/>
  <c r="X33" i="5"/>
  <c r="V31" i="5"/>
  <c r="V35" i="5" s="1"/>
  <c r="U119" i="8" s="1"/>
  <c r="Y34" i="5"/>
  <c r="V21" i="5"/>
  <c r="BP12" i="4"/>
  <c r="BP9" i="4"/>
  <c r="V42" i="5"/>
  <c r="V43" i="5" s="1"/>
  <c r="U76" i="8" s="1"/>
  <c r="U73" i="24" s="1"/>
  <c r="W41" i="5"/>
  <c r="BN18" i="6"/>
  <c r="BM20" i="6"/>
  <c r="BA41" i="6"/>
  <c r="BO221" i="4"/>
  <c r="BN57" i="8" s="1"/>
  <c r="BO220" i="4"/>
  <c r="BN56" i="8" s="1"/>
  <c r="BO219" i="4"/>
  <c r="BN55" i="8" s="1"/>
  <c r="BO218" i="4"/>
  <c r="BN54" i="8" s="1"/>
  <c r="BO222" i="4"/>
  <c r="BN58" i="8" s="1"/>
  <c r="BO226" i="4"/>
  <c r="BN62" i="8" s="1"/>
  <c r="BO223" i="4"/>
  <c r="BN59" i="8" s="1"/>
  <c r="BO225" i="4"/>
  <c r="BN61" i="8" s="1"/>
  <c r="BO224" i="4"/>
  <c r="BN60" i="8" s="1"/>
  <c r="BO229" i="4"/>
  <c r="BN65" i="8" s="1"/>
  <c r="BO228" i="4"/>
  <c r="BN64" i="8" s="1"/>
  <c r="BO227" i="4"/>
  <c r="BN63" i="8" s="1"/>
  <c r="BO231" i="4"/>
  <c r="BN67" i="8" s="1"/>
  <c r="BO233" i="4"/>
  <c r="BN69" i="8" s="1"/>
  <c r="BO232" i="4"/>
  <c r="BN68" i="8" s="1"/>
  <c r="BO230" i="4"/>
  <c r="BN66" i="8" s="1"/>
  <c r="BO234" i="4"/>
  <c r="BN70" i="8" s="1"/>
  <c r="BO127" i="4"/>
  <c r="BO164" i="4" s="1"/>
  <c r="BN99" i="7"/>
  <c r="BM116" i="7"/>
  <c r="BN14" i="7" s="1"/>
  <c r="BQ2" i="4"/>
  <c r="BR1" i="4"/>
  <c r="BN19" i="6"/>
  <c r="BM131" i="7"/>
  <c r="BN29" i="7" s="1"/>
  <c r="BI91" i="8"/>
  <c r="BI92" i="8"/>
  <c r="BT4" i="24"/>
  <c r="BS8" i="24"/>
  <c r="BS3" i="24"/>
  <c r="BS78" i="24"/>
  <c r="BS112" i="24"/>
  <c r="BM136" i="7"/>
  <c r="BN34" i="7" s="1"/>
  <c r="BM120" i="7"/>
  <c r="BN18" i="7" s="1"/>
  <c r="BM122" i="7"/>
  <c r="BN20" i="7" s="1"/>
  <c r="BM129" i="7"/>
  <c r="BN27" i="7" s="1"/>
  <c r="BM114" i="7"/>
  <c r="BN12" i="7" s="1"/>
  <c r="BM119" i="7"/>
  <c r="BN17" i="7" s="1"/>
  <c r="BM117" i="7"/>
  <c r="BN15" i="7" s="1"/>
  <c r="BM125" i="7"/>
  <c r="BN23" i="7" s="1"/>
  <c r="BN39" i="6"/>
  <c r="BO19" i="6" s="1"/>
  <c r="BQ11" i="4"/>
  <c r="BN103" i="7"/>
  <c r="BM126" i="7"/>
  <c r="BN24" i="7" s="1"/>
  <c r="BM90" i="7"/>
  <c r="BM124" i="7" s="1"/>
  <c r="BN22" i="7" s="1"/>
  <c r="BM45" i="6"/>
  <c r="BM40" i="6"/>
  <c r="BN17" i="6"/>
  <c r="BM128" i="7"/>
  <c r="BN26" i="7" s="1"/>
  <c r="BL13" i="7"/>
  <c r="BL115" i="7" s="1"/>
  <c r="BK146" i="7"/>
  <c r="BM121" i="7"/>
  <c r="BN19" i="7" s="1"/>
  <c r="BO24" i="6"/>
  <c r="BO25" i="6"/>
  <c r="BO11" i="6"/>
  <c r="BO30" i="6" s="1"/>
  <c r="BO23" i="6"/>
  <c r="BO3" i="6"/>
  <c r="BO12" i="6"/>
  <c r="BO31" i="6" s="1"/>
  <c r="BP4" i="6"/>
  <c r="BO13" i="6"/>
  <c r="BO32" i="6" s="1"/>
  <c r="BO145" i="7"/>
  <c r="BO112" i="7"/>
  <c r="BO151" i="7"/>
  <c r="BO78" i="7"/>
  <c r="BO44" i="7"/>
  <c r="BO10" i="7"/>
  <c r="BO3" i="7"/>
  <c r="BN38" i="6"/>
  <c r="BN116" i="8"/>
  <c r="BN80" i="8"/>
  <c r="BO4" i="8"/>
  <c r="BO132" i="8" s="1"/>
  <c r="BN11" i="8"/>
  <c r="BN7" i="8"/>
  <c r="BN6" i="8"/>
  <c r="BN5" i="8"/>
  <c r="BN3" i="8"/>
  <c r="BL235" i="4"/>
  <c r="BK147" i="7"/>
  <c r="BL33" i="7"/>
  <c r="BL135" i="7" s="1"/>
  <c r="BM152" i="7"/>
  <c r="BM81" i="7"/>
  <c r="BN100" i="7"/>
  <c r="BM123" i="7"/>
  <c r="BN21" i="7" s="1"/>
  <c r="BP4" i="5"/>
  <c r="BO5" i="5"/>
  <c r="BO3" i="5"/>
  <c r="BM153" i="7"/>
  <c r="BL128" i="8" s="1"/>
  <c r="BM101" i="7"/>
  <c r="AI143" i="7"/>
  <c r="AI148" i="7"/>
  <c r="AJ11" i="7"/>
  <c r="BK127" i="8"/>
  <c r="BK129" i="8" s="1"/>
  <c r="BL155" i="7"/>
  <c r="BL134" i="8"/>
  <c r="AY99" i="8"/>
  <c r="AY104" i="8"/>
  <c r="AY106" i="8" s="1"/>
  <c r="BM133" i="7"/>
  <c r="BN31" i="7" s="1"/>
  <c r="BL109" i="7"/>
  <c r="BK73" i="8" s="1"/>
  <c r="BM134" i="7"/>
  <c r="BN32" i="7" s="1"/>
  <c r="BM216" i="4"/>
  <c r="BL52" i="8" s="1"/>
  <c r="BM217" i="4"/>
  <c r="BL53" i="8" s="1"/>
  <c r="BP3" i="4"/>
  <c r="BQ4" i="4"/>
  <c r="BM132" i="7"/>
  <c r="BN30" i="7" s="1"/>
  <c r="BM154" i="7"/>
  <c r="BM75" i="7"/>
  <c r="BM79" i="7"/>
  <c r="BM130" i="7"/>
  <c r="BN28" i="7" s="1"/>
  <c r="BN26" i="6"/>
  <c r="BM133" i="8" s="1"/>
  <c r="BN37" i="6"/>
  <c r="BM108" i="8"/>
  <c r="BM118" i="7"/>
  <c r="BN16" i="7" s="1"/>
  <c r="BN102" i="7"/>
  <c r="BN33" i="6"/>
  <c r="BM137" i="7"/>
  <c r="BN35" i="7" s="1"/>
  <c r="BM127" i="7"/>
  <c r="BN25" i="7" s="1"/>
  <c r="BR108" i="7" l="1"/>
  <c r="BR2" i="7"/>
  <c r="BR107" i="7"/>
  <c r="BR105" i="7"/>
  <c r="BS1" i="7"/>
  <c r="BR104" i="7"/>
  <c r="BR106" i="7"/>
  <c r="BS2" i="5"/>
  <c r="BT1" i="5"/>
  <c r="R125" i="14"/>
  <c r="R88" i="20"/>
  <c r="U138" i="8"/>
  <c r="T88" i="8"/>
  <c r="T95" i="8" s="1"/>
  <c r="T112" i="8" s="1"/>
  <c r="BT1" i="6"/>
  <c r="BS2" i="6"/>
  <c r="T135" i="24"/>
  <c r="T82" i="24" s="1"/>
  <c r="T86" i="24" s="1"/>
  <c r="T93" i="24" s="1"/>
  <c r="T110" i="24" s="1"/>
  <c r="U74" i="24"/>
  <c r="U107" i="24"/>
  <c r="BT1" i="24"/>
  <c r="BS2" i="24"/>
  <c r="BN83" i="4"/>
  <c r="BN84" i="4"/>
  <c r="BM28" i="8" s="1"/>
  <c r="BQ21" i="4"/>
  <c r="BQ22" i="4"/>
  <c r="BQ23" i="4"/>
  <c r="BQ20" i="4"/>
  <c r="BQ25" i="4"/>
  <c r="BQ24" i="4"/>
  <c r="BO206" i="4"/>
  <c r="BO116" i="4" s="1"/>
  <c r="BN30" i="8" s="1"/>
  <c r="BO115" i="4"/>
  <c r="BN29" i="8" s="1"/>
  <c r="BP26" i="4"/>
  <c r="BO201" i="4"/>
  <c r="BO62" i="4" s="1"/>
  <c r="BO63" i="4" s="1"/>
  <c r="BN26" i="8" s="1"/>
  <c r="BO203" i="4"/>
  <c r="BN211" i="4"/>
  <c r="BO204" i="4"/>
  <c r="BO202" i="4"/>
  <c r="BL40" i="8"/>
  <c r="BM48" i="6"/>
  <c r="BL74" i="8" s="1"/>
  <c r="BL121" i="8" s="1"/>
  <c r="BO215" i="4"/>
  <c r="BN51" i="8" s="1"/>
  <c r="BM41" i="8"/>
  <c r="BL71" i="8"/>
  <c r="BM28" i="5" s="1"/>
  <c r="BK35" i="8"/>
  <c r="BL19" i="5" s="1"/>
  <c r="BL23" i="8"/>
  <c r="BJ48" i="8"/>
  <c r="BJ72" i="8"/>
  <c r="BJ75" i="8" s="1"/>
  <c r="BK40" i="5" s="1"/>
  <c r="BN198" i="4"/>
  <c r="BP134" i="4"/>
  <c r="BP171" i="4" s="1"/>
  <c r="BP142" i="4"/>
  <c r="BP179" i="4" s="1"/>
  <c r="BP149" i="4"/>
  <c r="BP186" i="4" s="1"/>
  <c r="BP158" i="4"/>
  <c r="BP195" i="4" s="1"/>
  <c r="BP133" i="4"/>
  <c r="BP170" i="4" s="1"/>
  <c r="BP141" i="4"/>
  <c r="BP178" i="4" s="1"/>
  <c r="BP150" i="4"/>
  <c r="BP187" i="4" s="1"/>
  <c r="BP157" i="4"/>
  <c r="BP194" i="4" s="1"/>
  <c r="BP135" i="4"/>
  <c r="BP172" i="4" s="1"/>
  <c r="BP143" i="4"/>
  <c r="BP180" i="4" s="1"/>
  <c r="BP151" i="4"/>
  <c r="BP188" i="4" s="1"/>
  <c r="BP159" i="4"/>
  <c r="BP196" i="4" s="1"/>
  <c r="BP130" i="4"/>
  <c r="BP167" i="4" s="1"/>
  <c r="BP136" i="4"/>
  <c r="BP173" i="4" s="1"/>
  <c r="BP144" i="4"/>
  <c r="BP181" i="4" s="1"/>
  <c r="BP152" i="4"/>
  <c r="BP189" i="4" s="1"/>
  <c r="BP160" i="4"/>
  <c r="BP197" i="4" s="1"/>
  <c r="BP128" i="4"/>
  <c r="BP165" i="4" s="1"/>
  <c r="BP137" i="4"/>
  <c r="BP174" i="4" s="1"/>
  <c r="BP148" i="4"/>
  <c r="BP185" i="4" s="1"/>
  <c r="BP153" i="4"/>
  <c r="BP190" i="4" s="1"/>
  <c r="BP129" i="4"/>
  <c r="BP166" i="4" s="1"/>
  <c r="BP138" i="4"/>
  <c r="BP175" i="4" s="1"/>
  <c r="BP145" i="4"/>
  <c r="BP182" i="4" s="1"/>
  <c r="BP154" i="4"/>
  <c r="BP191" i="4" s="1"/>
  <c r="BO161" i="4"/>
  <c r="BP131" i="4"/>
  <c r="BP168" i="4" s="1"/>
  <c r="BP139" i="4"/>
  <c r="BP176" i="4" s="1"/>
  <c r="BP146" i="4"/>
  <c r="BP183" i="4" s="1"/>
  <c r="BP155" i="4"/>
  <c r="BP192" i="4" s="1"/>
  <c r="BP132" i="4"/>
  <c r="BP169" i="4" s="1"/>
  <c r="BP140" i="4"/>
  <c r="BP177" i="4" s="1"/>
  <c r="BP147" i="4"/>
  <c r="BP184" i="4" s="1"/>
  <c r="BP205" i="4" s="1"/>
  <c r="BP156" i="4"/>
  <c r="BP193" i="4" s="1"/>
  <c r="BM16" i="8"/>
  <c r="BO75" i="4"/>
  <c r="BO79" i="4" s="1"/>
  <c r="BO74" i="4"/>
  <c r="BO78" i="4" s="1"/>
  <c r="BP34" i="4"/>
  <c r="BP50" i="4" s="1"/>
  <c r="BP59" i="4" s="1"/>
  <c r="BP101" i="4"/>
  <c r="BP109" i="4" s="1"/>
  <c r="BP118" i="4" s="1"/>
  <c r="BP35" i="4"/>
  <c r="BP51" i="4" s="1"/>
  <c r="BP60" i="4" s="1"/>
  <c r="BP36" i="4"/>
  <c r="BP52" i="4" s="1"/>
  <c r="BP61" i="4" s="1"/>
  <c r="BP33" i="4"/>
  <c r="BP49" i="4" s="1"/>
  <c r="BP58" i="4" s="1"/>
  <c r="BP102" i="4"/>
  <c r="BP110" i="4" s="1"/>
  <c r="BP119" i="4" s="1"/>
  <c r="BQ10" i="4"/>
  <c r="BQ103" i="4" s="1"/>
  <c r="BP103" i="4"/>
  <c r="BP111" i="4" s="1"/>
  <c r="BP120" i="4" s="1"/>
  <c r="BP100" i="4"/>
  <c r="BP108" i="4" s="1"/>
  <c r="BP117" i="4" s="1"/>
  <c r="BO45" i="7"/>
  <c r="BO79" i="7" s="1"/>
  <c r="BO46" i="7"/>
  <c r="BO80" i="7" s="1"/>
  <c r="BO47" i="7"/>
  <c r="BO81" i="7" s="1"/>
  <c r="BO48" i="7"/>
  <c r="BO82" i="7" s="1"/>
  <c r="BO49" i="7"/>
  <c r="BO83" i="7" s="1"/>
  <c r="BO50" i="7"/>
  <c r="BO84" i="7" s="1"/>
  <c r="BO51" i="7"/>
  <c r="BO85" i="7" s="1"/>
  <c r="BO54" i="7"/>
  <c r="BO88" i="7" s="1"/>
  <c r="BO56" i="7"/>
  <c r="BO90" i="7" s="1"/>
  <c r="BO53" i="7"/>
  <c r="BO87" i="7" s="1"/>
  <c r="BO58" i="7"/>
  <c r="BO92" i="7" s="1"/>
  <c r="BO52" i="7"/>
  <c r="BO86" i="7" s="1"/>
  <c r="BO55" i="7"/>
  <c r="BO89" i="7" s="1"/>
  <c r="BO60" i="7"/>
  <c r="BO94" i="7" s="1"/>
  <c r="BO57" i="7"/>
  <c r="BO91" i="7" s="1"/>
  <c r="BO61" i="7"/>
  <c r="BO95" i="7" s="1"/>
  <c r="BO59" i="7"/>
  <c r="BO93" i="7" s="1"/>
  <c r="BO65" i="7"/>
  <c r="BO66" i="7"/>
  <c r="BO70" i="7"/>
  <c r="BO138" i="7" s="1"/>
  <c r="BP36" i="7" s="1"/>
  <c r="BO62" i="7"/>
  <c r="BO96" i="7" s="1"/>
  <c r="BO67" i="7"/>
  <c r="BO63" i="7"/>
  <c r="BO97" i="7" s="1"/>
  <c r="BO68" i="7"/>
  <c r="BO74" i="7"/>
  <c r="BO142" i="7" s="1"/>
  <c r="BP40" i="7" s="1"/>
  <c r="BO64" i="7"/>
  <c r="BO98" i="7" s="1"/>
  <c r="BO72" i="7"/>
  <c r="BO140" i="7" s="1"/>
  <c r="BP38" i="7" s="1"/>
  <c r="BO69" i="7"/>
  <c r="BO73" i="7"/>
  <c r="BO141" i="7" s="1"/>
  <c r="BP39" i="7" s="1"/>
  <c r="BO71" i="7"/>
  <c r="BO139" i="7" s="1"/>
  <c r="BP37" i="7" s="1"/>
  <c r="BP32" i="4"/>
  <c r="BP48" i="4" s="1"/>
  <c r="BP57" i="4" s="1"/>
  <c r="BP99" i="4"/>
  <c r="BP107" i="4" s="1"/>
  <c r="BP31" i="4"/>
  <c r="BQ4" i="7"/>
  <c r="BP5" i="7"/>
  <c r="BP6" i="7" s="1"/>
  <c r="BM42" i="8"/>
  <c r="BM44" i="8"/>
  <c r="BM46" i="8"/>
  <c r="BL39" i="8"/>
  <c r="BM43" i="8"/>
  <c r="BM45" i="8"/>
  <c r="BK38" i="8"/>
  <c r="BK47" i="8" s="1"/>
  <c r="BL26" i="8"/>
  <c r="BL120" i="8" s="1"/>
  <c r="BS2" i="8"/>
  <c r="BT1" i="8"/>
  <c r="BN121" i="4"/>
  <c r="BN34" i="8"/>
  <c r="BN22" i="8"/>
  <c r="BN33" i="8"/>
  <c r="BN21" i="8"/>
  <c r="BN32" i="8"/>
  <c r="BN20" i="8"/>
  <c r="BN31" i="8"/>
  <c r="BN19" i="8"/>
  <c r="BN18" i="8"/>
  <c r="BN17" i="8"/>
  <c r="BM27" i="8"/>
  <c r="BM15" i="8"/>
  <c r="BO112" i="4"/>
  <c r="BN80" i="4"/>
  <c r="BM85" i="4"/>
  <c r="BP106" i="4"/>
  <c r="BQ91" i="4"/>
  <c r="BQ90" i="4"/>
  <c r="BN53" i="4"/>
  <c r="BM14" i="8" s="1"/>
  <c r="BN56" i="4"/>
  <c r="BQ71" i="4"/>
  <c r="BQ70" i="4"/>
  <c r="BQ44" i="4"/>
  <c r="BQ43" i="4"/>
  <c r="BQ41" i="4"/>
  <c r="BQ39" i="4"/>
  <c r="BQ42" i="4"/>
  <c r="BQ40" i="4"/>
  <c r="BO53" i="4"/>
  <c r="BN14" i="8" s="1"/>
  <c r="Y10" i="5"/>
  <c r="X13" i="5"/>
  <c r="W85" i="8" s="1"/>
  <c r="Z11" i="5"/>
  <c r="AA12" i="5"/>
  <c r="X44" i="24"/>
  <c r="Y8" i="5"/>
  <c r="Z10" i="5" s="1"/>
  <c r="V36" i="5"/>
  <c r="U98" i="8" s="1"/>
  <c r="W18" i="5"/>
  <c r="U86" i="8"/>
  <c r="W20" i="5"/>
  <c r="W27" i="5" s="1"/>
  <c r="W29" i="5" s="1"/>
  <c r="BQ12" i="4"/>
  <c r="BQ9" i="4"/>
  <c r="U122" i="8"/>
  <c r="U77" i="8"/>
  <c r="W42" i="5"/>
  <c r="W43" i="5" s="1"/>
  <c r="V76" i="8" s="1"/>
  <c r="V73" i="24" s="1"/>
  <c r="V74" i="24" s="1"/>
  <c r="BN20" i="6"/>
  <c r="BN47" i="6"/>
  <c r="BB41" i="6"/>
  <c r="BP222" i="4"/>
  <c r="BO58" i="8" s="1"/>
  <c r="BP221" i="4"/>
  <c r="BO57" i="8" s="1"/>
  <c r="BP220" i="4"/>
  <c r="BO56" i="8" s="1"/>
  <c r="BP219" i="4"/>
  <c r="BO55" i="8" s="1"/>
  <c r="BP218" i="4"/>
  <c r="BO54" i="8" s="1"/>
  <c r="BP226" i="4"/>
  <c r="BO62" i="8" s="1"/>
  <c r="BP223" i="4"/>
  <c r="BO59" i="8" s="1"/>
  <c r="BP225" i="4"/>
  <c r="BO61" i="8" s="1"/>
  <c r="BP224" i="4"/>
  <c r="BO60" i="8" s="1"/>
  <c r="BP230" i="4"/>
  <c r="BO66" i="8" s="1"/>
  <c r="BP229" i="4"/>
  <c r="BO65" i="8" s="1"/>
  <c r="BP227" i="4"/>
  <c r="BO63" i="8" s="1"/>
  <c r="BP228" i="4"/>
  <c r="BO64" i="8" s="1"/>
  <c r="BP231" i="4"/>
  <c r="BO67" i="8" s="1"/>
  <c r="BP233" i="4"/>
  <c r="BO69" i="8" s="1"/>
  <c r="BP234" i="4"/>
  <c r="BO70" i="8" s="1"/>
  <c r="BP232" i="4"/>
  <c r="BO68" i="8" s="1"/>
  <c r="BP127" i="4"/>
  <c r="BP164" i="4" s="1"/>
  <c r="BN133" i="7"/>
  <c r="BO31" i="7" s="1"/>
  <c r="BN120" i="7"/>
  <c r="BO18" i="7" s="1"/>
  <c r="BN127" i="7"/>
  <c r="BO25" i="7" s="1"/>
  <c r="BN119" i="7"/>
  <c r="BO17" i="7" s="1"/>
  <c r="BN129" i="7"/>
  <c r="BO27" i="7" s="1"/>
  <c r="BS1" i="4"/>
  <c r="BR2" i="4"/>
  <c r="BN131" i="7"/>
  <c r="BO29" i="7" s="1"/>
  <c r="BJ91" i="8"/>
  <c r="BJ92" i="8"/>
  <c r="BN117" i="7"/>
  <c r="BO15" i="7" s="1"/>
  <c r="BN126" i="7"/>
  <c r="BO24" i="7" s="1"/>
  <c r="BN137" i="7"/>
  <c r="BO35" i="7" s="1"/>
  <c r="BT3" i="24"/>
  <c r="BU4" i="24"/>
  <c r="BT8" i="24"/>
  <c r="BT78" i="24"/>
  <c r="BT112" i="24"/>
  <c r="BN125" i="7"/>
  <c r="BO23" i="7" s="1"/>
  <c r="BN123" i="7"/>
  <c r="BO21" i="7" s="1"/>
  <c r="BN134" i="7"/>
  <c r="BO32" i="7" s="1"/>
  <c r="BN132" i="7"/>
  <c r="BO30" i="7" s="1"/>
  <c r="BO103" i="7"/>
  <c r="BR11" i="4"/>
  <c r="BO99" i="7"/>
  <c r="BO102" i="7"/>
  <c r="BN136" i="7"/>
  <c r="BO34" i="7" s="1"/>
  <c r="BN130" i="7"/>
  <c r="BO28" i="7" s="1"/>
  <c r="BN118" i="7"/>
  <c r="BO16" i="7" s="1"/>
  <c r="BO100" i="7"/>
  <c r="AJ113" i="7"/>
  <c r="AJ41" i="7"/>
  <c r="BN152" i="7"/>
  <c r="BL136" i="8"/>
  <c r="AI149" i="7"/>
  <c r="AH93" i="8"/>
  <c r="BL147" i="7"/>
  <c r="BM33" i="7"/>
  <c r="BM135" i="7" s="1"/>
  <c r="BP24" i="6"/>
  <c r="BP23" i="6"/>
  <c r="BP3" i="6"/>
  <c r="BP12" i="6"/>
  <c r="BP31" i="6" s="1"/>
  <c r="BQ4" i="6"/>
  <c r="BP13" i="6"/>
  <c r="BP32" i="6" s="1"/>
  <c r="BP25" i="6"/>
  <c r="BP11" i="6"/>
  <c r="BP30" i="6" s="1"/>
  <c r="BN40" i="6"/>
  <c r="BO17" i="6"/>
  <c r="BN45" i="6"/>
  <c r="BM109" i="7"/>
  <c r="BL73" i="8" s="1"/>
  <c r="BN128" i="7"/>
  <c r="BO26" i="7" s="1"/>
  <c r="BN114" i="7"/>
  <c r="BO12" i="7" s="1"/>
  <c r="BN108" i="8"/>
  <c r="BN116" i="7"/>
  <c r="BO14" i="7" s="1"/>
  <c r="BO37" i="6"/>
  <c r="BO26" i="6"/>
  <c r="BN133" i="8" s="1"/>
  <c r="BM134" i="8"/>
  <c r="BM136" i="8" s="1"/>
  <c r="BQ3" i="4"/>
  <c r="BR4" i="4"/>
  <c r="BP145" i="7"/>
  <c r="BP112" i="7"/>
  <c r="BP151" i="7"/>
  <c r="BP78" i="7"/>
  <c r="BP44" i="7"/>
  <c r="BP10" i="7"/>
  <c r="BP3" i="7"/>
  <c r="BM13" i="7"/>
  <c r="BM115" i="7" s="1"/>
  <c r="BL146" i="7"/>
  <c r="BP5" i="5"/>
  <c r="BP3" i="5"/>
  <c r="BQ4" i="5"/>
  <c r="BN46" i="6"/>
  <c r="BO18" i="6"/>
  <c r="BO20" i="6" s="1"/>
  <c r="BO33" i="6"/>
  <c r="AZ99" i="8"/>
  <c r="AZ104" i="8"/>
  <c r="AZ106" i="8" s="1"/>
  <c r="BM235" i="4"/>
  <c r="BL127" i="8"/>
  <c r="BM155" i="7"/>
  <c r="BO39" i="6"/>
  <c r="BN154" i="7"/>
  <c r="BN75" i="7"/>
  <c r="BN79" i="7"/>
  <c r="BN122" i="7"/>
  <c r="BO20" i="7" s="1"/>
  <c r="BN153" i="7"/>
  <c r="BM128" i="8" s="1"/>
  <c r="BN101" i="7"/>
  <c r="BO38" i="6"/>
  <c r="BO116" i="8"/>
  <c r="BO80" i="8"/>
  <c r="BP4" i="8"/>
  <c r="BP132" i="8" s="1"/>
  <c r="BO11" i="8"/>
  <c r="BO7" i="8"/>
  <c r="BO6" i="8"/>
  <c r="BO5" i="8"/>
  <c r="BO3" i="8"/>
  <c r="BN121" i="7"/>
  <c r="BO19" i="7" s="1"/>
  <c r="BN124" i="7"/>
  <c r="BO22" i="7" s="1"/>
  <c r="BS107" i="7" l="1"/>
  <c r="BS106" i="7"/>
  <c r="BS108" i="7"/>
  <c r="BS105" i="7"/>
  <c r="BS104" i="7"/>
  <c r="BT1" i="7"/>
  <c r="BS2" i="7"/>
  <c r="BT2" i="5"/>
  <c r="BU1" i="5"/>
  <c r="BU1" i="6"/>
  <c r="BT2" i="6"/>
  <c r="U124" i="8"/>
  <c r="U139" i="8" s="1"/>
  <c r="S124" i="14" s="1"/>
  <c r="U119" i="24"/>
  <c r="U101" i="8"/>
  <c r="U99" i="24"/>
  <c r="AH94" i="8"/>
  <c r="AH92" i="24"/>
  <c r="U108" i="24"/>
  <c r="V107" i="24"/>
  <c r="BU1" i="24"/>
  <c r="BT2" i="24"/>
  <c r="BP115" i="4"/>
  <c r="BO29" i="8" s="1"/>
  <c r="BO84" i="4"/>
  <c r="BN28" i="8" s="1"/>
  <c r="BO83" i="4"/>
  <c r="BR24" i="4"/>
  <c r="BR21" i="4"/>
  <c r="BR25" i="4"/>
  <c r="BR22" i="4"/>
  <c r="BR23" i="4"/>
  <c r="BR20" i="4"/>
  <c r="BQ26" i="4"/>
  <c r="BP201" i="4"/>
  <c r="BP62" i="4" s="1"/>
  <c r="BP203" i="4"/>
  <c r="BO211" i="4"/>
  <c r="BN63" i="4"/>
  <c r="BM26" i="8" s="1"/>
  <c r="BP206" i="4"/>
  <c r="BP116" i="4" s="1"/>
  <c r="BO30" i="8" s="1"/>
  <c r="BP204" i="4"/>
  <c r="BP202" i="4"/>
  <c r="BP215" i="4"/>
  <c r="BO51" i="8" s="1"/>
  <c r="BN48" i="6"/>
  <c r="BM74" i="8" s="1"/>
  <c r="BN16" i="8"/>
  <c r="BM40" i="8"/>
  <c r="BM23" i="8"/>
  <c r="BL35" i="8"/>
  <c r="BM19" i="5" s="1"/>
  <c r="BK48" i="8"/>
  <c r="BK72" i="8"/>
  <c r="BK75" i="8" s="1"/>
  <c r="BL40" i="5" s="1"/>
  <c r="BO198" i="4"/>
  <c r="BP161" i="4"/>
  <c r="BQ130" i="4"/>
  <c r="BQ167" i="4" s="1"/>
  <c r="BQ136" i="4"/>
  <c r="BQ173" i="4" s="1"/>
  <c r="BQ145" i="4"/>
  <c r="BQ182" i="4" s="1"/>
  <c r="BQ154" i="4"/>
  <c r="BQ191" i="4" s="1"/>
  <c r="BQ143" i="4"/>
  <c r="BQ180" i="4" s="1"/>
  <c r="BQ137" i="4"/>
  <c r="BQ174" i="4" s="1"/>
  <c r="BQ146" i="4"/>
  <c r="BQ183" i="4" s="1"/>
  <c r="BQ155" i="4"/>
  <c r="BQ192" i="4" s="1"/>
  <c r="BQ144" i="4"/>
  <c r="BQ181" i="4" s="1"/>
  <c r="BQ138" i="4"/>
  <c r="BQ175" i="4" s="1"/>
  <c r="BQ147" i="4"/>
  <c r="BQ184" i="4" s="1"/>
  <c r="BQ205" i="4" s="1"/>
  <c r="BQ156" i="4"/>
  <c r="BQ193" i="4" s="1"/>
  <c r="BQ131" i="4"/>
  <c r="BQ168" i="4" s="1"/>
  <c r="BQ139" i="4"/>
  <c r="BQ176" i="4" s="1"/>
  <c r="BQ149" i="4"/>
  <c r="BQ186" i="4" s="1"/>
  <c r="BQ157" i="4"/>
  <c r="BQ194" i="4" s="1"/>
  <c r="BQ132" i="4"/>
  <c r="BQ169" i="4" s="1"/>
  <c r="BQ140" i="4"/>
  <c r="BQ177" i="4" s="1"/>
  <c r="BQ150" i="4"/>
  <c r="BQ187" i="4" s="1"/>
  <c r="BQ158" i="4"/>
  <c r="BQ195" i="4" s="1"/>
  <c r="BQ133" i="4"/>
  <c r="BQ170" i="4" s="1"/>
  <c r="BQ142" i="4"/>
  <c r="BQ179" i="4" s="1"/>
  <c r="BQ151" i="4"/>
  <c r="BQ188" i="4" s="1"/>
  <c r="BQ159" i="4"/>
  <c r="BQ196" i="4" s="1"/>
  <c r="BQ128" i="4"/>
  <c r="BQ165" i="4" s="1"/>
  <c r="BQ134" i="4"/>
  <c r="BQ171" i="4" s="1"/>
  <c r="BQ141" i="4"/>
  <c r="BQ178" i="4" s="1"/>
  <c r="BQ152" i="4"/>
  <c r="BQ189" i="4" s="1"/>
  <c r="BQ160" i="4"/>
  <c r="BQ197" i="4" s="1"/>
  <c r="BQ129" i="4"/>
  <c r="BQ166" i="4" s="1"/>
  <c r="BQ135" i="4"/>
  <c r="BQ172" i="4" s="1"/>
  <c r="BQ148" i="4"/>
  <c r="BQ185" i="4" s="1"/>
  <c r="BQ153" i="4"/>
  <c r="BQ190" i="4" s="1"/>
  <c r="BP74" i="4"/>
  <c r="BP78" i="4" s="1"/>
  <c r="BP75" i="4"/>
  <c r="BP79" i="4" s="1"/>
  <c r="BQ98" i="4"/>
  <c r="BQ106" i="4" s="1"/>
  <c r="BQ34" i="4"/>
  <c r="BQ50" i="4" s="1"/>
  <c r="BQ59" i="4" s="1"/>
  <c r="BR10" i="4"/>
  <c r="BR102" i="4" s="1"/>
  <c r="BQ33" i="4"/>
  <c r="BQ49" i="4" s="1"/>
  <c r="BQ58" i="4" s="1"/>
  <c r="BQ99" i="4"/>
  <c r="BQ107" i="4" s="1"/>
  <c r="BP50" i="7"/>
  <c r="BP84" i="7" s="1"/>
  <c r="BP52" i="7"/>
  <c r="BP54" i="7"/>
  <c r="BP88" i="7" s="1"/>
  <c r="BP45" i="7"/>
  <c r="BP51" i="7"/>
  <c r="BP53" i="7"/>
  <c r="BP87" i="7" s="1"/>
  <c r="BP48" i="7"/>
  <c r="BP82" i="7" s="1"/>
  <c r="BP55" i="7"/>
  <c r="BP89" i="7" s="1"/>
  <c r="BP56" i="7"/>
  <c r="BP90" i="7" s="1"/>
  <c r="BP57" i="7"/>
  <c r="BP91" i="7" s="1"/>
  <c r="BP47" i="7"/>
  <c r="BP81" i="7" s="1"/>
  <c r="BP63" i="7"/>
  <c r="BP97" i="7" s="1"/>
  <c r="BP58" i="7"/>
  <c r="BP61" i="7"/>
  <c r="BP95" i="7" s="1"/>
  <c r="BP59" i="7"/>
  <c r="BP93" i="7" s="1"/>
  <c r="BP46" i="7"/>
  <c r="BP80" i="7" s="1"/>
  <c r="BP49" i="7"/>
  <c r="BP83" i="7" s="1"/>
  <c r="BP62" i="7"/>
  <c r="BP96" i="7" s="1"/>
  <c r="BP64" i="7"/>
  <c r="BP98" i="7" s="1"/>
  <c r="BP65" i="7"/>
  <c r="BP67" i="7"/>
  <c r="BP71" i="7"/>
  <c r="BP139" i="7" s="1"/>
  <c r="BQ37" i="7" s="1"/>
  <c r="BP66" i="7"/>
  <c r="BP60" i="7"/>
  <c r="BP94" i="7" s="1"/>
  <c r="BP69" i="7"/>
  <c r="BP72" i="7"/>
  <c r="BP140" i="7" s="1"/>
  <c r="BQ38" i="7" s="1"/>
  <c r="BP68" i="7"/>
  <c r="BP74" i="7"/>
  <c r="BP142" i="7" s="1"/>
  <c r="BQ40" i="7" s="1"/>
  <c r="BP73" i="7"/>
  <c r="BP141" i="7" s="1"/>
  <c r="BQ39" i="7" s="1"/>
  <c r="BP70" i="7"/>
  <c r="BP138" i="7" s="1"/>
  <c r="BQ36" i="7" s="1"/>
  <c r="BQ31" i="4"/>
  <c r="BQ101" i="4"/>
  <c r="BQ109" i="4" s="1"/>
  <c r="BQ118" i="4" s="1"/>
  <c r="BQ35" i="4"/>
  <c r="BQ51" i="4" s="1"/>
  <c r="BQ60" i="4" s="1"/>
  <c r="BQ100" i="4"/>
  <c r="BQ108" i="4" s="1"/>
  <c r="BQ117" i="4" s="1"/>
  <c r="BQ36" i="4"/>
  <c r="BQ52" i="4" s="1"/>
  <c r="BQ61" i="4" s="1"/>
  <c r="BQ102" i="4"/>
  <c r="BQ110" i="4" s="1"/>
  <c r="BQ119" i="4" s="1"/>
  <c r="BQ32" i="4"/>
  <c r="BQ48" i="4" s="1"/>
  <c r="BQ57" i="4" s="1"/>
  <c r="BR4" i="7"/>
  <c r="BQ5" i="7"/>
  <c r="BQ6" i="7" s="1"/>
  <c r="BN38" i="8"/>
  <c r="BN46" i="8"/>
  <c r="BN42" i="8"/>
  <c r="BM39" i="8"/>
  <c r="BN43" i="8"/>
  <c r="BN41" i="8"/>
  <c r="BN45" i="8"/>
  <c r="BL38" i="8"/>
  <c r="BL47" i="8" s="1"/>
  <c r="BN44" i="8"/>
  <c r="BU1" i="8"/>
  <c r="BT2" i="8"/>
  <c r="BO121" i="4"/>
  <c r="BO34" i="8"/>
  <c r="BO22" i="8"/>
  <c r="BO33" i="8"/>
  <c r="BO21" i="8"/>
  <c r="BO32" i="8"/>
  <c r="BO20" i="8"/>
  <c r="BO18" i="8"/>
  <c r="BO31" i="8"/>
  <c r="BO19" i="8"/>
  <c r="BO17" i="8"/>
  <c r="BN15" i="8"/>
  <c r="BQ111" i="4"/>
  <c r="BQ120" i="4" s="1"/>
  <c r="BO80" i="4"/>
  <c r="BN85" i="4"/>
  <c r="BP112" i="4"/>
  <c r="BR90" i="4"/>
  <c r="BR91" i="4"/>
  <c r="BR71" i="4"/>
  <c r="BR70" i="4"/>
  <c r="BP47" i="4"/>
  <c r="BR39" i="4"/>
  <c r="BR42" i="4"/>
  <c r="BR44" i="4"/>
  <c r="BR43" i="4"/>
  <c r="BR41" i="4"/>
  <c r="BR40" i="4"/>
  <c r="AA11" i="5"/>
  <c r="AB12" i="5"/>
  <c r="Y9" i="5"/>
  <c r="Y14" i="5" s="1"/>
  <c r="X118" i="8" s="1"/>
  <c r="V109" i="14"/>
  <c r="Y33" i="5"/>
  <c r="X32" i="5"/>
  <c r="W31" i="5"/>
  <c r="W35" i="5" s="1"/>
  <c r="V119" i="8" s="1"/>
  <c r="Z34" i="5"/>
  <c r="W21" i="5"/>
  <c r="BR12" i="4"/>
  <c r="BR9" i="4"/>
  <c r="S121" i="14"/>
  <c r="U109" i="8"/>
  <c r="U110" i="8" s="1"/>
  <c r="BO154" i="7"/>
  <c r="BC41" i="6"/>
  <c r="BQ223" i="4"/>
  <c r="BP59" i="8" s="1"/>
  <c r="BQ222" i="4"/>
  <c r="BP58" i="8" s="1"/>
  <c r="BQ221" i="4"/>
  <c r="BP57" i="8" s="1"/>
  <c r="BQ220" i="4"/>
  <c r="BP56" i="8" s="1"/>
  <c r="BQ219" i="4"/>
  <c r="BP55" i="8" s="1"/>
  <c r="BQ227" i="4"/>
  <c r="BP63" i="8" s="1"/>
  <c r="BQ226" i="4"/>
  <c r="BP62" i="8" s="1"/>
  <c r="BQ225" i="4"/>
  <c r="BP61" i="8" s="1"/>
  <c r="BQ224" i="4"/>
  <c r="BP60" i="8" s="1"/>
  <c r="BQ218" i="4"/>
  <c r="BP54" i="8" s="1"/>
  <c r="BQ231" i="4"/>
  <c r="BP67" i="8" s="1"/>
  <c r="BQ230" i="4"/>
  <c r="BP66" i="8" s="1"/>
  <c r="BQ229" i="4"/>
  <c r="BP65" i="8" s="1"/>
  <c r="BQ228" i="4"/>
  <c r="BP64" i="8" s="1"/>
  <c r="BQ232" i="4"/>
  <c r="BP68" i="8" s="1"/>
  <c r="BQ234" i="4"/>
  <c r="BP70" i="8" s="1"/>
  <c r="BQ233" i="4"/>
  <c r="BP69" i="8" s="1"/>
  <c r="BQ127" i="4"/>
  <c r="BQ164" i="4" s="1"/>
  <c r="BO133" i="7"/>
  <c r="BP31" i="7" s="1"/>
  <c r="BO119" i="7"/>
  <c r="BP17" i="7" s="1"/>
  <c r="BT1" i="4"/>
  <c r="BS2" i="4"/>
  <c r="BO125" i="7"/>
  <c r="BP23" i="7" s="1"/>
  <c r="BK92" i="8"/>
  <c r="BK91" i="8"/>
  <c r="BO132" i="7"/>
  <c r="BP30" i="7" s="1"/>
  <c r="BO126" i="7"/>
  <c r="BP24" i="7" s="1"/>
  <c r="BO137" i="7"/>
  <c r="BP35" i="7" s="1"/>
  <c r="BU8" i="24"/>
  <c r="BU3" i="24"/>
  <c r="BV4" i="24"/>
  <c r="BU78" i="24"/>
  <c r="BU112" i="24"/>
  <c r="BO134" i="7"/>
  <c r="BP32" i="7" s="1"/>
  <c r="BO136" i="7"/>
  <c r="BP34" i="7" s="1"/>
  <c r="BO130" i="7"/>
  <c r="BP28" i="7" s="1"/>
  <c r="BO118" i="7"/>
  <c r="BP16" i="7" s="1"/>
  <c r="BO122" i="7"/>
  <c r="BP20" i="7" s="1"/>
  <c r="BP33" i="6"/>
  <c r="BO124" i="7"/>
  <c r="BP22" i="7" s="1"/>
  <c r="BP101" i="7"/>
  <c r="BO121" i="7"/>
  <c r="BP19" i="7" s="1"/>
  <c r="BN109" i="7"/>
  <c r="BM73" i="8" s="1"/>
  <c r="BO120" i="7"/>
  <c r="BP18" i="7" s="1"/>
  <c r="BS11" i="4"/>
  <c r="BO46" i="6"/>
  <c r="BP18" i="6"/>
  <c r="BN217" i="4"/>
  <c r="BM53" i="8" s="1"/>
  <c r="BN216" i="4"/>
  <c r="BM52" i="8" s="1"/>
  <c r="BO129" i="7"/>
  <c r="BP27" i="7" s="1"/>
  <c r="BS4" i="4"/>
  <c r="BR3" i="4"/>
  <c r="BO47" i="6"/>
  <c r="BP19" i="6"/>
  <c r="BP39" i="6"/>
  <c r="BP116" i="8"/>
  <c r="BP80" i="8"/>
  <c r="BP11" i="8"/>
  <c r="BP7" i="8"/>
  <c r="BP6" i="8"/>
  <c r="BP5" i="8"/>
  <c r="BP3" i="8"/>
  <c r="BQ4" i="8"/>
  <c r="BQ132" i="8" s="1"/>
  <c r="BL129" i="8"/>
  <c r="BO127" i="7"/>
  <c r="BP25" i="7" s="1"/>
  <c r="BP100" i="7"/>
  <c r="BO108" i="8"/>
  <c r="BQ145" i="7"/>
  <c r="BQ112" i="7"/>
  <c r="BQ151" i="7"/>
  <c r="BQ78" i="7"/>
  <c r="BQ44" i="7"/>
  <c r="BQ10" i="7"/>
  <c r="BQ3" i="7"/>
  <c r="BO123" i="7"/>
  <c r="BP21" i="7" s="1"/>
  <c r="BO131" i="7"/>
  <c r="BP29" i="7" s="1"/>
  <c r="BA99" i="8"/>
  <c r="BA104" i="8"/>
  <c r="BA106" i="8" s="1"/>
  <c r="BO116" i="7"/>
  <c r="BP14" i="7" s="1"/>
  <c r="BO114" i="7"/>
  <c r="BP12" i="7" s="1"/>
  <c r="BQ24" i="6"/>
  <c r="BQ25" i="6"/>
  <c r="BQ12" i="6"/>
  <c r="BQ31" i="6" s="1"/>
  <c r="BR4" i="6"/>
  <c r="BQ13" i="6"/>
  <c r="BQ32" i="6" s="1"/>
  <c r="BQ11" i="6"/>
  <c r="BQ30" i="6" s="1"/>
  <c r="BQ23" i="6"/>
  <c r="BQ3" i="6"/>
  <c r="BO75" i="7"/>
  <c r="BO128" i="7"/>
  <c r="BP26" i="7" s="1"/>
  <c r="BO152" i="7"/>
  <c r="BN13" i="7"/>
  <c r="BN115" i="7" s="1"/>
  <c r="BM146" i="7"/>
  <c r="BO117" i="7"/>
  <c r="BP15" i="7" s="1"/>
  <c r="BM147" i="7"/>
  <c r="BN33" i="7"/>
  <c r="BN135" i="7" s="1"/>
  <c r="BN134" i="8"/>
  <c r="BN136" i="8" s="1"/>
  <c r="BR4" i="5"/>
  <c r="BQ5" i="5"/>
  <c r="BQ3" i="5"/>
  <c r="BO40" i="6"/>
  <c r="BO45" i="6"/>
  <c r="BP17" i="6"/>
  <c r="BP37" i="6"/>
  <c r="BP26" i="6"/>
  <c r="BO133" i="8" s="1"/>
  <c r="BO153" i="7"/>
  <c r="BN128" i="8" s="1"/>
  <c r="BO101" i="7"/>
  <c r="BO109" i="7" s="1"/>
  <c r="BN73" i="8" s="1"/>
  <c r="BP102" i="7"/>
  <c r="BP38" i="6"/>
  <c r="BM127" i="8"/>
  <c r="BM129" i="8" s="1"/>
  <c r="BN155" i="7"/>
  <c r="AJ143" i="7"/>
  <c r="AK11" i="7"/>
  <c r="AJ148" i="7"/>
  <c r="BT107" i="7" l="1"/>
  <c r="BT2" i="7"/>
  <c r="BT106" i="7"/>
  <c r="BT108" i="7"/>
  <c r="BT105" i="7"/>
  <c r="BU1" i="7"/>
  <c r="BT104" i="7"/>
  <c r="BV1" i="5"/>
  <c r="BU2" i="5"/>
  <c r="U140" i="8"/>
  <c r="U84" i="8" s="1"/>
  <c r="S88" i="20" s="1"/>
  <c r="U111" i="8"/>
  <c r="BM120" i="8"/>
  <c r="BV1" i="6"/>
  <c r="BU2" i="6"/>
  <c r="U134" i="24"/>
  <c r="U133" i="24"/>
  <c r="U109" i="24"/>
  <c r="V108" i="24"/>
  <c r="BU2" i="24"/>
  <c r="BV1" i="24"/>
  <c r="BP84" i="4"/>
  <c r="BO28" i="8" s="1"/>
  <c r="BP83" i="4"/>
  <c r="BO27" i="8" s="1"/>
  <c r="BS24" i="4"/>
  <c r="BS20" i="4"/>
  <c r="BS21" i="4"/>
  <c r="BS22" i="4"/>
  <c r="BS23" i="4"/>
  <c r="BS25" i="4"/>
  <c r="BO48" i="6"/>
  <c r="BN74" i="8" s="1"/>
  <c r="BN121" i="8" s="1"/>
  <c r="BR26" i="4"/>
  <c r="BQ201" i="4"/>
  <c r="BQ62" i="4" s="1"/>
  <c r="BP211" i="4"/>
  <c r="BM35" i="8"/>
  <c r="BN19" i="5" s="1"/>
  <c r="BM38" i="8"/>
  <c r="BM47" i="8" s="1"/>
  <c r="BQ115" i="4"/>
  <c r="BP29" i="8" s="1"/>
  <c r="BQ203" i="4"/>
  <c r="BQ204" i="4"/>
  <c r="BQ206" i="4"/>
  <c r="BQ116" i="4" s="1"/>
  <c r="BP30" i="8" s="1"/>
  <c r="BQ202" i="4"/>
  <c r="BN40" i="8"/>
  <c r="BQ215" i="4"/>
  <c r="BP51" i="8" s="1"/>
  <c r="BN23" i="8"/>
  <c r="BO16" i="8"/>
  <c r="BM71" i="8"/>
  <c r="BN28" i="5" s="1"/>
  <c r="BL48" i="8"/>
  <c r="BP198" i="4"/>
  <c r="BR143" i="4"/>
  <c r="BR180" i="4" s="1"/>
  <c r="BR138" i="4"/>
  <c r="BR175" i="4" s="1"/>
  <c r="BR147" i="4"/>
  <c r="BR184" i="4" s="1"/>
  <c r="BR205" i="4" s="1"/>
  <c r="BR153" i="4"/>
  <c r="BR190" i="4" s="1"/>
  <c r="BR141" i="4"/>
  <c r="BR178" i="4" s="1"/>
  <c r="BR137" i="4"/>
  <c r="BR174" i="4" s="1"/>
  <c r="BR146" i="4"/>
  <c r="BR183" i="4" s="1"/>
  <c r="BR152" i="4"/>
  <c r="BR189" i="4" s="1"/>
  <c r="BR131" i="4"/>
  <c r="BR168" i="4" s="1"/>
  <c r="BR139" i="4"/>
  <c r="BR176" i="4" s="1"/>
  <c r="BR149" i="4"/>
  <c r="BR186" i="4" s="1"/>
  <c r="BR154" i="4"/>
  <c r="BR191" i="4" s="1"/>
  <c r="BR132" i="4"/>
  <c r="BR169" i="4" s="1"/>
  <c r="BR140" i="4"/>
  <c r="BR177" i="4" s="1"/>
  <c r="BR150" i="4"/>
  <c r="BR187" i="4" s="1"/>
  <c r="BR155" i="4"/>
  <c r="BR192" i="4" s="1"/>
  <c r="BR133" i="4"/>
  <c r="BR170" i="4" s="1"/>
  <c r="BR142" i="4"/>
  <c r="BR179" i="4" s="1"/>
  <c r="BR151" i="4"/>
  <c r="BR188" i="4" s="1"/>
  <c r="BR156" i="4"/>
  <c r="BR193" i="4" s="1"/>
  <c r="BR130" i="4"/>
  <c r="BR167" i="4" s="1"/>
  <c r="BR134" i="4"/>
  <c r="BR171" i="4" s="1"/>
  <c r="BR144" i="4"/>
  <c r="BR181" i="4" s="1"/>
  <c r="BR158" i="4"/>
  <c r="BR195" i="4" s="1"/>
  <c r="BR159" i="4"/>
  <c r="BR196" i="4" s="1"/>
  <c r="BR128" i="4"/>
  <c r="BR165" i="4" s="1"/>
  <c r="BR135" i="4"/>
  <c r="BR172" i="4" s="1"/>
  <c r="BR148" i="4"/>
  <c r="BR185" i="4" s="1"/>
  <c r="BR160" i="4"/>
  <c r="BR197" i="4" s="1"/>
  <c r="BQ161" i="4"/>
  <c r="BR129" i="4"/>
  <c r="BR166" i="4" s="1"/>
  <c r="BR136" i="4"/>
  <c r="BR173" i="4" s="1"/>
  <c r="BR145" i="4"/>
  <c r="BR182" i="4" s="1"/>
  <c r="BR157" i="4"/>
  <c r="BR194" i="4" s="1"/>
  <c r="BR101" i="4"/>
  <c r="BR109" i="4" s="1"/>
  <c r="BR118" i="4" s="1"/>
  <c r="BR99" i="4"/>
  <c r="BR107" i="4" s="1"/>
  <c r="BR36" i="4"/>
  <c r="BR52" i="4" s="1"/>
  <c r="BR61" i="4" s="1"/>
  <c r="BR100" i="4"/>
  <c r="BR108" i="4" s="1"/>
  <c r="BR117" i="4" s="1"/>
  <c r="BR98" i="4"/>
  <c r="BR106" i="4" s="1"/>
  <c r="BQ74" i="4"/>
  <c r="BQ78" i="4" s="1"/>
  <c r="BR32" i="4"/>
  <c r="BR48" i="4" s="1"/>
  <c r="BR57" i="4" s="1"/>
  <c r="BR31" i="4"/>
  <c r="BQ45" i="7"/>
  <c r="BQ47" i="7"/>
  <c r="BQ46" i="7"/>
  <c r="BQ80" i="7" s="1"/>
  <c r="BQ48" i="7"/>
  <c r="BQ82" i="7" s="1"/>
  <c r="BQ50" i="7"/>
  <c r="BQ84" i="7" s="1"/>
  <c r="BQ52" i="7"/>
  <c r="BQ86" i="7" s="1"/>
  <c r="BQ54" i="7"/>
  <c r="BQ49" i="7"/>
  <c r="BQ53" i="7"/>
  <c r="BQ87" i="7" s="1"/>
  <c r="BQ55" i="7"/>
  <c r="BQ89" i="7" s="1"/>
  <c r="BQ56" i="7"/>
  <c r="BQ57" i="7"/>
  <c r="BQ91" i="7" s="1"/>
  <c r="BQ51" i="7"/>
  <c r="BQ85" i="7" s="1"/>
  <c r="BQ63" i="7"/>
  <c r="BQ97" i="7" s="1"/>
  <c r="BQ58" i="7"/>
  <c r="BQ92" i="7" s="1"/>
  <c r="BQ64" i="7"/>
  <c r="BQ98" i="7" s="1"/>
  <c r="BQ65" i="7"/>
  <c r="BQ59" i="7"/>
  <c r="BQ93" i="7" s="1"/>
  <c r="BQ67" i="7"/>
  <c r="BQ71" i="7"/>
  <c r="BQ139" i="7" s="1"/>
  <c r="BR37" i="7" s="1"/>
  <c r="BQ66" i="7"/>
  <c r="BQ70" i="7"/>
  <c r="BQ138" i="7" s="1"/>
  <c r="BR36" i="7" s="1"/>
  <c r="BQ61" i="7"/>
  <c r="BQ95" i="7" s="1"/>
  <c r="BQ62" i="7"/>
  <c r="BQ96" i="7" s="1"/>
  <c r="BQ60" i="7"/>
  <c r="BQ94" i="7" s="1"/>
  <c r="BQ72" i="7"/>
  <c r="BQ140" i="7" s="1"/>
  <c r="BR38" i="7" s="1"/>
  <c r="BQ68" i="7"/>
  <c r="BQ74" i="7"/>
  <c r="BQ142" i="7" s="1"/>
  <c r="BR40" i="7" s="1"/>
  <c r="BQ69" i="7"/>
  <c r="BQ73" i="7"/>
  <c r="BQ141" i="7" s="1"/>
  <c r="BR39" i="7" s="1"/>
  <c r="BR103" i="4"/>
  <c r="BR111" i="4" s="1"/>
  <c r="BR120" i="4" s="1"/>
  <c r="BR34" i="4"/>
  <c r="BR50" i="4" s="1"/>
  <c r="BR59" i="4" s="1"/>
  <c r="BS10" i="4"/>
  <c r="BS99" i="4" s="1"/>
  <c r="BR33" i="4"/>
  <c r="BR49" i="4" s="1"/>
  <c r="BR58" i="4" s="1"/>
  <c r="BQ75" i="4"/>
  <c r="BQ79" i="4" s="1"/>
  <c r="BR35" i="4"/>
  <c r="BR51" i="4" s="1"/>
  <c r="BR60" i="4" s="1"/>
  <c r="BS4" i="7"/>
  <c r="BR5" i="7"/>
  <c r="BR6" i="7" s="1"/>
  <c r="BO44" i="8"/>
  <c r="BO43" i="8"/>
  <c r="BO46" i="8"/>
  <c r="BO41" i="8"/>
  <c r="BO45" i="8"/>
  <c r="BO42" i="8"/>
  <c r="BN27" i="8"/>
  <c r="BV1" i="8"/>
  <c r="BU2" i="8"/>
  <c r="BP121" i="4"/>
  <c r="BP34" i="8"/>
  <c r="BP22" i="8"/>
  <c r="BP33" i="8"/>
  <c r="BP21" i="8"/>
  <c r="BP32" i="8"/>
  <c r="BP20" i="8"/>
  <c r="BP31" i="8"/>
  <c r="BP19" i="8"/>
  <c r="BP17" i="8"/>
  <c r="BP18" i="8"/>
  <c r="BO15" i="8"/>
  <c r="BQ112" i="4"/>
  <c r="BR110" i="4"/>
  <c r="BR119" i="4" s="1"/>
  <c r="BP80" i="4"/>
  <c r="BO85" i="4"/>
  <c r="BS91" i="4"/>
  <c r="BS90" i="4"/>
  <c r="BP53" i="4"/>
  <c r="BO14" i="8" s="1"/>
  <c r="BP56" i="4"/>
  <c r="BP63" i="4" s="1"/>
  <c r="BS71" i="4"/>
  <c r="BS70" i="4"/>
  <c r="BQ47" i="4"/>
  <c r="BS40" i="4"/>
  <c r="BS39" i="4"/>
  <c r="BS43" i="4"/>
  <c r="BS42" i="4"/>
  <c r="BS44" i="4"/>
  <c r="BS41" i="4"/>
  <c r="Y13" i="5"/>
  <c r="X85" i="8" s="1"/>
  <c r="Y43" i="24"/>
  <c r="Y68" i="24" s="1"/>
  <c r="Y71" i="24" s="1"/>
  <c r="W109" i="14"/>
  <c r="X18" i="5"/>
  <c r="V86" i="8"/>
  <c r="W36" i="5"/>
  <c r="V98" i="8" s="1"/>
  <c r="BS12" i="4"/>
  <c r="BS9" i="4"/>
  <c r="X41" i="5"/>
  <c r="X42" i="5" s="1"/>
  <c r="X43" i="5" s="1"/>
  <c r="W76" i="8" s="1"/>
  <c r="W73" i="24" s="1"/>
  <c r="W74" i="24" s="1"/>
  <c r="V122" i="8"/>
  <c r="V77" i="8"/>
  <c r="BP108" i="8"/>
  <c r="BO134" i="8"/>
  <c r="BO136" i="8" s="1"/>
  <c r="BD41" i="6"/>
  <c r="BC104" i="8" s="1"/>
  <c r="BC106" i="8" s="1"/>
  <c r="BR218" i="4"/>
  <c r="BQ54" i="8" s="1"/>
  <c r="BR222" i="4"/>
  <c r="BQ58" i="8" s="1"/>
  <c r="BR221" i="4"/>
  <c r="BQ57" i="8" s="1"/>
  <c r="BR220" i="4"/>
  <c r="BQ56" i="8" s="1"/>
  <c r="BR227" i="4"/>
  <c r="BQ63" i="8" s="1"/>
  <c r="BR223" i="4"/>
  <c r="BQ59" i="8" s="1"/>
  <c r="BR225" i="4"/>
  <c r="BQ61" i="8" s="1"/>
  <c r="BR219" i="4"/>
  <c r="BQ55" i="8" s="1"/>
  <c r="BR224" i="4"/>
  <c r="BQ60" i="8" s="1"/>
  <c r="BR231" i="4"/>
  <c r="BQ67" i="8" s="1"/>
  <c r="BR228" i="4"/>
  <c r="BQ64" i="8" s="1"/>
  <c r="BR226" i="4"/>
  <c r="BQ62" i="8" s="1"/>
  <c r="BR232" i="4"/>
  <c r="BQ68" i="8" s="1"/>
  <c r="BR229" i="4"/>
  <c r="BQ65" i="8" s="1"/>
  <c r="BR234" i="4"/>
  <c r="BQ70" i="8" s="1"/>
  <c r="BR230" i="4"/>
  <c r="BQ66" i="8" s="1"/>
  <c r="BR233" i="4"/>
  <c r="BQ69" i="8" s="1"/>
  <c r="BR127" i="4"/>
  <c r="BR164" i="4" s="1"/>
  <c r="BT2" i="4"/>
  <c r="BU1" i="4"/>
  <c r="BP125" i="7"/>
  <c r="BQ23" i="7" s="1"/>
  <c r="BL92" i="8"/>
  <c r="BL91" i="8"/>
  <c r="BV8" i="24"/>
  <c r="BW4" i="24"/>
  <c r="BV3" i="24"/>
  <c r="BV78" i="24"/>
  <c r="BV112" i="24"/>
  <c r="BP131" i="7"/>
  <c r="BQ29" i="7" s="1"/>
  <c r="BP117" i="7"/>
  <c r="BQ15" i="7" s="1"/>
  <c r="BP128" i="7"/>
  <c r="BQ26" i="7" s="1"/>
  <c r="BP122" i="7"/>
  <c r="BQ20" i="7" s="1"/>
  <c r="BQ39" i="6"/>
  <c r="BQ47" i="6" s="1"/>
  <c r="BP121" i="7"/>
  <c r="BQ19" i="7" s="1"/>
  <c r="BP127" i="7"/>
  <c r="BQ25" i="7" s="1"/>
  <c r="BT11" i="4"/>
  <c r="BP114" i="7"/>
  <c r="BQ12" i="7" s="1"/>
  <c r="BQ103" i="7"/>
  <c r="BP124" i="7"/>
  <c r="BQ22" i="7" s="1"/>
  <c r="BR145" i="7"/>
  <c r="BR112" i="7"/>
  <c r="BR151" i="7"/>
  <c r="BR78" i="7"/>
  <c r="BR44" i="7"/>
  <c r="BR10" i="7"/>
  <c r="BR3" i="7"/>
  <c r="BS4" i="5"/>
  <c r="BR5" i="5"/>
  <c r="BR3" i="5"/>
  <c r="BN127" i="8"/>
  <c r="BN129" i="8" s="1"/>
  <c r="BO155" i="7"/>
  <c r="BP103" i="7"/>
  <c r="BP137" i="7" s="1"/>
  <c r="BQ35" i="7" s="1"/>
  <c r="BQ38" i="6"/>
  <c r="BP123" i="7"/>
  <c r="BQ21" i="7" s="1"/>
  <c r="BQ83" i="7"/>
  <c r="BQ99" i="7"/>
  <c r="BQ116" i="8"/>
  <c r="BQ80" i="8"/>
  <c r="BR4" i="8"/>
  <c r="BR132" i="8" s="1"/>
  <c r="BQ11" i="8"/>
  <c r="BQ7" i="8"/>
  <c r="BQ6" i="8"/>
  <c r="BQ5" i="8"/>
  <c r="BQ3" i="8"/>
  <c r="BP129" i="7"/>
  <c r="BQ27" i="7" s="1"/>
  <c r="BP134" i="7"/>
  <c r="BQ32" i="7" s="1"/>
  <c r="BM121" i="8"/>
  <c r="BO217" i="4"/>
  <c r="BN53" i="8" s="1"/>
  <c r="BO216" i="4"/>
  <c r="BN52" i="8" s="1"/>
  <c r="BP216" i="4"/>
  <c r="BO52" i="8" s="1"/>
  <c r="BP217" i="4"/>
  <c r="BO53" i="8" s="1"/>
  <c r="BP40" i="6"/>
  <c r="BP45" i="6"/>
  <c r="BQ17" i="6"/>
  <c r="BB99" i="8"/>
  <c r="BB104" i="8"/>
  <c r="BB106" i="8" s="1"/>
  <c r="BQ37" i="6"/>
  <c r="BQ26" i="6"/>
  <c r="BP133" i="8" s="1"/>
  <c r="BQ102" i="7"/>
  <c r="BP132" i="7"/>
  <c r="BQ30" i="7" s="1"/>
  <c r="BP85" i="7"/>
  <c r="BP119" i="7" s="1"/>
  <c r="BQ17" i="7" s="1"/>
  <c r="BQ33" i="6"/>
  <c r="BP116" i="7"/>
  <c r="BQ14" i="7" s="1"/>
  <c r="BP154" i="7"/>
  <c r="BP75" i="7"/>
  <c r="BP79" i="7"/>
  <c r="BP118" i="7"/>
  <c r="BQ16" i="7" s="1"/>
  <c r="BP47" i="6"/>
  <c r="BQ19" i="6"/>
  <c r="BN235" i="4"/>
  <c r="BP136" i="7"/>
  <c r="BQ34" i="7" s="1"/>
  <c r="BQ18" i="6"/>
  <c r="BP46" i="6"/>
  <c r="AK113" i="7"/>
  <c r="AK41" i="7"/>
  <c r="BO33" i="7"/>
  <c r="BO135" i="7" s="1"/>
  <c r="BN147" i="7"/>
  <c r="BP92" i="7"/>
  <c r="BP126" i="7" s="1"/>
  <c r="BQ24" i="7" s="1"/>
  <c r="BQ100" i="7"/>
  <c r="BT4" i="4"/>
  <c r="BS3" i="4"/>
  <c r="AJ149" i="7"/>
  <c r="AI93" i="8"/>
  <c r="BP153" i="7"/>
  <c r="BO128" i="8" s="1"/>
  <c r="BR25" i="6"/>
  <c r="BR24" i="6"/>
  <c r="BR12" i="6"/>
  <c r="BR31" i="6" s="1"/>
  <c r="BS4" i="6"/>
  <c r="BR13" i="6"/>
  <c r="BR32" i="6" s="1"/>
  <c r="BR11" i="6"/>
  <c r="BR30" i="6" s="1"/>
  <c r="BR23" i="6"/>
  <c r="BR3" i="6"/>
  <c r="BP99" i="7"/>
  <c r="BP133" i="7" s="1"/>
  <c r="BQ31" i="7" s="1"/>
  <c r="BN146" i="7"/>
  <c r="BO13" i="7"/>
  <c r="BO115" i="7" s="1"/>
  <c r="BP152" i="7"/>
  <c r="BP20" i="6"/>
  <c r="BP130" i="7"/>
  <c r="BQ28" i="7" s="1"/>
  <c r="BP86" i="7"/>
  <c r="BP120" i="7" s="1"/>
  <c r="BQ18" i="7" s="1"/>
  <c r="BU105" i="7" l="1"/>
  <c r="BU107" i="7"/>
  <c r="BU2" i="7"/>
  <c r="BU108" i="7"/>
  <c r="BV1" i="7"/>
  <c r="BU104" i="7"/>
  <c r="BU106" i="7"/>
  <c r="BW1" i="5"/>
  <c r="BV2" i="5"/>
  <c r="BN120" i="8"/>
  <c r="V138" i="8"/>
  <c r="BW1" i="6"/>
  <c r="BV2" i="6"/>
  <c r="U135" i="24"/>
  <c r="U82" i="24" s="1"/>
  <c r="V124" i="8"/>
  <c r="V139" i="8" s="1"/>
  <c r="T124" i="14" s="1"/>
  <c r="V119" i="24"/>
  <c r="V101" i="8"/>
  <c r="V99" i="24"/>
  <c r="V109" i="24" s="1"/>
  <c r="AI94" i="8"/>
  <c r="AI92" i="24"/>
  <c r="W107" i="24"/>
  <c r="W108" i="24" s="1"/>
  <c r="BW1" i="24"/>
  <c r="BV2" i="24"/>
  <c r="BT22" i="4"/>
  <c r="BT23" i="4"/>
  <c r="BT20" i="4"/>
  <c r="BT21" i="4"/>
  <c r="BT25" i="4"/>
  <c r="BT24" i="4"/>
  <c r="BR206" i="4"/>
  <c r="BR116" i="4" s="1"/>
  <c r="BQ30" i="8" s="1"/>
  <c r="BS26" i="4"/>
  <c r="BQ84" i="4"/>
  <c r="BP28" i="8" s="1"/>
  <c r="BR115" i="4"/>
  <c r="BQ29" i="8" s="1"/>
  <c r="BQ83" i="4"/>
  <c r="BP27" i="8" s="1"/>
  <c r="BQ211" i="4"/>
  <c r="BR204" i="4"/>
  <c r="BR202" i="4"/>
  <c r="BR203" i="4"/>
  <c r="BR201" i="4"/>
  <c r="BR62" i="4" s="1"/>
  <c r="BO40" i="8"/>
  <c r="BR215" i="4"/>
  <c r="BQ51" i="8" s="1"/>
  <c r="BP48" i="6"/>
  <c r="BO74" i="8" s="1"/>
  <c r="BO71" i="8"/>
  <c r="BP28" i="5" s="1"/>
  <c r="BN71" i="8"/>
  <c r="BO28" i="5" s="1"/>
  <c r="BN35" i="8"/>
  <c r="BO19" i="5" s="1"/>
  <c r="BO23" i="8"/>
  <c r="BL72" i="8"/>
  <c r="BL75" i="8" s="1"/>
  <c r="BM40" i="5" s="1"/>
  <c r="BM48" i="8"/>
  <c r="BM72" i="8"/>
  <c r="BM75" i="8" s="1"/>
  <c r="BN40" i="5" s="1"/>
  <c r="BQ198" i="4"/>
  <c r="BS134" i="4"/>
  <c r="BS171" i="4" s="1"/>
  <c r="BS142" i="4"/>
  <c r="BS179" i="4" s="1"/>
  <c r="BS146" i="4"/>
  <c r="BS183" i="4" s="1"/>
  <c r="BS158" i="4"/>
  <c r="BS195" i="4" s="1"/>
  <c r="BS135" i="4"/>
  <c r="BS172" i="4" s="1"/>
  <c r="BS143" i="4"/>
  <c r="BS180" i="4" s="1"/>
  <c r="BS147" i="4"/>
  <c r="BS184" i="4" s="1"/>
  <c r="BS205" i="4" s="1"/>
  <c r="BS159" i="4"/>
  <c r="BS196" i="4" s="1"/>
  <c r="BS128" i="4"/>
  <c r="BS165" i="4" s="1"/>
  <c r="BS136" i="4"/>
  <c r="BS173" i="4" s="1"/>
  <c r="BS144" i="4"/>
  <c r="BS181" i="4" s="1"/>
  <c r="BS157" i="4"/>
  <c r="BS194" i="4" s="1"/>
  <c r="BS160" i="4"/>
  <c r="BS197" i="4" s="1"/>
  <c r="BS129" i="4"/>
  <c r="BS166" i="4" s="1"/>
  <c r="BS137" i="4"/>
  <c r="BS174" i="4" s="1"/>
  <c r="BS149" i="4"/>
  <c r="BS186" i="4" s="1"/>
  <c r="BS152" i="4"/>
  <c r="BS189" i="4" s="1"/>
  <c r="BS130" i="4"/>
  <c r="BS167" i="4" s="1"/>
  <c r="BS138" i="4"/>
  <c r="BS175" i="4" s="1"/>
  <c r="BS151" i="4"/>
  <c r="BS188" i="4" s="1"/>
  <c r="BS153" i="4"/>
  <c r="BS190" i="4" s="1"/>
  <c r="BR161" i="4"/>
  <c r="BS131" i="4"/>
  <c r="BS168" i="4" s="1"/>
  <c r="BS139" i="4"/>
  <c r="BS176" i="4" s="1"/>
  <c r="BS148" i="4"/>
  <c r="BS185" i="4" s="1"/>
  <c r="BS154" i="4"/>
  <c r="BS191" i="4" s="1"/>
  <c r="BS132" i="4"/>
  <c r="BS169" i="4" s="1"/>
  <c r="BS140" i="4"/>
  <c r="BS177" i="4" s="1"/>
  <c r="BS150" i="4"/>
  <c r="BS187" i="4" s="1"/>
  <c r="BS155" i="4"/>
  <c r="BS192" i="4" s="1"/>
  <c r="BS133" i="4"/>
  <c r="BS170" i="4" s="1"/>
  <c r="BS141" i="4"/>
  <c r="BS178" i="4" s="1"/>
  <c r="BS145" i="4"/>
  <c r="BS182" i="4" s="1"/>
  <c r="BS156" i="4"/>
  <c r="BS193" i="4" s="1"/>
  <c r="BS100" i="4"/>
  <c r="BS108" i="4" s="1"/>
  <c r="BS117" i="4" s="1"/>
  <c r="BS98" i="4"/>
  <c r="BS106" i="4" s="1"/>
  <c r="BP16" i="8"/>
  <c r="BS101" i="4"/>
  <c r="BS109" i="4" s="1"/>
  <c r="BS118" i="4" s="1"/>
  <c r="BS102" i="4"/>
  <c r="BS110" i="4" s="1"/>
  <c r="BS119" i="4" s="1"/>
  <c r="BS103" i="4"/>
  <c r="BS111" i="4" s="1"/>
  <c r="BS120" i="4" s="1"/>
  <c r="BR75" i="4"/>
  <c r="BR79" i="4" s="1"/>
  <c r="BS31" i="4"/>
  <c r="BR103" i="7"/>
  <c r="BR45" i="7"/>
  <c r="BR79" i="7" s="1"/>
  <c r="BR46" i="7"/>
  <c r="BR80" i="7" s="1"/>
  <c r="BR47" i="7"/>
  <c r="BR48" i="7"/>
  <c r="BR82" i="7" s="1"/>
  <c r="BR56" i="7"/>
  <c r="BR90" i="7" s="1"/>
  <c r="BR51" i="7"/>
  <c r="BR85" i="7" s="1"/>
  <c r="BR52" i="7"/>
  <c r="BR86" i="7" s="1"/>
  <c r="BR50" i="7"/>
  <c r="BR84" i="7" s="1"/>
  <c r="BR53" i="7"/>
  <c r="BR87" i="7" s="1"/>
  <c r="BR55" i="7"/>
  <c r="BR89" i="7" s="1"/>
  <c r="BR49" i="7"/>
  <c r="BR83" i="7" s="1"/>
  <c r="BR54" i="7"/>
  <c r="BR88" i="7" s="1"/>
  <c r="BR60" i="7"/>
  <c r="BR94" i="7" s="1"/>
  <c r="BR57" i="7"/>
  <c r="BR91" i="7" s="1"/>
  <c r="BR59" i="7"/>
  <c r="BR93" i="7" s="1"/>
  <c r="BR65" i="7"/>
  <c r="BR61" i="7"/>
  <c r="BR95" i="7" s="1"/>
  <c r="BR62" i="7"/>
  <c r="BR96" i="7" s="1"/>
  <c r="BR63" i="7"/>
  <c r="BR97" i="7" s="1"/>
  <c r="BR64" i="7"/>
  <c r="BR98" i="7" s="1"/>
  <c r="BR68" i="7"/>
  <c r="BR72" i="7"/>
  <c r="BR140" i="7" s="1"/>
  <c r="BS38" i="7" s="1"/>
  <c r="BR66" i="7"/>
  <c r="BR70" i="7"/>
  <c r="BR138" i="7" s="1"/>
  <c r="BS36" i="7" s="1"/>
  <c r="BR73" i="7"/>
  <c r="BR141" i="7" s="1"/>
  <c r="BS39" i="7" s="1"/>
  <c r="BR58" i="7"/>
  <c r="BR92" i="7" s="1"/>
  <c r="BR71" i="7"/>
  <c r="BR67" i="7"/>
  <c r="BR74" i="7"/>
  <c r="BR142" i="7" s="1"/>
  <c r="BS40" i="7" s="1"/>
  <c r="BR69" i="7"/>
  <c r="BS33" i="4"/>
  <c r="BS49" i="4" s="1"/>
  <c r="BS58" i="4" s="1"/>
  <c r="BS35" i="4"/>
  <c r="BS51" i="4" s="1"/>
  <c r="BS60" i="4" s="1"/>
  <c r="BR74" i="4"/>
  <c r="BR78" i="4" s="1"/>
  <c r="BS36" i="4"/>
  <c r="BS52" i="4" s="1"/>
  <c r="BS61" i="4" s="1"/>
  <c r="BS34" i="4"/>
  <c r="BS50" i="4" s="1"/>
  <c r="BS59" i="4" s="1"/>
  <c r="BT10" i="4"/>
  <c r="BT99" i="4" s="1"/>
  <c r="BS32" i="4"/>
  <c r="BT4" i="7"/>
  <c r="BS5" i="7"/>
  <c r="BS6" i="7" s="1"/>
  <c r="BO39" i="8"/>
  <c r="BP43" i="8"/>
  <c r="BP42" i="8"/>
  <c r="BP45" i="8"/>
  <c r="BP41" i="8"/>
  <c r="BP46" i="8"/>
  <c r="BP44" i="8"/>
  <c r="BN39" i="8"/>
  <c r="BN47" i="8" s="1"/>
  <c r="BO26" i="8"/>
  <c r="BO120" i="8" s="1"/>
  <c r="BW1" i="8"/>
  <c r="BV2" i="8"/>
  <c r="BQ121" i="4"/>
  <c r="BQ34" i="8"/>
  <c r="BQ22" i="8"/>
  <c r="BQ33" i="8"/>
  <c r="BQ21" i="8"/>
  <c r="BQ32" i="8"/>
  <c r="BQ20" i="8"/>
  <c r="BQ31" i="8"/>
  <c r="BQ19" i="8"/>
  <c r="BQ18" i="8"/>
  <c r="BQ17" i="8"/>
  <c r="BP15" i="8"/>
  <c r="BR112" i="4"/>
  <c r="BQ80" i="4"/>
  <c r="BP85" i="4"/>
  <c r="BS107" i="4"/>
  <c r="BT91" i="4"/>
  <c r="BT90" i="4"/>
  <c r="BQ53" i="4"/>
  <c r="BP14" i="8" s="1"/>
  <c r="BQ56" i="4"/>
  <c r="BQ63" i="4" s="1"/>
  <c r="BT71" i="4"/>
  <c r="BT70" i="4"/>
  <c r="BR47" i="4"/>
  <c r="BT41" i="4"/>
  <c r="BT40" i="4"/>
  <c r="BT39" i="4"/>
  <c r="BT44" i="4"/>
  <c r="BT42" i="4"/>
  <c r="BT43" i="4"/>
  <c r="Z8" i="5"/>
  <c r="AC12" i="5" s="1"/>
  <c r="Y44" i="24"/>
  <c r="X20" i="5"/>
  <c r="X27" i="5" s="1"/>
  <c r="X29" i="5" s="1"/>
  <c r="BT12" i="4"/>
  <c r="BT9" i="4"/>
  <c r="W122" i="8"/>
  <c r="W77" i="8"/>
  <c r="T121" i="14"/>
  <c r="V109" i="8"/>
  <c r="V110" i="8" s="1"/>
  <c r="U88" i="8"/>
  <c r="S125" i="14"/>
  <c r="BQ108" i="8"/>
  <c r="BC99" i="8"/>
  <c r="BE41" i="6"/>
  <c r="BS219" i="4"/>
  <c r="BR55" i="8" s="1"/>
  <c r="BS218" i="4"/>
  <c r="BR54" i="8" s="1"/>
  <c r="BS221" i="4"/>
  <c r="BR57" i="8" s="1"/>
  <c r="BS222" i="4"/>
  <c r="BR58" i="8" s="1"/>
  <c r="BS220" i="4"/>
  <c r="BR56" i="8" s="1"/>
  <c r="BS223" i="4"/>
  <c r="BR59" i="8" s="1"/>
  <c r="BS226" i="4"/>
  <c r="BR62" i="8" s="1"/>
  <c r="BS225" i="4"/>
  <c r="BR61" i="8" s="1"/>
  <c r="BS227" i="4"/>
  <c r="BR63" i="8" s="1"/>
  <c r="BS229" i="4"/>
  <c r="BR65" i="8" s="1"/>
  <c r="BS224" i="4"/>
  <c r="BR60" i="8" s="1"/>
  <c r="BS230" i="4"/>
  <c r="BR66" i="8" s="1"/>
  <c r="BS233" i="4"/>
  <c r="BR69" i="8" s="1"/>
  <c r="BS228" i="4"/>
  <c r="BR64" i="8" s="1"/>
  <c r="BS232" i="4"/>
  <c r="BR68" i="8" s="1"/>
  <c r="BS234" i="4"/>
  <c r="BR70" i="8" s="1"/>
  <c r="BS231" i="4"/>
  <c r="BR67" i="8" s="1"/>
  <c r="BS127" i="4"/>
  <c r="BS164" i="4" s="1"/>
  <c r="BQ114" i="7"/>
  <c r="BR12" i="7" s="1"/>
  <c r="BR39" i="6"/>
  <c r="BR47" i="6" s="1"/>
  <c r="BV1" i="4"/>
  <c r="BU2" i="4"/>
  <c r="BR33" i="6"/>
  <c r="BQ134" i="8" s="1"/>
  <c r="BM92" i="8"/>
  <c r="BM91" i="8"/>
  <c r="BQ120" i="7"/>
  <c r="BR18" i="7" s="1"/>
  <c r="BQ128" i="7"/>
  <c r="BR26" i="7" s="1"/>
  <c r="BQ121" i="7"/>
  <c r="BR19" i="7" s="1"/>
  <c r="BQ133" i="7"/>
  <c r="BR31" i="7" s="1"/>
  <c r="BQ126" i="7"/>
  <c r="BR24" i="7" s="1"/>
  <c r="BW3" i="24"/>
  <c r="BX4" i="24"/>
  <c r="BW8" i="24"/>
  <c r="BW78" i="24"/>
  <c r="BW112" i="24"/>
  <c r="BQ137" i="7"/>
  <c r="BR35" i="7" s="1"/>
  <c r="BQ129" i="7"/>
  <c r="BR27" i="7" s="1"/>
  <c r="BQ117" i="7"/>
  <c r="BR15" i="7" s="1"/>
  <c r="BQ119" i="7"/>
  <c r="BR17" i="7" s="1"/>
  <c r="BR19" i="6"/>
  <c r="BQ118" i="7"/>
  <c r="BR16" i="7" s="1"/>
  <c r="BR102" i="7"/>
  <c r="BU11" i="4"/>
  <c r="BQ127" i="7"/>
  <c r="BR25" i="7" s="1"/>
  <c r="BP235" i="4"/>
  <c r="BR139" i="7"/>
  <c r="BS37" i="7" s="1"/>
  <c r="BO147" i="7"/>
  <c r="BP33" i="7"/>
  <c r="BP135" i="7" s="1"/>
  <c r="BQ130" i="7"/>
  <c r="BR28" i="7" s="1"/>
  <c r="BU4" i="4"/>
  <c r="BT3" i="4"/>
  <c r="BQ125" i="7"/>
  <c r="BR23" i="7" s="1"/>
  <c r="BO235" i="4"/>
  <c r="BS25" i="6"/>
  <c r="BS24" i="6"/>
  <c r="BT4" i="6"/>
  <c r="BS13" i="6"/>
  <c r="BS32" i="6" s="1"/>
  <c r="BS11" i="6"/>
  <c r="BS30" i="6" s="1"/>
  <c r="BS23" i="6"/>
  <c r="BS3" i="6"/>
  <c r="BS12" i="6"/>
  <c r="BS31" i="6" s="1"/>
  <c r="BP109" i="7"/>
  <c r="BO73" i="8" s="1"/>
  <c r="BQ131" i="7"/>
  <c r="BR29" i="7" s="1"/>
  <c r="BO127" i="8"/>
  <c r="BP155" i="7"/>
  <c r="BQ88" i="7"/>
  <c r="BQ122" i="7" s="1"/>
  <c r="BR20" i="7" s="1"/>
  <c r="BQ116" i="7"/>
  <c r="BR14" i="7" s="1"/>
  <c r="BR116" i="8"/>
  <c r="BR80" i="8"/>
  <c r="BS4" i="8"/>
  <c r="BS132" i="8" s="1"/>
  <c r="BR11" i="8"/>
  <c r="BR7" i="8"/>
  <c r="BR6" i="8"/>
  <c r="BR5" i="8"/>
  <c r="BR3" i="8"/>
  <c r="BQ123" i="7"/>
  <c r="BR21" i="7" s="1"/>
  <c r="BR99" i="7"/>
  <c r="BR26" i="6"/>
  <c r="BQ133" i="8" s="1"/>
  <c r="BR37" i="6"/>
  <c r="BQ152" i="7"/>
  <c r="BQ81" i="7"/>
  <c r="AL11" i="7"/>
  <c r="AK143" i="7"/>
  <c r="AK148" i="7"/>
  <c r="BP134" i="8"/>
  <c r="BQ132" i="7"/>
  <c r="BR30" i="7" s="1"/>
  <c r="BQ45" i="6"/>
  <c r="BQ40" i="6"/>
  <c r="BR17" i="6"/>
  <c r="BQ46" i="6"/>
  <c r="BR18" i="6"/>
  <c r="BS112" i="7"/>
  <c r="BS151" i="7"/>
  <c r="BS145" i="7"/>
  <c r="BS78" i="7"/>
  <c r="BS44" i="7"/>
  <c r="BS10" i="7"/>
  <c r="BS3" i="7"/>
  <c r="BQ20" i="6"/>
  <c r="BQ154" i="7"/>
  <c r="BQ75" i="7"/>
  <c r="BQ79" i="7"/>
  <c r="BQ90" i="7"/>
  <c r="BQ124" i="7" s="1"/>
  <c r="BR22" i="7" s="1"/>
  <c r="BQ153" i="7"/>
  <c r="BP128" i="8" s="1"/>
  <c r="BQ101" i="7"/>
  <c r="BR100" i="7"/>
  <c r="BT4" i="5"/>
  <c r="BS5" i="5"/>
  <c r="BS3" i="5"/>
  <c r="BO146" i="7"/>
  <c r="BP13" i="7"/>
  <c r="BP115" i="7" s="1"/>
  <c r="BR38" i="6"/>
  <c r="BQ136" i="7"/>
  <c r="BR34" i="7" s="1"/>
  <c r="BQ134" i="7"/>
  <c r="BR32" i="7" s="1"/>
  <c r="BV106" i="7" l="1"/>
  <c r="BW1" i="7"/>
  <c r="BV104" i="7"/>
  <c r="BV105" i="7"/>
  <c r="BV107" i="7"/>
  <c r="BV2" i="7"/>
  <c r="BV108" i="7"/>
  <c r="BW2" i="5"/>
  <c r="BX1" i="5"/>
  <c r="V140" i="8"/>
  <c r="W138" i="8" s="1"/>
  <c r="V111" i="8"/>
  <c r="BX1" i="6"/>
  <c r="BW2" i="6"/>
  <c r="V134" i="24"/>
  <c r="V133" i="24"/>
  <c r="U95" i="8"/>
  <c r="U112" i="8" s="1"/>
  <c r="U86" i="24"/>
  <c r="U93" i="24" s="1"/>
  <c r="U110" i="24" s="1"/>
  <c r="BX1" i="24"/>
  <c r="BW2" i="24"/>
  <c r="BR84" i="4"/>
  <c r="BQ28" i="8" s="1"/>
  <c r="BU25" i="4"/>
  <c r="BU22" i="4"/>
  <c r="BU20" i="4"/>
  <c r="BU21" i="4"/>
  <c r="BU23" i="4"/>
  <c r="BU24" i="4"/>
  <c r="BT26" i="4"/>
  <c r="BR83" i="4"/>
  <c r="BQ27" i="8" s="1"/>
  <c r="BS115" i="4"/>
  <c r="BR29" i="8" s="1"/>
  <c r="BS203" i="4"/>
  <c r="BS201" i="4"/>
  <c r="BS62" i="4" s="1"/>
  <c r="BR211" i="4"/>
  <c r="BQ48" i="6"/>
  <c r="BP74" i="8" s="1"/>
  <c r="BP121" i="8" s="1"/>
  <c r="BS202" i="4"/>
  <c r="BS204" i="4"/>
  <c r="BS206" i="4"/>
  <c r="BS116" i="4" s="1"/>
  <c r="BR30" i="8" s="1"/>
  <c r="BS215" i="4"/>
  <c r="BR51" i="8" s="1"/>
  <c r="BQ16" i="8"/>
  <c r="BP40" i="8"/>
  <c r="BO35" i="8"/>
  <c r="BP19" i="5" s="1"/>
  <c r="BP23" i="8"/>
  <c r="BN48" i="8"/>
  <c r="BN72" i="8"/>
  <c r="BN75" i="8" s="1"/>
  <c r="BO40" i="5" s="1"/>
  <c r="BR198" i="4"/>
  <c r="BT129" i="4"/>
  <c r="BT166" i="4" s="1"/>
  <c r="BT137" i="4"/>
  <c r="BT174" i="4" s="1"/>
  <c r="BT145" i="4"/>
  <c r="BT182" i="4" s="1"/>
  <c r="BT153" i="4"/>
  <c r="BT190" i="4" s="1"/>
  <c r="BT130" i="4"/>
  <c r="BT167" i="4" s="1"/>
  <c r="BT138" i="4"/>
  <c r="BT175" i="4" s="1"/>
  <c r="BT146" i="4"/>
  <c r="BT183" i="4" s="1"/>
  <c r="BT154" i="4"/>
  <c r="BT191" i="4" s="1"/>
  <c r="BT131" i="4"/>
  <c r="BT168" i="4" s="1"/>
  <c r="BT139" i="4"/>
  <c r="BT176" i="4" s="1"/>
  <c r="BT147" i="4"/>
  <c r="BT184" i="4" s="1"/>
  <c r="BT205" i="4" s="1"/>
  <c r="BT155" i="4"/>
  <c r="BT192" i="4" s="1"/>
  <c r="BT132" i="4"/>
  <c r="BT169" i="4" s="1"/>
  <c r="BT140" i="4"/>
  <c r="BT177" i="4" s="1"/>
  <c r="BT148" i="4"/>
  <c r="BT185" i="4" s="1"/>
  <c r="BT156" i="4"/>
  <c r="BT193" i="4" s="1"/>
  <c r="BT133" i="4"/>
  <c r="BT170" i="4" s="1"/>
  <c r="BT141" i="4"/>
  <c r="BT178" i="4" s="1"/>
  <c r="BT149" i="4"/>
  <c r="BT186" i="4" s="1"/>
  <c r="BT157" i="4"/>
  <c r="BT194" i="4" s="1"/>
  <c r="BT134" i="4"/>
  <c r="BT171" i="4" s="1"/>
  <c r="BT142" i="4"/>
  <c r="BT179" i="4" s="1"/>
  <c r="BT150" i="4"/>
  <c r="BT187" i="4" s="1"/>
  <c r="BT158" i="4"/>
  <c r="BT195" i="4" s="1"/>
  <c r="BS161" i="4"/>
  <c r="BT135" i="4"/>
  <c r="BT172" i="4" s="1"/>
  <c r="BT143" i="4"/>
  <c r="BT180" i="4" s="1"/>
  <c r="BT151" i="4"/>
  <c r="BT188" i="4" s="1"/>
  <c r="BT159" i="4"/>
  <c r="BT196" i="4" s="1"/>
  <c r="BT128" i="4"/>
  <c r="BT165" i="4" s="1"/>
  <c r="BT136" i="4"/>
  <c r="BT173" i="4" s="1"/>
  <c r="BT144" i="4"/>
  <c r="BT181" i="4" s="1"/>
  <c r="BT152" i="4"/>
  <c r="BT189" i="4" s="1"/>
  <c r="BT160" i="4"/>
  <c r="BT197" i="4" s="1"/>
  <c r="BT34" i="4"/>
  <c r="BT50" i="4" s="1"/>
  <c r="BT59" i="4" s="1"/>
  <c r="BT101" i="4"/>
  <c r="BT109" i="4" s="1"/>
  <c r="BT118" i="4" s="1"/>
  <c r="BR137" i="7"/>
  <c r="BS35" i="7" s="1"/>
  <c r="BS74" i="4"/>
  <c r="BS78" i="4" s="1"/>
  <c r="BS75" i="4"/>
  <c r="BS79" i="4" s="1"/>
  <c r="BS48" i="4"/>
  <c r="BS57" i="4" s="1"/>
  <c r="BT103" i="4"/>
  <c r="BT111" i="4" s="1"/>
  <c r="BT120" i="4" s="1"/>
  <c r="BT102" i="4"/>
  <c r="BT110" i="4" s="1"/>
  <c r="BT119" i="4" s="1"/>
  <c r="BT100" i="4"/>
  <c r="BT108" i="4" s="1"/>
  <c r="BT117" i="4" s="1"/>
  <c r="BS46" i="7"/>
  <c r="BS80" i="7" s="1"/>
  <c r="BS49" i="7"/>
  <c r="BS83" i="7" s="1"/>
  <c r="BS47" i="7"/>
  <c r="BS48" i="7"/>
  <c r="BS82" i="7" s="1"/>
  <c r="BS50" i="7"/>
  <c r="BS84" i="7" s="1"/>
  <c r="BS55" i="7"/>
  <c r="BS89" i="7" s="1"/>
  <c r="BS58" i="7"/>
  <c r="BS52" i="7"/>
  <c r="BS86" i="7" s="1"/>
  <c r="BS59" i="7"/>
  <c r="BS93" i="7" s="1"/>
  <c r="BS54" i="7"/>
  <c r="BS88" i="7" s="1"/>
  <c r="BS60" i="7"/>
  <c r="BS94" i="7" s="1"/>
  <c r="BS51" i="7"/>
  <c r="BS85" i="7" s="1"/>
  <c r="BS53" i="7"/>
  <c r="BS87" i="7" s="1"/>
  <c r="BS57" i="7"/>
  <c r="BS91" i="7" s="1"/>
  <c r="BS61" i="7"/>
  <c r="BS95" i="7" s="1"/>
  <c r="BS56" i="7"/>
  <c r="BS90" i="7" s="1"/>
  <c r="BS62" i="7"/>
  <c r="BS96" i="7" s="1"/>
  <c r="BS63" i="7"/>
  <c r="BS97" i="7" s="1"/>
  <c r="BS45" i="7"/>
  <c r="BS79" i="7" s="1"/>
  <c r="BS64" i="7"/>
  <c r="BS98" i="7" s="1"/>
  <c r="BS65" i="7"/>
  <c r="BS68" i="7"/>
  <c r="BS72" i="7"/>
  <c r="BS140" i="7" s="1"/>
  <c r="BT38" i="7" s="1"/>
  <c r="BS69" i="7"/>
  <c r="BS70" i="7"/>
  <c r="BS138" i="7" s="1"/>
  <c r="BT36" i="7" s="1"/>
  <c r="BS66" i="7"/>
  <c r="BS71" i="7"/>
  <c r="BS139" i="7" s="1"/>
  <c r="BT37" i="7" s="1"/>
  <c r="BS74" i="7"/>
  <c r="BS142" i="7" s="1"/>
  <c r="BT40" i="7" s="1"/>
  <c r="BS73" i="7"/>
  <c r="BS141" i="7" s="1"/>
  <c r="BT39" i="7" s="1"/>
  <c r="BS67" i="7"/>
  <c r="BU10" i="4"/>
  <c r="BU101" i="4" s="1"/>
  <c r="BT31" i="4"/>
  <c r="BT47" i="4" s="1"/>
  <c r="BT56" i="4" s="1"/>
  <c r="BT36" i="4"/>
  <c r="BT52" i="4" s="1"/>
  <c r="BT61" i="4" s="1"/>
  <c r="BT35" i="4"/>
  <c r="BT33" i="4"/>
  <c r="BT49" i="4" s="1"/>
  <c r="BT58" i="4" s="1"/>
  <c r="BT98" i="4"/>
  <c r="BT106" i="4" s="1"/>
  <c r="BT32" i="4"/>
  <c r="BT48" i="4" s="1"/>
  <c r="BT57" i="4" s="1"/>
  <c r="BU4" i="7"/>
  <c r="BT5" i="7"/>
  <c r="BT6" i="7" s="1"/>
  <c r="BQ43" i="8"/>
  <c r="BQ42" i="8"/>
  <c r="BQ46" i="8"/>
  <c r="BP39" i="8"/>
  <c r="BQ44" i="8"/>
  <c r="BQ41" i="8"/>
  <c r="BQ45" i="8"/>
  <c r="BO38" i="8"/>
  <c r="BO47" i="8" s="1"/>
  <c r="BP26" i="8"/>
  <c r="BR121" i="4"/>
  <c r="BX1" i="8"/>
  <c r="BW2" i="8"/>
  <c r="BR34" i="8"/>
  <c r="BR22" i="8"/>
  <c r="BR33" i="8"/>
  <c r="BR21" i="8"/>
  <c r="BR32" i="8"/>
  <c r="BR20" i="8"/>
  <c r="BR17" i="8"/>
  <c r="BR31" i="8"/>
  <c r="BR19" i="8"/>
  <c r="BR18" i="8"/>
  <c r="BQ15" i="8"/>
  <c r="BT107" i="4"/>
  <c r="BR80" i="4"/>
  <c r="BQ85" i="4"/>
  <c r="BS112" i="4"/>
  <c r="BU91" i="4"/>
  <c r="BU90" i="4"/>
  <c r="BR53" i="4"/>
  <c r="BQ14" i="8" s="1"/>
  <c r="BR56" i="4"/>
  <c r="BR63" i="4" s="1"/>
  <c r="BU71" i="4"/>
  <c r="BU70" i="4"/>
  <c r="BS47" i="4"/>
  <c r="BU42" i="4"/>
  <c r="BU41" i="4"/>
  <c r="BU40" i="4"/>
  <c r="BU39" i="4"/>
  <c r="BU43" i="4"/>
  <c r="BU44" i="4"/>
  <c r="Z9" i="5"/>
  <c r="Z14" i="5" s="1"/>
  <c r="Y118" i="8" s="1"/>
  <c r="AB11" i="5"/>
  <c r="AA10" i="5"/>
  <c r="X21" i="5"/>
  <c r="Y32" i="5"/>
  <c r="X31" i="5"/>
  <c r="X35" i="5" s="1"/>
  <c r="W119" i="8" s="1"/>
  <c r="Z33" i="5"/>
  <c r="AA34" i="5"/>
  <c r="BU12" i="4"/>
  <c r="BU9" i="4"/>
  <c r="U121" i="14"/>
  <c r="W109" i="8"/>
  <c r="W110" i="8" s="1"/>
  <c r="BR108" i="8"/>
  <c r="BF41" i="6"/>
  <c r="BE99" i="8" s="1"/>
  <c r="BR154" i="7"/>
  <c r="BT220" i="4"/>
  <c r="BS56" i="8" s="1"/>
  <c r="BT219" i="4"/>
  <c r="BS55" i="8" s="1"/>
  <c r="BT218" i="4"/>
  <c r="BS54" i="8" s="1"/>
  <c r="BT222" i="4"/>
  <c r="BS58" i="8" s="1"/>
  <c r="BT224" i="4"/>
  <c r="BS60" i="8" s="1"/>
  <c r="BT221" i="4"/>
  <c r="BS57" i="8" s="1"/>
  <c r="BT227" i="4"/>
  <c r="BS63" i="8" s="1"/>
  <c r="BT223" i="4"/>
  <c r="BS59" i="8" s="1"/>
  <c r="BT226" i="4"/>
  <c r="BS62" i="8" s="1"/>
  <c r="BT225" i="4"/>
  <c r="BS61" i="8" s="1"/>
  <c r="BT230" i="4"/>
  <c r="BS66" i="8" s="1"/>
  <c r="BT228" i="4"/>
  <c r="BS64" i="8" s="1"/>
  <c r="BT229" i="4"/>
  <c r="BS65" i="8" s="1"/>
  <c r="BT234" i="4"/>
  <c r="BS70" i="8" s="1"/>
  <c r="BT233" i="4"/>
  <c r="BS69" i="8" s="1"/>
  <c r="BT232" i="4"/>
  <c r="BS68" i="8" s="1"/>
  <c r="BT231" i="4"/>
  <c r="BS67" i="8" s="1"/>
  <c r="BT127" i="4"/>
  <c r="BT164" i="4" s="1"/>
  <c r="BS19" i="6"/>
  <c r="BR120" i="7"/>
  <c r="BS18" i="7" s="1"/>
  <c r="BS100" i="7"/>
  <c r="BQ136" i="8"/>
  <c r="BR20" i="6"/>
  <c r="BW1" i="4"/>
  <c r="BV2" i="4"/>
  <c r="BN92" i="8"/>
  <c r="BN91" i="8"/>
  <c r="BR117" i="7"/>
  <c r="BS15" i="7" s="1"/>
  <c r="BY4" i="24"/>
  <c r="BX3" i="24"/>
  <c r="BX8" i="24"/>
  <c r="BX78" i="24"/>
  <c r="BX112" i="24"/>
  <c r="BR124" i="7"/>
  <c r="BS22" i="7" s="1"/>
  <c r="BR127" i="7"/>
  <c r="BS25" i="7" s="1"/>
  <c r="BR118" i="7"/>
  <c r="BS16" i="7" s="1"/>
  <c r="BR75" i="7"/>
  <c r="BR122" i="7"/>
  <c r="BS20" i="7" s="1"/>
  <c r="BV11" i="4"/>
  <c r="BR132" i="7"/>
  <c r="BS30" i="7" s="1"/>
  <c r="BR128" i="7"/>
  <c r="BS26" i="7" s="1"/>
  <c r="BR126" i="7"/>
  <c r="BS24" i="7" s="1"/>
  <c r="BR46" i="6"/>
  <c r="BS18" i="6"/>
  <c r="BP146" i="7"/>
  <c r="BQ13" i="7"/>
  <c r="BQ115" i="7" s="1"/>
  <c r="BT112" i="7"/>
  <c r="BT151" i="7"/>
  <c r="BT145" i="7"/>
  <c r="BT78" i="7"/>
  <c r="BT44" i="7"/>
  <c r="BT10" i="7"/>
  <c r="BT3" i="7"/>
  <c r="BP127" i="8"/>
  <c r="BP129" i="8" s="1"/>
  <c r="BQ155" i="7"/>
  <c r="BS116" i="8"/>
  <c r="BS80" i="8"/>
  <c r="BT4" i="8"/>
  <c r="BT132" i="8" s="1"/>
  <c r="BS11" i="8"/>
  <c r="BS7" i="8"/>
  <c r="BS6" i="8"/>
  <c r="BS5" i="8"/>
  <c r="BS3" i="8"/>
  <c r="BR131" i="7"/>
  <c r="BS29" i="7" s="1"/>
  <c r="BS33" i="6"/>
  <c r="BO121" i="8"/>
  <c r="AJ93" i="8"/>
  <c r="AK149" i="7"/>
  <c r="BR116" i="7"/>
  <c r="BS14" i="7" s="1"/>
  <c r="BR133" i="7"/>
  <c r="BS31" i="7" s="1"/>
  <c r="BP147" i="7"/>
  <c r="BQ33" i="7"/>
  <c r="BQ135" i="7" s="1"/>
  <c r="BR152" i="7"/>
  <c r="BR81" i="7"/>
  <c r="BQ109" i="7"/>
  <c r="BP73" i="8" s="1"/>
  <c r="BS102" i="7"/>
  <c r="BD99" i="8"/>
  <c r="BD104" i="8"/>
  <c r="BD106" i="8" s="1"/>
  <c r="BQ217" i="4"/>
  <c r="BP53" i="8" s="1"/>
  <c r="BQ216" i="4"/>
  <c r="BP52" i="8" s="1"/>
  <c r="BT24" i="6"/>
  <c r="BT13" i="6"/>
  <c r="BT32" i="6" s="1"/>
  <c r="BT11" i="6"/>
  <c r="BT30" i="6" s="1"/>
  <c r="BT23" i="6"/>
  <c r="BT3" i="6"/>
  <c r="BT25" i="6"/>
  <c r="BT12" i="6"/>
  <c r="BT31" i="6" s="1"/>
  <c r="BU4" i="6"/>
  <c r="BR136" i="7"/>
  <c r="BS34" i="7" s="1"/>
  <c r="BS99" i="7"/>
  <c r="BP136" i="8"/>
  <c r="BR123" i="7"/>
  <c r="BS21" i="7" s="1"/>
  <c r="BS38" i="6"/>
  <c r="BR125" i="7"/>
  <c r="BS23" i="7" s="1"/>
  <c r="BS39" i="6"/>
  <c r="BR114" i="7"/>
  <c r="BS12" i="7" s="1"/>
  <c r="BR45" i="6"/>
  <c r="BR40" i="6"/>
  <c r="BS17" i="6"/>
  <c r="BR153" i="7"/>
  <c r="BQ128" i="8" s="1"/>
  <c r="BR101" i="7"/>
  <c r="BR121" i="7"/>
  <c r="BS19" i="7" s="1"/>
  <c r="BU4" i="5"/>
  <c r="BT5" i="5"/>
  <c r="BT3" i="5"/>
  <c r="BS103" i="7"/>
  <c r="AL113" i="7"/>
  <c r="AL41" i="7"/>
  <c r="BR129" i="7"/>
  <c r="BS27" i="7" s="1"/>
  <c r="BV4" i="4"/>
  <c r="BU3" i="4"/>
  <c r="BR134" i="7"/>
  <c r="BS32" i="7" s="1"/>
  <c r="BR119" i="7"/>
  <c r="BS17" i="7" s="1"/>
  <c r="BO129" i="8"/>
  <c r="BS37" i="6"/>
  <c r="BS26" i="6"/>
  <c r="BR133" i="8" s="1"/>
  <c r="BR130" i="7"/>
  <c r="BS28" i="7" s="1"/>
  <c r="BW104" i="7" l="1"/>
  <c r="BW106" i="7"/>
  <c r="BX1" i="7"/>
  <c r="BW108" i="7"/>
  <c r="BW107" i="7"/>
  <c r="BW2" i="7"/>
  <c r="BW105" i="7"/>
  <c r="BY1" i="5"/>
  <c r="BX2" i="5"/>
  <c r="V84" i="8"/>
  <c r="BP120" i="8"/>
  <c r="BR48" i="6"/>
  <c r="BQ74" i="8" s="1"/>
  <c r="BQ121" i="8" s="1"/>
  <c r="BY1" i="6"/>
  <c r="BX2" i="6"/>
  <c r="V135" i="24"/>
  <c r="V82" i="24" s="1"/>
  <c r="W124" i="8"/>
  <c r="W139" i="8" s="1"/>
  <c r="U124" i="14" s="1"/>
  <c r="W119" i="24"/>
  <c r="AJ94" i="8"/>
  <c r="AJ92" i="24"/>
  <c r="BY1" i="24"/>
  <c r="BX2" i="24"/>
  <c r="BV20" i="4"/>
  <c r="BV25" i="4"/>
  <c r="BV21" i="4"/>
  <c r="BV22" i="4"/>
  <c r="BV24" i="4"/>
  <c r="BV23" i="4"/>
  <c r="BS83" i="4"/>
  <c r="BR27" i="8" s="1"/>
  <c r="BT115" i="4"/>
  <c r="BS29" i="8" s="1"/>
  <c r="BU26" i="4"/>
  <c r="BT206" i="4"/>
  <c r="BT116" i="4" s="1"/>
  <c r="BS30" i="8" s="1"/>
  <c r="BS84" i="4"/>
  <c r="BR28" i="8" s="1"/>
  <c r="BS211" i="4"/>
  <c r="BQ40" i="8"/>
  <c r="BT204" i="4"/>
  <c r="BT201" i="4"/>
  <c r="BT62" i="4" s="1"/>
  <c r="BT202" i="4"/>
  <c r="BT203" i="4"/>
  <c r="BT215" i="4"/>
  <c r="BS51" i="8" s="1"/>
  <c r="BP71" i="8"/>
  <c r="BQ28" i="5" s="1"/>
  <c r="BQ23" i="8"/>
  <c r="BP35" i="8"/>
  <c r="BQ19" i="5" s="1"/>
  <c r="BO48" i="8"/>
  <c r="BS198" i="4"/>
  <c r="BU138" i="4"/>
  <c r="BU175" i="4" s="1"/>
  <c r="BU130" i="4"/>
  <c r="BU167" i="4" s="1"/>
  <c r="BU145" i="4"/>
  <c r="BU182" i="4" s="1"/>
  <c r="BU149" i="4"/>
  <c r="BU186" i="4" s="1"/>
  <c r="BU137" i="4"/>
  <c r="BU174" i="4" s="1"/>
  <c r="BU132" i="4"/>
  <c r="BU169" i="4" s="1"/>
  <c r="BU146" i="4"/>
  <c r="BU183" i="4" s="1"/>
  <c r="BU150" i="4"/>
  <c r="BU187" i="4" s="1"/>
  <c r="BU136" i="4"/>
  <c r="BU173" i="4" s="1"/>
  <c r="BU140" i="4"/>
  <c r="BU177" i="4" s="1"/>
  <c r="BU147" i="4"/>
  <c r="BU184" i="4" s="1"/>
  <c r="BU205" i="4" s="1"/>
  <c r="BU151" i="4"/>
  <c r="BU188" i="4" s="1"/>
  <c r="BT161" i="4"/>
  <c r="BU135" i="4"/>
  <c r="BU172" i="4" s="1"/>
  <c r="BU139" i="4"/>
  <c r="BU176" i="4" s="1"/>
  <c r="BU155" i="4"/>
  <c r="BU192" i="4" s="1"/>
  <c r="BU154" i="4"/>
  <c r="BU191" i="4" s="1"/>
  <c r="BU134" i="4"/>
  <c r="BU171" i="4" s="1"/>
  <c r="BU141" i="4"/>
  <c r="BU178" i="4" s="1"/>
  <c r="BU153" i="4"/>
  <c r="BU190" i="4" s="1"/>
  <c r="BU158" i="4"/>
  <c r="BU195" i="4" s="1"/>
  <c r="BU133" i="4"/>
  <c r="BU170" i="4" s="1"/>
  <c r="BU142" i="4"/>
  <c r="BU179" i="4" s="1"/>
  <c r="BU152" i="4"/>
  <c r="BU189" i="4" s="1"/>
  <c r="BU160" i="4"/>
  <c r="BU197" i="4" s="1"/>
  <c r="BU128" i="4"/>
  <c r="BU165" i="4" s="1"/>
  <c r="BU143" i="4"/>
  <c r="BU180" i="4" s="1"/>
  <c r="BU156" i="4"/>
  <c r="BU193" i="4" s="1"/>
  <c r="BU157" i="4"/>
  <c r="BU194" i="4" s="1"/>
  <c r="BU131" i="4"/>
  <c r="BU168" i="4" s="1"/>
  <c r="BU129" i="4"/>
  <c r="BU166" i="4" s="1"/>
  <c r="BU144" i="4"/>
  <c r="BU181" i="4" s="1"/>
  <c r="BU148" i="4"/>
  <c r="BU185" i="4" s="1"/>
  <c r="BU159" i="4"/>
  <c r="BU196" i="4" s="1"/>
  <c r="BU34" i="4"/>
  <c r="BU50" i="4" s="1"/>
  <c r="BU59" i="4" s="1"/>
  <c r="BR16" i="8"/>
  <c r="BT75" i="4"/>
  <c r="BT79" i="4" s="1"/>
  <c r="BT51" i="4"/>
  <c r="BT60" i="4" s="1"/>
  <c r="BU35" i="4"/>
  <c r="BU51" i="4" s="1"/>
  <c r="BU60" i="4" s="1"/>
  <c r="BT74" i="4"/>
  <c r="BT78" i="4" s="1"/>
  <c r="BU102" i="4"/>
  <c r="BU110" i="4" s="1"/>
  <c r="BU119" i="4" s="1"/>
  <c r="BU32" i="4"/>
  <c r="BU31" i="4"/>
  <c r="BU100" i="4"/>
  <c r="BU108" i="4" s="1"/>
  <c r="BU117" i="4" s="1"/>
  <c r="BU33" i="4"/>
  <c r="BU49" i="4" s="1"/>
  <c r="BU58" i="4" s="1"/>
  <c r="BU103" i="4"/>
  <c r="BU111" i="4" s="1"/>
  <c r="BU120" i="4" s="1"/>
  <c r="BV10" i="4"/>
  <c r="BV102" i="4" s="1"/>
  <c r="BU99" i="4"/>
  <c r="BU107" i="4" s="1"/>
  <c r="BT46" i="7"/>
  <c r="BT80" i="7" s="1"/>
  <c r="BT45" i="7"/>
  <c r="BT51" i="7"/>
  <c r="BT85" i="7" s="1"/>
  <c r="BT53" i="7"/>
  <c r="BT87" i="7" s="1"/>
  <c r="BT47" i="7"/>
  <c r="BT50" i="7"/>
  <c r="BT84" i="7" s="1"/>
  <c r="BT52" i="7"/>
  <c r="BT86" i="7" s="1"/>
  <c r="BT54" i="7"/>
  <c r="BT88" i="7" s="1"/>
  <c r="BT49" i="7"/>
  <c r="BT83" i="7" s="1"/>
  <c r="BT48" i="7"/>
  <c r="BT82" i="7" s="1"/>
  <c r="BT58" i="7"/>
  <c r="BT92" i="7" s="1"/>
  <c r="BT57" i="7"/>
  <c r="BT91" i="7" s="1"/>
  <c r="BT55" i="7"/>
  <c r="BT89" i="7" s="1"/>
  <c r="BT62" i="7"/>
  <c r="BT96" i="7" s="1"/>
  <c r="BT64" i="7"/>
  <c r="BT98" i="7" s="1"/>
  <c r="BT60" i="7"/>
  <c r="BT94" i="7" s="1"/>
  <c r="BT56" i="7"/>
  <c r="BT90" i="7" s="1"/>
  <c r="BT63" i="7"/>
  <c r="BT97" i="7" s="1"/>
  <c r="BT66" i="7"/>
  <c r="BT61" i="7"/>
  <c r="BT95" i="7" s="1"/>
  <c r="BT69" i="7"/>
  <c r="BT59" i="7"/>
  <c r="BT65" i="7"/>
  <c r="BT67" i="7"/>
  <c r="BT71" i="7"/>
  <c r="BT139" i="7" s="1"/>
  <c r="BU37" i="7" s="1"/>
  <c r="BT74" i="7"/>
  <c r="BT142" i="7" s="1"/>
  <c r="BU40" i="7" s="1"/>
  <c r="BT70" i="7"/>
  <c r="BT138" i="7" s="1"/>
  <c r="BU36" i="7" s="1"/>
  <c r="BT72" i="7"/>
  <c r="BT140" i="7" s="1"/>
  <c r="BU38" i="7" s="1"/>
  <c r="BT73" i="7"/>
  <c r="BT141" i="7" s="1"/>
  <c r="BU39" i="7" s="1"/>
  <c r="BT68" i="7"/>
  <c r="BU98" i="4"/>
  <c r="BU106" i="4" s="1"/>
  <c r="BU36" i="4"/>
  <c r="BV4" i="7"/>
  <c r="BU5" i="7"/>
  <c r="BU6" i="7" s="1"/>
  <c r="BR41" i="8"/>
  <c r="BS17" i="8"/>
  <c r="BP38" i="8"/>
  <c r="BP47" i="8" s="1"/>
  <c r="BR42" i="8"/>
  <c r="BR45" i="8"/>
  <c r="BQ39" i="8"/>
  <c r="BR44" i="8"/>
  <c r="BR43" i="8"/>
  <c r="BR46" i="8"/>
  <c r="BQ26" i="8"/>
  <c r="BY1" i="8"/>
  <c r="BX2" i="8"/>
  <c r="BS31" i="8"/>
  <c r="BS19" i="8"/>
  <c r="BS18" i="8"/>
  <c r="BS34" i="8"/>
  <c r="BS22" i="8"/>
  <c r="BS33" i="8"/>
  <c r="BS21" i="8"/>
  <c r="BS32" i="8"/>
  <c r="BS20" i="8"/>
  <c r="BS121" i="4"/>
  <c r="BR15" i="8"/>
  <c r="BT112" i="4"/>
  <c r="BU109" i="4"/>
  <c r="BU118" i="4" s="1"/>
  <c r="BS80" i="4"/>
  <c r="BR85" i="4"/>
  <c r="BV91" i="4"/>
  <c r="BV90" i="4"/>
  <c r="BS53" i="4"/>
  <c r="BR14" i="8" s="1"/>
  <c r="BS56" i="4"/>
  <c r="BS63" i="4" s="1"/>
  <c r="BV70" i="4"/>
  <c r="BV71" i="4"/>
  <c r="BV43" i="4"/>
  <c r="BV42" i="4"/>
  <c r="BV41" i="4"/>
  <c r="BV40" i="4"/>
  <c r="BV39" i="4"/>
  <c r="BV44" i="4"/>
  <c r="Z13" i="5"/>
  <c r="Y85" i="8" s="1"/>
  <c r="X36" i="5"/>
  <c r="W98" i="8" s="1"/>
  <c r="W86" i="8"/>
  <c r="Y18" i="5"/>
  <c r="BV12" i="4"/>
  <c r="BV9" i="4"/>
  <c r="Y41" i="5"/>
  <c r="Y42" i="5" s="1"/>
  <c r="Y43" i="5" s="1"/>
  <c r="X76" i="8" s="1"/>
  <c r="X73" i="24" s="1"/>
  <c r="BS108" i="8"/>
  <c r="BE104" i="8"/>
  <c r="BE106" i="8" s="1"/>
  <c r="BG41" i="6"/>
  <c r="BS154" i="7"/>
  <c r="BS20" i="6"/>
  <c r="BS127" i="7"/>
  <c r="BT25" i="7" s="1"/>
  <c r="BU127" i="4"/>
  <c r="BU164" i="4" s="1"/>
  <c r="BU221" i="4"/>
  <c r="BT57" i="8" s="1"/>
  <c r="BU220" i="4"/>
  <c r="BT56" i="8" s="1"/>
  <c r="BU219" i="4"/>
  <c r="BT55" i="8" s="1"/>
  <c r="BU218" i="4"/>
  <c r="BT54" i="8" s="1"/>
  <c r="BU223" i="4"/>
  <c r="BT59" i="8" s="1"/>
  <c r="BU225" i="4"/>
  <c r="BT61" i="8" s="1"/>
  <c r="BU224" i="4"/>
  <c r="BT60" i="8" s="1"/>
  <c r="BU222" i="4"/>
  <c r="BT58" i="8" s="1"/>
  <c r="BU227" i="4"/>
  <c r="BT63" i="8" s="1"/>
  <c r="BU231" i="4"/>
  <c r="BT67" i="8" s="1"/>
  <c r="BU226" i="4"/>
  <c r="BT62" i="8" s="1"/>
  <c r="BU230" i="4"/>
  <c r="BT66" i="8" s="1"/>
  <c r="BU229" i="4"/>
  <c r="BT65" i="8" s="1"/>
  <c r="BU228" i="4"/>
  <c r="BT64" i="8" s="1"/>
  <c r="BU233" i="4"/>
  <c r="BT69" i="8" s="1"/>
  <c r="BU234" i="4"/>
  <c r="BT70" i="8" s="1"/>
  <c r="BU232" i="4"/>
  <c r="BT68" i="8" s="1"/>
  <c r="BS134" i="7"/>
  <c r="BT32" i="7" s="1"/>
  <c r="BW2" i="4"/>
  <c r="BX1" i="4"/>
  <c r="BS124" i="7"/>
  <c r="BT22" i="7" s="1"/>
  <c r="BO91" i="8"/>
  <c r="BO92" i="8"/>
  <c r="BZ4" i="24"/>
  <c r="BY8" i="24"/>
  <c r="BY3" i="24"/>
  <c r="BY78" i="24"/>
  <c r="BY112" i="24"/>
  <c r="BS125" i="7"/>
  <c r="BT23" i="7" s="1"/>
  <c r="BS128" i="7"/>
  <c r="BT26" i="7" s="1"/>
  <c r="BS129" i="7"/>
  <c r="BT27" i="7" s="1"/>
  <c r="BS114" i="7"/>
  <c r="BT12" i="7" s="1"/>
  <c r="BS119" i="7"/>
  <c r="BT17" i="7" s="1"/>
  <c r="BT33" i="6"/>
  <c r="BT103" i="7"/>
  <c r="BR109" i="7"/>
  <c r="BQ73" i="8" s="1"/>
  <c r="BW11" i="4"/>
  <c r="BT39" i="6"/>
  <c r="BT47" i="6" s="1"/>
  <c r="BS75" i="7"/>
  <c r="BQ235" i="4"/>
  <c r="BS132" i="7"/>
  <c r="BT30" i="7" s="1"/>
  <c r="BS136" i="7"/>
  <c r="BT34" i="7" s="1"/>
  <c r="BS131" i="7"/>
  <c r="BT29" i="7" s="1"/>
  <c r="BS45" i="6"/>
  <c r="BS40" i="6"/>
  <c r="BT17" i="6"/>
  <c r="BS117" i="7"/>
  <c r="BT15" i="7" s="1"/>
  <c r="BT26" i="6"/>
  <c r="BS133" i="8" s="1"/>
  <c r="BT37" i="6"/>
  <c r="BT99" i="7"/>
  <c r="BS121" i="7"/>
  <c r="BT19" i="7" s="1"/>
  <c r="BS92" i="7"/>
  <c r="BS126" i="7" s="1"/>
  <c r="BT24" i="7" s="1"/>
  <c r="BW4" i="4"/>
  <c r="BV3" i="4"/>
  <c r="AM11" i="7"/>
  <c r="AL148" i="7"/>
  <c r="AL143" i="7"/>
  <c r="BS46" i="6"/>
  <c r="BT18" i="6"/>
  <c r="BS133" i="7"/>
  <c r="BT31" i="7" s="1"/>
  <c r="BT116" i="8"/>
  <c r="BT80" i="8"/>
  <c r="BU4" i="8"/>
  <c r="BU132" i="8" s="1"/>
  <c r="BT11" i="8"/>
  <c r="BT7" i="8"/>
  <c r="BT6" i="8"/>
  <c r="BT5" i="8"/>
  <c r="BT3" i="8"/>
  <c r="BS122" i="7"/>
  <c r="BT20" i="7" s="1"/>
  <c r="BU24" i="6"/>
  <c r="BU25" i="6"/>
  <c r="BU13" i="6"/>
  <c r="BU32" i="6" s="1"/>
  <c r="BU11" i="6"/>
  <c r="BU30" i="6" s="1"/>
  <c r="BU23" i="6"/>
  <c r="BU3" i="6"/>
  <c r="BU12" i="6"/>
  <c r="BU31" i="6" s="1"/>
  <c r="BV4" i="6"/>
  <c r="BR217" i="4"/>
  <c r="BQ53" i="8" s="1"/>
  <c r="BR216" i="4"/>
  <c r="BQ52" i="8" s="1"/>
  <c r="BS153" i="7"/>
  <c r="BR128" i="8" s="1"/>
  <c r="BS101" i="7"/>
  <c r="BS152" i="7"/>
  <c r="BS81" i="7"/>
  <c r="BS123" i="7"/>
  <c r="BT21" i="7" s="1"/>
  <c r="BT38" i="6"/>
  <c r="BS116" i="7"/>
  <c r="BT14" i="7" s="1"/>
  <c r="BR134" i="8"/>
  <c r="BR136" i="8" s="1"/>
  <c r="BT102" i="7"/>
  <c r="BS118" i="7"/>
  <c r="BT16" i="7" s="1"/>
  <c r="BQ146" i="7"/>
  <c r="BR13" i="7"/>
  <c r="BR115" i="7" s="1"/>
  <c r="BS47" i="6"/>
  <c r="BT19" i="6"/>
  <c r="BS137" i="7"/>
  <c r="BT35" i="7" s="1"/>
  <c r="BT100" i="7"/>
  <c r="BV4" i="5"/>
  <c r="BU5" i="5"/>
  <c r="BU3" i="5"/>
  <c r="BQ127" i="8"/>
  <c r="BR155" i="7"/>
  <c r="BS130" i="7"/>
  <c r="BT28" i="7" s="1"/>
  <c r="BR33" i="7"/>
  <c r="BR135" i="7" s="1"/>
  <c r="BQ147" i="7"/>
  <c r="BU151" i="7"/>
  <c r="BU145" i="7"/>
  <c r="BU112" i="7"/>
  <c r="BU78" i="7"/>
  <c r="BU44" i="7"/>
  <c r="BU10" i="7"/>
  <c r="BU3" i="7"/>
  <c r="BS120" i="7"/>
  <c r="BT18" i="7" s="1"/>
  <c r="BX105" i="7" l="1"/>
  <c r="BY1" i="7"/>
  <c r="BX106" i="7"/>
  <c r="BX104" i="7"/>
  <c r="BX108" i="7"/>
  <c r="BX107" i="7"/>
  <c r="BX2" i="7"/>
  <c r="BY2" i="5"/>
  <c r="BZ1" i="5"/>
  <c r="T125" i="14"/>
  <c r="T88" i="20"/>
  <c r="V88" i="8"/>
  <c r="V95" i="8" s="1"/>
  <c r="V112" i="8" s="1"/>
  <c r="BQ120" i="8"/>
  <c r="W140" i="8"/>
  <c r="W84" i="8" s="1"/>
  <c r="BY2" i="6"/>
  <c r="BZ1" i="6"/>
  <c r="W134" i="24"/>
  <c r="W133" i="24"/>
  <c r="W101" i="8"/>
  <c r="W111" i="8" s="1"/>
  <c r="W99" i="24"/>
  <c r="W109" i="24" s="1"/>
  <c r="V86" i="24"/>
  <c r="V93" i="24" s="1"/>
  <c r="V110" i="24" s="1"/>
  <c r="X107" i="24"/>
  <c r="X74" i="24"/>
  <c r="BY2" i="24"/>
  <c r="BZ1" i="24"/>
  <c r="BW23" i="4"/>
  <c r="BW20" i="4"/>
  <c r="BW24" i="4"/>
  <c r="BW21" i="4"/>
  <c r="BW22" i="4"/>
  <c r="BW25" i="4"/>
  <c r="BT84" i="4"/>
  <c r="BS28" i="8" s="1"/>
  <c r="BU115" i="4"/>
  <c r="BT29" i="8" s="1"/>
  <c r="BV26" i="4"/>
  <c r="BU204" i="4"/>
  <c r="BT83" i="4"/>
  <c r="BT63" i="4"/>
  <c r="BS26" i="8" s="1"/>
  <c r="BU203" i="4"/>
  <c r="BT211" i="4"/>
  <c r="BU201" i="4"/>
  <c r="BU62" i="4" s="1"/>
  <c r="BU206" i="4"/>
  <c r="BU116" i="4" s="1"/>
  <c r="BT30" i="8" s="1"/>
  <c r="BU202" i="4"/>
  <c r="BS48" i="6"/>
  <c r="BR74" i="8" s="1"/>
  <c r="BU215" i="4"/>
  <c r="BT51" i="8" s="1"/>
  <c r="BR40" i="8"/>
  <c r="BS41" i="8"/>
  <c r="BQ71" i="8"/>
  <c r="BR28" i="5" s="1"/>
  <c r="BQ35" i="8"/>
  <c r="BR19" i="5" s="1"/>
  <c r="BR23" i="8"/>
  <c r="BO72" i="8"/>
  <c r="BO75" i="8" s="1"/>
  <c r="BP40" i="5" s="1"/>
  <c r="BP48" i="8"/>
  <c r="BT198" i="4"/>
  <c r="BV135" i="4"/>
  <c r="BV172" i="4" s="1"/>
  <c r="BV147" i="4"/>
  <c r="BV184" i="4" s="1"/>
  <c r="BV205" i="4" s="1"/>
  <c r="BV150" i="4"/>
  <c r="BV187" i="4" s="1"/>
  <c r="BV159" i="4"/>
  <c r="BV196" i="4" s="1"/>
  <c r="BV129" i="4"/>
  <c r="BV166" i="4" s="1"/>
  <c r="BV136" i="4"/>
  <c r="BV173" i="4" s="1"/>
  <c r="BV149" i="4"/>
  <c r="BV186" i="4" s="1"/>
  <c r="BV154" i="4"/>
  <c r="BV191" i="4" s="1"/>
  <c r="BV160" i="4"/>
  <c r="BV197" i="4" s="1"/>
  <c r="BV128" i="4"/>
  <c r="BV165" i="4" s="1"/>
  <c r="BV137" i="4"/>
  <c r="BV174" i="4" s="1"/>
  <c r="BV141" i="4"/>
  <c r="BV178" i="4" s="1"/>
  <c r="BV153" i="4"/>
  <c r="BV190" i="4" s="1"/>
  <c r="BV130" i="4"/>
  <c r="BV167" i="4" s="1"/>
  <c r="BV138" i="4"/>
  <c r="BV175" i="4" s="1"/>
  <c r="BV142" i="4"/>
  <c r="BV179" i="4" s="1"/>
  <c r="BV152" i="4"/>
  <c r="BV189" i="4" s="1"/>
  <c r="BV131" i="4"/>
  <c r="BV168" i="4" s="1"/>
  <c r="BV139" i="4"/>
  <c r="BV176" i="4" s="1"/>
  <c r="BV143" i="4"/>
  <c r="BV180" i="4" s="1"/>
  <c r="BV156" i="4"/>
  <c r="BV193" i="4" s="1"/>
  <c r="BV132" i="4"/>
  <c r="BV169" i="4" s="1"/>
  <c r="BV140" i="4"/>
  <c r="BV177" i="4" s="1"/>
  <c r="BV144" i="4"/>
  <c r="BV181" i="4" s="1"/>
  <c r="BV155" i="4"/>
  <c r="BV192" i="4" s="1"/>
  <c r="BU161" i="4"/>
  <c r="BV133" i="4"/>
  <c r="BV170" i="4" s="1"/>
  <c r="BV145" i="4"/>
  <c r="BV182" i="4" s="1"/>
  <c r="BV146" i="4"/>
  <c r="BV183" i="4" s="1"/>
  <c r="BV157" i="4"/>
  <c r="BV194" i="4" s="1"/>
  <c r="BV134" i="4"/>
  <c r="BV171" i="4" s="1"/>
  <c r="BV151" i="4"/>
  <c r="BV188" i="4" s="1"/>
  <c r="BV148" i="4"/>
  <c r="BV185" i="4" s="1"/>
  <c r="BV158" i="4"/>
  <c r="BV195" i="4" s="1"/>
  <c r="BS16" i="8"/>
  <c r="BU75" i="4"/>
  <c r="BU79" i="4" s="1"/>
  <c r="BT53" i="4"/>
  <c r="BS14" i="8" s="1"/>
  <c r="BU52" i="4"/>
  <c r="BU61" i="4" s="1"/>
  <c r="BU74" i="4"/>
  <c r="BU78" i="4" s="1"/>
  <c r="BU48" i="4"/>
  <c r="BU57" i="4" s="1"/>
  <c r="BV36" i="4"/>
  <c r="BV52" i="4" s="1"/>
  <c r="BV61" i="4" s="1"/>
  <c r="BV103" i="4"/>
  <c r="BV111" i="4" s="1"/>
  <c r="BV120" i="4" s="1"/>
  <c r="BV33" i="4"/>
  <c r="BV49" i="4" s="1"/>
  <c r="BV58" i="4" s="1"/>
  <c r="BW10" i="4"/>
  <c r="BW99" i="4" s="1"/>
  <c r="BV35" i="4"/>
  <c r="BV51" i="4" s="1"/>
  <c r="BV60" i="4" s="1"/>
  <c r="BU45" i="7"/>
  <c r="BU47" i="7"/>
  <c r="BU81" i="7" s="1"/>
  <c r="BU46" i="7"/>
  <c r="BU80" i="7" s="1"/>
  <c r="BU49" i="7"/>
  <c r="BU83" i="7" s="1"/>
  <c r="BU51" i="7"/>
  <c r="BU85" i="7" s="1"/>
  <c r="BU53" i="7"/>
  <c r="BU87" i="7" s="1"/>
  <c r="BU48" i="7"/>
  <c r="BU82" i="7" s="1"/>
  <c r="BU54" i="7"/>
  <c r="BU88" i="7" s="1"/>
  <c r="BU56" i="7"/>
  <c r="BU90" i="7" s="1"/>
  <c r="BU50" i="7"/>
  <c r="BU84" i="7" s="1"/>
  <c r="BU52" i="7"/>
  <c r="BU86" i="7" s="1"/>
  <c r="BU55" i="7"/>
  <c r="BU89" i="7" s="1"/>
  <c r="BU62" i="7"/>
  <c r="BU96" i="7" s="1"/>
  <c r="BU64" i="7"/>
  <c r="BU98" i="7" s="1"/>
  <c r="BU58" i="7"/>
  <c r="BU92" i="7" s="1"/>
  <c r="BU60" i="7"/>
  <c r="BU94" i="7" s="1"/>
  <c r="BU57" i="7"/>
  <c r="BU66" i="7"/>
  <c r="BU61" i="7"/>
  <c r="BU95" i="7" s="1"/>
  <c r="BU63" i="7"/>
  <c r="BU97" i="7" s="1"/>
  <c r="BU69" i="7"/>
  <c r="BU59" i="7"/>
  <c r="BU93" i="7" s="1"/>
  <c r="BU65" i="7"/>
  <c r="BU70" i="7"/>
  <c r="BU138" i="7" s="1"/>
  <c r="BV36" i="7" s="1"/>
  <c r="BU73" i="7"/>
  <c r="BU141" i="7" s="1"/>
  <c r="BV39" i="7" s="1"/>
  <c r="BU71" i="7"/>
  <c r="BU139" i="7" s="1"/>
  <c r="BV37" i="7" s="1"/>
  <c r="BU67" i="7"/>
  <c r="BU68" i="7"/>
  <c r="BU72" i="7"/>
  <c r="BU140" i="7" s="1"/>
  <c r="BV38" i="7" s="1"/>
  <c r="BU74" i="7"/>
  <c r="BU142" i="7" s="1"/>
  <c r="BV40" i="7" s="1"/>
  <c r="BV34" i="4"/>
  <c r="BV50" i="4" s="1"/>
  <c r="BV59" i="4" s="1"/>
  <c r="BV98" i="4"/>
  <c r="BV106" i="4" s="1"/>
  <c r="BV31" i="4"/>
  <c r="BV99" i="4"/>
  <c r="BV107" i="4" s="1"/>
  <c r="BV32" i="4"/>
  <c r="BV48" i="4" s="1"/>
  <c r="BV57" i="4" s="1"/>
  <c r="BV100" i="4"/>
  <c r="BV108" i="4" s="1"/>
  <c r="BV117" i="4" s="1"/>
  <c r="BV101" i="4"/>
  <c r="BV109" i="4" s="1"/>
  <c r="BV118" i="4" s="1"/>
  <c r="BW4" i="7"/>
  <c r="BV5" i="7"/>
  <c r="BV6" i="7" s="1"/>
  <c r="BR39" i="8"/>
  <c r="BS42" i="8"/>
  <c r="BS45" i="8"/>
  <c r="BS44" i="8"/>
  <c r="BS43" i="8"/>
  <c r="BQ38" i="8"/>
  <c r="BQ47" i="8" s="1"/>
  <c r="BS46" i="8"/>
  <c r="BR26" i="8"/>
  <c r="BY2" i="8"/>
  <c r="BZ1" i="8"/>
  <c r="BT32" i="8"/>
  <c r="BT20" i="8"/>
  <c r="BT33" i="8"/>
  <c r="BT21" i="8"/>
  <c r="BT31" i="8"/>
  <c r="BT19" i="8"/>
  <c r="BT121" i="4"/>
  <c r="BT18" i="8"/>
  <c r="BT17" i="8"/>
  <c r="BT34" i="8"/>
  <c r="BT22" i="8"/>
  <c r="BS15" i="8"/>
  <c r="BU112" i="4"/>
  <c r="BV110" i="4"/>
  <c r="BV119" i="4" s="1"/>
  <c r="BT80" i="4"/>
  <c r="BS85" i="4"/>
  <c r="BW91" i="4"/>
  <c r="BW90" i="4"/>
  <c r="BW71" i="4"/>
  <c r="BW70" i="4"/>
  <c r="BU47" i="4"/>
  <c r="BW44" i="4"/>
  <c r="BW43" i="4"/>
  <c r="BW42" i="4"/>
  <c r="BW41" i="4"/>
  <c r="BW40" i="4"/>
  <c r="BW39" i="4"/>
  <c r="BW12" i="4"/>
  <c r="BW9" i="4"/>
  <c r="BT108" i="8"/>
  <c r="BH41" i="6"/>
  <c r="BG104" i="8" s="1"/>
  <c r="BG106" i="8" s="1"/>
  <c r="BU19" i="6"/>
  <c r="BS134" i="8"/>
  <c r="BS136" i="8" s="1"/>
  <c r="BV222" i="4"/>
  <c r="BU58" i="8" s="1"/>
  <c r="BV221" i="4"/>
  <c r="BU57" i="8" s="1"/>
  <c r="BV220" i="4"/>
  <c r="BU56" i="8" s="1"/>
  <c r="BV219" i="4"/>
  <c r="BU55" i="8" s="1"/>
  <c r="BV218" i="4"/>
  <c r="BU54" i="8" s="1"/>
  <c r="BV225" i="4"/>
  <c r="BU61" i="8" s="1"/>
  <c r="BV224" i="4"/>
  <c r="BU60" i="8" s="1"/>
  <c r="BV228" i="4"/>
  <c r="BU64" i="8" s="1"/>
  <c r="BV227" i="4"/>
  <c r="BU63" i="8" s="1"/>
  <c r="BV223" i="4"/>
  <c r="BU59" i="8" s="1"/>
  <c r="BV229" i="4"/>
  <c r="BU65" i="8" s="1"/>
  <c r="BV232" i="4"/>
  <c r="BU68" i="8" s="1"/>
  <c r="BV231" i="4"/>
  <c r="BU67" i="8" s="1"/>
  <c r="BV230" i="4"/>
  <c r="BU66" i="8" s="1"/>
  <c r="BV233" i="4"/>
  <c r="BU69" i="8" s="1"/>
  <c r="BV226" i="4"/>
  <c r="BU62" i="8" s="1"/>
  <c r="BV234" i="4"/>
  <c r="BU70" i="8" s="1"/>
  <c r="BV127" i="4"/>
  <c r="BV164" i="4" s="1"/>
  <c r="BU38" i="6"/>
  <c r="BU46" i="6" s="1"/>
  <c r="BU79" i="7"/>
  <c r="BU101" i="7"/>
  <c r="BY1" i="4"/>
  <c r="BX2" i="4"/>
  <c r="BP72" i="8"/>
  <c r="BP75" i="8" s="1"/>
  <c r="BQ40" i="5" s="1"/>
  <c r="BP92" i="8"/>
  <c r="BP91" i="8"/>
  <c r="BT114" i="7"/>
  <c r="BU12" i="7" s="1"/>
  <c r="BZ3" i="24"/>
  <c r="CA4" i="24"/>
  <c r="BZ78" i="24"/>
  <c r="BZ8" i="24"/>
  <c r="BZ112" i="24"/>
  <c r="BT129" i="7"/>
  <c r="BU27" i="7" s="1"/>
  <c r="BT120" i="7"/>
  <c r="BU18" i="7" s="1"/>
  <c r="BT133" i="7"/>
  <c r="BU31" i="7" s="1"/>
  <c r="BT130" i="7"/>
  <c r="BU28" i="7" s="1"/>
  <c r="BT136" i="7"/>
  <c r="BU34" i="7" s="1"/>
  <c r="BT137" i="7"/>
  <c r="BU35" i="7" s="1"/>
  <c r="BT126" i="7"/>
  <c r="BU24" i="7" s="1"/>
  <c r="BT119" i="7"/>
  <c r="BU17" i="7" s="1"/>
  <c r="BU102" i="7"/>
  <c r="BT123" i="7"/>
  <c r="BU21" i="7" s="1"/>
  <c r="BS109" i="7"/>
  <c r="BR73" i="8" s="1"/>
  <c r="BX11" i="4"/>
  <c r="BT116" i="7"/>
  <c r="BU14" i="7" s="1"/>
  <c r="BT128" i="7"/>
  <c r="BU26" i="7" s="1"/>
  <c r="BT132" i="7"/>
  <c r="BU30" i="7" s="1"/>
  <c r="BF99" i="8"/>
  <c r="BF104" i="8"/>
  <c r="BF106" i="8" s="1"/>
  <c r="BW4" i="5"/>
  <c r="BV5" i="5"/>
  <c r="BV3" i="5"/>
  <c r="BT125" i="7"/>
  <c r="BU23" i="7" s="1"/>
  <c r="BV25" i="6"/>
  <c r="BV11" i="6"/>
  <c r="BV30" i="6" s="1"/>
  <c r="BV23" i="6"/>
  <c r="BV3" i="6"/>
  <c r="BV12" i="6"/>
  <c r="BV31" i="6" s="1"/>
  <c r="BW4" i="6"/>
  <c r="BV24" i="6"/>
  <c r="BV13" i="6"/>
  <c r="BV32" i="6" s="1"/>
  <c r="BT122" i="7"/>
  <c r="BU20" i="7" s="1"/>
  <c r="BU91" i="7"/>
  <c r="BU103" i="7"/>
  <c r="BU100" i="7"/>
  <c r="BR147" i="7"/>
  <c r="BS33" i="7"/>
  <c r="BS135" i="7" s="1"/>
  <c r="BT134" i="7"/>
  <c r="BU32" i="7" s="1"/>
  <c r="BT93" i="7"/>
  <c r="BT127" i="7" s="1"/>
  <c r="BU25" i="7" s="1"/>
  <c r="BT124" i="7"/>
  <c r="BU22" i="7" s="1"/>
  <c r="BU116" i="8"/>
  <c r="BU80" i="8"/>
  <c r="BV4" i="8"/>
  <c r="BV132" i="8" s="1"/>
  <c r="BU11" i="8"/>
  <c r="BU7" i="8"/>
  <c r="BU6" i="8"/>
  <c r="BU5" i="8"/>
  <c r="BU3" i="8"/>
  <c r="BX4" i="4"/>
  <c r="BW3" i="4"/>
  <c r="BS217" i="4"/>
  <c r="BR53" i="8" s="1"/>
  <c r="BS216" i="4"/>
  <c r="BR52" i="8" s="1"/>
  <c r="BT217" i="4"/>
  <c r="BS53" i="8" s="1"/>
  <c r="BT216" i="4"/>
  <c r="BS52" i="8" s="1"/>
  <c r="BT45" i="6"/>
  <c r="BT40" i="6"/>
  <c r="BU17" i="6"/>
  <c r="BR127" i="8"/>
  <c r="BR129" i="8" s="1"/>
  <c r="BS155" i="7"/>
  <c r="BV145" i="7"/>
  <c r="BV112" i="7"/>
  <c r="BV151" i="7"/>
  <c r="BV78" i="7"/>
  <c r="BV44" i="7"/>
  <c r="BV10" i="7"/>
  <c r="BV3" i="7"/>
  <c r="BU26" i="6"/>
  <c r="BT133" i="8" s="1"/>
  <c r="BU37" i="6"/>
  <c r="BQ129" i="8"/>
  <c r="BT153" i="7"/>
  <c r="BS128" i="8" s="1"/>
  <c r="BT101" i="7"/>
  <c r="BT118" i="7"/>
  <c r="BU16" i="7" s="1"/>
  <c r="BU33" i="6"/>
  <c r="BT152" i="7"/>
  <c r="BT81" i="7"/>
  <c r="BT20" i="6"/>
  <c r="AL149" i="7"/>
  <c r="AK93" i="8"/>
  <c r="BT46" i="6"/>
  <c r="BU18" i="6"/>
  <c r="AM113" i="7"/>
  <c r="AM41" i="7"/>
  <c r="BT131" i="7"/>
  <c r="BU29" i="7" s="1"/>
  <c r="BT117" i="7"/>
  <c r="BU15" i="7" s="1"/>
  <c r="BT154" i="7"/>
  <c r="BT75" i="7"/>
  <c r="BT79" i="7"/>
  <c r="BU99" i="7"/>
  <c r="BS13" i="7"/>
  <c r="BS115" i="7" s="1"/>
  <c r="BR146" i="7"/>
  <c r="BR235" i="4"/>
  <c r="BU39" i="6"/>
  <c r="BT121" i="7"/>
  <c r="BU19" i="7" s="1"/>
  <c r="BY108" i="7" l="1"/>
  <c r="BY105" i="7"/>
  <c r="BY106" i="7"/>
  <c r="BY107" i="7"/>
  <c r="BY2" i="7"/>
  <c r="BZ1" i="7"/>
  <c r="BY104" i="7"/>
  <c r="CA1" i="5"/>
  <c r="BZ2" i="5"/>
  <c r="U125" i="14"/>
  <c r="U88" i="20"/>
  <c r="W88" i="8"/>
  <c r="W95" i="8" s="1"/>
  <c r="W112" i="8" s="1"/>
  <c r="X138" i="8"/>
  <c r="BR120" i="8"/>
  <c r="BS120" i="8"/>
  <c r="CA1" i="6"/>
  <c r="BZ2" i="6"/>
  <c r="W135" i="24"/>
  <c r="W82" i="24" s="1"/>
  <c r="W86" i="24" s="1"/>
  <c r="W93" i="24" s="1"/>
  <c r="W110" i="24" s="1"/>
  <c r="AK94" i="8"/>
  <c r="AK92" i="24"/>
  <c r="X108" i="24"/>
  <c r="CA1" i="24"/>
  <c r="BZ2" i="24"/>
  <c r="BU84" i="4"/>
  <c r="BT28" i="8" s="1"/>
  <c r="BX23" i="4"/>
  <c r="BX20" i="4"/>
  <c r="BX21" i="4"/>
  <c r="BX22" i="4"/>
  <c r="BX24" i="4"/>
  <c r="BX25" i="4"/>
  <c r="BU83" i="4"/>
  <c r="BT27" i="8" s="1"/>
  <c r="BV206" i="4"/>
  <c r="BV116" i="4" s="1"/>
  <c r="BU30" i="8" s="1"/>
  <c r="BW26" i="4"/>
  <c r="BV201" i="4"/>
  <c r="BV62" i="4" s="1"/>
  <c r="BV203" i="4"/>
  <c r="BV115" i="4"/>
  <c r="BU29" i="8" s="1"/>
  <c r="BU211" i="4"/>
  <c r="BT48" i="6"/>
  <c r="BS74" i="8" s="1"/>
  <c r="BS121" i="8" s="1"/>
  <c r="BV204" i="4"/>
  <c r="BV202" i="4"/>
  <c r="BV215" i="4"/>
  <c r="BU51" i="8" s="1"/>
  <c r="BS40" i="8"/>
  <c r="BS71" i="8"/>
  <c r="BT28" i="5" s="1"/>
  <c r="BR71" i="8"/>
  <c r="BS28" i="5" s="1"/>
  <c r="BR35" i="8"/>
  <c r="BS19" i="5" s="1"/>
  <c r="BS38" i="8"/>
  <c r="BS23" i="8"/>
  <c r="BQ48" i="8"/>
  <c r="BU198" i="4"/>
  <c r="BW133" i="4"/>
  <c r="BW170" i="4" s="1"/>
  <c r="BW145" i="4"/>
  <c r="BW182" i="4" s="1"/>
  <c r="BW146" i="4"/>
  <c r="BW183" i="4" s="1"/>
  <c r="BW157" i="4"/>
  <c r="BW194" i="4" s="1"/>
  <c r="BW134" i="4"/>
  <c r="BW171" i="4" s="1"/>
  <c r="BW151" i="4"/>
  <c r="BW188" i="4" s="1"/>
  <c r="BW148" i="4"/>
  <c r="BW185" i="4" s="1"/>
  <c r="BW158" i="4"/>
  <c r="BW195" i="4" s="1"/>
  <c r="BW135" i="4"/>
  <c r="BW172" i="4" s="1"/>
  <c r="BW147" i="4"/>
  <c r="BW184" i="4" s="1"/>
  <c r="BW205" i="4" s="1"/>
  <c r="BW150" i="4"/>
  <c r="BW187" i="4" s="1"/>
  <c r="BW159" i="4"/>
  <c r="BW196" i="4" s="1"/>
  <c r="BW128" i="4"/>
  <c r="BW165" i="4" s="1"/>
  <c r="BW136" i="4"/>
  <c r="BW173" i="4" s="1"/>
  <c r="BW149" i="4"/>
  <c r="BW186" i="4" s="1"/>
  <c r="BW152" i="4"/>
  <c r="BW189" i="4" s="1"/>
  <c r="BW160" i="4"/>
  <c r="BW197" i="4" s="1"/>
  <c r="BW129" i="4"/>
  <c r="BW166" i="4" s="1"/>
  <c r="BW137" i="4"/>
  <c r="BW174" i="4" s="1"/>
  <c r="BW141" i="4"/>
  <c r="BW178" i="4" s="1"/>
  <c r="BW153" i="4"/>
  <c r="BW190" i="4" s="1"/>
  <c r="BW130" i="4"/>
  <c r="BW167" i="4" s="1"/>
  <c r="BW138" i="4"/>
  <c r="BW175" i="4" s="1"/>
  <c r="BW142" i="4"/>
  <c r="BW179" i="4" s="1"/>
  <c r="BW154" i="4"/>
  <c r="BW191" i="4" s="1"/>
  <c r="BV161" i="4"/>
  <c r="BW131" i="4"/>
  <c r="BW168" i="4" s="1"/>
  <c r="BW139" i="4"/>
  <c r="BW176" i="4" s="1"/>
  <c r="BW143" i="4"/>
  <c r="BW180" i="4" s="1"/>
  <c r="BW155" i="4"/>
  <c r="BW192" i="4" s="1"/>
  <c r="BW132" i="4"/>
  <c r="BW169" i="4" s="1"/>
  <c r="BW140" i="4"/>
  <c r="BW177" i="4" s="1"/>
  <c r="BW144" i="4"/>
  <c r="BW181" i="4" s="1"/>
  <c r="BW156" i="4"/>
  <c r="BW193" i="4" s="1"/>
  <c r="BW100" i="4"/>
  <c r="BW108" i="4" s="1"/>
  <c r="BW117" i="4" s="1"/>
  <c r="BW101" i="4"/>
  <c r="BW109" i="4" s="1"/>
  <c r="BW118" i="4" s="1"/>
  <c r="BT16" i="8"/>
  <c r="BW102" i="4"/>
  <c r="BW110" i="4" s="1"/>
  <c r="BW119" i="4" s="1"/>
  <c r="BV75" i="4"/>
  <c r="BV79" i="4" s="1"/>
  <c r="BV74" i="4"/>
  <c r="BV78" i="4" s="1"/>
  <c r="BW31" i="4"/>
  <c r="BW34" i="4"/>
  <c r="BW50" i="4" s="1"/>
  <c r="BW59" i="4" s="1"/>
  <c r="BW35" i="4"/>
  <c r="BW51" i="4" s="1"/>
  <c r="BW60" i="4" s="1"/>
  <c r="BW32" i="4"/>
  <c r="BW103" i="4"/>
  <c r="BW111" i="4" s="1"/>
  <c r="BW120" i="4" s="1"/>
  <c r="BW33" i="4"/>
  <c r="BW49" i="4" s="1"/>
  <c r="BW58" i="4" s="1"/>
  <c r="BV45" i="7"/>
  <c r="BV47" i="7"/>
  <c r="BV81" i="7" s="1"/>
  <c r="BV46" i="7"/>
  <c r="BV80" i="7" s="1"/>
  <c r="BV49" i="7"/>
  <c r="BV83" i="7" s="1"/>
  <c r="BV55" i="7"/>
  <c r="BV48" i="7"/>
  <c r="BV82" i="7" s="1"/>
  <c r="BV52" i="7"/>
  <c r="BV86" i="7" s="1"/>
  <c r="BV53" i="7"/>
  <c r="BV87" i="7" s="1"/>
  <c r="BV51" i="7"/>
  <c r="BV85" i="7" s="1"/>
  <c r="BV54" i="7"/>
  <c r="BV88" i="7" s="1"/>
  <c r="BV56" i="7"/>
  <c r="BV90" i="7" s="1"/>
  <c r="BV58" i="7"/>
  <c r="BV92" i="7" s="1"/>
  <c r="BV50" i="7"/>
  <c r="BV84" i="7" s="1"/>
  <c r="BV59" i="7"/>
  <c r="BV93" i="7" s="1"/>
  <c r="BV65" i="7"/>
  <c r="BV57" i="7"/>
  <c r="BV91" i="7" s="1"/>
  <c r="BV60" i="7"/>
  <c r="BV94" i="7" s="1"/>
  <c r="BV62" i="7"/>
  <c r="BV96" i="7" s="1"/>
  <c r="BV66" i="7"/>
  <c r="BV70" i="7"/>
  <c r="BV138" i="7" s="1"/>
  <c r="BW36" i="7" s="1"/>
  <c r="BV61" i="7"/>
  <c r="BV95" i="7" s="1"/>
  <c r="BV63" i="7"/>
  <c r="BV97" i="7" s="1"/>
  <c r="BV64" i="7"/>
  <c r="BV98" i="7" s="1"/>
  <c r="BV68" i="7"/>
  <c r="BV72" i="7"/>
  <c r="BV140" i="7" s="1"/>
  <c r="BW38" i="7" s="1"/>
  <c r="BV74" i="7"/>
  <c r="BV142" i="7" s="1"/>
  <c r="BW40" i="7" s="1"/>
  <c r="BV69" i="7"/>
  <c r="BV73" i="7"/>
  <c r="BV141" i="7" s="1"/>
  <c r="BW39" i="7" s="1"/>
  <c r="BV71" i="7"/>
  <c r="BV139" i="7" s="1"/>
  <c r="BW37" i="7" s="1"/>
  <c r="BV67" i="7"/>
  <c r="BW98" i="4"/>
  <c r="BW106" i="4" s="1"/>
  <c r="BX10" i="4"/>
  <c r="BX98" i="4" s="1"/>
  <c r="BW36" i="4"/>
  <c r="BW52" i="4" s="1"/>
  <c r="BW61" i="4" s="1"/>
  <c r="BX4" i="7"/>
  <c r="BW5" i="7"/>
  <c r="BW6" i="7" s="1"/>
  <c r="BT46" i="8"/>
  <c r="BT42" i="8"/>
  <c r="BT45" i="8"/>
  <c r="BT41" i="8"/>
  <c r="BT44" i="8"/>
  <c r="BT43" i="8"/>
  <c r="BR38" i="8"/>
  <c r="BR47" i="8" s="1"/>
  <c r="BS27" i="8"/>
  <c r="CA1" i="8"/>
  <c r="BZ2" i="8"/>
  <c r="BU33" i="8"/>
  <c r="BU21" i="8"/>
  <c r="BU32" i="8"/>
  <c r="BU20" i="8"/>
  <c r="BU31" i="8"/>
  <c r="BU19" i="8"/>
  <c r="BU18" i="8"/>
  <c r="BU34" i="8"/>
  <c r="BU22" i="8"/>
  <c r="BU121" i="4"/>
  <c r="BU17" i="8"/>
  <c r="BT15" i="8"/>
  <c r="BV112" i="4"/>
  <c r="BW107" i="4"/>
  <c r="BU80" i="4"/>
  <c r="BT85" i="4"/>
  <c r="BX90" i="4"/>
  <c r="BX91" i="4"/>
  <c r="BU53" i="4"/>
  <c r="BT14" i="8" s="1"/>
  <c r="BU56" i="4"/>
  <c r="BU63" i="4" s="1"/>
  <c r="BX71" i="4"/>
  <c r="BX70" i="4"/>
  <c r="BV47" i="4"/>
  <c r="BX44" i="4"/>
  <c r="BX43" i="4"/>
  <c r="BX42" i="4"/>
  <c r="BX40" i="4"/>
  <c r="BX39" i="4"/>
  <c r="BX41" i="4"/>
  <c r="BX12" i="4"/>
  <c r="BX9" i="4"/>
  <c r="Z41" i="5"/>
  <c r="Z42" i="5" s="1"/>
  <c r="Z43" i="5" s="1"/>
  <c r="Y76" i="8" s="1"/>
  <c r="Y73" i="24" s="1"/>
  <c r="Y74" i="24" s="1"/>
  <c r="X122" i="8"/>
  <c r="X77" i="8"/>
  <c r="BV18" i="6"/>
  <c r="BG99" i="8"/>
  <c r="BU20" i="6"/>
  <c r="BI41" i="6"/>
  <c r="BW221" i="4"/>
  <c r="BV57" i="8" s="1"/>
  <c r="BW220" i="4"/>
  <c r="BV56" i="8" s="1"/>
  <c r="BW219" i="4"/>
  <c r="BV55" i="8" s="1"/>
  <c r="BW218" i="4"/>
  <c r="BV54" i="8" s="1"/>
  <c r="BW223" i="4"/>
  <c r="BV59" i="8" s="1"/>
  <c r="BW226" i="4"/>
  <c r="BV62" i="8" s="1"/>
  <c r="BW225" i="4"/>
  <c r="BV61" i="8" s="1"/>
  <c r="BW222" i="4"/>
  <c r="BV58" i="8" s="1"/>
  <c r="BW224" i="4"/>
  <c r="BV60" i="8" s="1"/>
  <c r="BW229" i="4"/>
  <c r="BV65" i="8" s="1"/>
  <c r="BW228" i="4"/>
  <c r="BV64" i="8" s="1"/>
  <c r="BW233" i="4"/>
  <c r="BV69" i="8" s="1"/>
  <c r="BW232" i="4"/>
  <c r="BV68" i="8" s="1"/>
  <c r="BW227" i="4"/>
  <c r="BV63" i="8" s="1"/>
  <c r="BW230" i="4"/>
  <c r="BV66" i="8" s="1"/>
  <c r="BW231" i="4"/>
  <c r="BV67" i="8" s="1"/>
  <c r="BW234" i="4"/>
  <c r="BV70" i="8" s="1"/>
  <c r="BW127" i="4"/>
  <c r="BW164" i="4" s="1"/>
  <c r="BU128" i="7"/>
  <c r="BV26" i="7" s="1"/>
  <c r="BQ72" i="8"/>
  <c r="BQ75" i="8" s="1"/>
  <c r="BR40" i="5" s="1"/>
  <c r="BV99" i="7"/>
  <c r="BY2" i="4"/>
  <c r="BZ1" i="4"/>
  <c r="BU153" i="7"/>
  <c r="BT128" i="8" s="1"/>
  <c r="BU127" i="7"/>
  <c r="BV25" i="7" s="1"/>
  <c r="BQ92" i="8"/>
  <c r="BQ91" i="8"/>
  <c r="BU116" i="7"/>
  <c r="BV14" i="7" s="1"/>
  <c r="BU130" i="7"/>
  <c r="BV28" i="7" s="1"/>
  <c r="BU137" i="7"/>
  <c r="BV35" i="7" s="1"/>
  <c r="BU133" i="7"/>
  <c r="BV31" i="7" s="1"/>
  <c r="BU120" i="7"/>
  <c r="BV18" i="7" s="1"/>
  <c r="CA3" i="24"/>
  <c r="CB4" i="24"/>
  <c r="CA78" i="24"/>
  <c r="CA112" i="24"/>
  <c r="CA8" i="24"/>
  <c r="BU136" i="7"/>
  <c r="BV34" i="7" s="1"/>
  <c r="BU131" i="7"/>
  <c r="BV29" i="7" s="1"/>
  <c r="BU118" i="7"/>
  <c r="BV16" i="7" s="1"/>
  <c r="BU124" i="7"/>
  <c r="BV22" i="7" s="1"/>
  <c r="BU119" i="7"/>
  <c r="BV17" i="7" s="1"/>
  <c r="BU132" i="7"/>
  <c r="BV30" i="7" s="1"/>
  <c r="BV38" i="6"/>
  <c r="BV46" i="6" s="1"/>
  <c r="BU123" i="7"/>
  <c r="BV21" i="7" s="1"/>
  <c r="BT109" i="7"/>
  <c r="BS73" i="8" s="1"/>
  <c r="BY11" i="4"/>
  <c r="BU134" i="7"/>
  <c r="BV32" i="7" s="1"/>
  <c r="BU122" i="7"/>
  <c r="BV20" i="7" s="1"/>
  <c r="BV39" i="6"/>
  <c r="BR121" i="8"/>
  <c r="BS146" i="7"/>
  <c r="BT13" i="7"/>
  <c r="BT115" i="7" s="1"/>
  <c r="BU75" i="7"/>
  <c r="BU129" i="7"/>
  <c r="BV27" i="7" s="1"/>
  <c r="BV100" i="7"/>
  <c r="BV102" i="7"/>
  <c r="BU125" i="7"/>
  <c r="BV23" i="7" s="1"/>
  <c r="BU117" i="7"/>
  <c r="BV15" i="7" s="1"/>
  <c r="BU154" i="7"/>
  <c r="BT235" i="4"/>
  <c r="BT33" i="7"/>
  <c r="BT135" i="7" s="1"/>
  <c r="BS147" i="7"/>
  <c r="BU216" i="4"/>
  <c r="BT52" i="8" s="1"/>
  <c r="BU217" i="4"/>
  <c r="BT53" i="8" s="1"/>
  <c r="BU126" i="7"/>
  <c r="BV24" i="7" s="1"/>
  <c r="BU45" i="6"/>
  <c r="BU40" i="6"/>
  <c r="BV17" i="6"/>
  <c r="BU121" i="7"/>
  <c r="BV19" i="7" s="1"/>
  <c r="BU47" i="6"/>
  <c r="BV19" i="6"/>
  <c r="BW145" i="7"/>
  <c r="BW112" i="7"/>
  <c r="BW151" i="7"/>
  <c r="BW78" i="7"/>
  <c r="BW44" i="7"/>
  <c r="BW10" i="7"/>
  <c r="BW3" i="7"/>
  <c r="BV103" i="7"/>
  <c r="BU152" i="7"/>
  <c r="BW24" i="6"/>
  <c r="BW25" i="6"/>
  <c r="BW11" i="6"/>
  <c r="BW30" i="6" s="1"/>
  <c r="BW23" i="6"/>
  <c r="BW3" i="6"/>
  <c r="BW12" i="6"/>
  <c r="BW31" i="6" s="1"/>
  <c r="BX4" i="6"/>
  <c r="BW13" i="6"/>
  <c r="BW32" i="6" s="1"/>
  <c r="BS127" i="8"/>
  <c r="BS129" i="8" s="1"/>
  <c r="BT155" i="7"/>
  <c r="BU108" i="8"/>
  <c r="BU109" i="7"/>
  <c r="BT73" i="8" s="1"/>
  <c r="AM143" i="7"/>
  <c r="AM148" i="7"/>
  <c r="AN11" i="7"/>
  <c r="BX3" i="4"/>
  <c r="BY4" i="4"/>
  <c r="BX4" i="5"/>
  <c r="BW5" i="5"/>
  <c r="BW3" i="5"/>
  <c r="BV26" i="6"/>
  <c r="BU133" i="8" s="1"/>
  <c r="BV37" i="6"/>
  <c r="BT134" i="8"/>
  <c r="BT136" i="8" s="1"/>
  <c r="BU114" i="7"/>
  <c r="BV12" i="7" s="1"/>
  <c r="BS235" i="4"/>
  <c r="BV116" i="8"/>
  <c r="BV80" i="8"/>
  <c r="BW4" i="8"/>
  <c r="BW132" i="8" s="1"/>
  <c r="BV11" i="8"/>
  <c r="BV7" i="8"/>
  <c r="BV6" i="8"/>
  <c r="BV5" i="8"/>
  <c r="BV3" i="8"/>
  <c r="BV33" i="6"/>
  <c r="BZ104" i="7" l="1"/>
  <c r="BZ2" i="7"/>
  <c r="BZ106" i="7"/>
  <c r="BZ108" i="7"/>
  <c r="BZ105" i="7"/>
  <c r="CA1" i="7"/>
  <c r="BZ107" i="7"/>
  <c r="CB1" i="5"/>
  <c r="CA2" i="5"/>
  <c r="BV83" i="4"/>
  <c r="BU27" i="8" s="1"/>
  <c r="BW115" i="4"/>
  <c r="BV29" i="8" s="1"/>
  <c r="CB1" i="6"/>
  <c r="CA2" i="6"/>
  <c r="Y107" i="24"/>
  <c r="Y108" i="24" s="1"/>
  <c r="CB1" i="24"/>
  <c r="CA2" i="24"/>
  <c r="BY21" i="4"/>
  <c r="BY22" i="4"/>
  <c r="BY25" i="4"/>
  <c r="BY20" i="4"/>
  <c r="BY24" i="4"/>
  <c r="BY23" i="4"/>
  <c r="BX26" i="4"/>
  <c r="BV84" i="4"/>
  <c r="BU28" i="8" s="1"/>
  <c r="BV211" i="4"/>
  <c r="BW202" i="4"/>
  <c r="BW204" i="4"/>
  <c r="BW203" i="4"/>
  <c r="BW206" i="4"/>
  <c r="BW116" i="4" s="1"/>
  <c r="BV30" i="8" s="1"/>
  <c r="BW201" i="4"/>
  <c r="BW62" i="4" s="1"/>
  <c r="BW215" i="4"/>
  <c r="BV51" i="8" s="1"/>
  <c r="BU48" i="6"/>
  <c r="BT74" i="8" s="1"/>
  <c r="BU16" i="8"/>
  <c r="BT40" i="8"/>
  <c r="BT71" i="8"/>
  <c r="BU28" i="5" s="1"/>
  <c r="BS35" i="8"/>
  <c r="BT19" i="5" s="1"/>
  <c r="BT23" i="8"/>
  <c r="BR48" i="8"/>
  <c r="BR72" i="8"/>
  <c r="BR75" i="8" s="1"/>
  <c r="BS40" i="5" s="1"/>
  <c r="BV198" i="4"/>
  <c r="BX133" i="4"/>
  <c r="BX170" i="4" s="1"/>
  <c r="BX141" i="4"/>
  <c r="BX178" i="4" s="1"/>
  <c r="BX151" i="4"/>
  <c r="BX188" i="4" s="1"/>
  <c r="BX157" i="4"/>
  <c r="BX194" i="4" s="1"/>
  <c r="BX134" i="4"/>
  <c r="BX171" i="4" s="1"/>
  <c r="BX142" i="4"/>
  <c r="BX179" i="4" s="1"/>
  <c r="BX148" i="4"/>
  <c r="BX185" i="4" s="1"/>
  <c r="BX158" i="4"/>
  <c r="BX195" i="4" s="1"/>
  <c r="BW161" i="4"/>
  <c r="BX135" i="4"/>
  <c r="BX172" i="4" s="1"/>
  <c r="BX143" i="4"/>
  <c r="BX180" i="4" s="1"/>
  <c r="BX150" i="4"/>
  <c r="BX187" i="4" s="1"/>
  <c r="BX159" i="4"/>
  <c r="BX196" i="4" s="1"/>
  <c r="BX130" i="4"/>
  <c r="BX167" i="4" s="1"/>
  <c r="BX136" i="4"/>
  <c r="BX173" i="4" s="1"/>
  <c r="BX144" i="4"/>
  <c r="BX181" i="4" s="1"/>
  <c r="BX152" i="4"/>
  <c r="BX189" i="4" s="1"/>
  <c r="BX160" i="4"/>
  <c r="BX197" i="4" s="1"/>
  <c r="BX129" i="4"/>
  <c r="BX166" i="4" s="1"/>
  <c r="BX137" i="4"/>
  <c r="BX174" i="4" s="1"/>
  <c r="BX145" i="4"/>
  <c r="BX182" i="4" s="1"/>
  <c r="BX153" i="4"/>
  <c r="BX190" i="4" s="1"/>
  <c r="BX128" i="4"/>
  <c r="BX165" i="4" s="1"/>
  <c r="BX138" i="4"/>
  <c r="BX175" i="4" s="1"/>
  <c r="BX146" i="4"/>
  <c r="BX183" i="4" s="1"/>
  <c r="BX154" i="4"/>
  <c r="BX191" i="4" s="1"/>
  <c r="BX131" i="4"/>
  <c r="BX168" i="4" s="1"/>
  <c r="BX139" i="4"/>
  <c r="BX176" i="4" s="1"/>
  <c r="BX147" i="4"/>
  <c r="BX184" i="4" s="1"/>
  <c r="BX205" i="4" s="1"/>
  <c r="BX155" i="4"/>
  <c r="BX192" i="4" s="1"/>
  <c r="BX132" i="4"/>
  <c r="BX169" i="4" s="1"/>
  <c r="BX140" i="4"/>
  <c r="BX177" i="4" s="1"/>
  <c r="BX149" i="4"/>
  <c r="BX186" i="4" s="1"/>
  <c r="BX156" i="4"/>
  <c r="BX193" i="4" s="1"/>
  <c r="BX99" i="4"/>
  <c r="BX107" i="4" s="1"/>
  <c r="BX102" i="4"/>
  <c r="BX110" i="4" s="1"/>
  <c r="BX119" i="4" s="1"/>
  <c r="BW74" i="4"/>
  <c r="BW78" i="4" s="1"/>
  <c r="BW48" i="4"/>
  <c r="BW57" i="4" s="1"/>
  <c r="BX32" i="4"/>
  <c r="BX48" i="4" s="1"/>
  <c r="BX57" i="4" s="1"/>
  <c r="BW75" i="4"/>
  <c r="BW79" i="4" s="1"/>
  <c r="BX34" i="4"/>
  <c r="BX50" i="4" s="1"/>
  <c r="BX59" i="4" s="1"/>
  <c r="BX35" i="4"/>
  <c r="BX51" i="4" s="1"/>
  <c r="BX60" i="4" s="1"/>
  <c r="BX36" i="4"/>
  <c r="BX52" i="4" s="1"/>
  <c r="BX61" i="4" s="1"/>
  <c r="BX31" i="4"/>
  <c r="BX33" i="4"/>
  <c r="BX49" i="4" s="1"/>
  <c r="BX58" i="4" s="1"/>
  <c r="BX101" i="4"/>
  <c r="BX109" i="4" s="1"/>
  <c r="BX118" i="4" s="1"/>
  <c r="BX100" i="4"/>
  <c r="BX108" i="4" s="1"/>
  <c r="BX117" i="4" s="1"/>
  <c r="BY10" i="4"/>
  <c r="BY98" i="4" s="1"/>
  <c r="BW45" i="7"/>
  <c r="BW46" i="7"/>
  <c r="BW80" i="7" s="1"/>
  <c r="BW48" i="7"/>
  <c r="BW82" i="7" s="1"/>
  <c r="BW49" i="7"/>
  <c r="BW83" i="7" s="1"/>
  <c r="BW47" i="7"/>
  <c r="BW50" i="7"/>
  <c r="BW84" i="7" s="1"/>
  <c r="BW51" i="7"/>
  <c r="BW85" i="7" s="1"/>
  <c r="BW56" i="7"/>
  <c r="BW90" i="7" s="1"/>
  <c r="BW54" i="7"/>
  <c r="BW88" i="7" s="1"/>
  <c r="BW55" i="7"/>
  <c r="BW89" i="7" s="1"/>
  <c r="BW58" i="7"/>
  <c r="BW92" i="7" s="1"/>
  <c r="BW57" i="7"/>
  <c r="BW91" i="7" s="1"/>
  <c r="BW60" i="7"/>
  <c r="BW94" i="7" s="1"/>
  <c r="BW52" i="7"/>
  <c r="BW86" i="7" s="1"/>
  <c r="BW61" i="7"/>
  <c r="BW95" i="7" s="1"/>
  <c r="BW59" i="7"/>
  <c r="BW65" i="7"/>
  <c r="BW53" i="7"/>
  <c r="BW87" i="7" s="1"/>
  <c r="BW62" i="7"/>
  <c r="BW96" i="7" s="1"/>
  <c r="BW66" i="7"/>
  <c r="BW70" i="7"/>
  <c r="BW138" i="7" s="1"/>
  <c r="BX36" i="7" s="1"/>
  <c r="BW63" i="7"/>
  <c r="BW97" i="7" s="1"/>
  <c r="BW64" i="7"/>
  <c r="BW98" i="7" s="1"/>
  <c r="BW68" i="7"/>
  <c r="BW69" i="7"/>
  <c r="BW74" i="7"/>
  <c r="BW142" i="7" s="1"/>
  <c r="BX40" i="7" s="1"/>
  <c r="BW73" i="7"/>
  <c r="BW141" i="7" s="1"/>
  <c r="BX39" i="7" s="1"/>
  <c r="BW71" i="7"/>
  <c r="BW139" i="7" s="1"/>
  <c r="BX37" i="7" s="1"/>
  <c r="BW67" i="7"/>
  <c r="BW72" i="7"/>
  <c r="BW140" i="7" s="1"/>
  <c r="BX38" i="7" s="1"/>
  <c r="BX103" i="4"/>
  <c r="BX111" i="4" s="1"/>
  <c r="BX120" i="4" s="1"/>
  <c r="BY4" i="7"/>
  <c r="BX5" i="7"/>
  <c r="BX6" i="7" s="1"/>
  <c r="BU42" i="8"/>
  <c r="BS39" i="8"/>
  <c r="BS47" i="8" s="1"/>
  <c r="BT39" i="8"/>
  <c r="BU46" i="8"/>
  <c r="BU45" i="8"/>
  <c r="BU43" i="8"/>
  <c r="BU44" i="8"/>
  <c r="BU41" i="8"/>
  <c r="BT26" i="8"/>
  <c r="BT120" i="8" s="1"/>
  <c r="CA2" i="8"/>
  <c r="CB1" i="8"/>
  <c r="BV33" i="8"/>
  <c r="BV21" i="8"/>
  <c r="BV32" i="8"/>
  <c r="BV20" i="8"/>
  <c r="BV31" i="8"/>
  <c r="BV19" i="8"/>
  <c r="BV34" i="8"/>
  <c r="BV22" i="8"/>
  <c r="BV18" i="8"/>
  <c r="BV121" i="4"/>
  <c r="BV17" i="8"/>
  <c r="BU15" i="8"/>
  <c r="BW112" i="4"/>
  <c r="BV80" i="4"/>
  <c r="BU85" i="4"/>
  <c r="BX106" i="4"/>
  <c r="BY90" i="4"/>
  <c r="BY91" i="4"/>
  <c r="BV53" i="4"/>
  <c r="BU14" i="8" s="1"/>
  <c r="BV56" i="4"/>
  <c r="BV63" i="4" s="1"/>
  <c r="BY71" i="4"/>
  <c r="BY70" i="4"/>
  <c r="BW47" i="4"/>
  <c r="BY43" i="4"/>
  <c r="BY41" i="4"/>
  <c r="BY39" i="4"/>
  <c r="BY42" i="4"/>
  <c r="BY40" i="4"/>
  <c r="BY44" i="4"/>
  <c r="BY12" i="4"/>
  <c r="BY9" i="4"/>
  <c r="X109" i="8"/>
  <c r="X110" i="8" s="1"/>
  <c r="V121" i="14"/>
  <c r="BV20" i="6"/>
  <c r="BJ41" i="6"/>
  <c r="BW18" i="6"/>
  <c r="BX222" i="4"/>
  <c r="BW58" i="8" s="1"/>
  <c r="BX221" i="4"/>
  <c r="BW57" i="8" s="1"/>
  <c r="BX220" i="4"/>
  <c r="BW56" i="8" s="1"/>
  <c r="BX219" i="4"/>
  <c r="BW55" i="8" s="1"/>
  <c r="BX218" i="4"/>
  <c r="BW54" i="8" s="1"/>
  <c r="BX223" i="4"/>
  <c r="BW59" i="8" s="1"/>
  <c r="BX226" i="4"/>
  <c r="BW62" i="8" s="1"/>
  <c r="BX225" i="4"/>
  <c r="BW61" i="8" s="1"/>
  <c r="BX224" i="4"/>
  <c r="BW60" i="8" s="1"/>
  <c r="BX230" i="4"/>
  <c r="BW66" i="8" s="1"/>
  <c r="BX229" i="4"/>
  <c r="BW65" i="8" s="1"/>
  <c r="BX233" i="4"/>
  <c r="BW69" i="8" s="1"/>
  <c r="BX231" i="4"/>
  <c r="BW67" i="8" s="1"/>
  <c r="BX234" i="4"/>
  <c r="BW70" i="8" s="1"/>
  <c r="BX227" i="4"/>
  <c r="BW63" i="8" s="1"/>
  <c r="BX228" i="4"/>
  <c r="BW64" i="8" s="1"/>
  <c r="BX232" i="4"/>
  <c r="BW68" i="8" s="1"/>
  <c r="BX127" i="4"/>
  <c r="BX164" i="4" s="1"/>
  <c r="BV133" i="7"/>
  <c r="BW31" i="7" s="1"/>
  <c r="BV119" i="7"/>
  <c r="BW17" i="7" s="1"/>
  <c r="BZ2" i="4"/>
  <c r="CA1" i="4"/>
  <c r="BV137" i="7"/>
  <c r="BW35" i="7" s="1"/>
  <c r="BR92" i="8"/>
  <c r="BR91" i="8"/>
  <c r="BV130" i="7"/>
  <c r="BW28" i="7" s="1"/>
  <c r="BV131" i="7"/>
  <c r="BW29" i="7" s="1"/>
  <c r="CB3" i="24"/>
  <c r="CC4" i="24"/>
  <c r="CB8" i="24"/>
  <c r="CB112" i="24"/>
  <c r="CB78" i="24"/>
  <c r="BV124" i="7"/>
  <c r="BW22" i="7" s="1"/>
  <c r="BV118" i="7"/>
  <c r="BW16" i="7" s="1"/>
  <c r="BV117" i="7"/>
  <c r="BW15" i="7" s="1"/>
  <c r="BV129" i="7"/>
  <c r="BW27" i="7" s="1"/>
  <c r="BV132" i="7"/>
  <c r="BW30" i="7" s="1"/>
  <c r="BW102" i="7"/>
  <c r="BV127" i="7"/>
  <c r="BW25" i="7" s="1"/>
  <c r="BV136" i="7"/>
  <c r="BW34" i="7" s="1"/>
  <c r="BV120" i="7"/>
  <c r="BW18" i="7" s="1"/>
  <c r="BZ11" i="4"/>
  <c r="BV114" i="7"/>
  <c r="BW12" i="7" s="1"/>
  <c r="AL93" i="8"/>
  <c r="AM149" i="7"/>
  <c r="BX24" i="6"/>
  <c r="BX23" i="6"/>
  <c r="BX3" i="6"/>
  <c r="BX12" i="6"/>
  <c r="BX31" i="6" s="1"/>
  <c r="BY4" i="6"/>
  <c r="BX25" i="6"/>
  <c r="BX13" i="6"/>
  <c r="BX32" i="6" s="1"/>
  <c r="BX11" i="6"/>
  <c r="BX30" i="6" s="1"/>
  <c r="BT127" i="8"/>
  <c r="BT129" i="8" s="1"/>
  <c r="BU155" i="7"/>
  <c r="BW103" i="7"/>
  <c r="BV217" i="4"/>
  <c r="BU53" i="8" s="1"/>
  <c r="BV216" i="4"/>
  <c r="BU52" i="8" s="1"/>
  <c r="BV126" i="7"/>
  <c r="BW24" i="7" s="1"/>
  <c r="BV125" i="7"/>
  <c r="BW23" i="7" s="1"/>
  <c r="BV47" i="6"/>
  <c r="BW19" i="6"/>
  <c r="BV153" i="7"/>
  <c r="BU128" i="8" s="1"/>
  <c r="BV101" i="7"/>
  <c r="BV116" i="7"/>
  <c r="BW14" i="7" s="1"/>
  <c r="BV108" i="8"/>
  <c r="BT147" i="7"/>
  <c r="BU33" i="7"/>
  <c r="BU135" i="7" s="1"/>
  <c r="BV122" i="7"/>
  <c r="BW20" i="7" s="1"/>
  <c r="AN113" i="7"/>
  <c r="AN41" i="7"/>
  <c r="BX145" i="7"/>
  <c r="BX112" i="7"/>
  <c r="BX151" i="7"/>
  <c r="BX78" i="7"/>
  <c r="BX44" i="7"/>
  <c r="BX10" i="7"/>
  <c r="BX3" i="7"/>
  <c r="BU134" i="8"/>
  <c r="BU136" i="8" s="1"/>
  <c r="BW116" i="8"/>
  <c r="BW80" i="8"/>
  <c r="BX4" i="8"/>
  <c r="BX132" i="8" s="1"/>
  <c r="BW11" i="8"/>
  <c r="BW7" i="8"/>
  <c r="BW6" i="8"/>
  <c r="BW5" i="8"/>
  <c r="BW3" i="8"/>
  <c r="BX5" i="5"/>
  <c r="BX3" i="5"/>
  <c r="BY4" i="5"/>
  <c r="BV89" i="7"/>
  <c r="BV123" i="7" s="1"/>
  <c r="BW21" i="7" s="1"/>
  <c r="BW37" i="6"/>
  <c r="BW26" i="6"/>
  <c r="BV133" i="8" s="1"/>
  <c r="BV152" i="7"/>
  <c r="BV134" i="7"/>
  <c r="BW32" i="7" s="1"/>
  <c r="BH99" i="8"/>
  <c r="BH104" i="8"/>
  <c r="BH106" i="8" s="1"/>
  <c r="BW33" i="6"/>
  <c r="BW99" i="7"/>
  <c r="BU235" i="4"/>
  <c r="BT146" i="7"/>
  <c r="BU13" i="7"/>
  <c r="BU115" i="7" s="1"/>
  <c r="BY3" i="4"/>
  <c r="BZ4" i="4"/>
  <c r="BW39" i="6"/>
  <c r="BV40" i="6"/>
  <c r="BW17" i="6"/>
  <c r="BV45" i="6"/>
  <c r="BW38" i="6"/>
  <c r="BW100" i="7"/>
  <c r="BV121" i="7"/>
  <c r="BW19" i="7" s="1"/>
  <c r="BV154" i="7"/>
  <c r="BV75" i="7"/>
  <c r="BV79" i="7"/>
  <c r="BV128" i="7"/>
  <c r="BW26" i="7" s="1"/>
  <c r="CA107" i="7" l="1"/>
  <c r="CA104" i="7"/>
  <c r="CA105" i="7"/>
  <c r="CB1" i="7"/>
  <c r="CA106" i="7"/>
  <c r="CA2" i="7"/>
  <c r="CA108" i="7"/>
  <c r="CC1" i="5"/>
  <c r="CB2" i="5"/>
  <c r="CC1" i="6"/>
  <c r="CB2" i="6"/>
  <c r="AL94" i="8"/>
  <c r="AL92" i="24"/>
  <c r="CB2" i="24"/>
  <c r="CC1" i="24"/>
  <c r="BX115" i="4"/>
  <c r="BW29" i="8" s="1"/>
  <c r="BZ24" i="4"/>
  <c r="BZ21" i="4"/>
  <c r="BZ25" i="4"/>
  <c r="BZ20" i="4"/>
  <c r="BZ22" i="4"/>
  <c r="BZ23" i="4"/>
  <c r="BV48" i="6"/>
  <c r="BU74" i="8" s="1"/>
  <c r="BU121" i="8" s="1"/>
  <c r="BW84" i="4"/>
  <c r="BV28" i="8" s="1"/>
  <c r="BY26" i="4"/>
  <c r="BX203" i="4"/>
  <c r="BW83" i="4"/>
  <c r="BV27" i="8" s="1"/>
  <c r="BX201" i="4"/>
  <c r="BX62" i="4" s="1"/>
  <c r="BW211" i="4"/>
  <c r="BX202" i="4"/>
  <c r="BX206" i="4"/>
  <c r="BX116" i="4" s="1"/>
  <c r="BW30" i="8" s="1"/>
  <c r="BX204" i="4"/>
  <c r="BU40" i="8"/>
  <c r="BX215" i="4"/>
  <c r="BW51" i="8" s="1"/>
  <c r="BU71" i="8"/>
  <c r="BV28" i="5" s="1"/>
  <c r="BT35" i="8"/>
  <c r="BU19" i="5" s="1"/>
  <c r="BU23" i="8"/>
  <c r="BS48" i="8"/>
  <c r="BS72" i="8"/>
  <c r="BS75" i="8" s="1"/>
  <c r="BT40" i="5" s="1"/>
  <c r="BW198" i="4"/>
  <c r="BY141" i="4"/>
  <c r="BY178" i="4" s="1"/>
  <c r="BY135" i="4"/>
  <c r="BY172" i="4" s="1"/>
  <c r="BY142" i="4"/>
  <c r="BY179" i="4" s="1"/>
  <c r="BY152" i="4"/>
  <c r="BY189" i="4" s="1"/>
  <c r="BY160" i="4"/>
  <c r="BY197" i="4" s="1"/>
  <c r="BY128" i="4"/>
  <c r="BY165" i="4" s="1"/>
  <c r="BY136" i="4"/>
  <c r="BY173" i="4" s="1"/>
  <c r="BY148" i="4"/>
  <c r="BY185" i="4" s="1"/>
  <c r="BY153" i="4"/>
  <c r="BY190" i="4" s="1"/>
  <c r="BY129" i="4"/>
  <c r="BY166" i="4" s="1"/>
  <c r="BY137" i="4"/>
  <c r="BY174" i="4" s="1"/>
  <c r="BY145" i="4"/>
  <c r="BY182" i="4" s="1"/>
  <c r="BY154" i="4"/>
  <c r="BY191" i="4" s="1"/>
  <c r="BY130" i="4"/>
  <c r="BY167" i="4" s="1"/>
  <c r="BY138" i="4"/>
  <c r="BY175" i="4" s="1"/>
  <c r="BY146" i="4"/>
  <c r="BY183" i="4" s="1"/>
  <c r="BY155" i="4"/>
  <c r="BY192" i="4" s="1"/>
  <c r="BX161" i="4"/>
  <c r="BY131" i="4"/>
  <c r="BY168" i="4" s="1"/>
  <c r="BY139" i="4"/>
  <c r="BY176" i="4" s="1"/>
  <c r="BY147" i="4"/>
  <c r="BY184" i="4" s="1"/>
  <c r="BY205" i="4" s="1"/>
  <c r="BY156" i="4"/>
  <c r="BY193" i="4" s="1"/>
  <c r="BY132" i="4"/>
  <c r="BY169" i="4" s="1"/>
  <c r="BY140" i="4"/>
  <c r="BY177" i="4" s="1"/>
  <c r="BY149" i="4"/>
  <c r="BY186" i="4" s="1"/>
  <c r="BY157" i="4"/>
  <c r="BY194" i="4" s="1"/>
  <c r="BY133" i="4"/>
  <c r="BY170" i="4" s="1"/>
  <c r="BY143" i="4"/>
  <c r="BY180" i="4" s="1"/>
  <c r="BY150" i="4"/>
  <c r="BY187" i="4" s="1"/>
  <c r="BY158" i="4"/>
  <c r="BY195" i="4" s="1"/>
  <c r="BY134" i="4"/>
  <c r="BY171" i="4" s="1"/>
  <c r="BY144" i="4"/>
  <c r="BY181" i="4" s="1"/>
  <c r="BY151" i="4"/>
  <c r="BY188" i="4" s="1"/>
  <c r="BY159" i="4"/>
  <c r="BY196" i="4" s="1"/>
  <c r="BY101" i="4"/>
  <c r="BY109" i="4" s="1"/>
  <c r="BY118" i="4" s="1"/>
  <c r="BY33" i="4"/>
  <c r="BY49" i="4" s="1"/>
  <c r="BY58" i="4" s="1"/>
  <c r="BY103" i="4"/>
  <c r="BY111" i="4" s="1"/>
  <c r="BY120" i="4" s="1"/>
  <c r="BY34" i="4"/>
  <c r="BY50" i="4" s="1"/>
  <c r="BY59" i="4" s="1"/>
  <c r="BY35" i="4"/>
  <c r="BY51" i="4" s="1"/>
  <c r="BY60" i="4" s="1"/>
  <c r="BY31" i="4"/>
  <c r="BV16" i="8"/>
  <c r="BX74" i="4"/>
  <c r="BX78" i="4" s="1"/>
  <c r="BX75" i="4"/>
  <c r="BX79" i="4" s="1"/>
  <c r="BY100" i="4"/>
  <c r="BY108" i="4" s="1"/>
  <c r="BY117" i="4" s="1"/>
  <c r="BY102" i="4"/>
  <c r="BY110" i="4" s="1"/>
  <c r="BY119" i="4" s="1"/>
  <c r="BY99" i="4"/>
  <c r="BY107" i="4" s="1"/>
  <c r="BY32" i="4"/>
  <c r="BY48" i="4" s="1"/>
  <c r="BY57" i="4" s="1"/>
  <c r="BX45" i="7"/>
  <c r="BX50" i="7"/>
  <c r="BX84" i="7" s="1"/>
  <c r="BX52" i="7"/>
  <c r="BX86" i="7" s="1"/>
  <c r="BX54" i="7"/>
  <c r="BX88" i="7" s="1"/>
  <c r="BX46" i="7"/>
  <c r="BX80" i="7" s="1"/>
  <c r="BX47" i="7"/>
  <c r="BX51" i="7"/>
  <c r="BX85" i="7" s="1"/>
  <c r="BX53" i="7"/>
  <c r="BX87" i="7" s="1"/>
  <c r="BX55" i="7"/>
  <c r="BX89" i="7" s="1"/>
  <c r="BX57" i="7"/>
  <c r="BX91" i="7" s="1"/>
  <c r="BX48" i="7"/>
  <c r="BX82" i="7" s="1"/>
  <c r="BX49" i="7"/>
  <c r="BX83" i="7" s="1"/>
  <c r="BX56" i="7"/>
  <c r="BX90" i="7" s="1"/>
  <c r="BX63" i="7"/>
  <c r="BX97" i="7" s="1"/>
  <c r="BX61" i="7"/>
  <c r="BX95" i="7" s="1"/>
  <c r="BX59" i="7"/>
  <c r="BX93" i="7" s="1"/>
  <c r="BX62" i="7"/>
  <c r="BX96" i="7" s="1"/>
  <c r="BX64" i="7"/>
  <c r="BX98" i="7" s="1"/>
  <c r="BX58" i="7"/>
  <c r="BX92" i="7" s="1"/>
  <c r="BX60" i="7"/>
  <c r="BX94" i="7" s="1"/>
  <c r="BX67" i="7"/>
  <c r="BX71" i="7"/>
  <c r="BX139" i="7" s="1"/>
  <c r="BY37" i="7" s="1"/>
  <c r="BX66" i="7"/>
  <c r="BX65" i="7"/>
  <c r="BX69" i="7"/>
  <c r="BX72" i="7"/>
  <c r="BX140" i="7" s="1"/>
  <c r="BY38" i="7" s="1"/>
  <c r="BX68" i="7"/>
  <c r="BX74" i="7"/>
  <c r="BX142" i="7" s="1"/>
  <c r="BY40" i="7" s="1"/>
  <c r="BX70" i="7"/>
  <c r="BX138" i="7" s="1"/>
  <c r="BY36" i="7" s="1"/>
  <c r="BX73" i="7"/>
  <c r="BX141" i="7" s="1"/>
  <c r="BY39" i="7" s="1"/>
  <c r="BZ10" i="4"/>
  <c r="BZ100" i="4" s="1"/>
  <c r="BY36" i="4"/>
  <c r="BY52" i="4" s="1"/>
  <c r="BY61" i="4" s="1"/>
  <c r="BZ4" i="7"/>
  <c r="BY5" i="7"/>
  <c r="BY6" i="7" s="1"/>
  <c r="BU39" i="8"/>
  <c r="BV41" i="8"/>
  <c r="BV43" i="8"/>
  <c r="BV44" i="8"/>
  <c r="BT38" i="8"/>
  <c r="BT47" i="8" s="1"/>
  <c r="BV42" i="8"/>
  <c r="BV45" i="8"/>
  <c r="BV46" i="8"/>
  <c r="BU26" i="8"/>
  <c r="BU120" i="8" s="1"/>
  <c r="CC1" i="8"/>
  <c r="CB2" i="8"/>
  <c r="BW121" i="4"/>
  <c r="BW33" i="8"/>
  <c r="BW21" i="8"/>
  <c r="BW32" i="8"/>
  <c r="BW20" i="8"/>
  <c r="BW31" i="8"/>
  <c r="BW19" i="8"/>
  <c r="BW34" i="8"/>
  <c r="BW22" i="8"/>
  <c r="BW17" i="8"/>
  <c r="BW18" i="8"/>
  <c r="BV15" i="8"/>
  <c r="BY106" i="4"/>
  <c r="BX112" i="4"/>
  <c r="BW80" i="4"/>
  <c r="BV85" i="4"/>
  <c r="BZ90" i="4"/>
  <c r="BZ91" i="4"/>
  <c r="BW53" i="4"/>
  <c r="BV14" i="8" s="1"/>
  <c r="BW56" i="4"/>
  <c r="BW63" i="4" s="1"/>
  <c r="BZ71" i="4"/>
  <c r="BZ70" i="4"/>
  <c r="BX47" i="4"/>
  <c r="BZ39" i="4"/>
  <c r="BZ42" i="4"/>
  <c r="BZ40" i="4"/>
  <c r="BZ41" i="4"/>
  <c r="BZ44" i="4"/>
  <c r="BZ43" i="4"/>
  <c r="BZ12" i="4"/>
  <c r="BZ9" i="4"/>
  <c r="Y122" i="8"/>
  <c r="Y77" i="8"/>
  <c r="BW20" i="6"/>
  <c r="BK41" i="6"/>
  <c r="BY127" i="4"/>
  <c r="BY164" i="4" s="1"/>
  <c r="BY223" i="4"/>
  <c r="BX59" i="8" s="1"/>
  <c r="BY222" i="4"/>
  <c r="BX58" i="8" s="1"/>
  <c r="BY221" i="4"/>
  <c r="BX57" i="8" s="1"/>
  <c r="BY220" i="4"/>
  <c r="BX56" i="8" s="1"/>
  <c r="BY219" i="4"/>
  <c r="BX55" i="8" s="1"/>
  <c r="BY218" i="4"/>
  <c r="BX54" i="8" s="1"/>
  <c r="BY227" i="4"/>
  <c r="BX63" i="8" s="1"/>
  <c r="BY226" i="4"/>
  <c r="BX62" i="8" s="1"/>
  <c r="BY225" i="4"/>
  <c r="BX61" i="8" s="1"/>
  <c r="BY224" i="4"/>
  <c r="BX60" i="8" s="1"/>
  <c r="BY231" i="4"/>
  <c r="BX67" i="8" s="1"/>
  <c r="BY230" i="4"/>
  <c r="BX66" i="8" s="1"/>
  <c r="BY229" i="4"/>
  <c r="BX65" i="8" s="1"/>
  <c r="BY228" i="4"/>
  <c r="BX64" i="8" s="1"/>
  <c r="BY232" i="4"/>
  <c r="BX68" i="8" s="1"/>
  <c r="BY233" i="4"/>
  <c r="BX69" i="8" s="1"/>
  <c r="BY234" i="4"/>
  <c r="BX70" i="8" s="1"/>
  <c r="BW130" i="7"/>
  <c r="BX28" i="7" s="1"/>
  <c r="BW119" i="7"/>
  <c r="BX17" i="7" s="1"/>
  <c r="BX100" i="7"/>
  <c r="BX81" i="7"/>
  <c r="CB1" i="4"/>
  <c r="CA2" i="4"/>
  <c r="BS92" i="8"/>
  <c r="BS91" i="8"/>
  <c r="BW131" i="7"/>
  <c r="BX29" i="7" s="1"/>
  <c r="BW123" i="7"/>
  <c r="BX21" i="7" s="1"/>
  <c r="BW121" i="7"/>
  <c r="BX19" i="7" s="1"/>
  <c r="CC8" i="24"/>
  <c r="CC3" i="24"/>
  <c r="CD4" i="24"/>
  <c r="CC78" i="24"/>
  <c r="CC112" i="24"/>
  <c r="BW118" i="7"/>
  <c r="BX16" i="7" s="1"/>
  <c r="BW136" i="7"/>
  <c r="BX34" i="7" s="1"/>
  <c r="BW125" i="7"/>
  <c r="BX23" i="7" s="1"/>
  <c r="BV109" i="7"/>
  <c r="BU73" i="8" s="1"/>
  <c r="BX99" i="7"/>
  <c r="BX101" i="7"/>
  <c r="CA11" i="4"/>
  <c r="BW108" i="8"/>
  <c r="BX37" i="6"/>
  <c r="BX26" i="6"/>
  <c r="BW133" i="8" s="1"/>
  <c r="BW116" i="7"/>
  <c r="BX14" i="7" s="1"/>
  <c r="BW117" i="7"/>
  <c r="BX15" i="7" s="1"/>
  <c r="BX38" i="6"/>
  <c r="BW137" i="7"/>
  <c r="BX35" i="7" s="1"/>
  <c r="BI99" i="8"/>
  <c r="BI104" i="8"/>
  <c r="BI106" i="8" s="1"/>
  <c r="BX103" i="7"/>
  <c r="BW153" i="7"/>
  <c r="BV128" i="8" s="1"/>
  <c r="BW101" i="7"/>
  <c r="BT121" i="8"/>
  <c r="BX33" i="6"/>
  <c r="BW120" i="7"/>
  <c r="BX18" i="7" s="1"/>
  <c r="BU147" i="7"/>
  <c r="BV33" i="7"/>
  <c r="BV135" i="7" s="1"/>
  <c r="BW133" i="7"/>
  <c r="BX31" i="7" s="1"/>
  <c r="BZ4" i="5"/>
  <c r="BY5" i="5"/>
  <c r="BY3" i="5"/>
  <c r="BX39" i="6"/>
  <c r="BU146" i="7"/>
  <c r="BV13" i="7"/>
  <c r="BV115" i="7" s="1"/>
  <c r="BW134" i="7"/>
  <c r="BX32" i="7" s="1"/>
  <c r="BW40" i="6"/>
  <c r="BW45" i="6"/>
  <c r="BX17" i="6"/>
  <c r="BY145" i="7"/>
  <c r="BY112" i="7"/>
  <c r="BY151" i="7"/>
  <c r="BY78" i="7"/>
  <c r="BY44" i="7"/>
  <c r="BY10" i="7"/>
  <c r="BY3" i="7"/>
  <c r="BW128" i="7"/>
  <c r="BX26" i="7" s="1"/>
  <c r="BU127" i="8"/>
  <c r="BU129" i="8" s="1"/>
  <c r="BV155" i="7"/>
  <c r="BW129" i="7"/>
  <c r="BX27" i="7" s="1"/>
  <c r="BW46" i="6"/>
  <c r="BX18" i="6"/>
  <c r="BZ3" i="4"/>
  <c r="CA4" i="4"/>
  <c r="BV134" i="8"/>
  <c r="BV136" i="8" s="1"/>
  <c r="BW93" i="7"/>
  <c r="BW127" i="7" s="1"/>
  <c r="BX25" i="7" s="1"/>
  <c r="BW217" i="4"/>
  <c r="BV53" i="8" s="1"/>
  <c r="BW216" i="4"/>
  <c r="BV52" i="8" s="1"/>
  <c r="BW152" i="7"/>
  <c r="BW81" i="7"/>
  <c r="BW47" i="6"/>
  <c r="BX19" i="6"/>
  <c r="BX116" i="8"/>
  <c r="BX80" i="8"/>
  <c r="BX11" i="8"/>
  <c r="BX7" i="8"/>
  <c r="BX6" i="8"/>
  <c r="BX5" i="8"/>
  <c r="BX3" i="8"/>
  <c r="BY4" i="8"/>
  <c r="BY132" i="8" s="1"/>
  <c r="BX102" i="7"/>
  <c r="AN143" i="7"/>
  <c r="AO11" i="7"/>
  <c r="AN148" i="7"/>
  <c r="BW126" i="7"/>
  <c r="BX24" i="7" s="1"/>
  <c r="BV235" i="4"/>
  <c r="BY24" i="6"/>
  <c r="BY25" i="6"/>
  <c r="BY12" i="6"/>
  <c r="BY31" i="6" s="1"/>
  <c r="BZ4" i="6"/>
  <c r="BY13" i="6"/>
  <c r="BY32" i="6" s="1"/>
  <c r="BY11" i="6"/>
  <c r="BY30" i="6" s="1"/>
  <c r="BY23" i="6"/>
  <c r="BY3" i="6"/>
  <c r="BW122" i="7"/>
  <c r="BX20" i="7" s="1"/>
  <c r="BW124" i="7"/>
  <c r="BX22" i="7" s="1"/>
  <c r="BW154" i="7"/>
  <c r="BW75" i="7"/>
  <c r="BW79" i="7"/>
  <c r="BW132" i="7"/>
  <c r="BX30" i="7" s="1"/>
  <c r="BW114" i="7"/>
  <c r="BX12" i="7" s="1"/>
  <c r="CB108" i="7" l="1"/>
  <c r="CB2" i="7"/>
  <c r="CB104" i="7"/>
  <c r="CB107" i="7"/>
  <c r="CC1" i="7"/>
  <c r="CB106" i="7"/>
  <c r="CB105" i="7"/>
  <c r="CC2" i="5"/>
  <c r="CD1" i="5"/>
  <c r="BX83" i="4"/>
  <c r="BW27" i="8" s="1"/>
  <c r="CD1" i="6"/>
  <c r="CC2" i="6"/>
  <c r="CC2" i="24"/>
  <c r="CD1" i="24"/>
  <c r="BY203" i="4"/>
  <c r="BY206" i="4"/>
  <c r="BY116" i="4" s="1"/>
  <c r="BX30" i="8" s="1"/>
  <c r="CA24" i="4"/>
  <c r="CA20" i="4"/>
  <c r="CA23" i="4"/>
  <c r="CA25" i="4"/>
  <c r="CA21" i="4"/>
  <c r="CA22" i="4"/>
  <c r="BY115" i="4"/>
  <c r="BX29" i="8" s="1"/>
  <c r="BY201" i="4"/>
  <c r="BY62" i="4" s="1"/>
  <c r="BX84" i="4"/>
  <c r="BW28" i="8" s="1"/>
  <c r="BZ26" i="4"/>
  <c r="BX211" i="4"/>
  <c r="BW48" i="6"/>
  <c r="BV74" i="8" s="1"/>
  <c r="BV121" i="8" s="1"/>
  <c r="BY202" i="4"/>
  <c r="BY204" i="4"/>
  <c r="BY215" i="4"/>
  <c r="BX51" i="8" s="1"/>
  <c r="BW16" i="8"/>
  <c r="BV40" i="8"/>
  <c r="BV71" i="8"/>
  <c r="BW28" i="5" s="1"/>
  <c r="BU35" i="8"/>
  <c r="BV19" i="5" s="1"/>
  <c r="BV23" i="8"/>
  <c r="BT48" i="8"/>
  <c r="BT72" i="8"/>
  <c r="BT75" i="8" s="1"/>
  <c r="BU40" i="5" s="1"/>
  <c r="BX198" i="4"/>
  <c r="BZ142" i="4"/>
  <c r="BZ179" i="4" s="1"/>
  <c r="BZ137" i="4"/>
  <c r="BZ174" i="4" s="1"/>
  <c r="BZ146" i="4"/>
  <c r="BZ183" i="4" s="1"/>
  <c r="BZ156" i="4"/>
  <c r="BZ193" i="4" s="1"/>
  <c r="BZ129" i="4"/>
  <c r="BZ166" i="4" s="1"/>
  <c r="BZ136" i="4"/>
  <c r="BZ173" i="4" s="1"/>
  <c r="BZ145" i="4"/>
  <c r="BZ182" i="4" s="1"/>
  <c r="BZ159" i="4"/>
  <c r="BZ196" i="4" s="1"/>
  <c r="BZ141" i="4"/>
  <c r="BZ178" i="4" s="1"/>
  <c r="BZ138" i="4"/>
  <c r="BZ175" i="4" s="1"/>
  <c r="BZ147" i="4"/>
  <c r="BZ184" i="4" s="1"/>
  <c r="BZ205" i="4" s="1"/>
  <c r="BZ152" i="4"/>
  <c r="BZ189" i="4" s="1"/>
  <c r="BZ131" i="4"/>
  <c r="BZ168" i="4" s="1"/>
  <c r="BZ139" i="4"/>
  <c r="BZ176" i="4" s="1"/>
  <c r="BZ149" i="4"/>
  <c r="BZ186" i="4" s="1"/>
  <c r="BZ153" i="4"/>
  <c r="BZ190" i="4" s="1"/>
  <c r="BZ132" i="4"/>
  <c r="BZ169" i="4" s="1"/>
  <c r="BZ140" i="4"/>
  <c r="BZ177" i="4" s="1"/>
  <c r="BZ150" i="4"/>
  <c r="BZ187" i="4" s="1"/>
  <c r="BZ154" i="4"/>
  <c r="BZ191" i="4" s="1"/>
  <c r="BY161" i="4"/>
  <c r="BZ133" i="4"/>
  <c r="BZ170" i="4" s="1"/>
  <c r="BZ143" i="4"/>
  <c r="BZ180" i="4" s="1"/>
  <c r="BZ151" i="4"/>
  <c r="BZ188" i="4" s="1"/>
  <c r="BZ155" i="4"/>
  <c r="BZ192" i="4" s="1"/>
  <c r="BZ130" i="4"/>
  <c r="BZ167" i="4" s="1"/>
  <c r="BZ134" i="4"/>
  <c r="BZ171" i="4" s="1"/>
  <c r="BZ148" i="4"/>
  <c r="BZ185" i="4" s="1"/>
  <c r="BZ158" i="4"/>
  <c r="BZ195" i="4" s="1"/>
  <c r="BZ160" i="4"/>
  <c r="BZ197" i="4" s="1"/>
  <c r="BZ128" i="4"/>
  <c r="BZ165" i="4" s="1"/>
  <c r="BZ135" i="4"/>
  <c r="BZ172" i="4" s="1"/>
  <c r="BZ144" i="4"/>
  <c r="BZ181" i="4" s="1"/>
  <c r="BZ157" i="4"/>
  <c r="BZ194" i="4" s="1"/>
  <c r="BZ36" i="4"/>
  <c r="BZ52" i="4" s="1"/>
  <c r="BZ61" i="4" s="1"/>
  <c r="BZ33" i="4"/>
  <c r="BZ49" i="4" s="1"/>
  <c r="BZ58" i="4" s="1"/>
  <c r="BY74" i="4"/>
  <c r="BY78" i="4" s="1"/>
  <c r="BY75" i="4"/>
  <c r="BY79" i="4" s="1"/>
  <c r="BZ31" i="4"/>
  <c r="BZ103" i="4"/>
  <c r="BZ111" i="4" s="1"/>
  <c r="BZ120" i="4" s="1"/>
  <c r="BZ32" i="4"/>
  <c r="BZ48" i="4" s="1"/>
  <c r="BZ57" i="4" s="1"/>
  <c r="BZ34" i="4"/>
  <c r="BZ50" i="4" s="1"/>
  <c r="BZ59" i="4" s="1"/>
  <c r="BY45" i="7"/>
  <c r="BY79" i="7" s="1"/>
  <c r="BY47" i="7"/>
  <c r="BY48" i="7"/>
  <c r="BY82" i="7" s="1"/>
  <c r="BY50" i="7"/>
  <c r="BY84" i="7" s="1"/>
  <c r="BY52" i="7"/>
  <c r="BY86" i="7" s="1"/>
  <c r="BY54" i="7"/>
  <c r="BY88" i="7" s="1"/>
  <c r="BY46" i="7"/>
  <c r="BY80" i="7" s="1"/>
  <c r="BY49" i="7"/>
  <c r="BY83" i="7" s="1"/>
  <c r="BY51" i="7"/>
  <c r="BY85" i="7" s="1"/>
  <c r="BY57" i="7"/>
  <c r="BY91" i="7" s="1"/>
  <c r="BY53" i="7"/>
  <c r="BY56" i="7"/>
  <c r="BY90" i="7" s="1"/>
  <c r="BY55" i="7"/>
  <c r="BY63" i="7"/>
  <c r="BY97" i="7" s="1"/>
  <c r="BY58" i="7"/>
  <c r="BY92" i="7" s="1"/>
  <c r="BY60" i="7"/>
  <c r="BY94" i="7" s="1"/>
  <c r="BY67" i="7"/>
  <c r="BY71" i="7"/>
  <c r="BY139" i="7" s="1"/>
  <c r="BZ37" i="7" s="1"/>
  <c r="BY61" i="7"/>
  <c r="BY95" i="7" s="1"/>
  <c r="BY62" i="7"/>
  <c r="BY96" i="7" s="1"/>
  <c r="BY64" i="7"/>
  <c r="BY98" i="7" s="1"/>
  <c r="BY66" i="7"/>
  <c r="BY59" i="7"/>
  <c r="BY93" i="7" s="1"/>
  <c r="BY72" i="7"/>
  <c r="BY140" i="7" s="1"/>
  <c r="BZ38" i="7" s="1"/>
  <c r="BY68" i="7"/>
  <c r="BY69" i="7"/>
  <c r="BY70" i="7"/>
  <c r="BY138" i="7" s="1"/>
  <c r="BZ36" i="7" s="1"/>
  <c r="BY74" i="7"/>
  <c r="BY142" i="7" s="1"/>
  <c r="BZ40" i="7" s="1"/>
  <c r="BY73" i="7"/>
  <c r="BY141" i="7" s="1"/>
  <c r="BZ39" i="7" s="1"/>
  <c r="BY65" i="7"/>
  <c r="BZ101" i="4"/>
  <c r="BZ109" i="4" s="1"/>
  <c r="BZ118" i="4" s="1"/>
  <c r="CA10" i="4"/>
  <c r="CA103" i="4" s="1"/>
  <c r="BZ98" i="4"/>
  <c r="BZ106" i="4" s="1"/>
  <c r="BZ102" i="4"/>
  <c r="BZ110" i="4" s="1"/>
  <c r="BZ119" i="4" s="1"/>
  <c r="BZ99" i="4"/>
  <c r="BZ107" i="4" s="1"/>
  <c r="BZ35" i="4"/>
  <c r="BZ51" i="4" s="1"/>
  <c r="BZ60" i="4" s="1"/>
  <c r="CA4" i="7"/>
  <c r="BZ5" i="7"/>
  <c r="BZ6" i="7" s="1"/>
  <c r="BW46" i="8"/>
  <c r="BW41" i="8"/>
  <c r="BW45" i="8"/>
  <c r="BV39" i="8"/>
  <c r="BW43" i="8"/>
  <c r="BU38" i="8"/>
  <c r="BU47" i="8" s="1"/>
  <c r="BW42" i="8"/>
  <c r="BW44" i="8"/>
  <c r="BV26" i="8"/>
  <c r="BV120" i="8" s="1"/>
  <c r="CD1" i="8"/>
  <c r="CC2" i="8"/>
  <c r="BX121" i="4"/>
  <c r="BX34" i="8"/>
  <c r="BX22" i="8"/>
  <c r="BX33" i="8"/>
  <c r="BX21" i="8"/>
  <c r="BX32" i="8"/>
  <c r="BX20" i="8"/>
  <c r="BX31" i="8"/>
  <c r="BX19" i="8"/>
  <c r="BX18" i="8"/>
  <c r="BX17" i="8"/>
  <c r="BW15" i="8"/>
  <c r="BZ108" i="4"/>
  <c r="BZ117" i="4" s="1"/>
  <c r="BY112" i="4"/>
  <c r="BX80" i="4"/>
  <c r="BW85" i="4"/>
  <c r="CA91" i="4"/>
  <c r="CA90" i="4"/>
  <c r="BX53" i="4"/>
  <c r="BW14" i="8" s="1"/>
  <c r="BX56" i="4"/>
  <c r="BY47" i="4"/>
  <c r="CA71" i="4"/>
  <c r="CA70" i="4"/>
  <c r="CA40" i="4"/>
  <c r="CA39" i="4"/>
  <c r="CA43" i="4"/>
  <c r="CA41" i="4"/>
  <c r="CA44" i="4"/>
  <c r="CA42" i="4"/>
  <c r="CA12" i="4"/>
  <c r="CA9" i="4"/>
  <c r="W121" i="14"/>
  <c r="Y109" i="8"/>
  <c r="Y110" i="8" s="1"/>
  <c r="BL41" i="6"/>
  <c r="BX153" i="7"/>
  <c r="BW128" i="8" s="1"/>
  <c r="BZ218" i="4"/>
  <c r="BY54" i="8" s="1"/>
  <c r="BZ222" i="4"/>
  <c r="BY58" i="8" s="1"/>
  <c r="BZ221" i="4"/>
  <c r="BY57" i="8" s="1"/>
  <c r="BZ220" i="4"/>
  <c r="BY56" i="8" s="1"/>
  <c r="BZ223" i="4"/>
  <c r="BY59" i="8" s="1"/>
  <c r="BZ227" i="4"/>
  <c r="BY63" i="8" s="1"/>
  <c r="BZ225" i="4"/>
  <c r="BY61" i="8" s="1"/>
  <c r="BZ224" i="4"/>
  <c r="BY60" i="8" s="1"/>
  <c r="BZ226" i="4"/>
  <c r="BY62" i="8" s="1"/>
  <c r="BZ231" i="4"/>
  <c r="BY67" i="8" s="1"/>
  <c r="BZ228" i="4"/>
  <c r="BY64" i="8" s="1"/>
  <c r="BZ230" i="4"/>
  <c r="BY66" i="8" s="1"/>
  <c r="BZ232" i="4"/>
  <c r="BY68" i="8" s="1"/>
  <c r="BZ219" i="4"/>
  <c r="BY55" i="8" s="1"/>
  <c r="BZ233" i="4"/>
  <c r="BY69" i="8" s="1"/>
  <c r="BZ234" i="4"/>
  <c r="BY70" i="8" s="1"/>
  <c r="BZ229" i="4"/>
  <c r="BY65" i="8" s="1"/>
  <c r="BZ127" i="4"/>
  <c r="BZ164" i="4" s="1"/>
  <c r="BX119" i="7"/>
  <c r="BY17" i="7" s="1"/>
  <c r="BX130" i="7"/>
  <c r="BY28" i="7" s="1"/>
  <c r="BY99" i="7"/>
  <c r="BX116" i="7"/>
  <c r="BY14" i="7" s="1"/>
  <c r="CB2" i="4"/>
  <c r="CC1" i="4"/>
  <c r="BX117" i="7"/>
  <c r="BY15" i="7" s="1"/>
  <c r="BX118" i="7"/>
  <c r="BY16" i="7" s="1"/>
  <c r="BX121" i="7"/>
  <c r="BY19" i="7" s="1"/>
  <c r="BT92" i="8"/>
  <c r="BT91" i="8"/>
  <c r="BX131" i="7"/>
  <c r="BY29" i="7" s="1"/>
  <c r="BX123" i="7"/>
  <c r="BY21" i="7" s="1"/>
  <c r="BX122" i="7"/>
  <c r="BY20" i="7" s="1"/>
  <c r="CD8" i="24"/>
  <c r="CE4" i="24"/>
  <c r="CD3" i="24"/>
  <c r="CD78" i="24"/>
  <c r="CD112" i="24"/>
  <c r="BX133" i="7"/>
  <c r="BY31" i="7" s="1"/>
  <c r="BX114" i="7"/>
  <c r="BY12" i="7" s="1"/>
  <c r="BY38" i="6"/>
  <c r="BZ18" i="6" s="1"/>
  <c r="BX127" i="7"/>
  <c r="BY25" i="7" s="1"/>
  <c r="BY101" i="7"/>
  <c r="BX134" i="7"/>
  <c r="BY32" i="7" s="1"/>
  <c r="BX129" i="7"/>
  <c r="BY27" i="7" s="1"/>
  <c r="BX124" i="7"/>
  <c r="BY22" i="7" s="1"/>
  <c r="BX126" i="7"/>
  <c r="BY24" i="7" s="1"/>
  <c r="BY33" i="6"/>
  <c r="BX128" i="7"/>
  <c r="BY26" i="7" s="1"/>
  <c r="BX20" i="6"/>
  <c r="CB11" i="4"/>
  <c r="BX125" i="7"/>
  <c r="BY23" i="7" s="1"/>
  <c r="BW13" i="7"/>
  <c r="BW115" i="7" s="1"/>
  <c r="BV146" i="7"/>
  <c r="BY18" i="6"/>
  <c r="BX46" i="6"/>
  <c r="BX154" i="7"/>
  <c r="BX75" i="7"/>
  <c r="BX79" i="7"/>
  <c r="BX109" i="7" s="1"/>
  <c r="BW73" i="8" s="1"/>
  <c r="BX108" i="8"/>
  <c r="AO41" i="7"/>
  <c r="AO113" i="7"/>
  <c r="BX132" i="7"/>
  <c r="BY30" i="7" s="1"/>
  <c r="BZ25" i="6"/>
  <c r="BZ12" i="6"/>
  <c r="BZ31" i="6" s="1"/>
  <c r="CA4" i="6"/>
  <c r="BZ13" i="6"/>
  <c r="BZ32" i="6" s="1"/>
  <c r="BZ11" i="6"/>
  <c r="BZ30" i="6" s="1"/>
  <c r="BZ24" i="6"/>
  <c r="BZ23" i="6"/>
  <c r="BZ3" i="6"/>
  <c r="BY102" i="7"/>
  <c r="BX152" i="7"/>
  <c r="AN149" i="7"/>
  <c r="AM93" i="8"/>
  <c r="AM92" i="24" s="1"/>
  <c r="BW109" i="7"/>
  <c r="BV73" i="8" s="1"/>
  <c r="BY116" i="8"/>
  <c r="BY80" i="8"/>
  <c r="BZ4" i="8"/>
  <c r="BZ132" i="8" s="1"/>
  <c r="BY11" i="8"/>
  <c r="BY7" i="8"/>
  <c r="BY6" i="8"/>
  <c r="BY5" i="8"/>
  <c r="BY3" i="8"/>
  <c r="CB4" i="4"/>
  <c r="CA3" i="4"/>
  <c r="CA4" i="5"/>
  <c r="BZ5" i="5"/>
  <c r="BZ3" i="5"/>
  <c r="BV127" i="8"/>
  <c r="BV129" i="8" s="1"/>
  <c r="BW155" i="7"/>
  <c r="BY39" i="6"/>
  <c r="BW235" i="4"/>
  <c r="BJ99" i="8"/>
  <c r="BJ104" i="8"/>
  <c r="BJ106" i="8" s="1"/>
  <c r="BY100" i="7"/>
  <c r="BX47" i="6"/>
  <c r="BY19" i="6"/>
  <c r="BW134" i="8"/>
  <c r="BW136" i="8" s="1"/>
  <c r="BX40" i="6"/>
  <c r="BX45" i="6"/>
  <c r="BY17" i="6"/>
  <c r="BY103" i="7"/>
  <c r="BX136" i="7"/>
  <c r="BY34" i="7" s="1"/>
  <c r="BV147" i="7"/>
  <c r="BW33" i="7"/>
  <c r="BW135" i="7" s="1"/>
  <c r="BX120" i="7"/>
  <c r="BY18" i="7" s="1"/>
  <c r="BX216" i="4"/>
  <c r="BW52" i="8" s="1"/>
  <c r="BX217" i="4"/>
  <c r="BW53" i="8" s="1"/>
  <c r="BY37" i="6"/>
  <c r="BY26" i="6"/>
  <c r="BX133" i="8" s="1"/>
  <c r="BZ145" i="7"/>
  <c r="BZ112" i="7"/>
  <c r="BZ151" i="7"/>
  <c r="BZ78" i="7"/>
  <c r="BZ44" i="7"/>
  <c r="BZ10" i="7"/>
  <c r="BZ3" i="7"/>
  <c r="BX137" i="7"/>
  <c r="BY35" i="7" s="1"/>
  <c r="CC107" i="7" l="1"/>
  <c r="CC106" i="7"/>
  <c r="CC108" i="7"/>
  <c r="CC104" i="7"/>
  <c r="CD1" i="7"/>
  <c r="CC105" i="7"/>
  <c r="CC2" i="7"/>
  <c r="CD2" i="5"/>
  <c r="CE1" i="5"/>
  <c r="CE1" i="6"/>
  <c r="CD2" i="6"/>
  <c r="CD2" i="24"/>
  <c r="CE1" i="24"/>
  <c r="BY84" i="4"/>
  <c r="BX28" i="8" s="1"/>
  <c r="BY83" i="4"/>
  <c r="BX27" i="8" s="1"/>
  <c r="CB22" i="4"/>
  <c r="CB23" i="4"/>
  <c r="CB24" i="4"/>
  <c r="CB21" i="4"/>
  <c r="CB25" i="4"/>
  <c r="CB20" i="4"/>
  <c r="BZ115" i="4"/>
  <c r="BY29" i="8" s="1"/>
  <c r="BZ206" i="4"/>
  <c r="BZ116" i="4" s="1"/>
  <c r="BY30" i="8" s="1"/>
  <c r="BZ201" i="4"/>
  <c r="BZ62" i="4" s="1"/>
  <c r="CA26" i="4"/>
  <c r="BZ204" i="4"/>
  <c r="BY211" i="4"/>
  <c r="BX63" i="4"/>
  <c r="BW26" i="8" s="1"/>
  <c r="BW120" i="8" s="1"/>
  <c r="BZ203" i="4"/>
  <c r="BZ202" i="4"/>
  <c r="BX48" i="6"/>
  <c r="BW74" i="8" s="1"/>
  <c r="BW121" i="8" s="1"/>
  <c r="BZ215" i="4"/>
  <c r="BY51" i="8" s="1"/>
  <c r="BW40" i="8"/>
  <c r="BW71" i="8"/>
  <c r="BX28" i="5" s="1"/>
  <c r="BV35" i="8"/>
  <c r="BW19" i="5" s="1"/>
  <c r="BW23" i="8"/>
  <c r="BU48" i="8"/>
  <c r="BU72" i="8"/>
  <c r="BU75" i="8" s="1"/>
  <c r="BV40" i="5" s="1"/>
  <c r="BY198" i="4"/>
  <c r="CA129" i="4"/>
  <c r="CA166" i="4" s="1"/>
  <c r="CA136" i="4"/>
  <c r="CA173" i="4" s="1"/>
  <c r="CA144" i="4"/>
  <c r="CA181" i="4" s="1"/>
  <c r="CA156" i="4"/>
  <c r="CA193" i="4" s="1"/>
  <c r="CA130" i="4"/>
  <c r="CA167" i="4" s="1"/>
  <c r="CA137" i="4"/>
  <c r="CA174" i="4" s="1"/>
  <c r="CA150" i="4"/>
  <c r="CA187" i="4" s="1"/>
  <c r="CA152" i="4"/>
  <c r="CA189" i="4" s="1"/>
  <c r="CA148" i="4"/>
  <c r="CA185" i="4" s="1"/>
  <c r="CA138" i="4"/>
  <c r="CA175" i="4" s="1"/>
  <c r="CA149" i="4"/>
  <c r="CA186" i="4" s="1"/>
  <c r="CA153" i="4"/>
  <c r="CA190" i="4" s="1"/>
  <c r="CA131" i="4"/>
  <c r="CA168" i="4" s="1"/>
  <c r="CA139" i="4"/>
  <c r="CA176" i="4" s="1"/>
  <c r="CA151" i="4"/>
  <c r="CA188" i="4" s="1"/>
  <c r="CA154" i="4"/>
  <c r="CA191" i="4" s="1"/>
  <c r="BZ161" i="4"/>
  <c r="CA132" i="4"/>
  <c r="CA169" i="4" s="1"/>
  <c r="CA140" i="4"/>
  <c r="CA177" i="4" s="1"/>
  <c r="CA145" i="4"/>
  <c r="CA182" i="4" s="1"/>
  <c r="CA155" i="4"/>
  <c r="CA192" i="4" s="1"/>
  <c r="CA133" i="4"/>
  <c r="CA170" i="4" s="1"/>
  <c r="CA141" i="4"/>
  <c r="CA178" i="4" s="1"/>
  <c r="CA146" i="4"/>
  <c r="CA183" i="4" s="1"/>
  <c r="CA158" i="4"/>
  <c r="CA195" i="4" s="1"/>
  <c r="CA134" i="4"/>
  <c r="CA171" i="4" s="1"/>
  <c r="CA142" i="4"/>
  <c r="CA179" i="4" s="1"/>
  <c r="CA147" i="4"/>
  <c r="CA184" i="4" s="1"/>
  <c r="CA205" i="4" s="1"/>
  <c r="CA159" i="4"/>
  <c r="CA196" i="4" s="1"/>
  <c r="CA128" i="4"/>
  <c r="CA165" i="4" s="1"/>
  <c r="CA135" i="4"/>
  <c r="CA172" i="4" s="1"/>
  <c r="CA143" i="4"/>
  <c r="CA180" i="4" s="1"/>
  <c r="CA157" i="4"/>
  <c r="CA194" i="4" s="1"/>
  <c r="CA160" i="4"/>
  <c r="CA197" i="4" s="1"/>
  <c r="BX16" i="8"/>
  <c r="BZ74" i="4"/>
  <c r="BZ78" i="4" s="1"/>
  <c r="CA35" i="4"/>
  <c r="CA51" i="4" s="1"/>
  <c r="CA60" i="4" s="1"/>
  <c r="BZ75" i="4"/>
  <c r="BZ79" i="4" s="1"/>
  <c r="CA36" i="4"/>
  <c r="CA52" i="4" s="1"/>
  <c r="CA61" i="4" s="1"/>
  <c r="CA34" i="4"/>
  <c r="CA50" i="4" s="1"/>
  <c r="CA59" i="4" s="1"/>
  <c r="CA98" i="4"/>
  <c r="CA106" i="4" s="1"/>
  <c r="CA33" i="4"/>
  <c r="CA49" i="4" s="1"/>
  <c r="CA58" i="4" s="1"/>
  <c r="CA99" i="4"/>
  <c r="CA107" i="4" s="1"/>
  <c r="CB10" i="4"/>
  <c r="CB98" i="4" s="1"/>
  <c r="CA32" i="4"/>
  <c r="CA48" i="4" s="1"/>
  <c r="CA57" i="4" s="1"/>
  <c r="CA100" i="4"/>
  <c r="CA108" i="4" s="1"/>
  <c r="CA117" i="4" s="1"/>
  <c r="CA31" i="4"/>
  <c r="CA101" i="4"/>
  <c r="CA109" i="4" s="1"/>
  <c r="CA118" i="4" s="1"/>
  <c r="CA102" i="4"/>
  <c r="CA110" i="4" s="1"/>
  <c r="CA119" i="4" s="1"/>
  <c r="BZ45" i="7"/>
  <c r="BZ48" i="7"/>
  <c r="BZ82" i="7" s="1"/>
  <c r="BZ46" i="7"/>
  <c r="BZ80" i="7" s="1"/>
  <c r="BZ53" i="7"/>
  <c r="BZ87" i="7" s="1"/>
  <c r="BZ54" i="7"/>
  <c r="BZ88" i="7" s="1"/>
  <c r="BZ56" i="7"/>
  <c r="BZ90" i="7" s="1"/>
  <c r="BZ47" i="7"/>
  <c r="BZ50" i="7"/>
  <c r="BZ84" i="7" s="1"/>
  <c r="BZ49" i="7"/>
  <c r="BZ83" i="7" s="1"/>
  <c r="BZ57" i="7"/>
  <c r="BZ91" i="7" s="1"/>
  <c r="BZ52" i="7"/>
  <c r="BZ86" i="7" s="1"/>
  <c r="BZ58" i="7"/>
  <c r="BZ92" i="7" s="1"/>
  <c r="BZ60" i="7"/>
  <c r="BZ94" i="7" s="1"/>
  <c r="BZ55" i="7"/>
  <c r="BZ89" i="7" s="1"/>
  <c r="BZ59" i="7"/>
  <c r="BZ93" i="7" s="1"/>
  <c r="BZ65" i="7"/>
  <c r="BZ68" i="7"/>
  <c r="BZ72" i="7"/>
  <c r="BZ140" i="7" s="1"/>
  <c r="CA38" i="7" s="1"/>
  <c r="BZ51" i="7"/>
  <c r="BZ85" i="7" s="1"/>
  <c r="BZ61" i="7"/>
  <c r="BZ95" i="7" s="1"/>
  <c r="BZ62" i="7"/>
  <c r="BZ96" i="7" s="1"/>
  <c r="BZ63" i="7"/>
  <c r="BZ97" i="7" s="1"/>
  <c r="BZ64" i="7"/>
  <c r="BZ98" i="7" s="1"/>
  <c r="BZ66" i="7"/>
  <c r="BZ70" i="7"/>
  <c r="BZ138" i="7" s="1"/>
  <c r="CA36" i="7" s="1"/>
  <c r="BZ67" i="7"/>
  <c r="BZ73" i="7"/>
  <c r="BZ141" i="7" s="1"/>
  <c r="CA39" i="7" s="1"/>
  <c r="BZ69" i="7"/>
  <c r="BZ74" i="7"/>
  <c r="BZ142" i="7" s="1"/>
  <c r="CA40" i="7" s="1"/>
  <c r="BZ71" i="7"/>
  <c r="BZ139" i="7" s="1"/>
  <c r="CA37" i="7" s="1"/>
  <c r="CB4" i="7"/>
  <c r="CA5" i="7"/>
  <c r="CA6" i="7" s="1"/>
  <c r="BX46" i="8"/>
  <c r="BX41" i="8"/>
  <c r="BW39" i="8"/>
  <c r="BX43" i="8"/>
  <c r="BV38" i="8"/>
  <c r="BV47" i="8" s="1"/>
  <c r="BX44" i="8"/>
  <c r="BY17" i="8"/>
  <c r="BX42" i="8"/>
  <c r="BX45" i="8"/>
  <c r="CE1" i="8"/>
  <c r="CD2" i="8"/>
  <c r="BY32" i="8"/>
  <c r="BY20" i="8"/>
  <c r="BY34" i="8"/>
  <c r="BY22" i="8"/>
  <c r="BY31" i="8"/>
  <c r="BY19" i="8"/>
  <c r="BY18" i="8"/>
  <c r="BY33" i="8"/>
  <c r="BY21" i="8"/>
  <c r="BX15" i="8"/>
  <c r="BZ112" i="4"/>
  <c r="BY121" i="4"/>
  <c r="CA111" i="4"/>
  <c r="CA120" i="4" s="1"/>
  <c r="BY80" i="4"/>
  <c r="BX85" i="4"/>
  <c r="CB91" i="4"/>
  <c r="CB90" i="4"/>
  <c r="BY53" i="4"/>
  <c r="BX14" i="8" s="1"/>
  <c r="BY56" i="4"/>
  <c r="CB71" i="4"/>
  <c r="CB70" i="4"/>
  <c r="BZ47" i="4"/>
  <c r="CB41" i="4"/>
  <c r="CB40" i="4"/>
  <c r="CB39" i="4"/>
  <c r="CB44" i="4"/>
  <c r="CB43" i="4"/>
  <c r="CB42" i="4"/>
  <c r="CB12" i="4"/>
  <c r="CB9" i="4"/>
  <c r="BM41" i="6"/>
  <c r="BL104" i="8" s="1"/>
  <c r="BL106" i="8" s="1"/>
  <c r="CA219" i="4"/>
  <c r="BZ55" i="8" s="1"/>
  <c r="CA218" i="4"/>
  <c r="BZ54" i="8" s="1"/>
  <c r="CA221" i="4"/>
  <c r="BZ57" i="8" s="1"/>
  <c r="CA223" i="4"/>
  <c r="BZ59" i="8" s="1"/>
  <c r="CA222" i="4"/>
  <c r="BZ58" i="8" s="1"/>
  <c r="CA226" i="4"/>
  <c r="BZ62" i="8" s="1"/>
  <c r="CA220" i="4"/>
  <c r="BZ56" i="8" s="1"/>
  <c r="CA225" i="4"/>
  <c r="BZ61" i="8" s="1"/>
  <c r="CA227" i="4"/>
  <c r="BZ63" i="8" s="1"/>
  <c r="CA229" i="4"/>
  <c r="BZ65" i="8" s="1"/>
  <c r="CA228" i="4"/>
  <c r="BZ64" i="8" s="1"/>
  <c r="CA224" i="4"/>
  <c r="BZ60" i="8" s="1"/>
  <c r="CA233" i="4"/>
  <c r="BZ69" i="8" s="1"/>
  <c r="CA232" i="4"/>
  <c r="BZ68" i="8" s="1"/>
  <c r="CA230" i="4"/>
  <c r="BZ66" i="8" s="1"/>
  <c r="CA234" i="4"/>
  <c r="BZ70" i="8" s="1"/>
  <c r="CA231" i="4"/>
  <c r="BZ67" i="8" s="1"/>
  <c r="CA127" i="4"/>
  <c r="CA164" i="4" s="1"/>
  <c r="BY119" i="7"/>
  <c r="BZ17" i="7" s="1"/>
  <c r="BY130" i="7"/>
  <c r="BZ28" i="7" s="1"/>
  <c r="BY46" i="6"/>
  <c r="BY133" i="7"/>
  <c r="BZ31" i="7" s="1"/>
  <c r="BY118" i="7"/>
  <c r="BZ16" i="7" s="1"/>
  <c r="BY116" i="7"/>
  <c r="BZ14" i="7" s="1"/>
  <c r="BY117" i="7"/>
  <c r="BZ15" i="7" s="1"/>
  <c r="CD1" i="4"/>
  <c r="CC2" i="4"/>
  <c r="BZ38" i="6"/>
  <c r="BZ46" i="6" s="1"/>
  <c r="BX134" i="8"/>
  <c r="BX136" i="8" s="1"/>
  <c r="BZ103" i="7"/>
  <c r="BZ33" i="6"/>
  <c r="BU91" i="8"/>
  <c r="BU92" i="8"/>
  <c r="CF4" i="24"/>
  <c r="CE3" i="24"/>
  <c r="CE8" i="24"/>
  <c r="CE78" i="24"/>
  <c r="CE112" i="24"/>
  <c r="BY124" i="7"/>
  <c r="BZ22" i="7" s="1"/>
  <c r="BY129" i="7"/>
  <c r="BZ27" i="7" s="1"/>
  <c r="BY120" i="7"/>
  <c r="BZ18" i="7" s="1"/>
  <c r="BY136" i="7"/>
  <c r="BZ34" i="7" s="1"/>
  <c r="CC11" i="4"/>
  <c r="BZ102" i="7"/>
  <c r="BY126" i="7"/>
  <c r="BZ24" i="7" s="1"/>
  <c r="BY122" i="7"/>
  <c r="BZ20" i="7" s="1"/>
  <c r="BY154" i="7"/>
  <c r="BY20" i="6"/>
  <c r="BY47" i="6"/>
  <c r="BZ19" i="6"/>
  <c r="BZ20" i="6" s="1"/>
  <c r="BZ99" i="7"/>
  <c r="BX235" i="4"/>
  <c r="BW127" i="8"/>
  <c r="BW129" i="8" s="1"/>
  <c r="BX155" i="7"/>
  <c r="CA112" i="7"/>
  <c r="CA151" i="7"/>
  <c r="CA145" i="7"/>
  <c r="CA78" i="7"/>
  <c r="CA44" i="7"/>
  <c r="CA10" i="7"/>
  <c r="CA3" i="7"/>
  <c r="CC4" i="4"/>
  <c r="CB3" i="4"/>
  <c r="AM94" i="8"/>
  <c r="CA25" i="6"/>
  <c r="CA24" i="6"/>
  <c r="CB4" i="6"/>
  <c r="CA13" i="6"/>
  <c r="CA32" i="6" s="1"/>
  <c r="CA11" i="6"/>
  <c r="CA30" i="6" s="1"/>
  <c r="CA23" i="6"/>
  <c r="CA3" i="6"/>
  <c r="CA12" i="6"/>
  <c r="CA31" i="6" s="1"/>
  <c r="BY108" i="8"/>
  <c r="BY134" i="7"/>
  <c r="BZ32" i="7" s="1"/>
  <c r="BX13" i="7"/>
  <c r="BX115" i="7" s="1"/>
  <c r="BW146" i="7"/>
  <c r="BY131" i="7"/>
  <c r="BZ29" i="7" s="1"/>
  <c r="BY89" i="7"/>
  <c r="BY123" i="7" s="1"/>
  <c r="BZ21" i="7" s="1"/>
  <c r="CB4" i="5"/>
  <c r="CA5" i="5"/>
  <c r="CA3" i="5"/>
  <c r="BW147" i="7"/>
  <c r="BX33" i="7"/>
  <c r="BX135" i="7" s="1"/>
  <c r="BY152" i="7"/>
  <c r="BY81" i="7"/>
  <c r="BZ39" i="6"/>
  <c r="BY217" i="4"/>
  <c r="BX53" i="8" s="1"/>
  <c r="BY216" i="4"/>
  <c r="BX52" i="8" s="1"/>
  <c r="BY87" i="7"/>
  <c r="BY121" i="7" s="1"/>
  <c r="BZ19" i="7" s="1"/>
  <c r="BZ100" i="7"/>
  <c r="BY114" i="7"/>
  <c r="BZ12" i="7" s="1"/>
  <c r="BZ116" i="8"/>
  <c r="BZ80" i="8"/>
  <c r="CA4" i="8"/>
  <c r="CA132" i="8" s="1"/>
  <c r="BZ11" i="8"/>
  <c r="BZ7" i="8"/>
  <c r="BZ6" i="8"/>
  <c r="BZ5" i="8"/>
  <c r="BZ3" i="8"/>
  <c r="BY128" i="7"/>
  <c r="BZ26" i="7" s="1"/>
  <c r="BY132" i="7"/>
  <c r="BZ30" i="7" s="1"/>
  <c r="BY127" i="7"/>
  <c r="BZ25" i="7" s="1"/>
  <c r="BY45" i="6"/>
  <c r="BY40" i="6"/>
  <c r="BZ17" i="6"/>
  <c r="BY137" i="7"/>
  <c r="BZ35" i="7" s="1"/>
  <c r="BY125" i="7"/>
  <c r="BZ23" i="7" s="1"/>
  <c r="BK99" i="8"/>
  <c r="BK104" i="8"/>
  <c r="BK106" i="8" s="1"/>
  <c r="BY75" i="7"/>
  <c r="BZ26" i="6"/>
  <c r="BY133" i="8" s="1"/>
  <c r="BZ37" i="6"/>
  <c r="AP11" i="7"/>
  <c r="AO143" i="7"/>
  <c r="AO148" i="7"/>
  <c r="BY153" i="7"/>
  <c r="BX128" i="8" s="1"/>
  <c r="CD107" i="7" l="1"/>
  <c r="CD2" i="7"/>
  <c r="CD108" i="7"/>
  <c r="CD106" i="7"/>
  <c r="CD104" i="7"/>
  <c r="CE1" i="7"/>
  <c r="CD105" i="7"/>
  <c r="CE2" i="5"/>
  <c r="CF1" i="5"/>
  <c r="CF1" i="6"/>
  <c r="CE2" i="6"/>
  <c r="CF1" i="24"/>
  <c r="CE2" i="24"/>
  <c r="BZ83" i="4"/>
  <c r="BY27" i="8" s="1"/>
  <c r="BZ84" i="4"/>
  <c r="BY28" i="8" s="1"/>
  <c r="CC25" i="4"/>
  <c r="CC22" i="4"/>
  <c r="CC23" i="4"/>
  <c r="CC24" i="4"/>
  <c r="CC20" i="4"/>
  <c r="CC21" i="4"/>
  <c r="CA201" i="4"/>
  <c r="CA62" i="4" s="1"/>
  <c r="CA204" i="4"/>
  <c r="CB26" i="4"/>
  <c r="BZ211" i="4"/>
  <c r="BW35" i="8"/>
  <c r="BX19" i="5" s="1"/>
  <c r="BW38" i="8"/>
  <c r="BW47" i="8" s="1"/>
  <c r="BY63" i="4"/>
  <c r="BX26" i="8" s="1"/>
  <c r="BX120" i="8" s="1"/>
  <c r="CA115" i="4"/>
  <c r="BZ29" i="8" s="1"/>
  <c r="CA203" i="4"/>
  <c r="CA202" i="4"/>
  <c r="CA206" i="4"/>
  <c r="CA116" i="4" s="1"/>
  <c r="BZ30" i="8" s="1"/>
  <c r="CA215" i="4"/>
  <c r="BZ51" i="8" s="1"/>
  <c r="BY48" i="6"/>
  <c r="BX74" i="8" s="1"/>
  <c r="BX40" i="8"/>
  <c r="BY41" i="8"/>
  <c r="BX71" i="8"/>
  <c r="BY28" i="5" s="1"/>
  <c r="BX23" i="8"/>
  <c r="BV48" i="8"/>
  <c r="BV72" i="8"/>
  <c r="BV75" i="8" s="1"/>
  <c r="BW40" i="5" s="1"/>
  <c r="BZ198" i="4"/>
  <c r="CB135" i="4"/>
  <c r="CB172" i="4" s="1"/>
  <c r="CB143" i="4"/>
  <c r="CB180" i="4" s="1"/>
  <c r="CB151" i="4"/>
  <c r="CB188" i="4" s="1"/>
  <c r="CB159" i="4"/>
  <c r="CB196" i="4" s="1"/>
  <c r="CB128" i="4"/>
  <c r="CB165" i="4" s="1"/>
  <c r="CB136" i="4"/>
  <c r="CB173" i="4" s="1"/>
  <c r="CB144" i="4"/>
  <c r="CB181" i="4" s="1"/>
  <c r="CB152" i="4"/>
  <c r="CB189" i="4" s="1"/>
  <c r="CB160" i="4"/>
  <c r="CB197" i="4" s="1"/>
  <c r="CB129" i="4"/>
  <c r="CB166" i="4" s="1"/>
  <c r="CB137" i="4"/>
  <c r="CB174" i="4" s="1"/>
  <c r="CB145" i="4"/>
  <c r="CB182" i="4" s="1"/>
  <c r="CB153" i="4"/>
  <c r="CB190" i="4" s="1"/>
  <c r="CB130" i="4"/>
  <c r="CB167" i="4" s="1"/>
  <c r="CB138" i="4"/>
  <c r="CB175" i="4" s="1"/>
  <c r="CB146" i="4"/>
  <c r="CB183" i="4" s="1"/>
  <c r="CB154" i="4"/>
  <c r="CB191" i="4" s="1"/>
  <c r="CB131" i="4"/>
  <c r="CB168" i="4" s="1"/>
  <c r="CB139" i="4"/>
  <c r="CB176" i="4" s="1"/>
  <c r="CB147" i="4"/>
  <c r="CB184" i="4" s="1"/>
  <c r="CB205" i="4" s="1"/>
  <c r="CB155" i="4"/>
  <c r="CB192" i="4" s="1"/>
  <c r="CB132" i="4"/>
  <c r="CB169" i="4" s="1"/>
  <c r="CB140" i="4"/>
  <c r="CB177" i="4" s="1"/>
  <c r="CB148" i="4"/>
  <c r="CB185" i="4" s="1"/>
  <c r="CB156" i="4"/>
  <c r="CB193" i="4" s="1"/>
  <c r="CB133" i="4"/>
  <c r="CB170" i="4" s="1"/>
  <c r="CB141" i="4"/>
  <c r="CB178" i="4" s="1"/>
  <c r="CB149" i="4"/>
  <c r="CB186" i="4" s="1"/>
  <c r="CB157" i="4"/>
  <c r="CB194" i="4" s="1"/>
  <c r="CA161" i="4"/>
  <c r="CB134" i="4"/>
  <c r="CB171" i="4" s="1"/>
  <c r="CB142" i="4"/>
  <c r="CB179" i="4" s="1"/>
  <c r="CB150" i="4"/>
  <c r="CB187" i="4" s="1"/>
  <c r="CB158" i="4"/>
  <c r="CB195" i="4" s="1"/>
  <c r="CB101" i="4"/>
  <c r="CB109" i="4" s="1"/>
  <c r="CB118" i="4" s="1"/>
  <c r="CB99" i="4"/>
  <c r="CB107" i="4" s="1"/>
  <c r="CB35" i="4"/>
  <c r="CB51" i="4" s="1"/>
  <c r="CB60" i="4" s="1"/>
  <c r="CB31" i="4"/>
  <c r="CB33" i="4"/>
  <c r="CB49" i="4" s="1"/>
  <c r="CB58" i="4" s="1"/>
  <c r="CA75" i="4"/>
  <c r="CA79" i="4" s="1"/>
  <c r="BY16" i="8"/>
  <c r="CA74" i="4"/>
  <c r="CA78" i="4" s="1"/>
  <c r="CB32" i="4"/>
  <c r="CB48" i="4" s="1"/>
  <c r="CB57" i="4" s="1"/>
  <c r="CB34" i="4"/>
  <c r="CB50" i="4" s="1"/>
  <c r="CB59" i="4" s="1"/>
  <c r="CB36" i="4"/>
  <c r="CB52" i="4" s="1"/>
  <c r="CB61" i="4" s="1"/>
  <c r="CA46" i="7"/>
  <c r="CA80" i="7" s="1"/>
  <c r="CA47" i="7"/>
  <c r="CA49" i="7"/>
  <c r="CA83" i="7" s="1"/>
  <c r="CA45" i="7"/>
  <c r="CA48" i="7"/>
  <c r="CA82" i="7" s="1"/>
  <c r="CA51" i="7"/>
  <c r="CA85" i="7" s="1"/>
  <c r="CA52" i="7"/>
  <c r="CA86" i="7" s="1"/>
  <c r="CA55" i="7"/>
  <c r="CA89" i="7" s="1"/>
  <c r="CA56" i="7"/>
  <c r="CA90" i="7" s="1"/>
  <c r="CA58" i="7"/>
  <c r="CA92" i="7" s="1"/>
  <c r="CA59" i="7"/>
  <c r="CA93" i="7" s="1"/>
  <c r="CA50" i="7"/>
  <c r="CA84" i="7" s="1"/>
  <c r="CA57" i="7"/>
  <c r="CA91" i="7" s="1"/>
  <c r="CA54" i="7"/>
  <c r="CA88" i="7" s="1"/>
  <c r="CA60" i="7"/>
  <c r="CA94" i="7" s="1"/>
  <c r="CA53" i="7"/>
  <c r="CA87" i="7" s="1"/>
  <c r="CA61" i="7"/>
  <c r="CA95" i="7" s="1"/>
  <c r="CA65" i="7"/>
  <c r="CA68" i="7"/>
  <c r="CA72" i="7"/>
  <c r="CA140" i="7" s="1"/>
  <c r="CB38" i="7" s="1"/>
  <c r="CA62" i="7"/>
  <c r="CA96" i="7" s="1"/>
  <c r="CA63" i="7"/>
  <c r="CA97" i="7" s="1"/>
  <c r="CA71" i="7"/>
  <c r="CA139" i="7" s="1"/>
  <c r="CB37" i="7" s="1"/>
  <c r="CA73" i="7"/>
  <c r="CA141" i="7" s="1"/>
  <c r="CB39" i="7" s="1"/>
  <c r="CA67" i="7"/>
  <c r="CA66" i="7"/>
  <c r="CA64" i="7"/>
  <c r="CA98" i="7" s="1"/>
  <c r="CA69" i="7"/>
  <c r="CA74" i="7"/>
  <c r="CA142" i="7" s="1"/>
  <c r="CB40" i="7" s="1"/>
  <c r="CA70" i="7"/>
  <c r="CA138" i="7" s="1"/>
  <c r="CB36" i="7" s="1"/>
  <c r="CB103" i="4"/>
  <c r="CB111" i="4" s="1"/>
  <c r="CB120" i="4" s="1"/>
  <c r="CC10" i="4"/>
  <c r="CC98" i="4" s="1"/>
  <c r="CB102" i="4"/>
  <c r="CB110" i="4" s="1"/>
  <c r="CB119" i="4" s="1"/>
  <c r="CB100" i="4"/>
  <c r="CB108" i="4" s="1"/>
  <c r="CB117" i="4" s="1"/>
  <c r="CC4" i="7"/>
  <c r="CB5" i="7"/>
  <c r="CB6" i="7" s="1"/>
  <c r="BY44" i="8"/>
  <c r="BY45" i="8"/>
  <c r="BY46" i="8"/>
  <c r="BY42" i="8"/>
  <c r="BX39" i="8"/>
  <c r="BY43" i="8"/>
  <c r="CF1" i="8"/>
  <c r="CE2" i="8"/>
  <c r="BZ121" i="4"/>
  <c r="BZ18" i="8"/>
  <c r="BZ34" i="8"/>
  <c r="BZ22" i="8"/>
  <c r="BZ33" i="8"/>
  <c r="BZ21" i="8"/>
  <c r="BZ32" i="8"/>
  <c r="BZ20" i="8"/>
  <c r="BZ17" i="8"/>
  <c r="BZ31" i="8"/>
  <c r="BZ19" i="8"/>
  <c r="BY15" i="8"/>
  <c r="CB106" i="4"/>
  <c r="CA112" i="4"/>
  <c r="BZ80" i="4"/>
  <c r="BY85" i="4"/>
  <c r="CC91" i="4"/>
  <c r="CC90" i="4"/>
  <c r="BZ53" i="4"/>
  <c r="BY14" i="8" s="1"/>
  <c r="BZ56" i="4"/>
  <c r="BZ63" i="4" s="1"/>
  <c r="CC71" i="4"/>
  <c r="CC70" i="4"/>
  <c r="CA47" i="4"/>
  <c r="CC42" i="4"/>
  <c r="CC41" i="4"/>
  <c r="CC40" i="4"/>
  <c r="CC39" i="4"/>
  <c r="CC44" i="4"/>
  <c r="CC43" i="4"/>
  <c r="CC12" i="4"/>
  <c r="CC9" i="4"/>
  <c r="BL99" i="8"/>
  <c r="BY134" i="8"/>
  <c r="BY136" i="8" s="1"/>
  <c r="BN41" i="6"/>
  <c r="BM104" i="8" s="1"/>
  <c r="BM106" i="8" s="1"/>
  <c r="CB127" i="4"/>
  <c r="CB164" i="4" s="1"/>
  <c r="CB220" i="4"/>
  <c r="CA56" i="8" s="1"/>
  <c r="CB219" i="4"/>
  <c r="CA55" i="8" s="1"/>
  <c r="CB218" i="4"/>
  <c r="CA54" i="8" s="1"/>
  <c r="CB222" i="4"/>
  <c r="CA58" i="8" s="1"/>
  <c r="CB224" i="4"/>
  <c r="CA60" i="8" s="1"/>
  <c r="CB223" i="4"/>
  <c r="CA59" i="8" s="1"/>
  <c r="CB221" i="4"/>
  <c r="CA57" i="8" s="1"/>
  <c r="CB227" i="4"/>
  <c r="CA63" i="8" s="1"/>
  <c r="CB226" i="4"/>
  <c r="CA62" i="8" s="1"/>
  <c r="CB230" i="4"/>
  <c r="CA66" i="8" s="1"/>
  <c r="CB231" i="4"/>
  <c r="CA67" i="8" s="1"/>
  <c r="CB228" i="4"/>
  <c r="CA64" i="8" s="1"/>
  <c r="CB225" i="4"/>
  <c r="CA61" i="8" s="1"/>
  <c r="CB233" i="4"/>
  <c r="CA69" i="8" s="1"/>
  <c r="CB232" i="4"/>
  <c r="CA68" i="8" s="1"/>
  <c r="CB234" i="4"/>
  <c r="CA70" i="8" s="1"/>
  <c r="CB229" i="4"/>
  <c r="CA65" i="8" s="1"/>
  <c r="BZ119" i="7"/>
  <c r="CA17" i="7" s="1"/>
  <c r="BY235" i="4"/>
  <c r="CA18" i="6"/>
  <c r="BZ117" i="7"/>
  <c r="CA15" i="7" s="1"/>
  <c r="BZ137" i="7"/>
  <c r="CA35" i="7" s="1"/>
  <c r="BZ125" i="7"/>
  <c r="CA23" i="7" s="1"/>
  <c r="BZ114" i="7"/>
  <c r="CA12" i="7" s="1"/>
  <c r="CE1" i="4"/>
  <c r="CD2" i="4"/>
  <c r="BV91" i="8"/>
  <c r="BV92" i="8"/>
  <c r="BZ136" i="7"/>
  <c r="CA34" i="7" s="1"/>
  <c r="CG4" i="24"/>
  <c r="CF3" i="24"/>
  <c r="CF8" i="24"/>
  <c r="CF78" i="24"/>
  <c r="CF112" i="24"/>
  <c r="BZ131" i="7"/>
  <c r="CA29" i="7" s="1"/>
  <c r="BZ132" i="7"/>
  <c r="CA30" i="7" s="1"/>
  <c r="BZ126" i="7"/>
  <c r="CA24" i="7" s="1"/>
  <c r="BZ121" i="7"/>
  <c r="CA19" i="7" s="1"/>
  <c r="BZ127" i="7"/>
  <c r="CA25" i="7" s="1"/>
  <c r="CA99" i="7"/>
  <c r="CA100" i="7"/>
  <c r="BY109" i="7"/>
  <c r="BX73" i="8" s="1"/>
  <c r="BZ128" i="7"/>
  <c r="CA26" i="7" s="1"/>
  <c r="BZ118" i="7"/>
  <c r="CA16" i="7" s="1"/>
  <c r="CD11" i="4"/>
  <c r="BZ124" i="7"/>
  <c r="CA22" i="7" s="1"/>
  <c r="BZ120" i="7"/>
  <c r="CA18" i="7" s="1"/>
  <c r="AP113" i="7"/>
  <c r="AP41" i="7"/>
  <c r="CA19" i="6"/>
  <c r="BZ47" i="6"/>
  <c r="BY33" i="7"/>
  <c r="BY135" i="7" s="1"/>
  <c r="BX147" i="7"/>
  <c r="BX146" i="7"/>
  <c r="BY13" i="7"/>
  <c r="BY115" i="7" s="1"/>
  <c r="CA37" i="6"/>
  <c r="CA26" i="6"/>
  <c r="BZ133" i="8" s="1"/>
  <c r="CA103" i="7"/>
  <c r="BZ45" i="6"/>
  <c r="BZ48" i="6" s="1"/>
  <c r="BZ40" i="6"/>
  <c r="CA17" i="6"/>
  <c r="CA33" i="6"/>
  <c r="CC4" i="5"/>
  <c r="CB5" i="5"/>
  <c r="CB3" i="5"/>
  <c r="CB112" i="7"/>
  <c r="CB151" i="7"/>
  <c r="CB145" i="7"/>
  <c r="CB78" i="7"/>
  <c r="CB44" i="7"/>
  <c r="CB10" i="7"/>
  <c r="CB3" i="7"/>
  <c r="CA116" i="8"/>
  <c r="CA80" i="8"/>
  <c r="CB4" i="8"/>
  <c r="CB132" i="8" s="1"/>
  <c r="CA11" i="8"/>
  <c r="CA7" i="8"/>
  <c r="CA6" i="8"/>
  <c r="CA5" i="8"/>
  <c r="CA3" i="8"/>
  <c r="BZ123" i="7"/>
  <c r="CA21" i="7" s="1"/>
  <c r="CB24" i="6"/>
  <c r="CB13" i="6"/>
  <c r="CB32" i="6" s="1"/>
  <c r="CB25" i="6"/>
  <c r="CB11" i="6"/>
  <c r="CB30" i="6" s="1"/>
  <c r="CB23" i="6"/>
  <c r="CB3" i="6"/>
  <c r="CB12" i="6"/>
  <c r="CB31" i="6" s="1"/>
  <c r="CC4" i="6"/>
  <c r="CD4" i="4"/>
  <c r="CC3" i="4"/>
  <c r="BZ133" i="7"/>
  <c r="CA31" i="7" s="1"/>
  <c r="BZ122" i="7"/>
  <c r="CA20" i="7" s="1"/>
  <c r="BZ134" i="7"/>
  <c r="CA32" i="7" s="1"/>
  <c r="CA38" i="6"/>
  <c r="CA102" i="7"/>
  <c r="BX127" i="8"/>
  <c r="BY155" i="7"/>
  <c r="BZ108" i="8"/>
  <c r="CA39" i="6"/>
  <c r="BZ129" i="7"/>
  <c r="CA27" i="7" s="1"/>
  <c r="AO149" i="7"/>
  <c r="AN93" i="8"/>
  <c r="AN94" i="8" s="1"/>
  <c r="BZ152" i="7"/>
  <c r="BZ81" i="7"/>
  <c r="BZ116" i="7"/>
  <c r="CA14" i="7" s="1"/>
  <c r="BZ154" i="7"/>
  <c r="BZ75" i="7"/>
  <c r="BZ79" i="7"/>
  <c r="BZ130" i="7"/>
  <c r="CA28" i="7" s="1"/>
  <c r="BZ153" i="7"/>
  <c r="BY128" i="8" s="1"/>
  <c r="BZ101" i="7"/>
  <c r="CE105" i="7" l="1"/>
  <c r="CE107" i="7"/>
  <c r="CE108" i="7"/>
  <c r="CE104" i="7"/>
  <c r="CF1" i="7"/>
  <c r="CE2" i="7"/>
  <c r="CE106" i="7"/>
  <c r="CG1" i="5"/>
  <c r="CF2" i="5"/>
  <c r="CG1" i="6"/>
  <c r="CF2" i="6"/>
  <c r="CF2" i="24"/>
  <c r="CG1" i="24"/>
  <c r="CA84" i="4"/>
  <c r="BZ28" i="8" s="1"/>
  <c r="CD20" i="4"/>
  <c r="CD25" i="4"/>
  <c r="CD21" i="4"/>
  <c r="CD22" i="4"/>
  <c r="CD23" i="4"/>
  <c r="CD24" i="4"/>
  <c r="CB201" i="4"/>
  <c r="CB62" i="4" s="1"/>
  <c r="CB115" i="4"/>
  <c r="CA29" i="8" s="1"/>
  <c r="CC26" i="4"/>
  <c r="CB206" i="4"/>
  <c r="CB116" i="4" s="1"/>
  <c r="CA30" i="8" s="1"/>
  <c r="CA211" i="4"/>
  <c r="CA83" i="4"/>
  <c r="BZ27" i="8" s="1"/>
  <c r="BX38" i="8"/>
  <c r="BX47" i="8" s="1"/>
  <c r="BX35" i="8"/>
  <c r="BY19" i="5" s="1"/>
  <c r="CB203" i="4"/>
  <c r="CB202" i="4"/>
  <c r="CB204" i="4"/>
  <c r="CB215" i="4"/>
  <c r="CA51" i="8" s="1"/>
  <c r="BY40" i="8"/>
  <c r="BZ16" i="8"/>
  <c r="BX121" i="8"/>
  <c r="BY23" i="8"/>
  <c r="BW48" i="8"/>
  <c r="BW72" i="8"/>
  <c r="BW75" i="8" s="1"/>
  <c r="BX40" i="5" s="1"/>
  <c r="CA198" i="4"/>
  <c r="CC134" i="4"/>
  <c r="CC171" i="4" s="1"/>
  <c r="CC142" i="4"/>
  <c r="CC179" i="4" s="1"/>
  <c r="CC153" i="4"/>
  <c r="CC190" i="4" s="1"/>
  <c r="CC158" i="4"/>
  <c r="CC195" i="4" s="1"/>
  <c r="CC128" i="4"/>
  <c r="CC165" i="4" s="1"/>
  <c r="CC143" i="4"/>
  <c r="CC180" i="4" s="1"/>
  <c r="CC148" i="4"/>
  <c r="CC185" i="4" s="1"/>
  <c r="CC156" i="4"/>
  <c r="CC193" i="4" s="1"/>
  <c r="CC131" i="4"/>
  <c r="CC168" i="4" s="1"/>
  <c r="CC129" i="4"/>
  <c r="CC166" i="4" s="1"/>
  <c r="CC144" i="4"/>
  <c r="CC181" i="4" s="1"/>
  <c r="CC149" i="4"/>
  <c r="CC186" i="4" s="1"/>
  <c r="CC160" i="4"/>
  <c r="CC197" i="4" s="1"/>
  <c r="CC139" i="4"/>
  <c r="CC176" i="4" s="1"/>
  <c r="CC130" i="4"/>
  <c r="CC167" i="4" s="1"/>
  <c r="CC145" i="4"/>
  <c r="CC182" i="4" s="1"/>
  <c r="CC150" i="4"/>
  <c r="CC187" i="4" s="1"/>
  <c r="CB161" i="4"/>
  <c r="CC138" i="4"/>
  <c r="CC175" i="4" s="1"/>
  <c r="CC133" i="4"/>
  <c r="CC170" i="4" s="1"/>
  <c r="CC146" i="4"/>
  <c r="CC183" i="4" s="1"/>
  <c r="CC151" i="4"/>
  <c r="CC188" i="4" s="1"/>
  <c r="CC137" i="4"/>
  <c r="CC174" i="4" s="1"/>
  <c r="CC132" i="4"/>
  <c r="CC169" i="4" s="1"/>
  <c r="CC147" i="4"/>
  <c r="CC184" i="4" s="1"/>
  <c r="CC205" i="4" s="1"/>
  <c r="CC155" i="4"/>
  <c r="CC192" i="4" s="1"/>
  <c r="CC136" i="4"/>
  <c r="CC173" i="4" s="1"/>
  <c r="CC140" i="4"/>
  <c r="CC177" i="4" s="1"/>
  <c r="CC152" i="4"/>
  <c r="CC189" i="4" s="1"/>
  <c r="CC159" i="4"/>
  <c r="CC196" i="4" s="1"/>
  <c r="CC135" i="4"/>
  <c r="CC172" i="4" s="1"/>
  <c r="CC141" i="4"/>
  <c r="CC178" i="4" s="1"/>
  <c r="CC154" i="4"/>
  <c r="CC191" i="4" s="1"/>
  <c r="CC157" i="4"/>
  <c r="CC194" i="4" s="1"/>
  <c r="CB74" i="4"/>
  <c r="CB78" i="4" s="1"/>
  <c r="CB75" i="4"/>
  <c r="CB79" i="4" s="1"/>
  <c r="CC33" i="4"/>
  <c r="CC49" i="4" s="1"/>
  <c r="CC58" i="4" s="1"/>
  <c r="CB46" i="7"/>
  <c r="CB80" i="7" s="1"/>
  <c r="CB45" i="7"/>
  <c r="CB51" i="7"/>
  <c r="CB85" i="7" s="1"/>
  <c r="CB53" i="7"/>
  <c r="CB87" i="7" s="1"/>
  <c r="CB50" i="7"/>
  <c r="CB84" i="7" s="1"/>
  <c r="CB52" i="7"/>
  <c r="CB86" i="7" s="1"/>
  <c r="CB54" i="7"/>
  <c r="CB88" i="7" s="1"/>
  <c r="CB49" i="7"/>
  <c r="CB83" i="7" s="1"/>
  <c r="CB47" i="7"/>
  <c r="CB81" i="7" s="1"/>
  <c r="CB56" i="7"/>
  <c r="CB90" i="7" s="1"/>
  <c r="CB58" i="7"/>
  <c r="CB92" i="7" s="1"/>
  <c r="CB48" i="7"/>
  <c r="CB82" i="7" s="1"/>
  <c r="CB57" i="7"/>
  <c r="CB91" i="7" s="1"/>
  <c r="CB62" i="7"/>
  <c r="CB96" i="7" s="1"/>
  <c r="CB64" i="7"/>
  <c r="CB98" i="7" s="1"/>
  <c r="CB55" i="7"/>
  <c r="CB89" i="7" s="1"/>
  <c r="CB60" i="7"/>
  <c r="CB94" i="7" s="1"/>
  <c r="CB63" i="7"/>
  <c r="CB97" i="7" s="1"/>
  <c r="CB66" i="7"/>
  <c r="CB65" i="7"/>
  <c r="CB69" i="7"/>
  <c r="CB61" i="7"/>
  <c r="CB95" i="7" s="1"/>
  <c r="CB67" i="7"/>
  <c r="CB71" i="7"/>
  <c r="CB139" i="7" s="1"/>
  <c r="CC37" i="7" s="1"/>
  <c r="CB74" i="7"/>
  <c r="CB142" i="7" s="1"/>
  <c r="CC40" i="7" s="1"/>
  <c r="CB73" i="7"/>
  <c r="CB141" i="7" s="1"/>
  <c r="CC39" i="7" s="1"/>
  <c r="CB68" i="7"/>
  <c r="CB70" i="7"/>
  <c r="CB138" i="7" s="1"/>
  <c r="CC36" i="7" s="1"/>
  <c r="CB59" i="7"/>
  <c r="CB93" i="7" s="1"/>
  <c r="CB72" i="7"/>
  <c r="CB140" i="7" s="1"/>
  <c r="CC38" i="7" s="1"/>
  <c r="CC99" i="4"/>
  <c r="CC107" i="4" s="1"/>
  <c r="CD10" i="4"/>
  <c r="CD103" i="4" s="1"/>
  <c r="CC35" i="4"/>
  <c r="CC51" i="4" s="1"/>
  <c r="CC60" i="4" s="1"/>
  <c r="CC101" i="4"/>
  <c r="CC109" i="4" s="1"/>
  <c r="CC118" i="4" s="1"/>
  <c r="CC32" i="4"/>
  <c r="CC48" i="4" s="1"/>
  <c r="CC57" i="4" s="1"/>
  <c r="CC100" i="4"/>
  <c r="CC108" i="4" s="1"/>
  <c r="CC117" i="4" s="1"/>
  <c r="CC36" i="4"/>
  <c r="CC52" i="4" s="1"/>
  <c r="CC61" i="4" s="1"/>
  <c r="CC102" i="4"/>
  <c r="CC110" i="4" s="1"/>
  <c r="CC119" i="4" s="1"/>
  <c r="CC34" i="4"/>
  <c r="CC103" i="4"/>
  <c r="CC111" i="4" s="1"/>
  <c r="CC120" i="4" s="1"/>
  <c r="CC31" i="4"/>
  <c r="CD4" i="7"/>
  <c r="CC5" i="7"/>
  <c r="CC6" i="7" s="1"/>
  <c r="BZ43" i="8"/>
  <c r="BZ46" i="8"/>
  <c r="BZ45" i="8"/>
  <c r="BZ41" i="8"/>
  <c r="BZ42" i="8"/>
  <c r="BY39" i="8"/>
  <c r="BZ44" i="8"/>
  <c r="CC106" i="4"/>
  <c r="BY26" i="8"/>
  <c r="CG1" i="8"/>
  <c r="CF2" i="8"/>
  <c r="CA121" i="4"/>
  <c r="CA34" i="8"/>
  <c r="CA22" i="8"/>
  <c r="CA33" i="8"/>
  <c r="CA21" i="8"/>
  <c r="CA32" i="8"/>
  <c r="CA20" i="8"/>
  <c r="CA31" i="8"/>
  <c r="CA19" i="8"/>
  <c r="CA18" i="8"/>
  <c r="CA17" i="8"/>
  <c r="BZ15" i="8"/>
  <c r="CB112" i="4"/>
  <c r="CA80" i="4"/>
  <c r="BZ85" i="4"/>
  <c r="CD91" i="4"/>
  <c r="CD90" i="4"/>
  <c r="CA53" i="4"/>
  <c r="BZ14" i="8" s="1"/>
  <c r="CA56" i="4"/>
  <c r="CA63" i="4" s="1"/>
  <c r="CD70" i="4"/>
  <c r="CD71" i="4"/>
  <c r="CB47" i="4"/>
  <c r="CD43" i="4"/>
  <c r="CD42" i="4"/>
  <c r="CD41" i="4"/>
  <c r="CD40" i="4"/>
  <c r="CD39" i="4"/>
  <c r="CD44" i="4"/>
  <c r="CD12" i="4"/>
  <c r="CD9" i="4"/>
  <c r="CB100" i="7"/>
  <c r="BM99" i="8"/>
  <c r="CA20" i="6"/>
  <c r="BO41" i="6"/>
  <c r="BY74" i="8"/>
  <c r="BY121" i="8" s="1"/>
  <c r="CC127" i="4"/>
  <c r="CC164" i="4" s="1"/>
  <c r="CC221" i="4"/>
  <c r="CB57" i="8" s="1"/>
  <c r="CC220" i="4"/>
  <c r="CB56" i="8" s="1"/>
  <c r="CC219" i="4"/>
  <c r="CB55" i="8" s="1"/>
  <c r="CC218" i="4"/>
  <c r="CB54" i="8" s="1"/>
  <c r="CC223" i="4"/>
  <c r="CB59" i="8" s="1"/>
  <c r="CC225" i="4"/>
  <c r="CB61" i="8" s="1"/>
  <c r="CC224" i="4"/>
  <c r="CB60" i="8" s="1"/>
  <c r="CC222" i="4"/>
  <c r="CB58" i="8" s="1"/>
  <c r="CC227" i="4"/>
  <c r="CB63" i="8" s="1"/>
  <c r="CC226" i="4"/>
  <c r="CB62" i="8" s="1"/>
  <c r="CC231" i="4"/>
  <c r="CB67" i="8" s="1"/>
  <c r="CC229" i="4"/>
  <c r="CB65" i="8" s="1"/>
  <c r="CC232" i="4"/>
  <c r="CB68" i="8" s="1"/>
  <c r="CC230" i="4"/>
  <c r="CB66" i="8" s="1"/>
  <c r="CC228" i="4"/>
  <c r="CB64" i="8" s="1"/>
  <c r="CC233" i="4"/>
  <c r="CB69" i="8" s="1"/>
  <c r="CC234" i="4"/>
  <c r="CB70" i="8" s="1"/>
  <c r="CA119" i="7"/>
  <c r="CB17" i="7" s="1"/>
  <c r="CA137" i="7"/>
  <c r="CB35" i="7" s="1"/>
  <c r="CA128" i="7"/>
  <c r="CB26" i="7" s="1"/>
  <c r="CE2" i="4"/>
  <c r="CF1" i="4"/>
  <c r="CA131" i="7"/>
  <c r="CB29" i="7" s="1"/>
  <c r="BW91" i="8"/>
  <c r="BW92" i="8"/>
  <c r="CA133" i="7"/>
  <c r="CB31" i="7" s="1"/>
  <c r="CA120" i="7"/>
  <c r="CB18" i="7" s="1"/>
  <c r="CA126" i="7"/>
  <c r="CB24" i="7" s="1"/>
  <c r="CH4" i="24"/>
  <c r="CG8" i="24"/>
  <c r="CG3" i="24"/>
  <c r="CG112" i="24"/>
  <c r="CG78" i="24"/>
  <c r="CA130" i="7"/>
  <c r="CB28" i="7" s="1"/>
  <c r="CA116" i="7"/>
  <c r="CB14" i="7" s="1"/>
  <c r="CA118" i="7"/>
  <c r="CB16" i="7" s="1"/>
  <c r="CA134" i="7"/>
  <c r="CB32" i="7" s="1"/>
  <c r="CE11" i="4"/>
  <c r="CA108" i="8"/>
  <c r="CA136" i="7"/>
  <c r="CB34" i="7" s="1"/>
  <c r="CB38" i="6"/>
  <c r="CC18" i="6" s="1"/>
  <c r="CB26" i="6"/>
  <c r="CA133" i="8" s="1"/>
  <c r="CB37" i="6"/>
  <c r="CA46" i="6"/>
  <c r="CB18" i="6"/>
  <c r="CB33" i="6"/>
  <c r="CA124" i="7"/>
  <c r="CB22" i="7" s="1"/>
  <c r="CA121" i="7"/>
  <c r="CB19" i="7" s="1"/>
  <c r="CA154" i="7"/>
  <c r="CA75" i="7"/>
  <c r="CA79" i="7"/>
  <c r="CE4" i="4"/>
  <c r="CD3" i="4"/>
  <c r="CA127" i="7"/>
  <c r="CB25" i="7" s="1"/>
  <c r="CA117" i="7"/>
  <c r="CB15" i="7" s="1"/>
  <c r="BY127" i="8"/>
  <c r="BY129" i="8" s="1"/>
  <c r="BZ155" i="7"/>
  <c r="CA129" i="7"/>
  <c r="CB27" i="7" s="1"/>
  <c r="CA47" i="6"/>
  <c r="CB19" i="6"/>
  <c r="CB39" i="6"/>
  <c r="CC151" i="7"/>
  <c r="CC145" i="7"/>
  <c r="CC112" i="7"/>
  <c r="CC78" i="7"/>
  <c r="CC44" i="7"/>
  <c r="CC10" i="7"/>
  <c r="CC3" i="7"/>
  <c r="CB103" i="7"/>
  <c r="BX129" i="8"/>
  <c r="BZ109" i="7"/>
  <c r="BY73" i="8" s="1"/>
  <c r="CA125" i="7"/>
  <c r="CB23" i="7" s="1"/>
  <c r="CA122" i="7"/>
  <c r="CB20" i="7" s="1"/>
  <c r="CB99" i="7"/>
  <c r="CA153" i="7"/>
  <c r="BZ128" i="8" s="1"/>
  <c r="CA101" i="7"/>
  <c r="CA45" i="6"/>
  <c r="CA40" i="6"/>
  <c r="CB17" i="6"/>
  <c r="BY146" i="7"/>
  <c r="BZ13" i="7"/>
  <c r="BZ115" i="7" s="1"/>
  <c r="CB116" i="8"/>
  <c r="CB80" i="8"/>
  <c r="CC4" i="8"/>
  <c r="CC132" i="8" s="1"/>
  <c r="CB11" i="8"/>
  <c r="CB7" i="8"/>
  <c r="CB6" i="8"/>
  <c r="CB5" i="8"/>
  <c r="CB3" i="8"/>
  <c r="BZ134" i="8"/>
  <c r="CA152" i="7"/>
  <c r="CA81" i="7"/>
  <c r="CC24" i="6"/>
  <c r="CC25" i="6"/>
  <c r="CC13" i="6"/>
  <c r="CC32" i="6" s="1"/>
  <c r="CC11" i="6"/>
  <c r="CC30" i="6" s="1"/>
  <c r="CC23" i="6"/>
  <c r="CC3" i="6"/>
  <c r="CC12" i="6"/>
  <c r="CC31" i="6" s="1"/>
  <c r="CD4" i="6"/>
  <c r="CA123" i="7"/>
  <c r="CB21" i="7" s="1"/>
  <c r="CA114" i="7"/>
  <c r="CB12" i="7" s="1"/>
  <c r="CB102" i="7"/>
  <c r="CD4" i="5"/>
  <c r="CC5" i="5"/>
  <c r="CC3" i="5"/>
  <c r="AP148" i="7"/>
  <c r="AP143" i="7"/>
  <c r="AQ11" i="7"/>
  <c r="CA132" i="7"/>
  <c r="CB30" i="7" s="1"/>
  <c r="BZ217" i="4"/>
  <c r="BY53" i="8" s="1"/>
  <c r="BZ216" i="4"/>
  <c r="BY52" i="8" s="1"/>
  <c r="BY147" i="7"/>
  <c r="BZ33" i="7"/>
  <c r="BZ135" i="7" s="1"/>
  <c r="CF106" i="7" l="1"/>
  <c r="CF105" i="7"/>
  <c r="CG1" i="7"/>
  <c r="CF107" i="7"/>
  <c r="CF104" i="7"/>
  <c r="CF108" i="7"/>
  <c r="CF2" i="7"/>
  <c r="CG2" i="5"/>
  <c r="CH1" i="5"/>
  <c r="BY120" i="8"/>
  <c r="CG2" i="6"/>
  <c r="CH1" i="6"/>
  <c r="CG2" i="24"/>
  <c r="CH1" i="24"/>
  <c r="CB84" i="4"/>
  <c r="CA28" i="8" s="1"/>
  <c r="CE23" i="4"/>
  <c r="CE20" i="4"/>
  <c r="CE24" i="4"/>
  <c r="CE21" i="4"/>
  <c r="CE22" i="4"/>
  <c r="CE25" i="4"/>
  <c r="CB83" i="4"/>
  <c r="CA27" i="8" s="1"/>
  <c r="CC203" i="4"/>
  <c r="CD26" i="4"/>
  <c r="CC115" i="4"/>
  <c r="CB29" i="8" s="1"/>
  <c r="CC206" i="4"/>
  <c r="CC116" i="4" s="1"/>
  <c r="CB30" i="8" s="1"/>
  <c r="CB211" i="4"/>
  <c r="CC202" i="4"/>
  <c r="CC201" i="4"/>
  <c r="CC62" i="4" s="1"/>
  <c r="CC204" i="4"/>
  <c r="CA48" i="6"/>
  <c r="BZ74" i="8" s="1"/>
  <c r="BZ121" i="8" s="1"/>
  <c r="CC215" i="4"/>
  <c r="CB51" i="8" s="1"/>
  <c r="BZ40" i="8"/>
  <c r="BY71" i="8"/>
  <c r="BZ28" i="5" s="1"/>
  <c r="BY35" i="8"/>
  <c r="BZ19" i="5" s="1"/>
  <c r="BZ23" i="8"/>
  <c r="BX48" i="8"/>
  <c r="CB198" i="4"/>
  <c r="CD154" i="4"/>
  <c r="CD191" i="4" s="1"/>
  <c r="CD129" i="4"/>
  <c r="CD166" i="4" s="1"/>
  <c r="CD137" i="4"/>
  <c r="CD174" i="4" s="1"/>
  <c r="CD142" i="4"/>
  <c r="CD179" i="4" s="1"/>
  <c r="CD128" i="4"/>
  <c r="CD165" i="4" s="1"/>
  <c r="CD136" i="4"/>
  <c r="CD173" i="4" s="1"/>
  <c r="CD141" i="4"/>
  <c r="CD178" i="4" s="1"/>
  <c r="CD155" i="4"/>
  <c r="CD192" i="4" s="1"/>
  <c r="CD160" i="4"/>
  <c r="CD197" i="4" s="1"/>
  <c r="CD130" i="4"/>
  <c r="CD167" i="4" s="1"/>
  <c r="CD138" i="4"/>
  <c r="CD175" i="4" s="1"/>
  <c r="CD143" i="4"/>
  <c r="CD180" i="4" s="1"/>
  <c r="CD153" i="4"/>
  <c r="CD190" i="4" s="1"/>
  <c r="CD131" i="4"/>
  <c r="CD168" i="4" s="1"/>
  <c r="CD139" i="4"/>
  <c r="CD176" i="4" s="1"/>
  <c r="CD144" i="4"/>
  <c r="CD181" i="4" s="1"/>
  <c r="CD152" i="4"/>
  <c r="CD189" i="4" s="1"/>
  <c r="CD132" i="4"/>
  <c r="CD169" i="4" s="1"/>
  <c r="CD140" i="4"/>
  <c r="CD177" i="4" s="1"/>
  <c r="CD147" i="4"/>
  <c r="CD184" i="4" s="1"/>
  <c r="CD205" i="4" s="1"/>
  <c r="CD156" i="4"/>
  <c r="CD193" i="4" s="1"/>
  <c r="CD133" i="4"/>
  <c r="CD170" i="4" s="1"/>
  <c r="CD146" i="4"/>
  <c r="CD183" i="4" s="1"/>
  <c r="CD148" i="4"/>
  <c r="CD185" i="4" s="1"/>
  <c r="CD157" i="4"/>
  <c r="CD194" i="4" s="1"/>
  <c r="CD134" i="4"/>
  <c r="CD171" i="4" s="1"/>
  <c r="CD145" i="4"/>
  <c r="CD182" i="4" s="1"/>
  <c r="CD149" i="4"/>
  <c r="CD186" i="4" s="1"/>
  <c r="CD158" i="4"/>
  <c r="CD195" i="4" s="1"/>
  <c r="CC161" i="4"/>
  <c r="CD135" i="4"/>
  <c r="CD172" i="4" s="1"/>
  <c r="CD150" i="4"/>
  <c r="CD187" i="4" s="1"/>
  <c r="CD151" i="4"/>
  <c r="CD188" i="4" s="1"/>
  <c r="CD159" i="4"/>
  <c r="CD196" i="4" s="1"/>
  <c r="CD31" i="4"/>
  <c r="CA16" i="8"/>
  <c r="CC75" i="4"/>
  <c r="CC79" i="4" s="1"/>
  <c r="CC50" i="4"/>
  <c r="CC59" i="4" s="1"/>
  <c r="CC74" i="4"/>
  <c r="CC78" i="4" s="1"/>
  <c r="CD32" i="4"/>
  <c r="CD48" i="4" s="1"/>
  <c r="CD57" i="4" s="1"/>
  <c r="CC45" i="7"/>
  <c r="CC47" i="7"/>
  <c r="CC81" i="7" s="1"/>
  <c r="CC49" i="7"/>
  <c r="CC83" i="7" s="1"/>
  <c r="CC51" i="7"/>
  <c r="CC85" i="7" s="1"/>
  <c r="CC53" i="7"/>
  <c r="CC87" i="7" s="1"/>
  <c r="CC48" i="7"/>
  <c r="CC82" i="7" s="1"/>
  <c r="CC46" i="7"/>
  <c r="CC80" i="7" s="1"/>
  <c r="CC50" i="7"/>
  <c r="CC84" i="7" s="1"/>
  <c r="CC54" i="7"/>
  <c r="CC88" i="7" s="1"/>
  <c r="CC52" i="7"/>
  <c r="CC86" i="7" s="1"/>
  <c r="CC55" i="7"/>
  <c r="CC89" i="7" s="1"/>
  <c r="CC56" i="7"/>
  <c r="CC90" i="7" s="1"/>
  <c r="CC57" i="7"/>
  <c r="CC58" i="7"/>
  <c r="CC92" i="7" s="1"/>
  <c r="CC62" i="7"/>
  <c r="CC64" i="7"/>
  <c r="CC98" i="7" s="1"/>
  <c r="CC59" i="7"/>
  <c r="CC93" i="7" s="1"/>
  <c r="CC66" i="7"/>
  <c r="CC65" i="7"/>
  <c r="CC60" i="7"/>
  <c r="CC94" i="7" s="1"/>
  <c r="CC69" i="7"/>
  <c r="CC70" i="7"/>
  <c r="CC138" i="7" s="1"/>
  <c r="CD36" i="7" s="1"/>
  <c r="CC71" i="7"/>
  <c r="CC139" i="7" s="1"/>
  <c r="CD37" i="7" s="1"/>
  <c r="CC61" i="7"/>
  <c r="CC95" i="7" s="1"/>
  <c r="CC67" i="7"/>
  <c r="CC72" i="7"/>
  <c r="CC140" i="7" s="1"/>
  <c r="CD38" i="7" s="1"/>
  <c r="CC73" i="7"/>
  <c r="CC141" i="7" s="1"/>
  <c r="CD39" i="7" s="1"/>
  <c r="CC63" i="7"/>
  <c r="CC97" i="7" s="1"/>
  <c r="CC68" i="7"/>
  <c r="CC74" i="7"/>
  <c r="CC142" i="7" s="1"/>
  <c r="CD40" i="7" s="1"/>
  <c r="CD98" i="4"/>
  <c r="CD106" i="4" s="1"/>
  <c r="CD99" i="4"/>
  <c r="CD107" i="4" s="1"/>
  <c r="CE10" i="4"/>
  <c r="CE98" i="4" s="1"/>
  <c r="CD36" i="4"/>
  <c r="CD52" i="4" s="1"/>
  <c r="CD61" i="4" s="1"/>
  <c r="CD100" i="4"/>
  <c r="CD108" i="4" s="1"/>
  <c r="CD117" i="4" s="1"/>
  <c r="CD35" i="4"/>
  <c r="CD51" i="4" s="1"/>
  <c r="CD60" i="4" s="1"/>
  <c r="CD101" i="4"/>
  <c r="CD109" i="4" s="1"/>
  <c r="CD118" i="4" s="1"/>
  <c r="CD33" i="4"/>
  <c r="CD49" i="4" s="1"/>
  <c r="CD58" i="4" s="1"/>
  <c r="CD102" i="4"/>
  <c r="CD110" i="4" s="1"/>
  <c r="CD119" i="4" s="1"/>
  <c r="CD34" i="4"/>
  <c r="CD50" i="4" s="1"/>
  <c r="CD59" i="4" s="1"/>
  <c r="CE4" i="7"/>
  <c r="CD5" i="7"/>
  <c r="CD6" i="7" s="1"/>
  <c r="BZ39" i="8"/>
  <c r="CA43" i="8"/>
  <c r="CA44" i="8"/>
  <c r="CB17" i="8"/>
  <c r="CA41" i="8"/>
  <c r="CA45" i="8"/>
  <c r="CA42" i="8"/>
  <c r="CA46" i="8"/>
  <c r="BY38" i="8"/>
  <c r="BY47" i="8" s="1"/>
  <c r="BZ26" i="8"/>
  <c r="CG2" i="8"/>
  <c r="CH1" i="8"/>
  <c r="CB121" i="4"/>
  <c r="CB18" i="8"/>
  <c r="CB32" i="8"/>
  <c r="CB20" i="8"/>
  <c r="CB33" i="8"/>
  <c r="CB21" i="8"/>
  <c r="CB34" i="8"/>
  <c r="CB22" i="8"/>
  <c r="CB31" i="8"/>
  <c r="CB19" i="8"/>
  <c r="CA15" i="8"/>
  <c r="CC112" i="4"/>
  <c r="CD111" i="4"/>
  <c r="CD120" i="4" s="1"/>
  <c r="CB80" i="4"/>
  <c r="CA85" i="4"/>
  <c r="CE91" i="4"/>
  <c r="CE90" i="4"/>
  <c r="CB53" i="4"/>
  <c r="CA14" i="8" s="1"/>
  <c r="CB56" i="4"/>
  <c r="CB63" i="4" s="1"/>
  <c r="CE71" i="4"/>
  <c r="CE70" i="4"/>
  <c r="CC47" i="4"/>
  <c r="CE43" i="4"/>
  <c r="CE42" i="4"/>
  <c r="CE41" i="4"/>
  <c r="CE40" i="4"/>
  <c r="CE39" i="4"/>
  <c r="CE44" i="4"/>
  <c r="CE12" i="4"/>
  <c r="CE9" i="4"/>
  <c r="CB134" i="7"/>
  <c r="CC32" i="7" s="1"/>
  <c r="CB46" i="6"/>
  <c r="BP41" i="6"/>
  <c r="CD222" i="4"/>
  <c r="CC58" i="8" s="1"/>
  <c r="CD221" i="4"/>
  <c r="CC57" i="8" s="1"/>
  <c r="CD220" i="4"/>
  <c r="CC56" i="8" s="1"/>
  <c r="CD219" i="4"/>
  <c r="CC55" i="8" s="1"/>
  <c r="CD218" i="4"/>
  <c r="CC54" i="8" s="1"/>
  <c r="CD225" i="4"/>
  <c r="CC61" i="8" s="1"/>
  <c r="CD224" i="4"/>
  <c r="CC60" i="8" s="1"/>
  <c r="CD223" i="4"/>
  <c r="CC59" i="8" s="1"/>
  <c r="CD228" i="4"/>
  <c r="CC64" i="8" s="1"/>
  <c r="CD232" i="4"/>
  <c r="CC68" i="8" s="1"/>
  <c r="CD231" i="4"/>
  <c r="CC67" i="8" s="1"/>
  <c r="CD227" i="4"/>
  <c r="CC63" i="8" s="1"/>
  <c r="CD226" i="4"/>
  <c r="CC62" i="8" s="1"/>
  <c r="CD229" i="4"/>
  <c r="CC65" i="8" s="1"/>
  <c r="CD233" i="4"/>
  <c r="CC69" i="8" s="1"/>
  <c r="CD234" i="4"/>
  <c r="CC70" i="8" s="1"/>
  <c r="CD230" i="4"/>
  <c r="CC66" i="8" s="1"/>
  <c r="CD127" i="4"/>
  <c r="CD164" i="4" s="1"/>
  <c r="CB154" i="7"/>
  <c r="CG1" i="4"/>
  <c r="CF2" i="4"/>
  <c r="BX91" i="8"/>
  <c r="BX92" i="8"/>
  <c r="CB126" i="7"/>
  <c r="CC24" i="7" s="1"/>
  <c r="CB116" i="7"/>
  <c r="CC14" i="7" s="1"/>
  <c r="CI4" i="24"/>
  <c r="CH3" i="24"/>
  <c r="CH78" i="24"/>
  <c r="CH8" i="24"/>
  <c r="CH112" i="24"/>
  <c r="CB123" i="7"/>
  <c r="CC21" i="7" s="1"/>
  <c r="CB114" i="7"/>
  <c r="CC12" i="7" s="1"/>
  <c r="CB131" i="7"/>
  <c r="CC29" i="7" s="1"/>
  <c r="CC39" i="6"/>
  <c r="CC47" i="6" s="1"/>
  <c r="CF11" i="4"/>
  <c r="CB79" i="7"/>
  <c r="CB122" i="7"/>
  <c r="CC20" i="7" s="1"/>
  <c r="CC102" i="7"/>
  <c r="CB130" i="7"/>
  <c r="CC28" i="7" s="1"/>
  <c r="CB75" i="7"/>
  <c r="BZ127" i="8"/>
  <c r="BZ129" i="8" s="1"/>
  <c r="CA155" i="7"/>
  <c r="CB152" i="7"/>
  <c r="CD145" i="7"/>
  <c r="CD112" i="7"/>
  <c r="CD151" i="7"/>
  <c r="CD78" i="7"/>
  <c r="CD44" i="7"/>
  <c r="CD10" i="7"/>
  <c r="CD3" i="7"/>
  <c r="CB127" i="7"/>
  <c r="CC25" i="7" s="1"/>
  <c r="CB118" i="7"/>
  <c r="CC16" i="7" s="1"/>
  <c r="CB124" i="7"/>
  <c r="CC22" i="7" s="1"/>
  <c r="CC38" i="6"/>
  <c r="CC99" i="7"/>
  <c r="BZ235" i="4"/>
  <c r="CB132" i="7"/>
  <c r="CC30" i="7" s="1"/>
  <c r="AQ113" i="7"/>
  <c r="AQ41" i="7"/>
  <c r="CE4" i="5"/>
  <c r="CD5" i="5"/>
  <c r="CD3" i="5"/>
  <c r="CD25" i="6"/>
  <c r="CD11" i="6"/>
  <c r="CD30" i="6" s="1"/>
  <c r="CD23" i="6"/>
  <c r="CD3" i="6"/>
  <c r="CD12" i="6"/>
  <c r="CD31" i="6" s="1"/>
  <c r="CD24" i="6"/>
  <c r="CE4" i="6"/>
  <c r="CD13" i="6"/>
  <c r="CD32" i="6" s="1"/>
  <c r="BN99" i="8"/>
  <c r="BN104" i="8"/>
  <c r="BN106" i="8" s="1"/>
  <c r="CB121" i="7"/>
  <c r="CC19" i="7" s="1"/>
  <c r="CB153" i="7"/>
  <c r="CA128" i="8" s="1"/>
  <c r="CB101" i="7"/>
  <c r="CB133" i="7"/>
  <c r="CC31" i="7" s="1"/>
  <c r="CB129" i="7"/>
  <c r="CC27" i="7" s="1"/>
  <c r="CA109" i="7"/>
  <c r="BZ73" i="8" s="1"/>
  <c r="CB20" i="6"/>
  <c r="CB120" i="7"/>
  <c r="CC18" i="7" s="1"/>
  <c r="AO93" i="8"/>
  <c r="AO94" i="8" s="1"/>
  <c r="AP149" i="7"/>
  <c r="BZ136" i="8"/>
  <c r="CA217" i="4"/>
  <c r="BZ53" i="8" s="1"/>
  <c r="CA216" i="4"/>
  <c r="BZ52" i="8" s="1"/>
  <c r="CB137" i="7"/>
  <c r="CC35" i="7" s="1"/>
  <c r="CB108" i="8"/>
  <c r="CB47" i="6"/>
  <c r="CC19" i="6"/>
  <c r="CC20" i="6" s="1"/>
  <c r="CB119" i="7"/>
  <c r="CC17" i="7" s="1"/>
  <c r="BZ147" i="7"/>
  <c r="CA33" i="7"/>
  <c r="CA135" i="7" s="1"/>
  <c r="CC26" i="6"/>
  <c r="CB133" i="8" s="1"/>
  <c r="CC37" i="6"/>
  <c r="CB125" i="7"/>
  <c r="CC23" i="7" s="1"/>
  <c r="CC91" i="7"/>
  <c r="CC103" i="7"/>
  <c r="CC100" i="7"/>
  <c r="CF4" i="4"/>
  <c r="CE3" i="4"/>
  <c r="CB136" i="7"/>
  <c r="CC34" i="7" s="1"/>
  <c r="CC33" i="6"/>
  <c r="CC116" i="8"/>
  <c r="CC80" i="8"/>
  <c r="CD4" i="8"/>
  <c r="CD132" i="8" s="1"/>
  <c r="CC11" i="8"/>
  <c r="CC7" i="8"/>
  <c r="CC6" i="8"/>
  <c r="CC5" i="8"/>
  <c r="CC3" i="8"/>
  <c r="BZ146" i="7"/>
  <c r="CA13" i="7"/>
  <c r="CA115" i="7" s="1"/>
  <c r="CB128" i="7"/>
  <c r="CC26" i="7" s="1"/>
  <c r="CB117" i="7"/>
  <c r="CC15" i="7" s="1"/>
  <c r="CA134" i="8"/>
  <c r="CA136" i="8" s="1"/>
  <c r="CB45" i="6"/>
  <c r="CB40" i="6"/>
  <c r="CC17" i="6"/>
  <c r="CG104" i="7" l="1"/>
  <c r="CG106" i="7"/>
  <c r="CH1" i="7"/>
  <c r="CG107" i="7"/>
  <c r="CG2" i="7"/>
  <c r="CG108" i="7"/>
  <c r="CG105" i="7"/>
  <c r="CI1" i="5"/>
  <c r="CH2" i="5"/>
  <c r="BZ120" i="8"/>
  <c r="CH2" i="6"/>
  <c r="CI1" i="6"/>
  <c r="CI1" i="24"/>
  <c r="CH2" i="24"/>
  <c r="CC84" i="4"/>
  <c r="CB28" i="8" s="1"/>
  <c r="CF23" i="4"/>
  <c r="CF21" i="4"/>
  <c r="CF22" i="4"/>
  <c r="CF24" i="4"/>
  <c r="CF25" i="4"/>
  <c r="CF20" i="4"/>
  <c r="CD206" i="4"/>
  <c r="CD116" i="4" s="1"/>
  <c r="CC30" i="8" s="1"/>
  <c r="CC83" i="4"/>
  <c r="CB27" i="8" s="1"/>
  <c r="CD115" i="4"/>
  <c r="CC29" i="8" s="1"/>
  <c r="CE26" i="4"/>
  <c r="CD203" i="4"/>
  <c r="CC211" i="4"/>
  <c r="CD202" i="4"/>
  <c r="CD201" i="4"/>
  <c r="CD62" i="4" s="1"/>
  <c r="CD204" i="4"/>
  <c r="CD215" i="4"/>
  <c r="CC51" i="8" s="1"/>
  <c r="CB48" i="6"/>
  <c r="CA40" i="8"/>
  <c r="CB41" i="8"/>
  <c r="BZ71" i="8"/>
  <c r="CA28" i="5" s="1"/>
  <c r="BZ35" i="8"/>
  <c r="CA19" i="5" s="1"/>
  <c r="CA23" i="8"/>
  <c r="BX72" i="8"/>
  <c r="BX75" i="8" s="1"/>
  <c r="BY40" i="5" s="1"/>
  <c r="BY48" i="8"/>
  <c r="BY72" i="8"/>
  <c r="BY75" i="8" s="1"/>
  <c r="BZ40" i="5" s="1"/>
  <c r="CC198" i="4"/>
  <c r="CE130" i="4"/>
  <c r="CE167" i="4" s="1"/>
  <c r="CE138" i="4"/>
  <c r="CE175" i="4" s="1"/>
  <c r="CE143" i="4"/>
  <c r="CE180" i="4" s="1"/>
  <c r="CE154" i="4"/>
  <c r="CE191" i="4" s="1"/>
  <c r="CE131" i="4"/>
  <c r="CE168" i="4" s="1"/>
  <c r="CE139" i="4"/>
  <c r="CE176" i="4" s="1"/>
  <c r="CE144" i="4"/>
  <c r="CE181" i="4" s="1"/>
  <c r="CE155" i="4"/>
  <c r="CE192" i="4" s="1"/>
  <c r="CD161" i="4"/>
  <c r="CE132" i="4"/>
  <c r="CE169" i="4" s="1"/>
  <c r="CE140" i="4"/>
  <c r="CE177" i="4" s="1"/>
  <c r="CE147" i="4"/>
  <c r="CE184" i="4" s="1"/>
  <c r="CE205" i="4" s="1"/>
  <c r="CE156" i="4"/>
  <c r="CE193" i="4" s="1"/>
  <c r="CE133" i="4"/>
  <c r="CE170" i="4" s="1"/>
  <c r="CE146" i="4"/>
  <c r="CE183" i="4" s="1"/>
  <c r="CE148" i="4"/>
  <c r="CE185" i="4" s="1"/>
  <c r="CE157" i="4"/>
  <c r="CE194" i="4" s="1"/>
  <c r="CE134" i="4"/>
  <c r="CE171" i="4" s="1"/>
  <c r="CE145" i="4"/>
  <c r="CE182" i="4" s="1"/>
  <c r="CE149" i="4"/>
  <c r="CE186" i="4" s="1"/>
  <c r="CE158" i="4"/>
  <c r="CE195" i="4" s="1"/>
  <c r="CE135" i="4"/>
  <c r="CE172" i="4" s="1"/>
  <c r="CE150" i="4"/>
  <c r="CE187" i="4" s="1"/>
  <c r="CE151" i="4"/>
  <c r="CE188" i="4" s="1"/>
  <c r="CE159" i="4"/>
  <c r="CE196" i="4" s="1"/>
  <c r="CE128" i="4"/>
  <c r="CE165" i="4" s="1"/>
  <c r="CE136" i="4"/>
  <c r="CE173" i="4" s="1"/>
  <c r="CE141" i="4"/>
  <c r="CE178" i="4" s="1"/>
  <c r="CE152" i="4"/>
  <c r="CE189" i="4" s="1"/>
  <c r="CE160" i="4"/>
  <c r="CE197" i="4" s="1"/>
  <c r="CE129" i="4"/>
  <c r="CE166" i="4" s="1"/>
  <c r="CE137" i="4"/>
  <c r="CE174" i="4" s="1"/>
  <c r="CE142" i="4"/>
  <c r="CE179" i="4" s="1"/>
  <c r="CE153" i="4"/>
  <c r="CE190" i="4" s="1"/>
  <c r="CE99" i="4"/>
  <c r="CE107" i="4" s="1"/>
  <c r="CE100" i="4"/>
  <c r="CE108" i="4" s="1"/>
  <c r="CE117" i="4" s="1"/>
  <c r="CB16" i="8"/>
  <c r="CE101" i="4"/>
  <c r="CE109" i="4" s="1"/>
  <c r="CE118" i="4" s="1"/>
  <c r="CD75" i="4"/>
  <c r="CD79" i="4" s="1"/>
  <c r="CE103" i="4"/>
  <c r="CE111" i="4" s="1"/>
  <c r="CE120" i="4" s="1"/>
  <c r="CE32" i="4"/>
  <c r="CE48" i="4" s="1"/>
  <c r="CE57" i="4" s="1"/>
  <c r="CE33" i="4"/>
  <c r="CE49" i="4" s="1"/>
  <c r="CE58" i="4" s="1"/>
  <c r="CD47" i="7"/>
  <c r="CD46" i="7"/>
  <c r="CD80" i="7" s="1"/>
  <c r="CD45" i="7"/>
  <c r="CD79" i="7" s="1"/>
  <c r="CD49" i="7"/>
  <c r="CD83" i="7" s="1"/>
  <c r="CD55" i="7"/>
  <c r="CD89" i="7" s="1"/>
  <c r="CD52" i="7"/>
  <c r="CD86" i="7" s="1"/>
  <c r="CD53" i="7"/>
  <c r="CD87" i="7" s="1"/>
  <c r="CD48" i="7"/>
  <c r="CD82" i="7" s="1"/>
  <c r="CD50" i="7"/>
  <c r="CD84" i="7" s="1"/>
  <c r="CD59" i="7"/>
  <c r="CD93" i="7" s="1"/>
  <c r="CD65" i="7"/>
  <c r="CD54" i="7"/>
  <c r="CD56" i="7"/>
  <c r="CD90" i="7" s="1"/>
  <c r="CD57" i="7"/>
  <c r="CD91" i="7" s="1"/>
  <c r="CD58" i="7"/>
  <c r="CD92" i="7" s="1"/>
  <c r="CD51" i="7"/>
  <c r="CD85" i="7" s="1"/>
  <c r="CD60" i="7"/>
  <c r="CD94" i="7" s="1"/>
  <c r="CD61" i="7"/>
  <c r="CD95" i="7" s="1"/>
  <c r="CD63" i="7"/>
  <c r="CD97" i="7" s="1"/>
  <c r="CD64" i="7"/>
  <c r="CD98" i="7" s="1"/>
  <c r="CD66" i="7"/>
  <c r="CD70" i="7"/>
  <c r="CD138" i="7" s="1"/>
  <c r="CE36" i="7" s="1"/>
  <c r="CD68" i="7"/>
  <c r="CD72" i="7"/>
  <c r="CD140" i="7" s="1"/>
  <c r="CE38" i="7" s="1"/>
  <c r="CD71" i="7"/>
  <c r="CD139" i="7" s="1"/>
  <c r="CE37" i="7" s="1"/>
  <c r="CD62" i="7"/>
  <c r="CD96" i="7" s="1"/>
  <c r="CD67" i="7"/>
  <c r="CD73" i="7"/>
  <c r="CD141" i="7" s="1"/>
  <c r="CE39" i="7" s="1"/>
  <c r="CD74" i="7"/>
  <c r="CD142" i="7" s="1"/>
  <c r="CE40" i="7" s="1"/>
  <c r="CD69" i="7"/>
  <c r="CE102" i="4"/>
  <c r="CE110" i="4" s="1"/>
  <c r="CE119" i="4" s="1"/>
  <c r="CE36" i="4"/>
  <c r="CE52" i="4" s="1"/>
  <c r="CE61" i="4" s="1"/>
  <c r="CE31" i="4"/>
  <c r="CE47" i="4" s="1"/>
  <c r="CE56" i="4" s="1"/>
  <c r="CF10" i="4"/>
  <c r="CF102" i="4" s="1"/>
  <c r="CE34" i="4"/>
  <c r="CE50" i="4" s="1"/>
  <c r="CE59" i="4" s="1"/>
  <c r="CD74" i="4"/>
  <c r="CD78" i="4" s="1"/>
  <c r="CE35" i="4"/>
  <c r="CE51" i="4" s="1"/>
  <c r="CE60" i="4" s="1"/>
  <c r="CF4" i="7"/>
  <c r="CE5" i="7"/>
  <c r="CE6" i="7" s="1"/>
  <c r="CB46" i="8"/>
  <c r="BZ38" i="8"/>
  <c r="BZ47" i="8" s="1"/>
  <c r="CB43" i="8"/>
  <c r="CB42" i="8"/>
  <c r="CB45" i="8"/>
  <c r="CA39" i="8"/>
  <c r="CB44" i="8"/>
  <c r="CA26" i="8"/>
  <c r="CH2" i="8"/>
  <c r="CI1" i="8"/>
  <c r="CC121" i="4"/>
  <c r="CC17" i="8"/>
  <c r="CC33" i="8"/>
  <c r="CC21" i="8"/>
  <c r="CC32" i="8"/>
  <c r="CC20" i="8"/>
  <c r="CC31" i="8"/>
  <c r="CC19" i="8"/>
  <c r="CC18" i="8"/>
  <c r="CC34" i="8"/>
  <c r="CC22" i="8"/>
  <c r="CB15" i="8"/>
  <c r="CE106" i="4"/>
  <c r="CD112" i="4"/>
  <c r="CC80" i="4"/>
  <c r="CB85" i="4"/>
  <c r="CF90" i="4"/>
  <c r="CF91" i="4"/>
  <c r="CC53" i="4"/>
  <c r="CB14" i="8" s="1"/>
  <c r="CC56" i="4"/>
  <c r="CC63" i="4" s="1"/>
  <c r="CF71" i="4"/>
  <c r="CF70" i="4"/>
  <c r="CD47" i="4"/>
  <c r="CD56" i="4" s="1"/>
  <c r="CF43" i="4"/>
  <c r="CF42" i="4"/>
  <c r="CF40" i="4"/>
  <c r="CF41" i="4"/>
  <c r="CF39" i="4"/>
  <c r="CF44" i="4"/>
  <c r="CF12" i="4"/>
  <c r="CF9" i="4"/>
  <c r="CD19" i="6"/>
  <c r="BQ41" i="6"/>
  <c r="CE221" i="4"/>
  <c r="CD57" i="8" s="1"/>
  <c r="CE220" i="4"/>
  <c r="CD56" i="8" s="1"/>
  <c r="CE219" i="4"/>
  <c r="CD55" i="8" s="1"/>
  <c r="CE218" i="4"/>
  <c r="CD54" i="8" s="1"/>
  <c r="CE225" i="4"/>
  <c r="CD61" i="8" s="1"/>
  <c r="CE224" i="4"/>
  <c r="CD60" i="8" s="1"/>
  <c r="CE222" i="4"/>
  <c r="CD58" i="8" s="1"/>
  <c r="CE223" i="4"/>
  <c r="CD59" i="8" s="1"/>
  <c r="CE229" i="4"/>
  <c r="CD65" i="8" s="1"/>
  <c r="CE228" i="4"/>
  <c r="CD64" i="8" s="1"/>
  <c r="CE227" i="4"/>
  <c r="CD63" i="8" s="1"/>
  <c r="CE226" i="4"/>
  <c r="CD62" i="8" s="1"/>
  <c r="CE230" i="4"/>
  <c r="CD66" i="8" s="1"/>
  <c r="CE233" i="4"/>
  <c r="CD69" i="8" s="1"/>
  <c r="CE232" i="4"/>
  <c r="CD68" i="8" s="1"/>
  <c r="CE231" i="4"/>
  <c r="CD67" i="8" s="1"/>
  <c r="CE234" i="4"/>
  <c r="CD70" i="8" s="1"/>
  <c r="CD99" i="7"/>
  <c r="CE127" i="4"/>
  <c r="CE164" i="4" s="1"/>
  <c r="CD103" i="7"/>
  <c r="CG2" i="4"/>
  <c r="CH1" i="4"/>
  <c r="CD102" i="7"/>
  <c r="CC126" i="7"/>
  <c r="CD24" i="7" s="1"/>
  <c r="BY92" i="8"/>
  <c r="BY91" i="8"/>
  <c r="CC116" i="7"/>
  <c r="CD14" i="7" s="1"/>
  <c r="CC117" i="7"/>
  <c r="CD15" i="7" s="1"/>
  <c r="CI3" i="24"/>
  <c r="CJ4" i="24"/>
  <c r="CI8" i="24"/>
  <c r="CI78" i="24"/>
  <c r="CI112" i="24"/>
  <c r="CC123" i="7"/>
  <c r="CD21" i="7" s="1"/>
  <c r="CC131" i="7"/>
  <c r="CD29" i="7" s="1"/>
  <c r="CC119" i="7"/>
  <c r="CD17" i="7" s="1"/>
  <c r="CB109" i="7"/>
  <c r="CA73" i="8" s="1"/>
  <c r="CC124" i="7"/>
  <c r="CD22" i="7" s="1"/>
  <c r="CC136" i="7"/>
  <c r="CD34" i="7" s="1"/>
  <c r="CC120" i="7"/>
  <c r="CD18" i="7" s="1"/>
  <c r="CC121" i="7"/>
  <c r="CD19" i="7" s="1"/>
  <c r="CC122" i="7"/>
  <c r="CD20" i="7" s="1"/>
  <c r="CC125" i="7"/>
  <c r="CD23" i="7" s="1"/>
  <c r="CD33" i="6"/>
  <c r="CA235" i="4"/>
  <c r="CG11" i="4"/>
  <c r="CD38" i="6"/>
  <c r="CE18" i="6" s="1"/>
  <c r="CC216" i="4"/>
  <c r="CB52" i="8" s="1"/>
  <c r="CC217" i="4"/>
  <c r="CB53" i="8" s="1"/>
  <c r="CE145" i="7"/>
  <c r="CE112" i="7"/>
  <c r="CE151" i="7"/>
  <c r="CE78" i="7"/>
  <c r="CE44" i="7"/>
  <c r="CE10" i="7"/>
  <c r="CE3" i="7"/>
  <c r="CA127" i="8"/>
  <c r="CB155" i="7"/>
  <c r="CA147" i="7"/>
  <c r="CB33" i="7"/>
  <c r="CB135" i="7" s="1"/>
  <c r="CD39" i="6"/>
  <c r="CB217" i="4"/>
  <c r="CA53" i="8" s="1"/>
  <c r="CB216" i="4"/>
  <c r="CA52" i="8" s="1"/>
  <c r="CC46" i="6"/>
  <c r="CD18" i="6"/>
  <c r="CC127" i="7"/>
  <c r="CD25" i="7" s="1"/>
  <c r="CA74" i="8"/>
  <c r="CB13" i="7"/>
  <c r="CB115" i="7" s="1"/>
  <c r="CA146" i="7"/>
  <c r="CB134" i="8"/>
  <c r="CB136" i="8" s="1"/>
  <c r="CC133" i="7"/>
  <c r="CD31" i="7" s="1"/>
  <c r="CF4" i="5"/>
  <c r="CE5" i="5"/>
  <c r="CE3" i="5"/>
  <c r="CC134" i="7"/>
  <c r="CD32" i="7" s="1"/>
  <c r="CC153" i="7"/>
  <c r="CB128" i="8" s="1"/>
  <c r="CC101" i="7"/>
  <c r="CD116" i="8"/>
  <c r="CD80" i="8"/>
  <c r="CE4" i="8"/>
  <c r="CE132" i="8" s="1"/>
  <c r="CD11" i="8"/>
  <c r="CD7" i="8"/>
  <c r="CD6" i="8"/>
  <c r="CD5" i="8"/>
  <c r="CD3" i="8"/>
  <c r="CC96" i="7"/>
  <c r="CC130" i="7" s="1"/>
  <c r="CD28" i="7" s="1"/>
  <c r="CE24" i="6"/>
  <c r="CE25" i="6"/>
  <c r="CE11" i="6"/>
  <c r="CE30" i="6" s="1"/>
  <c r="CE23" i="6"/>
  <c r="CE3" i="6"/>
  <c r="CE12" i="6"/>
  <c r="CE31" i="6" s="1"/>
  <c r="CF4" i="6"/>
  <c r="CE13" i="6"/>
  <c r="CE32" i="6" s="1"/>
  <c r="CC118" i="7"/>
  <c r="CD16" i="7" s="1"/>
  <c r="CC152" i="7"/>
  <c r="AR11" i="7"/>
  <c r="AQ143" i="7"/>
  <c r="AQ148" i="7"/>
  <c r="CC45" i="6"/>
  <c r="CC40" i="6"/>
  <c r="CD17" i="6"/>
  <c r="CC108" i="8"/>
  <c r="CC132" i="7"/>
  <c r="CD30" i="7" s="1"/>
  <c r="CC114" i="7"/>
  <c r="CD12" i="7" s="1"/>
  <c r="CC154" i="7"/>
  <c r="CC75" i="7"/>
  <c r="CC79" i="7"/>
  <c r="CC128" i="7"/>
  <c r="CD26" i="7" s="1"/>
  <c r="CD100" i="7"/>
  <c r="BO99" i="8"/>
  <c r="BO104" i="8"/>
  <c r="BO106" i="8" s="1"/>
  <c r="CF3" i="4"/>
  <c r="CG4" i="4"/>
  <c r="CC137" i="7"/>
  <c r="CD35" i="7" s="1"/>
  <c r="CC129" i="7"/>
  <c r="CD27" i="7" s="1"/>
  <c r="CD26" i="6"/>
  <c r="CC133" i="8" s="1"/>
  <c r="CD37" i="6"/>
  <c r="CH105" i="7" l="1"/>
  <c r="CI1" i="7"/>
  <c r="CH107" i="7"/>
  <c r="CH2" i="7"/>
  <c r="CH106" i="7"/>
  <c r="CH104" i="7"/>
  <c r="CH108" i="7"/>
  <c r="CI2" i="5"/>
  <c r="CJ1" i="5"/>
  <c r="CA120" i="8"/>
  <c r="CJ1" i="6"/>
  <c r="CI2" i="6"/>
  <c r="CI2" i="24"/>
  <c r="CJ1" i="24"/>
  <c r="CD84" i="4"/>
  <c r="CC28" i="8" s="1"/>
  <c r="CG21" i="4"/>
  <c r="CG22" i="4"/>
  <c r="CG20" i="4"/>
  <c r="CG23" i="4"/>
  <c r="CG24" i="4"/>
  <c r="CG25" i="4"/>
  <c r="CE115" i="4"/>
  <c r="CD29" i="8" s="1"/>
  <c r="CE201" i="4"/>
  <c r="CE62" i="4" s="1"/>
  <c r="CE63" i="4" s="1"/>
  <c r="CD26" i="8" s="1"/>
  <c r="CD83" i="4"/>
  <c r="CF26" i="4"/>
  <c r="CC48" i="6"/>
  <c r="CB74" i="8" s="1"/>
  <c r="CB121" i="8" s="1"/>
  <c r="CE202" i="4"/>
  <c r="CD211" i="4"/>
  <c r="CD63" i="4"/>
  <c r="CC26" i="8" s="1"/>
  <c r="CE206" i="4"/>
  <c r="CE116" i="4" s="1"/>
  <c r="CD30" i="8" s="1"/>
  <c r="CE204" i="4"/>
  <c r="CE203" i="4"/>
  <c r="CE215" i="4"/>
  <c r="CD51" i="8" s="1"/>
  <c r="CB40" i="8"/>
  <c r="CA71" i="8"/>
  <c r="CB28" i="5" s="1"/>
  <c r="CB71" i="8"/>
  <c r="CC28" i="5" s="1"/>
  <c r="CA35" i="8"/>
  <c r="CB19" i="5" s="1"/>
  <c r="CB23" i="8"/>
  <c r="BZ48" i="8"/>
  <c r="CD198" i="4"/>
  <c r="CF131" i="4"/>
  <c r="CF168" i="4" s="1"/>
  <c r="CF139" i="4"/>
  <c r="CF176" i="4" s="1"/>
  <c r="CF147" i="4"/>
  <c r="CF184" i="4" s="1"/>
  <c r="CF205" i="4" s="1"/>
  <c r="CF155" i="4"/>
  <c r="CF192" i="4" s="1"/>
  <c r="CF132" i="4"/>
  <c r="CF169" i="4" s="1"/>
  <c r="CF140" i="4"/>
  <c r="CF177" i="4" s="1"/>
  <c r="CF150" i="4"/>
  <c r="CF187" i="4" s="1"/>
  <c r="CF156" i="4"/>
  <c r="CF193" i="4" s="1"/>
  <c r="CF133" i="4"/>
  <c r="CF170" i="4" s="1"/>
  <c r="CF141" i="4"/>
  <c r="CF178" i="4" s="1"/>
  <c r="CF148" i="4"/>
  <c r="CF185" i="4" s="1"/>
  <c r="CF157" i="4"/>
  <c r="CF194" i="4" s="1"/>
  <c r="CF134" i="4"/>
  <c r="CF171" i="4" s="1"/>
  <c r="CF142" i="4"/>
  <c r="CF179" i="4" s="1"/>
  <c r="CF149" i="4"/>
  <c r="CF186" i="4" s="1"/>
  <c r="CF158" i="4"/>
  <c r="CF195" i="4" s="1"/>
  <c r="CF135" i="4"/>
  <c r="CF172" i="4" s="1"/>
  <c r="CF143" i="4"/>
  <c r="CF180" i="4" s="1"/>
  <c r="CF151" i="4"/>
  <c r="CF188" i="4" s="1"/>
  <c r="CF159" i="4"/>
  <c r="CF196" i="4" s="1"/>
  <c r="CE161" i="4"/>
  <c r="CF129" i="4"/>
  <c r="CF166" i="4" s="1"/>
  <c r="CF136" i="4"/>
  <c r="CF173" i="4" s="1"/>
  <c r="CF144" i="4"/>
  <c r="CF181" i="4" s="1"/>
  <c r="CF152" i="4"/>
  <c r="CF189" i="4" s="1"/>
  <c r="CF160" i="4"/>
  <c r="CF197" i="4" s="1"/>
  <c r="CF130" i="4"/>
  <c r="CF167" i="4" s="1"/>
  <c r="CF137" i="4"/>
  <c r="CF174" i="4" s="1"/>
  <c r="CF145" i="4"/>
  <c r="CF182" i="4" s="1"/>
  <c r="CF153" i="4"/>
  <c r="CF190" i="4" s="1"/>
  <c r="CF128" i="4"/>
  <c r="CF165" i="4" s="1"/>
  <c r="CF138" i="4"/>
  <c r="CF175" i="4" s="1"/>
  <c r="CF146" i="4"/>
  <c r="CF183" i="4" s="1"/>
  <c r="CF154" i="4"/>
  <c r="CF191" i="4" s="1"/>
  <c r="CF36" i="4"/>
  <c r="CF52" i="4" s="1"/>
  <c r="CF61" i="4" s="1"/>
  <c r="CC16" i="8"/>
  <c r="CF103" i="4"/>
  <c r="CF111" i="4" s="1"/>
  <c r="CF120" i="4" s="1"/>
  <c r="CF34" i="4"/>
  <c r="CF50" i="4" s="1"/>
  <c r="CF59" i="4" s="1"/>
  <c r="CF35" i="4"/>
  <c r="CF51" i="4" s="1"/>
  <c r="CF60" i="4" s="1"/>
  <c r="CF33" i="4"/>
  <c r="CF49" i="4" s="1"/>
  <c r="CF58" i="4" s="1"/>
  <c r="CF101" i="4"/>
  <c r="CF109" i="4" s="1"/>
  <c r="CF118" i="4" s="1"/>
  <c r="CF98" i="4"/>
  <c r="CF106" i="4" s="1"/>
  <c r="CF99" i="4"/>
  <c r="CF107" i="4" s="1"/>
  <c r="CE46" i="7"/>
  <c r="CE80" i="7" s="1"/>
  <c r="CE48" i="7"/>
  <c r="CE82" i="7" s="1"/>
  <c r="CE47" i="7"/>
  <c r="CE45" i="7"/>
  <c r="CE50" i="7"/>
  <c r="CE84" i="7" s="1"/>
  <c r="CE51" i="7"/>
  <c r="CE85" i="7" s="1"/>
  <c r="CE52" i="7"/>
  <c r="CE86" i="7" s="1"/>
  <c r="CE55" i="7"/>
  <c r="CE89" i="7" s="1"/>
  <c r="CE54" i="7"/>
  <c r="CE88" i="7" s="1"/>
  <c r="CE56" i="7"/>
  <c r="CE90" i="7" s="1"/>
  <c r="CE58" i="7"/>
  <c r="CE53" i="7"/>
  <c r="CE87" i="7" s="1"/>
  <c r="CE60" i="7"/>
  <c r="CE94" i="7" s="1"/>
  <c r="CE49" i="7"/>
  <c r="CE83" i="7" s="1"/>
  <c r="CE61" i="7"/>
  <c r="CE95" i="7" s="1"/>
  <c r="CE59" i="7"/>
  <c r="CE93" i="7" s="1"/>
  <c r="CE65" i="7"/>
  <c r="CE57" i="7"/>
  <c r="CE91" i="7" s="1"/>
  <c r="CE62" i="7"/>
  <c r="CE96" i="7" s="1"/>
  <c r="CE63" i="7"/>
  <c r="CE97" i="7" s="1"/>
  <c r="CE64" i="7"/>
  <c r="CE98" i="7" s="1"/>
  <c r="CE66" i="7"/>
  <c r="CE70" i="7"/>
  <c r="CE138" i="7" s="1"/>
  <c r="CF36" i="7" s="1"/>
  <c r="CE71" i="7"/>
  <c r="CE139" i="7" s="1"/>
  <c r="CF37" i="7" s="1"/>
  <c r="CE74" i="7"/>
  <c r="CE142" i="7" s="1"/>
  <c r="CF40" i="7" s="1"/>
  <c r="CE67" i="7"/>
  <c r="CE72" i="7"/>
  <c r="CE140" i="7" s="1"/>
  <c r="CF38" i="7" s="1"/>
  <c r="CE68" i="7"/>
  <c r="CE73" i="7"/>
  <c r="CE141" i="7" s="1"/>
  <c r="CF39" i="7" s="1"/>
  <c r="CE69" i="7"/>
  <c r="CE74" i="4"/>
  <c r="CE78" i="4" s="1"/>
  <c r="CG10" i="4"/>
  <c r="CG100" i="4" s="1"/>
  <c r="CE75" i="4"/>
  <c r="CE79" i="4" s="1"/>
  <c r="CF100" i="4"/>
  <c r="CF108" i="4" s="1"/>
  <c r="CF117" i="4" s="1"/>
  <c r="CF32" i="4"/>
  <c r="CF48" i="4" s="1"/>
  <c r="CF57" i="4" s="1"/>
  <c r="CF31" i="4"/>
  <c r="CG4" i="7"/>
  <c r="CF5" i="7"/>
  <c r="CF6" i="7" s="1"/>
  <c r="CC46" i="8"/>
  <c r="CC45" i="8"/>
  <c r="CC42" i="8"/>
  <c r="CC41" i="8"/>
  <c r="CB39" i="8"/>
  <c r="CC44" i="8"/>
  <c r="CC43" i="8"/>
  <c r="CA38" i="8"/>
  <c r="CA47" i="8" s="1"/>
  <c r="CB26" i="8"/>
  <c r="CB120" i="8" s="1"/>
  <c r="CJ1" i="8"/>
  <c r="CI2" i="8"/>
  <c r="CC85" i="4"/>
  <c r="CD34" i="8"/>
  <c r="CD22" i="8"/>
  <c r="CD33" i="8"/>
  <c r="CD21" i="8"/>
  <c r="CD32" i="8"/>
  <c r="CD20" i="8"/>
  <c r="CD31" i="8"/>
  <c r="CD19" i="8"/>
  <c r="CD18" i="8"/>
  <c r="CD121" i="4"/>
  <c r="CD17" i="8"/>
  <c r="CC15" i="8"/>
  <c r="CE112" i="4"/>
  <c r="CF110" i="4"/>
  <c r="CF119" i="4" s="1"/>
  <c r="CD80" i="4"/>
  <c r="CG91" i="4"/>
  <c r="CG90" i="4"/>
  <c r="CD53" i="4"/>
  <c r="CC14" i="8" s="1"/>
  <c r="CG71" i="4"/>
  <c r="CG70" i="4"/>
  <c r="CG43" i="4"/>
  <c r="CG41" i="4"/>
  <c r="CG40" i="4"/>
  <c r="CG39" i="4"/>
  <c r="CG42" i="4"/>
  <c r="CG44" i="4"/>
  <c r="CE53" i="4"/>
  <c r="CD14" i="8" s="1"/>
  <c r="CG12" i="4"/>
  <c r="CG9" i="4"/>
  <c r="CD46" i="6"/>
  <c r="CD20" i="6"/>
  <c r="CE99" i="7"/>
  <c r="CD108" i="8"/>
  <c r="CC134" i="8"/>
  <c r="CC136" i="8" s="1"/>
  <c r="BR41" i="6"/>
  <c r="BQ99" i="8" s="1"/>
  <c r="CF222" i="4"/>
  <c r="CE58" i="8" s="1"/>
  <c r="CF221" i="4"/>
  <c r="CE57" i="8" s="1"/>
  <c r="CF220" i="4"/>
  <c r="CE56" i="8" s="1"/>
  <c r="CF219" i="4"/>
  <c r="CE55" i="8" s="1"/>
  <c r="CF218" i="4"/>
  <c r="CE54" i="8" s="1"/>
  <c r="CF226" i="4"/>
  <c r="CE62" i="8" s="1"/>
  <c r="CF225" i="4"/>
  <c r="CE61" i="8" s="1"/>
  <c r="CF224" i="4"/>
  <c r="CE60" i="8" s="1"/>
  <c r="CF223" i="4"/>
  <c r="CE59" i="8" s="1"/>
  <c r="CF230" i="4"/>
  <c r="CE66" i="8" s="1"/>
  <c r="CF229" i="4"/>
  <c r="CE65" i="8" s="1"/>
  <c r="CF233" i="4"/>
  <c r="CE69" i="8" s="1"/>
  <c r="CF234" i="4"/>
  <c r="CE70" i="8" s="1"/>
  <c r="CF227" i="4"/>
  <c r="CE63" i="8" s="1"/>
  <c r="CF231" i="4"/>
  <c r="CE67" i="8" s="1"/>
  <c r="CF232" i="4"/>
  <c r="CE68" i="8" s="1"/>
  <c r="CF228" i="4"/>
  <c r="CE64" i="8" s="1"/>
  <c r="CE38" i="6"/>
  <c r="CE46" i="6" s="1"/>
  <c r="CF127" i="4"/>
  <c r="CF164" i="4" s="1"/>
  <c r="CD136" i="7"/>
  <c r="CE34" i="7" s="1"/>
  <c r="CE102" i="7"/>
  <c r="CI1" i="4"/>
  <c r="CH2" i="4"/>
  <c r="CD116" i="7"/>
  <c r="CE14" i="7" s="1"/>
  <c r="BZ92" i="8"/>
  <c r="BZ91" i="8"/>
  <c r="CD114" i="7"/>
  <c r="CE12" i="7" s="1"/>
  <c r="CD123" i="7"/>
  <c r="CE21" i="7" s="1"/>
  <c r="CD121" i="7"/>
  <c r="CE19" i="7" s="1"/>
  <c r="CD137" i="7"/>
  <c r="CE35" i="7" s="1"/>
  <c r="CJ3" i="24"/>
  <c r="CK4" i="24"/>
  <c r="CJ8" i="24"/>
  <c r="CJ78" i="24"/>
  <c r="CJ112" i="24"/>
  <c r="CD124" i="7"/>
  <c r="CE22" i="7" s="1"/>
  <c r="CD132" i="7"/>
  <c r="CE30" i="7" s="1"/>
  <c r="CD128" i="7"/>
  <c r="CE26" i="7" s="1"/>
  <c r="CD129" i="7"/>
  <c r="CE27" i="7" s="1"/>
  <c r="CD125" i="7"/>
  <c r="CE23" i="7" s="1"/>
  <c r="CD130" i="7"/>
  <c r="CE28" i="7" s="1"/>
  <c r="CE33" i="6"/>
  <c r="CD134" i="8" s="1"/>
  <c r="CE100" i="7"/>
  <c r="CH11" i="4"/>
  <c r="CD126" i="7"/>
  <c r="CE24" i="7" s="1"/>
  <c r="CD120" i="7"/>
  <c r="CE18" i="7" s="1"/>
  <c r="CC109" i="7"/>
  <c r="CB73" i="8" s="1"/>
  <c r="CD154" i="7"/>
  <c r="CD134" i="7"/>
  <c r="CE32" i="7" s="1"/>
  <c r="CB147" i="7"/>
  <c r="CC33" i="7"/>
  <c r="CC135" i="7" s="1"/>
  <c r="CC235" i="4"/>
  <c r="CE37" i="6"/>
  <c r="CE26" i="6"/>
  <c r="CD133" i="8" s="1"/>
  <c r="CD152" i="7"/>
  <c r="CD81" i="7"/>
  <c r="CD153" i="7"/>
  <c r="CC128" i="8" s="1"/>
  <c r="CD101" i="7"/>
  <c r="CA129" i="8"/>
  <c r="CD40" i="6"/>
  <c r="CE17" i="6"/>
  <c r="CD45" i="6"/>
  <c r="CF24" i="6"/>
  <c r="CF23" i="6"/>
  <c r="CF3" i="6"/>
  <c r="CF25" i="6"/>
  <c r="CF12" i="6"/>
  <c r="CF31" i="6" s="1"/>
  <c r="CG4" i="6"/>
  <c r="CF13" i="6"/>
  <c r="CF32" i="6" s="1"/>
  <c r="CF11" i="6"/>
  <c r="CF30" i="6" s="1"/>
  <c r="BP99" i="8"/>
  <c r="BP104" i="8"/>
  <c r="BP106" i="8" s="1"/>
  <c r="CB235" i="4"/>
  <c r="CF145" i="7"/>
  <c r="CF112" i="7"/>
  <c r="CF151" i="7"/>
  <c r="CF78" i="7"/>
  <c r="CF44" i="7"/>
  <c r="CF10" i="7"/>
  <c r="CF3" i="7"/>
  <c r="CD217" i="4"/>
  <c r="CC53" i="8" s="1"/>
  <c r="CD216" i="4"/>
  <c r="CC52" i="8" s="1"/>
  <c r="CB127" i="8"/>
  <c r="CB129" i="8" s="1"/>
  <c r="CC155" i="7"/>
  <c r="CD119" i="7"/>
  <c r="CE17" i="7" s="1"/>
  <c r="CE116" i="8"/>
  <c r="CE80" i="8"/>
  <c r="CF4" i="8"/>
  <c r="CF132" i="8" s="1"/>
  <c r="CE11" i="8"/>
  <c r="CE7" i="8"/>
  <c r="CE6" i="8"/>
  <c r="CE5" i="8"/>
  <c r="CE3" i="8"/>
  <c r="CF5" i="5"/>
  <c r="CF3" i="5"/>
  <c r="CG4" i="5"/>
  <c r="CE103" i="7"/>
  <c r="CD88" i="7"/>
  <c r="CD118" i="7"/>
  <c r="CE16" i="7" s="1"/>
  <c r="CG3" i="4"/>
  <c r="CH4" i="4"/>
  <c r="CD47" i="6"/>
  <c r="CE19" i="6"/>
  <c r="CE20" i="6" s="1"/>
  <c r="CC13" i="7"/>
  <c r="CC115" i="7" s="1"/>
  <c r="CB146" i="7"/>
  <c r="CD127" i="7"/>
  <c r="CE25" i="7" s="1"/>
  <c r="CD75" i="7"/>
  <c r="CD133" i="7"/>
  <c r="CE31" i="7" s="1"/>
  <c r="CD117" i="7"/>
  <c r="CE15" i="7" s="1"/>
  <c r="AQ149" i="7"/>
  <c r="AP93" i="8"/>
  <c r="AP94" i="8" s="1"/>
  <c r="CD131" i="7"/>
  <c r="CE29" i="7" s="1"/>
  <c r="AR113" i="7"/>
  <c r="AR41" i="7"/>
  <c r="CE39" i="6"/>
  <c r="CA121" i="8"/>
  <c r="CI108" i="7" l="1"/>
  <c r="CI105" i="7"/>
  <c r="CI107" i="7"/>
  <c r="CI2" i="7"/>
  <c r="CJ1" i="7"/>
  <c r="CI106" i="7"/>
  <c r="CI104" i="7"/>
  <c r="CK1" i="5"/>
  <c r="CJ2" i="5"/>
  <c r="CC120" i="8"/>
  <c r="CK1" i="6"/>
  <c r="CJ2" i="6"/>
  <c r="CJ2" i="24"/>
  <c r="CK1" i="24"/>
  <c r="CE83" i="4"/>
  <c r="CH24" i="4"/>
  <c r="CH21" i="4"/>
  <c r="CH25" i="4"/>
  <c r="CH20" i="4"/>
  <c r="CH22" i="4"/>
  <c r="CH23" i="4"/>
  <c r="CG26" i="4"/>
  <c r="CE84" i="4"/>
  <c r="CD28" i="8" s="1"/>
  <c r="CF201" i="4"/>
  <c r="CF62" i="4" s="1"/>
  <c r="CF206" i="4"/>
  <c r="CF116" i="4" s="1"/>
  <c r="CE30" i="8" s="1"/>
  <c r="CE211" i="4"/>
  <c r="CF115" i="4"/>
  <c r="CE29" i="8" s="1"/>
  <c r="CF204" i="4"/>
  <c r="CF202" i="4"/>
  <c r="CF203" i="4"/>
  <c r="CC71" i="8"/>
  <c r="CD28" i="5" s="1"/>
  <c r="CD48" i="6"/>
  <c r="CC74" i="8" s="1"/>
  <c r="CF215" i="4"/>
  <c r="CE51" i="8" s="1"/>
  <c r="CC40" i="8"/>
  <c r="CB35" i="8"/>
  <c r="CC19" i="5" s="1"/>
  <c r="CC38" i="8"/>
  <c r="CC23" i="8"/>
  <c r="BZ72" i="8"/>
  <c r="BZ75" i="8" s="1"/>
  <c r="CA40" i="5" s="1"/>
  <c r="CA48" i="8"/>
  <c r="CE198" i="4"/>
  <c r="CG132" i="4"/>
  <c r="CG169" i="4" s="1"/>
  <c r="CG140" i="4"/>
  <c r="CG177" i="4" s="1"/>
  <c r="CG150" i="4"/>
  <c r="CG187" i="4" s="1"/>
  <c r="CG158" i="4"/>
  <c r="CG195" i="4" s="1"/>
  <c r="CG131" i="4"/>
  <c r="CG168" i="4" s="1"/>
  <c r="CG139" i="4"/>
  <c r="CG176" i="4" s="1"/>
  <c r="CG149" i="4"/>
  <c r="CG186" i="4" s="1"/>
  <c r="CG157" i="4"/>
  <c r="CG194" i="4" s="1"/>
  <c r="CG133" i="4"/>
  <c r="CG170" i="4" s="1"/>
  <c r="CG144" i="4"/>
  <c r="CG181" i="4" s="1"/>
  <c r="CG151" i="4"/>
  <c r="CG188" i="4" s="1"/>
  <c r="CG159" i="4"/>
  <c r="CG196" i="4" s="1"/>
  <c r="CG128" i="4"/>
  <c r="CG165" i="4" s="1"/>
  <c r="CG134" i="4"/>
  <c r="CG171" i="4" s="1"/>
  <c r="CG143" i="4"/>
  <c r="CG180" i="4" s="1"/>
  <c r="CG152" i="4"/>
  <c r="CG189" i="4" s="1"/>
  <c r="CG160" i="4"/>
  <c r="CG197" i="4" s="1"/>
  <c r="CF161" i="4"/>
  <c r="CG129" i="4"/>
  <c r="CG166" i="4" s="1"/>
  <c r="CG135" i="4"/>
  <c r="CG172" i="4" s="1"/>
  <c r="CG145" i="4"/>
  <c r="CG182" i="4" s="1"/>
  <c r="CG153" i="4"/>
  <c r="CG190" i="4" s="1"/>
  <c r="CG130" i="4"/>
  <c r="CG167" i="4" s="1"/>
  <c r="CG136" i="4"/>
  <c r="CG173" i="4" s="1"/>
  <c r="CG146" i="4"/>
  <c r="CG183" i="4" s="1"/>
  <c r="CG154" i="4"/>
  <c r="CG191" i="4" s="1"/>
  <c r="CG142" i="4"/>
  <c r="CG179" i="4" s="1"/>
  <c r="CG137" i="4"/>
  <c r="CG174" i="4" s="1"/>
  <c r="CG147" i="4"/>
  <c r="CG184" i="4" s="1"/>
  <c r="CG205" i="4" s="1"/>
  <c r="CG155" i="4"/>
  <c r="CG192" i="4" s="1"/>
  <c r="CG141" i="4"/>
  <c r="CG178" i="4" s="1"/>
  <c r="CG138" i="4"/>
  <c r="CG175" i="4" s="1"/>
  <c r="CG148" i="4"/>
  <c r="CG185" i="4" s="1"/>
  <c r="CG156" i="4"/>
  <c r="CG193" i="4" s="1"/>
  <c r="CF74" i="4"/>
  <c r="CF78" i="4" s="1"/>
  <c r="CF75" i="4"/>
  <c r="CF79" i="4" s="1"/>
  <c r="CF46" i="7"/>
  <c r="CF80" i="7" s="1"/>
  <c r="CF50" i="7"/>
  <c r="CF84" i="7" s="1"/>
  <c r="CF52" i="7"/>
  <c r="CF86" i="7" s="1"/>
  <c r="CF54" i="7"/>
  <c r="CF88" i="7" s="1"/>
  <c r="CF47" i="7"/>
  <c r="CF45" i="7"/>
  <c r="CF51" i="7"/>
  <c r="CF85" i="7" s="1"/>
  <c r="CF53" i="7"/>
  <c r="CF87" i="7" s="1"/>
  <c r="CF49" i="7"/>
  <c r="CF83" i="7" s="1"/>
  <c r="CF55" i="7"/>
  <c r="CF89" i="7" s="1"/>
  <c r="CF57" i="7"/>
  <c r="CF91" i="7" s="1"/>
  <c r="CF48" i="7"/>
  <c r="CF82" i="7" s="1"/>
  <c r="CF63" i="7"/>
  <c r="CF97" i="7" s="1"/>
  <c r="CF61" i="7"/>
  <c r="CF56" i="7"/>
  <c r="CF59" i="7"/>
  <c r="CF93" i="7" s="1"/>
  <c r="CF62" i="7"/>
  <c r="CF64" i="7"/>
  <c r="CF98" i="7" s="1"/>
  <c r="CF58" i="7"/>
  <c r="CF92" i="7" s="1"/>
  <c r="CF67" i="7"/>
  <c r="CF71" i="7"/>
  <c r="CF139" i="7" s="1"/>
  <c r="CG37" i="7" s="1"/>
  <c r="CF65" i="7"/>
  <c r="CF60" i="7"/>
  <c r="CF94" i="7" s="1"/>
  <c r="CF66" i="7"/>
  <c r="CF69" i="7"/>
  <c r="CF70" i="7"/>
  <c r="CF138" i="7" s="1"/>
  <c r="CG36" i="7" s="1"/>
  <c r="CF74" i="7"/>
  <c r="CF142" i="7" s="1"/>
  <c r="CG40" i="7" s="1"/>
  <c r="CF72" i="7"/>
  <c r="CF140" i="7" s="1"/>
  <c r="CG38" i="7" s="1"/>
  <c r="CF68" i="7"/>
  <c r="CF73" i="7"/>
  <c r="CG31" i="4"/>
  <c r="CG32" i="4"/>
  <c r="CG48" i="4" s="1"/>
  <c r="CG57" i="4" s="1"/>
  <c r="CG101" i="4"/>
  <c r="CG109" i="4" s="1"/>
  <c r="CG118" i="4" s="1"/>
  <c r="CG103" i="4"/>
  <c r="CG111" i="4" s="1"/>
  <c r="CG120" i="4" s="1"/>
  <c r="CG34" i="4"/>
  <c r="CG50" i="4" s="1"/>
  <c r="CG59" i="4" s="1"/>
  <c r="CG102" i="4"/>
  <c r="CG110" i="4" s="1"/>
  <c r="CG119" i="4" s="1"/>
  <c r="CG33" i="4"/>
  <c r="CG49" i="4" s="1"/>
  <c r="CG58" i="4" s="1"/>
  <c r="CD16" i="8"/>
  <c r="CG99" i="4"/>
  <c r="CG107" i="4" s="1"/>
  <c r="CG35" i="4"/>
  <c r="CG51" i="4" s="1"/>
  <c r="CG60" i="4" s="1"/>
  <c r="CG98" i="4"/>
  <c r="CG106" i="4" s="1"/>
  <c r="CH10" i="4"/>
  <c r="CH102" i="4" s="1"/>
  <c r="CG36" i="4"/>
  <c r="CG52" i="4" s="1"/>
  <c r="CG61" i="4" s="1"/>
  <c r="CH4" i="7"/>
  <c r="CG5" i="7"/>
  <c r="CG6" i="7" s="1"/>
  <c r="CD45" i="8"/>
  <c r="CD38" i="8"/>
  <c r="CD41" i="8"/>
  <c r="CD44" i="8"/>
  <c r="CD42" i="8"/>
  <c r="CD46" i="8"/>
  <c r="CD43" i="8"/>
  <c r="CB38" i="8"/>
  <c r="CB47" i="8" s="1"/>
  <c r="CC27" i="8"/>
  <c r="CK1" i="8"/>
  <c r="CJ2" i="8"/>
  <c r="CE121" i="4"/>
  <c r="CE33" i="8"/>
  <c r="CE21" i="8"/>
  <c r="CE32" i="8"/>
  <c r="CE20" i="8"/>
  <c r="CE31" i="8"/>
  <c r="CE19" i="8"/>
  <c r="CE18" i="8"/>
  <c r="CE34" i="8"/>
  <c r="CE22" i="8"/>
  <c r="CE17" i="8"/>
  <c r="CD15" i="8"/>
  <c r="CF112" i="4"/>
  <c r="CG108" i="4"/>
  <c r="CG117" i="4" s="1"/>
  <c r="CE80" i="4"/>
  <c r="CD85" i="4"/>
  <c r="CH90" i="4"/>
  <c r="CH91" i="4"/>
  <c r="CH71" i="4"/>
  <c r="CH70" i="4"/>
  <c r="CF47" i="4"/>
  <c r="CH39" i="4"/>
  <c r="CH42" i="4"/>
  <c r="CH40" i="4"/>
  <c r="CH41" i="4"/>
  <c r="CH43" i="4"/>
  <c r="CH44" i="4"/>
  <c r="CH12" i="4"/>
  <c r="CH9" i="4"/>
  <c r="BQ104" i="8"/>
  <c r="BQ106" i="8" s="1"/>
  <c r="CE108" i="8"/>
  <c r="CE133" i="7"/>
  <c r="CF31" i="7" s="1"/>
  <c r="CF18" i="6"/>
  <c r="CD136" i="8"/>
  <c r="BS41" i="6"/>
  <c r="BR99" i="8" s="1"/>
  <c r="CE118" i="7"/>
  <c r="CF16" i="7" s="1"/>
  <c r="CG223" i="4"/>
  <c r="CF59" i="8" s="1"/>
  <c r="CG222" i="4"/>
  <c r="CF58" i="8" s="1"/>
  <c r="CG221" i="4"/>
  <c r="CF57" i="8" s="1"/>
  <c r="CG220" i="4"/>
  <c r="CF56" i="8" s="1"/>
  <c r="CG219" i="4"/>
  <c r="CF55" i="8" s="1"/>
  <c r="CG218" i="4"/>
  <c r="CF54" i="8" s="1"/>
  <c r="CG227" i="4"/>
  <c r="CF63" i="8" s="1"/>
  <c r="CG226" i="4"/>
  <c r="CF62" i="8" s="1"/>
  <c r="CG225" i="4"/>
  <c r="CF61" i="8" s="1"/>
  <c r="CG224" i="4"/>
  <c r="CF60" i="8" s="1"/>
  <c r="CG231" i="4"/>
  <c r="CF67" i="8" s="1"/>
  <c r="CG230" i="4"/>
  <c r="CF66" i="8" s="1"/>
  <c r="CG228" i="4"/>
  <c r="CF64" i="8" s="1"/>
  <c r="CG233" i="4"/>
  <c r="CF69" i="8" s="1"/>
  <c r="CG232" i="4"/>
  <c r="CF68" i="8" s="1"/>
  <c r="CG234" i="4"/>
  <c r="CF70" i="8" s="1"/>
  <c r="CG229" i="4"/>
  <c r="CF65" i="8" s="1"/>
  <c r="CG127" i="4"/>
  <c r="CG164" i="4" s="1"/>
  <c r="CA72" i="8"/>
  <c r="CA75" i="8" s="1"/>
  <c r="CB40" i="5" s="1"/>
  <c r="CE136" i="7"/>
  <c r="CF34" i="7" s="1"/>
  <c r="CJ1" i="4"/>
  <c r="CI2" i="4"/>
  <c r="CF38" i="6"/>
  <c r="CG18" i="6" s="1"/>
  <c r="CA91" i="8"/>
  <c r="CA92" i="8"/>
  <c r="CK8" i="24"/>
  <c r="CK3" i="24"/>
  <c r="CL4" i="24"/>
  <c r="CK78" i="24"/>
  <c r="CK112" i="24"/>
  <c r="CE129" i="7"/>
  <c r="CF27" i="7" s="1"/>
  <c r="CE130" i="7"/>
  <c r="CF28" i="7" s="1"/>
  <c r="CE127" i="7"/>
  <c r="CF25" i="7" s="1"/>
  <c r="CD109" i="7"/>
  <c r="CC73" i="8" s="1"/>
  <c r="CE117" i="7"/>
  <c r="CF15" i="7" s="1"/>
  <c r="CE123" i="7"/>
  <c r="CF21" i="7" s="1"/>
  <c r="CE124" i="7"/>
  <c r="CF22" i="7" s="1"/>
  <c r="CD122" i="7"/>
  <c r="CE20" i="7" s="1"/>
  <c r="CE122" i="7" s="1"/>
  <c r="CF20" i="7" s="1"/>
  <c r="CI11" i="4"/>
  <c r="CE116" i="7"/>
  <c r="CF14" i="7" s="1"/>
  <c r="CF101" i="7"/>
  <c r="CD235" i="4"/>
  <c r="CF99" i="7"/>
  <c r="CF33" i="6"/>
  <c r="CE132" i="7"/>
  <c r="CF30" i="7" s="1"/>
  <c r="AR143" i="7"/>
  <c r="AS11" i="7"/>
  <c r="AR148" i="7"/>
  <c r="CE154" i="7"/>
  <c r="CE75" i="7"/>
  <c r="CE79" i="7"/>
  <c r="CG145" i="7"/>
  <c r="CG112" i="7"/>
  <c r="CG151" i="7"/>
  <c r="CG78" i="7"/>
  <c r="CG44" i="7"/>
  <c r="CG10" i="7"/>
  <c r="CG3" i="7"/>
  <c r="CF100" i="7"/>
  <c r="CF141" i="7"/>
  <c r="CG39" i="7" s="1"/>
  <c r="CE134" i="7"/>
  <c r="CF32" i="7" s="1"/>
  <c r="CE121" i="7"/>
  <c r="CF19" i="7" s="1"/>
  <c r="CE119" i="7"/>
  <c r="CF17" i="7" s="1"/>
  <c r="CE120" i="7"/>
  <c r="CF18" i="7" s="1"/>
  <c r="CG24" i="6"/>
  <c r="CG25" i="6"/>
  <c r="CG12" i="6"/>
  <c r="CG31" i="6" s="1"/>
  <c r="CH4" i="6"/>
  <c r="CG13" i="6"/>
  <c r="CG32" i="6" s="1"/>
  <c r="CG11" i="6"/>
  <c r="CG30" i="6" s="1"/>
  <c r="CG23" i="6"/>
  <c r="CG3" i="6"/>
  <c r="CE217" i="4"/>
  <c r="CD53" i="8" s="1"/>
  <c r="CE216" i="4"/>
  <c r="CD52" i="8" s="1"/>
  <c r="CE40" i="6"/>
  <c r="CE45" i="6"/>
  <c r="CF17" i="6"/>
  <c r="CE137" i="7"/>
  <c r="CF35" i="7" s="1"/>
  <c r="CF103" i="7"/>
  <c r="CC146" i="7"/>
  <c r="CD13" i="7"/>
  <c r="CD115" i="7" s="1"/>
  <c r="CE128" i="7"/>
  <c r="CF26" i="7" s="1"/>
  <c r="CH4" i="5"/>
  <c r="CG5" i="5"/>
  <c r="CG3" i="5"/>
  <c r="CF39" i="6"/>
  <c r="CC127" i="8"/>
  <c r="CC129" i="8" s="1"/>
  <c r="CD155" i="7"/>
  <c r="CE152" i="7"/>
  <c r="CE81" i="7"/>
  <c r="CE153" i="7"/>
  <c r="CD128" i="8" s="1"/>
  <c r="CE101" i="7"/>
  <c r="CE131" i="7"/>
  <c r="CF29" i="7" s="1"/>
  <c r="CE114" i="7"/>
  <c r="CF12" i="7" s="1"/>
  <c r="CF95" i="7"/>
  <c r="CC147" i="7"/>
  <c r="CD33" i="7"/>
  <c r="CD135" i="7" s="1"/>
  <c r="CH3" i="4"/>
  <c r="CI4" i="4"/>
  <c r="CE92" i="7"/>
  <c r="CE126" i="7" s="1"/>
  <c r="CF24" i="7" s="1"/>
  <c r="CE47" i="6"/>
  <c r="CF19" i="6"/>
  <c r="CE125" i="7"/>
  <c r="CF23" i="7" s="1"/>
  <c r="CF116" i="8"/>
  <c r="CF80" i="8"/>
  <c r="CF11" i="8"/>
  <c r="CF7" i="8"/>
  <c r="CF6" i="8"/>
  <c r="CF5" i="8"/>
  <c r="CF3" i="8"/>
  <c r="CG4" i="8"/>
  <c r="CG132" i="8" s="1"/>
  <c r="CF37" i="6"/>
  <c r="CF26" i="6"/>
  <c r="CE133" i="8" s="1"/>
  <c r="CJ104" i="7" l="1"/>
  <c r="CJ2" i="7"/>
  <c r="CJ105" i="7"/>
  <c r="CJ108" i="7"/>
  <c r="CK1" i="7"/>
  <c r="CJ107" i="7"/>
  <c r="CJ106" i="7"/>
  <c r="CL1" i="5"/>
  <c r="CK2" i="5"/>
  <c r="CD120" i="8"/>
  <c r="CL1" i="6"/>
  <c r="CK2" i="6"/>
  <c r="CK2" i="24"/>
  <c r="CL1" i="24"/>
  <c r="CF84" i="4"/>
  <c r="CE28" i="8" s="1"/>
  <c r="CF83" i="4"/>
  <c r="CE27" i="8" s="1"/>
  <c r="CI24" i="4"/>
  <c r="CI20" i="4"/>
  <c r="CI21" i="4"/>
  <c r="CI22" i="4"/>
  <c r="CI23" i="4"/>
  <c r="CI25" i="4"/>
  <c r="CG115" i="4"/>
  <c r="CF29" i="8" s="1"/>
  <c r="CH26" i="4"/>
  <c r="CG202" i="4"/>
  <c r="CG201" i="4"/>
  <c r="CG62" i="4" s="1"/>
  <c r="CF211" i="4"/>
  <c r="CE48" i="6"/>
  <c r="CD74" i="8" s="1"/>
  <c r="CD121" i="8" s="1"/>
  <c r="CG204" i="4"/>
  <c r="CG206" i="4"/>
  <c r="CG116" i="4" s="1"/>
  <c r="CF30" i="8" s="1"/>
  <c r="CG203" i="4"/>
  <c r="CG215" i="4"/>
  <c r="CF51" i="8" s="1"/>
  <c r="CD40" i="8"/>
  <c r="CD71" i="8"/>
  <c r="CE28" i="5" s="1"/>
  <c r="CC35" i="8"/>
  <c r="CD19" i="5" s="1"/>
  <c r="CD23" i="8"/>
  <c r="CB48" i="8"/>
  <c r="CB72" i="8"/>
  <c r="CB75" i="8" s="1"/>
  <c r="CC40" i="5" s="1"/>
  <c r="CF198" i="4"/>
  <c r="CH134" i="4"/>
  <c r="CH171" i="4" s="1"/>
  <c r="CH129" i="4"/>
  <c r="CH166" i="4" s="1"/>
  <c r="CH145" i="4"/>
  <c r="CH182" i="4" s="1"/>
  <c r="CH160" i="4"/>
  <c r="CH197" i="4" s="1"/>
  <c r="CG161" i="4"/>
  <c r="CH130" i="4"/>
  <c r="CH167" i="4" s="1"/>
  <c r="CH135" i="4"/>
  <c r="CH172" i="4" s="1"/>
  <c r="CH146" i="4"/>
  <c r="CH183" i="4" s="1"/>
  <c r="CH157" i="4"/>
  <c r="CH194" i="4" s="1"/>
  <c r="CH143" i="4"/>
  <c r="CH180" i="4" s="1"/>
  <c r="CH136" i="4"/>
  <c r="CH173" i="4" s="1"/>
  <c r="CH147" i="4"/>
  <c r="CH184" i="4" s="1"/>
  <c r="CH205" i="4" s="1"/>
  <c r="CH158" i="4"/>
  <c r="CH195" i="4" s="1"/>
  <c r="CH142" i="4"/>
  <c r="CH179" i="4" s="1"/>
  <c r="CH137" i="4"/>
  <c r="CH174" i="4" s="1"/>
  <c r="CH148" i="4"/>
  <c r="CH185" i="4" s="1"/>
  <c r="CH152" i="4"/>
  <c r="CH189" i="4" s="1"/>
  <c r="CH141" i="4"/>
  <c r="CH178" i="4" s="1"/>
  <c r="CH138" i="4"/>
  <c r="CH175" i="4" s="1"/>
  <c r="CH149" i="4"/>
  <c r="CH186" i="4" s="1"/>
  <c r="CH153" i="4"/>
  <c r="CH190" i="4" s="1"/>
  <c r="CH131" i="4"/>
  <c r="CH168" i="4" s="1"/>
  <c r="CH139" i="4"/>
  <c r="CH176" i="4" s="1"/>
  <c r="CH150" i="4"/>
  <c r="CH187" i="4" s="1"/>
  <c r="CH154" i="4"/>
  <c r="CH191" i="4" s="1"/>
  <c r="CH132" i="4"/>
  <c r="CH169" i="4" s="1"/>
  <c r="CH140" i="4"/>
  <c r="CH177" i="4" s="1"/>
  <c r="CH151" i="4"/>
  <c r="CH188" i="4" s="1"/>
  <c r="CH155" i="4"/>
  <c r="CH192" i="4" s="1"/>
  <c r="CH128" i="4"/>
  <c r="CH165" i="4" s="1"/>
  <c r="CH133" i="4"/>
  <c r="CH170" i="4" s="1"/>
  <c r="CH144" i="4"/>
  <c r="CH181" i="4" s="1"/>
  <c r="CH159" i="4"/>
  <c r="CH196" i="4" s="1"/>
  <c r="CH156" i="4"/>
  <c r="CH193" i="4" s="1"/>
  <c r="CH98" i="4"/>
  <c r="CH106" i="4" s="1"/>
  <c r="CH100" i="4"/>
  <c r="CH108" i="4" s="1"/>
  <c r="CH117" i="4" s="1"/>
  <c r="CH34" i="4"/>
  <c r="CH50" i="4" s="1"/>
  <c r="CH59" i="4" s="1"/>
  <c r="CH99" i="4"/>
  <c r="CH107" i="4" s="1"/>
  <c r="CE16" i="8"/>
  <c r="CG75" i="4"/>
  <c r="CG79" i="4" s="1"/>
  <c r="CG74" i="4"/>
  <c r="CG78" i="4" s="1"/>
  <c r="CG47" i="4"/>
  <c r="CG56" i="4" s="1"/>
  <c r="CH32" i="4"/>
  <c r="CH48" i="4" s="1"/>
  <c r="CH57" i="4" s="1"/>
  <c r="CH103" i="4"/>
  <c r="CH111" i="4" s="1"/>
  <c r="CH120" i="4" s="1"/>
  <c r="CH101" i="4"/>
  <c r="CH109" i="4" s="1"/>
  <c r="CH118" i="4" s="1"/>
  <c r="CI10" i="4"/>
  <c r="CI103" i="4" s="1"/>
  <c r="CH36" i="4"/>
  <c r="CH52" i="4" s="1"/>
  <c r="CH61" i="4" s="1"/>
  <c r="CG45" i="7"/>
  <c r="CG79" i="7" s="1"/>
  <c r="CG47" i="7"/>
  <c r="CG81" i="7" s="1"/>
  <c r="CG46" i="7"/>
  <c r="CG80" i="7" s="1"/>
  <c r="CG48" i="7"/>
  <c r="CG82" i="7" s="1"/>
  <c r="CG50" i="7"/>
  <c r="CG84" i="7" s="1"/>
  <c r="CG52" i="7"/>
  <c r="CG86" i="7" s="1"/>
  <c r="CG54" i="7"/>
  <c r="CG88" i="7" s="1"/>
  <c r="CG49" i="7"/>
  <c r="CG83" i="7" s="1"/>
  <c r="CG57" i="7"/>
  <c r="CG91" i="7" s="1"/>
  <c r="CG51" i="7"/>
  <c r="CG85" i="7" s="1"/>
  <c r="CG53" i="7"/>
  <c r="CG87" i="7" s="1"/>
  <c r="CG63" i="7"/>
  <c r="CG97" i="7" s="1"/>
  <c r="CG58" i="7"/>
  <c r="CG92" i="7" s="1"/>
  <c r="CG56" i="7"/>
  <c r="CG90" i="7" s="1"/>
  <c r="CG59" i="7"/>
  <c r="CG93" i="7" s="1"/>
  <c r="CG61" i="7"/>
  <c r="CG95" i="7" s="1"/>
  <c r="CG62" i="7"/>
  <c r="CG96" i="7" s="1"/>
  <c r="CG64" i="7"/>
  <c r="CG98" i="7" s="1"/>
  <c r="CG55" i="7"/>
  <c r="CG89" i="7" s="1"/>
  <c r="CG67" i="7"/>
  <c r="CG71" i="7"/>
  <c r="CG139" i="7" s="1"/>
  <c r="CH37" i="7" s="1"/>
  <c r="CG65" i="7"/>
  <c r="CG60" i="7"/>
  <c r="CG94" i="7" s="1"/>
  <c r="CG66" i="7"/>
  <c r="CG69" i="7"/>
  <c r="CG70" i="7"/>
  <c r="CG138" i="7" s="1"/>
  <c r="CH36" i="7" s="1"/>
  <c r="CG73" i="7"/>
  <c r="CG141" i="7" s="1"/>
  <c r="CH39" i="7" s="1"/>
  <c r="CG74" i="7"/>
  <c r="CG142" i="7" s="1"/>
  <c r="CH40" i="7" s="1"/>
  <c r="CG72" i="7"/>
  <c r="CG140" i="7" s="1"/>
  <c r="CH38" i="7" s="1"/>
  <c r="CG68" i="7"/>
  <c r="CH31" i="4"/>
  <c r="CH33" i="4"/>
  <c r="CH49" i="4" s="1"/>
  <c r="CH58" i="4" s="1"/>
  <c r="CH35" i="4"/>
  <c r="CH51" i="4" s="1"/>
  <c r="CH60" i="4" s="1"/>
  <c r="CI4" i="7"/>
  <c r="CH5" i="7"/>
  <c r="CH6" i="7" s="1"/>
  <c r="CC39" i="8"/>
  <c r="CC47" i="8" s="1"/>
  <c r="CE41" i="8"/>
  <c r="CE44" i="8"/>
  <c r="CE42" i="8"/>
  <c r="CE46" i="8"/>
  <c r="CE45" i="8"/>
  <c r="CE43" i="8"/>
  <c r="CD27" i="8"/>
  <c r="CL1" i="8"/>
  <c r="CK2" i="8"/>
  <c r="CE85" i="4"/>
  <c r="CF32" i="8"/>
  <c r="CF20" i="8"/>
  <c r="CF31" i="8"/>
  <c r="CF19" i="8"/>
  <c r="CF18" i="8"/>
  <c r="CF34" i="8"/>
  <c r="CF22" i="8"/>
  <c r="CF121" i="4"/>
  <c r="CF17" i="8"/>
  <c r="CF33" i="8"/>
  <c r="CF21" i="8"/>
  <c r="CE15" i="8"/>
  <c r="CG112" i="4"/>
  <c r="CH110" i="4"/>
  <c r="CH119" i="4" s="1"/>
  <c r="CF80" i="4"/>
  <c r="CI91" i="4"/>
  <c r="CI90" i="4"/>
  <c r="CF53" i="4"/>
  <c r="CE14" i="8" s="1"/>
  <c r="CF56" i="4"/>
  <c r="CI71" i="4"/>
  <c r="CI70" i="4"/>
  <c r="CI40" i="4"/>
  <c r="CI39" i="4"/>
  <c r="CI43" i="4"/>
  <c r="CI42" i="4"/>
  <c r="CI44" i="4"/>
  <c r="CI41" i="4"/>
  <c r="CI12" i="4"/>
  <c r="CI9" i="4"/>
  <c r="CF108" i="8"/>
  <c r="CF20" i="6"/>
  <c r="CF46" i="6"/>
  <c r="BR104" i="8"/>
  <c r="BR106" i="8" s="1"/>
  <c r="BT41" i="6"/>
  <c r="CH218" i="4"/>
  <c r="CG54" i="8" s="1"/>
  <c r="CH222" i="4"/>
  <c r="CG58" i="8" s="1"/>
  <c r="CH221" i="4"/>
  <c r="CG57" i="8" s="1"/>
  <c r="CH220" i="4"/>
  <c r="CG56" i="8" s="1"/>
  <c r="CH219" i="4"/>
  <c r="CG55" i="8" s="1"/>
  <c r="CH223" i="4"/>
  <c r="CG59" i="8" s="1"/>
  <c r="CH227" i="4"/>
  <c r="CG63" i="8" s="1"/>
  <c r="CH225" i="4"/>
  <c r="CG61" i="8" s="1"/>
  <c r="CH224" i="4"/>
  <c r="CG60" i="8" s="1"/>
  <c r="CH231" i="4"/>
  <c r="CG67" i="8" s="1"/>
  <c r="CH226" i="4"/>
  <c r="CG62" i="8" s="1"/>
  <c r="CH228" i="4"/>
  <c r="CG64" i="8" s="1"/>
  <c r="CH230" i="4"/>
  <c r="CG66" i="8" s="1"/>
  <c r="CH232" i="4"/>
  <c r="CG68" i="8" s="1"/>
  <c r="CH234" i="4"/>
  <c r="CG70" i="8" s="1"/>
  <c r="CH229" i="4"/>
  <c r="CG65" i="8" s="1"/>
  <c r="CH233" i="4"/>
  <c r="CG69" i="8" s="1"/>
  <c r="CH127" i="4"/>
  <c r="CH164" i="4" s="1"/>
  <c r="CG33" i="6"/>
  <c r="CF134" i="8" s="1"/>
  <c r="CG103" i="7"/>
  <c r="CJ2" i="4"/>
  <c r="CK1" i="4"/>
  <c r="CG38" i="6"/>
  <c r="CG46" i="6" s="1"/>
  <c r="CF129" i="7"/>
  <c r="CG27" i="7" s="1"/>
  <c r="CB91" i="8"/>
  <c r="CB92" i="8"/>
  <c r="CL8" i="24"/>
  <c r="CL3" i="24"/>
  <c r="CM4" i="24"/>
  <c r="CL78" i="24"/>
  <c r="CL112" i="24"/>
  <c r="CF123" i="7"/>
  <c r="CG21" i="7" s="1"/>
  <c r="CF116" i="7"/>
  <c r="CG14" i="7" s="1"/>
  <c r="CF114" i="7"/>
  <c r="CG12" i="7" s="1"/>
  <c r="CF131" i="7"/>
  <c r="CG29" i="7" s="1"/>
  <c r="CF127" i="7"/>
  <c r="CG25" i="7" s="1"/>
  <c r="CG102" i="7"/>
  <c r="CG99" i="7"/>
  <c r="CJ11" i="4"/>
  <c r="CF126" i="7"/>
  <c r="CG24" i="7" s="1"/>
  <c r="CG100" i="7"/>
  <c r="CF90" i="7"/>
  <c r="CF124" i="7" s="1"/>
  <c r="CG22" i="7" s="1"/>
  <c r="CD127" i="8"/>
  <c r="CD129" i="8" s="1"/>
  <c r="CE155" i="7"/>
  <c r="CG37" i="6"/>
  <c r="CG26" i="6"/>
  <c r="CF133" i="8" s="1"/>
  <c r="CF96" i="7"/>
  <c r="CF130" i="7" s="1"/>
  <c r="CG28" i="7" s="1"/>
  <c r="CE13" i="7"/>
  <c r="CE115" i="7" s="1"/>
  <c r="CD146" i="7"/>
  <c r="CF154" i="7"/>
  <c r="CF75" i="7"/>
  <c r="CF79" i="7"/>
  <c r="CF121" i="7"/>
  <c r="CG19" i="7" s="1"/>
  <c r="CH145" i="7"/>
  <c r="CH112" i="7"/>
  <c r="CH151" i="7"/>
  <c r="CH78" i="7"/>
  <c r="CH44" i="7"/>
  <c r="CH10" i="7"/>
  <c r="CH3" i="7"/>
  <c r="CF117" i="7"/>
  <c r="CG15" i="7" s="1"/>
  <c r="CJ4" i="4"/>
  <c r="CI3" i="4"/>
  <c r="CF118" i="7"/>
  <c r="CG16" i="7" s="1"/>
  <c r="CF120" i="7"/>
  <c r="CG18" i="7" s="1"/>
  <c r="CF47" i="6"/>
  <c r="CG19" i="6"/>
  <c r="CG20" i="6" s="1"/>
  <c r="CF128" i="7"/>
  <c r="CG26" i="7" s="1"/>
  <c r="CF137" i="7"/>
  <c r="CG35" i="7" s="1"/>
  <c r="CE235" i="4"/>
  <c r="CF119" i="7"/>
  <c r="CG17" i="7" s="1"/>
  <c r="CF132" i="7"/>
  <c r="CG30" i="7" s="1"/>
  <c r="CF102" i="7"/>
  <c r="CF136" i="7" s="1"/>
  <c r="CG34" i="7" s="1"/>
  <c r="CF152" i="7"/>
  <c r="CF81" i="7"/>
  <c r="CC121" i="8"/>
  <c r="CH25" i="6"/>
  <c r="CH12" i="6"/>
  <c r="CH31" i="6" s="1"/>
  <c r="CI4" i="6"/>
  <c r="CH13" i="6"/>
  <c r="CH32" i="6" s="1"/>
  <c r="CH24" i="6"/>
  <c r="CH11" i="6"/>
  <c r="CH30" i="6" s="1"/>
  <c r="CH23" i="6"/>
  <c r="CH3" i="6"/>
  <c r="CF40" i="6"/>
  <c r="CF45" i="6"/>
  <c r="CG17" i="6"/>
  <c r="CG116" i="8"/>
  <c r="CG80" i="8"/>
  <c r="CH4" i="8"/>
  <c r="CH132" i="8" s="1"/>
  <c r="CG11" i="8"/>
  <c r="CG7" i="8"/>
  <c r="CG6" i="8"/>
  <c r="CG5" i="8"/>
  <c r="CG3" i="8"/>
  <c r="CF125" i="7"/>
  <c r="CG23" i="7" s="1"/>
  <c r="CF122" i="7"/>
  <c r="CG20" i="7" s="1"/>
  <c r="CG39" i="6"/>
  <c r="CF134" i="7"/>
  <c r="CG32" i="7" s="1"/>
  <c r="CE109" i="7"/>
  <c r="CD73" i="8" s="1"/>
  <c r="CF133" i="7"/>
  <c r="CG31" i="7" s="1"/>
  <c r="CE134" i="8"/>
  <c r="CE136" i="8" s="1"/>
  <c r="CD147" i="7"/>
  <c r="CE33" i="7"/>
  <c r="CE135" i="7" s="1"/>
  <c r="CI4" i="5"/>
  <c r="CH5" i="5"/>
  <c r="CH3" i="5"/>
  <c r="AQ93" i="8"/>
  <c r="AQ94" i="8" s="1"/>
  <c r="AR149" i="7"/>
  <c r="AS41" i="7"/>
  <c r="AS113" i="7"/>
  <c r="CF153" i="7"/>
  <c r="CE128" i="8" s="1"/>
  <c r="CK107" i="7" l="1"/>
  <c r="CK104" i="7"/>
  <c r="CK105" i="7"/>
  <c r="CK106" i="7"/>
  <c r="CL1" i="7"/>
  <c r="CK2" i="7"/>
  <c r="CK108" i="7"/>
  <c r="CM1" i="5"/>
  <c r="CL2" i="5"/>
  <c r="CM1" i="6"/>
  <c r="CL2" i="6"/>
  <c r="CL2" i="24"/>
  <c r="CM1" i="24"/>
  <c r="CG83" i="4"/>
  <c r="CG84" i="4"/>
  <c r="CF28" i="8" s="1"/>
  <c r="CJ22" i="4"/>
  <c r="CJ23" i="4"/>
  <c r="CJ24" i="4"/>
  <c r="CJ20" i="4"/>
  <c r="CJ21" i="4"/>
  <c r="CJ25" i="4"/>
  <c r="CI26" i="4"/>
  <c r="CG211" i="4"/>
  <c r="CF63" i="4"/>
  <c r="CE26" i="8" s="1"/>
  <c r="CG63" i="4"/>
  <c r="CF26" i="8" s="1"/>
  <c r="CF48" i="6"/>
  <c r="CE74" i="8" s="1"/>
  <c r="CE121" i="8" s="1"/>
  <c r="CH115" i="4"/>
  <c r="CG29" i="8" s="1"/>
  <c r="CH201" i="4"/>
  <c r="CH62" i="4" s="1"/>
  <c r="CH202" i="4"/>
  <c r="CH204" i="4"/>
  <c r="CH206" i="4"/>
  <c r="CH116" i="4" s="1"/>
  <c r="CG30" i="8" s="1"/>
  <c r="CH203" i="4"/>
  <c r="CH215" i="4"/>
  <c r="CG51" i="8" s="1"/>
  <c r="CE40" i="8"/>
  <c r="CD35" i="8"/>
  <c r="CE19" i="5" s="1"/>
  <c r="CE23" i="8"/>
  <c r="CC48" i="8"/>
  <c r="CC72" i="8"/>
  <c r="CC75" i="8" s="1"/>
  <c r="CD40" i="5" s="1"/>
  <c r="CG198" i="4"/>
  <c r="CI144" i="4"/>
  <c r="CI181" i="4" s="1"/>
  <c r="CI150" i="4"/>
  <c r="CI187" i="4" s="1"/>
  <c r="CI128" i="4"/>
  <c r="CI165" i="4" s="1"/>
  <c r="CI145" i="4"/>
  <c r="CI182" i="4" s="1"/>
  <c r="CI132" i="4"/>
  <c r="CI169" i="4" s="1"/>
  <c r="CI157" i="4"/>
  <c r="CI194" i="4" s="1"/>
  <c r="CI133" i="4"/>
  <c r="CI170" i="4" s="1"/>
  <c r="CI155" i="4"/>
  <c r="CI192" i="4" s="1"/>
  <c r="CI136" i="4"/>
  <c r="CI173" i="4" s="1"/>
  <c r="CI156" i="4"/>
  <c r="CI193" i="4" s="1"/>
  <c r="CI140" i="4"/>
  <c r="CI177" i="4" s="1"/>
  <c r="CI160" i="4"/>
  <c r="CI197" i="4" s="1"/>
  <c r="CI141" i="4"/>
  <c r="CI178" i="4" s="1"/>
  <c r="CI135" i="4"/>
  <c r="CI172" i="4" s="1"/>
  <c r="CI143" i="4"/>
  <c r="CI180" i="4" s="1"/>
  <c r="CI147" i="4"/>
  <c r="CI184" i="4" s="1"/>
  <c r="CI205" i="4" s="1"/>
  <c r="CI159" i="4"/>
  <c r="CI196" i="4" s="1"/>
  <c r="CH161" i="4"/>
  <c r="CI129" i="4"/>
  <c r="CI166" i="4" s="1"/>
  <c r="CI137" i="4"/>
  <c r="CI174" i="4" s="1"/>
  <c r="CI148" i="4"/>
  <c r="CI185" i="4" s="1"/>
  <c r="CI152" i="4"/>
  <c r="CI189" i="4" s="1"/>
  <c r="CI130" i="4"/>
  <c r="CI167" i="4" s="1"/>
  <c r="CI138" i="4"/>
  <c r="CI175" i="4" s="1"/>
  <c r="CI149" i="4"/>
  <c r="CI186" i="4" s="1"/>
  <c r="CI153" i="4"/>
  <c r="CI190" i="4" s="1"/>
  <c r="CI131" i="4"/>
  <c r="CI168" i="4" s="1"/>
  <c r="CI139" i="4"/>
  <c r="CI176" i="4" s="1"/>
  <c r="CI151" i="4"/>
  <c r="CI188" i="4" s="1"/>
  <c r="CI154" i="4"/>
  <c r="CI191" i="4" s="1"/>
  <c r="CI134" i="4"/>
  <c r="CI171" i="4" s="1"/>
  <c r="CI142" i="4"/>
  <c r="CI179" i="4" s="1"/>
  <c r="CI146" i="4"/>
  <c r="CI183" i="4" s="1"/>
  <c r="CI158" i="4"/>
  <c r="CI195" i="4" s="1"/>
  <c r="CG53" i="4"/>
  <c r="CF14" i="8" s="1"/>
  <c r="CF16" i="8"/>
  <c r="CI99" i="4"/>
  <c r="CI107" i="4" s="1"/>
  <c r="CI100" i="4"/>
  <c r="CI108" i="4" s="1"/>
  <c r="CI117" i="4" s="1"/>
  <c r="CI101" i="4"/>
  <c r="CI109" i="4" s="1"/>
  <c r="CI118" i="4" s="1"/>
  <c r="CI102" i="4"/>
  <c r="CI110" i="4" s="1"/>
  <c r="CI119" i="4" s="1"/>
  <c r="CH75" i="4"/>
  <c r="CH79" i="4" s="1"/>
  <c r="CH74" i="4"/>
  <c r="CH78" i="4" s="1"/>
  <c r="CI98" i="4"/>
  <c r="CI106" i="4" s="1"/>
  <c r="CI34" i="4"/>
  <c r="CI50" i="4" s="1"/>
  <c r="CI59" i="4" s="1"/>
  <c r="CH45" i="7"/>
  <c r="CH46" i="7"/>
  <c r="CH48" i="7"/>
  <c r="CH82" i="7" s="1"/>
  <c r="CH47" i="7"/>
  <c r="CH56" i="7"/>
  <c r="CH90" i="7" s="1"/>
  <c r="CH53" i="7"/>
  <c r="CH87" i="7" s="1"/>
  <c r="CH54" i="7"/>
  <c r="CH88" i="7" s="1"/>
  <c r="CH51" i="7"/>
  <c r="CH85" i="7" s="1"/>
  <c r="CH58" i="7"/>
  <c r="CH92" i="7" s="1"/>
  <c r="CH49" i="7"/>
  <c r="CH83" i="7" s="1"/>
  <c r="CH60" i="7"/>
  <c r="CH94" i="7" s="1"/>
  <c r="CH50" i="7"/>
  <c r="CH84" i="7" s="1"/>
  <c r="CH52" i="7"/>
  <c r="CH86" i="7" s="1"/>
  <c r="CH55" i="7"/>
  <c r="CH89" i="7" s="1"/>
  <c r="CH59" i="7"/>
  <c r="CH65" i="7"/>
  <c r="CH57" i="7"/>
  <c r="CH91" i="7" s="1"/>
  <c r="CH61" i="7"/>
  <c r="CH62" i="7"/>
  <c r="CH96" i="7" s="1"/>
  <c r="CH63" i="7"/>
  <c r="CH97" i="7" s="1"/>
  <c r="CH68" i="7"/>
  <c r="CH72" i="7"/>
  <c r="CH140" i="7" s="1"/>
  <c r="CI38" i="7" s="1"/>
  <c r="CH64" i="7"/>
  <c r="CH98" i="7" s="1"/>
  <c r="CH66" i="7"/>
  <c r="CH70" i="7"/>
  <c r="CH138" i="7" s="1"/>
  <c r="CI36" i="7" s="1"/>
  <c r="CH73" i="7"/>
  <c r="CH141" i="7" s="1"/>
  <c r="CI39" i="7" s="1"/>
  <c r="CH69" i="7"/>
  <c r="CH71" i="7"/>
  <c r="CH139" i="7" s="1"/>
  <c r="CI37" i="7" s="1"/>
  <c r="CH67" i="7"/>
  <c r="CH74" i="7"/>
  <c r="CH142" i="7" s="1"/>
  <c r="CI40" i="7" s="1"/>
  <c r="CI35" i="4"/>
  <c r="CI51" i="4" s="1"/>
  <c r="CI60" i="4" s="1"/>
  <c r="CI33" i="4"/>
  <c r="CI49" i="4" s="1"/>
  <c r="CI58" i="4" s="1"/>
  <c r="CJ10" i="4"/>
  <c r="CJ102" i="4" s="1"/>
  <c r="CI36" i="4"/>
  <c r="CI52" i="4" s="1"/>
  <c r="CI61" i="4" s="1"/>
  <c r="CI32" i="4"/>
  <c r="CI48" i="4" s="1"/>
  <c r="CI57" i="4" s="1"/>
  <c r="CI31" i="4"/>
  <c r="CJ4" i="7"/>
  <c r="CI5" i="7"/>
  <c r="CI6" i="7" s="1"/>
  <c r="CE39" i="8"/>
  <c r="CD39" i="8"/>
  <c r="CD47" i="8" s="1"/>
  <c r="CF46" i="8"/>
  <c r="CF44" i="8"/>
  <c r="CF42" i="8"/>
  <c r="CF43" i="8"/>
  <c r="CF45" i="8"/>
  <c r="CG17" i="8"/>
  <c r="CF41" i="8"/>
  <c r="CM1" i="8"/>
  <c r="CL2" i="8"/>
  <c r="CG121" i="4"/>
  <c r="CG34" i="8"/>
  <c r="CG22" i="8"/>
  <c r="CG33" i="8"/>
  <c r="CG21" i="8"/>
  <c r="CG32" i="8"/>
  <c r="CG20" i="8"/>
  <c r="CG31" i="8"/>
  <c r="CG19" i="8"/>
  <c r="CG18" i="8"/>
  <c r="CF85" i="4"/>
  <c r="CF15" i="8"/>
  <c r="CH112" i="4"/>
  <c r="CI111" i="4"/>
  <c r="CI120" i="4" s="1"/>
  <c r="CG80" i="4"/>
  <c r="CJ91" i="4"/>
  <c r="CJ90" i="4"/>
  <c r="CJ71" i="4"/>
  <c r="CJ70" i="4"/>
  <c r="CH47" i="4"/>
  <c r="CJ41" i="4"/>
  <c r="CJ40" i="4"/>
  <c r="CJ39" i="4"/>
  <c r="CJ42" i="4"/>
  <c r="CJ44" i="4"/>
  <c r="CJ43" i="4"/>
  <c r="CJ12" i="4"/>
  <c r="CJ9" i="4"/>
  <c r="CG108" i="8"/>
  <c r="CH18" i="6"/>
  <c r="CF136" i="8"/>
  <c r="BU41" i="6"/>
  <c r="BT99" i="8" s="1"/>
  <c r="CI219" i="4"/>
  <c r="CH55" i="8" s="1"/>
  <c r="CI218" i="4"/>
  <c r="CH54" i="8" s="1"/>
  <c r="CI221" i="4"/>
  <c r="CH57" i="8" s="1"/>
  <c r="CI223" i="4"/>
  <c r="CH59" i="8" s="1"/>
  <c r="CI226" i="4"/>
  <c r="CH62" i="8" s="1"/>
  <c r="CI225" i="4"/>
  <c r="CH61" i="8" s="1"/>
  <c r="CI222" i="4"/>
  <c r="CH58" i="8" s="1"/>
  <c r="CI227" i="4"/>
  <c r="CH63" i="8" s="1"/>
  <c r="CI220" i="4"/>
  <c r="CH56" i="8" s="1"/>
  <c r="CI229" i="4"/>
  <c r="CH65" i="8" s="1"/>
  <c r="CI224" i="4"/>
  <c r="CH60" i="8" s="1"/>
  <c r="CI231" i="4"/>
  <c r="CH67" i="8" s="1"/>
  <c r="CI233" i="4"/>
  <c r="CH69" i="8" s="1"/>
  <c r="CI228" i="4"/>
  <c r="CH64" i="8" s="1"/>
  <c r="CI234" i="4"/>
  <c r="CH70" i="8" s="1"/>
  <c r="CI230" i="4"/>
  <c r="CH66" i="8" s="1"/>
  <c r="CI232" i="4"/>
  <c r="CH68" i="8" s="1"/>
  <c r="CI127" i="4"/>
  <c r="CI164" i="4" s="1"/>
  <c r="CG152" i="7"/>
  <c r="CG153" i="7"/>
  <c r="CF128" i="8" s="1"/>
  <c r="CG116" i="7"/>
  <c r="CH14" i="7" s="1"/>
  <c r="CG129" i="7"/>
  <c r="CH27" i="7" s="1"/>
  <c r="CH103" i="7"/>
  <c r="CL1" i="4"/>
  <c r="CK2" i="4"/>
  <c r="CG101" i="7"/>
  <c r="CG109" i="7" s="1"/>
  <c r="CF73" i="8" s="1"/>
  <c r="CG154" i="7"/>
  <c r="CG131" i="7"/>
  <c r="CH29" i="7" s="1"/>
  <c r="CC92" i="8"/>
  <c r="CC91" i="8"/>
  <c r="CG127" i="7"/>
  <c r="CH25" i="7" s="1"/>
  <c r="CM3" i="24"/>
  <c r="CN4" i="24"/>
  <c r="CM8" i="24"/>
  <c r="CM78" i="24"/>
  <c r="CM112" i="24"/>
  <c r="CG122" i="7"/>
  <c r="CH20" i="7" s="1"/>
  <c r="CG126" i="7"/>
  <c r="CH24" i="7" s="1"/>
  <c r="CG133" i="7"/>
  <c r="CH31" i="7" s="1"/>
  <c r="CG136" i="7"/>
  <c r="CH34" i="7" s="1"/>
  <c r="CG118" i="7"/>
  <c r="CH16" i="7" s="1"/>
  <c r="CG130" i="7"/>
  <c r="CH28" i="7" s="1"/>
  <c r="CG75" i="7"/>
  <c r="CG117" i="7"/>
  <c r="CH15" i="7" s="1"/>
  <c r="CG119" i="7"/>
  <c r="CH17" i="7" s="1"/>
  <c r="CG137" i="7"/>
  <c r="CH35" i="7" s="1"/>
  <c r="CK11" i="4"/>
  <c r="CG123" i="7"/>
  <c r="CH21" i="7" s="1"/>
  <c r="CG125" i="7"/>
  <c r="CH23" i="7" s="1"/>
  <c r="CG128" i="7"/>
  <c r="CH26" i="7" s="1"/>
  <c r="CG124" i="7"/>
  <c r="CH22" i="7" s="1"/>
  <c r="CG114" i="7"/>
  <c r="CH12" i="7" s="1"/>
  <c r="CF216" i="4"/>
  <c r="CE52" i="8" s="1"/>
  <c r="CF217" i="4"/>
  <c r="CE53" i="8" s="1"/>
  <c r="CH39" i="6"/>
  <c r="CG120" i="7"/>
  <c r="CH18" i="7" s="1"/>
  <c r="CK4" i="4"/>
  <c r="CJ3" i="4"/>
  <c r="CG134" i="7"/>
  <c r="CH32" i="7" s="1"/>
  <c r="CH99" i="7"/>
  <c r="CG47" i="6"/>
  <c r="CH19" i="6"/>
  <c r="CH26" i="6"/>
  <c r="CG133" i="8" s="1"/>
  <c r="CH37" i="6"/>
  <c r="CI112" i="7"/>
  <c r="CI151" i="7"/>
  <c r="CI145" i="7"/>
  <c r="CI78" i="7"/>
  <c r="CI10" i="7"/>
  <c r="CI3" i="7"/>
  <c r="CI44" i="7"/>
  <c r="CJ4" i="5"/>
  <c r="CI5" i="5"/>
  <c r="CI3" i="5"/>
  <c r="CH33" i="6"/>
  <c r="CH102" i="7"/>
  <c r="CE146" i="7"/>
  <c r="CF13" i="7"/>
  <c r="CF115" i="7" s="1"/>
  <c r="CE147" i="7"/>
  <c r="CF33" i="7"/>
  <c r="CF135" i="7" s="1"/>
  <c r="BS99" i="8"/>
  <c r="BS104" i="8"/>
  <c r="BS106" i="8" s="1"/>
  <c r="CH38" i="6"/>
  <c r="CE127" i="8"/>
  <c r="CE129" i="8" s="1"/>
  <c r="CF155" i="7"/>
  <c r="CG132" i="7"/>
  <c r="CH30" i="7" s="1"/>
  <c r="CH100" i="7"/>
  <c r="CI25" i="6"/>
  <c r="CI24" i="6"/>
  <c r="CJ4" i="6"/>
  <c r="CI13" i="6"/>
  <c r="CI32" i="6" s="1"/>
  <c r="CI11" i="6"/>
  <c r="CI30" i="6" s="1"/>
  <c r="CI23" i="6"/>
  <c r="CI3" i="6"/>
  <c r="CI12" i="6"/>
  <c r="CI31" i="6" s="1"/>
  <c r="CG121" i="7"/>
  <c r="CH19" i="7" s="1"/>
  <c r="AS143" i="7"/>
  <c r="AS148" i="7"/>
  <c r="AT11" i="7"/>
  <c r="CH116" i="8"/>
  <c r="CH80" i="8"/>
  <c r="CI4" i="8"/>
  <c r="CI132" i="8" s="1"/>
  <c r="CH11" i="8"/>
  <c r="CH7" i="8"/>
  <c r="CH6" i="8"/>
  <c r="CH5" i="8"/>
  <c r="CH3" i="8"/>
  <c r="CF109" i="7"/>
  <c r="CE73" i="8" s="1"/>
  <c r="CG45" i="6"/>
  <c r="CH17" i="6"/>
  <c r="CG40" i="6"/>
  <c r="CL108" i="7" l="1"/>
  <c r="CL2" i="7"/>
  <c r="CL106" i="7"/>
  <c r="CM1" i="7"/>
  <c r="CL107" i="7"/>
  <c r="CL105" i="7"/>
  <c r="CL104" i="7"/>
  <c r="CM2" i="5"/>
  <c r="CN1" i="5"/>
  <c r="CG48" i="6"/>
  <c r="CE120" i="8"/>
  <c r="CN1" i="6"/>
  <c r="CM2" i="6"/>
  <c r="CM2" i="24"/>
  <c r="CN1" i="24"/>
  <c r="CE35" i="8"/>
  <c r="CF19" i="5" s="1"/>
  <c r="CK25" i="4"/>
  <c r="CK22" i="4"/>
  <c r="CK20" i="4"/>
  <c r="CK21" i="4"/>
  <c r="CK23" i="4"/>
  <c r="CK24" i="4"/>
  <c r="CI201" i="4"/>
  <c r="CI62" i="4" s="1"/>
  <c r="CI206" i="4"/>
  <c r="CI116" i="4" s="1"/>
  <c r="CH30" i="8" s="1"/>
  <c r="CJ26" i="4"/>
  <c r="CI115" i="4"/>
  <c r="CH29" i="8" s="1"/>
  <c r="CH83" i="4"/>
  <c r="CG27" i="8" s="1"/>
  <c r="CH84" i="4"/>
  <c r="CG28" i="8" s="1"/>
  <c r="CE38" i="8"/>
  <c r="CE47" i="8" s="1"/>
  <c r="CI203" i="4"/>
  <c r="CH211" i="4"/>
  <c r="CI204" i="4"/>
  <c r="CI202" i="4"/>
  <c r="CI215" i="4"/>
  <c r="CH51" i="8" s="1"/>
  <c r="CG16" i="8"/>
  <c r="CF40" i="8"/>
  <c r="CH21" i="8"/>
  <c r="CG41" i="8"/>
  <c r="CE71" i="8"/>
  <c r="CF28" i="5" s="1"/>
  <c r="CF38" i="8"/>
  <c r="CF23" i="8"/>
  <c r="CD48" i="8"/>
  <c r="CD72" i="8"/>
  <c r="CD75" i="8" s="1"/>
  <c r="CE40" i="5" s="1"/>
  <c r="CH198" i="4"/>
  <c r="CJ134" i="4"/>
  <c r="CJ171" i="4" s="1"/>
  <c r="CJ142" i="4"/>
  <c r="CJ179" i="4" s="1"/>
  <c r="CJ150" i="4"/>
  <c r="CJ187" i="4" s="1"/>
  <c r="CJ158" i="4"/>
  <c r="CJ195" i="4" s="1"/>
  <c r="CJ133" i="4"/>
  <c r="CJ170" i="4" s="1"/>
  <c r="CJ141" i="4"/>
  <c r="CJ178" i="4" s="1"/>
  <c r="CJ149" i="4"/>
  <c r="CJ186" i="4" s="1"/>
  <c r="CJ157" i="4"/>
  <c r="CJ194" i="4" s="1"/>
  <c r="CJ135" i="4"/>
  <c r="CJ172" i="4" s="1"/>
  <c r="CJ143" i="4"/>
  <c r="CJ180" i="4" s="1"/>
  <c r="CJ151" i="4"/>
  <c r="CJ188" i="4" s="1"/>
  <c r="CJ159" i="4"/>
  <c r="CJ196" i="4" s="1"/>
  <c r="CJ128" i="4"/>
  <c r="CJ165" i="4" s="1"/>
  <c r="CJ136" i="4"/>
  <c r="CJ173" i="4" s="1"/>
  <c r="CJ144" i="4"/>
  <c r="CJ181" i="4" s="1"/>
  <c r="CJ152" i="4"/>
  <c r="CJ189" i="4" s="1"/>
  <c r="CJ160" i="4"/>
  <c r="CJ197" i="4" s="1"/>
  <c r="CI161" i="4"/>
  <c r="CJ129" i="4"/>
  <c r="CJ166" i="4" s="1"/>
  <c r="CJ137" i="4"/>
  <c r="CJ174" i="4" s="1"/>
  <c r="CJ145" i="4"/>
  <c r="CJ182" i="4" s="1"/>
  <c r="CJ153" i="4"/>
  <c r="CJ190" i="4" s="1"/>
  <c r="CJ130" i="4"/>
  <c r="CJ167" i="4" s="1"/>
  <c r="CJ138" i="4"/>
  <c r="CJ175" i="4" s="1"/>
  <c r="CJ146" i="4"/>
  <c r="CJ183" i="4" s="1"/>
  <c r="CJ154" i="4"/>
  <c r="CJ191" i="4" s="1"/>
  <c r="CJ131" i="4"/>
  <c r="CJ168" i="4" s="1"/>
  <c r="CJ139" i="4"/>
  <c r="CJ176" i="4" s="1"/>
  <c r="CJ147" i="4"/>
  <c r="CJ184" i="4" s="1"/>
  <c r="CJ205" i="4" s="1"/>
  <c r="CJ155" i="4"/>
  <c r="CJ192" i="4" s="1"/>
  <c r="CJ132" i="4"/>
  <c r="CJ169" i="4" s="1"/>
  <c r="CJ140" i="4"/>
  <c r="CJ177" i="4" s="1"/>
  <c r="CJ148" i="4"/>
  <c r="CJ185" i="4" s="1"/>
  <c r="CJ156" i="4"/>
  <c r="CJ193" i="4" s="1"/>
  <c r="CJ32" i="4"/>
  <c r="CJ48" i="4" s="1"/>
  <c r="CJ57" i="4" s="1"/>
  <c r="CJ101" i="4"/>
  <c r="CJ109" i="4" s="1"/>
  <c r="CJ118" i="4" s="1"/>
  <c r="CI103" i="7"/>
  <c r="CI45" i="7"/>
  <c r="CI46" i="7"/>
  <c r="CI80" i="7" s="1"/>
  <c r="CI49" i="7"/>
  <c r="CI83" i="7" s="1"/>
  <c r="CI48" i="7"/>
  <c r="CI82" i="7" s="1"/>
  <c r="CI51" i="7"/>
  <c r="CI85" i="7" s="1"/>
  <c r="CI52" i="7"/>
  <c r="CI86" i="7" s="1"/>
  <c r="CI55" i="7"/>
  <c r="CI89" i="7" s="1"/>
  <c r="CI47" i="7"/>
  <c r="CI50" i="7"/>
  <c r="CI84" i="7" s="1"/>
  <c r="CI53" i="7"/>
  <c r="CI58" i="7"/>
  <c r="CI92" i="7" s="1"/>
  <c r="CI59" i="7"/>
  <c r="CI93" i="7" s="1"/>
  <c r="CI60" i="7"/>
  <c r="CI94" i="7" s="1"/>
  <c r="CI54" i="7"/>
  <c r="CI88" i="7" s="1"/>
  <c r="CI56" i="7"/>
  <c r="CI57" i="7"/>
  <c r="CI91" i="7" s="1"/>
  <c r="CI61" i="7"/>
  <c r="CI95" i="7" s="1"/>
  <c r="CI62" i="7"/>
  <c r="CI96" i="7" s="1"/>
  <c r="CI63" i="7"/>
  <c r="CI97" i="7" s="1"/>
  <c r="CI68" i="7"/>
  <c r="CI72" i="7"/>
  <c r="CI140" i="7" s="1"/>
  <c r="CJ38" i="7" s="1"/>
  <c r="CI64" i="7"/>
  <c r="CI98" i="7" s="1"/>
  <c r="CI65" i="7"/>
  <c r="CI69" i="7"/>
  <c r="CI70" i="7"/>
  <c r="CI138" i="7" s="1"/>
  <c r="CJ36" i="7" s="1"/>
  <c r="CI66" i="7"/>
  <c r="CI71" i="7"/>
  <c r="CI139" i="7" s="1"/>
  <c r="CJ37" i="7" s="1"/>
  <c r="CI67" i="7"/>
  <c r="CI74" i="7"/>
  <c r="CI142" i="7" s="1"/>
  <c r="CJ40" i="7" s="1"/>
  <c r="CI73" i="7"/>
  <c r="CI141" i="7" s="1"/>
  <c r="CJ39" i="7" s="1"/>
  <c r="CJ34" i="4"/>
  <c r="CJ50" i="4" s="1"/>
  <c r="CJ59" i="4" s="1"/>
  <c r="CJ103" i="4"/>
  <c r="CJ111" i="4" s="1"/>
  <c r="CJ120" i="4" s="1"/>
  <c r="CJ31" i="4"/>
  <c r="CJ47" i="4" s="1"/>
  <c r="CJ56" i="4" s="1"/>
  <c r="CJ100" i="4"/>
  <c r="CJ108" i="4" s="1"/>
  <c r="CJ117" i="4" s="1"/>
  <c r="CK10" i="4"/>
  <c r="CK100" i="4" s="1"/>
  <c r="CJ36" i="4"/>
  <c r="CJ52" i="4" s="1"/>
  <c r="CJ61" i="4" s="1"/>
  <c r="CI74" i="4"/>
  <c r="CI78" i="4" s="1"/>
  <c r="CI83" i="4" s="1"/>
  <c r="CJ98" i="4"/>
  <c r="CJ106" i="4" s="1"/>
  <c r="CJ35" i="4"/>
  <c r="CJ51" i="4" s="1"/>
  <c r="CJ60" i="4" s="1"/>
  <c r="CI75" i="4"/>
  <c r="CI79" i="4" s="1"/>
  <c r="CJ99" i="4"/>
  <c r="CJ107" i="4" s="1"/>
  <c r="CJ33" i="4"/>
  <c r="CJ49" i="4" s="1"/>
  <c r="CJ58" i="4" s="1"/>
  <c r="CK4" i="7"/>
  <c r="CJ5" i="7"/>
  <c r="CJ6" i="7" s="1"/>
  <c r="CG44" i="8"/>
  <c r="CG42" i="8"/>
  <c r="CG45" i="8"/>
  <c r="CG43" i="8"/>
  <c r="CG46" i="8"/>
  <c r="CH17" i="8"/>
  <c r="CF27" i="8"/>
  <c r="CN1" i="8"/>
  <c r="CM2" i="8"/>
  <c r="CH18" i="8"/>
  <c r="CH34" i="8"/>
  <c r="CH22" i="8"/>
  <c r="CH32" i="8"/>
  <c r="CH20" i="8"/>
  <c r="CH31" i="8"/>
  <c r="CH19" i="8"/>
  <c r="CG15" i="8"/>
  <c r="CI112" i="4"/>
  <c r="CH33" i="8"/>
  <c r="CH121" i="4"/>
  <c r="CJ110" i="4"/>
  <c r="CJ119" i="4" s="1"/>
  <c r="CH80" i="4"/>
  <c r="CG85" i="4"/>
  <c r="CK91" i="4"/>
  <c r="CK90" i="4"/>
  <c r="CH53" i="4"/>
  <c r="CG14" i="8" s="1"/>
  <c r="CH56" i="4"/>
  <c r="CH63" i="4" s="1"/>
  <c r="CK71" i="4"/>
  <c r="CK70" i="4"/>
  <c r="CI47" i="4"/>
  <c r="CK42" i="4"/>
  <c r="CK41" i="4"/>
  <c r="CK40" i="4"/>
  <c r="CK39" i="4"/>
  <c r="CK44" i="4"/>
  <c r="CK43" i="4"/>
  <c r="CK12" i="4"/>
  <c r="CK9" i="4"/>
  <c r="CH20" i="6"/>
  <c r="CF74" i="8"/>
  <c r="CF121" i="8" s="1"/>
  <c r="BT104" i="8"/>
  <c r="BT106" i="8" s="1"/>
  <c r="BV41" i="6"/>
  <c r="CF127" i="8"/>
  <c r="CF129" i="8" s="1"/>
  <c r="CJ127" i="4"/>
  <c r="CJ164" i="4" s="1"/>
  <c r="CG155" i="7"/>
  <c r="CJ220" i="4"/>
  <c r="CI56" i="8" s="1"/>
  <c r="CJ219" i="4"/>
  <c r="CI55" i="8" s="1"/>
  <c r="CJ218" i="4"/>
  <c r="CI54" i="8" s="1"/>
  <c r="CJ222" i="4"/>
  <c r="CI58" i="8" s="1"/>
  <c r="CJ224" i="4"/>
  <c r="CI60" i="8" s="1"/>
  <c r="CJ223" i="4"/>
  <c r="CI59" i="8" s="1"/>
  <c r="CJ227" i="4"/>
  <c r="CI63" i="8" s="1"/>
  <c r="CJ221" i="4"/>
  <c r="CI57" i="8" s="1"/>
  <c r="CJ226" i="4"/>
  <c r="CI62" i="8" s="1"/>
  <c r="CJ230" i="4"/>
  <c r="CI66" i="8" s="1"/>
  <c r="CJ229" i="4"/>
  <c r="CI65" i="8" s="1"/>
  <c r="CJ225" i="4"/>
  <c r="CI61" i="8" s="1"/>
  <c r="CJ233" i="4"/>
  <c r="CI69" i="8" s="1"/>
  <c r="CJ228" i="4"/>
  <c r="CI64" i="8" s="1"/>
  <c r="CJ232" i="4"/>
  <c r="CI68" i="8" s="1"/>
  <c r="CJ231" i="4"/>
  <c r="CI67" i="8" s="1"/>
  <c r="CJ234" i="4"/>
  <c r="CI70" i="8" s="1"/>
  <c r="CH137" i="7"/>
  <c r="CI35" i="7" s="1"/>
  <c r="CM1" i="4"/>
  <c r="CL2" i="4"/>
  <c r="CH122" i="7"/>
  <c r="CI20" i="7" s="1"/>
  <c r="CD91" i="8"/>
  <c r="CD92" i="8"/>
  <c r="CH136" i="7"/>
  <c r="CI34" i="7" s="1"/>
  <c r="CH123" i="7"/>
  <c r="CI21" i="7" s="1"/>
  <c r="CH133" i="7"/>
  <c r="CI31" i="7" s="1"/>
  <c r="CO4" i="24"/>
  <c r="CN3" i="24"/>
  <c r="CN8" i="24"/>
  <c r="CN78" i="24"/>
  <c r="CN112" i="24"/>
  <c r="CH126" i="7"/>
  <c r="CI24" i="7" s="1"/>
  <c r="CH118" i="7"/>
  <c r="CI16" i="7" s="1"/>
  <c r="CH128" i="7"/>
  <c r="CI26" i="7" s="1"/>
  <c r="CH121" i="7"/>
  <c r="CI19" i="7" s="1"/>
  <c r="CI33" i="6"/>
  <c r="CH134" i="8" s="1"/>
  <c r="CL11" i="4"/>
  <c r="CH132" i="7"/>
  <c r="CI30" i="7" s="1"/>
  <c r="CH124" i="7"/>
  <c r="CI22" i="7" s="1"/>
  <c r="CG33" i="7"/>
  <c r="CG135" i="7" s="1"/>
  <c r="CF147" i="7"/>
  <c r="CF146" i="7"/>
  <c r="CG13" i="7"/>
  <c r="CG115" i="7" s="1"/>
  <c r="CG134" i="8"/>
  <c r="CG136" i="8" s="1"/>
  <c r="CI99" i="7"/>
  <c r="CJ24" i="6"/>
  <c r="CJ25" i="6"/>
  <c r="CJ13" i="6"/>
  <c r="CJ32" i="6" s="1"/>
  <c r="CJ11" i="6"/>
  <c r="CJ30" i="6" s="1"/>
  <c r="CJ23" i="6"/>
  <c r="CJ3" i="6"/>
  <c r="CJ12" i="6"/>
  <c r="CJ31" i="6" s="1"/>
  <c r="CK4" i="6"/>
  <c r="CG217" i="4"/>
  <c r="CF53" i="8" s="1"/>
  <c r="CG216" i="4"/>
  <c r="CF52" i="8" s="1"/>
  <c r="CJ112" i="7"/>
  <c r="CJ151" i="7"/>
  <c r="CJ145" i="7"/>
  <c r="CJ78" i="7"/>
  <c r="CJ44" i="7"/>
  <c r="CJ10" i="7"/>
  <c r="CJ3" i="7"/>
  <c r="CH134" i="7"/>
  <c r="CI32" i="7" s="1"/>
  <c r="CH119" i="7"/>
  <c r="CI17" i="7" s="1"/>
  <c r="CI38" i="6"/>
  <c r="CH93" i="7"/>
  <c r="CH127" i="7" s="1"/>
  <c r="CI25" i="7" s="1"/>
  <c r="CH46" i="6"/>
  <c r="CI18" i="6"/>
  <c r="CI102" i="7"/>
  <c r="CH108" i="8"/>
  <c r="CI39" i="6"/>
  <c r="CK4" i="5"/>
  <c r="CJ5" i="5"/>
  <c r="CJ3" i="5"/>
  <c r="CH95" i="7"/>
  <c r="CH129" i="7" s="1"/>
  <c r="CI27" i="7" s="1"/>
  <c r="CI116" i="8"/>
  <c r="CI80" i="8"/>
  <c r="CJ4" i="8"/>
  <c r="CJ132" i="8" s="1"/>
  <c r="CI11" i="8"/>
  <c r="CI7" i="8"/>
  <c r="CI6" i="8"/>
  <c r="CI5" i="8"/>
  <c r="CI3" i="8"/>
  <c r="AT41" i="7"/>
  <c r="AT113" i="7"/>
  <c r="CH125" i="7"/>
  <c r="CI23" i="7" s="1"/>
  <c r="CH152" i="7"/>
  <c r="CH81" i="7"/>
  <c r="CH154" i="7"/>
  <c r="CH75" i="7"/>
  <c r="CH79" i="7"/>
  <c r="CH131" i="7"/>
  <c r="CI29" i="7" s="1"/>
  <c r="CI100" i="7"/>
  <c r="CH117" i="7"/>
  <c r="CI15" i="7" s="1"/>
  <c r="CI19" i="6"/>
  <c r="CH47" i="6"/>
  <c r="AS149" i="7"/>
  <c r="AR93" i="8"/>
  <c r="AR94" i="8" s="1"/>
  <c r="CH116" i="7"/>
  <c r="CI14" i="7" s="1"/>
  <c r="CH153" i="7"/>
  <c r="CG128" i="8" s="1"/>
  <c r="CH101" i="7"/>
  <c r="CH80" i="7"/>
  <c r="CH114" i="7" s="1"/>
  <c r="CI12" i="7" s="1"/>
  <c r="CI37" i="6"/>
  <c r="CI26" i="6"/>
  <c r="CH133" i="8" s="1"/>
  <c r="CI87" i="7"/>
  <c r="CH45" i="6"/>
  <c r="CH40" i="6"/>
  <c r="CI17" i="6"/>
  <c r="CH120" i="7"/>
  <c r="CI18" i="7" s="1"/>
  <c r="CL4" i="4"/>
  <c r="CK3" i="4"/>
  <c r="CF235" i="4"/>
  <c r="CH130" i="7"/>
  <c r="CI28" i="7" s="1"/>
  <c r="CM107" i="7" l="1"/>
  <c r="CM106" i="7"/>
  <c r="CM108" i="7"/>
  <c r="CM105" i="7"/>
  <c r="CN1" i="7"/>
  <c r="CM104" i="7"/>
  <c r="CM2" i="7"/>
  <c r="CN2" i="5"/>
  <c r="CO1" i="5"/>
  <c r="CF120" i="8"/>
  <c r="CO1" i="6"/>
  <c r="CN2" i="6"/>
  <c r="CO1" i="24"/>
  <c r="CN2" i="24"/>
  <c r="CJ115" i="4"/>
  <c r="CI29" i="8" s="1"/>
  <c r="CL20" i="4"/>
  <c r="CL25" i="4"/>
  <c r="CL21" i="4"/>
  <c r="CL24" i="4"/>
  <c r="CL22" i="4"/>
  <c r="CL23" i="4"/>
  <c r="CJ201" i="4"/>
  <c r="CJ62" i="4" s="1"/>
  <c r="CJ63" i="4" s="1"/>
  <c r="CI26" i="8" s="1"/>
  <c r="CJ203" i="4"/>
  <c r="CI84" i="4"/>
  <c r="CH28" i="8" s="1"/>
  <c r="CK26" i="4"/>
  <c r="CI211" i="4"/>
  <c r="CJ206" i="4"/>
  <c r="CJ116" i="4" s="1"/>
  <c r="CI30" i="8" s="1"/>
  <c r="CJ202" i="4"/>
  <c r="CJ204" i="4"/>
  <c r="CH45" i="8"/>
  <c r="CH48" i="6"/>
  <c r="CG74" i="8" s="1"/>
  <c r="CG121" i="8" s="1"/>
  <c r="CG40" i="8"/>
  <c r="CJ215" i="4"/>
  <c r="CI51" i="8" s="1"/>
  <c r="CH16" i="8"/>
  <c r="CH41" i="8"/>
  <c r="CF71" i="8"/>
  <c r="CG28" i="5" s="1"/>
  <c r="CG23" i="8"/>
  <c r="CF35" i="8"/>
  <c r="CG19" i="5" s="1"/>
  <c r="CE48" i="8"/>
  <c r="CE72" i="8"/>
  <c r="CE75" i="8" s="1"/>
  <c r="CF40" i="5" s="1"/>
  <c r="CI198" i="4"/>
  <c r="CK136" i="4"/>
  <c r="CK173" i="4" s="1"/>
  <c r="CK142" i="4"/>
  <c r="CK179" i="4" s="1"/>
  <c r="CK154" i="4"/>
  <c r="CK191" i="4" s="1"/>
  <c r="CK159" i="4"/>
  <c r="CK196" i="4" s="1"/>
  <c r="CK137" i="4"/>
  <c r="CK174" i="4" s="1"/>
  <c r="CK141" i="4"/>
  <c r="CK178" i="4" s="1"/>
  <c r="CK155" i="4"/>
  <c r="CK192" i="4" s="1"/>
  <c r="CK156" i="4"/>
  <c r="CK193" i="4" s="1"/>
  <c r="CK135" i="4"/>
  <c r="CK172" i="4" s="1"/>
  <c r="CK143" i="4"/>
  <c r="CK180" i="4" s="1"/>
  <c r="CK148" i="4"/>
  <c r="CK185" i="4" s="1"/>
  <c r="CK157" i="4"/>
  <c r="CK194" i="4" s="1"/>
  <c r="CK132" i="4"/>
  <c r="CK169" i="4" s="1"/>
  <c r="CK128" i="4"/>
  <c r="CK165" i="4" s="1"/>
  <c r="CK144" i="4"/>
  <c r="CK181" i="4" s="1"/>
  <c r="CK149" i="4"/>
  <c r="CK186" i="4" s="1"/>
  <c r="CK158" i="4"/>
  <c r="CK195" i="4" s="1"/>
  <c r="CK140" i="4"/>
  <c r="CK177" i="4" s="1"/>
  <c r="CK129" i="4"/>
  <c r="CK166" i="4" s="1"/>
  <c r="CK145" i="4"/>
  <c r="CK182" i="4" s="1"/>
  <c r="CK150" i="4"/>
  <c r="CK187" i="4" s="1"/>
  <c r="CK131" i="4"/>
  <c r="CK168" i="4" s="1"/>
  <c r="CK130" i="4"/>
  <c r="CK167" i="4" s="1"/>
  <c r="CK146" i="4"/>
  <c r="CK183" i="4" s="1"/>
  <c r="CK151" i="4"/>
  <c r="CK188" i="4" s="1"/>
  <c r="CK139" i="4"/>
  <c r="CK176" i="4" s="1"/>
  <c r="CK134" i="4"/>
  <c r="CK171" i="4" s="1"/>
  <c r="CK147" i="4"/>
  <c r="CK184" i="4" s="1"/>
  <c r="CK205" i="4" s="1"/>
  <c r="CK152" i="4"/>
  <c r="CK189" i="4" s="1"/>
  <c r="CJ161" i="4"/>
  <c r="CK138" i="4"/>
  <c r="CK175" i="4" s="1"/>
  <c r="CK133" i="4"/>
  <c r="CK170" i="4" s="1"/>
  <c r="CK153" i="4"/>
  <c r="CK190" i="4" s="1"/>
  <c r="CK160" i="4"/>
  <c r="CK197" i="4" s="1"/>
  <c r="CK127" i="4"/>
  <c r="CK164" i="4" s="1"/>
  <c r="CI137" i="7"/>
  <c r="CJ35" i="7" s="1"/>
  <c r="CK99" i="4"/>
  <c r="CK107" i="4" s="1"/>
  <c r="CK98" i="4"/>
  <c r="CK106" i="4" s="1"/>
  <c r="CJ75" i="4"/>
  <c r="CJ79" i="4" s="1"/>
  <c r="CK103" i="4"/>
  <c r="CK111" i="4" s="1"/>
  <c r="CK120" i="4" s="1"/>
  <c r="CK33" i="4"/>
  <c r="CK49" i="4" s="1"/>
  <c r="CK58" i="4" s="1"/>
  <c r="CJ45" i="7"/>
  <c r="CJ79" i="7" s="1"/>
  <c r="CJ46" i="7"/>
  <c r="CJ80" i="7" s="1"/>
  <c r="CJ51" i="7"/>
  <c r="CJ85" i="7" s="1"/>
  <c r="CJ53" i="7"/>
  <c r="CJ87" i="7" s="1"/>
  <c r="CJ47" i="7"/>
  <c r="CJ50" i="7"/>
  <c r="CJ84" i="7" s="1"/>
  <c r="CJ52" i="7"/>
  <c r="CJ86" i="7" s="1"/>
  <c r="CJ54" i="7"/>
  <c r="CJ88" i="7" s="1"/>
  <c r="CJ49" i="7"/>
  <c r="CJ83" i="7" s="1"/>
  <c r="CJ56" i="7"/>
  <c r="CJ90" i="7" s="1"/>
  <c r="CJ58" i="7"/>
  <c r="CJ92" i="7" s="1"/>
  <c r="CJ48" i="7"/>
  <c r="CJ82" i="7" s="1"/>
  <c r="CJ55" i="7"/>
  <c r="CJ89" i="7" s="1"/>
  <c r="CJ57" i="7"/>
  <c r="CJ91" i="7" s="1"/>
  <c r="CJ62" i="7"/>
  <c r="CJ96" i="7" s="1"/>
  <c r="CJ64" i="7"/>
  <c r="CJ98" i="7" s="1"/>
  <c r="CJ60" i="7"/>
  <c r="CJ94" i="7" s="1"/>
  <c r="CJ63" i="7"/>
  <c r="CJ97" i="7" s="1"/>
  <c r="CJ66" i="7"/>
  <c r="CJ59" i="7"/>
  <c r="CJ93" i="7" s="1"/>
  <c r="CJ69" i="7"/>
  <c r="CJ61" i="7"/>
  <c r="CJ95" i="7" s="1"/>
  <c r="CJ65" i="7"/>
  <c r="CJ67" i="7"/>
  <c r="CJ71" i="7"/>
  <c r="CJ139" i="7" s="1"/>
  <c r="CK37" i="7" s="1"/>
  <c r="CJ68" i="7"/>
  <c r="CJ74" i="7"/>
  <c r="CJ142" i="7" s="1"/>
  <c r="CK40" i="7" s="1"/>
  <c r="CJ70" i="7"/>
  <c r="CJ138" i="7" s="1"/>
  <c r="CK36" i="7" s="1"/>
  <c r="CJ72" i="7"/>
  <c r="CJ140" i="7" s="1"/>
  <c r="CK38" i="7" s="1"/>
  <c r="CJ73" i="7"/>
  <c r="CJ141" i="7" s="1"/>
  <c r="CK39" i="7" s="1"/>
  <c r="CK35" i="4"/>
  <c r="CK51" i="4" s="1"/>
  <c r="CK60" i="4" s="1"/>
  <c r="CJ74" i="4"/>
  <c r="CJ78" i="4" s="1"/>
  <c r="CK36" i="4"/>
  <c r="CK52" i="4" s="1"/>
  <c r="CK61" i="4" s="1"/>
  <c r="CK102" i="4"/>
  <c r="CK110" i="4" s="1"/>
  <c r="CK119" i="4" s="1"/>
  <c r="CL10" i="4"/>
  <c r="CL103" i="4" s="1"/>
  <c r="CK34" i="4"/>
  <c r="CK50" i="4" s="1"/>
  <c r="CK59" i="4" s="1"/>
  <c r="CK32" i="4"/>
  <c r="CK48" i="4" s="1"/>
  <c r="CK57" i="4" s="1"/>
  <c r="CK101" i="4"/>
  <c r="CK109" i="4" s="1"/>
  <c r="CK118" i="4" s="1"/>
  <c r="CK31" i="4"/>
  <c r="CK47" i="4" s="1"/>
  <c r="CK56" i="4" s="1"/>
  <c r="CL4" i="7"/>
  <c r="CK5" i="7"/>
  <c r="CK6" i="7" s="1"/>
  <c r="CG39" i="8"/>
  <c r="CF39" i="8"/>
  <c r="CF47" i="8" s="1"/>
  <c r="CH42" i="8"/>
  <c r="CH43" i="8"/>
  <c r="CH46" i="8"/>
  <c r="CH44" i="8"/>
  <c r="CG26" i="8"/>
  <c r="CO1" i="8"/>
  <c r="CN2" i="8"/>
  <c r="CI121" i="4"/>
  <c r="CI17" i="8"/>
  <c r="CI18" i="8"/>
  <c r="CI34" i="8"/>
  <c r="CI22" i="8"/>
  <c r="CI33" i="8"/>
  <c r="CI21" i="8"/>
  <c r="CI31" i="8"/>
  <c r="CI19" i="8"/>
  <c r="CI32" i="8"/>
  <c r="CI20" i="8"/>
  <c r="CH27" i="8"/>
  <c r="CH15" i="8"/>
  <c r="CJ112" i="4"/>
  <c r="CK108" i="4"/>
  <c r="CK117" i="4" s="1"/>
  <c r="CI80" i="4"/>
  <c r="CH85" i="4"/>
  <c r="CL91" i="4"/>
  <c r="CL90" i="4"/>
  <c r="CI53" i="4"/>
  <c r="CH14" i="8" s="1"/>
  <c r="CI56" i="4"/>
  <c r="CI63" i="4" s="1"/>
  <c r="CL70" i="4"/>
  <c r="CL71" i="4"/>
  <c r="CJ53" i="4"/>
  <c r="CI14" i="8" s="1"/>
  <c r="CL43" i="4"/>
  <c r="CL42" i="4"/>
  <c r="CL41" i="4"/>
  <c r="CL40" i="4"/>
  <c r="CL39" i="4"/>
  <c r="CL44" i="4"/>
  <c r="CL12" i="4"/>
  <c r="CL9" i="4"/>
  <c r="BW41" i="6"/>
  <c r="BV99" i="8" s="1"/>
  <c r="CK221" i="4"/>
  <c r="CJ57" i="8" s="1"/>
  <c r="CK220" i="4"/>
  <c r="CJ56" i="8" s="1"/>
  <c r="CK219" i="4"/>
  <c r="CJ55" i="8" s="1"/>
  <c r="CK218" i="4"/>
  <c r="CJ54" i="8" s="1"/>
  <c r="CK223" i="4"/>
  <c r="CJ59" i="8" s="1"/>
  <c r="CK222" i="4"/>
  <c r="CJ58" i="8" s="1"/>
  <c r="CK225" i="4"/>
  <c r="CJ61" i="8" s="1"/>
  <c r="CK224" i="4"/>
  <c r="CJ60" i="8" s="1"/>
  <c r="CK227" i="4"/>
  <c r="CJ63" i="8" s="1"/>
  <c r="CK231" i="4"/>
  <c r="CJ67" i="8" s="1"/>
  <c r="CK226" i="4"/>
  <c r="CJ62" i="8" s="1"/>
  <c r="CK229" i="4"/>
  <c r="CJ65" i="8" s="1"/>
  <c r="CK228" i="4"/>
  <c r="CJ64" i="8" s="1"/>
  <c r="CK234" i="4"/>
  <c r="CJ70" i="8" s="1"/>
  <c r="CK230" i="4"/>
  <c r="CJ66" i="8" s="1"/>
  <c r="CK233" i="4"/>
  <c r="CJ69" i="8" s="1"/>
  <c r="CK232" i="4"/>
  <c r="CJ68" i="8" s="1"/>
  <c r="CM2" i="4"/>
  <c r="CN1" i="4"/>
  <c r="CI136" i="7"/>
  <c r="CJ34" i="7" s="1"/>
  <c r="CI119" i="7"/>
  <c r="CJ17" i="7" s="1"/>
  <c r="CE92" i="8"/>
  <c r="CE91" i="8"/>
  <c r="CI120" i="7"/>
  <c r="CJ18" i="7" s="1"/>
  <c r="CI133" i="7"/>
  <c r="CJ31" i="7" s="1"/>
  <c r="CI116" i="7"/>
  <c r="CJ14" i="7" s="1"/>
  <c r="CP4" i="24"/>
  <c r="CO8" i="24"/>
  <c r="CO3" i="24"/>
  <c r="CO78" i="24"/>
  <c r="CO112" i="24"/>
  <c r="CI128" i="7"/>
  <c r="CJ26" i="7" s="1"/>
  <c r="CI114" i="7"/>
  <c r="CJ12" i="7" s="1"/>
  <c r="CI130" i="7"/>
  <c r="CJ28" i="7" s="1"/>
  <c r="CI117" i="7"/>
  <c r="CJ15" i="7" s="1"/>
  <c r="CI127" i="7"/>
  <c r="CJ25" i="7" s="1"/>
  <c r="CJ33" i="6"/>
  <c r="CI134" i="8" s="1"/>
  <c r="CH136" i="8"/>
  <c r="CM11" i="4"/>
  <c r="CI125" i="7"/>
  <c r="CJ23" i="7" s="1"/>
  <c r="CI129" i="7"/>
  <c r="CJ27" i="7" s="1"/>
  <c r="CJ100" i="7"/>
  <c r="AT143" i="7"/>
  <c r="AU11" i="7"/>
  <c r="AT148" i="7"/>
  <c r="CI108" i="8"/>
  <c r="CI46" i="6"/>
  <c r="CJ18" i="6"/>
  <c r="CI134" i="7"/>
  <c r="CJ32" i="7" s="1"/>
  <c r="CH33" i="7"/>
  <c r="CH135" i="7" s="1"/>
  <c r="CG147" i="7"/>
  <c r="CM4" i="4"/>
  <c r="CL3" i="4"/>
  <c r="CI152" i="7"/>
  <c r="CI81" i="7"/>
  <c r="CK151" i="7"/>
  <c r="CK145" i="7"/>
  <c r="CK112" i="7"/>
  <c r="CK78" i="7"/>
  <c r="CK44" i="7"/>
  <c r="CK10" i="7"/>
  <c r="CK3" i="7"/>
  <c r="CJ103" i="7"/>
  <c r="CG235" i="4"/>
  <c r="CJ39" i="6"/>
  <c r="CI121" i="7"/>
  <c r="CJ19" i="7" s="1"/>
  <c r="CI45" i="6"/>
  <c r="CI40" i="6"/>
  <c r="CJ17" i="6"/>
  <c r="CI154" i="7"/>
  <c r="CI75" i="7"/>
  <c r="CI79" i="7"/>
  <c r="CH109" i="7"/>
  <c r="CG73" i="8" s="1"/>
  <c r="CH217" i="4"/>
  <c r="CG53" i="8" s="1"/>
  <c r="CH216" i="4"/>
  <c r="CG52" i="8" s="1"/>
  <c r="CJ99" i="7"/>
  <c r="CJ38" i="6"/>
  <c r="CI122" i="7"/>
  <c r="CJ20" i="7" s="1"/>
  <c r="CI123" i="7"/>
  <c r="CJ21" i="7" s="1"/>
  <c r="CI126" i="7"/>
  <c r="CJ24" i="7" s="1"/>
  <c r="CK24" i="6"/>
  <c r="CK25" i="6"/>
  <c r="CK13" i="6"/>
  <c r="CK32" i="6" s="1"/>
  <c r="CK11" i="6"/>
  <c r="CK30" i="6" s="1"/>
  <c r="CK23" i="6"/>
  <c r="CK3" i="6"/>
  <c r="CK12" i="6"/>
  <c r="CK31" i="6" s="1"/>
  <c r="CL4" i="6"/>
  <c r="BU99" i="8"/>
  <c r="BU104" i="8"/>
  <c r="BU106" i="8" s="1"/>
  <c r="CI20" i="6"/>
  <c r="CI90" i="7"/>
  <c r="CI124" i="7" s="1"/>
  <c r="CJ22" i="7" s="1"/>
  <c r="CJ102" i="7"/>
  <c r="CI131" i="7"/>
  <c r="CJ29" i="7" s="1"/>
  <c r="CL4" i="5"/>
  <c r="CK5" i="5"/>
  <c r="CK3" i="5"/>
  <c r="CG146" i="7"/>
  <c r="CH13" i="7"/>
  <c r="CH115" i="7" s="1"/>
  <c r="CI118" i="7"/>
  <c r="CJ16" i="7" s="1"/>
  <c r="CI153" i="7"/>
  <c r="CH128" i="8" s="1"/>
  <c r="CI101" i="7"/>
  <c r="CG127" i="8"/>
  <c r="CG129" i="8" s="1"/>
  <c r="CH155" i="7"/>
  <c r="CJ26" i="6"/>
  <c r="CI133" i="8" s="1"/>
  <c r="CJ37" i="6"/>
  <c r="CJ116" i="8"/>
  <c r="CJ80" i="8"/>
  <c r="CK4" i="8"/>
  <c r="CK132" i="8" s="1"/>
  <c r="CJ11" i="8"/>
  <c r="CJ7" i="8"/>
  <c r="CJ6" i="8"/>
  <c r="CJ5" i="8"/>
  <c r="CJ3" i="8"/>
  <c r="CI47" i="6"/>
  <c r="CJ19" i="6"/>
  <c r="CI132" i="7"/>
  <c r="CJ30" i="7" s="1"/>
  <c r="CN107" i="7" l="1"/>
  <c r="CN2" i="7"/>
  <c r="CN106" i="7"/>
  <c r="CN104" i="7"/>
  <c r="CN105" i="7"/>
  <c r="CN108" i="7"/>
  <c r="CO1" i="7"/>
  <c r="CP1" i="5"/>
  <c r="CO2" i="5"/>
  <c r="CG120" i="8"/>
  <c r="CO2" i="6"/>
  <c r="CP1" i="6"/>
  <c r="CP1" i="24"/>
  <c r="CO2" i="24"/>
  <c r="CM23" i="4"/>
  <c r="CM20" i="4"/>
  <c r="CM24" i="4"/>
  <c r="CM22" i="4"/>
  <c r="CM25" i="4"/>
  <c r="CM21" i="4"/>
  <c r="CJ83" i="4"/>
  <c r="CK203" i="4"/>
  <c r="CL26" i="4"/>
  <c r="CJ211" i="4"/>
  <c r="CJ84" i="4"/>
  <c r="CI28" i="8" s="1"/>
  <c r="CK115" i="4"/>
  <c r="CJ29" i="8" s="1"/>
  <c r="CK201" i="4"/>
  <c r="CK62" i="4" s="1"/>
  <c r="CK63" i="4" s="1"/>
  <c r="CJ26" i="8" s="1"/>
  <c r="CK202" i="4"/>
  <c r="CK206" i="4"/>
  <c r="CK116" i="4" s="1"/>
  <c r="CJ30" i="8" s="1"/>
  <c r="CK204" i="4"/>
  <c r="CK215" i="4"/>
  <c r="CJ51" i="8" s="1"/>
  <c r="CH23" i="8"/>
  <c r="CI48" i="6"/>
  <c r="CH74" i="8" s="1"/>
  <c r="CH121" i="8" s="1"/>
  <c r="CH40" i="8"/>
  <c r="CI16" i="8"/>
  <c r="CG71" i="8"/>
  <c r="CH28" i="5" s="1"/>
  <c r="CG35" i="8"/>
  <c r="CH19" i="5" s="1"/>
  <c r="CF48" i="8"/>
  <c r="CF72" i="8"/>
  <c r="CF75" i="8" s="1"/>
  <c r="CG40" i="5" s="1"/>
  <c r="CJ198" i="4"/>
  <c r="CJ137" i="7"/>
  <c r="CK35" i="7" s="1"/>
  <c r="CL134" i="4"/>
  <c r="CL171" i="4" s="1"/>
  <c r="CL144" i="4"/>
  <c r="CL181" i="4" s="1"/>
  <c r="CL158" i="4"/>
  <c r="CL195" i="4" s="1"/>
  <c r="CL135" i="4"/>
  <c r="CL172" i="4" s="1"/>
  <c r="CL146" i="4"/>
  <c r="CL183" i="4" s="1"/>
  <c r="CL149" i="4"/>
  <c r="CL186" i="4" s="1"/>
  <c r="CL159" i="4"/>
  <c r="CL196" i="4" s="1"/>
  <c r="CL152" i="4"/>
  <c r="CL189" i="4" s="1"/>
  <c r="CL128" i="4"/>
  <c r="CL165" i="4" s="1"/>
  <c r="CL136" i="4"/>
  <c r="CL173" i="4" s="1"/>
  <c r="CL148" i="4"/>
  <c r="CL185" i="4" s="1"/>
  <c r="CL150" i="4"/>
  <c r="CL187" i="4" s="1"/>
  <c r="CL160" i="4"/>
  <c r="CL197" i="4" s="1"/>
  <c r="CL155" i="4"/>
  <c r="CL192" i="4" s="1"/>
  <c r="CL130" i="4"/>
  <c r="CL167" i="4" s="1"/>
  <c r="CL138" i="4"/>
  <c r="CL175" i="4" s="1"/>
  <c r="CL151" i="4"/>
  <c r="CL188" i="4" s="1"/>
  <c r="CL154" i="4"/>
  <c r="CL191" i="4" s="1"/>
  <c r="CL145" i="4"/>
  <c r="CL182" i="4" s="1"/>
  <c r="CK161" i="4"/>
  <c r="CL131" i="4"/>
  <c r="CL168" i="4" s="1"/>
  <c r="CL139" i="4"/>
  <c r="CL176" i="4" s="1"/>
  <c r="CL141" i="4"/>
  <c r="CL178" i="4" s="1"/>
  <c r="CL153" i="4"/>
  <c r="CL190" i="4" s="1"/>
  <c r="CL137" i="4"/>
  <c r="CL174" i="4" s="1"/>
  <c r="CL132" i="4"/>
  <c r="CL169" i="4" s="1"/>
  <c r="CL140" i="4"/>
  <c r="CL177" i="4" s="1"/>
  <c r="CL142" i="4"/>
  <c r="CL179" i="4" s="1"/>
  <c r="CL156" i="4"/>
  <c r="CL193" i="4" s="1"/>
  <c r="CL129" i="4"/>
  <c r="CL166" i="4" s="1"/>
  <c r="CL133" i="4"/>
  <c r="CL170" i="4" s="1"/>
  <c r="CL147" i="4"/>
  <c r="CL184" i="4" s="1"/>
  <c r="CL205" i="4" s="1"/>
  <c r="CL143" i="4"/>
  <c r="CL180" i="4" s="1"/>
  <c r="CL157" i="4"/>
  <c r="CL194" i="4" s="1"/>
  <c r="CL100" i="4"/>
  <c r="CL108" i="4" s="1"/>
  <c r="CL117" i="4" s="1"/>
  <c r="CL33" i="4"/>
  <c r="CL49" i="4" s="1"/>
  <c r="CL58" i="4" s="1"/>
  <c r="CL35" i="4"/>
  <c r="CL51" i="4" s="1"/>
  <c r="CL60" i="4" s="1"/>
  <c r="CL34" i="4"/>
  <c r="CL50" i="4" s="1"/>
  <c r="CL59" i="4" s="1"/>
  <c r="CL98" i="4"/>
  <c r="CL106" i="4" s="1"/>
  <c r="CL31" i="4"/>
  <c r="CL99" i="4"/>
  <c r="CL107" i="4" s="1"/>
  <c r="CK75" i="4"/>
  <c r="CK79" i="4" s="1"/>
  <c r="CL101" i="4"/>
  <c r="CL109" i="4" s="1"/>
  <c r="CL118" i="4" s="1"/>
  <c r="CL102" i="4"/>
  <c r="CL110" i="4" s="1"/>
  <c r="CL119" i="4" s="1"/>
  <c r="CK74" i="4"/>
  <c r="CK78" i="4" s="1"/>
  <c r="CK45" i="7"/>
  <c r="CK47" i="7"/>
  <c r="CK49" i="7"/>
  <c r="CK83" i="7" s="1"/>
  <c r="CK51" i="7"/>
  <c r="CK85" i="7" s="1"/>
  <c r="CK53" i="7"/>
  <c r="CK87" i="7" s="1"/>
  <c r="CK46" i="7"/>
  <c r="CK80" i="7" s="1"/>
  <c r="CK48" i="7"/>
  <c r="CK82" i="7" s="1"/>
  <c r="CK50" i="7"/>
  <c r="CK84" i="7" s="1"/>
  <c r="CK56" i="7"/>
  <c r="CK90" i="7" s="1"/>
  <c r="CK55" i="7"/>
  <c r="CK89" i="7" s="1"/>
  <c r="CK57" i="7"/>
  <c r="CK91" i="7" s="1"/>
  <c r="CK62" i="7"/>
  <c r="CK96" i="7" s="1"/>
  <c r="CK64" i="7"/>
  <c r="CK98" i="7" s="1"/>
  <c r="CK52" i="7"/>
  <c r="CK86" i="7" s="1"/>
  <c r="CK66" i="7"/>
  <c r="CK58" i="7"/>
  <c r="CK92" i="7" s="1"/>
  <c r="CK59" i="7"/>
  <c r="CK93" i="7" s="1"/>
  <c r="CK69" i="7"/>
  <c r="CK61" i="7"/>
  <c r="CK95" i="7" s="1"/>
  <c r="CK63" i="7"/>
  <c r="CK97" i="7" s="1"/>
  <c r="CK60" i="7"/>
  <c r="CK94" i="7" s="1"/>
  <c r="CK72" i="7"/>
  <c r="CK140" i="7" s="1"/>
  <c r="CL38" i="7" s="1"/>
  <c r="CK68" i="7"/>
  <c r="CK73" i="7"/>
  <c r="CK141" i="7" s="1"/>
  <c r="CL39" i="7" s="1"/>
  <c r="CK54" i="7"/>
  <c r="CK88" i="7" s="1"/>
  <c r="CK70" i="7"/>
  <c r="CK138" i="7" s="1"/>
  <c r="CL36" i="7" s="1"/>
  <c r="CK65" i="7"/>
  <c r="CK67" i="7"/>
  <c r="CK71" i="7"/>
  <c r="CK139" i="7" s="1"/>
  <c r="CL37" i="7" s="1"/>
  <c r="CK74" i="7"/>
  <c r="CK142" i="7" s="1"/>
  <c r="CL40" i="7" s="1"/>
  <c r="CM10" i="4"/>
  <c r="CM103" i="4" s="1"/>
  <c r="CL32" i="4"/>
  <c r="CL48" i="4" s="1"/>
  <c r="CL57" i="4" s="1"/>
  <c r="CL36" i="4"/>
  <c r="CL52" i="4" s="1"/>
  <c r="CL61" i="4" s="1"/>
  <c r="CM4" i="7"/>
  <c r="CL5" i="7"/>
  <c r="CL6" i="7" s="1"/>
  <c r="CI38" i="8"/>
  <c r="CH39" i="8"/>
  <c r="CI45" i="8"/>
  <c r="CI46" i="8"/>
  <c r="CI44" i="8"/>
  <c r="CI42" i="8"/>
  <c r="CG38" i="8"/>
  <c r="CG47" i="8" s="1"/>
  <c r="CI43" i="8"/>
  <c r="CI41" i="8"/>
  <c r="CH26" i="8"/>
  <c r="CO2" i="8"/>
  <c r="CP1" i="8"/>
  <c r="CJ31" i="8"/>
  <c r="CJ19" i="8"/>
  <c r="CJ18" i="8"/>
  <c r="CJ34" i="8"/>
  <c r="CJ22" i="8"/>
  <c r="CJ121" i="4"/>
  <c r="CJ33" i="8"/>
  <c r="CJ21" i="8"/>
  <c r="CJ32" i="8"/>
  <c r="CJ20" i="8"/>
  <c r="CJ17" i="8"/>
  <c r="CI85" i="4"/>
  <c r="CI15" i="8"/>
  <c r="CK112" i="4"/>
  <c r="CL111" i="4"/>
  <c r="CL120" i="4" s="1"/>
  <c r="CJ80" i="4"/>
  <c r="CM91" i="4"/>
  <c r="CM90" i="4"/>
  <c r="CM71" i="4"/>
  <c r="CM70" i="4"/>
  <c r="CK53" i="4"/>
  <c r="CJ14" i="8" s="1"/>
  <c r="CM43" i="4"/>
  <c r="CM42" i="4"/>
  <c r="CM41" i="4"/>
  <c r="CM40" i="4"/>
  <c r="CM39" i="4"/>
  <c r="CM44" i="4"/>
  <c r="CM12" i="4"/>
  <c r="CM9" i="4"/>
  <c r="BV104" i="8"/>
  <c r="BV106" i="8" s="1"/>
  <c r="BX41" i="6"/>
  <c r="BW99" i="8" s="1"/>
  <c r="CJ154" i="7"/>
  <c r="CL222" i="4"/>
  <c r="CK58" i="8" s="1"/>
  <c r="CL221" i="4"/>
  <c r="CK57" i="8" s="1"/>
  <c r="CL220" i="4"/>
  <c r="CK56" i="8" s="1"/>
  <c r="CL219" i="4"/>
  <c r="CK55" i="8" s="1"/>
  <c r="CL218" i="4"/>
  <c r="CK54" i="8" s="1"/>
  <c r="CL225" i="4"/>
  <c r="CK61" i="8" s="1"/>
  <c r="CL224" i="4"/>
  <c r="CK60" i="8" s="1"/>
  <c r="CL223" i="4"/>
  <c r="CK59" i="8" s="1"/>
  <c r="CL228" i="4"/>
  <c r="CK64" i="8" s="1"/>
  <c r="CL227" i="4"/>
  <c r="CK63" i="8" s="1"/>
  <c r="CL232" i="4"/>
  <c r="CK68" i="8" s="1"/>
  <c r="CL226" i="4"/>
  <c r="CK62" i="8" s="1"/>
  <c r="CL230" i="4"/>
  <c r="CK66" i="8" s="1"/>
  <c r="CL229" i="4"/>
  <c r="CK65" i="8" s="1"/>
  <c r="CL233" i="4"/>
  <c r="CK69" i="8" s="1"/>
  <c r="CL234" i="4"/>
  <c r="CK70" i="8" s="1"/>
  <c r="CL231" i="4"/>
  <c r="CK67" i="8" s="1"/>
  <c r="CL127" i="4"/>
  <c r="CL164" i="4" s="1"/>
  <c r="CO1" i="4"/>
  <c r="CN2" i="4"/>
  <c r="CJ136" i="7"/>
  <c r="CK34" i="7" s="1"/>
  <c r="CJ119" i="7"/>
  <c r="CK17" i="7" s="1"/>
  <c r="CJ120" i="7"/>
  <c r="CK18" i="7" s="1"/>
  <c r="CF92" i="8"/>
  <c r="CF91" i="8"/>
  <c r="CJ116" i="7"/>
  <c r="CK14" i="7" s="1"/>
  <c r="CJ127" i="7"/>
  <c r="CK25" i="7" s="1"/>
  <c r="CP8" i="24"/>
  <c r="CP3" i="24"/>
  <c r="CQ4" i="24"/>
  <c r="CP112" i="24"/>
  <c r="CP78" i="24"/>
  <c r="CJ125" i="7"/>
  <c r="CK23" i="7" s="1"/>
  <c r="CJ124" i="7"/>
  <c r="CK22" i="7" s="1"/>
  <c r="CJ123" i="7"/>
  <c r="CK21" i="7" s="1"/>
  <c r="CJ134" i="7"/>
  <c r="CK32" i="7" s="1"/>
  <c r="CK102" i="7"/>
  <c r="CJ118" i="7"/>
  <c r="CK16" i="7" s="1"/>
  <c r="CI136" i="8"/>
  <c r="CJ128" i="7"/>
  <c r="CK26" i="7" s="1"/>
  <c r="CJ122" i="7"/>
  <c r="CK20" i="7" s="1"/>
  <c r="CN11" i="4"/>
  <c r="CJ131" i="7"/>
  <c r="CK29" i="7" s="1"/>
  <c r="CK26" i="6"/>
  <c r="CJ133" i="8" s="1"/>
  <c r="CK37" i="6"/>
  <c r="CI109" i="7"/>
  <c r="CH73" i="8" s="1"/>
  <c r="CJ45" i="6"/>
  <c r="CJ40" i="6"/>
  <c r="CK17" i="6"/>
  <c r="CK33" i="6"/>
  <c r="CJ121" i="7"/>
  <c r="CK19" i="7" s="1"/>
  <c r="CK103" i="7"/>
  <c r="CK100" i="7"/>
  <c r="CJ133" i="7"/>
  <c r="CK31" i="7" s="1"/>
  <c r="CJ117" i="7"/>
  <c r="CK15" i="7" s="1"/>
  <c r="CJ126" i="7"/>
  <c r="CK24" i="7" s="1"/>
  <c r="CJ47" i="6"/>
  <c r="CK19" i="6"/>
  <c r="CH146" i="7"/>
  <c r="CI13" i="7"/>
  <c r="CI115" i="7" s="1"/>
  <c r="CJ152" i="7"/>
  <c r="CJ81" i="7"/>
  <c r="CK39" i="6"/>
  <c r="CJ46" i="6"/>
  <c r="CK18" i="6"/>
  <c r="CJ114" i="7"/>
  <c r="CK12" i="7" s="1"/>
  <c r="CL145" i="7"/>
  <c r="CL112" i="7"/>
  <c r="CL151" i="7"/>
  <c r="CL78" i="7"/>
  <c r="CL44" i="7"/>
  <c r="CL10" i="7"/>
  <c r="CL3" i="7"/>
  <c r="CJ20" i="6"/>
  <c r="CK116" i="8"/>
  <c r="CK80" i="8"/>
  <c r="CL4" i="8"/>
  <c r="CL132" i="8" s="1"/>
  <c r="CK11" i="8"/>
  <c r="CK7" i="8"/>
  <c r="CK6" i="8"/>
  <c r="CK5" i="8"/>
  <c r="CK3" i="8"/>
  <c r="CJ132" i="7"/>
  <c r="CK30" i="7" s="1"/>
  <c r="CI217" i="4"/>
  <c r="CH53" i="8" s="1"/>
  <c r="CI216" i="4"/>
  <c r="CH52" i="8" s="1"/>
  <c r="CK38" i="6"/>
  <c r="CH235" i="4"/>
  <c r="CI33" i="7"/>
  <c r="CI135" i="7" s="1"/>
  <c r="CH147" i="7"/>
  <c r="CJ75" i="7"/>
  <c r="CM4" i="5"/>
  <c r="CL5" i="5"/>
  <c r="CL3" i="5"/>
  <c r="CL25" i="6"/>
  <c r="CL11" i="6"/>
  <c r="CL30" i="6" s="1"/>
  <c r="CL23" i="6"/>
  <c r="CL3" i="6"/>
  <c r="CL24" i="6"/>
  <c r="CL12" i="6"/>
  <c r="CL31" i="6" s="1"/>
  <c r="CM4" i="6"/>
  <c r="CL13" i="6"/>
  <c r="CL32" i="6" s="1"/>
  <c r="CK99" i="7"/>
  <c r="CN4" i="4"/>
  <c r="CM3" i="4"/>
  <c r="CJ108" i="8"/>
  <c r="CH127" i="8"/>
  <c r="CH129" i="8" s="1"/>
  <c r="CI155" i="7"/>
  <c r="AS93" i="8"/>
  <c r="AS94" i="8" s="1"/>
  <c r="AT149" i="7"/>
  <c r="CJ129" i="7"/>
  <c r="CK27" i="7" s="1"/>
  <c r="CJ130" i="7"/>
  <c r="CK28" i="7" s="1"/>
  <c r="CJ153" i="7"/>
  <c r="CI128" i="8" s="1"/>
  <c r="CJ101" i="7"/>
  <c r="AU113" i="7"/>
  <c r="AU41" i="7"/>
  <c r="CO105" i="7" l="1"/>
  <c r="CO107" i="7"/>
  <c r="CO104" i="7"/>
  <c r="CO108" i="7"/>
  <c r="CO2" i="7"/>
  <c r="CP1" i="7"/>
  <c r="CO106" i="7"/>
  <c r="CQ1" i="5"/>
  <c r="CP2" i="5"/>
  <c r="CH120" i="8"/>
  <c r="CP2" i="6"/>
  <c r="CQ1" i="6"/>
  <c r="CQ1" i="24"/>
  <c r="CP2" i="24"/>
  <c r="CL203" i="4"/>
  <c r="CK83" i="4"/>
  <c r="CN23" i="4"/>
  <c r="CN24" i="4"/>
  <c r="CN25" i="4"/>
  <c r="CN21" i="4"/>
  <c r="CN20" i="4"/>
  <c r="CN22" i="4"/>
  <c r="CI23" i="8"/>
  <c r="CK84" i="4"/>
  <c r="CJ28" i="8" s="1"/>
  <c r="CL201" i="4"/>
  <c r="CL62" i="4" s="1"/>
  <c r="CM26" i="4"/>
  <c r="CK211" i="4"/>
  <c r="CL115" i="4"/>
  <c r="CK29" i="8" s="1"/>
  <c r="CL202" i="4"/>
  <c r="CL204" i="4"/>
  <c r="CL206" i="4"/>
  <c r="CL116" i="4" s="1"/>
  <c r="CK30" i="8" s="1"/>
  <c r="CI40" i="8"/>
  <c r="CJ48" i="6"/>
  <c r="CI74" i="8" s="1"/>
  <c r="CI121" i="8" s="1"/>
  <c r="CL215" i="4"/>
  <c r="CK51" i="8" s="1"/>
  <c r="CH71" i="8"/>
  <c r="CI28" i="5" s="1"/>
  <c r="CH35" i="8"/>
  <c r="CI19" i="5" s="1"/>
  <c r="CG48" i="8"/>
  <c r="CG72" i="8"/>
  <c r="CG75" i="8" s="1"/>
  <c r="CH40" i="5" s="1"/>
  <c r="CK198" i="4"/>
  <c r="CM132" i="4"/>
  <c r="CM169" i="4" s="1"/>
  <c r="CM140" i="4"/>
  <c r="CM177" i="4" s="1"/>
  <c r="CM143" i="4"/>
  <c r="CM180" i="4" s="1"/>
  <c r="CM156" i="4"/>
  <c r="CM193" i="4" s="1"/>
  <c r="CM133" i="4"/>
  <c r="CM170" i="4" s="1"/>
  <c r="CM147" i="4"/>
  <c r="CM184" i="4" s="1"/>
  <c r="CM205" i="4" s="1"/>
  <c r="CM144" i="4"/>
  <c r="CM181" i="4" s="1"/>
  <c r="CM157" i="4"/>
  <c r="CM194" i="4" s="1"/>
  <c r="CM134" i="4"/>
  <c r="CM171" i="4" s="1"/>
  <c r="CM146" i="4"/>
  <c r="CM183" i="4" s="1"/>
  <c r="CM149" i="4"/>
  <c r="CM186" i="4" s="1"/>
  <c r="CM158" i="4"/>
  <c r="CM195" i="4" s="1"/>
  <c r="CM135" i="4"/>
  <c r="CM172" i="4" s="1"/>
  <c r="CM148" i="4"/>
  <c r="CM185" i="4" s="1"/>
  <c r="CM150" i="4"/>
  <c r="CM187" i="4" s="1"/>
  <c r="CM159" i="4"/>
  <c r="CM196" i="4" s="1"/>
  <c r="CL161" i="4"/>
  <c r="CM128" i="4"/>
  <c r="CM165" i="4" s="1"/>
  <c r="CM136" i="4"/>
  <c r="CM173" i="4" s="1"/>
  <c r="CM145" i="4"/>
  <c r="CM182" i="4" s="1"/>
  <c r="CM152" i="4"/>
  <c r="CM189" i="4" s="1"/>
  <c r="CM160" i="4"/>
  <c r="CM197" i="4" s="1"/>
  <c r="CM129" i="4"/>
  <c r="CM166" i="4" s="1"/>
  <c r="CM137" i="4"/>
  <c r="CM174" i="4" s="1"/>
  <c r="CM151" i="4"/>
  <c r="CM188" i="4" s="1"/>
  <c r="CM153" i="4"/>
  <c r="CM190" i="4" s="1"/>
  <c r="CM130" i="4"/>
  <c r="CM167" i="4" s="1"/>
  <c r="CM138" i="4"/>
  <c r="CM175" i="4" s="1"/>
  <c r="CM141" i="4"/>
  <c r="CM178" i="4" s="1"/>
  <c r="CM154" i="4"/>
  <c r="CM191" i="4" s="1"/>
  <c r="CM131" i="4"/>
  <c r="CM168" i="4" s="1"/>
  <c r="CM139" i="4"/>
  <c r="CM176" i="4" s="1"/>
  <c r="CM142" i="4"/>
  <c r="CM179" i="4" s="1"/>
  <c r="CM155" i="4"/>
  <c r="CM192" i="4" s="1"/>
  <c r="CJ16" i="8"/>
  <c r="CM36" i="4"/>
  <c r="CM52" i="4" s="1"/>
  <c r="CM61" i="4" s="1"/>
  <c r="CM31" i="4"/>
  <c r="CM47" i="4" s="1"/>
  <c r="CM56" i="4" s="1"/>
  <c r="CM34" i="4"/>
  <c r="CM50" i="4" s="1"/>
  <c r="CM59" i="4" s="1"/>
  <c r="CM35" i="4"/>
  <c r="CM51" i="4" s="1"/>
  <c r="CM60" i="4" s="1"/>
  <c r="CM32" i="4"/>
  <c r="CM48" i="4" s="1"/>
  <c r="CM57" i="4" s="1"/>
  <c r="CL74" i="4"/>
  <c r="CL78" i="4" s="1"/>
  <c r="CM33" i="4"/>
  <c r="CL47" i="7"/>
  <c r="CL49" i="7"/>
  <c r="CL83" i="7" s="1"/>
  <c r="CL46" i="7"/>
  <c r="CL80" i="7" s="1"/>
  <c r="CL45" i="7"/>
  <c r="CL48" i="7"/>
  <c r="CL82" i="7" s="1"/>
  <c r="CL54" i="7"/>
  <c r="CL88" i="7" s="1"/>
  <c r="CL55" i="7"/>
  <c r="CL89" i="7" s="1"/>
  <c r="CL50" i="7"/>
  <c r="CL84" i="7" s="1"/>
  <c r="CL53" i="7"/>
  <c r="CL87" i="7" s="1"/>
  <c r="CL52" i="7"/>
  <c r="CL86" i="7" s="1"/>
  <c r="CL56" i="7"/>
  <c r="CL90" i="7" s="1"/>
  <c r="CL51" i="7"/>
  <c r="CL85" i="7" s="1"/>
  <c r="CL57" i="7"/>
  <c r="CL91" i="7" s="1"/>
  <c r="CL59" i="7"/>
  <c r="CL93" i="7" s="1"/>
  <c r="CL65" i="7"/>
  <c r="CL60" i="7"/>
  <c r="CL94" i="7" s="1"/>
  <c r="CL66" i="7"/>
  <c r="CL70" i="7"/>
  <c r="CL138" i="7" s="1"/>
  <c r="CM36" i="7" s="1"/>
  <c r="CL58" i="7"/>
  <c r="CL92" i="7" s="1"/>
  <c r="CL62" i="7"/>
  <c r="CL96" i="7" s="1"/>
  <c r="CL61" i="7"/>
  <c r="CL95" i="7" s="1"/>
  <c r="CL63" i="7"/>
  <c r="CL97" i="7" s="1"/>
  <c r="CL64" i="7"/>
  <c r="CL68" i="7"/>
  <c r="CL72" i="7"/>
  <c r="CL140" i="7" s="1"/>
  <c r="CM38" i="7" s="1"/>
  <c r="CL67" i="7"/>
  <c r="CL69" i="7"/>
  <c r="CL73" i="7"/>
  <c r="CL141" i="7" s="1"/>
  <c r="CM39" i="7" s="1"/>
  <c r="CL71" i="7"/>
  <c r="CL139" i="7" s="1"/>
  <c r="CM37" i="7" s="1"/>
  <c r="CL74" i="7"/>
  <c r="CL142" i="7" s="1"/>
  <c r="CM40" i="7" s="1"/>
  <c r="CM98" i="4"/>
  <c r="CM106" i="4" s="1"/>
  <c r="CM99" i="4"/>
  <c r="CM107" i="4" s="1"/>
  <c r="CM100" i="4"/>
  <c r="CM108" i="4" s="1"/>
  <c r="CM117" i="4" s="1"/>
  <c r="CM101" i="4"/>
  <c r="CM109" i="4" s="1"/>
  <c r="CM118" i="4" s="1"/>
  <c r="CL75" i="4"/>
  <c r="CL79" i="4" s="1"/>
  <c r="CM102" i="4"/>
  <c r="CM110" i="4" s="1"/>
  <c r="CM119" i="4" s="1"/>
  <c r="CN10" i="4"/>
  <c r="CN98" i="4" s="1"/>
  <c r="CN4" i="7"/>
  <c r="CM5" i="7"/>
  <c r="CM6" i="7" s="1"/>
  <c r="CJ45" i="8"/>
  <c r="CJ38" i="8"/>
  <c r="CK17" i="8"/>
  <c r="CJ41" i="8"/>
  <c r="CJ43" i="8"/>
  <c r="CJ46" i="8"/>
  <c r="CJ42" i="8"/>
  <c r="CJ44" i="8"/>
  <c r="CH38" i="8"/>
  <c r="CH47" i="8" s="1"/>
  <c r="CI27" i="8"/>
  <c r="CJ85" i="4"/>
  <c r="CQ1" i="8"/>
  <c r="CP2" i="8"/>
  <c r="CK121" i="4"/>
  <c r="CK34" i="8"/>
  <c r="CK22" i="8"/>
  <c r="CK33" i="8"/>
  <c r="CK21" i="8"/>
  <c r="CK32" i="8"/>
  <c r="CK20" i="8"/>
  <c r="CK18" i="8"/>
  <c r="CK31" i="8"/>
  <c r="CK19" i="8"/>
  <c r="CJ15" i="8"/>
  <c r="CM111" i="4"/>
  <c r="CM120" i="4" s="1"/>
  <c r="CL112" i="4"/>
  <c r="CK80" i="4"/>
  <c r="CN90" i="4"/>
  <c r="CN91" i="4"/>
  <c r="CN71" i="4"/>
  <c r="CN70" i="4"/>
  <c r="CL47" i="4"/>
  <c r="CN43" i="4"/>
  <c r="CN42" i="4"/>
  <c r="CN40" i="4"/>
  <c r="CN39" i="4"/>
  <c r="CN41" i="4"/>
  <c r="CN44" i="4"/>
  <c r="CN12" i="4"/>
  <c r="CN9" i="4"/>
  <c r="BW104" i="8"/>
  <c r="BW106" i="8" s="1"/>
  <c r="BY41" i="6"/>
  <c r="CK108" i="8"/>
  <c r="CM127" i="4"/>
  <c r="CM164" i="4" s="1"/>
  <c r="CM221" i="4"/>
  <c r="CL57" i="8" s="1"/>
  <c r="CM220" i="4"/>
  <c r="CL56" i="8" s="1"/>
  <c r="CM219" i="4"/>
  <c r="CL55" i="8" s="1"/>
  <c r="CM218" i="4"/>
  <c r="CL54" i="8" s="1"/>
  <c r="CM222" i="4"/>
  <c r="CL58" i="8" s="1"/>
  <c r="CM225" i="4"/>
  <c r="CL61" i="8" s="1"/>
  <c r="CM224" i="4"/>
  <c r="CL60" i="8" s="1"/>
  <c r="CM223" i="4"/>
  <c r="CL59" i="8" s="1"/>
  <c r="CM229" i="4"/>
  <c r="CL65" i="8" s="1"/>
  <c r="CM228" i="4"/>
  <c r="CL64" i="8" s="1"/>
  <c r="CM233" i="4"/>
  <c r="CL69" i="8" s="1"/>
  <c r="CM232" i="4"/>
  <c r="CL68" i="8" s="1"/>
  <c r="CM231" i="4"/>
  <c r="CL67" i="8" s="1"/>
  <c r="CM234" i="4"/>
  <c r="CL70" i="8" s="1"/>
  <c r="CM226" i="4"/>
  <c r="CL62" i="8" s="1"/>
  <c r="CM230" i="4"/>
  <c r="CL66" i="8" s="1"/>
  <c r="CM227" i="4"/>
  <c r="CL63" i="8" s="1"/>
  <c r="CK20" i="6"/>
  <c r="CK114" i="7"/>
  <c r="CL12" i="7" s="1"/>
  <c r="CO2" i="4"/>
  <c r="CP1" i="4"/>
  <c r="CK136" i="7"/>
  <c r="CL34" i="7" s="1"/>
  <c r="CJ109" i="7"/>
  <c r="CI73" i="8" s="1"/>
  <c r="CG91" i="8"/>
  <c r="CG92" i="8"/>
  <c r="CK118" i="7"/>
  <c r="CL16" i="7" s="1"/>
  <c r="CK125" i="7"/>
  <c r="CL23" i="7" s="1"/>
  <c r="CR4" i="24"/>
  <c r="CQ3" i="24"/>
  <c r="CQ8" i="24"/>
  <c r="CQ78" i="24"/>
  <c r="CQ112" i="24"/>
  <c r="CK128" i="7"/>
  <c r="CL26" i="7" s="1"/>
  <c r="CK134" i="7"/>
  <c r="CL32" i="7" s="1"/>
  <c r="CK130" i="7"/>
  <c r="CL28" i="7" s="1"/>
  <c r="CK129" i="7"/>
  <c r="CL27" i="7" s="1"/>
  <c r="CK120" i="7"/>
  <c r="CL18" i="7" s="1"/>
  <c r="CO11" i="4"/>
  <c r="CM145" i="7"/>
  <c r="CM112" i="7"/>
  <c r="CM151" i="7"/>
  <c r="CM78" i="7"/>
  <c r="CM44" i="7"/>
  <c r="CM10" i="7"/>
  <c r="CM3" i="7"/>
  <c r="CL103" i="7"/>
  <c r="CK47" i="6"/>
  <c r="CL19" i="6"/>
  <c r="CK133" i="7"/>
  <c r="CL31" i="7" s="1"/>
  <c r="CJ134" i="8"/>
  <c r="CK127" i="7"/>
  <c r="CL25" i="7" s="1"/>
  <c r="CM24" i="6"/>
  <c r="CM25" i="6"/>
  <c r="CM11" i="6"/>
  <c r="CM30" i="6" s="1"/>
  <c r="CM23" i="6"/>
  <c r="CM3" i="6"/>
  <c r="CM12" i="6"/>
  <c r="CM31" i="6" s="1"/>
  <c r="CN4" i="6"/>
  <c r="CM13" i="6"/>
  <c r="CM32" i="6" s="1"/>
  <c r="CI147" i="7"/>
  <c r="CJ33" i="7"/>
  <c r="CJ135" i="7" s="1"/>
  <c r="CK119" i="7"/>
  <c r="CL17" i="7" s="1"/>
  <c r="CK216" i="4"/>
  <c r="CJ52" i="8" s="1"/>
  <c r="CK217" i="4"/>
  <c r="CJ53" i="8" s="1"/>
  <c r="CK137" i="7"/>
  <c r="CL35" i="7" s="1"/>
  <c r="CK153" i="7"/>
  <c r="CJ128" i="8" s="1"/>
  <c r="CK101" i="7"/>
  <c r="CL38" i="6"/>
  <c r="CN4" i="5"/>
  <c r="CM5" i="5"/>
  <c r="CM3" i="5"/>
  <c r="CI235" i="4"/>
  <c r="CI127" i="8"/>
  <c r="CI129" i="8" s="1"/>
  <c r="CJ155" i="7"/>
  <c r="AU143" i="7"/>
  <c r="AU148" i="7"/>
  <c r="AV11" i="7"/>
  <c r="CK152" i="7"/>
  <c r="CK81" i="7"/>
  <c r="CK116" i="7"/>
  <c r="CL14" i="7" s="1"/>
  <c r="CK46" i="6"/>
  <c r="CL18" i="6"/>
  <c r="CL98" i="7"/>
  <c r="CL99" i="7"/>
  <c r="CK117" i="7"/>
  <c r="CL15" i="7" s="1"/>
  <c r="CK154" i="7"/>
  <c r="CK75" i="7"/>
  <c r="CK79" i="7"/>
  <c r="CK45" i="6"/>
  <c r="CK40" i="6"/>
  <c r="CL17" i="6"/>
  <c r="CL26" i="6"/>
  <c r="CK133" i="8" s="1"/>
  <c r="CL37" i="6"/>
  <c r="CJ217" i="4"/>
  <c r="CI53" i="8" s="1"/>
  <c r="CJ216" i="4"/>
  <c r="CI52" i="8" s="1"/>
  <c r="CK124" i="7"/>
  <c r="CL22" i="7" s="1"/>
  <c r="CK132" i="7"/>
  <c r="CL30" i="7" s="1"/>
  <c r="CI146" i="7"/>
  <c r="CJ13" i="7"/>
  <c r="CJ115" i="7" s="1"/>
  <c r="CK122" i="7"/>
  <c r="CL20" i="7" s="1"/>
  <c r="CK121" i="7"/>
  <c r="CL19" i="7" s="1"/>
  <c r="CL33" i="6"/>
  <c r="CL116" i="8"/>
  <c r="CL80" i="8"/>
  <c r="CM4" i="8"/>
  <c r="CM132" i="8" s="1"/>
  <c r="CL11" i="8"/>
  <c r="CL7" i="8"/>
  <c r="CL6" i="8"/>
  <c r="CL5" i="8"/>
  <c r="CL3" i="8"/>
  <c r="CL100" i="7"/>
  <c r="CL102" i="7"/>
  <c r="CK126" i="7"/>
  <c r="CL24" i="7" s="1"/>
  <c r="CN3" i="4"/>
  <c r="CO4" i="4"/>
  <c r="CL39" i="6"/>
  <c r="CK123" i="7"/>
  <c r="CL21" i="7" s="1"/>
  <c r="CK131" i="7"/>
  <c r="CL29" i="7" s="1"/>
  <c r="CP106" i="7" l="1"/>
  <c r="CP104" i="7"/>
  <c r="CQ1" i="7"/>
  <c r="CP108" i="7"/>
  <c r="CP105" i="7"/>
  <c r="CP107" i="7"/>
  <c r="CP2" i="7"/>
  <c r="CQ2" i="5"/>
  <c r="CR1" i="5"/>
  <c r="CJ120" i="8"/>
  <c r="CI120" i="8"/>
  <c r="CR1" i="6"/>
  <c r="CQ2" i="6"/>
  <c r="CR1" i="24"/>
  <c r="CQ2" i="24"/>
  <c r="CL83" i="4"/>
  <c r="CK27" i="8" s="1"/>
  <c r="CO21" i="4"/>
  <c r="CO22" i="4"/>
  <c r="CO24" i="4"/>
  <c r="CO25" i="4"/>
  <c r="CO20" i="4"/>
  <c r="CO23" i="4"/>
  <c r="CL84" i="4"/>
  <c r="CK28" i="8" s="1"/>
  <c r="CM201" i="4"/>
  <c r="CM62" i="4" s="1"/>
  <c r="CN26" i="4"/>
  <c r="CM115" i="4"/>
  <c r="CL29" i="8" s="1"/>
  <c r="CL211" i="4"/>
  <c r="CM203" i="4"/>
  <c r="CM206" i="4"/>
  <c r="CM116" i="4" s="1"/>
  <c r="CL30" i="8" s="1"/>
  <c r="CM202" i="4"/>
  <c r="CM204" i="4"/>
  <c r="CJ23" i="8"/>
  <c r="CK48" i="6"/>
  <c r="CJ74" i="8" s="1"/>
  <c r="CM215" i="4"/>
  <c r="CL51" i="8" s="1"/>
  <c r="CK16" i="8"/>
  <c r="CJ40" i="8"/>
  <c r="CK41" i="8"/>
  <c r="CJ71" i="8"/>
  <c r="CK28" i="5" s="1"/>
  <c r="CI71" i="8"/>
  <c r="CJ28" i="5" s="1"/>
  <c r="CI35" i="8"/>
  <c r="CJ19" i="5" s="1"/>
  <c r="CH48" i="8"/>
  <c r="CH72" i="8"/>
  <c r="CH75" i="8" s="1"/>
  <c r="CI40" i="5" s="1"/>
  <c r="CL198" i="4"/>
  <c r="CN133" i="4"/>
  <c r="CN170" i="4" s="1"/>
  <c r="CN141" i="4"/>
  <c r="CN178" i="4" s="1"/>
  <c r="CN149" i="4"/>
  <c r="CN186" i="4" s="1"/>
  <c r="CN157" i="4"/>
  <c r="CN194" i="4" s="1"/>
  <c r="CN134" i="4"/>
  <c r="CN171" i="4" s="1"/>
  <c r="CN142" i="4"/>
  <c r="CN179" i="4" s="1"/>
  <c r="CN151" i="4"/>
  <c r="CN188" i="4" s="1"/>
  <c r="CN158" i="4"/>
  <c r="CN195" i="4" s="1"/>
  <c r="CN135" i="4"/>
  <c r="CN172" i="4" s="1"/>
  <c r="CN143" i="4"/>
  <c r="CN180" i="4" s="1"/>
  <c r="CN150" i="4"/>
  <c r="CN187" i="4" s="1"/>
  <c r="CN159" i="4"/>
  <c r="CN196" i="4" s="1"/>
  <c r="CN130" i="4"/>
  <c r="CN167" i="4" s="1"/>
  <c r="CN136" i="4"/>
  <c r="CN173" i="4" s="1"/>
  <c r="CN144" i="4"/>
  <c r="CN181" i="4" s="1"/>
  <c r="CN152" i="4"/>
  <c r="CN189" i="4" s="1"/>
  <c r="CN160" i="4"/>
  <c r="CN197" i="4" s="1"/>
  <c r="CN128" i="4"/>
  <c r="CN165" i="4" s="1"/>
  <c r="CN137" i="4"/>
  <c r="CN174" i="4" s="1"/>
  <c r="CN145" i="4"/>
  <c r="CN182" i="4" s="1"/>
  <c r="CN153" i="4"/>
  <c r="CN190" i="4" s="1"/>
  <c r="CM161" i="4"/>
  <c r="CN129" i="4"/>
  <c r="CN166" i="4" s="1"/>
  <c r="CN138" i="4"/>
  <c r="CN175" i="4" s="1"/>
  <c r="CN146" i="4"/>
  <c r="CN183" i="4" s="1"/>
  <c r="CN154" i="4"/>
  <c r="CN191" i="4" s="1"/>
  <c r="CN131" i="4"/>
  <c r="CN168" i="4" s="1"/>
  <c r="CN139" i="4"/>
  <c r="CN176" i="4" s="1"/>
  <c r="CN147" i="4"/>
  <c r="CN184" i="4" s="1"/>
  <c r="CN205" i="4" s="1"/>
  <c r="CN155" i="4"/>
  <c r="CN192" i="4" s="1"/>
  <c r="CN132" i="4"/>
  <c r="CN169" i="4" s="1"/>
  <c r="CN140" i="4"/>
  <c r="CN177" i="4" s="1"/>
  <c r="CN148" i="4"/>
  <c r="CN185" i="4" s="1"/>
  <c r="CN156" i="4"/>
  <c r="CN193" i="4" s="1"/>
  <c r="CM74" i="4"/>
  <c r="CM78" i="4" s="1"/>
  <c r="CM75" i="4"/>
  <c r="CM79" i="4" s="1"/>
  <c r="CM49" i="4"/>
  <c r="CM58" i="4" s="1"/>
  <c r="CN36" i="4"/>
  <c r="CN52" i="4" s="1"/>
  <c r="CN61" i="4" s="1"/>
  <c r="CN99" i="4"/>
  <c r="CN107" i="4" s="1"/>
  <c r="CN103" i="4"/>
  <c r="CN111" i="4" s="1"/>
  <c r="CN120" i="4" s="1"/>
  <c r="CN100" i="4"/>
  <c r="CN108" i="4" s="1"/>
  <c r="CN117" i="4" s="1"/>
  <c r="CN101" i="4"/>
  <c r="CN109" i="4" s="1"/>
  <c r="CN118" i="4" s="1"/>
  <c r="CN32" i="4"/>
  <c r="CN48" i="4" s="1"/>
  <c r="CN57" i="4" s="1"/>
  <c r="CN34" i="4"/>
  <c r="CN50" i="4" s="1"/>
  <c r="CN59" i="4" s="1"/>
  <c r="CN35" i="4"/>
  <c r="CN51" i="4" s="1"/>
  <c r="CN60" i="4" s="1"/>
  <c r="CM46" i="7"/>
  <c r="CM80" i="7" s="1"/>
  <c r="CM48" i="7"/>
  <c r="CM82" i="7" s="1"/>
  <c r="CM45" i="7"/>
  <c r="CM52" i="7"/>
  <c r="CM86" i="7" s="1"/>
  <c r="CM53" i="7"/>
  <c r="CM87" i="7" s="1"/>
  <c r="CM49" i="7"/>
  <c r="CM83" i="7" s="1"/>
  <c r="CM58" i="7"/>
  <c r="CM92" i="7" s="1"/>
  <c r="CM60" i="7"/>
  <c r="CM94" i="7" s="1"/>
  <c r="CM55" i="7"/>
  <c r="CM89" i="7" s="1"/>
  <c r="CM56" i="7"/>
  <c r="CM90" i="7" s="1"/>
  <c r="CM47" i="7"/>
  <c r="CM51" i="7"/>
  <c r="CM85" i="7" s="1"/>
  <c r="CM57" i="7"/>
  <c r="CM91" i="7" s="1"/>
  <c r="CM61" i="7"/>
  <c r="CM95" i="7" s="1"/>
  <c r="CM59" i="7"/>
  <c r="CM93" i="7" s="1"/>
  <c r="CM65" i="7"/>
  <c r="CM50" i="7"/>
  <c r="CM84" i="7" s="1"/>
  <c r="CM54" i="7"/>
  <c r="CM88" i="7" s="1"/>
  <c r="CM66" i="7"/>
  <c r="CM70" i="7"/>
  <c r="CM138" i="7" s="1"/>
  <c r="CN36" i="7" s="1"/>
  <c r="CM62" i="7"/>
  <c r="CM96" i="7" s="1"/>
  <c r="CM63" i="7"/>
  <c r="CM97" i="7" s="1"/>
  <c r="CM64" i="7"/>
  <c r="CM98" i="7" s="1"/>
  <c r="CM71" i="7"/>
  <c r="CM139" i="7" s="1"/>
  <c r="CN37" i="7" s="1"/>
  <c r="CM67" i="7"/>
  <c r="CM68" i="7"/>
  <c r="CM74" i="7"/>
  <c r="CM142" i="7" s="1"/>
  <c r="CN40" i="7" s="1"/>
  <c r="CM69" i="7"/>
  <c r="CM73" i="7"/>
  <c r="CM141" i="7" s="1"/>
  <c r="CN39" i="7" s="1"/>
  <c r="CM72" i="7"/>
  <c r="CM140" i="7" s="1"/>
  <c r="CN38" i="7" s="1"/>
  <c r="CO10" i="4"/>
  <c r="CO98" i="4" s="1"/>
  <c r="CN31" i="4"/>
  <c r="CN102" i="4"/>
  <c r="CN110" i="4" s="1"/>
  <c r="CN119" i="4" s="1"/>
  <c r="CN33" i="4"/>
  <c r="CN49" i="4" s="1"/>
  <c r="CN58" i="4" s="1"/>
  <c r="CO4" i="7"/>
  <c r="CN5" i="7"/>
  <c r="CN6" i="7" s="1"/>
  <c r="CK44" i="8"/>
  <c r="CK45" i="8"/>
  <c r="CK42" i="8"/>
  <c r="CI39" i="8"/>
  <c r="CI47" i="8" s="1"/>
  <c r="CK43" i="8"/>
  <c r="CK46" i="8"/>
  <c r="CJ27" i="8"/>
  <c r="CQ2" i="8"/>
  <c r="CR1" i="8"/>
  <c r="CL121" i="4"/>
  <c r="CL17" i="8"/>
  <c r="CL34" i="8"/>
  <c r="CL22" i="8"/>
  <c r="CL32" i="8"/>
  <c r="CL20" i="8"/>
  <c r="CL31" i="8"/>
  <c r="CL19" i="8"/>
  <c r="CL18" i="8"/>
  <c r="CL33" i="8"/>
  <c r="CL21" i="8"/>
  <c r="CK15" i="8"/>
  <c r="CM112" i="4"/>
  <c r="CL80" i="4"/>
  <c r="CK85" i="4"/>
  <c r="CN106" i="4"/>
  <c r="CO91" i="4"/>
  <c r="CO90" i="4"/>
  <c r="CL53" i="4"/>
  <c r="CK14" i="8" s="1"/>
  <c r="CL56" i="4"/>
  <c r="CL63" i="4" s="1"/>
  <c r="CO71" i="4"/>
  <c r="CO70" i="4"/>
  <c r="CO43" i="4"/>
  <c r="CO41" i="4"/>
  <c r="CO42" i="4"/>
  <c r="CO40" i="4"/>
  <c r="CO44" i="4"/>
  <c r="CO39" i="4"/>
  <c r="CO12" i="4"/>
  <c r="CO9" i="4"/>
  <c r="CL20" i="6"/>
  <c r="BZ41" i="6"/>
  <c r="CN127" i="4"/>
  <c r="CN164" i="4" s="1"/>
  <c r="CN222" i="4"/>
  <c r="CM58" i="8" s="1"/>
  <c r="CN221" i="4"/>
  <c r="CM57" i="8" s="1"/>
  <c r="CN220" i="4"/>
  <c r="CM56" i="8" s="1"/>
  <c r="CN219" i="4"/>
  <c r="CM55" i="8" s="1"/>
  <c r="CN218" i="4"/>
  <c r="CM54" i="8" s="1"/>
  <c r="CN226" i="4"/>
  <c r="CM62" i="8" s="1"/>
  <c r="CN225" i="4"/>
  <c r="CM61" i="8" s="1"/>
  <c r="CN224" i="4"/>
  <c r="CM60" i="8" s="1"/>
  <c r="CN223" i="4"/>
  <c r="CM59" i="8" s="1"/>
  <c r="CN230" i="4"/>
  <c r="CM66" i="8" s="1"/>
  <c r="CN229" i="4"/>
  <c r="CM65" i="8" s="1"/>
  <c r="CN227" i="4"/>
  <c r="CM63" i="8" s="1"/>
  <c r="CN228" i="4"/>
  <c r="CM64" i="8" s="1"/>
  <c r="CN231" i="4"/>
  <c r="CM67" i="8" s="1"/>
  <c r="CN233" i="4"/>
  <c r="CM69" i="8" s="1"/>
  <c r="CN232" i="4"/>
  <c r="CM68" i="8" s="1"/>
  <c r="CN234" i="4"/>
  <c r="CM70" i="8" s="1"/>
  <c r="CL114" i="7"/>
  <c r="CM12" i="7" s="1"/>
  <c r="CP2" i="4"/>
  <c r="CQ1" i="4"/>
  <c r="CL118" i="7"/>
  <c r="CM16" i="7" s="1"/>
  <c r="CH91" i="8"/>
  <c r="CH92" i="8"/>
  <c r="CR3" i="24"/>
  <c r="CS4" i="24"/>
  <c r="CR8" i="24"/>
  <c r="CR78" i="24"/>
  <c r="CR112" i="24"/>
  <c r="CL121" i="7"/>
  <c r="CM19" i="7" s="1"/>
  <c r="CL131" i="7"/>
  <c r="CM29" i="7" s="1"/>
  <c r="CL116" i="7"/>
  <c r="CM14" i="7" s="1"/>
  <c r="CM103" i="7"/>
  <c r="CK109" i="7"/>
  <c r="CJ73" i="8" s="1"/>
  <c r="CP11" i="4"/>
  <c r="CL123" i="7"/>
  <c r="CM21" i="7" s="1"/>
  <c r="CL129" i="7"/>
  <c r="CM27" i="7" s="1"/>
  <c r="CL152" i="7"/>
  <c r="CL81" i="7"/>
  <c r="CL137" i="7"/>
  <c r="CM35" i="7" s="1"/>
  <c r="CN24" i="6"/>
  <c r="CN25" i="6"/>
  <c r="CN23" i="6"/>
  <c r="CN3" i="6"/>
  <c r="CN12" i="6"/>
  <c r="CN31" i="6" s="1"/>
  <c r="CO4" i="6"/>
  <c r="CN13" i="6"/>
  <c r="CN32" i="6" s="1"/>
  <c r="CN11" i="6"/>
  <c r="CN30" i="6" s="1"/>
  <c r="CL130" i="7"/>
  <c r="CM28" i="7" s="1"/>
  <c r="BX99" i="8"/>
  <c r="BX104" i="8"/>
  <c r="BX106" i="8" s="1"/>
  <c r="CL120" i="7"/>
  <c r="CM18" i="7" s="1"/>
  <c r="CL128" i="7"/>
  <c r="CM26" i="7" s="1"/>
  <c r="CJ136" i="8"/>
  <c r="CM99" i="7"/>
  <c r="CL47" i="6"/>
  <c r="CM19" i="6"/>
  <c r="CK13" i="7"/>
  <c r="CK115" i="7" s="1"/>
  <c r="CJ146" i="7"/>
  <c r="CL126" i="7"/>
  <c r="CM24" i="7" s="1"/>
  <c r="CL117" i="7"/>
  <c r="CM15" i="7" s="1"/>
  <c r="CL136" i="7"/>
  <c r="CM34" i="7" s="1"/>
  <c r="CL153" i="7"/>
  <c r="CK128" i="8" s="1"/>
  <c r="CL101" i="7"/>
  <c r="CL154" i="7"/>
  <c r="CL75" i="7"/>
  <c r="CL79" i="7"/>
  <c r="CL127" i="7"/>
  <c r="CM25" i="7" s="1"/>
  <c r="CL133" i="7"/>
  <c r="CM31" i="7" s="1"/>
  <c r="CJ235" i="4"/>
  <c r="CK134" i="8"/>
  <c r="CK136" i="8" s="1"/>
  <c r="CL132" i="7"/>
  <c r="CM30" i="7" s="1"/>
  <c r="CJ127" i="8"/>
  <c r="CK155" i="7"/>
  <c r="CL134" i="7"/>
  <c r="CM32" i="7" s="1"/>
  <c r="CK235" i="4"/>
  <c r="CM37" i="6"/>
  <c r="CM26" i="6"/>
  <c r="CL133" i="8" s="1"/>
  <c r="CL125" i="7"/>
  <c r="CM23" i="7" s="1"/>
  <c r="CM100" i="7"/>
  <c r="CM102" i="7"/>
  <c r="CO3" i="4"/>
  <c r="CP4" i="4"/>
  <c r="CL40" i="6"/>
  <c r="CM17" i="6"/>
  <c r="CL45" i="6"/>
  <c r="CL124" i="7"/>
  <c r="CM22" i="7" s="1"/>
  <c r="CL108" i="8"/>
  <c r="CM33" i="6"/>
  <c r="CN145" i="7"/>
  <c r="CN112" i="7"/>
  <c r="CN151" i="7"/>
  <c r="CN78" i="7"/>
  <c r="CN44" i="7"/>
  <c r="CN10" i="7"/>
  <c r="CN3" i="7"/>
  <c r="CM116" i="8"/>
  <c r="CM80" i="8"/>
  <c r="CN4" i="8"/>
  <c r="CN132" i="8" s="1"/>
  <c r="CM11" i="8"/>
  <c r="CM7" i="8"/>
  <c r="CM6" i="8"/>
  <c r="CM5" i="8"/>
  <c r="CM3" i="8"/>
  <c r="CL122" i="7"/>
  <c r="CM20" i="7" s="1"/>
  <c r="AV113" i="7"/>
  <c r="AV41" i="7"/>
  <c r="CN5" i="5"/>
  <c r="CN3" i="5"/>
  <c r="CO4" i="5"/>
  <c r="CL119" i="7"/>
  <c r="CM17" i="7" s="1"/>
  <c r="CJ147" i="7"/>
  <c r="CK33" i="7"/>
  <c r="CK135" i="7" s="1"/>
  <c r="CM39" i="6"/>
  <c r="AT93" i="8"/>
  <c r="AT94" i="8" s="1"/>
  <c r="AU149" i="7"/>
  <c r="CL46" i="6"/>
  <c r="CM18" i="6"/>
  <c r="CM38" i="6"/>
  <c r="CQ104" i="7" l="1"/>
  <c r="CQ106" i="7"/>
  <c r="CR1" i="7"/>
  <c r="CQ108" i="7"/>
  <c r="CQ107" i="7"/>
  <c r="CQ2" i="7"/>
  <c r="CQ105" i="7"/>
  <c r="CS1" i="5"/>
  <c r="CR2" i="5"/>
  <c r="CS1" i="6"/>
  <c r="CR2" i="6"/>
  <c r="CS1" i="24"/>
  <c r="CR2" i="24"/>
  <c r="CM63" i="4"/>
  <c r="CL26" i="8" s="1"/>
  <c r="CM84" i="4"/>
  <c r="CL28" i="8" s="1"/>
  <c r="CP24" i="4"/>
  <c r="CP21" i="4"/>
  <c r="CP25" i="4"/>
  <c r="CP23" i="4"/>
  <c r="CP20" i="4"/>
  <c r="CP22" i="4"/>
  <c r="CN203" i="4"/>
  <c r="CO26" i="4"/>
  <c r="CN115" i="4"/>
  <c r="CM29" i="8" s="1"/>
  <c r="CM83" i="4"/>
  <c r="CM211" i="4"/>
  <c r="CN202" i="4"/>
  <c r="CN206" i="4"/>
  <c r="CN116" i="4" s="1"/>
  <c r="CM30" i="8" s="1"/>
  <c r="CN201" i="4"/>
  <c r="CN62" i="4" s="1"/>
  <c r="CN204" i="4"/>
  <c r="CN215" i="4"/>
  <c r="CM51" i="8" s="1"/>
  <c r="CK40" i="8"/>
  <c r="CL48" i="6"/>
  <c r="CK74" i="8" s="1"/>
  <c r="CK121" i="8" s="1"/>
  <c r="CJ35" i="8"/>
  <c r="CK19" i="5" s="1"/>
  <c r="CK23" i="8"/>
  <c r="CI48" i="8"/>
  <c r="CI72" i="8"/>
  <c r="CI75" i="8" s="1"/>
  <c r="CJ40" i="5" s="1"/>
  <c r="CM198" i="4"/>
  <c r="CO143" i="4"/>
  <c r="CO180" i="4" s="1"/>
  <c r="CO134" i="4"/>
  <c r="CO171" i="4" s="1"/>
  <c r="CO144" i="4"/>
  <c r="CO181" i="4" s="1"/>
  <c r="CO152" i="4"/>
  <c r="CO189" i="4" s="1"/>
  <c r="CO160" i="4"/>
  <c r="CO197" i="4" s="1"/>
  <c r="CO33" i="4"/>
  <c r="CO49" i="4" s="1"/>
  <c r="CO58" i="4" s="1"/>
  <c r="CO128" i="4"/>
  <c r="CO165" i="4" s="1"/>
  <c r="CO135" i="4"/>
  <c r="CO172" i="4" s="1"/>
  <c r="CO145" i="4"/>
  <c r="CO182" i="4" s="1"/>
  <c r="CO153" i="4"/>
  <c r="CO190" i="4" s="1"/>
  <c r="CO129" i="4"/>
  <c r="CO166" i="4" s="1"/>
  <c r="CO136" i="4"/>
  <c r="CO173" i="4" s="1"/>
  <c r="CO146" i="4"/>
  <c r="CO183" i="4" s="1"/>
  <c r="CO154" i="4"/>
  <c r="CO191" i="4" s="1"/>
  <c r="CO130" i="4"/>
  <c r="CO167" i="4" s="1"/>
  <c r="CO137" i="4"/>
  <c r="CO174" i="4" s="1"/>
  <c r="CO147" i="4"/>
  <c r="CO184" i="4" s="1"/>
  <c r="CO205" i="4" s="1"/>
  <c r="CO155" i="4"/>
  <c r="CO192" i="4" s="1"/>
  <c r="CN161" i="4"/>
  <c r="CO142" i="4"/>
  <c r="CO179" i="4" s="1"/>
  <c r="CO138" i="4"/>
  <c r="CO175" i="4" s="1"/>
  <c r="CO148" i="4"/>
  <c r="CO185" i="4" s="1"/>
  <c r="CO156" i="4"/>
  <c r="CO193" i="4" s="1"/>
  <c r="CO131" i="4"/>
  <c r="CO168" i="4" s="1"/>
  <c r="CO139" i="4"/>
  <c r="CO176" i="4" s="1"/>
  <c r="CO149" i="4"/>
  <c r="CO186" i="4" s="1"/>
  <c r="CO157" i="4"/>
  <c r="CO194" i="4" s="1"/>
  <c r="CO132" i="4"/>
  <c r="CO169" i="4" s="1"/>
  <c r="CO140" i="4"/>
  <c r="CO177" i="4" s="1"/>
  <c r="CO150" i="4"/>
  <c r="CO187" i="4" s="1"/>
  <c r="CO158" i="4"/>
  <c r="CO195" i="4" s="1"/>
  <c r="CO32" i="4"/>
  <c r="CO48" i="4" s="1"/>
  <c r="CO57" i="4" s="1"/>
  <c r="CO133" i="4"/>
  <c r="CO170" i="4" s="1"/>
  <c r="CO141" i="4"/>
  <c r="CO178" i="4" s="1"/>
  <c r="CO151" i="4"/>
  <c r="CO188" i="4" s="1"/>
  <c r="CO159" i="4"/>
  <c r="CO196" i="4" s="1"/>
  <c r="CO36" i="4"/>
  <c r="CO52" i="4" s="1"/>
  <c r="CO61" i="4" s="1"/>
  <c r="CO31" i="4"/>
  <c r="CM53" i="4"/>
  <c r="CL14" i="8" s="1"/>
  <c r="CL16" i="8"/>
  <c r="CN74" i="4"/>
  <c r="CN78" i="4" s="1"/>
  <c r="CN75" i="4"/>
  <c r="CN79" i="4" s="1"/>
  <c r="CO101" i="4"/>
  <c r="CO109" i="4" s="1"/>
  <c r="CO118" i="4" s="1"/>
  <c r="CP10" i="4"/>
  <c r="CP98" i="4" s="1"/>
  <c r="CO103" i="4"/>
  <c r="CO111" i="4" s="1"/>
  <c r="CO120" i="4" s="1"/>
  <c r="CO99" i="4"/>
  <c r="CO107" i="4" s="1"/>
  <c r="CO100" i="4"/>
  <c r="CO108" i="4" s="1"/>
  <c r="CO117" i="4" s="1"/>
  <c r="CO34" i="4"/>
  <c r="CO102" i="4"/>
  <c r="CO110" i="4" s="1"/>
  <c r="CO119" i="4" s="1"/>
  <c r="CN45" i="7"/>
  <c r="CN47" i="7"/>
  <c r="CN50" i="7"/>
  <c r="CN84" i="7" s="1"/>
  <c r="CN52" i="7"/>
  <c r="CN86" i="7" s="1"/>
  <c r="CN54" i="7"/>
  <c r="CN88" i="7" s="1"/>
  <c r="CN46" i="7"/>
  <c r="CN51" i="7"/>
  <c r="CN85" i="7" s="1"/>
  <c r="CN53" i="7"/>
  <c r="CN55" i="7"/>
  <c r="CN89" i="7" s="1"/>
  <c r="CN48" i="7"/>
  <c r="CN82" i="7" s="1"/>
  <c r="CN57" i="7"/>
  <c r="CN91" i="7" s="1"/>
  <c r="CN49" i="7"/>
  <c r="CN83" i="7" s="1"/>
  <c r="CN56" i="7"/>
  <c r="CN90" i="7" s="1"/>
  <c r="CN58" i="7"/>
  <c r="CN92" i="7" s="1"/>
  <c r="CN63" i="7"/>
  <c r="CN97" i="7" s="1"/>
  <c r="CN61" i="7"/>
  <c r="CN95" i="7" s="1"/>
  <c r="CN59" i="7"/>
  <c r="CN93" i="7" s="1"/>
  <c r="CN62" i="7"/>
  <c r="CN96" i="7" s="1"/>
  <c r="CN64" i="7"/>
  <c r="CN98" i="7" s="1"/>
  <c r="CN65" i="7"/>
  <c r="CN67" i="7"/>
  <c r="CN71" i="7"/>
  <c r="CN139" i="7" s="1"/>
  <c r="CO37" i="7" s="1"/>
  <c r="CN66" i="7"/>
  <c r="CN69" i="7"/>
  <c r="CN72" i="7"/>
  <c r="CN140" i="7" s="1"/>
  <c r="CO38" i="7" s="1"/>
  <c r="CN68" i="7"/>
  <c r="CN74" i="7"/>
  <c r="CN142" i="7" s="1"/>
  <c r="CO40" i="7" s="1"/>
  <c r="CN60" i="7"/>
  <c r="CN94" i="7" s="1"/>
  <c r="CN70" i="7"/>
  <c r="CN138" i="7" s="1"/>
  <c r="CO36" i="7" s="1"/>
  <c r="CN73" i="7"/>
  <c r="CN141" i="7" s="1"/>
  <c r="CO39" i="7" s="1"/>
  <c r="CO35" i="4"/>
  <c r="CO51" i="4" s="1"/>
  <c r="CO60" i="4" s="1"/>
  <c r="CP4" i="7"/>
  <c r="CO5" i="7"/>
  <c r="CO6" i="7" s="1"/>
  <c r="CL85" i="4"/>
  <c r="CL42" i="8"/>
  <c r="CL41" i="8"/>
  <c r="CL44" i="8"/>
  <c r="CL45" i="8"/>
  <c r="CL46" i="8"/>
  <c r="CJ39" i="8"/>
  <c r="CJ47" i="8" s="1"/>
  <c r="CK39" i="8"/>
  <c r="CL43" i="8"/>
  <c r="CK26" i="8"/>
  <c r="CS1" i="8"/>
  <c r="CR2" i="8"/>
  <c r="CM33" i="8"/>
  <c r="CM21" i="8"/>
  <c r="CM32" i="8"/>
  <c r="CM20" i="8"/>
  <c r="CM31" i="8"/>
  <c r="CM19" i="8"/>
  <c r="CM18" i="8"/>
  <c r="CM34" i="8"/>
  <c r="CM22" i="8"/>
  <c r="CM17" i="8"/>
  <c r="CM121" i="4"/>
  <c r="CL15" i="8"/>
  <c r="CN112" i="4"/>
  <c r="CM80" i="4"/>
  <c r="CO106" i="4"/>
  <c r="CP90" i="4"/>
  <c r="CP91" i="4"/>
  <c r="CP71" i="4"/>
  <c r="CP70" i="4"/>
  <c r="CN47" i="4"/>
  <c r="CP39" i="4"/>
  <c r="CP42" i="4"/>
  <c r="CP40" i="4"/>
  <c r="CP43" i="4"/>
  <c r="CP44" i="4"/>
  <c r="CP41" i="4"/>
  <c r="CP12" i="4"/>
  <c r="CP9" i="4"/>
  <c r="CM20" i="6"/>
  <c r="CA41" i="6"/>
  <c r="CO222" i="4"/>
  <c r="CN58" i="8" s="1"/>
  <c r="CO221" i="4"/>
  <c r="CN57" i="8" s="1"/>
  <c r="CO220" i="4"/>
  <c r="CN56" i="8" s="1"/>
  <c r="CO219" i="4"/>
  <c r="CN55" i="8" s="1"/>
  <c r="CO218" i="4"/>
  <c r="CN54" i="8" s="1"/>
  <c r="CO227" i="4"/>
  <c r="CN63" i="8" s="1"/>
  <c r="CO226" i="4"/>
  <c r="CN62" i="8" s="1"/>
  <c r="CO225" i="4"/>
  <c r="CN61" i="8" s="1"/>
  <c r="CO224" i="4"/>
  <c r="CN60" i="8" s="1"/>
  <c r="CO223" i="4"/>
  <c r="CN59" i="8" s="1"/>
  <c r="CO231" i="4"/>
  <c r="CN67" i="8" s="1"/>
  <c r="CO230" i="4"/>
  <c r="CN66" i="8" s="1"/>
  <c r="CO228" i="4"/>
  <c r="CN64" i="8" s="1"/>
  <c r="CO229" i="4"/>
  <c r="CN65" i="8" s="1"/>
  <c r="CO233" i="4"/>
  <c r="CN69" i="8" s="1"/>
  <c r="CO232" i="4"/>
  <c r="CN68" i="8" s="1"/>
  <c r="CO234" i="4"/>
  <c r="CN70" i="8" s="1"/>
  <c r="CO127" i="4"/>
  <c r="CO164" i="4" s="1"/>
  <c r="CM118" i="7"/>
  <c r="CN16" i="7" s="1"/>
  <c r="CN33" i="6"/>
  <c r="CM114" i="7"/>
  <c r="CN12" i="7" s="1"/>
  <c r="CN103" i="7"/>
  <c r="CR1" i="4"/>
  <c r="CQ2" i="4"/>
  <c r="CI91" i="8"/>
  <c r="CI92" i="8"/>
  <c r="CM116" i="7"/>
  <c r="CN14" i="7" s="1"/>
  <c r="CS8" i="24"/>
  <c r="CS3" i="24"/>
  <c r="CT4" i="24"/>
  <c r="CS78" i="24"/>
  <c r="CS112" i="24"/>
  <c r="CM122" i="7"/>
  <c r="CN20" i="7" s="1"/>
  <c r="CM125" i="7"/>
  <c r="CN23" i="7" s="1"/>
  <c r="CM133" i="7"/>
  <c r="CN31" i="7" s="1"/>
  <c r="CM117" i="7"/>
  <c r="CN15" i="7" s="1"/>
  <c r="CM126" i="7"/>
  <c r="CN24" i="7" s="1"/>
  <c r="CM127" i="7"/>
  <c r="CN25" i="7" s="1"/>
  <c r="CM121" i="7"/>
  <c r="CN19" i="7" s="1"/>
  <c r="CL109" i="7"/>
  <c r="CK73" i="8" s="1"/>
  <c r="CQ11" i="4"/>
  <c r="CM132" i="7"/>
  <c r="CN30" i="7" s="1"/>
  <c r="CP4" i="5"/>
  <c r="CO5" i="5"/>
  <c r="CO3" i="5"/>
  <c r="CN116" i="8"/>
  <c r="CN80" i="8"/>
  <c r="CN11" i="8"/>
  <c r="CN7" i="8"/>
  <c r="CN6" i="8"/>
  <c r="CN5" i="8"/>
  <c r="CN3" i="8"/>
  <c r="CO4" i="8"/>
  <c r="CO132" i="8" s="1"/>
  <c r="CL217" i="4"/>
  <c r="CK53" i="8" s="1"/>
  <c r="CL216" i="4"/>
  <c r="CK52" i="8" s="1"/>
  <c r="CM134" i="7"/>
  <c r="CN32" i="7" s="1"/>
  <c r="BY99" i="8"/>
  <c r="BY104" i="8"/>
  <c r="BY106" i="8" s="1"/>
  <c r="CM123" i="7"/>
  <c r="CN21" i="7" s="1"/>
  <c r="CN39" i="6"/>
  <c r="CM40" i="6"/>
  <c r="CM45" i="6"/>
  <c r="CN17" i="6"/>
  <c r="CM217" i="4"/>
  <c r="CL53" i="8" s="1"/>
  <c r="CM216" i="4"/>
  <c r="CL52" i="8" s="1"/>
  <c r="CM154" i="7"/>
  <c r="CM75" i="7"/>
  <c r="CM79" i="7"/>
  <c r="CL134" i="8"/>
  <c r="CL136" i="8" s="1"/>
  <c r="CJ121" i="8"/>
  <c r="CQ4" i="4"/>
  <c r="CP3" i="4"/>
  <c r="CM130" i="7"/>
  <c r="CN28" i="7" s="1"/>
  <c r="CN38" i="6"/>
  <c r="CM131" i="7"/>
  <c r="CN29" i="7" s="1"/>
  <c r="CM129" i="7"/>
  <c r="CN27" i="7" s="1"/>
  <c r="CM128" i="7"/>
  <c r="CN26" i="7" s="1"/>
  <c r="CN102" i="7"/>
  <c r="CM137" i="7"/>
  <c r="CN35" i="7" s="1"/>
  <c r="CM47" i="6"/>
  <c r="CN19" i="6"/>
  <c r="AV143" i="7"/>
  <c r="AW11" i="7"/>
  <c r="AV148" i="7"/>
  <c r="CN99" i="7"/>
  <c r="CM124" i="7"/>
  <c r="CN22" i="7" s="1"/>
  <c r="CM152" i="7"/>
  <c r="CM81" i="7"/>
  <c r="CM120" i="7"/>
  <c r="CN18" i="7" s="1"/>
  <c r="CO24" i="6"/>
  <c r="CO25" i="6"/>
  <c r="CO12" i="6"/>
  <c r="CO31" i="6" s="1"/>
  <c r="CP4" i="6"/>
  <c r="CO13" i="6"/>
  <c r="CO32" i="6" s="1"/>
  <c r="CO11" i="6"/>
  <c r="CO30" i="6" s="1"/>
  <c r="CO23" i="6"/>
  <c r="CO3" i="6"/>
  <c r="CK127" i="8"/>
  <c r="CK129" i="8" s="1"/>
  <c r="CL155" i="7"/>
  <c r="CJ129" i="8"/>
  <c r="CM46" i="6"/>
  <c r="CN18" i="6"/>
  <c r="CK147" i="7"/>
  <c r="CL33" i="7"/>
  <c r="CL135" i="7" s="1"/>
  <c r="CO145" i="7"/>
  <c r="CO112" i="7"/>
  <c r="CO151" i="7"/>
  <c r="CO78" i="7"/>
  <c r="CO44" i="7"/>
  <c r="CO10" i="7"/>
  <c r="CO3" i="7"/>
  <c r="CN100" i="7"/>
  <c r="CM108" i="8"/>
  <c r="CM136" i="7"/>
  <c r="CN34" i="7" s="1"/>
  <c r="CM153" i="7"/>
  <c r="CL128" i="8" s="1"/>
  <c r="CM101" i="7"/>
  <c r="CM119" i="7"/>
  <c r="CN17" i="7" s="1"/>
  <c r="CK146" i="7"/>
  <c r="CL13" i="7"/>
  <c r="CL115" i="7" s="1"/>
  <c r="CN37" i="6"/>
  <c r="CN26" i="6"/>
  <c r="CM133" i="8" s="1"/>
  <c r="CR105" i="7" l="1"/>
  <c r="CR106" i="7"/>
  <c r="CR104" i="7"/>
  <c r="CS1" i="7"/>
  <c r="CR108" i="7"/>
  <c r="CR2" i="7"/>
  <c r="CR107" i="7"/>
  <c r="CS2" i="5"/>
  <c r="CT1" i="5"/>
  <c r="CL120" i="8"/>
  <c r="CK120" i="8"/>
  <c r="CT1" i="6"/>
  <c r="CS2" i="6"/>
  <c r="CS2" i="24"/>
  <c r="CT1" i="24"/>
  <c r="CN83" i="4"/>
  <c r="CM27" i="8" s="1"/>
  <c r="CQ24" i="4"/>
  <c r="CQ20" i="4"/>
  <c r="CQ22" i="4"/>
  <c r="CQ23" i="4"/>
  <c r="CQ25" i="4"/>
  <c r="CQ21" i="4"/>
  <c r="CO115" i="4"/>
  <c r="CN29" i="8" s="1"/>
  <c r="CO203" i="4"/>
  <c r="CO206" i="4"/>
  <c r="CO116" i="4" s="1"/>
  <c r="CN30" i="8" s="1"/>
  <c r="CP26" i="4"/>
  <c r="CO201" i="4"/>
  <c r="CO62" i="4" s="1"/>
  <c r="CN84" i="4"/>
  <c r="CM28" i="8" s="1"/>
  <c r="CN211" i="4"/>
  <c r="CO202" i="4"/>
  <c r="CO204" i="4"/>
  <c r="CM48" i="6"/>
  <c r="CL74" i="8" s="1"/>
  <c r="CO215" i="4"/>
  <c r="CN51" i="8" s="1"/>
  <c r="CL40" i="8"/>
  <c r="CL71" i="8"/>
  <c r="CM28" i="5" s="1"/>
  <c r="CK71" i="8"/>
  <c r="CL28" i="5" s="1"/>
  <c r="CK35" i="8"/>
  <c r="CL19" i="5" s="1"/>
  <c r="CL38" i="8"/>
  <c r="CL23" i="8"/>
  <c r="CJ48" i="8"/>
  <c r="CN198" i="4"/>
  <c r="CP131" i="4"/>
  <c r="CP168" i="4" s="1"/>
  <c r="CP139" i="4"/>
  <c r="CP176" i="4" s="1"/>
  <c r="CP149" i="4"/>
  <c r="CP186" i="4" s="1"/>
  <c r="CP154" i="4"/>
  <c r="CP191" i="4" s="1"/>
  <c r="CP132" i="4"/>
  <c r="CP169" i="4" s="1"/>
  <c r="CP140" i="4"/>
  <c r="CP177" i="4" s="1"/>
  <c r="CP150" i="4"/>
  <c r="CP187" i="4" s="1"/>
  <c r="CP155" i="4"/>
  <c r="CP192" i="4" s="1"/>
  <c r="CP133" i="4"/>
  <c r="CP170" i="4" s="1"/>
  <c r="CP141" i="4"/>
  <c r="CP178" i="4" s="1"/>
  <c r="CP151" i="4"/>
  <c r="CP188" i="4" s="1"/>
  <c r="CP157" i="4"/>
  <c r="CP194" i="4" s="1"/>
  <c r="CP130" i="4"/>
  <c r="CP167" i="4" s="1"/>
  <c r="CP134" i="4"/>
  <c r="CP171" i="4" s="1"/>
  <c r="CP144" i="4"/>
  <c r="CP181" i="4" s="1"/>
  <c r="CP156" i="4"/>
  <c r="CP193" i="4" s="1"/>
  <c r="CP158" i="4"/>
  <c r="CP195" i="4" s="1"/>
  <c r="CP129" i="4"/>
  <c r="CP166" i="4" s="1"/>
  <c r="CP135" i="4"/>
  <c r="CP172" i="4" s="1"/>
  <c r="CP145" i="4"/>
  <c r="CP182" i="4" s="1"/>
  <c r="CP160" i="4"/>
  <c r="CP197" i="4" s="1"/>
  <c r="CP128" i="4"/>
  <c r="CP165" i="4" s="1"/>
  <c r="CP136" i="4"/>
  <c r="CP173" i="4" s="1"/>
  <c r="CP146" i="4"/>
  <c r="CP183" i="4" s="1"/>
  <c r="CP159" i="4"/>
  <c r="CP196" i="4" s="1"/>
  <c r="CO161" i="4"/>
  <c r="CP143" i="4"/>
  <c r="CP180" i="4" s="1"/>
  <c r="CP137" i="4"/>
  <c r="CP174" i="4" s="1"/>
  <c r="CP147" i="4"/>
  <c r="CP184" i="4" s="1"/>
  <c r="CP205" i="4" s="1"/>
  <c r="CP152" i="4"/>
  <c r="CP189" i="4" s="1"/>
  <c r="CP142" i="4"/>
  <c r="CP179" i="4" s="1"/>
  <c r="CP138" i="4"/>
  <c r="CP175" i="4" s="1"/>
  <c r="CP148" i="4"/>
  <c r="CP185" i="4" s="1"/>
  <c r="CP153" i="4"/>
  <c r="CP190" i="4" s="1"/>
  <c r="CP101" i="4"/>
  <c r="CP109" i="4" s="1"/>
  <c r="CP118" i="4" s="1"/>
  <c r="CP32" i="4"/>
  <c r="CP48" i="4" s="1"/>
  <c r="CP57" i="4" s="1"/>
  <c r="CP102" i="4"/>
  <c r="CP110" i="4" s="1"/>
  <c r="CP119" i="4" s="1"/>
  <c r="CP103" i="4"/>
  <c r="CP111" i="4" s="1"/>
  <c r="CP120" i="4" s="1"/>
  <c r="CP100" i="4"/>
  <c r="CP108" i="4" s="1"/>
  <c r="CP117" i="4" s="1"/>
  <c r="CP99" i="4"/>
  <c r="CP107" i="4" s="1"/>
  <c r="CM16" i="8"/>
  <c r="CP31" i="4"/>
  <c r="CO74" i="4"/>
  <c r="CO78" i="4" s="1"/>
  <c r="CP34" i="4"/>
  <c r="CP50" i="4" s="1"/>
  <c r="CP59" i="4" s="1"/>
  <c r="CO45" i="7"/>
  <c r="CO79" i="7" s="1"/>
  <c r="CO47" i="7"/>
  <c r="CO48" i="7"/>
  <c r="CO82" i="7" s="1"/>
  <c r="CO50" i="7"/>
  <c r="CO52" i="7"/>
  <c r="CO86" i="7" s="1"/>
  <c r="CO54" i="7"/>
  <c r="CO88" i="7" s="1"/>
  <c r="CO49" i="7"/>
  <c r="CO83" i="7" s="1"/>
  <c r="CO51" i="7"/>
  <c r="CO85" i="7" s="1"/>
  <c r="CO46" i="7"/>
  <c r="CO80" i="7" s="1"/>
  <c r="CO57" i="7"/>
  <c r="CO91" i="7" s="1"/>
  <c r="CO53" i="7"/>
  <c r="CO87" i="7" s="1"/>
  <c r="CO55" i="7"/>
  <c r="CO89" i="7" s="1"/>
  <c r="CO56" i="7"/>
  <c r="CO58" i="7"/>
  <c r="CO92" i="7" s="1"/>
  <c r="CO63" i="7"/>
  <c r="CO97" i="7" s="1"/>
  <c r="CO60" i="7"/>
  <c r="CO94" i="7" s="1"/>
  <c r="CO65" i="7"/>
  <c r="CO67" i="7"/>
  <c r="CO71" i="7"/>
  <c r="CO139" i="7" s="1"/>
  <c r="CP37" i="7" s="1"/>
  <c r="CO59" i="7"/>
  <c r="CO93" i="7" s="1"/>
  <c r="CO66" i="7"/>
  <c r="CO61" i="7"/>
  <c r="CO95" i="7" s="1"/>
  <c r="CO62" i="7"/>
  <c r="CO96" i="7" s="1"/>
  <c r="CO72" i="7"/>
  <c r="CO140" i="7" s="1"/>
  <c r="CP38" i="7" s="1"/>
  <c r="CO68" i="7"/>
  <c r="CO69" i="7"/>
  <c r="CO74" i="7"/>
  <c r="CO142" i="7" s="1"/>
  <c r="CP40" i="7" s="1"/>
  <c r="CO73" i="7"/>
  <c r="CO141" i="7" s="1"/>
  <c r="CP39" i="7" s="1"/>
  <c r="CO64" i="7"/>
  <c r="CO98" i="7" s="1"/>
  <c r="CO70" i="7"/>
  <c r="CO138" i="7" s="1"/>
  <c r="CP36" i="7" s="1"/>
  <c r="CO50" i="4"/>
  <c r="CO59" i="4" s="1"/>
  <c r="CO75" i="4"/>
  <c r="CO79" i="4" s="1"/>
  <c r="CQ10" i="4"/>
  <c r="CQ103" i="4" s="1"/>
  <c r="CP35" i="4"/>
  <c r="CP51" i="4" s="1"/>
  <c r="CP60" i="4" s="1"/>
  <c r="CP36" i="4"/>
  <c r="CP52" i="4" s="1"/>
  <c r="CP61" i="4" s="1"/>
  <c r="CP33" i="4"/>
  <c r="CP49" i="4" s="1"/>
  <c r="CP58" i="4" s="1"/>
  <c r="CQ4" i="7"/>
  <c r="CP5" i="7"/>
  <c r="CP6" i="7" s="1"/>
  <c r="CM85" i="4"/>
  <c r="CM46" i="8"/>
  <c r="CM45" i="8"/>
  <c r="CM42" i="8"/>
  <c r="CM41" i="8"/>
  <c r="CM44" i="8"/>
  <c r="CM43" i="8"/>
  <c r="CK38" i="8"/>
  <c r="CK47" i="8" s="1"/>
  <c r="CP106" i="4"/>
  <c r="CL27" i="8"/>
  <c r="CT1" i="8"/>
  <c r="CS2" i="8"/>
  <c r="CN32" i="8"/>
  <c r="CN20" i="8"/>
  <c r="CN31" i="8"/>
  <c r="CN19" i="8"/>
  <c r="CN33" i="8"/>
  <c r="CN21" i="8"/>
  <c r="CN18" i="8"/>
  <c r="CN121" i="4"/>
  <c r="CN34" i="8"/>
  <c r="CN22" i="8"/>
  <c r="CN17" i="8"/>
  <c r="CM15" i="8"/>
  <c r="CO112" i="4"/>
  <c r="CN80" i="4"/>
  <c r="CQ91" i="4"/>
  <c r="CQ90" i="4"/>
  <c r="CN53" i="4"/>
  <c r="CM14" i="8" s="1"/>
  <c r="CN56" i="4"/>
  <c r="CN63" i="4" s="1"/>
  <c r="CQ71" i="4"/>
  <c r="CQ70" i="4"/>
  <c r="CO47" i="4"/>
  <c r="CQ40" i="4"/>
  <c r="CQ39" i="4"/>
  <c r="CQ43" i="4"/>
  <c r="CQ44" i="4"/>
  <c r="CQ42" i="4"/>
  <c r="CQ41" i="4"/>
  <c r="CQ12" i="4"/>
  <c r="CQ9" i="4"/>
  <c r="CN108" i="8"/>
  <c r="CM134" i="8"/>
  <c r="CM136" i="8" s="1"/>
  <c r="CB41" i="6"/>
  <c r="CA99" i="8" s="1"/>
  <c r="CP218" i="4"/>
  <c r="CO54" i="8" s="1"/>
  <c r="CP222" i="4"/>
  <c r="CO58" i="8" s="1"/>
  <c r="CP221" i="4"/>
  <c r="CO57" i="8" s="1"/>
  <c r="CP220" i="4"/>
  <c r="CO56" i="8" s="1"/>
  <c r="CP219" i="4"/>
  <c r="CO55" i="8" s="1"/>
  <c r="CP225" i="4"/>
  <c r="CO61" i="8" s="1"/>
  <c r="CP224" i="4"/>
  <c r="CO60" i="8" s="1"/>
  <c r="CP226" i="4"/>
  <c r="CO62" i="8" s="1"/>
  <c r="CP223" i="4"/>
  <c r="CO59" i="8" s="1"/>
  <c r="CP231" i="4"/>
  <c r="CO67" i="8" s="1"/>
  <c r="CP227" i="4"/>
  <c r="CO63" i="8" s="1"/>
  <c r="CP228" i="4"/>
  <c r="CO64" i="8" s="1"/>
  <c r="CP229" i="4"/>
  <c r="CO65" i="8" s="1"/>
  <c r="CP232" i="4"/>
  <c r="CO68" i="8" s="1"/>
  <c r="CP230" i="4"/>
  <c r="CO66" i="8" s="1"/>
  <c r="CP234" i="4"/>
  <c r="CO70" i="8" s="1"/>
  <c r="CP233" i="4"/>
  <c r="CO69" i="8" s="1"/>
  <c r="CP127" i="4"/>
  <c r="CP164" i="4" s="1"/>
  <c r="CN131" i="7"/>
  <c r="CO29" i="7" s="1"/>
  <c r="CN126" i="7"/>
  <c r="CO24" i="7" s="1"/>
  <c r="CN137" i="7"/>
  <c r="CO35" i="7" s="1"/>
  <c r="CO39" i="6"/>
  <c r="CP19" i="6" s="1"/>
  <c r="CO100" i="7"/>
  <c r="CR2" i="4"/>
  <c r="CS1" i="4"/>
  <c r="CN116" i="7"/>
  <c r="CO14" i="7" s="1"/>
  <c r="CJ91" i="8"/>
  <c r="CJ92" i="8"/>
  <c r="CT8" i="24"/>
  <c r="CU4" i="24"/>
  <c r="CT3" i="24"/>
  <c r="CT78" i="24"/>
  <c r="CT112" i="24"/>
  <c r="CN117" i="7"/>
  <c r="CO15" i="7" s="1"/>
  <c r="CN124" i="7"/>
  <c r="CO22" i="7" s="1"/>
  <c r="CN133" i="7"/>
  <c r="CO31" i="7" s="1"/>
  <c r="CN132" i="7"/>
  <c r="CO30" i="7" s="1"/>
  <c r="CN129" i="7"/>
  <c r="CO27" i="7" s="1"/>
  <c r="CN130" i="7"/>
  <c r="CO28" i="7" s="1"/>
  <c r="CN127" i="7"/>
  <c r="CO25" i="7" s="1"/>
  <c r="CR11" i="4"/>
  <c r="CO101" i="7"/>
  <c r="CO33" i="6"/>
  <c r="CN134" i="8" s="1"/>
  <c r="CO99" i="7"/>
  <c r="CO38" i="6"/>
  <c r="CO46" i="6" s="1"/>
  <c r="CN123" i="7"/>
  <c r="CO21" i="7" s="1"/>
  <c r="CN118" i="7"/>
  <c r="CO16" i="7" s="1"/>
  <c r="CN136" i="7"/>
  <c r="CO34" i="7" s="1"/>
  <c r="CP25" i="6"/>
  <c r="CP12" i="6"/>
  <c r="CP31" i="6" s="1"/>
  <c r="CQ4" i="6"/>
  <c r="CP24" i="6"/>
  <c r="CP13" i="6"/>
  <c r="CP32" i="6" s="1"/>
  <c r="CP11" i="6"/>
  <c r="CP30" i="6" s="1"/>
  <c r="CP23" i="6"/>
  <c r="CP3" i="6"/>
  <c r="CN125" i="7"/>
  <c r="CO23" i="7" s="1"/>
  <c r="CR4" i="4"/>
  <c r="CQ3" i="4"/>
  <c r="CN40" i="6"/>
  <c r="CN45" i="6"/>
  <c r="CO17" i="6"/>
  <c r="CM13" i="7"/>
  <c r="CM115" i="7" s="1"/>
  <c r="CL146" i="7"/>
  <c r="CN152" i="7"/>
  <c r="CN81" i="7"/>
  <c r="CO103" i="7"/>
  <c r="CN134" i="7"/>
  <c r="CO32" i="7" s="1"/>
  <c r="CQ4" i="5"/>
  <c r="CP5" i="5"/>
  <c r="CP3" i="5"/>
  <c r="CL147" i="7"/>
  <c r="CM33" i="7"/>
  <c r="CM135" i="7" s="1"/>
  <c r="CM109" i="7"/>
  <c r="CL73" i="8" s="1"/>
  <c r="AU93" i="8"/>
  <c r="AU94" i="8" s="1"/>
  <c r="AV149" i="7"/>
  <c r="CN87" i="7"/>
  <c r="CN121" i="7" s="1"/>
  <c r="CO19" i="7" s="1"/>
  <c r="CO90" i="7"/>
  <c r="CN20" i="6"/>
  <c r="CN120" i="7"/>
  <c r="CO18" i="7" s="1"/>
  <c r="AW41" i="7"/>
  <c r="AW113" i="7"/>
  <c r="BZ99" i="8"/>
  <c r="BZ104" i="8"/>
  <c r="BZ106" i="8" s="1"/>
  <c r="CN47" i="6"/>
  <c r="CO19" i="6"/>
  <c r="CN80" i="7"/>
  <c r="CN114" i="7" s="1"/>
  <c r="CO12" i="7" s="1"/>
  <c r="CN119" i="7"/>
  <c r="CO17" i="7" s="1"/>
  <c r="CO102" i="7"/>
  <c r="CO37" i="6"/>
  <c r="CO26" i="6"/>
  <c r="CN133" i="8" s="1"/>
  <c r="CO116" i="8"/>
  <c r="CO80" i="8"/>
  <c r="CP4" i="8"/>
  <c r="CP132" i="8" s="1"/>
  <c r="CO11" i="8"/>
  <c r="CO7" i="8"/>
  <c r="CO6" i="8"/>
  <c r="CO5" i="8"/>
  <c r="CO3" i="8"/>
  <c r="CN154" i="7"/>
  <c r="CN75" i="7"/>
  <c r="CN79" i="7"/>
  <c r="CL127" i="8"/>
  <c r="CM155" i="7"/>
  <c r="CN46" i="6"/>
  <c r="CO18" i="6"/>
  <c r="CN153" i="7"/>
  <c r="CM128" i="8" s="1"/>
  <c r="CN101" i="7"/>
  <c r="CN122" i="7"/>
  <c r="CO20" i="7" s="1"/>
  <c r="CP145" i="7"/>
  <c r="CP112" i="7"/>
  <c r="CP151" i="7"/>
  <c r="CP78" i="7"/>
  <c r="CP44" i="7"/>
  <c r="CP10" i="7"/>
  <c r="CP3" i="7"/>
  <c r="CN128" i="7"/>
  <c r="CO26" i="7" s="1"/>
  <c r="CM235" i="4"/>
  <c r="CL235" i="4"/>
  <c r="CS108" i="7" l="1"/>
  <c r="CS105" i="7"/>
  <c r="CS107" i="7"/>
  <c r="CS106" i="7"/>
  <c r="CT1" i="7"/>
  <c r="CS2" i="7"/>
  <c r="CS104" i="7"/>
  <c r="CU1" i="5"/>
  <c r="CT2" i="5"/>
  <c r="CU1" i="6"/>
  <c r="CT2" i="6"/>
  <c r="CU1" i="24"/>
  <c r="CT2" i="24"/>
  <c r="CO84" i="4"/>
  <c r="CN28" i="8" s="1"/>
  <c r="CR22" i="4"/>
  <c r="CR23" i="4"/>
  <c r="CR21" i="4"/>
  <c r="CR24" i="4"/>
  <c r="CR25" i="4"/>
  <c r="CR20" i="4"/>
  <c r="CP115" i="4"/>
  <c r="CO29" i="8" s="1"/>
  <c r="CO83" i="4"/>
  <c r="CN27" i="8" s="1"/>
  <c r="CP201" i="4"/>
  <c r="CP62" i="4" s="1"/>
  <c r="CQ26" i="4"/>
  <c r="CO211" i="4"/>
  <c r="CN48" i="6"/>
  <c r="CM74" i="8" s="1"/>
  <c r="CM121" i="8" s="1"/>
  <c r="CP202" i="4"/>
  <c r="CP203" i="4"/>
  <c r="CP204" i="4"/>
  <c r="CP206" i="4"/>
  <c r="CP116" i="4" s="1"/>
  <c r="CO30" i="8" s="1"/>
  <c r="CP215" i="4"/>
  <c r="CO51" i="8" s="1"/>
  <c r="CM40" i="8"/>
  <c r="CL35" i="8"/>
  <c r="CM19" i="5" s="1"/>
  <c r="CM23" i="8"/>
  <c r="CJ72" i="8"/>
  <c r="CJ75" i="8" s="1"/>
  <c r="CK40" i="5" s="1"/>
  <c r="CK48" i="8"/>
  <c r="CK72" i="8"/>
  <c r="CK75" i="8" s="1"/>
  <c r="CL40" i="5" s="1"/>
  <c r="CO198" i="4"/>
  <c r="CQ135" i="4"/>
  <c r="CQ172" i="4" s="1"/>
  <c r="CQ143" i="4"/>
  <c r="CQ180" i="4" s="1"/>
  <c r="CQ148" i="4"/>
  <c r="CQ185" i="4" s="1"/>
  <c r="CQ159" i="4"/>
  <c r="CQ196" i="4" s="1"/>
  <c r="CQ134" i="4"/>
  <c r="CQ171" i="4" s="1"/>
  <c r="CQ142" i="4"/>
  <c r="CQ179" i="4" s="1"/>
  <c r="CQ147" i="4"/>
  <c r="CQ184" i="4" s="1"/>
  <c r="CQ205" i="4" s="1"/>
  <c r="CQ158" i="4"/>
  <c r="CQ195" i="4" s="1"/>
  <c r="CQ128" i="4"/>
  <c r="CQ165" i="4" s="1"/>
  <c r="CQ136" i="4"/>
  <c r="CQ173" i="4" s="1"/>
  <c r="CQ144" i="4"/>
  <c r="CQ181" i="4" s="1"/>
  <c r="CQ156" i="4"/>
  <c r="CQ193" i="4" s="1"/>
  <c r="CQ160" i="4"/>
  <c r="CQ197" i="4" s="1"/>
  <c r="CP161" i="4"/>
  <c r="CQ129" i="4"/>
  <c r="CQ166" i="4" s="1"/>
  <c r="CQ137" i="4"/>
  <c r="CQ174" i="4" s="1"/>
  <c r="CQ150" i="4"/>
  <c r="CQ187" i="4" s="1"/>
  <c r="CQ152" i="4"/>
  <c r="CQ189" i="4" s="1"/>
  <c r="CQ130" i="4"/>
  <c r="CQ167" i="4" s="1"/>
  <c r="CQ138" i="4"/>
  <c r="CQ175" i="4" s="1"/>
  <c r="CQ149" i="4"/>
  <c r="CQ186" i="4" s="1"/>
  <c r="CQ153" i="4"/>
  <c r="CQ190" i="4" s="1"/>
  <c r="CQ131" i="4"/>
  <c r="CQ168" i="4" s="1"/>
  <c r="CQ139" i="4"/>
  <c r="CQ176" i="4" s="1"/>
  <c r="CQ151" i="4"/>
  <c r="CQ188" i="4" s="1"/>
  <c r="CQ154" i="4"/>
  <c r="CQ191" i="4" s="1"/>
  <c r="CQ132" i="4"/>
  <c r="CQ169" i="4" s="1"/>
  <c r="CQ140" i="4"/>
  <c r="CQ177" i="4" s="1"/>
  <c r="CQ145" i="4"/>
  <c r="CQ182" i="4" s="1"/>
  <c r="CQ155" i="4"/>
  <c r="CQ192" i="4" s="1"/>
  <c r="CQ133" i="4"/>
  <c r="CQ170" i="4" s="1"/>
  <c r="CQ141" i="4"/>
  <c r="CQ178" i="4" s="1"/>
  <c r="CQ146" i="4"/>
  <c r="CQ183" i="4" s="1"/>
  <c r="CQ157" i="4"/>
  <c r="CQ194" i="4" s="1"/>
  <c r="CN16" i="8"/>
  <c r="CQ33" i="4"/>
  <c r="CQ49" i="4" s="1"/>
  <c r="CQ58" i="4" s="1"/>
  <c r="CQ99" i="4"/>
  <c r="CQ107" i="4" s="1"/>
  <c r="CQ32" i="4"/>
  <c r="CQ48" i="4" s="1"/>
  <c r="CQ57" i="4" s="1"/>
  <c r="CQ100" i="4"/>
  <c r="CQ108" i="4" s="1"/>
  <c r="CQ117" i="4" s="1"/>
  <c r="CQ101" i="4"/>
  <c r="CQ109" i="4" s="1"/>
  <c r="CQ118" i="4" s="1"/>
  <c r="CQ102" i="4"/>
  <c r="CQ110" i="4" s="1"/>
  <c r="CQ119" i="4" s="1"/>
  <c r="CP74" i="4"/>
  <c r="CP78" i="4" s="1"/>
  <c r="CQ98" i="4"/>
  <c r="CQ106" i="4" s="1"/>
  <c r="CQ31" i="4"/>
  <c r="CP45" i="7"/>
  <c r="CP46" i="7"/>
  <c r="CP80" i="7" s="1"/>
  <c r="CP48" i="7"/>
  <c r="CP82" i="7" s="1"/>
  <c r="CP50" i="7"/>
  <c r="CP84" i="7" s="1"/>
  <c r="CP53" i="7"/>
  <c r="CP87" i="7" s="1"/>
  <c r="CP54" i="7"/>
  <c r="CP88" i="7" s="1"/>
  <c r="CP47" i="7"/>
  <c r="CP51" i="7"/>
  <c r="CP85" i="7" s="1"/>
  <c r="CP55" i="7"/>
  <c r="CP89" i="7" s="1"/>
  <c r="CP56" i="7"/>
  <c r="CP90" i="7" s="1"/>
  <c r="CP57" i="7"/>
  <c r="CP91" i="7" s="1"/>
  <c r="CP60" i="7"/>
  <c r="CP94" i="7" s="1"/>
  <c r="CP49" i="7"/>
  <c r="CP83" i="7" s="1"/>
  <c r="CP58" i="7"/>
  <c r="CP92" i="7" s="1"/>
  <c r="CP59" i="7"/>
  <c r="CP93" i="7" s="1"/>
  <c r="CP65" i="7"/>
  <c r="CP52" i="7"/>
  <c r="CP64" i="7"/>
  <c r="CP98" i="7" s="1"/>
  <c r="CP68" i="7"/>
  <c r="CP72" i="7"/>
  <c r="CP140" i="7" s="1"/>
  <c r="CQ38" i="7" s="1"/>
  <c r="CP66" i="7"/>
  <c r="CP70" i="7"/>
  <c r="CP138" i="7" s="1"/>
  <c r="CQ36" i="7" s="1"/>
  <c r="CP73" i="7"/>
  <c r="CP141" i="7" s="1"/>
  <c r="CQ39" i="7" s="1"/>
  <c r="CP67" i="7"/>
  <c r="CP61" i="7"/>
  <c r="CP95" i="7" s="1"/>
  <c r="CP71" i="7"/>
  <c r="CP139" i="7" s="1"/>
  <c r="CQ37" i="7" s="1"/>
  <c r="CP62" i="7"/>
  <c r="CP96" i="7" s="1"/>
  <c r="CP63" i="7"/>
  <c r="CP97" i="7" s="1"/>
  <c r="CP69" i="7"/>
  <c r="CP74" i="7"/>
  <c r="CP142" i="7" s="1"/>
  <c r="CQ40" i="7" s="1"/>
  <c r="CR10" i="4"/>
  <c r="CR103" i="4" s="1"/>
  <c r="CP75" i="4"/>
  <c r="CP79" i="4" s="1"/>
  <c r="CQ34" i="4"/>
  <c r="CQ50" i="4" s="1"/>
  <c r="CQ59" i="4" s="1"/>
  <c r="CQ35" i="4"/>
  <c r="CQ51" i="4" s="1"/>
  <c r="CQ60" i="4" s="1"/>
  <c r="CQ36" i="4"/>
  <c r="CQ52" i="4" s="1"/>
  <c r="CQ61" i="4" s="1"/>
  <c r="CR4" i="7"/>
  <c r="CQ5" i="7"/>
  <c r="CQ6" i="7" s="1"/>
  <c r="CN43" i="8"/>
  <c r="CM39" i="8"/>
  <c r="CL39" i="8"/>
  <c r="CL47" i="8" s="1"/>
  <c r="CN46" i="8"/>
  <c r="CN42" i="8"/>
  <c r="CN44" i="8"/>
  <c r="CO17" i="8"/>
  <c r="CN41" i="8"/>
  <c r="CN45" i="8"/>
  <c r="CM26" i="8"/>
  <c r="CU1" i="8"/>
  <c r="CT2" i="8"/>
  <c r="CO31" i="8"/>
  <c r="CO19" i="8"/>
  <c r="CO33" i="8"/>
  <c r="CO21" i="8"/>
  <c r="CO34" i="8"/>
  <c r="CO22" i="8"/>
  <c r="CO121" i="4"/>
  <c r="CO32" i="8"/>
  <c r="CO20" i="8"/>
  <c r="CO18" i="8"/>
  <c r="CN15" i="8"/>
  <c r="CQ111" i="4"/>
  <c r="CQ120" i="4" s="1"/>
  <c r="CP112" i="4"/>
  <c r="CO80" i="4"/>
  <c r="CN85" i="4"/>
  <c r="CR91" i="4"/>
  <c r="CR90" i="4"/>
  <c r="CO53" i="4"/>
  <c r="CN14" i="8" s="1"/>
  <c r="CO56" i="4"/>
  <c r="CO63" i="4" s="1"/>
  <c r="CR71" i="4"/>
  <c r="CR70" i="4"/>
  <c r="CP47" i="4"/>
  <c r="CR41" i="4"/>
  <c r="CR40" i="4"/>
  <c r="CR39" i="4"/>
  <c r="CR43" i="4"/>
  <c r="CR44" i="4"/>
  <c r="CR42" i="4"/>
  <c r="CR12" i="4"/>
  <c r="CR9" i="4"/>
  <c r="CA104" i="8"/>
  <c r="CA106" i="8" s="1"/>
  <c r="CO47" i="6"/>
  <c r="CP103" i="7"/>
  <c r="CC41" i="6"/>
  <c r="CB99" i="8" s="1"/>
  <c r="CO153" i="7"/>
  <c r="CN128" i="8" s="1"/>
  <c r="CQ127" i="4"/>
  <c r="CQ164" i="4" s="1"/>
  <c r="CQ219" i="4"/>
  <c r="CP55" i="8" s="1"/>
  <c r="CQ218" i="4"/>
  <c r="CP54" i="8" s="1"/>
  <c r="CQ221" i="4"/>
  <c r="CP57" i="8" s="1"/>
  <c r="CQ220" i="4"/>
  <c r="CP56" i="8" s="1"/>
  <c r="CQ223" i="4"/>
  <c r="CP59" i="8" s="1"/>
  <c r="CQ222" i="4"/>
  <c r="CP58" i="8" s="1"/>
  <c r="CQ226" i="4"/>
  <c r="CP62" i="8" s="1"/>
  <c r="CQ225" i="4"/>
  <c r="CP61" i="8" s="1"/>
  <c r="CQ224" i="4"/>
  <c r="CP60" i="8" s="1"/>
  <c r="CQ229" i="4"/>
  <c r="CP65" i="8" s="1"/>
  <c r="CQ227" i="4"/>
  <c r="CP63" i="8" s="1"/>
  <c r="CQ231" i="4"/>
  <c r="CP67" i="8" s="1"/>
  <c r="CQ233" i="4"/>
  <c r="CP69" i="8" s="1"/>
  <c r="CQ232" i="4"/>
  <c r="CP68" i="8" s="1"/>
  <c r="CQ228" i="4"/>
  <c r="CP64" i="8" s="1"/>
  <c r="CQ234" i="4"/>
  <c r="CP70" i="8" s="1"/>
  <c r="CQ230" i="4"/>
  <c r="CP66" i="8" s="1"/>
  <c r="CP18" i="6"/>
  <c r="CP20" i="6" s="1"/>
  <c r="CO134" i="7"/>
  <c r="CP32" i="7" s="1"/>
  <c r="CO126" i="7"/>
  <c r="CP24" i="7" s="1"/>
  <c r="CO137" i="7"/>
  <c r="CP35" i="7" s="1"/>
  <c r="CP38" i="6"/>
  <c r="CP46" i="6" s="1"/>
  <c r="CT1" i="4"/>
  <c r="CS2" i="4"/>
  <c r="CO20" i="6"/>
  <c r="CK92" i="8"/>
  <c r="CK91" i="8"/>
  <c r="CO124" i="7"/>
  <c r="CP22" i="7" s="1"/>
  <c r="CO130" i="7"/>
  <c r="CP28" i="7" s="1"/>
  <c r="CV4" i="24"/>
  <c r="CU3" i="24"/>
  <c r="CU8" i="24"/>
  <c r="CU112" i="24"/>
  <c r="CU78" i="24"/>
  <c r="CO119" i="7"/>
  <c r="CP17" i="7" s="1"/>
  <c r="CO127" i="7"/>
  <c r="CP25" i="7" s="1"/>
  <c r="CO129" i="7"/>
  <c r="CP27" i="7" s="1"/>
  <c r="CO128" i="7"/>
  <c r="CP26" i="7" s="1"/>
  <c r="CO123" i="7"/>
  <c r="CP21" i="7" s="1"/>
  <c r="CO136" i="7"/>
  <c r="CP34" i="7" s="1"/>
  <c r="CO132" i="7"/>
  <c r="CP30" i="7" s="1"/>
  <c r="CO114" i="7"/>
  <c r="CP12" i="7" s="1"/>
  <c r="CS11" i="4"/>
  <c r="CN136" i="8"/>
  <c r="CO116" i="7"/>
  <c r="CP14" i="7" s="1"/>
  <c r="CO133" i="7"/>
  <c r="CP31" i="7" s="1"/>
  <c r="CO131" i="7"/>
  <c r="CP29" i="7" s="1"/>
  <c r="CO121" i="7"/>
  <c r="CP19" i="7" s="1"/>
  <c r="CM127" i="8"/>
  <c r="CM129" i="8" s="1"/>
  <c r="CN155" i="7"/>
  <c r="CO75" i="7"/>
  <c r="CO120" i="7"/>
  <c r="CP18" i="7" s="1"/>
  <c r="CM147" i="7"/>
  <c r="CN33" i="7"/>
  <c r="CN135" i="7" s="1"/>
  <c r="CO154" i="7"/>
  <c r="CP116" i="8"/>
  <c r="CP80" i="8"/>
  <c r="CQ4" i="8"/>
  <c r="CQ132" i="8" s="1"/>
  <c r="CP11" i="8"/>
  <c r="CP7" i="8"/>
  <c r="CP6" i="8"/>
  <c r="CP5" i="8"/>
  <c r="CP3" i="8"/>
  <c r="CS4" i="4"/>
  <c r="CR3" i="4"/>
  <c r="CQ25" i="6"/>
  <c r="CQ24" i="6"/>
  <c r="CR4" i="6"/>
  <c r="CQ13" i="6"/>
  <c r="CQ32" i="6" s="1"/>
  <c r="CQ11" i="6"/>
  <c r="CQ30" i="6" s="1"/>
  <c r="CQ23" i="6"/>
  <c r="CQ3" i="6"/>
  <c r="CQ12" i="6"/>
  <c r="CQ31" i="6" s="1"/>
  <c r="CQ112" i="7"/>
  <c r="CQ151" i="7"/>
  <c r="CQ145" i="7"/>
  <c r="CQ78" i="7"/>
  <c r="CQ44" i="7"/>
  <c r="CQ10" i="7"/>
  <c r="CQ3" i="7"/>
  <c r="CP86" i="7"/>
  <c r="CP102" i="7"/>
  <c r="CO45" i="6"/>
  <c r="CP17" i="6"/>
  <c r="CO40" i="6"/>
  <c r="CO117" i="7"/>
  <c r="CP15" i="7" s="1"/>
  <c r="CN216" i="4"/>
  <c r="CM52" i="8" s="1"/>
  <c r="CN217" i="4"/>
  <c r="CM53" i="8" s="1"/>
  <c r="CO125" i="7"/>
  <c r="CP23" i="7" s="1"/>
  <c r="CP39" i="6"/>
  <c r="CP100" i="7"/>
  <c r="CL121" i="8"/>
  <c r="CR4" i="5"/>
  <c r="CQ5" i="5"/>
  <c r="CQ3" i="5"/>
  <c r="CO84" i="7"/>
  <c r="CO118" i="7" s="1"/>
  <c r="CP16" i="7" s="1"/>
  <c r="CO122" i="7"/>
  <c r="CP20" i="7" s="1"/>
  <c r="AW143" i="7"/>
  <c r="AX11" i="7"/>
  <c r="AW148" i="7"/>
  <c r="CN13" i="7"/>
  <c r="CN115" i="7" s="1"/>
  <c r="CM146" i="7"/>
  <c r="CP26" i="6"/>
  <c r="CO133" i="8" s="1"/>
  <c r="CP37" i="6"/>
  <c r="CL129" i="8"/>
  <c r="CN109" i="7"/>
  <c r="CM73" i="8" s="1"/>
  <c r="CO108" i="8"/>
  <c r="CP33" i="6"/>
  <c r="CO152" i="7"/>
  <c r="CO81" i="7"/>
  <c r="CT104" i="7" l="1"/>
  <c r="CT2" i="7"/>
  <c r="CT108" i="7"/>
  <c r="CT107" i="7"/>
  <c r="CT106" i="7"/>
  <c r="CU1" i="7"/>
  <c r="CT105" i="7"/>
  <c r="CV1" i="5"/>
  <c r="CU2" i="5"/>
  <c r="CM120" i="8"/>
  <c r="CV1" i="6"/>
  <c r="CU2" i="6"/>
  <c r="CU2" i="24"/>
  <c r="CV1" i="24"/>
  <c r="CS25" i="4"/>
  <c r="CS22" i="4"/>
  <c r="CS20" i="4"/>
  <c r="CS21" i="4"/>
  <c r="CS23" i="4"/>
  <c r="CS24" i="4"/>
  <c r="CP84" i="4"/>
  <c r="CO28" i="8" s="1"/>
  <c r="CQ201" i="4"/>
  <c r="CQ62" i="4" s="1"/>
  <c r="CQ203" i="4"/>
  <c r="CR26" i="4"/>
  <c r="CQ206" i="4"/>
  <c r="CQ116" i="4" s="1"/>
  <c r="CP30" i="8" s="1"/>
  <c r="CQ115" i="4"/>
  <c r="CP29" i="8" s="1"/>
  <c r="CP211" i="4"/>
  <c r="CP83" i="4"/>
  <c r="CO27" i="8" s="1"/>
  <c r="CQ204" i="4"/>
  <c r="CQ202" i="4"/>
  <c r="CO48" i="6"/>
  <c r="CN74" i="8" s="1"/>
  <c r="CN121" i="8" s="1"/>
  <c r="CQ215" i="4"/>
  <c r="CP51" i="8" s="1"/>
  <c r="CN40" i="8"/>
  <c r="CO41" i="8"/>
  <c r="CM71" i="8"/>
  <c r="CN28" i="5" s="1"/>
  <c r="CM35" i="8"/>
  <c r="CN19" i="5" s="1"/>
  <c r="CN23" i="8"/>
  <c r="CL48" i="8"/>
  <c r="CP198" i="4"/>
  <c r="CR129" i="4"/>
  <c r="CR166" i="4" s="1"/>
  <c r="CR137" i="4"/>
  <c r="CR174" i="4" s="1"/>
  <c r="CR145" i="4"/>
  <c r="CR182" i="4" s="1"/>
  <c r="CR153" i="4"/>
  <c r="CR190" i="4" s="1"/>
  <c r="CR130" i="4"/>
  <c r="CR167" i="4" s="1"/>
  <c r="CR138" i="4"/>
  <c r="CR175" i="4" s="1"/>
  <c r="CR146" i="4"/>
  <c r="CR183" i="4" s="1"/>
  <c r="CR154" i="4"/>
  <c r="CR191" i="4" s="1"/>
  <c r="CR131" i="4"/>
  <c r="CR168" i="4" s="1"/>
  <c r="CR139" i="4"/>
  <c r="CR176" i="4" s="1"/>
  <c r="CR147" i="4"/>
  <c r="CR184" i="4" s="1"/>
  <c r="CR205" i="4" s="1"/>
  <c r="CR155" i="4"/>
  <c r="CR192" i="4" s="1"/>
  <c r="CR132" i="4"/>
  <c r="CR169" i="4" s="1"/>
  <c r="CR140" i="4"/>
  <c r="CR177" i="4" s="1"/>
  <c r="CR148" i="4"/>
  <c r="CR185" i="4" s="1"/>
  <c r="CR156" i="4"/>
  <c r="CR193" i="4" s="1"/>
  <c r="CQ161" i="4"/>
  <c r="CR133" i="4"/>
  <c r="CR170" i="4" s="1"/>
  <c r="CR141" i="4"/>
  <c r="CR178" i="4" s="1"/>
  <c r="CR149" i="4"/>
  <c r="CR186" i="4" s="1"/>
  <c r="CR157" i="4"/>
  <c r="CR194" i="4" s="1"/>
  <c r="CR134" i="4"/>
  <c r="CR171" i="4" s="1"/>
  <c r="CR142" i="4"/>
  <c r="CR179" i="4" s="1"/>
  <c r="CR150" i="4"/>
  <c r="CR187" i="4" s="1"/>
  <c r="CR158" i="4"/>
  <c r="CR195" i="4" s="1"/>
  <c r="CR135" i="4"/>
  <c r="CR172" i="4" s="1"/>
  <c r="CR143" i="4"/>
  <c r="CR180" i="4" s="1"/>
  <c r="CR151" i="4"/>
  <c r="CR188" i="4" s="1"/>
  <c r="CR159" i="4"/>
  <c r="CR196" i="4" s="1"/>
  <c r="CR128" i="4"/>
  <c r="CR165" i="4" s="1"/>
  <c r="CR136" i="4"/>
  <c r="CR173" i="4" s="1"/>
  <c r="CR144" i="4"/>
  <c r="CR181" i="4" s="1"/>
  <c r="CR152" i="4"/>
  <c r="CR189" i="4" s="1"/>
  <c r="CR160" i="4"/>
  <c r="CR197" i="4" s="1"/>
  <c r="CR32" i="4"/>
  <c r="CR48" i="4" s="1"/>
  <c r="CR57" i="4" s="1"/>
  <c r="CO16" i="8"/>
  <c r="CR36" i="4"/>
  <c r="CR52" i="4" s="1"/>
  <c r="CR61" i="4" s="1"/>
  <c r="CQ75" i="4"/>
  <c r="CQ79" i="4" s="1"/>
  <c r="CS10" i="4"/>
  <c r="CS100" i="4" s="1"/>
  <c r="CR101" i="4"/>
  <c r="CR109" i="4" s="1"/>
  <c r="CR118" i="4" s="1"/>
  <c r="CR34" i="4"/>
  <c r="CR50" i="4" s="1"/>
  <c r="CR59" i="4" s="1"/>
  <c r="CR98" i="4"/>
  <c r="CR106" i="4" s="1"/>
  <c r="CQ74" i="4"/>
  <c r="CQ78" i="4" s="1"/>
  <c r="CR102" i="4"/>
  <c r="CR110" i="4" s="1"/>
  <c r="CR119" i="4" s="1"/>
  <c r="CR35" i="4"/>
  <c r="CR51" i="4" s="1"/>
  <c r="CR60" i="4" s="1"/>
  <c r="CR99" i="4"/>
  <c r="CR107" i="4" s="1"/>
  <c r="CR31" i="4"/>
  <c r="CR100" i="4"/>
  <c r="CR108" i="4" s="1"/>
  <c r="CR117" i="4" s="1"/>
  <c r="CQ103" i="7"/>
  <c r="CQ46" i="7"/>
  <c r="CQ45" i="7"/>
  <c r="CQ49" i="7"/>
  <c r="CQ83" i="7" s="1"/>
  <c r="CQ47" i="7"/>
  <c r="CQ48" i="7"/>
  <c r="CQ82" i="7" s="1"/>
  <c r="CQ51" i="7"/>
  <c r="CQ85" i="7" s="1"/>
  <c r="CQ52" i="7"/>
  <c r="CQ86" i="7" s="1"/>
  <c r="CQ55" i="7"/>
  <c r="CQ89" i="7" s="1"/>
  <c r="CQ54" i="7"/>
  <c r="CQ88" i="7" s="1"/>
  <c r="CQ58" i="7"/>
  <c r="CQ92" i="7" s="1"/>
  <c r="CQ59" i="7"/>
  <c r="CQ93" i="7" s="1"/>
  <c r="CQ53" i="7"/>
  <c r="CQ87" i="7" s="1"/>
  <c r="CQ56" i="7"/>
  <c r="CQ90" i="7" s="1"/>
  <c r="CQ57" i="7"/>
  <c r="CQ91" i="7" s="1"/>
  <c r="CQ60" i="7"/>
  <c r="CQ94" i="7" s="1"/>
  <c r="CQ61" i="7"/>
  <c r="CQ95" i="7" s="1"/>
  <c r="CQ62" i="7"/>
  <c r="CQ96" i="7" s="1"/>
  <c r="CQ63" i="7"/>
  <c r="CQ97" i="7" s="1"/>
  <c r="CQ50" i="7"/>
  <c r="CQ84" i="7" s="1"/>
  <c r="CQ64" i="7"/>
  <c r="CQ98" i="7" s="1"/>
  <c r="CQ65" i="7"/>
  <c r="CQ68" i="7"/>
  <c r="CQ72" i="7"/>
  <c r="CQ140" i="7" s="1"/>
  <c r="CR38" i="7" s="1"/>
  <c r="CQ70" i="7"/>
  <c r="CQ138" i="7" s="1"/>
  <c r="CR36" i="7" s="1"/>
  <c r="CQ71" i="7"/>
  <c r="CQ139" i="7" s="1"/>
  <c r="CR37" i="7" s="1"/>
  <c r="CQ67" i="7"/>
  <c r="CQ66" i="7"/>
  <c r="CQ73" i="7"/>
  <c r="CQ141" i="7" s="1"/>
  <c r="CR39" i="7" s="1"/>
  <c r="CQ69" i="7"/>
  <c r="CQ74" i="7"/>
  <c r="CQ142" i="7" s="1"/>
  <c r="CR40" i="7" s="1"/>
  <c r="CR33" i="4"/>
  <c r="CR49" i="4" s="1"/>
  <c r="CR58" i="4" s="1"/>
  <c r="CS4" i="7"/>
  <c r="CR5" i="7"/>
  <c r="CR6" i="7" s="1"/>
  <c r="CO85" i="4"/>
  <c r="CO45" i="8"/>
  <c r="CO44" i="8"/>
  <c r="CO42" i="8"/>
  <c r="CO43" i="8"/>
  <c r="CN39" i="8"/>
  <c r="CO46" i="8"/>
  <c r="CM38" i="8"/>
  <c r="CM47" i="8" s="1"/>
  <c r="CN26" i="8"/>
  <c r="CV1" i="8"/>
  <c r="CU2" i="8"/>
  <c r="CP18" i="8"/>
  <c r="CP33" i="8"/>
  <c r="CP21" i="8"/>
  <c r="CP31" i="8"/>
  <c r="CP19" i="8"/>
  <c r="CP32" i="8"/>
  <c r="CP20" i="8"/>
  <c r="CP17" i="8"/>
  <c r="CP34" i="8"/>
  <c r="CP22" i="8"/>
  <c r="CO15" i="8"/>
  <c r="CP121" i="4"/>
  <c r="CQ112" i="4"/>
  <c r="CR111" i="4"/>
  <c r="CR120" i="4" s="1"/>
  <c r="CP80" i="4"/>
  <c r="CS91" i="4"/>
  <c r="CS90" i="4"/>
  <c r="CP53" i="4"/>
  <c r="CO14" i="8" s="1"/>
  <c r="CP56" i="4"/>
  <c r="CS71" i="4"/>
  <c r="CS70" i="4"/>
  <c r="CQ47" i="4"/>
  <c r="CS42" i="4"/>
  <c r="CS41" i="4"/>
  <c r="CS40" i="4"/>
  <c r="CS39" i="4"/>
  <c r="CS43" i="4"/>
  <c r="CS44" i="4"/>
  <c r="CS12" i="4"/>
  <c r="CS9" i="4"/>
  <c r="CB104" i="8"/>
  <c r="CB106" i="8" s="1"/>
  <c r="CP137" i="7"/>
  <c r="CQ35" i="7" s="1"/>
  <c r="CQ18" i="6"/>
  <c r="CD41" i="6"/>
  <c r="CR220" i="4"/>
  <c r="CQ56" i="8" s="1"/>
  <c r="CR219" i="4"/>
  <c r="CQ55" i="8" s="1"/>
  <c r="CR218" i="4"/>
  <c r="CQ54" i="8" s="1"/>
  <c r="CR222" i="4"/>
  <c r="CQ58" i="8" s="1"/>
  <c r="CR224" i="4"/>
  <c r="CQ60" i="8" s="1"/>
  <c r="CR223" i="4"/>
  <c r="CQ59" i="8" s="1"/>
  <c r="CR227" i="4"/>
  <c r="CQ63" i="8" s="1"/>
  <c r="CR226" i="4"/>
  <c r="CQ62" i="8" s="1"/>
  <c r="CR230" i="4"/>
  <c r="CQ66" i="8" s="1"/>
  <c r="CR221" i="4"/>
  <c r="CQ57" i="8" s="1"/>
  <c r="CR225" i="4"/>
  <c r="CQ61" i="8" s="1"/>
  <c r="CR229" i="4"/>
  <c r="CQ65" i="8" s="1"/>
  <c r="CR232" i="4"/>
  <c r="CQ68" i="8" s="1"/>
  <c r="CR234" i="4"/>
  <c r="CQ70" i="8" s="1"/>
  <c r="CR228" i="4"/>
  <c r="CQ64" i="8" s="1"/>
  <c r="CR233" i="4"/>
  <c r="CQ69" i="8" s="1"/>
  <c r="CR231" i="4"/>
  <c r="CQ67" i="8" s="1"/>
  <c r="CR127" i="4"/>
  <c r="CR164" i="4" s="1"/>
  <c r="CP108" i="8"/>
  <c r="CP134" i="7"/>
  <c r="CQ32" i="7" s="1"/>
  <c r="CP126" i="7"/>
  <c r="CQ24" i="7" s="1"/>
  <c r="CO109" i="7"/>
  <c r="CN73" i="8" s="1"/>
  <c r="CP114" i="7"/>
  <c r="CQ12" i="7" s="1"/>
  <c r="CU1" i="4"/>
  <c r="CT2" i="4"/>
  <c r="CQ38" i="6"/>
  <c r="CR18" i="6" s="1"/>
  <c r="CL92" i="8"/>
  <c r="CL91" i="8"/>
  <c r="CW4" i="24"/>
  <c r="CV3" i="24"/>
  <c r="CV8" i="24"/>
  <c r="CV78" i="24"/>
  <c r="CV112" i="24"/>
  <c r="CP117" i="7"/>
  <c r="CQ15" i="7" s="1"/>
  <c r="CP132" i="7"/>
  <c r="CQ30" i="7" s="1"/>
  <c r="CP118" i="7"/>
  <c r="CQ16" i="7" s="1"/>
  <c r="CP130" i="7"/>
  <c r="CQ28" i="7" s="1"/>
  <c r="CP123" i="7"/>
  <c r="CQ21" i="7" s="1"/>
  <c r="CP116" i="7"/>
  <c r="CQ14" i="7" s="1"/>
  <c r="CP131" i="7"/>
  <c r="CQ29" i="7" s="1"/>
  <c r="CP128" i="7"/>
  <c r="CQ26" i="7" s="1"/>
  <c r="CP124" i="7"/>
  <c r="CQ22" i="7" s="1"/>
  <c r="CT11" i="4"/>
  <c r="CP129" i="7"/>
  <c r="CQ27" i="7" s="1"/>
  <c r="CQ39" i="6"/>
  <c r="CO217" i="4"/>
  <c r="CN53" i="8" s="1"/>
  <c r="CO216" i="4"/>
  <c r="CN52" i="8" s="1"/>
  <c r="CQ99" i="7"/>
  <c r="CP127" i="7"/>
  <c r="CQ25" i="7" s="1"/>
  <c r="CO33" i="7"/>
  <c r="CO135" i="7" s="1"/>
  <c r="CN147" i="7"/>
  <c r="CN146" i="7"/>
  <c r="CO13" i="7"/>
  <c r="CO115" i="7" s="1"/>
  <c r="CP154" i="7"/>
  <c r="CP75" i="7"/>
  <c r="CP79" i="7"/>
  <c r="CR112" i="7"/>
  <c r="CR151" i="7"/>
  <c r="CR145" i="7"/>
  <c r="CR78" i="7"/>
  <c r="CR44" i="7"/>
  <c r="CR10" i="7"/>
  <c r="CR3" i="7"/>
  <c r="CT4" i="4"/>
  <c r="CS3" i="4"/>
  <c r="CP122" i="7"/>
  <c r="CQ20" i="7" s="1"/>
  <c r="CQ19" i="6"/>
  <c r="CP47" i="6"/>
  <c r="CQ102" i="7"/>
  <c r="CQ37" i="6"/>
  <c r="CQ26" i="6"/>
  <c r="CP133" i="8" s="1"/>
  <c r="CP120" i="7"/>
  <c r="CQ18" i="7" s="1"/>
  <c r="CP125" i="7"/>
  <c r="CQ23" i="7" s="1"/>
  <c r="CN235" i="4"/>
  <c r="CQ33" i="6"/>
  <c r="CP121" i="7"/>
  <c r="CQ19" i="7" s="1"/>
  <c r="CP45" i="6"/>
  <c r="CP40" i="6"/>
  <c r="CQ17" i="6"/>
  <c r="CQ100" i="7"/>
  <c r="CP153" i="7"/>
  <c r="CO128" i="8" s="1"/>
  <c r="CP101" i="7"/>
  <c r="CP136" i="7"/>
  <c r="CQ34" i="7" s="1"/>
  <c r="CO134" i="8"/>
  <c r="CO136" i="8" s="1"/>
  <c r="AW149" i="7"/>
  <c r="AV93" i="8"/>
  <c r="AV94" i="8" s="1"/>
  <c r="CR24" i="6"/>
  <c r="CR13" i="6"/>
  <c r="CR32" i="6" s="1"/>
  <c r="CR11" i="6"/>
  <c r="CR30" i="6" s="1"/>
  <c r="CR23" i="6"/>
  <c r="CR3" i="6"/>
  <c r="CR12" i="6"/>
  <c r="CR31" i="6" s="1"/>
  <c r="CR25" i="6"/>
  <c r="CS4" i="6"/>
  <c r="CP119" i="7"/>
  <c r="CQ17" i="7" s="1"/>
  <c r="CP99" i="7"/>
  <c r="CP133" i="7" s="1"/>
  <c r="CQ31" i="7" s="1"/>
  <c r="CN127" i="8"/>
  <c r="CO155" i="7"/>
  <c r="AX41" i="7"/>
  <c r="AX113" i="7"/>
  <c r="CS4" i="5"/>
  <c r="CR5" i="5"/>
  <c r="CR3" i="5"/>
  <c r="CP152" i="7"/>
  <c r="CP81" i="7"/>
  <c r="CQ116" i="8"/>
  <c r="CQ80" i="8"/>
  <c r="CR4" i="8"/>
  <c r="CR132" i="8" s="1"/>
  <c r="CQ11" i="8"/>
  <c r="CQ7" i="8"/>
  <c r="CQ6" i="8"/>
  <c r="CQ5" i="8"/>
  <c r="CQ3" i="8"/>
  <c r="CU107" i="7" l="1"/>
  <c r="CU104" i="7"/>
  <c r="CU106" i="7"/>
  <c r="CV1" i="7"/>
  <c r="CU2" i="7"/>
  <c r="CU105" i="7"/>
  <c r="CU108" i="7"/>
  <c r="CW1" i="5"/>
  <c r="CV2" i="5"/>
  <c r="CN120" i="8"/>
  <c r="CW1" i="6"/>
  <c r="CV2" i="6"/>
  <c r="CW1" i="24"/>
  <c r="CV2" i="24"/>
  <c r="CQ84" i="4"/>
  <c r="CP28" i="8" s="1"/>
  <c r="CT20" i="4"/>
  <c r="CT25" i="4"/>
  <c r="CT21" i="4"/>
  <c r="CT22" i="4"/>
  <c r="CT23" i="4"/>
  <c r="CT24" i="4"/>
  <c r="CQ83" i="4"/>
  <c r="CP27" i="8" s="1"/>
  <c r="CR206" i="4"/>
  <c r="CR116" i="4" s="1"/>
  <c r="CQ30" i="8" s="1"/>
  <c r="CR201" i="4"/>
  <c r="CR62" i="4" s="1"/>
  <c r="CS26" i="4"/>
  <c r="CP48" i="6"/>
  <c r="CO74" i="8" s="1"/>
  <c r="CO121" i="8" s="1"/>
  <c r="CQ211" i="4"/>
  <c r="CR115" i="4"/>
  <c r="CQ29" i="8" s="1"/>
  <c r="CP63" i="4"/>
  <c r="CO26" i="8" s="1"/>
  <c r="CR204" i="4"/>
  <c r="CR202" i="4"/>
  <c r="CR203" i="4"/>
  <c r="CR215" i="4"/>
  <c r="CQ51" i="8" s="1"/>
  <c r="CO40" i="8"/>
  <c r="CQ17" i="8"/>
  <c r="CN71" i="8"/>
  <c r="CO28" i="5" s="1"/>
  <c r="CN35" i="8"/>
  <c r="CO19" i="5" s="1"/>
  <c r="CO23" i="8"/>
  <c r="CL72" i="8"/>
  <c r="CL75" i="8" s="1"/>
  <c r="CM40" i="5" s="1"/>
  <c r="CM48" i="8"/>
  <c r="CQ198" i="4"/>
  <c r="CS134" i="4"/>
  <c r="CS171" i="4" s="1"/>
  <c r="CS147" i="4"/>
  <c r="CS184" i="4" s="1"/>
  <c r="CS205" i="4" s="1"/>
  <c r="CS131" i="4"/>
  <c r="CS168" i="4" s="1"/>
  <c r="CS135" i="4"/>
  <c r="CS172" i="4" s="1"/>
  <c r="CS146" i="4"/>
  <c r="CS183" i="4" s="1"/>
  <c r="CS153" i="4"/>
  <c r="CS190" i="4" s="1"/>
  <c r="CS139" i="4"/>
  <c r="CS176" i="4" s="1"/>
  <c r="CS138" i="4"/>
  <c r="CS175" i="4" s="1"/>
  <c r="CS152" i="4"/>
  <c r="CS189" i="4" s="1"/>
  <c r="CS154" i="4"/>
  <c r="CS191" i="4" s="1"/>
  <c r="CS156" i="4"/>
  <c r="CS193" i="4" s="1"/>
  <c r="CR161" i="4"/>
  <c r="CS137" i="4"/>
  <c r="CS174" i="4" s="1"/>
  <c r="CS141" i="4"/>
  <c r="CS178" i="4" s="1"/>
  <c r="CS155" i="4"/>
  <c r="CS192" i="4" s="1"/>
  <c r="CS160" i="4"/>
  <c r="CS197" i="4" s="1"/>
  <c r="CS136" i="4"/>
  <c r="CS173" i="4" s="1"/>
  <c r="CS142" i="4"/>
  <c r="CS179" i="4" s="1"/>
  <c r="CS148" i="4"/>
  <c r="CS185" i="4" s="1"/>
  <c r="CS159" i="4"/>
  <c r="CS196" i="4" s="1"/>
  <c r="CS127" i="4"/>
  <c r="CS164" i="4" s="1"/>
  <c r="CS133" i="4"/>
  <c r="CS170" i="4" s="1"/>
  <c r="CS128" i="4"/>
  <c r="CS165" i="4" s="1"/>
  <c r="CS143" i="4"/>
  <c r="CS180" i="4" s="1"/>
  <c r="CS149" i="4"/>
  <c r="CS186" i="4" s="1"/>
  <c r="CS158" i="4"/>
  <c r="CS195" i="4" s="1"/>
  <c r="CS132" i="4"/>
  <c r="CS169" i="4" s="1"/>
  <c r="CS129" i="4"/>
  <c r="CS166" i="4" s="1"/>
  <c r="CS144" i="4"/>
  <c r="CS181" i="4" s="1"/>
  <c r="CS150" i="4"/>
  <c r="CS187" i="4" s="1"/>
  <c r="CS157" i="4"/>
  <c r="CS194" i="4" s="1"/>
  <c r="CS140" i="4"/>
  <c r="CS177" i="4" s="1"/>
  <c r="CS130" i="4"/>
  <c r="CS167" i="4" s="1"/>
  <c r="CS145" i="4"/>
  <c r="CS182" i="4" s="1"/>
  <c r="CS151" i="4"/>
  <c r="CS188" i="4" s="1"/>
  <c r="CS101" i="4"/>
  <c r="CS109" i="4" s="1"/>
  <c r="CS118" i="4" s="1"/>
  <c r="CS99" i="4"/>
  <c r="CS107" i="4" s="1"/>
  <c r="CS103" i="4"/>
  <c r="CS111" i="4" s="1"/>
  <c r="CS120" i="4" s="1"/>
  <c r="CS36" i="4"/>
  <c r="CS52" i="4" s="1"/>
  <c r="CS61" i="4" s="1"/>
  <c r="CS32" i="4"/>
  <c r="CS48" i="4" s="1"/>
  <c r="CS57" i="4" s="1"/>
  <c r="CS102" i="4"/>
  <c r="CS110" i="4" s="1"/>
  <c r="CS119" i="4" s="1"/>
  <c r="CS31" i="4"/>
  <c r="CS98" i="4"/>
  <c r="CS106" i="4" s="1"/>
  <c r="CP16" i="8"/>
  <c r="CQ137" i="7"/>
  <c r="CR35" i="7" s="1"/>
  <c r="CR74" i="4"/>
  <c r="CR78" i="4" s="1"/>
  <c r="CS34" i="4"/>
  <c r="CS50" i="4" s="1"/>
  <c r="CS59" i="4" s="1"/>
  <c r="CS33" i="4"/>
  <c r="CR46" i="7"/>
  <c r="CR80" i="7" s="1"/>
  <c r="CR45" i="7"/>
  <c r="CR51" i="7"/>
  <c r="CR85" i="7" s="1"/>
  <c r="CR53" i="7"/>
  <c r="CR87" i="7" s="1"/>
  <c r="CR47" i="7"/>
  <c r="CR81" i="7" s="1"/>
  <c r="CR50" i="7"/>
  <c r="CR84" i="7" s="1"/>
  <c r="CR52" i="7"/>
  <c r="CR86" i="7" s="1"/>
  <c r="CR54" i="7"/>
  <c r="CR88" i="7" s="1"/>
  <c r="CR49" i="7"/>
  <c r="CR83" i="7" s="1"/>
  <c r="CR48" i="7"/>
  <c r="CR82" i="7" s="1"/>
  <c r="CR56" i="7"/>
  <c r="CR90" i="7" s="1"/>
  <c r="CR55" i="7"/>
  <c r="CR89" i="7" s="1"/>
  <c r="CR58" i="7"/>
  <c r="CR92" i="7" s="1"/>
  <c r="CR57" i="7"/>
  <c r="CR91" i="7" s="1"/>
  <c r="CR62" i="7"/>
  <c r="CR96" i="7" s="1"/>
  <c r="CR64" i="7"/>
  <c r="CR98" i="7" s="1"/>
  <c r="CR60" i="7"/>
  <c r="CR94" i="7" s="1"/>
  <c r="CR63" i="7"/>
  <c r="CR97" i="7" s="1"/>
  <c r="CR61" i="7"/>
  <c r="CR95" i="7" s="1"/>
  <c r="CR66" i="7"/>
  <c r="CR69" i="7"/>
  <c r="CR65" i="7"/>
  <c r="CR59" i="7"/>
  <c r="CR93" i="7" s="1"/>
  <c r="CR67" i="7"/>
  <c r="CR71" i="7"/>
  <c r="CR139" i="7" s="1"/>
  <c r="CS37" i="7" s="1"/>
  <c r="CR74" i="7"/>
  <c r="CR142" i="7" s="1"/>
  <c r="CS40" i="7" s="1"/>
  <c r="CR70" i="7"/>
  <c r="CR138" i="7" s="1"/>
  <c r="CS36" i="7" s="1"/>
  <c r="CR73" i="7"/>
  <c r="CR141" i="7" s="1"/>
  <c r="CS39" i="7" s="1"/>
  <c r="CR72" i="7"/>
  <c r="CR140" i="7" s="1"/>
  <c r="CS38" i="7" s="1"/>
  <c r="CR68" i="7"/>
  <c r="CS35" i="4"/>
  <c r="CS51" i="4" s="1"/>
  <c r="CS60" i="4" s="1"/>
  <c r="CR75" i="4"/>
  <c r="CR79" i="4" s="1"/>
  <c r="CT10" i="4"/>
  <c r="CT98" i="4" s="1"/>
  <c r="CT4" i="7"/>
  <c r="CS5" i="7"/>
  <c r="CS6" i="7" s="1"/>
  <c r="CO39" i="8"/>
  <c r="CP44" i="8"/>
  <c r="CP42" i="8"/>
  <c r="CP43" i="8"/>
  <c r="CP46" i="8"/>
  <c r="CP45" i="8"/>
  <c r="CP41" i="8"/>
  <c r="CN38" i="8"/>
  <c r="CN47" i="8" s="1"/>
  <c r="CW1" i="8"/>
  <c r="CV2" i="8"/>
  <c r="CQ34" i="8"/>
  <c r="CQ22" i="8"/>
  <c r="CQ33" i="8"/>
  <c r="CQ21" i="8"/>
  <c r="CQ121" i="4"/>
  <c r="CQ18" i="8"/>
  <c r="CQ32" i="8"/>
  <c r="CQ20" i="8"/>
  <c r="CQ31" i="8"/>
  <c r="CQ19" i="8"/>
  <c r="CP15" i="8"/>
  <c r="CR112" i="4"/>
  <c r="CS108" i="4"/>
  <c r="CS117" i="4" s="1"/>
  <c r="CQ80" i="4"/>
  <c r="CP85" i="4"/>
  <c r="CT91" i="4"/>
  <c r="CT90" i="4"/>
  <c r="CQ53" i="4"/>
  <c r="CP14" i="8" s="1"/>
  <c r="CQ56" i="4"/>
  <c r="CQ63" i="4" s="1"/>
  <c r="CT70" i="4"/>
  <c r="CT71" i="4"/>
  <c r="CR47" i="4"/>
  <c r="CT43" i="4"/>
  <c r="CT42" i="4"/>
  <c r="CT41" i="4"/>
  <c r="CT40" i="4"/>
  <c r="CT39" i="4"/>
  <c r="CT44" i="4"/>
  <c r="CT12" i="4"/>
  <c r="CT9" i="4"/>
  <c r="CQ46" i="6"/>
  <c r="CQ20" i="6"/>
  <c r="CQ108" i="8"/>
  <c r="CM72" i="8"/>
  <c r="CM75" i="8" s="1"/>
  <c r="CN40" i="5" s="1"/>
  <c r="CE41" i="6"/>
  <c r="CS221" i="4"/>
  <c r="CR57" i="8" s="1"/>
  <c r="CS220" i="4"/>
  <c r="CR56" i="8" s="1"/>
  <c r="CS219" i="4"/>
  <c r="CR55" i="8" s="1"/>
  <c r="CS218" i="4"/>
  <c r="CR54" i="8" s="1"/>
  <c r="CS225" i="4"/>
  <c r="CR61" i="8" s="1"/>
  <c r="CS224" i="4"/>
  <c r="CR60" i="8" s="1"/>
  <c r="CS223" i="4"/>
  <c r="CR59" i="8" s="1"/>
  <c r="CS222" i="4"/>
  <c r="CR58" i="8" s="1"/>
  <c r="CS227" i="4"/>
  <c r="CR63" i="8" s="1"/>
  <c r="CS226" i="4"/>
  <c r="CR62" i="8" s="1"/>
  <c r="CS230" i="4"/>
  <c r="CR66" i="8" s="1"/>
  <c r="CS228" i="4"/>
  <c r="CR64" i="8" s="1"/>
  <c r="CS231" i="4"/>
  <c r="CR67" i="8" s="1"/>
  <c r="CS229" i="4"/>
  <c r="CR65" i="8" s="1"/>
  <c r="CS234" i="4"/>
  <c r="CR70" i="8" s="1"/>
  <c r="CS232" i="4"/>
  <c r="CR68" i="8" s="1"/>
  <c r="CS233" i="4"/>
  <c r="CR69" i="8" s="1"/>
  <c r="CR101" i="7"/>
  <c r="CQ126" i="7"/>
  <c r="CR24" i="7" s="1"/>
  <c r="CQ116" i="7"/>
  <c r="CR14" i="7" s="1"/>
  <c r="CU2" i="4"/>
  <c r="CV1" i="4"/>
  <c r="CR39" i="6"/>
  <c r="CS19" i="6" s="1"/>
  <c r="CQ133" i="7"/>
  <c r="CR31" i="7" s="1"/>
  <c r="CM92" i="8"/>
  <c r="CM91" i="8"/>
  <c r="CX4" i="24"/>
  <c r="CW8" i="24"/>
  <c r="CW3" i="24"/>
  <c r="CW78" i="24"/>
  <c r="CW112" i="24"/>
  <c r="CQ124" i="7"/>
  <c r="CR22" i="7" s="1"/>
  <c r="CQ136" i="7"/>
  <c r="CR34" i="7" s="1"/>
  <c r="CQ122" i="7"/>
  <c r="CR20" i="7" s="1"/>
  <c r="CQ123" i="7"/>
  <c r="CR21" i="7" s="1"/>
  <c r="CR100" i="7"/>
  <c r="CQ119" i="7"/>
  <c r="CR17" i="7" s="1"/>
  <c r="CR33" i="6"/>
  <c r="CR103" i="7"/>
  <c r="CO235" i="4"/>
  <c r="CR38" i="6"/>
  <c r="CR46" i="6" s="1"/>
  <c r="CU11" i="4"/>
  <c r="CQ152" i="7"/>
  <c r="CQ81" i="7"/>
  <c r="CQ128" i="7"/>
  <c r="CR26" i="7" s="1"/>
  <c r="CR26" i="6"/>
  <c r="CQ133" i="8" s="1"/>
  <c r="CR37" i="6"/>
  <c r="CQ154" i="7"/>
  <c r="CQ75" i="7"/>
  <c r="CQ79" i="7"/>
  <c r="CP134" i="8"/>
  <c r="CP136" i="8" s="1"/>
  <c r="CS151" i="7"/>
  <c r="CS145" i="7"/>
  <c r="CS112" i="7"/>
  <c r="CS78" i="7"/>
  <c r="CS44" i="7"/>
  <c r="CS10" i="7"/>
  <c r="CS3" i="7"/>
  <c r="CO147" i="7"/>
  <c r="CP33" i="7"/>
  <c r="CP135" i="7" s="1"/>
  <c r="CQ121" i="7"/>
  <c r="CR19" i="7" s="1"/>
  <c r="CR99" i="7"/>
  <c r="CQ130" i="7"/>
  <c r="CR28" i="7" s="1"/>
  <c r="CQ127" i="7"/>
  <c r="CR25" i="7" s="1"/>
  <c r="CQ129" i="7"/>
  <c r="CR27" i="7" s="1"/>
  <c r="AX148" i="7"/>
  <c r="AX143" i="7"/>
  <c r="AY11" i="7"/>
  <c r="CR116" i="8"/>
  <c r="CR80" i="8"/>
  <c r="CS4" i="8"/>
  <c r="CS132" i="8" s="1"/>
  <c r="CR11" i="8"/>
  <c r="CR7" i="8"/>
  <c r="CR6" i="8"/>
  <c r="CR5" i="8"/>
  <c r="CR3" i="8"/>
  <c r="CQ217" i="4"/>
  <c r="CP53" i="8" s="1"/>
  <c r="CQ216" i="4"/>
  <c r="CP52" i="8" s="1"/>
  <c r="CQ131" i="7"/>
  <c r="CR29" i="7" s="1"/>
  <c r="CQ47" i="6"/>
  <c r="CR19" i="6"/>
  <c r="CR20" i="6" s="1"/>
  <c r="CO127" i="8"/>
  <c r="CO129" i="8" s="1"/>
  <c r="CP155" i="7"/>
  <c r="CQ134" i="7"/>
  <c r="CR32" i="7" s="1"/>
  <c r="CP217" i="4"/>
  <c r="CO53" i="8" s="1"/>
  <c r="CP216" i="4"/>
  <c r="CO52" i="8" s="1"/>
  <c r="CQ45" i="6"/>
  <c r="CQ40" i="6"/>
  <c r="CR17" i="6"/>
  <c r="CR102" i="7"/>
  <c r="CP13" i="7"/>
  <c r="CP115" i="7" s="1"/>
  <c r="CO146" i="7"/>
  <c r="CS24" i="6"/>
  <c r="CS25" i="6"/>
  <c r="CS13" i="6"/>
  <c r="CS32" i="6" s="1"/>
  <c r="CS11" i="6"/>
  <c r="CS30" i="6" s="1"/>
  <c r="CS23" i="6"/>
  <c r="CS3" i="6"/>
  <c r="CS12" i="6"/>
  <c r="CS31" i="6" s="1"/>
  <c r="CT4" i="6"/>
  <c r="CQ118" i="7"/>
  <c r="CR16" i="7" s="1"/>
  <c r="CQ80" i="7"/>
  <c r="CQ114" i="7" s="1"/>
  <c r="CR12" i="7" s="1"/>
  <c r="CQ117" i="7"/>
  <c r="CR15" i="7" s="1"/>
  <c r="CU4" i="4"/>
  <c r="CT3" i="4"/>
  <c r="CP109" i="7"/>
  <c r="CO73" i="8" s="1"/>
  <c r="CN129" i="8"/>
  <c r="CQ153" i="7"/>
  <c r="CP128" i="8" s="1"/>
  <c r="CQ101" i="7"/>
  <c r="CT4" i="5"/>
  <c r="CS5" i="5"/>
  <c r="CS3" i="5"/>
  <c r="CC99" i="8"/>
  <c r="CC104" i="8"/>
  <c r="CC106" i="8" s="1"/>
  <c r="CQ125" i="7"/>
  <c r="CR23" i="7" s="1"/>
  <c r="CQ120" i="7"/>
  <c r="CR18" i="7" s="1"/>
  <c r="CQ132" i="7"/>
  <c r="CR30" i="7" s="1"/>
  <c r="CV108" i="7" l="1"/>
  <c r="CV2" i="7"/>
  <c r="CV107" i="7"/>
  <c r="CV105" i="7"/>
  <c r="CV106" i="7"/>
  <c r="CW1" i="7"/>
  <c r="CV104" i="7"/>
  <c r="CW2" i="5"/>
  <c r="CX1" i="5"/>
  <c r="CR83" i="4"/>
  <c r="CQ27" i="8" s="1"/>
  <c r="CO120" i="8"/>
  <c r="CW2" i="6"/>
  <c r="CX1" i="6"/>
  <c r="CW2" i="24"/>
  <c r="CX1" i="24"/>
  <c r="CR84" i="4"/>
  <c r="CQ28" i="8" s="1"/>
  <c r="CU23" i="4"/>
  <c r="CU20" i="4"/>
  <c r="CU24" i="4"/>
  <c r="CU21" i="4"/>
  <c r="CU22" i="4"/>
  <c r="CU25" i="4"/>
  <c r="CS203" i="4"/>
  <c r="CS115" i="4"/>
  <c r="CR29" i="8" s="1"/>
  <c r="CT26" i="4"/>
  <c r="CS202" i="4"/>
  <c r="CS206" i="4"/>
  <c r="CS116" i="4" s="1"/>
  <c r="CR30" i="8" s="1"/>
  <c r="CR211" i="4"/>
  <c r="CO35" i="8"/>
  <c r="CP19" i="5" s="1"/>
  <c r="CO38" i="8"/>
  <c r="CO47" i="8" s="1"/>
  <c r="CS201" i="4"/>
  <c r="CS62" i="4" s="1"/>
  <c r="CS204" i="4"/>
  <c r="CQ48" i="6"/>
  <c r="CP74" i="8" s="1"/>
  <c r="CP121" i="8" s="1"/>
  <c r="CS215" i="4"/>
  <c r="CR51" i="8" s="1"/>
  <c r="CP40" i="8"/>
  <c r="CQ41" i="8"/>
  <c r="CO71" i="8"/>
  <c r="CP28" i="5" s="1"/>
  <c r="CP71" i="8"/>
  <c r="CQ28" i="5" s="1"/>
  <c r="CP23" i="8"/>
  <c r="CN48" i="8"/>
  <c r="CN72" i="8"/>
  <c r="CN75" i="8" s="1"/>
  <c r="CO40" i="5" s="1"/>
  <c r="CR198" i="4"/>
  <c r="CT129" i="4"/>
  <c r="CT166" i="4" s="1"/>
  <c r="CT137" i="4"/>
  <c r="CT174" i="4" s="1"/>
  <c r="CT142" i="4"/>
  <c r="CT179" i="4" s="1"/>
  <c r="CT148" i="4"/>
  <c r="CT185" i="4" s="1"/>
  <c r="CT128" i="4"/>
  <c r="CT165" i="4" s="1"/>
  <c r="CT136" i="4"/>
  <c r="CT173" i="4" s="1"/>
  <c r="CT141" i="4"/>
  <c r="CT178" i="4" s="1"/>
  <c r="CT151" i="4"/>
  <c r="CT188" i="4" s="1"/>
  <c r="CT160" i="4"/>
  <c r="CT197" i="4" s="1"/>
  <c r="CT130" i="4"/>
  <c r="CT167" i="4" s="1"/>
  <c r="CT138" i="4"/>
  <c r="CT175" i="4" s="1"/>
  <c r="CT143" i="4"/>
  <c r="CT180" i="4" s="1"/>
  <c r="CT155" i="4"/>
  <c r="CT192" i="4" s="1"/>
  <c r="CS161" i="4"/>
  <c r="CT131" i="4"/>
  <c r="CT168" i="4" s="1"/>
  <c r="CT139" i="4"/>
  <c r="CT176" i="4" s="1"/>
  <c r="CT144" i="4"/>
  <c r="CT181" i="4" s="1"/>
  <c r="CT154" i="4"/>
  <c r="CT191" i="4" s="1"/>
  <c r="CT132" i="4"/>
  <c r="CT169" i="4" s="1"/>
  <c r="CT140" i="4"/>
  <c r="CT177" i="4" s="1"/>
  <c r="CT145" i="4"/>
  <c r="CT182" i="4" s="1"/>
  <c r="CT156" i="4"/>
  <c r="CT193" i="4" s="1"/>
  <c r="CT133" i="4"/>
  <c r="CT170" i="4" s="1"/>
  <c r="CT147" i="4"/>
  <c r="CT184" i="4" s="1"/>
  <c r="CT205" i="4" s="1"/>
  <c r="CT150" i="4"/>
  <c r="CT187" i="4" s="1"/>
  <c r="CT157" i="4"/>
  <c r="CT194" i="4" s="1"/>
  <c r="CT134" i="4"/>
  <c r="CT171" i="4" s="1"/>
  <c r="CT152" i="4"/>
  <c r="CT189" i="4" s="1"/>
  <c r="CT158" i="4"/>
  <c r="CT195" i="4" s="1"/>
  <c r="CT146" i="4"/>
  <c r="CT183" i="4" s="1"/>
  <c r="CT135" i="4"/>
  <c r="CT172" i="4" s="1"/>
  <c r="CT153" i="4"/>
  <c r="CT190" i="4" s="1"/>
  <c r="CT149" i="4"/>
  <c r="CT186" i="4" s="1"/>
  <c r="CT159" i="4"/>
  <c r="CT196" i="4" s="1"/>
  <c r="CR137" i="7"/>
  <c r="CS35" i="7" s="1"/>
  <c r="CT99" i="4"/>
  <c r="CT107" i="4" s="1"/>
  <c r="CT100" i="4"/>
  <c r="CT108" i="4" s="1"/>
  <c r="CT117" i="4" s="1"/>
  <c r="CT33" i="4"/>
  <c r="CT49" i="4" s="1"/>
  <c r="CT58" i="4" s="1"/>
  <c r="CS74" i="4"/>
  <c r="CS78" i="4" s="1"/>
  <c r="CS49" i="4"/>
  <c r="CS58" i="4" s="1"/>
  <c r="CS75" i="4"/>
  <c r="CS79" i="4" s="1"/>
  <c r="CT101" i="4"/>
  <c r="CT109" i="4" s="1"/>
  <c r="CT118" i="4" s="1"/>
  <c r="CT102" i="4"/>
  <c r="CT110" i="4" s="1"/>
  <c r="CT119" i="4" s="1"/>
  <c r="CT103" i="4"/>
  <c r="CT111" i="4" s="1"/>
  <c r="CT120" i="4" s="1"/>
  <c r="CS45" i="7"/>
  <c r="CS47" i="7"/>
  <c r="CS46" i="7"/>
  <c r="CS80" i="7" s="1"/>
  <c r="CS49" i="7"/>
  <c r="CS83" i="7" s="1"/>
  <c r="CS51" i="7"/>
  <c r="CS85" i="7" s="1"/>
  <c r="CS53" i="7"/>
  <c r="CS87" i="7" s="1"/>
  <c r="CS48" i="7"/>
  <c r="CS82" i="7" s="1"/>
  <c r="CS50" i="7"/>
  <c r="CS84" i="7" s="1"/>
  <c r="CS54" i="7"/>
  <c r="CS88" i="7" s="1"/>
  <c r="CS56" i="7"/>
  <c r="CS90" i="7" s="1"/>
  <c r="CS55" i="7"/>
  <c r="CS62" i="7"/>
  <c r="CS96" i="7" s="1"/>
  <c r="CS64" i="7"/>
  <c r="CS98" i="7" s="1"/>
  <c r="CS57" i="7"/>
  <c r="CS91" i="7" s="1"/>
  <c r="CS52" i="7"/>
  <c r="CS86" i="7" s="1"/>
  <c r="CS60" i="7"/>
  <c r="CS94" i="7" s="1"/>
  <c r="CS61" i="7"/>
  <c r="CS95" i="7" s="1"/>
  <c r="CS63" i="7"/>
  <c r="CS97" i="7" s="1"/>
  <c r="CS66" i="7"/>
  <c r="CS69" i="7"/>
  <c r="CS65" i="7"/>
  <c r="CS58" i="7"/>
  <c r="CS92" i="7" s="1"/>
  <c r="CS59" i="7"/>
  <c r="CS93" i="7" s="1"/>
  <c r="CS70" i="7"/>
  <c r="CS138" i="7" s="1"/>
  <c r="CT36" i="7" s="1"/>
  <c r="CS71" i="7"/>
  <c r="CS139" i="7" s="1"/>
  <c r="CT37" i="7" s="1"/>
  <c r="CS73" i="7"/>
  <c r="CS141" i="7" s="1"/>
  <c r="CT39" i="7" s="1"/>
  <c r="CS67" i="7"/>
  <c r="CS72" i="7"/>
  <c r="CS140" i="7" s="1"/>
  <c r="CT38" i="7" s="1"/>
  <c r="CS74" i="7"/>
  <c r="CS142" i="7" s="1"/>
  <c r="CT40" i="7" s="1"/>
  <c r="CS68" i="7"/>
  <c r="CT34" i="4"/>
  <c r="CT50" i="4" s="1"/>
  <c r="CT59" i="4" s="1"/>
  <c r="CT31" i="4"/>
  <c r="CT32" i="4"/>
  <c r="CT48" i="4" s="1"/>
  <c r="CT57" i="4" s="1"/>
  <c r="CT36" i="4"/>
  <c r="CT52" i="4" s="1"/>
  <c r="CT61" i="4" s="1"/>
  <c r="CQ16" i="8"/>
  <c r="CU10" i="4"/>
  <c r="CU99" i="4" s="1"/>
  <c r="CT35" i="4"/>
  <c r="CT51" i="4" s="1"/>
  <c r="CT60" i="4" s="1"/>
  <c r="CU4" i="7"/>
  <c r="CT5" i="7"/>
  <c r="CT6" i="7" s="1"/>
  <c r="CP39" i="8"/>
  <c r="CQ45" i="8"/>
  <c r="CQ42" i="8"/>
  <c r="CQ44" i="8"/>
  <c r="CQ46" i="8"/>
  <c r="CR17" i="8"/>
  <c r="CQ43" i="8"/>
  <c r="CT106" i="4"/>
  <c r="CP26" i="8"/>
  <c r="CP120" i="8" s="1"/>
  <c r="CQ85" i="4"/>
  <c r="CW2" i="8"/>
  <c r="CX1" i="8"/>
  <c r="CR32" i="8"/>
  <c r="CR20" i="8"/>
  <c r="CR31" i="8"/>
  <c r="CR19" i="8"/>
  <c r="CR18" i="8"/>
  <c r="CR34" i="8"/>
  <c r="CR22" i="8"/>
  <c r="CR121" i="4"/>
  <c r="CR33" i="8"/>
  <c r="CR21" i="8"/>
  <c r="CQ15" i="8"/>
  <c r="CS112" i="4"/>
  <c r="CR80" i="4"/>
  <c r="CU91" i="4"/>
  <c r="CU90" i="4"/>
  <c r="CR53" i="4"/>
  <c r="CQ14" i="8" s="1"/>
  <c r="CR56" i="4"/>
  <c r="CR63" i="4" s="1"/>
  <c r="CU71" i="4"/>
  <c r="CU70" i="4"/>
  <c r="CS47" i="4"/>
  <c r="CU43" i="4"/>
  <c r="CU42" i="4"/>
  <c r="CU41" i="4"/>
  <c r="CU40" i="4"/>
  <c r="CU39" i="4"/>
  <c r="CU44" i="4"/>
  <c r="CU12" i="4"/>
  <c r="CU9" i="4"/>
  <c r="CR47" i="6"/>
  <c r="CQ134" i="8"/>
  <c r="CQ136" i="8" s="1"/>
  <c r="CF41" i="6"/>
  <c r="CE99" i="8" s="1"/>
  <c r="CR116" i="7"/>
  <c r="CS14" i="7" s="1"/>
  <c r="CT222" i="4"/>
  <c r="CS58" i="8" s="1"/>
  <c r="CT221" i="4"/>
  <c r="CS57" i="8" s="1"/>
  <c r="CT220" i="4"/>
  <c r="CS56" i="8" s="1"/>
  <c r="CT219" i="4"/>
  <c r="CS55" i="8" s="1"/>
  <c r="CT218" i="4"/>
  <c r="CS54" i="8" s="1"/>
  <c r="CT225" i="4"/>
  <c r="CS61" i="8" s="1"/>
  <c r="CT224" i="4"/>
  <c r="CS60" i="8" s="1"/>
  <c r="CT223" i="4"/>
  <c r="CS59" i="8" s="1"/>
  <c r="CT228" i="4"/>
  <c r="CS64" i="8" s="1"/>
  <c r="CT232" i="4"/>
  <c r="CS68" i="8" s="1"/>
  <c r="CT230" i="4"/>
  <c r="CS66" i="8" s="1"/>
  <c r="CT227" i="4"/>
  <c r="CS63" i="8" s="1"/>
  <c r="CT226" i="4"/>
  <c r="CS62" i="8" s="1"/>
  <c r="CT231" i="4"/>
  <c r="CS67" i="8" s="1"/>
  <c r="CT229" i="4"/>
  <c r="CS65" i="8" s="1"/>
  <c r="CT234" i="4"/>
  <c r="CS70" i="8" s="1"/>
  <c r="CT233" i="4"/>
  <c r="CS69" i="8" s="1"/>
  <c r="CT127" i="4"/>
  <c r="CT164" i="4" s="1"/>
  <c r="CS18" i="6"/>
  <c r="CS20" i="6" s="1"/>
  <c r="CR126" i="7"/>
  <c r="CS24" i="7" s="1"/>
  <c r="CR153" i="7"/>
  <c r="CQ128" i="8" s="1"/>
  <c r="CS38" i="6"/>
  <c r="CT18" i="6" s="1"/>
  <c r="CW1" i="4"/>
  <c r="CV2" i="4"/>
  <c r="CR131" i="7"/>
  <c r="CS29" i="7" s="1"/>
  <c r="CN91" i="8"/>
  <c r="CN92" i="8"/>
  <c r="CX3" i="24"/>
  <c r="CY4" i="24"/>
  <c r="CX8" i="24"/>
  <c r="CX78" i="24"/>
  <c r="CX112" i="24"/>
  <c r="CR122" i="7"/>
  <c r="CS20" i="7" s="1"/>
  <c r="CR114" i="7"/>
  <c r="CS12" i="7" s="1"/>
  <c r="CR120" i="7"/>
  <c r="CS18" i="7" s="1"/>
  <c r="CR118" i="7"/>
  <c r="CS16" i="7" s="1"/>
  <c r="CR117" i="7"/>
  <c r="CS15" i="7" s="1"/>
  <c r="CR127" i="7"/>
  <c r="CS25" i="7" s="1"/>
  <c r="CR121" i="7"/>
  <c r="CS19" i="7" s="1"/>
  <c r="CV11" i="4"/>
  <c r="CR125" i="7"/>
  <c r="CS23" i="7" s="1"/>
  <c r="CS39" i="6"/>
  <c r="CS47" i="6" s="1"/>
  <c r="CQ235" i="4"/>
  <c r="CR123" i="7"/>
  <c r="CS21" i="7" s="1"/>
  <c r="CU4" i="5"/>
  <c r="CT5" i="5"/>
  <c r="CT3" i="5"/>
  <c r="CR119" i="7"/>
  <c r="CS17" i="7" s="1"/>
  <c r="CS102" i="7"/>
  <c r="CS116" i="8"/>
  <c r="CS80" i="8"/>
  <c r="CT4" i="8"/>
  <c r="CT132" i="8" s="1"/>
  <c r="CS11" i="8"/>
  <c r="CS7" i="8"/>
  <c r="CS6" i="8"/>
  <c r="CS5" i="8"/>
  <c r="CS3" i="8"/>
  <c r="AW93" i="8"/>
  <c r="AW94" i="8" s="1"/>
  <c r="AX149" i="7"/>
  <c r="CD99" i="8"/>
  <c r="CD104" i="8"/>
  <c r="CD106" i="8" s="1"/>
  <c r="CR134" i="7"/>
  <c r="CS32" i="7" s="1"/>
  <c r="CS103" i="7"/>
  <c r="CS100" i="7"/>
  <c r="CT25" i="6"/>
  <c r="CT24" i="6"/>
  <c r="CT11" i="6"/>
  <c r="CT30" i="6" s="1"/>
  <c r="CT23" i="6"/>
  <c r="CT3" i="6"/>
  <c r="CT12" i="6"/>
  <c r="CT31" i="6" s="1"/>
  <c r="CU4" i="6"/>
  <c r="CT13" i="6"/>
  <c r="CT32" i="6" s="1"/>
  <c r="CQ109" i="7"/>
  <c r="CP73" i="8" s="1"/>
  <c r="CP235" i="4"/>
  <c r="CR129" i="7"/>
  <c r="CS27" i="7" s="1"/>
  <c r="CT145" i="7"/>
  <c r="CT112" i="7"/>
  <c r="CT151" i="7"/>
  <c r="CT78" i="7"/>
  <c r="CT44" i="7"/>
  <c r="CT10" i="7"/>
  <c r="CT3" i="7"/>
  <c r="CR128" i="7"/>
  <c r="CS26" i="7" s="1"/>
  <c r="CR154" i="7"/>
  <c r="CR75" i="7"/>
  <c r="CR79" i="7"/>
  <c r="CR109" i="7" s="1"/>
  <c r="CQ73" i="8" s="1"/>
  <c r="CR152" i="7"/>
  <c r="CP146" i="7"/>
  <c r="CQ13" i="7"/>
  <c r="CQ115" i="7" s="1"/>
  <c r="CR108" i="8"/>
  <c r="CS26" i="6"/>
  <c r="CR133" i="8" s="1"/>
  <c r="CS37" i="6"/>
  <c r="CR130" i="7"/>
  <c r="CS28" i="7" s="1"/>
  <c r="CQ33" i="7"/>
  <c r="CQ135" i="7" s="1"/>
  <c r="CP147" i="7"/>
  <c r="CS99" i="7"/>
  <c r="CR136" i="7"/>
  <c r="CS34" i="7" s="1"/>
  <c r="CP127" i="8"/>
  <c r="CQ155" i="7"/>
  <c r="CR133" i="7"/>
  <c r="CS31" i="7" s="1"/>
  <c r="CV4" i="4"/>
  <c r="CU3" i="4"/>
  <c r="CR132" i="7"/>
  <c r="CS30" i="7" s="1"/>
  <c r="CS33" i="6"/>
  <c r="AY113" i="7"/>
  <c r="AY41" i="7"/>
  <c r="CR45" i="6"/>
  <c r="CR40" i="6"/>
  <c r="CS17" i="6"/>
  <c r="CR124" i="7"/>
  <c r="CS22" i="7" s="1"/>
  <c r="CW107" i="7" l="1"/>
  <c r="CW106" i="7"/>
  <c r="CW108" i="7"/>
  <c r="CX1" i="7"/>
  <c r="CW105" i="7"/>
  <c r="CW104" i="7"/>
  <c r="CW2" i="7"/>
  <c r="CY1" i="5"/>
  <c r="CX2" i="5"/>
  <c r="CR48" i="6"/>
  <c r="CQ74" i="8" s="1"/>
  <c r="CQ121" i="8" s="1"/>
  <c r="CX2" i="6"/>
  <c r="CY1" i="6"/>
  <c r="CY1" i="24"/>
  <c r="CX2" i="24"/>
  <c r="CS83" i="4"/>
  <c r="CR27" i="8" s="1"/>
  <c r="CT203" i="4"/>
  <c r="CV23" i="4"/>
  <c r="CV20" i="4"/>
  <c r="CV24" i="4"/>
  <c r="CV21" i="4"/>
  <c r="CV22" i="4"/>
  <c r="CV25" i="4"/>
  <c r="CT115" i="4"/>
  <c r="CS29" i="8" s="1"/>
  <c r="CU26" i="4"/>
  <c r="CT201" i="4"/>
  <c r="CT62" i="4" s="1"/>
  <c r="CT204" i="4"/>
  <c r="CS84" i="4"/>
  <c r="CR28" i="8" s="1"/>
  <c r="CS211" i="4"/>
  <c r="CT206" i="4"/>
  <c r="CT116" i="4" s="1"/>
  <c r="CS30" i="8" s="1"/>
  <c r="CT202" i="4"/>
  <c r="CT215" i="4"/>
  <c r="CS51" i="8" s="1"/>
  <c r="CR16" i="8"/>
  <c r="CQ40" i="8"/>
  <c r="CR41" i="8"/>
  <c r="CP35" i="8"/>
  <c r="CQ19" i="5" s="1"/>
  <c r="CQ23" i="8"/>
  <c r="CO48" i="8"/>
  <c r="CO72" i="8"/>
  <c r="CO75" i="8" s="1"/>
  <c r="CP40" i="5" s="1"/>
  <c r="CS198" i="4"/>
  <c r="CU157" i="4"/>
  <c r="CU194" i="4" s="1"/>
  <c r="CU133" i="4"/>
  <c r="CU170" i="4" s="1"/>
  <c r="CU147" i="4"/>
  <c r="CU184" i="4" s="1"/>
  <c r="CU205" i="4" s="1"/>
  <c r="CU148" i="4"/>
  <c r="CU185" i="4" s="1"/>
  <c r="CT161" i="4"/>
  <c r="CU132" i="4"/>
  <c r="CU169" i="4" s="1"/>
  <c r="CU140" i="4"/>
  <c r="CU177" i="4" s="1"/>
  <c r="CU150" i="4"/>
  <c r="CU187" i="4" s="1"/>
  <c r="CU156" i="4"/>
  <c r="CU193" i="4" s="1"/>
  <c r="CU134" i="4"/>
  <c r="CU171" i="4" s="1"/>
  <c r="CU146" i="4"/>
  <c r="CU183" i="4" s="1"/>
  <c r="CU149" i="4"/>
  <c r="CU186" i="4" s="1"/>
  <c r="CU158" i="4"/>
  <c r="CU195" i="4" s="1"/>
  <c r="CU135" i="4"/>
  <c r="CU172" i="4" s="1"/>
  <c r="CU141" i="4"/>
  <c r="CU178" i="4" s="1"/>
  <c r="CU151" i="4"/>
  <c r="CU188" i="4" s="1"/>
  <c r="CU159" i="4"/>
  <c r="CU196" i="4" s="1"/>
  <c r="CU128" i="4"/>
  <c r="CU165" i="4" s="1"/>
  <c r="CU136" i="4"/>
  <c r="CU173" i="4" s="1"/>
  <c r="CU142" i="4"/>
  <c r="CU179" i="4" s="1"/>
  <c r="CU152" i="4"/>
  <c r="CU189" i="4" s="1"/>
  <c r="CU160" i="4"/>
  <c r="CU197" i="4" s="1"/>
  <c r="CU129" i="4"/>
  <c r="CU166" i="4" s="1"/>
  <c r="CU137" i="4"/>
  <c r="CU174" i="4" s="1"/>
  <c r="CU143" i="4"/>
  <c r="CU180" i="4" s="1"/>
  <c r="CU153" i="4"/>
  <c r="CU190" i="4" s="1"/>
  <c r="CU130" i="4"/>
  <c r="CU167" i="4" s="1"/>
  <c r="CU138" i="4"/>
  <c r="CU175" i="4" s="1"/>
  <c r="CU144" i="4"/>
  <c r="CU181" i="4" s="1"/>
  <c r="CU154" i="4"/>
  <c r="CU191" i="4" s="1"/>
  <c r="CU131" i="4"/>
  <c r="CU168" i="4" s="1"/>
  <c r="CU139" i="4"/>
  <c r="CU176" i="4" s="1"/>
  <c r="CU145" i="4"/>
  <c r="CU182" i="4" s="1"/>
  <c r="CU155" i="4"/>
  <c r="CU192" i="4" s="1"/>
  <c r="CU103" i="4"/>
  <c r="CU111" i="4" s="1"/>
  <c r="CU120" i="4" s="1"/>
  <c r="CS137" i="7"/>
  <c r="CT35" i="7" s="1"/>
  <c r="CT74" i="4"/>
  <c r="CT78" i="4" s="1"/>
  <c r="CT75" i="4"/>
  <c r="CT79" i="4" s="1"/>
  <c r="CU100" i="4"/>
  <c r="CU108" i="4" s="1"/>
  <c r="CU117" i="4" s="1"/>
  <c r="CU101" i="4"/>
  <c r="CU109" i="4" s="1"/>
  <c r="CU118" i="4" s="1"/>
  <c r="CV10" i="4"/>
  <c r="CV100" i="4" s="1"/>
  <c r="CU36" i="4"/>
  <c r="CU52" i="4" s="1"/>
  <c r="CU61" i="4" s="1"/>
  <c r="CU31" i="4"/>
  <c r="CU102" i="4"/>
  <c r="CU110" i="4" s="1"/>
  <c r="CU119" i="4" s="1"/>
  <c r="CU34" i="4"/>
  <c r="CU50" i="4" s="1"/>
  <c r="CU59" i="4" s="1"/>
  <c r="CT47" i="7"/>
  <c r="CT45" i="7"/>
  <c r="CT46" i="7"/>
  <c r="CT80" i="7" s="1"/>
  <c r="CT49" i="7"/>
  <c r="CT83" i="7" s="1"/>
  <c r="CT55" i="7"/>
  <c r="CT89" i="7" s="1"/>
  <c r="CT54" i="7"/>
  <c r="CT51" i="7"/>
  <c r="CT85" i="7" s="1"/>
  <c r="CT50" i="7"/>
  <c r="CT53" i="7"/>
  <c r="CT87" i="7" s="1"/>
  <c r="CT52" i="7"/>
  <c r="CT86" i="7" s="1"/>
  <c r="CT48" i="7"/>
  <c r="CT82" i="7" s="1"/>
  <c r="CT59" i="7"/>
  <c r="CT93" i="7" s="1"/>
  <c r="CT65" i="7"/>
  <c r="CT56" i="7"/>
  <c r="CT58" i="7"/>
  <c r="CT92" i="7" s="1"/>
  <c r="CT60" i="7"/>
  <c r="CT94" i="7" s="1"/>
  <c r="CT62" i="7"/>
  <c r="CT96" i="7" s="1"/>
  <c r="CT61" i="7"/>
  <c r="CT95" i="7" s="1"/>
  <c r="CT63" i="7"/>
  <c r="CT97" i="7" s="1"/>
  <c r="CT64" i="7"/>
  <c r="CT98" i="7" s="1"/>
  <c r="CT66" i="7"/>
  <c r="CT70" i="7"/>
  <c r="CT57" i="7"/>
  <c r="CT91" i="7" s="1"/>
  <c r="CT68" i="7"/>
  <c r="CT72" i="7"/>
  <c r="CT140" i="7" s="1"/>
  <c r="CU38" i="7" s="1"/>
  <c r="CT69" i="7"/>
  <c r="CT74" i="7"/>
  <c r="CT142" i="7" s="1"/>
  <c r="CU40" i="7" s="1"/>
  <c r="CT71" i="7"/>
  <c r="CT139" i="7" s="1"/>
  <c r="CU37" i="7" s="1"/>
  <c r="CT73" i="7"/>
  <c r="CT141" i="7" s="1"/>
  <c r="CU39" i="7" s="1"/>
  <c r="CT67" i="7"/>
  <c r="CU35" i="4"/>
  <c r="CU51" i="4" s="1"/>
  <c r="CU60" i="4" s="1"/>
  <c r="CU32" i="4"/>
  <c r="CU48" i="4" s="1"/>
  <c r="CU57" i="4" s="1"/>
  <c r="CU33" i="4"/>
  <c r="CU49" i="4" s="1"/>
  <c r="CU58" i="4" s="1"/>
  <c r="CU98" i="4"/>
  <c r="CU106" i="4" s="1"/>
  <c r="CV4" i="7"/>
  <c r="CU5" i="7"/>
  <c r="CU6" i="7" s="1"/>
  <c r="CS17" i="8"/>
  <c r="CR46" i="8"/>
  <c r="CR45" i="8"/>
  <c r="CR43" i="8"/>
  <c r="CQ39" i="8"/>
  <c r="CR44" i="8"/>
  <c r="CR42" i="8"/>
  <c r="CP38" i="8"/>
  <c r="CP47" i="8" s="1"/>
  <c r="CQ26" i="8"/>
  <c r="CX2" i="8"/>
  <c r="CY1" i="8"/>
  <c r="CS121" i="4"/>
  <c r="CS33" i="8"/>
  <c r="CS21" i="8"/>
  <c r="CS32" i="8"/>
  <c r="CS20" i="8"/>
  <c r="CS31" i="8"/>
  <c r="CS19" i="8"/>
  <c r="CS18" i="8"/>
  <c r="CS34" i="8"/>
  <c r="CS22" i="8"/>
  <c r="CR85" i="4"/>
  <c r="CR15" i="8"/>
  <c r="CT112" i="4"/>
  <c r="CU107" i="4"/>
  <c r="CS80" i="4"/>
  <c r="CV90" i="4"/>
  <c r="CV91" i="4"/>
  <c r="CS53" i="4"/>
  <c r="CR14" i="8" s="1"/>
  <c r="CS56" i="4"/>
  <c r="CS63" i="4" s="1"/>
  <c r="CV71" i="4"/>
  <c r="CV70" i="4"/>
  <c r="CT47" i="4"/>
  <c r="CV43" i="4"/>
  <c r="CV42" i="4"/>
  <c r="CV40" i="4"/>
  <c r="CV41" i="4"/>
  <c r="CV39" i="4"/>
  <c r="CV44" i="4"/>
  <c r="CV12" i="4"/>
  <c r="CV9" i="4"/>
  <c r="CE104" i="8"/>
  <c r="CE106" i="8" s="1"/>
  <c r="CT19" i="6"/>
  <c r="CT20" i="6" s="1"/>
  <c r="CG41" i="6"/>
  <c r="CS108" i="8"/>
  <c r="CS46" i="6"/>
  <c r="CU221" i="4"/>
  <c r="CT57" i="8" s="1"/>
  <c r="CU220" i="4"/>
  <c r="CT56" i="8" s="1"/>
  <c r="CU219" i="4"/>
  <c r="CT55" i="8" s="1"/>
  <c r="CU218" i="4"/>
  <c r="CT54" i="8" s="1"/>
  <c r="CU225" i="4"/>
  <c r="CT61" i="8" s="1"/>
  <c r="CU224" i="4"/>
  <c r="CT60" i="8" s="1"/>
  <c r="CU222" i="4"/>
  <c r="CT58" i="8" s="1"/>
  <c r="CU223" i="4"/>
  <c r="CT59" i="8" s="1"/>
  <c r="CU229" i="4"/>
  <c r="CT65" i="8" s="1"/>
  <c r="CU228" i="4"/>
  <c r="CT64" i="8" s="1"/>
  <c r="CU226" i="4"/>
  <c r="CT62" i="8" s="1"/>
  <c r="CU233" i="4"/>
  <c r="CT69" i="8" s="1"/>
  <c r="CU232" i="4"/>
  <c r="CT68" i="8" s="1"/>
  <c r="CU227" i="4"/>
  <c r="CT63" i="8" s="1"/>
  <c r="CU230" i="4"/>
  <c r="CT66" i="8" s="1"/>
  <c r="CU234" i="4"/>
  <c r="CT70" i="8" s="1"/>
  <c r="CU231" i="4"/>
  <c r="CT67" i="8" s="1"/>
  <c r="CU127" i="4"/>
  <c r="CU164" i="4" s="1"/>
  <c r="CT99" i="7"/>
  <c r="CW2" i="4"/>
  <c r="CX1" i="4"/>
  <c r="CT38" i="6"/>
  <c r="CT46" i="6" s="1"/>
  <c r="CT39" i="6"/>
  <c r="CT47" i="6" s="1"/>
  <c r="CS121" i="7"/>
  <c r="CT19" i="7" s="1"/>
  <c r="CO91" i="8"/>
  <c r="CO92" i="8"/>
  <c r="CS124" i="7"/>
  <c r="CT22" i="7" s="1"/>
  <c r="CS130" i="7"/>
  <c r="CT28" i="7" s="1"/>
  <c r="CY3" i="24"/>
  <c r="CZ4" i="24"/>
  <c r="CY8" i="24"/>
  <c r="CY78" i="24"/>
  <c r="CY112" i="24"/>
  <c r="CS118" i="7"/>
  <c r="CT16" i="7" s="1"/>
  <c r="CS127" i="7"/>
  <c r="CT25" i="7" s="1"/>
  <c r="CS132" i="7"/>
  <c r="CT30" i="7" s="1"/>
  <c r="CS125" i="7"/>
  <c r="CT23" i="7" s="1"/>
  <c r="CS136" i="7"/>
  <c r="CT34" i="7" s="1"/>
  <c r="CT103" i="7"/>
  <c r="CS114" i="7"/>
  <c r="CT12" i="7" s="1"/>
  <c r="CS128" i="7"/>
  <c r="CT26" i="7" s="1"/>
  <c r="CW11" i="4"/>
  <c r="CQ127" i="8"/>
  <c r="CQ129" i="8" s="1"/>
  <c r="CR155" i="7"/>
  <c r="CP129" i="8"/>
  <c r="CU24" i="6"/>
  <c r="CU25" i="6"/>
  <c r="CU11" i="6"/>
  <c r="CU30" i="6" s="1"/>
  <c r="CU23" i="6"/>
  <c r="CU3" i="6"/>
  <c r="CU12" i="6"/>
  <c r="CU31" i="6" s="1"/>
  <c r="CV4" i="6"/>
  <c r="CU13" i="6"/>
  <c r="CU32" i="6" s="1"/>
  <c r="AY143" i="7"/>
  <c r="AY148" i="7"/>
  <c r="AZ11" i="7"/>
  <c r="CR13" i="7"/>
  <c r="CR115" i="7" s="1"/>
  <c r="CQ146" i="7"/>
  <c r="CS153" i="7"/>
  <c r="CR128" i="8" s="1"/>
  <c r="CS101" i="7"/>
  <c r="CT88" i="7"/>
  <c r="CT102" i="7"/>
  <c r="CS89" i="7"/>
  <c r="CS123" i="7" s="1"/>
  <c r="CT21" i="7" s="1"/>
  <c r="CT90" i="7"/>
  <c r="CT138" i="7"/>
  <c r="CU36" i="7" s="1"/>
  <c r="CS117" i="7"/>
  <c r="CT15" i="7" s="1"/>
  <c r="CV4" i="5"/>
  <c r="CU5" i="5"/>
  <c r="CU3" i="5"/>
  <c r="CT116" i="8"/>
  <c r="CT80" i="8"/>
  <c r="CU4" i="8"/>
  <c r="CU132" i="8" s="1"/>
  <c r="CT11" i="8"/>
  <c r="CT7" i="8"/>
  <c r="CT6" i="8"/>
  <c r="CT5" i="8"/>
  <c r="CT3" i="8"/>
  <c r="CS152" i="7"/>
  <c r="CS81" i="7"/>
  <c r="CS120" i="7"/>
  <c r="CT18" i="7" s="1"/>
  <c r="CT26" i="6"/>
  <c r="CS133" i="8" s="1"/>
  <c r="CT37" i="6"/>
  <c r="CT33" i="6"/>
  <c r="CS119" i="7"/>
  <c r="CT17" i="7" s="1"/>
  <c r="CT100" i="7"/>
  <c r="CR134" i="8"/>
  <c r="CR136" i="8" s="1"/>
  <c r="CS133" i="7"/>
  <c r="CT31" i="7" s="1"/>
  <c r="CR33" i="7"/>
  <c r="CR135" i="7" s="1"/>
  <c r="CQ147" i="7"/>
  <c r="CS126" i="7"/>
  <c r="CT24" i="7" s="1"/>
  <c r="CS131" i="7"/>
  <c r="CT29" i="7" s="1"/>
  <c r="CV3" i="4"/>
  <c r="CW4" i="4"/>
  <c r="CS45" i="6"/>
  <c r="CS40" i="6"/>
  <c r="CT17" i="6"/>
  <c r="CR217" i="4"/>
  <c r="CQ53" i="8" s="1"/>
  <c r="CR216" i="4"/>
  <c r="CQ52" i="8" s="1"/>
  <c r="CS116" i="7"/>
  <c r="CT14" i="7" s="1"/>
  <c r="CS216" i="4"/>
  <c r="CR52" i="8" s="1"/>
  <c r="CS217" i="4"/>
  <c r="CR53" i="8" s="1"/>
  <c r="CU145" i="7"/>
  <c r="CU112" i="7"/>
  <c r="CU151" i="7"/>
  <c r="CU78" i="7"/>
  <c r="CU44" i="7"/>
  <c r="CU10" i="7"/>
  <c r="CU3" i="7"/>
  <c r="CS129" i="7"/>
  <c r="CT27" i="7" s="1"/>
  <c r="CS154" i="7"/>
  <c r="CS75" i="7"/>
  <c r="CS79" i="7"/>
  <c r="CS134" i="7"/>
  <c r="CT32" i="7" s="1"/>
  <c r="CS122" i="7"/>
  <c r="CT20" i="7" s="1"/>
  <c r="CU115" i="4" l="1"/>
  <c r="CX107" i="7"/>
  <c r="CX2" i="7"/>
  <c r="CX105" i="7"/>
  <c r="CX104" i="7"/>
  <c r="CX108" i="7"/>
  <c r="CX106" i="7"/>
  <c r="CY1" i="7"/>
  <c r="CZ1" i="5"/>
  <c r="CY2" i="5"/>
  <c r="CQ120" i="8"/>
  <c r="CT83" i="4"/>
  <c r="CS27" i="8" s="1"/>
  <c r="CS48" i="6"/>
  <c r="CR74" i="8" s="1"/>
  <c r="CR121" i="8" s="1"/>
  <c r="CZ1" i="6"/>
  <c r="CY2" i="6"/>
  <c r="CY2" i="24"/>
  <c r="CZ1" i="24"/>
  <c r="CW21" i="4"/>
  <c r="CW22" i="4"/>
  <c r="CW25" i="4"/>
  <c r="CW20" i="4"/>
  <c r="CW23" i="4"/>
  <c r="CW24" i="4"/>
  <c r="CT84" i="4"/>
  <c r="CS28" i="8" s="1"/>
  <c r="CU201" i="4"/>
  <c r="CU62" i="4" s="1"/>
  <c r="CV26" i="4"/>
  <c r="CU206" i="4"/>
  <c r="CU116" i="4" s="1"/>
  <c r="CT30" i="8" s="1"/>
  <c r="CT211" i="4"/>
  <c r="CU202" i="4"/>
  <c r="CU203" i="4"/>
  <c r="CU204" i="4"/>
  <c r="CR40" i="8"/>
  <c r="CU215" i="4"/>
  <c r="CT51" i="8" s="1"/>
  <c r="CS16" i="8"/>
  <c r="CS41" i="8"/>
  <c r="CT17" i="8"/>
  <c r="CQ71" i="8"/>
  <c r="CR28" i="5" s="1"/>
  <c r="CR71" i="8"/>
  <c r="CS28" i="5" s="1"/>
  <c r="CR23" i="8"/>
  <c r="CQ35" i="8"/>
  <c r="CR19" i="5" s="1"/>
  <c r="CP48" i="8"/>
  <c r="CP72" i="8"/>
  <c r="CP75" i="8" s="1"/>
  <c r="CQ40" i="5" s="1"/>
  <c r="CT198" i="4"/>
  <c r="CV147" i="4"/>
  <c r="CV184" i="4" s="1"/>
  <c r="CV205" i="4" s="1"/>
  <c r="CV156" i="4"/>
  <c r="CV193" i="4" s="1"/>
  <c r="CV132" i="4"/>
  <c r="CV169" i="4" s="1"/>
  <c r="CV133" i="4"/>
  <c r="CV170" i="4" s="1"/>
  <c r="CV134" i="4"/>
  <c r="CV171" i="4" s="1"/>
  <c r="CV140" i="4"/>
  <c r="CV177" i="4" s="1"/>
  <c r="CV142" i="4"/>
  <c r="CV179" i="4" s="1"/>
  <c r="CU161" i="4"/>
  <c r="CV141" i="4"/>
  <c r="CV178" i="4" s="1"/>
  <c r="CV150" i="4"/>
  <c r="CV187" i="4" s="1"/>
  <c r="CV157" i="4"/>
  <c r="CV194" i="4" s="1"/>
  <c r="CV149" i="4"/>
  <c r="CV186" i="4" s="1"/>
  <c r="CV158" i="4"/>
  <c r="CV195" i="4" s="1"/>
  <c r="CV135" i="4"/>
  <c r="CV172" i="4" s="1"/>
  <c r="CV143" i="4"/>
  <c r="CV180" i="4" s="1"/>
  <c r="CV151" i="4"/>
  <c r="CV188" i="4" s="1"/>
  <c r="CV159" i="4"/>
  <c r="CV196" i="4" s="1"/>
  <c r="CV130" i="4"/>
  <c r="CV167" i="4" s="1"/>
  <c r="CV136" i="4"/>
  <c r="CV173" i="4" s="1"/>
  <c r="CV144" i="4"/>
  <c r="CV181" i="4" s="1"/>
  <c r="CV152" i="4"/>
  <c r="CV189" i="4" s="1"/>
  <c r="CV160" i="4"/>
  <c r="CV197" i="4" s="1"/>
  <c r="CV129" i="4"/>
  <c r="CV166" i="4" s="1"/>
  <c r="CV137" i="4"/>
  <c r="CV174" i="4" s="1"/>
  <c r="CV148" i="4"/>
  <c r="CV185" i="4" s="1"/>
  <c r="CV153" i="4"/>
  <c r="CV190" i="4" s="1"/>
  <c r="CV128" i="4"/>
  <c r="CV165" i="4" s="1"/>
  <c r="CV138" i="4"/>
  <c r="CV175" i="4" s="1"/>
  <c r="CV145" i="4"/>
  <c r="CV182" i="4" s="1"/>
  <c r="CV154" i="4"/>
  <c r="CV191" i="4" s="1"/>
  <c r="CT137" i="7"/>
  <c r="CU35" i="7" s="1"/>
  <c r="CV131" i="4"/>
  <c r="CV168" i="4" s="1"/>
  <c r="CV139" i="4"/>
  <c r="CV176" i="4" s="1"/>
  <c r="CV146" i="4"/>
  <c r="CV183" i="4" s="1"/>
  <c r="CV155" i="4"/>
  <c r="CV192" i="4" s="1"/>
  <c r="CU74" i="4"/>
  <c r="CU78" i="4" s="1"/>
  <c r="CV31" i="4"/>
  <c r="CU75" i="4"/>
  <c r="CU79" i="4" s="1"/>
  <c r="CV99" i="4"/>
  <c r="CV107" i="4" s="1"/>
  <c r="CV34" i="4"/>
  <c r="CV50" i="4" s="1"/>
  <c r="CV59" i="4" s="1"/>
  <c r="CV98" i="4"/>
  <c r="CV106" i="4" s="1"/>
  <c r="CV35" i="4"/>
  <c r="CV51" i="4" s="1"/>
  <c r="CV60" i="4" s="1"/>
  <c r="CV103" i="4"/>
  <c r="CV111" i="4" s="1"/>
  <c r="CV120" i="4" s="1"/>
  <c r="CV36" i="4"/>
  <c r="CV52" i="4" s="1"/>
  <c r="CV61" i="4" s="1"/>
  <c r="CV101" i="4"/>
  <c r="CV109" i="4" s="1"/>
  <c r="CV118" i="4" s="1"/>
  <c r="CV102" i="4"/>
  <c r="CV110" i="4" s="1"/>
  <c r="CV119" i="4" s="1"/>
  <c r="CV32" i="4"/>
  <c r="CV48" i="4" s="1"/>
  <c r="CV57" i="4" s="1"/>
  <c r="CW10" i="4"/>
  <c r="CW102" i="4" s="1"/>
  <c r="CU45" i="7"/>
  <c r="CU79" i="7" s="1"/>
  <c r="CU46" i="7"/>
  <c r="CU80" i="7" s="1"/>
  <c r="CU48" i="7"/>
  <c r="CU82" i="7" s="1"/>
  <c r="CU47" i="7"/>
  <c r="CU52" i="7"/>
  <c r="CU86" i="7" s="1"/>
  <c r="CU53" i="7"/>
  <c r="CU87" i="7" s="1"/>
  <c r="CU58" i="7"/>
  <c r="CU92" i="7" s="1"/>
  <c r="CU54" i="7"/>
  <c r="CU88" i="7" s="1"/>
  <c r="CU60" i="7"/>
  <c r="CU94" i="7" s="1"/>
  <c r="CU51" i="7"/>
  <c r="CU85" i="7" s="1"/>
  <c r="CU61" i="7"/>
  <c r="CU95" i="7" s="1"/>
  <c r="CU55" i="7"/>
  <c r="CU89" i="7" s="1"/>
  <c r="CU59" i="7"/>
  <c r="CU93" i="7" s="1"/>
  <c r="CU65" i="7"/>
  <c r="CU49" i="7"/>
  <c r="CU83" i="7" s="1"/>
  <c r="CU50" i="7"/>
  <c r="CU84" i="7" s="1"/>
  <c r="CU57" i="7"/>
  <c r="CU91" i="7" s="1"/>
  <c r="CU56" i="7"/>
  <c r="CU90" i="7" s="1"/>
  <c r="CU62" i="7"/>
  <c r="CU96" i="7" s="1"/>
  <c r="CU63" i="7"/>
  <c r="CU97" i="7" s="1"/>
  <c r="CU64" i="7"/>
  <c r="CU98" i="7" s="1"/>
  <c r="CU66" i="7"/>
  <c r="CU70" i="7"/>
  <c r="CU138" i="7" s="1"/>
  <c r="CV36" i="7" s="1"/>
  <c r="CU69" i="7"/>
  <c r="CU74" i="7"/>
  <c r="CU142" i="7" s="1"/>
  <c r="CV40" i="7" s="1"/>
  <c r="CU71" i="7"/>
  <c r="CU139" i="7" s="1"/>
  <c r="CV37" i="7" s="1"/>
  <c r="CU73" i="7"/>
  <c r="CU141" i="7" s="1"/>
  <c r="CV39" i="7" s="1"/>
  <c r="CU68" i="7"/>
  <c r="CU67" i="7"/>
  <c r="CU72" i="7"/>
  <c r="CU140" i="7" s="1"/>
  <c r="CV38" i="7" s="1"/>
  <c r="CV33" i="4"/>
  <c r="CV49" i="4" s="1"/>
  <c r="CV58" i="4" s="1"/>
  <c r="CW4" i="7"/>
  <c r="CV5" i="7"/>
  <c r="CV6" i="7" s="1"/>
  <c r="CT29" i="8"/>
  <c r="CS46" i="8"/>
  <c r="CS45" i="8"/>
  <c r="CS44" i="8"/>
  <c r="CS42" i="8"/>
  <c r="CR39" i="8"/>
  <c r="CS43" i="8"/>
  <c r="CQ38" i="8"/>
  <c r="CQ47" i="8" s="1"/>
  <c r="CR26" i="8"/>
  <c r="CR120" i="8" s="1"/>
  <c r="CY2" i="8"/>
  <c r="CZ1" i="8"/>
  <c r="CT31" i="8"/>
  <c r="CT19" i="8"/>
  <c r="CT18" i="8"/>
  <c r="CT34" i="8"/>
  <c r="CT22" i="8"/>
  <c r="CT32" i="8"/>
  <c r="CT20" i="8"/>
  <c r="CT33" i="8"/>
  <c r="CT21" i="8"/>
  <c r="CT121" i="4"/>
  <c r="CS15" i="8"/>
  <c r="CU112" i="4"/>
  <c r="CV108" i="4"/>
  <c r="CV117" i="4" s="1"/>
  <c r="CT80" i="4"/>
  <c r="CS85" i="4"/>
  <c r="CW90" i="4"/>
  <c r="CW91" i="4"/>
  <c r="CT53" i="4"/>
  <c r="CS14" i="8" s="1"/>
  <c r="CT56" i="4"/>
  <c r="CT63" i="4" s="1"/>
  <c r="CW71" i="4"/>
  <c r="CW70" i="4"/>
  <c r="CU47" i="4"/>
  <c r="CU56" i="4" s="1"/>
  <c r="CW43" i="4"/>
  <c r="CW41" i="4"/>
  <c r="CW39" i="4"/>
  <c r="CW44" i="4"/>
  <c r="CW40" i="4"/>
  <c r="CW42" i="4"/>
  <c r="CW12" i="4"/>
  <c r="CW9" i="4"/>
  <c r="CU18" i="6"/>
  <c r="CH41" i="6"/>
  <c r="CV222" i="4"/>
  <c r="CU58" i="8" s="1"/>
  <c r="CV221" i="4"/>
  <c r="CU57" i="8" s="1"/>
  <c r="CV220" i="4"/>
  <c r="CU56" i="8" s="1"/>
  <c r="CV219" i="4"/>
  <c r="CU55" i="8" s="1"/>
  <c r="CV218" i="4"/>
  <c r="CU54" i="8" s="1"/>
  <c r="CV226" i="4"/>
  <c r="CU62" i="8" s="1"/>
  <c r="CV225" i="4"/>
  <c r="CU61" i="8" s="1"/>
  <c r="CV224" i="4"/>
  <c r="CU60" i="8" s="1"/>
  <c r="CV223" i="4"/>
  <c r="CU59" i="8" s="1"/>
  <c r="CV227" i="4"/>
  <c r="CU63" i="8" s="1"/>
  <c r="CV230" i="4"/>
  <c r="CU66" i="8" s="1"/>
  <c r="CV229" i="4"/>
  <c r="CU65" i="8" s="1"/>
  <c r="CV233" i="4"/>
  <c r="CU69" i="8" s="1"/>
  <c r="CV228" i="4"/>
  <c r="CU64" i="8" s="1"/>
  <c r="CV234" i="4"/>
  <c r="CU70" i="8" s="1"/>
  <c r="CV231" i="4"/>
  <c r="CU67" i="8" s="1"/>
  <c r="CV232" i="4"/>
  <c r="CU68" i="8" s="1"/>
  <c r="CV127" i="4"/>
  <c r="CV164" i="4" s="1"/>
  <c r="CS235" i="4"/>
  <c r="CR235" i="4"/>
  <c r="CU19" i="6"/>
  <c r="CU103" i="7"/>
  <c r="CY1" i="4"/>
  <c r="CX2" i="4"/>
  <c r="CP91" i="8"/>
  <c r="CP92" i="8"/>
  <c r="CT126" i="7"/>
  <c r="CU24" i="7" s="1"/>
  <c r="CZ3" i="24"/>
  <c r="DA4" i="24"/>
  <c r="CZ8" i="24"/>
  <c r="CZ78" i="24"/>
  <c r="CZ112" i="24"/>
  <c r="CT122" i="7"/>
  <c r="CU20" i="7" s="1"/>
  <c r="CT131" i="7"/>
  <c r="CU29" i="7" s="1"/>
  <c r="CT117" i="7"/>
  <c r="CU15" i="7" s="1"/>
  <c r="CT133" i="7"/>
  <c r="CU31" i="7" s="1"/>
  <c r="CT119" i="7"/>
  <c r="CU17" i="7" s="1"/>
  <c r="CS109" i="7"/>
  <c r="CR73" i="8" s="1"/>
  <c r="CT123" i="7"/>
  <c r="CU21" i="7" s="1"/>
  <c r="CX11" i="4"/>
  <c r="CT129" i="7"/>
  <c r="CU27" i="7" s="1"/>
  <c r="CT114" i="7"/>
  <c r="CU12" i="7" s="1"/>
  <c r="CU102" i="7"/>
  <c r="CU99" i="7"/>
  <c r="CT134" i="7"/>
  <c r="CU32" i="7" s="1"/>
  <c r="CT116" i="7"/>
  <c r="CU14" i="7" s="1"/>
  <c r="CT124" i="7"/>
  <c r="CU22" i="7" s="1"/>
  <c r="CR146" i="7"/>
  <c r="CS13" i="7"/>
  <c r="CS115" i="7" s="1"/>
  <c r="CU39" i="6"/>
  <c r="CT121" i="7"/>
  <c r="CU19" i="7" s="1"/>
  <c r="CT217" i="4"/>
  <c r="CS53" i="8" s="1"/>
  <c r="CT216" i="4"/>
  <c r="CS52" i="8" s="1"/>
  <c r="CT84" i="7"/>
  <c r="CT118" i="7" s="1"/>
  <c r="CU16" i="7" s="1"/>
  <c r="CS134" i="8"/>
  <c r="CS136" i="8" s="1"/>
  <c r="CU100" i="7"/>
  <c r="CT152" i="7"/>
  <c r="CT81" i="7"/>
  <c r="CT125" i="7"/>
  <c r="CU23" i="7" s="1"/>
  <c r="CT120" i="7"/>
  <c r="CU18" i="7" s="1"/>
  <c r="CT153" i="7"/>
  <c r="CS128" i="8" s="1"/>
  <c r="CT101" i="7"/>
  <c r="CU38" i="6"/>
  <c r="CV145" i="7"/>
  <c r="CV112" i="7"/>
  <c r="CV151" i="7"/>
  <c r="CV78" i="7"/>
  <c r="CV44" i="7"/>
  <c r="CV10" i="7"/>
  <c r="CV3" i="7"/>
  <c r="CT40" i="6"/>
  <c r="CU17" i="6"/>
  <c r="CT45" i="6"/>
  <c r="CU116" i="8"/>
  <c r="CU80" i="8"/>
  <c r="CV4" i="8"/>
  <c r="CV132" i="8" s="1"/>
  <c r="CU11" i="8"/>
  <c r="CU7" i="8"/>
  <c r="CU6" i="8"/>
  <c r="CU5" i="8"/>
  <c r="CU3" i="8"/>
  <c r="CV5" i="5"/>
  <c r="CV3" i="5"/>
  <c r="CW4" i="5"/>
  <c r="CT130" i="7"/>
  <c r="CU28" i="7" s="1"/>
  <c r="CR127" i="8"/>
  <c r="CS155" i="7"/>
  <c r="CT136" i="7"/>
  <c r="CU34" i="7" s="1"/>
  <c r="CV24" i="6"/>
  <c r="CV23" i="6"/>
  <c r="CV3" i="6"/>
  <c r="CV12" i="6"/>
  <c r="CV31" i="6" s="1"/>
  <c r="CW4" i="6"/>
  <c r="CV13" i="6"/>
  <c r="CV32" i="6" s="1"/>
  <c r="CV25" i="6"/>
  <c r="CV11" i="6"/>
  <c r="CV30" i="6" s="1"/>
  <c r="CT132" i="7"/>
  <c r="CU30" i="7" s="1"/>
  <c r="CT154" i="7"/>
  <c r="CT75" i="7"/>
  <c r="CT79" i="7"/>
  <c r="CW3" i="4"/>
  <c r="CX4" i="4"/>
  <c r="CR147" i="7"/>
  <c r="CS33" i="7"/>
  <c r="CS135" i="7" s="1"/>
  <c r="CF99" i="8"/>
  <c r="CF104" i="8"/>
  <c r="CF106" i="8" s="1"/>
  <c r="AZ113" i="7"/>
  <c r="AZ41" i="7"/>
  <c r="CT108" i="8"/>
  <c r="CT127" i="7"/>
  <c r="CU25" i="7" s="1"/>
  <c r="AY149" i="7"/>
  <c r="AX93" i="8"/>
  <c r="AX94" i="8" s="1"/>
  <c r="CU37" i="6"/>
  <c r="CU26" i="6"/>
  <c r="CT133" i="8" s="1"/>
  <c r="CT128" i="7"/>
  <c r="CU26" i="7" s="1"/>
  <c r="CU33" i="6"/>
  <c r="CY105" i="7" l="1"/>
  <c r="CY107" i="7"/>
  <c r="CY2" i="7"/>
  <c r="CY104" i="7"/>
  <c r="CY108" i="7"/>
  <c r="CZ1" i="7"/>
  <c r="CY106" i="7"/>
  <c r="DA1" i="5"/>
  <c r="CZ2" i="5"/>
  <c r="DA1" i="6"/>
  <c r="CZ2" i="6"/>
  <c r="DA1" i="24"/>
  <c r="CZ2" i="24"/>
  <c r="CX24" i="4"/>
  <c r="CX21" i="4"/>
  <c r="CX25" i="4"/>
  <c r="CX23" i="4"/>
  <c r="CX20" i="4"/>
  <c r="CX22" i="4"/>
  <c r="CV115" i="4"/>
  <c r="CU29" i="8" s="1"/>
  <c r="CU84" i="4"/>
  <c r="CT28" i="8" s="1"/>
  <c r="CW26" i="4"/>
  <c r="CU211" i="4"/>
  <c r="CU63" i="4"/>
  <c r="CT26" i="8" s="1"/>
  <c r="CT41" i="8"/>
  <c r="CV201" i="4"/>
  <c r="CV62" i="4" s="1"/>
  <c r="CV202" i="4"/>
  <c r="CU83" i="4"/>
  <c r="CS40" i="8"/>
  <c r="CV206" i="4"/>
  <c r="CV116" i="4" s="1"/>
  <c r="CU30" i="8" s="1"/>
  <c r="CV204" i="4"/>
  <c r="CV203" i="4"/>
  <c r="CV215" i="4"/>
  <c r="CU51" i="8" s="1"/>
  <c r="CT48" i="6"/>
  <c r="CS74" i="8" s="1"/>
  <c r="CS121" i="8" s="1"/>
  <c r="CS71" i="8"/>
  <c r="CT28" i="5" s="1"/>
  <c r="CR35" i="8"/>
  <c r="CS19" i="5" s="1"/>
  <c r="CS23" i="8"/>
  <c r="CQ48" i="8"/>
  <c r="CQ72" i="8"/>
  <c r="CQ75" i="8" s="1"/>
  <c r="CR40" i="5" s="1"/>
  <c r="CU198" i="4"/>
  <c r="CW129" i="4"/>
  <c r="CW166" i="4" s="1"/>
  <c r="CW135" i="4"/>
  <c r="CW172" i="4" s="1"/>
  <c r="CW148" i="4"/>
  <c r="CW185" i="4" s="1"/>
  <c r="CW153" i="4"/>
  <c r="CW190" i="4" s="1"/>
  <c r="CW130" i="4"/>
  <c r="CW167" i="4" s="1"/>
  <c r="CW136" i="4"/>
  <c r="CW173" i="4" s="1"/>
  <c r="CW145" i="4"/>
  <c r="CW182" i="4" s="1"/>
  <c r="CW154" i="4"/>
  <c r="CW191" i="4" s="1"/>
  <c r="CW144" i="4"/>
  <c r="CW181" i="4" s="1"/>
  <c r="CW137" i="4"/>
  <c r="CW174" i="4" s="1"/>
  <c r="CW146" i="4"/>
  <c r="CW183" i="4" s="1"/>
  <c r="CW155" i="4"/>
  <c r="CW192" i="4" s="1"/>
  <c r="CW143" i="4"/>
  <c r="CW180" i="4" s="1"/>
  <c r="CW138" i="4"/>
  <c r="CW175" i="4" s="1"/>
  <c r="CW147" i="4"/>
  <c r="CW184" i="4" s="1"/>
  <c r="CW205" i="4" s="1"/>
  <c r="CW156" i="4"/>
  <c r="CW193" i="4" s="1"/>
  <c r="CW131" i="4"/>
  <c r="CW168" i="4" s="1"/>
  <c r="CW139" i="4"/>
  <c r="CW176" i="4" s="1"/>
  <c r="CW149" i="4"/>
  <c r="CW186" i="4" s="1"/>
  <c r="CW157" i="4"/>
  <c r="CW194" i="4" s="1"/>
  <c r="CW132" i="4"/>
  <c r="CW169" i="4" s="1"/>
  <c r="CW140" i="4"/>
  <c r="CW177" i="4" s="1"/>
  <c r="CW150" i="4"/>
  <c r="CW187" i="4" s="1"/>
  <c r="CW158" i="4"/>
  <c r="CW195" i="4" s="1"/>
  <c r="CW133" i="4"/>
  <c r="CW170" i="4" s="1"/>
  <c r="CW142" i="4"/>
  <c r="CW179" i="4" s="1"/>
  <c r="CW151" i="4"/>
  <c r="CW188" i="4" s="1"/>
  <c r="CW159" i="4"/>
  <c r="CW196" i="4" s="1"/>
  <c r="CV161" i="4"/>
  <c r="CW128" i="4"/>
  <c r="CW165" i="4" s="1"/>
  <c r="CW134" i="4"/>
  <c r="CW171" i="4" s="1"/>
  <c r="CW141" i="4"/>
  <c r="CW178" i="4" s="1"/>
  <c r="CW152" i="4"/>
  <c r="CW189" i="4" s="1"/>
  <c r="CW160" i="4"/>
  <c r="CW197" i="4" s="1"/>
  <c r="CU137" i="7"/>
  <c r="CV35" i="7" s="1"/>
  <c r="CT16" i="8"/>
  <c r="CV74" i="4"/>
  <c r="CV78" i="4" s="1"/>
  <c r="CV75" i="4"/>
  <c r="CV79" i="4" s="1"/>
  <c r="CW101" i="4"/>
  <c r="CW109" i="4" s="1"/>
  <c r="CW118" i="4" s="1"/>
  <c r="CW33" i="4"/>
  <c r="CW49" i="4" s="1"/>
  <c r="CW58" i="4" s="1"/>
  <c r="CW100" i="4"/>
  <c r="CW108" i="4" s="1"/>
  <c r="CW117" i="4" s="1"/>
  <c r="CW35" i="4"/>
  <c r="CW51" i="4" s="1"/>
  <c r="CW60" i="4" s="1"/>
  <c r="CW98" i="4"/>
  <c r="CW106" i="4" s="1"/>
  <c r="CW36" i="4"/>
  <c r="CW52" i="4" s="1"/>
  <c r="CW61" i="4" s="1"/>
  <c r="CW99" i="4"/>
  <c r="CW107" i="4" s="1"/>
  <c r="CW31" i="4"/>
  <c r="CW47" i="4" s="1"/>
  <c r="CW56" i="4" s="1"/>
  <c r="CW103" i="4"/>
  <c r="CW111" i="4" s="1"/>
  <c r="CW120" i="4" s="1"/>
  <c r="CW34" i="4"/>
  <c r="CW50" i="4" s="1"/>
  <c r="CW59" i="4" s="1"/>
  <c r="CV45" i="7"/>
  <c r="CV79" i="7" s="1"/>
  <c r="CV50" i="7"/>
  <c r="CV84" i="7" s="1"/>
  <c r="CV52" i="7"/>
  <c r="CV86" i="7" s="1"/>
  <c r="CV54" i="7"/>
  <c r="CV88" i="7" s="1"/>
  <c r="CV46" i="7"/>
  <c r="CV80" i="7" s="1"/>
  <c r="CV51" i="7"/>
  <c r="CV53" i="7"/>
  <c r="CV87" i="7" s="1"/>
  <c r="CV49" i="7"/>
  <c r="CV83" i="7" s="1"/>
  <c r="CV55" i="7"/>
  <c r="CV89" i="7" s="1"/>
  <c r="CV57" i="7"/>
  <c r="CV91" i="7" s="1"/>
  <c r="CV56" i="7"/>
  <c r="CV90" i="7" s="1"/>
  <c r="CV58" i="7"/>
  <c r="CV92" i="7" s="1"/>
  <c r="CV47" i="7"/>
  <c r="CV63" i="7"/>
  <c r="CV97" i="7" s="1"/>
  <c r="CV48" i="7"/>
  <c r="CV82" i="7" s="1"/>
  <c r="CV61" i="7"/>
  <c r="CV95" i="7" s="1"/>
  <c r="CV59" i="7"/>
  <c r="CV93" i="7" s="1"/>
  <c r="CV62" i="7"/>
  <c r="CV96" i="7" s="1"/>
  <c r="CV64" i="7"/>
  <c r="CV98" i="7" s="1"/>
  <c r="CV60" i="7"/>
  <c r="CV94" i="7" s="1"/>
  <c r="CV67" i="7"/>
  <c r="CV71" i="7"/>
  <c r="CV139" i="7" s="1"/>
  <c r="CW37" i="7" s="1"/>
  <c r="CV66" i="7"/>
  <c r="CV65" i="7"/>
  <c r="CV69" i="7"/>
  <c r="CV68" i="7"/>
  <c r="CV70" i="7"/>
  <c r="CV138" i="7" s="1"/>
  <c r="CW36" i="7" s="1"/>
  <c r="CV74" i="7"/>
  <c r="CV142" i="7" s="1"/>
  <c r="CW40" i="7" s="1"/>
  <c r="CV73" i="7"/>
  <c r="CV141" i="7" s="1"/>
  <c r="CW39" i="7" s="1"/>
  <c r="CV72" i="7"/>
  <c r="CV140" i="7" s="1"/>
  <c r="CW38" i="7" s="1"/>
  <c r="CX10" i="4"/>
  <c r="CX99" i="4" s="1"/>
  <c r="CW32" i="4"/>
  <c r="CW48" i="4" s="1"/>
  <c r="CW57" i="4" s="1"/>
  <c r="CX4" i="7"/>
  <c r="CW5" i="7"/>
  <c r="CW6" i="7" s="1"/>
  <c r="CS39" i="8"/>
  <c r="CT44" i="8"/>
  <c r="CT46" i="8"/>
  <c r="CT42" i="8"/>
  <c r="CT45" i="8"/>
  <c r="CT43" i="8"/>
  <c r="CR38" i="8"/>
  <c r="CR47" i="8" s="1"/>
  <c r="CS26" i="8"/>
  <c r="CS120" i="8" s="1"/>
  <c r="DA1" i="8"/>
  <c r="CZ2" i="8"/>
  <c r="CU17" i="8"/>
  <c r="CU32" i="8"/>
  <c r="CU20" i="8"/>
  <c r="CU31" i="8"/>
  <c r="CU19" i="8"/>
  <c r="CU18" i="8"/>
  <c r="CU34" i="8"/>
  <c r="CU22" i="8"/>
  <c r="CU33" i="8"/>
  <c r="CU21" i="8"/>
  <c r="CU121" i="4"/>
  <c r="CT85" i="4"/>
  <c r="CT15" i="8"/>
  <c r="CV112" i="4"/>
  <c r="CW110" i="4"/>
  <c r="CW119" i="4" s="1"/>
  <c r="CU80" i="4"/>
  <c r="CX90" i="4"/>
  <c r="CX91" i="4"/>
  <c r="CU53" i="4"/>
  <c r="CT14" i="8" s="1"/>
  <c r="CX71" i="4"/>
  <c r="CX70" i="4"/>
  <c r="CV47" i="4"/>
  <c r="CX39" i="4"/>
  <c r="CX42" i="4"/>
  <c r="CX41" i="4"/>
  <c r="CX43" i="4"/>
  <c r="CX44" i="4"/>
  <c r="CX40" i="4"/>
  <c r="CX12" i="4"/>
  <c r="CX9" i="4"/>
  <c r="CU20" i="6"/>
  <c r="CU153" i="7"/>
  <c r="CT128" i="8" s="1"/>
  <c r="CU101" i="7"/>
  <c r="CI41" i="6"/>
  <c r="CU154" i="7"/>
  <c r="CW127" i="4"/>
  <c r="CW164" i="4" s="1"/>
  <c r="CW222" i="4"/>
  <c r="CV58" i="8" s="1"/>
  <c r="CW221" i="4"/>
  <c r="CV57" i="8" s="1"/>
  <c r="CW220" i="4"/>
  <c r="CV56" i="8" s="1"/>
  <c r="CW219" i="4"/>
  <c r="CV55" i="8" s="1"/>
  <c r="CW227" i="4"/>
  <c r="CV63" i="8" s="1"/>
  <c r="CW218" i="4"/>
  <c r="CV54" i="8" s="1"/>
  <c r="CW226" i="4"/>
  <c r="CV62" i="8" s="1"/>
  <c r="CW225" i="4"/>
  <c r="CV61" i="8" s="1"/>
  <c r="CW224" i="4"/>
  <c r="CV60" i="8" s="1"/>
  <c r="CW223" i="4"/>
  <c r="CV59" i="8" s="1"/>
  <c r="CW231" i="4"/>
  <c r="CV67" i="8" s="1"/>
  <c r="CW230" i="4"/>
  <c r="CV66" i="8" s="1"/>
  <c r="CW229" i="4"/>
  <c r="CV65" i="8" s="1"/>
  <c r="CW233" i="4"/>
  <c r="CV69" i="8" s="1"/>
  <c r="CW232" i="4"/>
  <c r="CV68" i="8" s="1"/>
  <c r="CW228" i="4"/>
  <c r="CV64" i="8" s="1"/>
  <c r="CW234" i="4"/>
  <c r="CV70" i="8" s="1"/>
  <c r="CU120" i="7"/>
  <c r="CV18" i="7" s="1"/>
  <c r="CU75" i="7"/>
  <c r="CU126" i="7"/>
  <c r="CV24" i="7" s="1"/>
  <c r="CU119" i="7"/>
  <c r="CV17" i="7" s="1"/>
  <c r="CU130" i="7"/>
  <c r="CV28" i="7" s="1"/>
  <c r="CU131" i="7"/>
  <c r="CV29" i="7" s="1"/>
  <c r="CU132" i="7"/>
  <c r="CV30" i="7" s="1"/>
  <c r="CV100" i="7"/>
  <c r="CZ1" i="4"/>
  <c r="CY2" i="4"/>
  <c r="CV39" i="6"/>
  <c r="CW19" i="6" s="1"/>
  <c r="CU117" i="7"/>
  <c r="CV15" i="7" s="1"/>
  <c r="CV101" i="7"/>
  <c r="CV85" i="7"/>
  <c r="CU116" i="7"/>
  <c r="CV14" i="7" s="1"/>
  <c r="CU124" i="7"/>
  <c r="CV22" i="7" s="1"/>
  <c r="CQ92" i="8"/>
  <c r="CQ91" i="8"/>
  <c r="CU133" i="7"/>
  <c r="CV31" i="7" s="1"/>
  <c r="CU122" i="7"/>
  <c r="CV20" i="7" s="1"/>
  <c r="DA8" i="24"/>
  <c r="DA3" i="24"/>
  <c r="DB4" i="24"/>
  <c r="DA78" i="24"/>
  <c r="DA112" i="24"/>
  <c r="CU127" i="7"/>
  <c r="CV25" i="7" s="1"/>
  <c r="CU128" i="7"/>
  <c r="CV26" i="7" s="1"/>
  <c r="CU136" i="7"/>
  <c r="CV34" i="7" s="1"/>
  <c r="CU114" i="7"/>
  <c r="CV12" i="7" s="1"/>
  <c r="CY11" i="4"/>
  <c r="CU108" i="8"/>
  <c r="CV99" i="7"/>
  <c r="CU121" i="7"/>
  <c r="CV19" i="7" s="1"/>
  <c r="CT109" i="7"/>
  <c r="CS73" i="8" s="1"/>
  <c r="CU123" i="7"/>
  <c r="CV21" i="7" s="1"/>
  <c r="CU129" i="7"/>
  <c r="CV27" i="7" s="1"/>
  <c r="CU118" i="7"/>
  <c r="CV16" i="7" s="1"/>
  <c r="CS127" i="8"/>
  <c r="CS129" i="8" s="1"/>
  <c r="CT155" i="7"/>
  <c r="CG99" i="8"/>
  <c r="CG104" i="8"/>
  <c r="CG106" i="8" s="1"/>
  <c r="CU217" i="4"/>
  <c r="CT53" i="8" s="1"/>
  <c r="CU216" i="4"/>
  <c r="CT52" i="8" s="1"/>
  <c r="CW24" i="6"/>
  <c r="CW25" i="6"/>
  <c r="CW12" i="6"/>
  <c r="CW31" i="6" s="1"/>
  <c r="CX4" i="6"/>
  <c r="CW13" i="6"/>
  <c r="CW32" i="6" s="1"/>
  <c r="CW11" i="6"/>
  <c r="CW30" i="6" s="1"/>
  <c r="CW23" i="6"/>
  <c r="CW3" i="6"/>
  <c r="CR129" i="8"/>
  <c r="CV103" i="7"/>
  <c r="CU40" i="6"/>
  <c r="CU45" i="6"/>
  <c r="CV17" i="6"/>
  <c r="CT134" i="8"/>
  <c r="CT136" i="8" s="1"/>
  <c r="CV37" i="6"/>
  <c r="CV26" i="6"/>
  <c r="CU133" i="8" s="1"/>
  <c r="CX4" i="5"/>
  <c r="CW5" i="5"/>
  <c r="CW3" i="5"/>
  <c r="CT235" i="4"/>
  <c r="AZ148" i="7"/>
  <c r="AZ143" i="7"/>
  <c r="BA11" i="7"/>
  <c r="CT33" i="7"/>
  <c r="CT135" i="7" s="1"/>
  <c r="CS147" i="7"/>
  <c r="CV38" i="6"/>
  <c r="CU152" i="7"/>
  <c r="CU81" i="7"/>
  <c r="CY4" i="4"/>
  <c r="CX3" i="4"/>
  <c r="CV33" i="6"/>
  <c r="CV102" i="7"/>
  <c r="CU134" i="7"/>
  <c r="CV32" i="7" s="1"/>
  <c r="CV116" i="8"/>
  <c r="CV80" i="8"/>
  <c r="CV11" i="8"/>
  <c r="CV7" i="8"/>
  <c r="CV6" i="8"/>
  <c r="CV5" i="8"/>
  <c r="CV3" i="8"/>
  <c r="CW4" i="8"/>
  <c r="CW132" i="8" s="1"/>
  <c r="CU46" i="6"/>
  <c r="CV18" i="6"/>
  <c r="CU125" i="7"/>
  <c r="CV23" i="7" s="1"/>
  <c r="CU47" i="6"/>
  <c r="CV19" i="6"/>
  <c r="CW145" i="7"/>
  <c r="CW112" i="7"/>
  <c r="CW151" i="7"/>
  <c r="CW78" i="7"/>
  <c r="CW44" i="7"/>
  <c r="CW10" i="7"/>
  <c r="CW3" i="7"/>
  <c r="CS146" i="7"/>
  <c r="CT13" i="7"/>
  <c r="CT115" i="7" s="1"/>
  <c r="CZ106" i="7" l="1"/>
  <c r="CZ105" i="7"/>
  <c r="CZ107" i="7"/>
  <c r="CZ2" i="7"/>
  <c r="CZ108" i="7"/>
  <c r="CZ104" i="7"/>
  <c r="DA1" i="7"/>
  <c r="DA2" i="5"/>
  <c r="DB1" i="5"/>
  <c r="CT120" i="8"/>
  <c r="DB1" i="6"/>
  <c r="DA2" i="6"/>
  <c r="DA2" i="24"/>
  <c r="DB1" i="24"/>
  <c r="CV84" i="4"/>
  <c r="CU28" i="8" s="1"/>
  <c r="CV83" i="4"/>
  <c r="CU27" i="8" s="1"/>
  <c r="CY24" i="4"/>
  <c r="CY20" i="4"/>
  <c r="CY25" i="4"/>
  <c r="CY21" i="4"/>
  <c r="CY23" i="4"/>
  <c r="CY22" i="4"/>
  <c r="CW201" i="4"/>
  <c r="CW62" i="4" s="1"/>
  <c r="CW63" i="4" s="1"/>
  <c r="CV26" i="8" s="1"/>
  <c r="CX26" i="4"/>
  <c r="CW206" i="4"/>
  <c r="CW116" i="4" s="1"/>
  <c r="CV30" i="8" s="1"/>
  <c r="CW203" i="4"/>
  <c r="CW115" i="4"/>
  <c r="CV29" i="8" s="1"/>
  <c r="CW204" i="4"/>
  <c r="CV211" i="4"/>
  <c r="CW202" i="4"/>
  <c r="CW215" i="4"/>
  <c r="CV51" i="8" s="1"/>
  <c r="CU48" i="6"/>
  <c r="CT74" i="8" s="1"/>
  <c r="CT121" i="8" s="1"/>
  <c r="CT40" i="8"/>
  <c r="CU16" i="8"/>
  <c r="CT71" i="8"/>
  <c r="CU28" i="5" s="1"/>
  <c r="CS35" i="8"/>
  <c r="CT19" i="5" s="1"/>
  <c r="CT38" i="8"/>
  <c r="CT23" i="8"/>
  <c r="CR48" i="8"/>
  <c r="CR72" i="8"/>
  <c r="CR75" i="8" s="1"/>
  <c r="CS40" i="5" s="1"/>
  <c r="CV198" i="4"/>
  <c r="CX131" i="4"/>
  <c r="CX168" i="4" s="1"/>
  <c r="CX139" i="4"/>
  <c r="CX176" i="4" s="1"/>
  <c r="CX147" i="4"/>
  <c r="CX184" i="4" s="1"/>
  <c r="CX205" i="4" s="1"/>
  <c r="CX153" i="4"/>
  <c r="CX190" i="4" s="1"/>
  <c r="CX132" i="4"/>
  <c r="CX169" i="4" s="1"/>
  <c r="CX140" i="4"/>
  <c r="CX177" i="4" s="1"/>
  <c r="CX149" i="4"/>
  <c r="CX186" i="4" s="1"/>
  <c r="CX154" i="4"/>
  <c r="CX191" i="4" s="1"/>
  <c r="CX133" i="4"/>
  <c r="CX170" i="4" s="1"/>
  <c r="CX142" i="4"/>
  <c r="CX179" i="4" s="1"/>
  <c r="CX150" i="4"/>
  <c r="CX187" i="4" s="1"/>
  <c r="CX155" i="4"/>
  <c r="CX192" i="4" s="1"/>
  <c r="CX130" i="4"/>
  <c r="CX167" i="4" s="1"/>
  <c r="CX134" i="4"/>
  <c r="CX171" i="4" s="1"/>
  <c r="CX144" i="4"/>
  <c r="CX181" i="4" s="1"/>
  <c r="CX151" i="4"/>
  <c r="CX188" i="4" s="1"/>
  <c r="CX159" i="4"/>
  <c r="CX196" i="4" s="1"/>
  <c r="CX128" i="4"/>
  <c r="CX165" i="4" s="1"/>
  <c r="CX135" i="4"/>
  <c r="CX172" i="4" s="1"/>
  <c r="CX157" i="4"/>
  <c r="CX194" i="4" s="1"/>
  <c r="CX158" i="4"/>
  <c r="CX195" i="4" s="1"/>
  <c r="CW161" i="4"/>
  <c r="CX129" i="4"/>
  <c r="CX166" i="4" s="1"/>
  <c r="CX136" i="4"/>
  <c r="CX173" i="4" s="1"/>
  <c r="CX148" i="4"/>
  <c r="CX185" i="4" s="1"/>
  <c r="CX156" i="4"/>
  <c r="CX193" i="4" s="1"/>
  <c r="CX141" i="4"/>
  <c r="CX178" i="4" s="1"/>
  <c r="CX137" i="4"/>
  <c r="CX174" i="4" s="1"/>
  <c r="CX145" i="4"/>
  <c r="CX182" i="4" s="1"/>
  <c r="CX160" i="4"/>
  <c r="CX197" i="4" s="1"/>
  <c r="CX143" i="4"/>
  <c r="CX180" i="4" s="1"/>
  <c r="CX138" i="4"/>
  <c r="CX175" i="4" s="1"/>
  <c r="CX146" i="4"/>
  <c r="CX183" i="4" s="1"/>
  <c r="CX152" i="4"/>
  <c r="CX189" i="4" s="1"/>
  <c r="CV137" i="7"/>
  <c r="CW35" i="7" s="1"/>
  <c r="CX31" i="4"/>
  <c r="CX47" i="4" s="1"/>
  <c r="CX56" i="4" s="1"/>
  <c r="CX34" i="4"/>
  <c r="CX50" i="4" s="1"/>
  <c r="CX59" i="4" s="1"/>
  <c r="CX36" i="4"/>
  <c r="CX52" i="4" s="1"/>
  <c r="CX61" i="4" s="1"/>
  <c r="CW74" i="4"/>
  <c r="CW78" i="4" s="1"/>
  <c r="CW75" i="4"/>
  <c r="CW79" i="4" s="1"/>
  <c r="CX32" i="4"/>
  <c r="CX48" i="4" s="1"/>
  <c r="CX57" i="4" s="1"/>
  <c r="CX100" i="4"/>
  <c r="CX108" i="4" s="1"/>
  <c r="CX117" i="4" s="1"/>
  <c r="CX102" i="4"/>
  <c r="CX110" i="4" s="1"/>
  <c r="CX119" i="4" s="1"/>
  <c r="CY10" i="4"/>
  <c r="CY99" i="4" s="1"/>
  <c r="CX101" i="4"/>
  <c r="CX109" i="4" s="1"/>
  <c r="CX118" i="4" s="1"/>
  <c r="CX98" i="4"/>
  <c r="CX106" i="4" s="1"/>
  <c r="CW45" i="7"/>
  <c r="CW79" i="7" s="1"/>
  <c r="CW47" i="7"/>
  <c r="CW81" i="7" s="1"/>
  <c r="CW48" i="7"/>
  <c r="CW82" i="7" s="1"/>
  <c r="CW50" i="7"/>
  <c r="CW84" i="7" s="1"/>
  <c r="CW52" i="7"/>
  <c r="CW86" i="7" s="1"/>
  <c r="CW54" i="7"/>
  <c r="CW88" i="7" s="1"/>
  <c r="CW46" i="7"/>
  <c r="CW80" i="7" s="1"/>
  <c r="CW49" i="7"/>
  <c r="CW51" i="7"/>
  <c r="CW85" i="7" s="1"/>
  <c r="CW57" i="7"/>
  <c r="CW91" i="7" s="1"/>
  <c r="CW55" i="7"/>
  <c r="CW89" i="7" s="1"/>
  <c r="CW53" i="7"/>
  <c r="CW87" i="7" s="1"/>
  <c r="CW63" i="7"/>
  <c r="CW56" i="7"/>
  <c r="CW90" i="7" s="1"/>
  <c r="CW60" i="7"/>
  <c r="CW94" i="7" s="1"/>
  <c r="CW61" i="7"/>
  <c r="CW95" i="7" s="1"/>
  <c r="CW62" i="7"/>
  <c r="CW96" i="7" s="1"/>
  <c r="CW67" i="7"/>
  <c r="CW71" i="7"/>
  <c r="CW139" i="7" s="1"/>
  <c r="CX37" i="7" s="1"/>
  <c r="CW64" i="7"/>
  <c r="CW98" i="7" s="1"/>
  <c r="CW66" i="7"/>
  <c r="CW58" i="7"/>
  <c r="CW92" i="7" s="1"/>
  <c r="CW65" i="7"/>
  <c r="CW72" i="7"/>
  <c r="CW140" i="7" s="1"/>
  <c r="CX38" i="7" s="1"/>
  <c r="CW68" i="7"/>
  <c r="CW69" i="7"/>
  <c r="CW70" i="7"/>
  <c r="CW138" i="7" s="1"/>
  <c r="CX36" i="7" s="1"/>
  <c r="CW74" i="7"/>
  <c r="CW142" i="7" s="1"/>
  <c r="CX40" i="7" s="1"/>
  <c r="CW59" i="7"/>
  <c r="CW93" i="7" s="1"/>
  <c r="CW73" i="7"/>
  <c r="CW141" i="7" s="1"/>
  <c r="CX39" i="7" s="1"/>
  <c r="CX33" i="4"/>
  <c r="CX49" i="4" s="1"/>
  <c r="CX58" i="4" s="1"/>
  <c r="CX103" i="4"/>
  <c r="CX111" i="4" s="1"/>
  <c r="CX120" i="4" s="1"/>
  <c r="CX35" i="4"/>
  <c r="CX51" i="4" s="1"/>
  <c r="CX60" i="4" s="1"/>
  <c r="CY4" i="7"/>
  <c r="CX5" i="7"/>
  <c r="CX6" i="7" s="1"/>
  <c r="CU46" i="8"/>
  <c r="CU41" i="8"/>
  <c r="CU45" i="8"/>
  <c r="CU44" i="8"/>
  <c r="CS38" i="8"/>
  <c r="CS47" i="8" s="1"/>
  <c r="CU42" i="8"/>
  <c r="CU43" i="8"/>
  <c r="CT27" i="8"/>
  <c r="DB1" i="8"/>
  <c r="DA2" i="8"/>
  <c r="CV33" i="8"/>
  <c r="CV21" i="8"/>
  <c r="CV32" i="8"/>
  <c r="CV20" i="8"/>
  <c r="CV31" i="8"/>
  <c r="CV19" i="8"/>
  <c r="CV18" i="8"/>
  <c r="CV34" i="8"/>
  <c r="CV22" i="8"/>
  <c r="CV121" i="4"/>
  <c r="CV17" i="8"/>
  <c r="CU85" i="4"/>
  <c r="CU15" i="8"/>
  <c r="CW112" i="4"/>
  <c r="CX107" i="4"/>
  <c r="CV80" i="4"/>
  <c r="CY91" i="4"/>
  <c r="CY90" i="4"/>
  <c r="CV53" i="4"/>
  <c r="CU14" i="8" s="1"/>
  <c r="CV56" i="4"/>
  <c r="CY71" i="4"/>
  <c r="CY70" i="4"/>
  <c r="CW53" i="4"/>
  <c r="CV14" i="8" s="1"/>
  <c r="CY40" i="4"/>
  <c r="CY39" i="4"/>
  <c r="CY43" i="4"/>
  <c r="CY44" i="4"/>
  <c r="CY41" i="4"/>
  <c r="CY42" i="4"/>
  <c r="CY12" i="4"/>
  <c r="CY9" i="4"/>
  <c r="CV47" i="6"/>
  <c r="CU109" i="7"/>
  <c r="CJ41" i="6"/>
  <c r="CW83" i="7"/>
  <c r="CW102" i="7"/>
  <c r="CX218" i="4"/>
  <c r="CW54" i="8" s="1"/>
  <c r="CX222" i="4"/>
  <c r="CW58" i="8" s="1"/>
  <c r="CX220" i="4"/>
  <c r="CW56" i="8" s="1"/>
  <c r="CX221" i="4"/>
  <c r="CW57" i="8" s="1"/>
  <c r="CX219" i="4"/>
  <c r="CW55" i="8" s="1"/>
  <c r="CX225" i="4"/>
  <c r="CW61" i="8" s="1"/>
  <c r="CX224" i="4"/>
  <c r="CW60" i="8" s="1"/>
  <c r="CX227" i="4"/>
  <c r="CW63" i="8" s="1"/>
  <c r="CX231" i="4"/>
  <c r="CW67" i="8" s="1"/>
  <c r="CX226" i="4"/>
  <c r="CW62" i="8" s="1"/>
  <c r="CX228" i="4"/>
  <c r="CW64" i="8" s="1"/>
  <c r="CX223" i="4"/>
  <c r="CW59" i="8" s="1"/>
  <c r="CX229" i="4"/>
  <c r="CW65" i="8" s="1"/>
  <c r="CX232" i="4"/>
  <c r="CW68" i="8" s="1"/>
  <c r="CX234" i="4"/>
  <c r="CW70" i="8" s="1"/>
  <c r="CX230" i="4"/>
  <c r="CW66" i="8" s="1"/>
  <c r="CX233" i="4"/>
  <c r="CW69" i="8" s="1"/>
  <c r="CV117" i="7"/>
  <c r="CW15" i="7" s="1"/>
  <c r="CV154" i="7"/>
  <c r="CX127" i="4"/>
  <c r="CX164" i="4" s="1"/>
  <c r="CV131" i="7"/>
  <c r="CW29" i="7" s="1"/>
  <c r="CW103" i="7"/>
  <c r="CV126" i="7"/>
  <c r="CW24" i="7" s="1"/>
  <c r="CV119" i="7"/>
  <c r="CW17" i="7" s="1"/>
  <c r="CV116" i="7"/>
  <c r="CW14" i="7" s="1"/>
  <c r="CV129" i="7"/>
  <c r="CW27" i="7" s="1"/>
  <c r="CV130" i="7"/>
  <c r="CW28" i="7" s="1"/>
  <c r="CV124" i="7"/>
  <c r="CW22" i="7" s="1"/>
  <c r="CV118" i="7"/>
  <c r="CW16" i="7" s="1"/>
  <c r="CV134" i="7"/>
  <c r="CW32" i="7" s="1"/>
  <c r="CV127" i="7"/>
  <c r="CW25" i="7" s="1"/>
  <c r="CZ2" i="4"/>
  <c r="DA1" i="4"/>
  <c r="CV114" i="7"/>
  <c r="CW12" i="7" s="1"/>
  <c r="CV153" i="7"/>
  <c r="CU128" i="8" s="1"/>
  <c r="CR92" i="8"/>
  <c r="CR91" i="8"/>
  <c r="CV133" i="7"/>
  <c r="CW31" i="7" s="1"/>
  <c r="DB8" i="24"/>
  <c r="DB3" i="24"/>
  <c r="DC4" i="24"/>
  <c r="DB78" i="24"/>
  <c r="DB112" i="24"/>
  <c r="CV128" i="7"/>
  <c r="CW26" i="7" s="1"/>
  <c r="CV125" i="7"/>
  <c r="CW23" i="7" s="1"/>
  <c r="CV123" i="7"/>
  <c r="CW21" i="7" s="1"/>
  <c r="CV121" i="7"/>
  <c r="CW19" i="7" s="1"/>
  <c r="CW100" i="7"/>
  <c r="CZ11" i="4"/>
  <c r="CV20" i="6"/>
  <c r="CT127" i="8"/>
  <c r="CT129" i="8" s="1"/>
  <c r="CU155" i="7"/>
  <c r="CY4" i="5"/>
  <c r="CX5" i="5"/>
  <c r="CX3" i="5"/>
  <c r="CW39" i="6"/>
  <c r="CX145" i="7"/>
  <c r="CX112" i="7"/>
  <c r="CX151" i="7"/>
  <c r="CX78" i="7"/>
  <c r="CX44" i="7"/>
  <c r="CX3" i="7"/>
  <c r="CX10" i="7"/>
  <c r="CV136" i="7"/>
  <c r="CW34" i="7" s="1"/>
  <c r="CV120" i="7"/>
  <c r="CW18" i="7" s="1"/>
  <c r="CU134" i="8"/>
  <c r="CU136" i="8" s="1"/>
  <c r="CZ4" i="4"/>
  <c r="CY3" i="4"/>
  <c r="CV122" i="7"/>
  <c r="CW20" i="7" s="1"/>
  <c r="CW38" i="6"/>
  <c r="CV152" i="7"/>
  <c r="CV81" i="7"/>
  <c r="CV109" i="7" s="1"/>
  <c r="CU73" i="8" s="1"/>
  <c r="CU13" i="7"/>
  <c r="CU115" i="7" s="1"/>
  <c r="CT146" i="7"/>
  <c r="CV40" i="6"/>
  <c r="CV45" i="6"/>
  <c r="CW17" i="6"/>
  <c r="CW37" i="6"/>
  <c r="CW26" i="6"/>
  <c r="CV133" i="8" s="1"/>
  <c r="CW33" i="6"/>
  <c r="CU235" i="4"/>
  <c r="BA113" i="7"/>
  <c r="BA41" i="7"/>
  <c r="CW116" i="8"/>
  <c r="CW80" i="8"/>
  <c r="CX4" i="8"/>
  <c r="CX132" i="8" s="1"/>
  <c r="CW11" i="8"/>
  <c r="CW7" i="8"/>
  <c r="CW6" i="8"/>
  <c r="CW5" i="8"/>
  <c r="CW3" i="8"/>
  <c r="CV108" i="8"/>
  <c r="CW18" i="6"/>
  <c r="CW20" i="6" s="1"/>
  <c r="CV46" i="6"/>
  <c r="CX25" i="6"/>
  <c r="CX24" i="6"/>
  <c r="CX12" i="6"/>
  <c r="CX31" i="6" s="1"/>
  <c r="CY4" i="6"/>
  <c r="CX13" i="6"/>
  <c r="CX32" i="6" s="1"/>
  <c r="CX11" i="6"/>
  <c r="CX30" i="6" s="1"/>
  <c r="CX23" i="6"/>
  <c r="CX3" i="6"/>
  <c r="CV75" i="7"/>
  <c r="CV132" i="7"/>
  <c r="CW30" i="7" s="1"/>
  <c r="CT147" i="7"/>
  <c r="CU33" i="7"/>
  <c r="CU135" i="7" s="1"/>
  <c r="AY93" i="8"/>
  <c r="AZ149" i="7"/>
  <c r="CH99" i="8"/>
  <c r="CH104" i="8"/>
  <c r="CH106" i="8" s="1"/>
  <c r="DA104" i="7" l="1"/>
  <c r="DA106" i="7"/>
  <c r="DA107" i="7"/>
  <c r="DA2" i="7"/>
  <c r="DB1" i="7"/>
  <c r="DA108" i="7"/>
  <c r="DA105" i="7"/>
  <c r="CW83" i="4"/>
  <c r="DC1" i="5"/>
  <c r="DB2" i="5"/>
  <c r="DC1" i="6"/>
  <c r="DB2" i="6"/>
  <c r="DB2" i="24"/>
  <c r="DC1" i="24"/>
  <c r="CZ22" i="4"/>
  <c r="CZ23" i="4"/>
  <c r="CZ25" i="4"/>
  <c r="CZ20" i="4"/>
  <c r="CZ21" i="4"/>
  <c r="CZ24" i="4"/>
  <c r="CX201" i="4"/>
  <c r="CX62" i="4" s="1"/>
  <c r="CX63" i="4" s="1"/>
  <c r="CW26" i="8" s="1"/>
  <c r="CX115" i="4"/>
  <c r="CW29" i="8" s="1"/>
  <c r="CW211" i="4"/>
  <c r="CX204" i="4"/>
  <c r="CY26" i="4"/>
  <c r="CW84" i="4"/>
  <c r="CV28" i="8" s="1"/>
  <c r="CV63" i="4"/>
  <c r="CU26" i="8" s="1"/>
  <c r="CU40" i="8"/>
  <c r="CX206" i="4"/>
  <c r="CX116" i="4" s="1"/>
  <c r="CW30" i="8" s="1"/>
  <c r="CX202" i="4"/>
  <c r="CX203" i="4"/>
  <c r="CX215" i="4"/>
  <c r="CW51" i="8" s="1"/>
  <c r="CV48" i="6"/>
  <c r="CT35" i="8"/>
  <c r="CU19" i="5" s="1"/>
  <c r="CU23" i="8"/>
  <c r="CS48" i="8"/>
  <c r="CS72" i="8"/>
  <c r="CS75" i="8" s="1"/>
  <c r="CT40" i="5" s="1"/>
  <c r="CT73" i="8"/>
  <c r="CW198" i="4"/>
  <c r="CY131" i="4"/>
  <c r="CY168" i="4" s="1"/>
  <c r="CY135" i="4"/>
  <c r="CY172" i="4" s="1"/>
  <c r="CY139" i="4"/>
  <c r="CY176" i="4" s="1"/>
  <c r="CW137" i="7"/>
  <c r="CX35" i="7" s="1"/>
  <c r="CY143" i="4"/>
  <c r="CY180" i="4" s="1"/>
  <c r="CY151" i="4"/>
  <c r="CY188" i="4" s="1"/>
  <c r="CY146" i="4"/>
  <c r="CY183" i="4" s="1"/>
  <c r="CY153" i="4"/>
  <c r="CY190" i="4" s="1"/>
  <c r="CY159" i="4"/>
  <c r="CY196" i="4" s="1"/>
  <c r="CY129" i="4"/>
  <c r="CY166" i="4" s="1"/>
  <c r="CY137" i="4"/>
  <c r="CY174" i="4" s="1"/>
  <c r="CY157" i="4"/>
  <c r="CY194" i="4" s="1"/>
  <c r="CY156" i="4"/>
  <c r="CY193" i="4" s="1"/>
  <c r="CY130" i="4"/>
  <c r="CY167" i="4" s="1"/>
  <c r="CY138" i="4"/>
  <c r="CY175" i="4" s="1"/>
  <c r="CY149" i="4"/>
  <c r="CY186" i="4" s="1"/>
  <c r="CY152" i="4"/>
  <c r="CY189" i="4" s="1"/>
  <c r="CY132" i="4"/>
  <c r="CY169" i="4" s="1"/>
  <c r="CY140" i="4"/>
  <c r="CY177" i="4" s="1"/>
  <c r="CY148" i="4"/>
  <c r="CY185" i="4" s="1"/>
  <c r="CY154" i="4"/>
  <c r="CY191" i="4" s="1"/>
  <c r="CX161" i="4"/>
  <c r="CY133" i="4"/>
  <c r="CY170" i="4" s="1"/>
  <c r="CY141" i="4"/>
  <c r="CY178" i="4" s="1"/>
  <c r="CY150" i="4"/>
  <c r="CY187" i="4" s="1"/>
  <c r="CY155" i="4"/>
  <c r="CY192" i="4" s="1"/>
  <c r="CY134" i="4"/>
  <c r="CY171" i="4" s="1"/>
  <c r="CY142" i="4"/>
  <c r="CY179" i="4" s="1"/>
  <c r="CY145" i="4"/>
  <c r="CY182" i="4" s="1"/>
  <c r="CY158" i="4"/>
  <c r="CY195" i="4" s="1"/>
  <c r="CY128" i="4"/>
  <c r="CY165" i="4" s="1"/>
  <c r="CY136" i="4"/>
  <c r="CY173" i="4" s="1"/>
  <c r="CY144" i="4"/>
  <c r="CY181" i="4" s="1"/>
  <c r="CY147" i="4"/>
  <c r="CY184" i="4" s="1"/>
  <c r="CY205" i="4" s="1"/>
  <c r="CY160" i="4"/>
  <c r="CY197" i="4" s="1"/>
  <c r="CY100" i="4"/>
  <c r="CY108" i="4" s="1"/>
  <c r="CY117" i="4" s="1"/>
  <c r="CY101" i="4"/>
  <c r="CY109" i="4" s="1"/>
  <c r="CY118" i="4" s="1"/>
  <c r="CY34" i="4"/>
  <c r="CY50" i="4" s="1"/>
  <c r="CY59" i="4" s="1"/>
  <c r="CX75" i="4"/>
  <c r="CX79" i="4" s="1"/>
  <c r="CV16" i="8"/>
  <c r="CX74" i="4"/>
  <c r="CX78" i="4" s="1"/>
  <c r="CY36" i="4"/>
  <c r="CY52" i="4" s="1"/>
  <c r="CY61" i="4" s="1"/>
  <c r="CX45" i="7"/>
  <c r="CX48" i="7"/>
  <c r="CX82" i="7" s="1"/>
  <c r="CX46" i="7"/>
  <c r="CX80" i="7" s="1"/>
  <c r="CX47" i="7"/>
  <c r="CX50" i="7"/>
  <c r="CX84" i="7" s="1"/>
  <c r="CX52" i="7"/>
  <c r="CX86" i="7" s="1"/>
  <c r="CX49" i="7"/>
  <c r="CX83" i="7" s="1"/>
  <c r="CX56" i="7"/>
  <c r="CX90" i="7" s="1"/>
  <c r="CX57" i="7"/>
  <c r="CX91" i="7" s="1"/>
  <c r="CX54" i="7"/>
  <c r="CX88" i="7" s="1"/>
  <c r="CX60" i="7"/>
  <c r="CX94" i="7" s="1"/>
  <c r="CX51" i="7"/>
  <c r="CX85" i="7" s="1"/>
  <c r="CX53" i="7"/>
  <c r="CX87" i="7" s="1"/>
  <c r="CX55" i="7"/>
  <c r="CX89" i="7" s="1"/>
  <c r="CX59" i="7"/>
  <c r="CX93" i="7" s="1"/>
  <c r="CX65" i="7"/>
  <c r="CX68" i="7"/>
  <c r="CX72" i="7"/>
  <c r="CX140" i="7" s="1"/>
  <c r="CY38" i="7" s="1"/>
  <c r="CX61" i="7"/>
  <c r="CX95" i="7" s="1"/>
  <c r="CX62" i="7"/>
  <c r="CX96" i="7" s="1"/>
  <c r="CX63" i="7"/>
  <c r="CX97" i="7" s="1"/>
  <c r="CX64" i="7"/>
  <c r="CX98" i="7" s="1"/>
  <c r="CX66" i="7"/>
  <c r="CX70" i="7"/>
  <c r="CX138" i="7" s="1"/>
  <c r="CY36" i="7" s="1"/>
  <c r="CX73" i="7"/>
  <c r="CX141" i="7" s="1"/>
  <c r="CY39" i="7" s="1"/>
  <c r="CX58" i="7"/>
  <c r="CX92" i="7" s="1"/>
  <c r="CX69" i="7"/>
  <c r="CX71" i="7"/>
  <c r="CX139" i="7" s="1"/>
  <c r="CY37" i="7" s="1"/>
  <c r="CX74" i="7"/>
  <c r="CX142" i="7" s="1"/>
  <c r="CY40" i="7" s="1"/>
  <c r="CX67" i="7"/>
  <c r="CZ10" i="4"/>
  <c r="CZ100" i="4" s="1"/>
  <c r="CY33" i="4"/>
  <c r="CY49" i="4" s="1"/>
  <c r="CY58" i="4" s="1"/>
  <c r="CY102" i="4"/>
  <c r="CY110" i="4" s="1"/>
  <c r="CY119" i="4" s="1"/>
  <c r="CY32" i="4"/>
  <c r="CY48" i="4" s="1"/>
  <c r="CY57" i="4" s="1"/>
  <c r="CY103" i="4"/>
  <c r="CY111" i="4" s="1"/>
  <c r="CY120" i="4" s="1"/>
  <c r="CY31" i="4"/>
  <c r="CY98" i="4"/>
  <c r="CY106" i="4" s="1"/>
  <c r="CY35" i="4"/>
  <c r="CY51" i="4" s="1"/>
  <c r="CY60" i="4" s="1"/>
  <c r="CZ4" i="7"/>
  <c r="CY5" i="7"/>
  <c r="CY6" i="7" s="1"/>
  <c r="CT39" i="8"/>
  <c r="CT47" i="8" s="1"/>
  <c r="CW17" i="8"/>
  <c r="CV42" i="8"/>
  <c r="CV45" i="8"/>
  <c r="CV41" i="8"/>
  <c r="CV43" i="8"/>
  <c r="CV38" i="8"/>
  <c r="CU39" i="8"/>
  <c r="CV46" i="8"/>
  <c r="CV44" i="8"/>
  <c r="CV85" i="4"/>
  <c r="DC1" i="8"/>
  <c r="DB2" i="8"/>
  <c r="CW121" i="4"/>
  <c r="CW34" i="8"/>
  <c r="CW22" i="8"/>
  <c r="CW31" i="8"/>
  <c r="CW19" i="8"/>
  <c r="CW18" i="8"/>
  <c r="CW33" i="8"/>
  <c r="CW21" i="8"/>
  <c r="CW32" i="8"/>
  <c r="CW20" i="8"/>
  <c r="CV15" i="8"/>
  <c r="CX112" i="4"/>
  <c r="CY107" i="4"/>
  <c r="CW80" i="4"/>
  <c r="CZ91" i="4"/>
  <c r="CZ90" i="4"/>
  <c r="CZ71" i="4"/>
  <c r="CZ70" i="4"/>
  <c r="CX53" i="4"/>
  <c r="CW14" i="8" s="1"/>
  <c r="CZ41" i="4"/>
  <c r="CZ40" i="4"/>
  <c r="CZ39" i="4"/>
  <c r="CZ44" i="4"/>
  <c r="CZ43" i="4"/>
  <c r="CZ42" i="4"/>
  <c r="CZ12" i="4"/>
  <c r="CZ9" i="4"/>
  <c r="CX102" i="7"/>
  <c r="CW121" i="7"/>
  <c r="CX19" i="7" s="1"/>
  <c r="CW123" i="7"/>
  <c r="CX21" i="7" s="1"/>
  <c r="CW117" i="7"/>
  <c r="CX15" i="7" s="1"/>
  <c r="CW128" i="7"/>
  <c r="CX26" i="7" s="1"/>
  <c r="CK41" i="6"/>
  <c r="CW136" i="7"/>
  <c r="CX34" i="7" s="1"/>
  <c r="CW154" i="7"/>
  <c r="CY219" i="4"/>
  <c r="CX55" i="8" s="1"/>
  <c r="CY218" i="4"/>
  <c r="CX54" i="8" s="1"/>
  <c r="CY221" i="4"/>
  <c r="CX57" i="8" s="1"/>
  <c r="CY223" i="4"/>
  <c r="CX59" i="8" s="1"/>
  <c r="CY220" i="4"/>
  <c r="CX56" i="8" s="1"/>
  <c r="CY222" i="4"/>
  <c r="CX58" i="8" s="1"/>
  <c r="CY226" i="4"/>
  <c r="CX62" i="8" s="1"/>
  <c r="CY225" i="4"/>
  <c r="CX61" i="8" s="1"/>
  <c r="CY224" i="4"/>
  <c r="CX60" i="8" s="1"/>
  <c r="CY229" i="4"/>
  <c r="CX65" i="8" s="1"/>
  <c r="CY227" i="4"/>
  <c r="CX63" i="8" s="1"/>
  <c r="CY230" i="4"/>
  <c r="CX66" i="8" s="1"/>
  <c r="CY233" i="4"/>
  <c r="CX69" i="8" s="1"/>
  <c r="CY231" i="4"/>
  <c r="CX67" i="8" s="1"/>
  <c r="CY234" i="4"/>
  <c r="CX70" i="8" s="1"/>
  <c r="CY232" i="4"/>
  <c r="CX68" i="8" s="1"/>
  <c r="CY228" i="4"/>
  <c r="CX64" i="8" s="1"/>
  <c r="CY127" i="4"/>
  <c r="CY164" i="4" s="1"/>
  <c r="CW132" i="7"/>
  <c r="CX30" i="7" s="1"/>
  <c r="CW118" i="7"/>
  <c r="CX16" i="7" s="1"/>
  <c r="CW119" i="7"/>
  <c r="CX17" i="7" s="1"/>
  <c r="CW130" i="7"/>
  <c r="CX28" i="7" s="1"/>
  <c r="CW126" i="7"/>
  <c r="CX24" i="7" s="1"/>
  <c r="CW116" i="7"/>
  <c r="CX14" i="7" s="1"/>
  <c r="CW129" i="7"/>
  <c r="CX27" i="7" s="1"/>
  <c r="CW134" i="7"/>
  <c r="CX32" i="7" s="1"/>
  <c r="CW124" i="7"/>
  <c r="CX22" i="7" s="1"/>
  <c r="CW127" i="7"/>
  <c r="CX25" i="7" s="1"/>
  <c r="CW108" i="8"/>
  <c r="CX103" i="7"/>
  <c r="DB1" i="4"/>
  <c r="DA2" i="4"/>
  <c r="CS91" i="8"/>
  <c r="CS92" i="8"/>
  <c r="DD4" i="24"/>
  <c r="DC8" i="24"/>
  <c r="DC3" i="24"/>
  <c r="DC112" i="24"/>
  <c r="DC78" i="24"/>
  <c r="CW125" i="7"/>
  <c r="CX23" i="7" s="1"/>
  <c r="CW120" i="7"/>
  <c r="CX18" i="7" s="1"/>
  <c r="CW75" i="7"/>
  <c r="DA11" i="4"/>
  <c r="CW152" i="7"/>
  <c r="CX38" i="6"/>
  <c r="CY18" i="6" s="1"/>
  <c r="CX39" i="6"/>
  <c r="CY19" i="6" s="1"/>
  <c r="CU147" i="7"/>
  <c r="CV33" i="7"/>
  <c r="CV135" i="7" s="1"/>
  <c r="CY25" i="6"/>
  <c r="CY24" i="6"/>
  <c r="CZ4" i="6"/>
  <c r="CY13" i="6"/>
  <c r="CY32" i="6" s="1"/>
  <c r="CY11" i="6"/>
  <c r="CY30" i="6" s="1"/>
  <c r="CY23" i="6"/>
  <c r="CY3" i="6"/>
  <c r="CY12" i="6"/>
  <c r="CY31" i="6" s="1"/>
  <c r="CW45" i="6"/>
  <c r="CW40" i="6"/>
  <c r="CX17" i="6"/>
  <c r="CV13" i="7"/>
  <c r="CV115" i="7" s="1"/>
  <c r="CU146" i="7"/>
  <c r="CW97" i="7"/>
  <c r="CW131" i="7" s="1"/>
  <c r="CX29" i="7" s="1"/>
  <c r="CW114" i="7"/>
  <c r="CX12" i="7" s="1"/>
  <c r="CU74" i="8"/>
  <c r="CU121" i="8" s="1"/>
  <c r="CU127" i="8"/>
  <c r="CU129" i="8" s="1"/>
  <c r="CV155" i="7"/>
  <c r="CW47" i="6"/>
  <c r="CX19" i="6"/>
  <c r="CX26" i="6"/>
  <c r="CW133" i="8" s="1"/>
  <c r="CX37" i="6"/>
  <c r="CX99" i="7"/>
  <c r="CX33" i="6"/>
  <c r="BA143" i="7"/>
  <c r="BB11" i="7"/>
  <c r="BA148" i="7"/>
  <c r="CW46" i="6"/>
  <c r="CX18" i="6"/>
  <c r="DA4" i="4"/>
  <c r="CZ3" i="4"/>
  <c r="CW153" i="7"/>
  <c r="CV128" i="8" s="1"/>
  <c r="CW101" i="7"/>
  <c r="CY112" i="7"/>
  <c r="CY151" i="7"/>
  <c r="CY145" i="7"/>
  <c r="CY78" i="7"/>
  <c r="CY44" i="7"/>
  <c r="CY10" i="7"/>
  <c r="CY3" i="7"/>
  <c r="CX116" i="8"/>
  <c r="CX80" i="8"/>
  <c r="CY4" i="8"/>
  <c r="CY132" i="8" s="1"/>
  <c r="CX11" i="8"/>
  <c r="CX7" i="8"/>
  <c r="CX6" i="8"/>
  <c r="CX5" i="8"/>
  <c r="CX3" i="8"/>
  <c r="AY94" i="8"/>
  <c r="CV134" i="8"/>
  <c r="CV216" i="4"/>
  <c r="CU52" i="8" s="1"/>
  <c r="CV217" i="4"/>
  <c r="CU53" i="8" s="1"/>
  <c r="CW122" i="7"/>
  <c r="CX20" i="7" s="1"/>
  <c r="CI99" i="8"/>
  <c r="CI104" i="8"/>
  <c r="CI106" i="8" s="1"/>
  <c r="CW99" i="7"/>
  <c r="CZ4" i="5"/>
  <c r="CY5" i="5"/>
  <c r="CY3" i="5"/>
  <c r="DB105" i="7" l="1"/>
  <c r="DC1" i="7"/>
  <c r="DB107" i="7"/>
  <c r="DB2" i="7"/>
  <c r="DB104" i="7"/>
  <c r="DB106" i="7"/>
  <c r="DB108" i="7"/>
  <c r="DC2" i="5"/>
  <c r="DD1" i="5"/>
  <c r="CU120" i="8"/>
  <c r="DD1" i="6"/>
  <c r="DC2" i="6"/>
  <c r="DC2" i="24"/>
  <c r="DD1" i="24"/>
  <c r="DA22" i="4"/>
  <c r="DA23" i="4"/>
  <c r="DA24" i="4"/>
  <c r="DA25" i="4"/>
  <c r="DA21" i="4"/>
  <c r="DA20" i="4"/>
  <c r="CY115" i="4"/>
  <c r="CX29" i="8" s="1"/>
  <c r="CX84" i="4"/>
  <c r="CW28" i="8" s="1"/>
  <c r="CY201" i="4"/>
  <c r="CY62" i="4" s="1"/>
  <c r="CY206" i="4"/>
  <c r="CY116" i="4" s="1"/>
  <c r="CX30" i="8" s="1"/>
  <c r="CZ26" i="4"/>
  <c r="CX211" i="4"/>
  <c r="CX83" i="4"/>
  <c r="CU35" i="8"/>
  <c r="CV19" i="5" s="1"/>
  <c r="CU38" i="8"/>
  <c r="CU47" i="8" s="1"/>
  <c r="CY203" i="4"/>
  <c r="CY202" i="4"/>
  <c r="CY204" i="4"/>
  <c r="CW48" i="6"/>
  <c r="CY215" i="4"/>
  <c r="CX51" i="8" s="1"/>
  <c r="CV40" i="8"/>
  <c r="CW41" i="8"/>
  <c r="CU71" i="8"/>
  <c r="CV28" i="5" s="1"/>
  <c r="CV23" i="8"/>
  <c r="CT48" i="8"/>
  <c r="CT72" i="8"/>
  <c r="CT75" i="8" s="1"/>
  <c r="CU40" i="5" s="1"/>
  <c r="CX198" i="4"/>
  <c r="CZ129" i="4"/>
  <c r="CZ166" i="4" s="1"/>
  <c r="CZ137" i="4"/>
  <c r="CZ174" i="4" s="1"/>
  <c r="CZ145" i="4"/>
  <c r="CZ182" i="4" s="1"/>
  <c r="CZ153" i="4"/>
  <c r="CZ190" i="4" s="1"/>
  <c r="CZ130" i="4"/>
  <c r="CZ167" i="4" s="1"/>
  <c r="CZ138" i="4"/>
  <c r="CZ175" i="4" s="1"/>
  <c r="CZ146" i="4"/>
  <c r="CZ183" i="4" s="1"/>
  <c r="CZ154" i="4"/>
  <c r="CZ191" i="4" s="1"/>
  <c r="CZ131" i="4"/>
  <c r="CZ168" i="4" s="1"/>
  <c r="CZ139" i="4"/>
  <c r="CZ176" i="4" s="1"/>
  <c r="CZ147" i="4"/>
  <c r="CZ184" i="4" s="1"/>
  <c r="CZ205" i="4" s="1"/>
  <c r="CZ155" i="4"/>
  <c r="CZ192" i="4" s="1"/>
  <c r="CY161" i="4"/>
  <c r="CZ132" i="4"/>
  <c r="CZ169" i="4" s="1"/>
  <c r="CZ140" i="4"/>
  <c r="CZ177" i="4" s="1"/>
  <c r="CZ148" i="4"/>
  <c r="CZ185" i="4" s="1"/>
  <c r="CZ156" i="4"/>
  <c r="CZ193" i="4" s="1"/>
  <c r="CZ133" i="4"/>
  <c r="CZ170" i="4" s="1"/>
  <c r="CZ141" i="4"/>
  <c r="CZ178" i="4" s="1"/>
  <c r="CZ149" i="4"/>
  <c r="CZ186" i="4" s="1"/>
  <c r="CZ157" i="4"/>
  <c r="CZ194" i="4" s="1"/>
  <c r="CZ134" i="4"/>
  <c r="CZ171" i="4" s="1"/>
  <c r="CZ142" i="4"/>
  <c r="CZ179" i="4" s="1"/>
  <c r="CZ150" i="4"/>
  <c r="CZ187" i="4" s="1"/>
  <c r="CZ158" i="4"/>
  <c r="CZ195" i="4" s="1"/>
  <c r="CZ135" i="4"/>
  <c r="CZ172" i="4" s="1"/>
  <c r="CZ143" i="4"/>
  <c r="CZ180" i="4" s="1"/>
  <c r="CZ151" i="4"/>
  <c r="CZ188" i="4" s="1"/>
  <c r="CZ159" i="4"/>
  <c r="CZ196" i="4" s="1"/>
  <c r="CZ128" i="4"/>
  <c r="CZ165" i="4" s="1"/>
  <c r="CZ136" i="4"/>
  <c r="CZ173" i="4" s="1"/>
  <c r="CZ144" i="4"/>
  <c r="CZ181" i="4" s="1"/>
  <c r="CZ152" i="4"/>
  <c r="CZ189" i="4" s="1"/>
  <c r="CZ160" i="4"/>
  <c r="CZ197" i="4" s="1"/>
  <c r="CZ36" i="4"/>
  <c r="CZ52" i="4" s="1"/>
  <c r="CZ61" i="4" s="1"/>
  <c r="CZ33" i="4"/>
  <c r="CZ49" i="4" s="1"/>
  <c r="CZ58" i="4" s="1"/>
  <c r="CX137" i="7"/>
  <c r="CY35" i="7" s="1"/>
  <c r="CZ35" i="4"/>
  <c r="CZ51" i="4" s="1"/>
  <c r="CZ60" i="4" s="1"/>
  <c r="CW16" i="8"/>
  <c r="CY74" i="4"/>
  <c r="CY78" i="4" s="1"/>
  <c r="CZ101" i="4"/>
  <c r="CZ109" i="4" s="1"/>
  <c r="CZ118" i="4" s="1"/>
  <c r="CZ32" i="4"/>
  <c r="CZ48" i="4" s="1"/>
  <c r="CZ57" i="4" s="1"/>
  <c r="CY75" i="4"/>
  <c r="CY79" i="4" s="1"/>
  <c r="CZ103" i="4"/>
  <c r="CZ111" i="4" s="1"/>
  <c r="CZ120" i="4" s="1"/>
  <c r="DA10" i="4"/>
  <c r="DA102" i="4" s="1"/>
  <c r="CZ99" i="4"/>
  <c r="CZ107" i="4" s="1"/>
  <c r="CY102" i="7"/>
  <c r="CY46" i="7"/>
  <c r="CY80" i="7" s="1"/>
  <c r="CY49" i="7"/>
  <c r="CY83" i="7" s="1"/>
  <c r="CY45" i="7"/>
  <c r="CY79" i="7" s="1"/>
  <c r="CY48" i="7"/>
  <c r="CY82" i="7" s="1"/>
  <c r="CY53" i="7"/>
  <c r="CY54" i="7"/>
  <c r="CY88" i="7" s="1"/>
  <c r="CY55" i="7"/>
  <c r="CY47" i="7"/>
  <c r="CY58" i="7"/>
  <c r="CY92" i="7" s="1"/>
  <c r="CY52" i="7"/>
  <c r="CY86" i="7" s="1"/>
  <c r="CY51" i="7"/>
  <c r="CY85" i="7" s="1"/>
  <c r="CY50" i="7"/>
  <c r="CY84" i="7" s="1"/>
  <c r="CY59" i="7"/>
  <c r="CY93" i="7" s="1"/>
  <c r="CY56" i="7"/>
  <c r="CY90" i="7" s="1"/>
  <c r="CY57" i="7"/>
  <c r="CY91" i="7" s="1"/>
  <c r="CY60" i="7"/>
  <c r="CY94" i="7" s="1"/>
  <c r="CY61" i="7"/>
  <c r="CY95" i="7" s="1"/>
  <c r="CY68" i="7"/>
  <c r="CY72" i="7"/>
  <c r="CY140" i="7" s="1"/>
  <c r="CZ38" i="7" s="1"/>
  <c r="CY62" i="7"/>
  <c r="CY63" i="7"/>
  <c r="CY97" i="7" s="1"/>
  <c r="CY64" i="7"/>
  <c r="CY98" i="7" s="1"/>
  <c r="CY65" i="7"/>
  <c r="CY67" i="7"/>
  <c r="CY74" i="7"/>
  <c r="CY142" i="7" s="1"/>
  <c r="CZ40" i="7" s="1"/>
  <c r="CY69" i="7"/>
  <c r="CY70" i="7"/>
  <c r="CY138" i="7" s="1"/>
  <c r="CZ36" i="7" s="1"/>
  <c r="CY66" i="7"/>
  <c r="CY71" i="7"/>
  <c r="CY139" i="7" s="1"/>
  <c r="CZ37" i="7" s="1"/>
  <c r="CY73" i="7"/>
  <c r="CY141" i="7" s="1"/>
  <c r="CZ39" i="7" s="1"/>
  <c r="CZ102" i="4"/>
  <c r="CZ110" i="4" s="1"/>
  <c r="CZ119" i="4" s="1"/>
  <c r="CZ31" i="4"/>
  <c r="CZ98" i="4"/>
  <c r="CZ106" i="4" s="1"/>
  <c r="CZ34" i="4"/>
  <c r="CZ50" i="4" s="1"/>
  <c r="CZ59" i="4" s="1"/>
  <c r="DA4" i="7"/>
  <c r="CZ5" i="7"/>
  <c r="CZ6" i="7" s="1"/>
  <c r="CW43" i="8"/>
  <c r="CW42" i="8"/>
  <c r="CW44" i="8"/>
  <c r="CW46" i="8"/>
  <c r="CW38" i="8"/>
  <c r="CW45" i="8"/>
  <c r="CV27" i="8"/>
  <c r="DD1" i="8"/>
  <c r="DC2" i="8"/>
  <c r="CX34" i="8"/>
  <c r="CX22" i="8"/>
  <c r="CX31" i="8"/>
  <c r="CX19" i="8"/>
  <c r="CX17" i="8"/>
  <c r="CX18" i="8"/>
  <c r="CX33" i="8"/>
  <c r="CX21" i="8"/>
  <c r="CX32" i="8"/>
  <c r="CX20" i="8"/>
  <c r="CX121" i="4"/>
  <c r="CW85" i="4"/>
  <c r="CW15" i="8"/>
  <c r="CY112" i="4"/>
  <c r="CZ108" i="4"/>
  <c r="CZ117" i="4" s="1"/>
  <c r="CX80" i="4"/>
  <c r="DA91" i="4"/>
  <c r="DA90" i="4"/>
  <c r="DA71" i="4"/>
  <c r="DA70" i="4"/>
  <c r="CY47" i="4"/>
  <c r="DA42" i="4"/>
  <c r="DA41" i="4"/>
  <c r="DA40" i="4"/>
  <c r="DA39" i="4"/>
  <c r="DA44" i="4"/>
  <c r="DA43" i="4"/>
  <c r="DA12" i="4"/>
  <c r="DA9" i="4"/>
  <c r="CX136" i="7"/>
  <c r="CY34" i="7" s="1"/>
  <c r="CX108" i="8"/>
  <c r="CX121" i="7"/>
  <c r="CY19" i="7" s="1"/>
  <c r="CX47" i="6"/>
  <c r="CV127" i="8"/>
  <c r="CV129" i="8" s="1"/>
  <c r="CL41" i="6"/>
  <c r="CX46" i="6"/>
  <c r="CZ220" i="4"/>
  <c r="CY56" i="8" s="1"/>
  <c r="CZ219" i="4"/>
  <c r="CY55" i="8" s="1"/>
  <c r="CZ218" i="4"/>
  <c r="CY54" i="8" s="1"/>
  <c r="CZ222" i="4"/>
  <c r="CY58" i="8" s="1"/>
  <c r="CZ224" i="4"/>
  <c r="CY60" i="8" s="1"/>
  <c r="CZ221" i="4"/>
  <c r="CY57" i="8" s="1"/>
  <c r="CZ223" i="4"/>
  <c r="CY59" i="8" s="1"/>
  <c r="CZ227" i="4"/>
  <c r="CY63" i="8" s="1"/>
  <c r="CZ226" i="4"/>
  <c r="CY62" i="8" s="1"/>
  <c r="CZ225" i="4"/>
  <c r="CY61" i="8" s="1"/>
  <c r="CZ230" i="4"/>
  <c r="CY66" i="8" s="1"/>
  <c r="CZ228" i="4"/>
  <c r="CY64" i="8" s="1"/>
  <c r="CZ231" i="4"/>
  <c r="CY67" i="8" s="1"/>
  <c r="CZ229" i="4"/>
  <c r="CY65" i="8" s="1"/>
  <c r="CZ232" i="4"/>
  <c r="CY68" i="8" s="1"/>
  <c r="CZ233" i="4"/>
  <c r="CY69" i="8" s="1"/>
  <c r="CZ234" i="4"/>
  <c r="CY70" i="8" s="1"/>
  <c r="CZ127" i="4"/>
  <c r="CZ164" i="4" s="1"/>
  <c r="CX118" i="7"/>
  <c r="CY16" i="7" s="1"/>
  <c r="CX123" i="7"/>
  <c r="CY21" i="7" s="1"/>
  <c r="CX125" i="7"/>
  <c r="CY23" i="7" s="1"/>
  <c r="CY100" i="7"/>
  <c r="CW155" i="7"/>
  <c r="CX124" i="7"/>
  <c r="CY22" i="7" s="1"/>
  <c r="CX116" i="7"/>
  <c r="CY14" i="7" s="1"/>
  <c r="CX130" i="7"/>
  <c r="CY28" i="7" s="1"/>
  <c r="CX119" i="7"/>
  <c r="CY17" i="7" s="1"/>
  <c r="DC1" i="4"/>
  <c r="DB2" i="4"/>
  <c r="CX131" i="7"/>
  <c r="CY29" i="7" s="1"/>
  <c r="CT92" i="8"/>
  <c r="CT91" i="8"/>
  <c r="DE4" i="24"/>
  <c r="DD3" i="24"/>
  <c r="DD8" i="24"/>
  <c r="DD78" i="24"/>
  <c r="DD112" i="24"/>
  <c r="CX127" i="7"/>
  <c r="CY25" i="7" s="1"/>
  <c r="DB11" i="4"/>
  <c r="CX122" i="7"/>
  <c r="CY20" i="7" s="1"/>
  <c r="CX120" i="7"/>
  <c r="CY18" i="7" s="1"/>
  <c r="CX129" i="7"/>
  <c r="CY27" i="7" s="1"/>
  <c r="CW109" i="7"/>
  <c r="CV73" i="8" s="1"/>
  <c r="CY39" i="6"/>
  <c r="CY47" i="6" s="1"/>
  <c r="CX114" i="7"/>
  <c r="CY12" i="7" s="1"/>
  <c r="CV235" i="4"/>
  <c r="CX20" i="6"/>
  <c r="CV146" i="7"/>
  <c r="CW13" i="7"/>
  <c r="CW115" i="7" s="1"/>
  <c r="CX152" i="7"/>
  <c r="CX81" i="7"/>
  <c r="CX117" i="7"/>
  <c r="CY15" i="7" s="1"/>
  <c r="CZ24" i="6"/>
  <c r="CZ13" i="6"/>
  <c r="CZ32" i="6" s="1"/>
  <c r="CZ11" i="6"/>
  <c r="CZ30" i="6" s="1"/>
  <c r="CZ23" i="6"/>
  <c r="CZ3" i="6"/>
  <c r="CZ25" i="6"/>
  <c r="CZ12" i="6"/>
  <c r="CZ31" i="6" s="1"/>
  <c r="DA4" i="6"/>
  <c r="DB4" i="4"/>
  <c r="DA3" i="4"/>
  <c r="CX153" i="7"/>
  <c r="CW128" i="8" s="1"/>
  <c r="CX101" i="7"/>
  <c r="CX154" i="7"/>
  <c r="CX75" i="7"/>
  <c r="CX79" i="7"/>
  <c r="CY38" i="6"/>
  <c r="CJ99" i="8"/>
  <c r="CJ104" i="8"/>
  <c r="CJ106" i="8" s="1"/>
  <c r="CY116" i="8"/>
  <c r="CY80" i="8"/>
  <c r="CZ4" i="8"/>
  <c r="CZ132" i="8" s="1"/>
  <c r="CY11" i="8"/>
  <c r="CY7" i="8"/>
  <c r="CY6" i="8"/>
  <c r="CY5" i="8"/>
  <c r="CY3" i="8"/>
  <c r="CZ112" i="7"/>
  <c r="CZ151" i="7"/>
  <c r="CZ145" i="7"/>
  <c r="CZ78" i="7"/>
  <c r="CZ44" i="7"/>
  <c r="CZ10" i="7"/>
  <c r="CZ3" i="7"/>
  <c r="CY99" i="7"/>
  <c r="CX132" i="7"/>
  <c r="CY30" i="7" s="1"/>
  <c r="CV74" i="8"/>
  <c r="CV147" i="7"/>
  <c r="CW33" i="7"/>
  <c r="CW135" i="7" s="1"/>
  <c r="CV136" i="8"/>
  <c r="BA149" i="7"/>
  <c r="AZ93" i="8"/>
  <c r="AZ94" i="8" s="1"/>
  <c r="DA4" i="5"/>
  <c r="CZ5" i="5"/>
  <c r="CZ3" i="5"/>
  <c r="CW133" i="7"/>
  <c r="CX31" i="7" s="1"/>
  <c r="CX133" i="7" s="1"/>
  <c r="CY31" i="7" s="1"/>
  <c r="BB113" i="7"/>
  <c r="BB41" i="7"/>
  <c r="CW217" i="4"/>
  <c r="CV53" i="8" s="1"/>
  <c r="CW216" i="4"/>
  <c r="CV52" i="8" s="1"/>
  <c r="CY20" i="6"/>
  <c r="CX100" i="7"/>
  <c r="CX134" i="7" s="1"/>
  <c r="CY32" i="7" s="1"/>
  <c r="CX126" i="7"/>
  <c r="CY24" i="7" s="1"/>
  <c r="CY37" i="6"/>
  <c r="CY26" i="6"/>
  <c r="CX133" i="8" s="1"/>
  <c r="CY33" i="6"/>
  <c r="CW134" i="8"/>
  <c r="CW136" i="8" s="1"/>
  <c r="CX45" i="6"/>
  <c r="CX40" i="6"/>
  <c r="CY17" i="6"/>
  <c r="CX128" i="7"/>
  <c r="CY26" i="7" s="1"/>
  <c r="DC104" i="7" l="1"/>
  <c r="DC108" i="7"/>
  <c r="DD1" i="7"/>
  <c r="DC105" i="7"/>
  <c r="DC106" i="7"/>
  <c r="DC107" i="7"/>
  <c r="DC2" i="7"/>
  <c r="DE1" i="5"/>
  <c r="DD2" i="5"/>
  <c r="CV120" i="8"/>
  <c r="CY84" i="4"/>
  <c r="CX28" i="8" s="1"/>
  <c r="DE1" i="6"/>
  <c r="DD2" i="6"/>
  <c r="DE1" i="24"/>
  <c r="DD2" i="24"/>
  <c r="DB20" i="4"/>
  <c r="DB21" i="4"/>
  <c r="DB23" i="4"/>
  <c r="DB24" i="4"/>
  <c r="DB25" i="4"/>
  <c r="DB22" i="4"/>
  <c r="CY83" i="4"/>
  <c r="CX27" i="8" s="1"/>
  <c r="CX48" i="6"/>
  <c r="CW74" i="8" s="1"/>
  <c r="CW121" i="8" s="1"/>
  <c r="DA26" i="4"/>
  <c r="CZ201" i="4"/>
  <c r="CZ62" i="4" s="1"/>
  <c r="CZ115" i="4"/>
  <c r="CY29" i="8" s="1"/>
  <c r="CY211" i="4"/>
  <c r="CZ203" i="4"/>
  <c r="CZ204" i="4"/>
  <c r="CZ202" i="4"/>
  <c r="CZ206" i="4"/>
  <c r="CZ116" i="4" s="1"/>
  <c r="CY30" i="8" s="1"/>
  <c r="CZ215" i="4"/>
  <c r="CY51" i="8" s="1"/>
  <c r="CW40" i="8"/>
  <c r="CV71" i="8"/>
  <c r="CW28" i="5" s="1"/>
  <c r="CV35" i="8"/>
  <c r="CW19" i="5" s="1"/>
  <c r="CW23" i="8"/>
  <c r="CU48" i="8"/>
  <c r="CU72" i="8"/>
  <c r="CU75" i="8" s="1"/>
  <c r="CV40" i="5" s="1"/>
  <c r="CY198" i="4"/>
  <c r="DA149" i="4"/>
  <c r="DA186" i="4" s="1"/>
  <c r="DA159" i="4"/>
  <c r="DA196" i="4" s="1"/>
  <c r="DA134" i="4"/>
  <c r="DA171" i="4" s="1"/>
  <c r="DA128" i="4"/>
  <c r="DA165" i="4" s="1"/>
  <c r="DA133" i="4"/>
  <c r="DA170" i="4" s="1"/>
  <c r="DA129" i="4"/>
  <c r="DA166" i="4" s="1"/>
  <c r="DA144" i="4"/>
  <c r="DA181" i="4" s="1"/>
  <c r="DA153" i="4"/>
  <c r="DA190" i="4" s="1"/>
  <c r="DA148" i="4"/>
  <c r="DA185" i="4" s="1"/>
  <c r="CZ161" i="4"/>
  <c r="DA140" i="4"/>
  <c r="DA177" i="4" s="1"/>
  <c r="DA136" i="4"/>
  <c r="DA173" i="4" s="1"/>
  <c r="DA145" i="4"/>
  <c r="DA182" i="4" s="1"/>
  <c r="DA151" i="4"/>
  <c r="DA188" i="4" s="1"/>
  <c r="DA139" i="4"/>
  <c r="DA176" i="4" s="1"/>
  <c r="DA135" i="4"/>
  <c r="DA172" i="4" s="1"/>
  <c r="DA146" i="4"/>
  <c r="DA183" i="4" s="1"/>
  <c r="DA154" i="4"/>
  <c r="DA191" i="4" s="1"/>
  <c r="DA138" i="4"/>
  <c r="DA175" i="4" s="1"/>
  <c r="DA141" i="4"/>
  <c r="DA178" i="4" s="1"/>
  <c r="DA147" i="4"/>
  <c r="DA184" i="4" s="1"/>
  <c r="DA205" i="4" s="1"/>
  <c r="DA157" i="4"/>
  <c r="DA194" i="4" s="1"/>
  <c r="DA137" i="4"/>
  <c r="DA174" i="4" s="1"/>
  <c r="DA142" i="4"/>
  <c r="DA179" i="4" s="1"/>
  <c r="DA152" i="4"/>
  <c r="DA189" i="4" s="1"/>
  <c r="DA160" i="4"/>
  <c r="DA197" i="4" s="1"/>
  <c r="DA131" i="4"/>
  <c r="DA168" i="4" s="1"/>
  <c r="DA143" i="4"/>
  <c r="DA180" i="4" s="1"/>
  <c r="DA155" i="4"/>
  <c r="DA192" i="4" s="1"/>
  <c r="DA156" i="4"/>
  <c r="DA193" i="4" s="1"/>
  <c r="DA132" i="4"/>
  <c r="DA169" i="4" s="1"/>
  <c r="DA130" i="4"/>
  <c r="DA167" i="4" s="1"/>
  <c r="DA158" i="4"/>
  <c r="DA195" i="4" s="1"/>
  <c r="DA150" i="4"/>
  <c r="DA187" i="4" s="1"/>
  <c r="DA98" i="4"/>
  <c r="DA106" i="4" s="1"/>
  <c r="DA35" i="4"/>
  <c r="DA51" i="4" s="1"/>
  <c r="DA60" i="4" s="1"/>
  <c r="DA32" i="4"/>
  <c r="DA48" i="4" s="1"/>
  <c r="DA57" i="4" s="1"/>
  <c r="DA31" i="4"/>
  <c r="DA101" i="4"/>
  <c r="DA109" i="4" s="1"/>
  <c r="DA118" i="4" s="1"/>
  <c r="CZ74" i="4"/>
  <c r="CZ78" i="4" s="1"/>
  <c r="CZ75" i="4"/>
  <c r="CZ79" i="4" s="1"/>
  <c r="DA36" i="4"/>
  <c r="DA52" i="4" s="1"/>
  <c r="DA61" i="4" s="1"/>
  <c r="CX16" i="8"/>
  <c r="DA34" i="4"/>
  <c r="DA50" i="4" s="1"/>
  <c r="DA59" i="4" s="1"/>
  <c r="CY136" i="7"/>
  <c r="CZ34" i="7" s="1"/>
  <c r="DA33" i="4"/>
  <c r="DA49" i="4" s="1"/>
  <c r="DA58" i="4" s="1"/>
  <c r="DA100" i="4"/>
  <c r="DA108" i="4" s="1"/>
  <c r="DA117" i="4" s="1"/>
  <c r="DA99" i="4"/>
  <c r="DA107" i="4" s="1"/>
  <c r="DB10" i="4"/>
  <c r="DB103" i="4" s="1"/>
  <c r="DA103" i="4"/>
  <c r="DA111" i="4" s="1"/>
  <c r="DA120" i="4" s="1"/>
  <c r="CZ46" i="7"/>
  <c r="CZ80" i="7" s="1"/>
  <c r="CZ47" i="7"/>
  <c r="CZ81" i="7" s="1"/>
  <c r="CZ51" i="7"/>
  <c r="CZ85" i="7" s="1"/>
  <c r="CZ53" i="7"/>
  <c r="CZ87" i="7" s="1"/>
  <c r="CZ45" i="7"/>
  <c r="CZ79" i="7" s="1"/>
  <c r="CZ50" i="7"/>
  <c r="CZ84" i="7" s="1"/>
  <c r="CZ52" i="7"/>
  <c r="CZ86" i="7" s="1"/>
  <c r="CZ54" i="7"/>
  <c r="CZ88" i="7" s="1"/>
  <c r="CZ48" i="7"/>
  <c r="CZ82" i="7" s="1"/>
  <c r="CZ56" i="7"/>
  <c r="CZ90" i="7" s="1"/>
  <c r="CZ58" i="7"/>
  <c r="CZ92" i="7" s="1"/>
  <c r="CZ57" i="7"/>
  <c r="CZ91" i="7" s="1"/>
  <c r="CZ62" i="7"/>
  <c r="CZ96" i="7" s="1"/>
  <c r="CZ64" i="7"/>
  <c r="CZ98" i="7" s="1"/>
  <c r="CZ60" i="7"/>
  <c r="CZ94" i="7" s="1"/>
  <c r="CZ63" i="7"/>
  <c r="CZ97" i="7" s="1"/>
  <c r="CZ59" i="7"/>
  <c r="CZ93" i="7" s="1"/>
  <c r="CZ65" i="7"/>
  <c r="CZ66" i="7"/>
  <c r="CZ69" i="7"/>
  <c r="CZ55" i="7"/>
  <c r="CZ89" i="7" s="1"/>
  <c r="CZ61" i="7"/>
  <c r="CZ95" i="7" s="1"/>
  <c r="CZ49" i="7"/>
  <c r="CZ83" i="7" s="1"/>
  <c r="CZ67" i="7"/>
  <c r="CZ71" i="7"/>
  <c r="CZ139" i="7" s="1"/>
  <c r="DA37" i="7" s="1"/>
  <c r="CZ74" i="7"/>
  <c r="CZ142" i="7" s="1"/>
  <c r="DA40" i="7" s="1"/>
  <c r="CZ72" i="7"/>
  <c r="CZ140" i="7" s="1"/>
  <c r="DA38" i="7" s="1"/>
  <c r="CZ68" i="7"/>
  <c r="CZ73" i="7"/>
  <c r="CZ141" i="7" s="1"/>
  <c r="DA39" i="7" s="1"/>
  <c r="CZ70" i="7"/>
  <c r="CZ138" i="7" s="1"/>
  <c r="DA36" i="7" s="1"/>
  <c r="DB4" i="7"/>
  <c r="DA5" i="7"/>
  <c r="DA6" i="7" s="1"/>
  <c r="CV39" i="8"/>
  <c r="CV47" i="8" s="1"/>
  <c r="CX45" i="8"/>
  <c r="CX46" i="8"/>
  <c r="CX44" i="8"/>
  <c r="CX43" i="8"/>
  <c r="CX41" i="8"/>
  <c r="CX42" i="8"/>
  <c r="CW27" i="8"/>
  <c r="DE1" i="8"/>
  <c r="DD2" i="8"/>
  <c r="CY121" i="4"/>
  <c r="CY34" i="8"/>
  <c r="CY22" i="8"/>
  <c r="CY32" i="8"/>
  <c r="CY20" i="8"/>
  <c r="CY33" i="8"/>
  <c r="CY21" i="8"/>
  <c r="CY17" i="8"/>
  <c r="CY31" i="8"/>
  <c r="CY19" i="8"/>
  <c r="CY18" i="8"/>
  <c r="CX15" i="8"/>
  <c r="CZ112" i="4"/>
  <c r="DA110" i="4"/>
  <c r="DA119" i="4" s="1"/>
  <c r="CY80" i="4"/>
  <c r="CX85" i="4"/>
  <c r="DB91" i="4"/>
  <c r="DB90" i="4"/>
  <c r="CY53" i="4"/>
  <c r="CX14" i="8" s="1"/>
  <c r="CY56" i="4"/>
  <c r="CY63" i="4" s="1"/>
  <c r="DB70" i="4"/>
  <c r="DB71" i="4"/>
  <c r="CZ47" i="4"/>
  <c r="DB43" i="4"/>
  <c r="DB42" i="4"/>
  <c r="DB41" i="4"/>
  <c r="DB40" i="4"/>
  <c r="DB39" i="4"/>
  <c r="DB44" i="4"/>
  <c r="DB12" i="4"/>
  <c r="DB9" i="4"/>
  <c r="CZ19" i="6"/>
  <c r="CY122" i="7"/>
  <c r="CZ20" i="7" s="1"/>
  <c r="CZ100" i="7"/>
  <c r="CM41" i="6"/>
  <c r="DA221" i="4"/>
  <c r="CZ57" i="8" s="1"/>
  <c r="DA220" i="4"/>
  <c r="CZ56" i="8" s="1"/>
  <c r="DA219" i="4"/>
  <c r="CZ55" i="8" s="1"/>
  <c r="DA218" i="4"/>
  <c r="CZ54" i="8" s="1"/>
  <c r="DA225" i="4"/>
  <c r="CZ61" i="8" s="1"/>
  <c r="DA224" i="4"/>
  <c r="CZ60" i="8" s="1"/>
  <c r="DA223" i="4"/>
  <c r="CZ59" i="8" s="1"/>
  <c r="DA222" i="4"/>
  <c r="CZ58" i="8" s="1"/>
  <c r="DA227" i="4"/>
  <c r="CZ63" i="8" s="1"/>
  <c r="DA228" i="4"/>
  <c r="CZ64" i="8" s="1"/>
  <c r="DA231" i="4"/>
  <c r="CZ67" i="8" s="1"/>
  <c r="DA233" i="4"/>
  <c r="CZ69" i="8" s="1"/>
  <c r="DA230" i="4"/>
  <c r="CZ66" i="8" s="1"/>
  <c r="DA229" i="4"/>
  <c r="CZ65" i="8" s="1"/>
  <c r="DA226" i="4"/>
  <c r="CZ62" i="8" s="1"/>
  <c r="DA232" i="4"/>
  <c r="CZ68" i="8" s="1"/>
  <c r="DA234" i="4"/>
  <c r="CZ70" i="8" s="1"/>
  <c r="DA127" i="4"/>
  <c r="DA164" i="4" s="1"/>
  <c r="CY118" i="7"/>
  <c r="CZ16" i="7" s="1"/>
  <c r="CZ99" i="7"/>
  <c r="CZ102" i="7"/>
  <c r="CZ101" i="7"/>
  <c r="CY116" i="7"/>
  <c r="CZ14" i="7" s="1"/>
  <c r="CY134" i="7"/>
  <c r="CZ32" i="7" s="1"/>
  <c r="DC2" i="4"/>
  <c r="DD1" i="4"/>
  <c r="CZ103" i="7"/>
  <c r="CU92" i="8"/>
  <c r="CU91" i="8"/>
  <c r="DF4" i="24"/>
  <c r="DE8" i="24"/>
  <c r="DE3" i="24"/>
  <c r="DE78" i="24"/>
  <c r="DE112" i="24"/>
  <c r="CY120" i="7"/>
  <c r="CZ18" i="7" s="1"/>
  <c r="CY129" i="7"/>
  <c r="CZ27" i="7" s="1"/>
  <c r="CY127" i="7"/>
  <c r="CZ25" i="7" s="1"/>
  <c r="CY128" i="7"/>
  <c r="CZ26" i="7" s="1"/>
  <c r="CY126" i="7"/>
  <c r="CZ24" i="7" s="1"/>
  <c r="CZ39" i="6"/>
  <c r="CZ47" i="6" s="1"/>
  <c r="CY114" i="7"/>
  <c r="CZ12" i="7" s="1"/>
  <c r="DC11" i="4"/>
  <c r="CY133" i="7"/>
  <c r="CZ31" i="7" s="1"/>
  <c r="CY119" i="7"/>
  <c r="CZ17" i="7" s="1"/>
  <c r="CZ38" i="6"/>
  <c r="CZ46" i="6" s="1"/>
  <c r="CW127" i="8"/>
  <c r="CX155" i="7"/>
  <c r="CY87" i="7"/>
  <c r="CY121" i="7" s="1"/>
  <c r="CZ19" i="7" s="1"/>
  <c r="CY45" i="6"/>
  <c r="CY40" i="6"/>
  <c r="CZ17" i="6"/>
  <c r="DA151" i="7"/>
  <c r="DA145" i="7"/>
  <c r="DA112" i="7"/>
  <c r="DA78" i="7"/>
  <c r="DA44" i="7"/>
  <c r="DA10" i="7"/>
  <c r="DA3" i="7"/>
  <c r="CX109" i="7"/>
  <c r="CW73" i="8" s="1"/>
  <c r="CX13" i="7"/>
  <c r="CX115" i="7" s="1"/>
  <c r="CW146" i="7"/>
  <c r="BB148" i="7"/>
  <c r="BB143" i="7"/>
  <c r="BC11" i="7"/>
  <c r="CX33" i="7"/>
  <c r="CX135" i="7" s="1"/>
  <c r="CW147" i="7"/>
  <c r="CZ116" i="8"/>
  <c r="CZ80" i="8"/>
  <c r="DA4" i="8"/>
  <c r="DA132" i="8" s="1"/>
  <c r="CZ11" i="8"/>
  <c r="CZ7" i="8"/>
  <c r="CZ6" i="8"/>
  <c r="CZ5" i="8"/>
  <c r="CZ3" i="8"/>
  <c r="CY103" i="7"/>
  <c r="CY137" i="7" s="1"/>
  <c r="CZ35" i="7" s="1"/>
  <c r="CZ26" i="6"/>
  <c r="CY133" i="8" s="1"/>
  <c r="CZ37" i="6"/>
  <c r="CY124" i="7"/>
  <c r="CZ22" i="7" s="1"/>
  <c r="CY153" i="7"/>
  <c r="CX128" i="8" s="1"/>
  <c r="CY101" i="7"/>
  <c r="CZ33" i="6"/>
  <c r="CY125" i="7"/>
  <c r="CZ23" i="7" s="1"/>
  <c r="CK99" i="8"/>
  <c r="CK104" i="8"/>
  <c r="CK106" i="8" s="1"/>
  <c r="DB4" i="5"/>
  <c r="DA5" i="5"/>
  <c r="DA3" i="5"/>
  <c r="CV121" i="8"/>
  <c r="CX217" i="4"/>
  <c r="CW53" i="8" s="1"/>
  <c r="CX216" i="4"/>
  <c r="CW52" i="8" s="1"/>
  <c r="CY132" i="7"/>
  <c r="CZ30" i="7" s="1"/>
  <c r="DC4" i="4"/>
  <c r="DB3" i="4"/>
  <c r="CY75" i="7"/>
  <c r="CY108" i="8"/>
  <c r="DA24" i="6"/>
  <c r="DA25" i="6"/>
  <c r="DA13" i="6"/>
  <c r="DA32" i="6" s="1"/>
  <c r="DA11" i="6"/>
  <c r="DA30" i="6" s="1"/>
  <c r="DA23" i="6"/>
  <c r="DA3" i="6"/>
  <c r="DA12" i="6"/>
  <c r="DA31" i="6" s="1"/>
  <c r="DB4" i="6"/>
  <c r="CY117" i="7"/>
  <c r="CZ15" i="7" s="1"/>
  <c r="CY96" i="7"/>
  <c r="CY130" i="7" s="1"/>
  <c r="CZ28" i="7" s="1"/>
  <c r="CY154" i="7"/>
  <c r="CX134" i="8"/>
  <c r="CW235" i="4"/>
  <c r="CY152" i="7"/>
  <c r="CY81" i="7"/>
  <c r="CY46" i="6"/>
  <c r="CZ18" i="6"/>
  <c r="CY89" i="7"/>
  <c r="CY123" i="7" s="1"/>
  <c r="CZ21" i="7" s="1"/>
  <c r="CY131" i="7"/>
  <c r="CZ29" i="7" s="1"/>
  <c r="CW120" i="8" l="1"/>
  <c r="DD104" i="7"/>
  <c r="DD2" i="7"/>
  <c r="DE1" i="7"/>
  <c r="DD106" i="7"/>
  <c r="DD108" i="7"/>
  <c r="DD107" i="7"/>
  <c r="DD105" i="7"/>
  <c r="DF1" i="5"/>
  <c r="DE2" i="5"/>
  <c r="DE2" i="6"/>
  <c r="DF1" i="6"/>
  <c r="DF1" i="24"/>
  <c r="DE2" i="24"/>
  <c r="DC23" i="4"/>
  <c r="DC20" i="4"/>
  <c r="DC24" i="4"/>
  <c r="DC22" i="4"/>
  <c r="DC25" i="4"/>
  <c r="DC21" i="4"/>
  <c r="DA201" i="4"/>
  <c r="DA62" i="4" s="1"/>
  <c r="CZ84" i="4"/>
  <c r="CY28" i="8" s="1"/>
  <c r="CZ83" i="4"/>
  <c r="CY27" i="8" s="1"/>
  <c r="DB26" i="4"/>
  <c r="CZ211" i="4"/>
  <c r="DA206" i="4"/>
  <c r="DA116" i="4" s="1"/>
  <c r="CZ30" i="8" s="1"/>
  <c r="DA115" i="4"/>
  <c r="CZ29" i="8" s="1"/>
  <c r="DA203" i="4"/>
  <c r="DA204" i="4"/>
  <c r="DA202" i="4"/>
  <c r="DA215" i="4"/>
  <c r="CZ51" i="8" s="1"/>
  <c r="CY48" i="6"/>
  <c r="CX74" i="8" s="1"/>
  <c r="CX40" i="8"/>
  <c r="CW71" i="8"/>
  <c r="CX28" i="5" s="1"/>
  <c r="CW35" i="8"/>
  <c r="CX19" i="5" s="1"/>
  <c r="CX23" i="8"/>
  <c r="CV48" i="8"/>
  <c r="CZ198" i="4"/>
  <c r="DB138" i="4"/>
  <c r="DB175" i="4" s="1"/>
  <c r="DB142" i="4"/>
  <c r="DB179" i="4" s="1"/>
  <c r="DB152" i="4"/>
  <c r="DB189" i="4" s="1"/>
  <c r="DB130" i="4"/>
  <c r="DB167" i="4" s="1"/>
  <c r="DB129" i="4"/>
  <c r="DB166" i="4" s="1"/>
  <c r="DB137" i="4"/>
  <c r="DB174" i="4" s="1"/>
  <c r="DB141" i="4"/>
  <c r="DB178" i="4" s="1"/>
  <c r="DB150" i="4"/>
  <c r="DB187" i="4" s="1"/>
  <c r="DA161" i="4"/>
  <c r="DB131" i="4"/>
  <c r="DB168" i="4" s="1"/>
  <c r="DB139" i="4"/>
  <c r="DB176" i="4" s="1"/>
  <c r="DB143" i="4"/>
  <c r="DB180" i="4" s="1"/>
  <c r="DB155" i="4"/>
  <c r="DB192" i="4" s="1"/>
  <c r="DB132" i="4"/>
  <c r="DB169" i="4" s="1"/>
  <c r="DB140" i="4"/>
  <c r="DB177" i="4" s="1"/>
  <c r="DB144" i="4"/>
  <c r="DB181" i="4" s="1"/>
  <c r="DB156" i="4"/>
  <c r="DB193" i="4" s="1"/>
  <c r="DB133" i="4"/>
  <c r="DB170" i="4" s="1"/>
  <c r="DB145" i="4"/>
  <c r="DB182" i="4" s="1"/>
  <c r="DB146" i="4"/>
  <c r="DB183" i="4" s="1"/>
  <c r="DB157" i="4"/>
  <c r="DB194" i="4" s="1"/>
  <c r="DB134" i="4"/>
  <c r="DB171" i="4" s="1"/>
  <c r="DB149" i="4"/>
  <c r="DB186" i="4" s="1"/>
  <c r="DB151" i="4"/>
  <c r="DB188" i="4" s="1"/>
  <c r="DB158" i="4"/>
  <c r="DB195" i="4" s="1"/>
  <c r="DB135" i="4"/>
  <c r="DB172" i="4" s="1"/>
  <c r="DB154" i="4"/>
  <c r="DB191" i="4" s="1"/>
  <c r="DB153" i="4"/>
  <c r="DB190" i="4" s="1"/>
  <c r="DB159" i="4"/>
  <c r="DB196" i="4" s="1"/>
  <c r="DB128" i="4"/>
  <c r="DB165" i="4" s="1"/>
  <c r="DB136" i="4"/>
  <c r="DB173" i="4" s="1"/>
  <c r="DB147" i="4"/>
  <c r="DB184" i="4" s="1"/>
  <c r="DB205" i="4" s="1"/>
  <c r="DB148" i="4"/>
  <c r="DB185" i="4" s="1"/>
  <c r="DB160" i="4"/>
  <c r="DB197" i="4" s="1"/>
  <c r="CZ136" i="7"/>
  <c r="DA34" i="7" s="1"/>
  <c r="DB102" i="4"/>
  <c r="DB110" i="4" s="1"/>
  <c r="DB119" i="4" s="1"/>
  <c r="DB101" i="4"/>
  <c r="DB109" i="4" s="1"/>
  <c r="DB118" i="4" s="1"/>
  <c r="DB98" i="4"/>
  <c r="DB106" i="4" s="1"/>
  <c r="DB99" i="4"/>
  <c r="DB107" i="4" s="1"/>
  <c r="DB100" i="4"/>
  <c r="DB108" i="4" s="1"/>
  <c r="DB117" i="4" s="1"/>
  <c r="CY16" i="8"/>
  <c r="DA74" i="4"/>
  <c r="DA78" i="4" s="1"/>
  <c r="DA75" i="4"/>
  <c r="DA79" i="4" s="1"/>
  <c r="DB33" i="4"/>
  <c r="DB49" i="4" s="1"/>
  <c r="DB58" i="4" s="1"/>
  <c r="DB35" i="4"/>
  <c r="DB51" i="4" s="1"/>
  <c r="DB60" i="4" s="1"/>
  <c r="DB31" i="4"/>
  <c r="DB32" i="4"/>
  <c r="DB48" i="4" s="1"/>
  <c r="DB57" i="4" s="1"/>
  <c r="DA100" i="7"/>
  <c r="DA47" i="7"/>
  <c r="DA81" i="7" s="1"/>
  <c r="DA45" i="7"/>
  <c r="DA49" i="7"/>
  <c r="DA83" i="7" s="1"/>
  <c r="DA51" i="7"/>
  <c r="DA85" i="7" s="1"/>
  <c r="DA53" i="7"/>
  <c r="DA87" i="7" s="1"/>
  <c r="DA46" i="7"/>
  <c r="DA80" i="7" s="1"/>
  <c r="DA48" i="7"/>
  <c r="DA82" i="7" s="1"/>
  <c r="DA52" i="7"/>
  <c r="DA56" i="7"/>
  <c r="DA90" i="7" s="1"/>
  <c r="DA54" i="7"/>
  <c r="DA88" i="7" s="1"/>
  <c r="DA50" i="7"/>
  <c r="DA84" i="7" s="1"/>
  <c r="DA58" i="7"/>
  <c r="DA62" i="7"/>
  <c r="DA96" i="7" s="1"/>
  <c r="DA64" i="7"/>
  <c r="DA98" i="7" s="1"/>
  <c r="DA55" i="7"/>
  <c r="DA89" i="7" s="1"/>
  <c r="DA59" i="7"/>
  <c r="DA93" i="7" s="1"/>
  <c r="DA65" i="7"/>
  <c r="DA66" i="7"/>
  <c r="DA69" i="7"/>
  <c r="DA57" i="7"/>
  <c r="DA91" i="7" s="1"/>
  <c r="DA60" i="7"/>
  <c r="DA94" i="7" s="1"/>
  <c r="DA61" i="7"/>
  <c r="DA95" i="7" s="1"/>
  <c r="DA63" i="7"/>
  <c r="DA97" i="7" s="1"/>
  <c r="DA71" i="7"/>
  <c r="DA139" i="7" s="1"/>
  <c r="DB37" i="7" s="1"/>
  <c r="DA72" i="7"/>
  <c r="DA140" i="7" s="1"/>
  <c r="DB38" i="7" s="1"/>
  <c r="DA67" i="7"/>
  <c r="DA68" i="7"/>
  <c r="DA73" i="7"/>
  <c r="DA141" i="7" s="1"/>
  <c r="DB39" i="7" s="1"/>
  <c r="DA74" i="7"/>
  <c r="DA142" i="7" s="1"/>
  <c r="DB40" i="7" s="1"/>
  <c r="DA70" i="7"/>
  <c r="DA138" i="7" s="1"/>
  <c r="DB36" i="7" s="1"/>
  <c r="DB34" i="4"/>
  <c r="DC10" i="4"/>
  <c r="DC102" i="4" s="1"/>
  <c r="DB36" i="4"/>
  <c r="DB52" i="4" s="1"/>
  <c r="DB61" i="4" s="1"/>
  <c r="DC4" i="7"/>
  <c r="DB5" i="7"/>
  <c r="DB6" i="7" s="1"/>
  <c r="CY41" i="8"/>
  <c r="CY45" i="8"/>
  <c r="CX39" i="8"/>
  <c r="CY43" i="8"/>
  <c r="CY46" i="8"/>
  <c r="CY42" i="8"/>
  <c r="CY44" i="8"/>
  <c r="CW39" i="8"/>
  <c r="CW47" i="8" s="1"/>
  <c r="CX26" i="8"/>
  <c r="CZ121" i="4"/>
  <c r="DE2" i="8"/>
  <c r="DF1" i="8"/>
  <c r="CZ31" i="8"/>
  <c r="CZ19" i="8"/>
  <c r="CZ18" i="8"/>
  <c r="CZ34" i="8"/>
  <c r="CZ22" i="8"/>
  <c r="CZ32" i="8"/>
  <c r="CZ20" i="8"/>
  <c r="CZ33" i="8"/>
  <c r="CZ21" i="8"/>
  <c r="CZ17" i="8"/>
  <c r="CY15" i="8"/>
  <c r="DB111" i="4"/>
  <c r="DB120" i="4" s="1"/>
  <c r="DA112" i="4"/>
  <c r="CZ80" i="4"/>
  <c r="CY85" i="4"/>
  <c r="DC91" i="4"/>
  <c r="DC90" i="4"/>
  <c r="CZ53" i="4"/>
  <c r="CY14" i="8" s="1"/>
  <c r="CZ56" i="4"/>
  <c r="CZ63" i="4" s="1"/>
  <c r="DC71" i="4"/>
  <c r="DC70" i="4"/>
  <c r="DA47" i="4"/>
  <c r="DC43" i="4"/>
  <c r="DC42" i="4"/>
  <c r="DC41" i="4"/>
  <c r="DC40" i="4"/>
  <c r="DC39" i="4"/>
  <c r="DC44" i="4"/>
  <c r="DC12" i="4"/>
  <c r="DC9" i="4"/>
  <c r="DA18" i="6"/>
  <c r="CZ20" i="6"/>
  <c r="CZ122" i="7"/>
  <c r="DA20" i="7" s="1"/>
  <c r="CZ134" i="7"/>
  <c r="DA32" i="7" s="1"/>
  <c r="DA19" i="6"/>
  <c r="CN41" i="6"/>
  <c r="CZ120" i="7"/>
  <c r="DA18" i="7" s="1"/>
  <c r="CZ153" i="7"/>
  <c r="CY128" i="8" s="1"/>
  <c r="DB222" i="4"/>
  <c r="DA58" i="8" s="1"/>
  <c r="DB220" i="4"/>
  <c r="DA56" i="8" s="1"/>
  <c r="DB219" i="4"/>
  <c r="DA55" i="8" s="1"/>
  <c r="DB218" i="4"/>
  <c r="DA54" i="8" s="1"/>
  <c r="DB225" i="4"/>
  <c r="DA61" i="8" s="1"/>
  <c r="DB221" i="4"/>
  <c r="DA57" i="8" s="1"/>
  <c r="DB224" i="4"/>
  <c r="DA60" i="8" s="1"/>
  <c r="DB223" i="4"/>
  <c r="DA59" i="8" s="1"/>
  <c r="DB228" i="4"/>
  <c r="DA64" i="8" s="1"/>
  <c r="DB227" i="4"/>
  <c r="DA63" i="8" s="1"/>
  <c r="DB232" i="4"/>
  <c r="DA68" i="8" s="1"/>
  <c r="DB229" i="4"/>
  <c r="DA65" i="8" s="1"/>
  <c r="DB226" i="4"/>
  <c r="DA62" i="8" s="1"/>
  <c r="DB233" i="4"/>
  <c r="DA69" i="8" s="1"/>
  <c r="DB231" i="4"/>
  <c r="DA67" i="8" s="1"/>
  <c r="DB230" i="4"/>
  <c r="DA66" i="8" s="1"/>
  <c r="DB234" i="4"/>
  <c r="DA70" i="8" s="1"/>
  <c r="DB127" i="4"/>
  <c r="DB164" i="4" s="1"/>
  <c r="CZ123" i="7"/>
  <c r="DA21" i="7" s="1"/>
  <c r="CZ154" i="7"/>
  <c r="DA101" i="7"/>
  <c r="DA102" i="7"/>
  <c r="CZ130" i="7"/>
  <c r="DA28" i="7" s="1"/>
  <c r="CZ121" i="7"/>
  <c r="DA19" i="7" s="1"/>
  <c r="CZ116" i="7"/>
  <c r="DA14" i="7" s="1"/>
  <c r="DE1" i="4"/>
  <c r="DD2" i="4"/>
  <c r="CZ127" i="7"/>
  <c r="DA25" i="7" s="1"/>
  <c r="CZ129" i="7"/>
  <c r="DA27" i="7" s="1"/>
  <c r="CZ133" i="7"/>
  <c r="DA31" i="7" s="1"/>
  <c r="CV91" i="8"/>
  <c r="CV92" i="8"/>
  <c r="CZ131" i="7"/>
  <c r="DA29" i="7" s="1"/>
  <c r="DG4" i="24"/>
  <c r="DF8" i="24"/>
  <c r="DF3" i="24"/>
  <c r="DF78" i="24"/>
  <c r="DF112" i="24"/>
  <c r="CZ126" i="7"/>
  <c r="DA24" i="7" s="1"/>
  <c r="CY109" i="7"/>
  <c r="CX73" i="8" s="1"/>
  <c r="CZ119" i="7"/>
  <c r="DA17" i="7" s="1"/>
  <c r="CZ125" i="7"/>
  <c r="DA23" i="7" s="1"/>
  <c r="CZ117" i="7"/>
  <c r="DA15" i="7" s="1"/>
  <c r="DA38" i="6"/>
  <c r="DA46" i="6" s="1"/>
  <c r="DD11" i="4"/>
  <c r="CZ114" i="7"/>
  <c r="DA12" i="7" s="1"/>
  <c r="CZ137" i="7"/>
  <c r="DA35" i="7" s="1"/>
  <c r="DA33" i="6"/>
  <c r="CX235" i="4"/>
  <c r="DD4" i="4"/>
  <c r="DC3" i="4"/>
  <c r="BB149" i="7"/>
  <c r="BA93" i="8"/>
  <c r="BA94" i="8" s="1"/>
  <c r="CL99" i="8"/>
  <c r="CL104" i="8"/>
  <c r="CL106" i="8" s="1"/>
  <c r="CY134" i="8"/>
  <c r="CY136" i="8" s="1"/>
  <c r="CZ45" i="6"/>
  <c r="CZ40" i="6"/>
  <c r="DA17" i="6"/>
  <c r="CX146" i="7"/>
  <c r="CY13" i="7"/>
  <c r="CY115" i="7" s="1"/>
  <c r="DB145" i="7"/>
  <c r="DB112" i="7"/>
  <c r="DB151" i="7"/>
  <c r="DB78" i="7"/>
  <c r="DB44" i="7"/>
  <c r="DB10" i="7"/>
  <c r="DB3" i="7"/>
  <c r="CX136" i="8"/>
  <c r="DB25" i="6"/>
  <c r="DB11" i="6"/>
  <c r="DB30" i="6" s="1"/>
  <c r="DB23" i="6"/>
  <c r="DB3" i="6"/>
  <c r="DB12" i="6"/>
  <c r="DB31" i="6" s="1"/>
  <c r="DC4" i="6"/>
  <c r="DB24" i="6"/>
  <c r="DB13" i="6"/>
  <c r="DB32" i="6" s="1"/>
  <c r="CZ128" i="7"/>
  <c r="DA26" i="7" s="1"/>
  <c r="CZ152" i="7"/>
  <c r="DC4" i="5"/>
  <c r="DB5" i="5"/>
  <c r="DB3" i="5"/>
  <c r="CZ109" i="7"/>
  <c r="CY73" i="8" s="1"/>
  <c r="CZ132" i="7"/>
  <c r="DA30" i="7" s="1"/>
  <c r="DA99" i="7"/>
  <c r="CZ75" i="7"/>
  <c r="CX127" i="8"/>
  <c r="CX129" i="8" s="1"/>
  <c r="CY155" i="7"/>
  <c r="DA26" i="6"/>
  <c r="CZ133" i="8" s="1"/>
  <c r="DA37" i="6"/>
  <c r="CY33" i="7"/>
  <c r="CY135" i="7" s="1"/>
  <c r="CX147" i="7"/>
  <c r="CZ118" i="7"/>
  <c r="DA16" i="7" s="1"/>
  <c r="CY217" i="4"/>
  <c r="CX53" i="8" s="1"/>
  <c r="CY216" i="4"/>
  <c r="CX52" i="8" s="1"/>
  <c r="BC113" i="7"/>
  <c r="BC41" i="7"/>
  <c r="DA39" i="6"/>
  <c r="CZ108" i="8"/>
  <c r="CZ124" i="7"/>
  <c r="DA22" i="7" s="1"/>
  <c r="DA116" i="8"/>
  <c r="DA80" i="8"/>
  <c r="DB4" i="8"/>
  <c r="DB132" i="8" s="1"/>
  <c r="DA11" i="8"/>
  <c r="DA7" i="8"/>
  <c r="DA6" i="8"/>
  <c r="DA5" i="8"/>
  <c r="DA3" i="8"/>
  <c r="DA103" i="7"/>
  <c r="CW129" i="8"/>
  <c r="DF1" i="7" l="1"/>
  <c r="DE107" i="7"/>
  <c r="DE104" i="7"/>
  <c r="DE106" i="7"/>
  <c r="DE2" i="7"/>
  <c r="DE105" i="7"/>
  <c r="DE108" i="7"/>
  <c r="DG1" i="5"/>
  <c r="DF2" i="5"/>
  <c r="CX120" i="8"/>
  <c r="DF2" i="6"/>
  <c r="DG1" i="6"/>
  <c r="DG1" i="24"/>
  <c r="DF2" i="24"/>
  <c r="DD23" i="4"/>
  <c r="DD21" i="4"/>
  <c r="DD22" i="4"/>
  <c r="DD24" i="4"/>
  <c r="DD20" i="4"/>
  <c r="DD25" i="4"/>
  <c r="DA84" i="4"/>
  <c r="CZ28" i="8" s="1"/>
  <c r="DC26" i="4"/>
  <c r="DB206" i="4"/>
  <c r="DB116" i="4" s="1"/>
  <c r="DA30" i="8" s="1"/>
  <c r="DB201" i="4"/>
  <c r="DB62" i="4" s="1"/>
  <c r="DB203" i="4"/>
  <c r="DA211" i="4"/>
  <c r="DA83" i="4"/>
  <c r="CZ27" i="8" s="1"/>
  <c r="DB115" i="4"/>
  <c r="DA29" i="8" s="1"/>
  <c r="DB204" i="4"/>
  <c r="DB202" i="4"/>
  <c r="DB215" i="4"/>
  <c r="DA51" i="8" s="1"/>
  <c r="CZ48" i="6"/>
  <c r="CY74" i="8" s="1"/>
  <c r="CY121" i="8" s="1"/>
  <c r="CZ16" i="8"/>
  <c r="CY40" i="8"/>
  <c r="DA19" i="8"/>
  <c r="CX71" i="8"/>
  <c r="CY28" i="5" s="1"/>
  <c r="CX35" i="8"/>
  <c r="CY19" i="5" s="1"/>
  <c r="CY23" i="8"/>
  <c r="CV72" i="8"/>
  <c r="CV75" i="8" s="1"/>
  <c r="CW40" i="5" s="1"/>
  <c r="CW48" i="8"/>
  <c r="CW72" i="8"/>
  <c r="CW75" i="8" s="1"/>
  <c r="CX40" i="5" s="1"/>
  <c r="DA198" i="4"/>
  <c r="DC132" i="4"/>
  <c r="DC169" i="4" s="1"/>
  <c r="DC140" i="4"/>
  <c r="DC177" i="4" s="1"/>
  <c r="DC151" i="4"/>
  <c r="DC188" i="4" s="1"/>
  <c r="DC157" i="4"/>
  <c r="DC194" i="4" s="1"/>
  <c r="DC133" i="4"/>
  <c r="DC170" i="4" s="1"/>
  <c r="DC145" i="4"/>
  <c r="DC182" i="4" s="1"/>
  <c r="DC148" i="4"/>
  <c r="DC185" i="4" s="1"/>
  <c r="DC158" i="4"/>
  <c r="DC195" i="4" s="1"/>
  <c r="DC134" i="4"/>
  <c r="DC171" i="4" s="1"/>
  <c r="DC147" i="4"/>
  <c r="DC184" i="4" s="1"/>
  <c r="DC205" i="4" s="1"/>
  <c r="DC150" i="4"/>
  <c r="DC187" i="4" s="1"/>
  <c r="DC159" i="4"/>
  <c r="DC196" i="4" s="1"/>
  <c r="DC128" i="4"/>
  <c r="DC165" i="4" s="1"/>
  <c r="DC135" i="4"/>
  <c r="DC172" i="4" s="1"/>
  <c r="DC141" i="4"/>
  <c r="DC178" i="4" s="1"/>
  <c r="DC152" i="4"/>
  <c r="DC189" i="4" s="1"/>
  <c r="DC160" i="4"/>
  <c r="DC197" i="4" s="1"/>
  <c r="DB161" i="4"/>
  <c r="DC129" i="4"/>
  <c r="DC166" i="4" s="1"/>
  <c r="DC136" i="4"/>
  <c r="DC173" i="4" s="1"/>
  <c r="DC142" i="4"/>
  <c r="DC179" i="4" s="1"/>
  <c r="DC153" i="4"/>
  <c r="DC190" i="4" s="1"/>
  <c r="DC130" i="4"/>
  <c r="DC167" i="4" s="1"/>
  <c r="DC137" i="4"/>
  <c r="DC174" i="4" s="1"/>
  <c r="DC143" i="4"/>
  <c r="DC180" i="4" s="1"/>
  <c r="DC154" i="4"/>
  <c r="DC191" i="4" s="1"/>
  <c r="DC149" i="4"/>
  <c r="DC186" i="4" s="1"/>
  <c r="DC138" i="4"/>
  <c r="DC175" i="4" s="1"/>
  <c r="DC144" i="4"/>
  <c r="DC181" i="4" s="1"/>
  <c r="DC155" i="4"/>
  <c r="DC192" i="4" s="1"/>
  <c r="DC131" i="4"/>
  <c r="DC168" i="4" s="1"/>
  <c r="DC139" i="4"/>
  <c r="DC176" i="4" s="1"/>
  <c r="DC146" i="4"/>
  <c r="DC183" i="4" s="1"/>
  <c r="DC156" i="4"/>
  <c r="DC193" i="4" s="1"/>
  <c r="DC100" i="4"/>
  <c r="DC108" i="4" s="1"/>
  <c r="DC117" i="4" s="1"/>
  <c r="DC101" i="4"/>
  <c r="DC109" i="4" s="1"/>
  <c r="DC118" i="4" s="1"/>
  <c r="DA136" i="7"/>
  <c r="DB34" i="7" s="1"/>
  <c r="DB74" i="4"/>
  <c r="DB78" i="4" s="1"/>
  <c r="DA134" i="7"/>
  <c r="DB32" i="7" s="1"/>
  <c r="DC103" i="4"/>
  <c r="DC111" i="4" s="1"/>
  <c r="DC120" i="4" s="1"/>
  <c r="DC98" i="4"/>
  <c r="DC106" i="4" s="1"/>
  <c r="DC35" i="4"/>
  <c r="DC51" i="4" s="1"/>
  <c r="DC60" i="4" s="1"/>
  <c r="DC99" i="4"/>
  <c r="DC107" i="4" s="1"/>
  <c r="DC32" i="4"/>
  <c r="DC48" i="4" s="1"/>
  <c r="DC57" i="4" s="1"/>
  <c r="DC33" i="4"/>
  <c r="DC49" i="4" s="1"/>
  <c r="DC58" i="4" s="1"/>
  <c r="DB50" i="4"/>
  <c r="DB59" i="4" s="1"/>
  <c r="DB47" i="7"/>
  <c r="DB49" i="7"/>
  <c r="DB83" i="7" s="1"/>
  <c r="DB45" i="7"/>
  <c r="DB79" i="7" s="1"/>
  <c r="DB50" i="7"/>
  <c r="DB84" i="7" s="1"/>
  <c r="DB51" i="7"/>
  <c r="DB55" i="7"/>
  <c r="DB89" i="7" s="1"/>
  <c r="DB46" i="7"/>
  <c r="DB80" i="7" s="1"/>
  <c r="DB54" i="7"/>
  <c r="DB88" i="7" s="1"/>
  <c r="DB48" i="7"/>
  <c r="DB52" i="7"/>
  <c r="DB86" i="7" s="1"/>
  <c r="DB56" i="7"/>
  <c r="DB90" i="7" s="1"/>
  <c r="DB57" i="7"/>
  <c r="DB91" i="7" s="1"/>
  <c r="DB59" i="7"/>
  <c r="DB93" i="7" s="1"/>
  <c r="DB65" i="7"/>
  <c r="DB58" i="7"/>
  <c r="DB92" i="7" s="1"/>
  <c r="DB60" i="7"/>
  <c r="DB94" i="7" s="1"/>
  <c r="DB66" i="7"/>
  <c r="DB70" i="7"/>
  <c r="DB138" i="7" s="1"/>
  <c r="DC36" i="7" s="1"/>
  <c r="DB53" i="7"/>
  <c r="DB87" i="7" s="1"/>
  <c r="DB62" i="7"/>
  <c r="DB96" i="7" s="1"/>
  <c r="DB68" i="7"/>
  <c r="DB72" i="7"/>
  <c r="DB140" i="7" s="1"/>
  <c r="DC38" i="7" s="1"/>
  <c r="DB74" i="7"/>
  <c r="DB142" i="7" s="1"/>
  <c r="DC40" i="7" s="1"/>
  <c r="DB67" i="7"/>
  <c r="DB73" i="7"/>
  <c r="DB141" i="7" s="1"/>
  <c r="DC39" i="7" s="1"/>
  <c r="DB61" i="7"/>
  <c r="DB95" i="7" s="1"/>
  <c r="DB69" i="7"/>
  <c r="DB71" i="7"/>
  <c r="DB139" i="7" s="1"/>
  <c r="DC37" i="7" s="1"/>
  <c r="DB63" i="7"/>
  <c r="DB64" i="7"/>
  <c r="DB98" i="7" s="1"/>
  <c r="DC36" i="4"/>
  <c r="DC52" i="4" s="1"/>
  <c r="DC61" i="4" s="1"/>
  <c r="DD10" i="4"/>
  <c r="DD101" i="4" s="1"/>
  <c r="DC31" i="4"/>
  <c r="DB75" i="4"/>
  <c r="DB79" i="4" s="1"/>
  <c r="DC34" i="4"/>
  <c r="DC50" i="4" s="1"/>
  <c r="DC59" i="4" s="1"/>
  <c r="DD4" i="7"/>
  <c r="DC5" i="7"/>
  <c r="DC6" i="7" s="1"/>
  <c r="CZ44" i="8"/>
  <c r="CZ46" i="8"/>
  <c r="CZ45" i="8"/>
  <c r="CZ43" i="8"/>
  <c r="CY39" i="8"/>
  <c r="CZ41" i="8"/>
  <c r="CZ42" i="8"/>
  <c r="CX38" i="8"/>
  <c r="CX47" i="8" s="1"/>
  <c r="CY26" i="8"/>
  <c r="DG1" i="8"/>
  <c r="DF2" i="8"/>
  <c r="DA33" i="8"/>
  <c r="DA21" i="8"/>
  <c r="DA32" i="8"/>
  <c r="DA20" i="8"/>
  <c r="DA18" i="8"/>
  <c r="DA121" i="4"/>
  <c r="DA34" i="8"/>
  <c r="DA22" i="8"/>
  <c r="DA17" i="8"/>
  <c r="CZ15" i="8"/>
  <c r="DB112" i="4"/>
  <c r="DA31" i="8"/>
  <c r="DC110" i="4"/>
  <c r="DC119" i="4" s="1"/>
  <c r="DA80" i="4"/>
  <c r="CZ85" i="4"/>
  <c r="DD90" i="4"/>
  <c r="DD91" i="4"/>
  <c r="DA53" i="4"/>
  <c r="CZ14" i="8" s="1"/>
  <c r="DA56" i="4"/>
  <c r="DA63" i="4" s="1"/>
  <c r="DD71" i="4"/>
  <c r="DD70" i="4"/>
  <c r="DB47" i="4"/>
  <c r="DD43" i="4"/>
  <c r="DD42" i="4"/>
  <c r="DD40" i="4"/>
  <c r="DD39" i="4"/>
  <c r="DD41" i="4"/>
  <c r="DD44" i="4"/>
  <c r="DD12" i="4"/>
  <c r="DD9" i="4"/>
  <c r="DA20" i="6"/>
  <c r="DA122" i="7"/>
  <c r="DB20" i="7" s="1"/>
  <c r="DB18" i="6"/>
  <c r="CO41" i="6"/>
  <c r="CN99" i="8" s="1"/>
  <c r="CZ134" i="8"/>
  <c r="CZ136" i="8" s="1"/>
  <c r="DC127" i="4"/>
  <c r="DC164" i="4" s="1"/>
  <c r="DA108" i="8"/>
  <c r="DC221" i="4"/>
  <c r="DB57" i="8" s="1"/>
  <c r="DC220" i="4"/>
  <c r="DB56" i="8" s="1"/>
  <c r="DC219" i="4"/>
  <c r="DB55" i="8" s="1"/>
  <c r="DC218" i="4"/>
  <c r="DB54" i="8" s="1"/>
  <c r="DC225" i="4"/>
  <c r="DB61" i="8" s="1"/>
  <c r="DC224" i="4"/>
  <c r="DB60" i="8" s="1"/>
  <c r="DC223" i="4"/>
  <c r="DB59" i="8" s="1"/>
  <c r="DC229" i="4"/>
  <c r="DB65" i="8" s="1"/>
  <c r="DC222" i="4"/>
  <c r="DB58" i="8" s="1"/>
  <c r="DC228" i="4"/>
  <c r="DB64" i="8" s="1"/>
  <c r="DC227" i="4"/>
  <c r="DB63" i="8" s="1"/>
  <c r="DC226" i="4"/>
  <c r="DB62" i="8" s="1"/>
  <c r="DC233" i="4"/>
  <c r="DB69" i="8" s="1"/>
  <c r="DC232" i="4"/>
  <c r="DB68" i="8" s="1"/>
  <c r="DC231" i="4"/>
  <c r="DB67" i="8" s="1"/>
  <c r="DC234" i="4"/>
  <c r="DB70" i="8" s="1"/>
  <c r="DC230" i="4"/>
  <c r="DB66" i="8" s="1"/>
  <c r="DA117" i="7"/>
  <c r="DB15" i="7" s="1"/>
  <c r="DA130" i="7"/>
  <c r="DB28" i="7" s="1"/>
  <c r="DA119" i="7"/>
  <c r="DB17" i="7" s="1"/>
  <c r="DB101" i="7"/>
  <c r="DA121" i="7"/>
  <c r="DB19" i="7" s="1"/>
  <c r="DA116" i="7"/>
  <c r="DB14" i="7" s="1"/>
  <c r="DB99" i="7"/>
  <c r="DE2" i="4"/>
  <c r="DF1" i="4"/>
  <c r="DA131" i="7"/>
  <c r="DB29" i="7" s="1"/>
  <c r="CW91" i="8"/>
  <c r="CW92" i="8"/>
  <c r="DA124" i="7"/>
  <c r="DB22" i="7" s="1"/>
  <c r="DH4" i="24"/>
  <c r="DG78" i="24"/>
  <c r="DG8" i="24"/>
  <c r="DG3" i="24"/>
  <c r="DG112" i="24"/>
  <c r="DA132" i="7"/>
  <c r="DB30" i="7" s="1"/>
  <c r="DE11" i="4"/>
  <c r="DB38" i="6"/>
  <c r="DC18" i="6" s="1"/>
  <c r="CY235" i="4"/>
  <c r="DB103" i="7"/>
  <c r="DA118" i="7"/>
  <c r="DB16" i="7" s="1"/>
  <c r="DA129" i="7"/>
  <c r="DB27" i="7" s="1"/>
  <c r="DA123" i="7"/>
  <c r="DB21" i="7" s="1"/>
  <c r="DA125" i="7"/>
  <c r="DB23" i="7" s="1"/>
  <c r="CY147" i="7"/>
  <c r="CZ33" i="7"/>
  <c r="CZ135" i="7" s="1"/>
  <c r="CM99" i="8"/>
  <c r="CM104" i="8"/>
  <c r="CM106" i="8" s="1"/>
  <c r="CX121" i="8"/>
  <c r="DC24" i="6"/>
  <c r="DC25" i="6"/>
  <c r="DC11" i="6"/>
  <c r="DC30" i="6" s="1"/>
  <c r="DC23" i="6"/>
  <c r="DC3" i="6"/>
  <c r="DC12" i="6"/>
  <c r="DC31" i="6" s="1"/>
  <c r="DD4" i="6"/>
  <c r="DC13" i="6"/>
  <c r="DC32" i="6" s="1"/>
  <c r="DD3" i="4"/>
  <c r="DE4" i="4"/>
  <c r="DB116" i="8"/>
  <c r="DB80" i="8"/>
  <c r="DC4" i="8"/>
  <c r="DC132" i="8" s="1"/>
  <c r="DB11" i="8"/>
  <c r="DB7" i="8"/>
  <c r="DB6" i="8"/>
  <c r="DB5" i="8"/>
  <c r="DB3" i="8"/>
  <c r="DA92" i="7"/>
  <c r="DA126" i="7" s="1"/>
  <c r="DB24" i="7" s="1"/>
  <c r="DA114" i="7"/>
  <c r="DB12" i="7" s="1"/>
  <c r="CY127" i="8"/>
  <c r="CZ155" i="7"/>
  <c r="DA153" i="7"/>
  <c r="CZ128" i="8" s="1"/>
  <c r="CZ13" i="7"/>
  <c r="CZ115" i="7" s="1"/>
  <c r="CY146" i="7"/>
  <c r="DA86" i="7"/>
  <c r="DA120" i="7" s="1"/>
  <c r="DB18" i="7" s="1"/>
  <c r="DD4" i="5"/>
  <c r="DC5" i="5"/>
  <c r="DC3" i="5"/>
  <c r="DB26" i="6"/>
  <c r="DA133" i="8" s="1"/>
  <c r="DB37" i="6"/>
  <c r="DA45" i="6"/>
  <c r="DA40" i="6"/>
  <c r="DB17" i="6"/>
  <c r="DA128" i="7"/>
  <c r="DB26" i="7" s="1"/>
  <c r="DB33" i="6"/>
  <c r="DB100" i="7"/>
  <c r="DA47" i="6"/>
  <c r="DB19" i="6"/>
  <c r="DA152" i="7"/>
  <c r="DA127" i="7"/>
  <c r="DB25" i="7" s="1"/>
  <c r="DB39" i="6"/>
  <c r="DA154" i="7"/>
  <c r="DA75" i="7"/>
  <c r="DA79" i="7"/>
  <c r="BC143" i="7"/>
  <c r="BC148" i="7"/>
  <c r="BD11" i="7"/>
  <c r="CZ217" i="4"/>
  <c r="CY53" i="8" s="1"/>
  <c r="CZ216" i="4"/>
  <c r="CY52" i="8" s="1"/>
  <c r="DC145" i="7"/>
  <c r="DC112" i="7"/>
  <c r="DC151" i="7"/>
  <c r="DC78" i="7"/>
  <c r="DC44" i="7"/>
  <c r="DC10" i="7"/>
  <c r="DC3" i="7"/>
  <c r="DA137" i="7"/>
  <c r="DB35" i="7" s="1"/>
  <c r="DA133" i="7"/>
  <c r="DB31" i="7" s="1"/>
  <c r="DF108" i="7" l="1"/>
  <c r="DF2" i="7"/>
  <c r="DF106" i="7"/>
  <c r="DF104" i="7"/>
  <c r="DF107" i="7"/>
  <c r="DF105" i="7"/>
  <c r="DG1" i="7"/>
  <c r="DG2" i="5"/>
  <c r="DH1" i="5"/>
  <c r="CY120" i="8"/>
  <c r="DH1" i="6"/>
  <c r="DG2" i="6"/>
  <c r="DG2" i="24"/>
  <c r="DH1" i="24"/>
  <c r="DB83" i="4"/>
  <c r="DA27" i="8" s="1"/>
  <c r="DE21" i="4"/>
  <c r="DE22" i="4"/>
  <c r="DE23" i="4"/>
  <c r="DE24" i="4"/>
  <c r="DE20" i="4"/>
  <c r="DE25" i="4"/>
  <c r="DB84" i="4"/>
  <c r="DA28" i="8" s="1"/>
  <c r="DC202" i="4"/>
  <c r="DD26" i="4"/>
  <c r="DA48" i="6"/>
  <c r="CZ74" i="8" s="1"/>
  <c r="CZ121" i="8" s="1"/>
  <c r="DC201" i="4"/>
  <c r="DC62" i="4" s="1"/>
  <c r="DB211" i="4"/>
  <c r="DC115" i="4"/>
  <c r="DB29" i="8" s="1"/>
  <c r="DC206" i="4"/>
  <c r="DC116" i="4" s="1"/>
  <c r="DB30" i="8" s="1"/>
  <c r="DC204" i="4"/>
  <c r="DC203" i="4"/>
  <c r="CZ40" i="8"/>
  <c r="DC215" i="4"/>
  <c r="DB51" i="8" s="1"/>
  <c r="DA43" i="8"/>
  <c r="CY71" i="8"/>
  <c r="CZ28" i="5" s="1"/>
  <c r="CZ23" i="8"/>
  <c r="CY35" i="8"/>
  <c r="CZ19" i="5" s="1"/>
  <c r="CX48" i="8"/>
  <c r="DB198" i="4"/>
  <c r="DD128" i="4"/>
  <c r="DD165" i="4" s="1"/>
  <c r="DD136" i="4"/>
  <c r="DD173" i="4" s="1"/>
  <c r="DD144" i="4"/>
  <c r="DD181" i="4" s="1"/>
  <c r="DD152" i="4"/>
  <c r="DD189" i="4" s="1"/>
  <c r="DD160" i="4"/>
  <c r="DD197" i="4" s="1"/>
  <c r="DD129" i="4"/>
  <c r="DD166" i="4" s="1"/>
  <c r="DD137" i="4"/>
  <c r="DD174" i="4" s="1"/>
  <c r="DD145" i="4"/>
  <c r="DD182" i="4" s="1"/>
  <c r="DD153" i="4"/>
  <c r="DD190" i="4" s="1"/>
  <c r="DD130" i="4"/>
  <c r="DD167" i="4" s="1"/>
  <c r="DD138" i="4"/>
  <c r="DD175" i="4" s="1"/>
  <c r="DD146" i="4"/>
  <c r="DD183" i="4" s="1"/>
  <c r="DD154" i="4"/>
  <c r="DD191" i="4" s="1"/>
  <c r="DD131" i="4"/>
  <c r="DD168" i="4" s="1"/>
  <c r="DD139" i="4"/>
  <c r="DD176" i="4" s="1"/>
  <c r="DD147" i="4"/>
  <c r="DD184" i="4" s="1"/>
  <c r="DD205" i="4" s="1"/>
  <c r="DD155" i="4"/>
  <c r="DD192" i="4" s="1"/>
  <c r="DD132" i="4"/>
  <c r="DD169" i="4" s="1"/>
  <c r="DD140" i="4"/>
  <c r="DD177" i="4" s="1"/>
  <c r="DD149" i="4"/>
  <c r="DD186" i="4" s="1"/>
  <c r="DD156" i="4"/>
  <c r="DD193" i="4" s="1"/>
  <c r="DD133" i="4"/>
  <c r="DD170" i="4" s="1"/>
  <c r="DD141" i="4"/>
  <c r="DD178" i="4" s="1"/>
  <c r="DD151" i="4"/>
  <c r="DD188" i="4" s="1"/>
  <c r="DD157" i="4"/>
  <c r="DD194" i="4" s="1"/>
  <c r="DC161" i="4"/>
  <c r="DD134" i="4"/>
  <c r="DD171" i="4" s="1"/>
  <c r="DD142" i="4"/>
  <c r="DD179" i="4" s="1"/>
  <c r="DD148" i="4"/>
  <c r="DD185" i="4" s="1"/>
  <c r="DD158" i="4"/>
  <c r="DD195" i="4" s="1"/>
  <c r="DD135" i="4"/>
  <c r="DD172" i="4" s="1"/>
  <c r="DD143" i="4"/>
  <c r="DD180" i="4" s="1"/>
  <c r="DD150" i="4"/>
  <c r="DD187" i="4" s="1"/>
  <c r="DD159" i="4"/>
  <c r="DD196" i="4" s="1"/>
  <c r="DD35" i="4"/>
  <c r="DD51" i="4" s="1"/>
  <c r="DD60" i="4" s="1"/>
  <c r="DD99" i="4"/>
  <c r="DD107" i="4" s="1"/>
  <c r="DD33" i="4"/>
  <c r="DD49" i="4" s="1"/>
  <c r="DD58" i="4" s="1"/>
  <c r="DD31" i="4"/>
  <c r="DD47" i="4" s="1"/>
  <c r="DD56" i="4" s="1"/>
  <c r="DD100" i="4"/>
  <c r="DD108" i="4" s="1"/>
  <c r="DD117" i="4" s="1"/>
  <c r="DD32" i="4"/>
  <c r="DD48" i="4" s="1"/>
  <c r="DD57" i="4" s="1"/>
  <c r="DD34" i="4"/>
  <c r="DD50" i="4" s="1"/>
  <c r="DD59" i="4" s="1"/>
  <c r="DA16" i="8"/>
  <c r="DD98" i="4"/>
  <c r="DD106" i="4" s="1"/>
  <c r="DC75" i="4"/>
  <c r="DC79" i="4" s="1"/>
  <c r="DD36" i="4"/>
  <c r="DD102" i="4"/>
  <c r="DD110" i="4" s="1"/>
  <c r="DD119" i="4" s="1"/>
  <c r="DD103" i="4"/>
  <c r="DD111" i="4" s="1"/>
  <c r="DD120" i="4" s="1"/>
  <c r="DC103" i="7"/>
  <c r="DC46" i="7"/>
  <c r="DC80" i="7" s="1"/>
  <c r="DC48" i="7"/>
  <c r="DC82" i="7" s="1"/>
  <c r="DC45" i="7"/>
  <c r="DC47" i="7"/>
  <c r="DC81" i="7" s="1"/>
  <c r="DC52" i="7"/>
  <c r="DC86" i="7" s="1"/>
  <c r="DC53" i="7"/>
  <c r="DC87" i="7" s="1"/>
  <c r="DC49" i="7"/>
  <c r="DC83" i="7" s="1"/>
  <c r="DC50" i="7"/>
  <c r="DC84" i="7" s="1"/>
  <c r="DC55" i="7"/>
  <c r="DC89" i="7" s="1"/>
  <c r="DC58" i="7"/>
  <c r="DC92" i="7" s="1"/>
  <c r="DC60" i="7"/>
  <c r="DC94" i="7" s="1"/>
  <c r="DC54" i="7"/>
  <c r="DC88" i="7" s="1"/>
  <c r="DC56" i="7"/>
  <c r="DC90" i="7" s="1"/>
  <c r="DC61" i="7"/>
  <c r="DC95" i="7" s="1"/>
  <c r="DC57" i="7"/>
  <c r="DC91" i="7" s="1"/>
  <c r="DC59" i="7"/>
  <c r="DC93" i="7" s="1"/>
  <c r="DC65" i="7"/>
  <c r="DC51" i="7"/>
  <c r="DC63" i="7"/>
  <c r="DC97" i="7" s="1"/>
  <c r="DC64" i="7"/>
  <c r="DC98" i="7" s="1"/>
  <c r="DC66" i="7"/>
  <c r="DC70" i="7"/>
  <c r="DC138" i="7" s="1"/>
  <c r="DD36" i="7" s="1"/>
  <c r="DC71" i="7"/>
  <c r="DC139" i="7" s="1"/>
  <c r="DD37" i="7" s="1"/>
  <c r="DC67" i="7"/>
  <c r="DC72" i="7"/>
  <c r="DC140" i="7" s="1"/>
  <c r="DD38" i="7" s="1"/>
  <c r="DC74" i="7"/>
  <c r="DC142" i="7" s="1"/>
  <c r="DD40" i="7" s="1"/>
  <c r="DC68" i="7"/>
  <c r="DC62" i="7"/>
  <c r="DC73" i="7"/>
  <c r="DC141" i="7" s="1"/>
  <c r="DD39" i="7" s="1"/>
  <c r="DC69" i="7"/>
  <c r="DC74" i="4"/>
  <c r="DC78" i="4" s="1"/>
  <c r="DE10" i="4"/>
  <c r="DE103" i="4" s="1"/>
  <c r="DE4" i="7"/>
  <c r="DD5" i="7"/>
  <c r="DD6" i="7" s="1"/>
  <c r="DA44" i="8"/>
  <c r="CZ39" i="8"/>
  <c r="DA45" i="8"/>
  <c r="DA42" i="8"/>
  <c r="DA41" i="8"/>
  <c r="CY38" i="8"/>
  <c r="CY47" i="8" s="1"/>
  <c r="DA46" i="8"/>
  <c r="CZ26" i="8"/>
  <c r="DG2" i="8"/>
  <c r="DH1" i="8"/>
  <c r="DB33" i="8"/>
  <c r="DB21" i="8"/>
  <c r="DB32" i="8"/>
  <c r="DB20" i="8"/>
  <c r="DB31" i="8"/>
  <c r="DB19" i="8"/>
  <c r="DB18" i="8"/>
  <c r="DB34" i="8"/>
  <c r="DB22" i="8"/>
  <c r="DB17" i="8"/>
  <c r="DB121" i="4"/>
  <c r="DA85" i="4"/>
  <c r="DA15" i="8"/>
  <c r="DC112" i="4"/>
  <c r="DD109" i="4"/>
  <c r="DD118" i="4" s="1"/>
  <c r="DB80" i="4"/>
  <c r="DE91" i="4"/>
  <c r="DE90" i="4"/>
  <c r="DB53" i="4"/>
  <c r="DA14" i="8" s="1"/>
  <c r="DB56" i="4"/>
  <c r="DB63" i="4" s="1"/>
  <c r="DE71" i="4"/>
  <c r="DE70" i="4"/>
  <c r="DC47" i="4"/>
  <c r="DE43" i="4"/>
  <c r="DE41" i="4"/>
  <c r="DE42" i="4"/>
  <c r="DE39" i="4"/>
  <c r="DE40" i="4"/>
  <c r="DE44" i="4"/>
  <c r="DE12" i="4"/>
  <c r="DE9" i="4"/>
  <c r="CN104" i="8"/>
  <c r="CN106" i="8" s="1"/>
  <c r="DB20" i="6"/>
  <c r="CP41" i="6"/>
  <c r="DB108" i="8"/>
  <c r="DC100" i="7"/>
  <c r="DC102" i="7"/>
  <c r="DD222" i="4"/>
  <c r="DC58" i="8" s="1"/>
  <c r="DD221" i="4"/>
  <c r="DC57" i="8" s="1"/>
  <c r="DD220" i="4"/>
  <c r="DC56" i="8" s="1"/>
  <c r="DD219" i="4"/>
  <c r="DC55" i="8" s="1"/>
  <c r="DD218" i="4"/>
  <c r="DC54" i="8" s="1"/>
  <c r="DD226" i="4"/>
  <c r="DC62" i="8" s="1"/>
  <c r="DD225" i="4"/>
  <c r="DC61" i="8" s="1"/>
  <c r="DD224" i="4"/>
  <c r="DC60" i="8" s="1"/>
  <c r="DD223" i="4"/>
  <c r="DC59" i="8" s="1"/>
  <c r="DD230" i="4"/>
  <c r="DC66" i="8" s="1"/>
  <c r="DD229" i="4"/>
  <c r="DC65" i="8" s="1"/>
  <c r="DD233" i="4"/>
  <c r="DC69" i="8" s="1"/>
  <c r="DD231" i="4"/>
  <c r="DC67" i="8" s="1"/>
  <c r="DD228" i="4"/>
  <c r="DC64" i="8" s="1"/>
  <c r="DD234" i="4"/>
  <c r="DC70" i="8" s="1"/>
  <c r="DD232" i="4"/>
  <c r="DC68" i="8" s="1"/>
  <c r="DD227" i="4"/>
  <c r="DC63" i="8" s="1"/>
  <c r="DD127" i="4"/>
  <c r="DD164" i="4" s="1"/>
  <c r="DC99" i="7"/>
  <c r="DB117" i="7"/>
  <c r="DC15" i="7" s="1"/>
  <c r="DB46" i="6"/>
  <c r="DB130" i="7"/>
  <c r="DC28" i="7" s="1"/>
  <c r="DB153" i="7"/>
  <c r="DA128" i="8" s="1"/>
  <c r="DB154" i="7"/>
  <c r="DB137" i="7"/>
  <c r="DC35" i="7" s="1"/>
  <c r="DF2" i="4"/>
  <c r="DG1" i="4"/>
  <c r="CX91" i="8"/>
  <c r="CX92" i="8"/>
  <c r="DB128" i="7"/>
  <c r="DC26" i="7" s="1"/>
  <c r="DH3" i="24"/>
  <c r="DI4" i="24"/>
  <c r="DH8" i="24"/>
  <c r="DH78" i="24"/>
  <c r="DH112" i="24"/>
  <c r="DB133" i="7"/>
  <c r="DC31" i="7" s="1"/>
  <c r="DB114" i="7"/>
  <c r="DC12" i="7" s="1"/>
  <c r="DB123" i="7"/>
  <c r="DC21" i="7" s="1"/>
  <c r="DB75" i="7"/>
  <c r="DB120" i="7"/>
  <c r="DC18" i="7" s="1"/>
  <c r="DB121" i="7"/>
  <c r="DC19" i="7" s="1"/>
  <c r="DB129" i="7"/>
  <c r="DC27" i="7" s="1"/>
  <c r="DB122" i="7"/>
  <c r="DC20" i="7" s="1"/>
  <c r="DF11" i="4"/>
  <c r="DB85" i="7"/>
  <c r="DB119" i="7" s="1"/>
  <c r="DC17" i="7" s="1"/>
  <c r="DA109" i="7"/>
  <c r="CZ73" i="8" s="1"/>
  <c r="DB124" i="7"/>
  <c r="DC22" i="7" s="1"/>
  <c r="DB132" i="7"/>
  <c r="DC30" i="7" s="1"/>
  <c r="DB126" i="7"/>
  <c r="DC24" i="7" s="1"/>
  <c r="DB97" i="7"/>
  <c r="DB131" i="7" s="1"/>
  <c r="DC29" i="7" s="1"/>
  <c r="DC116" i="8"/>
  <c r="DC80" i="8"/>
  <c r="DD4" i="8"/>
  <c r="DD132" i="8" s="1"/>
  <c r="DC11" i="8"/>
  <c r="DC7" i="8"/>
  <c r="DC6" i="8"/>
  <c r="DC5" i="8"/>
  <c r="DC3" i="8"/>
  <c r="DC39" i="6"/>
  <c r="DB82" i="7"/>
  <c r="DB116" i="7" s="1"/>
  <c r="DC14" i="7" s="1"/>
  <c r="DC38" i="6"/>
  <c r="CZ147" i="7"/>
  <c r="DA33" i="7"/>
  <c r="DA135" i="7" s="1"/>
  <c r="DB47" i="6"/>
  <c r="DC19" i="6"/>
  <c r="DC20" i="6" s="1"/>
  <c r="DB40" i="6"/>
  <c r="DB45" i="6"/>
  <c r="DC17" i="6"/>
  <c r="CZ146" i="7"/>
  <c r="DA13" i="7"/>
  <c r="DA115" i="7" s="1"/>
  <c r="BD113" i="7"/>
  <c r="BD41" i="7"/>
  <c r="BB93" i="8"/>
  <c r="BB94" i="8" s="1"/>
  <c r="BC149" i="7"/>
  <c r="DB127" i="7"/>
  <c r="DC25" i="7" s="1"/>
  <c r="DB102" i="7"/>
  <c r="DB136" i="7" s="1"/>
  <c r="DC34" i="7" s="1"/>
  <c r="DA216" i="4"/>
  <c r="CZ52" i="8" s="1"/>
  <c r="DA217" i="4"/>
  <c r="CZ53" i="8" s="1"/>
  <c r="DE3" i="4"/>
  <c r="DF4" i="4"/>
  <c r="DD24" i="6"/>
  <c r="DD23" i="6"/>
  <c r="DD3" i="6"/>
  <c r="DD12" i="6"/>
  <c r="DD31" i="6" s="1"/>
  <c r="DE4" i="6"/>
  <c r="DD25" i="6"/>
  <c r="DD13" i="6"/>
  <c r="DD32" i="6" s="1"/>
  <c r="DD11" i="6"/>
  <c r="DD30" i="6" s="1"/>
  <c r="DB118" i="7"/>
  <c r="DC16" i="7" s="1"/>
  <c r="DB125" i="7"/>
  <c r="DC23" i="7" s="1"/>
  <c r="CZ127" i="8"/>
  <c r="CZ129" i="8" s="1"/>
  <c r="DA155" i="7"/>
  <c r="DD145" i="7"/>
  <c r="DD112" i="7"/>
  <c r="DD151" i="7"/>
  <c r="DD78" i="7"/>
  <c r="DD44" i="7"/>
  <c r="DD10" i="7"/>
  <c r="DD3" i="7"/>
  <c r="CZ235" i="4"/>
  <c r="DB134" i="7"/>
  <c r="DC32" i="7" s="1"/>
  <c r="DB152" i="7"/>
  <c r="DB81" i="7"/>
  <c r="DD5" i="5"/>
  <c r="DD3" i="5"/>
  <c r="DE4" i="5"/>
  <c r="DC37" i="6"/>
  <c r="DC26" i="6"/>
  <c r="DB133" i="8" s="1"/>
  <c r="DA134" i="8"/>
  <c r="DA136" i="8" s="1"/>
  <c r="CY129" i="8"/>
  <c r="DC33" i="6"/>
  <c r="DG107" i="7" l="1"/>
  <c r="DG106" i="7"/>
  <c r="DG108" i="7"/>
  <c r="DH1" i="7"/>
  <c r="DG104" i="7"/>
  <c r="DG105" i="7"/>
  <c r="DG2" i="7"/>
  <c r="DI1" i="5"/>
  <c r="DH2" i="5"/>
  <c r="CZ120" i="8"/>
  <c r="DI1" i="6"/>
  <c r="DH2" i="6"/>
  <c r="DH2" i="24"/>
  <c r="DI1" i="24"/>
  <c r="DF24" i="4"/>
  <c r="DF21" i="4"/>
  <c r="DF22" i="4"/>
  <c r="DF23" i="4"/>
  <c r="DF20" i="4"/>
  <c r="DF25" i="4"/>
  <c r="DC83" i="4"/>
  <c r="DB27" i="8" s="1"/>
  <c r="DD204" i="4"/>
  <c r="DD201" i="4"/>
  <c r="DD62" i="4" s="1"/>
  <c r="DE26" i="4"/>
  <c r="DC211" i="4"/>
  <c r="DD206" i="4"/>
  <c r="DD116" i="4" s="1"/>
  <c r="DC30" i="8" s="1"/>
  <c r="DC84" i="4"/>
  <c r="DB28" i="8" s="1"/>
  <c r="DD115" i="4"/>
  <c r="DC29" i="8" s="1"/>
  <c r="DD203" i="4"/>
  <c r="DD202" i="4"/>
  <c r="DB48" i="6"/>
  <c r="DA74" i="8" s="1"/>
  <c r="DA121" i="8" s="1"/>
  <c r="DD215" i="4"/>
  <c r="DC51" i="8" s="1"/>
  <c r="DB16" i="8"/>
  <c r="DA40" i="8"/>
  <c r="CZ71" i="8"/>
  <c r="DA28" i="5" s="1"/>
  <c r="CZ35" i="8"/>
  <c r="DA19" i="5" s="1"/>
  <c r="DA23" i="8"/>
  <c r="CX72" i="8"/>
  <c r="CX75" i="8" s="1"/>
  <c r="CY40" i="5" s="1"/>
  <c r="CY48" i="8"/>
  <c r="CY72" i="8"/>
  <c r="CY75" i="8" s="1"/>
  <c r="CZ40" i="5" s="1"/>
  <c r="DC198" i="4"/>
  <c r="DE132" i="4"/>
  <c r="DE169" i="4" s="1"/>
  <c r="DE131" i="4"/>
  <c r="DE168" i="4" s="1"/>
  <c r="DE158" i="4"/>
  <c r="DE195" i="4" s="1"/>
  <c r="DE139" i="4"/>
  <c r="DE176" i="4" s="1"/>
  <c r="DE140" i="4"/>
  <c r="DE177" i="4" s="1"/>
  <c r="DE149" i="4"/>
  <c r="DE186" i="4" s="1"/>
  <c r="DE150" i="4"/>
  <c r="DE187" i="4" s="1"/>
  <c r="DE157" i="4"/>
  <c r="DE194" i="4" s="1"/>
  <c r="DE128" i="4"/>
  <c r="DE165" i="4" s="1"/>
  <c r="DE134" i="4"/>
  <c r="DE171" i="4" s="1"/>
  <c r="DE142" i="4"/>
  <c r="DE179" i="4" s="1"/>
  <c r="DE152" i="4"/>
  <c r="DE189" i="4" s="1"/>
  <c r="DE160" i="4"/>
  <c r="DE197" i="4" s="1"/>
  <c r="DE129" i="4"/>
  <c r="DE166" i="4" s="1"/>
  <c r="DE135" i="4"/>
  <c r="DE172" i="4" s="1"/>
  <c r="DE148" i="4"/>
  <c r="DE185" i="4" s="1"/>
  <c r="DE153" i="4"/>
  <c r="DE190" i="4" s="1"/>
  <c r="DE130" i="4"/>
  <c r="DE167" i="4" s="1"/>
  <c r="DE136" i="4"/>
  <c r="DE173" i="4" s="1"/>
  <c r="DE145" i="4"/>
  <c r="DE182" i="4" s="1"/>
  <c r="DE154" i="4"/>
  <c r="DE191" i="4" s="1"/>
  <c r="DE141" i="4"/>
  <c r="DE178" i="4" s="1"/>
  <c r="DE137" i="4"/>
  <c r="DE174" i="4" s="1"/>
  <c r="DE146" i="4"/>
  <c r="DE183" i="4" s="1"/>
  <c r="DE155" i="4"/>
  <c r="DE192" i="4" s="1"/>
  <c r="DD161" i="4"/>
  <c r="DE144" i="4"/>
  <c r="DE181" i="4" s="1"/>
  <c r="DE138" i="4"/>
  <c r="DE175" i="4" s="1"/>
  <c r="DE147" i="4"/>
  <c r="DE184" i="4" s="1"/>
  <c r="DE205" i="4" s="1"/>
  <c r="DE156" i="4"/>
  <c r="DE193" i="4" s="1"/>
  <c r="DE133" i="4"/>
  <c r="DE170" i="4" s="1"/>
  <c r="DE143" i="4"/>
  <c r="DE180" i="4" s="1"/>
  <c r="DE151" i="4"/>
  <c r="DE188" i="4" s="1"/>
  <c r="DE159" i="4"/>
  <c r="DE196" i="4" s="1"/>
  <c r="DE98" i="4"/>
  <c r="DE106" i="4" s="1"/>
  <c r="DE99" i="4"/>
  <c r="DE107" i="4" s="1"/>
  <c r="DE35" i="4"/>
  <c r="DE51" i="4" s="1"/>
  <c r="DE60" i="4" s="1"/>
  <c r="DD74" i="4"/>
  <c r="DD78" i="4" s="1"/>
  <c r="DD75" i="4"/>
  <c r="DD79" i="4" s="1"/>
  <c r="DE100" i="4"/>
  <c r="DE108" i="4" s="1"/>
  <c r="DE117" i="4" s="1"/>
  <c r="DC137" i="7"/>
  <c r="DD35" i="7" s="1"/>
  <c r="DD52" i="4"/>
  <c r="DD61" i="4" s="1"/>
  <c r="DE31" i="4"/>
  <c r="DE47" i="4" s="1"/>
  <c r="DE56" i="4" s="1"/>
  <c r="DE101" i="4"/>
  <c r="DE109" i="4" s="1"/>
  <c r="DE118" i="4" s="1"/>
  <c r="DE102" i="4"/>
  <c r="DE110" i="4" s="1"/>
  <c r="DE119" i="4" s="1"/>
  <c r="DF10" i="4"/>
  <c r="DF99" i="4" s="1"/>
  <c r="DE33" i="4"/>
  <c r="DE32" i="4"/>
  <c r="DE48" i="4" s="1"/>
  <c r="DE57" i="4" s="1"/>
  <c r="DE34" i="4"/>
  <c r="DE50" i="4" s="1"/>
  <c r="DE59" i="4" s="1"/>
  <c r="DD46" i="7"/>
  <c r="DD80" i="7" s="1"/>
  <c r="DD47" i="7"/>
  <c r="DD50" i="7"/>
  <c r="DD84" i="7" s="1"/>
  <c r="DD52" i="7"/>
  <c r="DD86" i="7" s="1"/>
  <c r="DD54" i="7"/>
  <c r="DD51" i="7"/>
  <c r="DD85" i="7" s="1"/>
  <c r="DD53" i="7"/>
  <c r="DD87" i="7" s="1"/>
  <c r="DD45" i="7"/>
  <c r="DD79" i="7" s="1"/>
  <c r="DD55" i="7"/>
  <c r="DD89" i="7" s="1"/>
  <c r="DD57" i="7"/>
  <c r="DD91" i="7" s="1"/>
  <c r="DD48" i="7"/>
  <c r="DD82" i="7" s="1"/>
  <c r="DD56" i="7"/>
  <c r="DD90" i="7" s="1"/>
  <c r="DD63" i="7"/>
  <c r="DD97" i="7" s="1"/>
  <c r="DD61" i="7"/>
  <c r="DD95" i="7" s="1"/>
  <c r="DD58" i="7"/>
  <c r="DD59" i="7"/>
  <c r="DD93" i="7" s="1"/>
  <c r="DD49" i="7"/>
  <c r="DD83" i="7" s="1"/>
  <c r="DD62" i="7"/>
  <c r="DD96" i="7" s="1"/>
  <c r="DD64" i="7"/>
  <c r="DD98" i="7" s="1"/>
  <c r="DD65" i="7"/>
  <c r="DD67" i="7"/>
  <c r="DD71" i="7"/>
  <c r="DD139" i="7" s="1"/>
  <c r="DE37" i="7" s="1"/>
  <c r="DD66" i="7"/>
  <c r="DD60" i="7"/>
  <c r="DD94" i="7" s="1"/>
  <c r="DD69" i="7"/>
  <c r="DD70" i="7"/>
  <c r="DD138" i="7" s="1"/>
  <c r="DE36" i="7" s="1"/>
  <c r="DD74" i="7"/>
  <c r="DD142" i="7" s="1"/>
  <c r="DE40" i="7" s="1"/>
  <c r="DD72" i="7"/>
  <c r="DD140" i="7" s="1"/>
  <c r="DE38" i="7" s="1"/>
  <c r="DD68" i="7"/>
  <c r="DD73" i="7"/>
  <c r="DD141" i="7" s="1"/>
  <c r="DE39" i="7" s="1"/>
  <c r="DE36" i="4"/>
  <c r="DE52" i="4" s="1"/>
  <c r="DE61" i="4" s="1"/>
  <c r="DF4" i="7"/>
  <c r="DE5" i="7"/>
  <c r="DE6" i="7" s="1"/>
  <c r="DB42" i="8"/>
  <c r="DB41" i="8"/>
  <c r="DB44" i="8"/>
  <c r="DB43" i="8"/>
  <c r="DA39" i="8"/>
  <c r="DB46" i="8"/>
  <c r="DB45" i="8"/>
  <c r="CZ38" i="8"/>
  <c r="CZ47" i="8" s="1"/>
  <c r="DA26" i="8"/>
  <c r="DI1" i="8"/>
  <c r="DH2" i="8"/>
  <c r="DC33" i="8"/>
  <c r="DC21" i="8"/>
  <c r="DC31" i="8"/>
  <c r="DC19" i="8"/>
  <c r="DC32" i="8"/>
  <c r="DC20" i="8"/>
  <c r="DC121" i="4"/>
  <c r="DC34" i="8"/>
  <c r="DC22" i="8"/>
  <c r="DC17" i="8"/>
  <c r="DC18" i="8"/>
  <c r="DB15" i="8"/>
  <c r="DE111" i="4"/>
  <c r="DE120" i="4" s="1"/>
  <c r="DD112" i="4"/>
  <c r="DC80" i="4"/>
  <c r="DB85" i="4"/>
  <c r="DF90" i="4"/>
  <c r="DF91" i="4"/>
  <c r="DC53" i="4"/>
  <c r="DB14" i="8" s="1"/>
  <c r="DC56" i="4"/>
  <c r="DC63" i="4" s="1"/>
  <c r="DF71" i="4"/>
  <c r="DF70" i="4"/>
  <c r="DF39" i="4"/>
  <c r="DF42" i="4"/>
  <c r="DF40" i="4"/>
  <c r="DF41" i="4"/>
  <c r="DF44" i="4"/>
  <c r="DF43" i="4"/>
  <c r="DF12" i="4"/>
  <c r="DF9" i="4"/>
  <c r="DC153" i="7"/>
  <c r="DB128" i="8" s="1"/>
  <c r="DC108" i="8"/>
  <c r="CQ41" i="6"/>
  <c r="DC133" i="7"/>
  <c r="DD31" i="7" s="1"/>
  <c r="DC114" i="7"/>
  <c r="DD12" i="7" s="1"/>
  <c r="DC136" i="7"/>
  <c r="DD34" i="7" s="1"/>
  <c r="DC129" i="7"/>
  <c r="DD27" i="7" s="1"/>
  <c r="DC117" i="7"/>
  <c r="DD15" i="7" s="1"/>
  <c r="DE222" i="4"/>
  <c r="DD58" i="8" s="1"/>
  <c r="DE221" i="4"/>
  <c r="DD57" i="8" s="1"/>
  <c r="DE220" i="4"/>
  <c r="DD56" i="8" s="1"/>
  <c r="DE219" i="4"/>
  <c r="DD55" i="8" s="1"/>
  <c r="DE227" i="4"/>
  <c r="DD63" i="8" s="1"/>
  <c r="DE226" i="4"/>
  <c r="DD62" i="8" s="1"/>
  <c r="DE218" i="4"/>
  <c r="DD54" i="8" s="1"/>
  <c r="DE225" i="4"/>
  <c r="DD61" i="8" s="1"/>
  <c r="DE224" i="4"/>
  <c r="DD60" i="8" s="1"/>
  <c r="DE223" i="4"/>
  <c r="DD59" i="8" s="1"/>
  <c r="DE230" i="4"/>
  <c r="DD66" i="8" s="1"/>
  <c r="DE228" i="4"/>
  <c r="DD64" i="8" s="1"/>
  <c r="DE232" i="4"/>
  <c r="DD68" i="8" s="1"/>
  <c r="DE231" i="4"/>
  <c r="DD67" i="8" s="1"/>
  <c r="DE234" i="4"/>
  <c r="DD70" i="8" s="1"/>
  <c r="DE233" i="4"/>
  <c r="DD69" i="8" s="1"/>
  <c r="DE229" i="4"/>
  <c r="DD65" i="8" s="1"/>
  <c r="DE127" i="4"/>
  <c r="DE164" i="4" s="1"/>
  <c r="DC124" i="7"/>
  <c r="DD22" i="7" s="1"/>
  <c r="DC132" i="7"/>
  <c r="DD30" i="7" s="1"/>
  <c r="DC101" i="7"/>
  <c r="DC128" i="7"/>
  <c r="DD26" i="7" s="1"/>
  <c r="DC123" i="7"/>
  <c r="DD21" i="7" s="1"/>
  <c r="DC131" i="7"/>
  <c r="DD29" i="7" s="1"/>
  <c r="DC134" i="7"/>
  <c r="DD32" i="7" s="1"/>
  <c r="DC116" i="7"/>
  <c r="DD14" i="7" s="1"/>
  <c r="DH1" i="4"/>
  <c r="DG2" i="4"/>
  <c r="CY92" i="8"/>
  <c r="CY91" i="8"/>
  <c r="DC121" i="7"/>
  <c r="DD19" i="7" s="1"/>
  <c r="DI8" i="24"/>
  <c r="DI3" i="24"/>
  <c r="DJ4" i="24"/>
  <c r="DI112" i="24"/>
  <c r="DI78" i="24"/>
  <c r="DC126" i="7"/>
  <c r="DD24" i="7" s="1"/>
  <c r="DC122" i="7"/>
  <c r="DD20" i="7" s="1"/>
  <c r="DG11" i="4"/>
  <c r="DB109" i="7"/>
  <c r="DA73" i="8" s="1"/>
  <c r="DC96" i="7"/>
  <c r="DC130" i="7" s="1"/>
  <c r="DD28" i="7" s="1"/>
  <c r="DD103" i="7"/>
  <c r="DD39" i="6"/>
  <c r="DF4" i="5"/>
  <c r="DE5" i="5"/>
  <c r="DE3" i="5"/>
  <c r="DC154" i="7"/>
  <c r="DC75" i="7"/>
  <c r="DC79" i="7"/>
  <c r="DE24" i="6"/>
  <c r="DE25" i="6"/>
  <c r="DE12" i="6"/>
  <c r="DE31" i="6" s="1"/>
  <c r="DF4" i="6"/>
  <c r="DE13" i="6"/>
  <c r="DE32" i="6" s="1"/>
  <c r="DE11" i="6"/>
  <c r="DE30" i="6" s="1"/>
  <c r="DE23" i="6"/>
  <c r="DE3" i="6"/>
  <c r="DC127" i="7"/>
  <c r="DD25" i="7" s="1"/>
  <c r="DA147" i="7"/>
  <c r="DB33" i="7"/>
  <c r="DB135" i="7" s="1"/>
  <c r="DC85" i="7"/>
  <c r="DC119" i="7" s="1"/>
  <c r="DD17" i="7" s="1"/>
  <c r="DC152" i="7"/>
  <c r="DD102" i="7"/>
  <c r="DF3" i="4"/>
  <c r="DG4" i="4"/>
  <c r="BE11" i="7"/>
  <c r="BD148" i="7"/>
  <c r="BD143" i="7"/>
  <c r="DC46" i="6"/>
  <c r="DD18" i="6"/>
  <c r="DB217" i="4"/>
  <c r="DA53" i="8" s="1"/>
  <c r="DB216" i="4"/>
  <c r="DA52" i="8" s="1"/>
  <c r="DB134" i="8"/>
  <c r="DB136" i="8" s="1"/>
  <c r="CO99" i="8"/>
  <c r="CO104" i="8"/>
  <c r="CO106" i="8" s="1"/>
  <c r="DC40" i="6"/>
  <c r="DC45" i="6"/>
  <c r="DD17" i="6"/>
  <c r="DC118" i="7"/>
  <c r="DD16" i="7" s="1"/>
  <c r="DD37" i="6"/>
  <c r="DD26" i="6"/>
  <c r="DC133" i="8" s="1"/>
  <c r="DC47" i="6"/>
  <c r="DD19" i="6"/>
  <c r="DC120" i="7"/>
  <c r="DD18" i="7" s="1"/>
  <c r="DA127" i="8"/>
  <c r="DB155" i="7"/>
  <c r="DE145" i="7"/>
  <c r="DE112" i="7"/>
  <c r="DE151" i="7"/>
  <c r="DE78" i="7"/>
  <c r="DE44" i="7"/>
  <c r="DE10" i="7"/>
  <c r="DE3" i="7"/>
  <c r="DD100" i="7"/>
  <c r="DD38" i="6"/>
  <c r="DA235" i="4"/>
  <c r="DD116" i="8"/>
  <c r="DD80" i="8"/>
  <c r="DD11" i="8"/>
  <c r="DD7" i="8"/>
  <c r="DD6" i="8"/>
  <c r="DD5" i="8"/>
  <c r="DD3" i="8"/>
  <c r="DE4" i="8"/>
  <c r="DE132" i="8" s="1"/>
  <c r="DC125" i="7"/>
  <c r="DD23" i="7" s="1"/>
  <c r="DD33" i="6"/>
  <c r="DB13" i="7"/>
  <c r="DB115" i="7" s="1"/>
  <c r="DA146" i="7"/>
  <c r="DH107" i="7" l="1"/>
  <c r="DH2" i="7"/>
  <c r="DH104" i="7"/>
  <c r="DH108" i="7"/>
  <c r="DI1" i="7"/>
  <c r="DH106" i="7"/>
  <c r="DH105" i="7"/>
  <c r="DJ1" i="5"/>
  <c r="DI2" i="5"/>
  <c r="DA120" i="8"/>
  <c r="DJ1" i="6"/>
  <c r="DI2" i="6"/>
  <c r="DJ1" i="24"/>
  <c r="DI2" i="24"/>
  <c r="DG24" i="4"/>
  <c r="DG20" i="4"/>
  <c r="DG21" i="4"/>
  <c r="DG25" i="4"/>
  <c r="DG23" i="4"/>
  <c r="DG22" i="4"/>
  <c r="DC48" i="6"/>
  <c r="DB74" i="8" s="1"/>
  <c r="DB121" i="8" s="1"/>
  <c r="DD84" i="4"/>
  <c r="DC28" i="8" s="1"/>
  <c r="DE201" i="4"/>
  <c r="DE62" i="4" s="1"/>
  <c r="DE115" i="4"/>
  <c r="DD29" i="8" s="1"/>
  <c r="DE206" i="4"/>
  <c r="DE116" i="4" s="1"/>
  <c r="DD30" i="8" s="1"/>
  <c r="DD83" i="4"/>
  <c r="DF26" i="4"/>
  <c r="DD211" i="4"/>
  <c r="DD63" i="4"/>
  <c r="DC26" i="8" s="1"/>
  <c r="DE204" i="4"/>
  <c r="DE202" i="4"/>
  <c r="DE203" i="4"/>
  <c r="DB40" i="8"/>
  <c r="DE215" i="4"/>
  <c r="DD51" i="8" s="1"/>
  <c r="DA71" i="8"/>
  <c r="DB28" i="5" s="1"/>
  <c r="DA35" i="8"/>
  <c r="DB19" i="5" s="1"/>
  <c r="DB23" i="8"/>
  <c r="CZ48" i="8"/>
  <c r="DD198" i="4"/>
  <c r="DF132" i="4"/>
  <c r="DF169" i="4" s="1"/>
  <c r="DF140" i="4"/>
  <c r="DF177" i="4" s="1"/>
  <c r="DF149" i="4"/>
  <c r="DF186" i="4" s="1"/>
  <c r="DF155" i="4"/>
  <c r="DF192" i="4" s="1"/>
  <c r="DF133" i="4"/>
  <c r="DF170" i="4" s="1"/>
  <c r="DF143" i="4"/>
  <c r="DF180" i="4" s="1"/>
  <c r="DF150" i="4"/>
  <c r="DF187" i="4" s="1"/>
  <c r="DF160" i="4"/>
  <c r="DF197" i="4" s="1"/>
  <c r="DF130" i="4"/>
  <c r="DF167" i="4" s="1"/>
  <c r="DF134" i="4"/>
  <c r="DF171" i="4" s="1"/>
  <c r="DF144" i="4"/>
  <c r="DF181" i="4" s="1"/>
  <c r="DF151" i="4"/>
  <c r="DF188" i="4" s="1"/>
  <c r="DF156" i="4"/>
  <c r="DF193" i="4" s="1"/>
  <c r="DF128" i="4"/>
  <c r="DF165" i="4" s="1"/>
  <c r="DF135" i="4"/>
  <c r="DF172" i="4" s="1"/>
  <c r="DF148" i="4"/>
  <c r="DF185" i="4" s="1"/>
  <c r="DF159" i="4"/>
  <c r="DF196" i="4" s="1"/>
  <c r="DE161" i="4"/>
  <c r="DF129" i="4"/>
  <c r="DF166" i="4" s="1"/>
  <c r="DF136" i="4"/>
  <c r="DF173" i="4" s="1"/>
  <c r="DF158" i="4"/>
  <c r="DF195" i="4" s="1"/>
  <c r="DF157" i="4"/>
  <c r="DF194" i="4" s="1"/>
  <c r="DF142" i="4"/>
  <c r="DF179" i="4" s="1"/>
  <c r="DF137" i="4"/>
  <c r="DF174" i="4" s="1"/>
  <c r="DF145" i="4"/>
  <c r="DF182" i="4" s="1"/>
  <c r="DF152" i="4"/>
  <c r="DF189" i="4" s="1"/>
  <c r="DF141" i="4"/>
  <c r="DF178" i="4" s="1"/>
  <c r="DF138" i="4"/>
  <c r="DF175" i="4" s="1"/>
  <c r="DF146" i="4"/>
  <c r="DF183" i="4" s="1"/>
  <c r="DF153" i="4"/>
  <c r="DF190" i="4" s="1"/>
  <c r="DF131" i="4"/>
  <c r="DF168" i="4" s="1"/>
  <c r="DF139" i="4"/>
  <c r="DF176" i="4" s="1"/>
  <c r="DF147" i="4"/>
  <c r="DF184" i="4" s="1"/>
  <c r="DF205" i="4" s="1"/>
  <c r="DF154" i="4"/>
  <c r="DF191" i="4" s="1"/>
  <c r="DC16" i="8"/>
  <c r="DD137" i="7"/>
  <c r="DE35" i="7" s="1"/>
  <c r="DF102" i="4"/>
  <c r="DF110" i="4" s="1"/>
  <c r="DF119" i="4" s="1"/>
  <c r="DF33" i="4"/>
  <c r="DF49" i="4" s="1"/>
  <c r="DF58" i="4" s="1"/>
  <c r="DF34" i="4"/>
  <c r="DF50" i="4" s="1"/>
  <c r="DF59" i="4" s="1"/>
  <c r="DF35" i="4"/>
  <c r="DF51" i="4" s="1"/>
  <c r="DF60" i="4" s="1"/>
  <c r="DF36" i="4"/>
  <c r="DF52" i="4" s="1"/>
  <c r="DF61" i="4" s="1"/>
  <c r="DF103" i="4"/>
  <c r="DF111" i="4" s="1"/>
  <c r="DF120" i="4" s="1"/>
  <c r="DD53" i="4"/>
  <c r="DC14" i="8" s="1"/>
  <c r="DF101" i="4"/>
  <c r="DF109" i="4" s="1"/>
  <c r="DF118" i="4" s="1"/>
  <c r="DF31" i="4"/>
  <c r="DF47" i="4" s="1"/>
  <c r="DF56" i="4" s="1"/>
  <c r="DF100" i="4"/>
  <c r="DF108" i="4" s="1"/>
  <c r="DF117" i="4" s="1"/>
  <c r="DE75" i="4"/>
  <c r="DE79" i="4" s="1"/>
  <c r="DF98" i="4"/>
  <c r="DF106" i="4" s="1"/>
  <c r="DE49" i="4"/>
  <c r="DE58" i="4" s="1"/>
  <c r="DE45" i="7"/>
  <c r="DE79" i="7" s="1"/>
  <c r="DE47" i="7"/>
  <c r="DE81" i="7" s="1"/>
  <c r="DE46" i="7"/>
  <c r="DE80" i="7" s="1"/>
  <c r="DE48" i="7"/>
  <c r="DE82" i="7" s="1"/>
  <c r="DE50" i="7"/>
  <c r="DE84" i="7" s="1"/>
  <c r="DE52" i="7"/>
  <c r="DE86" i="7" s="1"/>
  <c r="DE54" i="7"/>
  <c r="DE88" i="7" s="1"/>
  <c r="DE49" i="7"/>
  <c r="DE83" i="7" s="1"/>
  <c r="DE51" i="7"/>
  <c r="DE85" i="7" s="1"/>
  <c r="DE53" i="7"/>
  <c r="DE87" i="7" s="1"/>
  <c r="DE55" i="7"/>
  <c r="DE89" i="7" s="1"/>
  <c r="DE57" i="7"/>
  <c r="DE91" i="7" s="1"/>
  <c r="DE56" i="7"/>
  <c r="DE90" i="7" s="1"/>
  <c r="DE63" i="7"/>
  <c r="DE97" i="7" s="1"/>
  <c r="DE58" i="7"/>
  <c r="DE92" i="7" s="1"/>
  <c r="DE61" i="7"/>
  <c r="DE95" i="7" s="1"/>
  <c r="DE62" i="7"/>
  <c r="DE96" i="7" s="1"/>
  <c r="DE64" i="7"/>
  <c r="DE98" i="7" s="1"/>
  <c r="DE59" i="7"/>
  <c r="DE93" i="7" s="1"/>
  <c r="DE65" i="7"/>
  <c r="DE67" i="7"/>
  <c r="DE71" i="7"/>
  <c r="DE139" i="7" s="1"/>
  <c r="DF37" i="7" s="1"/>
  <c r="DE66" i="7"/>
  <c r="DE60" i="7"/>
  <c r="DE94" i="7" s="1"/>
  <c r="DE72" i="7"/>
  <c r="DE140" i="7" s="1"/>
  <c r="DF38" i="7" s="1"/>
  <c r="DE74" i="7"/>
  <c r="DE142" i="7" s="1"/>
  <c r="DF40" i="7" s="1"/>
  <c r="DE69" i="7"/>
  <c r="DE73" i="7"/>
  <c r="DE141" i="7" s="1"/>
  <c r="DF39" i="7" s="1"/>
  <c r="DE68" i="7"/>
  <c r="DE70" i="7"/>
  <c r="DE138" i="7" s="1"/>
  <c r="DF36" i="7" s="1"/>
  <c r="DE74" i="4"/>
  <c r="DE78" i="4" s="1"/>
  <c r="DG10" i="4"/>
  <c r="DG101" i="4" s="1"/>
  <c r="DF32" i="4"/>
  <c r="DG4" i="7"/>
  <c r="DF5" i="7"/>
  <c r="DF6" i="7" s="1"/>
  <c r="DC44" i="8"/>
  <c r="DC42" i="8"/>
  <c r="DC41" i="8"/>
  <c r="DB39" i="8"/>
  <c r="DC43" i="8"/>
  <c r="DC45" i="8"/>
  <c r="DA38" i="8"/>
  <c r="DA47" i="8" s="1"/>
  <c r="DC46" i="8"/>
  <c r="DB26" i="8"/>
  <c r="DJ1" i="8"/>
  <c r="DI2" i="8"/>
  <c r="DD33" i="8"/>
  <c r="DD21" i="8"/>
  <c r="DD31" i="8"/>
  <c r="DD19" i="8"/>
  <c r="DD17" i="8"/>
  <c r="DD34" i="8"/>
  <c r="DD22" i="8"/>
  <c r="DD32" i="8"/>
  <c r="DD20" i="8"/>
  <c r="DD18" i="8"/>
  <c r="DC15" i="8"/>
  <c r="DD121" i="4"/>
  <c r="DE112" i="4"/>
  <c r="DD80" i="4"/>
  <c r="DC85" i="4"/>
  <c r="DF107" i="4"/>
  <c r="DG91" i="4"/>
  <c r="DG90" i="4"/>
  <c r="DG71" i="4"/>
  <c r="DG70" i="4"/>
  <c r="DG40" i="4"/>
  <c r="DG39" i="4"/>
  <c r="DG43" i="4"/>
  <c r="DG44" i="4"/>
  <c r="DG42" i="4"/>
  <c r="DG41" i="4"/>
  <c r="DG12" i="4"/>
  <c r="DG9" i="4"/>
  <c r="DD108" i="8"/>
  <c r="CR41" i="6"/>
  <c r="DD129" i="7"/>
  <c r="DE27" i="7" s="1"/>
  <c r="DD117" i="7"/>
  <c r="DE15" i="7" s="1"/>
  <c r="DF127" i="4"/>
  <c r="DF164" i="4" s="1"/>
  <c r="DF218" i="4"/>
  <c r="DE54" i="8" s="1"/>
  <c r="DF222" i="4"/>
  <c r="DE58" i="8" s="1"/>
  <c r="DF220" i="4"/>
  <c r="DE56" i="8" s="1"/>
  <c r="DF219" i="4"/>
  <c r="DE55" i="8" s="1"/>
  <c r="DF221" i="4"/>
  <c r="DE57" i="8" s="1"/>
  <c r="DF225" i="4"/>
  <c r="DE61" i="8" s="1"/>
  <c r="DF224" i="4"/>
  <c r="DE60" i="8" s="1"/>
  <c r="DF226" i="4"/>
  <c r="DE62" i="8" s="1"/>
  <c r="DF231" i="4"/>
  <c r="DE67" i="8" s="1"/>
  <c r="DF228" i="4"/>
  <c r="DE64" i="8" s="1"/>
  <c r="DF230" i="4"/>
  <c r="DE66" i="8" s="1"/>
  <c r="DF223" i="4"/>
  <c r="DE59" i="8" s="1"/>
  <c r="DF232" i="4"/>
  <c r="DE68" i="8" s="1"/>
  <c r="DF229" i="4"/>
  <c r="DE65" i="8" s="1"/>
  <c r="DF234" i="4"/>
  <c r="DE70" i="8" s="1"/>
  <c r="DF227" i="4"/>
  <c r="DE63" i="8" s="1"/>
  <c r="DF233" i="4"/>
  <c r="DE69" i="8" s="1"/>
  <c r="DD123" i="7"/>
  <c r="DE21" i="7" s="1"/>
  <c r="DH2" i="4"/>
  <c r="DI1" i="4"/>
  <c r="DB235" i="4"/>
  <c r="DD121" i="7"/>
  <c r="DE19" i="7" s="1"/>
  <c r="DD125" i="7"/>
  <c r="DE23" i="7" s="1"/>
  <c r="CZ92" i="8"/>
  <c r="CZ91" i="8"/>
  <c r="DD119" i="7"/>
  <c r="DE17" i="7" s="1"/>
  <c r="DJ8" i="24"/>
  <c r="DJ3" i="24"/>
  <c r="DK4" i="24"/>
  <c r="DJ78" i="24"/>
  <c r="DJ112" i="24"/>
  <c r="DD120" i="7"/>
  <c r="DE18" i="7" s="1"/>
  <c r="DE99" i="7"/>
  <c r="DE102" i="7"/>
  <c r="DD130" i="7"/>
  <c r="DE28" i="7" s="1"/>
  <c r="DD124" i="7"/>
  <c r="DE22" i="7" s="1"/>
  <c r="DE100" i="7"/>
  <c r="DD128" i="7"/>
  <c r="DE26" i="7" s="1"/>
  <c r="DE103" i="7"/>
  <c r="DH11" i="4"/>
  <c r="DC217" i="4"/>
  <c r="DB53" i="8" s="1"/>
  <c r="DC216" i="4"/>
  <c r="DB52" i="8" s="1"/>
  <c r="DD152" i="7"/>
  <c r="DD81" i="7"/>
  <c r="BE41" i="7"/>
  <c r="BE113" i="7"/>
  <c r="DB127" i="8"/>
  <c r="DB129" i="8" s="1"/>
  <c r="DC155" i="7"/>
  <c r="DE37" i="6"/>
  <c r="DE26" i="6"/>
  <c r="DD133" i="8" s="1"/>
  <c r="DD88" i="7"/>
  <c r="DD122" i="7" s="1"/>
  <c r="DE20" i="7" s="1"/>
  <c r="DD116" i="7"/>
  <c r="DE14" i="7" s="1"/>
  <c r="DD153" i="7"/>
  <c r="DC128" i="8" s="1"/>
  <c r="DD101" i="7"/>
  <c r="DD131" i="7"/>
  <c r="DE29" i="7" s="1"/>
  <c r="DE33" i="6"/>
  <c r="DD75" i="7"/>
  <c r="DD134" i="7"/>
  <c r="DE32" i="7" s="1"/>
  <c r="DH4" i="4"/>
  <c r="DG3" i="4"/>
  <c r="DB147" i="7"/>
  <c r="DC33" i="7"/>
  <c r="DC135" i="7" s="1"/>
  <c r="DD154" i="7"/>
  <c r="DF145" i="7"/>
  <c r="DF112" i="7"/>
  <c r="DF151" i="7"/>
  <c r="DF78" i="7"/>
  <c r="DF44" i="7"/>
  <c r="DF3" i="7"/>
  <c r="DF10" i="7"/>
  <c r="DD40" i="6"/>
  <c r="DD45" i="6"/>
  <c r="DE17" i="6"/>
  <c r="DF25" i="6"/>
  <c r="DF12" i="6"/>
  <c r="DF31" i="6" s="1"/>
  <c r="DG4" i="6"/>
  <c r="DF13" i="6"/>
  <c r="DF32" i="6" s="1"/>
  <c r="DF11" i="6"/>
  <c r="DF30" i="6" s="1"/>
  <c r="DF24" i="6"/>
  <c r="DF23" i="6"/>
  <c r="DF3" i="6"/>
  <c r="DD132" i="7"/>
  <c r="DE30" i="7" s="1"/>
  <c r="DB146" i="7"/>
  <c r="DC13" i="7"/>
  <c r="DC115" i="7" s="1"/>
  <c r="DD118" i="7"/>
  <c r="DE16" i="7" s="1"/>
  <c r="DD20" i="6"/>
  <c r="DD127" i="7"/>
  <c r="DE25" i="7" s="1"/>
  <c r="DG4" i="5"/>
  <c r="DF5" i="5"/>
  <c r="DF3" i="5"/>
  <c r="DA129" i="8"/>
  <c r="DD99" i="7"/>
  <c r="DD133" i="7" s="1"/>
  <c r="DE31" i="7" s="1"/>
  <c r="CP99" i="8"/>
  <c r="CP104" i="8"/>
  <c r="CP106" i="8" s="1"/>
  <c r="DE39" i="6"/>
  <c r="DD92" i="7"/>
  <c r="DD126" i="7" s="1"/>
  <c r="DE24" i="7" s="1"/>
  <c r="DE116" i="8"/>
  <c r="DE80" i="8"/>
  <c r="DF4" i="8"/>
  <c r="DF132" i="8" s="1"/>
  <c r="DE11" i="8"/>
  <c r="DE7" i="8"/>
  <c r="DE6" i="8"/>
  <c r="DE5" i="8"/>
  <c r="DE3" i="8"/>
  <c r="DE38" i="6"/>
  <c r="DD47" i="6"/>
  <c r="DE19" i="6"/>
  <c r="DD136" i="7"/>
  <c r="DE34" i="7" s="1"/>
  <c r="DE18" i="6"/>
  <c r="DD46" i="6"/>
  <c r="DC134" i="8"/>
  <c r="DC136" i="8" s="1"/>
  <c r="BC93" i="8"/>
  <c r="BC94" i="8" s="1"/>
  <c r="BD149" i="7"/>
  <c r="DC109" i="7"/>
  <c r="DB73" i="8" s="1"/>
  <c r="DD114" i="7"/>
  <c r="DE12" i="7" s="1"/>
  <c r="DI105" i="7" l="1"/>
  <c r="DI107" i="7"/>
  <c r="DI104" i="7"/>
  <c r="DI108" i="7"/>
  <c r="DI2" i="7"/>
  <c r="DJ1" i="7"/>
  <c r="DI106" i="7"/>
  <c r="DK1" i="5"/>
  <c r="DJ2" i="5"/>
  <c r="DB120" i="8"/>
  <c r="DK1" i="6"/>
  <c r="DJ2" i="6"/>
  <c r="DK1" i="24"/>
  <c r="DJ2" i="24"/>
  <c r="DE83" i="4"/>
  <c r="DH22" i="4"/>
  <c r="DH23" i="4"/>
  <c r="DH20" i="4"/>
  <c r="DH21" i="4"/>
  <c r="DH25" i="4"/>
  <c r="DH24" i="4"/>
  <c r="DF115" i="4"/>
  <c r="DE29" i="8" s="1"/>
  <c r="DF201" i="4"/>
  <c r="DF62" i="4" s="1"/>
  <c r="DE84" i="4"/>
  <c r="DD28" i="8" s="1"/>
  <c r="DG26" i="4"/>
  <c r="DE211" i="4"/>
  <c r="DE63" i="4"/>
  <c r="DD26" i="8" s="1"/>
  <c r="DF202" i="4"/>
  <c r="DF206" i="4"/>
  <c r="DF116" i="4" s="1"/>
  <c r="DE30" i="8" s="1"/>
  <c r="DF203" i="4"/>
  <c r="DF204" i="4"/>
  <c r="DD48" i="6"/>
  <c r="DC74" i="8" s="1"/>
  <c r="DF215" i="4"/>
  <c r="DE51" i="8" s="1"/>
  <c r="DC40" i="8"/>
  <c r="DD16" i="8"/>
  <c r="DE17" i="8"/>
  <c r="DB71" i="8"/>
  <c r="DC28" i="5" s="1"/>
  <c r="DB35" i="8"/>
  <c r="DC19" i="5" s="1"/>
  <c r="DC38" i="8"/>
  <c r="DC23" i="8"/>
  <c r="CZ72" i="8"/>
  <c r="CZ75" i="8" s="1"/>
  <c r="DA40" i="5" s="1"/>
  <c r="DA48" i="8"/>
  <c r="DA72" i="8"/>
  <c r="DA75" i="8" s="1"/>
  <c r="DB40" i="5" s="1"/>
  <c r="DE198" i="4"/>
  <c r="DE137" i="7"/>
  <c r="DF35" i="7" s="1"/>
  <c r="DG134" i="4"/>
  <c r="DG171" i="4" s="1"/>
  <c r="DG142" i="4"/>
  <c r="DG179" i="4" s="1"/>
  <c r="DG146" i="4"/>
  <c r="DG183" i="4" s="1"/>
  <c r="DG158" i="4"/>
  <c r="DG195" i="4" s="1"/>
  <c r="DG135" i="4"/>
  <c r="DG172" i="4" s="1"/>
  <c r="DG143" i="4"/>
  <c r="DG180" i="4" s="1"/>
  <c r="DG147" i="4"/>
  <c r="DG184" i="4" s="1"/>
  <c r="DG205" i="4" s="1"/>
  <c r="DG159" i="4"/>
  <c r="DG196" i="4" s="1"/>
  <c r="DG128" i="4"/>
  <c r="DG165" i="4" s="1"/>
  <c r="DG136" i="4"/>
  <c r="DG173" i="4" s="1"/>
  <c r="DG144" i="4"/>
  <c r="DG181" i="4" s="1"/>
  <c r="DG156" i="4"/>
  <c r="DG193" i="4" s="1"/>
  <c r="DG160" i="4"/>
  <c r="DG197" i="4" s="1"/>
  <c r="DG129" i="4"/>
  <c r="DG166" i="4" s="1"/>
  <c r="DG137" i="4"/>
  <c r="DG174" i="4" s="1"/>
  <c r="DG148" i="4"/>
  <c r="DG185" i="4" s="1"/>
  <c r="DG152" i="4"/>
  <c r="DG189" i="4" s="1"/>
  <c r="DF161" i="4"/>
  <c r="DG130" i="4"/>
  <c r="DG167" i="4" s="1"/>
  <c r="DG138" i="4"/>
  <c r="DG175" i="4" s="1"/>
  <c r="DG150" i="4"/>
  <c r="DG187" i="4" s="1"/>
  <c r="DG153" i="4"/>
  <c r="DG190" i="4" s="1"/>
  <c r="DG131" i="4"/>
  <c r="DG168" i="4" s="1"/>
  <c r="DG139" i="4"/>
  <c r="DG176" i="4" s="1"/>
  <c r="DG149" i="4"/>
  <c r="DG186" i="4" s="1"/>
  <c r="DG154" i="4"/>
  <c r="DG191" i="4" s="1"/>
  <c r="DG132" i="4"/>
  <c r="DG169" i="4" s="1"/>
  <c r="DG140" i="4"/>
  <c r="DG177" i="4" s="1"/>
  <c r="DG151" i="4"/>
  <c r="DG188" i="4" s="1"/>
  <c r="DG155" i="4"/>
  <c r="DG192" i="4" s="1"/>
  <c r="DG133" i="4"/>
  <c r="DG170" i="4" s="1"/>
  <c r="DG141" i="4"/>
  <c r="DG178" i="4" s="1"/>
  <c r="DG145" i="4"/>
  <c r="DG182" i="4" s="1"/>
  <c r="DG157" i="4"/>
  <c r="DG194" i="4" s="1"/>
  <c r="DG98" i="4"/>
  <c r="DG106" i="4" s="1"/>
  <c r="DG103" i="4"/>
  <c r="DG111" i="4" s="1"/>
  <c r="DG120" i="4" s="1"/>
  <c r="DG34" i="4"/>
  <c r="DG50" i="4" s="1"/>
  <c r="DG59" i="4" s="1"/>
  <c r="DF75" i="4"/>
  <c r="DF79" i="4" s="1"/>
  <c r="DF48" i="4"/>
  <c r="DF57" i="4" s="1"/>
  <c r="DG32" i="4"/>
  <c r="DG48" i="4" s="1"/>
  <c r="DG57" i="4" s="1"/>
  <c r="DG102" i="4"/>
  <c r="DG110" i="4" s="1"/>
  <c r="DG119" i="4" s="1"/>
  <c r="DG31" i="4"/>
  <c r="DG35" i="4"/>
  <c r="DG51" i="4" s="1"/>
  <c r="DG60" i="4" s="1"/>
  <c r="DG36" i="4"/>
  <c r="DG52" i="4" s="1"/>
  <c r="DG61" i="4" s="1"/>
  <c r="DE53" i="4"/>
  <c r="DD14" i="8" s="1"/>
  <c r="DG99" i="4"/>
  <c r="DG107" i="4" s="1"/>
  <c r="DG100" i="4"/>
  <c r="DG108" i="4" s="1"/>
  <c r="DG117" i="4" s="1"/>
  <c r="DH10" i="4"/>
  <c r="DH98" i="4" s="1"/>
  <c r="DF74" i="4"/>
  <c r="DF78" i="4" s="1"/>
  <c r="DF45" i="7"/>
  <c r="DF46" i="7"/>
  <c r="DF80" i="7" s="1"/>
  <c r="DF47" i="7"/>
  <c r="DF48" i="7"/>
  <c r="DF82" i="7" s="1"/>
  <c r="DF50" i="7"/>
  <c r="DF84" i="7" s="1"/>
  <c r="DF53" i="7"/>
  <c r="DF87" i="7" s="1"/>
  <c r="DF49" i="7"/>
  <c r="DF83" i="7" s="1"/>
  <c r="DF55" i="7"/>
  <c r="DF89" i="7" s="1"/>
  <c r="DF52" i="7"/>
  <c r="DF86" i="7" s="1"/>
  <c r="DF54" i="7"/>
  <c r="DF88" i="7" s="1"/>
  <c r="DF60" i="7"/>
  <c r="DF94" i="7" s="1"/>
  <c r="DF56" i="7"/>
  <c r="DF90" i="7" s="1"/>
  <c r="DF57" i="7"/>
  <c r="DF58" i="7"/>
  <c r="DF92" i="7" s="1"/>
  <c r="DF59" i="7"/>
  <c r="DF93" i="7" s="1"/>
  <c r="DF65" i="7"/>
  <c r="DF61" i="7"/>
  <c r="DF95" i="7" s="1"/>
  <c r="DF62" i="7"/>
  <c r="DF96" i="7" s="1"/>
  <c r="DF63" i="7"/>
  <c r="DF97" i="7" s="1"/>
  <c r="DF64" i="7"/>
  <c r="DF98" i="7" s="1"/>
  <c r="DF68" i="7"/>
  <c r="DF72" i="7"/>
  <c r="DF140" i="7" s="1"/>
  <c r="DG38" i="7" s="1"/>
  <c r="DF51" i="7"/>
  <c r="DF85" i="7" s="1"/>
  <c r="DF66" i="7"/>
  <c r="DF70" i="7"/>
  <c r="DF138" i="7" s="1"/>
  <c r="DG36" i="7" s="1"/>
  <c r="DF69" i="7"/>
  <c r="DF73" i="7"/>
  <c r="DF141" i="7" s="1"/>
  <c r="DG39" i="7" s="1"/>
  <c r="DF71" i="7"/>
  <c r="DF139" i="7" s="1"/>
  <c r="DG37" i="7" s="1"/>
  <c r="DF67" i="7"/>
  <c r="DF74" i="7"/>
  <c r="DF142" i="7" s="1"/>
  <c r="DG40" i="7" s="1"/>
  <c r="DG33" i="4"/>
  <c r="DH4" i="7"/>
  <c r="DG5" i="7"/>
  <c r="DG6" i="7" s="1"/>
  <c r="DD41" i="8"/>
  <c r="DD46" i="8"/>
  <c r="DD45" i="8"/>
  <c r="DD42" i="8"/>
  <c r="DB38" i="8"/>
  <c r="DB47" i="8" s="1"/>
  <c r="DD44" i="8"/>
  <c r="DD43" i="8"/>
  <c r="DD85" i="4"/>
  <c r="DC27" i="8"/>
  <c r="DK1" i="8"/>
  <c r="DJ2" i="8"/>
  <c r="DE121" i="4"/>
  <c r="DE33" i="8"/>
  <c r="DE21" i="8"/>
  <c r="DE32" i="8"/>
  <c r="DE20" i="8"/>
  <c r="DE34" i="8"/>
  <c r="DE22" i="8"/>
  <c r="DE31" i="8"/>
  <c r="DE19" i="8"/>
  <c r="DE18" i="8"/>
  <c r="DD15" i="8"/>
  <c r="DF112" i="4"/>
  <c r="DG109" i="4"/>
  <c r="DG118" i="4" s="1"/>
  <c r="DE80" i="4"/>
  <c r="DH91" i="4"/>
  <c r="DH90" i="4"/>
  <c r="DH71" i="4"/>
  <c r="DH70" i="4"/>
  <c r="DH41" i="4"/>
  <c r="DH40" i="4"/>
  <c r="DH39" i="4"/>
  <c r="DH44" i="4"/>
  <c r="DH42" i="4"/>
  <c r="DH43" i="4"/>
  <c r="DH12" i="4"/>
  <c r="DH9" i="4"/>
  <c r="DF103" i="7"/>
  <c r="DE108" i="8"/>
  <c r="DE153" i="7"/>
  <c r="DD128" i="8" s="1"/>
  <c r="DE101" i="7"/>
  <c r="DE109" i="7" s="1"/>
  <c r="DD73" i="8" s="1"/>
  <c r="CS41" i="6"/>
  <c r="DE117" i="7"/>
  <c r="DF15" i="7" s="1"/>
  <c r="DE129" i="7"/>
  <c r="DF27" i="7" s="1"/>
  <c r="DE123" i="7"/>
  <c r="DF21" i="7" s="1"/>
  <c r="DG219" i="4"/>
  <c r="DF55" i="8" s="1"/>
  <c r="DG218" i="4"/>
  <c r="DF54" i="8" s="1"/>
  <c r="DG221" i="4"/>
  <c r="DF57" i="8" s="1"/>
  <c r="DG222" i="4"/>
  <c r="DF58" i="8" s="1"/>
  <c r="DG223" i="4"/>
  <c r="DF59" i="8" s="1"/>
  <c r="DG220" i="4"/>
  <c r="DF56" i="8" s="1"/>
  <c r="DG226" i="4"/>
  <c r="DF62" i="8" s="1"/>
  <c r="DG225" i="4"/>
  <c r="DF61" i="8" s="1"/>
  <c r="DG229" i="4"/>
  <c r="DF65" i="8" s="1"/>
  <c r="DG227" i="4"/>
  <c r="DF63" i="8" s="1"/>
  <c r="DG230" i="4"/>
  <c r="DF66" i="8" s="1"/>
  <c r="DG228" i="4"/>
  <c r="DF64" i="8" s="1"/>
  <c r="DG233" i="4"/>
  <c r="DF69" i="8" s="1"/>
  <c r="DG224" i="4"/>
  <c r="DF60" i="8" s="1"/>
  <c r="DG234" i="4"/>
  <c r="DF70" i="8" s="1"/>
  <c r="DG232" i="4"/>
  <c r="DF68" i="8" s="1"/>
  <c r="DG231" i="4"/>
  <c r="DF67" i="8" s="1"/>
  <c r="DG127" i="4"/>
  <c r="DG164" i="4" s="1"/>
  <c r="DE121" i="7"/>
  <c r="DF19" i="7" s="1"/>
  <c r="DE130" i="7"/>
  <c r="DF28" i="7" s="1"/>
  <c r="DE125" i="7"/>
  <c r="DF23" i="7" s="1"/>
  <c r="DE116" i="7"/>
  <c r="DF14" i="7" s="1"/>
  <c r="DE128" i="7"/>
  <c r="DF26" i="7" s="1"/>
  <c r="DF101" i="7"/>
  <c r="DJ1" i="4"/>
  <c r="DI2" i="4"/>
  <c r="DE154" i="7"/>
  <c r="DF99" i="7"/>
  <c r="DE114" i="7"/>
  <c r="DF12" i="7" s="1"/>
  <c r="DA91" i="8"/>
  <c r="DA92" i="8"/>
  <c r="DE119" i="7"/>
  <c r="DF17" i="7" s="1"/>
  <c r="DE132" i="7"/>
  <c r="DF30" i="7" s="1"/>
  <c r="DE133" i="7"/>
  <c r="DF31" i="7" s="1"/>
  <c r="DE136" i="7"/>
  <c r="DF34" i="7" s="1"/>
  <c r="DE120" i="7"/>
  <c r="DF18" i="7" s="1"/>
  <c r="DK3" i="24"/>
  <c r="DL4" i="24"/>
  <c r="DK8" i="24"/>
  <c r="DK78" i="24"/>
  <c r="DK112" i="24"/>
  <c r="DE118" i="7"/>
  <c r="DF16" i="7" s="1"/>
  <c r="DE134" i="7"/>
  <c r="DF32" i="7" s="1"/>
  <c r="DI11" i="4"/>
  <c r="DE126" i="7"/>
  <c r="DF24" i="7" s="1"/>
  <c r="DF33" i="6"/>
  <c r="DE152" i="7"/>
  <c r="DE20" i="6"/>
  <c r="DE127" i="7"/>
  <c r="DF25" i="7" s="1"/>
  <c r="DE122" i="7"/>
  <c r="DF20" i="7" s="1"/>
  <c r="DE75" i="7"/>
  <c r="DE46" i="6"/>
  <c r="DF18" i="6"/>
  <c r="DF116" i="8"/>
  <c r="DF80" i="8"/>
  <c r="DG4" i="8"/>
  <c r="DG132" i="8" s="1"/>
  <c r="DF11" i="8"/>
  <c r="DF7" i="8"/>
  <c r="DF6" i="8"/>
  <c r="DF5" i="8"/>
  <c r="DF3" i="8"/>
  <c r="DE47" i="6"/>
  <c r="DF19" i="6"/>
  <c r="DH4" i="5"/>
  <c r="DG5" i="5"/>
  <c r="DG3" i="5"/>
  <c r="DF38" i="6"/>
  <c r="DD109" i="7"/>
  <c r="DC73" i="8" s="1"/>
  <c r="DG112" i="7"/>
  <c r="DG151" i="7"/>
  <c r="DG145" i="7"/>
  <c r="DG78" i="7"/>
  <c r="DG44" i="7"/>
  <c r="DG10" i="7"/>
  <c r="DG3" i="7"/>
  <c r="DE131" i="7"/>
  <c r="DF29" i="7" s="1"/>
  <c r="DE45" i="6"/>
  <c r="DE40" i="6"/>
  <c r="DF17" i="6"/>
  <c r="DC146" i="7"/>
  <c r="DD13" i="7"/>
  <c r="DD115" i="7" s="1"/>
  <c r="DG25" i="6"/>
  <c r="DG24" i="6"/>
  <c r="DH4" i="6"/>
  <c r="DG13" i="6"/>
  <c r="DG32" i="6" s="1"/>
  <c r="DG11" i="6"/>
  <c r="DG30" i="6" s="1"/>
  <c r="DG23" i="6"/>
  <c r="DG3" i="6"/>
  <c r="DG12" i="6"/>
  <c r="DG31" i="6" s="1"/>
  <c r="DF102" i="7"/>
  <c r="DC147" i="7"/>
  <c r="DD33" i="7"/>
  <c r="DD135" i="7" s="1"/>
  <c r="DI4" i="4"/>
  <c r="DH3" i="4"/>
  <c r="BE143" i="7"/>
  <c r="BE148" i="7"/>
  <c r="BF11" i="7"/>
  <c r="DC235" i="4"/>
  <c r="DD216" i="4"/>
  <c r="DC52" i="8" s="1"/>
  <c r="DD217" i="4"/>
  <c r="DC53" i="8" s="1"/>
  <c r="DF39" i="6"/>
  <c r="DF100" i="7"/>
  <c r="DE124" i="7"/>
  <c r="DF22" i="7" s="1"/>
  <c r="DD134" i="8"/>
  <c r="DD136" i="8" s="1"/>
  <c r="CQ99" i="8"/>
  <c r="CQ104" i="8"/>
  <c r="CQ106" i="8" s="1"/>
  <c r="DF26" i="6"/>
  <c r="DE133" i="8" s="1"/>
  <c r="DF37" i="6"/>
  <c r="DE217" i="4"/>
  <c r="DD53" i="8" s="1"/>
  <c r="DE216" i="4"/>
  <c r="DD52" i="8" s="1"/>
  <c r="DC127" i="8"/>
  <c r="DD155" i="7"/>
  <c r="DJ106" i="7" l="1"/>
  <c r="DJ108" i="7"/>
  <c r="DK1" i="7"/>
  <c r="DJ104" i="7"/>
  <c r="DJ2" i="7"/>
  <c r="DJ105" i="7"/>
  <c r="DJ107" i="7"/>
  <c r="DK2" i="5"/>
  <c r="DL1" i="5"/>
  <c r="DC120" i="8"/>
  <c r="DD120" i="8"/>
  <c r="DL1" i="6"/>
  <c r="DK2" i="6"/>
  <c r="DK2" i="24"/>
  <c r="DL1" i="24"/>
  <c r="DI22" i="4"/>
  <c r="DI20" i="4"/>
  <c r="DI21" i="4"/>
  <c r="DI25" i="4"/>
  <c r="DI24" i="4"/>
  <c r="DI23" i="4"/>
  <c r="DG201" i="4"/>
  <c r="DG62" i="4" s="1"/>
  <c r="DF83" i="4"/>
  <c r="DH26" i="4"/>
  <c r="DG203" i="4"/>
  <c r="DG115" i="4"/>
  <c r="DF29" i="8" s="1"/>
  <c r="DF84" i="4"/>
  <c r="DE28" i="8" s="1"/>
  <c r="DF211" i="4"/>
  <c r="DF63" i="4"/>
  <c r="DE26" i="8" s="1"/>
  <c r="DG206" i="4"/>
  <c r="DG116" i="4" s="1"/>
  <c r="DF30" i="8" s="1"/>
  <c r="DD40" i="8"/>
  <c r="DG204" i="4"/>
  <c r="DG202" i="4"/>
  <c r="DE41" i="8"/>
  <c r="DG215" i="4"/>
  <c r="DF51" i="8" s="1"/>
  <c r="DE48" i="6"/>
  <c r="DD74" i="8" s="1"/>
  <c r="DD121" i="8" s="1"/>
  <c r="DD71" i="8"/>
  <c r="DE28" i="5" s="1"/>
  <c r="DC71" i="8"/>
  <c r="DD28" i="5" s="1"/>
  <c r="DC35" i="8"/>
  <c r="DD19" i="5" s="1"/>
  <c r="DD38" i="8"/>
  <c r="DD23" i="8"/>
  <c r="DB48" i="8"/>
  <c r="DF198" i="4"/>
  <c r="DE16" i="8"/>
  <c r="DH132" i="4"/>
  <c r="DH169" i="4" s="1"/>
  <c r="DH140" i="4"/>
  <c r="DH177" i="4" s="1"/>
  <c r="DH148" i="4"/>
  <c r="DH185" i="4" s="1"/>
  <c r="DH156" i="4"/>
  <c r="DH193" i="4" s="1"/>
  <c r="DH133" i="4"/>
  <c r="DH170" i="4" s="1"/>
  <c r="DH141" i="4"/>
  <c r="DH178" i="4" s="1"/>
  <c r="DH149" i="4"/>
  <c r="DH186" i="4" s="1"/>
  <c r="DH157" i="4"/>
  <c r="DH194" i="4" s="1"/>
  <c r="DH134" i="4"/>
  <c r="DH171" i="4" s="1"/>
  <c r="DH142" i="4"/>
  <c r="DH179" i="4" s="1"/>
  <c r="DH150" i="4"/>
  <c r="DH187" i="4" s="1"/>
  <c r="DH158" i="4"/>
  <c r="DH195" i="4" s="1"/>
  <c r="DH135" i="4"/>
  <c r="DH172" i="4" s="1"/>
  <c r="DH143" i="4"/>
  <c r="DH180" i="4" s="1"/>
  <c r="DH151" i="4"/>
  <c r="DH188" i="4" s="1"/>
  <c r="DH159" i="4"/>
  <c r="DH196" i="4" s="1"/>
  <c r="DG161" i="4"/>
  <c r="DH128" i="4"/>
  <c r="DH165" i="4" s="1"/>
  <c r="DH136" i="4"/>
  <c r="DH173" i="4" s="1"/>
  <c r="DH144" i="4"/>
  <c r="DH181" i="4" s="1"/>
  <c r="DH152" i="4"/>
  <c r="DH189" i="4" s="1"/>
  <c r="DH160" i="4"/>
  <c r="DH197" i="4" s="1"/>
  <c r="DH129" i="4"/>
  <c r="DH166" i="4" s="1"/>
  <c r="DH137" i="4"/>
  <c r="DH174" i="4" s="1"/>
  <c r="DH145" i="4"/>
  <c r="DH182" i="4" s="1"/>
  <c r="DH153" i="4"/>
  <c r="DH190" i="4" s="1"/>
  <c r="DH130" i="4"/>
  <c r="DH167" i="4" s="1"/>
  <c r="DH138" i="4"/>
  <c r="DH175" i="4" s="1"/>
  <c r="DH146" i="4"/>
  <c r="DH183" i="4" s="1"/>
  <c r="DH154" i="4"/>
  <c r="DH191" i="4" s="1"/>
  <c r="DH131" i="4"/>
  <c r="DH168" i="4" s="1"/>
  <c r="DH139" i="4"/>
  <c r="DH176" i="4" s="1"/>
  <c r="DH147" i="4"/>
  <c r="DH184" i="4" s="1"/>
  <c r="DH205" i="4" s="1"/>
  <c r="DH155" i="4"/>
  <c r="DH192" i="4" s="1"/>
  <c r="DF53" i="4"/>
  <c r="DE14" i="8" s="1"/>
  <c r="DG74" i="4"/>
  <c r="DG78" i="4" s="1"/>
  <c r="DG49" i="4"/>
  <c r="DG58" i="4" s="1"/>
  <c r="DG75" i="4"/>
  <c r="DG79" i="4" s="1"/>
  <c r="DH103" i="4"/>
  <c r="DH111" i="4" s="1"/>
  <c r="DH120" i="4" s="1"/>
  <c r="DH99" i="4"/>
  <c r="DH107" i="4" s="1"/>
  <c r="DF137" i="7"/>
  <c r="DG35" i="7" s="1"/>
  <c r="DH100" i="4"/>
  <c r="DH108" i="4" s="1"/>
  <c r="DH117" i="4" s="1"/>
  <c r="DH34" i="4"/>
  <c r="DH50" i="4" s="1"/>
  <c r="DH59" i="4" s="1"/>
  <c r="DH101" i="4"/>
  <c r="DH109" i="4" s="1"/>
  <c r="DH118" i="4" s="1"/>
  <c r="DH102" i="4"/>
  <c r="DH110" i="4" s="1"/>
  <c r="DH119" i="4" s="1"/>
  <c r="DH33" i="4"/>
  <c r="DH49" i="4" s="1"/>
  <c r="DH58" i="4" s="1"/>
  <c r="DH32" i="4"/>
  <c r="DH48" i="4" s="1"/>
  <c r="DH57" i="4" s="1"/>
  <c r="DH36" i="4"/>
  <c r="DH52" i="4" s="1"/>
  <c r="DH61" i="4" s="1"/>
  <c r="DH31" i="4"/>
  <c r="DI10" i="4"/>
  <c r="DI103" i="4" s="1"/>
  <c r="DG46" i="7"/>
  <c r="DG80" i="7" s="1"/>
  <c r="DG45" i="7"/>
  <c r="DG49" i="7"/>
  <c r="DG83" i="7" s="1"/>
  <c r="DG47" i="7"/>
  <c r="DG48" i="7"/>
  <c r="DG53" i="7"/>
  <c r="DG87" i="7" s="1"/>
  <c r="DG54" i="7"/>
  <c r="DG88" i="7" s="1"/>
  <c r="DG55" i="7"/>
  <c r="DG89" i="7" s="1"/>
  <c r="DG58" i="7"/>
  <c r="DG92" i="7" s="1"/>
  <c r="DG50" i="7"/>
  <c r="DG84" i="7" s="1"/>
  <c r="DG52" i="7"/>
  <c r="DG86" i="7" s="1"/>
  <c r="DG59" i="7"/>
  <c r="DG93" i="7" s="1"/>
  <c r="DG60" i="7"/>
  <c r="DG94" i="7" s="1"/>
  <c r="DG51" i="7"/>
  <c r="DG85" i="7" s="1"/>
  <c r="DG61" i="7"/>
  <c r="DG95" i="7" s="1"/>
  <c r="DG62" i="7"/>
  <c r="DG96" i="7" s="1"/>
  <c r="DG63" i="7"/>
  <c r="DG97" i="7" s="1"/>
  <c r="DG56" i="7"/>
  <c r="DG90" i="7" s="1"/>
  <c r="DG64" i="7"/>
  <c r="DG98" i="7" s="1"/>
  <c r="DG68" i="7"/>
  <c r="DG72" i="7"/>
  <c r="DG140" i="7" s="1"/>
  <c r="DH38" i="7" s="1"/>
  <c r="DG65" i="7"/>
  <c r="DG57" i="7"/>
  <c r="DG91" i="7" s="1"/>
  <c r="DG69" i="7"/>
  <c r="DG73" i="7"/>
  <c r="DG141" i="7" s="1"/>
  <c r="DH39" i="7" s="1"/>
  <c r="DG70" i="7"/>
  <c r="DG138" i="7" s="1"/>
  <c r="DH36" i="7" s="1"/>
  <c r="DG71" i="7"/>
  <c r="DG139" i="7" s="1"/>
  <c r="DH37" i="7" s="1"/>
  <c r="DG67" i="7"/>
  <c r="DG66" i="7"/>
  <c r="DG74" i="7"/>
  <c r="DG142" i="7" s="1"/>
  <c r="DH40" i="7" s="1"/>
  <c r="DH35" i="4"/>
  <c r="DH51" i="4" s="1"/>
  <c r="DH60" i="4" s="1"/>
  <c r="DI4" i="7"/>
  <c r="DH5" i="7"/>
  <c r="DH6" i="7" s="1"/>
  <c r="DE43" i="8"/>
  <c r="DE44" i="8"/>
  <c r="DE46" i="8"/>
  <c r="DC39" i="8"/>
  <c r="DC47" i="8" s="1"/>
  <c r="DE42" i="8"/>
  <c r="DE45" i="8"/>
  <c r="DD27" i="8"/>
  <c r="DL1" i="8"/>
  <c r="DK2" i="8"/>
  <c r="DF121" i="4"/>
  <c r="DF17" i="8"/>
  <c r="DF18" i="8"/>
  <c r="DF33" i="8"/>
  <c r="DF21" i="8"/>
  <c r="DF34" i="8"/>
  <c r="DF22" i="8"/>
  <c r="DF32" i="8"/>
  <c r="DF20" i="8"/>
  <c r="DF31" i="8"/>
  <c r="DF19" i="8"/>
  <c r="DE15" i="8"/>
  <c r="DG112" i="4"/>
  <c r="DF80" i="4"/>
  <c r="DE85" i="4"/>
  <c r="DH106" i="4"/>
  <c r="DI91" i="4"/>
  <c r="DI90" i="4"/>
  <c r="DI71" i="4"/>
  <c r="DI70" i="4"/>
  <c r="DG47" i="4"/>
  <c r="DI42" i="4"/>
  <c r="DI41" i="4"/>
  <c r="DI40" i="4"/>
  <c r="DI39" i="4"/>
  <c r="DI44" i="4"/>
  <c r="DI43" i="4"/>
  <c r="DI12" i="4"/>
  <c r="DI9" i="4"/>
  <c r="DF153" i="7"/>
  <c r="DE128" i="8" s="1"/>
  <c r="DE134" i="8"/>
  <c r="DE136" i="8" s="1"/>
  <c r="CT41" i="6"/>
  <c r="CS99" i="8" s="1"/>
  <c r="DF117" i="7"/>
  <c r="DG15" i="7" s="1"/>
  <c r="DF129" i="7"/>
  <c r="DG27" i="7" s="1"/>
  <c r="DD127" i="8"/>
  <c r="DD129" i="8" s="1"/>
  <c r="DH127" i="4"/>
  <c r="DH164" i="4" s="1"/>
  <c r="DH220" i="4"/>
  <c r="DG56" i="8" s="1"/>
  <c r="DH219" i="4"/>
  <c r="DG55" i="8" s="1"/>
  <c r="DH218" i="4"/>
  <c r="DG54" i="8" s="1"/>
  <c r="DH222" i="4"/>
  <c r="DG58" i="8" s="1"/>
  <c r="DH224" i="4"/>
  <c r="DG60" i="8" s="1"/>
  <c r="DH223" i="4"/>
  <c r="DG59" i="8" s="1"/>
  <c r="DH221" i="4"/>
  <c r="DG57" i="8" s="1"/>
  <c r="DH227" i="4"/>
  <c r="DG63" i="8" s="1"/>
  <c r="DH226" i="4"/>
  <c r="DG62" i="8" s="1"/>
  <c r="DH225" i="4"/>
  <c r="DG61" i="8" s="1"/>
  <c r="DH230" i="4"/>
  <c r="DG66" i="8" s="1"/>
  <c r="DH231" i="4"/>
  <c r="DG67" i="8" s="1"/>
  <c r="DH229" i="4"/>
  <c r="DG65" i="8" s="1"/>
  <c r="DH228" i="4"/>
  <c r="DG64" i="8" s="1"/>
  <c r="DH233" i="4"/>
  <c r="DG69" i="8" s="1"/>
  <c r="DH234" i="4"/>
  <c r="DG70" i="8" s="1"/>
  <c r="DH232" i="4"/>
  <c r="DG68" i="8" s="1"/>
  <c r="DE155" i="7"/>
  <c r="DF133" i="7"/>
  <c r="DG31" i="7" s="1"/>
  <c r="DF114" i="7"/>
  <c r="DG12" i="7" s="1"/>
  <c r="DK1" i="4"/>
  <c r="DJ2" i="4"/>
  <c r="DB91" i="8"/>
  <c r="DB92" i="8"/>
  <c r="DF136" i="7"/>
  <c r="DG34" i="7" s="1"/>
  <c r="DF132" i="7"/>
  <c r="DG30" i="7" s="1"/>
  <c r="DF120" i="7"/>
  <c r="DG18" i="7" s="1"/>
  <c r="DF118" i="7"/>
  <c r="DG16" i="7" s="1"/>
  <c r="DM4" i="24"/>
  <c r="DL3" i="24"/>
  <c r="DL8" i="24"/>
  <c r="DL78" i="24"/>
  <c r="DL112" i="24"/>
  <c r="DF134" i="7"/>
  <c r="DG32" i="7" s="1"/>
  <c r="DF124" i="7"/>
  <c r="DG22" i="7" s="1"/>
  <c r="DF123" i="7"/>
  <c r="DG21" i="7" s="1"/>
  <c r="DJ11" i="4"/>
  <c r="DF119" i="7"/>
  <c r="DG17" i="7" s="1"/>
  <c r="DG100" i="7"/>
  <c r="DF128" i="7"/>
  <c r="DG26" i="7" s="1"/>
  <c r="DC129" i="8"/>
  <c r="DF152" i="7"/>
  <c r="DF81" i="7"/>
  <c r="DJ4" i="4"/>
  <c r="DI3" i="4"/>
  <c r="DC121" i="8"/>
  <c r="DG39" i="6"/>
  <c r="DG116" i="8"/>
  <c r="DG80" i="8"/>
  <c r="DH4" i="8"/>
  <c r="DH132" i="8" s="1"/>
  <c r="DG11" i="8"/>
  <c r="DG7" i="8"/>
  <c r="DG6" i="8"/>
  <c r="DG5" i="8"/>
  <c r="DG3" i="8"/>
  <c r="DF91" i="7"/>
  <c r="DF125" i="7" s="1"/>
  <c r="DG23" i="7" s="1"/>
  <c r="DF154" i="7"/>
  <c r="DF75" i="7"/>
  <c r="DF79" i="7"/>
  <c r="DD235" i="4"/>
  <c r="DF121" i="7"/>
  <c r="DG19" i="7" s="1"/>
  <c r="DD146" i="7"/>
  <c r="DE13" i="7"/>
  <c r="DE115" i="7" s="1"/>
  <c r="DG82" i="7"/>
  <c r="DG103" i="7"/>
  <c r="DF126" i="7"/>
  <c r="DG24" i="7" s="1"/>
  <c r="DG19" i="6"/>
  <c r="DF47" i="6"/>
  <c r="DG37" i="6"/>
  <c r="DG26" i="6"/>
  <c r="DF133" i="8" s="1"/>
  <c r="DF131" i="7"/>
  <c r="DG29" i="7" s="1"/>
  <c r="DH112" i="7"/>
  <c r="DH151" i="7"/>
  <c r="DH145" i="7"/>
  <c r="DH78" i="7"/>
  <c r="DH44" i="7"/>
  <c r="DH10" i="7"/>
  <c r="DH3" i="7"/>
  <c r="DG99" i="7"/>
  <c r="DF130" i="7"/>
  <c r="DG28" i="7" s="1"/>
  <c r="DF46" i="6"/>
  <c r="DG18" i="6"/>
  <c r="DG33" i="6"/>
  <c r="DF217" i="4"/>
  <c r="DE53" i="8" s="1"/>
  <c r="DF216" i="4"/>
  <c r="DE52" i="8" s="1"/>
  <c r="DE235" i="4"/>
  <c r="BF113" i="7"/>
  <c r="BF41" i="7"/>
  <c r="DG102" i="7"/>
  <c r="DF20" i="6"/>
  <c r="CR99" i="8"/>
  <c r="CR104" i="8"/>
  <c r="CR106" i="8" s="1"/>
  <c r="BD93" i="8"/>
  <c r="BD94" i="8" s="1"/>
  <c r="BE149" i="7"/>
  <c r="DH24" i="6"/>
  <c r="DH13" i="6"/>
  <c r="DH32" i="6" s="1"/>
  <c r="DH25" i="6"/>
  <c r="DH11" i="6"/>
  <c r="DH30" i="6" s="1"/>
  <c r="DH23" i="6"/>
  <c r="DH3" i="6"/>
  <c r="DH12" i="6"/>
  <c r="DH31" i="6" s="1"/>
  <c r="DI4" i="6"/>
  <c r="DF127" i="7"/>
  <c r="DG25" i="7" s="1"/>
  <c r="DF45" i="6"/>
  <c r="DF40" i="6"/>
  <c r="DG17" i="6"/>
  <c r="DF116" i="7"/>
  <c r="DG14" i="7" s="1"/>
  <c r="DD147" i="7"/>
  <c r="DE33" i="7"/>
  <c r="DE135" i="7" s="1"/>
  <c r="DG38" i="6"/>
  <c r="DI4" i="5"/>
  <c r="DH5" i="5"/>
  <c r="DH3" i="5"/>
  <c r="DF108" i="8"/>
  <c r="DF122" i="7"/>
  <c r="DG20" i="7" s="1"/>
  <c r="DK104" i="7" l="1"/>
  <c r="DK106" i="7"/>
  <c r="DK108" i="7"/>
  <c r="DK107" i="7"/>
  <c r="DL1" i="7"/>
  <c r="DK2" i="7"/>
  <c r="DK105" i="7"/>
  <c r="DM1" i="5"/>
  <c r="DL2" i="5"/>
  <c r="DG83" i="4"/>
  <c r="DF27" i="8" s="1"/>
  <c r="DE120" i="8"/>
  <c r="DM1" i="6"/>
  <c r="DL2" i="6"/>
  <c r="DL2" i="24"/>
  <c r="DM1" i="24"/>
  <c r="DJ20" i="4"/>
  <c r="DJ21" i="4"/>
  <c r="DJ23" i="4"/>
  <c r="DJ22" i="4"/>
  <c r="DJ25" i="4"/>
  <c r="DJ24" i="4"/>
  <c r="DH203" i="4"/>
  <c r="DH201" i="4"/>
  <c r="DH62" i="4" s="1"/>
  <c r="DI26" i="4"/>
  <c r="DG84" i="4"/>
  <c r="DF28" i="8" s="1"/>
  <c r="DH115" i="4"/>
  <c r="DG29" i="8" s="1"/>
  <c r="DG211" i="4"/>
  <c r="DH202" i="4"/>
  <c r="DH206" i="4"/>
  <c r="DH116" i="4" s="1"/>
  <c r="DG30" i="8" s="1"/>
  <c r="DH204" i="4"/>
  <c r="DH215" i="4"/>
  <c r="DG51" i="8" s="1"/>
  <c r="DF48" i="6"/>
  <c r="DE74" i="8" s="1"/>
  <c r="DE121" i="8" s="1"/>
  <c r="DE40" i="8"/>
  <c r="DE71" i="8"/>
  <c r="DF28" i="5" s="1"/>
  <c r="DD35" i="8"/>
  <c r="DE19" i="5" s="1"/>
  <c r="DE38" i="8"/>
  <c r="DE23" i="8"/>
  <c r="DB72" i="8"/>
  <c r="DB75" i="8" s="1"/>
  <c r="DC40" i="5" s="1"/>
  <c r="DC48" i="8"/>
  <c r="DC72" i="8"/>
  <c r="DC75" i="8" s="1"/>
  <c r="DD40" i="5" s="1"/>
  <c r="DG198" i="4"/>
  <c r="DH161" i="4"/>
  <c r="DI131" i="4"/>
  <c r="DI168" i="4" s="1"/>
  <c r="DI136" i="4"/>
  <c r="DI173" i="4" s="1"/>
  <c r="DI147" i="4"/>
  <c r="DI184" i="4" s="1"/>
  <c r="DI205" i="4" s="1"/>
  <c r="DI155" i="4"/>
  <c r="DI192" i="4" s="1"/>
  <c r="DI139" i="4"/>
  <c r="DI176" i="4" s="1"/>
  <c r="DI154" i="4"/>
  <c r="DI191" i="4" s="1"/>
  <c r="DI152" i="4"/>
  <c r="DI189" i="4" s="1"/>
  <c r="DI156" i="4"/>
  <c r="DI193" i="4" s="1"/>
  <c r="DI132" i="4"/>
  <c r="DI169" i="4" s="1"/>
  <c r="DI141" i="4"/>
  <c r="DI178" i="4" s="1"/>
  <c r="DI159" i="4"/>
  <c r="DI196" i="4" s="1"/>
  <c r="DI158" i="4"/>
  <c r="DI195" i="4" s="1"/>
  <c r="DI138" i="4"/>
  <c r="DI175" i="4" s="1"/>
  <c r="DI142" i="4"/>
  <c r="DI179" i="4" s="1"/>
  <c r="DI153" i="4"/>
  <c r="DI190" i="4" s="1"/>
  <c r="DI157" i="4"/>
  <c r="DI194" i="4" s="1"/>
  <c r="DI135" i="4"/>
  <c r="DI172" i="4" s="1"/>
  <c r="DI128" i="4"/>
  <c r="DI165" i="4" s="1"/>
  <c r="DI143" i="4"/>
  <c r="DI180" i="4" s="1"/>
  <c r="DI148" i="4"/>
  <c r="DI185" i="4" s="1"/>
  <c r="DI160" i="4"/>
  <c r="DI197" i="4" s="1"/>
  <c r="DI134" i="4"/>
  <c r="DI171" i="4" s="1"/>
  <c r="DI129" i="4"/>
  <c r="DI166" i="4" s="1"/>
  <c r="DI144" i="4"/>
  <c r="DI181" i="4" s="1"/>
  <c r="DI149" i="4"/>
  <c r="DI186" i="4" s="1"/>
  <c r="DI133" i="4"/>
  <c r="DI170" i="4" s="1"/>
  <c r="DI130" i="4"/>
  <c r="DI167" i="4" s="1"/>
  <c r="DI145" i="4"/>
  <c r="DI182" i="4" s="1"/>
  <c r="DI150" i="4"/>
  <c r="DI187" i="4" s="1"/>
  <c r="DI140" i="4"/>
  <c r="DI177" i="4" s="1"/>
  <c r="DI137" i="4"/>
  <c r="DI174" i="4" s="1"/>
  <c r="DI146" i="4"/>
  <c r="DI183" i="4" s="1"/>
  <c r="DI151" i="4"/>
  <c r="DI188" i="4" s="1"/>
  <c r="DI31" i="4"/>
  <c r="DI47" i="4" s="1"/>
  <c r="DI56" i="4" s="1"/>
  <c r="DI33" i="4"/>
  <c r="DI49" i="4" s="1"/>
  <c r="DI58" i="4" s="1"/>
  <c r="DF16" i="8"/>
  <c r="DH75" i="4"/>
  <c r="DH79" i="4" s="1"/>
  <c r="DH74" i="4"/>
  <c r="DH78" i="4" s="1"/>
  <c r="DI35" i="4"/>
  <c r="DI51" i="4" s="1"/>
  <c r="DI60" i="4" s="1"/>
  <c r="DI101" i="4"/>
  <c r="DI109" i="4" s="1"/>
  <c r="DI118" i="4" s="1"/>
  <c r="DI98" i="4"/>
  <c r="DI106" i="4" s="1"/>
  <c r="DI99" i="4"/>
  <c r="DI107" i="4" s="1"/>
  <c r="DI102" i="4"/>
  <c r="DI110" i="4" s="1"/>
  <c r="DI119" i="4" s="1"/>
  <c r="DH46" i="7"/>
  <c r="DH80" i="7" s="1"/>
  <c r="DH45" i="7"/>
  <c r="DH79" i="7" s="1"/>
  <c r="DH51" i="7"/>
  <c r="DH85" i="7" s="1"/>
  <c r="DH53" i="7"/>
  <c r="DH87" i="7" s="1"/>
  <c r="DH50" i="7"/>
  <c r="DH84" i="7" s="1"/>
  <c r="DH52" i="7"/>
  <c r="DH86" i="7" s="1"/>
  <c r="DH54" i="7"/>
  <c r="DH88" i="7" s="1"/>
  <c r="DH48" i="7"/>
  <c r="DH82" i="7" s="1"/>
  <c r="DH49" i="7"/>
  <c r="DH83" i="7" s="1"/>
  <c r="DH56" i="7"/>
  <c r="DH90" i="7" s="1"/>
  <c r="DH47" i="7"/>
  <c r="DH58" i="7"/>
  <c r="DH92" i="7" s="1"/>
  <c r="DH57" i="7"/>
  <c r="DH91" i="7" s="1"/>
  <c r="DH55" i="7"/>
  <c r="DH89" i="7" s="1"/>
  <c r="DH62" i="7"/>
  <c r="DH96" i="7" s="1"/>
  <c r="DH64" i="7"/>
  <c r="DH98" i="7" s="1"/>
  <c r="DH60" i="7"/>
  <c r="DH94" i="7" s="1"/>
  <c r="DH63" i="7"/>
  <c r="DH97" i="7" s="1"/>
  <c r="DH66" i="7"/>
  <c r="DH61" i="7"/>
  <c r="DH95" i="7" s="1"/>
  <c r="DH69" i="7"/>
  <c r="DH59" i="7"/>
  <c r="DH93" i="7" s="1"/>
  <c r="DH65" i="7"/>
  <c r="DH67" i="7"/>
  <c r="DH71" i="7"/>
  <c r="DH139" i="7" s="1"/>
  <c r="DI37" i="7" s="1"/>
  <c r="DH74" i="7"/>
  <c r="DH142" i="7" s="1"/>
  <c r="DI40" i="7" s="1"/>
  <c r="DH70" i="7"/>
  <c r="DH138" i="7" s="1"/>
  <c r="DI36" i="7" s="1"/>
  <c r="DH72" i="7"/>
  <c r="DH140" i="7" s="1"/>
  <c r="DI38" i="7" s="1"/>
  <c r="DH68" i="7"/>
  <c r="DH73" i="7"/>
  <c r="DH141" i="7" s="1"/>
  <c r="DI39" i="7" s="1"/>
  <c r="DI32" i="4"/>
  <c r="DI48" i="4" s="1"/>
  <c r="DI57" i="4" s="1"/>
  <c r="DJ10" i="4"/>
  <c r="DJ103" i="4" s="1"/>
  <c r="DI36" i="4"/>
  <c r="DI52" i="4" s="1"/>
  <c r="DI61" i="4" s="1"/>
  <c r="DI100" i="4"/>
  <c r="DI108" i="4" s="1"/>
  <c r="DI117" i="4" s="1"/>
  <c r="DI34" i="4"/>
  <c r="DJ4" i="7"/>
  <c r="DI5" i="7"/>
  <c r="DI6" i="7" s="1"/>
  <c r="DF46" i="8"/>
  <c r="DF43" i="8"/>
  <c r="DF42" i="8"/>
  <c r="DF44" i="8"/>
  <c r="DF41" i="8"/>
  <c r="DD39" i="8"/>
  <c r="DD47" i="8" s="1"/>
  <c r="DF45" i="8"/>
  <c r="DE27" i="8"/>
  <c r="DM1" i="8"/>
  <c r="DL2" i="8"/>
  <c r="DG18" i="8"/>
  <c r="DG33" i="8"/>
  <c r="DG21" i="8"/>
  <c r="DG34" i="8"/>
  <c r="DG22" i="8"/>
  <c r="DG121" i="4"/>
  <c r="DG32" i="8"/>
  <c r="DG20" i="8"/>
  <c r="DG17" i="8"/>
  <c r="DG31" i="8"/>
  <c r="DG19" i="8"/>
  <c r="DF15" i="8"/>
  <c r="DI111" i="4"/>
  <c r="DI120" i="4" s="1"/>
  <c r="DH112" i="4"/>
  <c r="DG80" i="4"/>
  <c r="DF85" i="4"/>
  <c r="DJ91" i="4"/>
  <c r="DJ90" i="4"/>
  <c r="DG53" i="4"/>
  <c r="DF14" i="8" s="1"/>
  <c r="DG56" i="4"/>
  <c r="DG63" i="4" s="1"/>
  <c r="DJ70" i="4"/>
  <c r="DJ71" i="4"/>
  <c r="DH47" i="4"/>
  <c r="DJ43" i="4"/>
  <c r="DJ42" i="4"/>
  <c r="DJ41" i="4"/>
  <c r="DJ40" i="4"/>
  <c r="DJ39" i="4"/>
  <c r="DJ44" i="4"/>
  <c r="DJ12" i="4"/>
  <c r="DJ9" i="4"/>
  <c r="CS104" i="8"/>
  <c r="CS106" i="8" s="1"/>
  <c r="DG108" i="8"/>
  <c r="CU41" i="6"/>
  <c r="DI221" i="4"/>
  <c r="DH57" i="8" s="1"/>
  <c r="DI220" i="4"/>
  <c r="DH56" i="8" s="1"/>
  <c r="DI219" i="4"/>
  <c r="DH55" i="8" s="1"/>
  <c r="DI218" i="4"/>
  <c r="DH54" i="8" s="1"/>
  <c r="DI225" i="4"/>
  <c r="DH61" i="8" s="1"/>
  <c r="DI222" i="4"/>
  <c r="DH58" i="8" s="1"/>
  <c r="DI224" i="4"/>
  <c r="DH60" i="8" s="1"/>
  <c r="DI223" i="4"/>
  <c r="DH59" i="8" s="1"/>
  <c r="DI227" i="4"/>
  <c r="DH63" i="8" s="1"/>
  <c r="DI226" i="4"/>
  <c r="DH62" i="8" s="1"/>
  <c r="DI229" i="4"/>
  <c r="DH65" i="8" s="1"/>
  <c r="DI231" i="4"/>
  <c r="DH67" i="8" s="1"/>
  <c r="DI233" i="4"/>
  <c r="DH69" i="8" s="1"/>
  <c r="DI228" i="4"/>
  <c r="DH64" i="8" s="1"/>
  <c r="DI230" i="4"/>
  <c r="DH66" i="8" s="1"/>
  <c r="DI234" i="4"/>
  <c r="DH70" i="8" s="1"/>
  <c r="DI232" i="4"/>
  <c r="DH68" i="8" s="1"/>
  <c r="DI127" i="4"/>
  <c r="DI164" i="4" s="1"/>
  <c r="DG126" i="7"/>
  <c r="DH24" i="7" s="1"/>
  <c r="DG133" i="7"/>
  <c r="DH31" i="7" s="1"/>
  <c r="DG124" i="7"/>
  <c r="DH22" i="7" s="1"/>
  <c r="DK2" i="4"/>
  <c r="DL1" i="4"/>
  <c r="DG119" i="7"/>
  <c r="DH17" i="7" s="1"/>
  <c r="DH39" i="6"/>
  <c r="DI19" i="6" s="1"/>
  <c r="DC92" i="8"/>
  <c r="DC91" i="8"/>
  <c r="DG116" i="7"/>
  <c r="DH14" i="7" s="1"/>
  <c r="DG134" i="7"/>
  <c r="DH32" i="7" s="1"/>
  <c r="DN4" i="24"/>
  <c r="DM8" i="24"/>
  <c r="DM3" i="24"/>
  <c r="DM78" i="24"/>
  <c r="DM112" i="24"/>
  <c r="DG130" i="7"/>
  <c r="DH28" i="7" s="1"/>
  <c r="DG125" i="7"/>
  <c r="DH23" i="7" s="1"/>
  <c r="DH38" i="6"/>
  <c r="DH46" i="6" s="1"/>
  <c r="DG114" i="7"/>
  <c r="DH12" i="7" s="1"/>
  <c r="DK11" i="4"/>
  <c r="DH102" i="7"/>
  <c r="DG122" i="7"/>
  <c r="DH20" i="7" s="1"/>
  <c r="DH101" i="7"/>
  <c r="DH103" i="7"/>
  <c r="DF109" i="7"/>
  <c r="DE73" i="8" s="1"/>
  <c r="DH99" i="7"/>
  <c r="DG20" i="6"/>
  <c r="DG131" i="7"/>
  <c r="DH29" i="7" s="1"/>
  <c r="DJ4" i="5"/>
  <c r="DI5" i="5"/>
  <c r="DI3" i="5"/>
  <c r="DE147" i="7"/>
  <c r="DF33" i="7"/>
  <c r="DF135" i="7" s="1"/>
  <c r="DH26" i="6"/>
  <c r="DG133" i="8" s="1"/>
  <c r="DH37" i="6"/>
  <c r="DH33" i="6"/>
  <c r="DF235" i="4"/>
  <c r="DH100" i="7"/>
  <c r="DG45" i="6"/>
  <c r="DG40" i="6"/>
  <c r="DH17" i="6"/>
  <c r="DG121" i="7"/>
  <c r="DH19" i="7" s="1"/>
  <c r="DG47" i="6"/>
  <c r="DH19" i="6"/>
  <c r="DG123" i="7"/>
  <c r="DH21" i="7" s="1"/>
  <c r="DG128" i="7"/>
  <c r="DH26" i="7" s="1"/>
  <c r="DF134" i="8"/>
  <c r="DF136" i="8" s="1"/>
  <c r="DI151" i="7"/>
  <c r="DI145" i="7"/>
  <c r="DI112" i="7"/>
  <c r="DI78" i="7"/>
  <c r="DI44" i="7"/>
  <c r="DI10" i="7"/>
  <c r="DI3" i="7"/>
  <c r="DG153" i="7"/>
  <c r="DF128" i="8" s="1"/>
  <c r="DG101" i="7"/>
  <c r="DG120" i="7"/>
  <c r="DH18" i="7" s="1"/>
  <c r="DG136" i="7"/>
  <c r="DH34" i="7" s="1"/>
  <c r="DG154" i="7"/>
  <c r="DG75" i="7"/>
  <c r="DG79" i="7"/>
  <c r="DE127" i="8"/>
  <c r="DE129" i="8" s="1"/>
  <c r="DF155" i="7"/>
  <c r="DG132" i="7"/>
  <c r="DH30" i="7" s="1"/>
  <c r="DG137" i="7"/>
  <c r="DH35" i="7" s="1"/>
  <c r="DI24" i="6"/>
  <c r="DI25" i="6"/>
  <c r="DI13" i="6"/>
  <c r="DI32" i="6" s="1"/>
  <c r="DI11" i="6"/>
  <c r="DI30" i="6" s="1"/>
  <c r="DI23" i="6"/>
  <c r="DI3" i="6"/>
  <c r="DI12" i="6"/>
  <c r="DI31" i="6" s="1"/>
  <c r="DJ4" i="6"/>
  <c r="DG46" i="6"/>
  <c r="DH18" i="6"/>
  <c r="DG127" i="7"/>
  <c r="DH25" i="7" s="1"/>
  <c r="DG152" i="7"/>
  <c r="DG81" i="7"/>
  <c r="BF143" i="7"/>
  <c r="BG11" i="7"/>
  <c r="BF148" i="7"/>
  <c r="DH116" i="8"/>
  <c r="DH80" i="8"/>
  <c r="DI4" i="8"/>
  <c r="DI132" i="8" s="1"/>
  <c r="DH11" i="8"/>
  <c r="DH7" i="8"/>
  <c r="DH6" i="8"/>
  <c r="DH5" i="8"/>
  <c r="DH3" i="8"/>
  <c r="DK4" i="4"/>
  <c r="DJ3" i="4"/>
  <c r="DG118" i="7"/>
  <c r="DH16" i="7" s="1"/>
  <c r="DE146" i="7"/>
  <c r="DF13" i="7"/>
  <c r="DF115" i="7" s="1"/>
  <c r="DG117" i="7"/>
  <c r="DH15" i="7" s="1"/>
  <c r="DG129" i="7"/>
  <c r="DH27" i="7" s="1"/>
  <c r="DL105" i="7" l="1"/>
  <c r="DL107" i="7"/>
  <c r="DL106" i="7"/>
  <c r="DL104" i="7"/>
  <c r="DL108" i="7"/>
  <c r="DM1" i="7"/>
  <c r="DL2" i="7"/>
  <c r="DM2" i="5"/>
  <c r="DN1" i="5"/>
  <c r="DM2" i="6"/>
  <c r="DN1" i="6"/>
  <c r="DM2" i="24"/>
  <c r="DN1" i="24"/>
  <c r="DI206" i="4"/>
  <c r="DI116" i="4" s="1"/>
  <c r="DH30" i="8" s="1"/>
  <c r="DH83" i="4"/>
  <c r="DG27" i="8" s="1"/>
  <c r="DK23" i="4"/>
  <c r="DK20" i="4"/>
  <c r="DK24" i="4"/>
  <c r="DK21" i="4"/>
  <c r="DK22" i="4"/>
  <c r="DK25" i="4"/>
  <c r="DI201" i="4"/>
  <c r="DI62" i="4" s="1"/>
  <c r="DH84" i="4"/>
  <c r="DG28" i="8" s="1"/>
  <c r="DJ26" i="4"/>
  <c r="DI115" i="4"/>
  <c r="DH29" i="8" s="1"/>
  <c r="DH211" i="4"/>
  <c r="DI203" i="4"/>
  <c r="DI202" i="4"/>
  <c r="DI204" i="4"/>
  <c r="DG48" i="6"/>
  <c r="DF74" i="8" s="1"/>
  <c r="DF121" i="8" s="1"/>
  <c r="DI215" i="4"/>
  <c r="DH51" i="8" s="1"/>
  <c r="DG16" i="8"/>
  <c r="DF40" i="8"/>
  <c r="DE35" i="8"/>
  <c r="DF19" i="5" s="1"/>
  <c r="DF23" i="8"/>
  <c r="DD48" i="8"/>
  <c r="DD72" i="8"/>
  <c r="DD75" i="8" s="1"/>
  <c r="DE40" i="5" s="1"/>
  <c r="DH198" i="4"/>
  <c r="DI161" i="4"/>
  <c r="DJ135" i="4"/>
  <c r="DJ172" i="4" s="1"/>
  <c r="DJ145" i="4"/>
  <c r="DJ182" i="4" s="1"/>
  <c r="DJ149" i="4"/>
  <c r="DJ186" i="4" s="1"/>
  <c r="DJ159" i="4"/>
  <c r="DJ196" i="4" s="1"/>
  <c r="DJ129" i="4"/>
  <c r="DJ166" i="4" s="1"/>
  <c r="DJ136" i="4"/>
  <c r="DJ173" i="4" s="1"/>
  <c r="DJ141" i="4"/>
  <c r="DJ178" i="4" s="1"/>
  <c r="DJ151" i="4"/>
  <c r="DJ188" i="4" s="1"/>
  <c r="DJ160" i="4"/>
  <c r="DJ197" i="4" s="1"/>
  <c r="DJ128" i="4"/>
  <c r="DJ165" i="4" s="1"/>
  <c r="DJ137" i="4"/>
  <c r="DJ174" i="4" s="1"/>
  <c r="DJ142" i="4"/>
  <c r="DJ179" i="4" s="1"/>
  <c r="DJ153" i="4"/>
  <c r="DJ190" i="4" s="1"/>
  <c r="DJ130" i="4"/>
  <c r="DJ167" i="4" s="1"/>
  <c r="DJ138" i="4"/>
  <c r="DJ175" i="4" s="1"/>
  <c r="DJ143" i="4"/>
  <c r="DJ180" i="4" s="1"/>
  <c r="DJ152" i="4"/>
  <c r="DJ189" i="4" s="1"/>
  <c r="DJ131" i="4"/>
  <c r="DJ168" i="4" s="1"/>
  <c r="DJ139" i="4"/>
  <c r="DJ176" i="4" s="1"/>
  <c r="DJ144" i="4"/>
  <c r="DJ181" i="4" s="1"/>
  <c r="DJ155" i="4"/>
  <c r="DJ192" i="4" s="1"/>
  <c r="DJ132" i="4"/>
  <c r="DJ169" i="4" s="1"/>
  <c r="DJ140" i="4"/>
  <c r="DJ177" i="4" s="1"/>
  <c r="DJ147" i="4"/>
  <c r="DJ184" i="4" s="1"/>
  <c r="DJ205" i="4" s="1"/>
  <c r="DJ156" i="4"/>
  <c r="DJ193" i="4" s="1"/>
  <c r="DJ133" i="4"/>
  <c r="DJ170" i="4" s="1"/>
  <c r="DJ146" i="4"/>
  <c r="DJ183" i="4" s="1"/>
  <c r="DJ148" i="4"/>
  <c r="DJ185" i="4" s="1"/>
  <c r="DJ157" i="4"/>
  <c r="DJ194" i="4" s="1"/>
  <c r="DJ134" i="4"/>
  <c r="DJ171" i="4" s="1"/>
  <c r="DJ150" i="4"/>
  <c r="DJ187" i="4" s="1"/>
  <c r="DJ154" i="4"/>
  <c r="DJ191" i="4" s="1"/>
  <c r="DJ158" i="4"/>
  <c r="DJ195" i="4" s="1"/>
  <c r="DJ100" i="4"/>
  <c r="DJ108" i="4" s="1"/>
  <c r="DJ117" i="4" s="1"/>
  <c r="DJ101" i="4"/>
  <c r="DJ109" i="4" s="1"/>
  <c r="DJ118" i="4" s="1"/>
  <c r="DJ102" i="4"/>
  <c r="DJ110" i="4" s="1"/>
  <c r="DJ119" i="4" s="1"/>
  <c r="DI74" i="4"/>
  <c r="DI78" i="4" s="1"/>
  <c r="DI50" i="4"/>
  <c r="DI59" i="4" s="1"/>
  <c r="DJ33" i="4"/>
  <c r="DJ49" i="4" s="1"/>
  <c r="DJ58" i="4" s="1"/>
  <c r="DJ34" i="4"/>
  <c r="DJ50" i="4" s="1"/>
  <c r="DJ59" i="4" s="1"/>
  <c r="DI75" i="4"/>
  <c r="DI79" i="4" s="1"/>
  <c r="DJ31" i="4"/>
  <c r="DJ32" i="4"/>
  <c r="DJ48" i="4" s="1"/>
  <c r="DJ57" i="4" s="1"/>
  <c r="DJ36" i="4"/>
  <c r="DJ52" i="4" s="1"/>
  <c r="DJ61" i="4" s="1"/>
  <c r="DJ98" i="4"/>
  <c r="DJ106" i="4" s="1"/>
  <c r="DJ35" i="4"/>
  <c r="DJ51" i="4" s="1"/>
  <c r="DJ60" i="4" s="1"/>
  <c r="DJ99" i="4"/>
  <c r="DJ107" i="4" s="1"/>
  <c r="DK10" i="4"/>
  <c r="DK103" i="4" s="1"/>
  <c r="DI47" i="7"/>
  <c r="DI45" i="7"/>
  <c r="DI49" i="7"/>
  <c r="DI83" i="7" s="1"/>
  <c r="DI46" i="7"/>
  <c r="DI80" i="7" s="1"/>
  <c r="DI51" i="7"/>
  <c r="DI85" i="7" s="1"/>
  <c r="DI53" i="7"/>
  <c r="DI87" i="7" s="1"/>
  <c r="DI48" i="7"/>
  <c r="DI52" i="7"/>
  <c r="DI86" i="7" s="1"/>
  <c r="DI56" i="7"/>
  <c r="DI90" i="7" s="1"/>
  <c r="DI55" i="7"/>
  <c r="DI89" i="7" s="1"/>
  <c r="DI58" i="7"/>
  <c r="DI92" i="7" s="1"/>
  <c r="DI50" i="7"/>
  <c r="DI84" i="7" s="1"/>
  <c r="DI54" i="7"/>
  <c r="DI62" i="7"/>
  <c r="DI96" i="7" s="1"/>
  <c r="DI64" i="7"/>
  <c r="DI98" i="7" s="1"/>
  <c r="DI57" i="7"/>
  <c r="DI91" i="7" s="1"/>
  <c r="DI66" i="7"/>
  <c r="DI61" i="7"/>
  <c r="DI95" i="7" s="1"/>
  <c r="DI63" i="7"/>
  <c r="DI97" i="7" s="1"/>
  <c r="DI69" i="7"/>
  <c r="DI59" i="7"/>
  <c r="DI93" i="7" s="1"/>
  <c r="DI65" i="7"/>
  <c r="DI68" i="7"/>
  <c r="DI74" i="7"/>
  <c r="DI142" i="7" s="1"/>
  <c r="DJ40" i="7" s="1"/>
  <c r="DI73" i="7"/>
  <c r="DI141" i="7" s="1"/>
  <c r="DJ39" i="7" s="1"/>
  <c r="DI70" i="7"/>
  <c r="DI138" i="7" s="1"/>
  <c r="DJ36" i="7" s="1"/>
  <c r="DI60" i="7"/>
  <c r="DI94" i="7" s="1"/>
  <c r="DI71" i="7"/>
  <c r="DI139" i="7" s="1"/>
  <c r="DJ37" i="7" s="1"/>
  <c r="DI72" i="7"/>
  <c r="DI140" i="7" s="1"/>
  <c r="DJ38" i="7" s="1"/>
  <c r="DI67" i="7"/>
  <c r="DK4" i="7"/>
  <c r="DJ5" i="7"/>
  <c r="DJ6" i="7" s="1"/>
  <c r="DG42" i="8"/>
  <c r="DG45" i="8"/>
  <c r="DG46" i="8"/>
  <c r="DF39" i="8"/>
  <c r="DG44" i="8"/>
  <c r="DG43" i="8"/>
  <c r="DG41" i="8"/>
  <c r="DE39" i="8"/>
  <c r="DE47" i="8" s="1"/>
  <c r="DF26" i="8"/>
  <c r="DM2" i="8"/>
  <c r="DN1" i="8"/>
  <c r="DH32" i="8"/>
  <c r="DH20" i="8"/>
  <c r="DH31" i="8"/>
  <c r="DH19" i="8"/>
  <c r="DH18" i="8"/>
  <c r="DH33" i="8"/>
  <c r="DH21" i="8"/>
  <c r="DH121" i="4"/>
  <c r="DH34" i="8"/>
  <c r="DH22" i="8"/>
  <c r="DH17" i="8"/>
  <c r="DG85" i="4"/>
  <c r="DG15" i="8"/>
  <c r="DI112" i="4"/>
  <c r="DJ111" i="4"/>
  <c r="DJ120" i="4" s="1"/>
  <c r="DH80" i="4"/>
  <c r="DK91" i="4"/>
  <c r="DK90" i="4"/>
  <c r="DH53" i="4"/>
  <c r="DG14" i="8" s="1"/>
  <c r="DH56" i="4"/>
  <c r="DH63" i="4" s="1"/>
  <c r="DK71" i="4"/>
  <c r="DK70" i="4"/>
  <c r="DK43" i="4"/>
  <c r="DK42" i="4"/>
  <c r="DK41" i="4"/>
  <c r="DK40" i="4"/>
  <c r="DK39" i="4"/>
  <c r="DK44" i="4"/>
  <c r="DK12" i="4"/>
  <c r="DK9" i="4"/>
  <c r="DH47" i="6"/>
  <c r="DH121" i="7"/>
  <c r="DI19" i="7" s="1"/>
  <c r="DI102" i="7"/>
  <c r="CV41" i="6"/>
  <c r="DJ222" i="4"/>
  <c r="DI58" i="8" s="1"/>
  <c r="DJ220" i="4"/>
  <c r="DI56" i="8" s="1"/>
  <c r="DJ219" i="4"/>
  <c r="DI55" i="8" s="1"/>
  <c r="DJ218" i="4"/>
  <c r="DI54" i="8" s="1"/>
  <c r="DJ225" i="4"/>
  <c r="DI61" i="8" s="1"/>
  <c r="DJ224" i="4"/>
  <c r="DI60" i="8" s="1"/>
  <c r="DJ223" i="4"/>
  <c r="DI59" i="8" s="1"/>
  <c r="DJ221" i="4"/>
  <c r="DI57" i="8" s="1"/>
  <c r="DJ227" i="4"/>
  <c r="DI63" i="8" s="1"/>
  <c r="DJ228" i="4"/>
  <c r="DI64" i="8" s="1"/>
  <c r="DJ232" i="4"/>
  <c r="DI68" i="8" s="1"/>
  <c r="DJ226" i="4"/>
  <c r="DI62" i="8" s="1"/>
  <c r="DJ229" i="4"/>
  <c r="DI65" i="8" s="1"/>
  <c r="DJ231" i="4"/>
  <c r="DI67" i="8" s="1"/>
  <c r="DJ230" i="4"/>
  <c r="DI66" i="8" s="1"/>
  <c r="DJ234" i="4"/>
  <c r="DI70" i="8" s="1"/>
  <c r="DJ233" i="4"/>
  <c r="DI69" i="8" s="1"/>
  <c r="DJ127" i="4"/>
  <c r="DJ164" i="4" s="1"/>
  <c r="DH124" i="7"/>
  <c r="DI22" i="7" s="1"/>
  <c r="DH126" i="7"/>
  <c r="DI24" i="7" s="1"/>
  <c r="DH129" i="7"/>
  <c r="DI27" i="7" s="1"/>
  <c r="DH133" i="7"/>
  <c r="DI31" i="7" s="1"/>
  <c r="DI18" i="6"/>
  <c r="DI20" i="6" s="1"/>
  <c r="DI33" i="6"/>
  <c r="DH153" i="7"/>
  <c r="DG128" i="8" s="1"/>
  <c r="DM1" i="4"/>
  <c r="DL2" i="4"/>
  <c r="DH20" i="6"/>
  <c r="DH119" i="7"/>
  <c r="DI17" i="7" s="1"/>
  <c r="DD91" i="8"/>
  <c r="DD92" i="8"/>
  <c r="DH116" i="7"/>
  <c r="DI14" i="7" s="1"/>
  <c r="DH130" i="7"/>
  <c r="DI28" i="7" s="1"/>
  <c r="DH125" i="7"/>
  <c r="DI23" i="7" s="1"/>
  <c r="DH134" i="7"/>
  <c r="DI32" i="7" s="1"/>
  <c r="DN3" i="24"/>
  <c r="DO4" i="24"/>
  <c r="DN8" i="24"/>
  <c r="DN78" i="24"/>
  <c r="DN112" i="24"/>
  <c r="DH117" i="7"/>
  <c r="DI15" i="7" s="1"/>
  <c r="DH123" i="7"/>
  <c r="DI21" i="7" s="1"/>
  <c r="DH118" i="7"/>
  <c r="DI16" i="7" s="1"/>
  <c r="DH120" i="7"/>
  <c r="DI18" i="7" s="1"/>
  <c r="DH131" i="7"/>
  <c r="DI29" i="7" s="1"/>
  <c r="DH137" i="7"/>
  <c r="DI35" i="7" s="1"/>
  <c r="DH128" i="7"/>
  <c r="DI26" i="7" s="1"/>
  <c r="DH122" i="7"/>
  <c r="DI20" i="7" s="1"/>
  <c r="DI99" i="7"/>
  <c r="DL11" i="4"/>
  <c r="DF146" i="7"/>
  <c r="DG13" i="7"/>
  <c r="DG115" i="7" s="1"/>
  <c r="DI39" i="6"/>
  <c r="DH75" i="7"/>
  <c r="DG134" i="8"/>
  <c r="DG136" i="8" s="1"/>
  <c r="DH127" i="7"/>
  <c r="DI25" i="7" s="1"/>
  <c r="DI116" i="8"/>
  <c r="DI80" i="8"/>
  <c r="DJ4" i="8"/>
  <c r="DJ132" i="8" s="1"/>
  <c r="DI11" i="8"/>
  <c r="DI7" i="8"/>
  <c r="DI6" i="8"/>
  <c r="DI5" i="8"/>
  <c r="DI3" i="8"/>
  <c r="BE93" i="8"/>
  <c r="BE94" i="8" s="1"/>
  <c r="BF149" i="7"/>
  <c r="DI38" i="6"/>
  <c r="DH154" i="7"/>
  <c r="DI103" i="7"/>
  <c r="DI100" i="7"/>
  <c r="DK4" i="5"/>
  <c r="DJ5" i="5"/>
  <c r="DJ3" i="5"/>
  <c r="DG217" i="4"/>
  <c r="DF53" i="8" s="1"/>
  <c r="DG216" i="4"/>
  <c r="DF52" i="8" s="1"/>
  <c r="DJ25" i="6"/>
  <c r="DJ11" i="6"/>
  <c r="DJ30" i="6" s="1"/>
  <c r="DJ23" i="6"/>
  <c r="DJ3" i="6"/>
  <c r="DJ12" i="6"/>
  <c r="DJ31" i="6" s="1"/>
  <c r="DJ24" i="6"/>
  <c r="DK4" i="6"/>
  <c r="DJ13" i="6"/>
  <c r="DJ32" i="6" s="1"/>
  <c r="DH114" i="7"/>
  <c r="DI12" i="7" s="1"/>
  <c r="BG113" i="7"/>
  <c r="BG41" i="7"/>
  <c r="DH132" i="7"/>
  <c r="DI30" i="7" s="1"/>
  <c r="DJ145" i="7"/>
  <c r="DJ112" i="7"/>
  <c r="DJ151" i="7"/>
  <c r="DJ78" i="7"/>
  <c r="DJ44" i="7"/>
  <c r="DJ10" i="7"/>
  <c r="DJ3" i="7"/>
  <c r="DH45" i="6"/>
  <c r="DH40" i="6"/>
  <c r="DI17" i="6"/>
  <c r="DG109" i="7"/>
  <c r="DF73" i="8" s="1"/>
  <c r="DF127" i="8"/>
  <c r="DF129" i="8" s="1"/>
  <c r="DG155" i="7"/>
  <c r="DI26" i="6"/>
  <c r="DH133" i="8" s="1"/>
  <c r="DI37" i="6"/>
  <c r="DH108" i="8"/>
  <c r="CT99" i="8"/>
  <c r="CT104" i="8"/>
  <c r="CT106" i="8" s="1"/>
  <c r="DF147" i="7"/>
  <c r="DG33" i="7"/>
  <c r="DG135" i="7" s="1"/>
  <c r="DH152" i="7"/>
  <c r="DH81" i="7"/>
  <c r="DH109" i="7" s="1"/>
  <c r="DG73" i="8" s="1"/>
  <c r="DL4" i="4"/>
  <c r="DK3" i="4"/>
  <c r="DH136" i="7"/>
  <c r="DI34" i="7" s="1"/>
  <c r="DM108" i="7" l="1"/>
  <c r="DN1" i="7"/>
  <c r="DM105" i="7"/>
  <c r="DM107" i="7"/>
  <c r="DM2" i="7"/>
  <c r="DM106" i="7"/>
  <c r="DM104" i="7"/>
  <c r="DO1" i="5"/>
  <c r="DN2" i="5"/>
  <c r="DF120" i="8"/>
  <c r="DN2" i="6"/>
  <c r="DO1" i="6"/>
  <c r="DO1" i="24"/>
  <c r="DN2" i="24"/>
  <c r="DJ115" i="4"/>
  <c r="DI29" i="8" s="1"/>
  <c r="DJ203" i="4"/>
  <c r="DL23" i="4"/>
  <c r="DL24" i="4"/>
  <c r="DL20" i="4"/>
  <c r="DL21" i="4"/>
  <c r="DL22" i="4"/>
  <c r="DL25" i="4"/>
  <c r="DH48" i="6"/>
  <c r="DG74" i="8" s="1"/>
  <c r="DG121" i="8" s="1"/>
  <c r="DI83" i="4"/>
  <c r="DJ201" i="4"/>
  <c r="DJ62" i="4" s="1"/>
  <c r="DK26" i="4"/>
  <c r="DI211" i="4"/>
  <c r="DI84" i="4"/>
  <c r="DH28" i="8" s="1"/>
  <c r="DI63" i="4"/>
  <c r="DH26" i="8" s="1"/>
  <c r="DJ204" i="4"/>
  <c r="DJ206" i="4"/>
  <c r="DJ116" i="4" s="1"/>
  <c r="DI30" i="8" s="1"/>
  <c r="DJ202" i="4"/>
  <c r="DG40" i="8"/>
  <c r="DJ215" i="4"/>
  <c r="DI51" i="8" s="1"/>
  <c r="DF71" i="8"/>
  <c r="DG28" i="5" s="1"/>
  <c r="DF35" i="8"/>
  <c r="DG19" i="5" s="1"/>
  <c r="DG23" i="8"/>
  <c r="DE48" i="8"/>
  <c r="DE72" i="8"/>
  <c r="DE75" i="8" s="1"/>
  <c r="DF40" i="5" s="1"/>
  <c r="DI198" i="4"/>
  <c r="DK134" i="4"/>
  <c r="DK171" i="4" s="1"/>
  <c r="DK145" i="4"/>
  <c r="DK182" i="4" s="1"/>
  <c r="DK151" i="4"/>
  <c r="DK188" i="4" s="1"/>
  <c r="DK159" i="4"/>
  <c r="DK196" i="4" s="1"/>
  <c r="DK128" i="4"/>
  <c r="DK165" i="4" s="1"/>
  <c r="DK135" i="4"/>
  <c r="DK172" i="4" s="1"/>
  <c r="DK141" i="4"/>
  <c r="DK178" i="4" s="1"/>
  <c r="DK152" i="4"/>
  <c r="DK189" i="4" s="1"/>
  <c r="DK160" i="4"/>
  <c r="DK197" i="4" s="1"/>
  <c r="DJ161" i="4"/>
  <c r="DK129" i="4"/>
  <c r="DK166" i="4" s="1"/>
  <c r="DK136" i="4"/>
  <c r="DK173" i="4" s="1"/>
  <c r="DK142" i="4"/>
  <c r="DK179" i="4" s="1"/>
  <c r="DK153" i="4"/>
  <c r="DK190" i="4" s="1"/>
  <c r="DK130" i="4"/>
  <c r="DK167" i="4" s="1"/>
  <c r="DK137" i="4"/>
  <c r="DK174" i="4" s="1"/>
  <c r="DK143" i="4"/>
  <c r="DK180" i="4" s="1"/>
  <c r="DK154" i="4"/>
  <c r="DK191" i="4" s="1"/>
  <c r="DK146" i="4"/>
  <c r="DK183" i="4" s="1"/>
  <c r="DK138" i="4"/>
  <c r="DK175" i="4" s="1"/>
  <c r="DK144" i="4"/>
  <c r="DK181" i="4" s="1"/>
  <c r="DK155" i="4"/>
  <c r="DK192" i="4" s="1"/>
  <c r="DK131" i="4"/>
  <c r="DK168" i="4" s="1"/>
  <c r="DK139" i="4"/>
  <c r="DK176" i="4" s="1"/>
  <c r="DK147" i="4"/>
  <c r="DK184" i="4" s="1"/>
  <c r="DK205" i="4" s="1"/>
  <c r="DK156" i="4"/>
  <c r="DK193" i="4" s="1"/>
  <c r="DK132" i="4"/>
  <c r="DK169" i="4" s="1"/>
  <c r="DK140" i="4"/>
  <c r="DK177" i="4" s="1"/>
  <c r="DK148" i="4"/>
  <c r="DK185" i="4" s="1"/>
  <c r="DK157" i="4"/>
  <c r="DK194" i="4" s="1"/>
  <c r="DK133" i="4"/>
  <c r="DK170" i="4" s="1"/>
  <c r="DK150" i="4"/>
  <c r="DK187" i="4" s="1"/>
  <c r="DK149" i="4"/>
  <c r="DK186" i="4" s="1"/>
  <c r="DK158" i="4"/>
  <c r="DK195" i="4" s="1"/>
  <c r="DK102" i="4"/>
  <c r="DK110" i="4" s="1"/>
  <c r="DK119" i="4" s="1"/>
  <c r="DK32" i="4"/>
  <c r="DK48" i="4" s="1"/>
  <c r="DK57" i="4" s="1"/>
  <c r="DI53" i="4"/>
  <c r="DH14" i="8" s="1"/>
  <c r="DK34" i="4"/>
  <c r="DK50" i="4" s="1"/>
  <c r="DK59" i="4" s="1"/>
  <c r="DK98" i="4"/>
  <c r="DK106" i="4" s="1"/>
  <c r="DK99" i="4"/>
  <c r="DK107" i="4" s="1"/>
  <c r="DH16" i="8"/>
  <c r="DK100" i="4"/>
  <c r="DK108" i="4" s="1"/>
  <c r="DK117" i="4" s="1"/>
  <c r="DK101" i="4"/>
  <c r="DK109" i="4" s="1"/>
  <c r="DK118" i="4" s="1"/>
  <c r="DJ75" i="4"/>
  <c r="DJ79" i="4" s="1"/>
  <c r="DJ74" i="4"/>
  <c r="DJ78" i="4" s="1"/>
  <c r="DK35" i="4"/>
  <c r="DK51" i="4" s="1"/>
  <c r="DK60" i="4" s="1"/>
  <c r="DK33" i="4"/>
  <c r="DL10" i="4"/>
  <c r="DL101" i="4" s="1"/>
  <c r="DK36" i="4"/>
  <c r="DK52" i="4" s="1"/>
  <c r="DK61" i="4" s="1"/>
  <c r="DJ47" i="7"/>
  <c r="DJ81" i="7" s="1"/>
  <c r="DJ45" i="7"/>
  <c r="DJ49" i="7"/>
  <c r="DJ83" i="7" s="1"/>
  <c r="DJ46" i="7"/>
  <c r="DJ80" i="7" s="1"/>
  <c r="DJ55" i="7"/>
  <c r="DJ89" i="7" s="1"/>
  <c r="DJ50" i="7"/>
  <c r="DJ84" i="7" s="1"/>
  <c r="DJ51" i="7"/>
  <c r="DJ85" i="7" s="1"/>
  <c r="DJ54" i="7"/>
  <c r="DJ88" i="7" s="1"/>
  <c r="DJ57" i="7"/>
  <c r="DJ91" i="7" s="1"/>
  <c r="DJ52" i="7"/>
  <c r="DJ86" i="7" s="1"/>
  <c r="DJ59" i="7"/>
  <c r="DJ93" i="7" s="1"/>
  <c r="DJ65" i="7"/>
  <c r="DJ48" i="7"/>
  <c r="DJ82" i="7" s="1"/>
  <c r="DJ53" i="7"/>
  <c r="DJ87" i="7" s="1"/>
  <c r="DJ56" i="7"/>
  <c r="DJ90" i="7" s="1"/>
  <c r="DJ60" i="7"/>
  <c r="DJ94" i="7" s="1"/>
  <c r="DJ58" i="7"/>
  <c r="DJ92" i="7" s="1"/>
  <c r="DJ66" i="7"/>
  <c r="DJ70" i="7"/>
  <c r="DJ138" i="7" s="1"/>
  <c r="DK36" i="7" s="1"/>
  <c r="DJ62" i="7"/>
  <c r="DJ96" i="7" s="1"/>
  <c r="DJ61" i="7"/>
  <c r="DJ95" i="7" s="1"/>
  <c r="DJ63" i="7"/>
  <c r="DJ97" i="7" s="1"/>
  <c r="DJ64" i="7"/>
  <c r="DJ98" i="7" s="1"/>
  <c r="DJ68" i="7"/>
  <c r="DJ72" i="7"/>
  <c r="DJ140" i="7" s="1"/>
  <c r="DK38" i="7" s="1"/>
  <c r="DJ69" i="7"/>
  <c r="DJ74" i="7"/>
  <c r="DJ142" i="7" s="1"/>
  <c r="DK40" i="7" s="1"/>
  <c r="DJ73" i="7"/>
  <c r="DJ141" i="7" s="1"/>
  <c r="DK39" i="7" s="1"/>
  <c r="DJ67" i="7"/>
  <c r="DJ71" i="7"/>
  <c r="DJ139" i="7" s="1"/>
  <c r="DK37" i="7" s="1"/>
  <c r="DK31" i="4"/>
  <c r="DL4" i="7"/>
  <c r="DK5" i="7"/>
  <c r="DK6" i="7" s="1"/>
  <c r="DG39" i="8"/>
  <c r="DH44" i="8"/>
  <c r="DH41" i="8"/>
  <c r="DH45" i="8"/>
  <c r="DH42" i="8"/>
  <c r="DH43" i="8"/>
  <c r="DH46" i="8"/>
  <c r="DF38" i="8"/>
  <c r="DF47" i="8" s="1"/>
  <c r="DG26" i="8"/>
  <c r="DN2" i="8"/>
  <c r="DO1" i="8"/>
  <c r="DH85" i="4"/>
  <c r="DI121" i="4"/>
  <c r="DI31" i="8"/>
  <c r="DI19" i="8"/>
  <c r="DI18" i="8"/>
  <c r="DI34" i="8"/>
  <c r="DI22" i="8"/>
  <c r="DI17" i="8"/>
  <c r="DI33" i="8"/>
  <c r="DI21" i="8"/>
  <c r="DI32" i="8"/>
  <c r="DI20" i="8"/>
  <c r="DH15" i="8"/>
  <c r="DK111" i="4"/>
  <c r="DK120" i="4" s="1"/>
  <c r="DJ112" i="4"/>
  <c r="DI80" i="4"/>
  <c r="DL91" i="4"/>
  <c r="DL90" i="4"/>
  <c r="DL71" i="4"/>
  <c r="DL70" i="4"/>
  <c r="DJ47" i="4"/>
  <c r="DL43" i="4"/>
  <c r="DL42" i="4"/>
  <c r="DL40" i="4"/>
  <c r="DL39" i="4"/>
  <c r="DL44" i="4"/>
  <c r="DL41" i="4"/>
  <c r="DL12" i="4"/>
  <c r="DL9" i="4"/>
  <c r="DI121" i="7"/>
  <c r="DJ19" i="7" s="1"/>
  <c r="DI136" i="7"/>
  <c r="DJ34" i="7" s="1"/>
  <c r="DH134" i="8"/>
  <c r="DH136" i="8" s="1"/>
  <c r="CW41" i="6"/>
  <c r="CV104" i="8" s="1"/>
  <c r="CV106" i="8" s="1"/>
  <c r="DI108" i="8"/>
  <c r="DI126" i="7"/>
  <c r="DJ24" i="7" s="1"/>
  <c r="DJ101" i="7"/>
  <c r="DK221" i="4"/>
  <c r="DJ57" i="8" s="1"/>
  <c r="DK220" i="4"/>
  <c r="DJ56" i="8" s="1"/>
  <c r="DK219" i="4"/>
  <c r="DJ55" i="8" s="1"/>
  <c r="DK218" i="4"/>
  <c r="DJ54" i="8" s="1"/>
  <c r="DK222" i="4"/>
  <c r="DJ58" i="8" s="1"/>
  <c r="DK225" i="4"/>
  <c r="DJ61" i="8" s="1"/>
  <c r="DK224" i="4"/>
  <c r="DJ60" i="8" s="1"/>
  <c r="DK223" i="4"/>
  <c r="DJ59" i="8" s="1"/>
  <c r="DK229" i="4"/>
  <c r="DJ65" i="8" s="1"/>
  <c r="DK227" i="4"/>
  <c r="DJ63" i="8" s="1"/>
  <c r="DK228" i="4"/>
  <c r="DJ64" i="8" s="1"/>
  <c r="DK233" i="4"/>
  <c r="DJ69" i="8" s="1"/>
  <c r="DK232" i="4"/>
  <c r="DJ68" i="8" s="1"/>
  <c r="DK226" i="4"/>
  <c r="DJ62" i="8" s="1"/>
  <c r="DK230" i="4"/>
  <c r="DJ66" i="8" s="1"/>
  <c r="DK231" i="4"/>
  <c r="DJ67" i="8" s="1"/>
  <c r="DK234" i="4"/>
  <c r="DJ70" i="8" s="1"/>
  <c r="DK127" i="4"/>
  <c r="DK164" i="4" s="1"/>
  <c r="DJ103" i="7"/>
  <c r="DI133" i="7"/>
  <c r="DJ31" i="7" s="1"/>
  <c r="DM2" i="4"/>
  <c r="DN1" i="4"/>
  <c r="DJ99" i="7"/>
  <c r="DJ38" i="6"/>
  <c r="DJ46" i="6" s="1"/>
  <c r="DI130" i="7"/>
  <c r="DJ28" i="7" s="1"/>
  <c r="DE92" i="8"/>
  <c r="DE91" i="8"/>
  <c r="DI134" i="7"/>
  <c r="DJ32" i="7" s="1"/>
  <c r="DI128" i="7"/>
  <c r="DJ26" i="7" s="1"/>
  <c r="DO8" i="24"/>
  <c r="DO3" i="24"/>
  <c r="DO78" i="24"/>
  <c r="DP4" i="24"/>
  <c r="DO112" i="24"/>
  <c r="DI118" i="7"/>
  <c r="DJ16" i="7" s="1"/>
  <c r="DI117" i="7"/>
  <c r="DJ15" i="7" s="1"/>
  <c r="DI127" i="7"/>
  <c r="DJ25" i="7" s="1"/>
  <c r="DI131" i="7"/>
  <c r="DJ29" i="7" s="1"/>
  <c r="DI137" i="7"/>
  <c r="DJ35" i="7" s="1"/>
  <c r="DI120" i="7"/>
  <c r="DJ18" i="7" s="1"/>
  <c r="DI132" i="7"/>
  <c r="DJ30" i="7" s="1"/>
  <c r="DM11" i="4"/>
  <c r="DI129" i="7"/>
  <c r="DJ27" i="7" s="1"/>
  <c r="DJ39" i="6"/>
  <c r="DJ47" i="6" s="1"/>
  <c r="DI119" i="7"/>
  <c r="DJ17" i="7" s="1"/>
  <c r="DG127" i="8"/>
  <c r="DG129" i="8" s="1"/>
  <c r="DH155" i="7"/>
  <c r="DI45" i="6"/>
  <c r="DI40" i="6"/>
  <c r="DJ17" i="6"/>
  <c r="DI114" i="7"/>
  <c r="DJ12" i="7" s="1"/>
  <c r="DJ33" i="6"/>
  <c r="DI123" i="7"/>
  <c r="DJ21" i="7" s="1"/>
  <c r="DJ116" i="8"/>
  <c r="DJ80" i="8"/>
  <c r="DK4" i="8"/>
  <c r="DK132" i="8" s="1"/>
  <c r="DJ11" i="8"/>
  <c r="DJ7" i="8"/>
  <c r="DJ6" i="8"/>
  <c r="DJ5" i="8"/>
  <c r="DJ3" i="8"/>
  <c r="DI216" i="4"/>
  <c r="DH52" i="8" s="1"/>
  <c r="DI217" i="4"/>
  <c r="DH53" i="8" s="1"/>
  <c r="DI88" i="7"/>
  <c r="DI122" i="7" s="1"/>
  <c r="DJ20" i="7" s="1"/>
  <c r="DJ100" i="7"/>
  <c r="DJ102" i="7"/>
  <c r="DK24" i="6"/>
  <c r="DK25" i="6"/>
  <c r="DK11" i="6"/>
  <c r="DK30" i="6" s="1"/>
  <c r="DK23" i="6"/>
  <c r="DK3" i="6"/>
  <c r="DK12" i="6"/>
  <c r="DK31" i="6" s="1"/>
  <c r="DL4" i="6"/>
  <c r="DK13" i="6"/>
  <c r="DK32" i="6" s="1"/>
  <c r="DL4" i="5"/>
  <c r="DK5" i="5"/>
  <c r="DK3" i="5"/>
  <c r="DI47" i="6"/>
  <c r="DJ19" i="6"/>
  <c r="DI82" i="7"/>
  <c r="DI116" i="7" s="1"/>
  <c r="DJ14" i="7" s="1"/>
  <c r="DI152" i="7"/>
  <c r="DI81" i="7"/>
  <c r="DG147" i="7"/>
  <c r="DH33" i="7"/>
  <c r="DH135" i="7" s="1"/>
  <c r="DI124" i="7"/>
  <c r="DJ22" i="7" s="1"/>
  <c r="BG143" i="7"/>
  <c r="BG148" i="7"/>
  <c r="BH11" i="7"/>
  <c r="DM4" i="4"/>
  <c r="DL3" i="4"/>
  <c r="DK145" i="7"/>
  <c r="DK112" i="7"/>
  <c r="DK151" i="7"/>
  <c r="DK78" i="7"/>
  <c r="DK44" i="7"/>
  <c r="DK10" i="7"/>
  <c r="DK3" i="7"/>
  <c r="DH217" i="4"/>
  <c r="DG53" i="8" s="1"/>
  <c r="DH216" i="4"/>
  <c r="DG52" i="8" s="1"/>
  <c r="DG235" i="4"/>
  <c r="CU99" i="8"/>
  <c r="CU104" i="8"/>
  <c r="CU106" i="8" s="1"/>
  <c r="DI46" i="6"/>
  <c r="DJ18" i="6"/>
  <c r="DI125" i="7"/>
  <c r="DJ23" i="7" s="1"/>
  <c r="DI154" i="7"/>
  <c r="DI75" i="7"/>
  <c r="DI79" i="7"/>
  <c r="DI153" i="7"/>
  <c r="DH128" i="8" s="1"/>
  <c r="DI101" i="7"/>
  <c r="DJ26" i="6"/>
  <c r="DI133" i="8" s="1"/>
  <c r="DJ37" i="6"/>
  <c r="DH13" i="7"/>
  <c r="DH115" i="7" s="1"/>
  <c r="DG146" i="7"/>
  <c r="DN104" i="7" l="1"/>
  <c r="DN2" i="7"/>
  <c r="DN107" i="7"/>
  <c r="DN105" i="7"/>
  <c r="DN106" i="7"/>
  <c r="DN108" i="7"/>
  <c r="DO1" i="7"/>
  <c r="DP1" i="5"/>
  <c r="DO2" i="5"/>
  <c r="DG120" i="8"/>
  <c r="DH120" i="8"/>
  <c r="DP1" i="6"/>
  <c r="DO2" i="6"/>
  <c r="DP1" i="24"/>
  <c r="DO2" i="24"/>
  <c r="DJ83" i="4"/>
  <c r="DI27" i="8" s="1"/>
  <c r="DM21" i="4"/>
  <c r="DM22" i="4"/>
  <c r="DM24" i="4"/>
  <c r="DM20" i="4"/>
  <c r="DM23" i="4"/>
  <c r="DM25" i="4"/>
  <c r="DJ84" i="4"/>
  <c r="DI28" i="8" s="1"/>
  <c r="DK201" i="4"/>
  <c r="DK62" i="4" s="1"/>
  <c r="DL26" i="4"/>
  <c r="DJ211" i="4"/>
  <c r="DK115" i="4"/>
  <c r="DJ29" i="8" s="1"/>
  <c r="DK202" i="4"/>
  <c r="DK206" i="4"/>
  <c r="DK116" i="4" s="1"/>
  <c r="DJ30" i="8" s="1"/>
  <c r="DK204" i="4"/>
  <c r="DK203" i="4"/>
  <c r="DK215" i="4"/>
  <c r="DJ51" i="8" s="1"/>
  <c r="DI48" i="6"/>
  <c r="DH74" i="8" s="1"/>
  <c r="DH40" i="8"/>
  <c r="DG71" i="8"/>
  <c r="DH28" i="5" s="1"/>
  <c r="DH71" i="8"/>
  <c r="DI28" i="5" s="1"/>
  <c r="DG35" i="8"/>
  <c r="DH19" i="5" s="1"/>
  <c r="DH38" i="8"/>
  <c r="DH23" i="8"/>
  <c r="DF48" i="8"/>
  <c r="DF72" i="8"/>
  <c r="DF75" i="8" s="1"/>
  <c r="DG40" i="5" s="1"/>
  <c r="DJ198" i="4"/>
  <c r="DL143" i="4"/>
  <c r="DL180" i="4" s="1"/>
  <c r="DL145" i="4"/>
  <c r="DL182" i="4" s="1"/>
  <c r="DL147" i="4"/>
  <c r="DL184" i="4" s="1"/>
  <c r="DL205" i="4" s="1"/>
  <c r="DL128" i="4"/>
  <c r="DL165" i="4" s="1"/>
  <c r="DL151" i="4"/>
  <c r="DL188" i="4" s="1"/>
  <c r="DL131" i="4"/>
  <c r="DL168" i="4" s="1"/>
  <c r="DL153" i="4"/>
  <c r="DL190" i="4" s="1"/>
  <c r="DL135" i="4"/>
  <c r="DL172" i="4" s="1"/>
  <c r="DL155" i="4"/>
  <c r="DL192" i="4" s="1"/>
  <c r="DL137" i="4"/>
  <c r="DL174" i="4" s="1"/>
  <c r="DL159" i="4"/>
  <c r="DL196" i="4" s="1"/>
  <c r="DL139" i="4"/>
  <c r="DL176" i="4" s="1"/>
  <c r="DL129" i="4"/>
  <c r="DL166" i="4" s="1"/>
  <c r="DL138" i="4"/>
  <c r="DL175" i="4" s="1"/>
  <c r="DL146" i="4"/>
  <c r="DL183" i="4" s="1"/>
  <c r="DL154" i="4"/>
  <c r="DL191" i="4" s="1"/>
  <c r="DL132" i="4"/>
  <c r="DL169" i="4" s="1"/>
  <c r="DL140" i="4"/>
  <c r="DL177" i="4" s="1"/>
  <c r="DL150" i="4"/>
  <c r="DL187" i="4" s="1"/>
  <c r="DL156" i="4"/>
  <c r="DL193" i="4" s="1"/>
  <c r="DK161" i="4"/>
  <c r="DL133" i="4"/>
  <c r="DL170" i="4" s="1"/>
  <c r="DL141" i="4"/>
  <c r="DL178" i="4" s="1"/>
  <c r="DL148" i="4"/>
  <c r="DL185" i="4" s="1"/>
  <c r="DL157" i="4"/>
  <c r="DL194" i="4" s="1"/>
  <c r="DL134" i="4"/>
  <c r="DL171" i="4" s="1"/>
  <c r="DL142" i="4"/>
  <c r="DL179" i="4" s="1"/>
  <c r="DL149" i="4"/>
  <c r="DL186" i="4" s="1"/>
  <c r="DL158" i="4"/>
  <c r="DL195" i="4" s="1"/>
  <c r="DL130" i="4"/>
  <c r="DL167" i="4" s="1"/>
  <c r="DL136" i="4"/>
  <c r="DL173" i="4" s="1"/>
  <c r="DL144" i="4"/>
  <c r="DL181" i="4" s="1"/>
  <c r="DL152" i="4"/>
  <c r="DL189" i="4" s="1"/>
  <c r="DL160" i="4"/>
  <c r="DL197" i="4" s="1"/>
  <c r="DL35" i="4"/>
  <c r="DL51" i="4" s="1"/>
  <c r="DL60" i="4" s="1"/>
  <c r="DL33" i="4"/>
  <c r="DL49" i="4" s="1"/>
  <c r="DL58" i="4" s="1"/>
  <c r="DL103" i="4"/>
  <c r="DL111" i="4" s="1"/>
  <c r="DL120" i="4" s="1"/>
  <c r="DL99" i="4"/>
  <c r="DL107" i="4" s="1"/>
  <c r="DL98" i="4"/>
  <c r="DL106" i="4" s="1"/>
  <c r="DL32" i="4"/>
  <c r="DL48" i="4" s="1"/>
  <c r="DL57" i="4" s="1"/>
  <c r="DL100" i="4"/>
  <c r="DL108" i="4" s="1"/>
  <c r="DL117" i="4" s="1"/>
  <c r="DL102" i="4"/>
  <c r="DL110" i="4" s="1"/>
  <c r="DL119" i="4" s="1"/>
  <c r="DI16" i="8"/>
  <c r="DK75" i="4"/>
  <c r="DK79" i="4" s="1"/>
  <c r="DK49" i="4"/>
  <c r="DK58" i="4" s="1"/>
  <c r="DK74" i="4"/>
  <c r="DK78" i="4" s="1"/>
  <c r="DL36" i="4"/>
  <c r="DL52" i="4" s="1"/>
  <c r="DL61" i="4" s="1"/>
  <c r="DM10" i="4"/>
  <c r="DM101" i="4" s="1"/>
  <c r="DK46" i="7"/>
  <c r="DK80" i="7" s="1"/>
  <c r="DK48" i="7"/>
  <c r="DK82" i="7" s="1"/>
  <c r="DK45" i="7"/>
  <c r="DK47" i="7"/>
  <c r="DK54" i="7"/>
  <c r="DK88" i="7" s="1"/>
  <c r="DK49" i="7"/>
  <c r="DK83" i="7" s="1"/>
  <c r="DK51" i="7"/>
  <c r="DK85" i="7" s="1"/>
  <c r="DK53" i="7"/>
  <c r="DK87" i="7" s="1"/>
  <c r="DK56" i="7"/>
  <c r="DK90" i="7" s="1"/>
  <c r="DK60" i="7"/>
  <c r="DK55" i="7"/>
  <c r="DK89" i="7" s="1"/>
  <c r="DK50" i="7"/>
  <c r="DK84" i="7" s="1"/>
  <c r="DK61" i="7"/>
  <c r="DK52" i="7"/>
  <c r="DK86" i="7" s="1"/>
  <c r="DK59" i="7"/>
  <c r="DK93" i="7" s="1"/>
  <c r="DK65" i="7"/>
  <c r="DK58" i="7"/>
  <c r="DK92" i="7" s="1"/>
  <c r="DK66" i="7"/>
  <c r="DK70" i="7"/>
  <c r="DK138" i="7" s="1"/>
  <c r="DL36" i="7" s="1"/>
  <c r="DK62" i="7"/>
  <c r="DK96" i="7" s="1"/>
  <c r="DK63" i="7"/>
  <c r="DK64" i="7"/>
  <c r="DK98" i="7" s="1"/>
  <c r="DK57" i="7"/>
  <c r="DK91" i="7" s="1"/>
  <c r="DK67" i="7"/>
  <c r="DK72" i="7"/>
  <c r="DK140" i="7" s="1"/>
  <c r="DL38" i="7" s="1"/>
  <c r="DK68" i="7"/>
  <c r="DK69" i="7"/>
  <c r="DK74" i="7"/>
  <c r="DK142" i="7" s="1"/>
  <c r="DL40" i="7" s="1"/>
  <c r="DK73" i="7"/>
  <c r="DK141" i="7" s="1"/>
  <c r="DL39" i="7" s="1"/>
  <c r="DK71" i="7"/>
  <c r="DK139" i="7" s="1"/>
  <c r="DL37" i="7" s="1"/>
  <c r="DL31" i="4"/>
  <c r="DL34" i="4"/>
  <c r="DM4" i="7"/>
  <c r="DL5" i="7"/>
  <c r="DL6" i="7" s="1"/>
  <c r="DI46" i="8"/>
  <c r="DI41" i="8"/>
  <c r="DI44" i="8"/>
  <c r="DI42" i="8"/>
  <c r="DI45" i="8"/>
  <c r="DI43" i="8"/>
  <c r="DG38" i="8"/>
  <c r="DG47" i="8" s="1"/>
  <c r="DH27" i="8"/>
  <c r="DO2" i="8"/>
  <c r="DP1" i="8"/>
  <c r="DJ32" i="8"/>
  <c r="DJ20" i="8"/>
  <c r="DJ17" i="8"/>
  <c r="DJ31" i="8"/>
  <c r="DJ19" i="8"/>
  <c r="DJ33" i="8"/>
  <c r="DJ21" i="8"/>
  <c r="DJ18" i="8"/>
  <c r="DJ121" i="4"/>
  <c r="DJ34" i="8"/>
  <c r="DJ22" i="8"/>
  <c r="DI15" i="8"/>
  <c r="DK112" i="4"/>
  <c r="DL109" i="4"/>
  <c r="DL118" i="4" s="1"/>
  <c r="DJ80" i="4"/>
  <c r="DI85" i="4"/>
  <c r="DM90" i="4"/>
  <c r="DM91" i="4"/>
  <c r="DJ53" i="4"/>
  <c r="DI14" i="8" s="1"/>
  <c r="DJ56" i="4"/>
  <c r="DJ63" i="4" s="1"/>
  <c r="DM71" i="4"/>
  <c r="DM70" i="4"/>
  <c r="DK47" i="4"/>
  <c r="DM43" i="4"/>
  <c r="DM41" i="4"/>
  <c r="DM40" i="4"/>
  <c r="DM42" i="4"/>
  <c r="DM39" i="4"/>
  <c r="DM44" i="4"/>
  <c r="DM12" i="4"/>
  <c r="DM9" i="4"/>
  <c r="CV99" i="8"/>
  <c r="DJ154" i="7"/>
  <c r="DJ108" i="8"/>
  <c r="DJ153" i="7"/>
  <c r="DI128" i="8" s="1"/>
  <c r="DJ121" i="7"/>
  <c r="DK19" i="7" s="1"/>
  <c r="DJ136" i="7"/>
  <c r="DK34" i="7" s="1"/>
  <c r="CX41" i="6"/>
  <c r="DJ117" i="7"/>
  <c r="DK15" i="7" s="1"/>
  <c r="DJ79" i="7"/>
  <c r="DJ109" i="7" s="1"/>
  <c r="DI73" i="8" s="1"/>
  <c r="DJ126" i="7"/>
  <c r="DK24" i="7" s="1"/>
  <c r="DJ114" i="7"/>
  <c r="DK12" i="7" s="1"/>
  <c r="DL222" i="4"/>
  <c r="DK58" i="8" s="1"/>
  <c r="DL221" i="4"/>
  <c r="DK57" i="8" s="1"/>
  <c r="DL220" i="4"/>
  <c r="DK56" i="8" s="1"/>
  <c r="DL219" i="4"/>
  <c r="DK55" i="8" s="1"/>
  <c r="DL218" i="4"/>
  <c r="DK54" i="8" s="1"/>
  <c r="DL226" i="4"/>
  <c r="DK62" i="8" s="1"/>
  <c r="DL225" i="4"/>
  <c r="DK61" i="8" s="1"/>
  <c r="DL224" i="4"/>
  <c r="DK60" i="8" s="1"/>
  <c r="DL223" i="4"/>
  <c r="DK59" i="8" s="1"/>
  <c r="DL230" i="4"/>
  <c r="DK66" i="8" s="1"/>
  <c r="DL229" i="4"/>
  <c r="DK65" i="8" s="1"/>
  <c r="DL227" i="4"/>
  <c r="DK63" i="8" s="1"/>
  <c r="DL233" i="4"/>
  <c r="DK69" i="8" s="1"/>
  <c r="DL234" i="4"/>
  <c r="DK70" i="8" s="1"/>
  <c r="DL231" i="4"/>
  <c r="DK67" i="8" s="1"/>
  <c r="DL232" i="4"/>
  <c r="DK68" i="8" s="1"/>
  <c r="DL228" i="4"/>
  <c r="DK64" i="8" s="1"/>
  <c r="DL127" i="4"/>
  <c r="DL164" i="4" s="1"/>
  <c r="DJ133" i="7"/>
  <c r="DK31" i="7" s="1"/>
  <c r="DJ128" i="7"/>
  <c r="DK26" i="7" s="1"/>
  <c r="DJ137" i="7"/>
  <c r="DK35" i="7" s="1"/>
  <c r="DJ127" i="7"/>
  <c r="DK25" i="7" s="1"/>
  <c r="DJ131" i="7"/>
  <c r="DK29" i="7" s="1"/>
  <c r="DJ119" i="7"/>
  <c r="DK17" i="7" s="1"/>
  <c r="DJ120" i="7"/>
  <c r="DK18" i="7" s="1"/>
  <c r="DK19" i="6"/>
  <c r="DK18" i="6"/>
  <c r="DO1" i="4"/>
  <c r="DN2" i="4"/>
  <c r="DJ75" i="7"/>
  <c r="DF92" i="8"/>
  <c r="DF91" i="8"/>
  <c r="DP3" i="24"/>
  <c r="DQ4" i="24"/>
  <c r="DP8" i="24"/>
  <c r="DP78" i="24"/>
  <c r="DP112" i="24"/>
  <c r="DJ132" i="7"/>
  <c r="DK30" i="7" s="1"/>
  <c r="DJ124" i="7"/>
  <c r="DK22" i="7" s="1"/>
  <c r="DJ129" i="7"/>
  <c r="DK27" i="7" s="1"/>
  <c r="DN11" i="4"/>
  <c r="DJ116" i="7"/>
  <c r="DK14" i="7" s="1"/>
  <c r="DJ118" i="7"/>
  <c r="DK16" i="7" s="1"/>
  <c r="DJ122" i="7"/>
  <c r="DK20" i="7" s="1"/>
  <c r="DH146" i="7"/>
  <c r="DI13" i="7"/>
  <c r="DI115" i="7" s="1"/>
  <c r="DK99" i="7"/>
  <c r="BF93" i="8"/>
  <c r="BF94" i="8" s="1"/>
  <c r="BG149" i="7"/>
  <c r="DL5" i="5"/>
  <c r="DL3" i="5"/>
  <c r="DM4" i="5"/>
  <c r="DK38" i="6"/>
  <c r="DJ134" i="7"/>
  <c r="DK32" i="7" s="1"/>
  <c r="DJ217" i="4"/>
  <c r="DI53" i="8" s="1"/>
  <c r="DJ216" i="4"/>
  <c r="DI52" i="8" s="1"/>
  <c r="DM3" i="4"/>
  <c r="DN4" i="4"/>
  <c r="DI134" i="8"/>
  <c r="DK116" i="8"/>
  <c r="DK80" i="8"/>
  <c r="DL4" i="8"/>
  <c r="DL132" i="8" s="1"/>
  <c r="DK11" i="8"/>
  <c r="DK7" i="8"/>
  <c r="DK6" i="8"/>
  <c r="DK5" i="8"/>
  <c r="DK3" i="8"/>
  <c r="DJ125" i="7"/>
  <c r="DK23" i="7" s="1"/>
  <c r="DJ152" i="7"/>
  <c r="DL145" i="7"/>
  <c r="DL112" i="7"/>
  <c r="DL151" i="7"/>
  <c r="DL78" i="7"/>
  <c r="DL44" i="7"/>
  <c r="DL10" i="7"/>
  <c r="DL3" i="7"/>
  <c r="DL24" i="6"/>
  <c r="DL23" i="6"/>
  <c r="DL3" i="6"/>
  <c r="DL25" i="6"/>
  <c r="DL12" i="6"/>
  <c r="DL31" i="6" s="1"/>
  <c r="DM4" i="6"/>
  <c r="DL13" i="6"/>
  <c r="DL32" i="6" s="1"/>
  <c r="DL11" i="6"/>
  <c r="DL30" i="6" s="1"/>
  <c r="DI235" i="4"/>
  <c r="DH235" i="4"/>
  <c r="DK103" i="7"/>
  <c r="DJ20" i="6"/>
  <c r="DH127" i="8"/>
  <c r="DI155" i="7"/>
  <c r="DK37" i="6"/>
  <c r="DK26" i="6"/>
  <c r="DJ133" i="8" s="1"/>
  <c r="DK102" i="7"/>
  <c r="DI33" i="7"/>
  <c r="DI135" i="7" s="1"/>
  <c r="DH147" i="7"/>
  <c r="DJ130" i="7"/>
  <c r="DK28" i="7" s="1"/>
  <c r="DK33" i="6"/>
  <c r="DJ123" i="7"/>
  <c r="DK21" i="7" s="1"/>
  <c r="DJ40" i="6"/>
  <c r="DK17" i="6"/>
  <c r="DJ45" i="6"/>
  <c r="DK100" i="7"/>
  <c r="DI109" i="7"/>
  <c r="DH73" i="8" s="1"/>
  <c r="BH113" i="7"/>
  <c r="BH41" i="7"/>
  <c r="DK39" i="6"/>
  <c r="DP1" i="7" l="1"/>
  <c r="DO107" i="7"/>
  <c r="DO104" i="7"/>
  <c r="DO2" i="7"/>
  <c r="DO105" i="7"/>
  <c r="DO106" i="7"/>
  <c r="DO108" i="7"/>
  <c r="DQ1" i="5"/>
  <c r="DP2" i="5"/>
  <c r="DQ1" i="6"/>
  <c r="DP2" i="6"/>
  <c r="DP2" i="24"/>
  <c r="DQ1" i="24"/>
  <c r="DN24" i="4"/>
  <c r="DN21" i="4"/>
  <c r="DN25" i="4"/>
  <c r="DN20" i="4"/>
  <c r="DN22" i="4"/>
  <c r="DN23" i="4"/>
  <c r="DK84" i="4"/>
  <c r="DJ28" i="8" s="1"/>
  <c r="DL201" i="4"/>
  <c r="DL62" i="4" s="1"/>
  <c r="DK83" i="4"/>
  <c r="DJ27" i="8" s="1"/>
  <c r="DM26" i="4"/>
  <c r="DK211" i="4"/>
  <c r="DL115" i="4"/>
  <c r="DK29" i="8" s="1"/>
  <c r="DL202" i="4"/>
  <c r="DL206" i="4"/>
  <c r="DL116" i="4" s="1"/>
  <c r="DK30" i="8" s="1"/>
  <c r="DL203" i="4"/>
  <c r="DL204" i="4"/>
  <c r="DL215" i="4"/>
  <c r="DK51" i="8" s="1"/>
  <c r="DJ48" i="6"/>
  <c r="DI74" i="8" s="1"/>
  <c r="DI121" i="8" s="1"/>
  <c r="DI40" i="8"/>
  <c r="DI71" i="8"/>
  <c r="DJ28" i="5" s="1"/>
  <c r="DH35" i="8"/>
  <c r="DI19" i="5" s="1"/>
  <c r="DI23" i="8"/>
  <c r="DG48" i="8"/>
  <c r="DG72" i="8"/>
  <c r="DG75" i="8" s="1"/>
  <c r="DH40" i="5" s="1"/>
  <c r="DK198" i="4"/>
  <c r="DM138" i="4"/>
  <c r="DM175" i="4" s="1"/>
  <c r="DL161" i="4"/>
  <c r="DM131" i="4"/>
  <c r="DM168" i="4" s="1"/>
  <c r="DM139" i="4"/>
  <c r="DM176" i="4" s="1"/>
  <c r="DM150" i="4"/>
  <c r="DM187" i="4" s="1"/>
  <c r="DM158" i="4"/>
  <c r="DM195" i="4" s="1"/>
  <c r="DM157" i="4"/>
  <c r="DM194" i="4" s="1"/>
  <c r="DM132" i="4"/>
  <c r="DM169" i="4" s="1"/>
  <c r="DM140" i="4"/>
  <c r="DM177" i="4" s="1"/>
  <c r="DM151" i="4"/>
  <c r="DM188" i="4" s="1"/>
  <c r="DM159" i="4"/>
  <c r="DM196" i="4" s="1"/>
  <c r="DM149" i="4"/>
  <c r="DM186" i="4" s="1"/>
  <c r="DM128" i="4"/>
  <c r="DM165" i="4" s="1"/>
  <c r="DM133" i="4"/>
  <c r="DM170" i="4" s="1"/>
  <c r="DM143" i="4"/>
  <c r="DM180" i="4" s="1"/>
  <c r="DM152" i="4"/>
  <c r="DM189" i="4" s="1"/>
  <c r="DM160" i="4"/>
  <c r="DM197" i="4" s="1"/>
  <c r="DM141" i="4"/>
  <c r="DM178" i="4" s="1"/>
  <c r="DM129" i="4"/>
  <c r="DM166" i="4" s="1"/>
  <c r="DM134" i="4"/>
  <c r="DM171" i="4" s="1"/>
  <c r="DM145" i="4"/>
  <c r="DM182" i="4" s="1"/>
  <c r="DM153" i="4"/>
  <c r="DM190" i="4" s="1"/>
  <c r="DM130" i="4"/>
  <c r="DM167" i="4" s="1"/>
  <c r="DM135" i="4"/>
  <c r="DM172" i="4" s="1"/>
  <c r="DM146" i="4"/>
  <c r="DM183" i="4" s="1"/>
  <c r="DM154" i="4"/>
  <c r="DM191" i="4" s="1"/>
  <c r="DM142" i="4"/>
  <c r="DM179" i="4" s="1"/>
  <c r="DM136" i="4"/>
  <c r="DM173" i="4" s="1"/>
  <c r="DM147" i="4"/>
  <c r="DM184" i="4" s="1"/>
  <c r="DM205" i="4" s="1"/>
  <c r="DM155" i="4"/>
  <c r="DM192" i="4" s="1"/>
  <c r="DM144" i="4"/>
  <c r="DM181" i="4" s="1"/>
  <c r="DM137" i="4"/>
  <c r="DM174" i="4" s="1"/>
  <c r="DM148" i="4"/>
  <c r="DM185" i="4" s="1"/>
  <c r="DM156" i="4"/>
  <c r="DM193" i="4" s="1"/>
  <c r="DM100" i="4"/>
  <c r="DM108" i="4" s="1"/>
  <c r="DM117" i="4" s="1"/>
  <c r="DM31" i="4"/>
  <c r="DM47" i="4" s="1"/>
  <c r="DM56" i="4" s="1"/>
  <c r="DM35" i="4"/>
  <c r="DM51" i="4" s="1"/>
  <c r="DM60" i="4" s="1"/>
  <c r="DM102" i="4"/>
  <c r="DM110" i="4" s="1"/>
  <c r="DM119" i="4" s="1"/>
  <c r="DM34" i="4"/>
  <c r="DM50" i="4" s="1"/>
  <c r="DM59" i="4" s="1"/>
  <c r="DM103" i="4"/>
  <c r="DM111" i="4" s="1"/>
  <c r="DM120" i="4" s="1"/>
  <c r="DM36" i="4"/>
  <c r="DM52" i="4" s="1"/>
  <c r="DM61" i="4" s="1"/>
  <c r="DM32" i="4"/>
  <c r="DM48" i="4" s="1"/>
  <c r="DM57" i="4" s="1"/>
  <c r="DM99" i="4"/>
  <c r="DM107" i="4" s="1"/>
  <c r="DM98" i="4"/>
  <c r="DM106" i="4" s="1"/>
  <c r="DJ16" i="8"/>
  <c r="DL75" i="4"/>
  <c r="DL79" i="4" s="1"/>
  <c r="DL50" i="4"/>
  <c r="DL59" i="4" s="1"/>
  <c r="DL74" i="4"/>
  <c r="DL78" i="4" s="1"/>
  <c r="DL50" i="7"/>
  <c r="DL84" i="7" s="1"/>
  <c r="DL52" i="7"/>
  <c r="DL86" i="7" s="1"/>
  <c r="DL54" i="7"/>
  <c r="DL88" i="7" s="1"/>
  <c r="DL45" i="7"/>
  <c r="DL51" i="7"/>
  <c r="DL85" i="7" s="1"/>
  <c r="DL53" i="7"/>
  <c r="DL87" i="7" s="1"/>
  <c r="DL47" i="7"/>
  <c r="DL81" i="7" s="1"/>
  <c r="DL48" i="7"/>
  <c r="DL82" i="7" s="1"/>
  <c r="DL49" i="7"/>
  <c r="DL83" i="7" s="1"/>
  <c r="DL55" i="7"/>
  <c r="DL89" i="7" s="1"/>
  <c r="DL57" i="7"/>
  <c r="DL91" i="7" s="1"/>
  <c r="DL56" i="7"/>
  <c r="DL90" i="7" s="1"/>
  <c r="DL46" i="7"/>
  <c r="DL80" i="7" s="1"/>
  <c r="DL58" i="7"/>
  <c r="DL92" i="7" s="1"/>
  <c r="DL63" i="7"/>
  <c r="DL97" i="7" s="1"/>
  <c r="DL61" i="7"/>
  <c r="DL95" i="7" s="1"/>
  <c r="DL59" i="7"/>
  <c r="DL93" i="7" s="1"/>
  <c r="DL62" i="7"/>
  <c r="DL96" i="7" s="1"/>
  <c r="DL64" i="7"/>
  <c r="DL98" i="7" s="1"/>
  <c r="DL60" i="7"/>
  <c r="DL94" i="7" s="1"/>
  <c r="DL67" i="7"/>
  <c r="DL71" i="7"/>
  <c r="DL139" i="7" s="1"/>
  <c r="DM37" i="7" s="1"/>
  <c r="DL66" i="7"/>
  <c r="DL69" i="7"/>
  <c r="DL65" i="7"/>
  <c r="DL68" i="7"/>
  <c r="DL74" i="7"/>
  <c r="DL142" i="7" s="1"/>
  <c r="DM40" i="7" s="1"/>
  <c r="DL72" i="7"/>
  <c r="DL140" i="7" s="1"/>
  <c r="DM38" i="7" s="1"/>
  <c r="DL70" i="7"/>
  <c r="DL138" i="7" s="1"/>
  <c r="DM36" i="7" s="1"/>
  <c r="DL73" i="7"/>
  <c r="DL141" i="7" s="1"/>
  <c r="DM39" i="7" s="1"/>
  <c r="DN10" i="4"/>
  <c r="DN98" i="4" s="1"/>
  <c r="DM33" i="4"/>
  <c r="DN4" i="7"/>
  <c r="DM5" i="7"/>
  <c r="DM6" i="7" s="1"/>
  <c r="DJ41" i="8"/>
  <c r="DI39" i="8"/>
  <c r="DJ43" i="8"/>
  <c r="DJ46" i="8"/>
  <c r="DH39" i="8"/>
  <c r="DH47" i="8" s="1"/>
  <c r="DJ42" i="8"/>
  <c r="DJ44" i="8"/>
  <c r="DJ45" i="8"/>
  <c r="DI26" i="8"/>
  <c r="DI120" i="8" s="1"/>
  <c r="DQ1" i="8"/>
  <c r="DP2" i="8"/>
  <c r="DK121" i="4"/>
  <c r="DK33" i="8"/>
  <c r="DK21" i="8"/>
  <c r="DK32" i="8"/>
  <c r="DK20" i="8"/>
  <c r="DK31" i="8"/>
  <c r="DK19" i="8"/>
  <c r="DK18" i="8"/>
  <c r="DK17" i="8"/>
  <c r="DK34" i="8"/>
  <c r="DK22" i="8"/>
  <c r="DJ85" i="4"/>
  <c r="DJ15" i="8"/>
  <c r="DL112" i="4"/>
  <c r="DM109" i="4"/>
  <c r="DM118" i="4" s="1"/>
  <c r="DK80" i="4"/>
  <c r="DN90" i="4"/>
  <c r="DN91" i="4"/>
  <c r="DK53" i="4"/>
  <c r="DJ14" i="8" s="1"/>
  <c r="DK56" i="4"/>
  <c r="DK63" i="4" s="1"/>
  <c r="DN71" i="4"/>
  <c r="DN70" i="4"/>
  <c r="DL47" i="4"/>
  <c r="DN39" i="4"/>
  <c r="DN42" i="4"/>
  <c r="DN43" i="4"/>
  <c r="DN40" i="4"/>
  <c r="DN41" i="4"/>
  <c r="DN44" i="4"/>
  <c r="DN12" i="4"/>
  <c r="DN9" i="4"/>
  <c r="DK108" i="8"/>
  <c r="DK121" i="7"/>
  <c r="DL19" i="7" s="1"/>
  <c r="CY41" i="6"/>
  <c r="DK126" i="7"/>
  <c r="DL24" i="7" s="1"/>
  <c r="DK20" i="6"/>
  <c r="DM222" i="4"/>
  <c r="DL58" i="8" s="1"/>
  <c r="DM221" i="4"/>
  <c r="DL57" i="8" s="1"/>
  <c r="DM220" i="4"/>
  <c r="DL56" i="8" s="1"/>
  <c r="DM219" i="4"/>
  <c r="DL55" i="8" s="1"/>
  <c r="DM227" i="4"/>
  <c r="DL63" i="8" s="1"/>
  <c r="DM226" i="4"/>
  <c r="DL62" i="8" s="1"/>
  <c r="DM225" i="4"/>
  <c r="DL61" i="8" s="1"/>
  <c r="DM218" i="4"/>
  <c r="DL54" i="8" s="1"/>
  <c r="DM224" i="4"/>
  <c r="DL60" i="8" s="1"/>
  <c r="DM223" i="4"/>
  <c r="DL59" i="8" s="1"/>
  <c r="DM230" i="4"/>
  <c r="DL66" i="8" s="1"/>
  <c r="DM228" i="4"/>
  <c r="DL64" i="8" s="1"/>
  <c r="DM231" i="4"/>
  <c r="DL67" i="8" s="1"/>
  <c r="DM232" i="4"/>
  <c r="DL68" i="8" s="1"/>
  <c r="DM229" i="4"/>
  <c r="DL65" i="8" s="1"/>
  <c r="DM233" i="4"/>
  <c r="DL69" i="8" s="1"/>
  <c r="DM234" i="4"/>
  <c r="DL70" i="8" s="1"/>
  <c r="DM127" i="4"/>
  <c r="DM164" i="4" s="1"/>
  <c r="DK133" i="7"/>
  <c r="DL31" i="7" s="1"/>
  <c r="DK127" i="7"/>
  <c r="DL25" i="7" s="1"/>
  <c r="DK120" i="7"/>
  <c r="DL18" i="7" s="1"/>
  <c r="DL100" i="7"/>
  <c r="DP1" i="4"/>
  <c r="DO2" i="4"/>
  <c r="DG91" i="8"/>
  <c r="DG92" i="8"/>
  <c r="DQ8" i="24"/>
  <c r="DQ3" i="24"/>
  <c r="DR4" i="24"/>
  <c r="DQ78" i="24"/>
  <c r="DQ112" i="24"/>
  <c r="DK132" i="7"/>
  <c r="DL30" i="7" s="1"/>
  <c r="DK118" i="7"/>
  <c r="DL16" i="7" s="1"/>
  <c r="DK130" i="7"/>
  <c r="DL28" i="7" s="1"/>
  <c r="DO11" i="4"/>
  <c r="DL103" i="7"/>
  <c r="DK136" i="7"/>
  <c r="DL34" i="7" s="1"/>
  <c r="DK124" i="7"/>
  <c r="DL22" i="7" s="1"/>
  <c r="DL99" i="7"/>
  <c r="DK125" i="7"/>
  <c r="DL23" i="7" s="1"/>
  <c r="DK134" i="7"/>
  <c r="DL32" i="7" s="1"/>
  <c r="DK40" i="6"/>
  <c r="DK45" i="6"/>
  <c r="DL17" i="6"/>
  <c r="DL37" i="6"/>
  <c r="DL26" i="6"/>
  <c r="DK133" i="8" s="1"/>
  <c r="DL102" i="7"/>
  <c r="DK114" i="7"/>
  <c r="DL12" i="7" s="1"/>
  <c r="DK46" i="6"/>
  <c r="DL18" i="6"/>
  <c r="DK117" i="7"/>
  <c r="DL15" i="7" s="1"/>
  <c r="DK97" i="7"/>
  <c r="DK131" i="7" s="1"/>
  <c r="DL29" i="7" s="1"/>
  <c r="DK154" i="7"/>
  <c r="DK75" i="7"/>
  <c r="DK79" i="7"/>
  <c r="DL38" i="6"/>
  <c r="DL116" i="8"/>
  <c r="DL80" i="8"/>
  <c r="DL11" i="8"/>
  <c r="DL7" i="8"/>
  <c r="DL6" i="8"/>
  <c r="DL5" i="8"/>
  <c r="DL3" i="8"/>
  <c r="DM4" i="8"/>
  <c r="DM132" i="8" s="1"/>
  <c r="DN4" i="5"/>
  <c r="DM5" i="5"/>
  <c r="DM3" i="5"/>
  <c r="DI146" i="7"/>
  <c r="DJ13" i="7"/>
  <c r="DJ115" i="7" s="1"/>
  <c r="DJ134" i="8"/>
  <c r="DJ136" i="8" s="1"/>
  <c r="DK95" i="7"/>
  <c r="DK129" i="7" s="1"/>
  <c r="DL27" i="7" s="1"/>
  <c r="DN3" i="4"/>
  <c r="DO4" i="4"/>
  <c r="DK116" i="7"/>
  <c r="DL14" i="7" s="1"/>
  <c r="DL33" i="6"/>
  <c r="DI147" i="7"/>
  <c r="DJ33" i="7"/>
  <c r="DJ135" i="7" s="1"/>
  <c r="DJ235" i="4"/>
  <c r="DK122" i="7"/>
  <c r="DL20" i="7" s="1"/>
  <c r="DK47" i="6"/>
  <c r="DL19" i="6"/>
  <c r="DK94" i="7"/>
  <c r="DK128" i="7" s="1"/>
  <c r="DL26" i="7" s="1"/>
  <c r="DM145" i="7"/>
  <c r="DM112" i="7"/>
  <c r="DM151" i="7"/>
  <c r="DM78" i="7"/>
  <c r="DM44" i="7"/>
  <c r="DM10" i="7"/>
  <c r="DM3" i="7"/>
  <c r="BH148" i="7"/>
  <c r="BH143" i="7"/>
  <c r="BI11" i="7"/>
  <c r="DK123" i="7"/>
  <c r="DL21" i="7" s="1"/>
  <c r="DH129" i="8"/>
  <c r="DM24" i="6"/>
  <c r="DM25" i="6"/>
  <c r="DM12" i="6"/>
  <c r="DM31" i="6" s="1"/>
  <c r="DN4" i="6"/>
  <c r="DM13" i="6"/>
  <c r="DM32" i="6" s="1"/>
  <c r="DM11" i="6"/>
  <c r="DM30" i="6" s="1"/>
  <c r="DM23" i="6"/>
  <c r="DM3" i="6"/>
  <c r="DK119" i="7"/>
  <c r="DL17" i="7" s="1"/>
  <c r="DK137" i="7"/>
  <c r="DL35" i="7" s="1"/>
  <c r="CW99" i="8"/>
  <c r="CW104" i="8"/>
  <c r="CW106" i="8" s="1"/>
  <c r="DI136" i="8"/>
  <c r="DK153" i="7"/>
  <c r="DJ128" i="8" s="1"/>
  <c r="DK101" i="7"/>
  <c r="DK152" i="7"/>
  <c r="DK81" i="7"/>
  <c r="DH121" i="8"/>
  <c r="DL39" i="6"/>
  <c r="DI127" i="8"/>
  <c r="DI129" i="8" s="1"/>
  <c r="DJ155" i="7"/>
  <c r="DP108" i="7" l="1"/>
  <c r="DQ1" i="7"/>
  <c r="DP2" i="7"/>
  <c r="DP107" i="7"/>
  <c r="DP105" i="7"/>
  <c r="DP104" i="7"/>
  <c r="DP106" i="7"/>
  <c r="DQ2" i="5"/>
  <c r="DR1" i="5"/>
  <c r="DR1" i="6"/>
  <c r="DQ2" i="6"/>
  <c r="DR1" i="24"/>
  <c r="DQ2" i="24"/>
  <c r="DO24" i="4"/>
  <c r="DO20" i="4"/>
  <c r="DO21" i="4"/>
  <c r="DO23" i="4"/>
  <c r="DO25" i="4"/>
  <c r="DO22" i="4"/>
  <c r="DL84" i="4"/>
  <c r="DK28" i="8" s="1"/>
  <c r="DM201" i="4"/>
  <c r="DM62" i="4" s="1"/>
  <c r="DL83" i="4"/>
  <c r="DK27" i="8" s="1"/>
  <c r="DN26" i="4"/>
  <c r="DL211" i="4"/>
  <c r="DM115" i="4"/>
  <c r="DL29" i="8" s="1"/>
  <c r="DM203" i="4"/>
  <c r="DM206" i="4"/>
  <c r="DM116" i="4" s="1"/>
  <c r="DL30" i="8" s="1"/>
  <c r="DM204" i="4"/>
  <c r="DM202" i="4"/>
  <c r="DM215" i="4"/>
  <c r="DL51" i="8" s="1"/>
  <c r="DK48" i="6"/>
  <c r="DJ74" i="8" s="1"/>
  <c r="DJ40" i="8"/>
  <c r="DI35" i="8"/>
  <c r="DJ19" i="5" s="1"/>
  <c r="DJ23" i="8"/>
  <c r="DH48" i="8"/>
  <c r="DL198" i="4"/>
  <c r="DN154" i="4"/>
  <c r="DN191" i="4" s="1"/>
  <c r="DN141" i="4"/>
  <c r="DN178" i="4" s="1"/>
  <c r="DN131" i="4"/>
  <c r="DN168" i="4" s="1"/>
  <c r="DN138" i="4"/>
  <c r="DN175" i="4" s="1"/>
  <c r="DN139" i="4"/>
  <c r="DN176" i="4" s="1"/>
  <c r="DN148" i="4"/>
  <c r="DN185" i="4" s="1"/>
  <c r="DN149" i="4"/>
  <c r="DN186" i="4" s="1"/>
  <c r="DN153" i="4"/>
  <c r="DN190" i="4" s="1"/>
  <c r="DN129" i="4"/>
  <c r="DN166" i="4" s="1"/>
  <c r="DN133" i="4"/>
  <c r="DN170" i="4" s="1"/>
  <c r="DN144" i="4"/>
  <c r="DN181" i="4" s="1"/>
  <c r="DN151" i="4"/>
  <c r="DN188" i="4" s="1"/>
  <c r="DN157" i="4"/>
  <c r="DN194" i="4" s="1"/>
  <c r="DM161" i="4"/>
  <c r="DN130" i="4"/>
  <c r="DN167" i="4" s="1"/>
  <c r="DN134" i="4"/>
  <c r="DN171" i="4" s="1"/>
  <c r="DN145" i="4"/>
  <c r="DN182" i="4" s="1"/>
  <c r="DN156" i="4"/>
  <c r="DN193" i="4" s="1"/>
  <c r="DN128" i="4"/>
  <c r="DN165" i="4" s="1"/>
  <c r="DN135" i="4"/>
  <c r="DN172" i="4" s="1"/>
  <c r="DN146" i="4"/>
  <c r="DN183" i="4" s="1"/>
  <c r="DN160" i="4"/>
  <c r="DN197" i="4" s="1"/>
  <c r="DN143" i="4"/>
  <c r="DN180" i="4" s="1"/>
  <c r="DN136" i="4"/>
  <c r="DN173" i="4" s="1"/>
  <c r="DN147" i="4"/>
  <c r="DN184" i="4" s="1"/>
  <c r="DN205" i="4" s="1"/>
  <c r="DN158" i="4"/>
  <c r="DN195" i="4" s="1"/>
  <c r="DN142" i="4"/>
  <c r="DN179" i="4" s="1"/>
  <c r="DN137" i="4"/>
  <c r="DN174" i="4" s="1"/>
  <c r="DN159" i="4"/>
  <c r="DN196" i="4" s="1"/>
  <c r="DN152" i="4"/>
  <c r="DN189" i="4" s="1"/>
  <c r="DN132" i="4"/>
  <c r="DN169" i="4" s="1"/>
  <c r="DN140" i="4"/>
  <c r="DN177" i="4" s="1"/>
  <c r="DN150" i="4"/>
  <c r="DN187" i="4" s="1"/>
  <c r="DN155" i="4"/>
  <c r="DN192" i="4" s="1"/>
  <c r="DN101" i="4"/>
  <c r="DN109" i="4" s="1"/>
  <c r="DN118" i="4" s="1"/>
  <c r="DN32" i="4"/>
  <c r="DN48" i="4" s="1"/>
  <c r="DN57" i="4" s="1"/>
  <c r="DN34" i="4"/>
  <c r="DN50" i="4" s="1"/>
  <c r="DN59" i="4" s="1"/>
  <c r="DM74" i="4"/>
  <c r="DM78" i="4" s="1"/>
  <c r="DM83" i="4" s="1"/>
  <c r="DN35" i="4"/>
  <c r="DN51" i="4" s="1"/>
  <c r="DN60" i="4" s="1"/>
  <c r="DN36" i="4"/>
  <c r="DN52" i="4" s="1"/>
  <c r="DN61" i="4" s="1"/>
  <c r="DM49" i="4"/>
  <c r="DM58" i="4" s="1"/>
  <c r="DK16" i="8"/>
  <c r="DM75" i="4"/>
  <c r="DM79" i="4" s="1"/>
  <c r="DN100" i="4"/>
  <c r="DN108" i="4" s="1"/>
  <c r="DN117" i="4" s="1"/>
  <c r="DN31" i="4"/>
  <c r="DN102" i="4"/>
  <c r="DN110" i="4" s="1"/>
  <c r="DN119" i="4" s="1"/>
  <c r="DM45" i="7"/>
  <c r="DM79" i="7" s="1"/>
  <c r="DM47" i="7"/>
  <c r="DM81" i="7" s="1"/>
  <c r="DM48" i="7"/>
  <c r="DM82" i="7" s="1"/>
  <c r="DM50" i="7"/>
  <c r="DM84" i="7" s="1"/>
  <c r="DM52" i="7"/>
  <c r="DM86" i="7" s="1"/>
  <c r="DM54" i="7"/>
  <c r="DM88" i="7" s="1"/>
  <c r="DM46" i="7"/>
  <c r="DM80" i="7" s="1"/>
  <c r="DM49" i="7"/>
  <c r="DM83" i="7" s="1"/>
  <c r="DM53" i="7"/>
  <c r="DM87" i="7" s="1"/>
  <c r="DM51" i="7"/>
  <c r="DM85" i="7" s="1"/>
  <c r="DM57" i="7"/>
  <c r="DM91" i="7" s="1"/>
  <c r="DM56" i="7"/>
  <c r="DM55" i="7"/>
  <c r="DM89" i="7" s="1"/>
  <c r="DM58" i="7"/>
  <c r="DM92" i="7" s="1"/>
  <c r="DM63" i="7"/>
  <c r="DM97" i="7" s="1"/>
  <c r="DM65" i="7"/>
  <c r="DM60" i="7"/>
  <c r="DM94" i="7" s="1"/>
  <c r="DM67" i="7"/>
  <c r="DM71" i="7"/>
  <c r="DM139" i="7" s="1"/>
  <c r="DN37" i="7" s="1"/>
  <c r="DM59" i="7"/>
  <c r="DM93" i="7" s="1"/>
  <c r="DM61" i="7"/>
  <c r="DM95" i="7" s="1"/>
  <c r="DM62" i="7"/>
  <c r="DM96" i="7" s="1"/>
  <c r="DM66" i="7"/>
  <c r="DM64" i="7"/>
  <c r="DM98" i="7" s="1"/>
  <c r="DM68" i="7"/>
  <c r="DM73" i="7"/>
  <c r="DM141" i="7" s="1"/>
  <c r="DN39" i="7" s="1"/>
  <c r="DM69" i="7"/>
  <c r="DM74" i="7"/>
  <c r="DM142" i="7" s="1"/>
  <c r="DN40" i="7" s="1"/>
  <c r="DM72" i="7"/>
  <c r="DM140" i="7" s="1"/>
  <c r="DN38" i="7" s="1"/>
  <c r="DM70" i="7"/>
  <c r="DM138" i="7" s="1"/>
  <c r="DN36" i="7" s="1"/>
  <c r="DO10" i="4"/>
  <c r="DO103" i="4" s="1"/>
  <c r="DN99" i="4"/>
  <c r="DN107" i="4" s="1"/>
  <c r="DN103" i="4"/>
  <c r="DN111" i="4" s="1"/>
  <c r="DN120" i="4" s="1"/>
  <c r="DN33" i="4"/>
  <c r="DO4" i="7"/>
  <c r="DN5" i="7"/>
  <c r="DN6" i="7" s="1"/>
  <c r="DJ39" i="8"/>
  <c r="DK42" i="8"/>
  <c r="DK41" i="8"/>
  <c r="DK45" i="8"/>
  <c r="DK43" i="8"/>
  <c r="DI38" i="8"/>
  <c r="DI47" i="8" s="1"/>
  <c r="DK46" i="8"/>
  <c r="DK44" i="8"/>
  <c r="DN106" i="4"/>
  <c r="DJ26" i="8"/>
  <c r="DR1" i="8"/>
  <c r="DQ2" i="8"/>
  <c r="DK85" i="4"/>
  <c r="DL33" i="8"/>
  <c r="DL21" i="8"/>
  <c r="DL32" i="8"/>
  <c r="DL20" i="8"/>
  <c r="DL31" i="8"/>
  <c r="DL19" i="8"/>
  <c r="DL18" i="8"/>
  <c r="DL121" i="4"/>
  <c r="DL34" i="8"/>
  <c r="DL22" i="8"/>
  <c r="DL17" i="8"/>
  <c r="DK15" i="8"/>
  <c r="DM112" i="4"/>
  <c r="DL80" i="4"/>
  <c r="DO91" i="4"/>
  <c r="DO90" i="4"/>
  <c r="DL53" i="4"/>
  <c r="DK14" i="8" s="1"/>
  <c r="DL56" i="4"/>
  <c r="DO71" i="4"/>
  <c r="DO70" i="4"/>
  <c r="DO40" i="4"/>
  <c r="DO39" i="4"/>
  <c r="DO43" i="4"/>
  <c r="DO41" i="4"/>
  <c r="DO44" i="4"/>
  <c r="DO42" i="4"/>
  <c r="DO12" i="4"/>
  <c r="DO9" i="4"/>
  <c r="DL108" i="8"/>
  <c r="DL121" i="7"/>
  <c r="DM19" i="7" s="1"/>
  <c r="CZ41" i="6"/>
  <c r="DL126" i="7"/>
  <c r="DM24" i="7" s="1"/>
  <c r="DN127" i="4"/>
  <c r="DN164" i="4" s="1"/>
  <c r="DN218" i="4"/>
  <c r="DM54" i="8" s="1"/>
  <c r="DN222" i="4"/>
  <c r="DM58" i="8" s="1"/>
  <c r="DN220" i="4"/>
  <c r="DM56" i="8" s="1"/>
  <c r="DN219" i="4"/>
  <c r="DM55" i="8" s="1"/>
  <c r="DN225" i="4"/>
  <c r="DM61" i="8" s="1"/>
  <c r="DN221" i="4"/>
  <c r="DM57" i="8" s="1"/>
  <c r="DN224" i="4"/>
  <c r="DM60" i="8" s="1"/>
  <c r="DN231" i="4"/>
  <c r="DM67" i="8" s="1"/>
  <c r="DN223" i="4"/>
  <c r="DM59" i="8" s="1"/>
  <c r="DN226" i="4"/>
  <c r="DM62" i="8" s="1"/>
  <c r="DN228" i="4"/>
  <c r="DM64" i="8" s="1"/>
  <c r="DN227" i="4"/>
  <c r="DM63" i="8" s="1"/>
  <c r="DN232" i="4"/>
  <c r="DM68" i="8" s="1"/>
  <c r="DN234" i="4"/>
  <c r="DM70" i="8" s="1"/>
  <c r="DN229" i="4"/>
  <c r="DM65" i="8" s="1"/>
  <c r="DN233" i="4"/>
  <c r="DM69" i="8" s="1"/>
  <c r="DN230" i="4"/>
  <c r="DM66" i="8" s="1"/>
  <c r="DM102" i="7"/>
  <c r="DM99" i="7"/>
  <c r="DP2" i="4"/>
  <c r="DQ1" i="4"/>
  <c r="DM101" i="7"/>
  <c r="DL118" i="7"/>
  <c r="DM16" i="7" s="1"/>
  <c r="DH92" i="8"/>
  <c r="DH91" i="8"/>
  <c r="DL131" i="7"/>
  <c r="DM29" i="7" s="1"/>
  <c r="DL124" i="7"/>
  <c r="DM22" i="7" s="1"/>
  <c r="DL132" i="7"/>
  <c r="DM30" i="7" s="1"/>
  <c r="DR8" i="24"/>
  <c r="DS4" i="24"/>
  <c r="DR3" i="24"/>
  <c r="DR78" i="24"/>
  <c r="DR112" i="24"/>
  <c r="DL137" i="7"/>
  <c r="DM35" i="7" s="1"/>
  <c r="DL114" i="7"/>
  <c r="DM12" i="7" s="1"/>
  <c r="DL136" i="7"/>
  <c r="DM34" i="7" s="1"/>
  <c r="DL122" i="7"/>
  <c r="DM20" i="7" s="1"/>
  <c r="DL127" i="7"/>
  <c r="DM25" i="7" s="1"/>
  <c r="DP11" i="4"/>
  <c r="DM100" i="7"/>
  <c r="DL133" i="7"/>
  <c r="DM31" i="7" s="1"/>
  <c r="DL130" i="7"/>
  <c r="DM28" i="7" s="1"/>
  <c r="DM103" i="7"/>
  <c r="DL129" i="7"/>
  <c r="DM27" i="7" s="1"/>
  <c r="BG93" i="8"/>
  <c r="BG94" i="8" s="1"/>
  <c r="BH149" i="7"/>
  <c r="DJ147" i="7"/>
  <c r="DK33" i="7"/>
  <c r="DK135" i="7" s="1"/>
  <c r="DK13" i="7"/>
  <c r="DK115" i="7" s="1"/>
  <c r="DJ146" i="7"/>
  <c r="DN25" i="6"/>
  <c r="DN12" i="6"/>
  <c r="DN31" i="6" s="1"/>
  <c r="DO4" i="6"/>
  <c r="DN13" i="6"/>
  <c r="DN32" i="6" s="1"/>
  <c r="DN24" i="6"/>
  <c r="DN11" i="6"/>
  <c r="DN30" i="6" s="1"/>
  <c r="DN23" i="6"/>
  <c r="DN3" i="6"/>
  <c r="DL47" i="6"/>
  <c r="DM19" i="6"/>
  <c r="DN145" i="7"/>
  <c r="DN112" i="7"/>
  <c r="DN151" i="7"/>
  <c r="DN78" i="7"/>
  <c r="DN44" i="7"/>
  <c r="DN3" i="7"/>
  <c r="DN10" i="7"/>
  <c r="DM38" i="6"/>
  <c r="DL128" i="7"/>
  <c r="DM26" i="7" s="1"/>
  <c r="DL125" i="7"/>
  <c r="DM23" i="7" s="1"/>
  <c r="DL120" i="7"/>
  <c r="DM18" i="7" s="1"/>
  <c r="DL119" i="7"/>
  <c r="DM17" i="7" s="1"/>
  <c r="DM90" i="7"/>
  <c r="DK217" i="4"/>
  <c r="DJ53" i="8" s="1"/>
  <c r="DK216" i="4"/>
  <c r="DJ52" i="8" s="1"/>
  <c r="DM116" i="8"/>
  <c r="DM80" i="8"/>
  <c r="DN4" i="8"/>
  <c r="DN132" i="8" s="1"/>
  <c r="DM11" i="8"/>
  <c r="DM7" i="8"/>
  <c r="DM6" i="8"/>
  <c r="DM5" i="8"/>
  <c r="DM3" i="8"/>
  <c r="DL117" i="7"/>
  <c r="DM15" i="7" s="1"/>
  <c r="DL153" i="7"/>
  <c r="DK128" i="8" s="1"/>
  <c r="DL101" i="7"/>
  <c r="DL20" i="6"/>
  <c r="DM39" i="6"/>
  <c r="DM37" i="6"/>
  <c r="DM26" i="6"/>
  <c r="DL133" i="8" s="1"/>
  <c r="DM33" i="6"/>
  <c r="DL123" i="7"/>
  <c r="DM21" i="7" s="1"/>
  <c r="DK134" i="8"/>
  <c r="DP4" i="4"/>
  <c r="DO3" i="4"/>
  <c r="DO4" i="5"/>
  <c r="DN5" i="5"/>
  <c r="DN3" i="5"/>
  <c r="DL152" i="7"/>
  <c r="DL154" i="7"/>
  <c r="DL75" i="7"/>
  <c r="DL79" i="7"/>
  <c r="DJ127" i="8"/>
  <c r="DK155" i="7"/>
  <c r="BI41" i="7"/>
  <c r="BI113" i="7"/>
  <c r="DL116" i="7"/>
  <c r="DM14" i="7" s="1"/>
  <c r="DM18" i="6"/>
  <c r="DL46" i="6"/>
  <c r="DL40" i="6"/>
  <c r="DL45" i="6"/>
  <c r="DM17" i="6"/>
  <c r="CX99" i="8"/>
  <c r="CX104" i="8"/>
  <c r="CX106" i="8" s="1"/>
  <c r="DK109" i="7"/>
  <c r="DJ73" i="8" s="1"/>
  <c r="DL134" i="7"/>
  <c r="DM32" i="7" s="1"/>
  <c r="DQ107" i="7" l="1"/>
  <c r="DQ106" i="7"/>
  <c r="DQ108" i="7"/>
  <c r="DR1" i="7"/>
  <c r="DQ105" i="7"/>
  <c r="DQ104" i="7"/>
  <c r="DQ2" i="7"/>
  <c r="DR2" i="5"/>
  <c r="DS1" i="5"/>
  <c r="DJ120" i="8"/>
  <c r="DS1" i="6"/>
  <c r="DR2" i="6"/>
  <c r="DS1" i="24"/>
  <c r="DR2" i="24"/>
  <c r="DN115" i="4"/>
  <c r="DM29" i="8" s="1"/>
  <c r="DP22" i="4"/>
  <c r="DP23" i="4"/>
  <c r="DP20" i="4"/>
  <c r="DP24" i="4"/>
  <c r="DP25" i="4"/>
  <c r="DP21" i="4"/>
  <c r="DN203" i="4"/>
  <c r="DN201" i="4"/>
  <c r="DN62" i="4" s="1"/>
  <c r="DO26" i="4"/>
  <c r="DM211" i="4"/>
  <c r="DM84" i="4"/>
  <c r="DL28" i="8" s="1"/>
  <c r="DL63" i="4"/>
  <c r="DK26" i="8" s="1"/>
  <c r="DM63" i="4"/>
  <c r="DL26" i="8" s="1"/>
  <c r="DN202" i="4"/>
  <c r="DN204" i="4"/>
  <c r="DN206" i="4"/>
  <c r="DN116" i="4" s="1"/>
  <c r="DM30" i="8" s="1"/>
  <c r="DJ71" i="8"/>
  <c r="DK28" i="5" s="1"/>
  <c r="DN215" i="4"/>
  <c r="DM51" i="8" s="1"/>
  <c r="DL48" i="6"/>
  <c r="DK74" i="8" s="1"/>
  <c r="DK121" i="8" s="1"/>
  <c r="DK40" i="8"/>
  <c r="DJ35" i="8"/>
  <c r="DK19" i="5" s="1"/>
  <c r="DK23" i="8"/>
  <c r="DH72" i="8"/>
  <c r="DH75" i="8" s="1"/>
  <c r="DI40" i="5" s="1"/>
  <c r="DI48" i="8"/>
  <c r="DI72" i="8"/>
  <c r="DI75" i="8" s="1"/>
  <c r="DJ40" i="5" s="1"/>
  <c r="DM53" i="4"/>
  <c r="DL14" i="8" s="1"/>
  <c r="DM198" i="4"/>
  <c r="DO132" i="4"/>
  <c r="DO169" i="4" s="1"/>
  <c r="DO140" i="4"/>
  <c r="DO177" i="4" s="1"/>
  <c r="DO150" i="4"/>
  <c r="DO187" i="4" s="1"/>
  <c r="DO155" i="4"/>
  <c r="DO192" i="4" s="1"/>
  <c r="DO133" i="4"/>
  <c r="DO170" i="4" s="1"/>
  <c r="DO141" i="4"/>
  <c r="DO178" i="4" s="1"/>
  <c r="DO145" i="4"/>
  <c r="DO182" i="4" s="1"/>
  <c r="DO157" i="4"/>
  <c r="DO194" i="4" s="1"/>
  <c r="DO134" i="4"/>
  <c r="DO171" i="4" s="1"/>
  <c r="DO142" i="4"/>
  <c r="DO179" i="4" s="1"/>
  <c r="DO146" i="4"/>
  <c r="DO183" i="4" s="1"/>
  <c r="DO158" i="4"/>
  <c r="DO195" i="4" s="1"/>
  <c r="DN161" i="4"/>
  <c r="DO135" i="4"/>
  <c r="DO172" i="4" s="1"/>
  <c r="DO143" i="4"/>
  <c r="DO180" i="4" s="1"/>
  <c r="DO147" i="4"/>
  <c r="DO184" i="4" s="1"/>
  <c r="DO205" i="4" s="1"/>
  <c r="DO159" i="4"/>
  <c r="DO196" i="4" s="1"/>
  <c r="DO128" i="4"/>
  <c r="DO165" i="4" s="1"/>
  <c r="DO136" i="4"/>
  <c r="DO173" i="4" s="1"/>
  <c r="DO144" i="4"/>
  <c r="DO181" i="4" s="1"/>
  <c r="DO156" i="4"/>
  <c r="DO193" i="4" s="1"/>
  <c r="DO160" i="4"/>
  <c r="DO197" i="4" s="1"/>
  <c r="DO129" i="4"/>
  <c r="DO166" i="4" s="1"/>
  <c r="DO137" i="4"/>
  <c r="DO174" i="4" s="1"/>
  <c r="DO148" i="4"/>
  <c r="DO185" i="4" s="1"/>
  <c r="DO152" i="4"/>
  <c r="DO189" i="4" s="1"/>
  <c r="DO130" i="4"/>
  <c r="DO167" i="4" s="1"/>
  <c r="DO138" i="4"/>
  <c r="DO175" i="4" s="1"/>
  <c r="DO149" i="4"/>
  <c r="DO186" i="4" s="1"/>
  <c r="DO153" i="4"/>
  <c r="DO190" i="4" s="1"/>
  <c r="DO131" i="4"/>
  <c r="DO168" i="4" s="1"/>
  <c r="DO139" i="4"/>
  <c r="DO176" i="4" s="1"/>
  <c r="DO151" i="4"/>
  <c r="DO188" i="4" s="1"/>
  <c r="DO154" i="4"/>
  <c r="DO191" i="4" s="1"/>
  <c r="DN75" i="4"/>
  <c r="DN79" i="4" s="1"/>
  <c r="DL16" i="8"/>
  <c r="DO101" i="4"/>
  <c r="DO109" i="4" s="1"/>
  <c r="DO118" i="4" s="1"/>
  <c r="DO98" i="4"/>
  <c r="DO106" i="4" s="1"/>
  <c r="DO102" i="4"/>
  <c r="DO110" i="4" s="1"/>
  <c r="DO119" i="4" s="1"/>
  <c r="DO36" i="4"/>
  <c r="DO52" i="4" s="1"/>
  <c r="DO61" i="4" s="1"/>
  <c r="DO99" i="4"/>
  <c r="DO107" i="4" s="1"/>
  <c r="DN49" i="4"/>
  <c r="DN58" i="4" s="1"/>
  <c r="DN74" i="4"/>
  <c r="DN78" i="4" s="1"/>
  <c r="DO100" i="4"/>
  <c r="DO108" i="4" s="1"/>
  <c r="DO117" i="4" s="1"/>
  <c r="DO31" i="4"/>
  <c r="DP10" i="4"/>
  <c r="DP99" i="4" s="1"/>
  <c r="DN45" i="7"/>
  <c r="DN47" i="7"/>
  <c r="DN81" i="7" s="1"/>
  <c r="DN48" i="7"/>
  <c r="DN82" i="7" s="1"/>
  <c r="DN51" i="7"/>
  <c r="DN85" i="7" s="1"/>
  <c r="DN52" i="7"/>
  <c r="DN86" i="7" s="1"/>
  <c r="DN46" i="7"/>
  <c r="DN80" i="7" s="1"/>
  <c r="DN49" i="7"/>
  <c r="DN83" i="7" s="1"/>
  <c r="DN54" i="7"/>
  <c r="DN88" i="7" s="1"/>
  <c r="DN50" i="7"/>
  <c r="DN84" i="7" s="1"/>
  <c r="DN53" i="7"/>
  <c r="DN87" i="7" s="1"/>
  <c r="DN56" i="7"/>
  <c r="DN90" i="7" s="1"/>
  <c r="DN60" i="7"/>
  <c r="DN94" i="7" s="1"/>
  <c r="DN55" i="7"/>
  <c r="DN89" i="7" s="1"/>
  <c r="DN58" i="7"/>
  <c r="DN92" i="7" s="1"/>
  <c r="DN59" i="7"/>
  <c r="DN65" i="7"/>
  <c r="DN68" i="7"/>
  <c r="DN72" i="7"/>
  <c r="DN140" i="7" s="1"/>
  <c r="DO38" i="7" s="1"/>
  <c r="DN61" i="7"/>
  <c r="DN62" i="7"/>
  <c r="DN96" i="7" s="1"/>
  <c r="DN63" i="7"/>
  <c r="DN66" i="7"/>
  <c r="DN70" i="7"/>
  <c r="DN138" i="7" s="1"/>
  <c r="DO36" i="7" s="1"/>
  <c r="DN64" i="7"/>
  <c r="DN71" i="7"/>
  <c r="DN139" i="7" s="1"/>
  <c r="DO37" i="7" s="1"/>
  <c r="DN73" i="7"/>
  <c r="DN141" i="7" s="1"/>
  <c r="DO39" i="7" s="1"/>
  <c r="DN67" i="7"/>
  <c r="DN69" i="7"/>
  <c r="DN74" i="7"/>
  <c r="DN142" i="7" s="1"/>
  <c r="DO40" i="7" s="1"/>
  <c r="DN57" i="7"/>
  <c r="DN91" i="7" s="1"/>
  <c r="DO35" i="4"/>
  <c r="DO51" i="4" s="1"/>
  <c r="DO60" i="4" s="1"/>
  <c r="DO34" i="4"/>
  <c r="DO50" i="4" s="1"/>
  <c r="DO59" i="4" s="1"/>
  <c r="DO33" i="4"/>
  <c r="DO49" i="4" s="1"/>
  <c r="DO58" i="4" s="1"/>
  <c r="DO32" i="4"/>
  <c r="DO48" i="4" s="1"/>
  <c r="DO57" i="4" s="1"/>
  <c r="DP4" i="7"/>
  <c r="DO5" i="7"/>
  <c r="DO6" i="7" s="1"/>
  <c r="DM17" i="8"/>
  <c r="DJ38" i="8"/>
  <c r="DJ47" i="8" s="1"/>
  <c r="DL43" i="8"/>
  <c r="DL46" i="8"/>
  <c r="DL44" i="8"/>
  <c r="DK39" i="8"/>
  <c r="DL41" i="8"/>
  <c r="DL42" i="8"/>
  <c r="DL45" i="8"/>
  <c r="DS1" i="8"/>
  <c r="DS2" i="8" s="1"/>
  <c r="DR2" i="8"/>
  <c r="DM121" i="4"/>
  <c r="DM34" i="8"/>
  <c r="DM22" i="8"/>
  <c r="DM18" i="8"/>
  <c r="DM31" i="8"/>
  <c r="DM19" i="8"/>
  <c r="DM33" i="8"/>
  <c r="DM21" i="8"/>
  <c r="DM32" i="8"/>
  <c r="DM20" i="8"/>
  <c r="DL15" i="8"/>
  <c r="DN112" i="4"/>
  <c r="DO111" i="4"/>
  <c r="DO120" i="4" s="1"/>
  <c r="DM80" i="4"/>
  <c r="DL85" i="4"/>
  <c r="DP91" i="4"/>
  <c r="DP90" i="4"/>
  <c r="DP71" i="4"/>
  <c r="DP70" i="4"/>
  <c r="DN47" i="4"/>
  <c r="DP41" i="4"/>
  <c r="DP40" i="4"/>
  <c r="DP39" i="4"/>
  <c r="DP43" i="4"/>
  <c r="DP44" i="4"/>
  <c r="DP42" i="4"/>
  <c r="DP12" i="4"/>
  <c r="DP9" i="4"/>
  <c r="DM108" i="8"/>
  <c r="DM154" i="7"/>
  <c r="DA41" i="6"/>
  <c r="DM126" i="7"/>
  <c r="DN24" i="7" s="1"/>
  <c r="DO219" i="4"/>
  <c r="DN55" i="8" s="1"/>
  <c r="DO218" i="4"/>
  <c r="DN54" i="8" s="1"/>
  <c r="DO221" i="4"/>
  <c r="DN57" i="8" s="1"/>
  <c r="DO223" i="4"/>
  <c r="DN59" i="8" s="1"/>
  <c r="DO220" i="4"/>
  <c r="DN56" i="8" s="1"/>
  <c r="DO222" i="4"/>
  <c r="DN58" i="8" s="1"/>
  <c r="DO226" i="4"/>
  <c r="DN62" i="8" s="1"/>
  <c r="DO225" i="4"/>
  <c r="DN61" i="8" s="1"/>
  <c r="DO227" i="4"/>
  <c r="DN63" i="8" s="1"/>
  <c r="DO229" i="4"/>
  <c r="DN65" i="8" s="1"/>
  <c r="DO228" i="4"/>
  <c r="DN64" i="8" s="1"/>
  <c r="DO224" i="4"/>
  <c r="DN60" i="8" s="1"/>
  <c r="DO233" i="4"/>
  <c r="DN69" i="8" s="1"/>
  <c r="DO230" i="4"/>
  <c r="DN66" i="8" s="1"/>
  <c r="DO231" i="4"/>
  <c r="DN67" i="8" s="1"/>
  <c r="DO234" i="4"/>
  <c r="DN70" i="8" s="1"/>
  <c r="DO232" i="4"/>
  <c r="DN68" i="8" s="1"/>
  <c r="DO127" i="4"/>
  <c r="DO164" i="4" s="1"/>
  <c r="DM129" i="7"/>
  <c r="DN27" i="7" s="1"/>
  <c r="DM123" i="7"/>
  <c r="DN21" i="7" s="1"/>
  <c r="DM20" i="6"/>
  <c r="DM136" i="7"/>
  <c r="DN34" i="7" s="1"/>
  <c r="DM128" i="7"/>
  <c r="DN26" i="7" s="1"/>
  <c r="DN100" i="7"/>
  <c r="DN33" i="6"/>
  <c r="DM134" i="8" s="1"/>
  <c r="DM116" i="7"/>
  <c r="DN14" i="7" s="1"/>
  <c r="DM118" i="7"/>
  <c r="DN16" i="7" s="1"/>
  <c r="DM132" i="7"/>
  <c r="DN30" i="7" s="1"/>
  <c r="DM114" i="7"/>
  <c r="DN12" i="7" s="1"/>
  <c r="DR1" i="4"/>
  <c r="DQ2" i="4"/>
  <c r="DM131" i="7"/>
  <c r="DN29" i="7" s="1"/>
  <c r="DM125" i="7"/>
  <c r="DN23" i="7" s="1"/>
  <c r="DI91" i="8"/>
  <c r="DI92" i="8"/>
  <c r="DM133" i="7"/>
  <c r="DN31" i="7" s="1"/>
  <c r="DT4" i="24"/>
  <c r="DS8" i="24"/>
  <c r="DS3" i="24"/>
  <c r="DS78" i="24"/>
  <c r="DS112" i="24"/>
  <c r="DM122" i="7"/>
  <c r="DN20" i="7" s="1"/>
  <c r="DM120" i="7"/>
  <c r="DN18" i="7" s="1"/>
  <c r="DM119" i="7"/>
  <c r="DN17" i="7" s="1"/>
  <c r="DM130" i="7"/>
  <c r="DN28" i="7" s="1"/>
  <c r="DM117" i="7"/>
  <c r="DN15" i="7" s="1"/>
  <c r="DM153" i="7"/>
  <c r="DL128" i="8" s="1"/>
  <c r="DM134" i="7"/>
  <c r="DN32" i="7" s="1"/>
  <c r="DQ11" i="4"/>
  <c r="DM137" i="7"/>
  <c r="DN35" i="7" s="1"/>
  <c r="DM121" i="7"/>
  <c r="DN19" i="7" s="1"/>
  <c r="DM152" i="7"/>
  <c r="DN102" i="7"/>
  <c r="DM127" i="7"/>
  <c r="DN25" i="7" s="1"/>
  <c r="BI143" i="7"/>
  <c r="BI148" i="7"/>
  <c r="BJ11" i="7"/>
  <c r="DL216" i="4"/>
  <c r="DK52" i="8" s="1"/>
  <c r="DL217" i="4"/>
  <c r="DK53" i="8" s="1"/>
  <c r="DN99" i="7"/>
  <c r="DK147" i="7"/>
  <c r="DL33" i="7"/>
  <c r="DL135" i="7" s="1"/>
  <c r="DP4" i="5"/>
  <c r="DO5" i="5"/>
  <c r="DO3" i="5"/>
  <c r="DL134" i="8"/>
  <c r="DL136" i="8" s="1"/>
  <c r="DM47" i="6"/>
  <c r="DN19" i="6"/>
  <c r="DN116" i="8"/>
  <c r="DN80" i="8"/>
  <c r="DO4" i="8"/>
  <c r="DO132" i="8" s="1"/>
  <c r="DN11" i="8"/>
  <c r="DN7" i="8"/>
  <c r="DN6" i="8"/>
  <c r="DN5" i="8"/>
  <c r="DN3" i="8"/>
  <c r="DO112" i="7"/>
  <c r="DO151" i="7"/>
  <c r="DO145" i="7"/>
  <c r="DO78" i="7"/>
  <c r="DO44" i="7"/>
  <c r="DO10" i="7"/>
  <c r="DO3" i="7"/>
  <c r="DN26" i="6"/>
  <c r="DM133" i="8" s="1"/>
  <c r="DN37" i="6"/>
  <c r="DM217" i="4"/>
  <c r="DL53" i="8" s="1"/>
  <c r="DM216" i="4"/>
  <c r="DL52" i="8" s="1"/>
  <c r="DN38" i="6"/>
  <c r="DQ4" i="4"/>
  <c r="DP3" i="4"/>
  <c r="DM46" i="6"/>
  <c r="DN18" i="6"/>
  <c r="CY99" i="8"/>
  <c r="CY104" i="8"/>
  <c r="CY106" i="8" s="1"/>
  <c r="DJ121" i="8"/>
  <c r="DM109" i="7"/>
  <c r="DL73" i="8" s="1"/>
  <c r="DM124" i="7"/>
  <c r="DN22" i="7" s="1"/>
  <c r="DO25" i="6"/>
  <c r="DO24" i="6"/>
  <c r="DP4" i="6"/>
  <c r="DO13" i="6"/>
  <c r="DO32" i="6" s="1"/>
  <c r="DO11" i="6"/>
  <c r="DO30" i="6" s="1"/>
  <c r="DO23" i="6"/>
  <c r="DO3" i="6"/>
  <c r="DO12" i="6"/>
  <c r="DO31" i="6" s="1"/>
  <c r="DK127" i="8"/>
  <c r="DK129" i="8" s="1"/>
  <c r="DL155" i="7"/>
  <c r="DJ129" i="8"/>
  <c r="DM75" i="7"/>
  <c r="DK235" i="4"/>
  <c r="DK136" i="8"/>
  <c r="DL109" i="7"/>
  <c r="DK73" i="8" s="1"/>
  <c r="DM45" i="6"/>
  <c r="DM40" i="6"/>
  <c r="DN17" i="6"/>
  <c r="DN39" i="6"/>
  <c r="DK146" i="7"/>
  <c r="DL13" i="7"/>
  <c r="DL115" i="7" s="1"/>
  <c r="DR107" i="7" l="1"/>
  <c r="DR2" i="7"/>
  <c r="DS1" i="7"/>
  <c r="DR106" i="7"/>
  <c r="DR108" i="7"/>
  <c r="DR105" i="7"/>
  <c r="DR104" i="7"/>
  <c r="DS2" i="5"/>
  <c r="DT1" i="5"/>
  <c r="DT2" i="5" s="1"/>
  <c r="DL120" i="8"/>
  <c r="DK120" i="8"/>
  <c r="DT1" i="6"/>
  <c r="DT2" i="6" s="1"/>
  <c r="DS2" i="6"/>
  <c r="DS2" i="24"/>
  <c r="DT1" i="24"/>
  <c r="DN84" i="4"/>
  <c r="DM28" i="8" s="1"/>
  <c r="DN83" i="4"/>
  <c r="DM27" i="8" s="1"/>
  <c r="DQ22" i="4"/>
  <c r="DQ21" i="4"/>
  <c r="DQ23" i="4"/>
  <c r="DQ24" i="4"/>
  <c r="DQ25" i="4"/>
  <c r="DQ20" i="4"/>
  <c r="DM48" i="6"/>
  <c r="DL74" i="8" s="1"/>
  <c r="DO201" i="4"/>
  <c r="DO62" i="4" s="1"/>
  <c r="DP26" i="4"/>
  <c r="DN211" i="4"/>
  <c r="DK35" i="8"/>
  <c r="DL19" i="5" s="1"/>
  <c r="DK38" i="8"/>
  <c r="DK47" i="8" s="1"/>
  <c r="DO115" i="4"/>
  <c r="DN29" i="8" s="1"/>
  <c r="DO202" i="4"/>
  <c r="DO204" i="4"/>
  <c r="DO203" i="4"/>
  <c r="DO206" i="4"/>
  <c r="DO116" i="4" s="1"/>
  <c r="DN30" i="8" s="1"/>
  <c r="DO215" i="4"/>
  <c r="DN51" i="8" s="1"/>
  <c r="DL40" i="8"/>
  <c r="DM41" i="8"/>
  <c r="DL71" i="8"/>
  <c r="DM28" i="5" s="1"/>
  <c r="DK71" i="8"/>
  <c r="DL28" i="5" s="1"/>
  <c r="DL38" i="8"/>
  <c r="DL23" i="8"/>
  <c r="DJ48" i="8"/>
  <c r="DM16" i="8"/>
  <c r="DN198" i="4"/>
  <c r="DP133" i="4"/>
  <c r="DP170" i="4" s="1"/>
  <c r="DP141" i="4"/>
  <c r="DP178" i="4" s="1"/>
  <c r="DP149" i="4"/>
  <c r="DP186" i="4" s="1"/>
  <c r="DP157" i="4"/>
  <c r="DP194" i="4" s="1"/>
  <c r="DP134" i="4"/>
  <c r="DP171" i="4" s="1"/>
  <c r="DP142" i="4"/>
  <c r="DP179" i="4" s="1"/>
  <c r="DP150" i="4"/>
  <c r="DP187" i="4" s="1"/>
  <c r="DP158" i="4"/>
  <c r="DP195" i="4" s="1"/>
  <c r="DP135" i="4"/>
  <c r="DP172" i="4" s="1"/>
  <c r="DP143" i="4"/>
  <c r="DP180" i="4" s="1"/>
  <c r="DP151" i="4"/>
  <c r="DP188" i="4" s="1"/>
  <c r="DP159" i="4"/>
  <c r="DP196" i="4" s="1"/>
  <c r="DP128" i="4"/>
  <c r="DP165" i="4" s="1"/>
  <c r="DP136" i="4"/>
  <c r="DP173" i="4" s="1"/>
  <c r="DP144" i="4"/>
  <c r="DP181" i="4" s="1"/>
  <c r="DP152" i="4"/>
  <c r="DP189" i="4" s="1"/>
  <c r="DP160" i="4"/>
  <c r="DP197" i="4" s="1"/>
  <c r="DO161" i="4"/>
  <c r="DP129" i="4"/>
  <c r="DP166" i="4" s="1"/>
  <c r="DP137" i="4"/>
  <c r="DP174" i="4" s="1"/>
  <c r="DP145" i="4"/>
  <c r="DP182" i="4" s="1"/>
  <c r="DP153" i="4"/>
  <c r="DP190" i="4" s="1"/>
  <c r="DP130" i="4"/>
  <c r="DP167" i="4" s="1"/>
  <c r="DP138" i="4"/>
  <c r="DP175" i="4" s="1"/>
  <c r="DP146" i="4"/>
  <c r="DP183" i="4" s="1"/>
  <c r="DP154" i="4"/>
  <c r="DP191" i="4" s="1"/>
  <c r="DP131" i="4"/>
  <c r="DP168" i="4" s="1"/>
  <c r="DP139" i="4"/>
  <c r="DP176" i="4" s="1"/>
  <c r="DP147" i="4"/>
  <c r="DP184" i="4" s="1"/>
  <c r="DP205" i="4" s="1"/>
  <c r="DP155" i="4"/>
  <c r="DP192" i="4" s="1"/>
  <c r="DP132" i="4"/>
  <c r="DP169" i="4" s="1"/>
  <c r="DP140" i="4"/>
  <c r="DP177" i="4" s="1"/>
  <c r="DP148" i="4"/>
  <c r="DP185" i="4" s="1"/>
  <c r="DP156" i="4"/>
  <c r="DP193" i="4" s="1"/>
  <c r="DP32" i="4"/>
  <c r="DP48" i="4" s="1"/>
  <c r="DP57" i="4" s="1"/>
  <c r="DP101" i="4"/>
  <c r="DP109" i="4" s="1"/>
  <c r="DP118" i="4" s="1"/>
  <c r="DP100" i="4"/>
  <c r="DP108" i="4" s="1"/>
  <c r="DP117" i="4" s="1"/>
  <c r="DP102" i="4"/>
  <c r="DP110" i="4" s="1"/>
  <c r="DP119" i="4" s="1"/>
  <c r="DP103" i="4"/>
  <c r="DP111" i="4" s="1"/>
  <c r="DP120" i="4" s="1"/>
  <c r="DO74" i="4"/>
  <c r="DO78" i="4" s="1"/>
  <c r="DP31" i="4"/>
  <c r="DP47" i="4" s="1"/>
  <c r="DP56" i="4" s="1"/>
  <c r="DP34" i="4"/>
  <c r="DP50" i="4" s="1"/>
  <c r="DP59" i="4" s="1"/>
  <c r="DP98" i="4"/>
  <c r="DP106" i="4" s="1"/>
  <c r="DP35" i="4"/>
  <c r="DP51" i="4" s="1"/>
  <c r="DP60" i="4" s="1"/>
  <c r="DO75" i="4"/>
  <c r="DO79" i="4" s="1"/>
  <c r="DQ10" i="4"/>
  <c r="DQ103" i="4" s="1"/>
  <c r="DP36" i="4"/>
  <c r="DP52" i="4" s="1"/>
  <c r="DP61" i="4" s="1"/>
  <c r="DO46" i="7"/>
  <c r="DO80" i="7" s="1"/>
  <c r="DO49" i="7"/>
  <c r="DO83" i="7" s="1"/>
  <c r="DO48" i="7"/>
  <c r="DO82" i="7" s="1"/>
  <c r="DO45" i="7"/>
  <c r="DO79" i="7" s="1"/>
  <c r="DO50" i="7"/>
  <c r="DO84" i="7" s="1"/>
  <c r="DO53" i="7"/>
  <c r="DO54" i="7"/>
  <c r="DO88" i="7" s="1"/>
  <c r="DO55" i="7"/>
  <c r="DO89" i="7" s="1"/>
  <c r="DO58" i="7"/>
  <c r="DO92" i="7" s="1"/>
  <c r="DO47" i="7"/>
  <c r="DO81" i="7" s="1"/>
  <c r="DO51" i="7"/>
  <c r="DO59" i="7"/>
  <c r="DO93" i="7" s="1"/>
  <c r="DO56" i="7"/>
  <c r="DO57" i="7"/>
  <c r="DO91" i="7" s="1"/>
  <c r="DO60" i="7"/>
  <c r="DO94" i="7" s="1"/>
  <c r="DO52" i="7"/>
  <c r="DO86" i="7" s="1"/>
  <c r="DO61" i="7"/>
  <c r="DO95" i="7" s="1"/>
  <c r="DO64" i="7"/>
  <c r="DO98" i="7" s="1"/>
  <c r="DO65" i="7"/>
  <c r="DO68" i="7"/>
  <c r="DO72" i="7"/>
  <c r="DO66" i="7"/>
  <c r="DO67" i="7"/>
  <c r="DO73" i="7"/>
  <c r="DO141" i="7" s="1"/>
  <c r="DP39" i="7" s="1"/>
  <c r="DO62" i="7"/>
  <c r="DO96" i="7" s="1"/>
  <c r="DO69" i="7"/>
  <c r="DO63" i="7"/>
  <c r="DO97" i="7" s="1"/>
  <c r="DO70" i="7"/>
  <c r="DO138" i="7" s="1"/>
  <c r="DP36" i="7" s="1"/>
  <c r="DO74" i="7"/>
  <c r="DO142" i="7" s="1"/>
  <c r="DP40" i="7" s="1"/>
  <c r="DO71" i="7"/>
  <c r="DO139" i="7" s="1"/>
  <c r="DP37" i="7" s="1"/>
  <c r="DP33" i="4"/>
  <c r="DP49" i="4" s="1"/>
  <c r="DP58" i="4" s="1"/>
  <c r="DQ4" i="7"/>
  <c r="DP5" i="7"/>
  <c r="DP6" i="7" s="1"/>
  <c r="DM43" i="8"/>
  <c r="DM45" i="8"/>
  <c r="D20" i="10"/>
  <c r="DM44" i="8"/>
  <c r="DM46" i="8"/>
  <c r="DM42" i="8"/>
  <c r="DL27" i="8"/>
  <c r="I122" i="10"/>
  <c r="D110" i="10"/>
  <c r="F110" i="10"/>
  <c r="G110" i="10"/>
  <c r="G122" i="10"/>
  <c r="K110" i="10"/>
  <c r="E110" i="10"/>
  <c r="M110" i="10"/>
  <c r="M122" i="10"/>
  <c r="K122" i="10"/>
  <c r="J122" i="10"/>
  <c r="E122" i="10"/>
  <c r="L110" i="10"/>
  <c r="L122" i="10"/>
  <c r="H122" i="10"/>
  <c r="F122" i="10"/>
  <c r="H110" i="10"/>
  <c r="J110" i="10"/>
  <c r="I110" i="10"/>
  <c r="D122" i="10"/>
  <c r="D17" i="10"/>
  <c r="C8" i="20" s="1"/>
  <c r="DN121" i="4"/>
  <c r="DN18" i="8"/>
  <c r="DN31" i="8"/>
  <c r="DN19" i="8"/>
  <c r="DN17" i="8"/>
  <c r="DN33" i="8"/>
  <c r="DN21" i="8"/>
  <c r="DN34" i="8"/>
  <c r="DN22" i="8"/>
  <c r="DN32" i="8"/>
  <c r="DN20" i="8"/>
  <c r="DM15" i="8"/>
  <c r="DO112" i="4"/>
  <c r="DP107" i="4"/>
  <c r="DN80" i="4"/>
  <c r="DM85" i="4"/>
  <c r="DQ91" i="4"/>
  <c r="DQ90" i="4"/>
  <c r="DN53" i="4"/>
  <c r="DM14" i="8" s="1"/>
  <c r="DN56" i="4"/>
  <c r="DQ71" i="4"/>
  <c r="DQ70" i="4"/>
  <c r="DO47" i="4"/>
  <c r="DQ42" i="4"/>
  <c r="DQ41" i="4"/>
  <c r="DQ40" i="4"/>
  <c r="DQ39" i="4"/>
  <c r="DQ43" i="4"/>
  <c r="DQ44" i="4"/>
  <c r="DQ12" i="4"/>
  <c r="DQ9" i="4"/>
  <c r="DN108" i="8"/>
  <c r="DL127" i="8"/>
  <c r="DL129" i="8" s="1"/>
  <c r="DM136" i="8"/>
  <c r="DN126" i="7"/>
  <c r="DO24" i="7" s="1"/>
  <c r="DB41" i="6"/>
  <c r="DA99" i="8" s="1"/>
  <c r="DP220" i="4"/>
  <c r="DO56" i="8" s="1"/>
  <c r="DP219" i="4"/>
  <c r="DO55" i="8" s="1"/>
  <c r="DP218" i="4"/>
  <c r="DO54" i="8" s="1"/>
  <c r="DP222" i="4"/>
  <c r="DO58" i="8" s="1"/>
  <c r="DP224" i="4"/>
  <c r="DO60" i="8" s="1"/>
  <c r="DP223" i="4"/>
  <c r="DO59" i="8" s="1"/>
  <c r="DP227" i="4"/>
  <c r="DO63" i="8" s="1"/>
  <c r="DP226" i="4"/>
  <c r="DO62" i="8" s="1"/>
  <c r="DP221" i="4"/>
  <c r="DO57" i="8" s="1"/>
  <c r="DP230" i="4"/>
  <c r="DO66" i="8" s="1"/>
  <c r="DP225" i="4"/>
  <c r="DO61" i="8" s="1"/>
  <c r="DP229" i="4"/>
  <c r="DO65" i="8" s="1"/>
  <c r="DP228" i="4"/>
  <c r="DO64" i="8" s="1"/>
  <c r="DP232" i="4"/>
  <c r="DO68" i="8" s="1"/>
  <c r="DP231" i="4"/>
  <c r="DO67" i="8" s="1"/>
  <c r="DP233" i="4"/>
  <c r="DO69" i="8" s="1"/>
  <c r="DP234" i="4"/>
  <c r="DO70" i="8" s="1"/>
  <c r="DP127" i="4"/>
  <c r="DP164" i="4" s="1"/>
  <c r="DO140" i="7"/>
  <c r="DP38" i="7" s="1"/>
  <c r="DN118" i="7"/>
  <c r="DO16" i="7" s="1"/>
  <c r="DN114" i="7"/>
  <c r="DO12" i="7" s="1"/>
  <c r="DS1" i="4"/>
  <c r="DR2" i="4"/>
  <c r="DN134" i="7"/>
  <c r="DO32" i="7" s="1"/>
  <c r="DM155" i="7"/>
  <c r="DN119" i="7"/>
  <c r="DO17" i="7" s="1"/>
  <c r="DJ91" i="8"/>
  <c r="DJ92" i="8"/>
  <c r="DN133" i="7"/>
  <c r="DO31" i="7" s="1"/>
  <c r="DU4" i="24"/>
  <c r="DT3" i="24"/>
  <c r="DT8" i="24"/>
  <c r="DT78" i="24"/>
  <c r="DT112" i="24"/>
  <c r="DN122" i="7"/>
  <c r="DO20" i="7" s="1"/>
  <c r="DN121" i="7"/>
  <c r="DO19" i="7" s="1"/>
  <c r="DN130" i="7"/>
  <c r="DO28" i="7" s="1"/>
  <c r="DO33" i="6"/>
  <c r="DN134" i="8" s="1"/>
  <c r="DO99" i="7"/>
  <c r="DO103" i="7"/>
  <c r="DO85" i="7"/>
  <c r="DN136" i="7"/>
  <c r="DO34" i="7" s="1"/>
  <c r="DO90" i="7"/>
  <c r="DO102" i="7"/>
  <c r="DR11" i="4"/>
  <c r="DN98" i="7"/>
  <c r="DN132" i="7" s="1"/>
  <c r="DO30" i="7" s="1"/>
  <c r="DO38" i="6"/>
  <c r="DP18" i="6" s="1"/>
  <c r="DN20" i="6"/>
  <c r="DN124" i="7"/>
  <c r="DO22" i="7" s="1"/>
  <c r="DM13" i="7"/>
  <c r="DM115" i="7" s="1"/>
  <c r="DL146" i="7"/>
  <c r="DR4" i="4"/>
  <c r="DQ3" i="4"/>
  <c r="DN125" i="7"/>
  <c r="DO23" i="7" s="1"/>
  <c r="DN120" i="7"/>
  <c r="DO18" i="7" s="1"/>
  <c r="DP24" i="6"/>
  <c r="DP25" i="6"/>
  <c r="DP13" i="6"/>
  <c r="DP32" i="6" s="1"/>
  <c r="DP11" i="6"/>
  <c r="DP30" i="6" s="1"/>
  <c r="DP23" i="6"/>
  <c r="DP3" i="6"/>
  <c r="DP12" i="6"/>
  <c r="DP31" i="6" s="1"/>
  <c r="DQ4" i="6"/>
  <c r="DN95" i="7"/>
  <c r="DN129" i="7" s="1"/>
  <c r="DO27" i="7" s="1"/>
  <c r="DN123" i="7"/>
  <c r="DO21" i="7" s="1"/>
  <c r="DN103" i="7"/>
  <c r="DN137" i="7" s="1"/>
  <c r="DO35" i="7" s="1"/>
  <c r="DO39" i="6"/>
  <c r="DN46" i="6"/>
  <c r="DO18" i="6"/>
  <c r="DN128" i="7"/>
  <c r="DO26" i="7" s="1"/>
  <c r="DQ4" i="5"/>
  <c r="DP5" i="5"/>
  <c r="DP3" i="5"/>
  <c r="DN97" i="7"/>
  <c r="DN131" i="7" s="1"/>
  <c r="DO29" i="7" s="1"/>
  <c r="DN116" i="7"/>
  <c r="DO14" i="7" s="1"/>
  <c r="DO19" i="6"/>
  <c r="DN47" i="6"/>
  <c r="DN152" i="7"/>
  <c r="DN93" i="7"/>
  <c r="DN127" i="7" s="1"/>
  <c r="DO25" i="7" s="1"/>
  <c r="DM235" i="4"/>
  <c r="DO116" i="8"/>
  <c r="DO80" i="8"/>
  <c r="DP4" i="8"/>
  <c r="DP132" i="8" s="1"/>
  <c r="DO11" i="8"/>
  <c r="DO7" i="8"/>
  <c r="DO6" i="8"/>
  <c r="DO5" i="8"/>
  <c r="DO3" i="8"/>
  <c r="DM33" i="7"/>
  <c r="DM135" i="7" s="1"/>
  <c r="DL147" i="7"/>
  <c r="DL235" i="4"/>
  <c r="DN117" i="7"/>
  <c r="DO15" i="7" s="1"/>
  <c r="DO37" i="6"/>
  <c r="DO26" i="6"/>
  <c r="DN133" i="8" s="1"/>
  <c r="BJ113" i="7"/>
  <c r="BJ41" i="7"/>
  <c r="DN154" i="7"/>
  <c r="DN75" i="7"/>
  <c r="DN79" i="7"/>
  <c r="DN45" i="6"/>
  <c r="DN40" i="6"/>
  <c r="DO17" i="6"/>
  <c r="DP112" i="7"/>
  <c r="DP151" i="7"/>
  <c r="DP145" i="7"/>
  <c r="DP78" i="7"/>
  <c r="DP44" i="7"/>
  <c r="DP10" i="7"/>
  <c r="DP3" i="7"/>
  <c r="CZ99" i="8"/>
  <c r="CZ104" i="8"/>
  <c r="CZ106" i="8" s="1"/>
  <c r="DN153" i="7"/>
  <c r="DM128" i="8" s="1"/>
  <c r="DN101" i="7"/>
  <c r="BH93" i="8"/>
  <c r="BH94" i="8" s="1"/>
  <c r="BI149" i="7"/>
  <c r="DS105" i="7" l="1"/>
  <c r="DS107" i="7"/>
  <c r="DS2" i="7"/>
  <c r="DT1" i="7"/>
  <c r="DS108" i="7"/>
  <c r="DS104" i="7"/>
  <c r="DS106" i="7"/>
  <c r="DT2" i="24"/>
  <c r="DU1" i="24"/>
  <c r="DO84" i="4"/>
  <c r="DN28" i="8" s="1"/>
  <c r="DR20" i="4"/>
  <c r="DR21" i="4"/>
  <c r="DR22" i="4"/>
  <c r="DR23" i="4"/>
  <c r="DR24" i="4"/>
  <c r="DR25" i="4"/>
  <c r="DQ26" i="4"/>
  <c r="DP201" i="4"/>
  <c r="DP62" i="4" s="1"/>
  <c r="DP63" i="4" s="1"/>
  <c r="DO26" i="8" s="1"/>
  <c r="DP203" i="4"/>
  <c r="DP206" i="4"/>
  <c r="DP116" i="4" s="1"/>
  <c r="DO30" i="8" s="1"/>
  <c r="DP115" i="4"/>
  <c r="DO29" i="8" s="1"/>
  <c r="DO211" i="4"/>
  <c r="DO83" i="4"/>
  <c r="DN27" i="8" s="1"/>
  <c r="DN63" i="4"/>
  <c r="DM26" i="8" s="1"/>
  <c r="DP204" i="4"/>
  <c r="DP202" i="4"/>
  <c r="DN48" i="6"/>
  <c r="DM74" i="8" s="1"/>
  <c r="DM121" i="8" s="1"/>
  <c r="DP215" i="4"/>
  <c r="DO51" i="8" s="1"/>
  <c r="DM40" i="8"/>
  <c r="DN16" i="8"/>
  <c r="DL35" i="8"/>
  <c r="DM19" i="5" s="1"/>
  <c r="DM23" i="8"/>
  <c r="DJ72" i="8"/>
  <c r="DJ75" i="8" s="1"/>
  <c r="DK40" i="5" s="1"/>
  <c r="DK48" i="8"/>
  <c r="DK72" i="8"/>
  <c r="DK75" i="8" s="1"/>
  <c r="DL40" i="5" s="1"/>
  <c r="DO198" i="4"/>
  <c r="DQ149" i="4"/>
  <c r="DQ186" i="4" s="1"/>
  <c r="DQ135" i="4"/>
  <c r="DQ172" i="4" s="1"/>
  <c r="DQ129" i="4"/>
  <c r="DQ166" i="4" s="1"/>
  <c r="DQ145" i="4"/>
  <c r="DQ182" i="4" s="1"/>
  <c r="DQ136" i="4"/>
  <c r="DQ173" i="4" s="1"/>
  <c r="DQ128" i="4"/>
  <c r="DQ165" i="4" s="1"/>
  <c r="DQ144" i="4"/>
  <c r="DQ181" i="4" s="1"/>
  <c r="DQ148" i="4"/>
  <c r="DQ185" i="4" s="1"/>
  <c r="DQ157" i="4"/>
  <c r="DQ194" i="4" s="1"/>
  <c r="DQ134" i="4"/>
  <c r="DQ171" i="4" s="1"/>
  <c r="DQ130" i="4"/>
  <c r="DQ167" i="4" s="1"/>
  <c r="DQ146" i="4"/>
  <c r="DQ183" i="4" s="1"/>
  <c r="DQ150" i="4"/>
  <c r="DQ187" i="4" s="1"/>
  <c r="DQ133" i="4"/>
  <c r="DQ170" i="4" s="1"/>
  <c r="DQ138" i="4"/>
  <c r="DQ175" i="4" s="1"/>
  <c r="DQ147" i="4"/>
  <c r="DQ184" i="4" s="1"/>
  <c r="DQ205" i="4" s="1"/>
  <c r="DQ151" i="4"/>
  <c r="DQ188" i="4" s="1"/>
  <c r="DP161" i="4"/>
  <c r="DQ132" i="4"/>
  <c r="DQ169" i="4" s="1"/>
  <c r="DQ137" i="4"/>
  <c r="DQ174" i="4" s="1"/>
  <c r="DQ155" i="4"/>
  <c r="DQ192" i="4" s="1"/>
  <c r="DQ152" i="4"/>
  <c r="DQ189" i="4" s="1"/>
  <c r="DQ140" i="4"/>
  <c r="DQ177" i="4" s="1"/>
  <c r="DQ141" i="4"/>
  <c r="DQ178" i="4" s="1"/>
  <c r="DQ153" i="4"/>
  <c r="DQ190" i="4" s="1"/>
  <c r="DQ159" i="4"/>
  <c r="DQ196" i="4" s="1"/>
  <c r="DQ131" i="4"/>
  <c r="DQ168" i="4" s="1"/>
  <c r="DQ142" i="4"/>
  <c r="DQ179" i="4" s="1"/>
  <c r="DQ160" i="4"/>
  <c r="DQ197" i="4" s="1"/>
  <c r="DQ156" i="4"/>
  <c r="DQ193" i="4" s="1"/>
  <c r="DQ139" i="4"/>
  <c r="DQ176" i="4" s="1"/>
  <c r="DQ143" i="4"/>
  <c r="DQ180" i="4" s="1"/>
  <c r="DQ154" i="4"/>
  <c r="DQ191" i="4" s="1"/>
  <c r="DQ158" i="4"/>
  <c r="DQ195" i="4" s="1"/>
  <c r="DQ33" i="4"/>
  <c r="DQ49" i="4" s="1"/>
  <c r="DQ58" i="4" s="1"/>
  <c r="DQ99" i="4"/>
  <c r="DQ107" i="4" s="1"/>
  <c r="DQ100" i="4"/>
  <c r="DQ108" i="4" s="1"/>
  <c r="DQ117" i="4" s="1"/>
  <c r="DQ31" i="4"/>
  <c r="DQ47" i="4" s="1"/>
  <c r="DQ56" i="4" s="1"/>
  <c r="DP74" i="4"/>
  <c r="DP78" i="4" s="1"/>
  <c r="DQ102" i="4"/>
  <c r="DQ110" i="4" s="1"/>
  <c r="DQ119" i="4" s="1"/>
  <c r="DQ98" i="4"/>
  <c r="DQ106" i="4" s="1"/>
  <c r="DQ101" i="4"/>
  <c r="DQ109" i="4" s="1"/>
  <c r="DQ118" i="4" s="1"/>
  <c r="DP75" i="4"/>
  <c r="DP79" i="4" s="1"/>
  <c r="DQ35" i="4"/>
  <c r="DQ51" i="4" s="1"/>
  <c r="DQ60" i="4" s="1"/>
  <c r="DQ36" i="4"/>
  <c r="DQ52" i="4" s="1"/>
  <c r="DQ61" i="4" s="1"/>
  <c r="DP46" i="7"/>
  <c r="DP47" i="7"/>
  <c r="DP51" i="7"/>
  <c r="DP85" i="7" s="1"/>
  <c r="DP53" i="7"/>
  <c r="DP87" i="7" s="1"/>
  <c r="DP45" i="7"/>
  <c r="DP50" i="7"/>
  <c r="DP52" i="7"/>
  <c r="DP86" i="7" s="1"/>
  <c r="DP54" i="7"/>
  <c r="DP88" i="7" s="1"/>
  <c r="DP55" i="7"/>
  <c r="DP89" i="7" s="1"/>
  <c r="DP56" i="7"/>
  <c r="DP90" i="7" s="1"/>
  <c r="DP58" i="7"/>
  <c r="DP92" i="7" s="1"/>
  <c r="DP57" i="7"/>
  <c r="DP91" i="7" s="1"/>
  <c r="DP49" i="7"/>
  <c r="DP83" i="7" s="1"/>
  <c r="DP62" i="7"/>
  <c r="DP96" i="7" s="1"/>
  <c r="DP64" i="7"/>
  <c r="DP60" i="7"/>
  <c r="DP94" i="7" s="1"/>
  <c r="DP63" i="7"/>
  <c r="DP97" i="7" s="1"/>
  <c r="DP66" i="7"/>
  <c r="DP69" i="7"/>
  <c r="DP65" i="7"/>
  <c r="DP48" i="7"/>
  <c r="DP82" i="7" s="1"/>
  <c r="DP59" i="7"/>
  <c r="DP93" i="7" s="1"/>
  <c r="DP67" i="7"/>
  <c r="DP71" i="7"/>
  <c r="DP139" i="7" s="1"/>
  <c r="DQ37" i="7" s="1"/>
  <c r="DP70" i="7"/>
  <c r="DP138" i="7" s="1"/>
  <c r="DQ36" i="7" s="1"/>
  <c r="DP74" i="7"/>
  <c r="DP142" i="7" s="1"/>
  <c r="DQ40" i="7" s="1"/>
  <c r="DP72" i="7"/>
  <c r="DP140" i="7" s="1"/>
  <c r="DQ38" i="7" s="1"/>
  <c r="DP68" i="7"/>
  <c r="DP73" i="7"/>
  <c r="DP141" i="7" s="1"/>
  <c r="DQ39" i="7" s="1"/>
  <c r="DP61" i="7"/>
  <c r="DP95" i="7" s="1"/>
  <c r="DQ34" i="4"/>
  <c r="DQ50" i="4" s="1"/>
  <c r="DQ59" i="4" s="1"/>
  <c r="DR10" i="4"/>
  <c r="DR98" i="4" s="1"/>
  <c r="DQ32" i="4"/>
  <c r="DQ48" i="4" s="1"/>
  <c r="DQ57" i="4" s="1"/>
  <c r="DR4" i="7"/>
  <c r="DQ5" i="7"/>
  <c r="DQ6" i="7" s="1"/>
  <c r="DN46" i="8"/>
  <c r="DN42" i="8"/>
  <c r="DN44" i="8"/>
  <c r="DN43" i="8"/>
  <c r="DM39" i="8"/>
  <c r="DN45" i="8"/>
  <c r="DL39" i="8"/>
  <c r="DL47" i="8" s="1"/>
  <c r="DN41" i="8"/>
  <c r="DO121" i="4"/>
  <c r="B132" i="14"/>
  <c r="C7" i="12"/>
  <c r="DO31" i="8"/>
  <c r="DO19" i="8"/>
  <c r="DO18" i="8"/>
  <c r="DO34" i="8"/>
  <c r="DO22" i="8"/>
  <c r="DO33" i="8"/>
  <c r="DO21" i="8"/>
  <c r="DO17" i="8"/>
  <c r="DO32" i="8"/>
  <c r="DO20" i="8"/>
  <c r="DN85" i="4"/>
  <c r="DN15" i="8"/>
  <c r="DP112" i="4"/>
  <c r="DQ111" i="4"/>
  <c r="DQ120" i="4" s="1"/>
  <c r="DO80" i="4"/>
  <c r="DR91" i="4"/>
  <c r="DR90" i="4"/>
  <c r="DO53" i="4"/>
  <c r="DN14" i="8" s="1"/>
  <c r="DO56" i="4"/>
  <c r="DO63" i="4" s="1"/>
  <c r="DR70" i="4"/>
  <c r="DR71" i="4"/>
  <c r="DP53" i="4"/>
  <c r="DO14" i="8" s="1"/>
  <c r="DR43" i="4"/>
  <c r="DR42" i="4"/>
  <c r="DR41" i="4"/>
  <c r="DR40" i="4"/>
  <c r="DR39" i="4"/>
  <c r="DR44" i="4"/>
  <c r="DR12" i="4"/>
  <c r="DR9" i="4"/>
  <c r="DA104" i="8"/>
  <c r="DA106" i="8" s="1"/>
  <c r="DO46" i="6"/>
  <c r="DO154" i="7"/>
  <c r="DO126" i="7"/>
  <c r="DP24" i="7" s="1"/>
  <c r="DC41" i="6"/>
  <c r="DB104" i="8" s="1"/>
  <c r="DB106" i="8" s="1"/>
  <c r="DQ221" i="4"/>
  <c r="DP57" i="8" s="1"/>
  <c r="DQ220" i="4"/>
  <c r="DP56" i="8" s="1"/>
  <c r="DQ219" i="4"/>
  <c r="DP55" i="8" s="1"/>
  <c r="DQ218" i="4"/>
  <c r="DP54" i="8" s="1"/>
  <c r="DQ225" i="4"/>
  <c r="DP61" i="8" s="1"/>
  <c r="DQ224" i="4"/>
  <c r="DP60" i="8" s="1"/>
  <c r="DQ223" i="4"/>
  <c r="DP59" i="8" s="1"/>
  <c r="DQ222" i="4"/>
  <c r="DP58" i="8" s="1"/>
  <c r="DQ227" i="4"/>
  <c r="DP63" i="8" s="1"/>
  <c r="DQ226" i="4"/>
  <c r="DP62" i="8" s="1"/>
  <c r="DQ230" i="4"/>
  <c r="DP66" i="8" s="1"/>
  <c r="DQ232" i="4"/>
  <c r="DP68" i="8" s="1"/>
  <c r="DQ229" i="4"/>
  <c r="DP65" i="8" s="1"/>
  <c r="DQ234" i="4"/>
  <c r="DP70" i="8" s="1"/>
  <c r="DQ228" i="4"/>
  <c r="DP64" i="8" s="1"/>
  <c r="DQ231" i="4"/>
  <c r="DP67" i="8" s="1"/>
  <c r="DQ233" i="4"/>
  <c r="DP69" i="8" s="1"/>
  <c r="DQ127" i="4"/>
  <c r="DQ164" i="4" s="1"/>
  <c r="DP39" i="6"/>
  <c r="DQ19" i="6" s="1"/>
  <c r="DO114" i="7"/>
  <c r="DP12" i="7" s="1"/>
  <c r="DO118" i="7"/>
  <c r="DP16" i="7" s="1"/>
  <c r="DO119" i="7"/>
  <c r="DP17" i="7" s="1"/>
  <c r="DS2" i="4"/>
  <c r="DT1" i="4"/>
  <c r="DO129" i="7"/>
  <c r="DP27" i="7" s="1"/>
  <c r="DK91" i="8"/>
  <c r="DK92" i="8"/>
  <c r="DO127" i="7"/>
  <c r="DP25" i="7" s="1"/>
  <c r="DO124" i="7"/>
  <c r="DP22" i="7" s="1"/>
  <c r="DO122" i="7"/>
  <c r="DP20" i="7" s="1"/>
  <c r="DV4" i="24"/>
  <c r="DU8" i="24"/>
  <c r="DU3" i="24"/>
  <c r="DU78" i="24"/>
  <c r="DU112" i="24"/>
  <c r="DO137" i="7"/>
  <c r="DP35" i="7" s="1"/>
  <c r="DO132" i="7"/>
  <c r="DP30" i="7" s="1"/>
  <c r="DO131" i="7"/>
  <c r="DP29" i="7" s="1"/>
  <c r="DN136" i="8"/>
  <c r="DO100" i="7"/>
  <c r="DO134" i="7" s="1"/>
  <c r="DP32" i="7" s="1"/>
  <c r="DP101" i="7"/>
  <c r="DO117" i="7"/>
  <c r="DP15" i="7" s="1"/>
  <c r="DO133" i="7"/>
  <c r="DP31" i="7" s="1"/>
  <c r="DS11" i="4"/>
  <c r="DO136" i="7"/>
  <c r="DP34" i="7" s="1"/>
  <c r="DP103" i="7"/>
  <c r="DO87" i="7"/>
  <c r="DO121" i="7" s="1"/>
  <c r="DP19" i="7" s="1"/>
  <c r="DO130" i="7"/>
  <c r="DP28" i="7" s="1"/>
  <c r="DP100" i="7"/>
  <c r="DN109" i="7"/>
  <c r="DM73" i="8" s="1"/>
  <c r="DN217" i="4"/>
  <c r="DM53" i="8" s="1"/>
  <c r="DN216" i="4"/>
  <c r="DM52" i="8" s="1"/>
  <c r="DO45" i="6"/>
  <c r="DO40" i="6"/>
  <c r="DP17" i="6"/>
  <c r="DQ24" i="6"/>
  <c r="DQ25" i="6"/>
  <c r="DQ13" i="6"/>
  <c r="DQ32" i="6" s="1"/>
  <c r="DQ11" i="6"/>
  <c r="DQ30" i="6" s="1"/>
  <c r="DQ23" i="6"/>
  <c r="DQ3" i="6"/>
  <c r="DQ12" i="6"/>
  <c r="DQ31" i="6" s="1"/>
  <c r="DR4" i="6"/>
  <c r="DO153" i="7"/>
  <c r="DN128" i="8" s="1"/>
  <c r="DO101" i="7"/>
  <c r="DR3" i="4"/>
  <c r="DS4" i="4"/>
  <c r="DQ151" i="7"/>
  <c r="DQ145" i="7"/>
  <c r="DQ112" i="7"/>
  <c r="DQ78" i="7"/>
  <c r="DQ44" i="7"/>
  <c r="DQ10" i="7"/>
  <c r="DQ3" i="7"/>
  <c r="DO116" i="7"/>
  <c r="DP14" i="7" s="1"/>
  <c r="DO75" i="7"/>
  <c r="DO152" i="7"/>
  <c r="DP26" i="6"/>
  <c r="DO133" i="8" s="1"/>
  <c r="DP37" i="6"/>
  <c r="BK11" i="7"/>
  <c r="BJ143" i="7"/>
  <c r="BJ148" i="7"/>
  <c r="DM127" i="8"/>
  <c r="DN155" i="7"/>
  <c r="DO123" i="7"/>
  <c r="DP21" i="7" s="1"/>
  <c r="DP33" i="6"/>
  <c r="DO120" i="7"/>
  <c r="DP18" i="7" s="1"/>
  <c r="DM147" i="7"/>
  <c r="DN33" i="7"/>
  <c r="DN135" i="7" s="1"/>
  <c r="DP116" i="8"/>
  <c r="DP80" i="8"/>
  <c r="DQ4" i="8"/>
  <c r="DQ132" i="8" s="1"/>
  <c r="DP11" i="8"/>
  <c r="DP7" i="8"/>
  <c r="DP6" i="8"/>
  <c r="DP5" i="8"/>
  <c r="DP3" i="8"/>
  <c r="DO20" i="6"/>
  <c r="DO125" i="7"/>
  <c r="DP23" i="7" s="1"/>
  <c r="DM146" i="7"/>
  <c r="DN13" i="7"/>
  <c r="DN115" i="7" s="1"/>
  <c r="DL121" i="8"/>
  <c r="DR4" i="5"/>
  <c r="DQ5" i="5"/>
  <c r="DQ3" i="5"/>
  <c r="DO108" i="8"/>
  <c r="DO128" i="7"/>
  <c r="DP26" i="7" s="1"/>
  <c r="DO47" i="6"/>
  <c r="DP19" i="6"/>
  <c r="DP20" i="6" s="1"/>
  <c r="DP38" i="6"/>
  <c r="DT106" i="7" l="1"/>
  <c r="DT104" i="7"/>
  <c r="DT105" i="7"/>
  <c r="DT107" i="7"/>
  <c r="DT2" i="7"/>
  <c r="DT108" i="7"/>
  <c r="DM120" i="8"/>
  <c r="DU2" i="24"/>
  <c r="DV1" i="24"/>
  <c r="DS23" i="4"/>
  <c r="DS20" i="4"/>
  <c r="DS24" i="4"/>
  <c r="DS21" i="4"/>
  <c r="DS22" i="4"/>
  <c r="DS25" i="4"/>
  <c r="DP84" i="4"/>
  <c r="DO28" i="8" s="1"/>
  <c r="DP83" i="4"/>
  <c r="DQ201" i="4"/>
  <c r="DQ62" i="4" s="1"/>
  <c r="DQ63" i="4" s="1"/>
  <c r="DP26" i="8" s="1"/>
  <c r="DR26" i="4"/>
  <c r="DP211" i="4"/>
  <c r="DQ115" i="4"/>
  <c r="DP29" i="8" s="1"/>
  <c r="DM35" i="8"/>
  <c r="DN19" i="5" s="1"/>
  <c r="DM38" i="8"/>
  <c r="DM47" i="8" s="1"/>
  <c r="DQ204" i="4"/>
  <c r="DQ206" i="4"/>
  <c r="DQ116" i="4" s="1"/>
  <c r="DP30" i="8" s="1"/>
  <c r="DQ203" i="4"/>
  <c r="DQ202" i="4"/>
  <c r="DO48" i="6"/>
  <c r="DN74" i="8" s="1"/>
  <c r="DN40" i="8"/>
  <c r="DQ215" i="4"/>
  <c r="DP51" i="8" s="1"/>
  <c r="DO16" i="8"/>
  <c r="DM71" i="8"/>
  <c r="DN28" i="5" s="1"/>
  <c r="DN23" i="8"/>
  <c r="DL48" i="8"/>
  <c r="DL72" i="8"/>
  <c r="DL75" i="8" s="1"/>
  <c r="DM40" i="5" s="1"/>
  <c r="DP198" i="4"/>
  <c r="DR143" i="4"/>
  <c r="DR180" i="4" s="1"/>
  <c r="DR130" i="4"/>
  <c r="DR167" i="4" s="1"/>
  <c r="DR144" i="4"/>
  <c r="DR181" i="4" s="1"/>
  <c r="DR134" i="4"/>
  <c r="DR171" i="4" s="1"/>
  <c r="DR154" i="4"/>
  <c r="DR191" i="4" s="1"/>
  <c r="DR135" i="4"/>
  <c r="DR172" i="4" s="1"/>
  <c r="DR158" i="4"/>
  <c r="DR195" i="4" s="1"/>
  <c r="DR138" i="4"/>
  <c r="DR175" i="4" s="1"/>
  <c r="DR159" i="4"/>
  <c r="DR196" i="4" s="1"/>
  <c r="DR148" i="4"/>
  <c r="DR185" i="4" s="1"/>
  <c r="DR151" i="4"/>
  <c r="DR188" i="4" s="1"/>
  <c r="DR145" i="4"/>
  <c r="DR182" i="4" s="1"/>
  <c r="DR129" i="4"/>
  <c r="DR166" i="4" s="1"/>
  <c r="DR137" i="4"/>
  <c r="DR174" i="4" s="1"/>
  <c r="DR149" i="4"/>
  <c r="DR186" i="4" s="1"/>
  <c r="DR152" i="4"/>
  <c r="DR189" i="4" s="1"/>
  <c r="DQ161" i="4"/>
  <c r="DR131" i="4"/>
  <c r="DR168" i="4" s="1"/>
  <c r="DR139" i="4"/>
  <c r="DR176" i="4" s="1"/>
  <c r="DR155" i="4"/>
  <c r="DR192" i="4" s="1"/>
  <c r="DR153" i="4"/>
  <c r="DR190" i="4" s="1"/>
  <c r="DR132" i="4"/>
  <c r="DR169" i="4" s="1"/>
  <c r="DR140" i="4"/>
  <c r="DR177" i="4" s="1"/>
  <c r="DR141" i="4"/>
  <c r="DR178" i="4" s="1"/>
  <c r="DR156" i="4"/>
  <c r="DR193" i="4" s="1"/>
  <c r="DR133" i="4"/>
  <c r="DR170" i="4" s="1"/>
  <c r="DR147" i="4"/>
  <c r="DR184" i="4" s="1"/>
  <c r="DR205" i="4" s="1"/>
  <c r="DR142" i="4"/>
  <c r="DR179" i="4" s="1"/>
  <c r="DR157" i="4"/>
  <c r="DR194" i="4" s="1"/>
  <c r="DR128" i="4"/>
  <c r="DR165" i="4" s="1"/>
  <c r="DR136" i="4"/>
  <c r="DR173" i="4" s="1"/>
  <c r="DR146" i="4"/>
  <c r="DR183" i="4" s="1"/>
  <c r="DR150" i="4"/>
  <c r="DR187" i="4" s="1"/>
  <c r="DR160" i="4"/>
  <c r="DR197" i="4" s="1"/>
  <c r="DR101" i="4"/>
  <c r="DR109" i="4" s="1"/>
  <c r="DR118" i="4" s="1"/>
  <c r="DR103" i="4"/>
  <c r="DR111" i="4" s="1"/>
  <c r="DR120" i="4" s="1"/>
  <c r="DQ74" i="4"/>
  <c r="DQ78" i="4" s="1"/>
  <c r="DQ75" i="4"/>
  <c r="DQ79" i="4" s="1"/>
  <c r="DR99" i="4"/>
  <c r="DR107" i="4" s="1"/>
  <c r="DR100" i="4"/>
  <c r="DR108" i="4" s="1"/>
  <c r="DR117" i="4" s="1"/>
  <c r="DR31" i="4"/>
  <c r="DR32" i="4"/>
  <c r="DR48" i="4" s="1"/>
  <c r="DR57" i="4" s="1"/>
  <c r="DR102" i="4"/>
  <c r="DR110" i="4" s="1"/>
  <c r="DR119" i="4" s="1"/>
  <c r="DQ47" i="7"/>
  <c r="DQ81" i="7" s="1"/>
  <c r="DQ45" i="7"/>
  <c r="DQ46" i="7"/>
  <c r="DQ80" i="7" s="1"/>
  <c r="DQ49" i="7"/>
  <c r="DQ83" i="7" s="1"/>
  <c r="DQ51" i="7"/>
  <c r="DQ85" i="7" s="1"/>
  <c r="DQ53" i="7"/>
  <c r="DQ87" i="7" s="1"/>
  <c r="DQ48" i="7"/>
  <c r="DQ82" i="7" s="1"/>
  <c r="DQ52" i="7"/>
  <c r="DQ86" i="7" s="1"/>
  <c r="DQ55" i="7"/>
  <c r="DQ89" i="7" s="1"/>
  <c r="DQ56" i="7"/>
  <c r="DQ90" i="7" s="1"/>
  <c r="DQ50" i="7"/>
  <c r="DQ84" i="7" s="1"/>
  <c r="DQ57" i="7"/>
  <c r="DQ91" i="7" s="1"/>
  <c r="DQ62" i="7"/>
  <c r="DQ96" i="7" s="1"/>
  <c r="DQ64" i="7"/>
  <c r="DQ98" i="7" s="1"/>
  <c r="DQ54" i="7"/>
  <c r="DQ88" i="7" s="1"/>
  <c r="DQ61" i="7"/>
  <c r="DQ95" i="7" s="1"/>
  <c r="DQ63" i="7"/>
  <c r="DQ97" i="7" s="1"/>
  <c r="DQ66" i="7"/>
  <c r="DQ60" i="7"/>
  <c r="DQ94" i="7" s="1"/>
  <c r="DQ58" i="7"/>
  <c r="DQ92" i="7" s="1"/>
  <c r="DQ69" i="7"/>
  <c r="DQ65" i="7"/>
  <c r="DQ59" i="7"/>
  <c r="DQ93" i="7" s="1"/>
  <c r="DQ74" i="7"/>
  <c r="DQ142" i="7" s="1"/>
  <c r="DR40" i="7" s="1"/>
  <c r="DQ71" i="7"/>
  <c r="DQ139" i="7" s="1"/>
  <c r="DR37" i="7" s="1"/>
  <c r="DQ67" i="7"/>
  <c r="DQ73" i="7"/>
  <c r="DQ141" i="7" s="1"/>
  <c r="DR39" i="7" s="1"/>
  <c r="DQ72" i="7"/>
  <c r="DQ140" i="7" s="1"/>
  <c r="DR38" i="7" s="1"/>
  <c r="DQ68" i="7"/>
  <c r="DQ70" i="7"/>
  <c r="DQ138" i="7" s="1"/>
  <c r="DR36" i="7" s="1"/>
  <c r="DS10" i="4"/>
  <c r="DS103" i="4" s="1"/>
  <c r="DR33" i="4"/>
  <c r="DR49" i="4" s="1"/>
  <c r="DR58" i="4" s="1"/>
  <c r="DR36" i="4"/>
  <c r="DR52" i="4" s="1"/>
  <c r="DR61" i="4" s="1"/>
  <c r="DR35" i="4"/>
  <c r="DR51" i="4" s="1"/>
  <c r="DR60" i="4" s="1"/>
  <c r="DR34" i="4"/>
  <c r="DR50" i="4" s="1"/>
  <c r="DR59" i="4" s="1"/>
  <c r="DS4" i="7"/>
  <c r="DR5" i="7"/>
  <c r="DR6" i="7" s="1"/>
  <c r="DO38" i="8"/>
  <c r="DN39" i="8"/>
  <c r="DO46" i="8"/>
  <c r="DO45" i="8"/>
  <c r="DO44" i="8"/>
  <c r="DO42" i="8"/>
  <c r="DO41" i="8"/>
  <c r="DO43" i="8"/>
  <c r="DN26" i="8"/>
  <c r="DP31" i="8"/>
  <c r="DP19" i="8"/>
  <c r="DP18" i="8"/>
  <c r="DP34" i="8"/>
  <c r="DP22" i="8"/>
  <c r="DP32" i="8"/>
  <c r="DP20" i="8"/>
  <c r="DP121" i="4"/>
  <c r="DP33" i="8"/>
  <c r="DP21" i="8"/>
  <c r="DP17" i="8"/>
  <c r="DO15" i="8"/>
  <c r="DQ112" i="4"/>
  <c r="DP80" i="4"/>
  <c r="DO85" i="4"/>
  <c r="DR106" i="4"/>
  <c r="DS91" i="4"/>
  <c r="DS90" i="4"/>
  <c r="DS71" i="4"/>
  <c r="DS70" i="4"/>
  <c r="DQ53" i="4"/>
  <c r="DP14" i="8" s="1"/>
  <c r="DS43" i="4"/>
  <c r="DS42" i="4"/>
  <c r="DS41" i="4"/>
  <c r="DS40" i="4"/>
  <c r="DS39" i="4"/>
  <c r="DS44" i="4"/>
  <c r="DS12" i="4"/>
  <c r="DS9" i="4"/>
  <c r="DP47" i="6"/>
  <c r="DB99" i="8"/>
  <c r="DP126" i="7"/>
  <c r="DQ24" i="7" s="1"/>
  <c r="DD41" i="6"/>
  <c r="DP153" i="7"/>
  <c r="DO128" i="8" s="1"/>
  <c r="DP123" i="7"/>
  <c r="DQ21" i="7" s="1"/>
  <c r="DR127" i="4"/>
  <c r="DR164" i="4" s="1"/>
  <c r="DR222" i="4"/>
  <c r="DQ58" i="8" s="1"/>
  <c r="DR220" i="4"/>
  <c r="DQ56" i="8" s="1"/>
  <c r="DR219" i="4"/>
  <c r="DQ55" i="8" s="1"/>
  <c r="DR218" i="4"/>
  <c r="DQ54" i="8" s="1"/>
  <c r="DR221" i="4"/>
  <c r="DQ57" i="8" s="1"/>
  <c r="DR225" i="4"/>
  <c r="DQ61" i="8" s="1"/>
  <c r="DR224" i="4"/>
  <c r="DQ60" i="8" s="1"/>
  <c r="DR223" i="4"/>
  <c r="DQ59" i="8" s="1"/>
  <c r="DR228" i="4"/>
  <c r="DQ64" i="8" s="1"/>
  <c r="DR230" i="4"/>
  <c r="DQ66" i="8" s="1"/>
  <c r="DR231" i="4"/>
  <c r="DQ67" i="8" s="1"/>
  <c r="DR232" i="4"/>
  <c r="DQ68" i="8" s="1"/>
  <c r="DR226" i="4"/>
  <c r="DQ62" i="8" s="1"/>
  <c r="DR229" i="4"/>
  <c r="DQ65" i="8" s="1"/>
  <c r="DR227" i="4"/>
  <c r="DQ63" i="8" s="1"/>
  <c r="DR233" i="4"/>
  <c r="DQ69" i="8" s="1"/>
  <c r="DR234" i="4"/>
  <c r="DQ70" i="8" s="1"/>
  <c r="DP121" i="7"/>
  <c r="DQ19" i="7" s="1"/>
  <c r="DP108" i="8"/>
  <c r="DP131" i="7"/>
  <c r="DQ29" i="7" s="1"/>
  <c r="DP122" i="7"/>
  <c r="DQ20" i="7" s="1"/>
  <c r="DQ99" i="7"/>
  <c r="DT2" i="4"/>
  <c r="DP127" i="7"/>
  <c r="DQ25" i="7" s="1"/>
  <c r="DL92" i="8"/>
  <c r="DL91" i="8"/>
  <c r="DP130" i="7"/>
  <c r="DQ28" i="7" s="1"/>
  <c r="DV3" i="24"/>
  <c r="DW4" i="24"/>
  <c r="DV8" i="24"/>
  <c r="DV112" i="24"/>
  <c r="DV78" i="24"/>
  <c r="DP125" i="7"/>
  <c r="DQ23" i="7" s="1"/>
  <c r="DP137" i="7"/>
  <c r="DQ35" i="7" s="1"/>
  <c r="DP116" i="7"/>
  <c r="DQ14" i="7" s="1"/>
  <c r="DO109" i="7"/>
  <c r="DN73" i="8" s="1"/>
  <c r="DP134" i="7"/>
  <c r="DQ32" i="7" s="1"/>
  <c r="DT11" i="4"/>
  <c r="DN235" i="4"/>
  <c r="DQ101" i="7"/>
  <c r="DP217" i="4"/>
  <c r="DO53" i="8" s="1"/>
  <c r="DP216" i="4"/>
  <c r="DO52" i="8" s="1"/>
  <c r="DP99" i="7"/>
  <c r="DP133" i="7" s="1"/>
  <c r="DQ31" i="7" s="1"/>
  <c r="DP80" i="7"/>
  <c r="DP114" i="7" s="1"/>
  <c r="DQ12" i="7" s="1"/>
  <c r="DQ26" i="6"/>
  <c r="DP133" i="8" s="1"/>
  <c r="DQ37" i="6"/>
  <c r="DO217" i="4"/>
  <c r="DN53" i="8" s="1"/>
  <c r="DO216" i="4"/>
  <c r="DN52" i="8" s="1"/>
  <c r="DP117" i="7"/>
  <c r="DQ15" i="7" s="1"/>
  <c r="DQ102" i="7"/>
  <c r="DQ33" i="6"/>
  <c r="DP119" i="7"/>
  <c r="DQ17" i="7" s="1"/>
  <c r="DQ116" i="8"/>
  <c r="DQ80" i="8"/>
  <c r="DR4" i="8"/>
  <c r="DR132" i="8" s="1"/>
  <c r="DQ11" i="8"/>
  <c r="DQ7" i="8"/>
  <c r="DQ6" i="8"/>
  <c r="DQ5" i="8"/>
  <c r="DQ3" i="8"/>
  <c r="DP120" i="7"/>
  <c r="DQ18" i="7" s="1"/>
  <c r="BI93" i="8"/>
  <c r="BI94" i="8" s="1"/>
  <c r="BJ149" i="7"/>
  <c r="DS4" i="5"/>
  <c r="DR5" i="5"/>
  <c r="DR3" i="5"/>
  <c r="DP154" i="7"/>
  <c r="DP75" i="7"/>
  <c r="DP79" i="7"/>
  <c r="DP98" i="7"/>
  <c r="DP132" i="7" s="1"/>
  <c r="DQ30" i="7" s="1"/>
  <c r="DO134" i="8"/>
  <c r="DO136" i="8" s="1"/>
  <c r="DP45" i="6"/>
  <c r="DP40" i="6"/>
  <c r="DQ17" i="6"/>
  <c r="DQ100" i="7"/>
  <c r="DQ39" i="6"/>
  <c r="DM129" i="8"/>
  <c r="BK113" i="7"/>
  <c r="BK41" i="7"/>
  <c r="DQ38" i="6"/>
  <c r="DP129" i="7"/>
  <c r="DQ27" i="7" s="1"/>
  <c r="DN146" i="7"/>
  <c r="DO13" i="7"/>
  <c r="DO115" i="7" s="1"/>
  <c r="DP46" i="6"/>
  <c r="DQ18" i="6"/>
  <c r="DQ20" i="6" s="1"/>
  <c r="DP84" i="7"/>
  <c r="DP118" i="7" s="1"/>
  <c r="DQ16" i="7" s="1"/>
  <c r="DN127" i="8"/>
  <c r="DN129" i="8" s="1"/>
  <c r="DO155" i="7"/>
  <c r="DR145" i="7"/>
  <c r="DR112" i="7"/>
  <c r="DR151" i="7"/>
  <c r="DR78" i="7"/>
  <c r="DR44" i="7"/>
  <c r="DR10" i="7"/>
  <c r="DR3" i="7"/>
  <c r="DT4" i="4"/>
  <c r="DS3" i="4"/>
  <c r="DR25" i="6"/>
  <c r="DR11" i="6"/>
  <c r="DR30" i="6" s="1"/>
  <c r="DR23" i="6"/>
  <c r="DR3" i="6"/>
  <c r="DR24" i="6"/>
  <c r="DR12" i="6"/>
  <c r="DR31" i="6" s="1"/>
  <c r="DS4" i="6"/>
  <c r="DR13" i="6"/>
  <c r="DR32" i="6" s="1"/>
  <c r="DP124" i="7"/>
  <c r="DQ22" i="7" s="1"/>
  <c r="DP128" i="7"/>
  <c r="DQ26" i="7" s="1"/>
  <c r="DN147" i="7"/>
  <c r="DO33" i="7"/>
  <c r="DO135" i="7" s="1"/>
  <c r="DP152" i="7"/>
  <c r="DP81" i="7"/>
  <c r="DP102" i="7"/>
  <c r="DP136" i="7" s="1"/>
  <c r="DQ34" i="7" s="1"/>
  <c r="DO120" i="8" l="1"/>
  <c r="DN120" i="8"/>
  <c r="DW1" i="24"/>
  <c r="DV2" i="24"/>
  <c r="DQ83" i="4"/>
  <c r="DR115" i="4"/>
  <c r="DQ29" i="8" s="1"/>
  <c r="DT23" i="4"/>
  <c r="DT20" i="4"/>
  <c r="DT21" i="4"/>
  <c r="DT22" i="4"/>
  <c r="DT24" i="4"/>
  <c r="DT25" i="4"/>
  <c r="DS26" i="4"/>
  <c r="DR201" i="4"/>
  <c r="DR62" i="4" s="1"/>
  <c r="DQ211" i="4"/>
  <c r="DQ84" i="4"/>
  <c r="DP28" i="8" s="1"/>
  <c r="DO23" i="8"/>
  <c r="DO40" i="8"/>
  <c r="DR203" i="4"/>
  <c r="DR204" i="4"/>
  <c r="DR202" i="4"/>
  <c r="DR206" i="4"/>
  <c r="DR116" i="4" s="1"/>
  <c r="DQ30" i="8" s="1"/>
  <c r="DP48" i="6"/>
  <c r="DR215" i="4"/>
  <c r="DQ51" i="8" s="1"/>
  <c r="DN71" i="8"/>
  <c r="DO28" i="5" s="1"/>
  <c r="DO71" i="8"/>
  <c r="DP28" i="5" s="1"/>
  <c r="DN35" i="8"/>
  <c r="DO19" i="5" s="1"/>
  <c r="DM48" i="8"/>
  <c r="DM72" i="8"/>
  <c r="DM75" i="8" s="1"/>
  <c r="DN40" i="5" s="1"/>
  <c r="DQ198" i="4"/>
  <c r="DS142" i="4"/>
  <c r="DS179" i="4" s="1"/>
  <c r="DS156" i="4"/>
  <c r="DS193" i="4" s="1"/>
  <c r="DS132" i="4"/>
  <c r="DS169" i="4" s="1"/>
  <c r="DS140" i="4"/>
  <c r="DS177" i="4" s="1"/>
  <c r="DS133" i="4"/>
  <c r="DS170" i="4" s="1"/>
  <c r="DS147" i="4"/>
  <c r="DS184" i="4" s="1"/>
  <c r="DS205" i="4" s="1"/>
  <c r="DS143" i="4"/>
  <c r="DS180" i="4" s="1"/>
  <c r="DS157" i="4"/>
  <c r="DS194" i="4" s="1"/>
  <c r="DS134" i="4"/>
  <c r="DS171" i="4" s="1"/>
  <c r="DS151" i="4"/>
  <c r="DS188" i="4" s="1"/>
  <c r="DS144" i="4"/>
  <c r="DS181" i="4" s="1"/>
  <c r="DS158" i="4"/>
  <c r="DS195" i="4" s="1"/>
  <c r="DR161" i="4"/>
  <c r="DS135" i="4"/>
  <c r="DS172" i="4" s="1"/>
  <c r="DS148" i="4"/>
  <c r="DS185" i="4" s="1"/>
  <c r="DS150" i="4"/>
  <c r="DS187" i="4" s="1"/>
  <c r="DS159" i="4"/>
  <c r="DS196" i="4" s="1"/>
  <c r="DS128" i="4"/>
  <c r="DS165" i="4" s="1"/>
  <c r="DS136" i="4"/>
  <c r="DS173" i="4" s="1"/>
  <c r="DS146" i="4"/>
  <c r="DS183" i="4" s="1"/>
  <c r="DS152" i="4"/>
  <c r="DS189" i="4" s="1"/>
  <c r="DS160" i="4"/>
  <c r="DS197" i="4" s="1"/>
  <c r="DS129" i="4"/>
  <c r="DS166" i="4" s="1"/>
  <c r="DS137" i="4"/>
  <c r="DS174" i="4" s="1"/>
  <c r="DS149" i="4"/>
  <c r="DS186" i="4" s="1"/>
  <c r="DS153" i="4"/>
  <c r="DS190" i="4" s="1"/>
  <c r="DS130" i="4"/>
  <c r="DS167" i="4" s="1"/>
  <c r="DS138" i="4"/>
  <c r="DS175" i="4" s="1"/>
  <c r="DS145" i="4"/>
  <c r="DS182" i="4" s="1"/>
  <c r="DS154" i="4"/>
  <c r="DS191" i="4" s="1"/>
  <c r="DS131" i="4"/>
  <c r="DS168" i="4" s="1"/>
  <c r="DS139" i="4"/>
  <c r="DS176" i="4" s="1"/>
  <c r="DS141" i="4"/>
  <c r="DS178" i="4" s="1"/>
  <c r="DS155" i="4"/>
  <c r="DS192" i="4" s="1"/>
  <c r="DS36" i="4"/>
  <c r="DS52" i="4" s="1"/>
  <c r="DS61" i="4" s="1"/>
  <c r="DS98" i="4"/>
  <c r="DS106" i="4" s="1"/>
  <c r="DS99" i="4"/>
  <c r="DS107" i="4" s="1"/>
  <c r="DS100" i="4"/>
  <c r="DS108" i="4" s="1"/>
  <c r="DS117" i="4" s="1"/>
  <c r="DS101" i="4"/>
  <c r="DS109" i="4" s="1"/>
  <c r="DS118" i="4" s="1"/>
  <c r="DS102" i="4"/>
  <c r="DS110" i="4" s="1"/>
  <c r="DS119" i="4" s="1"/>
  <c r="DR75" i="4"/>
  <c r="DR79" i="4" s="1"/>
  <c r="DR74" i="4"/>
  <c r="DR78" i="4" s="1"/>
  <c r="DP16" i="8"/>
  <c r="DS31" i="4"/>
  <c r="DR46" i="7"/>
  <c r="DR80" i="7" s="1"/>
  <c r="DR47" i="7"/>
  <c r="DR49" i="7"/>
  <c r="DR83" i="7" s="1"/>
  <c r="DR55" i="7"/>
  <c r="DR89" i="7" s="1"/>
  <c r="DR45" i="7"/>
  <c r="DR79" i="7" s="1"/>
  <c r="DR50" i="7"/>
  <c r="DR84" i="7" s="1"/>
  <c r="DR51" i="7"/>
  <c r="DR85" i="7" s="1"/>
  <c r="DR52" i="7"/>
  <c r="DR86" i="7" s="1"/>
  <c r="DR48" i="7"/>
  <c r="DR82" i="7" s="1"/>
  <c r="DR53" i="7"/>
  <c r="DR87" i="7" s="1"/>
  <c r="DR59" i="7"/>
  <c r="DR93" i="7" s="1"/>
  <c r="DR65" i="7"/>
  <c r="DR56" i="7"/>
  <c r="DR90" i="7" s="1"/>
  <c r="DR57" i="7"/>
  <c r="DR91" i="7" s="1"/>
  <c r="DR58" i="7"/>
  <c r="DR92" i="7" s="1"/>
  <c r="DR60" i="7"/>
  <c r="DR94" i="7" s="1"/>
  <c r="DR54" i="7"/>
  <c r="DR88" i="7" s="1"/>
  <c r="DR62" i="7"/>
  <c r="DR96" i="7" s="1"/>
  <c r="DR61" i="7"/>
  <c r="DR95" i="7" s="1"/>
  <c r="DR63" i="7"/>
  <c r="DR97" i="7" s="1"/>
  <c r="DR64" i="7"/>
  <c r="DR98" i="7" s="1"/>
  <c r="DR66" i="7"/>
  <c r="DR70" i="7"/>
  <c r="DR138" i="7" s="1"/>
  <c r="DS36" i="7" s="1"/>
  <c r="DR68" i="7"/>
  <c r="DR72" i="7"/>
  <c r="DR140" i="7" s="1"/>
  <c r="DS38" i="7" s="1"/>
  <c r="DR71" i="7"/>
  <c r="DR139" i="7" s="1"/>
  <c r="DS37" i="7" s="1"/>
  <c r="DR73" i="7"/>
  <c r="DR141" i="7" s="1"/>
  <c r="DS39" i="7" s="1"/>
  <c r="DR67" i="7"/>
  <c r="DR69" i="7"/>
  <c r="DR74" i="7"/>
  <c r="DR142" i="7" s="1"/>
  <c r="DS40" i="7" s="1"/>
  <c r="DS34" i="4"/>
  <c r="DS50" i="4" s="1"/>
  <c r="DS59" i="4" s="1"/>
  <c r="DT10" i="4"/>
  <c r="DT100" i="4" s="1"/>
  <c r="DS35" i="4"/>
  <c r="DS51" i="4" s="1"/>
  <c r="DS60" i="4" s="1"/>
  <c r="DS32" i="4"/>
  <c r="DS48" i="4" s="1"/>
  <c r="DS57" i="4" s="1"/>
  <c r="DS33" i="4"/>
  <c r="DS49" i="4" s="1"/>
  <c r="DS58" i="4" s="1"/>
  <c r="DT4" i="7"/>
  <c r="DT5" i="7" s="1"/>
  <c r="DS5" i="7"/>
  <c r="DS6" i="7" s="1"/>
  <c r="DP38" i="8"/>
  <c r="DN38" i="8"/>
  <c r="DN47" i="8" s="1"/>
  <c r="DP42" i="8"/>
  <c r="DP43" i="8"/>
  <c r="DP45" i="8"/>
  <c r="DP46" i="8"/>
  <c r="DP41" i="8"/>
  <c r="DP44" i="8"/>
  <c r="DO27" i="8"/>
  <c r="DQ34" i="8"/>
  <c r="DQ22" i="8"/>
  <c r="DQ33" i="8"/>
  <c r="DQ21" i="8"/>
  <c r="DQ32" i="8"/>
  <c r="DQ20" i="8"/>
  <c r="DQ31" i="8"/>
  <c r="DQ19" i="8"/>
  <c r="DQ18" i="8"/>
  <c r="DQ121" i="4"/>
  <c r="DQ17" i="8"/>
  <c r="DP15" i="8"/>
  <c r="DS111" i="4"/>
  <c r="DS120" i="4" s="1"/>
  <c r="DQ80" i="4"/>
  <c r="DR112" i="4"/>
  <c r="DP85" i="4"/>
  <c r="DT90" i="4"/>
  <c r="DT91" i="4"/>
  <c r="DT71" i="4"/>
  <c r="DT70" i="4"/>
  <c r="DR47" i="4"/>
  <c r="DT43" i="4"/>
  <c r="DT42" i="4"/>
  <c r="DT40" i="4"/>
  <c r="DT41" i="4"/>
  <c r="DT39" i="4"/>
  <c r="DT44" i="4"/>
  <c r="DT12" i="4"/>
  <c r="DT9" i="4"/>
  <c r="DR102" i="7"/>
  <c r="DE41" i="6"/>
  <c r="DQ131" i="7"/>
  <c r="DR29" i="7" s="1"/>
  <c r="DS127" i="4"/>
  <c r="DS164" i="4" s="1"/>
  <c r="DS221" i="4"/>
  <c r="DR57" i="8" s="1"/>
  <c r="DS220" i="4"/>
  <c r="DR56" i="8" s="1"/>
  <c r="DS219" i="4"/>
  <c r="DR55" i="8" s="1"/>
  <c r="DS218" i="4"/>
  <c r="DR54" i="8" s="1"/>
  <c r="DS225" i="4"/>
  <c r="DR61" i="8" s="1"/>
  <c r="DS224" i="4"/>
  <c r="DR60" i="8" s="1"/>
  <c r="DS223" i="4"/>
  <c r="DR59" i="8" s="1"/>
  <c r="DS222" i="4"/>
  <c r="DR58" i="8" s="1"/>
  <c r="DS229" i="4"/>
  <c r="DR65" i="8" s="1"/>
  <c r="DS228" i="4"/>
  <c r="DR64" i="8" s="1"/>
  <c r="DS226" i="4"/>
  <c r="DR62" i="8" s="1"/>
  <c r="DS230" i="4"/>
  <c r="DR66" i="8" s="1"/>
  <c r="DS231" i="4"/>
  <c r="DR67" i="8" s="1"/>
  <c r="DS232" i="4"/>
  <c r="DR68" i="8" s="1"/>
  <c r="DS227" i="4"/>
  <c r="DR63" i="8" s="1"/>
  <c r="DS233" i="4"/>
  <c r="DR69" i="8" s="1"/>
  <c r="DS234" i="4"/>
  <c r="DR70" i="8" s="1"/>
  <c r="DQ122" i="7"/>
  <c r="DR20" i="7" s="1"/>
  <c r="DR39" i="6"/>
  <c r="DS19" i="6" s="1"/>
  <c r="DR33" i="6"/>
  <c r="DQ132" i="7"/>
  <c r="DR30" i="7" s="1"/>
  <c r="DQ126" i="7"/>
  <c r="DR24" i="7" s="1"/>
  <c r="DQ127" i="7"/>
  <c r="DR25" i="7" s="1"/>
  <c r="DR103" i="7"/>
  <c r="DM91" i="8"/>
  <c r="DM92" i="8"/>
  <c r="DQ130" i="7"/>
  <c r="DR28" i="7" s="1"/>
  <c r="DW3" i="24"/>
  <c r="DX4" i="24"/>
  <c r="DW8" i="24"/>
  <c r="DW78" i="24"/>
  <c r="DW112" i="24"/>
  <c r="DQ118" i="7"/>
  <c r="DR16" i="7" s="1"/>
  <c r="DQ136" i="7"/>
  <c r="DR34" i="7" s="1"/>
  <c r="DQ124" i="7"/>
  <c r="DR22" i="7" s="1"/>
  <c r="DQ128" i="7"/>
  <c r="DR26" i="7" s="1"/>
  <c r="DQ119" i="7"/>
  <c r="DR17" i="7" s="1"/>
  <c r="DQ129" i="7"/>
  <c r="DR27" i="7" s="1"/>
  <c r="DQ114" i="7"/>
  <c r="DR12" i="7" s="1"/>
  <c r="DQ117" i="7"/>
  <c r="DR15" i="7" s="1"/>
  <c r="DQ116" i="7"/>
  <c r="DR14" i="7" s="1"/>
  <c r="DQ133" i="7"/>
  <c r="DR31" i="7" s="1"/>
  <c r="DR101" i="7"/>
  <c r="DQ120" i="7"/>
  <c r="DR18" i="7" s="1"/>
  <c r="DR99" i="7"/>
  <c r="DQ123" i="7"/>
  <c r="DR21" i="7" s="1"/>
  <c r="DQ125" i="7"/>
  <c r="DR23" i="7" s="1"/>
  <c r="DP235" i="4"/>
  <c r="DQ45" i="6"/>
  <c r="DQ40" i="6"/>
  <c r="DR17" i="6"/>
  <c r="DQ46" i="6"/>
  <c r="DR18" i="6"/>
  <c r="DO74" i="8"/>
  <c r="DO121" i="8" s="1"/>
  <c r="DQ121" i="7"/>
  <c r="DR19" i="7" s="1"/>
  <c r="DQ134" i="7"/>
  <c r="DR32" i="7" s="1"/>
  <c r="DS24" i="6"/>
  <c r="DS25" i="6"/>
  <c r="DS11" i="6"/>
  <c r="DS30" i="6" s="1"/>
  <c r="DS23" i="6"/>
  <c r="DS3" i="6"/>
  <c r="DS12" i="6"/>
  <c r="DS31" i="6" s="1"/>
  <c r="DT4" i="6"/>
  <c r="DS13" i="6"/>
  <c r="DS32" i="6" s="1"/>
  <c r="DQ154" i="7"/>
  <c r="DQ75" i="7"/>
  <c r="DQ79" i="7"/>
  <c r="DT4" i="5"/>
  <c r="DS5" i="5"/>
  <c r="DS3" i="5"/>
  <c r="DQ152" i="7"/>
  <c r="DP134" i="8"/>
  <c r="DP136" i="8" s="1"/>
  <c r="DR38" i="6"/>
  <c r="DQ47" i="6"/>
  <c r="DR19" i="6"/>
  <c r="DQ103" i="7"/>
  <c r="DQ137" i="7" s="1"/>
  <c r="DR35" i="7" s="1"/>
  <c r="DQ108" i="8"/>
  <c r="DN121" i="8"/>
  <c r="DR100" i="7"/>
  <c r="BK143" i="7"/>
  <c r="BK148" i="7"/>
  <c r="BL11" i="7"/>
  <c r="DP109" i="7"/>
  <c r="DO73" i="8" s="1"/>
  <c r="DP33" i="7"/>
  <c r="DP135" i="7" s="1"/>
  <c r="DO147" i="7"/>
  <c r="DR26" i="6"/>
  <c r="DQ133" i="8" s="1"/>
  <c r="DR37" i="6"/>
  <c r="DT3" i="4"/>
  <c r="DO146" i="7"/>
  <c r="DP13" i="7"/>
  <c r="DP115" i="7" s="1"/>
  <c r="DR116" i="8"/>
  <c r="DR80" i="8"/>
  <c r="DS4" i="8"/>
  <c r="DR11" i="8"/>
  <c r="DR7" i="8"/>
  <c r="DR6" i="8"/>
  <c r="DR5" i="8"/>
  <c r="DR3" i="8"/>
  <c r="DO127" i="8"/>
  <c r="DP155" i="7"/>
  <c r="DS145" i="7"/>
  <c r="DS112" i="7"/>
  <c r="DS151" i="7"/>
  <c r="DS78" i="7"/>
  <c r="DS44" i="7"/>
  <c r="DS10" i="7"/>
  <c r="DS3" i="7"/>
  <c r="DC99" i="8"/>
  <c r="DC104" i="8"/>
  <c r="DC106" i="8" s="1"/>
  <c r="DO235" i="4"/>
  <c r="DQ153" i="7"/>
  <c r="DP128" i="8" s="1"/>
  <c r="E46" i="27" l="1"/>
  <c r="E52" i="27"/>
  <c r="E50" i="27"/>
  <c r="E60" i="27"/>
  <c r="E63" i="27"/>
  <c r="E44" i="27"/>
  <c r="E55" i="27"/>
  <c r="E54" i="27"/>
  <c r="E59" i="27"/>
  <c r="E48" i="27"/>
  <c r="E47" i="27"/>
  <c r="E57" i="27"/>
  <c r="E53" i="27"/>
  <c r="E61" i="27"/>
  <c r="E62" i="27"/>
  <c r="E51" i="27"/>
  <c r="E45" i="27"/>
  <c r="E58" i="27"/>
  <c r="E56" i="27"/>
  <c r="E49" i="27"/>
  <c r="E17" i="27"/>
  <c r="E20" i="27"/>
  <c r="E19" i="27"/>
  <c r="E30" i="27"/>
  <c r="E29" i="27"/>
  <c r="E18" i="27"/>
  <c r="E21" i="27"/>
  <c r="E26" i="27"/>
  <c r="E28" i="27"/>
  <c r="E27" i="27"/>
  <c r="E67" i="27"/>
  <c r="E23" i="27"/>
  <c r="E68" i="27"/>
  <c r="E32" i="27"/>
  <c r="D17" i="12"/>
  <c r="G17" i="12"/>
  <c r="F17" i="12"/>
  <c r="E17" i="12"/>
  <c r="DW2" i="24"/>
  <c r="DX1" i="24"/>
  <c r="DT26" i="4"/>
  <c r="DS132" i="8"/>
  <c r="D15" i="11"/>
  <c r="E15" i="11"/>
  <c r="F15" i="11"/>
  <c r="G15" i="11"/>
  <c r="H15" i="11"/>
  <c r="I15" i="11"/>
  <c r="J15" i="11"/>
  <c r="K15" i="11"/>
  <c r="L15" i="11"/>
  <c r="M15" i="11"/>
  <c r="N15" i="11"/>
  <c r="O15" i="11"/>
  <c r="DR211" i="4"/>
  <c r="DS115" i="4"/>
  <c r="DR29" i="8" s="1"/>
  <c r="DR83" i="4"/>
  <c r="DQ27" i="8" s="1"/>
  <c r="DR84" i="4"/>
  <c r="DQ28" i="8" s="1"/>
  <c r="DS206" i="4"/>
  <c r="DS116" i="4" s="1"/>
  <c r="DR30" i="8" s="1"/>
  <c r="DS202" i="4"/>
  <c r="DS204" i="4"/>
  <c r="DS203" i="4"/>
  <c r="DS201" i="4"/>
  <c r="DS62" i="4" s="1"/>
  <c r="DQ48" i="6"/>
  <c r="DS215" i="4"/>
  <c r="DR51" i="8" s="1"/>
  <c r="DP40" i="8"/>
  <c r="DQ16" i="8"/>
  <c r="DR21" i="8"/>
  <c r="DO35" i="8"/>
  <c r="DP19" i="5" s="1"/>
  <c r="DP23" i="8"/>
  <c r="DN48" i="8"/>
  <c r="DN72" i="8"/>
  <c r="DN75" i="8" s="1"/>
  <c r="DO40" i="5" s="1"/>
  <c r="DR198" i="4"/>
  <c r="DT135" i="4"/>
  <c r="DT172" i="4" s="1"/>
  <c r="DT143" i="4"/>
  <c r="DT180" i="4" s="1"/>
  <c r="DT150" i="4"/>
  <c r="DT187" i="4" s="1"/>
  <c r="DT159" i="4"/>
  <c r="DT196" i="4" s="1"/>
  <c r="DT128" i="4"/>
  <c r="DT165" i="4" s="1"/>
  <c r="DT136" i="4"/>
  <c r="DT173" i="4" s="1"/>
  <c r="DT144" i="4"/>
  <c r="DT181" i="4" s="1"/>
  <c r="DT152" i="4"/>
  <c r="DT189" i="4" s="1"/>
  <c r="DT160" i="4"/>
  <c r="DT197" i="4" s="1"/>
  <c r="DT129" i="4"/>
  <c r="DT166" i="4" s="1"/>
  <c r="DT137" i="4"/>
  <c r="DT174" i="4" s="1"/>
  <c r="DT145" i="4"/>
  <c r="DT182" i="4" s="1"/>
  <c r="DT153" i="4"/>
  <c r="DT190" i="4" s="1"/>
  <c r="DS161" i="4"/>
  <c r="DT130" i="4"/>
  <c r="DT167" i="4" s="1"/>
  <c r="DT138" i="4"/>
  <c r="DT175" i="4" s="1"/>
  <c r="DT146" i="4"/>
  <c r="DT183" i="4" s="1"/>
  <c r="DT154" i="4"/>
  <c r="DT191" i="4" s="1"/>
  <c r="DT131" i="4"/>
  <c r="DT168" i="4" s="1"/>
  <c r="DT139" i="4"/>
  <c r="DT176" i="4" s="1"/>
  <c r="DT147" i="4"/>
  <c r="DT184" i="4" s="1"/>
  <c r="DT205" i="4" s="1"/>
  <c r="DT155" i="4"/>
  <c r="DT192" i="4" s="1"/>
  <c r="DT132" i="4"/>
  <c r="DT169" i="4" s="1"/>
  <c r="DT140" i="4"/>
  <c r="DT177" i="4" s="1"/>
  <c r="DT148" i="4"/>
  <c r="DT185" i="4" s="1"/>
  <c r="DT156" i="4"/>
  <c r="DT193" i="4" s="1"/>
  <c r="DT133" i="4"/>
  <c r="DT170" i="4" s="1"/>
  <c r="DT141" i="4"/>
  <c r="DT178" i="4" s="1"/>
  <c r="DT149" i="4"/>
  <c r="DT186" i="4" s="1"/>
  <c r="DT157" i="4"/>
  <c r="DT194" i="4" s="1"/>
  <c r="DT134" i="4"/>
  <c r="DT171" i="4" s="1"/>
  <c r="DT142" i="4"/>
  <c r="DT179" i="4" s="1"/>
  <c r="DT151" i="4"/>
  <c r="DT188" i="4" s="1"/>
  <c r="DT158" i="4"/>
  <c r="DT195" i="4" s="1"/>
  <c r="DT99" i="4"/>
  <c r="DT107" i="4" s="1"/>
  <c r="DT103" i="4"/>
  <c r="DT111" i="4" s="1"/>
  <c r="DT120" i="4" s="1"/>
  <c r="DT101" i="4"/>
  <c r="DT109" i="4" s="1"/>
  <c r="DT118" i="4" s="1"/>
  <c r="DT98" i="4"/>
  <c r="DT106" i="4" s="1"/>
  <c r="DT33" i="4"/>
  <c r="DT49" i="4" s="1"/>
  <c r="DT58" i="4" s="1"/>
  <c r="DT102" i="4"/>
  <c r="DT110" i="4" s="1"/>
  <c r="DT119" i="4" s="1"/>
  <c r="DT32" i="4"/>
  <c r="DT48" i="4" s="1"/>
  <c r="DT57" i="4" s="1"/>
  <c r="DT34" i="4"/>
  <c r="DT50" i="4" s="1"/>
  <c r="DT59" i="4" s="1"/>
  <c r="DS102" i="7"/>
  <c r="DS46" i="7"/>
  <c r="DS80" i="7" s="1"/>
  <c r="DS45" i="7"/>
  <c r="DS48" i="7"/>
  <c r="DS82" i="7" s="1"/>
  <c r="DS47" i="7"/>
  <c r="DS49" i="7"/>
  <c r="DS83" i="7" s="1"/>
  <c r="DS54" i="7"/>
  <c r="DS88" i="7" s="1"/>
  <c r="DS52" i="7"/>
  <c r="DS86" i="7" s="1"/>
  <c r="DS58" i="7"/>
  <c r="DS60" i="7"/>
  <c r="DS94" i="7" s="1"/>
  <c r="DS51" i="7"/>
  <c r="DS85" i="7" s="1"/>
  <c r="DS53" i="7"/>
  <c r="DS87" i="7" s="1"/>
  <c r="DS61" i="7"/>
  <c r="DS59" i="7"/>
  <c r="DS50" i="7"/>
  <c r="DS84" i="7" s="1"/>
  <c r="DS55" i="7"/>
  <c r="DS89" i="7" s="1"/>
  <c r="DS56" i="7"/>
  <c r="DS57" i="7"/>
  <c r="DS62" i="7"/>
  <c r="DS96" i="7" s="1"/>
  <c r="DS63" i="7"/>
  <c r="DS97" i="7" s="1"/>
  <c r="DS64" i="7"/>
  <c r="DS66" i="7"/>
  <c r="DS70" i="7"/>
  <c r="DS138" i="7" s="1"/>
  <c r="DT36" i="7" s="1"/>
  <c r="DS65" i="7"/>
  <c r="DS69" i="7"/>
  <c r="DS74" i="7"/>
  <c r="DS142" i="7" s="1"/>
  <c r="DT40" i="7" s="1"/>
  <c r="DS71" i="7"/>
  <c r="DS139" i="7" s="1"/>
  <c r="DT37" i="7" s="1"/>
  <c r="DS67" i="7"/>
  <c r="DS72" i="7"/>
  <c r="DS140" i="7" s="1"/>
  <c r="DT38" i="7" s="1"/>
  <c r="DS73" i="7"/>
  <c r="DS141" i="7" s="1"/>
  <c r="DT39" i="7" s="1"/>
  <c r="DS68" i="7"/>
  <c r="DT35" i="4"/>
  <c r="DT51" i="4" s="1"/>
  <c r="DT60" i="4" s="1"/>
  <c r="DT36" i="4"/>
  <c r="DT52" i="4" s="1"/>
  <c r="DT61" i="4" s="1"/>
  <c r="DT31" i="4"/>
  <c r="DS74" i="4"/>
  <c r="DS78" i="4" s="1"/>
  <c r="DS75" i="4"/>
  <c r="DS79" i="4" s="1"/>
  <c r="DQ41" i="8"/>
  <c r="DQ43" i="8"/>
  <c r="DQ44" i="8"/>
  <c r="DQ45" i="8"/>
  <c r="DO39" i="8"/>
  <c r="DO47" i="8" s="1"/>
  <c r="DQ42" i="8"/>
  <c r="DQ46" i="8"/>
  <c r="DP27" i="8"/>
  <c r="DR121" i="4"/>
  <c r="DQ85" i="4"/>
  <c r="DR32" i="8"/>
  <c r="DR20" i="8"/>
  <c r="DR31" i="8"/>
  <c r="DR19" i="8"/>
  <c r="DR18" i="8"/>
  <c r="DR34" i="8"/>
  <c r="DR22" i="8"/>
  <c r="DR17" i="8"/>
  <c r="DQ15" i="8"/>
  <c r="DS112" i="4"/>
  <c r="DR33" i="8"/>
  <c r="DT108" i="4"/>
  <c r="DT117" i="4" s="1"/>
  <c r="DR80" i="4"/>
  <c r="DR53" i="4"/>
  <c r="DQ14" i="8" s="1"/>
  <c r="DR56" i="4"/>
  <c r="DS47" i="4"/>
  <c r="DR47" i="6"/>
  <c r="M52" i="27"/>
  <c r="M60" i="27"/>
  <c r="M50" i="27"/>
  <c r="M58" i="27"/>
  <c r="M54" i="27"/>
  <c r="M49" i="27"/>
  <c r="M63" i="27"/>
  <c r="M46" i="27"/>
  <c r="M45" i="27"/>
  <c r="M61" i="27"/>
  <c r="M53" i="27"/>
  <c r="M44" i="27"/>
  <c r="M59" i="27"/>
  <c r="M48" i="27"/>
  <c r="M62" i="27"/>
  <c r="M51" i="27"/>
  <c r="M55" i="27"/>
  <c r="M57" i="27"/>
  <c r="M56" i="27"/>
  <c r="DR153" i="7"/>
  <c r="DQ128" i="8" s="1"/>
  <c r="DR136" i="7"/>
  <c r="DS34" i="7" s="1"/>
  <c r="DF41" i="6"/>
  <c r="DE99" i="8" s="1"/>
  <c r="DQ134" i="8"/>
  <c r="DQ136" i="8" s="1"/>
  <c r="DR121" i="7"/>
  <c r="DS19" i="7" s="1"/>
  <c r="DR131" i="7"/>
  <c r="DS29" i="7" s="1"/>
  <c r="DT222" i="4"/>
  <c r="DS58" i="8" s="1"/>
  <c r="DT221" i="4"/>
  <c r="DS57" i="8" s="1"/>
  <c r="DT220" i="4"/>
  <c r="DS56" i="8" s="1"/>
  <c r="DT219" i="4"/>
  <c r="DS55" i="8" s="1"/>
  <c r="DT218" i="4"/>
  <c r="DS54" i="8" s="1"/>
  <c r="DT226" i="4"/>
  <c r="DS62" i="8" s="1"/>
  <c r="DT225" i="4"/>
  <c r="DS61" i="8" s="1"/>
  <c r="DT224" i="4"/>
  <c r="DS60" i="8" s="1"/>
  <c r="DT223" i="4"/>
  <c r="DS59" i="8" s="1"/>
  <c r="DT230" i="4"/>
  <c r="DS66" i="8" s="1"/>
  <c r="DT229" i="4"/>
  <c r="DS65" i="8" s="1"/>
  <c r="DT227" i="4"/>
  <c r="DS63" i="8" s="1"/>
  <c r="DT233" i="4"/>
  <c r="DS69" i="8" s="1"/>
  <c r="DT228" i="4"/>
  <c r="DS64" i="8" s="1"/>
  <c r="DT234" i="4"/>
  <c r="DS70" i="8" s="1"/>
  <c r="DT232" i="4"/>
  <c r="DS68" i="8" s="1"/>
  <c r="DT231" i="4"/>
  <c r="DS67" i="8" s="1"/>
  <c r="DT127" i="4"/>
  <c r="DT164" i="4" s="1"/>
  <c r="DR154" i="7"/>
  <c r="DR137" i="7"/>
  <c r="DS35" i="7" s="1"/>
  <c r="DR132" i="7"/>
  <c r="DS30" i="7" s="1"/>
  <c r="DR127" i="7"/>
  <c r="DS25" i="7" s="1"/>
  <c r="DR117" i="7"/>
  <c r="DS15" i="7" s="1"/>
  <c r="DR119" i="7"/>
  <c r="DS17" i="7" s="1"/>
  <c r="DR126" i="7"/>
  <c r="DS24" i="7" s="1"/>
  <c r="DR130" i="7"/>
  <c r="DS28" i="7" s="1"/>
  <c r="DN91" i="8"/>
  <c r="DN92" i="8"/>
  <c r="DR125" i="7"/>
  <c r="DS23" i="7" s="1"/>
  <c r="DX3" i="24"/>
  <c r="DY4" i="24"/>
  <c r="DX78" i="24"/>
  <c r="DX8" i="24"/>
  <c r="DX112" i="24"/>
  <c r="DR128" i="7"/>
  <c r="DS26" i="7" s="1"/>
  <c r="DR120" i="7"/>
  <c r="DS18" i="7" s="1"/>
  <c r="DR114" i="7"/>
  <c r="DS12" i="7" s="1"/>
  <c r="DR123" i="7"/>
  <c r="DS21" i="7" s="1"/>
  <c r="DR133" i="7"/>
  <c r="DS31" i="7" s="1"/>
  <c r="DR124" i="7"/>
  <c r="DS22" i="7" s="1"/>
  <c r="DR75" i="7"/>
  <c r="DR116" i="7"/>
  <c r="DS14" i="7" s="1"/>
  <c r="DT145" i="7"/>
  <c r="DT112" i="7"/>
  <c r="DT151" i="7"/>
  <c r="DT78" i="7"/>
  <c r="DT44" i="7"/>
  <c r="DT10" i="7"/>
  <c r="DT6" i="7"/>
  <c r="DT3" i="7"/>
  <c r="DS116" i="8"/>
  <c r="DS80" i="8"/>
  <c r="DS11" i="8"/>
  <c r="DS7" i="8"/>
  <c r="DS6" i="8"/>
  <c r="DS5" i="8"/>
  <c r="DS3" i="8"/>
  <c r="F88" i="10"/>
  <c r="D39" i="11"/>
  <c r="F39" i="11"/>
  <c r="D93" i="10"/>
  <c r="E97" i="10"/>
  <c r="E94" i="10"/>
  <c r="D88" i="10"/>
  <c r="D94" i="10"/>
  <c r="E32" i="11"/>
  <c r="E38" i="11"/>
  <c r="E16" i="11"/>
  <c r="D32" i="11"/>
  <c r="E76" i="10"/>
  <c r="E39" i="11"/>
  <c r="F94" i="10"/>
  <c r="F32" i="11"/>
  <c r="F76" i="10"/>
  <c r="G89" i="10"/>
  <c r="E89" i="10"/>
  <c r="F97" i="10"/>
  <c r="F89" i="10"/>
  <c r="F38" i="11"/>
  <c r="E93" i="10"/>
  <c r="E88" i="10"/>
  <c r="D38" i="11"/>
  <c r="F93" i="10"/>
  <c r="D89" i="10"/>
  <c r="D16" i="11"/>
  <c r="D76" i="10"/>
  <c r="D97" i="10"/>
  <c r="I89" i="10"/>
  <c r="I94" i="10"/>
  <c r="F16" i="11"/>
  <c r="H39" i="11"/>
  <c r="G32" i="11"/>
  <c r="I39" i="11"/>
  <c r="G93" i="10"/>
  <c r="G97" i="10"/>
  <c r="G88" i="10"/>
  <c r="G94" i="10"/>
  <c r="G76" i="10"/>
  <c r="G39" i="11"/>
  <c r="G16" i="11"/>
  <c r="H32" i="11"/>
  <c r="G38" i="11"/>
  <c r="H16" i="11"/>
  <c r="H94" i="10"/>
  <c r="K76" i="10"/>
  <c r="I16" i="11"/>
  <c r="I88" i="10"/>
  <c r="I76" i="10"/>
  <c r="J94" i="10"/>
  <c r="J88" i="10"/>
  <c r="I38" i="11"/>
  <c r="H93" i="10"/>
  <c r="H76" i="10"/>
  <c r="I97" i="10"/>
  <c r="H97" i="10"/>
  <c r="H89" i="10"/>
  <c r="H38" i="11"/>
  <c r="I93" i="10"/>
  <c r="H88" i="10"/>
  <c r="I32" i="11"/>
  <c r="L39" i="11"/>
  <c r="L89" i="10"/>
  <c r="K32" i="11"/>
  <c r="K38" i="11"/>
  <c r="K93" i="10"/>
  <c r="K39" i="11"/>
  <c r="J38" i="11"/>
  <c r="L16" i="11"/>
  <c r="L38" i="11"/>
  <c r="M89" i="10"/>
  <c r="L97" i="10"/>
  <c r="K89" i="10"/>
  <c r="L76" i="10"/>
  <c r="K16" i="11"/>
  <c r="J93" i="10"/>
  <c r="K88" i="10"/>
  <c r="J39" i="11"/>
  <c r="L32" i="11"/>
  <c r="J76" i="10"/>
  <c r="K94" i="10"/>
  <c r="J16" i="11"/>
  <c r="J89" i="10"/>
  <c r="K97" i="10"/>
  <c r="O39" i="11"/>
  <c r="J97" i="10"/>
  <c r="J32" i="11"/>
  <c r="N16" i="11"/>
  <c r="N38" i="11"/>
  <c r="O16" i="11"/>
  <c r="M38" i="11"/>
  <c r="L94" i="10"/>
  <c r="N32" i="11"/>
  <c r="M76" i="10"/>
  <c r="M16" i="11"/>
  <c r="M39" i="11"/>
  <c r="N39" i="11"/>
  <c r="M94" i="10"/>
  <c r="O32" i="11"/>
  <c r="M32" i="11"/>
  <c r="O38" i="11"/>
  <c r="D80" i="10"/>
  <c r="D81" i="10"/>
  <c r="D74" i="10"/>
  <c r="D87" i="10"/>
  <c r="D75" i="10"/>
  <c r="D98" i="10"/>
  <c r="E80" i="10"/>
  <c r="E81" i="10"/>
  <c r="D82" i="10"/>
  <c r="D13" i="11"/>
  <c r="H13" i="11"/>
  <c r="F13" i="11"/>
  <c r="E13" i="11"/>
  <c r="I13" i="11"/>
  <c r="G13" i="11"/>
  <c r="K13" i="11"/>
  <c r="F81" i="10"/>
  <c r="J13" i="11"/>
  <c r="L13" i="11"/>
  <c r="N13" i="11"/>
  <c r="F80" i="10"/>
  <c r="M13" i="11"/>
  <c r="O13" i="11"/>
  <c r="G81" i="10"/>
  <c r="G80" i="10"/>
  <c r="E82" i="10"/>
  <c r="D28" i="11"/>
  <c r="E28" i="11"/>
  <c r="F28" i="11"/>
  <c r="G28" i="11"/>
  <c r="H28" i="11"/>
  <c r="H80" i="10"/>
  <c r="I28" i="11"/>
  <c r="H81" i="10"/>
  <c r="J28" i="11"/>
  <c r="L28" i="11"/>
  <c r="K28" i="11"/>
  <c r="N28" i="11"/>
  <c r="M28" i="11"/>
  <c r="F82" i="10"/>
  <c r="O28" i="11"/>
  <c r="P28" i="11" s="1"/>
  <c r="I80" i="10"/>
  <c r="I81" i="10"/>
  <c r="J80" i="10"/>
  <c r="J81" i="10"/>
  <c r="G82" i="10"/>
  <c r="K81" i="10"/>
  <c r="K80" i="10"/>
  <c r="L80" i="10"/>
  <c r="L81" i="10"/>
  <c r="BL41" i="7"/>
  <c r="BL113" i="7"/>
  <c r="DQ216" i="4"/>
  <c r="DP52" i="8" s="1"/>
  <c r="DQ217" i="4"/>
  <c r="DP53" i="8" s="1"/>
  <c r="DS39" i="6"/>
  <c r="DS101" i="7"/>
  <c r="DS103" i="7"/>
  <c r="DO129" i="8"/>
  <c r="DQ33" i="7"/>
  <c r="DQ135" i="7" s="1"/>
  <c r="DP147" i="7"/>
  <c r="BJ93" i="8"/>
  <c r="BJ94" i="8" s="1"/>
  <c r="BK149" i="7"/>
  <c r="DT5" i="5"/>
  <c r="DT3" i="5"/>
  <c r="DS38" i="6"/>
  <c r="DR20" i="6"/>
  <c r="DR46" i="6"/>
  <c r="DS18" i="6"/>
  <c r="DS20" i="6" s="1"/>
  <c r="DT24" i="6"/>
  <c r="DT25" i="6"/>
  <c r="DT23" i="6"/>
  <c r="DT3" i="6"/>
  <c r="DT12" i="6"/>
  <c r="DT31" i="6" s="1"/>
  <c r="DT13" i="6"/>
  <c r="DT32" i="6" s="1"/>
  <c r="DT11" i="6"/>
  <c r="DT30" i="6" s="1"/>
  <c r="DS95" i="7"/>
  <c r="DR152" i="7"/>
  <c r="DR81" i="7"/>
  <c r="DR109" i="7" s="1"/>
  <c r="DQ73" i="8" s="1"/>
  <c r="DR122" i="7"/>
  <c r="DS20" i="7" s="1"/>
  <c r="DP127" i="8"/>
  <c r="DP129" i="8" s="1"/>
  <c r="DQ155" i="7"/>
  <c r="DQ13" i="7"/>
  <c r="DQ115" i="7" s="1"/>
  <c r="DP146" i="7"/>
  <c r="DQ109" i="7"/>
  <c r="DP73" i="8" s="1"/>
  <c r="DR129" i="7"/>
  <c r="DS27" i="7" s="1"/>
  <c r="DP74" i="8"/>
  <c r="DS93" i="7"/>
  <c r="DR40" i="6"/>
  <c r="DS17" i="6"/>
  <c r="DR45" i="6"/>
  <c r="DS37" i="6"/>
  <c r="DS26" i="6"/>
  <c r="DR133" i="8" s="1"/>
  <c r="DR134" i="7"/>
  <c r="DS32" i="7" s="1"/>
  <c r="DR118" i="7"/>
  <c r="DS16" i="7" s="1"/>
  <c r="DS100" i="7"/>
  <c r="DR108" i="8"/>
  <c r="DD99" i="8"/>
  <c r="DD104" i="8"/>
  <c r="DD106" i="8" s="1"/>
  <c r="DS33" i="6"/>
  <c r="DS83" i="4" l="1"/>
  <c r="DR48" i="6"/>
  <c r="E36" i="27"/>
  <c r="E38" i="27"/>
  <c r="E35" i="27"/>
  <c r="E22" i="27"/>
  <c r="E39" i="27"/>
  <c r="E64" i="27"/>
  <c r="E37" i="27"/>
  <c r="E31" i="27"/>
  <c r="E41" i="27"/>
  <c r="DP120" i="8"/>
  <c r="DY1" i="24"/>
  <c r="DX2" i="24"/>
  <c r="C24" i="20"/>
  <c r="D24" i="20"/>
  <c r="E24" i="20"/>
  <c r="F24" i="20"/>
  <c r="G24" i="20"/>
  <c r="DT206" i="4"/>
  <c r="DT116" i="4" s="1"/>
  <c r="DS30" i="8" s="1"/>
  <c r="DT201" i="4"/>
  <c r="DT62" i="4" s="1"/>
  <c r="DS84" i="4"/>
  <c r="DR28" i="8" s="1"/>
  <c r="DR63" i="4"/>
  <c r="DQ26" i="8" s="1"/>
  <c r="DT115" i="4"/>
  <c r="DS29" i="8" s="1"/>
  <c r="DS211" i="4"/>
  <c r="DT203" i="4"/>
  <c r="DT202" i="4"/>
  <c r="DT204" i="4"/>
  <c r="DQ40" i="8"/>
  <c r="D57" i="10"/>
  <c r="E57" i="10"/>
  <c r="F57" i="10"/>
  <c r="G57" i="10"/>
  <c r="H57" i="10"/>
  <c r="I57" i="10"/>
  <c r="J57" i="10"/>
  <c r="K57" i="10"/>
  <c r="L57" i="10"/>
  <c r="M57" i="10"/>
  <c r="D54" i="10"/>
  <c r="E54" i="10"/>
  <c r="F54" i="10"/>
  <c r="G54" i="10"/>
  <c r="H54" i="10"/>
  <c r="I54" i="10"/>
  <c r="J54" i="10"/>
  <c r="K54" i="10"/>
  <c r="L54" i="10"/>
  <c r="M54" i="10"/>
  <c r="D55" i="10"/>
  <c r="E55" i="10"/>
  <c r="F55" i="10"/>
  <c r="G55" i="10"/>
  <c r="H55" i="10"/>
  <c r="I55" i="10"/>
  <c r="J55" i="10"/>
  <c r="K55" i="10"/>
  <c r="L55" i="10"/>
  <c r="M55" i="10"/>
  <c r="DT215" i="4"/>
  <c r="DS51" i="8" s="1"/>
  <c r="D56" i="10"/>
  <c r="E56" i="10"/>
  <c r="F56" i="10"/>
  <c r="G56" i="10"/>
  <c r="H56" i="10"/>
  <c r="I56" i="10"/>
  <c r="J56" i="10"/>
  <c r="K56" i="10"/>
  <c r="L56" i="10"/>
  <c r="M56" i="10"/>
  <c r="D58" i="10"/>
  <c r="E58" i="10"/>
  <c r="F58" i="10"/>
  <c r="G58" i="10"/>
  <c r="H58" i="10"/>
  <c r="I58" i="10"/>
  <c r="J58" i="10"/>
  <c r="K58" i="10"/>
  <c r="L58" i="10"/>
  <c r="M58" i="10"/>
  <c r="DR45" i="8"/>
  <c r="DP71" i="8"/>
  <c r="DQ28" i="5" s="1"/>
  <c r="DP35" i="8"/>
  <c r="DQ19" i="5" s="1"/>
  <c r="DQ23" i="8"/>
  <c r="DO48" i="8"/>
  <c r="DO72" i="8"/>
  <c r="DO75" i="8" s="1"/>
  <c r="DP40" i="5" s="1"/>
  <c r="DS198" i="4"/>
  <c r="DT161" i="4"/>
  <c r="DR85" i="4"/>
  <c r="DS136" i="7"/>
  <c r="DT34" i="7" s="1"/>
  <c r="DT74" i="4"/>
  <c r="DT78" i="4" s="1"/>
  <c r="DT75" i="4"/>
  <c r="DT79" i="4" s="1"/>
  <c r="DR16" i="8"/>
  <c r="DT102" i="7"/>
  <c r="DT51" i="7"/>
  <c r="DT85" i="7" s="1"/>
  <c r="DT59" i="7"/>
  <c r="DT93" i="7" s="1"/>
  <c r="DT67" i="7"/>
  <c r="DT50" i="7"/>
  <c r="DT84" i="7" s="1"/>
  <c r="DT58" i="7"/>
  <c r="DT92" i="7" s="1"/>
  <c r="DT66" i="7"/>
  <c r="DT74" i="7"/>
  <c r="DT142" i="7" s="1"/>
  <c r="DT49" i="7"/>
  <c r="DT83" i="7" s="1"/>
  <c r="DT57" i="7"/>
  <c r="DT91" i="7" s="1"/>
  <c r="DT65" i="7"/>
  <c r="DT73" i="7"/>
  <c r="DT141" i="7" s="1"/>
  <c r="DT70" i="7"/>
  <c r="DT138" i="7" s="1"/>
  <c r="DT48" i="7"/>
  <c r="DT82" i="7" s="1"/>
  <c r="DT56" i="7"/>
  <c r="DT90" i="7" s="1"/>
  <c r="DT64" i="7"/>
  <c r="DT98" i="7" s="1"/>
  <c r="DT72" i="7"/>
  <c r="DT140" i="7" s="1"/>
  <c r="DT47" i="7"/>
  <c r="DT55" i="7"/>
  <c r="DT89" i="7" s="1"/>
  <c r="DT63" i="7"/>
  <c r="DT71" i="7"/>
  <c r="DT139" i="7" s="1"/>
  <c r="DT46" i="7"/>
  <c r="DT80" i="7" s="1"/>
  <c r="DT54" i="7"/>
  <c r="DT88" i="7" s="1"/>
  <c r="DT62" i="7"/>
  <c r="DT96" i="7" s="1"/>
  <c r="DT45" i="7"/>
  <c r="DT53" i="7"/>
  <c r="DT87" i="7" s="1"/>
  <c r="DT61" i="7"/>
  <c r="DT95" i="7" s="1"/>
  <c r="DT69" i="7"/>
  <c r="DT52" i="7"/>
  <c r="DT86" i="7" s="1"/>
  <c r="DT60" i="7"/>
  <c r="DT94" i="7" s="1"/>
  <c r="DT68" i="7"/>
  <c r="DR44" i="8"/>
  <c r="DS17" i="8"/>
  <c r="M20" i="27" s="1"/>
  <c r="DQ39" i="8"/>
  <c r="DR46" i="8"/>
  <c r="DR42" i="8"/>
  <c r="DR41" i="8"/>
  <c r="DR43" i="8"/>
  <c r="DP39" i="8"/>
  <c r="DP47" i="8" s="1"/>
  <c r="DS18" i="8"/>
  <c r="M21" i="27" s="1"/>
  <c r="DS33" i="8"/>
  <c r="DS21" i="8"/>
  <c r="DS32" i="8"/>
  <c r="DS20" i="8"/>
  <c r="DS31" i="8"/>
  <c r="DS19" i="8"/>
  <c r="DS34" i="8"/>
  <c r="DS22" i="8"/>
  <c r="DS121" i="4"/>
  <c r="DR27" i="8"/>
  <c r="DR15" i="8"/>
  <c r="DT112" i="4"/>
  <c r="DS80" i="4"/>
  <c r="DS53" i="4"/>
  <c r="DR14" i="8" s="1"/>
  <c r="DS56" i="4"/>
  <c r="DT47" i="4"/>
  <c r="DE104" i="8"/>
  <c r="DE106" i="8" s="1"/>
  <c r="D99" i="10"/>
  <c r="C34" i="20" s="1"/>
  <c r="E95" i="10"/>
  <c r="D36" i="20" s="1"/>
  <c r="I95" i="10"/>
  <c r="DS108" i="8"/>
  <c r="M97" i="10" s="1"/>
  <c r="DS121" i="7"/>
  <c r="DT19" i="7" s="1"/>
  <c r="DG41" i="6"/>
  <c r="DS116" i="7"/>
  <c r="DT14" i="7" s="1"/>
  <c r="DQ74" i="8"/>
  <c r="DQ121" i="8" s="1"/>
  <c r="DS117" i="7"/>
  <c r="DT15" i="7" s="1"/>
  <c r="H95" i="10"/>
  <c r="G36" i="20" s="1"/>
  <c r="DS130" i="7"/>
  <c r="DT28" i="7" s="1"/>
  <c r="DS118" i="7"/>
  <c r="DT16" i="7" s="1"/>
  <c r="DS114" i="7"/>
  <c r="DT12" i="7" s="1"/>
  <c r="DS120" i="7"/>
  <c r="DT18" i="7" s="1"/>
  <c r="DO91" i="8"/>
  <c r="DO92" i="8"/>
  <c r="DS128" i="7"/>
  <c r="DT26" i="7" s="1"/>
  <c r="DS123" i="7"/>
  <c r="DT21" i="7" s="1"/>
  <c r="E83" i="10"/>
  <c r="D32" i="20" s="1"/>
  <c r="DY8" i="24"/>
  <c r="DY3" i="24"/>
  <c r="DZ4" i="24"/>
  <c r="DY78" i="24"/>
  <c r="DY112" i="24"/>
  <c r="G83" i="10"/>
  <c r="F32" i="20" s="1"/>
  <c r="J95" i="10"/>
  <c r="DT33" i="6"/>
  <c r="DS119" i="7"/>
  <c r="DT17" i="7" s="1"/>
  <c r="F95" i="10"/>
  <c r="E36" i="20" s="1"/>
  <c r="DS129" i="7"/>
  <c r="DT27" i="7" s="1"/>
  <c r="DS134" i="7"/>
  <c r="DT32" i="7" s="1"/>
  <c r="F83" i="10"/>
  <c r="E32" i="20" s="1"/>
  <c r="D22" i="10"/>
  <c r="P13" i="11"/>
  <c r="P32" i="11"/>
  <c r="P16" i="11"/>
  <c r="P39" i="11"/>
  <c r="DT99" i="7"/>
  <c r="DS152" i="7"/>
  <c r="DS81" i="7"/>
  <c r="DS122" i="7"/>
  <c r="DT20" i="7" s="1"/>
  <c r="D23" i="10"/>
  <c r="D44" i="10"/>
  <c r="E44" i="10"/>
  <c r="F44" i="10"/>
  <c r="G44" i="10"/>
  <c r="H44" i="10"/>
  <c r="I44" i="10"/>
  <c r="J44" i="10"/>
  <c r="K44" i="10"/>
  <c r="L44" i="10"/>
  <c r="M44" i="10"/>
  <c r="DQ235" i="4"/>
  <c r="DR134" i="8"/>
  <c r="DR136" i="8" s="1"/>
  <c r="D24" i="10"/>
  <c r="D46" i="10"/>
  <c r="E46" i="10"/>
  <c r="F46" i="10"/>
  <c r="G46" i="10"/>
  <c r="H46" i="10"/>
  <c r="I46" i="10"/>
  <c r="J46" i="10"/>
  <c r="K46" i="10"/>
  <c r="L46" i="10"/>
  <c r="M46" i="10"/>
  <c r="D48" i="10"/>
  <c r="E48" i="10"/>
  <c r="F48" i="10"/>
  <c r="G48" i="10"/>
  <c r="H48" i="10"/>
  <c r="I48" i="10"/>
  <c r="J48" i="10"/>
  <c r="K48" i="10"/>
  <c r="L48" i="10"/>
  <c r="M48" i="10"/>
  <c r="DP121" i="8"/>
  <c r="DQ146" i="7"/>
  <c r="DR13" i="7"/>
  <c r="DR115" i="7" s="1"/>
  <c r="DQ127" i="8"/>
  <c r="DQ129" i="8" s="1"/>
  <c r="DR155" i="7"/>
  <c r="DS90" i="7"/>
  <c r="DS124" i="7" s="1"/>
  <c r="DT22" i="7" s="1"/>
  <c r="DT37" i="6"/>
  <c r="DT26" i="6"/>
  <c r="DS133" i="8" s="1"/>
  <c r="DS131" i="7"/>
  <c r="DT29" i="7" s="1"/>
  <c r="D50" i="10"/>
  <c r="E50" i="10"/>
  <c r="F50" i="10"/>
  <c r="G50" i="10"/>
  <c r="H50" i="10"/>
  <c r="I50" i="10"/>
  <c r="J50" i="10"/>
  <c r="K50" i="10"/>
  <c r="L50" i="10"/>
  <c r="M50" i="10"/>
  <c r="D52" i="10"/>
  <c r="E52" i="10"/>
  <c r="F52" i="10"/>
  <c r="G52" i="10"/>
  <c r="H52" i="10"/>
  <c r="I52" i="10"/>
  <c r="J52" i="10"/>
  <c r="K52" i="10"/>
  <c r="L52" i="10"/>
  <c r="M52" i="10"/>
  <c r="DT100" i="7"/>
  <c r="D90" i="10"/>
  <c r="C35" i="20" s="1"/>
  <c r="G95" i="10"/>
  <c r="F36" i="20" s="1"/>
  <c r="DS99" i="7"/>
  <c r="DS133" i="7" s="1"/>
  <c r="DT31" i="7" s="1"/>
  <c r="DT39" i="6"/>
  <c r="DR217" i="4"/>
  <c r="DQ53" i="8" s="1"/>
  <c r="DR216" i="4"/>
  <c r="DQ52" i="8" s="1"/>
  <c r="DS153" i="7"/>
  <c r="DR128" i="8" s="1"/>
  <c r="DS92" i="7"/>
  <c r="DS126" i="7" s="1"/>
  <c r="DT24" i="7" s="1"/>
  <c r="DT38" i="6"/>
  <c r="DS127" i="7"/>
  <c r="DT25" i="7" s="1"/>
  <c r="DS46" i="6"/>
  <c r="DT18" i="6"/>
  <c r="D43" i="10"/>
  <c r="E43" i="10"/>
  <c r="F43" i="10"/>
  <c r="G43" i="10"/>
  <c r="H43" i="10"/>
  <c r="I43" i="10"/>
  <c r="J43" i="10"/>
  <c r="K43" i="10"/>
  <c r="L43" i="10"/>
  <c r="M43" i="10"/>
  <c r="D45" i="10"/>
  <c r="E45" i="10"/>
  <c r="F45" i="10"/>
  <c r="G45" i="10"/>
  <c r="H45" i="10"/>
  <c r="I45" i="10"/>
  <c r="J45" i="10"/>
  <c r="K45" i="10"/>
  <c r="L45" i="10"/>
  <c r="M45" i="10"/>
  <c r="BL143" i="7"/>
  <c r="BM11" i="7"/>
  <c r="BL148" i="7"/>
  <c r="C57" i="20"/>
  <c r="B39" i="13"/>
  <c r="C47" i="15"/>
  <c r="C15" i="15" s="1"/>
  <c r="K95" i="10"/>
  <c r="P38" i="11"/>
  <c r="D119" i="10"/>
  <c r="E119" i="10"/>
  <c r="F119" i="10"/>
  <c r="G119" i="10"/>
  <c r="H119" i="10"/>
  <c r="I119" i="10"/>
  <c r="J119" i="10"/>
  <c r="K119" i="10"/>
  <c r="L119" i="10"/>
  <c r="M119" i="10"/>
  <c r="DT103" i="7"/>
  <c r="DS98" i="7"/>
  <c r="DS132" i="7" s="1"/>
  <c r="DT30" i="7" s="1"/>
  <c r="D21" i="10"/>
  <c r="D47" i="10"/>
  <c r="E47" i="10"/>
  <c r="F47" i="10"/>
  <c r="G47" i="10"/>
  <c r="H47" i="10"/>
  <c r="I47" i="10"/>
  <c r="J47" i="10"/>
  <c r="K47" i="10"/>
  <c r="L47" i="10"/>
  <c r="M47" i="10"/>
  <c r="D49" i="10"/>
  <c r="E49" i="10"/>
  <c r="F49" i="10"/>
  <c r="G49" i="10"/>
  <c r="H49" i="10"/>
  <c r="I49" i="10"/>
  <c r="J49" i="10"/>
  <c r="K49" i="10"/>
  <c r="L49" i="10"/>
  <c r="M49" i="10"/>
  <c r="DS47" i="6"/>
  <c r="DT19" i="6"/>
  <c r="DS40" i="6"/>
  <c r="DS45" i="6"/>
  <c r="DT17" i="6"/>
  <c r="DQ147" i="7"/>
  <c r="DR33" i="7"/>
  <c r="DR135" i="7" s="1"/>
  <c r="D51" i="10"/>
  <c r="E51" i="10"/>
  <c r="F51" i="10"/>
  <c r="G51" i="10"/>
  <c r="H51" i="10"/>
  <c r="I51" i="10"/>
  <c r="J51" i="10"/>
  <c r="K51" i="10"/>
  <c r="L51" i="10"/>
  <c r="M51" i="10"/>
  <c r="D53" i="10"/>
  <c r="E53" i="10"/>
  <c r="F53" i="10"/>
  <c r="G53" i="10"/>
  <c r="H53" i="10"/>
  <c r="I53" i="10"/>
  <c r="J53" i="10"/>
  <c r="K53" i="10"/>
  <c r="L53" i="10"/>
  <c r="M53" i="10"/>
  <c r="DS91" i="7"/>
  <c r="DS125" i="7" s="1"/>
  <c r="DT23" i="7" s="1"/>
  <c r="D83" i="10"/>
  <c r="C32" i="20" s="1"/>
  <c r="DT101" i="7"/>
  <c r="DS154" i="7"/>
  <c r="DS75" i="7"/>
  <c r="DS79" i="7"/>
  <c r="D95" i="10"/>
  <c r="C36" i="20" s="1"/>
  <c r="DT97" i="7"/>
  <c r="DS137" i="7"/>
  <c r="DT35" i="7" s="1"/>
  <c r="E40" i="27" l="1"/>
  <c r="E66" i="27"/>
  <c r="E69" i="27" s="1"/>
  <c r="E42" i="27"/>
  <c r="DQ120" i="8"/>
  <c r="DZ1" i="24"/>
  <c r="DY2" i="24"/>
  <c r="DT83" i="4"/>
  <c r="DS27" i="8" s="1"/>
  <c r="DT211" i="4"/>
  <c r="C17" i="12" s="1"/>
  <c r="DT84" i="4"/>
  <c r="DS28" i="8" s="1"/>
  <c r="D14" i="10"/>
  <c r="D32" i="10" s="1"/>
  <c r="E14" i="10"/>
  <c r="F14" i="10"/>
  <c r="G14" i="10"/>
  <c r="H14" i="10"/>
  <c r="I14" i="10"/>
  <c r="J14" i="10"/>
  <c r="K14" i="10"/>
  <c r="L14" i="10"/>
  <c r="M14" i="10"/>
  <c r="D15" i="10"/>
  <c r="D33" i="10" s="1"/>
  <c r="E15" i="10"/>
  <c r="F15" i="10"/>
  <c r="G15" i="10"/>
  <c r="H15" i="10"/>
  <c r="I15" i="10"/>
  <c r="J15" i="10"/>
  <c r="K15" i="10"/>
  <c r="L15" i="10"/>
  <c r="M15" i="10"/>
  <c r="DQ38" i="8"/>
  <c r="DQ47" i="8" s="1"/>
  <c r="DQ35" i="8"/>
  <c r="DR19" i="5" s="1"/>
  <c r="DS63" i="4"/>
  <c r="DR26" i="8" s="1"/>
  <c r="DS48" i="6"/>
  <c r="DR74" i="8" s="1"/>
  <c r="DR121" i="8" s="1"/>
  <c r="DQ71" i="8"/>
  <c r="DR28" i="5" s="1"/>
  <c r="DS16" i="8"/>
  <c r="M19" i="27" s="1"/>
  <c r="DR40" i="8"/>
  <c r="DS41" i="8"/>
  <c r="DR23" i="8"/>
  <c r="DP48" i="8"/>
  <c r="DP72" i="8"/>
  <c r="DP75" i="8" s="1"/>
  <c r="DQ40" i="5" s="1"/>
  <c r="DT198" i="4"/>
  <c r="DT136" i="7"/>
  <c r="DS45" i="8"/>
  <c r="DR39" i="8"/>
  <c r="DS42" i="8"/>
  <c r="DS43" i="8"/>
  <c r="DS46" i="8"/>
  <c r="DS44" i="8"/>
  <c r="DS15" i="8"/>
  <c r="M18" i="27" s="1"/>
  <c r="DT121" i="4"/>
  <c r="DT80" i="4"/>
  <c r="DS85" i="4"/>
  <c r="DT53" i="4"/>
  <c r="DS14" i="8" s="1"/>
  <c r="M17" i="27" s="1"/>
  <c r="DT56" i="4"/>
  <c r="B44" i="13"/>
  <c r="B55" i="13"/>
  <c r="DS134" i="8"/>
  <c r="DS136" i="8" s="1"/>
  <c r="DH41" i="6"/>
  <c r="DG99" i="8" s="1"/>
  <c r="L88" i="10" s="1"/>
  <c r="DT117" i="7"/>
  <c r="DT130" i="7"/>
  <c r="DT123" i="7"/>
  <c r="DP92" i="8"/>
  <c r="DP91" i="8"/>
  <c r="DZ8" i="24"/>
  <c r="DZ3" i="24"/>
  <c r="EA4" i="24"/>
  <c r="DZ78" i="24"/>
  <c r="DZ112" i="24"/>
  <c r="DT137" i="7"/>
  <c r="DT133" i="7"/>
  <c r="DT127" i="7"/>
  <c r="DT126" i="7"/>
  <c r="DT129" i="7"/>
  <c r="DT125" i="7"/>
  <c r="DT134" i="7"/>
  <c r="DT120" i="7"/>
  <c r="C58" i="20"/>
  <c r="DS109" i="7"/>
  <c r="DR73" i="8" s="1"/>
  <c r="DT153" i="7"/>
  <c r="DS128" i="8" s="1"/>
  <c r="M115" i="10" s="1"/>
  <c r="DT118" i="7"/>
  <c r="DR235" i="4"/>
  <c r="DT116" i="7"/>
  <c r="B40" i="13"/>
  <c r="DT124" i="7"/>
  <c r="DT121" i="7"/>
  <c r="B45" i="13"/>
  <c r="C48" i="15"/>
  <c r="C16" i="15" s="1"/>
  <c r="C17" i="15" s="1"/>
  <c r="DT46" i="6"/>
  <c r="DT128" i="7"/>
  <c r="DT47" i="6"/>
  <c r="DS217" i="4"/>
  <c r="DR53" i="8" s="1"/>
  <c r="DS216" i="4"/>
  <c r="DR52" i="8" s="1"/>
  <c r="DF99" i="8"/>
  <c r="DF104" i="8"/>
  <c r="DF106" i="8" s="1"/>
  <c r="D100" i="10"/>
  <c r="C37" i="20" s="1"/>
  <c r="D121" i="10"/>
  <c r="E121" i="10"/>
  <c r="F121" i="10"/>
  <c r="G121" i="10"/>
  <c r="H121" i="10"/>
  <c r="I121" i="10"/>
  <c r="J121" i="10"/>
  <c r="K121" i="10"/>
  <c r="L121" i="10"/>
  <c r="BK93" i="8"/>
  <c r="BL149" i="7"/>
  <c r="DT154" i="7"/>
  <c r="DT75" i="7"/>
  <c r="DT79" i="7"/>
  <c r="DT122" i="7"/>
  <c r="DR147" i="7"/>
  <c r="DS33" i="7"/>
  <c r="DS135" i="7" s="1"/>
  <c r="DT119" i="7"/>
  <c r="DT132" i="7"/>
  <c r="BM41" i="7"/>
  <c r="BM113" i="7"/>
  <c r="DT20" i="6"/>
  <c r="DT131" i="7"/>
  <c r="DT152" i="7"/>
  <c r="DT81" i="7"/>
  <c r="DT216" i="4"/>
  <c r="DS52" i="8" s="1"/>
  <c r="DT217" i="4"/>
  <c r="DS53" i="8" s="1"/>
  <c r="D120" i="10"/>
  <c r="E120" i="10"/>
  <c r="F120" i="10"/>
  <c r="G120" i="10"/>
  <c r="H120" i="10"/>
  <c r="H123" i="10" s="1"/>
  <c r="G47" i="20" s="1"/>
  <c r="I120" i="10"/>
  <c r="J120" i="10"/>
  <c r="K120" i="10"/>
  <c r="L120" i="10"/>
  <c r="M120" i="10"/>
  <c r="DR146" i="7"/>
  <c r="DS13" i="7"/>
  <c r="DS115" i="7" s="1"/>
  <c r="D115" i="10"/>
  <c r="E115" i="10"/>
  <c r="F115" i="10"/>
  <c r="G115" i="10"/>
  <c r="H115" i="10"/>
  <c r="I115" i="10"/>
  <c r="J115" i="10"/>
  <c r="K115" i="10"/>
  <c r="L115" i="10"/>
  <c r="DT114" i="7"/>
  <c r="DT40" i="6"/>
  <c r="DT45" i="6"/>
  <c r="DR127" i="8"/>
  <c r="DR129" i="8" s="1"/>
  <c r="DS155" i="7"/>
  <c r="D123" i="10" l="1"/>
  <c r="C47" i="20" s="1"/>
  <c r="E123" i="10"/>
  <c r="D47" i="20" s="1"/>
  <c r="I123" i="10"/>
  <c r="G123" i="10"/>
  <c r="F47" i="20" s="1"/>
  <c r="F123" i="10"/>
  <c r="E47" i="20" s="1"/>
  <c r="K123" i="10"/>
  <c r="J123" i="10"/>
  <c r="L123" i="10"/>
  <c r="DR120" i="8"/>
  <c r="EA1" i="24"/>
  <c r="DZ2" i="24"/>
  <c r="DT48" i="6"/>
  <c r="D11" i="10"/>
  <c r="E11" i="10"/>
  <c r="F11" i="10"/>
  <c r="G11" i="10"/>
  <c r="H11" i="10"/>
  <c r="I11" i="10"/>
  <c r="J11" i="10"/>
  <c r="K11" i="10"/>
  <c r="L11" i="10"/>
  <c r="M11" i="10"/>
  <c r="D12" i="10"/>
  <c r="D30" i="10" s="1"/>
  <c r="E12" i="10"/>
  <c r="F12" i="10"/>
  <c r="G12" i="10"/>
  <c r="H12" i="10"/>
  <c r="I12" i="10"/>
  <c r="J12" i="10"/>
  <c r="K12" i="10"/>
  <c r="L12" i="10"/>
  <c r="M12" i="10"/>
  <c r="D13" i="10"/>
  <c r="D31" i="10" s="1"/>
  <c r="E13" i="10"/>
  <c r="F13" i="10"/>
  <c r="G13" i="10"/>
  <c r="H13" i="10"/>
  <c r="I13" i="10"/>
  <c r="J13" i="10"/>
  <c r="K13" i="10"/>
  <c r="L13" i="10"/>
  <c r="M13" i="10"/>
  <c r="DR35" i="8"/>
  <c r="DS19" i="5" s="1"/>
  <c r="DR38" i="8"/>
  <c r="DR47" i="8" s="1"/>
  <c r="DT63" i="4"/>
  <c r="DS26" i="8" s="1"/>
  <c r="DS120" i="8" s="1"/>
  <c r="DS40" i="8"/>
  <c r="DS71" i="8"/>
  <c r="DT28" i="5" s="1"/>
  <c r="DR71" i="8"/>
  <c r="DS28" i="5" s="1"/>
  <c r="DS23" i="8"/>
  <c r="M23" i="27" s="1"/>
  <c r="M22" i="27" s="1"/>
  <c r="DQ48" i="8"/>
  <c r="DQ72" i="8"/>
  <c r="DQ75" i="8" s="1"/>
  <c r="DR40" i="5" s="1"/>
  <c r="DS39" i="8"/>
  <c r="DT85" i="4"/>
  <c r="DG104" i="8"/>
  <c r="DG106" i="8" s="1"/>
  <c r="M121" i="10"/>
  <c r="M123" i="10" s="1"/>
  <c r="DS74" i="8"/>
  <c r="M68" i="27" s="1"/>
  <c r="DI41" i="6"/>
  <c r="DQ92" i="8"/>
  <c r="DQ91" i="8"/>
  <c r="EA3" i="24"/>
  <c r="EB4" i="24"/>
  <c r="EA8" i="24"/>
  <c r="EA112" i="24"/>
  <c r="EA78" i="24"/>
  <c r="DT235" i="4"/>
  <c r="D40" i="10"/>
  <c r="E40" i="10"/>
  <c r="F40" i="10"/>
  <c r="G40" i="10"/>
  <c r="H40" i="10"/>
  <c r="I40" i="10"/>
  <c r="J40" i="10"/>
  <c r="K40" i="10"/>
  <c r="L40" i="10"/>
  <c r="M40" i="10"/>
  <c r="DS235" i="4"/>
  <c r="D105" i="10"/>
  <c r="DT13" i="7"/>
  <c r="DT115" i="7" s="1"/>
  <c r="DT146" i="7" s="1"/>
  <c r="DS146" i="7"/>
  <c r="D39" i="10"/>
  <c r="E39" i="10"/>
  <c r="F39" i="10"/>
  <c r="G39" i="10"/>
  <c r="H39" i="10"/>
  <c r="I39" i="10"/>
  <c r="J39" i="10"/>
  <c r="K39" i="10"/>
  <c r="L39" i="10"/>
  <c r="M39" i="10"/>
  <c r="DT33" i="7"/>
  <c r="DT135" i="7" s="1"/>
  <c r="DT147" i="7" s="1"/>
  <c r="DS147" i="7"/>
  <c r="DT109" i="7"/>
  <c r="DS73" i="8" s="1"/>
  <c r="M67" i="27" s="1"/>
  <c r="B41" i="13"/>
  <c r="DS127" i="8"/>
  <c r="DT155" i="7"/>
  <c r="BN11" i="7"/>
  <c r="BM143" i="7"/>
  <c r="BM148" i="7"/>
  <c r="D41" i="10"/>
  <c r="E41" i="10"/>
  <c r="F41" i="10"/>
  <c r="G41" i="10"/>
  <c r="H41" i="10"/>
  <c r="I41" i="10"/>
  <c r="J41" i="10"/>
  <c r="K41" i="10"/>
  <c r="L41" i="10"/>
  <c r="M41" i="10"/>
  <c r="BK94" i="8"/>
  <c r="H82" i="10"/>
  <c r="H83" i="10" s="1"/>
  <c r="G32" i="20" s="1"/>
  <c r="G25" i="20" l="1"/>
  <c r="G26" i="20"/>
  <c r="F25" i="20"/>
  <c r="F26" i="20"/>
  <c r="E25" i="20"/>
  <c r="E26" i="20"/>
  <c r="D25" i="20"/>
  <c r="D26" i="20"/>
  <c r="C25" i="20"/>
  <c r="C26" i="20"/>
  <c r="EB1" i="24"/>
  <c r="EA2" i="24"/>
  <c r="D29" i="10"/>
  <c r="D16" i="10"/>
  <c r="DS38" i="8"/>
  <c r="DS47" i="8" s="1"/>
  <c r="DS35" i="8"/>
  <c r="D62" i="10"/>
  <c r="C15" i="20" s="1"/>
  <c r="E62" i="10"/>
  <c r="D15" i="20" s="1"/>
  <c r="F62" i="10"/>
  <c r="E15" i="20" s="1"/>
  <c r="G62" i="10"/>
  <c r="F15" i="20" s="1"/>
  <c r="H62" i="10"/>
  <c r="G15" i="20" s="1"/>
  <c r="I62" i="10"/>
  <c r="J62" i="10"/>
  <c r="K62" i="10"/>
  <c r="L62" i="10"/>
  <c r="M62" i="10"/>
  <c r="D61" i="10"/>
  <c r="C14" i="20" s="1"/>
  <c r="E61" i="10"/>
  <c r="D14" i="20" s="1"/>
  <c r="F61" i="10"/>
  <c r="E14" i="20" s="1"/>
  <c r="G61" i="10"/>
  <c r="F14" i="20" s="1"/>
  <c r="H61" i="10"/>
  <c r="G14" i="20" s="1"/>
  <c r="I61" i="10"/>
  <c r="J61" i="10"/>
  <c r="K61" i="10"/>
  <c r="L61" i="10"/>
  <c r="M61" i="10"/>
  <c r="DR48" i="8"/>
  <c r="DR72" i="8"/>
  <c r="DR75" i="8" s="1"/>
  <c r="DS40" i="5" s="1"/>
  <c r="L93" i="10"/>
  <c r="L95" i="10" s="1"/>
  <c r="DS121" i="8"/>
  <c r="M108" i="10" s="1"/>
  <c r="DJ41" i="6"/>
  <c r="DS92" i="8"/>
  <c r="DR91" i="8"/>
  <c r="DS91" i="8"/>
  <c r="M47" i="27"/>
  <c r="DR92" i="8"/>
  <c r="EC4" i="24"/>
  <c r="EB3" i="24"/>
  <c r="EB8" i="24"/>
  <c r="EB78" i="24"/>
  <c r="EB112" i="24"/>
  <c r="D108" i="10"/>
  <c r="E108" i="10"/>
  <c r="F108" i="10"/>
  <c r="G108" i="10"/>
  <c r="H108" i="10"/>
  <c r="I108" i="10"/>
  <c r="J108" i="10"/>
  <c r="K108" i="10"/>
  <c r="L108" i="10"/>
  <c r="D107" i="10"/>
  <c r="E107" i="10"/>
  <c r="F107" i="10"/>
  <c r="G107" i="10"/>
  <c r="H107" i="10"/>
  <c r="I107" i="10"/>
  <c r="J107" i="10"/>
  <c r="K107" i="10"/>
  <c r="L107" i="10"/>
  <c r="M107" i="10"/>
  <c r="DS129" i="8"/>
  <c r="D114" i="10"/>
  <c r="D116" i="10" s="1"/>
  <c r="C46" i="20" s="1"/>
  <c r="E114" i="10"/>
  <c r="E116" i="10" s="1"/>
  <c r="D46" i="20" s="1"/>
  <c r="F114" i="10"/>
  <c r="F116" i="10" s="1"/>
  <c r="E46" i="20" s="1"/>
  <c r="G114" i="10"/>
  <c r="G116" i="10" s="1"/>
  <c r="F46" i="20" s="1"/>
  <c r="H114" i="10"/>
  <c r="H116" i="10" s="1"/>
  <c r="G46" i="20" s="1"/>
  <c r="I114" i="10"/>
  <c r="I116" i="10" s="1"/>
  <c r="H18" i="15" s="1"/>
  <c r="J114" i="10"/>
  <c r="J116" i="10" s="1"/>
  <c r="I18" i="15" s="1"/>
  <c r="K114" i="10"/>
  <c r="K116" i="10" s="1"/>
  <c r="J18" i="15" s="1"/>
  <c r="L114" i="10"/>
  <c r="L116" i="10" s="1"/>
  <c r="K18" i="15" s="1"/>
  <c r="M114" i="10"/>
  <c r="M116" i="10" s="1"/>
  <c r="L18" i="15" s="1"/>
  <c r="BN113" i="7"/>
  <c r="BN41" i="7"/>
  <c r="BL93" i="8"/>
  <c r="BL94" i="8" s="1"/>
  <c r="BM149" i="7"/>
  <c r="D42" i="10"/>
  <c r="C9" i="12" s="1"/>
  <c r="E42" i="10"/>
  <c r="F42" i="10"/>
  <c r="G42" i="10"/>
  <c r="H42" i="10"/>
  <c r="I42" i="10"/>
  <c r="I59" i="10" s="1"/>
  <c r="J42" i="10"/>
  <c r="J59" i="10" s="1"/>
  <c r="K42" i="10"/>
  <c r="K59" i="10" s="1"/>
  <c r="L42" i="10"/>
  <c r="L59" i="10" s="1"/>
  <c r="DH99" i="8"/>
  <c r="DH104" i="8"/>
  <c r="DH106" i="8" s="1"/>
  <c r="D64" i="10"/>
  <c r="C18" i="20" s="1"/>
  <c r="DT19" i="5" l="1"/>
  <c r="M32" i="27"/>
  <c r="G59" i="10"/>
  <c r="F12" i="20" s="1"/>
  <c r="F9" i="12"/>
  <c r="F59" i="10"/>
  <c r="E12" i="20" s="1"/>
  <c r="E9" i="12"/>
  <c r="E59" i="10"/>
  <c r="D12" i="20" s="1"/>
  <c r="D9" i="12"/>
  <c r="H59" i="10"/>
  <c r="G12" i="20" s="1"/>
  <c r="G9" i="12"/>
  <c r="C12" i="12"/>
  <c r="D59" i="10"/>
  <c r="C12" i="20" s="1"/>
  <c r="EB2" i="24"/>
  <c r="EC1" i="24"/>
  <c r="E26" i="10"/>
  <c r="D9" i="20" s="1"/>
  <c r="F26" i="10"/>
  <c r="E9" i="20" s="1"/>
  <c r="G26" i="10"/>
  <c r="F9" i="20" s="1"/>
  <c r="H26" i="10"/>
  <c r="G9" i="20" s="1"/>
  <c r="I26" i="10"/>
  <c r="J26" i="10"/>
  <c r="K26" i="10"/>
  <c r="L26" i="10"/>
  <c r="M26" i="10"/>
  <c r="D26" i="10"/>
  <c r="C9" i="20" s="1"/>
  <c r="DS48" i="8"/>
  <c r="M64" i="27"/>
  <c r="DK41" i="6"/>
  <c r="J12" i="15"/>
  <c r="I12" i="15"/>
  <c r="K12" i="15"/>
  <c r="H12" i="15"/>
  <c r="G12" i="15"/>
  <c r="F12" i="15"/>
  <c r="E12" i="15"/>
  <c r="D12" i="15"/>
  <c r="C12" i="15"/>
  <c r="M42" i="10"/>
  <c r="M59" i="10" s="1"/>
  <c r="M81" i="10"/>
  <c r="M80" i="10"/>
  <c r="ED4" i="24"/>
  <c r="EC8" i="24"/>
  <c r="EC3" i="24"/>
  <c r="EC78" i="24"/>
  <c r="EC112" i="24"/>
  <c r="G18" i="15"/>
  <c r="BN148" i="7"/>
  <c r="BN143" i="7"/>
  <c r="BO11" i="7"/>
  <c r="DI99" i="8"/>
  <c r="DI104" i="8"/>
  <c r="DI106" i="8" s="1"/>
  <c r="F18" i="15"/>
  <c r="E18" i="15"/>
  <c r="D18" i="15"/>
  <c r="C18" i="15"/>
  <c r="D109" i="10"/>
  <c r="G8" i="12" l="1"/>
  <c r="F8" i="12"/>
  <c r="E8" i="12"/>
  <c r="D8" i="12"/>
  <c r="D25" i="10"/>
  <c r="D34" i="10" s="1"/>
  <c r="C8" i="12"/>
  <c r="C10" i="12" s="1"/>
  <c r="C11" i="12" s="1"/>
  <c r="C13" i="12" s="1"/>
  <c r="C14" i="12" s="1"/>
  <c r="EC2" i="24"/>
  <c r="ED1" i="24"/>
  <c r="C56" i="20"/>
  <c r="C55" i="20" s="1"/>
  <c r="B38" i="13"/>
  <c r="C10" i="20"/>
  <c r="C27" i="20" s="1"/>
  <c r="D35" i="10"/>
  <c r="B22" i="13" s="1"/>
  <c r="DS72" i="8"/>
  <c r="DS75" i="8" s="1"/>
  <c r="DT40" i="5" s="1"/>
  <c r="DL41" i="6"/>
  <c r="L12" i="15"/>
  <c r="EE4" i="24"/>
  <c r="ED3" i="24"/>
  <c r="ED8" i="24"/>
  <c r="ED112" i="24"/>
  <c r="ED78" i="24"/>
  <c r="DJ99" i="8"/>
  <c r="DJ104" i="8"/>
  <c r="DJ106" i="8" s="1"/>
  <c r="BO41" i="7"/>
  <c r="BO113" i="7"/>
  <c r="BM93" i="8"/>
  <c r="BM94" i="8" s="1"/>
  <c r="BN149" i="7"/>
  <c r="C44" i="27" l="1"/>
  <c r="C54" i="27"/>
  <c r="D63" i="27"/>
  <c r="D57" i="27"/>
  <c r="L23" i="27"/>
  <c r="D19" i="27"/>
  <c r="C61" i="27"/>
  <c r="C47" i="27"/>
  <c r="D62" i="27"/>
  <c r="D47" i="27"/>
  <c r="D32" i="27"/>
  <c r="C21" i="27"/>
  <c r="C53" i="27"/>
  <c r="C51" i="27"/>
  <c r="C63" i="27"/>
  <c r="K18" i="27"/>
  <c r="C46" i="27"/>
  <c r="D52" i="27"/>
  <c r="K23" i="27"/>
  <c r="C60" i="27"/>
  <c r="D18" i="27"/>
  <c r="K19" i="27"/>
  <c r="D49" i="27"/>
  <c r="L21" i="27"/>
  <c r="D44" i="27"/>
  <c r="C59" i="27"/>
  <c r="C56" i="27"/>
  <c r="C23" i="27"/>
  <c r="D53" i="27"/>
  <c r="L68" i="27"/>
  <c r="L20" i="27"/>
  <c r="C57" i="27"/>
  <c r="D56" i="27"/>
  <c r="C52" i="27"/>
  <c r="D51" i="27"/>
  <c r="C68" i="27"/>
  <c r="D59" i="27"/>
  <c r="L18" i="27"/>
  <c r="D21" i="27"/>
  <c r="D23" i="27"/>
  <c r="C20" i="27"/>
  <c r="D45" i="27"/>
  <c r="C62" i="27"/>
  <c r="C48" i="27"/>
  <c r="C58" i="27"/>
  <c r="D61" i="27"/>
  <c r="D58" i="27"/>
  <c r="D54" i="27"/>
  <c r="K32" i="27"/>
  <c r="K20" i="27"/>
  <c r="D68" i="27"/>
  <c r="C55" i="27"/>
  <c r="D55" i="27"/>
  <c r="C32" i="27"/>
  <c r="C50" i="27"/>
  <c r="D17" i="27"/>
  <c r="C49" i="27"/>
  <c r="K68" i="27"/>
  <c r="K21" i="27"/>
  <c r="C45" i="27"/>
  <c r="D60" i="27"/>
  <c r="D20" i="27"/>
  <c r="L19" i="27"/>
  <c r="C19" i="27"/>
  <c r="L32" i="27"/>
  <c r="D50" i="27"/>
  <c r="D48" i="27"/>
  <c r="C18" i="27"/>
  <c r="D46" i="27"/>
  <c r="D67" i="27"/>
  <c r="L67" i="27"/>
  <c r="C67" i="27"/>
  <c r="K67" i="27"/>
  <c r="L47" i="27"/>
  <c r="K62" i="27"/>
  <c r="K58" i="27"/>
  <c r="L62" i="27"/>
  <c r="L48" i="27"/>
  <c r="L45" i="27"/>
  <c r="P45" i="27" s="1"/>
  <c r="Q45" i="27" s="1"/>
  <c r="K51" i="27"/>
  <c r="L49" i="27"/>
  <c r="L51" i="27"/>
  <c r="K53" i="27"/>
  <c r="K48" i="27"/>
  <c r="K47" i="27"/>
  <c r="K52" i="27"/>
  <c r="K49" i="27"/>
  <c r="L44" i="27"/>
  <c r="K57" i="27"/>
  <c r="K44" i="27"/>
  <c r="K56" i="27"/>
  <c r="L61" i="27"/>
  <c r="P61" i="27" s="1"/>
  <c r="Q61" i="27" s="1"/>
  <c r="L54" i="27"/>
  <c r="L55" i="27"/>
  <c r="P55" i="27" s="1"/>
  <c r="Q55" i="27" s="1"/>
  <c r="L57" i="27"/>
  <c r="P57" i="27" s="1"/>
  <c r="Q57" i="27" s="1"/>
  <c r="K59" i="27"/>
  <c r="L59" i="27"/>
  <c r="K63" i="27"/>
  <c r="K46" i="27"/>
  <c r="L46" i="27"/>
  <c r="L53" i="27"/>
  <c r="L58" i="27"/>
  <c r="K60" i="27"/>
  <c r="K45" i="27"/>
  <c r="K50" i="27"/>
  <c r="K61" i="27"/>
  <c r="L63" i="27"/>
  <c r="L50" i="27"/>
  <c r="L52" i="27"/>
  <c r="L60" i="27"/>
  <c r="P60" i="27" s="1"/>
  <c r="Q60" i="27" s="1"/>
  <c r="K55" i="27"/>
  <c r="L56" i="27"/>
  <c r="K54" i="27"/>
  <c r="ED2" i="24"/>
  <c r="EE1" i="24"/>
  <c r="EE2" i="24" s="1"/>
  <c r="C11" i="20"/>
  <c r="B23" i="13"/>
  <c r="D36" i="10"/>
  <c r="B21" i="13" s="1"/>
  <c r="C62" i="20"/>
  <c r="D60" i="10"/>
  <c r="DM41" i="6"/>
  <c r="DL104" i="8" s="1"/>
  <c r="DL106" i="8" s="1"/>
  <c r="EE8" i="24"/>
  <c r="EE3" i="24"/>
  <c r="EE78" i="24"/>
  <c r="EE112" i="24"/>
  <c r="DK99" i="8"/>
  <c r="DK104" i="8"/>
  <c r="DK106" i="8" s="1"/>
  <c r="BO143" i="7"/>
  <c r="BO148" i="7"/>
  <c r="BP11" i="7"/>
  <c r="D22" i="27" l="1"/>
  <c r="H22" i="27" s="1"/>
  <c r="I22" i="27" s="1"/>
  <c r="F21" i="27"/>
  <c r="G21" i="27" s="1"/>
  <c r="H21" i="27"/>
  <c r="I21" i="27" s="1"/>
  <c r="N18" i="27"/>
  <c r="O18" i="27" s="1"/>
  <c r="F19" i="27"/>
  <c r="G19" i="27" s="1"/>
  <c r="H19" i="27"/>
  <c r="I19" i="27" s="1"/>
  <c r="F20" i="27"/>
  <c r="G20" i="27" s="1"/>
  <c r="H20" i="27"/>
  <c r="I20" i="27" s="1"/>
  <c r="N67" i="27"/>
  <c r="O67" i="27" s="1"/>
  <c r="P67" i="27"/>
  <c r="Q67" i="27" s="1"/>
  <c r="F18" i="27"/>
  <c r="G18" i="27" s="1"/>
  <c r="H18" i="27"/>
  <c r="I18" i="27" s="1"/>
  <c r="N61" i="27"/>
  <c r="O61" i="27" s="1"/>
  <c r="D63" i="10"/>
  <c r="B49" i="13" s="1"/>
  <c r="B24" i="13"/>
  <c r="N55" i="27"/>
  <c r="O55" i="27" s="1"/>
  <c r="N45" i="27"/>
  <c r="O45" i="27" s="1"/>
  <c r="H45" i="27"/>
  <c r="I45" i="27" s="1"/>
  <c r="F45" i="27"/>
  <c r="G45" i="27" s="1"/>
  <c r="N58" i="27"/>
  <c r="O58" i="27" s="1"/>
  <c r="P58" i="27"/>
  <c r="Q58" i="27" s="1"/>
  <c r="N57" i="27"/>
  <c r="O57" i="27" s="1"/>
  <c r="F63" i="27"/>
  <c r="G63" i="27" s="1"/>
  <c r="H63" i="27"/>
  <c r="I63" i="27" s="1"/>
  <c r="H54" i="27"/>
  <c r="I54" i="27" s="1"/>
  <c r="F54" i="27"/>
  <c r="G54" i="27" s="1"/>
  <c r="F46" i="27"/>
  <c r="G46" i="27" s="1"/>
  <c r="H46" i="27"/>
  <c r="I46" i="27" s="1"/>
  <c r="H50" i="27"/>
  <c r="I50" i="27" s="1"/>
  <c r="F50" i="27"/>
  <c r="G50" i="27" s="1"/>
  <c r="N52" i="27"/>
  <c r="O52" i="27" s="1"/>
  <c r="P52" i="27"/>
  <c r="Q52" i="27" s="1"/>
  <c r="N59" i="27"/>
  <c r="O59" i="27" s="1"/>
  <c r="P59" i="27"/>
  <c r="Q59" i="27" s="1"/>
  <c r="F49" i="27"/>
  <c r="G49" i="27" s="1"/>
  <c r="H49" i="27"/>
  <c r="I49" i="27" s="1"/>
  <c r="H59" i="27"/>
  <c r="I59" i="27" s="1"/>
  <c r="F59" i="27"/>
  <c r="G59" i="27" s="1"/>
  <c r="N56" i="27"/>
  <c r="O56" i="27" s="1"/>
  <c r="P56" i="27"/>
  <c r="Q56" i="27" s="1"/>
  <c r="N50" i="27"/>
  <c r="O50" i="27" s="1"/>
  <c r="P50" i="27"/>
  <c r="Q50" i="27" s="1"/>
  <c r="F58" i="27"/>
  <c r="G58" i="27" s="1"/>
  <c r="H58" i="27"/>
  <c r="I58" i="27" s="1"/>
  <c r="N60" i="27"/>
  <c r="O60" i="27" s="1"/>
  <c r="H56" i="27"/>
  <c r="I56" i="27" s="1"/>
  <c r="F56" i="27"/>
  <c r="G56" i="27" s="1"/>
  <c r="N51" i="27"/>
  <c r="O51" i="27" s="1"/>
  <c r="P51" i="27"/>
  <c r="Q51" i="27" s="1"/>
  <c r="N48" i="27"/>
  <c r="O48" i="27" s="1"/>
  <c r="P48" i="27"/>
  <c r="Q48" i="27" s="1"/>
  <c r="H48" i="27"/>
  <c r="I48" i="27" s="1"/>
  <c r="F48" i="27"/>
  <c r="G48" i="27" s="1"/>
  <c r="F57" i="27"/>
  <c r="G57" i="27" s="1"/>
  <c r="H57" i="27"/>
  <c r="I57" i="27" s="1"/>
  <c r="N68" i="27"/>
  <c r="O68" i="27" s="1"/>
  <c r="P68" i="27"/>
  <c r="Q68" i="27" s="1"/>
  <c r="N46" i="27"/>
  <c r="O46" i="27" s="1"/>
  <c r="P46" i="27"/>
  <c r="Q46" i="27" s="1"/>
  <c r="K64" i="27"/>
  <c r="N47" i="27"/>
  <c r="O47" i="27" s="1"/>
  <c r="P47" i="27"/>
  <c r="Q47" i="27" s="1"/>
  <c r="N53" i="27"/>
  <c r="O53" i="27" s="1"/>
  <c r="P53" i="27"/>
  <c r="Q53" i="27" s="1"/>
  <c r="C64" i="27"/>
  <c r="F55" i="27"/>
  <c r="G55" i="27" s="1"/>
  <c r="H55" i="27"/>
  <c r="I55" i="27" s="1"/>
  <c r="N49" i="27"/>
  <c r="O49" i="27" s="1"/>
  <c r="P49" i="27"/>
  <c r="Q49" i="27" s="1"/>
  <c r="H44" i="27"/>
  <c r="F44" i="27"/>
  <c r="D64" i="27"/>
  <c r="F51" i="27"/>
  <c r="G51" i="27" s="1"/>
  <c r="H51" i="27"/>
  <c r="I51" i="27" s="1"/>
  <c r="N44" i="27"/>
  <c r="L64" i="27"/>
  <c r="P44" i="27"/>
  <c r="N62" i="27"/>
  <c r="O62" i="27" s="1"/>
  <c r="P62" i="27"/>
  <c r="Q62" i="27" s="1"/>
  <c r="H68" i="27"/>
  <c r="I68" i="27" s="1"/>
  <c r="N63" i="27"/>
  <c r="O63" i="27" s="1"/>
  <c r="P63" i="27"/>
  <c r="Q63" i="27" s="1"/>
  <c r="F61" i="27"/>
  <c r="G61" i="27" s="1"/>
  <c r="H61" i="27"/>
  <c r="I61" i="27" s="1"/>
  <c r="H52" i="27"/>
  <c r="I52" i="27" s="1"/>
  <c r="F52" i="27"/>
  <c r="G52" i="27" s="1"/>
  <c r="N54" i="27"/>
  <c r="O54" i="27" s="1"/>
  <c r="P54" i="27"/>
  <c r="Q54" i="27" s="1"/>
  <c r="F47" i="27"/>
  <c r="G47" i="27" s="1"/>
  <c r="H47" i="27"/>
  <c r="I47" i="27" s="1"/>
  <c r="H62" i="27"/>
  <c r="I62" i="27" s="1"/>
  <c r="F62" i="27"/>
  <c r="G62" i="27" s="1"/>
  <c r="F60" i="27"/>
  <c r="G60" i="27" s="1"/>
  <c r="H60" i="27"/>
  <c r="I60" i="27" s="1"/>
  <c r="H53" i="27"/>
  <c r="I53" i="27" s="1"/>
  <c r="F53" i="27"/>
  <c r="G53" i="27" s="1"/>
  <c r="C13" i="20"/>
  <c r="DL99" i="8"/>
  <c r="DN41" i="6"/>
  <c r="BP113" i="7"/>
  <c r="BP41" i="7"/>
  <c r="BN93" i="8"/>
  <c r="BN94" i="8" s="1"/>
  <c r="BO149" i="7"/>
  <c r="D65" i="10" l="1"/>
  <c r="B34" i="13" s="1"/>
  <c r="B139" i="14"/>
  <c r="C9" i="15"/>
  <c r="C10" i="15" s="1"/>
  <c r="C11" i="15" s="1"/>
  <c r="C13" i="15" s="1"/>
  <c r="C20" i="15" s="1"/>
  <c r="C25" i="15" s="1"/>
  <c r="C27" i="15" s="1"/>
  <c r="B30" i="13"/>
  <c r="F64" i="27"/>
  <c r="G64" i="27" s="1"/>
  <c r="G44" i="27"/>
  <c r="I44" i="27"/>
  <c r="H64" i="27"/>
  <c r="I64" i="27" s="1"/>
  <c r="Q44" i="27"/>
  <c r="P64" i="27"/>
  <c r="O44" i="27"/>
  <c r="O64" i="27" s="1"/>
  <c r="N64" i="27"/>
  <c r="E87" i="27" s="1"/>
  <c r="C16" i="20"/>
  <c r="C17" i="20" s="1"/>
  <c r="C63" i="20"/>
  <c r="DO41" i="6"/>
  <c r="BP148" i="7"/>
  <c r="BP143" i="7"/>
  <c r="BQ11" i="7"/>
  <c r="DM99" i="8"/>
  <c r="DM104" i="8"/>
  <c r="DM106" i="8" s="1"/>
  <c r="C19" i="20" l="1"/>
  <c r="C64" i="20" s="1"/>
  <c r="D66" i="10"/>
  <c r="B141" i="14"/>
  <c r="B35" i="13"/>
  <c r="B56" i="13"/>
  <c r="B87" i="27"/>
  <c r="Q64" i="27"/>
  <c r="DP41" i="6"/>
  <c r="DO104" i="8" s="1"/>
  <c r="DO106" i="8" s="1"/>
  <c r="BO93" i="8"/>
  <c r="BO94" i="8" s="1"/>
  <c r="BP149" i="7"/>
  <c r="BQ113" i="7"/>
  <c r="BQ41" i="7"/>
  <c r="DN99" i="8"/>
  <c r="DN104" i="8"/>
  <c r="DN106" i="8" s="1"/>
  <c r="C20" i="20" l="1"/>
  <c r="DO99" i="8"/>
  <c r="DQ41" i="6"/>
  <c r="DP104" i="8" s="1"/>
  <c r="DP106" i="8" s="1"/>
  <c r="BR11" i="7"/>
  <c r="BQ143" i="7"/>
  <c r="BQ148" i="7"/>
  <c r="DP99" i="8" l="1"/>
  <c r="DR41" i="6"/>
  <c r="BQ149" i="7"/>
  <c r="BP93" i="8"/>
  <c r="BP94" i="8" s="1"/>
  <c r="BR113" i="7"/>
  <c r="BR41" i="7"/>
  <c r="DS41" i="6" l="1"/>
  <c r="DQ99" i="8"/>
  <c r="DQ104" i="8"/>
  <c r="DQ106" i="8" s="1"/>
  <c r="BR143" i="7"/>
  <c r="BS11" i="7"/>
  <c r="BR148" i="7"/>
  <c r="DT41" i="6" l="1"/>
  <c r="DS99" i="8" s="1"/>
  <c r="M88" i="10" s="1"/>
  <c r="BS113" i="7"/>
  <c r="BS41" i="7"/>
  <c r="DR99" i="8"/>
  <c r="DR104" i="8"/>
  <c r="DR106" i="8" s="1"/>
  <c r="BR149" i="7"/>
  <c r="BQ93" i="8"/>
  <c r="BQ94" i="8" s="1"/>
  <c r="DS104" i="8" l="1"/>
  <c r="DS106" i="8" s="1"/>
  <c r="BS143" i="7"/>
  <c r="BS148" i="7"/>
  <c r="BT11" i="7"/>
  <c r="M93" i="10" l="1"/>
  <c r="BT113" i="7"/>
  <c r="BT41" i="7"/>
  <c r="BR93" i="8"/>
  <c r="BR94" i="8" s="1"/>
  <c r="BS149" i="7"/>
  <c r="M95" i="10" l="1"/>
  <c r="E34" i="15"/>
  <c r="BT143" i="7"/>
  <c r="BU11" i="7"/>
  <c r="BT148" i="7"/>
  <c r="BS93" i="8" l="1"/>
  <c r="BS94" i="8" s="1"/>
  <c r="BT149" i="7"/>
  <c r="BU41" i="7"/>
  <c r="BU113" i="7"/>
  <c r="BU143" i="7" l="1"/>
  <c r="BV11" i="7"/>
  <c r="BU148" i="7"/>
  <c r="BT93" i="8" l="1"/>
  <c r="BT94" i="8" s="1"/>
  <c r="BU149" i="7"/>
  <c r="BV113" i="7"/>
  <c r="BV41" i="7"/>
  <c r="BV143" i="7" l="1"/>
  <c r="BW11" i="7"/>
  <c r="BV148" i="7"/>
  <c r="BU93" i="8" l="1"/>
  <c r="BU94" i="8" s="1"/>
  <c r="BV149" i="7"/>
  <c r="BW113" i="7"/>
  <c r="BW41" i="7"/>
  <c r="BW148" i="7" l="1"/>
  <c r="BW143" i="7"/>
  <c r="BX11" i="7"/>
  <c r="BX41" i="7" l="1"/>
  <c r="BX113" i="7"/>
  <c r="BV93" i="8"/>
  <c r="BV94" i="8" s="1"/>
  <c r="BW149" i="7"/>
  <c r="BX143" i="7" l="1"/>
  <c r="BX148" i="7"/>
  <c r="BY11" i="7"/>
  <c r="BX149" i="7" l="1"/>
  <c r="BW93" i="8"/>
  <c r="BY41" i="7"/>
  <c r="BY113" i="7"/>
  <c r="BY143" i="7" l="1"/>
  <c r="BZ11" i="7"/>
  <c r="BY148" i="7"/>
  <c r="I82" i="10"/>
  <c r="I83" i="10" s="1"/>
  <c r="BW94" i="8"/>
  <c r="BY149" i="7" l="1"/>
  <c r="BX93" i="8"/>
  <c r="BX94" i="8" s="1"/>
  <c r="BZ41" i="7"/>
  <c r="BZ113" i="7"/>
  <c r="BZ143" i="7" l="1"/>
  <c r="BZ148" i="7"/>
  <c r="CA11" i="7"/>
  <c r="CA41" i="7" l="1"/>
  <c r="CA113" i="7"/>
  <c r="BZ149" i="7"/>
  <c r="BY93" i="8"/>
  <c r="BY94" i="8" s="1"/>
  <c r="CA148" i="7" l="1"/>
  <c r="CA143" i="7"/>
  <c r="CB11" i="7"/>
  <c r="CB113" i="7" l="1"/>
  <c r="CB41" i="7"/>
  <c r="CA149" i="7"/>
  <c r="BZ93" i="8"/>
  <c r="BZ94" i="8" s="1"/>
  <c r="CB148" i="7" l="1"/>
  <c r="CB143" i="7"/>
  <c r="CC11" i="7"/>
  <c r="CC41" i="7" l="1"/>
  <c r="CC113" i="7"/>
  <c r="CB149" i="7"/>
  <c r="CA93" i="8"/>
  <c r="CA94" i="8" s="1"/>
  <c r="CC148" i="7" l="1"/>
  <c r="CC143" i="7"/>
  <c r="CD11" i="7"/>
  <c r="CD113" i="7" l="1"/>
  <c r="CD41" i="7"/>
  <c r="CC149" i="7"/>
  <c r="CB93" i="8"/>
  <c r="CB94" i="8" s="1"/>
  <c r="CD143" i="7" l="1"/>
  <c r="CE11" i="7"/>
  <c r="CD148" i="7"/>
  <c r="CC93" i="8" l="1"/>
  <c r="CC94" i="8" s="1"/>
  <c r="CD149" i="7"/>
  <c r="CE41" i="7"/>
  <c r="CE113" i="7"/>
  <c r="CE148" i="7" l="1"/>
  <c r="CF11" i="7"/>
  <c r="CE143" i="7"/>
  <c r="CF113" i="7" l="1"/>
  <c r="CF41" i="7"/>
  <c r="CE149" i="7"/>
  <c r="CD93" i="8"/>
  <c r="CD94" i="8" s="1"/>
  <c r="CF148" i="7" l="1"/>
  <c r="CF143" i="7"/>
  <c r="CG11" i="7"/>
  <c r="CG113" i="7" l="1"/>
  <c r="CG41" i="7"/>
  <c r="CE93" i="8"/>
  <c r="CE94" i="8" s="1"/>
  <c r="CF149" i="7"/>
  <c r="CH11" i="7" l="1"/>
  <c r="CG143" i="7"/>
  <c r="CG148" i="7"/>
  <c r="CG149" i="7" l="1"/>
  <c r="CF93" i="8"/>
  <c r="CF94" i="8" s="1"/>
  <c r="CH113" i="7"/>
  <c r="CH41" i="7"/>
  <c r="CH143" i="7" l="1"/>
  <c r="CI11" i="7"/>
  <c r="CH148" i="7"/>
  <c r="CG93" i="8" l="1"/>
  <c r="CG94" i="8" s="1"/>
  <c r="CH149" i="7"/>
  <c r="CI113" i="7"/>
  <c r="CI41" i="7"/>
  <c r="CI143" i="7" l="1"/>
  <c r="CJ11" i="7"/>
  <c r="CI148" i="7"/>
  <c r="CH93" i="8" l="1"/>
  <c r="CH94" i="8" s="1"/>
  <c r="CI149" i="7"/>
  <c r="CJ41" i="7"/>
  <c r="CJ113" i="7"/>
  <c r="CK11" i="7" l="1"/>
  <c r="CJ148" i="7"/>
  <c r="CJ143" i="7"/>
  <c r="CJ149" i="7" l="1"/>
  <c r="CI93" i="8"/>
  <c r="CK113" i="7"/>
  <c r="CK41" i="7"/>
  <c r="CK148" i="7" l="1"/>
  <c r="CK143" i="7"/>
  <c r="CL11" i="7"/>
  <c r="J82" i="10"/>
  <c r="J83" i="10" s="1"/>
  <c r="CI94" i="8"/>
  <c r="CL113" i="7" l="1"/>
  <c r="CL41" i="7"/>
  <c r="CK149" i="7"/>
  <c r="CJ93" i="8"/>
  <c r="CJ94" i="8" s="1"/>
  <c r="CL143" i="7" l="1"/>
  <c r="CL148" i="7"/>
  <c r="CM11" i="7"/>
  <c r="CK93" i="8" l="1"/>
  <c r="CK94" i="8" s="1"/>
  <c r="CL149" i="7"/>
  <c r="CM113" i="7"/>
  <c r="CM41" i="7"/>
  <c r="CN11" i="7" l="1"/>
  <c r="CM143" i="7"/>
  <c r="CM148" i="7"/>
  <c r="CL93" i="8" l="1"/>
  <c r="CL94" i="8" s="1"/>
  <c r="CM149" i="7"/>
  <c r="CN113" i="7"/>
  <c r="CN41" i="7"/>
  <c r="D106" i="10"/>
  <c r="D111" i="10" s="1"/>
  <c r="C45" i="20" s="1"/>
  <c r="CN148" i="7" l="1"/>
  <c r="CN143" i="7"/>
  <c r="CO11" i="7"/>
  <c r="D126" i="10"/>
  <c r="CO41" i="7" l="1"/>
  <c r="CO113" i="7"/>
  <c r="CM93" i="8"/>
  <c r="CM94" i="8" s="1"/>
  <c r="CN149" i="7"/>
  <c r="B143" i="14"/>
  <c r="D127" i="10"/>
  <c r="C60" i="20"/>
  <c r="C48" i="20"/>
  <c r="CP11" i="7" l="1"/>
  <c r="CO143" i="7"/>
  <c r="CO148" i="7"/>
  <c r="E125" i="10"/>
  <c r="D73" i="10"/>
  <c r="C30" i="20" s="1"/>
  <c r="CN93" i="8" l="1"/>
  <c r="CN94" i="8" s="1"/>
  <c r="CO149" i="7"/>
  <c r="CP113" i="7"/>
  <c r="CP41" i="7"/>
  <c r="B144" i="14"/>
  <c r="B54" i="13"/>
  <c r="D77" i="10"/>
  <c r="CP143" i="7" l="1"/>
  <c r="CQ11" i="7"/>
  <c r="CP148" i="7"/>
  <c r="B53" i="13"/>
  <c r="B48" i="13"/>
  <c r="B28" i="13"/>
  <c r="B27" i="13"/>
  <c r="C54" i="20"/>
  <c r="C53" i="20"/>
  <c r="D84" i="10"/>
  <c r="B31" i="13" l="1"/>
  <c r="C33" i="20"/>
  <c r="A23" i="5"/>
  <c r="P187" i="21"/>
  <c r="CO93" i="8"/>
  <c r="CO94" i="8" s="1"/>
  <c r="CP149" i="7"/>
  <c r="CQ113" i="7"/>
  <c r="CQ41" i="7"/>
  <c r="B52" i="13"/>
  <c r="B16" i="13"/>
  <c r="B29" i="13"/>
  <c r="B10" i="13"/>
  <c r="B15" i="13"/>
  <c r="D101" i="10"/>
  <c r="B11" i="13"/>
  <c r="CQ143" i="7" l="1"/>
  <c r="CR11" i="7"/>
  <c r="CQ148" i="7"/>
  <c r="B12" i="13"/>
  <c r="B13" i="13" s="1"/>
  <c r="B14" i="13" s="1"/>
  <c r="C38" i="20"/>
  <c r="C31" i="20"/>
  <c r="B17" i="13"/>
  <c r="B18" i="13" s="1"/>
  <c r="CP93" i="8" l="1"/>
  <c r="CP94" i="8" s="1"/>
  <c r="CQ149" i="7"/>
  <c r="CR113" i="7"/>
  <c r="CR41" i="7"/>
  <c r="CR148" i="7" l="1"/>
  <c r="CR143" i="7"/>
  <c r="CS11" i="7"/>
  <c r="CS113" i="7" l="1"/>
  <c r="CS41" i="7"/>
  <c r="CR149" i="7"/>
  <c r="CQ93" i="8"/>
  <c r="CQ94" i="8" s="1"/>
  <c r="CS148" i="7" l="1"/>
  <c r="CS143" i="7"/>
  <c r="CT11" i="7"/>
  <c r="CT41" i="7" l="1"/>
  <c r="CT113" i="7"/>
  <c r="CR93" i="8"/>
  <c r="CR94" i="8" s="1"/>
  <c r="CS149" i="7"/>
  <c r="CT148" i="7" l="1"/>
  <c r="CT143" i="7"/>
  <c r="CU11" i="7"/>
  <c r="CU113" i="7" l="1"/>
  <c r="CU41" i="7"/>
  <c r="CT149" i="7"/>
  <c r="CS93" i="8"/>
  <c r="CS94" i="8" s="1"/>
  <c r="CU148" i="7" l="1"/>
  <c r="CV11" i="7"/>
  <c r="CU143" i="7"/>
  <c r="CV41" i="7" l="1"/>
  <c r="CV113" i="7"/>
  <c r="CT93" i="8"/>
  <c r="CT94" i="8" s="1"/>
  <c r="CU149" i="7"/>
  <c r="CV148" i="7" l="1"/>
  <c r="CV143" i="7"/>
  <c r="CW11" i="7"/>
  <c r="CW41" i="7" l="1"/>
  <c r="CW113" i="7"/>
  <c r="CU93" i="8"/>
  <c r="CV149" i="7"/>
  <c r="CU94" i="8" l="1"/>
  <c r="K82" i="10"/>
  <c r="K83" i="10" s="1"/>
  <c r="CW143" i="7"/>
  <c r="CW148" i="7"/>
  <c r="CX11" i="7"/>
  <c r="CX113" i="7" l="1"/>
  <c r="CX41" i="7"/>
  <c r="CV93" i="8"/>
  <c r="CV94" i="8" s="1"/>
  <c r="CW149" i="7"/>
  <c r="CX148" i="7" l="1"/>
  <c r="CX143" i="7"/>
  <c r="CY11" i="7"/>
  <c r="CY113" i="7" l="1"/>
  <c r="CY41" i="7"/>
  <c r="CX149" i="7"/>
  <c r="CW93" i="8"/>
  <c r="CW94" i="8" s="1"/>
  <c r="CY143" i="7" l="1"/>
  <c r="CY148" i="7"/>
  <c r="CZ11" i="7"/>
  <c r="CZ41" i="7" l="1"/>
  <c r="CZ113" i="7"/>
  <c r="CX93" i="8"/>
  <c r="CX94" i="8" s="1"/>
  <c r="CY149" i="7"/>
  <c r="CZ143" i="7" l="1"/>
  <c r="DA11" i="7"/>
  <c r="CZ148" i="7"/>
  <c r="CY93" i="8" l="1"/>
  <c r="CY94" i="8" s="1"/>
  <c r="CZ149" i="7"/>
  <c r="DA113" i="7"/>
  <c r="DA41" i="7"/>
  <c r="DA148" i="7" l="1"/>
  <c r="DA143" i="7"/>
  <c r="DB11" i="7"/>
  <c r="DB113" i="7" l="1"/>
  <c r="DB41" i="7"/>
  <c r="CZ93" i="8"/>
  <c r="CZ94" i="8" s="1"/>
  <c r="DA149" i="7"/>
  <c r="DB148" i="7" l="1"/>
  <c r="DB143" i="7"/>
  <c r="DC11" i="7"/>
  <c r="DC113" i="7" l="1"/>
  <c r="DC41" i="7"/>
  <c r="DA93" i="8"/>
  <c r="DA94" i="8" s="1"/>
  <c r="DB149" i="7"/>
  <c r="DC148" i="7" l="1"/>
  <c r="DC143" i="7"/>
  <c r="DD11" i="7"/>
  <c r="DD113" i="7" l="1"/>
  <c r="DD41" i="7"/>
  <c r="DB93" i="8"/>
  <c r="DB94" i="8" s="1"/>
  <c r="DC149" i="7"/>
  <c r="DD143" i="7" l="1"/>
  <c r="DE11" i="7"/>
  <c r="DD148" i="7"/>
  <c r="DD149" i="7" l="1"/>
  <c r="DC93" i="8"/>
  <c r="DC94" i="8" s="1"/>
  <c r="DE41" i="7"/>
  <c r="DE113" i="7"/>
  <c r="DE143" i="7" l="1"/>
  <c r="DE148" i="7"/>
  <c r="DF11" i="7"/>
  <c r="DE149" i="7" l="1"/>
  <c r="DD93" i="8"/>
  <c r="DD94" i="8" s="1"/>
  <c r="DF41" i="7"/>
  <c r="DF113" i="7"/>
  <c r="DF148" i="7" l="1"/>
  <c r="DF143" i="7"/>
  <c r="DG11" i="7"/>
  <c r="DG113" i="7" l="1"/>
  <c r="DG41" i="7"/>
  <c r="DF149" i="7"/>
  <c r="DE93" i="8"/>
  <c r="DE94" i="8" s="1"/>
  <c r="DH11" i="7" l="1"/>
  <c r="DG148" i="7"/>
  <c r="DG143" i="7"/>
  <c r="DG149" i="7" l="1"/>
  <c r="DF93" i="8"/>
  <c r="DF94" i="8" s="1"/>
  <c r="DH41" i="7"/>
  <c r="DH113" i="7"/>
  <c r="DH148" i="7" l="1"/>
  <c r="DH143" i="7"/>
  <c r="DI11" i="7"/>
  <c r="DI113" i="7" l="1"/>
  <c r="DI41" i="7"/>
  <c r="DG93" i="8"/>
  <c r="DH149" i="7"/>
  <c r="DG94" i="8" l="1"/>
  <c r="L82" i="10"/>
  <c r="L83" i="10" s="1"/>
  <c r="DI143" i="7"/>
  <c r="DJ11" i="7"/>
  <c r="DI148" i="7"/>
  <c r="DH93" i="8" l="1"/>
  <c r="DH94" i="8" s="1"/>
  <c r="DI149" i="7"/>
  <c r="DJ113" i="7"/>
  <c r="DJ41" i="7"/>
  <c r="DJ143" i="7" l="1"/>
  <c r="DK11" i="7"/>
  <c r="DJ148" i="7"/>
  <c r="DK113" i="7" l="1"/>
  <c r="DK41" i="7"/>
  <c r="DI93" i="8"/>
  <c r="DI94" i="8" s="1"/>
  <c r="DJ149" i="7"/>
  <c r="DK143" i="7" l="1"/>
  <c r="DK148" i="7"/>
  <c r="DL11" i="7"/>
  <c r="DJ93" i="8" l="1"/>
  <c r="DJ94" i="8" s="1"/>
  <c r="DK149" i="7"/>
  <c r="DL113" i="7"/>
  <c r="DL41" i="7"/>
  <c r="DL148" i="7" l="1"/>
  <c r="DL143" i="7"/>
  <c r="DM11" i="7"/>
  <c r="DM41" i="7" l="1"/>
  <c r="DM113" i="7"/>
  <c r="DK93" i="8"/>
  <c r="DK94" i="8" s="1"/>
  <c r="DL149" i="7"/>
  <c r="DM143" i="7" l="1"/>
  <c r="DN11" i="7"/>
  <c r="DM148" i="7"/>
  <c r="DM149" i="7" l="1"/>
  <c r="DL93" i="8"/>
  <c r="DL94" i="8" s="1"/>
  <c r="DN113" i="7"/>
  <c r="DN41" i="7"/>
  <c r="DN143" i="7" l="1"/>
  <c r="DO11" i="7"/>
  <c r="DN148" i="7"/>
  <c r="DM93" i="8" l="1"/>
  <c r="DM94" i="8" s="1"/>
  <c r="DN149" i="7"/>
  <c r="DO113" i="7"/>
  <c r="DO41" i="7"/>
  <c r="DO143" i="7" l="1"/>
  <c r="DO148" i="7"/>
  <c r="DP11" i="7"/>
  <c r="DN93" i="8" l="1"/>
  <c r="DN94" i="8" s="1"/>
  <c r="DO149" i="7"/>
  <c r="DP113" i="7"/>
  <c r="DP41" i="7"/>
  <c r="DP148" i="7" l="1"/>
  <c r="DP143" i="7"/>
  <c r="DQ11" i="7"/>
  <c r="DQ41" i="7" l="1"/>
  <c r="DQ113" i="7"/>
  <c r="DP149" i="7"/>
  <c r="DO93" i="8"/>
  <c r="DO94" i="8" s="1"/>
  <c r="DR11" i="7" l="1"/>
  <c r="DQ148" i="7"/>
  <c r="DQ143" i="7"/>
  <c r="DP93" i="8" l="1"/>
  <c r="DP94" i="8" s="1"/>
  <c r="DQ149" i="7"/>
  <c r="DR113" i="7"/>
  <c r="DR41" i="7"/>
  <c r="DS11" i="7" l="1"/>
  <c r="DR148" i="7"/>
  <c r="DR143" i="7"/>
  <c r="DR149" i="7" l="1"/>
  <c r="DQ93" i="8"/>
  <c r="DQ94" i="8" s="1"/>
  <c r="DS113" i="7"/>
  <c r="DS41" i="7"/>
  <c r="DT11" i="7" l="1"/>
  <c r="DS143" i="7"/>
  <c r="DS148" i="7"/>
  <c r="DR93" i="8" l="1"/>
  <c r="DR94" i="8" s="1"/>
  <c r="DS149" i="7"/>
  <c r="DT113" i="7"/>
  <c r="DT41" i="7"/>
  <c r="DT148" i="7" l="1"/>
  <c r="DT143" i="7"/>
  <c r="DS93" i="8" l="1"/>
  <c r="DT149" i="7"/>
  <c r="M82" i="10" l="1"/>
  <c r="M83" i="10" s="1"/>
  <c r="DS94" i="8"/>
  <c r="P18" i="27"/>
  <c r="Q18" i="27" s="1"/>
  <c r="Z43" i="24" l="1"/>
  <c r="Z68" i="24" s="1"/>
  <c r="Z71" i="24" s="1"/>
  <c r="Z44" i="24" l="1"/>
  <c r="X109" i="14"/>
  <c r="AA8" i="5" l="1"/>
  <c r="AA9" i="5" s="1"/>
  <c r="AA14" i="5" s="1"/>
  <c r="Z118" i="8" s="1"/>
  <c r="E21" i="10"/>
  <c r="E30" i="10" s="1"/>
  <c r="C27" i="27"/>
  <c r="C36" i="27" s="1"/>
  <c r="C17" i="27"/>
  <c r="Y20" i="5"/>
  <c r="C22" i="27" l="1"/>
  <c r="AC11" i="5"/>
  <c r="AD12" i="5"/>
  <c r="AB10" i="5"/>
  <c r="E23" i="10"/>
  <c r="E32" i="10" s="1"/>
  <c r="C29" i="27"/>
  <c r="C38" i="27" s="1"/>
  <c r="C26" i="27"/>
  <c r="Y27" i="5"/>
  <c r="Y29" i="5" s="1"/>
  <c r="Y21" i="5"/>
  <c r="E20" i="10"/>
  <c r="E29" i="10" s="1"/>
  <c r="AA13" i="5"/>
  <c r="C35" i="27" l="1"/>
  <c r="F22" i="27"/>
  <c r="G22" i="27" s="1"/>
  <c r="E24" i="10"/>
  <c r="E33" i="10" s="1"/>
  <c r="C30" i="27"/>
  <c r="C39" i="27" s="1"/>
  <c r="E22" i="10"/>
  <c r="E31" i="10" s="1"/>
  <c r="AB8" i="5"/>
  <c r="AC10" i="5" s="1"/>
  <c r="Z20" i="5"/>
  <c r="Z27" i="5" s="1"/>
  <c r="Z29" i="5" s="1"/>
  <c r="Z18" i="5"/>
  <c r="X86" i="8"/>
  <c r="AB34" i="5"/>
  <c r="Y31" i="5"/>
  <c r="Y35" i="5" s="1"/>
  <c r="X119" i="8" s="1"/>
  <c r="Z32" i="5"/>
  <c r="AA33" i="5"/>
  <c r="Z85" i="8"/>
  <c r="AA41" i="5"/>
  <c r="X124" i="8" l="1"/>
  <c r="X139" i="8" s="1"/>
  <c r="V124" i="14" s="1"/>
  <c r="X119" i="24"/>
  <c r="E25" i="10"/>
  <c r="C28" i="27"/>
  <c r="AA43" i="24"/>
  <c r="AA68" i="24" s="1"/>
  <c r="AA71" i="24" s="1"/>
  <c r="AB9" i="5"/>
  <c r="AB14" i="5" s="1"/>
  <c r="AA118" i="8" s="1"/>
  <c r="AD11" i="5"/>
  <c r="AE12" i="5"/>
  <c r="Y109" i="14"/>
  <c r="E17" i="10"/>
  <c r="AB43" i="24"/>
  <c r="AB68" i="24" s="1"/>
  <c r="AB71" i="24" s="1"/>
  <c r="Z21" i="5"/>
  <c r="AA18" i="5" s="1"/>
  <c r="AB33" i="5"/>
  <c r="Z31" i="5"/>
  <c r="Z35" i="5" s="1"/>
  <c r="Y119" i="8" s="1"/>
  <c r="AC34" i="5"/>
  <c r="AA32" i="5"/>
  <c r="Y36" i="5"/>
  <c r="X98" i="8" s="1"/>
  <c r="AA42" i="5"/>
  <c r="AA43" i="5" s="1"/>
  <c r="Z76" i="8" s="1"/>
  <c r="D9" i="11"/>
  <c r="D8" i="20" l="1"/>
  <c r="C41" i="27"/>
  <c r="C66" i="27" s="1"/>
  <c r="C69" i="27" s="1"/>
  <c r="C37" i="27"/>
  <c r="C31" i="27"/>
  <c r="C40" i="27" s="1"/>
  <c r="X140" i="8"/>
  <c r="Y138" i="8" s="1"/>
  <c r="E105" i="10"/>
  <c r="X134" i="24"/>
  <c r="X133" i="24"/>
  <c r="Y124" i="8"/>
  <c r="Y139" i="8" s="1"/>
  <c r="W124" i="14" s="1"/>
  <c r="Y119" i="24"/>
  <c r="X101" i="8"/>
  <c r="X111" i="8" s="1"/>
  <c r="X99" i="24"/>
  <c r="X109" i="24" s="1"/>
  <c r="Z73" i="24"/>
  <c r="E16" i="10"/>
  <c r="E34" i="10" s="1"/>
  <c r="AB13" i="5"/>
  <c r="AA85" i="8" s="1"/>
  <c r="AA44" i="24"/>
  <c r="F68" i="27"/>
  <c r="G68" i="27" s="1"/>
  <c r="C42" i="27"/>
  <c r="C7" i="13"/>
  <c r="D7" i="12"/>
  <c r="E35" i="10"/>
  <c r="C22" i="13" s="1"/>
  <c r="AB44" i="24"/>
  <c r="C132" i="14"/>
  <c r="Y86" i="8"/>
  <c r="AA20" i="5"/>
  <c r="AA27" i="5" s="1"/>
  <c r="AA29" i="5" s="1"/>
  <c r="Z36" i="5"/>
  <c r="Y98" i="8" s="1"/>
  <c r="Z122" i="8"/>
  <c r="Z77" i="8"/>
  <c r="D8" i="11"/>
  <c r="Y140" i="8" l="1"/>
  <c r="Z138" i="8" s="1"/>
  <c r="X84" i="8"/>
  <c r="Y134" i="24"/>
  <c r="X135" i="24"/>
  <c r="X82" i="24" s="1"/>
  <c r="Y101" i="8"/>
  <c r="Y111" i="8" s="1"/>
  <c r="Y99" i="24"/>
  <c r="Y109" i="24" s="1"/>
  <c r="E74" i="10"/>
  <c r="C39" i="13" s="1"/>
  <c r="Z74" i="24"/>
  <c r="Z107" i="24"/>
  <c r="Z108" i="24" s="1"/>
  <c r="D62" i="20"/>
  <c r="D10" i="20"/>
  <c r="D27" i="20" s="1"/>
  <c r="C23" i="13"/>
  <c r="E60" i="10"/>
  <c r="AB41" i="5"/>
  <c r="AB42" i="5" s="1"/>
  <c r="AB43" i="5" s="1"/>
  <c r="AA76" i="8" s="1"/>
  <c r="E70" i="27" s="1"/>
  <c r="E71" i="27" s="1"/>
  <c r="E72" i="27" s="1"/>
  <c r="AC8" i="5"/>
  <c r="AD10" i="5" s="1"/>
  <c r="Z109" i="14"/>
  <c r="D10" i="12"/>
  <c r="D11" i="12" s="1"/>
  <c r="E36" i="10"/>
  <c r="C21" i="13" s="1"/>
  <c r="AA21" i="5"/>
  <c r="AD34" i="5"/>
  <c r="AA31" i="5"/>
  <c r="AA35" i="5" s="1"/>
  <c r="Z119" i="8" s="1"/>
  <c r="AB32" i="5"/>
  <c r="AC33" i="5"/>
  <c r="X121" i="14"/>
  <c r="Z109" i="8"/>
  <c r="Z110" i="8" s="1"/>
  <c r="D10" i="11"/>
  <c r="X88" i="8" l="1"/>
  <c r="X95" i="8" s="1"/>
  <c r="X112" i="8" s="1"/>
  <c r="V88" i="20"/>
  <c r="E63" i="10"/>
  <c r="C139" i="14" s="1"/>
  <c r="C24" i="13"/>
  <c r="Y84" i="8"/>
  <c r="V125" i="14"/>
  <c r="Y133" i="24"/>
  <c r="Y135" i="24" s="1"/>
  <c r="Y82" i="24" s="1"/>
  <c r="Z124" i="8"/>
  <c r="Z139" i="8" s="1"/>
  <c r="Z140" i="8" s="1"/>
  <c r="Z119" i="24"/>
  <c r="D57" i="20"/>
  <c r="X86" i="24"/>
  <c r="X93" i="24" s="1"/>
  <c r="X110" i="24" s="1"/>
  <c r="AA122" i="8"/>
  <c r="D13" i="20"/>
  <c r="D16" i="20" s="1"/>
  <c r="D17" i="20" s="1"/>
  <c r="D63" i="20"/>
  <c r="D11" i="20"/>
  <c r="AC9" i="5"/>
  <c r="AC13" i="5" s="1"/>
  <c r="AE11" i="5"/>
  <c r="AF12" i="5"/>
  <c r="AC43" i="24"/>
  <c r="AD8" i="5"/>
  <c r="AA77" i="8"/>
  <c r="Y121" i="14" s="1"/>
  <c r="E64" i="10"/>
  <c r="D18" i="20" s="1"/>
  <c r="E9" i="11"/>
  <c r="AB18" i="5"/>
  <c r="Z86" i="8"/>
  <c r="AA36" i="5"/>
  <c r="Z98" i="8" s="1"/>
  <c r="D14" i="11"/>
  <c r="D11" i="11"/>
  <c r="E8" i="11"/>
  <c r="AC44" i="24" l="1"/>
  <c r="AC68" i="24"/>
  <c r="AC71" i="24" s="1"/>
  <c r="W125" i="14"/>
  <c r="W88" i="20"/>
  <c r="C49" i="13"/>
  <c r="D9" i="15"/>
  <c r="D10" i="15" s="1"/>
  <c r="D11" i="15" s="1"/>
  <c r="D13" i="15" s="1"/>
  <c r="D12" i="12"/>
  <c r="D13" i="12" s="1"/>
  <c r="D14" i="12" s="1"/>
  <c r="X124" i="14"/>
  <c r="Y88" i="8"/>
  <c r="Y95" i="8" s="1"/>
  <c r="Y112" i="8" s="1"/>
  <c r="E109" i="10"/>
  <c r="Z134" i="24"/>
  <c r="Z133" i="24"/>
  <c r="Z101" i="8"/>
  <c r="Z111" i="8" s="1"/>
  <c r="Z99" i="24"/>
  <c r="Z109" i="24" s="1"/>
  <c r="Y86" i="24"/>
  <c r="Y93" i="24" s="1"/>
  <c r="Y110" i="24" s="1"/>
  <c r="C70" i="27"/>
  <c r="C71" i="27" s="1"/>
  <c r="C72" i="27" s="1"/>
  <c r="K70" i="27"/>
  <c r="AA73" i="24"/>
  <c r="E65" i="10"/>
  <c r="D19" i="20"/>
  <c r="AC14" i="5"/>
  <c r="AB118" i="8" s="1"/>
  <c r="AA109" i="8"/>
  <c r="AA110" i="8" s="1"/>
  <c r="AA109" i="14"/>
  <c r="AB20" i="5"/>
  <c r="AB27" i="5" s="1"/>
  <c r="AB29" i="5" s="1"/>
  <c r="AC41" i="5"/>
  <c r="E10" i="11"/>
  <c r="AE10" i="5"/>
  <c r="AG12" i="5"/>
  <c r="AF11" i="5"/>
  <c r="AD9" i="5"/>
  <c r="AD14" i="5" s="1"/>
  <c r="AC118" i="8" s="1"/>
  <c r="D17" i="11"/>
  <c r="D22" i="11"/>
  <c r="AA138" i="8"/>
  <c r="Z84" i="8"/>
  <c r="X88" i="20" s="1"/>
  <c r="AB85" i="8"/>
  <c r="C56" i="13" l="1"/>
  <c r="Z135" i="24"/>
  <c r="Z82" i="24" s="1"/>
  <c r="AA74" i="24"/>
  <c r="AA107" i="24"/>
  <c r="E66" i="10"/>
  <c r="C141" i="14"/>
  <c r="C34" i="13"/>
  <c r="E98" i="10"/>
  <c r="E99" i="10" s="1"/>
  <c r="D34" i="20" s="1"/>
  <c r="AD43" i="24"/>
  <c r="D64" i="20"/>
  <c r="D20" i="20"/>
  <c r="F9" i="11"/>
  <c r="AB21" i="5"/>
  <c r="AD33" i="5"/>
  <c r="AE34" i="5"/>
  <c r="AC32" i="5"/>
  <c r="AB31" i="5"/>
  <c r="AB35" i="5" s="1"/>
  <c r="AA119" i="8" s="1"/>
  <c r="F8" i="11"/>
  <c r="AB109" i="14"/>
  <c r="AE8" i="5"/>
  <c r="AC42" i="5"/>
  <c r="AC43" i="5" s="1"/>
  <c r="AB76" i="8" s="1"/>
  <c r="Z88" i="8"/>
  <c r="X125" i="14"/>
  <c r="AD13" i="5"/>
  <c r="E11" i="11"/>
  <c r="E14" i="11"/>
  <c r="D23" i="11"/>
  <c r="AD44" i="24" l="1"/>
  <c r="AD68" i="24"/>
  <c r="AD71" i="24" s="1"/>
  <c r="C44" i="13"/>
  <c r="C30" i="13"/>
  <c r="AA119" i="24"/>
  <c r="AA134" i="24" s="1"/>
  <c r="Z95" i="8"/>
  <c r="Z112" i="8" s="1"/>
  <c r="Z86" i="24"/>
  <c r="Z93" i="24" s="1"/>
  <c r="Z110" i="24" s="1"/>
  <c r="AB73" i="24"/>
  <c r="AB74" i="24" s="1"/>
  <c r="AA108" i="24"/>
  <c r="C35" i="13"/>
  <c r="C55" i="13"/>
  <c r="AD41" i="5"/>
  <c r="AC20" i="5"/>
  <c r="AC27" i="5" s="1"/>
  <c r="AC29" i="5" s="1"/>
  <c r="AE33" i="5" s="1"/>
  <c r="E106" i="10"/>
  <c r="E111" i="10" s="1"/>
  <c r="D45" i="20" s="1"/>
  <c r="AA124" i="8"/>
  <c r="AA139" i="8" s="1"/>
  <c r="AA86" i="8"/>
  <c r="AC18" i="5"/>
  <c r="AB36" i="5"/>
  <c r="AA98" i="8" s="1"/>
  <c r="AA99" i="24" s="1"/>
  <c r="AE43" i="24"/>
  <c r="AE68" i="24" s="1"/>
  <c r="AE71" i="24" s="1"/>
  <c r="F10" i="11"/>
  <c r="E17" i="11"/>
  <c r="E22" i="11"/>
  <c r="AC85" i="8"/>
  <c r="AB122" i="8"/>
  <c r="D18" i="11"/>
  <c r="AB77" i="8"/>
  <c r="AH12" i="5"/>
  <c r="AG11" i="5"/>
  <c r="AF10" i="5"/>
  <c r="AE9" i="5"/>
  <c r="AE14" i="5" s="1"/>
  <c r="AD118" i="8" s="1"/>
  <c r="AA133" i="24" l="1"/>
  <c r="AA135" i="24" s="1"/>
  <c r="AA82" i="24" s="1"/>
  <c r="AA109" i="24"/>
  <c r="E75" i="10"/>
  <c r="D47" i="15" s="1"/>
  <c r="D15" i="15" s="1"/>
  <c r="AB107" i="24"/>
  <c r="AB108" i="24" s="1"/>
  <c r="AE44" i="24"/>
  <c r="AC109" i="14"/>
  <c r="AC21" i="5"/>
  <c r="AB86" i="8" s="1"/>
  <c r="AD32" i="5"/>
  <c r="AC31" i="5"/>
  <c r="AC35" i="5" s="1"/>
  <c r="AB119" i="8" s="1"/>
  <c r="AF34" i="5"/>
  <c r="E87" i="10"/>
  <c r="AA101" i="8"/>
  <c r="AA111" i="8" s="1"/>
  <c r="Y124" i="14"/>
  <c r="AA140" i="8"/>
  <c r="E126" i="10"/>
  <c r="G9" i="11"/>
  <c r="AE13" i="5"/>
  <c r="AD85" i="8" s="1"/>
  <c r="G8" i="11"/>
  <c r="F11" i="11"/>
  <c r="F14" i="11"/>
  <c r="AD42" i="5"/>
  <c r="AD43" i="5" s="1"/>
  <c r="AC76" i="8" s="1"/>
  <c r="E23" i="11"/>
  <c r="Z121" i="14"/>
  <c r="AB109" i="8"/>
  <c r="AB110" i="8" s="1"/>
  <c r="D19" i="11"/>
  <c r="AB124" i="8" l="1"/>
  <c r="AB139" i="8" s="1"/>
  <c r="AB119" i="24"/>
  <c r="C38" i="13"/>
  <c r="D56" i="20"/>
  <c r="AC73" i="24"/>
  <c r="AE41" i="5"/>
  <c r="AF8" i="5"/>
  <c r="AF9" i="5" s="1"/>
  <c r="AF14" i="5" s="1"/>
  <c r="AE118" i="8" s="1"/>
  <c r="AD18" i="5"/>
  <c r="AC36" i="5"/>
  <c r="AB98" i="8" s="1"/>
  <c r="E90" i="10"/>
  <c r="D35" i="20" s="1"/>
  <c r="C40" i="13"/>
  <c r="D58" i="20"/>
  <c r="AD20" i="5"/>
  <c r="AD27" i="5" s="1"/>
  <c r="AD29" i="5" s="1"/>
  <c r="D60" i="20"/>
  <c r="D48" i="20"/>
  <c r="E127" i="10"/>
  <c r="C143" i="14"/>
  <c r="AA84" i="8"/>
  <c r="AB138" i="8"/>
  <c r="D41" i="11" s="1"/>
  <c r="P41" i="11" s="1"/>
  <c r="G10" i="11"/>
  <c r="F22" i="11"/>
  <c r="F17" i="11"/>
  <c r="D20" i="11"/>
  <c r="D30" i="11"/>
  <c r="AC122" i="8"/>
  <c r="E18" i="11"/>
  <c r="AC77" i="8"/>
  <c r="D55" i="20" l="1"/>
  <c r="D37" i="11"/>
  <c r="D40" i="11" s="1"/>
  <c r="AB134" i="24"/>
  <c r="AB133" i="24"/>
  <c r="AB101" i="8"/>
  <c r="D31" i="11" s="1"/>
  <c r="D33" i="11" s="1"/>
  <c r="AB99" i="24"/>
  <c r="AB109" i="24" s="1"/>
  <c r="AC74" i="24"/>
  <c r="AC107" i="24"/>
  <c r="AI12" i="5"/>
  <c r="AG10" i="5"/>
  <c r="AH11" i="5"/>
  <c r="AF43" i="24"/>
  <c r="AF33" i="5"/>
  <c r="AG34" i="5"/>
  <c r="AD31" i="5"/>
  <c r="AD35" i="5" s="1"/>
  <c r="AC119" i="8" s="1"/>
  <c r="AE32" i="5"/>
  <c r="Y125" i="14"/>
  <c r="AA88" i="8"/>
  <c r="AD21" i="5"/>
  <c r="E73" i="10"/>
  <c r="D30" i="20" s="1"/>
  <c r="F125" i="10"/>
  <c r="D48" i="15"/>
  <c r="D16" i="15" s="1"/>
  <c r="D17" i="15" s="1"/>
  <c r="D20" i="15" s="1"/>
  <c r="C45" i="13"/>
  <c r="E100" i="10"/>
  <c r="D37" i="20" s="1"/>
  <c r="H9" i="11"/>
  <c r="AE42" i="5"/>
  <c r="AE43" i="5" s="1"/>
  <c r="AD76" i="8" s="1"/>
  <c r="F23" i="11"/>
  <c r="G11" i="11"/>
  <c r="G14" i="11"/>
  <c r="AA121" i="14"/>
  <c r="AC109" i="8"/>
  <c r="AC110" i="8" s="1"/>
  <c r="AD109" i="14"/>
  <c r="H8" i="11"/>
  <c r="AG8" i="5"/>
  <c r="E19" i="11"/>
  <c r="Z124" i="14"/>
  <c r="AB140" i="8"/>
  <c r="AF13" i="5"/>
  <c r="AF44" i="24" l="1"/>
  <c r="AF68" i="24"/>
  <c r="AF71" i="24" s="1"/>
  <c r="AB135" i="24"/>
  <c r="AB82" i="24" s="1"/>
  <c r="AC124" i="8"/>
  <c r="E37" i="11" s="1"/>
  <c r="AC119" i="24"/>
  <c r="AB111" i="8"/>
  <c r="AA95" i="8"/>
  <c r="AA112" i="8" s="1"/>
  <c r="AA86" i="24"/>
  <c r="AA93" i="24" s="1"/>
  <c r="AA110" i="24" s="1"/>
  <c r="AD73" i="24"/>
  <c r="AD74" i="24" s="1"/>
  <c r="AC108" i="24"/>
  <c r="D25" i="15"/>
  <c r="D27" i="15" s="1"/>
  <c r="AD36" i="5"/>
  <c r="AC98" i="8" s="1"/>
  <c r="AC86" i="8"/>
  <c r="AE18" i="5"/>
  <c r="C41" i="13"/>
  <c r="AE20" i="5"/>
  <c r="AE27" i="5" s="1"/>
  <c r="AE29" i="5" s="1"/>
  <c r="D21" i="15"/>
  <c r="C54" i="13"/>
  <c r="E77" i="10"/>
  <c r="C144" i="14"/>
  <c r="H10" i="11"/>
  <c r="E30" i="11"/>
  <c r="E20" i="11"/>
  <c r="AE85" i="8"/>
  <c r="D42" i="11"/>
  <c r="G17" i="11"/>
  <c r="G22" i="11"/>
  <c r="AB84" i="8"/>
  <c r="AC138" i="8"/>
  <c r="AJ12" i="5"/>
  <c r="AH10" i="5"/>
  <c r="AI11" i="5"/>
  <c r="AG9" i="5"/>
  <c r="AG14" i="5" s="1"/>
  <c r="AF118" i="8" s="1"/>
  <c r="F18" i="11"/>
  <c r="AD122" i="8"/>
  <c r="AD77" i="8"/>
  <c r="AF41" i="5"/>
  <c r="AC139" i="8" l="1"/>
  <c r="AA124" i="14" s="1"/>
  <c r="AC134" i="24"/>
  <c r="AC133" i="24"/>
  <c r="AC101" i="8"/>
  <c r="E31" i="11" s="1"/>
  <c r="E33" i="11" s="1"/>
  <c r="AC99" i="24"/>
  <c r="AC109" i="24" s="1"/>
  <c r="AD107" i="24"/>
  <c r="AG43" i="24"/>
  <c r="AG68" i="24" s="1"/>
  <c r="AG71" i="24" s="1"/>
  <c r="AE109" i="14"/>
  <c r="AG33" i="5"/>
  <c r="AF32" i="5"/>
  <c r="AH34" i="5"/>
  <c r="AE31" i="5"/>
  <c r="AE35" i="5" s="1"/>
  <c r="AD119" i="8" s="1"/>
  <c r="C48" i="13"/>
  <c r="D53" i="20"/>
  <c r="C27" i="13"/>
  <c r="E84" i="10"/>
  <c r="C53" i="13"/>
  <c r="C28" i="13"/>
  <c r="D54" i="20"/>
  <c r="AE21" i="5"/>
  <c r="I9" i="11"/>
  <c r="G23" i="11"/>
  <c r="E40" i="11"/>
  <c r="AB121" i="14"/>
  <c r="AD109" i="8"/>
  <c r="AD110" i="8" s="1"/>
  <c r="F19" i="11"/>
  <c r="AF42" i="5"/>
  <c r="AF43" i="5" s="1"/>
  <c r="AE76" i="8" s="1"/>
  <c r="E41" i="11"/>
  <c r="H11" i="11"/>
  <c r="H14" i="11"/>
  <c r="I8" i="11"/>
  <c r="Z125" i="14"/>
  <c r="D26" i="11"/>
  <c r="AB88" i="8"/>
  <c r="AG13" i="5"/>
  <c r="C31" i="13" l="1"/>
  <c r="D33" i="20"/>
  <c r="AC140" i="8"/>
  <c r="AD138" i="8" s="1"/>
  <c r="AC135" i="24"/>
  <c r="AC82" i="24" s="1"/>
  <c r="AD124" i="8"/>
  <c r="AD139" i="8" s="1"/>
  <c r="AB124" i="14" s="1"/>
  <c r="AD119" i="24"/>
  <c r="AC111" i="8"/>
  <c r="AB95" i="8"/>
  <c r="AB112" i="8" s="1"/>
  <c r="AB86" i="24"/>
  <c r="AB93" i="24" s="1"/>
  <c r="AB110" i="24" s="1"/>
  <c r="AE73" i="24"/>
  <c r="AE74" i="24" s="1"/>
  <c r="AD108" i="24"/>
  <c r="E42" i="11"/>
  <c r="AH8" i="5"/>
  <c r="AK12" i="5" s="1"/>
  <c r="AG44" i="24"/>
  <c r="AF18" i="5"/>
  <c r="AD86" i="8"/>
  <c r="AE36" i="5"/>
  <c r="AD98" i="8" s="1"/>
  <c r="AF20" i="5"/>
  <c r="AF27" i="5" s="1"/>
  <c r="AF29" i="5" s="1"/>
  <c r="C15" i="13"/>
  <c r="C29" i="13"/>
  <c r="C52" i="13"/>
  <c r="C16" i="13"/>
  <c r="C10" i="13"/>
  <c r="E101" i="10"/>
  <c r="C11" i="13"/>
  <c r="I10" i="11"/>
  <c r="I11" i="11" s="1"/>
  <c r="AE122" i="8"/>
  <c r="G18" i="11"/>
  <c r="AE77" i="8"/>
  <c r="F30" i="11"/>
  <c r="AF85" i="8"/>
  <c r="F20" i="11"/>
  <c r="AG41" i="5"/>
  <c r="H22" i="11"/>
  <c r="H17" i="11"/>
  <c r="F37" i="11" l="1"/>
  <c r="F40" i="11" s="1"/>
  <c r="AC84" i="8"/>
  <c r="AC88" i="8" s="1"/>
  <c r="AD134" i="24"/>
  <c r="AD133" i="24"/>
  <c r="D29" i="11"/>
  <c r="D27" i="11" s="1"/>
  <c r="AD101" i="8"/>
  <c r="F31" i="11" s="1"/>
  <c r="F33" i="11" s="1"/>
  <c r="AD99" i="24"/>
  <c r="AD109" i="24" s="1"/>
  <c r="AE107" i="24"/>
  <c r="AH9" i="5"/>
  <c r="AH14" i="5" s="1"/>
  <c r="AG118" i="8" s="1"/>
  <c r="AJ11" i="5"/>
  <c r="AI10" i="5"/>
  <c r="AH33" i="5"/>
  <c r="AG32" i="5"/>
  <c r="AF31" i="5"/>
  <c r="AF35" i="5" s="1"/>
  <c r="AE119" i="8" s="1"/>
  <c r="AI34" i="5"/>
  <c r="C12" i="13"/>
  <c r="C13" i="13" s="1"/>
  <c r="C14" i="13" s="1"/>
  <c r="C17" i="13"/>
  <c r="C18" i="13" s="1"/>
  <c r="D38" i="20"/>
  <c r="D31" i="20"/>
  <c r="AF21" i="5"/>
  <c r="I14" i="11"/>
  <c r="I17" i="11" s="1"/>
  <c r="AC121" i="14"/>
  <c r="AE109" i="8"/>
  <c r="AE110" i="8" s="1"/>
  <c r="G19" i="11"/>
  <c r="H23" i="11"/>
  <c r="AG42" i="5"/>
  <c r="AG43" i="5" s="1"/>
  <c r="AF76" i="8" s="1"/>
  <c r="F41" i="11"/>
  <c r="AD140" i="8"/>
  <c r="AA125" i="14" l="1"/>
  <c r="E26" i="11"/>
  <c r="AD135" i="24"/>
  <c r="AD82" i="24" s="1"/>
  <c r="AE124" i="8"/>
  <c r="AE139" i="8" s="1"/>
  <c r="AC124" i="14" s="1"/>
  <c r="AE119" i="24"/>
  <c r="AD111" i="8"/>
  <c r="D34" i="11"/>
  <c r="AC95" i="8"/>
  <c r="E29" i="11" s="1"/>
  <c r="AC86" i="24"/>
  <c r="AC93" i="24" s="1"/>
  <c r="AC110" i="24" s="1"/>
  <c r="AF73" i="24"/>
  <c r="AF74" i="24" s="1"/>
  <c r="AE108" i="24"/>
  <c r="F42" i="11"/>
  <c r="AH13" i="5"/>
  <c r="AG85" i="8" s="1"/>
  <c r="AH43" i="24"/>
  <c r="AH68" i="24" s="1"/>
  <c r="AH71" i="24" s="1"/>
  <c r="J8" i="11"/>
  <c r="AF36" i="5"/>
  <c r="AE98" i="8" s="1"/>
  <c r="AE86" i="8"/>
  <c r="AG18" i="5"/>
  <c r="I22" i="11"/>
  <c r="I23" i="11" s="1"/>
  <c r="AE138" i="8"/>
  <c r="AD84" i="8"/>
  <c r="G20" i="11"/>
  <c r="AH41" i="5"/>
  <c r="G30" i="11"/>
  <c r="J9" i="11"/>
  <c r="H18" i="11"/>
  <c r="AF122" i="8"/>
  <c r="AF77" i="8"/>
  <c r="G37" i="11" l="1"/>
  <c r="G40" i="11" s="1"/>
  <c r="AE134" i="24"/>
  <c r="AE133" i="24"/>
  <c r="AC112" i="8"/>
  <c r="AE101" i="8"/>
  <c r="G31" i="11" s="1"/>
  <c r="G33" i="11" s="1"/>
  <c r="AE99" i="24"/>
  <c r="AE109" i="24" s="1"/>
  <c r="AF107" i="24"/>
  <c r="AF109" i="14"/>
  <c r="AH44" i="24"/>
  <c r="AI8" i="5"/>
  <c r="AI9" i="5" s="1"/>
  <c r="AI14" i="5" s="1"/>
  <c r="AH118" i="8" s="1"/>
  <c r="AG20" i="5"/>
  <c r="AG27" i="5" s="1"/>
  <c r="AG29" i="5" s="1"/>
  <c r="AD121" i="14"/>
  <c r="AF109" i="8"/>
  <c r="AF110" i="8" s="1"/>
  <c r="F26" i="11"/>
  <c r="AB125" i="14"/>
  <c r="AD88" i="8"/>
  <c r="G41" i="11"/>
  <c r="AE140" i="8"/>
  <c r="H19" i="11"/>
  <c r="J10" i="11"/>
  <c r="E27" i="11"/>
  <c r="E34" i="11"/>
  <c r="AH42" i="5"/>
  <c r="AH43" i="5" s="1"/>
  <c r="AG76" i="8" s="1"/>
  <c r="AG73" i="24" s="1"/>
  <c r="AG74" i="24" s="1"/>
  <c r="AE135" i="24" l="1"/>
  <c r="AE82" i="24" s="1"/>
  <c r="AE111" i="8"/>
  <c r="AD95" i="8"/>
  <c r="AD112" i="8" s="1"/>
  <c r="AD86" i="24"/>
  <c r="AD93" i="24" s="1"/>
  <c r="AD110" i="24" s="1"/>
  <c r="AF108" i="24"/>
  <c r="AG107" i="24"/>
  <c r="AG108" i="24" s="1"/>
  <c r="G42" i="11"/>
  <c r="AK11" i="5"/>
  <c r="AL12" i="5"/>
  <c r="AJ10" i="5"/>
  <c r="AJ8" i="5"/>
  <c r="AG21" i="5"/>
  <c r="AH32" i="5"/>
  <c r="AJ34" i="5"/>
  <c r="AI33" i="5"/>
  <c r="AG31" i="5"/>
  <c r="AG35" i="5" s="1"/>
  <c r="AF119" i="8" s="1"/>
  <c r="AI43" i="24"/>
  <c r="AI68" i="24" s="1"/>
  <c r="AI71" i="24" s="1"/>
  <c r="AI13" i="5"/>
  <c r="AH85" i="8" s="1"/>
  <c r="J11" i="11"/>
  <c r="J14" i="11"/>
  <c r="AE84" i="8"/>
  <c r="AF138" i="8"/>
  <c r="H20" i="11"/>
  <c r="H30" i="11"/>
  <c r="AG122" i="8"/>
  <c r="I18" i="11"/>
  <c r="I19" i="11" s="1"/>
  <c r="I20" i="11" s="1"/>
  <c r="AG77" i="8"/>
  <c r="F29" i="11" l="1"/>
  <c r="F34" i="11" s="1"/>
  <c r="AF124" i="8"/>
  <c r="AF139" i="8" s="1"/>
  <c r="AD124" i="14" s="1"/>
  <c r="AF119" i="24"/>
  <c r="AI44" i="24"/>
  <c r="K8" i="11"/>
  <c r="AG36" i="5"/>
  <c r="AF98" i="8" s="1"/>
  <c r="AH18" i="5"/>
  <c r="AF86" i="8"/>
  <c r="K9" i="11"/>
  <c r="AE121" i="14"/>
  <c r="AG109" i="8"/>
  <c r="AG110" i="8" s="1"/>
  <c r="H41" i="11"/>
  <c r="AL11" i="5"/>
  <c r="AK10" i="5"/>
  <c r="AJ9" i="5"/>
  <c r="AM12" i="5"/>
  <c r="AC125" i="14"/>
  <c r="G26" i="11"/>
  <c r="AE88" i="8"/>
  <c r="J22" i="11"/>
  <c r="J23" i="11" s="1"/>
  <c r="J17" i="11"/>
  <c r="H37" i="11" l="1"/>
  <c r="H40" i="11" s="1"/>
  <c r="H42" i="11" s="1"/>
  <c r="F27" i="11"/>
  <c r="AF134" i="24"/>
  <c r="AF133" i="24"/>
  <c r="AF140" i="8"/>
  <c r="AG138" i="8" s="1"/>
  <c r="AF101" i="8"/>
  <c r="AF111" i="8" s="1"/>
  <c r="AF99" i="24"/>
  <c r="AF109" i="24" s="1"/>
  <c r="AE95" i="8"/>
  <c r="G29" i="11" s="1"/>
  <c r="AE86" i="24"/>
  <c r="AE93" i="24" s="1"/>
  <c r="AE110" i="24" s="1"/>
  <c r="K10" i="11"/>
  <c r="K14" i="11" s="1"/>
  <c r="K22" i="11" s="1"/>
  <c r="K23" i="11" s="1"/>
  <c r="AH20" i="5"/>
  <c r="AH27" i="5" s="1"/>
  <c r="AH29" i="5" s="1"/>
  <c r="AI41" i="5"/>
  <c r="AJ14" i="5"/>
  <c r="AI118" i="8" s="1"/>
  <c r="AJ13" i="5"/>
  <c r="I30" i="11"/>
  <c r="AF84" i="8" l="1"/>
  <c r="AD125" i="14" s="1"/>
  <c r="AF135" i="24"/>
  <c r="AF82" i="24" s="1"/>
  <c r="H31" i="11"/>
  <c r="H33" i="11" s="1"/>
  <c r="AE112" i="8"/>
  <c r="K17" i="11"/>
  <c r="K11" i="11"/>
  <c r="AJ43" i="24"/>
  <c r="AJ68" i="24" s="1"/>
  <c r="AJ71" i="24" s="1"/>
  <c r="AK8" i="5"/>
  <c r="AH21" i="5"/>
  <c r="AK34" i="5"/>
  <c r="AJ33" i="5"/>
  <c r="AH31" i="5"/>
  <c r="AH35" i="5" s="1"/>
  <c r="AG119" i="8" s="1"/>
  <c r="AI32" i="5"/>
  <c r="AJ41" i="5"/>
  <c r="AI42" i="5"/>
  <c r="AI43" i="5" s="1"/>
  <c r="AH76" i="8" s="1"/>
  <c r="AH73" i="24" s="1"/>
  <c r="L9" i="11"/>
  <c r="G34" i="11"/>
  <c r="G27" i="11"/>
  <c r="AI85" i="8"/>
  <c r="I41" i="11"/>
  <c r="H26" i="11" l="1"/>
  <c r="AF88" i="8"/>
  <c r="AF95" i="8" s="1"/>
  <c r="AF112" i="8" s="1"/>
  <c r="AG124" i="8"/>
  <c r="I37" i="11" s="1"/>
  <c r="I40" i="11" s="1"/>
  <c r="I42" i="11" s="1"/>
  <c r="AG119" i="24"/>
  <c r="AF86" i="24"/>
  <c r="AF93" i="24" s="1"/>
  <c r="AF110" i="24" s="1"/>
  <c r="AH74" i="24"/>
  <c r="AH107" i="24"/>
  <c r="L8" i="11"/>
  <c r="L10" i="11" s="1"/>
  <c r="AJ44" i="24"/>
  <c r="AH36" i="5"/>
  <c r="AG98" i="8" s="1"/>
  <c r="AI20" i="5"/>
  <c r="AI27" i="5" s="1"/>
  <c r="AI29" i="5" s="1"/>
  <c r="AG86" i="8"/>
  <c r="AI18" i="5"/>
  <c r="AJ42" i="5"/>
  <c r="AJ43" i="5" s="1"/>
  <c r="AI76" i="8" s="1"/>
  <c r="AI73" i="24" s="1"/>
  <c r="AI74" i="24" s="1"/>
  <c r="AM11" i="5"/>
  <c r="AL10" i="5"/>
  <c r="AN12" i="5"/>
  <c r="AK9" i="5"/>
  <c r="AH122" i="8"/>
  <c r="J18" i="11"/>
  <c r="J19" i="11" s="1"/>
  <c r="J20" i="11" s="1"/>
  <c r="AH77" i="8"/>
  <c r="AG139" i="8" l="1"/>
  <c r="AE124" i="14" s="1"/>
  <c r="AG134" i="24"/>
  <c r="AG133" i="24"/>
  <c r="AG101" i="8"/>
  <c r="AG111" i="8" s="1"/>
  <c r="AG99" i="24"/>
  <c r="AG109" i="24" s="1"/>
  <c r="H29" i="11"/>
  <c r="H27" i="11" s="1"/>
  <c r="AH108" i="24"/>
  <c r="AI107" i="24"/>
  <c r="AI108" i="24" s="1"/>
  <c r="AK43" i="24"/>
  <c r="AK68" i="24" s="1"/>
  <c r="AK71" i="24" s="1"/>
  <c r="AI21" i="5"/>
  <c r="AJ18" i="5" s="1"/>
  <c r="AJ32" i="5"/>
  <c r="AL34" i="5"/>
  <c r="AK33" i="5"/>
  <c r="AI31" i="5"/>
  <c r="AI35" i="5" s="1"/>
  <c r="AH119" i="8" s="1"/>
  <c r="M9" i="11"/>
  <c r="L11" i="11"/>
  <c r="L14" i="11"/>
  <c r="AK41" i="5"/>
  <c r="AK14" i="5"/>
  <c r="AJ118" i="8" s="1"/>
  <c r="AK13" i="5"/>
  <c r="AF121" i="14"/>
  <c r="AH109" i="8"/>
  <c r="AH110" i="8" s="1"/>
  <c r="K18" i="11"/>
  <c r="K19" i="11" s="1"/>
  <c r="K20" i="11" s="1"/>
  <c r="AI122" i="8"/>
  <c r="AI77" i="8"/>
  <c r="AH124" i="8" l="1"/>
  <c r="J37" i="11" s="1"/>
  <c r="J40" i="11" s="1"/>
  <c r="AH119" i="24"/>
  <c r="AG140" i="8"/>
  <c r="AG84" i="8" s="1"/>
  <c r="AG135" i="24"/>
  <c r="AG82" i="24" s="1"/>
  <c r="I31" i="11"/>
  <c r="I33" i="11" s="1"/>
  <c r="H34" i="11"/>
  <c r="AK44" i="24"/>
  <c r="AL8" i="5"/>
  <c r="AO12" i="5" s="1"/>
  <c r="AH86" i="8"/>
  <c r="AI109" i="8"/>
  <c r="AI110" i="8" s="1"/>
  <c r="K30" i="11" s="1"/>
  <c r="AJ20" i="5"/>
  <c r="AJ27" i="5" s="1"/>
  <c r="AJ29" i="5" s="1"/>
  <c r="AI36" i="5"/>
  <c r="AH98" i="8" s="1"/>
  <c r="AK42" i="5"/>
  <c r="AK43" i="5" s="1"/>
  <c r="AJ76" i="8" s="1"/>
  <c r="AJ73" i="24" s="1"/>
  <c r="AJ74" i="24" s="1"/>
  <c r="J30" i="11"/>
  <c r="AJ85" i="8"/>
  <c r="L22" i="11"/>
  <c r="L23" i="11" s="1"/>
  <c r="L17" i="11"/>
  <c r="AH138" i="8" l="1"/>
  <c r="J41" i="11" s="1"/>
  <c r="J42" i="11" s="1"/>
  <c r="AH139" i="8"/>
  <c r="AF124" i="14" s="1"/>
  <c r="AH134" i="24"/>
  <c r="AH133" i="24"/>
  <c r="AH101" i="8"/>
  <c r="J31" i="11" s="1"/>
  <c r="J33" i="11" s="1"/>
  <c r="AH99" i="24"/>
  <c r="AH109" i="24" s="1"/>
  <c r="AJ107" i="24"/>
  <c r="AJ108" i="24" s="1"/>
  <c r="AM10" i="5"/>
  <c r="AN11" i="5"/>
  <c r="AL9" i="5"/>
  <c r="AL14" i="5" s="1"/>
  <c r="AK118" i="8" s="1"/>
  <c r="M8" i="11"/>
  <c r="M10" i="11" s="1"/>
  <c r="M11" i="11" s="1"/>
  <c r="AL33" i="5"/>
  <c r="AJ31" i="5"/>
  <c r="AJ35" i="5" s="1"/>
  <c r="AI119" i="8" s="1"/>
  <c r="AM34" i="5"/>
  <c r="AK32" i="5"/>
  <c r="AE125" i="14"/>
  <c r="AG88" i="8"/>
  <c r="I26" i="11"/>
  <c r="AJ21" i="5"/>
  <c r="AJ122" i="8"/>
  <c r="L18" i="11"/>
  <c r="L19" i="11" s="1"/>
  <c r="L20" i="11" s="1"/>
  <c r="AJ77" i="8"/>
  <c r="AJ109" i="8" s="1"/>
  <c r="AJ110" i="8" s="1"/>
  <c r="AH111" i="8" l="1"/>
  <c r="AI124" i="8"/>
  <c r="AI139" i="8" s="1"/>
  <c r="AI119" i="24"/>
  <c r="AH140" i="8"/>
  <c r="AH84" i="8" s="1"/>
  <c r="AH88" i="8" s="1"/>
  <c r="AH135" i="24"/>
  <c r="AH82" i="24" s="1"/>
  <c r="AG95" i="8"/>
  <c r="AG112" i="8" s="1"/>
  <c r="AG86" i="24"/>
  <c r="AG93" i="24" s="1"/>
  <c r="AG110" i="24" s="1"/>
  <c r="AL41" i="5"/>
  <c r="AL42" i="5" s="1"/>
  <c r="AL43" i="5" s="1"/>
  <c r="AK76" i="8" s="1"/>
  <c r="AK73" i="24" s="1"/>
  <c r="AK74" i="24" s="1"/>
  <c r="AL13" i="5"/>
  <c r="AK85" i="8" s="1"/>
  <c r="M14" i="11"/>
  <c r="M22" i="11" s="1"/>
  <c r="M23" i="11" s="1"/>
  <c r="AL43" i="24"/>
  <c r="AL68" i="24" s="1"/>
  <c r="AL71" i="24" s="1"/>
  <c r="AM8" i="5"/>
  <c r="AJ36" i="5"/>
  <c r="AI98" i="8" s="1"/>
  <c r="AK18" i="5"/>
  <c r="AI86" i="8"/>
  <c r="N9" i="11"/>
  <c r="L30" i="11"/>
  <c r="I29" i="11" l="1"/>
  <c r="I27" i="11" s="1"/>
  <c r="K37" i="11"/>
  <c r="K40" i="11" s="1"/>
  <c r="J26" i="11"/>
  <c r="AF125" i="14"/>
  <c r="AI138" i="8"/>
  <c r="K41" i="11" s="1"/>
  <c r="AI134" i="24"/>
  <c r="AI133" i="24"/>
  <c r="AI101" i="8"/>
  <c r="K31" i="11" s="1"/>
  <c r="K33" i="11" s="1"/>
  <c r="AI99" i="24"/>
  <c r="AI109" i="24" s="1"/>
  <c r="AH95" i="8"/>
  <c r="J29" i="11" s="1"/>
  <c r="AH86" i="24"/>
  <c r="AH93" i="24" s="1"/>
  <c r="AH110" i="24" s="1"/>
  <c r="AK107" i="24"/>
  <c r="AK108" i="24" s="1"/>
  <c r="N8" i="11"/>
  <c r="N10" i="11" s="1"/>
  <c r="N11" i="11" s="1"/>
  <c r="M17" i="11"/>
  <c r="D27" i="27"/>
  <c r="D36" i="27" s="1"/>
  <c r="K27" i="27"/>
  <c r="K36" i="27" s="1"/>
  <c r="L27" i="27"/>
  <c r="L36" i="27" s="1"/>
  <c r="AL44" i="24"/>
  <c r="K17" i="27"/>
  <c r="K22" i="27" s="1"/>
  <c r="L17" i="27"/>
  <c r="L22" i="27" s="1"/>
  <c r="AK20" i="5"/>
  <c r="AK27" i="5" s="1"/>
  <c r="AK29" i="5" s="1"/>
  <c r="AP12" i="5"/>
  <c r="AM9" i="5"/>
  <c r="AM14" i="5" s="1"/>
  <c r="AL118" i="8" s="1"/>
  <c r="AN10" i="5"/>
  <c r="AO11" i="5"/>
  <c r="AK122" i="8"/>
  <c r="M18" i="11"/>
  <c r="AK77" i="8"/>
  <c r="AK109" i="8" s="1"/>
  <c r="AK110" i="8" s="1"/>
  <c r="I34" i="11" l="1"/>
  <c r="N36" i="27"/>
  <c r="O36" i="27" s="1"/>
  <c r="F36" i="27"/>
  <c r="G36" i="27" s="1"/>
  <c r="H36" i="27"/>
  <c r="I36" i="27" s="1"/>
  <c r="K42" i="11"/>
  <c r="AI111" i="8"/>
  <c r="AI140" i="8"/>
  <c r="AI84" i="8" s="1"/>
  <c r="AI88" i="8" s="1"/>
  <c r="AI135" i="24"/>
  <c r="AI82" i="24" s="1"/>
  <c r="AH112" i="8"/>
  <c r="M19" i="11"/>
  <c r="M20" i="11" s="1"/>
  <c r="N27" i="27"/>
  <c r="O27" i="27" s="1"/>
  <c r="F27" i="27"/>
  <c r="G27" i="27" s="1"/>
  <c r="H27" i="27"/>
  <c r="I27" i="27" s="1"/>
  <c r="N17" i="27"/>
  <c r="F17" i="27"/>
  <c r="G17" i="27" s="1"/>
  <c r="H17" i="27"/>
  <c r="I17" i="27" s="1"/>
  <c r="AM33" i="5"/>
  <c r="AL32" i="5"/>
  <c r="AK31" i="5"/>
  <c r="AK35" i="5" s="1"/>
  <c r="AJ119" i="8" s="1"/>
  <c r="AN34" i="5"/>
  <c r="AK21" i="5"/>
  <c r="AM41" i="5"/>
  <c r="AM13" i="5"/>
  <c r="AL85" i="8" s="1"/>
  <c r="N14" i="11"/>
  <c r="N17" i="11" s="1"/>
  <c r="M30" i="11"/>
  <c r="J34" i="11"/>
  <c r="J27" i="11"/>
  <c r="K26" i="11" l="1"/>
  <c r="AJ138" i="8"/>
  <c r="L41" i="11" s="1"/>
  <c r="AJ124" i="8"/>
  <c r="AJ139" i="8" s="1"/>
  <c r="AJ119" i="24"/>
  <c r="AI95" i="8"/>
  <c r="AI112" i="8" s="1"/>
  <c r="AI86" i="24"/>
  <c r="AI93" i="24" s="1"/>
  <c r="AI110" i="24" s="1"/>
  <c r="D29" i="27"/>
  <c r="D38" i="27" s="1"/>
  <c r="K29" i="27"/>
  <c r="K38" i="27" s="1"/>
  <c r="L29" i="27"/>
  <c r="L38" i="27" s="1"/>
  <c r="D30" i="27"/>
  <c r="D39" i="27" s="1"/>
  <c r="K30" i="27"/>
  <c r="K39" i="27" s="1"/>
  <c r="L30" i="27"/>
  <c r="L39" i="27" s="1"/>
  <c r="AM43" i="24"/>
  <c r="AM68" i="24" s="1"/>
  <c r="AM71" i="24" s="1"/>
  <c r="D26" i="27"/>
  <c r="K26" i="27"/>
  <c r="K35" i="27" s="1"/>
  <c r="L26" i="27"/>
  <c r="L35" i="27" s="1"/>
  <c r="D28" i="27"/>
  <c r="D37" i="27" s="1"/>
  <c r="K28" i="27"/>
  <c r="K37" i="27" s="1"/>
  <c r="L28" i="27"/>
  <c r="L37" i="27" s="1"/>
  <c r="F23" i="27"/>
  <c r="H23" i="27"/>
  <c r="I23" i="27" s="1"/>
  <c r="N23" i="27"/>
  <c r="O17" i="27"/>
  <c r="AJ86" i="8"/>
  <c r="AL18" i="5"/>
  <c r="AK36" i="5"/>
  <c r="AJ98" i="8" s="1"/>
  <c r="N22" i="11"/>
  <c r="N23" i="11" s="1"/>
  <c r="O9" i="11"/>
  <c r="P9" i="11" s="1"/>
  <c r="AM42" i="5"/>
  <c r="AM43" i="5" s="1"/>
  <c r="AL76" i="8" s="1"/>
  <c r="AL73" i="24" s="1"/>
  <c r="AN8" i="5"/>
  <c r="O8" i="11"/>
  <c r="N39" i="27" l="1"/>
  <c r="O39" i="27" s="1"/>
  <c r="L37" i="11"/>
  <c r="L40" i="11" s="1"/>
  <c r="L42" i="11" s="1"/>
  <c r="N38" i="27"/>
  <c r="O38" i="27" s="1"/>
  <c r="N35" i="27"/>
  <c r="F39" i="27"/>
  <c r="G39" i="27" s="1"/>
  <c r="H39" i="27"/>
  <c r="I39" i="27" s="1"/>
  <c r="F37" i="27"/>
  <c r="G37" i="27" s="1"/>
  <c r="H37" i="27"/>
  <c r="I37" i="27" s="1"/>
  <c r="F38" i="27"/>
  <c r="G38" i="27" s="1"/>
  <c r="H38" i="27"/>
  <c r="I38" i="27" s="1"/>
  <c r="D31" i="27"/>
  <c r="D35" i="27"/>
  <c r="N37" i="27"/>
  <c r="O37" i="27" s="1"/>
  <c r="AJ140" i="8"/>
  <c r="AJ84" i="8" s="1"/>
  <c r="AJ88" i="8" s="1"/>
  <c r="K29" i="11"/>
  <c r="K34" i="11" s="1"/>
  <c r="AJ134" i="24"/>
  <c r="AJ133" i="24"/>
  <c r="AJ101" i="8"/>
  <c r="AJ111" i="8" s="1"/>
  <c r="AJ99" i="24"/>
  <c r="AJ109" i="24" s="1"/>
  <c r="AL74" i="24"/>
  <c r="AL107" i="24"/>
  <c r="AL108" i="24" s="1"/>
  <c r="N30" i="27"/>
  <c r="O30" i="27" s="1"/>
  <c r="AM44" i="24"/>
  <c r="N28" i="27"/>
  <c r="O28" i="27" s="1"/>
  <c r="H30" i="27"/>
  <c r="I30" i="27" s="1"/>
  <c r="F30" i="27"/>
  <c r="G30" i="27" s="1"/>
  <c r="F28" i="27"/>
  <c r="G28" i="27" s="1"/>
  <c r="H28" i="27"/>
  <c r="I28" i="27" s="1"/>
  <c r="N29" i="27"/>
  <c r="O29" i="27" s="1"/>
  <c r="N26" i="27"/>
  <c r="F29" i="27"/>
  <c r="G29" i="27" s="1"/>
  <c r="H29" i="27"/>
  <c r="I29" i="27" s="1"/>
  <c r="D41" i="27"/>
  <c r="D66" i="27" s="1"/>
  <c r="D69" i="27" s="1"/>
  <c r="F26" i="27"/>
  <c r="H26" i="27"/>
  <c r="E85" i="27"/>
  <c r="O23" i="27"/>
  <c r="G23" i="27"/>
  <c r="AL20" i="5"/>
  <c r="AL27" i="5" s="1"/>
  <c r="AL29" i="5" s="1"/>
  <c r="O10" i="11"/>
  <c r="P8" i="11"/>
  <c r="AL122" i="8"/>
  <c r="N18" i="11"/>
  <c r="N19" i="11" s="1"/>
  <c r="N20" i="11" s="1"/>
  <c r="AL77" i="8"/>
  <c r="AL109" i="8" s="1"/>
  <c r="AL110" i="8" s="1"/>
  <c r="AO10" i="5"/>
  <c r="AQ12" i="5"/>
  <c r="AP11" i="5"/>
  <c r="AN9" i="5"/>
  <c r="AN14" i="5" s="1"/>
  <c r="AM118" i="8" s="1"/>
  <c r="D42" i="27" l="1"/>
  <c r="F35" i="27"/>
  <c r="H35" i="27"/>
  <c r="I35" i="27" s="1"/>
  <c r="D40" i="27"/>
  <c r="F31" i="27"/>
  <c r="G31" i="27" s="1"/>
  <c r="H31" i="27"/>
  <c r="I31" i="27" s="1"/>
  <c r="O35" i="27"/>
  <c r="L26" i="11"/>
  <c r="AK138" i="8"/>
  <c r="M41" i="11" s="1"/>
  <c r="K27" i="11"/>
  <c r="AJ135" i="24"/>
  <c r="AJ82" i="24" s="1"/>
  <c r="AJ86" i="24" s="1"/>
  <c r="AJ93" i="24" s="1"/>
  <c r="AJ110" i="24" s="1"/>
  <c r="L31" i="11"/>
  <c r="L33" i="11" s="1"/>
  <c r="AJ95" i="8"/>
  <c r="AJ112" i="8" s="1"/>
  <c r="I26" i="27"/>
  <c r="G26" i="27"/>
  <c r="O26" i="27"/>
  <c r="AN41" i="5"/>
  <c r="AN42" i="5" s="1"/>
  <c r="AN43" i="5" s="1"/>
  <c r="AM76" i="8" s="1"/>
  <c r="AM73" i="24" s="1"/>
  <c r="AL21" i="5"/>
  <c r="AL31" i="5"/>
  <c r="AL35" i="5" s="1"/>
  <c r="AK119" i="8" s="1"/>
  <c r="AN33" i="5"/>
  <c r="AM32" i="5"/>
  <c r="AO34" i="5"/>
  <c r="AN13" i="5"/>
  <c r="AM85" i="8" s="1"/>
  <c r="O11" i="11"/>
  <c r="O14" i="11"/>
  <c r="P10" i="11"/>
  <c r="P11" i="11" s="1"/>
  <c r="N30" i="11"/>
  <c r="F32" i="27" l="1"/>
  <c r="H32" i="27"/>
  <c r="I32" i="27" s="1"/>
  <c r="F40" i="27"/>
  <c r="G40" i="27" s="1"/>
  <c r="H40" i="27"/>
  <c r="G35" i="27"/>
  <c r="L29" i="11"/>
  <c r="L27" i="11" s="1"/>
  <c r="AK124" i="8"/>
  <c r="AK139" i="8" s="1"/>
  <c r="AK140" i="8" s="1"/>
  <c r="AK119" i="24"/>
  <c r="F74" i="10"/>
  <c r="AM74" i="24"/>
  <c r="AM107" i="24"/>
  <c r="AM108" i="24" s="1"/>
  <c r="D70" i="27"/>
  <c r="D71" i="27" s="1"/>
  <c r="L70" i="27"/>
  <c r="N70" i="27" s="1"/>
  <c r="O70" i="27" s="1"/>
  <c r="G32" i="27"/>
  <c r="F41" i="27"/>
  <c r="F66" i="27" s="1"/>
  <c r="F69" i="27" s="1"/>
  <c r="AL36" i="5"/>
  <c r="AK98" i="8" s="1"/>
  <c r="AK86" i="8"/>
  <c r="AM18" i="5"/>
  <c r="O18" i="11"/>
  <c r="P18" i="11" s="1"/>
  <c r="AM122" i="8"/>
  <c r="AM77" i="8"/>
  <c r="AM109" i="8" s="1"/>
  <c r="O17" i="11"/>
  <c r="O22" i="11"/>
  <c r="P14" i="11"/>
  <c r="AO8" i="5"/>
  <c r="H41" i="27" l="1"/>
  <c r="I41" i="27" s="1"/>
  <c r="I40" i="27"/>
  <c r="L34" i="11"/>
  <c r="M37" i="11"/>
  <c r="M40" i="11" s="1"/>
  <c r="M42" i="11" s="1"/>
  <c r="AK134" i="24"/>
  <c r="AK133" i="24"/>
  <c r="AK101" i="8"/>
  <c r="AK111" i="8" s="1"/>
  <c r="AK99" i="24"/>
  <c r="AK109" i="24" s="1"/>
  <c r="H70" i="27"/>
  <c r="I70" i="27" s="1"/>
  <c r="F70" i="27"/>
  <c r="G70" i="27" s="1"/>
  <c r="G41" i="27"/>
  <c r="G66" i="27"/>
  <c r="F71" i="27"/>
  <c r="D72" i="27"/>
  <c r="H71" i="27"/>
  <c r="I71" i="27" s="1"/>
  <c r="AK84" i="8"/>
  <c r="AL138" i="8"/>
  <c r="AM20" i="5"/>
  <c r="AM27" i="5" s="1"/>
  <c r="AM29" i="5" s="1"/>
  <c r="AM110" i="8"/>
  <c r="F98" i="10"/>
  <c r="F99" i="10" s="1"/>
  <c r="E34" i="20" s="1"/>
  <c r="AP10" i="5"/>
  <c r="AR12" i="5"/>
  <c r="AQ11" i="5"/>
  <c r="AO9" i="5"/>
  <c r="AO14" i="5" s="1"/>
  <c r="AN118" i="8" s="1"/>
  <c r="O23" i="11"/>
  <c r="P22" i="11"/>
  <c r="P23" i="11" s="1"/>
  <c r="O19" i="11"/>
  <c r="P17" i="11"/>
  <c r="H66" i="27" l="1"/>
  <c r="H69" i="27" s="1"/>
  <c r="AK135" i="24"/>
  <c r="AK82" i="24" s="1"/>
  <c r="M31" i="11"/>
  <c r="M33" i="11" s="1"/>
  <c r="AP34" i="5"/>
  <c r="AM31" i="5"/>
  <c r="AM35" i="5" s="1"/>
  <c r="AL119" i="8" s="1"/>
  <c r="AO33" i="5"/>
  <c r="AN32" i="5"/>
  <c r="N41" i="11"/>
  <c r="AK88" i="8"/>
  <c r="M26" i="11"/>
  <c r="AM21" i="5"/>
  <c r="AP8" i="5"/>
  <c r="AO13" i="5"/>
  <c r="AN85" i="8" s="1"/>
  <c r="AO41" i="5"/>
  <c r="O20" i="11"/>
  <c r="P19" i="11"/>
  <c r="P20" i="11" s="1"/>
  <c r="D44" i="13"/>
  <c r="O30" i="11"/>
  <c r="P30" i="11" s="1"/>
  <c r="I66" i="27" l="1"/>
  <c r="I69" i="27"/>
  <c r="AL124" i="8"/>
  <c r="AL139" i="8" s="1"/>
  <c r="AL140" i="8" s="1"/>
  <c r="AL119" i="24"/>
  <c r="AK95" i="8"/>
  <c r="AK112" i="8" s="1"/>
  <c r="AK86" i="24"/>
  <c r="AK93" i="24" s="1"/>
  <c r="AK110" i="24" s="1"/>
  <c r="AM36" i="5"/>
  <c r="AL98" i="8" s="1"/>
  <c r="AL86" i="8"/>
  <c r="AN18" i="5"/>
  <c r="AP9" i="5"/>
  <c r="AS12" i="5"/>
  <c r="AR11" i="5"/>
  <c r="AQ10" i="5"/>
  <c r="AO42" i="5"/>
  <c r="AO43" i="5" s="1"/>
  <c r="AN76" i="8" s="1"/>
  <c r="N37" i="11" l="1"/>
  <c r="N40" i="11" s="1"/>
  <c r="N42" i="11" s="1"/>
  <c r="AL134" i="24"/>
  <c r="AL133" i="24"/>
  <c r="M29" i="11"/>
  <c r="M34" i="11" s="1"/>
  <c r="AL101" i="8"/>
  <c r="AL111" i="8" s="1"/>
  <c r="AL99" i="24"/>
  <c r="AL109" i="24" s="1"/>
  <c r="AL84" i="8"/>
  <c r="AM138" i="8"/>
  <c r="AN20" i="5"/>
  <c r="AN27" i="5" s="1"/>
  <c r="AN29" i="5" s="1"/>
  <c r="AP41" i="5"/>
  <c r="AN122" i="8"/>
  <c r="AN77" i="8"/>
  <c r="AN109" i="8" s="1"/>
  <c r="AN110" i="8" s="1"/>
  <c r="AP14" i="5"/>
  <c r="AO118" i="8" s="1"/>
  <c r="AP13" i="5"/>
  <c r="AL135" i="24" l="1"/>
  <c r="AL82" i="24" s="1"/>
  <c r="N31" i="11"/>
  <c r="N33" i="11" s="1"/>
  <c r="M27" i="11"/>
  <c r="AP33" i="5"/>
  <c r="AQ34" i="5"/>
  <c r="AO32" i="5"/>
  <c r="AN31" i="5"/>
  <c r="AN35" i="5" s="1"/>
  <c r="AM119" i="8" s="1"/>
  <c r="AN21" i="5"/>
  <c r="O41" i="11"/>
  <c r="AL88" i="8"/>
  <c r="N26" i="11"/>
  <c r="AP42" i="5"/>
  <c r="AP43" i="5" s="1"/>
  <c r="AO76" i="8" s="1"/>
  <c r="AQ8" i="5"/>
  <c r="AO85" i="8"/>
  <c r="AM124" i="8" l="1"/>
  <c r="O37" i="11" s="1"/>
  <c r="AM119" i="24"/>
  <c r="AL95" i="8"/>
  <c r="AL112" i="8" s="1"/>
  <c r="AL86" i="24"/>
  <c r="AL93" i="24" s="1"/>
  <c r="AL110" i="24" s="1"/>
  <c r="AM86" i="8"/>
  <c r="AO18" i="5"/>
  <c r="AN36" i="5"/>
  <c r="AM98" i="8" s="1"/>
  <c r="AM99" i="24" s="1"/>
  <c r="AM109" i="24" s="1"/>
  <c r="AO20" i="5"/>
  <c r="AO27" i="5" s="1"/>
  <c r="AO29" i="5" s="1"/>
  <c r="AO122" i="8"/>
  <c r="AO77" i="8"/>
  <c r="AO109" i="8" s="1"/>
  <c r="AO110" i="8" s="1"/>
  <c r="AQ9" i="5"/>
  <c r="AQ14" i="5" s="1"/>
  <c r="AP118" i="8" s="1"/>
  <c r="AS11" i="5"/>
  <c r="AR10" i="5"/>
  <c r="AT12" i="5"/>
  <c r="N29" i="11" l="1"/>
  <c r="N34" i="11" s="1"/>
  <c r="AM139" i="8"/>
  <c r="AM140" i="8" s="1"/>
  <c r="AM84" i="8" s="1"/>
  <c r="AM134" i="24"/>
  <c r="AM133" i="24"/>
  <c r="F75" i="10"/>
  <c r="E47" i="15" s="1"/>
  <c r="E15" i="15" s="1"/>
  <c r="AO31" i="5"/>
  <c r="AO35" i="5" s="1"/>
  <c r="AN119" i="8" s="1"/>
  <c r="AN124" i="8" s="1"/>
  <c r="AN139" i="8" s="1"/>
  <c r="AP32" i="5"/>
  <c r="AR34" i="5"/>
  <c r="AQ33" i="5"/>
  <c r="O40" i="11"/>
  <c r="P37" i="11"/>
  <c r="F87" i="10"/>
  <c r="AM101" i="8"/>
  <c r="AO21" i="5"/>
  <c r="AQ41" i="5"/>
  <c r="AQ13" i="5"/>
  <c r="AM135" i="24" l="1"/>
  <c r="AM82" i="24" s="1"/>
  <c r="AN138" i="8"/>
  <c r="AN140" i="8" s="1"/>
  <c r="AO138" i="8" s="1"/>
  <c r="N27" i="11"/>
  <c r="AO36" i="5"/>
  <c r="AN98" i="8" s="1"/>
  <c r="AN101" i="8" s="1"/>
  <c r="AN111" i="8" s="1"/>
  <c r="AN86" i="8"/>
  <c r="AP18" i="5"/>
  <c r="O26" i="11"/>
  <c r="P26" i="11" s="1"/>
  <c r="AM88" i="8"/>
  <c r="O31" i="11"/>
  <c r="AM111" i="8"/>
  <c r="D40" i="13"/>
  <c r="E58" i="20"/>
  <c r="F90" i="10"/>
  <c r="E35" i="20" s="1"/>
  <c r="P40" i="11"/>
  <c r="P42" i="11" s="1"/>
  <c r="O42" i="11"/>
  <c r="AQ42" i="5"/>
  <c r="AQ43" i="5" s="1"/>
  <c r="AP76" i="8" s="1"/>
  <c r="AR8" i="5"/>
  <c r="AP85" i="8"/>
  <c r="AM95" i="8" l="1"/>
  <c r="O29" i="11" s="1"/>
  <c r="P29" i="11" s="1"/>
  <c r="AM86" i="24"/>
  <c r="AM93" i="24" s="1"/>
  <c r="AM110" i="24" s="1"/>
  <c r="B110" i="24" s="1"/>
  <c r="AN84" i="8"/>
  <c r="AN88" i="8" s="1"/>
  <c r="AN95" i="8" s="1"/>
  <c r="AN112" i="8" s="1"/>
  <c r="P31" i="11"/>
  <c r="O33" i="11"/>
  <c r="P33" i="11" s="1"/>
  <c r="AP20" i="5"/>
  <c r="AP27" i="5" s="1"/>
  <c r="AP29" i="5" s="1"/>
  <c r="F100" i="10"/>
  <c r="E37" i="20" s="1"/>
  <c r="D45" i="13"/>
  <c r="E48" i="15"/>
  <c r="E16" i="15" s="1"/>
  <c r="E17" i="15" s="1"/>
  <c r="AR9" i="5"/>
  <c r="AR14" i="5" s="1"/>
  <c r="AQ118" i="8" s="1"/>
  <c r="AS10" i="5"/>
  <c r="AU12" i="5"/>
  <c r="AT11" i="5"/>
  <c r="AP122" i="8"/>
  <c r="AP77" i="8"/>
  <c r="AP109" i="8" s="1"/>
  <c r="AP110" i="8" s="1"/>
  <c r="AM112" i="8" l="1"/>
  <c r="O27" i="11"/>
  <c r="P27" i="11" s="1"/>
  <c r="AP21" i="5"/>
  <c r="AQ32" i="5"/>
  <c r="AR33" i="5"/>
  <c r="AS34" i="5"/>
  <c r="AP31" i="5"/>
  <c r="AP35" i="5" s="1"/>
  <c r="AO119" i="8" s="1"/>
  <c r="AO124" i="8" s="1"/>
  <c r="AO139" i="8" s="1"/>
  <c r="AO140" i="8" s="1"/>
  <c r="O34" i="11"/>
  <c r="AS8" i="5"/>
  <c r="AR13" i="5"/>
  <c r="AR41" i="5"/>
  <c r="AO84" i="8" l="1"/>
  <c r="AP138" i="8"/>
  <c r="AP36" i="5"/>
  <c r="AO98" i="8" s="1"/>
  <c r="AO101" i="8" s="1"/>
  <c r="AO111" i="8" s="1"/>
  <c r="AO86" i="8"/>
  <c r="AQ18" i="5"/>
  <c r="AQ85" i="8"/>
  <c r="AT10" i="5"/>
  <c r="AU11" i="5"/>
  <c r="AV12" i="5"/>
  <c r="AS9" i="5"/>
  <c r="AS14" i="5" s="1"/>
  <c r="AR118" i="8" s="1"/>
  <c r="AR42" i="5"/>
  <c r="AR43" i="5" s="1"/>
  <c r="AQ76" i="8" s="1"/>
  <c r="AQ20" i="5" l="1"/>
  <c r="AQ27" i="5" s="1"/>
  <c r="AQ29" i="5" s="1"/>
  <c r="AO88" i="8"/>
  <c r="AO95" i="8" s="1"/>
  <c r="AO112" i="8" s="1"/>
  <c r="AQ122" i="8"/>
  <c r="AQ77" i="8"/>
  <c r="AQ109" i="8" s="1"/>
  <c r="AQ110" i="8" s="1"/>
  <c r="AS41" i="5"/>
  <c r="AS13" i="5"/>
  <c r="AQ21" i="5" l="1"/>
  <c r="AT34" i="5"/>
  <c r="AQ31" i="5"/>
  <c r="AQ35" i="5" s="1"/>
  <c r="AP119" i="8" s="1"/>
  <c r="AP124" i="8" s="1"/>
  <c r="AP139" i="8" s="1"/>
  <c r="AP140" i="8" s="1"/>
  <c r="AR32" i="5"/>
  <c r="AS33" i="5"/>
  <c r="AR85" i="8"/>
  <c r="AT8" i="5"/>
  <c r="AS42" i="5"/>
  <c r="AS43" i="5" s="1"/>
  <c r="AR76" i="8" s="1"/>
  <c r="AQ36" i="5" l="1"/>
  <c r="AP98" i="8" s="1"/>
  <c r="AP101" i="8" s="1"/>
  <c r="AP111" i="8" s="1"/>
  <c r="AQ138" i="8"/>
  <c r="AP84" i="8"/>
  <c r="AP86" i="8"/>
  <c r="AR18" i="5"/>
  <c r="AR20" i="5"/>
  <c r="AR27" i="5" s="1"/>
  <c r="AR29" i="5" s="1"/>
  <c r="AV11" i="5"/>
  <c r="AU10" i="5"/>
  <c r="AW12" i="5"/>
  <c r="AT9" i="5"/>
  <c r="AT14" i="5" s="1"/>
  <c r="AS118" i="8" s="1"/>
  <c r="AR122" i="8"/>
  <c r="AR77" i="8"/>
  <c r="AR109" i="8" s="1"/>
  <c r="AR110" i="8" s="1"/>
  <c r="AR21" i="5" l="1"/>
  <c r="AT33" i="5"/>
  <c r="AU34" i="5"/>
  <c r="AS32" i="5"/>
  <c r="AR31" i="5"/>
  <c r="AR35" i="5" s="1"/>
  <c r="AQ119" i="8" s="1"/>
  <c r="AQ124" i="8" s="1"/>
  <c r="AQ139" i="8" s="1"/>
  <c r="AQ140" i="8" s="1"/>
  <c r="AP88" i="8"/>
  <c r="AP95" i="8" s="1"/>
  <c r="AP112" i="8" s="1"/>
  <c r="AU8" i="5"/>
  <c r="AT13" i="5"/>
  <c r="AS85" i="8" s="1"/>
  <c r="AT41" i="5"/>
  <c r="AR36" i="5" l="1"/>
  <c r="AQ98" i="8" s="1"/>
  <c r="AQ101" i="8" s="1"/>
  <c r="AQ111" i="8" s="1"/>
  <c r="AQ84" i="8"/>
  <c r="AR138" i="8"/>
  <c r="AS20" i="5"/>
  <c r="AS27" i="5" s="1"/>
  <c r="AS29" i="5" s="1"/>
  <c r="AS18" i="5"/>
  <c r="AQ86" i="8"/>
  <c r="AT42" i="5"/>
  <c r="AT43" i="5" s="1"/>
  <c r="AS76" i="8" s="1"/>
  <c r="AW11" i="5"/>
  <c r="AV10" i="5"/>
  <c r="AU9" i="5"/>
  <c r="AX12" i="5"/>
  <c r="AS21" i="5" l="1"/>
  <c r="AT18" i="5" s="1"/>
  <c r="AU33" i="5"/>
  <c r="AV34" i="5"/>
  <c r="AT32" i="5"/>
  <c r="AS31" i="5"/>
  <c r="AS35" i="5" s="1"/>
  <c r="AR119" i="8" s="1"/>
  <c r="AR124" i="8" s="1"/>
  <c r="AR139" i="8" s="1"/>
  <c r="AR140" i="8" s="1"/>
  <c r="AQ88" i="8"/>
  <c r="AQ95" i="8" s="1"/>
  <c r="AQ112" i="8" s="1"/>
  <c r="AU41" i="5"/>
  <c r="AS122" i="8"/>
  <c r="AS77" i="8"/>
  <c r="AS109" i="8" s="1"/>
  <c r="AS110" i="8" s="1"/>
  <c r="AV8" i="5"/>
  <c r="AU14" i="5"/>
  <c r="AT118" i="8" s="1"/>
  <c r="AU13" i="5"/>
  <c r="AR86" i="8" l="1"/>
  <c r="AS36" i="5"/>
  <c r="AR98" i="8" s="1"/>
  <c r="AR101" i="8" s="1"/>
  <c r="AR111" i="8" s="1"/>
  <c r="AR84" i="8"/>
  <c r="AS138" i="8"/>
  <c r="AU42" i="5"/>
  <c r="AU43" i="5" s="1"/>
  <c r="AT76" i="8" s="1"/>
  <c r="AT85" i="8"/>
  <c r="AY12" i="5"/>
  <c r="AV9" i="5"/>
  <c r="AV14" i="5" s="1"/>
  <c r="AU118" i="8" s="1"/>
  <c r="AW10" i="5"/>
  <c r="AX11" i="5"/>
  <c r="AR88" i="8" l="1"/>
  <c r="AR95" i="8" s="1"/>
  <c r="AR112" i="8" s="1"/>
  <c r="AT20" i="5"/>
  <c r="AV41" i="5"/>
  <c r="AW8" i="5"/>
  <c r="AT122" i="8"/>
  <c r="AT77" i="8"/>
  <c r="AT109" i="8" s="1"/>
  <c r="AT110" i="8" s="1"/>
  <c r="AV13" i="5"/>
  <c r="AT27" i="5" l="1"/>
  <c r="AT29" i="5" s="1"/>
  <c r="AT21" i="5"/>
  <c r="AU20" i="5" s="1"/>
  <c r="AU27" i="5" s="1"/>
  <c r="AU29" i="5" s="1"/>
  <c r="AZ12" i="5"/>
  <c r="AX10" i="5"/>
  <c r="AY11" i="5"/>
  <c r="AW9" i="5"/>
  <c r="AW14" i="5" s="1"/>
  <c r="AV118" i="8" s="1"/>
  <c r="AU85" i="8"/>
  <c r="AV42" i="5"/>
  <c r="AV43" i="5" s="1"/>
  <c r="AU76" i="8" s="1"/>
  <c r="AS86" i="8" l="1"/>
  <c r="AU18" i="5"/>
  <c r="AU21" i="5" s="1"/>
  <c r="AV33" i="5"/>
  <c r="AW34" i="5"/>
  <c r="AT31" i="5"/>
  <c r="AT35" i="5" s="1"/>
  <c r="AS119" i="8" s="1"/>
  <c r="AS124" i="8" s="1"/>
  <c r="AS139" i="8" s="1"/>
  <c r="AS140" i="8" s="1"/>
  <c r="AU32" i="5"/>
  <c r="AW33" i="5"/>
  <c r="AV32" i="5"/>
  <c r="AX34" i="5"/>
  <c r="AU31" i="5"/>
  <c r="AX8" i="5"/>
  <c r="AW41" i="5"/>
  <c r="AU122" i="8"/>
  <c r="AU77" i="8"/>
  <c r="AU109" i="8" s="1"/>
  <c r="AU110" i="8" s="1"/>
  <c r="AW13" i="5"/>
  <c r="AT36" i="5" l="1"/>
  <c r="AS98" i="8" s="1"/>
  <c r="AS101" i="8" s="1"/>
  <c r="AS111" i="8" s="1"/>
  <c r="AV20" i="5"/>
  <c r="AV27" i="5" s="1"/>
  <c r="AV29" i="5" s="1"/>
  <c r="AS84" i="8"/>
  <c r="AS88" i="8" s="1"/>
  <c r="AS95" i="8" s="1"/>
  <c r="AT138" i="8"/>
  <c r="AU35" i="5"/>
  <c r="AV18" i="5"/>
  <c r="AT86" i="8"/>
  <c r="AW42" i="5"/>
  <c r="AW43" i="5" s="1"/>
  <c r="AV76" i="8" s="1"/>
  <c r="AV85" i="8"/>
  <c r="AZ11" i="5"/>
  <c r="AY10" i="5"/>
  <c r="BA12" i="5"/>
  <c r="AX9" i="5"/>
  <c r="AX14" i="5" s="1"/>
  <c r="AW118" i="8" s="1"/>
  <c r="AS112" i="8" l="1"/>
  <c r="AX41" i="5"/>
  <c r="AT119" i="8"/>
  <c r="AT124" i="8" s="1"/>
  <c r="AT139" i="8" s="1"/>
  <c r="AT140" i="8" s="1"/>
  <c r="AU36" i="5"/>
  <c r="AT98" i="8" s="1"/>
  <c r="AT101" i="8" s="1"/>
  <c r="AT111" i="8" s="1"/>
  <c r="AX33" i="5"/>
  <c r="AY34" i="5"/>
  <c r="AV31" i="5"/>
  <c r="AV35" i="5" s="1"/>
  <c r="AU119" i="8" s="1"/>
  <c r="AU124" i="8" s="1"/>
  <c r="AU139" i="8" s="1"/>
  <c r="AW32" i="5"/>
  <c r="AV21" i="5"/>
  <c r="AY8" i="5"/>
  <c r="AV122" i="8"/>
  <c r="AV77" i="8"/>
  <c r="AV109" i="8" s="1"/>
  <c r="AV110" i="8" s="1"/>
  <c r="AX13" i="5"/>
  <c r="AV36" i="5" l="1"/>
  <c r="AU98" i="8" s="1"/>
  <c r="AU101" i="8" s="1"/>
  <c r="AU111" i="8" s="1"/>
  <c r="AU86" i="8"/>
  <c r="AW18" i="5"/>
  <c r="AW20" i="5"/>
  <c r="AW27" i="5" s="1"/>
  <c r="AW29" i="5" s="1"/>
  <c r="AT84" i="8"/>
  <c r="AT88" i="8" s="1"/>
  <c r="AT95" i="8" s="1"/>
  <c r="AT112" i="8" s="1"/>
  <c r="AU138" i="8"/>
  <c r="AU140" i="8" s="1"/>
  <c r="AY9" i="5"/>
  <c r="AY14" i="5" s="1"/>
  <c r="AX118" i="8" s="1"/>
  <c r="BA11" i="5"/>
  <c r="AZ10" i="5"/>
  <c r="BB12" i="5"/>
  <c r="AX42" i="5"/>
  <c r="AX43" i="5" s="1"/>
  <c r="AW76" i="8" s="1"/>
  <c r="AW85" i="8"/>
  <c r="AW21" i="5" l="1"/>
  <c r="AV86" i="8" s="1"/>
  <c r="AU84" i="8"/>
  <c r="AU88" i="8" s="1"/>
  <c r="AU95" i="8" s="1"/>
  <c r="AU112" i="8" s="1"/>
  <c r="AV138" i="8"/>
  <c r="AW31" i="5"/>
  <c r="AW35" i="5" s="1"/>
  <c r="AV119" i="8" s="1"/>
  <c r="AV124" i="8" s="1"/>
  <c r="AV139" i="8" s="1"/>
  <c r="AY33" i="5"/>
  <c r="AX32" i="5"/>
  <c r="AZ34" i="5"/>
  <c r="AZ8" i="5"/>
  <c r="AY13" i="5"/>
  <c r="AX85" i="8" s="1"/>
  <c r="AY41" i="5"/>
  <c r="AW122" i="8"/>
  <c r="AW77" i="8"/>
  <c r="AW109" i="8" s="1"/>
  <c r="AW110" i="8" s="1"/>
  <c r="AV140" i="8" l="1"/>
  <c r="AW138" i="8" s="1"/>
  <c r="AX18" i="5"/>
  <c r="AW36" i="5"/>
  <c r="AV98" i="8" s="1"/>
  <c r="AV101" i="8" s="1"/>
  <c r="AV111" i="8" s="1"/>
  <c r="AY42" i="5"/>
  <c r="AY43" i="5" s="1"/>
  <c r="AX76" i="8" s="1"/>
  <c r="BC12" i="5"/>
  <c r="BA10" i="5"/>
  <c r="BB11" i="5"/>
  <c r="AZ9" i="5"/>
  <c r="AZ14" i="5" s="1"/>
  <c r="AY118" i="8" s="1"/>
  <c r="AV84" i="8" l="1"/>
  <c r="AV88" i="8" s="1"/>
  <c r="AV95" i="8" s="1"/>
  <c r="AV112" i="8" s="1"/>
  <c r="AX20" i="5"/>
  <c r="BA8" i="5"/>
  <c r="AX122" i="8"/>
  <c r="AX77" i="8"/>
  <c r="AX109" i="8" s="1"/>
  <c r="AX110" i="8" s="1"/>
  <c r="AZ13" i="5"/>
  <c r="AZ41" i="5"/>
  <c r="AZ42" i="5" s="1"/>
  <c r="AZ43" i="5" s="1"/>
  <c r="AY76" i="8" l="1"/>
  <c r="AY122" i="8" s="1"/>
  <c r="AX27" i="5"/>
  <c r="AX29" i="5" s="1"/>
  <c r="AX21" i="5"/>
  <c r="BD12" i="5"/>
  <c r="BA9" i="5"/>
  <c r="BA14" i="5" s="1"/>
  <c r="AZ118" i="8" s="1"/>
  <c r="BB10" i="5"/>
  <c r="BC11" i="5"/>
  <c r="AY85" i="8"/>
  <c r="G74" i="10" s="1"/>
  <c r="AY77" i="8" l="1"/>
  <c r="AY109" i="8" s="1"/>
  <c r="AY110" i="8" s="1"/>
  <c r="AY20" i="5"/>
  <c r="AY27" i="5" s="1"/>
  <c r="AY29" i="5" s="1"/>
  <c r="AW86" i="8"/>
  <c r="AY18" i="5"/>
  <c r="AX31" i="5"/>
  <c r="AX35" i="5" s="1"/>
  <c r="AW119" i="8" s="1"/>
  <c r="AW124" i="8" s="1"/>
  <c r="AW139" i="8" s="1"/>
  <c r="AW140" i="8" s="1"/>
  <c r="AZ33" i="5"/>
  <c r="AY32" i="5"/>
  <c r="BA34" i="5"/>
  <c r="BA41" i="5"/>
  <c r="BA13" i="5"/>
  <c r="AZ85" i="8" s="1"/>
  <c r="BB8" i="5"/>
  <c r="G98" i="10" l="1"/>
  <c r="G99" i="10" s="1"/>
  <c r="AX138" i="8"/>
  <c r="AW84" i="8"/>
  <c r="AW88" i="8" s="1"/>
  <c r="AW95" i="8" s="1"/>
  <c r="AY21" i="5"/>
  <c r="AY31" i="5"/>
  <c r="AY35" i="5" s="1"/>
  <c r="AX119" i="8" s="1"/>
  <c r="AX124" i="8" s="1"/>
  <c r="AX139" i="8" s="1"/>
  <c r="AZ32" i="5"/>
  <c r="BB34" i="5"/>
  <c r="BA33" i="5"/>
  <c r="AX36" i="5"/>
  <c r="AW98" i="8" s="1"/>
  <c r="AW101" i="8" s="1"/>
  <c r="AW111" i="8" s="1"/>
  <c r="BA42" i="5"/>
  <c r="BA43" i="5" s="1"/>
  <c r="AZ76" i="8" s="1"/>
  <c r="BE12" i="5"/>
  <c r="BC10" i="5"/>
  <c r="BD11" i="5"/>
  <c r="BB9" i="5"/>
  <c r="E44" i="13" l="1"/>
  <c r="F34" i="20"/>
  <c r="AX140" i="8"/>
  <c r="AY138" i="8" s="1"/>
  <c r="AY36" i="5"/>
  <c r="AX98" i="8" s="1"/>
  <c r="AX101" i="8" s="1"/>
  <c r="AX111" i="8" s="1"/>
  <c r="AW112" i="8"/>
  <c r="AX86" i="8"/>
  <c r="AZ18" i="5"/>
  <c r="AZ20" i="5"/>
  <c r="AZ27" i="5" s="1"/>
  <c r="AZ29" i="5" s="1"/>
  <c r="BC8" i="5"/>
  <c r="AZ122" i="8"/>
  <c r="AZ77" i="8"/>
  <c r="AZ109" i="8" s="1"/>
  <c r="AZ110" i="8" s="1"/>
  <c r="BB41" i="5"/>
  <c r="BB14" i="5"/>
  <c r="BA118" i="8" s="1"/>
  <c r="BB13" i="5"/>
  <c r="AX84" i="8" l="1"/>
  <c r="AX88" i="8" s="1"/>
  <c r="AX95" i="8" s="1"/>
  <c r="AX112" i="8" s="1"/>
  <c r="BC34" i="5"/>
  <c r="BA32" i="5"/>
  <c r="AZ31" i="5"/>
  <c r="AZ35" i="5" s="1"/>
  <c r="AY119" i="8" s="1"/>
  <c r="AY124" i="8" s="1"/>
  <c r="AY139" i="8" s="1"/>
  <c r="AY140" i="8" s="1"/>
  <c r="BB33" i="5"/>
  <c r="AZ21" i="5"/>
  <c r="BA20" i="5" s="1"/>
  <c r="BA27" i="5" s="1"/>
  <c r="BA29" i="5" s="1"/>
  <c r="BB42" i="5"/>
  <c r="BB43" i="5" s="1"/>
  <c r="BA76" i="8" s="1"/>
  <c r="BA85" i="8"/>
  <c r="BF12" i="5"/>
  <c r="BD10" i="5"/>
  <c r="BE11" i="5"/>
  <c r="BC9" i="5"/>
  <c r="BC14" i="5" s="1"/>
  <c r="BB118" i="8" s="1"/>
  <c r="AY84" i="8" l="1"/>
  <c r="AZ138" i="8"/>
  <c r="BA18" i="5"/>
  <c r="BA21" i="5" s="1"/>
  <c r="AY86" i="8"/>
  <c r="G75" i="10" s="1"/>
  <c r="F47" i="15" s="1"/>
  <c r="F15" i="15" s="1"/>
  <c r="BC33" i="5"/>
  <c r="BA31" i="5"/>
  <c r="BA35" i="5" s="1"/>
  <c r="AZ119" i="8" s="1"/>
  <c r="AZ124" i="8" s="1"/>
  <c r="AZ139" i="8" s="1"/>
  <c r="BD34" i="5"/>
  <c r="BB32" i="5"/>
  <c r="AZ36" i="5"/>
  <c r="AY98" i="8" s="1"/>
  <c r="BC41" i="5"/>
  <c r="BD8" i="5"/>
  <c r="BC13" i="5"/>
  <c r="BB85" i="8" s="1"/>
  <c r="BA122" i="8"/>
  <c r="BA77" i="8"/>
  <c r="BA109" i="8" s="1"/>
  <c r="BA110" i="8" s="1"/>
  <c r="AZ140" i="8" l="1"/>
  <c r="AZ84" i="8" s="1"/>
  <c r="AZ86" i="8"/>
  <c r="BB18" i="5"/>
  <c r="AY101" i="8"/>
  <c r="AY111" i="8" s="1"/>
  <c r="G87" i="10"/>
  <c r="BA36" i="5"/>
  <c r="AZ98" i="8" s="1"/>
  <c r="AZ101" i="8" s="1"/>
  <c r="AZ111" i="8" s="1"/>
  <c r="AY88" i="8"/>
  <c r="AY95" i="8" s="1"/>
  <c r="BE10" i="5"/>
  <c r="BG12" i="5"/>
  <c r="BF11" i="5"/>
  <c r="BD9" i="5"/>
  <c r="BD14" i="5" s="1"/>
  <c r="BC118" i="8" s="1"/>
  <c r="BC42" i="5"/>
  <c r="BC43" i="5" s="1"/>
  <c r="BB76" i="8" s="1"/>
  <c r="BA138" i="8" l="1"/>
  <c r="AZ88" i="8"/>
  <c r="AZ95" i="8" s="1"/>
  <c r="AZ112" i="8" s="1"/>
  <c r="E40" i="13"/>
  <c r="G90" i="10"/>
  <c r="F35" i="20" s="1"/>
  <c r="F58" i="20"/>
  <c r="AY112" i="8"/>
  <c r="BB20" i="5"/>
  <c r="BB27" i="5" s="1"/>
  <c r="BB29" i="5" s="1"/>
  <c r="BB122" i="8"/>
  <c r="BB77" i="8"/>
  <c r="BB109" i="8" s="1"/>
  <c r="BB110" i="8" s="1"/>
  <c r="BD13" i="5"/>
  <c r="BD41" i="5"/>
  <c r="BE34" i="5" l="1"/>
  <c r="BC32" i="5"/>
  <c r="BB31" i="5"/>
  <c r="BB35" i="5" s="1"/>
  <c r="BA119" i="8" s="1"/>
  <c r="BA124" i="8" s="1"/>
  <c r="BA139" i="8" s="1"/>
  <c r="BA140" i="8" s="1"/>
  <c r="BD33" i="5"/>
  <c r="BB21" i="5"/>
  <c r="G100" i="10"/>
  <c r="F37" i="20" s="1"/>
  <c r="F48" i="15"/>
  <c r="F16" i="15" s="1"/>
  <c r="F17" i="15" s="1"/>
  <c r="E45" i="13"/>
  <c r="BE8" i="5"/>
  <c r="BC85" i="8"/>
  <c r="BD42" i="5"/>
  <c r="BD43" i="5" s="1"/>
  <c r="BC76" i="8" s="1"/>
  <c r="BB36" i="5" l="1"/>
  <c r="BA98" i="8" s="1"/>
  <c r="BA101" i="8" s="1"/>
  <c r="BA111" i="8" s="1"/>
  <c r="BA86" i="8"/>
  <c r="BC18" i="5"/>
  <c r="BC20" i="5"/>
  <c r="BC27" i="5" s="1"/>
  <c r="BC29" i="5" s="1"/>
  <c r="BB138" i="8"/>
  <c r="BA84" i="8"/>
  <c r="BC122" i="8"/>
  <c r="BC77" i="8"/>
  <c r="BC109" i="8" s="1"/>
  <c r="BC110" i="8" s="1"/>
  <c r="BH12" i="5"/>
  <c r="BF10" i="5"/>
  <c r="BG11" i="5"/>
  <c r="BE9" i="5"/>
  <c r="BA88" i="8" l="1"/>
  <c r="BA95" i="8" s="1"/>
  <c r="BA112" i="8" s="1"/>
  <c r="BC31" i="5"/>
  <c r="BC35" i="5" s="1"/>
  <c r="BB119" i="8" s="1"/>
  <c r="BB124" i="8" s="1"/>
  <c r="BB139" i="8" s="1"/>
  <c r="BB140" i="8" s="1"/>
  <c r="BF34" i="5"/>
  <c r="BE33" i="5"/>
  <c r="BD32" i="5"/>
  <c r="BC21" i="5"/>
  <c r="BE14" i="5"/>
  <c r="BD118" i="8" s="1"/>
  <c r="BE13" i="5"/>
  <c r="BE41" i="5"/>
  <c r="BC36" i="5" l="1"/>
  <c r="BB98" i="8" s="1"/>
  <c r="BB101" i="8" s="1"/>
  <c r="BB111" i="8" s="1"/>
  <c r="BB86" i="8"/>
  <c r="BD18" i="5"/>
  <c r="BB84" i="8"/>
  <c r="BC138" i="8"/>
  <c r="BF8" i="5"/>
  <c r="BE42" i="5"/>
  <c r="BE43" i="5" s="1"/>
  <c r="BD76" i="8" s="1"/>
  <c r="BD85" i="8"/>
  <c r="BB88" i="8" l="1"/>
  <c r="BB95" i="8" s="1"/>
  <c r="BB112" i="8" s="1"/>
  <c r="BD20" i="5"/>
  <c r="BD27" i="5" s="1"/>
  <c r="BD29" i="5" s="1"/>
  <c r="BG10" i="5"/>
  <c r="BH11" i="5"/>
  <c r="BI12" i="5"/>
  <c r="BF9" i="5"/>
  <c r="BD122" i="8"/>
  <c r="BD77" i="8"/>
  <c r="BD109" i="8" s="1"/>
  <c r="BD110" i="8" s="1"/>
  <c r="BD21" i="5" l="1"/>
  <c r="BG34" i="5"/>
  <c r="BD31" i="5"/>
  <c r="BD35" i="5" s="1"/>
  <c r="BC119" i="8" s="1"/>
  <c r="BC124" i="8" s="1"/>
  <c r="BC139" i="8" s="1"/>
  <c r="BC140" i="8" s="1"/>
  <c r="BF33" i="5"/>
  <c r="BE32" i="5"/>
  <c r="BG8" i="5"/>
  <c r="BF14" i="5"/>
  <c r="BE118" i="8" s="1"/>
  <c r="BF13" i="5"/>
  <c r="BF41" i="5"/>
  <c r="BD36" i="5" l="1"/>
  <c r="BC98" i="8" s="1"/>
  <c r="BC101" i="8" s="1"/>
  <c r="BC111" i="8" s="1"/>
  <c r="BD138" i="8"/>
  <c r="BC84" i="8"/>
  <c r="BE20" i="5"/>
  <c r="BE27" i="5" s="1"/>
  <c r="BE29" i="5" s="1"/>
  <c r="BE18" i="5"/>
  <c r="BC86" i="8"/>
  <c r="BJ12" i="5"/>
  <c r="BI11" i="5"/>
  <c r="BG9" i="5"/>
  <c r="BG14" i="5" s="1"/>
  <c r="BF118" i="8" s="1"/>
  <c r="BH10" i="5"/>
  <c r="BE85" i="8"/>
  <c r="BF42" i="5"/>
  <c r="BF43" i="5" s="1"/>
  <c r="BE76" i="8" s="1"/>
  <c r="BE21" i="5" l="1"/>
  <c r="BD86" i="8" s="1"/>
  <c r="BG33" i="5"/>
  <c r="BF32" i="5"/>
  <c r="BH34" i="5"/>
  <c r="BE31" i="5"/>
  <c r="BE35" i="5" s="1"/>
  <c r="BD119" i="8" s="1"/>
  <c r="BD124" i="8" s="1"/>
  <c r="BD139" i="8" s="1"/>
  <c r="BD140" i="8" s="1"/>
  <c r="BC88" i="8"/>
  <c r="BC95" i="8" s="1"/>
  <c r="BC112" i="8" s="1"/>
  <c r="BG41" i="5"/>
  <c r="BE122" i="8"/>
  <c r="BE77" i="8"/>
  <c r="BE109" i="8" s="1"/>
  <c r="BE110" i="8" s="1"/>
  <c r="BG13" i="5"/>
  <c r="BF18" i="5" l="1"/>
  <c r="BE36" i="5"/>
  <c r="BD98" i="8" s="1"/>
  <c r="BD101" i="8" s="1"/>
  <c r="BD111" i="8" s="1"/>
  <c r="BD84" i="8"/>
  <c r="BD88" i="8" s="1"/>
  <c r="BD95" i="8" s="1"/>
  <c r="BE138" i="8"/>
  <c r="BF85" i="8"/>
  <c r="BH8" i="5"/>
  <c r="BG42" i="5"/>
  <c r="BG43" i="5" s="1"/>
  <c r="BF76" i="8" s="1"/>
  <c r="BD112" i="8" l="1"/>
  <c r="BF20" i="5"/>
  <c r="BF122" i="8"/>
  <c r="BF77" i="8"/>
  <c r="BF109" i="8" s="1"/>
  <c r="BF110" i="8" s="1"/>
  <c r="BJ11" i="5"/>
  <c r="BI10" i="5"/>
  <c r="BK12" i="5"/>
  <c r="BH9" i="5"/>
  <c r="BH14" i="5" s="1"/>
  <c r="BG118" i="8" s="1"/>
  <c r="BF27" i="5" l="1"/>
  <c r="BF29" i="5" s="1"/>
  <c r="BF21" i="5"/>
  <c r="BH41" i="5"/>
  <c r="BH13" i="5"/>
  <c r="BG18" i="5" l="1"/>
  <c r="BE86" i="8"/>
  <c r="BF31" i="5"/>
  <c r="BF35" i="5" s="1"/>
  <c r="BE119" i="8" s="1"/>
  <c r="BE124" i="8" s="1"/>
  <c r="BE139" i="8" s="1"/>
  <c r="BE140" i="8" s="1"/>
  <c r="BG32" i="5"/>
  <c r="BH33" i="5"/>
  <c r="BI34" i="5"/>
  <c r="BG85" i="8"/>
  <c r="BI8" i="5"/>
  <c r="BH42" i="5"/>
  <c r="BH43" i="5" s="1"/>
  <c r="BG76" i="8" s="1"/>
  <c r="BF36" i="5" l="1"/>
  <c r="BE98" i="8" s="1"/>
  <c r="BE101" i="8" s="1"/>
  <c r="BE111" i="8" s="1"/>
  <c r="BF138" i="8"/>
  <c r="BE84" i="8"/>
  <c r="BE88" i="8" s="1"/>
  <c r="BE95" i="8" s="1"/>
  <c r="BG20" i="5"/>
  <c r="BG27" i="5" s="1"/>
  <c r="BG29" i="5" s="1"/>
  <c r="BL12" i="5"/>
  <c r="BK11" i="5"/>
  <c r="BJ10" i="5"/>
  <c r="BI9" i="5"/>
  <c r="BI14" i="5" s="1"/>
  <c r="BH118" i="8" s="1"/>
  <c r="BG122" i="8"/>
  <c r="BG77" i="8"/>
  <c r="BG109" i="8" s="1"/>
  <c r="BG110" i="8" s="1"/>
  <c r="BE112" i="8" l="1"/>
  <c r="BG21" i="5"/>
  <c r="BJ34" i="5"/>
  <c r="BH32" i="5"/>
  <c r="BI33" i="5"/>
  <c r="BG31" i="5"/>
  <c r="BG35" i="5" s="1"/>
  <c r="BF119" i="8" s="1"/>
  <c r="BF124" i="8" s="1"/>
  <c r="BF139" i="8" s="1"/>
  <c r="BF140" i="8" s="1"/>
  <c r="BI13" i="5"/>
  <c r="BH85" i="8" s="1"/>
  <c r="BI41" i="5"/>
  <c r="BG36" i="5" l="1"/>
  <c r="BF98" i="8" s="1"/>
  <c r="BF101" i="8" s="1"/>
  <c r="BF111" i="8" s="1"/>
  <c r="BF84" i="8"/>
  <c r="BG138" i="8"/>
  <c r="BF86" i="8"/>
  <c r="BH18" i="5"/>
  <c r="BI42" i="5"/>
  <c r="BI43" i="5" s="1"/>
  <c r="BH76" i="8" s="1"/>
  <c r="BJ8" i="5"/>
  <c r="BH20" i="5" l="1"/>
  <c r="BH27" i="5" s="1"/>
  <c r="BH29" i="5" s="1"/>
  <c r="BF88" i="8"/>
  <c r="BF95" i="8" s="1"/>
  <c r="BF112" i="8" s="1"/>
  <c r="BJ9" i="5"/>
  <c r="BJ14" i="5" s="1"/>
  <c r="BI118" i="8" s="1"/>
  <c r="BM12" i="5"/>
  <c r="BK10" i="5"/>
  <c r="BL11" i="5"/>
  <c r="BH122" i="8"/>
  <c r="BH77" i="8"/>
  <c r="BH109" i="8" s="1"/>
  <c r="BH110" i="8" s="1"/>
  <c r="BK34" i="5" l="1"/>
  <c r="BI32" i="5"/>
  <c r="BJ33" i="5"/>
  <c r="BH31" i="5"/>
  <c r="BH35" i="5" s="1"/>
  <c r="BG119" i="8" s="1"/>
  <c r="BG124" i="8" s="1"/>
  <c r="BG139" i="8" s="1"/>
  <c r="BG140" i="8" s="1"/>
  <c r="BH21" i="5"/>
  <c r="BJ41" i="5"/>
  <c r="BK8" i="5"/>
  <c r="BJ13" i="5"/>
  <c r="BH36" i="5" l="1"/>
  <c r="BG98" i="8" s="1"/>
  <c r="BG101" i="8" s="1"/>
  <c r="BG111" i="8" s="1"/>
  <c r="BI18" i="5"/>
  <c r="BG86" i="8"/>
  <c r="BH138" i="8"/>
  <c r="BG84" i="8"/>
  <c r="BM11" i="5"/>
  <c r="BN12" i="5"/>
  <c r="BL10" i="5"/>
  <c r="BK9" i="5"/>
  <c r="BK14" i="5" s="1"/>
  <c r="BJ118" i="8" s="1"/>
  <c r="BI85" i="8"/>
  <c r="BJ42" i="5"/>
  <c r="BJ43" i="5" s="1"/>
  <c r="BI76" i="8" s="1"/>
  <c r="BG88" i="8" l="1"/>
  <c r="BG95" i="8" s="1"/>
  <c r="BG112" i="8" s="1"/>
  <c r="BI20" i="5"/>
  <c r="BI27" i="5" s="1"/>
  <c r="BI29" i="5" s="1"/>
  <c r="BK13" i="5"/>
  <c r="BJ85" i="8" s="1"/>
  <c r="BI122" i="8"/>
  <c r="BI77" i="8"/>
  <c r="BI109" i="8" s="1"/>
  <c r="BI110" i="8" s="1"/>
  <c r="BK41" i="5"/>
  <c r="BI21" i="5" l="1"/>
  <c r="BJ32" i="5"/>
  <c r="BK33" i="5"/>
  <c r="BI31" i="5"/>
  <c r="BI35" i="5" s="1"/>
  <c r="BH119" i="8" s="1"/>
  <c r="BH124" i="8" s="1"/>
  <c r="BH139" i="8" s="1"/>
  <c r="BH140" i="8" s="1"/>
  <c r="BL34" i="5"/>
  <c r="BL8" i="5"/>
  <c r="BK42" i="5"/>
  <c r="BK43" i="5" s="1"/>
  <c r="BJ76" i="8" s="1"/>
  <c r="BI36" i="5" l="1"/>
  <c r="BH98" i="8" s="1"/>
  <c r="BH101" i="8" s="1"/>
  <c r="BH111" i="8" s="1"/>
  <c r="BI138" i="8"/>
  <c r="BH84" i="8"/>
  <c r="BJ20" i="5"/>
  <c r="BJ27" i="5" s="1"/>
  <c r="BJ29" i="5" s="1"/>
  <c r="BH86" i="8"/>
  <c r="BJ18" i="5"/>
  <c r="BO12" i="5"/>
  <c r="BL9" i="5"/>
  <c r="BL14" i="5" s="1"/>
  <c r="BK118" i="8" s="1"/>
  <c r="BN11" i="5"/>
  <c r="BM10" i="5"/>
  <c r="BJ122" i="8"/>
  <c r="BJ77" i="8"/>
  <c r="BJ109" i="8" s="1"/>
  <c r="BJ110" i="8" s="1"/>
  <c r="BJ21" i="5" l="1"/>
  <c r="BI86" i="8" s="1"/>
  <c r="BK32" i="5"/>
  <c r="BJ31" i="5"/>
  <c r="BJ35" i="5" s="1"/>
  <c r="BI119" i="8" s="1"/>
  <c r="BI124" i="8" s="1"/>
  <c r="BI139" i="8" s="1"/>
  <c r="BI140" i="8" s="1"/>
  <c r="BM34" i="5"/>
  <c r="BL33" i="5"/>
  <c r="BH88" i="8"/>
  <c r="BH95" i="8" s="1"/>
  <c r="BH112" i="8" s="1"/>
  <c r="BM8" i="5"/>
  <c r="BL13" i="5"/>
  <c r="BK85" i="8" s="1"/>
  <c r="H74" i="10" s="1"/>
  <c r="BL41" i="5"/>
  <c r="BL42" i="5" s="1"/>
  <c r="BL43" i="5" s="1"/>
  <c r="BK76" i="8" l="1"/>
  <c r="BK122" i="8" s="1"/>
  <c r="BK18" i="5"/>
  <c r="BJ36" i="5"/>
  <c r="BI98" i="8" s="1"/>
  <c r="BI101" i="8" s="1"/>
  <c r="BI111" i="8" s="1"/>
  <c r="BI84" i="8"/>
  <c r="BI88" i="8" s="1"/>
  <c r="BI95" i="8" s="1"/>
  <c r="BJ138" i="8"/>
  <c r="BN10" i="5"/>
  <c r="BM9" i="5"/>
  <c r="BM14" i="5" s="1"/>
  <c r="BL118" i="8" s="1"/>
  <c r="BO11" i="5"/>
  <c r="BP12" i="5"/>
  <c r="BK77" i="8" l="1"/>
  <c r="BK109" i="8" s="1"/>
  <c r="BK110" i="8" s="1"/>
  <c r="BI112" i="8"/>
  <c r="BK20" i="5"/>
  <c r="H98" i="10"/>
  <c r="H99" i="10" s="1"/>
  <c r="G34" i="20" s="1"/>
  <c r="BN8" i="5"/>
  <c r="BM41" i="5"/>
  <c r="BM13" i="5"/>
  <c r="BK27" i="5" l="1"/>
  <c r="BK29" i="5" s="1"/>
  <c r="BK21" i="5"/>
  <c r="BL85" i="8"/>
  <c r="BP11" i="5"/>
  <c r="BQ12" i="5"/>
  <c r="BO10" i="5"/>
  <c r="BN9" i="5"/>
  <c r="BN14" i="5" s="1"/>
  <c r="BM118" i="8" s="1"/>
  <c r="F44" i="13"/>
  <c r="BM42" i="5"/>
  <c r="BM43" i="5" s="1"/>
  <c r="BL76" i="8" s="1"/>
  <c r="BL20" i="5" l="1"/>
  <c r="BL27" i="5" s="1"/>
  <c r="BL29" i="5" s="1"/>
  <c r="BL18" i="5"/>
  <c r="BJ86" i="8"/>
  <c r="BK31" i="5"/>
  <c r="BK35" i="5" s="1"/>
  <c r="BJ119" i="8" s="1"/>
  <c r="BJ124" i="8" s="1"/>
  <c r="BJ139" i="8" s="1"/>
  <c r="BJ140" i="8" s="1"/>
  <c r="BL32" i="5"/>
  <c r="BN34" i="5"/>
  <c r="BM33" i="5"/>
  <c r="BN41" i="5"/>
  <c r="BN13" i="5"/>
  <c r="BL122" i="8"/>
  <c r="BL77" i="8"/>
  <c r="BL109" i="8" s="1"/>
  <c r="BL110" i="8" s="1"/>
  <c r="BL21" i="5" l="1"/>
  <c r="BK86" i="8" s="1"/>
  <c r="H75" i="10" s="1"/>
  <c r="G47" i="15" s="1"/>
  <c r="G15" i="15" s="1"/>
  <c r="BJ84" i="8"/>
  <c r="BJ88" i="8" s="1"/>
  <c r="BJ95" i="8" s="1"/>
  <c r="BK138" i="8"/>
  <c r="BN33" i="5"/>
  <c r="BM32" i="5"/>
  <c r="BO34" i="5"/>
  <c r="BL31" i="5"/>
  <c r="BL35" i="5" s="1"/>
  <c r="BK119" i="8" s="1"/>
  <c r="BK124" i="8" s="1"/>
  <c r="BK139" i="8" s="1"/>
  <c r="BK36" i="5"/>
  <c r="BJ98" i="8" s="1"/>
  <c r="BJ101" i="8" s="1"/>
  <c r="BJ111" i="8" s="1"/>
  <c r="BN42" i="5"/>
  <c r="BN43" i="5" s="1"/>
  <c r="BM76" i="8" s="1"/>
  <c r="BM85" i="8"/>
  <c r="BO8" i="5"/>
  <c r="BM18" i="5" l="1"/>
  <c r="BM20" i="5"/>
  <c r="BM27" i="5" s="1"/>
  <c r="BM29" i="5" s="1"/>
  <c r="BK140" i="8"/>
  <c r="BL36" i="5"/>
  <c r="BK98" i="8" s="1"/>
  <c r="BJ112" i="8"/>
  <c r="BQ11" i="5"/>
  <c r="BR12" i="5"/>
  <c r="BP10" i="5"/>
  <c r="BO9" i="5"/>
  <c r="BO14" i="5" s="1"/>
  <c r="BN118" i="8" s="1"/>
  <c r="BM122" i="8"/>
  <c r="BM77" i="8"/>
  <c r="BM109" i="8" s="1"/>
  <c r="BM110" i="8" s="1"/>
  <c r="BK101" i="8" l="1"/>
  <c r="BK111" i="8" s="1"/>
  <c r="H87" i="10"/>
  <c r="BK84" i="8"/>
  <c r="BK88" i="8" s="1"/>
  <c r="BK95" i="8" s="1"/>
  <c r="BL138" i="8"/>
  <c r="BN32" i="5"/>
  <c r="BM31" i="5"/>
  <c r="BM35" i="5" s="1"/>
  <c r="BL119" i="8" s="1"/>
  <c r="BL124" i="8" s="1"/>
  <c r="BL139" i="8" s="1"/>
  <c r="BO33" i="5"/>
  <c r="BP34" i="5"/>
  <c r="BM21" i="5"/>
  <c r="BO41" i="5"/>
  <c r="BO13" i="5"/>
  <c r="BL140" i="8" l="1"/>
  <c r="BM138" i="8" s="1"/>
  <c r="BK112" i="8"/>
  <c r="BN18" i="5"/>
  <c r="BL86" i="8"/>
  <c r="F40" i="13"/>
  <c r="H90" i="10"/>
  <c r="G35" i="20" s="1"/>
  <c r="G58" i="20"/>
  <c r="BM36" i="5"/>
  <c r="BL98" i="8" s="1"/>
  <c r="BL101" i="8" s="1"/>
  <c r="BL111" i="8" s="1"/>
  <c r="BP8" i="5"/>
  <c r="BO42" i="5"/>
  <c r="BO43" i="5" s="1"/>
  <c r="BN76" i="8" s="1"/>
  <c r="BN85" i="8"/>
  <c r="BL84" i="8" l="1"/>
  <c r="BL88" i="8" s="1"/>
  <c r="BL95" i="8" s="1"/>
  <c r="BL112" i="8" s="1"/>
  <c r="F45" i="13"/>
  <c r="G48" i="15"/>
  <c r="G16" i="15" s="1"/>
  <c r="G17" i="15" s="1"/>
  <c r="H100" i="10"/>
  <c r="G37" i="20" s="1"/>
  <c r="BN20" i="5"/>
  <c r="BN27" i="5" s="1"/>
  <c r="BN29" i="5" s="1"/>
  <c r="BR11" i="5"/>
  <c r="BQ10" i="5"/>
  <c r="BS12" i="5"/>
  <c r="BP9" i="5"/>
  <c r="BN122" i="8"/>
  <c r="BN77" i="8"/>
  <c r="BN109" i="8" s="1"/>
  <c r="BN110" i="8" s="1"/>
  <c r="BP33" i="5" l="1"/>
  <c r="BN31" i="5"/>
  <c r="BN35" i="5" s="1"/>
  <c r="BM119" i="8" s="1"/>
  <c r="BM124" i="8" s="1"/>
  <c r="BM139" i="8" s="1"/>
  <c r="BM140" i="8" s="1"/>
  <c r="BO32" i="5"/>
  <c r="BQ34" i="5"/>
  <c r="BN21" i="5"/>
  <c r="BP14" i="5"/>
  <c r="BO118" i="8" s="1"/>
  <c r="BP13" i="5"/>
  <c r="BP41" i="5"/>
  <c r="BN36" i="5" l="1"/>
  <c r="BM98" i="8" s="1"/>
  <c r="BM101" i="8" s="1"/>
  <c r="BM111" i="8" s="1"/>
  <c r="BM86" i="8"/>
  <c r="BO18" i="5"/>
  <c r="BN138" i="8"/>
  <c r="BM84" i="8"/>
  <c r="BQ8" i="5"/>
  <c r="BO85" i="8"/>
  <c r="BP42" i="5"/>
  <c r="BP43" i="5" s="1"/>
  <c r="BO76" i="8" s="1"/>
  <c r="BM88" i="8" l="1"/>
  <c r="BM95" i="8" s="1"/>
  <c r="BM112" i="8" s="1"/>
  <c r="BO20" i="5"/>
  <c r="BO27" i="5" s="1"/>
  <c r="BO29" i="5" s="1"/>
  <c r="BQ9" i="5"/>
  <c r="BS11" i="5"/>
  <c r="BT12" i="5"/>
  <c r="BR10" i="5"/>
  <c r="BO122" i="8"/>
  <c r="BO77" i="8"/>
  <c r="BO109" i="8" s="1"/>
  <c r="BO110" i="8" s="1"/>
  <c r="BO21" i="5" l="1"/>
  <c r="BO31" i="5"/>
  <c r="BO35" i="5" s="1"/>
  <c r="BN119" i="8" s="1"/>
  <c r="BN124" i="8" s="1"/>
  <c r="BN139" i="8" s="1"/>
  <c r="BN140" i="8" s="1"/>
  <c r="BP32" i="5"/>
  <c r="BR34" i="5"/>
  <c r="BQ33" i="5"/>
  <c r="BR8" i="5"/>
  <c r="BQ14" i="5"/>
  <c r="BP118" i="8" s="1"/>
  <c r="BQ13" i="5"/>
  <c r="BQ41" i="5"/>
  <c r="BO36" i="5" l="1"/>
  <c r="BN98" i="8" s="1"/>
  <c r="BN101" i="8" s="1"/>
  <c r="BN111" i="8" s="1"/>
  <c r="BP20" i="5"/>
  <c r="BP27" i="5" s="1"/>
  <c r="BP29" i="5" s="1"/>
  <c r="BN84" i="8"/>
  <c r="BO138" i="8"/>
  <c r="BP18" i="5"/>
  <c r="BN86" i="8"/>
  <c r="BU12" i="5"/>
  <c r="BS10" i="5"/>
  <c r="BT11" i="5"/>
  <c r="BR9" i="5"/>
  <c r="BR14" i="5" s="1"/>
  <c r="BQ118" i="8" s="1"/>
  <c r="BQ42" i="5"/>
  <c r="BQ43" i="5" s="1"/>
  <c r="BP76" i="8" s="1"/>
  <c r="BP85" i="8"/>
  <c r="BP21" i="5" l="1"/>
  <c r="BO86" i="8" s="1"/>
  <c r="BN88" i="8"/>
  <c r="BN95" i="8" s="1"/>
  <c r="BN112" i="8" s="1"/>
  <c r="BP31" i="5"/>
  <c r="BP35" i="5" s="1"/>
  <c r="BO119" i="8" s="1"/>
  <c r="BO124" i="8" s="1"/>
  <c r="BO139" i="8" s="1"/>
  <c r="BO140" i="8" s="1"/>
  <c r="BS34" i="5"/>
  <c r="BQ32" i="5"/>
  <c r="BR33" i="5"/>
  <c r="BR13" i="5"/>
  <c r="BQ85" i="8" s="1"/>
  <c r="BP122" i="8"/>
  <c r="BP77" i="8"/>
  <c r="BP109" i="8" s="1"/>
  <c r="BP110" i="8" s="1"/>
  <c r="BS8" i="5"/>
  <c r="BR41" i="5"/>
  <c r="BQ18" i="5" l="1"/>
  <c r="BP36" i="5"/>
  <c r="BO98" i="8" s="1"/>
  <c r="BO101" i="8" s="1"/>
  <c r="BO111" i="8" s="1"/>
  <c r="BP138" i="8"/>
  <c r="BO84" i="8"/>
  <c r="BO88" i="8" s="1"/>
  <c r="BO95" i="8" s="1"/>
  <c r="BR42" i="5"/>
  <c r="BR43" i="5" s="1"/>
  <c r="BQ76" i="8" s="1"/>
  <c r="BV12" i="5"/>
  <c r="BU11" i="5"/>
  <c r="BT10" i="5"/>
  <c r="BS9" i="5"/>
  <c r="BS14" i="5" s="1"/>
  <c r="BR118" i="8" s="1"/>
  <c r="BO112" i="8" l="1"/>
  <c r="BQ20" i="5"/>
  <c r="BS41" i="5"/>
  <c r="BQ122" i="8"/>
  <c r="BQ77" i="8"/>
  <c r="BQ109" i="8" s="1"/>
  <c r="BQ110" i="8" s="1"/>
  <c r="BS13" i="5"/>
  <c r="BT8" i="5"/>
  <c r="BQ27" i="5" l="1"/>
  <c r="BQ29" i="5" s="1"/>
  <c r="BQ21" i="5"/>
  <c r="BR85" i="8"/>
  <c r="BU10" i="5"/>
  <c r="BW12" i="5"/>
  <c r="BV11" i="5"/>
  <c r="BT9" i="5"/>
  <c r="BT14" i="5" s="1"/>
  <c r="BS118" i="8" s="1"/>
  <c r="BS42" i="5"/>
  <c r="BS43" i="5" s="1"/>
  <c r="BR76" i="8" s="1"/>
  <c r="BR20" i="5" l="1"/>
  <c r="BR27" i="5" s="1"/>
  <c r="BR29" i="5" s="1"/>
  <c r="BR31" i="5" s="1"/>
  <c r="BR18" i="5"/>
  <c r="BP86" i="8"/>
  <c r="BS33" i="5"/>
  <c r="BT34" i="5"/>
  <c r="BQ31" i="5"/>
  <c r="BQ35" i="5" s="1"/>
  <c r="BP119" i="8" s="1"/>
  <c r="BP124" i="8" s="1"/>
  <c r="BP139" i="8" s="1"/>
  <c r="BP140" i="8" s="1"/>
  <c r="BR32" i="5"/>
  <c r="BT13" i="5"/>
  <c r="BR122" i="8"/>
  <c r="BR77" i="8"/>
  <c r="BR109" i="8" s="1"/>
  <c r="BR110" i="8" s="1"/>
  <c r="BT41" i="5"/>
  <c r="BR21" i="5" l="1"/>
  <c r="BS18" i="5" s="1"/>
  <c r="BU34" i="5"/>
  <c r="BS32" i="5"/>
  <c r="BT33" i="5"/>
  <c r="BQ36" i="5"/>
  <c r="BP98" i="8" s="1"/>
  <c r="BP101" i="8" s="1"/>
  <c r="BP111" i="8" s="1"/>
  <c r="BP84" i="8"/>
  <c r="BP88" i="8" s="1"/>
  <c r="BP95" i="8" s="1"/>
  <c r="BQ138" i="8"/>
  <c r="BR35" i="5"/>
  <c r="BT42" i="5"/>
  <c r="BT43" i="5" s="1"/>
  <c r="BS76" i="8" s="1"/>
  <c r="BS85" i="8"/>
  <c r="BU8" i="5"/>
  <c r="BQ86" i="8" l="1"/>
  <c r="BP112" i="8"/>
  <c r="BQ119" i="8"/>
  <c r="BQ124" i="8" s="1"/>
  <c r="BQ139" i="8" s="1"/>
  <c r="BQ140" i="8" s="1"/>
  <c r="BR36" i="5"/>
  <c r="BQ98" i="8" s="1"/>
  <c r="BQ101" i="8" s="1"/>
  <c r="BQ111" i="8" s="1"/>
  <c r="BS20" i="5"/>
  <c r="BS27" i="5" s="1"/>
  <c r="BS29" i="5" s="1"/>
  <c r="BV10" i="5"/>
  <c r="BX12" i="5"/>
  <c r="BW11" i="5"/>
  <c r="BU9" i="5"/>
  <c r="BU14" i="5" s="1"/>
  <c r="BT118" i="8" s="1"/>
  <c r="BS122" i="8"/>
  <c r="BS77" i="8"/>
  <c r="BS109" i="8" s="1"/>
  <c r="BS110" i="8" s="1"/>
  <c r="BS21" i="5" l="1"/>
  <c r="BS31" i="5"/>
  <c r="BS35" i="5" s="1"/>
  <c r="BR119" i="8" s="1"/>
  <c r="BR124" i="8" s="1"/>
  <c r="BR139" i="8" s="1"/>
  <c r="BU33" i="5"/>
  <c r="BV34" i="5"/>
  <c r="BT32" i="5"/>
  <c r="BQ84" i="8"/>
  <c r="BQ88" i="8" s="1"/>
  <c r="BQ95" i="8" s="1"/>
  <c r="BQ112" i="8" s="1"/>
  <c r="BR138" i="8"/>
  <c r="BV8" i="5"/>
  <c r="BU41" i="5"/>
  <c r="BU13" i="5"/>
  <c r="BS36" i="5" l="1"/>
  <c r="BR98" i="8" s="1"/>
  <c r="BR101" i="8" s="1"/>
  <c r="BR111" i="8" s="1"/>
  <c r="BR140" i="8"/>
  <c r="BS138" i="8" s="1"/>
  <c r="BR86" i="8"/>
  <c r="BT18" i="5"/>
  <c r="BT85" i="8"/>
  <c r="BU42" i="5"/>
  <c r="BU43" i="5" s="1"/>
  <c r="BT76" i="8" s="1"/>
  <c r="BY12" i="5"/>
  <c r="BW10" i="5"/>
  <c r="BX11" i="5"/>
  <c r="BV9" i="5"/>
  <c r="BV14" i="5" s="1"/>
  <c r="BU118" i="8" s="1"/>
  <c r="BV41" i="5" l="1"/>
  <c r="BR84" i="8"/>
  <c r="BR88" i="8" s="1"/>
  <c r="BR95" i="8" s="1"/>
  <c r="BR112" i="8" s="1"/>
  <c r="BT20" i="5"/>
  <c r="BT27" i="5" s="1"/>
  <c r="BT29" i="5" s="1"/>
  <c r="BW8" i="5"/>
  <c r="BV13" i="5"/>
  <c r="BT122" i="8"/>
  <c r="BT77" i="8"/>
  <c r="BT109" i="8" s="1"/>
  <c r="BT110" i="8" s="1"/>
  <c r="BT21" i="5" l="1"/>
  <c r="BV33" i="5"/>
  <c r="BU32" i="5"/>
  <c r="BW34" i="5"/>
  <c r="BT31" i="5"/>
  <c r="BT35" i="5" s="1"/>
  <c r="BS119" i="8" s="1"/>
  <c r="BS124" i="8" s="1"/>
  <c r="BS139" i="8" s="1"/>
  <c r="BS140" i="8" s="1"/>
  <c r="BY11" i="5"/>
  <c r="BZ12" i="5"/>
  <c r="BX10" i="5"/>
  <c r="BW9" i="5"/>
  <c r="BW14" i="5" s="1"/>
  <c r="BV118" i="8" s="1"/>
  <c r="BV42" i="5"/>
  <c r="BV43" i="5" s="1"/>
  <c r="BU76" i="8" s="1"/>
  <c r="BU85" i="8"/>
  <c r="BT36" i="5" l="1"/>
  <c r="BS98" i="8" s="1"/>
  <c r="BS101" i="8" s="1"/>
  <c r="BS111" i="8" s="1"/>
  <c r="BS84" i="8"/>
  <c r="BT138" i="8"/>
  <c r="BU20" i="5"/>
  <c r="BU27" i="5" s="1"/>
  <c r="BU29" i="5" s="1"/>
  <c r="BU18" i="5"/>
  <c r="BS86" i="8"/>
  <c r="BX8" i="5"/>
  <c r="BW41" i="5"/>
  <c r="BW13" i="5"/>
  <c r="BU122" i="8"/>
  <c r="BU77" i="8"/>
  <c r="BU109" i="8" s="1"/>
  <c r="BU110" i="8" s="1"/>
  <c r="BU21" i="5" l="1"/>
  <c r="BV18" i="5" s="1"/>
  <c r="BV32" i="5"/>
  <c r="BW33" i="5"/>
  <c r="BX34" i="5"/>
  <c r="BU31" i="5"/>
  <c r="BU35" i="5" s="1"/>
  <c r="BT119" i="8" s="1"/>
  <c r="BT124" i="8" s="1"/>
  <c r="BT139" i="8" s="1"/>
  <c r="BT140" i="8" s="1"/>
  <c r="BS88" i="8"/>
  <c r="BS95" i="8" s="1"/>
  <c r="BS112" i="8" s="1"/>
  <c r="BW42" i="5"/>
  <c r="BW43" i="5" s="1"/>
  <c r="BV76" i="8" s="1"/>
  <c r="BV85" i="8"/>
  <c r="BY10" i="5"/>
  <c r="CA12" i="5"/>
  <c r="BZ11" i="5"/>
  <c r="BX9" i="5"/>
  <c r="BX14" i="5" s="1"/>
  <c r="BW118" i="8" s="1"/>
  <c r="BT86" i="8" l="1"/>
  <c r="BU36" i="5"/>
  <c r="BT98" i="8" s="1"/>
  <c r="BT101" i="8" s="1"/>
  <c r="BT111" i="8" s="1"/>
  <c r="BU138" i="8"/>
  <c r="BT84" i="8"/>
  <c r="BV20" i="5"/>
  <c r="BV27" i="5" s="1"/>
  <c r="BV29" i="5" s="1"/>
  <c r="BX41" i="5"/>
  <c r="BX42" i="5" s="1"/>
  <c r="BX43" i="5" s="1"/>
  <c r="BX13" i="5"/>
  <c r="BV122" i="8"/>
  <c r="BV77" i="8"/>
  <c r="BV109" i="8" s="1"/>
  <c r="BV110" i="8" s="1"/>
  <c r="BW76" i="8" l="1"/>
  <c r="BW122" i="8" s="1"/>
  <c r="BT88" i="8"/>
  <c r="BT95" i="8" s="1"/>
  <c r="BT112" i="8" s="1"/>
  <c r="BV21" i="5"/>
  <c r="BY34" i="5"/>
  <c r="BX33" i="5"/>
  <c r="BV31" i="5"/>
  <c r="BV35" i="5" s="1"/>
  <c r="BU119" i="8" s="1"/>
  <c r="BU124" i="8" s="1"/>
  <c r="BU139" i="8" s="1"/>
  <c r="BU140" i="8" s="1"/>
  <c r="BW32" i="5"/>
  <c r="BW85" i="8"/>
  <c r="I74" i="10" s="1"/>
  <c r="BY8" i="5"/>
  <c r="BW77" i="8" l="1"/>
  <c r="BW109" i="8" s="1"/>
  <c r="BW110" i="8" s="1"/>
  <c r="BV36" i="5"/>
  <c r="BU98" i="8" s="1"/>
  <c r="BU101" i="8" s="1"/>
  <c r="BU111" i="8" s="1"/>
  <c r="BU84" i="8"/>
  <c r="BV138" i="8"/>
  <c r="BW20" i="5"/>
  <c r="BW27" i="5" s="1"/>
  <c r="BW29" i="5" s="1"/>
  <c r="BW18" i="5"/>
  <c r="BU86" i="8"/>
  <c r="CA11" i="5"/>
  <c r="CB12" i="5"/>
  <c r="BZ10" i="5"/>
  <c r="BY9" i="5"/>
  <c r="BY14" i="5" s="1"/>
  <c r="BX118" i="8" s="1"/>
  <c r="I98" i="10" l="1"/>
  <c r="I99" i="10" s="1"/>
  <c r="G44" i="13" s="1"/>
  <c r="BW21" i="5"/>
  <c r="BV86" i="8" s="1"/>
  <c r="BZ34" i="5"/>
  <c r="BX32" i="5"/>
  <c r="BW31" i="5"/>
  <c r="BW35" i="5" s="1"/>
  <c r="BV119" i="8" s="1"/>
  <c r="BV124" i="8" s="1"/>
  <c r="BV139" i="8" s="1"/>
  <c r="BV140" i="8" s="1"/>
  <c r="BY33" i="5"/>
  <c r="BU88" i="8"/>
  <c r="BU95" i="8" s="1"/>
  <c r="BU112" i="8" s="1"/>
  <c r="BY13" i="5"/>
  <c r="BY41" i="5"/>
  <c r="BX18" i="5" l="1"/>
  <c r="BW36" i="5"/>
  <c r="BV98" i="8" s="1"/>
  <c r="BV101" i="8" s="1"/>
  <c r="BV111" i="8" s="1"/>
  <c r="BW138" i="8"/>
  <c r="BV84" i="8"/>
  <c r="BV88" i="8" s="1"/>
  <c r="BV95" i="8" s="1"/>
  <c r="BZ8" i="5"/>
  <c r="BY42" i="5"/>
  <c r="BY43" i="5" s="1"/>
  <c r="BX76" i="8" s="1"/>
  <c r="BX85" i="8"/>
  <c r="BV112" i="8" l="1"/>
  <c r="BX20" i="5"/>
  <c r="CB11" i="5"/>
  <c r="CC12" i="5"/>
  <c r="CA10" i="5"/>
  <c r="BZ9" i="5"/>
  <c r="BX122" i="8"/>
  <c r="BX77" i="8"/>
  <c r="BX109" i="8" s="1"/>
  <c r="BX110" i="8" s="1"/>
  <c r="BX27" i="5" l="1"/>
  <c r="BX29" i="5" s="1"/>
  <c r="BX21" i="5"/>
  <c r="BZ41" i="5"/>
  <c r="BZ14" i="5"/>
  <c r="BY118" i="8" s="1"/>
  <c r="BZ13" i="5"/>
  <c r="BY18" i="5" l="1"/>
  <c r="BW86" i="8"/>
  <c r="I75" i="10" s="1"/>
  <c r="H47" i="15" s="1"/>
  <c r="H15" i="15" s="1"/>
  <c r="BX31" i="5"/>
  <c r="BX35" i="5" s="1"/>
  <c r="BW119" i="8" s="1"/>
  <c r="BW124" i="8" s="1"/>
  <c r="BW139" i="8" s="1"/>
  <c r="BW140" i="8" s="1"/>
  <c r="CA34" i="5"/>
  <c r="BY32" i="5"/>
  <c r="BZ33" i="5"/>
  <c r="BY85" i="8"/>
  <c r="CA8" i="5"/>
  <c r="BZ42" i="5"/>
  <c r="BZ43" i="5" s="1"/>
  <c r="BY76" i="8" s="1"/>
  <c r="BX36" i="5" l="1"/>
  <c r="BW98" i="8" s="1"/>
  <c r="BW101" i="8" s="1"/>
  <c r="BW111" i="8" s="1"/>
  <c r="BW84" i="8"/>
  <c r="BW88" i="8" s="1"/>
  <c r="BW95" i="8" s="1"/>
  <c r="BX138" i="8"/>
  <c r="BY20" i="5"/>
  <c r="BY27" i="5" s="1"/>
  <c r="BY29" i="5" s="1"/>
  <c r="BY122" i="8"/>
  <c r="BY77" i="8"/>
  <c r="BY109" i="8" s="1"/>
  <c r="BY110" i="8" s="1"/>
  <c r="CB10" i="5"/>
  <c r="CD12" i="5"/>
  <c r="CC11" i="5"/>
  <c r="CA9" i="5"/>
  <c r="CA14" i="5" s="1"/>
  <c r="BZ118" i="8" s="1"/>
  <c r="I87" i="10" l="1"/>
  <c r="I90" i="10" s="1"/>
  <c r="CA33" i="5"/>
  <c r="CB34" i="5"/>
  <c r="BZ32" i="5"/>
  <c r="BY31" i="5"/>
  <c r="BY35" i="5" s="1"/>
  <c r="BX119" i="8" s="1"/>
  <c r="BX124" i="8" s="1"/>
  <c r="BX139" i="8" s="1"/>
  <c r="BX140" i="8" s="1"/>
  <c r="BY21" i="5"/>
  <c r="BW112" i="8"/>
  <c r="CA13" i="5"/>
  <c r="CA41" i="5"/>
  <c r="G40" i="13" l="1"/>
  <c r="BY36" i="5"/>
  <c r="BX98" i="8" s="1"/>
  <c r="BX101" i="8" s="1"/>
  <c r="BX111" i="8" s="1"/>
  <c r="G45" i="13"/>
  <c r="H48" i="15"/>
  <c r="H16" i="15" s="1"/>
  <c r="H17" i="15" s="1"/>
  <c r="I100" i="10"/>
  <c r="BX84" i="8"/>
  <c r="BY138" i="8"/>
  <c r="BX86" i="8"/>
  <c r="BZ18" i="5"/>
  <c r="CB8" i="5"/>
  <c r="CA42" i="5"/>
  <c r="CA43" i="5" s="1"/>
  <c r="BZ76" i="8" s="1"/>
  <c r="BZ85" i="8"/>
  <c r="BX88" i="8" l="1"/>
  <c r="BX95" i="8" s="1"/>
  <c r="BX112" i="8" s="1"/>
  <c r="BZ20" i="5"/>
  <c r="BZ27" i="5" s="1"/>
  <c r="BZ29" i="5" s="1"/>
  <c r="BZ122" i="8"/>
  <c r="BZ77" i="8"/>
  <c r="BZ109" i="8" s="1"/>
  <c r="BZ110" i="8" s="1"/>
  <c r="CD11" i="5"/>
  <c r="CE12" i="5"/>
  <c r="CC10" i="5"/>
  <c r="CB9" i="5"/>
  <c r="CA32" i="5" l="1"/>
  <c r="CC34" i="5"/>
  <c r="BZ31" i="5"/>
  <c r="BZ35" i="5" s="1"/>
  <c r="BY119" i="8" s="1"/>
  <c r="BY124" i="8" s="1"/>
  <c r="BY139" i="8" s="1"/>
  <c r="BY140" i="8" s="1"/>
  <c r="CB33" i="5"/>
  <c r="BZ21" i="5"/>
  <c r="CB41" i="5"/>
  <c r="CB14" i="5"/>
  <c r="CA118" i="8" s="1"/>
  <c r="CB13" i="5"/>
  <c r="BZ36" i="5" l="1"/>
  <c r="BY98" i="8" s="1"/>
  <c r="BY101" i="8" s="1"/>
  <c r="BY111" i="8" s="1"/>
  <c r="BY86" i="8"/>
  <c r="CA18" i="5"/>
  <c r="BZ138" i="8"/>
  <c r="BY84" i="8"/>
  <c r="CB42" i="5"/>
  <c r="CB43" i="5" s="1"/>
  <c r="CA76" i="8" s="1"/>
  <c r="CC8" i="5"/>
  <c r="CA85" i="8"/>
  <c r="BY88" i="8" l="1"/>
  <c r="BY95" i="8" s="1"/>
  <c r="BY112" i="8" s="1"/>
  <c r="CA20" i="5"/>
  <c r="CA27" i="5" s="1"/>
  <c r="CA29" i="5" s="1"/>
  <c r="CA122" i="8"/>
  <c r="CA77" i="8"/>
  <c r="CA109" i="8" s="1"/>
  <c r="CA110" i="8" s="1"/>
  <c r="CD10" i="5"/>
  <c r="CF12" i="5"/>
  <c r="CE11" i="5"/>
  <c r="CC9" i="5"/>
  <c r="CA31" i="5" l="1"/>
  <c r="CA35" i="5" s="1"/>
  <c r="BZ119" i="8" s="1"/>
  <c r="BZ124" i="8" s="1"/>
  <c r="BZ139" i="8" s="1"/>
  <c r="BZ140" i="8" s="1"/>
  <c r="CB32" i="5"/>
  <c r="CC33" i="5"/>
  <c r="CD34" i="5"/>
  <c r="CA21" i="5"/>
  <c r="CC41" i="5"/>
  <c r="CC14" i="5"/>
  <c r="CB118" i="8" s="1"/>
  <c r="CC13" i="5"/>
  <c r="CA36" i="5" l="1"/>
  <c r="BZ98" i="8" s="1"/>
  <c r="BZ101" i="8" s="1"/>
  <c r="BZ111" i="8" s="1"/>
  <c r="BZ86" i="8"/>
  <c r="CB18" i="5"/>
  <c r="BZ84" i="8"/>
  <c r="CA138" i="8"/>
  <c r="CC42" i="5"/>
  <c r="CC43" i="5" s="1"/>
  <c r="CB76" i="8" s="1"/>
  <c r="CB85" i="8"/>
  <c r="CD8" i="5"/>
  <c r="BZ88" i="8" l="1"/>
  <c r="BZ95" i="8" s="1"/>
  <c r="BZ112" i="8" s="1"/>
  <c r="CB20" i="5"/>
  <c r="CB27" i="5" s="1"/>
  <c r="CB29" i="5" s="1"/>
  <c r="CG12" i="5"/>
  <c r="CF11" i="5"/>
  <c r="CE10" i="5"/>
  <c r="CD9" i="5"/>
  <c r="CB122" i="8"/>
  <c r="CB77" i="8"/>
  <c r="CB109" i="8" s="1"/>
  <c r="CB110" i="8" s="1"/>
  <c r="CC32" i="5" l="1"/>
  <c r="CB31" i="5"/>
  <c r="CB35" i="5" s="1"/>
  <c r="CA119" i="8" s="1"/>
  <c r="CA124" i="8" s="1"/>
  <c r="CA139" i="8" s="1"/>
  <c r="CA140" i="8" s="1"/>
  <c r="CE34" i="5"/>
  <c r="CD33" i="5"/>
  <c r="CB21" i="5"/>
  <c r="CD41" i="5"/>
  <c r="CD14" i="5"/>
  <c r="CC118" i="8" s="1"/>
  <c r="CD13" i="5"/>
  <c r="CB36" i="5" l="1"/>
  <c r="CA98" i="8" s="1"/>
  <c r="CA101" i="8" s="1"/>
  <c r="CA111" i="8" s="1"/>
  <c r="CC18" i="5"/>
  <c r="CA86" i="8"/>
  <c r="CA84" i="8"/>
  <c r="CB138" i="8"/>
  <c r="CD42" i="5"/>
  <c r="CD43" i="5" s="1"/>
  <c r="CC76" i="8" s="1"/>
  <c r="CC85" i="8"/>
  <c r="CE8" i="5"/>
  <c r="CA88" i="8" l="1"/>
  <c r="CA95" i="8" s="1"/>
  <c r="CA112" i="8" s="1"/>
  <c r="CC20" i="5"/>
  <c r="CC27" i="5" s="1"/>
  <c r="CC29" i="5" s="1"/>
  <c r="CC122" i="8"/>
  <c r="CC77" i="8"/>
  <c r="CC109" i="8" s="1"/>
  <c r="CC110" i="8" s="1"/>
  <c r="CF10" i="5"/>
  <c r="CH12" i="5"/>
  <c r="CG11" i="5"/>
  <c r="CE9" i="5"/>
  <c r="CE14" i="5" s="1"/>
  <c r="CD118" i="8" s="1"/>
  <c r="CC21" i="5" l="1"/>
  <c r="CF34" i="5"/>
  <c r="CD32" i="5"/>
  <c r="CE33" i="5"/>
  <c r="CC31" i="5"/>
  <c r="CC35" i="5" s="1"/>
  <c r="CB119" i="8" s="1"/>
  <c r="CB124" i="8" s="1"/>
  <c r="CB139" i="8" s="1"/>
  <c r="CB140" i="8" s="1"/>
  <c r="CF8" i="5"/>
  <c r="CE13" i="5"/>
  <c r="CE41" i="5"/>
  <c r="CC36" i="5" l="1"/>
  <c r="CB98" i="8" s="1"/>
  <c r="CB101" i="8" s="1"/>
  <c r="CB111" i="8" s="1"/>
  <c r="CB86" i="8"/>
  <c r="CD18" i="5"/>
  <c r="CB84" i="8"/>
  <c r="CC138" i="8"/>
  <c r="CD85" i="8"/>
  <c r="CE42" i="5"/>
  <c r="CE43" i="5" s="1"/>
  <c r="CD76" i="8" s="1"/>
  <c r="CH11" i="5"/>
  <c r="CI12" i="5"/>
  <c r="CG10" i="5"/>
  <c r="CF9" i="5"/>
  <c r="CF14" i="5" s="1"/>
  <c r="CE118" i="8" s="1"/>
  <c r="CB88" i="8" l="1"/>
  <c r="CB95" i="8" s="1"/>
  <c r="CB112" i="8" s="1"/>
  <c r="CG8" i="5"/>
  <c r="CD20" i="5"/>
  <c r="CD27" i="5" s="1"/>
  <c r="CD29" i="5" s="1"/>
  <c r="CD122" i="8"/>
  <c r="CD77" i="8"/>
  <c r="CD109" i="8" s="1"/>
  <c r="CD110" i="8" s="1"/>
  <c r="CF13" i="5"/>
  <c r="CF41" i="5"/>
  <c r="CD21" i="5" l="1"/>
  <c r="CF33" i="5"/>
  <c r="CD31" i="5"/>
  <c r="CD35" i="5" s="1"/>
  <c r="CC119" i="8" s="1"/>
  <c r="CC124" i="8" s="1"/>
  <c r="CC139" i="8" s="1"/>
  <c r="CC140" i="8" s="1"/>
  <c r="CE32" i="5"/>
  <c r="CG34" i="5"/>
  <c r="CF42" i="5"/>
  <c r="CF43" i="5" s="1"/>
  <c r="CE76" i="8" s="1"/>
  <c r="CI11" i="5"/>
  <c r="CJ12" i="5"/>
  <c r="CH10" i="5"/>
  <c r="CG9" i="5"/>
  <c r="CG14" i="5" s="1"/>
  <c r="CF118" i="8" s="1"/>
  <c r="CE85" i="8"/>
  <c r="CD36" i="5" l="1"/>
  <c r="CC98" i="8" s="1"/>
  <c r="CC101" i="8" s="1"/>
  <c r="CC111" i="8" s="1"/>
  <c r="CD138" i="8"/>
  <c r="CC84" i="8"/>
  <c r="CE20" i="5"/>
  <c r="CE27" i="5" s="1"/>
  <c r="CE29" i="5" s="1"/>
  <c r="CE18" i="5"/>
  <c r="CC86" i="8"/>
  <c r="CH8" i="5"/>
  <c r="CG41" i="5"/>
  <c r="CG13" i="5"/>
  <c r="CF85" i="8" s="1"/>
  <c r="CE122" i="8"/>
  <c r="CE77" i="8"/>
  <c r="CE109" i="8" s="1"/>
  <c r="CE110" i="8" s="1"/>
  <c r="CE21" i="5" l="1"/>
  <c r="CD86" i="8" s="1"/>
  <c r="CF32" i="5"/>
  <c r="CH34" i="5"/>
  <c r="CG33" i="5"/>
  <c r="CE31" i="5"/>
  <c r="CE35" i="5" s="1"/>
  <c r="CD119" i="8" s="1"/>
  <c r="CD124" i="8" s="1"/>
  <c r="CD139" i="8" s="1"/>
  <c r="CD140" i="8" s="1"/>
  <c r="CC88" i="8"/>
  <c r="CC95" i="8" s="1"/>
  <c r="CC112" i="8" s="1"/>
  <c r="CG42" i="5"/>
  <c r="CG43" i="5" s="1"/>
  <c r="CF76" i="8" s="1"/>
  <c r="CI10" i="5"/>
  <c r="CJ11" i="5"/>
  <c r="CK12" i="5"/>
  <c r="CH9" i="5"/>
  <c r="CF20" i="5" l="1"/>
  <c r="CF27" i="5" s="1"/>
  <c r="CF29" i="5" s="1"/>
  <c r="CG32" i="5" s="1"/>
  <c r="CF18" i="5"/>
  <c r="CE36" i="5"/>
  <c r="CD98" i="8" s="1"/>
  <c r="CD101" i="8" s="1"/>
  <c r="CD111" i="8" s="1"/>
  <c r="CE138" i="8"/>
  <c r="CD84" i="8"/>
  <c r="CD88" i="8" s="1"/>
  <c r="CD95" i="8" s="1"/>
  <c r="CH41" i="5"/>
  <c r="CF122" i="8"/>
  <c r="CF77" i="8"/>
  <c r="CF109" i="8" s="1"/>
  <c r="CF110" i="8" s="1"/>
  <c r="CH14" i="5"/>
  <c r="CG118" i="8" s="1"/>
  <c r="CH13" i="5"/>
  <c r="CH33" i="5" l="1"/>
  <c r="CF31" i="5"/>
  <c r="CF35" i="5" s="1"/>
  <c r="CE119" i="8" s="1"/>
  <c r="CE124" i="8" s="1"/>
  <c r="CE139" i="8" s="1"/>
  <c r="CE140" i="8" s="1"/>
  <c r="CI34" i="5"/>
  <c r="CF21" i="5"/>
  <c r="CG18" i="5" s="1"/>
  <c r="CD112" i="8"/>
  <c r="CD113" i="8" s="1"/>
  <c r="CG85" i="8"/>
  <c r="CH42" i="5"/>
  <c r="CH43" i="5" s="1"/>
  <c r="CG76" i="8" s="1"/>
  <c r="CI8" i="5"/>
  <c r="CE84" i="8" l="1"/>
  <c r="CF138" i="8"/>
  <c r="CE86" i="8"/>
  <c r="CF36" i="5"/>
  <c r="CE98" i="8" s="1"/>
  <c r="CE101" i="8" s="1"/>
  <c r="CE111" i="8" s="1"/>
  <c r="CG20" i="5"/>
  <c r="CL12" i="5"/>
  <c r="CJ10" i="5"/>
  <c r="CK11" i="5"/>
  <c r="CI9" i="5"/>
  <c r="CG122" i="8"/>
  <c r="CG77" i="8"/>
  <c r="CG109" i="8" s="1"/>
  <c r="CG110" i="8" s="1"/>
  <c r="CE88" i="8" l="1"/>
  <c r="CE95" i="8" s="1"/>
  <c r="CE112" i="8" s="1"/>
  <c r="CE113" i="8" s="1"/>
  <c r="CG27" i="5"/>
  <c r="CG29" i="5" s="1"/>
  <c r="CG21" i="5"/>
  <c r="CI14" i="5"/>
  <c r="CH118" i="8" s="1"/>
  <c r="CI13" i="5"/>
  <c r="CI41" i="5"/>
  <c r="CF86" i="8" l="1"/>
  <c r="CH18" i="5"/>
  <c r="CI33" i="5"/>
  <c r="CG31" i="5"/>
  <c r="CG35" i="5" s="1"/>
  <c r="CF119" i="8" s="1"/>
  <c r="CF124" i="8" s="1"/>
  <c r="CF139" i="8" s="1"/>
  <c r="CF140" i="8" s="1"/>
  <c r="CH32" i="5"/>
  <c r="CJ34" i="5"/>
  <c r="CJ8" i="5"/>
  <c r="CI42" i="5"/>
  <c r="CI43" i="5" s="1"/>
  <c r="CH76" i="8" s="1"/>
  <c r="CH85" i="8"/>
  <c r="CG36" i="5" l="1"/>
  <c r="CF98" i="8" s="1"/>
  <c r="CF101" i="8" s="1"/>
  <c r="CF111" i="8" s="1"/>
  <c r="CF84" i="8"/>
  <c r="CF88" i="8" s="1"/>
  <c r="CF95" i="8" s="1"/>
  <c r="CG138" i="8"/>
  <c r="CH20" i="5"/>
  <c r="CH27" i="5" s="1"/>
  <c r="CH29" i="5" s="1"/>
  <c r="CH122" i="8"/>
  <c r="CH77" i="8"/>
  <c r="CH109" i="8" s="1"/>
  <c r="CH110" i="8" s="1"/>
  <c r="CM12" i="5"/>
  <c r="CK10" i="5"/>
  <c r="CL11" i="5"/>
  <c r="CJ9" i="5"/>
  <c r="CJ14" i="5" s="1"/>
  <c r="CI118" i="8" s="1"/>
  <c r="CF112" i="8" l="1"/>
  <c r="CF113" i="8" s="1"/>
  <c r="CJ33" i="5"/>
  <c r="CK34" i="5"/>
  <c r="CI32" i="5"/>
  <c r="CH31" i="5"/>
  <c r="CH35" i="5" s="1"/>
  <c r="CG119" i="8" s="1"/>
  <c r="CG124" i="8" s="1"/>
  <c r="CG139" i="8" s="1"/>
  <c r="CG140" i="8" s="1"/>
  <c r="CH21" i="5"/>
  <c r="CJ13" i="5"/>
  <c r="CI85" i="8" s="1"/>
  <c r="J74" i="10" s="1"/>
  <c r="CJ41" i="5"/>
  <c r="CJ42" i="5" s="1"/>
  <c r="CJ43" i="5" s="1"/>
  <c r="CI76" i="8" l="1"/>
  <c r="CI122" i="8" s="1"/>
  <c r="CH36" i="5"/>
  <c r="CG98" i="8" s="1"/>
  <c r="CG101" i="8" s="1"/>
  <c r="CG111" i="8" s="1"/>
  <c r="CG86" i="8"/>
  <c r="CI18" i="5"/>
  <c r="CH138" i="8"/>
  <c r="CG84" i="8"/>
  <c r="CK8" i="5"/>
  <c r="CI77" i="8" l="1"/>
  <c r="CI109" i="8" s="1"/>
  <c r="CI110" i="8" s="1"/>
  <c r="CG88" i="8"/>
  <c r="CG95" i="8" s="1"/>
  <c r="CG112" i="8" s="1"/>
  <c r="CG113" i="8" s="1"/>
  <c r="CI20" i="5"/>
  <c r="CI27" i="5" s="1"/>
  <c r="CI29" i="5" s="1"/>
  <c r="CL10" i="5"/>
  <c r="CK9" i="5"/>
  <c r="CK14" i="5" s="1"/>
  <c r="CJ118" i="8" s="1"/>
  <c r="CM11" i="5"/>
  <c r="CN12" i="5"/>
  <c r="J98" i="10" l="1"/>
  <c r="J99" i="10" s="1"/>
  <c r="H44" i="13" s="1"/>
  <c r="CI21" i="5"/>
  <c r="CK33" i="5"/>
  <c r="CL34" i="5"/>
  <c r="CI31" i="5"/>
  <c r="CI35" i="5" s="1"/>
  <c r="CH119" i="8" s="1"/>
  <c r="CH124" i="8" s="1"/>
  <c r="CH139" i="8" s="1"/>
  <c r="CH140" i="8" s="1"/>
  <c r="CJ32" i="5"/>
  <c r="CL8" i="5"/>
  <c r="CK13" i="5"/>
  <c r="CJ85" i="8" s="1"/>
  <c r="CK41" i="5"/>
  <c r="CI36" i="5" l="1"/>
  <c r="CH98" i="8" s="1"/>
  <c r="CH101" i="8" s="1"/>
  <c r="CH111" i="8" s="1"/>
  <c r="CJ20" i="5"/>
  <c r="CJ27" i="5" s="1"/>
  <c r="CJ29" i="5" s="1"/>
  <c r="CH84" i="8"/>
  <c r="CI138" i="8"/>
  <c r="CH86" i="8"/>
  <c r="CJ18" i="5"/>
  <c r="CO12" i="5"/>
  <c r="CN11" i="5"/>
  <c r="CM10" i="5"/>
  <c r="CL9" i="5"/>
  <c r="CK42" i="5"/>
  <c r="CK43" i="5" s="1"/>
  <c r="CJ76" i="8" s="1"/>
  <c r="CJ21" i="5" l="1"/>
  <c r="CI86" i="8" s="1"/>
  <c r="J75" i="10" s="1"/>
  <c r="I47" i="15" s="1"/>
  <c r="I15" i="15" s="1"/>
  <c r="CH88" i="8"/>
  <c r="CH95" i="8" s="1"/>
  <c r="CH112" i="8" s="1"/>
  <c r="CH113" i="8" s="1"/>
  <c r="CJ31" i="5"/>
  <c r="CJ35" i="5" s="1"/>
  <c r="CI119" i="8" s="1"/>
  <c r="CI124" i="8" s="1"/>
  <c r="CI139" i="8" s="1"/>
  <c r="CI140" i="8" s="1"/>
  <c r="CL33" i="5"/>
  <c r="CK32" i="5"/>
  <c r="CM34" i="5"/>
  <c r="CJ122" i="8"/>
  <c r="CJ77" i="8"/>
  <c r="CJ109" i="8" s="1"/>
  <c r="CJ110" i="8" s="1"/>
  <c r="CL41" i="5"/>
  <c r="CL14" i="5"/>
  <c r="CK118" i="8" s="1"/>
  <c r="CL13" i="5"/>
  <c r="CM8" i="5"/>
  <c r="CK18" i="5" l="1"/>
  <c r="CJ36" i="5"/>
  <c r="CI98" i="8" s="1"/>
  <c r="CI101" i="8" s="1"/>
  <c r="CI111" i="8" s="1"/>
  <c r="CI84" i="8"/>
  <c r="CI88" i="8" s="1"/>
  <c r="CI95" i="8" s="1"/>
  <c r="CJ138" i="8"/>
  <c r="CN10" i="5"/>
  <c r="CO11" i="5"/>
  <c r="CP12" i="5"/>
  <c r="CM9" i="5"/>
  <c r="CM14" i="5" s="1"/>
  <c r="CL118" i="8" s="1"/>
  <c r="CK85" i="8"/>
  <c r="CL42" i="5"/>
  <c r="CL43" i="5" s="1"/>
  <c r="CK76" i="8" s="1"/>
  <c r="J87" i="10" l="1"/>
  <c r="H40" i="13" s="1"/>
  <c r="CI112" i="8"/>
  <c r="CK20" i="5"/>
  <c r="CM41" i="5"/>
  <c r="CN8" i="5"/>
  <c r="CM13" i="5"/>
  <c r="CK122" i="8"/>
  <c r="CK77" i="8"/>
  <c r="CK109" i="8" s="1"/>
  <c r="CK110" i="8" s="1"/>
  <c r="J90" i="10" l="1"/>
  <c r="J100" i="10" s="1"/>
  <c r="CK27" i="5"/>
  <c r="CK29" i="5" s="1"/>
  <c r="CK21" i="5"/>
  <c r="CO10" i="5"/>
  <c r="CP11" i="5"/>
  <c r="CQ12" i="5"/>
  <c r="CN9" i="5"/>
  <c r="CN14" i="5" s="1"/>
  <c r="CM118" i="8" s="1"/>
  <c r="CM42" i="5"/>
  <c r="CM43" i="5" s="1"/>
  <c r="CL76" i="8" s="1"/>
  <c r="CL85" i="8"/>
  <c r="H45" i="13" l="1"/>
  <c r="I48" i="15"/>
  <c r="I16" i="15" s="1"/>
  <c r="I17" i="15" s="1"/>
  <c r="CL20" i="5"/>
  <c r="CL27" i="5" s="1"/>
  <c r="CL29" i="5" s="1"/>
  <c r="CJ86" i="8"/>
  <c r="CL18" i="5"/>
  <c r="CL32" i="5"/>
  <c r="CM33" i="5"/>
  <c r="CN34" i="5"/>
  <c r="CK31" i="5"/>
  <c r="CK35" i="5" s="1"/>
  <c r="CJ119" i="8" s="1"/>
  <c r="CJ124" i="8" s="1"/>
  <c r="CJ139" i="8" s="1"/>
  <c r="CJ140" i="8" s="1"/>
  <c r="CN41" i="5"/>
  <c r="CN13" i="5"/>
  <c r="CM85" i="8" s="1"/>
  <c r="CL122" i="8"/>
  <c r="CL77" i="8"/>
  <c r="CL109" i="8" s="1"/>
  <c r="CL110" i="8" s="1"/>
  <c r="CO8" i="5"/>
  <c r="CL21" i="5" l="1"/>
  <c r="CK86" i="8" s="1"/>
  <c r="CK36" i="5"/>
  <c r="CJ98" i="8" s="1"/>
  <c r="CJ101" i="8" s="1"/>
  <c r="CJ111" i="8" s="1"/>
  <c r="CL31" i="5"/>
  <c r="CL35" i="5" s="1"/>
  <c r="CK119" i="8" s="1"/>
  <c r="CK124" i="8" s="1"/>
  <c r="CK139" i="8" s="1"/>
  <c r="CO34" i="5"/>
  <c r="CM32" i="5"/>
  <c r="CN33" i="5"/>
  <c r="CK138" i="8"/>
  <c r="CJ84" i="8"/>
  <c r="CJ88" i="8" s="1"/>
  <c r="CJ95" i="8" s="1"/>
  <c r="CP10" i="5"/>
  <c r="CR12" i="5"/>
  <c r="CQ11" i="5"/>
  <c r="CO9" i="5"/>
  <c r="CO14" i="5" s="1"/>
  <c r="CN118" i="8" s="1"/>
  <c r="CN42" i="5"/>
  <c r="CN43" i="5" s="1"/>
  <c r="CM76" i="8" s="1"/>
  <c r="CM20" i="5" l="1"/>
  <c r="CM27" i="5" s="1"/>
  <c r="CM29" i="5" s="1"/>
  <c r="CP34" i="5" s="1"/>
  <c r="CM18" i="5"/>
  <c r="CJ112" i="8"/>
  <c r="CL36" i="5"/>
  <c r="CK98" i="8" s="1"/>
  <c r="CK101" i="8" s="1"/>
  <c r="CK111" i="8" s="1"/>
  <c r="CK140" i="8"/>
  <c r="CO13" i="5"/>
  <c r="CN85" i="8" s="1"/>
  <c r="CM122" i="8"/>
  <c r="CM77" i="8"/>
  <c r="CM109" i="8" s="1"/>
  <c r="CM110" i="8" s="1"/>
  <c r="CO41" i="5"/>
  <c r="CN32" i="5" l="1"/>
  <c r="CO33" i="5"/>
  <c r="CM31" i="5"/>
  <c r="CM35" i="5" s="1"/>
  <c r="CL119" i="8" s="1"/>
  <c r="CL124" i="8" s="1"/>
  <c r="CL139" i="8" s="1"/>
  <c r="CM21" i="5"/>
  <c r="CN18" i="5" s="1"/>
  <c r="CL138" i="8"/>
  <c r="CK84" i="8"/>
  <c r="CK88" i="8" s="1"/>
  <c r="CK95" i="8" s="1"/>
  <c r="CK112" i="8" s="1"/>
  <c r="CO42" i="5"/>
  <c r="CO43" i="5" s="1"/>
  <c r="CN76" i="8" s="1"/>
  <c r="CP8" i="5"/>
  <c r="CL140" i="8" l="1"/>
  <c r="CL84" i="8" s="1"/>
  <c r="CM36" i="5"/>
  <c r="CL98" i="8" s="1"/>
  <c r="CL101" i="8" s="1"/>
  <c r="CL111" i="8" s="1"/>
  <c r="CL86" i="8"/>
  <c r="CN20" i="5"/>
  <c r="CN122" i="8"/>
  <c r="CN77" i="8"/>
  <c r="CN109" i="8" s="1"/>
  <c r="CN110" i="8" s="1"/>
  <c r="CR11" i="5"/>
  <c r="CS12" i="5"/>
  <c r="CQ10" i="5"/>
  <c r="CP9" i="5"/>
  <c r="CP14" i="5" s="1"/>
  <c r="CO118" i="8" s="1"/>
  <c r="CM138" i="8" l="1"/>
  <c r="CL88" i="8"/>
  <c r="CL95" i="8" s="1"/>
  <c r="CL112" i="8" s="1"/>
  <c r="CN27" i="5"/>
  <c r="CN29" i="5" s="1"/>
  <c r="CN21" i="5"/>
  <c r="CP13" i="5"/>
  <c r="CP41" i="5"/>
  <c r="CM86" i="8" l="1"/>
  <c r="CO18" i="5"/>
  <c r="CO32" i="5"/>
  <c r="CN31" i="5"/>
  <c r="CN35" i="5" s="1"/>
  <c r="CM119" i="8" s="1"/>
  <c r="CM124" i="8" s="1"/>
  <c r="CM139" i="8" s="1"/>
  <c r="CM140" i="8" s="1"/>
  <c r="CP33" i="5"/>
  <c r="CQ34" i="5"/>
  <c r="CO85" i="8"/>
  <c r="CQ8" i="5"/>
  <c r="CP42" i="5"/>
  <c r="CP43" i="5" s="1"/>
  <c r="CO76" i="8" s="1"/>
  <c r="CN36" i="5" l="1"/>
  <c r="CM98" i="8" s="1"/>
  <c r="CM101" i="8" s="1"/>
  <c r="CM111" i="8" s="1"/>
  <c r="CM84" i="8"/>
  <c r="CM88" i="8" s="1"/>
  <c r="CM95" i="8" s="1"/>
  <c r="CN138" i="8"/>
  <c r="CO20" i="5"/>
  <c r="CO27" i="5" s="1"/>
  <c r="CO29" i="5" s="1"/>
  <c r="CO122" i="8"/>
  <c r="CO77" i="8"/>
  <c r="CO109" i="8" s="1"/>
  <c r="CO110" i="8" s="1"/>
  <c r="CS11" i="5"/>
  <c r="CR10" i="5"/>
  <c r="CT12" i="5"/>
  <c r="CQ9" i="5"/>
  <c r="CQ14" i="5" s="1"/>
  <c r="CP118" i="8" s="1"/>
  <c r="CM112" i="8" l="1"/>
  <c r="CR8" i="5"/>
  <c r="CO21" i="5"/>
  <c r="CR34" i="5"/>
  <c r="CQ33" i="5"/>
  <c r="CO31" i="5"/>
  <c r="CO35" i="5" s="1"/>
  <c r="CN119" i="8" s="1"/>
  <c r="CN124" i="8" s="1"/>
  <c r="CN139" i="8" s="1"/>
  <c r="CN140" i="8" s="1"/>
  <c r="CP32" i="5"/>
  <c r="CQ13" i="5"/>
  <c r="CP85" i="8" s="1"/>
  <c r="CQ41" i="5"/>
  <c r="CO36" i="5" l="1"/>
  <c r="CN98" i="8" s="1"/>
  <c r="CN101" i="8" s="1"/>
  <c r="CN111" i="8" s="1"/>
  <c r="CN84" i="8"/>
  <c r="CO138" i="8"/>
  <c r="CP20" i="5"/>
  <c r="CP27" i="5" s="1"/>
  <c r="CP29" i="5" s="1"/>
  <c r="CN86" i="8"/>
  <c r="CP18" i="5"/>
  <c r="CQ42" i="5"/>
  <c r="CQ43" i="5" s="1"/>
  <c r="CP76" i="8" s="1"/>
  <c r="CT11" i="5"/>
  <c r="CS10" i="5"/>
  <c r="CU12" i="5"/>
  <c r="CR9" i="5"/>
  <c r="CR41" i="5" l="1"/>
  <c r="CP21" i="5"/>
  <c r="CO86" i="8" s="1"/>
  <c r="CR33" i="5"/>
  <c r="CQ32" i="5"/>
  <c r="CP31" i="5"/>
  <c r="CP35" i="5" s="1"/>
  <c r="CO119" i="8" s="1"/>
  <c r="CO124" i="8" s="1"/>
  <c r="CO139" i="8" s="1"/>
  <c r="CO140" i="8" s="1"/>
  <c r="CS34" i="5"/>
  <c r="CN88" i="8"/>
  <c r="CN95" i="8" s="1"/>
  <c r="CN112" i="8" s="1"/>
  <c r="CP122" i="8"/>
  <c r="CP77" i="8"/>
  <c r="CP109" i="8" s="1"/>
  <c r="CP110" i="8" s="1"/>
  <c r="CS8" i="5"/>
  <c r="CR14" i="5"/>
  <c r="CQ118" i="8" s="1"/>
  <c r="CR13" i="5"/>
  <c r="CQ18" i="5" l="1"/>
  <c r="CP36" i="5"/>
  <c r="CO98" i="8" s="1"/>
  <c r="CO101" i="8" s="1"/>
  <c r="CO111" i="8" s="1"/>
  <c r="CP138" i="8"/>
  <c r="CO84" i="8"/>
  <c r="CO88" i="8" s="1"/>
  <c r="CO95" i="8" s="1"/>
  <c r="CR42" i="5"/>
  <c r="CR43" i="5" s="1"/>
  <c r="CQ76" i="8" s="1"/>
  <c r="CQ85" i="8"/>
  <c r="CV12" i="5"/>
  <c r="CT10" i="5"/>
  <c r="CU11" i="5"/>
  <c r="CS9" i="5"/>
  <c r="CS14" i="5" s="1"/>
  <c r="CR118" i="8" s="1"/>
  <c r="CO112" i="8" l="1"/>
  <c r="CQ20" i="5"/>
  <c r="CQ122" i="8"/>
  <c r="CQ77" i="8"/>
  <c r="CQ109" i="8" s="1"/>
  <c r="CQ110" i="8" s="1"/>
  <c r="CS13" i="5"/>
  <c r="CS41" i="5"/>
  <c r="CQ27" i="5" l="1"/>
  <c r="CQ29" i="5" s="1"/>
  <c r="CQ21" i="5"/>
  <c r="CS42" i="5"/>
  <c r="CS43" i="5" s="1"/>
  <c r="CR76" i="8" s="1"/>
  <c r="CR85" i="8"/>
  <c r="CT8" i="5"/>
  <c r="CR20" i="5" l="1"/>
  <c r="CR27" i="5" s="1"/>
  <c r="CR29" i="5" s="1"/>
  <c r="CP86" i="8"/>
  <c r="CR18" i="5"/>
  <c r="CR32" i="5"/>
  <c r="CS33" i="5"/>
  <c r="CT34" i="5"/>
  <c r="CQ31" i="5"/>
  <c r="CQ35" i="5" s="1"/>
  <c r="CP119" i="8" s="1"/>
  <c r="CP124" i="8" s="1"/>
  <c r="CP139" i="8" s="1"/>
  <c r="CP140" i="8" s="1"/>
  <c r="CR122" i="8"/>
  <c r="CR77" i="8"/>
  <c r="CR109" i="8" s="1"/>
  <c r="CR110" i="8" s="1"/>
  <c r="CW12" i="5"/>
  <c r="CV11" i="5"/>
  <c r="CU10" i="5"/>
  <c r="CT9" i="5"/>
  <c r="CT14" i="5" s="1"/>
  <c r="CS118" i="8" s="1"/>
  <c r="CR21" i="5" l="1"/>
  <c r="CQ86" i="8" s="1"/>
  <c r="CP84" i="8"/>
  <c r="CP88" i="8" s="1"/>
  <c r="CP95" i="8" s="1"/>
  <c r="CQ138" i="8"/>
  <c r="CS32" i="5"/>
  <c r="CT33" i="5"/>
  <c r="CR31" i="5"/>
  <c r="CR35" i="5" s="1"/>
  <c r="CQ119" i="8" s="1"/>
  <c r="CQ124" i="8" s="1"/>
  <c r="CQ139" i="8" s="1"/>
  <c r="CU34" i="5"/>
  <c r="CQ36" i="5"/>
  <c r="CP98" i="8" s="1"/>
  <c r="CP101" i="8" s="1"/>
  <c r="CP111" i="8" s="1"/>
  <c r="CT41" i="5"/>
  <c r="CT13" i="5"/>
  <c r="CQ140" i="8" l="1"/>
  <c r="CQ84" i="8" s="1"/>
  <c r="CQ88" i="8" s="1"/>
  <c r="CQ95" i="8" s="1"/>
  <c r="CS18" i="5"/>
  <c r="CR36" i="5"/>
  <c r="CQ98" i="8" s="1"/>
  <c r="CQ101" i="8" s="1"/>
  <c r="CQ111" i="8" s="1"/>
  <c r="CP112" i="8"/>
  <c r="CU8" i="5"/>
  <c r="CT42" i="5"/>
  <c r="CT43" i="5" s="1"/>
  <c r="CS76" i="8" s="1"/>
  <c r="CS85" i="8"/>
  <c r="CR138" i="8" l="1"/>
  <c r="CS20" i="5"/>
  <c r="CQ112" i="8"/>
  <c r="CS122" i="8"/>
  <c r="CS77" i="8"/>
  <c r="CS109" i="8" s="1"/>
  <c r="CS110" i="8" s="1"/>
  <c r="CW11" i="5"/>
  <c r="CX12" i="5"/>
  <c r="CV10" i="5"/>
  <c r="CU9" i="5"/>
  <c r="CS27" i="5" l="1"/>
  <c r="CS29" i="5" s="1"/>
  <c r="CS21" i="5"/>
  <c r="CU14" i="5"/>
  <c r="CT118" i="8" s="1"/>
  <c r="CU13" i="5"/>
  <c r="CU41" i="5"/>
  <c r="CR86" i="8" l="1"/>
  <c r="CT18" i="5"/>
  <c r="CU33" i="5"/>
  <c r="CS31" i="5"/>
  <c r="CS35" i="5" s="1"/>
  <c r="CR119" i="8" s="1"/>
  <c r="CR124" i="8" s="1"/>
  <c r="CR139" i="8" s="1"/>
  <c r="CR140" i="8" s="1"/>
  <c r="CT32" i="5"/>
  <c r="CV34" i="5"/>
  <c r="CT85" i="8"/>
  <c r="CV8" i="5"/>
  <c r="CU42" i="5"/>
  <c r="CU43" i="5" s="1"/>
  <c r="CT76" i="8" s="1"/>
  <c r="CS36" i="5" l="1"/>
  <c r="CR98" i="8" s="1"/>
  <c r="CR101" i="8" s="1"/>
  <c r="CR111" i="8" s="1"/>
  <c r="CT20" i="5"/>
  <c r="CT27" i="5" s="1"/>
  <c r="CT29" i="5" s="1"/>
  <c r="CR84" i="8"/>
  <c r="CR88" i="8" s="1"/>
  <c r="CR95" i="8" s="1"/>
  <c r="CS138" i="8"/>
  <c r="CT122" i="8"/>
  <c r="CT77" i="8"/>
  <c r="CT109" i="8" s="1"/>
  <c r="CT110" i="8" s="1"/>
  <c r="CX11" i="5"/>
  <c r="CY12" i="5"/>
  <c r="CV9" i="5"/>
  <c r="CV14" i="5" s="1"/>
  <c r="CU118" i="8" s="1"/>
  <c r="CW10" i="5"/>
  <c r="CR112" i="8" l="1"/>
  <c r="CT21" i="5"/>
  <c r="CU18" i="5" s="1"/>
  <c r="CW34" i="5"/>
  <c r="CT31" i="5"/>
  <c r="CT35" i="5" s="1"/>
  <c r="CS119" i="8" s="1"/>
  <c r="CS124" i="8" s="1"/>
  <c r="CS139" i="8" s="1"/>
  <c r="CS140" i="8" s="1"/>
  <c r="CU32" i="5"/>
  <c r="CV33" i="5"/>
  <c r="CV13" i="5"/>
  <c r="CU85" i="8" s="1"/>
  <c r="K74" i="10" s="1"/>
  <c r="CV41" i="5"/>
  <c r="CV42" i="5" s="1"/>
  <c r="CV43" i="5" s="1"/>
  <c r="CU76" i="8" l="1"/>
  <c r="CU122" i="8" s="1"/>
  <c r="CS86" i="8"/>
  <c r="CT36" i="5"/>
  <c r="CS98" i="8" s="1"/>
  <c r="CS101" i="8" s="1"/>
  <c r="CS111" i="8" s="1"/>
  <c r="CT138" i="8"/>
  <c r="CS84" i="8"/>
  <c r="CW8" i="5"/>
  <c r="CU77" i="8" l="1"/>
  <c r="CU109" i="8" s="1"/>
  <c r="CU110" i="8" s="1"/>
  <c r="CS88" i="8"/>
  <c r="CS95" i="8" s="1"/>
  <c r="CS112" i="8" s="1"/>
  <c r="CU20" i="5"/>
  <c r="CY11" i="5"/>
  <c r="CZ12" i="5"/>
  <c r="CX10" i="5"/>
  <c r="CW9" i="5"/>
  <c r="CW14" i="5" s="1"/>
  <c r="CV118" i="8" s="1"/>
  <c r="K98" i="10" l="1"/>
  <c r="K99" i="10" s="1"/>
  <c r="I44" i="13" s="1"/>
  <c r="CU27" i="5"/>
  <c r="CU29" i="5" s="1"/>
  <c r="CU21" i="5"/>
  <c r="CW13" i="5"/>
  <c r="CV85" i="8" s="1"/>
  <c r="CW41" i="5"/>
  <c r="CT86" i="8" l="1"/>
  <c r="CV18" i="5"/>
  <c r="CX34" i="5"/>
  <c r="CV32" i="5"/>
  <c r="CW33" i="5"/>
  <c r="CU31" i="5"/>
  <c r="CU35" i="5" s="1"/>
  <c r="CT119" i="8" s="1"/>
  <c r="CT124" i="8" s="1"/>
  <c r="CT139" i="8" s="1"/>
  <c r="CT140" i="8" s="1"/>
  <c r="CW42" i="5"/>
  <c r="CW43" i="5" s="1"/>
  <c r="CV76" i="8" s="1"/>
  <c r="CX8" i="5"/>
  <c r="CU36" i="5" l="1"/>
  <c r="CT98" i="8" s="1"/>
  <c r="CT101" i="8" s="1"/>
  <c r="CT111" i="8" s="1"/>
  <c r="CT84" i="8"/>
  <c r="CT88" i="8" s="1"/>
  <c r="CT95" i="8" s="1"/>
  <c r="CU138" i="8"/>
  <c r="CV20" i="5"/>
  <c r="CV27" i="5" s="1"/>
  <c r="CV29" i="5" s="1"/>
  <c r="CZ11" i="5"/>
  <c r="DA12" i="5"/>
  <c r="CY10" i="5"/>
  <c r="CX9" i="5"/>
  <c r="CX14" i="5" s="1"/>
  <c r="CW118" i="8" s="1"/>
  <c r="CV122" i="8"/>
  <c r="CV77" i="8"/>
  <c r="CV109" i="8" s="1"/>
  <c r="CV110" i="8" s="1"/>
  <c r="CT112" i="8" l="1"/>
  <c r="CV21" i="5"/>
  <c r="CY34" i="5"/>
  <c r="CW32" i="5"/>
  <c r="CV31" i="5"/>
  <c r="CV35" i="5" s="1"/>
  <c r="CU119" i="8" s="1"/>
  <c r="CU124" i="8" s="1"/>
  <c r="CU139" i="8" s="1"/>
  <c r="CU140" i="8" s="1"/>
  <c r="CX33" i="5"/>
  <c r="CY8" i="5"/>
  <c r="CX13" i="5"/>
  <c r="CW85" i="8" s="1"/>
  <c r="CX41" i="5"/>
  <c r="CV36" i="5" l="1"/>
  <c r="CU98" i="8" s="1"/>
  <c r="CU101" i="8" s="1"/>
  <c r="CU111" i="8" s="1"/>
  <c r="CU84" i="8"/>
  <c r="CV138" i="8"/>
  <c r="CW20" i="5"/>
  <c r="CW27" i="5" s="1"/>
  <c r="CW29" i="5" s="1"/>
  <c r="CU86" i="8"/>
  <c r="K75" i="10" s="1"/>
  <c r="J47" i="15" s="1"/>
  <c r="J15" i="15" s="1"/>
  <c r="CW18" i="5"/>
  <c r="CX42" i="5"/>
  <c r="CX43" i="5" s="1"/>
  <c r="CW76" i="8" s="1"/>
  <c r="DA11" i="5"/>
  <c r="CZ10" i="5"/>
  <c r="DB12" i="5"/>
  <c r="CY9" i="5"/>
  <c r="K87" i="10" l="1"/>
  <c r="I40" i="13" s="1"/>
  <c r="CZ34" i="5"/>
  <c r="CY33" i="5"/>
  <c r="CW31" i="5"/>
  <c r="CW35" i="5" s="1"/>
  <c r="CV119" i="8" s="1"/>
  <c r="CV124" i="8" s="1"/>
  <c r="CV139" i="8" s="1"/>
  <c r="CV140" i="8" s="1"/>
  <c r="CX32" i="5"/>
  <c r="CW21" i="5"/>
  <c r="CU88" i="8"/>
  <c r="CU95" i="8" s="1"/>
  <c r="CU112" i="8" s="1"/>
  <c r="CY41" i="5"/>
  <c r="CW122" i="8"/>
  <c r="CW77" i="8"/>
  <c r="CW109" i="8" s="1"/>
  <c r="CW110" i="8" s="1"/>
  <c r="CZ8" i="5"/>
  <c r="CY14" i="5"/>
  <c r="CX118" i="8" s="1"/>
  <c r="CY13" i="5"/>
  <c r="K90" i="10" l="1"/>
  <c r="K100" i="10" s="1"/>
  <c r="CX20" i="5"/>
  <c r="CX27" i="5" s="1"/>
  <c r="CX29" i="5" s="1"/>
  <c r="CW36" i="5"/>
  <c r="CV98" i="8" s="1"/>
  <c r="CV101" i="8" s="1"/>
  <c r="CV111" i="8" s="1"/>
  <c r="CV86" i="8"/>
  <c r="CX18" i="5"/>
  <c r="CV84" i="8"/>
  <c r="CW138" i="8"/>
  <c r="CX85" i="8"/>
  <c r="CY42" i="5"/>
  <c r="CY43" i="5" s="1"/>
  <c r="CX76" i="8" s="1"/>
  <c r="CZ9" i="5"/>
  <c r="CZ14" i="5" s="1"/>
  <c r="CY118" i="8" s="1"/>
  <c r="DA10" i="5"/>
  <c r="DB11" i="5"/>
  <c r="DC12" i="5"/>
  <c r="J48" i="15" l="1"/>
  <c r="J16" i="15" s="1"/>
  <c r="J17" i="15" s="1"/>
  <c r="I45" i="13"/>
  <c r="CV88" i="8"/>
  <c r="CV95" i="8" s="1"/>
  <c r="CV112" i="8" s="1"/>
  <c r="CX31" i="5"/>
  <c r="CX35" i="5" s="1"/>
  <c r="CW119" i="8" s="1"/>
  <c r="CW124" i="8" s="1"/>
  <c r="CW139" i="8" s="1"/>
  <c r="CW140" i="8" s="1"/>
  <c r="CW84" i="8" s="1"/>
  <c r="CZ33" i="5"/>
  <c r="DA34" i="5"/>
  <c r="CY32" i="5"/>
  <c r="CX21" i="5"/>
  <c r="CX122" i="8"/>
  <c r="CX77" i="8"/>
  <c r="CX109" i="8" s="1"/>
  <c r="CX110" i="8" s="1"/>
  <c r="CZ41" i="5"/>
  <c r="CZ13" i="5"/>
  <c r="CX36" i="5" l="1"/>
  <c r="CW98" i="8" s="1"/>
  <c r="CW101" i="8" s="1"/>
  <c r="CW111" i="8" s="1"/>
  <c r="CX138" i="8"/>
  <c r="CY18" i="5"/>
  <c r="CW86" i="8"/>
  <c r="CW88" i="8" s="1"/>
  <c r="CW95" i="8" s="1"/>
  <c r="CZ42" i="5"/>
  <c r="CZ43" i="5" s="1"/>
  <c r="CY76" i="8" s="1"/>
  <c r="DA8" i="5"/>
  <c r="CY85" i="8"/>
  <c r="CW112" i="8" l="1"/>
  <c r="CY20" i="5"/>
  <c r="CY27" i="5" s="1"/>
  <c r="CY29" i="5" s="1"/>
  <c r="DB10" i="5"/>
  <c r="DA9" i="5"/>
  <c r="DA14" i="5" s="1"/>
  <c r="CZ118" i="8" s="1"/>
  <c r="DC11" i="5"/>
  <c r="DD12" i="5"/>
  <c r="CY122" i="8"/>
  <c r="CY77" i="8"/>
  <c r="CY109" i="8" s="1"/>
  <c r="CY110" i="8" s="1"/>
  <c r="CY21" i="5" l="1"/>
  <c r="CZ32" i="5"/>
  <c r="DA33" i="5"/>
  <c r="DB34" i="5"/>
  <c r="CY31" i="5"/>
  <c r="CY35" i="5" s="1"/>
  <c r="CX119" i="8" s="1"/>
  <c r="CX124" i="8" s="1"/>
  <c r="CX139" i="8" s="1"/>
  <c r="CX140" i="8" s="1"/>
  <c r="DA13" i="5"/>
  <c r="CZ85" i="8" s="1"/>
  <c r="DA41" i="5"/>
  <c r="CY138" i="8" l="1"/>
  <c r="CX84" i="8"/>
  <c r="CY36" i="5"/>
  <c r="CX98" i="8" s="1"/>
  <c r="CX101" i="8" s="1"/>
  <c r="CX111" i="8" s="1"/>
  <c r="CX86" i="8"/>
  <c r="CZ18" i="5"/>
  <c r="DA42" i="5"/>
  <c r="DA43" i="5" s="1"/>
  <c r="CZ76" i="8" s="1"/>
  <c r="DB8" i="5"/>
  <c r="CZ20" i="5" l="1"/>
  <c r="CZ27" i="5" s="1"/>
  <c r="CZ29" i="5" s="1"/>
  <c r="CX88" i="8"/>
  <c r="CX95" i="8" s="1"/>
  <c r="CX112" i="8" s="1"/>
  <c r="DD11" i="5"/>
  <c r="DC10" i="5"/>
  <c r="DE12" i="5"/>
  <c r="DB9" i="5"/>
  <c r="DB14" i="5" s="1"/>
  <c r="DA118" i="8" s="1"/>
  <c r="CZ122" i="8"/>
  <c r="CZ77" i="8"/>
  <c r="CZ109" i="8" s="1"/>
  <c r="CZ110" i="8" s="1"/>
  <c r="CZ21" i="5" l="1"/>
  <c r="DA32" i="5"/>
  <c r="DC34" i="5"/>
  <c r="CZ31" i="5"/>
  <c r="CZ35" i="5" s="1"/>
  <c r="CY119" i="8" s="1"/>
  <c r="CY124" i="8" s="1"/>
  <c r="CY139" i="8" s="1"/>
  <c r="CY140" i="8" s="1"/>
  <c r="DB33" i="5"/>
  <c r="DB13" i="5"/>
  <c r="DA85" i="8" s="1"/>
  <c r="DB41" i="5"/>
  <c r="CZ36" i="5" l="1"/>
  <c r="CY98" i="8" s="1"/>
  <c r="CY101" i="8" s="1"/>
  <c r="CY111" i="8" s="1"/>
  <c r="CZ138" i="8"/>
  <c r="CY84" i="8"/>
  <c r="CY86" i="8"/>
  <c r="DA18" i="5"/>
  <c r="DB42" i="5"/>
  <c r="DB43" i="5" s="1"/>
  <c r="DA76" i="8" s="1"/>
  <c r="DC8" i="5"/>
  <c r="DA20" i="5" l="1"/>
  <c r="DA27" i="5" s="1"/>
  <c r="DA29" i="5" s="1"/>
  <c r="CY88" i="8"/>
  <c r="CY95" i="8" s="1"/>
  <c r="CY112" i="8" s="1"/>
  <c r="DA122" i="8"/>
  <c r="DA77" i="8"/>
  <c r="DA109" i="8" s="1"/>
  <c r="DA110" i="8" s="1"/>
  <c r="DC9" i="5"/>
  <c r="DC14" i="5" s="1"/>
  <c r="DB118" i="8" s="1"/>
  <c r="DF12" i="5"/>
  <c r="DE11" i="5"/>
  <c r="DD10" i="5"/>
  <c r="DD34" i="5" l="1"/>
  <c r="DA31" i="5"/>
  <c r="DA35" i="5" s="1"/>
  <c r="CZ119" i="8" s="1"/>
  <c r="CZ124" i="8" s="1"/>
  <c r="CZ139" i="8" s="1"/>
  <c r="CZ140" i="8" s="1"/>
  <c r="DC33" i="5"/>
  <c r="DB32" i="5"/>
  <c r="DA21" i="5"/>
  <c r="DD8" i="5"/>
  <c r="DC13" i="5"/>
  <c r="DC41" i="5"/>
  <c r="DA36" i="5" l="1"/>
  <c r="CZ98" i="8" s="1"/>
  <c r="CZ101" i="8" s="1"/>
  <c r="CZ111" i="8" s="1"/>
  <c r="CZ84" i="8"/>
  <c r="DA138" i="8"/>
  <c r="CZ86" i="8"/>
  <c r="DB18" i="5"/>
  <c r="DC42" i="5"/>
  <c r="DC43" i="5" s="1"/>
  <c r="DB76" i="8" s="1"/>
  <c r="DB85" i="8"/>
  <c r="DG12" i="5"/>
  <c r="DE10" i="5"/>
  <c r="DF11" i="5"/>
  <c r="DD9" i="5"/>
  <c r="DD14" i="5" s="1"/>
  <c r="DC118" i="8" s="1"/>
  <c r="DD41" i="5" l="1"/>
  <c r="CZ88" i="8"/>
  <c r="CZ95" i="8" s="1"/>
  <c r="CZ112" i="8" s="1"/>
  <c r="DB20" i="5"/>
  <c r="DB27" i="5" s="1"/>
  <c r="DB29" i="5" s="1"/>
  <c r="DD13" i="5"/>
  <c r="DB122" i="8"/>
  <c r="DB77" i="8"/>
  <c r="DB109" i="8" s="1"/>
  <c r="DB110" i="8" s="1"/>
  <c r="DB31" i="5" l="1"/>
  <c r="DB35" i="5" s="1"/>
  <c r="DA119" i="8" s="1"/>
  <c r="DA124" i="8" s="1"/>
  <c r="DA139" i="8" s="1"/>
  <c r="DA140" i="8" s="1"/>
  <c r="DD33" i="5"/>
  <c r="DC32" i="5"/>
  <c r="DE34" i="5"/>
  <c r="DB21" i="5"/>
  <c r="DC85" i="8"/>
  <c r="DD42" i="5"/>
  <c r="DD43" i="5" s="1"/>
  <c r="DC76" i="8" s="1"/>
  <c r="DE8" i="5"/>
  <c r="DB36" i="5" l="1"/>
  <c r="DA98" i="8" s="1"/>
  <c r="DA101" i="8" s="1"/>
  <c r="DA111" i="8" s="1"/>
  <c r="DA86" i="8"/>
  <c r="DC18" i="5"/>
  <c r="DC20" i="5"/>
  <c r="DC27" i="5" s="1"/>
  <c r="DC29" i="5" s="1"/>
  <c r="DA84" i="8"/>
  <c r="DB138" i="8"/>
  <c r="DF10" i="5"/>
  <c r="DG11" i="5"/>
  <c r="DH12" i="5"/>
  <c r="DE9" i="5"/>
  <c r="DE14" i="5" s="1"/>
  <c r="DD118" i="8" s="1"/>
  <c r="DC122" i="8"/>
  <c r="DC77" i="8"/>
  <c r="DC109" i="8" s="1"/>
  <c r="DC110" i="8" s="1"/>
  <c r="DA88" i="8" l="1"/>
  <c r="DA95" i="8" s="1"/>
  <c r="DA112" i="8" s="1"/>
  <c r="DF34" i="5"/>
  <c r="DE33" i="5"/>
  <c r="DD32" i="5"/>
  <c r="DC31" i="5"/>
  <c r="DC35" i="5" s="1"/>
  <c r="DB119" i="8" s="1"/>
  <c r="DB124" i="8" s="1"/>
  <c r="DB139" i="8" s="1"/>
  <c r="DB140" i="8" s="1"/>
  <c r="DC21" i="5"/>
  <c r="DE13" i="5"/>
  <c r="DD85" i="8" s="1"/>
  <c r="DE41" i="5"/>
  <c r="DD18" i="5" l="1"/>
  <c r="DB86" i="8"/>
  <c r="DC36" i="5"/>
  <c r="DB98" i="8" s="1"/>
  <c r="DB101" i="8" s="1"/>
  <c r="DB111" i="8" s="1"/>
  <c r="DB84" i="8"/>
  <c r="DC138" i="8"/>
  <c r="DE42" i="5"/>
  <c r="DE43" i="5" s="1"/>
  <c r="DD76" i="8" s="1"/>
  <c r="DF8" i="5"/>
  <c r="DB88" i="8" l="1"/>
  <c r="DB95" i="8" s="1"/>
  <c r="DB112" i="8" s="1"/>
  <c r="DD20" i="5"/>
  <c r="DD27" i="5" s="1"/>
  <c r="DD29" i="5" s="1"/>
  <c r="DD122" i="8"/>
  <c r="DD77" i="8"/>
  <c r="DD109" i="8" s="1"/>
  <c r="DD110" i="8" s="1"/>
  <c r="DG10" i="5"/>
  <c r="DH11" i="5"/>
  <c r="DI12" i="5"/>
  <c r="DF9" i="5"/>
  <c r="DF14" i="5" s="1"/>
  <c r="DE118" i="8" s="1"/>
  <c r="DD21" i="5" l="1"/>
  <c r="DE32" i="5"/>
  <c r="DF33" i="5"/>
  <c r="DG34" i="5"/>
  <c r="DD31" i="5"/>
  <c r="DD35" i="5" s="1"/>
  <c r="DC119" i="8" s="1"/>
  <c r="DC124" i="8" s="1"/>
  <c r="DC139" i="8" s="1"/>
  <c r="DC140" i="8" s="1"/>
  <c r="DF13" i="5"/>
  <c r="DE85" i="8" s="1"/>
  <c r="DF41" i="5"/>
  <c r="DD36" i="5" l="1"/>
  <c r="DC98" i="8" s="1"/>
  <c r="DC101" i="8" s="1"/>
  <c r="DC111" i="8" s="1"/>
  <c r="DD138" i="8"/>
  <c r="DC84" i="8"/>
  <c r="DE18" i="5"/>
  <c r="DC86" i="8"/>
  <c r="DG8" i="5"/>
  <c r="DF42" i="5"/>
  <c r="DF43" i="5" s="1"/>
  <c r="DE76" i="8" s="1"/>
  <c r="DE20" i="5" l="1"/>
  <c r="DE27" i="5" s="1"/>
  <c r="DE29" i="5" s="1"/>
  <c r="DC88" i="8"/>
  <c r="DC95" i="8" s="1"/>
  <c r="DC112" i="8" s="1"/>
  <c r="DI11" i="5"/>
  <c r="DH10" i="5"/>
  <c r="DJ12" i="5"/>
  <c r="DG9" i="5"/>
  <c r="DG14" i="5" s="1"/>
  <c r="DF118" i="8" s="1"/>
  <c r="DE122" i="8"/>
  <c r="DE77" i="8"/>
  <c r="DE109" i="8" s="1"/>
  <c r="DE110" i="8" s="1"/>
  <c r="DH34" i="5" l="1"/>
  <c r="DE31" i="5"/>
  <c r="DE35" i="5" s="1"/>
  <c r="DD119" i="8" s="1"/>
  <c r="DD124" i="8" s="1"/>
  <c r="DD139" i="8" s="1"/>
  <c r="DD140" i="8" s="1"/>
  <c r="DF32" i="5"/>
  <c r="DG33" i="5"/>
  <c r="DE21" i="5"/>
  <c r="DG13" i="5"/>
  <c r="DF85" i="8" s="1"/>
  <c r="DH8" i="5"/>
  <c r="DG41" i="5"/>
  <c r="DF20" i="5" l="1"/>
  <c r="DF27" i="5" s="1"/>
  <c r="DF29" i="5" s="1"/>
  <c r="DE36" i="5"/>
  <c r="DD98" i="8" s="1"/>
  <c r="DD101" i="8" s="1"/>
  <c r="DD111" i="8" s="1"/>
  <c r="DF18" i="5"/>
  <c r="DD86" i="8"/>
  <c r="DD84" i="8"/>
  <c r="DE138" i="8"/>
  <c r="DI10" i="5"/>
  <c r="DK12" i="5"/>
  <c r="DJ11" i="5"/>
  <c r="DH9" i="5"/>
  <c r="DG42" i="5"/>
  <c r="DG43" i="5" s="1"/>
  <c r="DF76" i="8" s="1"/>
  <c r="DH41" i="5" l="1"/>
  <c r="DH42" i="5" s="1"/>
  <c r="DH43" i="5" s="1"/>
  <c r="DD88" i="8"/>
  <c r="DD95" i="8" s="1"/>
  <c r="DD112" i="8" s="1"/>
  <c r="DG32" i="5"/>
  <c r="DH33" i="5"/>
  <c r="DI34" i="5"/>
  <c r="DF31" i="5"/>
  <c r="DF35" i="5" s="1"/>
  <c r="DE119" i="8" s="1"/>
  <c r="DE124" i="8" s="1"/>
  <c r="DE139" i="8" s="1"/>
  <c r="DE140" i="8" s="1"/>
  <c r="DF21" i="5"/>
  <c r="DI8" i="5"/>
  <c r="DF122" i="8"/>
  <c r="DF77" i="8"/>
  <c r="DF109" i="8" s="1"/>
  <c r="DF110" i="8" s="1"/>
  <c r="DH14" i="5"/>
  <c r="DG118" i="8" s="1"/>
  <c r="DH13" i="5"/>
  <c r="DG76" i="8" l="1"/>
  <c r="DG122" i="8" s="1"/>
  <c r="DG20" i="5"/>
  <c r="DG27" i="5" s="1"/>
  <c r="DG29" i="5" s="1"/>
  <c r="DE86" i="8"/>
  <c r="DG18" i="5"/>
  <c r="DF36" i="5"/>
  <c r="DE98" i="8" s="1"/>
  <c r="DE101" i="8" s="1"/>
  <c r="DE111" i="8" s="1"/>
  <c r="DF138" i="8"/>
  <c r="DE84" i="8"/>
  <c r="DG85" i="8"/>
  <c r="L74" i="10" s="1"/>
  <c r="DJ10" i="5"/>
  <c r="DI9" i="5"/>
  <c r="DI14" i="5" s="1"/>
  <c r="DH118" i="8" s="1"/>
  <c r="DK11" i="5"/>
  <c r="DL12" i="5"/>
  <c r="DG77" i="8" l="1"/>
  <c r="DG109" i="8" s="1"/>
  <c r="DG110" i="8" s="1"/>
  <c r="DG21" i="5"/>
  <c r="DF86" i="8" s="1"/>
  <c r="DE88" i="8"/>
  <c r="DE95" i="8" s="1"/>
  <c r="DE112" i="8" s="1"/>
  <c r="DG31" i="5"/>
  <c r="DG35" i="5" s="1"/>
  <c r="DF119" i="8" s="1"/>
  <c r="DF124" i="8" s="1"/>
  <c r="DF139" i="8" s="1"/>
  <c r="DF140" i="8" s="1"/>
  <c r="DI33" i="5"/>
  <c r="DH32" i="5"/>
  <c r="DJ34" i="5"/>
  <c r="DI41" i="5"/>
  <c r="L98" i="10"/>
  <c r="L99" i="10" s="1"/>
  <c r="DI13" i="5"/>
  <c r="DH18" i="5" l="1"/>
  <c r="DG36" i="5"/>
  <c r="DF98" i="8" s="1"/>
  <c r="DF101" i="8" s="1"/>
  <c r="DF111" i="8" s="1"/>
  <c r="DG138" i="8"/>
  <c r="DF84" i="8"/>
  <c r="DF88" i="8" s="1"/>
  <c r="DF95" i="8" s="1"/>
  <c r="DI42" i="5"/>
  <c r="DI43" i="5" s="1"/>
  <c r="DH76" i="8" s="1"/>
  <c r="J44" i="13"/>
  <c r="DJ8" i="5"/>
  <c r="DH85" i="8"/>
  <c r="DF112" i="8" l="1"/>
  <c r="DH20" i="5"/>
  <c r="DM12" i="5"/>
  <c r="DL11" i="5"/>
  <c r="DK10" i="5"/>
  <c r="DJ9" i="5"/>
  <c r="DJ14" i="5" s="1"/>
  <c r="DI118" i="8" s="1"/>
  <c r="DH122" i="8"/>
  <c r="DH77" i="8"/>
  <c r="DH109" i="8" s="1"/>
  <c r="DH110" i="8" s="1"/>
  <c r="DH27" i="5" l="1"/>
  <c r="DH29" i="5" s="1"/>
  <c r="DH21" i="5"/>
  <c r="DJ41" i="5"/>
  <c r="DK8" i="5"/>
  <c r="DJ13" i="5"/>
  <c r="DI20" i="5" l="1"/>
  <c r="DI27" i="5" s="1"/>
  <c r="DI29" i="5" s="1"/>
  <c r="DG86" i="8"/>
  <c r="L75" i="10" s="1"/>
  <c r="K47" i="15" s="1"/>
  <c r="K15" i="15" s="1"/>
  <c r="DI18" i="5"/>
  <c r="DH31" i="5"/>
  <c r="DH35" i="5" s="1"/>
  <c r="DG119" i="8" s="1"/>
  <c r="DG124" i="8" s="1"/>
  <c r="DG139" i="8" s="1"/>
  <c r="DG140" i="8" s="1"/>
  <c r="DJ33" i="5"/>
  <c r="DI32" i="5"/>
  <c r="DK34" i="5"/>
  <c r="DM11" i="5"/>
  <c r="DN12" i="5"/>
  <c r="DL10" i="5"/>
  <c r="DK9" i="5"/>
  <c r="DK14" i="5" s="1"/>
  <c r="DJ118" i="8" s="1"/>
  <c r="DJ42" i="5"/>
  <c r="DJ43" i="5" s="1"/>
  <c r="DI76" i="8" s="1"/>
  <c r="DI85" i="8"/>
  <c r="DK41" i="5" l="1"/>
  <c r="DI21" i="5"/>
  <c r="DH86" i="8" s="1"/>
  <c r="DH36" i="5"/>
  <c r="DG98" i="8" s="1"/>
  <c r="DG101" i="8" s="1"/>
  <c r="DG111" i="8" s="1"/>
  <c r="DG84" i="8"/>
  <c r="DG88" i="8" s="1"/>
  <c r="DG95" i="8" s="1"/>
  <c r="DH138" i="8"/>
  <c r="DL34" i="5"/>
  <c r="DJ32" i="5"/>
  <c r="DI31" i="5"/>
  <c r="DI35" i="5" s="1"/>
  <c r="DH119" i="8" s="1"/>
  <c r="DH124" i="8" s="1"/>
  <c r="DH139" i="8" s="1"/>
  <c r="DK33" i="5"/>
  <c r="DI122" i="8"/>
  <c r="DI77" i="8"/>
  <c r="DI109" i="8" s="1"/>
  <c r="DI110" i="8" s="1"/>
  <c r="DK13" i="5"/>
  <c r="L87" i="10" l="1"/>
  <c r="L90" i="10" s="1"/>
  <c r="DJ18" i="5"/>
  <c r="DG112" i="8"/>
  <c r="DH140" i="8"/>
  <c r="DH84" i="8" s="1"/>
  <c r="DH88" i="8" s="1"/>
  <c r="DH95" i="8" s="1"/>
  <c r="DI36" i="5"/>
  <c r="DH98" i="8" s="1"/>
  <c r="DH101" i="8" s="1"/>
  <c r="DH111" i="8" s="1"/>
  <c r="DJ85" i="8"/>
  <c r="DL8" i="5"/>
  <c r="DK42" i="5"/>
  <c r="DK43" i="5" s="1"/>
  <c r="DJ76" i="8" s="1"/>
  <c r="J40" i="13" l="1"/>
  <c r="DI138" i="8"/>
  <c r="DH112" i="8"/>
  <c r="DJ20" i="5"/>
  <c r="L100" i="10"/>
  <c r="K48" i="15"/>
  <c r="K16" i="15" s="1"/>
  <c r="K17" i="15" s="1"/>
  <c r="J45" i="13"/>
  <c r="DN11" i="5"/>
  <c r="DM10" i="5"/>
  <c r="DO12" i="5"/>
  <c r="DL9" i="5"/>
  <c r="DL14" i="5" s="1"/>
  <c r="DK118" i="8" s="1"/>
  <c r="DJ122" i="8"/>
  <c r="DJ77" i="8"/>
  <c r="DJ109" i="8" s="1"/>
  <c r="DJ110" i="8" s="1"/>
  <c r="DM8" i="5" l="1"/>
  <c r="DJ27" i="5"/>
  <c r="DJ29" i="5" s="1"/>
  <c r="DJ21" i="5"/>
  <c r="DL13" i="5"/>
  <c r="DK85" i="8" s="1"/>
  <c r="DL41" i="5"/>
  <c r="DK20" i="5" l="1"/>
  <c r="DK27" i="5" s="1"/>
  <c r="DK29" i="5" s="1"/>
  <c r="DI86" i="8"/>
  <c r="DK18" i="5"/>
  <c r="DM34" i="5"/>
  <c r="DL33" i="5"/>
  <c r="DJ31" i="5"/>
  <c r="DJ35" i="5" s="1"/>
  <c r="DI119" i="8" s="1"/>
  <c r="DI124" i="8" s="1"/>
  <c r="DI139" i="8" s="1"/>
  <c r="DI140" i="8" s="1"/>
  <c r="DK32" i="5"/>
  <c r="DP12" i="5"/>
  <c r="DN10" i="5"/>
  <c r="DO11" i="5"/>
  <c r="DM9" i="5"/>
  <c r="DL42" i="5"/>
  <c r="DL43" i="5" s="1"/>
  <c r="DK76" i="8" s="1"/>
  <c r="DM41" i="5" l="1"/>
  <c r="DK21" i="5"/>
  <c r="DJ86" i="8" s="1"/>
  <c r="DI84" i="8"/>
  <c r="DI88" i="8" s="1"/>
  <c r="DI95" i="8" s="1"/>
  <c r="DJ138" i="8"/>
  <c r="DK31" i="5"/>
  <c r="DK35" i="5" s="1"/>
  <c r="DJ119" i="8" s="1"/>
  <c r="DJ124" i="8" s="1"/>
  <c r="DJ139" i="8" s="1"/>
  <c r="DM33" i="5"/>
  <c r="DN34" i="5"/>
  <c r="DL32" i="5"/>
  <c r="DJ36" i="5"/>
  <c r="DI98" i="8" s="1"/>
  <c r="DI101" i="8" s="1"/>
  <c r="DI111" i="8" s="1"/>
  <c r="DN8" i="5"/>
  <c r="DM14" i="5"/>
  <c r="DL118" i="8" s="1"/>
  <c r="DM13" i="5"/>
  <c r="DK122" i="8"/>
  <c r="DK77" i="8"/>
  <c r="DK109" i="8" s="1"/>
  <c r="DK110" i="8" s="1"/>
  <c r="DJ140" i="8" l="1"/>
  <c r="DK138" i="8" s="1"/>
  <c r="DL18" i="5"/>
  <c r="DK36" i="5"/>
  <c r="DJ98" i="8" s="1"/>
  <c r="DJ101" i="8" s="1"/>
  <c r="DJ111" i="8" s="1"/>
  <c r="DI112" i="8"/>
  <c r="DL85" i="8"/>
  <c r="DQ12" i="5"/>
  <c r="DP11" i="5"/>
  <c r="DO10" i="5"/>
  <c r="DN9" i="5"/>
  <c r="DN14" i="5" s="1"/>
  <c r="DM118" i="8" s="1"/>
  <c r="DM42" i="5"/>
  <c r="DM43" i="5" s="1"/>
  <c r="DL76" i="8" s="1"/>
  <c r="DN41" i="5" l="1"/>
  <c r="DJ84" i="8"/>
  <c r="DJ88" i="8" s="1"/>
  <c r="DJ95" i="8" s="1"/>
  <c r="DJ112" i="8" s="1"/>
  <c r="DL20" i="5"/>
  <c r="DN13" i="5"/>
  <c r="DL122" i="8"/>
  <c r="DL77" i="8"/>
  <c r="DL109" i="8" s="1"/>
  <c r="DL110" i="8" s="1"/>
  <c r="DL27" i="5" l="1"/>
  <c r="DL29" i="5" s="1"/>
  <c r="DL21" i="5"/>
  <c r="DN42" i="5"/>
  <c r="DN43" i="5" s="1"/>
  <c r="DM76" i="8" s="1"/>
  <c r="DO8" i="5"/>
  <c r="DM85" i="8"/>
  <c r="DM20" i="5" l="1"/>
  <c r="DM27" i="5" s="1"/>
  <c r="DM29" i="5" s="1"/>
  <c r="DK86" i="8"/>
  <c r="DM18" i="5"/>
  <c r="DM32" i="5"/>
  <c r="DL31" i="5"/>
  <c r="DL35" i="5" s="1"/>
  <c r="DK119" i="8" s="1"/>
  <c r="DK124" i="8" s="1"/>
  <c r="DK139" i="8" s="1"/>
  <c r="DK140" i="8" s="1"/>
  <c r="DO34" i="5"/>
  <c r="DN33" i="5"/>
  <c r="DR12" i="5"/>
  <c r="DQ11" i="5"/>
  <c r="DP10" i="5"/>
  <c r="DO9" i="5"/>
  <c r="DO14" i="5" s="1"/>
  <c r="DN118" i="8" s="1"/>
  <c r="DM122" i="8"/>
  <c r="DM77" i="8"/>
  <c r="DM109" i="8" s="1"/>
  <c r="DM110" i="8" s="1"/>
  <c r="DM21" i="5" l="1"/>
  <c r="DL86" i="8" s="1"/>
  <c r="DP8" i="5"/>
  <c r="DK84" i="8"/>
  <c r="DK88" i="8" s="1"/>
  <c r="DK95" i="8" s="1"/>
  <c r="DL138" i="8"/>
  <c r="DP34" i="5"/>
  <c r="DN32" i="5"/>
  <c r="DM31" i="5"/>
  <c r="DM35" i="5" s="1"/>
  <c r="DL119" i="8" s="1"/>
  <c r="DL124" i="8" s="1"/>
  <c r="DL139" i="8" s="1"/>
  <c r="DO33" i="5"/>
  <c r="DL36" i="5"/>
  <c r="DK98" i="8" s="1"/>
  <c r="DK101" i="8" s="1"/>
  <c r="DK111" i="8" s="1"/>
  <c r="DO13" i="5"/>
  <c r="DN85" i="8" s="1"/>
  <c r="DO41" i="5"/>
  <c r="DL140" i="8" l="1"/>
  <c r="DL84" i="8" s="1"/>
  <c r="DL88" i="8" s="1"/>
  <c r="DL95" i="8" s="1"/>
  <c r="DN18" i="5"/>
  <c r="DM36" i="5"/>
  <c r="DL98" i="8" s="1"/>
  <c r="DL101" i="8" s="1"/>
  <c r="DL111" i="8" s="1"/>
  <c r="DK112" i="8"/>
  <c r="DN20" i="5"/>
  <c r="DN27" i="5" s="1"/>
  <c r="DN29" i="5" s="1"/>
  <c r="DO42" i="5"/>
  <c r="DO43" i="5" s="1"/>
  <c r="DN76" i="8" s="1"/>
  <c r="DR11" i="5"/>
  <c r="DQ10" i="5"/>
  <c r="DP9" i="5"/>
  <c r="DP14" i="5" s="1"/>
  <c r="DO118" i="8" s="1"/>
  <c r="DS12" i="5"/>
  <c r="DM138" i="8" l="1"/>
  <c r="DL112" i="8"/>
  <c r="DP13" i="5"/>
  <c r="DO85" i="8" s="1"/>
  <c r="DN31" i="5"/>
  <c r="DN35" i="5" s="1"/>
  <c r="DM119" i="8" s="1"/>
  <c r="DM124" i="8" s="1"/>
  <c r="DM139" i="8" s="1"/>
  <c r="DP33" i="5"/>
  <c r="DO32" i="5"/>
  <c r="DQ34" i="5"/>
  <c r="DN21" i="5"/>
  <c r="DN122" i="8"/>
  <c r="DN77" i="8"/>
  <c r="DN109" i="8" s="1"/>
  <c r="DN110" i="8" s="1"/>
  <c r="DP41" i="5"/>
  <c r="DM140" i="8" l="1"/>
  <c r="DN138" i="8" s="1"/>
  <c r="DN36" i="5"/>
  <c r="DM98" i="8" s="1"/>
  <c r="DM101" i="8" s="1"/>
  <c r="DM111" i="8" s="1"/>
  <c r="DM86" i="8"/>
  <c r="DO18" i="5"/>
  <c r="DQ8" i="5"/>
  <c r="DP42" i="5"/>
  <c r="DP43" i="5" s="1"/>
  <c r="DO76" i="8" s="1"/>
  <c r="DM84" i="8" l="1"/>
  <c r="DM88" i="8" s="1"/>
  <c r="DM95" i="8" s="1"/>
  <c r="DM112" i="8" s="1"/>
  <c r="DO20" i="5"/>
  <c r="DT12" i="5"/>
  <c r="DS11" i="5"/>
  <c r="DR10" i="5"/>
  <c r="DQ9" i="5"/>
  <c r="DQ14" i="5" s="1"/>
  <c r="DP118" i="8" s="1"/>
  <c r="DO122" i="8"/>
  <c r="DO77" i="8"/>
  <c r="DO109" i="8" s="1"/>
  <c r="DO110" i="8" s="1"/>
  <c r="DO21" i="5" l="1"/>
  <c r="DO27" i="5"/>
  <c r="DO29" i="5" s="1"/>
  <c r="DQ13" i="5"/>
  <c r="DP85" i="8" s="1"/>
  <c r="DQ41" i="5"/>
  <c r="DR34" i="5" l="1"/>
  <c r="DP32" i="5"/>
  <c r="DQ33" i="5"/>
  <c r="DO31" i="5"/>
  <c r="DO35" i="5" s="1"/>
  <c r="DN119" i="8" s="1"/>
  <c r="DN124" i="8" s="1"/>
  <c r="DN139" i="8" s="1"/>
  <c r="DN140" i="8" s="1"/>
  <c r="DN86" i="8"/>
  <c r="DP18" i="5"/>
  <c r="DQ42" i="5"/>
  <c r="DQ43" i="5" s="1"/>
  <c r="DP76" i="8" s="1"/>
  <c r="DR8" i="5"/>
  <c r="DN84" i="8" l="1"/>
  <c r="DN88" i="8" s="1"/>
  <c r="DN95" i="8" s="1"/>
  <c r="DO138" i="8"/>
  <c r="DO36" i="5"/>
  <c r="DN98" i="8" s="1"/>
  <c r="DN101" i="8" s="1"/>
  <c r="DN111" i="8" s="1"/>
  <c r="DP20" i="5"/>
  <c r="DP27" i="5" s="1"/>
  <c r="DP29" i="5" s="1"/>
  <c r="DS10" i="5"/>
  <c r="DR9" i="5"/>
  <c r="DR14" i="5" s="1"/>
  <c r="DQ118" i="8" s="1"/>
  <c r="DT11" i="5"/>
  <c r="DP122" i="8"/>
  <c r="DP77" i="8"/>
  <c r="DP109" i="8" s="1"/>
  <c r="DP110" i="8" s="1"/>
  <c r="DP21" i="5" l="1"/>
  <c r="DP31" i="5"/>
  <c r="DP35" i="5" s="1"/>
  <c r="DO119" i="8" s="1"/>
  <c r="DO124" i="8" s="1"/>
  <c r="DO139" i="8" s="1"/>
  <c r="DO140" i="8" s="1"/>
  <c r="DQ32" i="5"/>
  <c r="DS34" i="5"/>
  <c r="DR33" i="5"/>
  <c r="DN112" i="8"/>
  <c r="DR13" i="5"/>
  <c r="DQ85" i="8" s="1"/>
  <c r="M27" i="27"/>
  <c r="DR41" i="5"/>
  <c r="P27" i="27" l="1"/>
  <c r="Q27" i="27" s="1"/>
  <c r="M36" i="27"/>
  <c r="P36" i="27" s="1"/>
  <c r="Q36" i="27" s="1"/>
  <c r="DP36" i="5"/>
  <c r="DO98" i="8" s="1"/>
  <c r="DO101" i="8" s="1"/>
  <c r="DO111" i="8" s="1"/>
  <c r="DP138" i="8"/>
  <c r="DO84" i="8"/>
  <c r="DQ18" i="5"/>
  <c r="DO86" i="8"/>
  <c r="DS8" i="5"/>
  <c r="DR42" i="5"/>
  <c r="DR43" i="5" s="1"/>
  <c r="DQ76" i="8" s="1"/>
  <c r="F21" i="10"/>
  <c r="F30" i="10" s="1"/>
  <c r="G21" i="10"/>
  <c r="G30" i="10" s="1"/>
  <c r="H21" i="10"/>
  <c r="H30" i="10" s="1"/>
  <c r="I21" i="10"/>
  <c r="I30" i="10" s="1"/>
  <c r="J21" i="10"/>
  <c r="J30" i="10" s="1"/>
  <c r="K21" i="10"/>
  <c r="K30" i="10" s="1"/>
  <c r="L21" i="10"/>
  <c r="L30" i="10" s="1"/>
  <c r="M21" i="10"/>
  <c r="M30" i="10" s="1"/>
  <c r="DQ20" i="5" l="1"/>
  <c r="DO88" i="8"/>
  <c r="DO95" i="8" s="1"/>
  <c r="DO112" i="8" s="1"/>
  <c r="DQ122" i="8"/>
  <c r="DQ77" i="8"/>
  <c r="DQ109" i="8" s="1"/>
  <c r="DQ110" i="8" s="1"/>
  <c r="DT10" i="5"/>
  <c r="DS9" i="5"/>
  <c r="DS14" i="5" s="1"/>
  <c r="DR118" i="8" s="1"/>
  <c r="DQ21" i="5" l="1"/>
  <c r="DQ27" i="5"/>
  <c r="DQ29" i="5" s="1"/>
  <c r="M30" i="27"/>
  <c r="M28" i="27"/>
  <c r="M29" i="27"/>
  <c r="F106" i="10"/>
  <c r="G106" i="10"/>
  <c r="H106" i="10"/>
  <c r="I106" i="10"/>
  <c r="J106" i="10"/>
  <c r="K106" i="10"/>
  <c r="L106" i="10"/>
  <c r="DS41" i="5"/>
  <c r="DS13" i="5"/>
  <c r="P29" i="27" l="1"/>
  <c r="Q29" i="27" s="1"/>
  <c r="M38" i="27"/>
  <c r="P38" i="27" s="1"/>
  <c r="Q38" i="27" s="1"/>
  <c r="P28" i="27"/>
  <c r="Q28" i="27" s="1"/>
  <c r="M37" i="27"/>
  <c r="P37" i="27" s="1"/>
  <c r="Q37" i="27" s="1"/>
  <c r="P30" i="27"/>
  <c r="Q30" i="27" s="1"/>
  <c r="M39" i="27"/>
  <c r="P39" i="27" s="1"/>
  <c r="Q39" i="27" s="1"/>
  <c r="DT34" i="5"/>
  <c r="DS33" i="5"/>
  <c r="DR32" i="5"/>
  <c r="DQ31" i="5"/>
  <c r="DQ35" i="5" s="1"/>
  <c r="DP119" i="8" s="1"/>
  <c r="DP86" i="8"/>
  <c r="DR18" i="5"/>
  <c r="F23" i="10"/>
  <c r="F32" i="10" s="1"/>
  <c r="G23" i="10"/>
  <c r="G32" i="10" s="1"/>
  <c r="H23" i="10"/>
  <c r="H32" i="10" s="1"/>
  <c r="I23" i="10"/>
  <c r="I32" i="10" s="1"/>
  <c r="J23" i="10"/>
  <c r="J32" i="10" s="1"/>
  <c r="K23" i="10"/>
  <c r="K32" i="10" s="1"/>
  <c r="L23" i="10"/>
  <c r="L32" i="10" s="1"/>
  <c r="M23" i="10"/>
  <c r="M32" i="10" s="1"/>
  <c r="F22" i="10"/>
  <c r="F31" i="10" s="1"/>
  <c r="G22" i="10"/>
  <c r="G31" i="10" s="1"/>
  <c r="H22" i="10"/>
  <c r="H31" i="10" s="1"/>
  <c r="I22" i="10"/>
  <c r="I31" i="10" s="1"/>
  <c r="J22" i="10"/>
  <c r="J31" i="10" s="1"/>
  <c r="K22" i="10"/>
  <c r="K31" i="10" s="1"/>
  <c r="L22" i="10"/>
  <c r="L31" i="10" s="1"/>
  <c r="M22" i="10"/>
  <c r="M31" i="10" s="1"/>
  <c r="F24" i="10"/>
  <c r="F33" i="10" s="1"/>
  <c r="G24" i="10"/>
  <c r="G33" i="10" s="1"/>
  <c r="H24" i="10"/>
  <c r="H33" i="10" s="1"/>
  <c r="I24" i="10"/>
  <c r="I33" i="10" s="1"/>
  <c r="J24" i="10"/>
  <c r="J33" i="10" s="1"/>
  <c r="K24" i="10"/>
  <c r="K33" i="10" s="1"/>
  <c r="L24" i="10"/>
  <c r="L33" i="10" s="1"/>
  <c r="M24" i="10"/>
  <c r="M33" i="10" s="1"/>
  <c r="DS42" i="5"/>
  <c r="DS43" i="5" s="1"/>
  <c r="DR76" i="8" s="1"/>
  <c r="DR85" i="8"/>
  <c r="F20" i="10"/>
  <c r="F29" i="10" s="1"/>
  <c r="M26" i="27"/>
  <c r="M35" i="27" s="1"/>
  <c r="G20" i="10"/>
  <c r="G29" i="10" s="1"/>
  <c r="H20" i="10"/>
  <c r="H29" i="10" s="1"/>
  <c r="I20" i="10"/>
  <c r="I29" i="10" s="1"/>
  <c r="J20" i="10"/>
  <c r="K20" i="10"/>
  <c r="L20" i="10"/>
  <c r="M20" i="10"/>
  <c r="M29" i="10" s="1"/>
  <c r="P35" i="27" l="1"/>
  <c r="Q35" i="27" s="1"/>
  <c r="L25" i="10"/>
  <c r="L29" i="10"/>
  <c r="J25" i="10"/>
  <c r="J29" i="10"/>
  <c r="K25" i="10"/>
  <c r="K29" i="10"/>
  <c r="M25" i="10"/>
  <c r="I25" i="10"/>
  <c r="F25" i="10"/>
  <c r="H25" i="10"/>
  <c r="G25" i="10"/>
  <c r="DQ36" i="5"/>
  <c r="DP98" i="8" s="1"/>
  <c r="DP101" i="8" s="1"/>
  <c r="DP111" i="8" s="1"/>
  <c r="DR20" i="5"/>
  <c r="DP124" i="8"/>
  <c r="DP139" i="8" s="1"/>
  <c r="DP140" i="8" s="1"/>
  <c r="H38" i="13"/>
  <c r="G38" i="13"/>
  <c r="J38" i="13"/>
  <c r="P17" i="27"/>
  <c r="I38" i="13"/>
  <c r="DR122" i="8"/>
  <c r="DR77" i="8"/>
  <c r="DR109" i="8" s="1"/>
  <c r="DR110" i="8" s="1"/>
  <c r="P26" i="27"/>
  <c r="DT8" i="5"/>
  <c r="F17" i="10"/>
  <c r="E8" i="20" s="1"/>
  <c r="G17" i="10"/>
  <c r="F8" i="20" s="1"/>
  <c r="H17" i="10"/>
  <c r="G8" i="20" s="1"/>
  <c r="I17" i="10"/>
  <c r="I16" i="10" s="1"/>
  <c r="J17" i="10"/>
  <c r="J16" i="10" s="1"/>
  <c r="K17" i="10"/>
  <c r="K16" i="10" s="1"/>
  <c r="L17" i="10"/>
  <c r="L16" i="10" s="1"/>
  <c r="L34" i="10" s="1"/>
  <c r="M17" i="10"/>
  <c r="M16" i="10" s="1"/>
  <c r="J34" i="10" l="1"/>
  <c r="H16" i="10"/>
  <c r="H34" i="10" s="1"/>
  <c r="G16" i="10"/>
  <c r="G34" i="10" s="1"/>
  <c r="F16" i="10"/>
  <c r="F34" i="10" s="1"/>
  <c r="K34" i="10"/>
  <c r="I34" i="10"/>
  <c r="M34" i="10"/>
  <c r="DQ138" i="8"/>
  <c r="DP84" i="8"/>
  <c r="DP88" i="8" s="1"/>
  <c r="DP95" i="8" s="1"/>
  <c r="DP112" i="8" s="1"/>
  <c r="DR21" i="5"/>
  <c r="DR27" i="5"/>
  <c r="DR29" i="5" s="1"/>
  <c r="DS20" i="5"/>
  <c r="DS27" i="5" s="1"/>
  <c r="DS29" i="5" s="1"/>
  <c r="G56" i="20"/>
  <c r="E38" i="13"/>
  <c r="D38" i="13"/>
  <c r="E56" i="20"/>
  <c r="F38" i="13"/>
  <c r="F56" i="20"/>
  <c r="J41" i="13"/>
  <c r="L35" i="10"/>
  <c r="J22" i="13" s="1"/>
  <c r="J132" i="14"/>
  <c r="J7" i="13"/>
  <c r="J55" i="13"/>
  <c r="J39" i="13"/>
  <c r="DT9" i="5"/>
  <c r="DT14" i="5" s="1"/>
  <c r="DS118" i="8" s="1"/>
  <c r="K35" i="10"/>
  <c r="I22" i="13" s="1"/>
  <c r="I41" i="13"/>
  <c r="I7" i="13"/>
  <c r="I132" i="14"/>
  <c r="I55" i="13"/>
  <c r="I39" i="13"/>
  <c r="Q26" i="27"/>
  <c r="H7" i="13"/>
  <c r="H41" i="13"/>
  <c r="H55" i="13"/>
  <c r="J35" i="10"/>
  <c r="H22" i="13" s="1"/>
  <c r="H132" i="14"/>
  <c r="H39" i="13"/>
  <c r="I35" i="10"/>
  <c r="G22" i="13" s="1"/>
  <c r="G55" i="13"/>
  <c r="G132" i="14"/>
  <c r="G41" i="13"/>
  <c r="G7" i="13"/>
  <c r="G39" i="13"/>
  <c r="F132" i="14"/>
  <c r="F41" i="13"/>
  <c r="F7" i="13"/>
  <c r="F55" i="13"/>
  <c r="G7" i="12"/>
  <c r="H35" i="10"/>
  <c r="F22" i="13" s="1"/>
  <c r="F39" i="13"/>
  <c r="G57" i="20"/>
  <c r="E41" i="13"/>
  <c r="E55" i="13"/>
  <c r="E7" i="13"/>
  <c r="E132" i="14"/>
  <c r="F7" i="12"/>
  <c r="G35" i="10"/>
  <c r="E22" i="13" s="1"/>
  <c r="F57" i="20"/>
  <c r="E39" i="13"/>
  <c r="D55" i="13"/>
  <c r="F35" i="10"/>
  <c r="D22" i="13" s="1"/>
  <c r="D7" i="13"/>
  <c r="D132" i="14"/>
  <c r="D41" i="13"/>
  <c r="E7" i="12"/>
  <c r="E57" i="20"/>
  <c r="D39" i="13"/>
  <c r="M35" i="10"/>
  <c r="K22" i="13" s="1"/>
  <c r="K7" i="13"/>
  <c r="K132" i="14"/>
  <c r="P23" i="27"/>
  <c r="Q17" i="27"/>
  <c r="I60" i="10" l="1"/>
  <c r="F60" i="10"/>
  <c r="J60" i="10"/>
  <c r="L60" i="10"/>
  <c r="G60" i="10"/>
  <c r="H60" i="10"/>
  <c r="M60" i="10"/>
  <c r="K60" i="10"/>
  <c r="E10" i="20"/>
  <c r="E27" i="20" s="1"/>
  <c r="DT20" i="5"/>
  <c r="DT27" i="5" s="1"/>
  <c r="DT29" i="5" s="1"/>
  <c r="DT31" i="5" s="1"/>
  <c r="DT32" i="5"/>
  <c r="DS31" i="5"/>
  <c r="DR31" i="5"/>
  <c r="DR35" i="5" s="1"/>
  <c r="DQ119" i="8" s="1"/>
  <c r="DT33" i="5"/>
  <c r="DS32" i="5"/>
  <c r="DQ86" i="8"/>
  <c r="DS18" i="5"/>
  <c r="DS21" i="5" s="1"/>
  <c r="G55" i="20"/>
  <c r="E55" i="20"/>
  <c r="F10" i="20"/>
  <c r="F27" i="20" s="1"/>
  <c r="G10" i="20"/>
  <c r="G27" i="20" s="1"/>
  <c r="F55" i="20"/>
  <c r="E62" i="20"/>
  <c r="F62" i="20"/>
  <c r="F23" i="13"/>
  <c r="H36" i="10"/>
  <c r="F21" i="13" s="1"/>
  <c r="DT13" i="5"/>
  <c r="DS85" i="8" s="1"/>
  <c r="M74" i="10" s="1"/>
  <c r="G10" i="12"/>
  <c r="G11" i="12" s="1"/>
  <c r="F105" i="10"/>
  <c r="G105" i="10"/>
  <c r="H105" i="10"/>
  <c r="I105" i="10"/>
  <c r="J105" i="10"/>
  <c r="K105" i="10"/>
  <c r="L105" i="10"/>
  <c r="M105" i="10"/>
  <c r="K23" i="13"/>
  <c r="M36" i="10"/>
  <c r="K21" i="13" s="1"/>
  <c r="H23" i="13"/>
  <c r="J36" i="10"/>
  <c r="H21" i="13" s="1"/>
  <c r="E10" i="12"/>
  <c r="E11" i="12" s="1"/>
  <c r="Q23" i="27"/>
  <c r="B85" i="27"/>
  <c r="G36" i="10"/>
  <c r="E21" i="13" s="1"/>
  <c r="E23" i="13"/>
  <c r="G23" i="13"/>
  <c r="I36" i="10"/>
  <c r="G21" i="13" s="1"/>
  <c r="DT41" i="5"/>
  <c r="DT42" i="5" s="1"/>
  <c r="DT43" i="5" s="1"/>
  <c r="F36" i="10"/>
  <c r="D21" i="13" s="1"/>
  <c r="D23" i="13"/>
  <c r="F10" i="12"/>
  <c r="F11" i="12" s="1"/>
  <c r="L36" i="10"/>
  <c r="J21" i="13" s="1"/>
  <c r="J23" i="13"/>
  <c r="G62" i="20"/>
  <c r="K36" i="10"/>
  <c r="I21" i="13" s="1"/>
  <c r="I23" i="13"/>
  <c r="K63" i="10" l="1"/>
  <c r="I139" i="14" s="1"/>
  <c r="I24" i="13"/>
  <c r="L63" i="10"/>
  <c r="J30" i="13" s="1"/>
  <c r="J24" i="13"/>
  <c r="M63" i="10"/>
  <c r="K49" i="13" s="1"/>
  <c r="K24" i="13"/>
  <c r="J63" i="10"/>
  <c r="H30" i="13" s="1"/>
  <c r="H24" i="13"/>
  <c r="H63" i="10"/>
  <c r="F30" i="13" s="1"/>
  <c r="F24" i="13"/>
  <c r="F63" i="10"/>
  <c r="D30" i="13" s="1"/>
  <c r="D24" i="13"/>
  <c r="G63" i="10"/>
  <c r="E49" i="13" s="1"/>
  <c r="E24" i="13"/>
  <c r="I63" i="10"/>
  <c r="G30" i="13" s="1"/>
  <c r="G24" i="13"/>
  <c r="E11" i="20"/>
  <c r="G11" i="20"/>
  <c r="F13" i="20"/>
  <c r="F16" i="20" s="1"/>
  <c r="F17" i="20" s="1"/>
  <c r="E13" i="20"/>
  <c r="E16" i="20" s="1"/>
  <c r="E17" i="20" s="1"/>
  <c r="F11" i="20"/>
  <c r="G13" i="20"/>
  <c r="G16" i="20" s="1"/>
  <c r="G17" i="20" s="1"/>
  <c r="DS76" i="8"/>
  <c r="DS77" i="8" s="1"/>
  <c r="DS109" i="8" s="1"/>
  <c r="DS35" i="5"/>
  <c r="DR119" i="8" s="1"/>
  <c r="DR124" i="8" s="1"/>
  <c r="DR139" i="8" s="1"/>
  <c r="DQ124" i="8"/>
  <c r="DQ139" i="8" s="1"/>
  <c r="DQ140" i="8" s="1"/>
  <c r="DR86" i="8"/>
  <c r="DT18" i="5"/>
  <c r="DT21" i="5" s="1"/>
  <c r="DS86" i="8" s="1"/>
  <c r="M75" i="10" s="1"/>
  <c r="K38" i="13" s="1"/>
  <c r="DR36" i="5"/>
  <c r="DQ98" i="8" s="1"/>
  <c r="DQ101" i="8" s="1"/>
  <c r="DQ111" i="8" s="1"/>
  <c r="DT35" i="5"/>
  <c r="K39" i="13"/>
  <c r="F64" i="10"/>
  <c r="E18" i="20" s="1"/>
  <c r="M70" i="27"/>
  <c r="P70" i="27" s="1"/>
  <c r="Q70" i="27" s="1"/>
  <c r="G64" i="10"/>
  <c r="F18" i="20" s="1"/>
  <c r="H64" i="10"/>
  <c r="G18" i="20" s="1"/>
  <c r="I64" i="10"/>
  <c r="J64" i="10"/>
  <c r="K64" i="10"/>
  <c r="L64" i="10"/>
  <c r="F63" i="20"/>
  <c r="E63" i="20"/>
  <c r="I30" i="13" l="1"/>
  <c r="E9" i="15"/>
  <c r="D49" i="13"/>
  <c r="J139" i="14"/>
  <c r="K9" i="15"/>
  <c r="K10" i="15" s="1"/>
  <c r="K11" i="15" s="1"/>
  <c r="K13" i="15" s="1"/>
  <c r="K20" i="15" s="1"/>
  <c r="M64" i="10"/>
  <c r="M65" i="10" s="1"/>
  <c r="M66" i="10" s="1"/>
  <c r="D139" i="14"/>
  <c r="J49" i="13"/>
  <c r="J9" i="15"/>
  <c r="J10" i="15" s="1"/>
  <c r="J11" i="15" s="1"/>
  <c r="J13" i="15" s="1"/>
  <c r="J20" i="15" s="1"/>
  <c r="I49" i="13"/>
  <c r="I9" i="15"/>
  <c r="I10" i="15" s="1"/>
  <c r="I11" i="15" s="1"/>
  <c r="I13" i="15" s="1"/>
  <c r="I20" i="15" s="1"/>
  <c r="G9" i="15"/>
  <c r="G10" i="15" s="1"/>
  <c r="G11" i="15" s="1"/>
  <c r="G13" i="15" s="1"/>
  <c r="G20" i="15" s="1"/>
  <c r="F49" i="13"/>
  <c r="F139" i="14"/>
  <c r="G139" i="14"/>
  <c r="H139" i="14"/>
  <c r="H49" i="13"/>
  <c r="E30" i="13"/>
  <c r="H9" i="15"/>
  <c r="H10" i="15" s="1"/>
  <c r="H11" i="15" s="1"/>
  <c r="H13" i="15" s="1"/>
  <c r="H20" i="15" s="1"/>
  <c r="K139" i="14"/>
  <c r="L9" i="15"/>
  <c r="L10" i="15" s="1"/>
  <c r="L11" i="15" s="1"/>
  <c r="L13" i="15" s="1"/>
  <c r="G49" i="13"/>
  <c r="F9" i="15"/>
  <c r="F10" i="15" s="1"/>
  <c r="F11" i="15" s="1"/>
  <c r="F13" i="15" s="1"/>
  <c r="F20" i="15" s="1"/>
  <c r="E139" i="14"/>
  <c r="F12" i="12"/>
  <c r="F13" i="12" s="1"/>
  <c r="F14" i="12" s="1"/>
  <c r="E12" i="12"/>
  <c r="E13" i="12" s="1"/>
  <c r="E14" i="12" s="1"/>
  <c r="G12" i="12"/>
  <c r="G13" i="12" s="1"/>
  <c r="G14" i="12" s="1"/>
  <c r="K65" i="10"/>
  <c r="J65" i="10"/>
  <c r="H56" i="13" s="1"/>
  <c r="I65" i="10"/>
  <c r="I66" i="10" s="1"/>
  <c r="L65" i="10"/>
  <c r="J35" i="13" s="1"/>
  <c r="F65" i="10"/>
  <c r="G65" i="10"/>
  <c r="H65" i="10"/>
  <c r="G63" i="20"/>
  <c r="DS122" i="8"/>
  <c r="M109" i="10" s="1"/>
  <c r="DS110" i="8"/>
  <c r="M98" i="10"/>
  <c r="M99" i="10" s="1"/>
  <c r="K30" i="13" s="1"/>
  <c r="L47" i="15"/>
  <c r="L15" i="15" s="1"/>
  <c r="DS119" i="8"/>
  <c r="M106" i="10" s="1"/>
  <c r="DS36" i="5"/>
  <c r="DR98" i="8" s="1"/>
  <c r="DR101" i="8" s="1"/>
  <c r="DR111" i="8" s="1"/>
  <c r="DR138" i="8"/>
  <c r="DR140" i="8" s="1"/>
  <c r="DQ84" i="8"/>
  <c r="DQ88" i="8" s="1"/>
  <c r="DQ95" i="8" s="1"/>
  <c r="DQ112" i="8" s="1"/>
  <c r="F109" i="10"/>
  <c r="F111" i="10" s="1"/>
  <c r="E45" i="20" s="1"/>
  <c r="G109" i="10"/>
  <c r="G111" i="10" s="1"/>
  <c r="F45" i="20" s="1"/>
  <c r="H109" i="10"/>
  <c r="H111" i="10" s="1"/>
  <c r="G45" i="20" s="1"/>
  <c r="I109" i="10"/>
  <c r="I111" i="10" s="1"/>
  <c r="I126" i="10" s="1"/>
  <c r="G143" i="14" s="1"/>
  <c r="J109" i="10"/>
  <c r="J111" i="10" s="1"/>
  <c r="J126" i="10" s="1"/>
  <c r="H143" i="14" s="1"/>
  <c r="K109" i="10"/>
  <c r="K111" i="10" s="1"/>
  <c r="K126" i="10" s="1"/>
  <c r="I143" i="14" s="1"/>
  <c r="L109" i="10"/>
  <c r="L111" i="10" s="1"/>
  <c r="L126" i="10" s="1"/>
  <c r="J143" i="14" s="1"/>
  <c r="E10" i="15"/>
  <c r="E11" i="15" s="1"/>
  <c r="E13" i="15" s="1"/>
  <c r="E20" i="15" s="1"/>
  <c r="K141" i="14" l="1"/>
  <c r="K56" i="13"/>
  <c r="K34" i="13"/>
  <c r="K35" i="13"/>
  <c r="DS124" i="8"/>
  <c r="DS139" i="8" s="1"/>
  <c r="G56" i="13"/>
  <c r="G35" i="13"/>
  <c r="G34" i="13"/>
  <c r="G141" i="14"/>
  <c r="E19" i="20"/>
  <c r="E20" i="20" s="1"/>
  <c r="F19" i="20"/>
  <c r="F64" i="20" s="1"/>
  <c r="G19" i="20"/>
  <c r="G20" i="20" s="1"/>
  <c r="K55" i="13"/>
  <c r="K44" i="13"/>
  <c r="J66" i="10"/>
  <c r="H141" i="14"/>
  <c r="DR84" i="8"/>
  <c r="DR88" i="8" s="1"/>
  <c r="DR95" i="8" s="1"/>
  <c r="DR112" i="8" s="1"/>
  <c r="DS138" i="8"/>
  <c r="H35" i="13"/>
  <c r="M111" i="10"/>
  <c r="M126" i="10" s="1"/>
  <c r="K143" i="14" s="1"/>
  <c r="H34" i="13"/>
  <c r="DT36" i="5"/>
  <c r="DS98" i="8" s="1"/>
  <c r="J56" i="13"/>
  <c r="J34" i="13"/>
  <c r="J141" i="14"/>
  <c r="L66" i="10"/>
  <c r="H21" i="15"/>
  <c r="H25" i="15"/>
  <c r="F21" i="15"/>
  <c r="F25" i="15"/>
  <c r="K21" i="15"/>
  <c r="K25" i="15"/>
  <c r="H126" i="10"/>
  <c r="F143" i="14" s="1"/>
  <c r="E56" i="13"/>
  <c r="E141" i="14"/>
  <c r="E34" i="13"/>
  <c r="E35" i="13"/>
  <c r="G66" i="10"/>
  <c r="G126" i="10"/>
  <c r="E143" i="14" s="1"/>
  <c r="G25" i="15"/>
  <c r="G21" i="15"/>
  <c r="F126" i="10"/>
  <c r="F66" i="10"/>
  <c r="D56" i="13"/>
  <c r="D35" i="13"/>
  <c r="D141" i="14"/>
  <c r="D34" i="13"/>
  <c r="J21" i="15"/>
  <c r="J25" i="15"/>
  <c r="E21" i="15"/>
  <c r="E25" i="15"/>
  <c r="I34" i="13"/>
  <c r="K66" i="10"/>
  <c r="I141" i="14"/>
  <c r="I56" i="13"/>
  <c r="I35" i="13"/>
  <c r="I21" i="15"/>
  <c r="I25" i="15"/>
  <c r="H66" i="10"/>
  <c r="F34" i="13"/>
  <c r="F56" i="13"/>
  <c r="F141" i="14"/>
  <c r="F35" i="13"/>
  <c r="DS140" i="8" l="1"/>
  <c r="DS84" i="8" s="1"/>
  <c r="DS88" i="8" s="1"/>
  <c r="DS95" i="8" s="1"/>
  <c r="G64" i="20"/>
  <c r="F20" i="20"/>
  <c r="E64" i="20"/>
  <c r="M87" i="10"/>
  <c r="DS101" i="8"/>
  <c r="DS111" i="8" s="1"/>
  <c r="F60" i="20"/>
  <c r="F48" i="20"/>
  <c r="J27" i="15"/>
  <c r="F27" i="15"/>
  <c r="H27" i="15"/>
  <c r="I27" i="15"/>
  <c r="E27" i="15"/>
  <c r="K27" i="15"/>
  <c r="G27" i="15"/>
  <c r="E48" i="20"/>
  <c r="E60" i="20"/>
  <c r="G60" i="20"/>
  <c r="G48" i="20"/>
  <c r="D143" i="14"/>
  <c r="F127" i="10"/>
  <c r="E78" i="21" l="1" a="1"/>
  <c r="E78" i="21" s="1"/>
  <c r="DS112" i="8"/>
  <c r="M90" i="10"/>
  <c r="K40" i="13"/>
  <c r="F73" i="10"/>
  <c r="E30" i="20" s="1"/>
  <c r="G125" i="10"/>
  <c r="G127" i="10" s="1"/>
  <c r="K45" i="13" l="1"/>
  <c r="L48" i="15"/>
  <c r="L16" i="15" s="1"/>
  <c r="L17" i="15" s="1"/>
  <c r="L20" i="15" s="1"/>
  <c r="E36" i="15" s="1"/>
  <c r="M100" i="10"/>
  <c r="K41" i="13" s="1"/>
  <c r="D144" i="14"/>
  <c r="F77" i="10"/>
  <c r="D54" i="13"/>
  <c r="H125" i="10"/>
  <c r="H127" i="10" s="1"/>
  <c r="G73" i="10"/>
  <c r="F30" i="20" s="1"/>
  <c r="L25" i="15" l="1"/>
  <c r="L21" i="15"/>
  <c r="E30" i="15" s="1"/>
  <c r="E31" i="15" s="1"/>
  <c r="E144" i="14"/>
  <c r="E54" i="13"/>
  <c r="G77" i="10"/>
  <c r="H73" i="10"/>
  <c r="G30" i="20" s="1"/>
  <c r="I125" i="10"/>
  <c r="I127" i="10" s="1"/>
  <c r="D53" i="13"/>
  <c r="E54" i="20"/>
  <c r="D28" i="13"/>
  <c r="D27" i="13"/>
  <c r="D48" i="13"/>
  <c r="E53" i="20"/>
  <c r="F84" i="10"/>
  <c r="D31" i="13" l="1"/>
  <c r="E33" i="20"/>
  <c r="L27" i="15"/>
  <c r="E38" i="15" s="1"/>
  <c r="E29" i="15"/>
  <c r="E32" i="15" s="1"/>
  <c r="E37" i="15" s="1"/>
  <c r="J125" i="10"/>
  <c r="J127" i="10" s="1"/>
  <c r="I73" i="10"/>
  <c r="D52" i="13"/>
  <c r="D29" i="13"/>
  <c r="D16" i="13"/>
  <c r="D10" i="13"/>
  <c r="F101" i="10"/>
  <c r="D15" i="13"/>
  <c r="D11" i="13"/>
  <c r="E28" i="13"/>
  <c r="E48" i="13"/>
  <c r="F54" i="20"/>
  <c r="F53" i="20"/>
  <c r="G84" i="10"/>
  <c r="E27" i="13"/>
  <c r="E53" i="13"/>
  <c r="F54" i="13"/>
  <c r="H77" i="10"/>
  <c r="F144" i="14"/>
  <c r="E31" i="13" l="1"/>
  <c r="F33" i="20"/>
  <c r="A3" i="20"/>
  <c r="C2" i="21" s="1"/>
  <c r="D12" i="13"/>
  <c r="D13" i="13" s="1"/>
  <c r="D14" i="13" s="1"/>
  <c r="D17" i="13"/>
  <c r="D18" i="13" s="1"/>
  <c r="E31" i="20"/>
  <c r="E38" i="20"/>
  <c r="E29" i="13"/>
  <c r="E52" i="13"/>
  <c r="E16" i="13"/>
  <c r="E10" i="13"/>
  <c r="E15" i="13"/>
  <c r="G101" i="10"/>
  <c r="E11" i="13"/>
  <c r="F53" i="13"/>
  <c r="H84" i="10"/>
  <c r="F28" i="13"/>
  <c r="G54" i="20"/>
  <c r="F48" i="13"/>
  <c r="G53" i="20"/>
  <c r="F27" i="13"/>
  <c r="G54" i="13"/>
  <c r="I77" i="10"/>
  <c r="G144" i="14"/>
  <c r="K125" i="10"/>
  <c r="K127" i="10" s="1"/>
  <c r="J73" i="10"/>
  <c r="F31" i="13" l="1"/>
  <c r="G33" i="20"/>
  <c r="E17" i="13"/>
  <c r="E18" i="13" s="1"/>
  <c r="G28" i="13"/>
  <c r="G27" i="13"/>
  <c r="G53" i="13"/>
  <c r="G48" i="13"/>
  <c r="I84" i="10"/>
  <c r="G31" i="13" s="1"/>
  <c r="F31" i="20"/>
  <c r="F38" i="20"/>
  <c r="H144" i="14"/>
  <c r="J77" i="10"/>
  <c r="H54" i="13"/>
  <c r="F16" i="13"/>
  <c r="F29" i="13"/>
  <c r="F52" i="13"/>
  <c r="F10" i="13"/>
  <c r="F15" i="13"/>
  <c r="H101" i="10"/>
  <c r="F11" i="13"/>
  <c r="K73" i="10"/>
  <c r="L125" i="10"/>
  <c r="L127" i="10" s="1"/>
  <c r="E12" i="13"/>
  <c r="F12" i="13" l="1"/>
  <c r="F13" i="13" s="1"/>
  <c r="F14" i="13" s="1"/>
  <c r="F17" i="13"/>
  <c r="F18" i="13" s="1"/>
  <c r="G31" i="20"/>
  <c r="G38" i="20"/>
  <c r="L73" i="10"/>
  <c r="M125" i="10"/>
  <c r="M127" i="10" s="1"/>
  <c r="M73" i="10" s="1"/>
  <c r="I54" i="13"/>
  <c r="I144" i="14"/>
  <c r="K77" i="10"/>
  <c r="G16" i="13"/>
  <c r="G52" i="13"/>
  <c r="G29" i="13"/>
  <c r="G10" i="13"/>
  <c r="G15" i="13"/>
  <c r="I101" i="10"/>
  <c r="G11" i="13"/>
  <c r="E13" i="13"/>
  <c r="E14" i="13" s="1"/>
  <c r="H48" i="13"/>
  <c r="J84" i="10"/>
  <c r="H31" i="13" s="1"/>
  <c r="H27" i="13"/>
  <c r="H28" i="13"/>
  <c r="H53" i="13"/>
  <c r="G12" i="13" l="1"/>
  <c r="G13" i="13" s="1"/>
  <c r="G14" i="13" s="1"/>
  <c r="J144" i="14"/>
  <c r="L77" i="10"/>
  <c r="J54" i="13"/>
  <c r="K54" i="13"/>
  <c r="M77" i="10"/>
  <c r="K144" i="14"/>
  <c r="E33" i="15"/>
  <c r="E35" i="15" s="1"/>
  <c r="G17" i="13"/>
  <c r="G18" i="13" s="1"/>
  <c r="I27" i="13"/>
  <c r="I53" i="13"/>
  <c r="K84" i="10"/>
  <c r="I31" i="13" s="1"/>
  <c r="I48" i="13"/>
  <c r="I28" i="13"/>
  <c r="H29" i="13"/>
  <c r="H52" i="13"/>
  <c r="H16" i="13"/>
  <c r="H10" i="13"/>
  <c r="J101" i="10"/>
  <c r="H15" i="13"/>
  <c r="H11" i="13"/>
  <c r="H12" i="13" l="1"/>
  <c r="H13" i="13" s="1"/>
  <c r="H14" i="13" s="1"/>
  <c r="K27" i="13"/>
  <c r="K53" i="13"/>
  <c r="K48" i="13"/>
  <c r="K28" i="13"/>
  <c r="M84" i="10"/>
  <c r="K31" i="13" s="1"/>
  <c r="I29" i="13"/>
  <c r="I52" i="13"/>
  <c r="I16" i="13"/>
  <c r="I10" i="13"/>
  <c r="I15" i="13"/>
  <c r="K101" i="10"/>
  <c r="I11" i="13"/>
  <c r="H17" i="13"/>
  <c r="H18" i="13" s="1"/>
  <c r="J27" i="13"/>
  <c r="J28" i="13"/>
  <c r="J48" i="13"/>
  <c r="J53" i="13"/>
  <c r="L84" i="10"/>
  <c r="J31" i="13" s="1"/>
  <c r="K52" i="13" l="1"/>
  <c r="K16" i="13"/>
  <c r="K29" i="13"/>
  <c r="K10" i="13"/>
  <c r="K15" i="13"/>
  <c r="M101" i="10"/>
  <c r="K11" i="13"/>
  <c r="I12" i="13"/>
  <c r="I17" i="13"/>
  <c r="I18" i="13" s="1"/>
  <c r="J16" i="13"/>
  <c r="J52" i="13"/>
  <c r="J29" i="13"/>
  <c r="J10" i="13"/>
  <c r="J15" i="13"/>
  <c r="L101" i="10"/>
  <c r="J11" i="13"/>
  <c r="J12" i="13" l="1"/>
  <c r="J13" i="13" s="1"/>
  <c r="J14" i="13" s="1"/>
  <c r="K12" i="13"/>
  <c r="J17" i="13"/>
  <c r="J18" i="13" s="1"/>
  <c r="K17" i="13"/>
  <c r="K18" i="13" s="1"/>
  <c r="I13" i="13"/>
  <c r="I14" i="13" s="1"/>
  <c r="K13" i="13" l="1"/>
  <c r="K14" i="13" s="1"/>
  <c r="K31" i="27"/>
  <c r="K40" i="27" s="1"/>
  <c r="K41" i="27"/>
  <c r="K66" i="27" s="1"/>
  <c r="K69" i="27" s="1"/>
  <c r="K42" i="27" l="1"/>
  <c r="E84" i="27"/>
  <c r="L41" i="27"/>
  <c r="L66" i="27" s="1"/>
  <c r="L69" i="27" s="1"/>
  <c r="L31" i="27"/>
  <c r="K71" i="27" l="1"/>
  <c r="K72" i="27" s="1"/>
  <c r="L42" i="27"/>
  <c r="N31" i="27"/>
  <c r="N32" i="27" s="1"/>
  <c r="L40" i="27"/>
  <c r="O31" i="27" l="1"/>
  <c r="N40" i="27"/>
  <c r="L71" i="27"/>
  <c r="E86" i="27"/>
  <c r="E88" i="27" s="1"/>
  <c r="N41" i="27"/>
  <c r="N66" i="27" s="1"/>
  <c r="N69" i="27" s="1"/>
  <c r="O32" i="27"/>
  <c r="O40" i="27" l="1"/>
  <c r="O41" i="27"/>
  <c r="L72" i="27"/>
  <c r="N71" i="27" l="1"/>
  <c r="O66" i="27"/>
  <c r="O69" i="27" s="1"/>
  <c r="O71" i="27" s="1"/>
  <c r="M31" i="27"/>
  <c r="M41" i="27"/>
  <c r="M66" i="27" s="1"/>
  <c r="M69" i="27" s="1"/>
  <c r="P41" i="27" l="1"/>
  <c r="P31" i="27"/>
  <c r="Q31" i="27" s="1"/>
  <c r="M40" i="27"/>
  <c r="M42" i="27"/>
  <c r="Q41" i="27" l="1"/>
  <c r="P66" i="27"/>
  <c r="P32" i="27"/>
  <c r="Q32" i="27" s="1"/>
  <c r="P40" i="27"/>
  <c r="B84" i="27"/>
  <c r="Q66" i="27" l="1"/>
  <c r="P69" i="27"/>
  <c r="Q69" i="27" s="1"/>
  <c r="B86" i="27"/>
  <c r="B88" i="27" s="1"/>
  <c r="Q40" i="27"/>
  <c r="M71" i="27"/>
  <c r="M72" i="27" l="1"/>
  <c r="P71" i="27"/>
  <c r="Q71"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Note</author>
    <author>tc={3D081C66-3677-A747-BA19-BC2B55276228}</author>
    <author>tc={D57D11A7-6FCE-C44E-ABE4-63FBEC6AF03D}</author>
  </authors>
  <commentList>
    <comment ref="G24" authorId="0" shapeId="0" xr:uid="{00000000-0006-0000-0100-000001000000}">
      <text>
        <r>
          <rPr>
            <b/>
            <sz val="11"/>
            <color rgb="FF000000"/>
            <rFont val="Calibri"/>
            <family val="2"/>
          </rPr>
          <t xml:space="preserve">Note: </t>
        </r>
        <r>
          <rPr>
            <sz val="11"/>
            <color rgb="FF000000"/>
            <rFont val="Calibri"/>
            <family val="2"/>
          </rPr>
          <t>Every item must be classified</t>
        </r>
      </text>
    </comment>
    <comment ref="H24" authorId="1" shapeId="0" xr:uid="{00000000-0006-0000-0100-000002000000}">
      <text>
        <r>
          <rPr>
            <b/>
            <sz val="9"/>
            <color rgb="FF000000"/>
            <rFont val="Tahoma"/>
            <family val="2"/>
          </rPr>
          <t>Note:</t>
        </r>
        <r>
          <rPr>
            <sz val="9"/>
            <color rgb="FF000000"/>
            <rFont val="Tahoma"/>
            <family val="2"/>
          </rPr>
          <t xml:space="preserve">
</t>
        </r>
        <r>
          <rPr>
            <sz val="9"/>
            <color rgb="FF000000"/>
            <rFont val="Tahoma"/>
            <family val="2"/>
          </rPr>
          <t xml:space="preserve">When is predicted to reinvest due to depreciation &amp; amortization of the equipment (in months)?
</t>
        </r>
      </text>
    </comment>
    <comment ref="I24" authorId="0" shapeId="0" xr:uid="{00000000-0006-0000-0100-000003000000}">
      <text>
        <r>
          <rPr>
            <b/>
            <sz val="11"/>
            <color rgb="FF000000"/>
            <rFont val="Calibri"/>
            <family val="2"/>
          </rPr>
          <t xml:space="preserve">Note: </t>
        </r>
        <r>
          <rPr>
            <sz val="11"/>
            <color rgb="FF000000"/>
            <rFont val="Calibri"/>
            <family val="2"/>
          </rPr>
          <t>What % of initial investment would be necessary to reinvest?</t>
        </r>
      </text>
    </comment>
    <comment ref="S91" authorId="2" shapeId="0" xr:uid="{3D081C66-3677-A747-BA19-BC2B55276228}">
      <text>
        <t>[Threaded comment]
Your version of Excel allows you to read this threaded comment; however, any edits to it will get removed if the file is opened in a newer version of Excel. Learn more: https://go.microsoft.com/fwlink/?linkid=870924
Comment:
    Occupancy rate estimated, based on Official Spanish Government Statistics plus 3% growth. Assumptions based on 9 months a year operation.  https://www.statista.com/statistics/542714/mallorca-hotel-bed-occupancy-rate/</t>
      </text>
    </comment>
    <comment ref="S92" authorId="3" shapeId="0" xr:uid="{D57D11A7-6FCE-C44E-ABE4-63FBEC6AF03D}">
      <text>
        <t>[Threaded comment]
Your version of Excel allows you to read this threaded comment; however, any edits to it will get removed if the file is opened in a newer version of Excel. Learn more: https://go.microsoft.com/fwlink/?linkid=870924
Comment:
    LinkedIn Business Performance Analysis. https://www.linkedin.com/pulse/hotel-business-performance-analysis-mallorca-first-half-kipping-rha1f#:~:text=Hotel%20Occupancy%3A%20The%20occupancy%20rates,%E2%80%8B%20(Majorca%20Daily%20Bulletin).</t>
      </text>
    </comment>
    <comment ref="J205" authorId="1" shapeId="0" xr:uid="{00000000-0006-0000-0100-000004000000}">
      <text>
        <r>
          <rPr>
            <b/>
            <sz val="9"/>
            <color rgb="FF000000"/>
            <rFont val="Tahoma"/>
            <family val="2"/>
          </rPr>
          <t>Note:</t>
        </r>
        <r>
          <rPr>
            <sz val="9"/>
            <color rgb="FF000000"/>
            <rFont val="Tahoma"/>
            <family val="2"/>
          </rPr>
          <t xml:space="preserve">
</t>
        </r>
        <r>
          <rPr>
            <sz val="9"/>
            <color rgb="FF000000"/>
            <rFont val="Tahoma"/>
            <family val="2"/>
          </rPr>
          <t>Frequency of payment' refers to how often loan repayments are made. A frequency of 1 indicates that the company makes monthly loan payments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27" authorId="0" shapeId="0" xr:uid="{00000000-0006-0000-0500-000001000000}">
      <text>
        <r>
          <rPr>
            <sz val="11"/>
            <color theme="1"/>
            <rFont val="Calibri"/>
            <family val="2"/>
            <scheme val="minor"/>
          </rPr>
          <t>Purchases Including the initial investment in inventories
	-JayA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6" authorId="0" shapeId="0" xr:uid="{00000000-0006-0000-0A00-000001000000}">
      <text>
        <r>
          <rPr>
            <sz val="11"/>
            <color theme="1"/>
            <rFont val="Calibri"/>
            <family val="2"/>
            <scheme val="minor"/>
          </rPr>
          <t>Days in inventory (also known as "Inventory Days of Supply", "Days Inventory Outstanding" or the "Inventory Period") is an efficiency ratio that measures the average number of days the company holds its inventory before selling it. The ratio measures the number of days funds are tied up in inventory.
	-Jair</t>
        </r>
      </text>
    </comment>
    <comment ref="A57" authorId="0" shapeId="0" xr:uid="{00000000-0006-0000-0A00-000002000000}">
      <text>
        <r>
          <rPr>
            <sz val="11"/>
            <color theme="1"/>
            <rFont val="Calibri"/>
            <family val="2"/>
            <scheme val="minor"/>
          </rPr>
          <t>Days sales outstanding (DSO) is a measure of the average number of days that it takes a company to collect payment after a sale has been made
 ​   
DSO= 
Accounts Receivable : Sales
​  ×Number of Days
​
	-Jair</t>
        </r>
      </text>
    </comment>
    <comment ref="A58" authorId="0" shapeId="0" xr:uid="{00000000-0006-0000-0A00-000003000000}">
      <text>
        <r>
          <rPr>
            <sz val="11"/>
            <color theme="1"/>
            <rFont val="Calibri"/>
            <family val="2"/>
            <scheme val="minor"/>
          </rPr>
          <t>Days payable outstanding (DPO) is a financial ratio that indicates the average time (in days) that a company takes to pay its bills and invoices to its trade creditors, which include suppliers, vendors or other companies
	-Jair</t>
        </r>
      </text>
    </comment>
  </commentList>
</comments>
</file>

<file path=xl/sharedStrings.xml><?xml version="1.0" encoding="utf-8"?>
<sst xmlns="http://schemas.openxmlformats.org/spreadsheetml/2006/main" count="1092" uniqueCount="570">
  <si>
    <t>Charts</t>
  </si>
  <si>
    <t>Table of contents</t>
  </si>
  <si>
    <t>General Info</t>
  </si>
  <si>
    <t>Company Name</t>
  </si>
  <si>
    <t>Currency</t>
  </si>
  <si>
    <t>USD</t>
  </si>
  <si>
    <t>First Financial Year</t>
  </si>
  <si>
    <t>Set-Up Costs</t>
  </si>
  <si>
    <t>Item</t>
  </si>
  <si>
    <t>Unit</t>
  </si>
  <si>
    <t>Useful Life</t>
  </si>
  <si>
    <t>Classification</t>
  </si>
  <si>
    <t>% of Reinvestment</t>
  </si>
  <si>
    <t>Intangible</t>
  </si>
  <si>
    <t>PPE</t>
  </si>
  <si>
    <t>Others</t>
  </si>
  <si>
    <t>Total:</t>
  </si>
  <si>
    <t>Total</t>
  </si>
  <si>
    <t>Loan</t>
  </si>
  <si>
    <t>Equity</t>
  </si>
  <si>
    <t>Revenue Model</t>
  </si>
  <si>
    <t xml:space="preserve">Annual Inflation Rate </t>
  </si>
  <si>
    <t>Staff</t>
  </si>
  <si>
    <t>Payroll tax % of salary</t>
  </si>
  <si>
    <t>Payroll Annual Increase</t>
  </si>
  <si>
    <t>Expenses</t>
  </si>
  <si>
    <t>Expense Item</t>
  </si>
  <si>
    <t>Fixed %</t>
  </si>
  <si>
    <t>Marketing</t>
  </si>
  <si>
    <t>What % of the expense is considered fixed</t>
  </si>
  <si>
    <t>Miscellaneous</t>
  </si>
  <si>
    <t>Other</t>
  </si>
  <si>
    <t>Working Capital Requirements</t>
  </si>
  <si>
    <t>Account Receivables</t>
  </si>
  <si>
    <t>Cash Sales</t>
  </si>
  <si>
    <t>%</t>
  </si>
  <si>
    <t>1 Month</t>
  </si>
  <si>
    <t>2 Month</t>
  </si>
  <si>
    <t>3 Month</t>
  </si>
  <si>
    <t>Check</t>
  </si>
  <si>
    <t>Inventory in Hands</t>
  </si>
  <si>
    <t>Accounts Payables</t>
  </si>
  <si>
    <t>Payment Same month</t>
  </si>
  <si>
    <t>Tax Shield</t>
  </si>
  <si>
    <t>Wacc</t>
  </si>
  <si>
    <t>Continuing Growth</t>
  </si>
  <si>
    <t xml:space="preserve">Loans </t>
  </si>
  <si>
    <t>Loans</t>
  </si>
  <si>
    <t>Amount</t>
  </si>
  <si>
    <t xml:space="preserve">Interest </t>
  </si>
  <si>
    <t>Term</t>
  </si>
  <si>
    <t>Date</t>
  </si>
  <si>
    <t>Interest Only Period</t>
  </si>
  <si>
    <t>Payments frequency</t>
  </si>
  <si>
    <t>Instalments</t>
  </si>
  <si>
    <t>Last Payment</t>
  </si>
  <si>
    <t>Initial Loan</t>
  </si>
  <si>
    <t>Loan 3</t>
  </si>
  <si>
    <t>Sheet end</t>
  </si>
  <si>
    <t>Flag</t>
  </si>
  <si>
    <t>[USD]</t>
  </si>
  <si>
    <t>Total Cost of Revenue</t>
  </si>
  <si>
    <t>Operating Expenses</t>
  </si>
  <si>
    <t>Sheet End</t>
  </si>
  <si>
    <t>Working Capital</t>
  </si>
  <si>
    <t>Flag Active Month</t>
  </si>
  <si>
    <t>Accounts Receivable</t>
  </si>
  <si>
    <t>Sales</t>
  </si>
  <si>
    <t>Receivables Same month</t>
  </si>
  <si>
    <t>Receivables : One month later</t>
  </si>
  <si>
    <t>Receivables : Two month later</t>
  </si>
  <si>
    <t>Receivables : Three month later</t>
  </si>
  <si>
    <t>Cash receipts from customers</t>
  </si>
  <si>
    <t>Inventories</t>
  </si>
  <si>
    <t xml:space="preserve">Initial Balance </t>
  </si>
  <si>
    <t>COGS</t>
  </si>
  <si>
    <t>Purchases</t>
  </si>
  <si>
    <t>Inventories Final Balance</t>
  </si>
  <si>
    <t>Changes in Current Liabilities</t>
  </si>
  <si>
    <t>COGS Purchases</t>
  </si>
  <si>
    <t>Supplies and external services</t>
  </si>
  <si>
    <t>Payment : One month later</t>
  </si>
  <si>
    <t>Payment:: Two month later</t>
  </si>
  <si>
    <t>Payment: Three month later</t>
  </si>
  <si>
    <t>Total payments to suppliers</t>
  </si>
  <si>
    <t>Accounts Payable</t>
  </si>
  <si>
    <t>Income Tax</t>
  </si>
  <si>
    <t>Earnings Before Taxes (EBT)</t>
  </si>
  <si>
    <t>Cumulative EBT</t>
  </si>
  <si>
    <t>Cumulative Income Tax</t>
  </si>
  <si>
    <t>Montlhy Income Tax</t>
  </si>
  <si>
    <t>Debt Schedule</t>
  </si>
  <si>
    <t>Opening Balance</t>
  </si>
  <si>
    <t>Total Debt Initial Balance:</t>
  </si>
  <si>
    <t>Drawdown</t>
  </si>
  <si>
    <t>Repayment</t>
  </si>
  <si>
    <t>Closing Balance</t>
  </si>
  <si>
    <t>Current Portion of long Term Debt</t>
  </si>
  <si>
    <t>Interest</t>
  </si>
  <si>
    <t>CAPEX</t>
  </si>
  <si>
    <t>Month counter</t>
  </si>
  <si>
    <t>Counter</t>
  </si>
  <si>
    <t>Initial Balance</t>
  </si>
  <si>
    <t>Total: Capex</t>
  </si>
  <si>
    <t>Final Balance</t>
  </si>
  <si>
    <t>Assets By Group</t>
  </si>
  <si>
    <t>Other Assets</t>
  </si>
  <si>
    <t>CAPEX by asset Group</t>
  </si>
  <si>
    <t>Monthly Financial Statements</t>
  </si>
  <si>
    <t>Flag Start Month</t>
  </si>
  <si>
    <t>Fiscal Month</t>
  </si>
  <si>
    <t>Income Statement</t>
  </si>
  <si>
    <t>Cost  of Revenue</t>
  </si>
  <si>
    <t>Total COGS</t>
  </si>
  <si>
    <t>Gross Margin</t>
  </si>
  <si>
    <t>Total Operating Expenses:</t>
  </si>
  <si>
    <t>EBITDA</t>
  </si>
  <si>
    <t>Interest Expense</t>
  </si>
  <si>
    <t>Earnings Before Taxes</t>
  </si>
  <si>
    <t>Income Taxes</t>
  </si>
  <si>
    <t>Net Income</t>
  </si>
  <si>
    <t>Net Margin</t>
  </si>
  <si>
    <t>Projected Balance Sheet</t>
  </si>
  <si>
    <t>Assets</t>
  </si>
  <si>
    <t>Current Assets</t>
  </si>
  <si>
    <t xml:space="preserve">Cash </t>
  </si>
  <si>
    <t>Accounts Receivables</t>
  </si>
  <si>
    <t>Inventory</t>
  </si>
  <si>
    <t>Other Current Assets</t>
  </si>
  <si>
    <t>Total Current Assets:</t>
  </si>
  <si>
    <t>Long-Term Assets:</t>
  </si>
  <si>
    <t>Plant, Property and Equipment's</t>
  </si>
  <si>
    <t>Intangible Assets</t>
  </si>
  <si>
    <t>Other non-current Assets</t>
  </si>
  <si>
    <t>Total Long-Term Assets:</t>
  </si>
  <si>
    <t>Total Assets:</t>
  </si>
  <si>
    <t>Liabilities &amp; Equity</t>
  </si>
  <si>
    <t>Current Liabilities</t>
  </si>
  <si>
    <t>Current Portion of Long Term Debt</t>
  </si>
  <si>
    <t>Other current Liabilities</t>
  </si>
  <si>
    <t>Total Current Liabilities:</t>
  </si>
  <si>
    <t>Non-current Liabilities</t>
  </si>
  <si>
    <t>Long term Debt</t>
  </si>
  <si>
    <t>Other Long Term Liabilities</t>
  </si>
  <si>
    <t>Total Long Term Liabilities:</t>
  </si>
  <si>
    <t>Paid in Capital</t>
  </si>
  <si>
    <t>Retaining Earnings</t>
  </si>
  <si>
    <t>Total Equity</t>
  </si>
  <si>
    <t>Total Liabilities &amp; Equity:</t>
  </si>
  <si>
    <t>Cash flow statement</t>
  </si>
  <si>
    <t>Payments to suppliers</t>
  </si>
  <si>
    <t>Wages &amp; Salaries &amp; Payroll Taxes</t>
  </si>
  <si>
    <t>Interest Paid</t>
  </si>
  <si>
    <t>Income taxes</t>
  </si>
  <si>
    <t>Other operating expenses</t>
  </si>
  <si>
    <t>Cash Flow from Operations:</t>
  </si>
  <si>
    <t>Investing Activities:</t>
  </si>
  <si>
    <t>Cash Flow from Investing:</t>
  </si>
  <si>
    <t>Financing Activities:</t>
  </si>
  <si>
    <t>Capital Raised</t>
  </si>
  <si>
    <t>Financial Debt: Issued</t>
  </si>
  <si>
    <t>Financial Debt: repayment</t>
  </si>
  <si>
    <t>Dividends paid</t>
  </si>
  <si>
    <t>Cash Flow from Financing:</t>
  </si>
  <si>
    <t>Cash at Beginning of Period</t>
  </si>
  <si>
    <t>Net Change in Cash</t>
  </si>
  <si>
    <t>Cash at End of Period</t>
  </si>
  <si>
    <t>Annual Financial Statements</t>
  </si>
  <si>
    <t>Calendar Year</t>
  </si>
  <si>
    <t>Start of the Year</t>
  </si>
  <si>
    <t>Financial Year ending</t>
  </si>
  <si>
    <t>Cost of Revenue</t>
  </si>
  <si>
    <t>Balance Sheet</t>
  </si>
  <si>
    <t>Executive Summary</t>
  </si>
  <si>
    <t>Select Year</t>
  </si>
  <si>
    <t>Net Revenue</t>
  </si>
  <si>
    <t>Gross Profit</t>
  </si>
  <si>
    <t>Depreciation &amp; Amortization</t>
  </si>
  <si>
    <t>Cash</t>
  </si>
  <si>
    <t>Long Term Assets</t>
  </si>
  <si>
    <t>Total Assets</t>
  </si>
  <si>
    <t>Long Term Liabilities</t>
  </si>
  <si>
    <t>Total Liabilities + Equity</t>
  </si>
  <si>
    <t>Cash Flow &amp; Funding</t>
  </si>
  <si>
    <t>Cash Flow</t>
  </si>
  <si>
    <t>Net Cash Provided by Operating Activities</t>
  </si>
  <si>
    <t>Net Cash from Investing Activities</t>
  </si>
  <si>
    <t>Net cash from Financing Activities</t>
  </si>
  <si>
    <t>Change of Cash</t>
  </si>
  <si>
    <t>Liquidity:</t>
  </si>
  <si>
    <t>Current ratio (1)</t>
  </si>
  <si>
    <t>Quick ratio (2)</t>
  </si>
  <si>
    <t>Cash conversion cycle</t>
  </si>
  <si>
    <t>Days</t>
  </si>
  <si>
    <t>Days in inventory</t>
  </si>
  <si>
    <t>Days sales outstanding</t>
  </si>
  <si>
    <t>Days payable outstanding</t>
  </si>
  <si>
    <t>Cash flow:</t>
  </si>
  <si>
    <t xml:space="preserve">  Net free cash flows (3)</t>
  </si>
  <si>
    <t>Profitability:</t>
  </si>
  <si>
    <t>Opex as percentage of revenue</t>
  </si>
  <si>
    <t>Operating margin</t>
  </si>
  <si>
    <t>Net profit margin</t>
  </si>
  <si>
    <t xml:space="preserve">(1) The current ratio is calculated as current assets divided by current liabilities. </t>
  </si>
  <si>
    <t xml:space="preserve">(2) The quick ratio is calculated as current assets less inventories divided by current liabilities. </t>
  </si>
  <si>
    <t>(3)  Free cash flows:  Cash flows from operations less capital expenditures</t>
  </si>
  <si>
    <t>Breakeven Calculations</t>
  </si>
  <si>
    <t>Variable Expenses</t>
  </si>
  <si>
    <t>Margin</t>
  </si>
  <si>
    <t>Margin (%)</t>
  </si>
  <si>
    <t>Break-even Point</t>
  </si>
  <si>
    <t>Margin of Safety</t>
  </si>
  <si>
    <t>Ratio Analysis</t>
  </si>
  <si>
    <t>Growth</t>
  </si>
  <si>
    <t>Sales Growth</t>
  </si>
  <si>
    <t>Percent of Total Assets</t>
  </si>
  <si>
    <t>Total Current Assets</t>
  </si>
  <si>
    <t>Long-term Assets</t>
  </si>
  <si>
    <t>Long-term Liabilities</t>
  </si>
  <si>
    <t>Total Liabilities</t>
  </si>
  <si>
    <t>Net Worth</t>
  </si>
  <si>
    <t>Percent of Sales</t>
  </si>
  <si>
    <t>Selling, General &amp; Administrative Expenses</t>
  </si>
  <si>
    <t>Advertising Expenses</t>
  </si>
  <si>
    <t>Profit Before Interest and Taxes</t>
  </si>
  <si>
    <t>Main Ratios</t>
  </si>
  <si>
    <t>Current</t>
  </si>
  <si>
    <t>Quick</t>
  </si>
  <si>
    <t>Total Debt to Total Assets</t>
  </si>
  <si>
    <t>Pre-tax Return on Net Worth</t>
  </si>
  <si>
    <t>Pre-tax Return on Assets</t>
  </si>
  <si>
    <t>Additional Ratios</t>
  </si>
  <si>
    <t>Net Profit Margin</t>
  </si>
  <si>
    <t>Return on Equity</t>
  </si>
  <si>
    <t>Activity Ratios</t>
  </si>
  <si>
    <t>Inventory Turnover</t>
  </si>
  <si>
    <t>Accounts Payable Turnover</t>
  </si>
  <si>
    <t>Payment Days</t>
  </si>
  <si>
    <t>Total Asset Turnover</t>
  </si>
  <si>
    <t>Debt Ratios</t>
  </si>
  <si>
    <t>Debt to Net Worth (Debt-to-Equity)</t>
  </si>
  <si>
    <t>Current Liab. to Liab.</t>
  </si>
  <si>
    <t>Liquidity Ratios</t>
  </si>
  <si>
    <t>Net Worth Capital</t>
  </si>
  <si>
    <t>Interest Coverage</t>
  </si>
  <si>
    <t>Assets to Sales</t>
  </si>
  <si>
    <t>Current Debt/Total Assets</t>
  </si>
  <si>
    <t>Acid Test - (Cash +recievables) / Current Liabilities)</t>
  </si>
  <si>
    <t>Sales/Net Worth (Sales/Equity)</t>
  </si>
  <si>
    <t>Dividend Payout</t>
  </si>
  <si>
    <t>Montlhy Cash Flow</t>
  </si>
  <si>
    <t>Chart Support</t>
  </si>
  <si>
    <t>Montlhy Charts Data</t>
  </si>
  <si>
    <t>Montlhy Revenue Break Down - 3 Years</t>
  </si>
  <si>
    <t>Montlhy Net Cash - 3 Years</t>
  </si>
  <si>
    <t>Montlhy Cash Balance 3 Years</t>
  </si>
  <si>
    <t>Annual Charts</t>
  </si>
  <si>
    <t>Revenue Break Down - 10 years</t>
  </si>
  <si>
    <t>Net Income - 10 Years</t>
  </si>
  <si>
    <t>Net Cash - 10 Years</t>
  </si>
  <si>
    <t>Cash balance- 10 Years</t>
  </si>
  <si>
    <t>Select Exit Year</t>
  </si>
  <si>
    <t>EBIT</t>
  </si>
  <si>
    <t>Operating taxes</t>
  </si>
  <si>
    <t>NOPAT</t>
  </si>
  <si>
    <t>Add-back D&amp;A</t>
  </si>
  <si>
    <t>Gross Cash Flow</t>
  </si>
  <si>
    <t>Current Assets (change in A/R, deferred taxes, other assets)</t>
  </si>
  <si>
    <t>Current Liabilities (change in A/P and other liabilities)</t>
  </si>
  <si>
    <t>Investments in Working Capital</t>
  </si>
  <si>
    <t>Unlevered Free Cash Flow</t>
  </si>
  <si>
    <t>Continuing Value</t>
  </si>
  <si>
    <t>Actualization factor</t>
  </si>
  <si>
    <t>Years</t>
  </si>
  <si>
    <t>Discount factor (WACC)</t>
  </si>
  <si>
    <t>Present value of Unlevered FCF</t>
  </si>
  <si>
    <t>Present value of Continuing  value</t>
  </si>
  <si>
    <t>Payback Flag</t>
  </si>
  <si>
    <t>Total PV of Cash Flows</t>
  </si>
  <si>
    <t>PV of Continuing Value</t>
  </si>
  <si>
    <t>Enterprise Value</t>
  </si>
  <si>
    <t>+Cash</t>
  </si>
  <si>
    <t>-Financial liabilities</t>
  </si>
  <si>
    <t>Equity Value</t>
  </si>
  <si>
    <t>Unlevered IRR</t>
  </si>
  <si>
    <t>NPV (Unlevered)</t>
  </si>
  <si>
    <t xml:space="preserve">Payback </t>
  </si>
  <si>
    <t>Loan 2</t>
  </si>
  <si>
    <t>Operations Calcs</t>
  </si>
  <si>
    <t>Revenue</t>
  </si>
  <si>
    <t>Staff Position</t>
  </si>
  <si>
    <t>Starting Date</t>
  </si>
  <si>
    <t>No. Of employees</t>
  </si>
  <si>
    <t>Total no. Of employees</t>
  </si>
  <si>
    <t>Other Payroll Data</t>
  </si>
  <si>
    <t>Monthly Net Income - 3 Years</t>
  </si>
  <si>
    <t>Monthly EBITDA</t>
  </si>
  <si>
    <t>EBITDA - 10 Years</t>
  </si>
  <si>
    <t>Last Month</t>
  </si>
  <si>
    <t>EBITDA Margin</t>
  </si>
  <si>
    <t>Insurance</t>
  </si>
  <si>
    <t>Staffing and Training Costs</t>
  </si>
  <si>
    <t>Utilities Setup</t>
  </si>
  <si>
    <t>Initial Inventory</t>
  </si>
  <si>
    <t>Emergency Fund</t>
  </si>
  <si>
    <t>Legal and Consulting Fees</t>
  </si>
  <si>
    <t>Reinvestment</t>
  </si>
  <si>
    <t>1 - Capital Expenditures</t>
  </si>
  <si>
    <t>2 - Working Capital Requirement</t>
  </si>
  <si>
    <t>Start-Up Cost</t>
  </si>
  <si>
    <t>Total Sources of Fund</t>
  </si>
  <si>
    <t>[#]</t>
  </si>
  <si>
    <t>Payroll Taxes</t>
  </si>
  <si>
    <t>Employee Benefits</t>
  </si>
  <si>
    <t>Employee Benefits % of salary</t>
  </si>
  <si>
    <t>Operating Income</t>
  </si>
  <si>
    <t>Payroll &amp; Expenses (incl. Taxes &amp; benefits)</t>
  </si>
  <si>
    <t>Payroll By Employee Category</t>
  </si>
  <si>
    <t>Total Payroll</t>
  </si>
  <si>
    <t>Uses of Fund</t>
  </si>
  <si>
    <t>Equipment</t>
  </si>
  <si>
    <t>Other Working Capital</t>
  </si>
  <si>
    <t>Building Acquisition, Renovations &amp; Others</t>
  </si>
  <si>
    <t>Uses of Funds</t>
  </si>
  <si>
    <t>Sources of Funds</t>
  </si>
  <si>
    <t>Sources of Fund</t>
  </si>
  <si>
    <t>Uses and Sources of Fund (first Year)</t>
  </si>
  <si>
    <t>Beginning Balance</t>
  </si>
  <si>
    <t>Ending Balance</t>
  </si>
  <si>
    <t>Profitability Ratios</t>
  </si>
  <si>
    <t>Support Calcs of Working Capital</t>
  </si>
  <si>
    <t>Financial Statement per Year</t>
  </si>
  <si>
    <t>Inputs</t>
  </si>
  <si>
    <t>[%]</t>
  </si>
  <si>
    <t>Asset Type</t>
  </si>
  <si>
    <t>Minimum Cash balance Check:</t>
  </si>
  <si>
    <t>Additional Funds</t>
  </si>
  <si>
    <t>End Sheet</t>
  </si>
  <si>
    <t>Value</t>
  </si>
  <si>
    <t>Revenue &amp; Cost of Sales Projections</t>
  </si>
  <si>
    <t>Maintenance and Repairs</t>
  </si>
  <si>
    <t>Training and Development</t>
  </si>
  <si>
    <t>Maintenance Technician</t>
  </si>
  <si>
    <t>Administrative Assistant</t>
  </si>
  <si>
    <t>Operation Start Flag</t>
  </si>
  <si>
    <t>Flags &amp; Factors</t>
  </si>
  <si>
    <t>Current Assets (excl. Cash)</t>
  </si>
  <si>
    <t>Actual Monthly Financial Statements</t>
  </si>
  <si>
    <t>The sheet is populated with dummy data for demonstration purposes only. Users are required to delete the dummy data (blue-celled font) and replace it with actual data when using the sheet.</t>
  </si>
  <si>
    <t>To better utilize this sheet, it is necessary to have data from previous years and/or actual data to make comparisons.</t>
  </si>
  <si>
    <t>Select a Month</t>
  </si>
  <si>
    <t>Variance Analysis Brigde Chart</t>
  </si>
  <si>
    <t>Delta Revenues</t>
  </si>
  <si>
    <t xml:space="preserve">∆ </t>
  </si>
  <si>
    <t>∆%</t>
  </si>
  <si>
    <t>Delta Cogs</t>
  </si>
  <si>
    <t>Total revenue</t>
  </si>
  <si>
    <t>Budget vs Actuals</t>
  </si>
  <si>
    <t>Delta Opex</t>
  </si>
  <si>
    <t>What is the purpose of this financial model?</t>
  </si>
  <si>
    <t>Who can benefit from using this model?</t>
  </si>
  <si>
    <t>What inputs are required to use this model effectively?</t>
  </si>
  <si>
    <t>How does the model handle revenue projections?</t>
  </si>
  <si>
    <t>What financial statements does the model generate?</t>
  </si>
  <si>
    <t>How does the model handle operational costs and expenses?</t>
  </si>
  <si>
    <t>Yes, the model is designed for scenario analysis and sensitivity testing. Users can modify key assumptions to simulate different scenarios and assess their impact on financial outcomes. This helps in understanding risks and planning contingencies.</t>
  </si>
  <si>
    <t>Is the model suitable for scenario analysis or sensitivity testing?</t>
  </si>
  <si>
    <t>The model includes features like breakeven analysis, cash flow forecasting, valuation calculations (using discounted cash flow method), and comparison of budgeted versus actual performance. These tools aid in evaluating profitability, assessing investment opportunities, and monitoring financial health.</t>
  </si>
  <si>
    <t>How does the model assist in financial decision-making?</t>
  </si>
  <si>
    <t>Comprehensive financial planning and analysis.</t>
  </si>
  <si>
    <t>Improved decision-making through scenario testing and sensitivity analysis.</t>
  </si>
  <si>
    <t>Enhanced visibility into cash flow dynamics and financial performance.</t>
  </si>
  <si>
    <t>Facilitation of strategic growth planning and risk management.</t>
  </si>
  <si>
    <t>The key benefits include:</t>
  </si>
  <si>
    <t>Informations About the Model</t>
  </si>
  <si>
    <t>No. Of Days</t>
  </si>
  <si>
    <t>Operation Flag</t>
  </si>
  <si>
    <t>Cells with blue font and Yellow background indicates inputs, while all other cells represent calculations or labels</t>
  </si>
  <si>
    <t>Amortization &amp; depreciation</t>
  </si>
  <si>
    <t>What are the key benefits of using this financial model for a layer poultry farm?</t>
  </si>
  <si>
    <t>[#/flag]</t>
  </si>
  <si>
    <t>[#/Days]</t>
  </si>
  <si>
    <t>[factor]</t>
  </si>
  <si>
    <t>Events</t>
  </si>
  <si>
    <t>Nº of Keys</t>
  </si>
  <si>
    <t>Rooms</t>
  </si>
  <si>
    <t>Bar</t>
  </si>
  <si>
    <t>Restaurant</t>
  </si>
  <si>
    <t>COGS %</t>
  </si>
  <si>
    <t>Room Type</t>
  </si>
  <si>
    <t>Total/Average</t>
  </si>
  <si>
    <t>Occupancy Rate</t>
  </si>
  <si>
    <t>Food &amp; Beverage</t>
  </si>
  <si>
    <t>Guest Capture %</t>
  </si>
  <si>
    <t>SPA</t>
  </si>
  <si>
    <t>Other Departments</t>
  </si>
  <si>
    <t>Quantities Sold</t>
  </si>
  <si>
    <t>Quantities per month</t>
  </si>
  <si>
    <t>Room Department</t>
  </si>
  <si>
    <t>Room Department - Occupancy Rate</t>
  </si>
  <si>
    <t>Room Department - Room Sold</t>
  </si>
  <si>
    <t>Room Department - ADR</t>
  </si>
  <si>
    <t>Room Department - Revenue</t>
  </si>
  <si>
    <t xml:space="preserve">Average Person per Room </t>
  </si>
  <si>
    <t>Inflation Factor</t>
  </si>
  <si>
    <t>External Guests</t>
  </si>
  <si>
    <t>Prices</t>
  </si>
  <si>
    <t>Guests</t>
  </si>
  <si>
    <t>Room Department -  Cost of Revenue</t>
  </si>
  <si>
    <t>Placeholder</t>
  </si>
  <si>
    <t>Departamental Revenue</t>
  </si>
  <si>
    <t>Cost  of Revenue per Department</t>
  </si>
  <si>
    <t>Departamental Profit</t>
  </si>
  <si>
    <t>Total Profit</t>
  </si>
  <si>
    <t>No. of Employees</t>
  </si>
  <si>
    <t>Department</t>
  </si>
  <si>
    <t>Undistributed</t>
  </si>
  <si>
    <t>Hotel Manager</t>
  </si>
  <si>
    <t>Month(s)</t>
  </si>
  <si>
    <t>Value (%)</t>
  </si>
  <si>
    <t xml:space="preserve">Annual Salary </t>
  </si>
  <si>
    <t>Acquisition Costs</t>
  </si>
  <si>
    <t>Purchase Price</t>
  </si>
  <si>
    <t>Due Diligence and Inspection</t>
  </si>
  <si>
    <t>Renovation Costs</t>
  </si>
  <si>
    <t>Architectural and Design Fees</t>
  </si>
  <si>
    <t>Category</t>
  </si>
  <si>
    <t>Furniture, Fixtures, and Equipment (FF&amp;E)</t>
  </si>
  <si>
    <t>Fitness Center Equipment</t>
  </si>
  <si>
    <t>Month Name</t>
  </si>
  <si>
    <t>January</t>
  </si>
  <si>
    <t>February</t>
  </si>
  <si>
    <t>March</t>
  </si>
  <si>
    <t>April</t>
  </si>
  <si>
    <t>May</t>
  </si>
  <si>
    <t>June</t>
  </si>
  <si>
    <t>July</t>
  </si>
  <si>
    <t>August</t>
  </si>
  <si>
    <t>September</t>
  </si>
  <si>
    <t>October</t>
  </si>
  <si>
    <t>November</t>
  </si>
  <si>
    <t>December</t>
  </si>
  <si>
    <t>Departments</t>
  </si>
  <si>
    <t>Cost to acquire the property</t>
  </si>
  <si>
    <t>Fees related to closing the real estate transaction</t>
  </si>
  <si>
    <t>Costs for legal services, consultants, and other professionals</t>
  </si>
  <si>
    <t>Expenses for property inspections and due diligence processes</t>
  </si>
  <si>
    <t>Payments to architects and designers for renovation planning</t>
  </si>
  <si>
    <t>Expenses for necessary structural improvements</t>
  </si>
  <si>
    <t>Upgrading essential systems</t>
  </si>
  <si>
    <t>Improving heating, ventilation, and air conditioning systems</t>
  </si>
  <si>
    <t>Renovating individual guest rooms</t>
  </si>
  <si>
    <t>Upgrading lobbies, hallways, and other common spaces</t>
  </si>
  <si>
    <t>Enhancing the building's exterior, landscaping, and parking areas</t>
  </si>
  <si>
    <t>Obtaining necessary permits and licenses for renovations</t>
  </si>
  <si>
    <t>A buffer for unexpected costs</t>
  </si>
  <si>
    <t>Beds, dressers, desks, chairs, and other furniture for 80 rooms</t>
  </si>
  <si>
    <t>Furniture for lobbies, lounges, dining areas, and other public spaces</t>
  </si>
  <si>
    <t>Commercial kitchen appliances, dining furniture, and service equipment</t>
  </si>
  <si>
    <t>Industrial washers and dryers, housekeeping carts, and cleaning equipment</t>
  </si>
  <si>
    <t>Computers, phones, network infrastructure, and office furniture</t>
  </si>
  <si>
    <t>Surveillance cameras, access control systems, and safety equipment</t>
  </si>
  <si>
    <t>Gym equipment such as treadmills, weights, and exercise machines</t>
  </si>
  <si>
    <t>First Fiscal Year Month</t>
  </si>
  <si>
    <t>Purchase Date</t>
  </si>
  <si>
    <t>Renovation/Development Period</t>
  </si>
  <si>
    <t>Operations Start (after Renovation/Development)</t>
  </si>
  <si>
    <t>First month of the first fiscal year (model Start)</t>
  </si>
  <si>
    <t>Start</t>
  </si>
  <si>
    <t>End</t>
  </si>
  <si>
    <t>Duration</t>
  </si>
  <si>
    <t>Housekeeping Supervisor</t>
  </si>
  <si>
    <t>Housekeeper/Room Attendant</t>
  </si>
  <si>
    <t>Restaurant Manager</t>
  </si>
  <si>
    <t>Executive Chef</t>
  </si>
  <si>
    <t>Sous Chef</t>
  </si>
  <si>
    <t>Line Cook</t>
  </si>
  <si>
    <t>Pastry Chef</t>
  </si>
  <si>
    <t>Bartender</t>
  </si>
  <si>
    <t>Server/Waitstaff</t>
  </si>
  <si>
    <t>Dishwasher</t>
  </si>
  <si>
    <t>Barista</t>
  </si>
  <si>
    <t>Sales and Marketing Director</t>
  </si>
  <si>
    <t>Sales Manager</t>
  </si>
  <si>
    <t>Marketing Coordinator</t>
  </si>
  <si>
    <t>Event Coordinator</t>
  </si>
  <si>
    <t>Chief Engineer</t>
  </si>
  <si>
    <t>Maintenance Supervisor</t>
  </si>
  <si>
    <t>Spa Manager</t>
  </si>
  <si>
    <t>Spa Therapist</t>
  </si>
  <si>
    <t>Fitness Instructor</t>
  </si>
  <si>
    <t>HR Manager</t>
  </si>
  <si>
    <t>Accountant</t>
  </si>
  <si>
    <t>Total Headcounts</t>
  </si>
  <si>
    <t>Undistributed Payroll</t>
  </si>
  <si>
    <t>Total Operating Cost</t>
  </si>
  <si>
    <t>Utilities (Electricity, Water, Gas)</t>
  </si>
  <si>
    <t>Property Insurance</t>
  </si>
  <si>
    <t>Landscaping and Groundskeeping</t>
  </si>
  <si>
    <t>Travel and Entertainment</t>
  </si>
  <si>
    <t>IT Services and Maintenance</t>
  </si>
  <si>
    <t>Internet and Software</t>
  </si>
  <si>
    <t>Office Supplies</t>
  </si>
  <si>
    <t>Accounting and Legal Fees</t>
  </si>
  <si>
    <t>Bank Charges</t>
  </si>
  <si>
    <t>License and Permits</t>
  </si>
  <si>
    <t>Security Services</t>
  </si>
  <si>
    <t>Cost of Revenue &amp; Direct Labor</t>
  </si>
  <si>
    <t>Direct Labor</t>
  </si>
  <si>
    <t>Total Revenue</t>
  </si>
  <si>
    <t>Cost of Revenue by Department</t>
  </si>
  <si>
    <t>Profit by Department</t>
  </si>
  <si>
    <t>KPI</t>
  </si>
  <si>
    <t>Occupancy Rates</t>
  </si>
  <si>
    <t>Average Daily Rate (ADR)</t>
  </si>
  <si>
    <t>Avaliable Rooms</t>
  </si>
  <si>
    <t>Revenue par available Room (RevPar)</t>
  </si>
  <si>
    <t>Avg Occupancy Rate</t>
  </si>
  <si>
    <t>Gross Operating Profit per Available Room (GoPPAR)</t>
  </si>
  <si>
    <t>Rooms Department</t>
  </si>
  <si>
    <t>Flags</t>
  </si>
  <si>
    <t>Variable  %</t>
  </si>
  <si>
    <t>Direct Labor Cost (Fixed  cost by nature)</t>
  </si>
  <si>
    <t>Fixed Costs (incl. Distributed and undistributed labor and other fixed costs)</t>
  </si>
  <si>
    <t>Display Unit</t>
  </si>
  <si>
    <t>$</t>
  </si>
  <si>
    <t>$'000</t>
  </si>
  <si>
    <t>$'Millions</t>
  </si>
  <si>
    <t>$'Billions</t>
  </si>
  <si>
    <t>Denominator</t>
  </si>
  <si>
    <t>Units</t>
  </si>
  <si>
    <t>Cash Balance</t>
  </si>
  <si>
    <t>Cash Balance (First Two Years)</t>
  </si>
  <si>
    <t>This Excel model is designed to assist owners and managers of a Boutique Hotel in creating detailed financial projections over 10 years. It includes monthly Income Statements, Balance Sheets, and Cash Flow Statements, facilitating comprehensive financial analysis.</t>
  </si>
  <si>
    <t xml:space="preserve">This model is beneficial for both startup and existing boutique hotels. It assists startup hotels in establishing financial plans and supports existing hotels in evaluating expansion opportunities, managing cash flow, and assessing the impact of strategic decisions.
</t>
  </si>
  <si>
    <t>Users need to input assumptions related to room occupancy rates, pricing, variable costs (such as housekeeping and maintenance expenses), operational expenses (including labor and utilities), capital expenditures (CapEx), and financing assumptions. Detailed instructions and examples are provided within the model to guide input</t>
  </si>
  <si>
    <t xml:space="preserve">Revenue projections are based on user inputs for room occupancy rates and pricing assumptions. The model calculates total revenue by multiplying projected room occupancy by the assumed average daily rate (ADR) per room.
</t>
  </si>
  <si>
    <t>The model generates monthly Income Statements, Balance Sheets, and Cash Flow Statements over a 10-year period. Annual summaries and key financial ratios are also provided to give a comprehensive view of the hotel's financial performance.</t>
  </si>
  <si>
    <t>Operational costs such as labor, utilities, housekeeping expenses, and other overheads are calculated based on user inputs and assumptions. The model allows for detailed tracking and analysis of these costs across different operational and financial categories.</t>
  </si>
  <si>
    <t>Can Pere Rei</t>
  </si>
  <si>
    <t>EUR</t>
  </si>
  <si>
    <t>Legal and Professional Fees 1% Attorney</t>
  </si>
  <si>
    <t>Interior Design and Furnishings ESTIMATED</t>
  </si>
  <si>
    <t>Structural Repairs ESTIMATED</t>
  </si>
  <si>
    <t>Plumbing and Electrical Upgrades ESTIMATED</t>
  </si>
  <si>
    <t>HVAC System Upgrades ESTIMATED</t>
  </si>
  <si>
    <t>Room Renovations ESTIMATED</t>
  </si>
  <si>
    <t>Permits and Licensing Baleares Government Fee</t>
  </si>
  <si>
    <t xml:space="preserve">Contingency ESTIMATED AT 1% OF PURCHASE </t>
  </si>
  <si>
    <t>Common Area Furniture ESTIMATED</t>
  </si>
  <si>
    <t>Kitchen and Restaurant Equipment ESTIMATED</t>
  </si>
  <si>
    <t>Laundry and Housekeeping Equipment ESTIMATED</t>
  </si>
  <si>
    <t>IT and Office Equipment ESTIMATED</t>
  </si>
  <si>
    <t>Security Systems ESTIMATED</t>
  </si>
  <si>
    <t>ESTUDIO ROOM</t>
  </si>
  <si>
    <t>ONE BEDROOM APARTMENT</t>
  </si>
  <si>
    <t>TWO BEDROOM APARTMENT</t>
  </si>
  <si>
    <t>Building Engineer</t>
  </si>
  <si>
    <t>House Keeper</t>
  </si>
  <si>
    <t>Chef</t>
  </si>
  <si>
    <t>Commis Chef</t>
  </si>
  <si>
    <t>Property Taxes I BI MALLORCA</t>
  </si>
  <si>
    <t>AUF NACH MALLORCA (COMMISIONS GERMAN BOOKING AGENT)</t>
  </si>
  <si>
    <t>Commissions BOOKINGS.COM</t>
  </si>
  <si>
    <t>[EUR]</t>
  </si>
  <si>
    <t xml:space="preserve">81% Occupancy According to 2024 Can Pere Rei occupancy report </t>
  </si>
  <si>
    <t>LinkedIn Business Performance Analysis</t>
  </si>
  <si>
    <t>Exterior &amp; Pool Improvements ESTIMATED</t>
  </si>
  <si>
    <t>Common Area  and Cleaning Renovations ESTIMATED</t>
  </si>
  <si>
    <t>Closing Costs 2.5% TAX Baleares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</si>
</sst>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0_);_(* \(#,##0\);_(* &quot;-&quot;_);_(@_)"/>
    <numFmt numFmtId="43" formatCode="_(* #,##0.00_);_(* \(#,##0.00\);_(* &quot;-&quot;??_);_(@_)"/>
    <numFmt numFmtId="164" formatCode="[$-409]mmm\'yy"/>
    <numFmt numFmtId="165" formatCode="[$-409]mmm\-yy"/>
    <numFmt numFmtId="166" formatCode="[$-409]mmm"/>
    <numFmt numFmtId="167" formatCode="_-* #,##0\ _€_-;\-* #,##0\ _€_-;_-* &quot;-&quot;\ _€_-;_-@"/>
    <numFmt numFmtId="168" formatCode="0\ &quot;Month(s)&quot;"/>
    <numFmt numFmtId="169" formatCode="&quot;Year&quot;\ 0"/>
    <numFmt numFmtId="170" formatCode="&quot;Month&quot;\ 0"/>
    <numFmt numFmtId="171" formatCode="_(\ #,##0_);_(\ \(#,##0\);_(&quot;-&quot;_);_(@_)"/>
    <numFmt numFmtId="172" formatCode="&quot;Yes&quot;;;&quot;No&quot;"/>
    <numFmt numFmtId="173" formatCode="0;;"/>
    <numFmt numFmtId="174" formatCode="0.0%"/>
    <numFmt numFmtId="175" formatCode="_(* #,##0_);_(* \(#,##0\);_(* &quot;-&quot;??_);_(@_)"/>
    <numFmt numFmtId="176" formatCode="_(* #,##0.0_);_(* \(#,##0.0\);_(* &quot;-&quot;?_);@_)"/>
    <numFmt numFmtId="177" formatCode="_(* #,##0_);_(* \(#,##0\);_(* &quot;-&quot;?_);@_)"/>
    <numFmt numFmtId="178" formatCode="_-* #,##0.00\ _€_-;\-* #,##0.00\ _€_-;_-* &quot;-&quot;??\ _€_-;_-@"/>
    <numFmt numFmtId="179" formatCode="0\ &quot;Years&quot;"/>
    <numFmt numFmtId="180" formatCode="#,##0;\(#,##0\);\-"/>
    <numFmt numFmtId="181" formatCode="#,##0.0;\(#,##0.0\);\-"/>
    <numFmt numFmtId="182" formatCode="_(* #,##0.000_);_(* \(#,##0.000\);_(* &quot;-&quot;_);_(@_)"/>
    <numFmt numFmtId="183" formatCode="0;;&quot;&quot;"/>
    <numFmt numFmtId="184" formatCode="0.00&quot;x&quot;"/>
    <numFmt numFmtId="185" formatCode="&quot;Every &quot;\ 0\ &quot;Month(s)&quot;"/>
    <numFmt numFmtId="186" formatCode="0\ &quot;Year(s)&quot;"/>
    <numFmt numFmtId="187" formatCode="mmm"/>
    <numFmt numFmtId="188" formatCode="0.0"/>
    <numFmt numFmtId="189" formatCode="[$-409]mmm\ \-yy&quot; B&quot;"/>
    <numFmt numFmtId="190" formatCode="[$-409]mmm\ \-yy&quot; YTD&quot;"/>
    <numFmt numFmtId="191" formatCode="[$-409]mmm\ \-yy&quot; YTDB&quot;"/>
    <numFmt numFmtId="192" formatCode="_-* #,##0\ _€_-;\-* #,##0\ _€_-;_-* &quot;-&quot;\ _€_-;_-@_-"/>
    <numFmt numFmtId="193" formatCode="#,##0.0%\);\(#,##0.0%\)"/>
    <numFmt numFmtId="194" formatCode="[$-409]mmm\-yy;@"/>
    <numFmt numFmtId="195" formatCode="#,##0%\);\(#,##0%\)"/>
    <numFmt numFmtId="196" formatCode="0\ &quot;month(s)&quot;"/>
  </numFmts>
  <fonts count="97" x14ac:knownFonts="1">
    <font>
      <sz val="11"/>
      <color theme="1"/>
      <name val="Calibri"/>
      <scheme val="minor"/>
    </font>
    <font>
      <sz val="11"/>
      <color theme="1"/>
      <name val="Calibri"/>
      <family val="2"/>
      <scheme val="minor"/>
    </font>
    <font>
      <b/>
      <sz val="11"/>
      <color theme="1"/>
      <name val="Calibri"/>
      <family val="2"/>
      <scheme val="minor"/>
    </font>
    <font>
      <i/>
      <sz val="11"/>
      <color theme="1"/>
      <name val="Calibri"/>
      <family val="2"/>
      <scheme val="minor"/>
    </font>
    <font>
      <sz val="11"/>
      <color theme="1"/>
      <name val="Franklin Gothic Book"/>
      <family val="2"/>
    </font>
    <font>
      <b/>
      <sz val="11"/>
      <color theme="1"/>
      <name val="Franklin Gothic Book"/>
      <family val="2"/>
    </font>
    <font>
      <i/>
      <sz val="11"/>
      <color theme="1"/>
      <name val="Franklin Gothic Book"/>
      <family val="2"/>
    </font>
    <font>
      <u/>
      <sz val="11"/>
      <color theme="10"/>
      <name val="Franklin Gothic Book"/>
      <family val="2"/>
    </font>
    <font>
      <i/>
      <sz val="11"/>
      <color theme="0" tint="-0.249977111117893"/>
      <name val="Franklin Gothic Book"/>
      <family val="2"/>
    </font>
    <font>
      <sz val="10"/>
      <color theme="1"/>
      <name val="Franklin Gothic Book"/>
      <family val="2"/>
    </font>
    <font>
      <sz val="10"/>
      <color rgb="FF0000FF"/>
      <name val="Franklin Gothic Book"/>
      <family val="2"/>
    </font>
    <font>
      <sz val="10"/>
      <name val="Franklin Gothic Book"/>
      <family val="2"/>
    </font>
    <font>
      <b/>
      <sz val="10"/>
      <color theme="1"/>
      <name val="Franklin Gothic Book"/>
      <family val="2"/>
    </font>
    <font>
      <b/>
      <i/>
      <sz val="11"/>
      <name val="Franklin Gothic Book"/>
      <family val="2"/>
    </font>
    <font>
      <i/>
      <sz val="10"/>
      <name val="Franklin Gothic Book"/>
      <family val="2"/>
    </font>
    <font>
      <sz val="10"/>
      <color rgb="FF374151"/>
      <name val="Franklin Gothic Book"/>
      <family val="2"/>
    </font>
    <font>
      <sz val="10"/>
      <color theme="0" tint="-0.34998626667073579"/>
      <name val="Franklin Gothic Book"/>
      <family val="2"/>
    </font>
    <font>
      <sz val="10"/>
      <color rgb="FF7F7F7F"/>
      <name val="Franklin Gothic Book"/>
      <family val="2"/>
    </font>
    <font>
      <sz val="11"/>
      <name val="Franklin Gothic Book"/>
      <family val="2"/>
    </font>
    <font>
      <b/>
      <sz val="10"/>
      <name val="Franklin Gothic Book"/>
      <family val="2"/>
    </font>
    <font>
      <i/>
      <sz val="10"/>
      <color theme="1"/>
      <name val="Franklin Gothic Book"/>
      <family val="2"/>
    </font>
    <font>
      <b/>
      <i/>
      <sz val="10"/>
      <color rgb="FF0070C0"/>
      <name val="Franklin Gothic Book"/>
      <family val="2"/>
    </font>
    <font>
      <i/>
      <sz val="10"/>
      <color rgb="FF002060"/>
      <name val="Franklin Gothic Book"/>
      <family val="2"/>
    </font>
    <font>
      <i/>
      <sz val="10"/>
      <color rgb="FF0070C0"/>
      <name val="Franklin Gothic Book"/>
      <family val="2"/>
    </font>
    <font>
      <b/>
      <sz val="18"/>
      <color theme="1"/>
      <name val="Franklin Gothic Book"/>
      <family val="2"/>
    </font>
    <font>
      <b/>
      <sz val="16"/>
      <color theme="1"/>
      <name val="Franklin Gothic Book"/>
      <family val="2"/>
    </font>
    <font>
      <i/>
      <sz val="10"/>
      <color rgb="FF7F7F7F"/>
      <name val="Franklin Gothic Book"/>
      <family val="2"/>
    </font>
    <font>
      <i/>
      <sz val="10"/>
      <color rgb="FF595959"/>
      <name val="Franklin Gothic Book"/>
      <family val="2"/>
    </font>
    <font>
      <i/>
      <sz val="10"/>
      <color rgb="FF0000FF"/>
      <name val="Franklin Gothic Book"/>
      <family val="2"/>
    </font>
    <font>
      <i/>
      <sz val="11"/>
      <color rgb="FF0000FF"/>
      <name val="Franklin Gothic Book"/>
      <family val="2"/>
    </font>
    <font>
      <b/>
      <sz val="22"/>
      <color theme="1"/>
      <name val="Franklin Gothic Book"/>
      <family val="2"/>
    </font>
    <font>
      <b/>
      <sz val="11"/>
      <color rgb="FF002060"/>
      <name val="Franklin Gothic Book"/>
      <family val="2"/>
    </font>
    <font>
      <sz val="11"/>
      <color rgb="FF7F7F7F"/>
      <name val="Franklin Gothic Book"/>
      <family val="2"/>
    </font>
    <font>
      <i/>
      <sz val="11"/>
      <color rgb="FF0070C0"/>
      <name val="Franklin Gothic Book"/>
      <family val="2"/>
    </font>
    <font>
      <b/>
      <sz val="20"/>
      <color theme="1"/>
      <name val="Franklin Gothic Book"/>
      <family val="2"/>
    </font>
    <font>
      <i/>
      <sz val="10"/>
      <color rgb="FF44546A"/>
      <name val="Franklin Gothic Book"/>
      <family val="2"/>
    </font>
    <font>
      <i/>
      <sz val="9"/>
      <color rgb="FF0070C0"/>
      <name val="Franklin Gothic Book"/>
      <family val="2"/>
    </font>
    <font>
      <i/>
      <sz val="8"/>
      <color rgb="FF0070C0"/>
      <name val="Franklin Gothic Book"/>
      <family val="2"/>
    </font>
    <font>
      <i/>
      <sz val="8"/>
      <color rgb="FF2F74FF"/>
      <name val="Franklin Gothic Book"/>
      <family val="2"/>
    </font>
    <font>
      <b/>
      <sz val="11"/>
      <color rgb="FF44546A"/>
      <name val="Franklin Gothic Book"/>
      <family val="2"/>
    </font>
    <font>
      <b/>
      <sz val="11"/>
      <color theme="0"/>
      <name val="Franklin Gothic Book"/>
      <family val="2"/>
    </font>
    <font>
      <b/>
      <sz val="11"/>
      <color rgb="FF0000FF"/>
      <name val="Franklin Gothic Book"/>
      <family val="2"/>
    </font>
    <font>
      <sz val="10"/>
      <color rgb="FF0070C0"/>
      <name val="Franklin Gothic Book"/>
      <family val="2"/>
    </font>
    <font>
      <sz val="11"/>
      <color rgb="FFBFBFBF"/>
      <name val="Franklin Gothic Book"/>
      <family val="2"/>
    </font>
    <font>
      <sz val="11"/>
      <color rgb="FF0070C0"/>
      <name val="Franklin Gothic Book"/>
      <family val="2"/>
    </font>
    <font>
      <b/>
      <sz val="12"/>
      <color theme="1"/>
      <name val="Franklin Gothic Book"/>
      <family val="2"/>
    </font>
    <font>
      <sz val="10"/>
      <color rgb="FF00AEEF"/>
      <name val="Franklin Gothic Book"/>
      <family val="2"/>
    </font>
    <font>
      <u/>
      <sz val="10"/>
      <color theme="10"/>
      <name val="Franklin Gothic Book"/>
      <family val="2"/>
    </font>
    <font>
      <b/>
      <sz val="10"/>
      <color rgb="FFFFFFFF"/>
      <name val="Franklin Gothic Book"/>
      <family val="2"/>
    </font>
    <font>
      <sz val="10"/>
      <color rgb="FF343742"/>
      <name val="Franklin Gothic Book"/>
      <family val="2"/>
    </font>
    <font>
      <b/>
      <sz val="18"/>
      <name val="Franklin Gothic Book"/>
      <family val="2"/>
    </font>
    <font>
      <b/>
      <sz val="11"/>
      <name val="Franklin Gothic Book"/>
      <family val="2"/>
    </font>
    <font>
      <sz val="12"/>
      <color rgb="FF0000FF"/>
      <name val="Franklin Gothic Book"/>
      <family val="2"/>
    </font>
    <font>
      <b/>
      <sz val="12"/>
      <name val="Franklin Gothic Book"/>
      <family val="2"/>
    </font>
    <font>
      <b/>
      <sz val="16"/>
      <name val="Franklin Gothic Book"/>
      <family val="2"/>
    </font>
    <font>
      <b/>
      <sz val="12"/>
      <color theme="3"/>
      <name val="Franklin Gothic Book"/>
      <family val="2"/>
    </font>
    <font>
      <sz val="12"/>
      <color theme="1"/>
      <name val="Franklin Gothic Book"/>
      <family val="2"/>
    </font>
    <font>
      <i/>
      <sz val="10"/>
      <color theme="0" tint="-4.9989318521683403E-2"/>
      <name val="Franklin Gothic Book"/>
      <family val="2"/>
    </font>
    <font>
      <b/>
      <sz val="14"/>
      <color rgb="FF0000FF"/>
      <name val="Franklin Gothic Book"/>
      <family val="2"/>
    </font>
    <font>
      <sz val="12"/>
      <name val="Franklin Gothic Book"/>
      <family val="2"/>
    </font>
    <font>
      <u/>
      <sz val="11"/>
      <color theme="10"/>
      <name val="Calibri"/>
      <family val="2"/>
      <scheme val="minor"/>
    </font>
    <font>
      <b/>
      <sz val="14"/>
      <name val="Franklin Gothic Book"/>
      <family val="2"/>
    </font>
    <font>
      <i/>
      <sz val="10"/>
      <color rgb="FF374151"/>
      <name val="Franklin Gothic Book"/>
      <family val="2"/>
    </font>
    <font>
      <b/>
      <sz val="14"/>
      <color theme="1"/>
      <name val="Franklin Gothic Book"/>
      <family val="2"/>
    </font>
    <font>
      <sz val="14"/>
      <color theme="1"/>
      <name val="Franklin Gothic Book"/>
      <family val="2"/>
    </font>
    <font>
      <b/>
      <i/>
      <sz val="10"/>
      <color theme="1"/>
      <name val="Franklin Gothic Book"/>
      <family val="2"/>
    </font>
    <font>
      <b/>
      <sz val="12"/>
      <color rgb="FF0000FF"/>
      <name val="Franklin Gothic Book"/>
      <family val="2"/>
    </font>
    <font>
      <sz val="10"/>
      <color rgb="FFF7981D"/>
      <name val="Franklin Gothic Book"/>
      <family val="2"/>
    </font>
    <font>
      <b/>
      <sz val="10"/>
      <color rgb="FF7F7F7F"/>
      <name val="Franklin Gothic Book"/>
      <family val="2"/>
    </font>
    <font>
      <i/>
      <sz val="10"/>
      <color theme="4" tint="0.249977111117893"/>
      <name val="Franklin Gothic Book"/>
      <family val="2"/>
    </font>
    <font>
      <sz val="11"/>
      <color theme="4" tint="0.249977111117893"/>
      <name val="Franklin Gothic Book"/>
      <family val="2"/>
    </font>
    <font>
      <sz val="10"/>
      <color theme="4" tint="0.249977111117893"/>
      <name val="Franklin Gothic Book"/>
      <family val="2"/>
    </font>
    <font>
      <b/>
      <sz val="20"/>
      <name val="Franklin Gothic Book"/>
      <family val="2"/>
    </font>
    <font>
      <sz val="10"/>
      <color rgb="FF000000"/>
      <name val="Arial"/>
      <family val="2"/>
    </font>
    <font>
      <sz val="11"/>
      <color theme="4" tint="0.89999084444715716"/>
      <name val="Franklin Gothic Book"/>
      <family val="2"/>
    </font>
    <font>
      <b/>
      <sz val="10"/>
      <color theme="3"/>
      <name val="Franklin Gothic Book"/>
      <family val="2"/>
    </font>
    <font>
      <i/>
      <sz val="10"/>
      <color theme="0" tint="-0.249977111117893"/>
      <name val="Franklin Gothic Book"/>
      <family val="2"/>
    </font>
    <font>
      <b/>
      <sz val="8"/>
      <name val="Tahoma"/>
      <family val="2"/>
      <charset val="204"/>
    </font>
    <font>
      <b/>
      <sz val="12"/>
      <color rgb="FF002060"/>
      <name val="Franklin Gothic Book"/>
      <family val="2"/>
    </font>
    <font>
      <b/>
      <sz val="12"/>
      <color theme="1"/>
      <name val="Calibri"/>
      <family val="2"/>
      <scheme val="minor"/>
    </font>
    <font>
      <b/>
      <sz val="8"/>
      <name val="Calibri"/>
      <family val="2"/>
      <charset val="204"/>
      <scheme val="minor"/>
    </font>
    <font>
      <b/>
      <sz val="8"/>
      <color rgb="FF0069B3"/>
      <name val="Calibri"/>
      <family val="2"/>
      <charset val="204"/>
      <scheme val="minor"/>
    </font>
    <font>
      <sz val="8"/>
      <name val="Calibri"/>
      <family val="2"/>
      <charset val="204"/>
      <scheme val="minor"/>
    </font>
    <font>
      <sz val="8"/>
      <color rgb="FF0069B3"/>
      <name val="Calibri"/>
      <family val="2"/>
      <charset val="204"/>
      <scheme val="minor"/>
    </font>
    <font>
      <sz val="8"/>
      <color theme="4"/>
      <name val="Calibri"/>
      <family val="2"/>
      <charset val="204"/>
      <scheme val="minor"/>
    </font>
    <font>
      <b/>
      <sz val="14"/>
      <color rgb="FF002060"/>
      <name val="Franklin Gothic Book"/>
      <family val="2"/>
    </font>
    <font>
      <b/>
      <sz val="10"/>
      <color rgb="FF0070C0"/>
      <name val="Franklin Gothic Book"/>
      <family val="2"/>
    </font>
    <font>
      <sz val="11"/>
      <color theme="0"/>
      <name val="Franklin Gothic Book"/>
      <family val="2"/>
    </font>
    <font>
      <b/>
      <sz val="10"/>
      <color theme="0"/>
      <name val="Franklin Gothic Book"/>
      <family val="2"/>
    </font>
    <font>
      <b/>
      <sz val="26"/>
      <name val="Franklin Gothic Book"/>
      <family val="2"/>
    </font>
    <font>
      <b/>
      <sz val="24"/>
      <color theme="1"/>
      <name val="Franklin Gothic Book"/>
      <family val="2"/>
    </font>
    <font>
      <b/>
      <sz val="14"/>
      <color theme="0"/>
      <name val="Franklin Gothic Book"/>
      <family val="2"/>
    </font>
    <font>
      <b/>
      <sz val="11"/>
      <color rgb="FF000000"/>
      <name val="Calibri"/>
      <family val="2"/>
    </font>
    <font>
      <sz val="11"/>
      <color rgb="FF000000"/>
      <name val="Calibri"/>
      <family val="2"/>
    </font>
    <font>
      <b/>
      <sz val="9"/>
      <color rgb="FF000000"/>
      <name val="Tahoma"/>
      <family val="2"/>
    </font>
    <font>
      <sz val="9"/>
      <color rgb="FF000000"/>
      <name val="Tahoma"/>
      <family val="2"/>
    </font>
    <font>
      <sz val="11"/>
      <color theme="1"/>
      <name val="Calibri"/>
      <family val="2"/>
      <scheme val="minor"/>
    </font>
  </fonts>
  <fills count="33">
    <fill>
      <patternFill patternType="none"/>
    </fill>
    <fill>
      <patternFill patternType="gray125"/>
    </fill>
    <fill>
      <patternFill patternType="solid">
        <fgColor rgb="FFB5D9FC"/>
        <bgColor rgb="FFB5D9FC"/>
      </patternFill>
    </fill>
    <fill>
      <patternFill patternType="solid">
        <fgColor rgb="FFE6F2FE"/>
        <bgColor rgb="FFE6F2FE"/>
      </patternFill>
    </fill>
    <fill>
      <patternFill patternType="solid">
        <fgColor theme="0"/>
        <bgColor theme="0"/>
      </patternFill>
    </fill>
    <fill>
      <patternFill patternType="solid">
        <fgColor rgb="FFFBFBFB"/>
        <bgColor rgb="FFFBFBFB"/>
      </patternFill>
    </fill>
    <fill>
      <patternFill patternType="solid">
        <fgColor rgb="FFD8D8D8"/>
        <bgColor rgb="FFD8D8D8"/>
      </patternFill>
    </fill>
    <fill>
      <patternFill patternType="solid">
        <fgColor rgb="FFF2F2F2"/>
        <bgColor rgb="FFF2F2F2"/>
      </patternFill>
    </fill>
    <fill>
      <patternFill patternType="solid">
        <fgColor rgb="FF4270D1"/>
        <bgColor rgb="FF4270D1"/>
      </patternFill>
    </fill>
    <fill>
      <patternFill patternType="solid">
        <fgColor theme="0" tint="-4.9989318521683403E-2"/>
        <bgColor indexed="64"/>
      </patternFill>
    </fill>
    <fill>
      <patternFill patternType="solid">
        <fgColor theme="7" tint="0.79998168889431442"/>
        <bgColor theme="0"/>
      </patternFill>
    </fill>
    <fill>
      <patternFill patternType="solid">
        <fgColor theme="0" tint="-0.14999847407452621"/>
        <bgColor rgb="FFE6F2FE"/>
      </patternFill>
    </fill>
    <fill>
      <patternFill patternType="solid">
        <fgColor theme="0" tint="-0.14999847407452621"/>
        <bgColor rgb="FFB5D9FC"/>
      </patternFill>
    </fill>
    <fill>
      <patternFill patternType="solid">
        <fgColor theme="7" tint="0.79998168889431442"/>
        <bgColor rgb="FFFFF2CC"/>
      </patternFill>
    </fill>
    <fill>
      <patternFill patternType="solid">
        <fgColor theme="4" tint="0.89999084444715716"/>
        <bgColor indexed="64"/>
      </patternFill>
    </fill>
    <fill>
      <patternFill patternType="solid">
        <fgColor theme="4" tint="0.89999084444715716"/>
        <bgColor rgb="FFE6F2FE"/>
      </patternFill>
    </fill>
    <fill>
      <patternFill patternType="solid">
        <fgColor theme="0" tint="-4.9989318521683403E-2"/>
        <bgColor rgb="FFE6F2FE"/>
      </patternFill>
    </fill>
    <fill>
      <patternFill patternType="solid">
        <fgColor theme="0" tint="-4.9989318521683403E-2"/>
        <bgColor rgb="FFCEE5FD"/>
      </patternFill>
    </fill>
    <fill>
      <patternFill patternType="solid">
        <fgColor theme="7" tint="0.79998168889431442"/>
        <bgColor rgb="FFFBFBFB"/>
      </patternFill>
    </fill>
    <fill>
      <patternFill patternType="solid">
        <fgColor rgb="FFFFFFFF"/>
        <bgColor rgb="FFFFFFFF"/>
      </patternFill>
    </fill>
    <fill>
      <patternFill patternType="solid">
        <fgColor theme="0"/>
        <bgColor indexed="64"/>
      </patternFill>
    </fill>
    <fill>
      <patternFill patternType="solid">
        <fgColor rgb="FFFBFBFB"/>
        <bgColor indexed="64"/>
      </patternFill>
    </fill>
    <fill>
      <patternFill patternType="solid">
        <fgColor theme="2" tint="-4.9989318521683403E-2"/>
        <bgColor rgb="FFD8D8D8"/>
      </patternFill>
    </fill>
    <fill>
      <patternFill patternType="solid">
        <fgColor theme="0" tint="-4.9989318521683403E-2"/>
        <bgColor rgb="FF3C78D8"/>
      </patternFill>
    </fill>
    <fill>
      <patternFill patternType="solid">
        <fgColor theme="4" tint="0.89999084444715716"/>
        <bgColor rgb="FF3C78D8"/>
      </patternFill>
    </fill>
    <fill>
      <patternFill patternType="solid">
        <fgColor theme="2" tint="-4.9989318521683403E-2"/>
        <bgColor indexed="64"/>
      </patternFill>
    </fill>
    <fill>
      <patternFill patternType="solid">
        <fgColor theme="4" tint="0.499984740745262"/>
        <bgColor rgb="FFCEE5FD"/>
      </patternFill>
    </fill>
    <fill>
      <patternFill patternType="solid">
        <fgColor theme="4" tint="0.499984740745262"/>
        <bgColor rgb="FFE6F2FE"/>
      </patternFill>
    </fill>
    <fill>
      <patternFill patternType="solid">
        <fgColor theme="0" tint="-4.9989318521683403E-2"/>
        <bgColor rgb="FFB5D9FC"/>
      </patternFill>
    </fill>
    <fill>
      <patternFill patternType="solid">
        <fgColor theme="2" tint="-4.9989318521683403E-2"/>
        <bgColor rgb="FFB5D9FC"/>
      </patternFill>
    </fill>
    <fill>
      <patternFill patternType="solid">
        <fgColor theme="4" tint="0.499984740745262"/>
        <bgColor indexed="64"/>
      </patternFill>
    </fill>
    <fill>
      <patternFill patternType="solid">
        <fgColor rgb="FFFFC000"/>
        <bgColor indexed="64"/>
      </patternFill>
    </fill>
    <fill>
      <patternFill patternType="solid">
        <fgColor rgb="FF92D050"/>
        <bgColor indexed="64"/>
      </patternFill>
    </fill>
  </fills>
  <borders count="132">
    <border>
      <left/>
      <right/>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BFBFBF"/>
      </bottom>
      <diagonal/>
    </border>
    <border>
      <left/>
      <right/>
      <top style="thin">
        <color rgb="FF000000"/>
      </top>
      <bottom/>
      <diagonal/>
    </border>
    <border>
      <left/>
      <right/>
      <top style="thin">
        <color rgb="FF7F7F7F"/>
      </top>
      <bottom/>
      <diagonal/>
    </border>
    <border>
      <left/>
      <right/>
      <top style="thin">
        <color rgb="FF000000"/>
      </top>
      <bottom/>
      <diagonal/>
    </border>
    <border>
      <left/>
      <right/>
      <top style="thin">
        <color rgb="FF000000"/>
      </top>
      <bottom style="thin">
        <color rgb="FF000000"/>
      </bottom>
      <diagonal/>
    </border>
    <border>
      <left/>
      <right/>
      <top style="thin">
        <color rgb="FFD8D8D8"/>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BFBFBF"/>
      </bottom>
      <diagonal/>
    </border>
    <border>
      <left/>
      <right/>
      <top/>
      <bottom/>
      <diagonal/>
    </border>
    <border>
      <left/>
      <right/>
      <top style="thin">
        <color auto="1"/>
      </top>
      <bottom/>
      <diagonal/>
    </border>
    <border>
      <left/>
      <right/>
      <top/>
      <bottom style="thin">
        <color indexed="64"/>
      </bottom>
      <diagonal/>
    </border>
    <border>
      <left/>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1"/>
      </bottom>
      <diagonal/>
    </border>
    <border>
      <left/>
      <right/>
      <top/>
      <bottom style="thin">
        <color theme="1" tint="0.499984740745262"/>
      </bottom>
      <diagonal/>
    </border>
    <border>
      <left style="thin">
        <color indexed="64"/>
      </left>
      <right style="thin">
        <color theme="2"/>
      </right>
      <top style="thin">
        <color indexed="64"/>
      </top>
      <bottom style="thin">
        <color theme="2"/>
      </bottom>
      <diagonal/>
    </border>
    <border>
      <left style="thin">
        <color theme="2"/>
      </left>
      <right style="thin">
        <color theme="2"/>
      </right>
      <top style="thin">
        <color indexed="64"/>
      </top>
      <bottom style="thin">
        <color theme="2"/>
      </bottom>
      <diagonal/>
    </border>
    <border>
      <left style="thin">
        <color theme="2"/>
      </left>
      <right/>
      <top style="thin">
        <color indexed="64"/>
      </top>
      <bottom style="thin">
        <color theme="2"/>
      </bottom>
      <diagonal/>
    </border>
    <border>
      <left style="thin">
        <color indexed="64"/>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indexed="64"/>
      </left>
      <right style="thin">
        <color theme="2"/>
      </right>
      <top style="thin">
        <color theme="2"/>
      </top>
      <bottom style="thin">
        <color indexed="64"/>
      </bottom>
      <diagonal/>
    </border>
    <border>
      <left style="thin">
        <color theme="2"/>
      </left>
      <right style="thin">
        <color theme="2"/>
      </right>
      <top style="thin">
        <color theme="2"/>
      </top>
      <bottom style="thin">
        <color indexed="64"/>
      </bottom>
      <diagonal/>
    </border>
    <border>
      <left style="thin">
        <color theme="2"/>
      </left>
      <right/>
      <top style="thin">
        <color theme="2"/>
      </top>
      <bottom style="thin">
        <color indexed="64"/>
      </bottom>
      <diagonal/>
    </border>
    <border>
      <left style="thin">
        <color indexed="64"/>
      </left>
      <right style="thin">
        <color theme="2"/>
      </right>
      <top style="thin">
        <color indexed="64"/>
      </top>
      <bottom style="thin">
        <color indexed="64"/>
      </bottom>
      <diagonal/>
    </border>
    <border>
      <left style="thin">
        <color theme="2"/>
      </left>
      <right style="thin">
        <color theme="2"/>
      </right>
      <top style="thin">
        <color indexed="64"/>
      </top>
      <bottom style="thin">
        <color indexed="64"/>
      </bottom>
      <diagonal/>
    </border>
    <border>
      <left style="thin">
        <color theme="2"/>
      </left>
      <right/>
      <top style="thin">
        <color indexed="64"/>
      </top>
      <bottom style="thin">
        <color indexed="64"/>
      </bottom>
      <diagonal/>
    </border>
    <border>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rgb="FF0042C7"/>
      </bottom>
      <diagonal/>
    </border>
    <border>
      <left/>
      <right style="thin">
        <color theme="0"/>
      </right>
      <top/>
      <bottom style="thin">
        <color rgb="FF0042C7"/>
      </bottom>
      <diagonal/>
    </border>
    <border>
      <left style="thin">
        <color theme="0"/>
      </left>
      <right style="thin">
        <color theme="0"/>
      </right>
      <top style="thin">
        <color theme="0"/>
      </top>
      <bottom style="thin">
        <color rgb="FF0042C7"/>
      </bottom>
      <diagonal/>
    </border>
    <border>
      <left/>
      <right/>
      <top style="thin">
        <color theme="1"/>
      </top>
      <bottom/>
      <diagonal/>
    </border>
    <border>
      <left style="thin">
        <color theme="2"/>
      </left>
      <right style="thin">
        <color indexed="64"/>
      </right>
      <top style="thin">
        <color indexed="64"/>
      </top>
      <bottom style="thin">
        <color theme="2"/>
      </bottom>
      <diagonal/>
    </border>
    <border>
      <left style="thin">
        <color theme="2"/>
      </left>
      <right style="thin">
        <color indexed="64"/>
      </right>
      <top style="thin">
        <color theme="2"/>
      </top>
      <bottom style="thin">
        <color indexed="64"/>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2"/>
      </left>
      <right style="thin">
        <color theme="2"/>
      </right>
      <top/>
      <bottom style="thin">
        <color theme="2"/>
      </bottom>
      <diagonal/>
    </border>
    <border>
      <left style="thin">
        <color theme="2"/>
      </left>
      <right/>
      <top/>
      <bottom style="thin">
        <color theme="2"/>
      </bottom>
      <diagonal/>
    </border>
    <border>
      <left/>
      <right/>
      <top/>
      <bottom style="thin">
        <color rgb="FF002060"/>
      </bottom>
      <diagonal/>
    </border>
    <border>
      <left style="medium">
        <color rgb="FF002060"/>
      </left>
      <right style="thin">
        <color theme="0"/>
      </right>
      <top style="medium">
        <color rgb="FF002060"/>
      </top>
      <bottom style="thin">
        <color theme="0"/>
      </bottom>
      <diagonal/>
    </border>
    <border>
      <left style="thin">
        <color theme="0"/>
      </left>
      <right style="thin">
        <color theme="0"/>
      </right>
      <top style="medium">
        <color rgb="FF002060"/>
      </top>
      <bottom style="thin">
        <color theme="0"/>
      </bottom>
      <diagonal/>
    </border>
    <border>
      <left style="thin">
        <color theme="0"/>
      </left>
      <right style="medium">
        <color rgb="FF002060"/>
      </right>
      <top style="medium">
        <color rgb="FF002060"/>
      </top>
      <bottom style="thin">
        <color theme="0"/>
      </bottom>
      <diagonal/>
    </border>
    <border>
      <left style="medium">
        <color rgb="FF002060"/>
      </left>
      <right style="thin">
        <color theme="0"/>
      </right>
      <top style="thin">
        <color theme="0"/>
      </top>
      <bottom style="thin">
        <color theme="0"/>
      </bottom>
      <diagonal/>
    </border>
    <border>
      <left style="thin">
        <color theme="0"/>
      </left>
      <right style="medium">
        <color rgb="FF002060"/>
      </right>
      <top style="thin">
        <color theme="0"/>
      </top>
      <bottom style="thin">
        <color theme="0"/>
      </bottom>
      <diagonal/>
    </border>
    <border>
      <left style="medium">
        <color rgb="FF002060"/>
      </left>
      <right style="thin">
        <color theme="0"/>
      </right>
      <top style="thin">
        <color theme="0"/>
      </top>
      <bottom style="medium">
        <color rgb="FF002060"/>
      </bottom>
      <diagonal/>
    </border>
    <border>
      <left style="thin">
        <color theme="0"/>
      </left>
      <right style="thin">
        <color theme="0"/>
      </right>
      <top style="thin">
        <color theme="0"/>
      </top>
      <bottom style="medium">
        <color rgb="FF002060"/>
      </bottom>
      <diagonal/>
    </border>
    <border>
      <left style="thin">
        <color theme="0"/>
      </left>
      <right style="medium">
        <color rgb="FF002060"/>
      </right>
      <top style="thin">
        <color theme="0"/>
      </top>
      <bottom style="medium">
        <color rgb="FF002060"/>
      </bottom>
      <diagonal/>
    </border>
    <border>
      <left style="medium">
        <color rgb="FF064D94"/>
      </left>
      <right style="medium">
        <color rgb="FF064D94"/>
      </right>
      <top style="medium">
        <color rgb="FF064D94"/>
      </top>
      <bottom style="medium">
        <color rgb="FF064D94"/>
      </bottom>
      <diagonal/>
    </border>
    <border>
      <left style="medium">
        <color rgb="FF064D94"/>
      </left>
      <right style="thin">
        <color theme="0"/>
      </right>
      <top style="medium">
        <color rgb="FF064D94"/>
      </top>
      <bottom style="thin">
        <color theme="0"/>
      </bottom>
      <diagonal/>
    </border>
    <border>
      <left style="thin">
        <color theme="0"/>
      </left>
      <right style="thin">
        <color theme="0"/>
      </right>
      <top style="medium">
        <color rgb="FF064D94"/>
      </top>
      <bottom style="thin">
        <color theme="0"/>
      </bottom>
      <diagonal/>
    </border>
    <border>
      <left style="thin">
        <color theme="0"/>
      </left>
      <right style="medium">
        <color rgb="FF064D94"/>
      </right>
      <top style="medium">
        <color rgb="FF064D94"/>
      </top>
      <bottom style="thin">
        <color theme="0"/>
      </bottom>
      <diagonal/>
    </border>
    <border>
      <left style="medium">
        <color rgb="FF064D94"/>
      </left>
      <right style="thin">
        <color theme="0"/>
      </right>
      <top style="thin">
        <color theme="0"/>
      </top>
      <bottom style="medium">
        <color rgb="FF064D94"/>
      </bottom>
      <diagonal/>
    </border>
    <border>
      <left style="thin">
        <color theme="0"/>
      </left>
      <right style="thin">
        <color theme="0"/>
      </right>
      <top style="thin">
        <color theme="0"/>
      </top>
      <bottom style="medium">
        <color rgb="FF064D94"/>
      </bottom>
      <diagonal/>
    </border>
    <border>
      <left style="thin">
        <color theme="0"/>
      </left>
      <right style="medium">
        <color rgb="FF064D94"/>
      </right>
      <top style="thin">
        <color theme="0"/>
      </top>
      <bottom style="medium">
        <color rgb="FF064D94"/>
      </bottom>
      <diagonal/>
    </border>
    <border>
      <left style="medium">
        <color rgb="FF064D94"/>
      </left>
      <right style="thin">
        <color theme="0"/>
      </right>
      <top style="thin">
        <color theme="0"/>
      </top>
      <bottom style="thin">
        <color theme="0"/>
      </bottom>
      <diagonal/>
    </border>
    <border>
      <left style="thin">
        <color theme="0"/>
      </left>
      <right style="medium">
        <color rgb="FF064D94"/>
      </right>
      <top style="thin">
        <color theme="0"/>
      </top>
      <bottom style="thin">
        <color theme="0"/>
      </bottom>
      <diagonal/>
    </border>
    <border>
      <left style="thin">
        <color theme="2"/>
      </left>
      <right style="thin">
        <color indexed="64"/>
      </right>
      <top style="thin">
        <color theme="2"/>
      </top>
      <bottom style="thin">
        <color theme="2"/>
      </bottom>
      <diagonal/>
    </border>
    <border>
      <left style="medium">
        <color theme="2"/>
      </left>
      <right style="medium">
        <color theme="2"/>
      </right>
      <top style="medium">
        <color theme="2"/>
      </top>
      <bottom style="medium">
        <color theme="2"/>
      </bottom>
      <diagonal/>
    </border>
    <border>
      <left/>
      <right/>
      <top/>
      <bottom style="thin">
        <color rgb="FF064D94"/>
      </bottom>
      <diagonal/>
    </border>
    <border>
      <left style="medium">
        <color rgb="FF064D94"/>
      </left>
      <right style="medium">
        <color rgb="FF064D94"/>
      </right>
      <top style="medium">
        <color rgb="FF064D94"/>
      </top>
      <bottom style="thin">
        <color theme="2" tint="-4.9989318521683403E-2"/>
      </bottom>
      <diagonal/>
    </border>
    <border>
      <left style="medium">
        <color rgb="FF064D94"/>
      </left>
      <right style="medium">
        <color rgb="FF064D94"/>
      </right>
      <top style="thin">
        <color theme="2" tint="-4.9989318521683403E-2"/>
      </top>
      <bottom style="thin">
        <color theme="2" tint="-4.9989318521683403E-2"/>
      </bottom>
      <diagonal/>
    </border>
    <border>
      <left style="medium">
        <color rgb="FF064D94"/>
      </left>
      <right style="medium">
        <color rgb="FF064D94"/>
      </right>
      <top style="thin">
        <color theme="2" tint="-4.9989318521683403E-2"/>
      </top>
      <bottom style="medium">
        <color rgb="FF064D94"/>
      </bottom>
      <diagonal/>
    </border>
    <border>
      <left style="medium">
        <color rgb="FF064D94"/>
      </left>
      <right style="medium">
        <color rgb="FF064D94"/>
      </right>
      <top/>
      <bottom style="thin">
        <color theme="2" tint="-4.9989318521683403E-2"/>
      </bottom>
      <diagonal/>
    </border>
    <border>
      <left style="medium">
        <color rgb="FF064D94"/>
      </left>
      <right style="medium">
        <color rgb="FF064D94"/>
      </right>
      <top/>
      <bottom style="medium">
        <color rgb="FF064D94"/>
      </bottom>
      <diagonal/>
    </border>
    <border>
      <left style="medium">
        <color rgb="FF064D94"/>
      </left>
      <right style="medium">
        <color theme="2"/>
      </right>
      <top style="medium">
        <color rgb="FF064D94"/>
      </top>
      <bottom style="medium">
        <color theme="2"/>
      </bottom>
      <diagonal/>
    </border>
    <border>
      <left style="medium">
        <color theme="2"/>
      </left>
      <right style="medium">
        <color theme="2"/>
      </right>
      <top style="medium">
        <color rgb="FF064D94"/>
      </top>
      <bottom style="medium">
        <color theme="2"/>
      </bottom>
      <diagonal/>
    </border>
    <border>
      <left style="medium">
        <color rgb="FF064D94"/>
      </left>
      <right style="medium">
        <color theme="2"/>
      </right>
      <top style="medium">
        <color theme="2"/>
      </top>
      <bottom style="medium">
        <color theme="2"/>
      </bottom>
      <diagonal/>
    </border>
    <border>
      <left style="medium">
        <color rgb="FF064D94"/>
      </left>
      <right style="medium">
        <color theme="2"/>
      </right>
      <top style="medium">
        <color theme="2"/>
      </top>
      <bottom style="medium">
        <color rgb="FF064D94"/>
      </bottom>
      <diagonal/>
    </border>
    <border>
      <left style="medium">
        <color theme="2"/>
      </left>
      <right style="medium">
        <color theme="2"/>
      </right>
      <top style="medium">
        <color theme="2"/>
      </top>
      <bottom style="medium">
        <color rgb="FF064D94"/>
      </bottom>
      <diagonal/>
    </border>
    <border>
      <left style="medium">
        <color theme="2"/>
      </left>
      <right style="medium">
        <color rgb="FF064D94"/>
      </right>
      <top style="medium">
        <color rgb="FF064D94"/>
      </top>
      <bottom style="medium">
        <color theme="2"/>
      </bottom>
      <diagonal/>
    </border>
    <border>
      <left style="medium">
        <color theme="2"/>
      </left>
      <right style="medium">
        <color rgb="FF064D94"/>
      </right>
      <top style="medium">
        <color theme="2"/>
      </top>
      <bottom style="medium">
        <color theme="2"/>
      </bottom>
      <diagonal/>
    </border>
    <border>
      <left style="medium">
        <color theme="2"/>
      </left>
      <right style="medium">
        <color rgb="FF064D94"/>
      </right>
      <top style="medium">
        <color theme="2"/>
      </top>
      <bottom style="medium">
        <color rgb="FF064D94"/>
      </bottom>
      <diagonal/>
    </border>
    <border>
      <left style="medium">
        <color rgb="FF064D94"/>
      </left>
      <right style="medium">
        <color rgb="FF064D94"/>
      </right>
      <top style="medium">
        <color rgb="FF064D94"/>
      </top>
      <bottom style="medium">
        <color theme="2"/>
      </bottom>
      <diagonal/>
    </border>
    <border>
      <left style="medium">
        <color rgb="FF064D94"/>
      </left>
      <right style="medium">
        <color rgb="FF064D94"/>
      </right>
      <top style="medium">
        <color theme="2"/>
      </top>
      <bottom style="medium">
        <color theme="2"/>
      </bottom>
      <diagonal/>
    </border>
    <border>
      <left style="medium">
        <color rgb="FF064D94"/>
      </left>
      <right style="medium">
        <color rgb="FF064D94"/>
      </right>
      <top style="medium">
        <color theme="2"/>
      </top>
      <bottom style="medium">
        <color rgb="FF064D94"/>
      </bottom>
      <diagonal/>
    </border>
    <border>
      <left style="medium">
        <color rgb="FF064D94"/>
      </left>
      <right style="thin">
        <color theme="2"/>
      </right>
      <top style="medium">
        <color rgb="FF064D94"/>
      </top>
      <bottom style="thin">
        <color theme="2"/>
      </bottom>
      <diagonal/>
    </border>
    <border>
      <left style="thin">
        <color theme="2"/>
      </left>
      <right style="thin">
        <color theme="2"/>
      </right>
      <top style="medium">
        <color rgb="FF064D94"/>
      </top>
      <bottom style="thin">
        <color theme="2"/>
      </bottom>
      <diagonal/>
    </border>
    <border>
      <left style="thin">
        <color theme="2"/>
      </left>
      <right style="medium">
        <color rgb="FF064D94"/>
      </right>
      <top style="medium">
        <color rgb="FF064D94"/>
      </top>
      <bottom style="thin">
        <color theme="2"/>
      </bottom>
      <diagonal/>
    </border>
    <border>
      <left style="medium">
        <color rgb="FF064D94"/>
      </left>
      <right style="thin">
        <color theme="2"/>
      </right>
      <top style="thin">
        <color theme="2"/>
      </top>
      <bottom style="thin">
        <color theme="2"/>
      </bottom>
      <diagonal/>
    </border>
    <border>
      <left style="thin">
        <color theme="2"/>
      </left>
      <right style="medium">
        <color rgb="FF064D94"/>
      </right>
      <top style="thin">
        <color theme="2"/>
      </top>
      <bottom style="thin">
        <color theme="2"/>
      </bottom>
      <diagonal/>
    </border>
    <border>
      <left style="medium">
        <color rgb="FF064D94"/>
      </left>
      <right style="thin">
        <color theme="2"/>
      </right>
      <top style="thin">
        <color theme="2"/>
      </top>
      <bottom style="medium">
        <color rgb="FF064D94"/>
      </bottom>
      <diagonal/>
    </border>
    <border>
      <left style="thin">
        <color theme="2"/>
      </left>
      <right style="thin">
        <color theme="2"/>
      </right>
      <top style="thin">
        <color theme="2"/>
      </top>
      <bottom style="medium">
        <color rgb="FF064D94"/>
      </bottom>
      <diagonal/>
    </border>
    <border>
      <left style="thin">
        <color theme="2"/>
      </left>
      <right style="medium">
        <color rgb="FF064D94"/>
      </right>
      <top style="thin">
        <color theme="2"/>
      </top>
      <bottom style="medium">
        <color rgb="FF064D94"/>
      </bottom>
      <diagonal/>
    </border>
    <border>
      <left style="thin">
        <color theme="2"/>
      </left>
      <right/>
      <top style="medium">
        <color rgb="FF064D94"/>
      </top>
      <bottom style="thin">
        <color theme="2"/>
      </bottom>
      <diagonal/>
    </border>
    <border>
      <left style="thin">
        <color theme="2"/>
      </left>
      <right/>
      <top style="thin">
        <color theme="2"/>
      </top>
      <bottom style="medium">
        <color rgb="FF064D94"/>
      </bottom>
      <diagonal/>
    </border>
    <border>
      <left style="thin">
        <color theme="2"/>
      </left>
      <right style="thin">
        <color theme="2"/>
      </right>
      <top/>
      <bottom/>
      <diagonal/>
    </border>
    <border>
      <left/>
      <right/>
      <top style="medium">
        <color rgb="FF064D94"/>
      </top>
      <bottom style="thin">
        <color theme="2"/>
      </bottom>
      <diagonal/>
    </border>
    <border>
      <left/>
      <right style="medium">
        <color rgb="FF064D94"/>
      </right>
      <top style="medium">
        <color rgb="FF064D94"/>
      </top>
      <bottom style="thin">
        <color theme="2"/>
      </bottom>
      <diagonal/>
    </border>
    <border>
      <left/>
      <right/>
      <top style="thin">
        <color theme="2"/>
      </top>
      <bottom style="thin">
        <color theme="2"/>
      </bottom>
      <diagonal/>
    </border>
    <border>
      <left/>
      <right style="medium">
        <color rgb="FF064D94"/>
      </right>
      <top style="thin">
        <color theme="2"/>
      </top>
      <bottom style="thin">
        <color theme="2"/>
      </bottom>
      <diagonal/>
    </border>
    <border>
      <left/>
      <right/>
      <top style="thin">
        <color theme="2"/>
      </top>
      <bottom style="medium">
        <color rgb="FF064D94"/>
      </bottom>
      <diagonal/>
    </border>
    <border>
      <left/>
      <right style="medium">
        <color rgb="FF064D94"/>
      </right>
      <top style="thin">
        <color theme="2"/>
      </top>
      <bottom style="medium">
        <color rgb="FF064D94"/>
      </bottom>
      <diagonal/>
    </border>
    <border>
      <left style="medium">
        <color rgb="FF064D94"/>
      </left>
      <right style="medium">
        <color theme="2"/>
      </right>
      <top style="medium">
        <color theme="2"/>
      </top>
      <bottom/>
      <diagonal/>
    </border>
    <border>
      <left style="medium">
        <color theme="2"/>
      </left>
      <right style="medium">
        <color rgb="FF064D94"/>
      </right>
      <top style="medium">
        <color theme="2"/>
      </top>
      <bottom/>
      <diagonal/>
    </border>
    <border>
      <left style="medium">
        <color rgb="FF064D94"/>
      </left>
      <right style="medium">
        <color theme="2"/>
      </right>
      <top/>
      <bottom style="medium">
        <color rgb="FF064D94"/>
      </bottom>
      <diagonal/>
    </border>
    <border>
      <left style="medium">
        <color theme="2"/>
      </left>
      <right style="medium">
        <color rgb="FF064D94"/>
      </right>
      <top/>
      <bottom style="medium">
        <color rgb="FF064D94"/>
      </bottom>
      <diagonal/>
    </border>
    <border>
      <left style="medium">
        <color rgb="FF064D94"/>
      </left>
      <right/>
      <top style="thin">
        <color theme="2"/>
      </top>
      <bottom style="thin">
        <color theme="2"/>
      </bottom>
      <diagonal/>
    </border>
    <border>
      <left/>
      <right/>
      <top style="thin">
        <color rgb="FF064D94"/>
      </top>
      <bottom/>
      <diagonal/>
    </border>
    <border>
      <left style="thin">
        <color indexed="64"/>
      </left>
      <right style="thin">
        <color theme="2"/>
      </right>
      <top/>
      <bottom/>
      <diagonal/>
    </border>
    <border>
      <left style="thin">
        <color theme="2"/>
      </left>
      <right style="thin">
        <color indexed="64"/>
      </right>
      <top/>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2"/>
      </right>
      <top/>
      <bottom style="thin">
        <color indexed="64"/>
      </bottom>
      <diagonal/>
    </border>
    <border>
      <left style="thin">
        <color theme="2"/>
      </left>
      <right style="thin">
        <color theme="2"/>
      </right>
      <top/>
      <bottom style="thin">
        <color indexed="64"/>
      </bottom>
      <diagonal/>
    </border>
    <border>
      <left style="thin">
        <color theme="2"/>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rgb="FF064D94"/>
      </top>
      <bottom style="thin">
        <color rgb="FF064D9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ck">
        <color auto="1"/>
      </left>
      <right style="thick">
        <color auto="1"/>
      </right>
      <top style="thick">
        <color auto="1"/>
      </top>
      <bottom style="medium">
        <color auto="1"/>
      </bottom>
      <diagonal/>
    </border>
    <border>
      <left style="thick">
        <color auto="1"/>
      </left>
      <right style="thick">
        <color auto="1"/>
      </right>
      <top style="medium">
        <color auto="1"/>
      </top>
      <bottom/>
      <diagonal/>
    </border>
    <border>
      <left style="thick">
        <color auto="1"/>
      </left>
      <right style="thick">
        <color auto="1"/>
      </right>
      <top/>
      <bottom style="thick">
        <color auto="1"/>
      </bottom>
      <diagonal/>
    </border>
  </borders>
  <cellStyleXfs count="11">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1" fillId="0" borderId="15"/>
    <xf numFmtId="9" fontId="1" fillId="0" borderId="15" applyFont="0" applyFill="0" applyBorder="0" applyAlignment="0" applyProtection="0"/>
    <xf numFmtId="0" fontId="60" fillId="0" borderId="0" applyNumberFormat="0" applyFill="0" applyBorder="0" applyAlignment="0" applyProtection="0"/>
    <xf numFmtId="0" fontId="73" fillId="0" borderId="15"/>
    <xf numFmtId="0" fontId="77" fillId="0" borderId="15" applyFill="0" applyBorder="0">
      <alignment vertical="center"/>
    </xf>
    <xf numFmtId="0" fontId="80" fillId="0" borderId="19" applyFill="0">
      <alignment horizontal="center" vertical="center"/>
    </xf>
    <xf numFmtId="0" fontId="82" fillId="0" borderId="19" applyFill="0">
      <alignment horizontal="center" vertical="center"/>
    </xf>
    <xf numFmtId="43" fontId="96" fillId="0" borderId="0" applyFont="0" applyFill="0" applyBorder="0" applyAlignment="0" applyProtection="0"/>
  </cellStyleXfs>
  <cellXfs count="932">
    <xf numFmtId="0" fontId="0" fillId="0" borderId="0" xfId="0"/>
    <xf numFmtId="0" fontId="56" fillId="0" borderId="0" xfId="0" applyFont="1" applyAlignment="1">
      <alignment horizontal="left" vertical="top" wrapText="1"/>
    </xf>
    <xf numFmtId="0" fontId="56" fillId="0" borderId="0" xfId="0" applyFont="1" applyAlignment="1">
      <alignment horizontal="left" vertical="center" wrapText="1"/>
    </xf>
    <xf numFmtId="0" fontId="4" fillId="0" borderId="0" xfId="0" applyFont="1"/>
    <xf numFmtId="0" fontId="4" fillId="0" borderId="1" xfId="0" applyFont="1" applyBorder="1"/>
    <xf numFmtId="0" fontId="6" fillId="0" borderId="0" xfId="0" applyFont="1"/>
    <xf numFmtId="0" fontId="5" fillId="0" borderId="0" xfId="0" applyFont="1"/>
    <xf numFmtId="0" fontId="7" fillId="0" borderId="0" xfId="0" applyFont="1"/>
    <xf numFmtId="0" fontId="8" fillId="0" borderId="15" xfId="0" applyFont="1" applyBorder="1"/>
    <xf numFmtId="0" fontId="4" fillId="0" borderId="15" xfId="0" applyFont="1" applyBorder="1"/>
    <xf numFmtId="0" fontId="5" fillId="0" borderId="0" xfId="1" applyFont="1"/>
    <xf numFmtId="0" fontId="9" fillId="0" borderId="0" xfId="0" applyFont="1"/>
    <xf numFmtId="0" fontId="9" fillId="0" borderId="0" xfId="0" applyFont="1" applyAlignment="1">
      <alignment horizontal="center" vertical="center"/>
    </xf>
    <xf numFmtId="0" fontId="9" fillId="0" borderId="0" xfId="0" applyFont="1" applyAlignment="1">
      <alignment horizontal="left"/>
    </xf>
    <xf numFmtId="166" fontId="9" fillId="0" borderId="0" xfId="0" applyNumberFormat="1" applyFont="1" applyAlignment="1">
      <alignment horizontal="center" vertical="center"/>
    </xf>
    <xf numFmtId="0" fontId="14" fillId="0" borderId="0" xfId="0" applyFont="1"/>
    <xf numFmtId="0" fontId="5" fillId="0" borderId="0" xfId="0" applyFont="1" applyAlignment="1">
      <alignment horizontal="right"/>
    </xf>
    <xf numFmtId="0" fontId="4" fillId="4" borderId="2" xfId="0" applyFont="1" applyFill="1" applyBorder="1"/>
    <xf numFmtId="0" fontId="4" fillId="0" borderId="0" xfId="0" applyFont="1" applyAlignment="1">
      <alignment horizontal="left" indent="1"/>
    </xf>
    <xf numFmtId="0" fontId="12" fillId="0" borderId="0" xfId="0" applyFont="1" applyAlignment="1">
      <alignment horizontal="left"/>
    </xf>
    <xf numFmtId="0" fontId="12" fillId="0" borderId="0" xfId="0" applyFont="1" applyAlignment="1">
      <alignment horizontal="right"/>
    </xf>
    <xf numFmtId="0" fontId="4" fillId="0" borderId="0" xfId="0" applyFont="1" applyAlignment="1">
      <alignment horizontal="left"/>
    </xf>
    <xf numFmtId="0" fontId="17" fillId="0" borderId="0" xfId="0" applyFont="1" applyAlignment="1">
      <alignment horizontal="right"/>
    </xf>
    <xf numFmtId="0" fontId="4" fillId="0" borderId="0" xfId="0" applyFont="1" applyAlignment="1">
      <alignment horizontal="right"/>
    </xf>
    <xf numFmtId="0" fontId="12" fillId="0" borderId="0" xfId="0" applyFont="1"/>
    <xf numFmtId="0" fontId="9" fillId="0" borderId="0" xfId="0" applyFont="1" applyAlignment="1">
      <alignment horizontal="left" indent="1"/>
    </xf>
    <xf numFmtId="37" fontId="12" fillId="0" borderId="0" xfId="0" applyNumberFormat="1" applyFont="1"/>
    <xf numFmtId="0" fontId="20" fillId="0" borderId="0" xfId="0" applyFont="1"/>
    <xf numFmtId="0" fontId="9" fillId="0" borderId="15" xfId="0" applyFont="1" applyBorder="1"/>
    <xf numFmtId="169" fontId="12" fillId="0" borderId="0" xfId="0" applyNumberFormat="1" applyFont="1"/>
    <xf numFmtId="0" fontId="14" fillId="0" borderId="0" xfId="0" applyFont="1" applyAlignment="1">
      <alignment horizontal="left" vertical="center"/>
    </xf>
    <xf numFmtId="0" fontId="9" fillId="0" borderId="0" xfId="0" applyFont="1" applyAlignment="1">
      <alignment horizontal="right"/>
    </xf>
    <xf numFmtId="43" fontId="4" fillId="0" borderId="0" xfId="0" applyNumberFormat="1" applyFont="1"/>
    <xf numFmtId="0" fontId="21" fillId="0" borderId="0" xfId="0" applyFont="1" applyAlignment="1">
      <alignment horizontal="left"/>
    </xf>
    <xf numFmtId="10" fontId="22" fillId="0" borderId="0" xfId="0" applyNumberFormat="1" applyFont="1" applyAlignment="1">
      <alignment horizontal="right"/>
    </xf>
    <xf numFmtId="10" fontId="23" fillId="0" borderId="0" xfId="0" applyNumberFormat="1" applyFont="1" applyAlignment="1">
      <alignment horizontal="right"/>
    </xf>
    <xf numFmtId="164" fontId="9" fillId="0" borderId="15" xfId="0" applyNumberFormat="1" applyFont="1" applyBorder="1" applyAlignment="1">
      <alignment horizontal="right"/>
    </xf>
    <xf numFmtId="3" fontId="9" fillId="0" borderId="15" xfId="0" applyNumberFormat="1" applyFont="1" applyBorder="1" applyAlignment="1">
      <alignment horizontal="right"/>
    </xf>
    <xf numFmtId="0" fontId="4" fillId="3" borderId="2" xfId="0" applyFont="1" applyFill="1" applyBorder="1" applyAlignment="1">
      <alignment vertical="center"/>
    </xf>
    <xf numFmtId="170" fontId="4" fillId="3" borderId="2" xfId="0" applyNumberFormat="1" applyFont="1" applyFill="1" applyBorder="1" applyAlignment="1">
      <alignment horizontal="right"/>
    </xf>
    <xf numFmtId="169" fontId="4" fillId="3" borderId="2" xfId="0" applyNumberFormat="1" applyFont="1" applyFill="1" applyBorder="1" applyAlignment="1">
      <alignment horizontal="right"/>
    </xf>
    <xf numFmtId="0" fontId="4" fillId="3" borderId="4" xfId="0" applyFont="1" applyFill="1" applyBorder="1" applyAlignment="1">
      <alignment vertical="center"/>
    </xf>
    <xf numFmtId="0" fontId="5" fillId="3" borderId="4" xfId="0" applyFont="1" applyFill="1" applyBorder="1" applyAlignment="1">
      <alignment horizontal="right" vertical="center"/>
    </xf>
    <xf numFmtId="17" fontId="4" fillId="3" borderId="4" xfId="0" applyNumberFormat="1" applyFont="1" applyFill="1" applyBorder="1" applyAlignment="1">
      <alignment vertical="center"/>
    </xf>
    <xf numFmtId="9" fontId="9" fillId="0" borderId="0" xfId="0" applyNumberFormat="1" applyFont="1"/>
    <xf numFmtId="4" fontId="9" fillId="0" borderId="0" xfId="0" applyNumberFormat="1" applyFont="1"/>
    <xf numFmtId="4" fontId="4" fillId="0" borderId="0" xfId="0" applyNumberFormat="1" applyFont="1"/>
    <xf numFmtId="0" fontId="17" fillId="0" borderId="15" xfId="0" applyFont="1" applyBorder="1" applyAlignment="1">
      <alignment horizontal="right"/>
    </xf>
    <xf numFmtId="17" fontId="5" fillId="3" borderId="4" xfId="0" applyNumberFormat="1" applyFont="1" applyFill="1" applyBorder="1" applyAlignment="1">
      <alignment vertical="center"/>
    </xf>
    <xf numFmtId="3" fontId="12" fillId="0" borderId="0" xfId="0" applyNumberFormat="1" applyFont="1" applyAlignment="1">
      <alignment horizontal="left" vertical="center"/>
    </xf>
    <xf numFmtId="3" fontId="9" fillId="0" borderId="0" xfId="0" applyNumberFormat="1" applyFont="1"/>
    <xf numFmtId="0" fontId="12" fillId="0" borderId="5" xfId="0" applyFont="1" applyBorder="1" applyAlignment="1">
      <alignment horizontal="right"/>
    </xf>
    <xf numFmtId="3" fontId="12" fillId="0" borderId="5" xfId="0" applyNumberFormat="1" applyFont="1" applyBorder="1" applyAlignment="1">
      <alignment horizontal="right"/>
    </xf>
    <xf numFmtId="3" fontId="12" fillId="0" borderId="0" xfId="0" applyNumberFormat="1" applyFont="1" applyAlignment="1">
      <alignment horizontal="right"/>
    </xf>
    <xf numFmtId="0" fontId="26" fillId="0" borderId="0" xfId="0" applyFont="1" applyAlignment="1">
      <alignment horizontal="right" vertical="top"/>
    </xf>
    <xf numFmtId="43" fontId="12" fillId="0" borderId="0" xfId="0" applyNumberFormat="1" applyFont="1" applyAlignment="1">
      <alignment horizontal="right"/>
    </xf>
    <xf numFmtId="3" fontId="9" fillId="0" borderId="0" xfId="0" applyNumberFormat="1" applyFont="1" applyAlignment="1">
      <alignment horizontal="left" vertical="center"/>
    </xf>
    <xf numFmtId="3" fontId="27" fillId="0" borderId="0" xfId="0" applyNumberFormat="1" applyFont="1" applyAlignment="1">
      <alignment horizontal="right" vertical="top"/>
    </xf>
    <xf numFmtId="3" fontId="9" fillId="0" borderId="0" xfId="0" applyNumberFormat="1" applyFont="1" applyAlignment="1">
      <alignment vertical="center"/>
    </xf>
    <xf numFmtId="3" fontId="28" fillId="0" borderId="0" xfId="0" applyNumberFormat="1" applyFont="1" applyAlignment="1">
      <alignment horizontal="right" vertical="top"/>
    </xf>
    <xf numFmtId="0" fontId="28" fillId="0" borderId="0" xfId="0" applyFont="1" applyAlignment="1">
      <alignment horizontal="right" vertical="top"/>
    </xf>
    <xf numFmtId="171" fontId="9" fillId="0" borderId="0" xfId="0" applyNumberFormat="1" applyFont="1"/>
    <xf numFmtId="171" fontId="9" fillId="0" borderId="0" xfId="0" applyNumberFormat="1" applyFont="1" applyAlignment="1">
      <alignment horizontal="right"/>
    </xf>
    <xf numFmtId="0" fontId="9" fillId="0" borderId="1" xfId="0" applyFont="1" applyBorder="1"/>
    <xf numFmtId="0" fontId="9" fillId="0" borderId="1" xfId="0" applyFont="1" applyBorder="1" applyAlignment="1">
      <alignment horizontal="right"/>
    </xf>
    <xf numFmtId="171" fontId="9" fillId="0" borderId="1" xfId="0" applyNumberFormat="1" applyFont="1" applyBorder="1"/>
    <xf numFmtId="171" fontId="9" fillId="0" borderId="1" xfId="0" applyNumberFormat="1" applyFont="1" applyBorder="1" applyAlignment="1">
      <alignment horizontal="right"/>
    </xf>
    <xf numFmtId="0" fontId="29" fillId="0" borderId="0" xfId="0" applyFont="1" applyAlignment="1">
      <alignment horizontal="right" vertical="top"/>
    </xf>
    <xf numFmtId="0" fontId="4" fillId="3" borderId="2" xfId="0" applyFont="1" applyFill="1" applyBorder="1" applyAlignment="1">
      <alignment horizontal="left"/>
    </xf>
    <xf numFmtId="0" fontId="4" fillId="3" borderId="2" xfId="0" applyFont="1" applyFill="1" applyBorder="1" applyAlignment="1">
      <alignment horizontal="right"/>
    </xf>
    <xf numFmtId="41" fontId="4" fillId="0" borderId="0" xfId="0" applyNumberFormat="1" applyFont="1"/>
    <xf numFmtId="37" fontId="4" fillId="0" borderId="0" xfId="0" applyNumberFormat="1" applyFont="1" applyAlignment="1">
      <alignment horizontal="right"/>
    </xf>
    <xf numFmtId="0" fontId="5" fillId="0" borderId="5" xfId="0" applyFont="1" applyBorder="1" applyAlignment="1">
      <alignment horizontal="right"/>
    </xf>
    <xf numFmtId="37" fontId="5" fillId="0" borderId="5" xfId="0" applyNumberFormat="1" applyFont="1" applyBorder="1" applyAlignment="1">
      <alignment horizontal="right"/>
    </xf>
    <xf numFmtId="41" fontId="5" fillId="0" borderId="5" xfId="0" applyNumberFormat="1" applyFont="1" applyBorder="1"/>
    <xf numFmtId="41" fontId="4" fillId="0" borderId="0" xfId="0" applyNumberFormat="1" applyFont="1" applyAlignment="1">
      <alignment horizontal="right"/>
    </xf>
    <xf numFmtId="0" fontId="6" fillId="0" borderId="0" xfId="0" applyFont="1" applyAlignment="1">
      <alignment horizontal="right"/>
    </xf>
    <xf numFmtId="0" fontId="5" fillId="6" borderId="2" xfId="0" applyFont="1" applyFill="1" applyBorder="1"/>
    <xf numFmtId="0" fontId="4" fillId="3" borderId="2" xfId="0" applyFont="1" applyFill="1" applyBorder="1"/>
    <xf numFmtId="0" fontId="5" fillId="3" borderId="4" xfId="0" applyFont="1" applyFill="1" applyBorder="1" applyAlignment="1">
      <alignment vertical="center"/>
    </xf>
    <xf numFmtId="0" fontId="5" fillId="0" borderId="0" xfId="0" applyFont="1" applyAlignment="1">
      <alignment horizontal="right" vertical="center"/>
    </xf>
    <xf numFmtId="0" fontId="5" fillId="0" borderId="0" xfId="0" applyFont="1" applyAlignment="1">
      <alignment horizontal="center" vertical="center"/>
    </xf>
    <xf numFmtId="0" fontId="4" fillId="0" borderId="0" xfId="0" applyFont="1" applyAlignment="1">
      <alignment horizontal="center"/>
    </xf>
    <xf numFmtId="164" fontId="31" fillId="4" borderId="2" xfId="0" applyNumberFormat="1" applyFont="1" applyFill="1" applyBorder="1"/>
    <xf numFmtId="172" fontId="4" fillId="0" borderId="0" xfId="0" applyNumberFormat="1" applyFont="1"/>
    <xf numFmtId="173" fontId="4" fillId="0" borderId="0" xfId="0" applyNumberFormat="1" applyFont="1" applyAlignment="1">
      <alignment horizontal="left"/>
    </xf>
    <xf numFmtId="171" fontId="4" fillId="0" borderId="0" xfId="0" applyNumberFormat="1" applyFont="1"/>
    <xf numFmtId="0" fontId="5" fillId="0" borderId="5" xfId="0" applyFont="1" applyBorder="1"/>
    <xf numFmtId="3" fontId="5" fillId="0" borderId="5" xfId="0" applyNumberFormat="1" applyFont="1" applyBorder="1" applyAlignment="1">
      <alignment horizontal="right"/>
    </xf>
    <xf numFmtId="3" fontId="4" fillId="0" borderId="0" xfId="0" applyNumberFormat="1" applyFont="1"/>
    <xf numFmtId="170" fontId="31" fillId="4" borderId="2" xfId="0" applyNumberFormat="1" applyFont="1" applyFill="1" applyBorder="1"/>
    <xf numFmtId="3" fontId="4" fillId="0" borderId="0" xfId="0" applyNumberFormat="1" applyFont="1" applyAlignment="1">
      <alignment horizontal="right"/>
    </xf>
    <xf numFmtId="173" fontId="4" fillId="0" borderId="0" xfId="0" applyNumberFormat="1" applyFont="1"/>
    <xf numFmtId="17" fontId="5" fillId="6" borderId="2" xfId="0" applyNumberFormat="1" applyFont="1" applyFill="1" applyBorder="1"/>
    <xf numFmtId="171" fontId="4" fillId="0" borderId="0" xfId="0" applyNumberFormat="1" applyFont="1" applyAlignment="1">
      <alignment horizontal="right"/>
    </xf>
    <xf numFmtId="171" fontId="5" fillId="0" borderId="0" xfId="0" applyNumberFormat="1" applyFont="1" applyAlignment="1">
      <alignment horizontal="right"/>
    </xf>
    <xf numFmtId="171" fontId="5" fillId="0" borderId="5" xfId="0" applyNumberFormat="1" applyFont="1" applyBorder="1"/>
    <xf numFmtId="0" fontId="12" fillId="0" borderId="16" xfId="0" applyFont="1" applyBorder="1" applyAlignment="1">
      <alignment horizontal="left" indent="1"/>
    </xf>
    <xf numFmtId="0" fontId="5" fillId="0" borderId="16" xfId="0" applyFont="1" applyBorder="1" applyAlignment="1">
      <alignment horizontal="right"/>
    </xf>
    <xf numFmtId="171" fontId="5" fillId="0" borderId="16" xfId="0" applyNumberFormat="1" applyFont="1" applyBorder="1" applyAlignment="1">
      <alignment horizontal="right"/>
    </xf>
    <xf numFmtId="49" fontId="33" fillId="4" borderId="2" xfId="0" applyNumberFormat="1" applyFont="1" applyFill="1" applyBorder="1" applyAlignment="1">
      <alignment horizontal="right" vertical="center"/>
    </xf>
    <xf numFmtId="174" fontId="33" fillId="4" borderId="2" xfId="0" applyNumberFormat="1" applyFont="1" applyFill="1" applyBorder="1" applyAlignment="1">
      <alignment horizontal="right" vertical="center"/>
    </xf>
    <xf numFmtId="9" fontId="33" fillId="4" borderId="0" xfId="0" applyNumberFormat="1" applyFont="1" applyFill="1"/>
    <xf numFmtId="9" fontId="33" fillId="4" borderId="2" xfId="0" applyNumberFormat="1" applyFont="1" applyFill="1" applyBorder="1"/>
    <xf numFmtId="0" fontId="5" fillId="0" borderId="0" xfId="0" applyFont="1" applyAlignment="1">
      <alignment horizontal="left"/>
    </xf>
    <xf numFmtId="4" fontId="4" fillId="0" borderId="0" xfId="0" applyNumberFormat="1" applyFont="1" applyAlignment="1">
      <alignment horizontal="left" indent="1"/>
    </xf>
    <xf numFmtId="0" fontId="5" fillId="0" borderId="5" xfId="0" applyFont="1" applyBorder="1" applyAlignment="1">
      <alignment horizontal="left"/>
    </xf>
    <xf numFmtId="175" fontId="5" fillId="0" borderId="5" xfId="0" applyNumberFormat="1" applyFont="1" applyBorder="1"/>
    <xf numFmtId="175" fontId="4" fillId="0" borderId="0" xfId="0" applyNumberFormat="1" applyFont="1"/>
    <xf numFmtId="3" fontId="5" fillId="0" borderId="0" xfId="0" applyNumberFormat="1" applyFont="1" applyAlignment="1">
      <alignment horizontal="right"/>
    </xf>
    <xf numFmtId="41" fontId="5" fillId="0" borderId="0" xfId="0" applyNumberFormat="1" applyFont="1"/>
    <xf numFmtId="171" fontId="5" fillId="0" borderId="5" xfId="0" applyNumberFormat="1" applyFont="1" applyBorder="1" applyAlignment="1">
      <alignment horizontal="right"/>
    </xf>
    <xf numFmtId="0" fontId="33" fillId="0" borderId="0" xfId="0" applyFont="1" applyAlignment="1">
      <alignment horizontal="right"/>
    </xf>
    <xf numFmtId="182" fontId="4" fillId="0" borderId="0" xfId="0" applyNumberFormat="1" applyFont="1"/>
    <xf numFmtId="173" fontId="4" fillId="0" borderId="0" xfId="0" applyNumberFormat="1" applyFont="1" applyAlignment="1">
      <alignment horizontal="left" indent="1"/>
    </xf>
    <xf numFmtId="171" fontId="4" fillId="3" borderId="0" xfId="0" applyNumberFormat="1" applyFont="1" applyFill="1"/>
    <xf numFmtId="0" fontId="5" fillId="9" borderId="0" xfId="0" applyFont="1" applyFill="1"/>
    <xf numFmtId="0" fontId="4" fillId="9" borderId="0" xfId="0" applyFont="1" applyFill="1" applyAlignment="1">
      <alignment horizontal="right"/>
    </xf>
    <xf numFmtId="0" fontId="4" fillId="9" borderId="0" xfId="0" applyFont="1" applyFill="1"/>
    <xf numFmtId="3" fontId="29" fillId="0" borderId="0" xfId="0" applyNumberFormat="1" applyFont="1" applyAlignment="1">
      <alignment horizontal="right" vertical="top"/>
    </xf>
    <xf numFmtId="9" fontId="4" fillId="0" borderId="0" xfId="0" applyNumberFormat="1" applyFont="1" applyAlignment="1">
      <alignment vertical="center"/>
    </xf>
    <xf numFmtId="10" fontId="4" fillId="0" borderId="0" xfId="0" applyNumberFormat="1" applyFont="1" applyAlignment="1">
      <alignment vertical="center"/>
    </xf>
    <xf numFmtId="171" fontId="12" fillId="0" borderId="5" xfId="0" applyNumberFormat="1" applyFont="1" applyBorder="1"/>
    <xf numFmtId="171" fontId="12" fillId="0" borderId="0" xfId="0" applyNumberFormat="1" applyFont="1"/>
    <xf numFmtId="0" fontId="12" fillId="0" borderId="5" xfId="0" applyFont="1" applyBorder="1" applyAlignment="1">
      <alignment horizontal="left"/>
    </xf>
    <xf numFmtId="0" fontId="9" fillId="0" borderId="5" xfId="0" applyFont="1" applyBorder="1" applyAlignment="1">
      <alignment horizontal="right"/>
    </xf>
    <xf numFmtId="49" fontId="23" fillId="4" borderId="2" xfId="0" applyNumberFormat="1" applyFont="1" applyFill="1" applyBorder="1" applyAlignment="1">
      <alignment horizontal="right" vertical="center"/>
    </xf>
    <xf numFmtId="174" fontId="23" fillId="4" borderId="2" xfId="0" applyNumberFormat="1" applyFont="1" applyFill="1" applyBorder="1" applyAlignment="1">
      <alignment horizontal="right" vertical="center"/>
    </xf>
    <xf numFmtId="9" fontId="23" fillId="4" borderId="2" xfId="0" applyNumberFormat="1" applyFont="1" applyFill="1" applyBorder="1"/>
    <xf numFmtId="0" fontId="20" fillId="0" borderId="0" xfId="0" applyFont="1" applyAlignment="1">
      <alignment horizontal="right"/>
    </xf>
    <xf numFmtId="4" fontId="9" fillId="0" borderId="0" xfId="0" applyNumberFormat="1" applyFont="1" applyAlignment="1">
      <alignment horizontal="left" indent="1"/>
    </xf>
    <xf numFmtId="175" fontId="12" fillId="0" borderId="5" xfId="0" applyNumberFormat="1" applyFont="1" applyBorder="1"/>
    <xf numFmtId="174" fontId="35" fillId="4" borderId="2" xfId="0" applyNumberFormat="1" applyFont="1" applyFill="1" applyBorder="1" applyAlignment="1">
      <alignment horizontal="right" vertical="center"/>
    </xf>
    <xf numFmtId="9" fontId="36" fillId="4" borderId="2" xfId="0" applyNumberFormat="1" applyFont="1" applyFill="1" applyBorder="1"/>
    <xf numFmtId="49" fontId="35" fillId="4" borderId="15" xfId="0" applyNumberFormat="1" applyFont="1" applyFill="1" applyBorder="1" applyAlignment="1">
      <alignment horizontal="right" vertical="center"/>
    </xf>
    <xf numFmtId="174" fontId="35" fillId="4" borderId="15" xfId="0" applyNumberFormat="1" applyFont="1" applyFill="1" applyBorder="1" applyAlignment="1">
      <alignment horizontal="right" vertical="center"/>
    </xf>
    <xf numFmtId="9" fontId="36" fillId="4" borderId="15" xfId="0" applyNumberFormat="1" applyFont="1" applyFill="1" applyBorder="1"/>
    <xf numFmtId="10" fontId="9" fillId="0" borderId="0" xfId="0" applyNumberFormat="1" applyFont="1"/>
    <xf numFmtId="9" fontId="12" fillId="0" borderId="0" xfId="0" applyNumberFormat="1" applyFont="1" applyAlignment="1">
      <alignment horizontal="right"/>
    </xf>
    <xf numFmtId="41" fontId="12" fillId="0" borderId="5" xfId="0" applyNumberFormat="1" applyFont="1" applyBorder="1"/>
    <xf numFmtId="41" fontId="12" fillId="0" borderId="0" xfId="0" applyNumberFormat="1" applyFont="1"/>
    <xf numFmtId="171" fontId="12" fillId="0" borderId="5" xfId="0" applyNumberFormat="1" applyFont="1" applyBorder="1" applyAlignment="1">
      <alignment horizontal="right"/>
    </xf>
    <xf numFmtId="171" fontId="12" fillId="0" borderId="0" xfId="0" applyNumberFormat="1" applyFont="1" applyAlignment="1">
      <alignment horizontal="right"/>
    </xf>
    <xf numFmtId="0" fontId="37" fillId="0" borderId="0" xfId="0" applyFont="1" applyAlignment="1">
      <alignment horizontal="right"/>
    </xf>
    <xf numFmtId="41" fontId="38" fillId="0" borderId="0" xfId="0" applyNumberFormat="1" applyFont="1" applyAlignment="1">
      <alignment horizontal="right"/>
    </xf>
    <xf numFmtId="43" fontId="9" fillId="0" borderId="0" xfId="0" applyNumberFormat="1" applyFont="1"/>
    <xf numFmtId="41" fontId="9" fillId="0" borderId="0" xfId="0" applyNumberFormat="1" applyFont="1"/>
    <xf numFmtId="173" fontId="9" fillId="0" borderId="0" xfId="0" applyNumberFormat="1" applyFont="1" applyAlignment="1">
      <alignment horizontal="left" indent="1"/>
    </xf>
    <xf numFmtId="0" fontId="39" fillId="0" borderId="0" xfId="0" applyFont="1"/>
    <xf numFmtId="0" fontId="40" fillId="0" borderId="0" xfId="0" applyFont="1" applyAlignment="1">
      <alignment horizontal="right"/>
    </xf>
    <xf numFmtId="0" fontId="41" fillId="4" borderId="15" xfId="0" applyFont="1" applyFill="1" applyBorder="1" applyAlignment="1">
      <alignment horizontal="center" vertical="center"/>
    </xf>
    <xf numFmtId="0" fontId="18" fillId="0" borderId="15" xfId="0" applyFont="1" applyBorder="1"/>
    <xf numFmtId="0" fontId="9" fillId="0" borderId="0" xfId="0" applyFont="1" applyAlignment="1">
      <alignment horizontal="left" vertical="center" indent="1"/>
    </xf>
    <xf numFmtId="0" fontId="9" fillId="0" borderId="0" xfId="0" applyFont="1" applyAlignment="1">
      <alignment horizontal="right" vertical="center"/>
    </xf>
    <xf numFmtId="180" fontId="9" fillId="0" borderId="0" xfId="0" applyNumberFormat="1" applyFont="1" applyAlignment="1">
      <alignment horizontal="right" vertical="center"/>
    </xf>
    <xf numFmtId="0" fontId="4" fillId="0" borderId="17" xfId="0" applyFont="1" applyBorder="1"/>
    <xf numFmtId="0" fontId="12" fillId="0" borderId="0" xfId="0" applyFont="1" applyAlignment="1">
      <alignment horizontal="left" vertical="center" indent="1"/>
    </xf>
    <xf numFmtId="180" fontId="12" fillId="0" borderId="0" xfId="0" applyNumberFormat="1" applyFont="1" applyAlignment="1">
      <alignment horizontal="right" vertical="center"/>
    </xf>
    <xf numFmtId="0" fontId="23" fillId="0" borderId="0" xfId="0" applyFont="1" applyAlignment="1">
      <alignment horizontal="left" vertical="center" indent="1"/>
    </xf>
    <xf numFmtId="0" fontId="42" fillId="0" borderId="0" xfId="0" applyFont="1" applyAlignment="1">
      <alignment horizontal="right" vertical="center"/>
    </xf>
    <xf numFmtId="9" fontId="42" fillId="0" borderId="0" xfId="0" applyNumberFormat="1" applyFont="1" applyAlignment="1">
      <alignment horizontal="right" vertical="center"/>
    </xf>
    <xf numFmtId="181" fontId="9" fillId="0" borderId="0" xfId="0" applyNumberFormat="1" applyFont="1" applyAlignment="1">
      <alignment horizontal="right" vertical="center"/>
    </xf>
    <xf numFmtId="174" fontId="42" fillId="0" borderId="0" xfId="0" applyNumberFormat="1" applyFont="1" applyAlignment="1">
      <alignment horizontal="right" vertical="center"/>
    </xf>
    <xf numFmtId="0" fontId="12" fillId="0" borderId="8" xfId="0" applyFont="1" applyBorder="1" applyAlignment="1">
      <alignment horizontal="left" vertical="center" indent="1"/>
    </xf>
    <xf numFmtId="0" fontId="12" fillId="0" borderId="8" xfId="0" applyFont="1" applyBorder="1" applyAlignment="1">
      <alignment horizontal="right" vertical="center"/>
    </xf>
    <xf numFmtId="180" fontId="12" fillId="0" borderId="8" xfId="0" applyNumberFormat="1" applyFont="1" applyBorder="1" applyAlignment="1">
      <alignment horizontal="right" vertical="center"/>
    </xf>
    <xf numFmtId="177" fontId="9" fillId="0" borderId="0" xfId="0" applyNumberFormat="1" applyFont="1" applyAlignment="1">
      <alignment horizontal="center" vertical="center"/>
    </xf>
    <xf numFmtId="0" fontId="43" fillId="0" borderId="0" xfId="0" applyFont="1" applyAlignment="1">
      <alignment horizontal="left" vertical="center"/>
    </xf>
    <xf numFmtId="0" fontId="43" fillId="0" borderId="0" xfId="0" applyFont="1" applyAlignment="1">
      <alignment horizontal="right" vertical="center"/>
    </xf>
    <xf numFmtId="4" fontId="43" fillId="0" borderId="0" xfId="0" applyNumberFormat="1" applyFont="1" applyAlignment="1">
      <alignment horizontal="right"/>
    </xf>
    <xf numFmtId="0" fontId="43" fillId="0" borderId="0" xfId="0" applyFont="1"/>
    <xf numFmtId="167" fontId="5" fillId="0" borderId="0" xfId="0" applyNumberFormat="1" applyFont="1" applyAlignment="1">
      <alignment horizontal="right"/>
    </xf>
    <xf numFmtId="181" fontId="4" fillId="0" borderId="0" xfId="0" applyNumberFormat="1" applyFont="1" applyAlignment="1">
      <alignment horizontal="right" vertical="center"/>
    </xf>
    <xf numFmtId="0" fontId="5" fillId="0" borderId="8" xfId="0" applyFont="1" applyBorder="1" applyAlignment="1">
      <alignment horizontal="left"/>
    </xf>
    <xf numFmtId="37" fontId="5" fillId="0" borderId="8" xfId="0" applyNumberFormat="1" applyFont="1" applyBorder="1" applyAlignment="1">
      <alignment horizontal="right"/>
    </xf>
    <xf numFmtId="181" fontId="5" fillId="0" borderId="8" xfId="0" applyNumberFormat="1" applyFont="1" applyBorder="1" applyAlignment="1">
      <alignment horizontal="right"/>
    </xf>
    <xf numFmtId="37" fontId="4" fillId="0" borderId="0" xfId="0" applyNumberFormat="1" applyFont="1"/>
    <xf numFmtId="177" fontId="4" fillId="0" borderId="0" xfId="0" applyNumberFormat="1" applyFont="1"/>
    <xf numFmtId="9" fontId="4" fillId="0" borderId="0" xfId="0" applyNumberFormat="1" applyFont="1"/>
    <xf numFmtId="0" fontId="41" fillId="4" borderId="19" xfId="0" applyFont="1" applyFill="1" applyBorder="1" applyAlignment="1">
      <alignment horizontal="center" vertical="center"/>
    </xf>
    <xf numFmtId="0" fontId="5" fillId="12" borderId="2" xfId="0" applyFont="1" applyFill="1" applyBorder="1" applyAlignment="1">
      <alignment horizontal="left" vertical="center"/>
    </xf>
    <xf numFmtId="0" fontId="12" fillId="0" borderId="9" xfId="0" applyFont="1" applyBorder="1" applyAlignment="1">
      <alignment horizontal="left" vertical="center" indent="1"/>
    </xf>
    <xf numFmtId="0" fontId="12" fillId="0" borderId="9" xfId="0" applyFont="1" applyBorder="1" applyAlignment="1">
      <alignment horizontal="right" vertical="center"/>
    </xf>
    <xf numFmtId="177" fontId="12" fillId="0" borderId="9" xfId="0" applyNumberFormat="1" applyFont="1" applyBorder="1" applyAlignment="1">
      <alignment horizontal="center" vertical="center"/>
    </xf>
    <xf numFmtId="0" fontId="4" fillId="0" borderId="0" xfId="0" applyFont="1" applyAlignment="1">
      <alignment horizontal="left" vertical="center"/>
    </xf>
    <xf numFmtId="0" fontId="44" fillId="0" borderId="0" xfId="0" applyFont="1" applyAlignment="1">
      <alignment horizontal="right" vertical="center"/>
    </xf>
    <xf numFmtId="0" fontId="12" fillId="6" borderId="2" xfId="0" applyFont="1" applyFill="1" applyBorder="1" applyAlignment="1">
      <alignment horizontal="left" vertical="center"/>
    </xf>
    <xf numFmtId="0" fontId="12" fillId="6" borderId="2" xfId="0" applyFont="1" applyFill="1" applyBorder="1" applyAlignment="1">
      <alignment horizontal="right" vertical="center"/>
    </xf>
    <xf numFmtId="178" fontId="4" fillId="0" borderId="0" xfId="0" applyNumberFormat="1" applyFont="1"/>
    <xf numFmtId="0" fontId="9" fillId="0" borderId="0" xfId="0" applyFont="1" applyAlignment="1">
      <alignment vertical="center"/>
    </xf>
    <xf numFmtId="9" fontId="9" fillId="0" borderId="0" xfId="0" applyNumberFormat="1" applyFont="1" applyAlignment="1">
      <alignment vertical="center"/>
    </xf>
    <xf numFmtId="0" fontId="9" fillId="0" borderId="0" xfId="0" applyFont="1" applyAlignment="1">
      <alignment horizontal="left" vertical="center"/>
    </xf>
    <xf numFmtId="9" fontId="9" fillId="0" borderId="0" xfId="0" applyNumberFormat="1" applyFont="1" applyAlignment="1">
      <alignment horizontal="right" vertical="center"/>
    </xf>
    <xf numFmtId="4" fontId="9" fillId="0" borderId="0" xfId="0" applyNumberFormat="1" applyFont="1" applyAlignment="1">
      <alignment horizontal="right" vertical="center"/>
    </xf>
    <xf numFmtId="4" fontId="9" fillId="0" borderId="0" xfId="0" applyNumberFormat="1" applyFont="1" applyAlignment="1">
      <alignment vertical="center"/>
    </xf>
    <xf numFmtId="177" fontId="9" fillId="0" borderId="0" xfId="0" applyNumberFormat="1" applyFont="1" applyAlignment="1">
      <alignment horizontal="right" vertical="center"/>
    </xf>
    <xf numFmtId="184" fontId="9" fillId="0" borderId="0" xfId="0" applyNumberFormat="1" applyFont="1" applyAlignment="1">
      <alignment horizontal="right" vertical="center"/>
    </xf>
    <xf numFmtId="0" fontId="9" fillId="6" borderId="2" xfId="0" applyFont="1" applyFill="1" applyBorder="1"/>
    <xf numFmtId="0" fontId="46" fillId="0" borderId="0" xfId="0" applyFont="1" applyAlignment="1">
      <alignment vertical="center"/>
    </xf>
    <xf numFmtId="0" fontId="12" fillId="0" borderId="0" xfId="0" applyFont="1" applyAlignment="1">
      <alignment horizontal="left" vertical="center"/>
    </xf>
    <xf numFmtId="0" fontId="12" fillId="0" borderId="0" xfId="0" applyFont="1" applyAlignment="1">
      <alignment vertical="center"/>
    </xf>
    <xf numFmtId="0" fontId="47" fillId="0" borderId="0" xfId="0" applyFont="1" applyAlignment="1">
      <alignment horizontal="left" vertical="center"/>
    </xf>
    <xf numFmtId="0" fontId="48" fillId="0" borderId="0" xfId="0" applyFont="1" applyAlignment="1">
      <alignment horizontal="left" vertical="center" wrapText="1"/>
    </xf>
    <xf numFmtId="0" fontId="9" fillId="0" borderId="0" xfId="0" applyFont="1" applyAlignment="1">
      <alignment horizontal="left" vertical="center" wrapText="1"/>
    </xf>
    <xf numFmtId="0" fontId="47" fillId="0" borderId="0" xfId="0" applyFont="1" applyAlignment="1">
      <alignment horizontal="left" vertical="center" wrapText="1"/>
    </xf>
    <xf numFmtId="0" fontId="49" fillId="8" borderId="2" xfId="0" applyFont="1" applyFill="1" applyBorder="1" applyAlignment="1">
      <alignment horizontal="left" vertical="center" wrapText="1"/>
    </xf>
    <xf numFmtId="0" fontId="4" fillId="0" borderId="10" xfId="0" applyFont="1" applyBorder="1"/>
    <xf numFmtId="0" fontId="4" fillId="0" borderId="11" xfId="0" applyFont="1" applyBorder="1"/>
    <xf numFmtId="0" fontId="4" fillId="0" borderId="0" xfId="0" applyFont="1" applyAlignment="1">
      <alignment wrapText="1"/>
    </xf>
    <xf numFmtId="0" fontId="4" fillId="0" borderId="12" xfId="0" applyFont="1" applyBorder="1"/>
    <xf numFmtId="0" fontId="4" fillId="0" borderId="13" xfId="0" applyFont="1" applyBorder="1"/>
    <xf numFmtId="0" fontId="4" fillId="7" borderId="2" xfId="0" applyFont="1" applyFill="1" applyBorder="1"/>
    <xf numFmtId="0" fontId="4" fillId="7" borderId="3" xfId="0" applyFont="1" applyFill="1" applyBorder="1"/>
    <xf numFmtId="17" fontId="4" fillId="7" borderId="3" xfId="0" applyNumberFormat="1" applyFont="1" applyFill="1" applyBorder="1"/>
    <xf numFmtId="0" fontId="4" fillId="0" borderId="3" xfId="0" applyFont="1" applyBorder="1"/>
    <xf numFmtId="3" fontId="4" fillId="0" borderId="3" xfId="0" applyNumberFormat="1" applyFont="1" applyBorder="1"/>
    <xf numFmtId="3" fontId="4" fillId="0" borderId="15" xfId="0" applyNumberFormat="1" applyFont="1" applyBorder="1"/>
    <xf numFmtId="171" fontId="4" fillId="0" borderId="3" xfId="0" applyNumberFormat="1" applyFont="1" applyBorder="1"/>
    <xf numFmtId="175" fontId="4" fillId="0" borderId="3" xfId="0" applyNumberFormat="1" applyFont="1" applyBorder="1"/>
    <xf numFmtId="0" fontId="4" fillId="6" borderId="3" xfId="0" applyFont="1" applyFill="1" applyBorder="1"/>
    <xf numFmtId="4" fontId="4" fillId="0" borderId="3" xfId="0" applyNumberFormat="1" applyFont="1" applyBorder="1"/>
    <xf numFmtId="169" fontId="41" fillId="4" borderId="3" xfId="0" applyNumberFormat="1" applyFont="1" applyFill="1" applyBorder="1" applyAlignment="1">
      <alignment horizontal="center"/>
    </xf>
    <xf numFmtId="180" fontId="12" fillId="0" borderId="5" xfId="0" applyNumberFormat="1" applyFont="1" applyBorder="1"/>
    <xf numFmtId="165" fontId="9" fillId="0" borderId="0" xfId="0" applyNumberFormat="1" applyFont="1"/>
    <xf numFmtId="180" fontId="9" fillId="0" borderId="0" xfId="0" applyNumberFormat="1" applyFont="1" applyAlignment="1">
      <alignment horizontal="right"/>
    </xf>
    <xf numFmtId="0" fontId="12" fillId="0" borderId="5" xfId="0" applyFont="1" applyBorder="1"/>
    <xf numFmtId="180" fontId="9" fillId="0" borderId="5" xfId="0" applyNumberFormat="1" applyFont="1" applyBorder="1"/>
    <xf numFmtId="0" fontId="9" fillId="4" borderId="2" xfId="0" applyFont="1" applyFill="1" applyBorder="1"/>
    <xf numFmtId="180" fontId="9" fillId="0" borderId="0" xfId="0" applyNumberFormat="1" applyFont="1"/>
    <xf numFmtId="180" fontId="12" fillId="0" borderId="0" xfId="0" applyNumberFormat="1" applyFont="1"/>
    <xf numFmtId="177" fontId="12" fillId="0" borderId="0" xfId="0" applyNumberFormat="1" applyFont="1"/>
    <xf numFmtId="3" fontId="12" fillId="0" borderId="0" xfId="0" applyNumberFormat="1" applyFont="1"/>
    <xf numFmtId="176" fontId="9" fillId="4" borderId="2" xfId="0" applyNumberFormat="1" applyFont="1" applyFill="1" applyBorder="1"/>
    <xf numFmtId="0" fontId="9" fillId="0" borderId="0" xfId="0" applyFont="1" applyAlignment="1">
      <alignment vertical="top"/>
    </xf>
    <xf numFmtId="177" fontId="9" fillId="4" borderId="2" xfId="0" applyNumberFormat="1" applyFont="1" applyFill="1" applyBorder="1"/>
    <xf numFmtId="180" fontId="9" fillId="0" borderId="2" xfId="0" applyNumberFormat="1" applyFont="1" applyBorder="1" applyAlignment="1">
      <alignment horizontal="right"/>
    </xf>
    <xf numFmtId="176" fontId="9" fillId="4" borderId="16" xfId="0" applyNumberFormat="1" applyFont="1" applyFill="1" applyBorder="1"/>
    <xf numFmtId="177" fontId="9" fillId="4" borderId="16" xfId="0" applyNumberFormat="1" applyFont="1" applyFill="1" applyBorder="1"/>
    <xf numFmtId="180" fontId="9" fillId="0" borderId="16" xfId="0" applyNumberFormat="1" applyFont="1" applyBorder="1" applyAlignment="1">
      <alignment horizontal="right"/>
    </xf>
    <xf numFmtId="176" fontId="9" fillId="4" borderId="2" xfId="0" quotePrefix="1" applyNumberFormat="1" applyFont="1" applyFill="1" applyBorder="1"/>
    <xf numFmtId="0" fontId="4" fillId="0" borderId="16" xfId="0" applyFont="1" applyBorder="1"/>
    <xf numFmtId="0" fontId="4" fillId="0" borderId="16" xfId="0" applyFont="1" applyBorder="1" applyAlignment="1">
      <alignment horizontal="right"/>
    </xf>
    <xf numFmtId="180" fontId="9" fillId="0" borderId="16" xfId="0" applyNumberFormat="1" applyFont="1" applyBorder="1"/>
    <xf numFmtId="0" fontId="4" fillId="0" borderId="15" xfId="0" applyFont="1" applyBorder="1" applyAlignment="1">
      <alignment horizontal="right"/>
    </xf>
    <xf numFmtId="180" fontId="9" fillId="0" borderId="15" xfId="0" applyNumberFormat="1" applyFont="1" applyBorder="1"/>
    <xf numFmtId="0" fontId="53" fillId="14" borderId="15" xfId="0" applyFont="1" applyFill="1" applyBorder="1" applyAlignment="1">
      <alignment horizontal="center"/>
    </xf>
    <xf numFmtId="0" fontId="53" fillId="14" borderId="15" xfId="0" applyFont="1" applyFill="1" applyBorder="1" applyAlignment="1">
      <alignment horizontal="left" indent="1"/>
    </xf>
    <xf numFmtId="0" fontId="53" fillId="14" borderId="15" xfId="0" applyFont="1" applyFill="1" applyBorder="1"/>
    <xf numFmtId="0" fontId="54" fillId="14" borderId="15" xfId="0" applyFont="1" applyFill="1" applyBorder="1"/>
    <xf numFmtId="0" fontId="54" fillId="14" borderId="15" xfId="0" applyFont="1" applyFill="1" applyBorder="1" applyAlignment="1">
      <alignment horizontal="center"/>
    </xf>
    <xf numFmtId="0" fontId="54" fillId="14" borderId="15" xfId="0" applyFont="1" applyFill="1" applyBorder="1" applyAlignment="1">
      <alignment horizontal="left" indent="1"/>
    </xf>
    <xf numFmtId="0" fontId="55" fillId="14" borderId="15" xfId="0" applyFont="1" applyFill="1" applyBorder="1"/>
    <xf numFmtId="0" fontId="55" fillId="14" borderId="15" xfId="0" applyFont="1" applyFill="1" applyBorder="1" applyAlignment="1">
      <alignment horizontal="center"/>
    </xf>
    <xf numFmtId="0" fontId="55" fillId="14" borderId="15" xfId="0" applyFont="1" applyFill="1" applyBorder="1" applyAlignment="1">
      <alignment horizontal="left" indent="1"/>
    </xf>
    <xf numFmtId="0" fontId="9" fillId="0" borderId="15" xfId="0" applyFont="1" applyBorder="1" applyAlignment="1">
      <alignment horizontal="left"/>
    </xf>
    <xf numFmtId="0" fontId="54" fillId="14" borderId="23" xfId="0" applyFont="1" applyFill="1" applyBorder="1"/>
    <xf numFmtId="0" fontId="54" fillId="14" borderId="23" xfId="0" applyFont="1" applyFill="1" applyBorder="1" applyAlignment="1">
      <alignment horizontal="center"/>
    </xf>
    <xf numFmtId="0" fontId="54" fillId="14" borderId="23" xfId="0" applyFont="1" applyFill="1" applyBorder="1" applyAlignment="1">
      <alignment horizontal="left" indent="1"/>
    </xf>
    <xf numFmtId="0" fontId="50" fillId="15" borderId="15" xfId="0" applyFont="1" applyFill="1" applyBorder="1" applyAlignment="1">
      <alignment vertical="center"/>
    </xf>
    <xf numFmtId="0" fontId="18" fillId="15" borderId="2" xfId="0" applyFont="1" applyFill="1" applyBorder="1" applyAlignment="1">
      <alignment vertical="center"/>
    </xf>
    <xf numFmtId="170" fontId="18" fillId="15" borderId="2" xfId="0" applyNumberFormat="1" applyFont="1" applyFill="1" applyBorder="1" applyAlignment="1">
      <alignment horizontal="right"/>
    </xf>
    <xf numFmtId="0" fontId="18" fillId="15" borderId="15" xfId="0" applyFont="1" applyFill="1" applyBorder="1" applyAlignment="1">
      <alignment vertical="center"/>
    </xf>
    <xf numFmtId="169" fontId="18" fillId="15" borderId="2" xfId="0" applyNumberFormat="1" applyFont="1" applyFill="1" applyBorder="1" applyAlignment="1">
      <alignment horizontal="right"/>
    </xf>
    <xf numFmtId="0" fontId="18" fillId="15" borderId="4" xfId="0" applyFont="1" applyFill="1" applyBorder="1" applyAlignment="1">
      <alignment vertical="center"/>
    </xf>
    <xf numFmtId="0" fontId="18" fillId="15" borderId="14" xfId="0" applyFont="1" applyFill="1" applyBorder="1" applyAlignment="1">
      <alignment vertical="center"/>
    </xf>
    <xf numFmtId="0" fontId="51" fillId="15" borderId="4" xfId="0" applyFont="1" applyFill="1" applyBorder="1" applyAlignment="1">
      <alignment horizontal="right" vertical="center"/>
    </xf>
    <xf numFmtId="17" fontId="18" fillId="15" borderId="4" xfId="0" applyNumberFormat="1" applyFont="1" applyFill="1" applyBorder="1" applyAlignment="1">
      <alignment vertical="center"/>
    </xf>
    <xf numFmtId="15" fontId="18" fillId="15" borderId="4" xfId="0" applyNumberFormat="1" applyFont="1" applyFill="1" applyBorder="1" applyAlignment="1">
      <alignment vertical="center"/>
    </xf>
    <xf numFmtId="0" fontId="5" fillId="0" borderId="15" xfId="0" applyFont="1" applyBorder="1" applyAlignment="1">
      <alignment horizontal="left"/>
    </xf>
    <xf numFmtId="0" fontId="4" fillId="0" borderId="15" xfId="0" applyFont="1" applyBorder="1" applyAlignment="1">
      <alignment horizontal="left"/>
    </xf>
    <xf numFmtId="171" fontId="4" fillId="0" borderId="15" xfId="0" applyNumberFormat="1" applyFont="1" applyBorder="1"/>
    <xf numFmtId="0" fontId="32" fillId="0" borderId="15" xfId="0" applyFont="1" applyBorder="1" applyAlignment="1">
      <alignment horizontal="right"/>
    </xf>
    <xf numFmtId="171" fontId="4" fillId="0" borderId="15" xfId="0" applyNumberFormat="1" applyFont="1" applyBorder="1" applyAlignment="1">
      <alignment horizontal="right"/>
    </xf>
    <xf numFmtId="0" fontId="9" fillId="0" borderId="15" xfId="0" applyFont="1" applyBorder="1" applyAlignment="1">
      <alignment horizontal="left" indent="1"/>
    </xf>
    <xf numFmtId="0" fontId="57" fillId="0" borderId="0" xfId="0" applyFont="1" applyAlignment="1">
      <alignment horizontal="left" vertical="center"/>
    </xf>
    <xf numFmtId="0" fontId="12" fillId="0" borderId="15" xfId="0" applyFont="1" applyBorder="1" applyAlignment="1">
      <alignment horizontal="right"/>
    </xf>
    <xf numFmtId="171" fontId="9" fillId="0" borderId="15" xfId="0" applyNumberFormat="1" applyFont="1" applyBorder="1" applyAlignment="1">
      <alignment horizontal="right"/>
    </xf>
    <xf numFmtId="0" fontId="12" fillId="16" borderId="18" xfId="0" applyFont="1" applyFill="1" applyBorder="1"/>
    <xf numFmtId="0" fontId="5" fillId="17" borderId="2" xfId="0" applyFont="1" applyFill="1" applyBorder="1" applyAlignment="1">
      <alignment horizontal="left" vertical="center"/>
    </xf>
    <xf numFmtId="0" fontId="5" fillId="17" borderId="2" xfId="0" applyFont="1" applyFill="1" applyBorder="1" applyAlignment="1">
      <alignment horizontal="right" vertical="center"/>
    </xf>
    <xf numFmtId="10" fontId="22" fillId="0" borderId="0" xfId="0" applyNumberFormat="1" applyFont="1" applyAlignment="1">
      <alignment horizontal="left"/>
    </xf>
    <xf numFmtId="10" fontId="23" fillId="0" borderId="0" xfId="0" applyNumberFormat="1" applyFont="1" applyAlignment="1">
      <alignment horizontal="left"/>
    </xf>
    <xf numFmtId="0" fontId="17" fillId="0" borderId="0" xfId="0" applyFont="1" applyAlignment="1">
      <alignment horizontal="left"/>
    </xf>
    <xf numFmtId="0" fontId="9" fillId="6" borderId="2" xfId="0" applyFont="1" applyFill="1" applyBorder="1" applyAlignment="1">
      <alignment horizontal="center"/>
    </xf>
    <xf numFmtId="0" fontId="12" fillId="0" borderId="24" xfId="0" applyFont="1" applyBorder="1" applyAlignment="1">
      <alignment horizontal="right" vertical="center"/>
    </xf>
    <xf numFmtId="0" fontId="5" fillId="0" borderId="16" xfId="0" applyFont="1" applyBorder="1" applyAlignment="1">
      <alignment horizontal="left"/>
    </xf>
    <xf numFmtId="171" fontId="4" fillId="0" borderId="16" xfId="0" applyNumberFormat="1" applyFont="1" applyBorder="1"/>
    <xf numFmtId="9" fontId="36" fillId="4" borderId="2" xfId="0" applyNumberFormat="1" applyFont="1" applyFill="1" applyBorder="1" applyAlignment="1">
      <alignment horizontal="right"/>
    </xf>
    <xf numFmtId="0" fontId="12" fillId="11" borderId="20" xfId="0" applyFont="1" applyFill="1" applyBorder="1" applyAlignment="1">
      <alignment horizontal="left"/>
    </xf>
    <xf numFmtId="0" fontId="5" fillId="0" borderId="0" xfId="0" applyFont="1" applyAlignment="1">
      <alignment horizontal="center"/>
    </xf>
    <xf numFmtId="17" fontId="12" fillId="3" borderId="20" xfId="3" applyNumberFormat="1" applyFont="1" applyFill="1" applyBorder="1" applyAlignment="1">
      <alignment vertical="center"/>
    </xf>
    <xf numFmtId="0" fontId="56" fillId="0" borderId="0" xfId="0" applyFont="1"/>
    <xf numFmtId="170" fontId="9" fillId="3" borderId="15" xfId="3" applyNumberFormat="1" applyFont="1" applyFill="1" applyAlignment="1">
      <alignment horizontal="right"/>
    </xf>
    <xf numFmtId="169" fontId="9" fillId="3" borderId="15" xfId="3" applyNumberFormat="1" applyFont="1" applyFill="1" applyAlignment="1">
      <alignment horizontal="right"/>
    </xf>
    <xf numFmtId="0" fontId="9" fillId="3" borderId="15" xfId="3" applyFont="1" applyFill="1" applyAlignment="1">
      <alignment vertical="center"/>
    </xf>
    <xf numFmtId="17" fontId="12" fillId="3" borderId="14" xfId="3" applyNumberFormat="1" applyFont="1" applyFill="1" applyBorder="1" applyAlignment="1">
      <alignment vertical="center"/>
    </xf>
    <xf numFmtId="0" fontId="7" fillId="0" borderId="15" xfId="5" applyFont="1" applyBorder="1"/>
    <xf numFmtId="0" fontId="4" fillId="0" borderId="15" xfId="3" applyFont="1" applyAlignment="1">
      <alignment horizontal="right"/>
    </xf>
    <xf numFmtId="0" fontId="4" fillId="0" borderId="15" xfId="3" applyFont="1"/>
    <xf numFmtId="0" fontId="62" fillId="0" borderId="15" xfId="3" applyFont="1"/>
    <xf numFmtId="0" fontId="12" fillId="3" borderId="21" xfId="3" applyFont="1" applyFill="1" applyBorder="1"/>
    <xf numFmtId="0" fontId="12" fillId="3" borderId="20" xfId="3" applyFont="1" applyFill="1" applyBorder="1"/>
    <xf numFmtId="0" fontId="12" fillId="0" borderId="15" xfId="3" applyFont="1" applyAlignment="1">
      <alignment horizontal="left"/>
    </xf>
    <xf numFmtId="0" fontId="9" fillId="0" borderId="15" xfId="3" applyFont="1" applyAlignment="1">
      <alignment horizontal="left" indent="1"/>
    </xf>
    <xf numFmtId="175" fontId="10" fillId="18" borderId="25" xfId="3" applyNumberFormat="1" applyFont="1" applyFill="1" applyBorder="1" applyAlignment="1">
      <alignment horizontal="right"/>
    </xf>
    <xf numFmtId="175" fontId="10" fillId="18" borderId="26" xfId="3" applyNumberFormat="1" applyFont="1" applyFill="1" applyBorder="1" applyAlignment="1">
      <alignment horizontal="right"/>
    </xf>
    <xf numFmtId="175" fontId="10" fillId="18" borderId="44" xfId="3" applyNumberFormat="1" applyFont="1" applyFill="1" applyBorder="1" applyAlignment="1">
      <alignment horizontal="right"/>
    </xf>
    <xf numFmtId="175" fontId="10" fillId="18" borderId="31" xfId="3" applyNumberFormat="1" applyFont="1" applyFill="1" applyBorder="1" applyAlignment="1">
      <alignment horizontal="right"/>
    </xf>
    <xf numFmtId="175" fontId="10" fillId="18" borderId="32" xfId="3" applyNumberFormat="1" applyFont="1" applyFill="1" applyBorder="1" applyAlignment="1">
      <alignment horizontal="right"/>
    </xf>
    <xf numFmtId="171" fontId="12" fillId="0" borderId="15" xfId="3" applyNumberFormat="1" applyFont="1"/>
    <xf numFmtId="0" fontId="9" fillId="0" borderId="15" xfId="3" applyFont="1"/>
    <xf numFmtId="175" fontId="10" fillId="18" borderId="48" xfId="3" applyNumberFormat="1" applyFont="1" applyFill="1" applyBorder="1" applyAlignment="1">
      <alignment horizontal="right"/>
    </xf>
    <xf numFmtId="175" fontId="10" fillId="18" borderId="46" xfId="3" applyNumberFormat="1" applyFont="1" applyFill="1" applyBorder="1" applyAlignment="1">
      <alignment horizontal="right"/>
    </xf>
    <xf numFmtId="175" fontId="10" fillId="18" borderId="49" xfId="3" applyNumberFormat="1" applyFont="1" applyFill="1" applyBorder="1" applyAlignment="1">
      <alignment horizontal="right"/>
    </xf>
    <xf numFmtId="175" fontId="10" fillId="18" borderId="47" xfId="3" applyNumberFormat="1" applyFont="1" applyFill="1" applyBorder="1" applyAlignment="1">
      <alignment horizontal="right"/>
    </xf>
    <xf numFmtId="175" fontId="10" fillId="18" borderId="50" xfId="3" applyNumberFormat="1" applyFont="1" applyFill="1" applyBorder="1" applyAlignment="1">
      <alignment horizontal="right"/>
    </xf>
    <xf numFmtId="0" fontId="12" fillId="0" borderId="16" xfId="3" applyFont="1" applyBorder="1" applyAlignment="1">
      <alignment horizontal="left" indent="1"/>
    </xf>
    <xf numFmtId="43" fontId="10" fillId="18" borderId="25" xfId="3" applyNumberFormat="1" applyFont="1" applyFill="1" applyBorder="1" applyAlignment="1">
      <alignment horizontal="right"/>
    </xf>
    <xf numFmtId="43" fontId="10" fillId="18" borderId="26" xfId="3" applyNumberFormat="1" applyFont="1" applyFill="1" applyBorder="1" applyAlignment="1">
      <alignment horizontal="right"/>
    </xf>
    <xf numFmtId="43" fontId="10" fillId="18" borderId="27" xfId="3" applyNumberFormat="1" applyFont="1" applyFill="1" applyBorder="1" applyAlignment="1">
      <alignment horizontal="right"/>
    </xf>
    <xf numFmtId="43" fontId="10" fillId="18" borderId="28" xfId="3" applyNumberFormat="1" applyFont="1" applyFill="1" applyBorder="1" applyAlignment="1">
      <alignment horizontal="right"/>
    </xf>
    <xf numFmtId="43" fontId="10" fillId="18" borderId="29" xfId="3" applyNumberFormat="1" applyFont="1" applyFill="1" applyBorder="1" applyAlignment="1">
      <alignment horizontal="right"/>
    </xf>
    <xf numFmtId="175" fontId="10" fillId="18" borderId="29" xfId="3" applyNumberFormat="1" applyFont="1" applyFill="1" applyBorder="1" applyAlignment="1">
      <alignment horizontal="right"/>
    </xf>
    <xf numFmtId="43" fontId="10" fillId="18" borderId="30" xfId="3" applyNumberFormat="1" applyFont="1" applyFill="1" applyBorder="1" applyAlignment="1">
      <alignment horizontal="right"/>
    </xf>
    <xf numFmtId="43" fontId="10" fillId="18" borderId="31" xfId="3" applyNumberFormat="1" applyFont="1" applyFill="1" applyBorder="1" applyAlignment="1">
      <alignment horizontal="right"/>
    </xf>
    <xf numFmtId="43" fontId="10" fillId="18" borderId="32" xfId="3" applyNumberFormat="1" applyFont="1" applyFill="1" applyBorder="1" applyAlignment="1">
      <alignment horizontal="right"/>
    </xf>
    <xf numFmtId="43" fontId="10" fillId="18" borderId="33" xfId="3" applyNumberFormat="1" applyFont="1" applyFill="1" applyBorder="1" applyAlignment="1">
      <alignment horizontal="right"/>
    </xf>
    <xf numFmtId="43" fontId="10" fillId="18" borderId="35" xfId="3" applyNumberFormat="1" applyFont="1" applyFill="1" applyBorder="1" applyAlignment="1">
      <alignment horizontal="right"/>
    </xf>
    <xf numFmtId="43" fontId="10" fillId="18" borderId="36" xfId="3" applyNumberFormat="1" applyFont="1" applyFill="1" applyBorder="1" applyAlignment="1">
      <alignment horizontal="right"/>
    </xf>
    <xf numFmtId="175" fontId="10" fillId="18" borderId="34" xfId="3" applyNumberFormat="1" applyFont="1" applyFill="1" applyBorder="1" applyAlignment="1">
      <alignment horizontal="right"/>
    </xf>
    <xf numFmtId="175" fontId="10" fillId="18" borderId="35" xfId="3" applyNumberFormat="1" applyFont="1" applyFill="1" applyBorder="1" applyAlignment="1">
      <alignment horizontal="right"/>
    </xf>
    <xf numFmtId="0" fontId="9" fillId="0" borderId="15" xfId="3" applyFont="1" applyAlignment="1">
      <alignment horizontal="left" indent="2"/>
    </xf>
    <xf numFmtId="0" fontId="9" fillId="0" borderId="15" xfId="3" applyFont="1" applyAlignment="1">
      <alignment horizontal="right"/>
    </xf>
    <xf numFmtId="171" fontId="9" fillId="0" borderId="15" xfId="3" applyNumberFormat="1" applyFont="1" applyAlignment="1">
      <alignment horizontal="right"/>
    </xf>
    <xf numFmtId="49" fontId="35" fillId="4" borderId="15" xfId="3" applyNumberFormat="1" applyFont="1" applyFill="1" applyAlignment="1">
      <alignment horizontal="right" vertical="center"/>
    </xf>
    <xf numFmtId="176" fontId="9" fillId="4" borderId="15" xfId="3" applyNumberFormat="1" applyFont="1" applyFill="1"/>
    <xf numFmtId="176" fontId="9" fillId="0" borderId="15" xfId="3" applyNumberFormat="1" applyFont="1"/>
    <xf numFmtId="15" fontId="12" fillId="3" borderId="20" xfId="3" applyNumberFormat="1" applyFont="1" applyFill="1" applyBorder="1"/>
    <xf numFmtId="15" fontId="12" fillId="3" borderId="22" xfId="3" applyNumberFormat="1" applyFont="1" applyFill="1" applyBorder="1"/>
    <xf numFmtId="0" fontId="12" fillId="0" borderId="15" xfId="3" applyFont="1"/>
    <xf numFmtId="0" fontId="12" fillId="0" borderId="15" xfId="3" applyFont="1" applyAlignment="1">
      <alignment horizontal="right"/>
    </xf>
    <xf numFmtId="3" fontId="12" fillId="0" borderId="15" xfId="3" applyNumberFormat="1" applyFont="1" applyAlignment="1">
      <alignment horizontal="right"/>
    </xf>
    <xf numFmtId="0" fontId="11" fillId="0" borderId="15" xfId="3" applyFont="1" applyAlignment="1">
      <alignment horizontal="left"/>
    </xf>
    <xf numFmtId="0" fontId="11" fillId="0" borderId="15" xfId="3" applyFont="1" applyAlignment="1">
      <alignment horizontal="right"/>
    </xf>
    <xf numFmtId="175" fontId="11" fillId="18" borderId="25" xfId="3" applyNumberFormat="1" applyFont="1" applyFill="1" applyBorder="1" applyAlignment="1">
      <alignment horizontal="right"/>
    </xf>
    <xf numFmtId="175" fontId="11" fillId="18" borderId="26" xfId="3" applyNumberFormat="1" applyFont="1" applyFill="1" applyBorder="1" applyAlignment="1">
      <alignment horizontal="right"/>
    </xf>
    <xf numFmtId="175" fontId="11" fillId="18" borderId="27" xfId="3" applyNumberFormat="1" applyFont="1" applyFill="1" applyBorder="1" applyAlignment="1">
      <alignment horizontal="right"/>
    </xf>
    <xf numFmtId="0" fontId="9" fillId="0" borderId="15" xfId="3" applyFont="1" applyAlignment="1">
      <alignment horizontal="left"/>
    </xf>
    <xf numFmtId="175" fontId="10" fillId="18" borderId="28" xfId="3" applyNumberFormat="1" applyFont="1" applyFill="1" applyBorder="1" applyAlignment="1">
      <alignment horizontal="right"/>
    </xf>
    <xf numFmtId="175" fontId="10" fillId="18" borderId="30" xfId="3" applyNumberFormat="1" applyFont="1" applyFill="1" applyBorder="1" applyAlignment="1">
      <alignment horizontal="right"/>
    </xf>
    <xf numFmtId="175" fontId="10" fillId="18" borderId="33" xfId="3" applyNumberFormat="1" applyFont="1" applyFill="1" applyBorder="1" applyAlignment="1">
      <alignment horizontal="right"/>
    </xf>
    <xf numFmtId="0" fontId="12" fillId="0" borderId="7" xfId="3" applyFont="1" applyBorder="1" applyAlignment="1">
      <alignment horizontal="right"/>
    </xf>
    <xf numFmtId="41" fontId="12" fillId="0" borderId="15" xfId="3" applyNumberFormat="1" applyFont="1"/>
    <xf numFmtId="43" fontId="11" fillId="18" borderId="25" xfId="3" applyNumberFormat="1" applyFont="1" applyFill="1" applyBorder="1" applyAlignment="1">
      <alignment horizontal="right"/>
    </xf>
    <xf numFmtId="43" fontId="11" fillId="18" borderId="26" xfId="3" applyNumberFormat="1" applyFont="1" applyFill="1" applyBorder="1" applyAlignment="1">
      <alignment horizontal="right"/>
    </xf>
    <xf numFmtId="43" fontId="11" fillId="18" borderId="31" xfId="3" applyNumberFormat="1" applyFont="1" applyFill="1" applyBorder="1" applyAlignment="1">
      <alignment horizontal="right"/>
    </xf>
    <xf numFmtId="43" fontId="11" fillId="18" borderId="32" xfId="3" applyNumberFormat="1" applyFont="1" applyFill="1" applyBorder="1" applyAlignment="1">
      <alignment horizontal="right"/>
    </xf>
    <xf numFmtId="171" fontId="12" fillId="0" borderId="15" xfId="3" applyNumberFormat="1" applyFont="1" applyAlignment="1">
      <alignment horizontal="right"/>
    </xf>
    <xf numFmtId="0" fontId="23" fillId="0" borderId="15" xfId="3" applyFont="1" applyAlignment="1">
      <alignment horizontal="right"/>
    </xf>
    <xf numFmtId="41" fontId="9" fillId="0" borderId="15" xfId="3" applyNumberFormat="1" applyFont="1"/>
    <xf numFmtId="43" fontId="10" fillId="18" borderId="51" xfId="3" applyNumberFormat="1" applyFont="1" applyFill="1" applyBorder="1" applyAlignment="1">
      <alignment horizontal="right"/>
    </xf>
    <xf numFmtId="43" fontId="10" fillId="18" borderId="52" xfId="3" applyNumberFormat="1" applyFont="1" applyFill="1" applyBorder="1" applyAlignment="1">
      <alignment horizontal="right"/>
    </xf>
    <xf numFmtId="173" fontId="9" fillId="0" borderId="15" xfId="3" applyNumberFormat="1" applyFont="1" applyAlignment="1">
      <alignment horizontal="left"/>
    </xf>
    <xf numFmtId="171" fontId="9" fillId="0" borderId="15" xfId="3" applyNumberFormat="1" applyFont="1"/>
    <xf numFmtId="0" fontId="25" fillId="3" borderId="15" xfId="3" applyFont="1" applyFill="1" applyAlignment="1">
      <alignment horizontal="left"/>
    </xf>
    <xf numFmtId="0" fontId="9" fillId="3" borderId="15" xfId="3" applyFont="1" applyFill="1" applyAlignment="1">
      <alignment horizontal="right"/>
    </xf>
    <xf numFmtId="0" fontId="9" fillId="3" borderId="15" xfId="3" applyFont="1" applyFill="1" applyAlignment="1">
      <alignment horizontal="left"/>
    </xf>
    <xf numFmtId="0" fontId="12" fillId="3" borderId="14" xfId="3" applyFont="1" applyFill="1" applyBorder="1" applyAlignment="1">
      <alignment horizontal="right" vertical="center"/>
    </xf>
    <xf numFmtId="17" fontId="9" fillId="3" borderId="14" xfId="3" applyNumberFormat="1" applyFont="1" applyFill="1" applyBorder="1" applyAlignment="1">
      <alignment vertical="center"/>
    </xf>
    <xf numFmtId="0" fontId="47" fillId="0" borderId="15" xfId="5" applyFont="1" applyBorder="1"/>
    <xf numFmtId="0" fontId="15" fillId="0" borderId="15" xfId="3" applyFont="1"/>
    <xf numFmtId="0" fontId="17" fillId="0" borderId="15" xfId="3" applyFont="1" applyAlignment="1">
      <alignment horizontal="right"/>
    </xf>
    <xf numFmtId="175" fontId="12" fillId="0" borderId="16" xfId="3" applyNumberFormat="1" applyFont="1" applyBorder="1" applyAlignment="1">
      <alignment horizontal="right"/>
    </xf>
    <xf numFmtId="49" fontId="23" fillId="4" borderId="15" xfId="3" applyNumberFormat="1" applyFont="1" applyFill="1" applyAlignment="1">
      <alignment horizontal="right" vertical="center"/>
    </xf>
    <xf numFmtId="9" fontId="23" fillId="0" borderId="15" xfId="3" applyNumberFormat="1" applyFont="1" applyAlignment="1">
      <alignment horizontal="right"/>
    </xf>
    <xf numFmtId="4" fontId="9" fillId="0" borderId="15" xfId="3" applyNumberFormat="1" applyFont="1" applyAlignment="1">
      <alignment horizontal="left" indent="1"/>
    </xf>
    <xf numFmtId="0" fontId="12" fillId="0" borderId="7" xfId="3" applyFont="1" applyBorder="1" applyAlignment="1">
      <alignment horizontal="left"/>
    </xf>
    <xf numFmtId="43" fontId="12" fillId="0" borderId="15" xfId="3" applyNumberFormat="1" applyFont="1"/>
    <xf numFmtId="175" fontId="12" fillId="0" borderId="15" xfId="3" applyNumberFormat="1" applyFont="1"/>
    <xf numFmtId="9" fontId="23" fillId="0" borderId="15" xfId="4" applyFont="1" applyAlignment="1">
      <alignment horizontal="right"/>
    </xf>
    <xf numFmtId="9" fontId="23" fillId="0" borderId="15" xfId="4" applyFont="1" applyBorder="1" applyAlignment="1">
      <alignment horizontal="right"/>
    </xf>
    <xf numFmtId="0" fontId="9" fillId="0" borderId="20" xfId="3" applyFont="1" applyBorder="1"/>
    <xf numFmtId="0" fontId="11" fillId="0" borderId="15" xfId="3" applyFont="1"/>
    <xf numFmtId="0" fontId="12" fillId="22" borderId="20" xfId="3" applyFont="1" applyFill="1" applyBorder="1"/>
    <xf numFmtId="17" fontId="12" fillId="22" borderId="20" xfId="3" applyNumberFormat="1" applyFont="1" applyFill="1" applyBorder="1"/>
    <xf numFmtId="175" fontId="10" fillId="18" borderId="51" xfId="3" applyNumberFormat="1" applyFont="1" applyFill="1" applyBorder="1" applyAlignment="1">
      <alignment horizontal="right"/>
    </xf>
    <xf numFmtId="0" fontId="9" fillId="0" borderId="15" xfId="0" applyFont="1" applyBorder="1" applyAlignment="1">
      <alignment horizontal="right"/>
    </xf>
    <xf numFmtId="0" fontId="12" fillId="0" borderId="15" xfId="0" applyFont="1" applyBorder="1" applyAlignment="1">
      <alignment horizontal="left"/>
    </xf>
    <xf numFmtId="0" fontId="9" fillId="0" borderId="16" xfId="0" applyFont="1" applyBorder="1" applyAlignment="1">
      <alignment horizontal="right"/>
    </xf>
    <xf numFmtId="4" fontId="9" fillId="0" borderId="0" xfId="0" applyNumberFormat="1" applyFont="1" applyAlignment="1">
      <alignment horizontal="right"/>
    </xf>
    <xf numFmtId="4" fontId="12" fillId="0" borderId="0" xfId="0" applyNumberFormat="1" applyFont="1"/>
    <xf numFmtId="183" fontId="9" fillId="0" borderId="15" xfId="0" applyNumberFormat="1" applyFont="1" applyBorder="1" applyAlignment="1">
      <alignment horizontal="left" indent="1"/>
    </xf>
    <xf numFmtId="4" fontId="12" fillId="0" borderId="16" xfId="0" applyNumberFormat="1" applyFont="1" applyBorder="1"/>
    <xf numFmtId="0" fontId="9" fillId="0" borderId="16" xfId="0" applyFont="1" applyBorder="1"/>
    <xf numFmtId="183" fontId="9" fillId="0" borderId="0" xfId="0" applyNumberFormat="1" applyFont="1" applyAlignment="1">
      <alignment horizontal="left" indent="1"/>
    </xf>
    <xf numFmtId="167" fontId="9" fillId="0" borderId="0" xfId="0" applyNumberFormat="1" applyFont="1"/>
    <xf numFmtId="4" fontId="12" fillId="0" borderId="16" xfId="0" applyNumberFormat="1" applyFont="1" applyBorder="1" applyAlignment="1">
      <alignment horizontal="right"/>
    </xf>
    <xf numFmtId="0" fontId="12" fillId="0" borderId="6" xfId="0" applyFont="1" applyBorder="1"/>
    <xf numFmtId="0" fontId="9" fillId="0" borderId="6" xfId="0" applyFont="1" applyBorder="1" applyAlignment="1">
      <alignment horizontal="right"/>
    </xf>
    <xf numFmtId="0" fontId="12" fillId="0" borderId="6" xfId="0" applyFont="1" applyBorder="1" applyAlignment="1">
      <alignment horizontal="right"/>
    </xf>
    <xf numFmtId="0" fontId="65" fillId="7" borderId="20" xfId="0" applyFont="1" applyFill="1" applyBorder="1"/>
    <xf numFmtId="0" fontId="12" fillId="7" borderId="20" xfId="0" applyFont="1" applyFill="1" applyBorder="1" applyAlignment="1">
      <alignment horizontal="right"/>
    </xf>
    <xf numFmtId="0" fontId="9" fillId="7" borderId="20" xfId="0" applyFont="1" applyFill="1" applyBorder="1" applyAlignment="1">
      <alignment horizontal="right"/>
    </xf>
    <xf numFmtId="4" fontId="9" fillId="7" borderId="20" xfId="0" applyNumberFormat="1" applyFont="1" applyFill="1" applyBorder="1"/>
    <xf numFmtId="9" fontId="9" fillId="7" borderId="20" xfId="0" applyNumberFormat="1" applyFont="1" applyFill="1" applyBorder="1"/>
    <xf numFmtId="0" fontId="9" fillId="0" borderId="20" xfId="0" applyFont="1" applyBorder="1"/>
    <xf numFmtId="14" fontId="9" fillId="0" borderId="15" xfId="3" applyNumberFormat="1" applyFont="1" applyAlignment="1">
      <alignment horizontal="right"/>
    </xf>
    <xf numFmtId="0" fontId="9" fillId="2" borderId="15" xfId="3" applyFont="1" applyFill="1" applyAlignment="1">
      <alignment vertical="center"/>
    </xf>
    <xf numFmtId="0" fontId="9" fillId="2" borderId="15" xfId="3" applyFont="1" applyFill="1" applyAlignment="1">
      <alignment horizontal="right" vertical="center"/>
    </xf>
    <xf numFmtId="0" fontId="12" fillId="2" borderId="14" xfId="3" applyFont="1" applyFill="1" applyBorder="1" applyAlignment="1">
      <alignment horizontal="right" vertical="center"/>
    </xf>
    <xf numFmtId="17" fontId="9" fillId="2" borderId="14" xfId="3" applyNumberFormat="1" applyFont="1" applyFill="1" applyBorder="1" applyAlignment="1">
      <alignment vertical="center"/>
    </xf>
    <xf numFmtId="17" fontId="12" fillId="2" borderId="14" xfId="3" applyNumberFormat="1" applyFont="1" applyFill="1" applyBorder="1" applyAlignment="1">
      <alignment horizontal="right" vertical="center"/>
    </xf>
    <xf numFmtId="17" fontId="12" fillId="2" borderId="14" xfId="3" applyNumberFormat="1" applyFont="1" applyFill="1" applyBorder="1" applyAlignment="1">
      <alignment vertical="center"/>
    </xf>
    <xf numFmtId="0" fontId="47" fillId="0" borderId="15" xfId="3" applyFont="1"/>
    <xf numFmtId="167" fontId="9" fillId="0" borderId="15" xfId="3" applyNumberFormat="1" applyFont="1"/>
    <xf numFmtId="188" fontId="9" fillId="0" borderId="15" xfId="3" applyNumberFormat="1" applyFont="1"/>
    <xf numFmtId="37" fontId="9" fillId="0" borderId="0" xfId="0" applyNumberFormat="1" applyFont="1"/>
    <xf numFmtId="188" fontId="9" fillId="0" borderId="0" xfId="0" applyNumberFormat="1" applyFont="1"/>
    <xf numFmtId="37" fontId="67" fillId="19" borderId="0" xfId="0" applyNumberFormat="1" applyFont="1" applyFill="1"/>
    <xf numFmtId="17" fontId="12" fillId="0" borderId="15" xfId="3" applyNumberFormat="1" applyFont="1" applyAlignment="1">
      <alignment horizontal="right"/>
    </xf>
    <xf numFmtId="0" fontId="53" fillId="0" borderId="15" xfId="3" applyFont="1"/>
    <xf numFmtId="37" fontId="9" fillId="0" borderId="15" xfId="3" applyNumberFormat="1" applyFont="1"/>
    <xf numFmtId="37" fontId="11" fillId="0" borderId="15" xfId="3" applyNumberFormat="1" applyFont="1"/>
    <xf numFmtId="193" fontId="11" fillId="0" borderId="15" xfId="3" applyNumberFormat="1" applyFont="1"/>
    <xf numFmtId="0" fontId="19" fillId="0" borderId="16" xfId="3" applyFont="1" applyBorder="1" applyAlignment="1">
      <alignment horizontal="right"/>
    </xf>
    <xf numFmtId="37" fontId="12" fillId="0" borderId="16" xfId="3" applyNumberFormat="1" applyFont="1" applyBorder="1"/>
    <xf numFmtId="37" fontId="19" fillId="0" borderId="16" xfId="3" applyNumberFormat="1" applyFont="1" applyBorder="1"/>
    <xf numFmtId="193" fontId="19" fillId="0" borderId="16" xfId="3" applyNumberFormat="1" applyFont="1" applyBorder="1"/>
    <xf numFmtId="0" fontId="5" fillId="0" borderId="16" xfId="3" applyFont="1" applyBorder="1"/>
    <xf numFmtId="0" fontId="19" fillId="0" borderId="7" xfId="3" applyFont="1" applyBorder="1" applyAlignment="1">
      <alignment horizontal="right"/>
    </xf>
    <xf numFmtId="37" fontId="12" fillId="0" borderId="7" xfId="3" applyNumberFormat="1" applyFont="1" applyBorder="1"/>
    <xf numFmtId="167" fontId="12" fillId="0" borderId="7" xfId="3" applyNumberFormat="1" applyFont="1" applyBorder="1"/>
    <xf numFmtId="193" fontId="12" fillId="0" borderId="15" xfId="3" applyNumberFormat="1" applyFont="1"/>
    <xf numFmtId="37" fontId="12" fillId="0" borderId="15" xfId="3" applyNumberFormat="1" applyFont="1"/>
    <xf numFmtId="37" fontId="9" fillId="0" borderId="15" xfId="3" applyNumberFormat="1" applyFont="1" applyAlignment="1">
      <alignment horizontal="right"/>
    </xf>
    <xf numFmtId="37" fontId="11" fillId="0" borderId="15" xfId="3" applyNumberFormat="1" applyFont="1" applyAlignment="1">
      <alignment horizontal="right"/>
    </xf>
    <xf numFmtId="193" fontId="11" fillId="0" borderId="15" xfId="3" applyNumberFormat="1" applyFont="1" applyAlignment="1">
      <alignment horizontal="right"/>
    </xf>
    <xf numFmtId="195" fontId="11" fillId="0" borderId="15" xfId="3" applyNumberFormat="1" applyFont="1" applyAlignment="1">
      <alignment horizontal="right"/>
    </xf>
    <xf numFmtId="0" fontId="12" fillId="0" borderId="43" xfId="3" applyFont="1" applyBorder="1" applyAlignment="1">
      <alignment horizontal="left"/>
    </xf>
    <xf numFmtId="0" fontId="12" fillId="0" borderId="43" xfId="3" applyFont="1" applyBorder="1" applyAlignment="1">
      <alignment horizontal="right"/>
    </xf>
    <xf numFmtId="37" fontId="12" fillId="5" borderId="43" xfId="3" applyNumberFormat="1" applyFont="1" applyFill="1" applyBorder="1" applyAlignment="1">
      <alignment horizontal="right"/>
    </xf>
    <xf numFmtId="193" fontId="19" fillId="21" borderId="43" xfId="3" applyNumberFormat="1" applyFont="1" applyFill="1" applyBorder="1" applyAlignment="1">
      <alignment horizontal="right"/>
    </xf>
    <xf numFmtId="193" fontId="9" fillId="0" borderId="15" xfId="3" applyNumberFormat="1" applyFont="1" applyAlignment="1">
      <alignment horizontal="right"/>
    </xf>
    <xf numFmtId="0" fontId="68" fillId="0" borderId="7" xfId="3" applyFont="1" applyBorder="1" applyAlignment="1">
      <alignment horizontal="right"/>
    </xf>
    <xf numFmtId="37" fontId="12" fillId="0" borderId="7" xfId="3" applyNumberFormat="1" applyFont="1" applyBorder="1" applyAlignment="1">
      <alignment horizontal="right"/>
    </xf>
    <xf numFmtId="180" fontId="19" fillId="0" borderId="16" xfId="3" applyNumberFormat="1" applyFont="1" applyBorder="1" applyAlignment="1">
      <alignment horizontal="right"/>
    </xf>
    <xf numFmtId="193" fontId="19" fillId="0" borderId="16" xfId="3" applyNumberFormat="1" applyFont="1" applyBorder="1" applyAlignment="1">
      <alignment horizontal="right"/>
    </xf>
    <xf numFmtId="192" fontId="19" fillId="0" borderId="16" xfId="3" applyNumberFormat="1" applyFont="1" applyBorder="1" applyAlignment="1">
      <alignment horizontal="right"/>
    </xf>
    <xf numFmtId="37" fontId="12" fillId="0" borderId="43" xfId="3" applyNumberFormat="1" applyFont="1" applyBorder="1" applyAlignment="1">
      <alignment horizontal="right"/>
    </xf>
    <xf numFmtId="180" fontId="19" fillId="0" borderId="43" xfId="3" applyNumberFormat="1" applyFont="1" applyBorder="1" applyAlignment="1">
      <alignment horizontal="right"/>
    </xf>
    <xf numFmtId="193" fontId="19" fillId="0" borderId="43" xfId="3" applyNumberFormat="1" applyFont="1" applyBorder="1" applyAlignment="1">
      <alignment horizontal="right"/>
    </xf>
    <xf numFmtId="192" fontId="19" fillId="0" borderId="43" xfId="3" applyNumberFormat="1" applyFont="1" applyBorder="1" applyAlignment="1">
      <alignment horizontal="right"/>
    </xf>
    <xf numFmtId="9" fontId="19" fillId="0" borderId="43" xfId="3" applyNumberFormat="1" applyFont="1" applyBorder="1" applyAlignment="1">
      <alignment horizontal="right"/>
    </xf>
    <xf numFmtId="9" fontId="12" fillId="0" borderId="7" xfId="3" applyNumberFormat="1" applyFont="1" applyBorder="1" applyAlignment="1">
      <alignment horizontal="right"/>
    </xf>
    <xf numFmtId="175" fontId="9" fillId="0" borderId="15" xfId="3" applyNumberFormat="1" applyFont="1" applyAlignment="1">
      <alignment horizontal="right"/>
    </xf>
    <xf numFmtId="49" fontId="69" fillId="4" borderId="15" xfId="3" applyNumberFormat="1" applyFont="1" applyFill="1" applyAlignment="1">
      <alignment horizontal="left" vertical="center" indent="1"/>
    </xf>
    <xf numFmtId="174" fontId="69" fillId="4" borderId="15" xfId="3" applyNumberFormat="1" applyFont="1" applyFill="1" applyAlignment="1">
      <alignment horizontal="right" vertical="center"/>
    </xf>
    <xf numFmtId="9" fontId="69" fillId="4" borderId="15" xfId="3" applyNumberFormat="1" applyFont="1" applyFill="1"/>
    <xf numFmtId="9" fontId="69" fillId="20" borderId="15" xfId="3" applyNumberFormat="1" applyFont="1" applyFill="1"/>
    <xf numFmtId="193" fontId="69" fillId="20" borderId="15" xfId="3" applyNumberFormat="1" applyFont="1" applyFill="1"/>
    <xf numFmtId="0" fontId="70" fillId="0" borderId="15" xfId="3" applyFont="1"/>
    <xf numFmtId="0" fontId="71" fillId="0" borderId="15" xfId="3" applyFont="1"/>
    <xf numFmtId="0" fontId="71" fillId="0" borderId="15" xfId="3" applyFont="1" applyAlignment="1">
      <alignment horizontal="right"/>
    </xf>
    <xf numFmtId="9" fontId="71" fillId="4" borderId="15" xfId="3" applyNumberFormat="1" applyFont="1" applyFill="1" applyAlignment="1">
      <alignment horizontal="right"/>
    </xf>
    <xf numFmtId="0" fontId="71" fillId="20" borderId="15" xfId="3" applyFont="1" applyFill="1" applyAlignment="1">
      <alignment horizontal="right"/>
    </xf>
    <xf numFmtId="37" fontId="71" fillId="4" borderId="15" xfId="3" applyNumberFormat="1" applyFont="1" applyFill="1" applyAlignment="1">
      <alignment horizontal="right"/>
    </xf>
    <xf numFmtId="0" fontId="71" fillId="4" borderId="15" xfId="3" applyFont="1" applyFill="1" applyAlignment="1">
      <alignment horizontal="right"/>
    </xf>
    <xf numFmtId="0" fontId="34" fillId="15" borderId="2" xfId="0" applyFont="1" applyFill="1" applyBorder="1" applyAlignment="1">
      <alignment horizontal="left"/>
    </xf>
    <xf numFmtId="0" fontId="4" fillId="15" borderId="2" xfId="0" applyFont="1" applyFill="1" applyBorder="1" applyAlignment="1">
      <alignment horizontal="right"/>
    </xf>
    <xf numFmtId="170" fontId="4" fillId="15" borderId="2" xfId="0" applyNumberFormat="1" applyFont="1" applyFill="1" applyBorder="1" applyAlignment="1">
      <alignment horizontal="right"/>
    </xf>
    <xf numFmtId="0" fontId="4" fillId="15" borderId="2" xfId="0" applyFont="1" applyFill="1" applyBorder="1" applyAlignment="1">
      <alignment horizontal="left"/>
    </xf>
    <xf numFmtId="169" fontId="4" fillId="15" borderId="2" xfId="0" applyNumberFormat="1" applyFont="1" applyFill="1" applyBorder="1" applyAlignment="1">
      <alignment horizontal="right"/>
    </xf>
    <xf numFmtId="0" fontId="4" fillId="15" borderId="2" xfId="0" applyFont="1" applyFill="1" applyBorder="1" applyAlignment="1">
      <alignment vertical="center"/>
    </xf>
    <xf numFmtId="0" fontId="5" fillId="15" borderId="4" xfId="0" applyFont="1" applyFill="1" applyBorder="1" applyAlignment="1">
      <alignment horizontal="right" vertical="center"/>
    </xf>
    <xf numFmtId="17" fontId="4" fillId="15" borderId="4" xfId="0" applyNumberFormat="1" applyFont="1" applyFill="1" applyBorder="1" applyAlignment="1">
      <alignment vertical="center"/>
    </xf>
    <xf numFmtId="17" fontId="5" fillId="15" borderId="4" xfId="0" applyNumberFormat="1" applyFont="1" applyFill="1" applyBorder="1" applyAlignment="1">
      <alignment vertical="center"/>
    </xf>
    <xf numFmtId="0" fontId="34" fillId="3" borderId="2" xfId="0" applyFont="1" applyFill="1" applyBorder="1" applyAlignment="1">
      <alignment horizontal="left"/>
    </xf>
    <xf numFmtId="0" fontId="34" fillId="3" borderId="2" xfId="0" applyFont="1" applyFill="1" applyBorder="1" applyAlignment="1">
      <alignment vertical="center"/>
    </xf>
    <xf numFmtId="0" fontId="72" fillId="15" borderId="2" xfId="0" applyFont="1" applyFill="1" applyBorder="1" applyAlignment="1">
      <alignment vertical="center"/>
    </xf>
    <xf numFmtId="0" fontId="72" fillId="14" borderId="15" xfId="0" applyFont="1" applyFill="1" applyBorder="1"/>
    <xf numFmtId="0" fontId="72" fillId="14" borderId="15" xfId="0" applyFont="1" applyFill="1" applyBorder="1" applyAlignment="1">
      <alignment horizontal="left"/>
    </xf>
    <xf numFmtId="0" fontId="64" fillId="0" borderId="0" xfId="0" applyFont="1"/>
    <xf numFmtId="0" fontId="30" fillId="24" borderId="15" xfId="6" applyFont="1" applyFill="1" applyAlignment="1">
      <alignment horizontal="centerContinuous" vertical="center"/>
    </xf>
    <xf numFmtId="0" fontId="63" fillId="23" borderId="15" xfId="6" applyFont="1" applyFill="1" applyAlignment="1">
      <alignment vertical="center"/>
    </xf>
    <xf numFmtId="0" fontId="25" fillId="23" borderId="15" xfId="6" applyFont="1" applyFill="1" applyAlignment="1">
      <alignment vertical="center"/>
    </xf>
    <xf numFmtId="0" fontId="56" fillId="0" borderId="0" xfId="0" applyFont="1" applyAlignment="1">
      <alignment vertical="center" wrapText="1"/>
    </xf>
    <xf numFmtId="0" fontId="4" fillId="0" borderId="0" xfId="0" applyFont="1" applyAlignment="1">
      <alignment horizontal="left" vertical="center" indent="1"/>
    </xf>
    <xf numFmtId="0" fontId="61" fillId="14" borderId="15" xfId="0" applyFont="1" applyFill="1" applyBorder="1" applyAlignment="1">
      <alignment horizontal="left"/>
    </xf>
    <xf numFmtId="0" fontId="0" fillId="0" borderId="0" xfId="0" applyAlignment="1">
      <alignment horizontal="right"/>
    </xf>
    <xf numFmtId="17" fontId="74" fillId="15" borderId="4" xfId="0" applyNumberFormat="1" applyFont="1" applyFill="1" applyBorder="1" applyAlignment="1">
      <alignment vertical="center"/>
    </xf>
    <xf numFmtId="37" fontId="12" fillId="4" borderId="2" xfId="0" applyNumberFormat="1" applyFont="1" applyFill="1" applyBorder="1"/>
    <xf numFmtId="37" fontId="9" fillId="4" borderId="2" xfId="0" applyNumberFormat="1" applyFont="1" applyFill="1" applyBorder="1"/>
    <xf numFmtId="0" fontId="9" fillId="4" borderId="15" xfId="0" applyFont="1" applyFill="1" applyBorder="1"/>
    <xf numFmtId="37" fontId="12" fillId="4" borderId="15" xfId="0" applyNumberFormat="1" applyFont="1" applyFill="1" applyBorder="1"/>
    <xf numFmtId="0" fontId="16" fillId="0" borderId="0" xfId="0" applyFont="1"/>
    <xf numFmtId="0" fontId="75" fillId="14" borderId="15" xfId="0" applyFont="1" applyFill="1" applyBorder="1" applyAlignment="1">
      <alignment horizontal="center"/>
    </xf>
    <xf numFmtId="0" fontId="75" fillId="14" borderId="15" xfId="0" applyFont="1" applyFill="1" applyBorder="1" applyAlignment="1">
      <alignment horizontal="left" indent="1"/>
    </xf>
    <xf numFmtId="0" fontId="20" fillId="0" borderId="0" xfId="2" applyFont="1"/>
    <xf numFmtId="0" fontId="19" fillId="14" borderId="15" xfId="0" applyFont="1" applyFill="1" applyBorder="1" applyAlignment="1">
      <alignment horizontal="center"/>
    </xf>
    <xf numFmtId="0" fontId="19" fillId="14" borderId="15" xfId="0" applyFont="1" applyFill="1" applyBorder="1" applyAlignment="1">
      <alignment horizontal="left" indent="1"/>
    </xf>
    <xf numFmtId="0" fontId="76" fillId="0" borderId="0" xfId="0" applyFont="1"/>
    <xf numFmtId="3" fontId="16" fillId="0" borderId="19" xfId="0" applyNumberFormat="1" applyFont="1" applyBorder="1" applyAlignment="1">
      <alignment horizontal="right"/>
    </xf>
    <xf numFmtId="0" fontId="30" fillId="3" borderId="2" xfId="0" applyFont="1" applyFill="1" applyBorder="1" applyAlignment="1">
      <alignment horizontal="left"/>
    </xf>
    <xf numFmtId="43" fontId="12" fillId="0" borderId="5" xfId="0" applyNumberFormat="1" applyFont="1" applyBorder="1" applyAlignment="1">
      <alignment horizontal="right"/>
    </xf>
    <xf numFmtId="43" fontId="12" fillId="16" borderId="18" xfId="0" applyNumberFormat="1" applyFont="1" applyFill="1" applyBorder="1"/>
    <xf numFmtId="43" fontId="9" fillId="0" borderId="0" xfId="0" applyNumberFormat="1" applyFont="1" applyAlignment="1">
      <alignment vertical="center"/>
    </xf>
    <xf numFmtId="43" fontId="9" fillId="0" borderId="0" xfId="0" applyNumberFormat="1" applyFont="1" applyAlignment="1">
      <alignment horizontal="right"/>
    </xf>
    <xf numFmtId="43" fontId="9" fillId="0" borderId="1" xfId="0" applyNumberFormat="1" applyFont="1" applyBorder="1" applyAlignment="1">
      <alignment horizontal="right"/>
    </xf>
    <xf numFmtId="0" fontId="12" fillId="16" borderId="18" xfId="0" applyFont="1" applyFill="1" applyBorder="1" applyAlignment="1">
      <alignment horizontal="right"/>
    </xf>
    <xf numFmtId="174" fontId="20" fillId="4" borderId="15" xfId="3" applyNumberFormat="1" applyFont="1" applyFill="1" applyAlignment="1">
      <alignment horizontal="right" vertical="center"/>
    </xf>
    <xf numFmtId="0" fontId="56" fillId="0" borderId="0" xfId="0" applyFont="1" applyAlignment="1">
      <alignment horizontal="center" vertical="center"/>
    </xf>
    <xf numFmtId="166" fontId="56" fillId="0" borderId="0" xfId="0" applyNumberFormat="1" applyFont="1" applyAlignment="1">
      <alignment horizontal="center" vertical="center"/>
    </xf>
    <xf numFmtId="187" fontId="78" fillId="0" borderId="15" xfId="0" applyNumberFormat="1" applyFont="1" applyBorder="1" applyAlignment="1">
      <alignment horizontal="left"/>
    </xf>
    <xf numFmtId="0" fontId="78" fillId="0" borderId="15" xfId="0" applyFont="1" applyBorder="1" applyAlignment="1">
      <alignment horizontal="left"/>
    </xf>
    <xf numFmtId="0" fontId="78" fillId="0" borderId="15" xfId="0" applyFont="1" applyBorder="1" applyAlignment="1">
      <alignment horizontal="center"/>
    </xf>
    <xf numFmtId="0" fontId="78" fillId="0" borderId="15" xfId="0" applyFont="1" applyBorder="1" applyAlignment="1">
      <alignment horizontal="centerContinuous"/>
    </xf>
    <xf numFmtId="0" fontId="9" fillId="0" borderId="53" xfId="0" applyFont="1" applyBorder="1" applyAlignment="1">
      <alignment horizontal="centerContinuous"/>
    </xf>
    <xf numFmtId="9" fontId="12" fillId="0" borderId="0" xfId="0" applyNumberFormat="1" applyFont="1"/>
    <xf numFmtId="180" fontId="0" fillId="0" borderId="0" xfId="0" applyNumberFormat="1"/>
    <xf numFmtId="187" fontId="78" fillId="0" borderId="15" xfId="0" applyNumberFormat="1" applyFont="1" applyBorder="1" applyAlignment="1">
      <alignment horizontal="left" vertical="center"/>
    </xf>
    <xf numFmtId="0" fontId="78" fillId="0" borderId="15" xfId="0" applyFont="1" applyBorder="1" applyAlignment="1">
      <alignment horizontal="center" vertical="center" wrapText="1"/>
    </xf>
    <xf numFmtId="0" fontId="78" fillId="0" borderId="15" xfId="0" applyFont="1" applyBorder="1" applyAlignment="1">
      <alignment horizontal="center" vertical="center"/>
    </xf>
    <xf numFmtId="9" fontId="4" fillId="9" borderId="54" xfId="0" applyNumberFormat="1" applyFont="1" applyFill="1" applyBorder="1"/>
    <xf numFmtId="9" fontId="4" fillId="9" borderId="55" xfId="0" applyNumberFormat="1" applyFont="1" applyFill="1" applyBorder="1"/>
    <xf numFmtId="9" fontId="4" fillId="9" borderId="57" xfId="0" applyNumberFormat="1" applyFont="1" applyFill="1" applyBorder="1"/>
    <xf numFmtId="9" fontId="4" fillId="9" borderId="47" xfId="0" applyNumberFormat="1" applyFont="1" applyFill="1" applyBorder="1"/>
    <xf numFmtId="9" fontId="4" fillId="9" borderId="59" xfId="0" applyNumberFormat="1" applyFont="1" applyFill="1" applyBorder="1"/>
    <xf numFmtId="9" fontId="4" fillId="9" borderId="60" xfId="0" applyNumberFormat="1" applyFont="1" applyFill="1" applyBorder="1"/>
    <xf numFmtId="0" fontId="78" fillId="0" borderId="15" xfId="0" applyFont="1" applyBorder="1" applyAlignment="1">
      <alignment horizontal="right"/>
    </xf>
    <xf numFmtId="3" fontId="4" fillId="9" borderId="54" xfId="0" applyNumberFormat="1" applyFont="1" applyFill="1" applyBorder="1"/>
    <xf numFmtId="3" fontId="4" fillId="9" borderId="57" xfId="0" applyNumberFormat="1" applyFont="1" applyFill="1" applyBorder="1"/>
    <xf numFmtId="3" fontId="4" fillId="9" borderId="59" xfId="0" applyNumberFormat="1" applyFont="1" applyFill="1" applyBorder="1"/>
    <xf numFmtId="3" fontId="4" fillId="9" borderId="55" xfId="0" applyNumberFormat="1" applyFont="1" applyFill="1" applyBorder="1"/>
    <xf numFmtId="3" fontId="4" fillId="9" borderId="56" xfId="0" applyNumberFormat="1" applyFont="1" applyFill="1" applyBorder="1"/>
    <xf numFmtId="3" fontId="4" fillId="9" borderId="47" xfId="0" applyNumberFormat="1" applyFont="1" applyFill="1" applyBorder="1"/>
    <xf numFmtId="3" fontId="4" fillId="9" borderId="58" xfId="0" applyNumberFormat="1" applyFont="1" applyFill="1" applyBorder="1"/>
    <xf numFmtId="3" fontId="4" fillId="9" borderId="60" xfId="0" applyNumberFormat="1" applyFont="1" applyFill="1" applyBorder="1"/>
    <xf numFmtId="3" fontId="4" fillId="9" borderId="61" xfId="0" applyNumberFormat="1" applyFont="1" applyFill="1" applyBorder="1"/>
    <xf numFmtId="180" fontId="4" fillId="9" borderId="54" xfId="0" applyNumberFormat="1" applyFont="1" applyFill="1" applyBorder="1"/>
    <xf numFmtId="180" fontId="4" fillId="9" borderId="55" xfId="0" applyNumberFormat="1" applyFont="1" applyFill="1" applyBorder="1"/>
    <xf numFmtId="180" fontId="4" fillId="9" borderId="56" xfId="0" applyNumberFormat="1" applyFont="1" applyFill="1" applyBorder="1"/>
    <xf numFmtId="180" fontId="4" fillId="9" borderId="57" xfId="0" applyNumberFormat="1" applyFont="1" applyFill="1" applyBorder="1"/>
    <xf numFmtId="180" fontId="4" fillId="9" borderId="47" xfId="0" applyNumberFormat="1" applyFont="1" applyFill="1" applyBorder="1"/>
    <xf numFmtId="180" fontId="4" fillId="9" borderId="58" xfId="0" applyNumberFormat="1" applyFont="1" applyFill="1" applyBorder="1"/>
    <xf numFmtId="180" fontId="4" fillId="9" borderId="59" xfId="0" applyNumberFormat="1" applyFont="1" applyFill="1" applyBorder="1"/>
    <xf numFmtId="180" fontId="4" fillId="9" borderId="60" xfId="0" applyNumberFormat="1" applyFont="1" applyFill="1" applyBorder="1"/>
    <xf numFmtId="180" fontId="4" fillId="9" borderId="61" xfId="0" applyNumberFormat="1" applyFont="1" applyFill="1" applyBorder="1"/>
    <xf numFmtId="0" fontId="79" fillId="0" borderId="0" xfId="0" applyFont="1"/>
    <xf numFmtId="0" fontId="45" fillId="0" borderId="0" xfId="0" applyFont="1" applyAlignment="1">
      <alignment horizontal="right"/>
    </xf>
    <xf numFmtId="180" fontId="79" fillId="0" borderId="0" xfId="0" applyNumberFormat="1" applyFont="1"/>
    <xf numFmtId="180" fontId="4" fillId="9" borderId="63" xfId="0" applyNumberFormat="1" applyFont="1" applyFill="1" applyBorder="1"/>
    <xf numFmtId="180" fontId="4" fillId="9" borderId="64" xfId="0" applyNumberFormat="1" applyFont="1" applyFill="1" applyBorder="1"/>
    <xf numFmtId="180" fontId="4" fillId="9" borderId="65" xfId="0" applyNumberFormat="1" applyFont="1" applyFill="1" applyBorder="1"/>
    <xf numFmtId="180" fontId="4" fillId="9" borderId="66" xfId="0" applyNumberFormat="1" applyFont="1" applyFill="1" applyBorder="1"/>
    <xf numFmtId="180" fontId="4" fillId="9" borderId="67" xfId="0" applyNumberFormat="1" applyFont="1" applyFill="1" applyBorder="1"/>
    <xf numFmtId="180" fontId="4" fillId="9" borderId="68" xfId="0" applyNumberFormat="1" applyFont="1" applyFill="1" applyBorder="1"/>
    <xf numFmtId="0" fontId="78" fillId="9" borderId="15" xfId="0" applyFont="1" applyFill="1" applyBorder="1" applyAlignment="1">
      <alignment horizontal="left"/>
    </xf>
    <xf numFmtId="0" fontId="0" fillId="9" borderId="0" xfId="0" applyFill="1"/>
    <xf numFmtId="0" fontId="45" fillId="0" borderId="0" xfId="0" applyFont="1" applyAlignment="1">
      <alignment horizontal="left" indent="1"/>
    </xf>
    <xf numFmtId="180" fontId="4" fillId="9" borderId="69" xfId="0" applyNumberFormat="1" applyFont="1" applyFill="1" applyBorder="1"/>
    <xf numFmtId="180" fontId="4" fillId="9" borderId="70" xfId="0" applyNumberFormat="1" applyFont="1" applyFill="1" applyBorder="1"/>
    <xf numFmtId="0" fontId="12" fillId="0" borderId="0" xfId="0" applyFont="1" applyAlignment="1">
      <alignment horizontal="left" indent="1"/>
    </xf>
    <xf numFmtId="0" fontId="4" fillId="0" borderId="15" xfId="0" applyFont="1" applyBorder="1" applyAlignment="1">
      <alignment horizontal="left" indent="1"/>
    </xf>
    <xf numFmtId="171" fontId="5" fillId="0" borderId="15" xfId="0" applyNumberFormat="1" applyFont="1" applyBorder="1"/>
    <xf numFmtId="171" fontId="4" fillId="25" borderId="25" xfId="0" applyNumberFormat="1" applyFont="1" applyFill="1" applyBorder="1" applyAlignment="1">
      <alignment horizontal="right"/>
    </xf>
    <xf numFmtId="171" fontId="4" fillId="25" borderId="26" xfId="0" applyNumberFormat="1" applyFont="1" applyFill="1" applyBorder="1" applyAlignment="1">
      <alignment horizontal="right"/>
    </xf>
    <xf numFmtId="171" fontId="4" fillId="25" borderId="44" xfId="0" applyNumberFormat="1" applyFont="1" applyFill="1" applyBorder="1" applyAlignment="1">
      <alignment horizontal="right"/>
    </xf>
    <xf numFmtId="171" fontId="4" fillId="25" borderId="28" xfId="0" applyNumberFormat="1" applyFont="1" applyFill="1" applyBorder="1" applyAlignment="1">
      <alignment horizontal="right"/>
    </xf>
    <xf numFmtId="171" fontId="4" fillId="25" borderId="29" xfId="0" applyNumberFormat="1" applyFont="1" applyFill="1" applyBorder="1" applyAlignment="1">
      <alignment horizontal="right"/>
    </xf>
    <xf numFmtId="171" fontId="4" fillId="25" borderId="71" xfId="0" applyNumberFormat="1" applyFont="1" applyFill="1" applyBorder="1" applyAlignment="1">
      <alignment horizontal="right"/>
    </xf>
    <xf numFmtId="171" fontId="4" fillId="25" borderId="31" xfId="0" applyNumberFormat="1" applyFont="1" applyFill="1" applyBorder="1" applyAlignment="1">
      <alignment horizontal="right"/>
    </xf>
    <xf numFmtId="171" fontId="4" fillId="25" borderId="32" xfId="0" applyNumberFormat="1" applyFont="1" applyFill="1" applyBorder="1" applyAlignment="1">
      <alignment horizontal="right"/>
    </xf>
    <xf numFmtId="171" fontId="4" fillId="25" borderId="45" xfId="0" applyNumberFormat="1" applyFont="1" applyFill="1" applyBorder="1" applyAlignment="1">
      <alignment horizontal="right"/>
    </xf>
    <xf numFmtId="10" fontId="9" fillId="0" borderId="0" xfId="0" applyNumberFormat="1" applyFont="1" applyAlignment="1">
      <alignment horizontal="right"/>
    </xf>
    <xf numFmtId="175" fontId="9" fillId="0" borderId="0" xfId="0" applyNumberFormat="1" applyFont="1"/>
    <xf numFmtId="49" fontId="33" fillId="4" borderId="15" xfId="0" applyNumberFormat="1" applyFont="1" applyFill="1" applyBorder="1" applyAlignment="1">
      <alignment horizontal="right" vertical="center"/>
    </xf>
    <xf numFmtId="174" fontId="33" fillId="4" borderId="15" xfId="0" applyNumberFormat="1" applyFont="1" applyFill="1" applyBorder="1" applyAlignment="1">
      <alignment horizontal="right" vertical="center"/>
    </xf>
    <xf numFmtId="9" fontId="33" fillId="4" borderId="15" xfId="0" applyNumberFormat="1" applyFont="1" applyFill="1" applyBorder="1"/>
    <xf numFmtId="0" fontId="9" fillId="0" borderId="73" xfId="0" applyFont="1" applyBorder="1" applyAlignment="1">
      <alignment horizontal="centerContinuous"/>
    </xf>
    <xf numFmtId="0" fontId="4" fillId="0" borderId="73" xfId="0" applyFont="1" applyBorder="1" applyAlignment="1">
      <alignment horizontal="centerContinuous"/>
    </xf>
    <xf numFmtId="0" fontId="78" fillId="0" borderId="73" xfId="0" applyFont="1" applyBorder="1" applyAlignment="1">
      <alignment horizontal="centerContinuous"/>
    </xf>
    <xf numFmtId="180" fontId="10" fillId="13" borderId="74" xfId="0" applyNumberFormat="1" applyFont="1" applyFill="1" applyBorder="1" applyAlignment="1">
      <alignment horizontal="right" vertical="center"/>
    </xf>
    <xf numFmtId="180" fontId="10" fillId="13" borderId="75" xfId="0" applyNumberFormat="1" applyFont="1" applyFill="1" applyBorder="1" applyAlignment="1">
      <alignment horizontal="right" vertical="center"/>
    </xf>
    <xf numFmtId="180" fontId="10" fillId="13" borderId="76" xfId="0" applyNumberFormat="1" applyFont="1" applyFill="1" applyBorder="1" applyAlignment="1">
      <alignment horizontal="right" vertical="center"/>
    </xf>
    <xf numFmtId="180" fontId="10" fillId="13" borderId="62" xfId="0" applyNumberFormat="1" applyFont="1" applyFill="1" applyBorder="1" applyAlignment="1">
      <alignment horizontal="right" vertical="center"/>
    </xf>
    <xf numFmtId="180" fontId="9" fillId="13" borderId="75" xfId="0" applyNumberFormat="1" applyFont="1" applyFill="1" applyBorder="1" applyAlignment="1">
      <alignment horizontal="right" vertical="center"/>
    </xf>
    <xf numFmtId="180" fontId="9" fillId="13" borderId="76" xfId="0" applyNumberFormat="1" applyFont="1" applyFill="1" applyBorder="1" applyAlignment="1">
      <alignment horizontal="right" vertical="center"/>
    </xf>
    <xf numFmtId="0" fontId="78" fillId="0" borderId="73" xfId="0" applyFont="1" applyBorder="1" applyAlignment="1">
      <alignment horizontal="center"/>
    </xf>
    <xf numFmtId="0" fontId="12" fillId="0" borderId="15" xfId="0" applyFont="1" applyBorder="1" applyAlignment="1">
      <alignment horizontal="center" wrapText="1"/>
    </xf>
    <xf numFmtId="169" fontId="12" fillId="0" borderId="15" xfId="0" applyNumberFormat="1" applyFont="1" applyBorder="1" applyAlignment="1">
      <alignment horizontal="left"/>
    </xf>
    <xf numFmtId="0" fontId="12" fillId="0" borderId="15" xfId="0" applyFont="1" applyBorder="1" applyAlignment="1">
      <alignment horizontal="center"/>
    </xf>
    <xf numFmtId="9" fontId="52" fillId="13" borderId="74" xfId="0" applyNumberFormat="1" applyFont="1" applyFill="1" applyBorder="1" applyAlignment="1">
      <alignment horizontal="right" vertical="center"/>
    </xf>
    <xf numFmtId="9" fontId="52" fillId="13" borderId="77" xfId="0" applyNumberFormat="1" applyFont="1" applyFill="1" applyBorder="1" applyAlignment="1">
      <alignment horizontal="right" vertical="center"/>
    </xf>
    <xf numFmtId="9" fontId="59" fillId="13" borderId="78" xfId="0" applyNumberFormat="1" applyFont="1" applyFill="1" applyBorder="1" applyAlignment="1">
      <alignment horizontal="right" vertical="center"/>
    </xf>
    <xf numFmtId="168" fontId="52" fillId="13" borderId="62" xfId="0" applyNumberFormat="1" applyFont="1" applyFill="1" applyBorder="1" applyAlignment="1">
      <alignment horizontal="right" vertical="center"/>
    </xf>
    <xf numFmtId="9" fontId="52" fillId="13" borderId="78" xfId="0" applyNumberFormat="1" applyFont="1" applyFill="1" applyBorder="1" applyAlignment="1">
      <alignment horizontal="right" vertical="center"/>
    </xf>
    <xf numFmtId="187" fontId="78" fillId="0" borderId="15" xfId="0" applyNumberFormat="1" applyFont="1" applyBorder="1" applyAlignment="1">
      <alignment horizontal="right"/>
    </xf>
    <xf numFmtId="180" fontId="10" fillId="13" borderId="79" xfId="0" applyNumberFormat="1" applyFont="1" applyFill="1" applyBorder="1" applyAlignment="1">
      <alignment horizontal="left" vertical="center"/>
    </xf>
    <xf numFmtId="180" fontId="10" fillId="13" borderId="80" xfId="0" applyNumberFormat="1" applyFont="1" applyFill="1" applyBorder="1" applyAlignment="1">
      <alignment horizontal="right" vertical="center"/>
    </xf>
    <xf numFmtId="15" fontId="10" fillId="13" borderId="80" xfId="0" applyNumberFormat="1" applyFont="1" applyFill="1" applyBorder="1" applyAlignment="1">
      <alignment horizontal="right" vertical="center"/>
    </xf>
    <xf numFmtId="180" fontId="10" fillId="13" borderId="81" xfId="0" applyNumberFormat="1" applyFont="1" applyFill="1" applyBorder="1" applyAlignment="1">
      <alignment horizontal="left" vertical="center"/>
    </xf>
    <xf numFmtId="180" fontId="10" fillId="13" borderId="72" xfId="0" applyNumberFormat="1" applyFont="1" applyFill="1" applyBorder="1" applyAlignment="1">
      <alignment horizontal="right" vertical="center"/>
    </xf>
    <xf numFmtId="15" fontId="10" fillId="13" borderId="72" xfId="0" applyNumberFormat="1" applyFont="1" applyFill="1" applyBorder="1" applyAlignment="1">
      <alignment horizontal="right" vertical="center"/>
    </xf>
    <xf numFmtId="180" fontId="10" fillId="13" borderId="82" xfId="0" applyNumberFormat="1" applyFont="1" applyFill="1" applyBorder="1" applyAlignment="1">
      <alignment horizontal="left" vertical="center"/>
    </xf>
    <xf numFmtId="180" fontId="10" fillId="13" borderId="83" xfId="0" applyNumberFormat="1" applyFont="1" applyFill="1" applyBorder="1" applyAlignment="1">
      <alignment horizontal="right" vertical="center"/>
    </xf>
    <xf numFmtId="15" fontId="10" fillId="13" borderId="83" xfId="0" applyNumberFormat="1" applyFont="1" applyFill="1" applyBorder="1" applyAlignment="1">
      <alignment horizontal="right" vertical="center"/>
    </xf>
    <xf numFmtId="180" fontId="10" fillId="13" borderId="85" xfId="0" applyNumberFormat="1" applyFont="1" applyFill="1" applyBorder="1" applyAlignment="1">
      <alignment horizontal="right" vertical="center"/>
    </xf>
    <xf numFmtId="180" fontId="10" fillId="13" borderId="86" xfId="0" applyNumberFormat="1" applyFont="1" applyFill="1" applyBorder="1" applyAlignment="1">
      <alignment horizontal="right" vertical="center"/>
    </xf>
    <xf numFmtId="180" fontId="9" fillId="13" borderId="84" xfId="0" applyNumberFormat="1" applyFont="1" applyFill="1" applyBorder="1" applyAlignment="1">
      <alignment horizontal="right" vertical="center"/>
    </xf>
    <xf numFmtId="180" fontId="9" fillId="13" borderId="85" xfId="0" applyNumberFormat="1" applyFont="1" applyFill="1" applyBorder="1" applyAlignment="1">
      <alignment horizontal="right" vertical="center"/>
    </xf>
    <xf numFmtId="180" fontId="9" fillId="13" borderId="86" xfId="0" applyNumberFormat="1" applyFont="1" applyFill="1" applyBorder="1" applyAlignment="1">
      <alignment horizontal="right" vertical="center"/>
    </xf>
    <xf numFmtId="0" fontId="10" fillId="10" borderId="81" xfId="0" applyFont="1" applyFill="1" applyBorder="1" applyAlignment="1">
      <alignment horizontal="right"/>
    </xf>
    <xf numFmtId="0" fontId="10" fillId="10" borderId="85" xfId="0" applyFont="1" applyFill="1" applyBorder="1" applyAlignment="1">
      <alignment horizontal="right"/>
    </xf>
    <xf numFmtId="168" fontId="10" fillId="13" borderId="80" xfId="0" applyNumberFormat="1" applyFont="1" applyFill="1" applyBorder="1" applyAlignment="1">
      <alignment horizontal="right" vertical="center"/>
    </xf>
    <xf numFmtId="9" fontId="10" fillId="13" borderId="84" xfId="0" applyNumberFormat="1" applyFont="1" applyFill="1" applyBorder="1" applyAlignment="1">
      <alignment horizontal="right" vertical="center"/>
    </xf>
    <xf numFmtId="168" fontId="10" fillId="13" borderId="72" xfId="0" applyNumberFormat="1" applyFont="1" applyFill="1" applyBorder="1" applyAlignment="1">
      <alignment horizontal="right" vertical="center"/>
    </xf>
    <xf numFmtId="9" fontId="10" fillId="13" borderId="85" xfId="0" applyNumberFormat="1" applyFont="1" applyFill="1" applyBorder="1" applyAlignment="1">
      <alignment horizontal="right" vertical="center"/>
    </xf>
    <xf numFmtId="168" fontId="10" fillId="13" borderId="83" xfId="0" applyNumberFormat="1" applyFont="1" applyFill="1" applyBorder="1" applyAlignment="1">
      <alignment horizontal="right" vertical="center"/>
    </xf>
    <xf numFmtId="9" fontId="10" fillId="13" borderId="86" xfId="0" applyNumberFormat="1" applyFont="1" applyFill="1" applyBorder="1" applyAlignment="1">
      <alignment horizontal="right" vertical="center"/>
    </xf>
    <xf numFmtId="180" fontId="10" fillId="13" borderId="87" xfId="0" applyNumberFormat="1" applyFont="1" applyFill="1" applyBorder="1" applyAlignment="1">
      <alignment horizontal="left" vertical="center" indent="1"/>
    </xf>
    <xf numFmtId="180" fontId="10" fillId="13" borderId="88" xfId="0" applyNumberFormat="1" applyFont="1" applyFill="1" applyBorder="1" applyAlignment="1">
      <alignment horizontal="left" vertical="center" indent="1"/>
    </xf>
    <xf numFmtId="180" fontId="10" fillId="13" borderId="89" xfId="0" applyNumberFormat="1" applyFont="1" applyFill="1" applyBorder="1" applyAlignment="1">
      <alignment horizontal="left" vertical="center" indent="1"/>
    </xf>
    <xf numFmtId="180" fontId="10" fillId="13" borderId="87" xfId="0" applyNumberFormat="1" applyFont="1" applyFill="1" applyBorder="1" applyAlignment="1">
      <alignment horizontal="right" vertical="center" indent="1"/>
    </xf>
    <xf numFmtId="180" fontId="10" fillId="13" borderId="88" xfId="0" applyNumberFormat="1" applyFont="1" applyFill="1" applyBorder="1" applyAlignment="1">
      <alignment horizontal="right" vertical="center" indent="1"/>
    </xf>
    <xf numFmtId="180" fontId="10" fillId="13" borderId="89" xfId="0" applyNumberFormat="1" applyFont="1" applyFill="1" applyBorder="1" applyAlignment="1">
      <alignment horizontal="right" vertical="center" indent="1"/>
    </xf>
    <xf numFmtId="9" fontId="10" fillId="13" borderId="87" xfId="0" applyNumberFormat="1" applyFont="1" applyFill="1" applyBorder="1" applyAlignment="1">
      <alignment horizontal="right" vertical="center" indent="1"/>
    </xf>
    <xf numFmtId="9" fontId="10" fillId="13" borderId="88" xfId="0" applyNumberFormat="1" applyFont="1" applyFill="1" applyBorder="1" applyAlignment="1">
      <alignment horizontal="right" vertical="center" indent="1"/>
    </xf>
    <xf numFmtId="9" fontId="10" fillId="13" borderId="89" xfId="0" applyNumberFormat="1" applyFont="1" applyFill="1" applyBorder="1" applyAlignment="1">
      <alignment horizontal="right" vertical="center" indent="1"/>
    </xf>
    <xf numFmtId="9" fontId="10" fillId="13" borderId="79" xfId="0" applyNumberFormat="1" applyFont="1" applyFill="1" applyBorder="1" applyAlignment="1">
      <alignment horizontal="right" vertical="center"/>
    </xf>
    <xf numFmtId="9" fontId="10" fillId="13" borderId="80" xfId="0" applyNumberFormat="1" applyFont="1" applyFill="1" applyBorder="1" applyAlignment="1">
      <alignment horizontal="right" vertical="center"/>
    </xf>
    <xf numFmtId="9" fontId="10" fillId="13" borderId="81" xfId="0" applyNumberFormat="1" applyFont="1" applyFill="1" applyBorder="1" applyAlignment="1">
      <alignment horizontal="right" vertical="center"/>
    </xf>
    <xf numFmtId="9" fontId="10" fillId="13" borderId="72" xfId="0" applyNumberFormat="1" applyFont="1" applyFill="1" applyBorder="1" applyAlignment="1">
      <alignment horizontal="right" vertical="center"/>
    </xf>
    <xf numFmtId="9" fontId="10" fillId="13" borderId="82" xfId="0" applyNumberFormat="1" applyFont="1" applyFill="1" applyBorder="1" applyAlignment="1">
      <alignment horizontal="right" vertical="center"/>
    </xf>
    <xf numFmtId="9" fontId="10" fillId="13" borderId="83" xfId="0" applyNumberFormat="1" applyFont="1" applyFill="1" applyBorder="1" applyAlignment="1">
      <alignment horizontal="right" vertical="center"/>
    </xf>
    <xf numFmtId="3" fontId="10" fillId="13" borderId="79" xfId="0" applyNumberFormat="1" applyFont="1" applyFill="1" applyBorder="1" applyAlignment="1">
      <alignment horizontal="right" vertical="center"/>
    </xf>
    <xf numFmtId="3" fontId="10" fillId="13" borderId="80" xfId="0" applyNumberFormat="1" applyFont="1" applyFill="1" applyBorder="1" applyAlignment="1">
      <alignment horizontal="right" vertical="center"/>
    </xf>
    <xf numFmtId="3" fontId="10" fillId="13" borderId="84" xfId="0" applyNumberFormat="1" applyFont="1" applyFill="1" applyBorder="1" applyAlignment="1">
      <alignment horizontal="right" vertical="center"/>
    </xf>
    <xf numFmtId="3" fontId="10" fillId="13" borderId="82" xfId="0" applyNumberFormat="1" applyFont="1" applyFill="1" applyBorder="1" applyAlignment="1">
      <alignment horizontal="right" vertical="center"/>
    </xf>
    <xf numFmtId="3" fontId="10" fillId="13" borderId="83" xfId="0" applyNumberFormat="1" applyFont="1" applyFill="1" applyBorder="1" applyAlignment="1">
      <alignment horizontal="right" vertical="center"/>
    </xf>
    <xf numFmtId="3" fontId="10" fillId="13" borderId="86" xfId="0" applyNumberFormat="1" applyFont="1" applyFill="1" applyBorder="1" applyAlignment="1">
      <alignment horizontal="right" vertical="center"/>
    </xf>
    <xf numFmtId="3" fontId="10" fillId="13" borderId="81" xfId="0" applyNumberFormat="1" applyFont="1" applyFill="1" applyBorder="1" applyAlignment="1">
      <alignment horizontal="right" vertical="center"/>
    </xf>
    <xf numFmtId="3" fontId="10" fillId="13" borderId="72" xfId="0" applyNumberFormat="1" applyFont="1" applyFill="1" applyBorder="1" applyAlignment="1">
      <alignment horizontal="right" vertical="center"/>
    </xf>
    <xf numFmtId="3" fontId="10" fillId="13" borderId="85" xfId="0" applyNumberFormat="1" applyFont="1" applyFill="1" applyBorder="1" applyAlignment="1">
      <alignment horizontal="right" vertical="center"/>
    </xf>
    <xf numFmtId="9" fontId="10" fillId="13" borderId="87" xfId="0" applyNumberFormat="1" applyFont="1" applyFill="1" applyBorder="1" applyAlignment="1">
      <alignment horizontal="right" vertical="center"/>
    </xf>
    <xf numFmtId="9" fontId="10" fillId="13" borderId="88" xfId="0" applyNumberFormat="1" applyFont="1" applyFill="1" applyBorder="1" applyAlignment="1">
      <alignment horizontal="right" vertical="center"/>
    </xf>
    <xf numFmtId="9" fontId="10" fillId="13" borderId="89" xfId="0" applyNumberFormat="1" applyFont="1" applyFill="1" applyBorder="1" applyAlignment="1">
      <alignment horizontal="right" vertical="center"/>
    </xf>
    <xf numFmtId="0" fontId="12" fillId="0" borderId="15" xfId="0" applyFont="1" applyBorder="1" applyAlignment="1">
      <alignment horizontal="center" vertical="center"/>
    </xf>
    <xf numFmtId="0" fontId="12" fillId="0" borderId="15" xfId="0" applyFont="1" applyBorder="1" applyAlignment="1">
      <alignment horizontal="center" vertical="center" wrapText="1"/>
    </xf>
    <xf numFmtId="0" fontId="12" fillId="0" borderId="15" xfId="0" applyFont="1" applyBorder="1" applyAlignment="1">
      <alignment horizontal="right" vertical="center"/>
    </xf>
    <xf numFmtId="180" fontId="11" fillId="13" borderId="79" xfId="0" applyNumberFormat="1" applyFont="1" applyFill="1" applyBorder="1" applyAlignment="1">
      <alignment horizontal="right" vertical="center"/>
    </xf>
    <xf numFmtId="186" fontId="10" fillId="13" borderId="80" xfId="0" applyNumberFormat="1" applyFont="1" applyFill="1" applyBorder="1" applyAlignment="1">
      <alignment horizontal="right" vertical="center"/>
    </xf>
    <xf numFmtId="185" fontId="10" fillId="13" borderId="84" xfId="0" applyNumberFormat="1" applyFont="1" applyFill="1" applyBorder="1" applyAlignment="1">
      <alignment horizontal="right" vertical="center"/>
    </xf>
    <xf numFmtId="180" fontId="10" fillId="13" borderId="81" xfId="0" applyNumberFormat="1" applyFont="1" applyFill="1" applyBorder="1" applyAlignment="1">
      <alignment horizontal="right" vertical="center"/>
    </xf>
    <xf numFmtId="180" fontId="10" fillId="13" borderId="82" xfId="0" applyNumberFormat="1" applyFont="1" applyFill="1" applyBorder="1" applyAlignment="1">
      <alignment horizontal="right" vertical="center"/>
    </xf>
    <xf numFmtId="187" fontId="78" fillId="0" borderId="15" xfId="0" applyNumberFormat="1" applyFont="1" applyBorder="1" applyAlignment="1">
      <alignment horizontal="right" vertical="center"/>
    </xf>
    <xf numFmtId="187" fontId="78" fillId="25" borderId="15" xfId="0" applyNumberFormat="1" applyFont="1" applyFill="1" applyBorder="1" applyAlignment="1">
      <alignment horizontal="left"/>
    </xf>
    <xf numFmtId="180" fontId="10" fillId="13" borderId="90" xfId="0" applyNumberFormat="1" applyFont="1" applyFill="1" applyBorder="1" applyAlignment="1">
      <alignment horizontal="left" vertical="center"/>
    </xf>
    <xf numFmtId="180" fontId="10" fillId="13" borderId="91" xfId="0" applyNumberFormat="1" applyFont="1" applyFill="1" applyBorder="1" applyAlignment="1">
      <alignment horizontal="left" vertical="center"/>
    </xf>
    <xf numFmtId="180" fontId="10" fillId="13" borderId="91" xfId="0" applyNumberFormat="1" applyFont="1" applyFill="1" applyBorder="1" applyAlignment="1">
      <alignment horizontal="right" vertical="center"/>
    </xf>
    <xf numFmtId="168" fontId="10" fillId="13" borderId="91" xfId="0" applyNumberFormat="1" applyFont="1" applyFill="1" applyBorder="1" applyAlignment="1">
      <alignment horizontal="right" vertical="center"/>
    </xf>
    <xf numFmtId="180" fontId="10" fillId="13" borderId="93" xfId="0" applyNumberFormat="1" applyFont="1" applyFill="1" applyBorder="1" applyAlignment="1">
      <alignment horizontal="left" vertical="center"/>
    </xf>
    <xf numFmtId="180" fontId="10" fillId="13" borderId="29" xfId="0" applyNumberFormat="1" applyFont="1" applyFill="1" applyBorder="1" applyAlignment="1">
      <alignment horizontal="left" vertical="center"/>
    </xf>
    <xf numFmtId="180" fontId="10" fillId="13" borderId="29" xfId="0" applyNumberFormat="1" applyFont="1" applyFill="1" applyBorder="1" applyAlignment="1">
      <alignment horizontal="right" vertical="center"/>
    </xf>
    <xf numFmtId="168" fontId="10" fillId="13" borderId="29" xfId="0" applyNumberFormat="1" applyFont="1" applyFill="1" applyBorder="1" applyAlignment="1">
      <alignment horizontal="right" vertical="center"/>
    </xf>
    <xf numFmtId="180" fontId="10" fillId="13" borderId="95" xfId="0" applyNumberFormat="1" applyFont="1" applyFill="1" applyBorder="1" applyAlignment="1">
      <alignment horizontal="left" vertical="center"/>
    </xf>
    <xf numFmtId="180" fontId="10" fillId="13" borderId="96" xfId="0" applyNumberFormat="1" applyFont="1" applyFill="1" applyBorder="1" applyAlignment="1">
      <alignment horizontal="left" vertical="center"/>
    </xf>
    <xf numFmtId="180" fontId="10" fillId="13" borderId="96" xfId="0" applyNumberFormat="1" applyFont="1" applyFill="1" applyBorder="1" applyAlignment="1">
      <alignment horizontal="right" vertical="center"/>
    </xf>
    <xf numFmtId="168" fontId="10" fillId="13" borderId="96" xfId="0" applyNumberFormat="1" applyFont="1" applyFill="1" applyBorder="1" applyAlignment="1">
      <alignment horizontal="right" vertical="center"/>
    </xf>
    <xf numFmtId="0" fontId="81" fillId="0" borderId="19" xfId="8" applyFont="1">
      <alignment horizontal="center" vertical="center"/>
    </xf>
    <xf numFmtId="0" fontId="83" fillId="0" borderId="19" xfId="9" applyFont="1">
      <alignment horizontal="center" vertical="center"/>
    </xf>
    <xf numFmtId="0" fontId="79" fillId="0" borderId="15" xfId="9" applyFont="1" applyFill="1" applyBorder="1">
      <alignment horizontal="center" vertical="center"/>
    </xf>
    <xf numFmtId="0" fontId="84" fillId="0" borderId="19" xfId="9" applyFont="1">
      <alignment horizontal="center" vertical="center"/>
    </xf>
    <xf numFmtId="9" fontId="10" fillId="13" borderId="30" xfId="0" applyNumberFormat="1" applyFont="1" applyFill="1" applyBorder="1" applyAlignment="1">
      <alignment horizontal="right" vertical="center"/>
    </xf>
    <xf numFmtId="187" fontId="78" fillId="0" borderId="15" xfId="0" applyNumberFormat="1" applyFont="1" applyBorder="1" applyAlignment="1">
      <alignment horizontal="center"/>
    </xf>
    <xf numFmtId="187" fontId="78" fillId="0" borderId="15" xfId="0" applyNumberFormat="1" applyFont="1" applyBorder="1" applyAlignment="1">
      <alignment horizontal="centerContinuous"/>
    </xf>
    <xf numFmtId="9" fontId="10" fillId="13" borderId="98" xfId="0" applyNumberFormat="1" applyFont="1" applyFill="1" applyBorder="1" applyAlignment="1">
      <alignment horizontal="right" vertical="center"/>
    </xf>
    <xf numFmtId="9" fontId="10" fillId="13" borderId="99" xfId="0" applyNumberFormat="1" applyFont="1" applyFill="1" applyBorder="1" applyAlignment="1">
      <alignment horizontal="right" vertical="center"/>
    </xf>
    <xf numFmtId="9" fontId="11" fillId="13" borderId="101" xfId="0" applyNumberFormat="1" applyFont="1" applyFill="1" applyBorder="1" applyAlignment="1">
      <alignment horizontal="left" vertical="center" indent="1"/>
    </xf>
    <xf numFmtId="9" fontId="11" fillId="13" borderId="102" xfId="0" applyNumberFormat="1" applyFont="1" applyFill="1" applyBorder="1" applyAlignment="1">
      <alignment horizontal="left" vertical="center" indent="1"/>
    </xf>
    <xf numFmtId="9" fontId="11" fillId="13" borderId="103" xfId="0" applyNumberFormat="1" applyFont="1" applyFill="1" applyBorder="1" applyAlignment="1">
      <alignment horizontal="left" vertical="center" indent="1"/>
    </xf>
    <xf numFmtId="9" fontId="11" fillId="13" borderId="104" xfId="0" applyNumberFormat="1" applyFont="1" applyFill="1" applyBorder="1" applyAlignment="1">
      <alignment horizontal="left" vertical="center" indent="1"/>
    </xf>
    <xf numFmtId="9" fontId="11" fillId="13" borderId="105" xfId="0" applyNumberFormat="1" applyFont="1" applyFill="1" applyBorder="1" applyAlignment="1">
      <alignment horizontal="left" vertical="center" indent="1"/>
    </xf>
    <xf numFmtId="9" fontId="11" fillId="13" borderId="106" xfId="0" applyNumberFormat="1" applyFont="1" applyFill="1" applyBorder="1" applyAlignment="1">
      <alignment horizontal="left" vertical="center" indent="1"/>
    </xf>
    <xf numFmtId="14" fontId="10" fillId="10" borderId="85" xfId="0" applyNumberFormat="1" applyFont="1" applyFill="1" applyBorder="1" applyAlignment="1">
      <alignment horizontal="right"/>
    </xf>
    <xf numFmtId="0" fontId="10" fillId="10" borderId="107" xfId="0" applyFont="1" applyFill="1" applyBorder="1" applyAlignment="1">
      <alignment horizontal="right"/>
    </xf>
    <xf numFmtId="196" fontId="10" fillId="10" borderId="108" xfId="0" applyNumberFormat="1" applyFont="1" applyFill="1" applyBorder="1" applyAlignment="1">
      <alignment horizontal="right"/>
    </xf>
    <xf numFmtId="170" fontId="10" fillId="13" borderId="101" xfId="0" applyNumberFormat="1" applyFont="1" applyFill="1" applyBorder="1" applyAlignment="1">
      <alignment horizontal="right" vertical="center"/>
    </xf>
    <xf numFmtId="170" fontId="10" fillId="13" borderId="103" xfId="0" applyNumberFormat="1" applyFont="1" applyFill="1" applyBorder="1" applyAlignment="1">
      <alignment horizontal="right" vertical="center"/>
    </xf>
    <xf numFmtId="170" fontId="10" fillId="13" borderId="105" xfId="0" applyNumberFormat="1" applyFont="1" applyFill="1" applyBorder="1" applyAlignment="1">
      <alignment horizontal="right" vertical="center"/>
    </xf>
    <xf numFmtId="168" fontId="11" fillId="13" borderId="101" xfId="0" applyNumberFormat="1" applyFont="1" applyFill="1" applyBorder="1" applyAlignment="1">
      <alignment horizontal="right" vertical="center"/>
    </xf>
    <xf numFmtId="168" fontId="11" fillId="13" borderId="103" xfId="0" applyNumberFormat="1" applyFont="1" applyFill="1" applyBorder="1" applyAlignment="1">
      <alignment horizontal="right" vertical="center"/>
    </xf>
    <xf numFmtId="168" fontId="11" fillId="13" borderId="105" xfId="0" applyNumberFormat="1" applyFont="1" applyFill="1" applyBorder="1" applyAlignment="1">
      <alignment horizontal="right" vertical="center"/>
    </xf>
    <xf numFmtId="194" fontId="9" fillId="10" borderId="111" xfId="0" applyNumberFormat="1" applyFont="1" applyFill="1" applyBorder="1"/>
    <xf numFmtId="194" fontId="9" fillId="10" borderId="104" xfId="0" applyNumberFormat="1" applyFont="1" applyFill="1" applyBorder="1"/>
    <xf numFmtId="0" fontId="13" fillId="0" borderId="15" xfId="0" applyFont="1" applyBorder="1"/>
    <xf numFmtId="0" fontId="0" fillId="0" borderId="15" xfId="0" applyBorder="1"/>
    <xf numFmtId="0" fontId="14" fillId="0" borderId="15" xfId="0" applyFont="1" applyBorder="1"/>
    <xf numFmtId="180" fontId="58" fillId="13" borderId="62" xfId="0" applyNumberFormat="1" applyFont="1" applyFill="1" applyBorder="1" applyAlignment="1">
      <alignment horizontal="center" vertical="center"/>
    </xf>
    <xf numFmtId="0" fontId="85" fillId="25" borderId="15" xfId="0" applyFont="1" applyFill="1" applyBorder="1" applyAlignment="1">
      <alignment horizontal="left"/>
    </xf>
    <xf numFmtId="0" fontId="85" fillId="25" borderId="15" xfId="0" applyFont="1" applyFill="1" applyBorder="1" applyAlignment="1">
      <alignment horizontal="right"/>
    </xf>
    <xf numFmtId="194" fontId="85" fillId="25" borderId="15" xfId="0" applyNumberFormat="1" applyFont="1" applyFill="1" applyBorder="1" applyAlignment="1">
      <alignment horizontal="right"/>
    </xf>
    <xf numFmtId="0" fontId="64" fillId="0" borderId="15" xfId="0" applyFont="1" applyBorder="1"/>
    <xf numFmtId="0" fontId="65" fillId="0" borderId="0" xfId="0" applyFont="1"/>
    <xf numFmtId="180" fontId="65" fillId="0" borderId="0" xfId="0" applyNumberFormat="1" applyFont="1"/>
    <xf numFmtId="4" fontId="12" fillId="0" borderId="15" xfId="0" applyNumberFormat="1" applyFont="1" applyBorder="1"/>
    <xf numFmtId="167" fontId="12" fillId="0" borderId="15" xfId="0" applyNumberFormat="1" applyFont="1" applyBorder="1"/>
    <xf numFmtId="167" fontId="12" fillId="0" borderId="15" xfId="0" applyNumberFormat="1" applyFont="1" applyBorder="1" applyAlignment="1">
      <alignment horizontal="right"/>
    </xf>
    <xf numFmtId="4" fontId="9" fillId="0" borderId="15" xfId="0" applyNumberFormat="1" applyFont="1" applyBorder="1" applyAlignment="1">
      <alignment horizontal="left" indent="1"/>
    </xf>
    <xf numFmtId="4" fontId="9" fillId="0" borderId="15" xfId="0" applyNumberFormat="1" applyFont="1" applyBorder="1" applyAlignment="1">
      <alignment horizontal="right"/>
    </xf>
    <xf numFmtId="0" fontId="12" fillId="0" borderId="15" xfId="0" applyFont="1" applyBorder="1"/>
    <xf numFmtId="0" fontId="5" fillId="0" borderId="15" xfId="0" applyFont="1" applyBorder="1" applyAlignment="1">
      <alignment horizontal="right"/>
    </xf>
    <xf numFmtId="175" fontId="5" fillId="0" borderId="15" xfId="0" applyNumberFormat="1" applyFont="1" applyBorder="1"/>
    <xf numFmtId="171" fontId="12" fillId="0" borderId="15" xfId="0" applyNumberFormat="1" applyFont="1" applyBorder="1"/>
    <xf numFmtId="171" fontId="12" fillId="0" borderId="43" xfId="0" applyNumberFormat="1" applyFont="1" applyBorder="1"/>
    <xf numFmtId="171" fontId="9" fillId="0" borderId="15" xfId="0" applyNumberFormat="1" applyFont="1" applyBorder="1"/>
    <xf numFmtId="0" fontId="12" fillId="0" borderId="112" xfId="0" applyFont="1" applyBorder="1"/>
    <xf numFmtId="0" fontId="12" fillId="0" borderId="112" xfId="0" applyFont="1" applyBorder="1" applyAlignment="1">
      <alignment horizontal="right"/>
    </xf>
    <xf numFmtId="171" fontId="12" fillId="0" borderId="112" xfId="0" applyNumberFormat="1" applyFont="1" applyBorder="1" applyAlignment="1">
      <alignment horizontal="right"/>
    </xf>
    <xf numFmtId="180" fontId="4" fillId="0" borderId="0" xfId="0" applyNumberFormat="1" applyFont="1"/>
    <xf numFmtId="0" fontId="9" fillId="0" borderId="15" xfId="0" applyFont="1" applyBorder="1" applyAlignment="1">
      <alignment horizontal="left" vertical="center" indent="1"/>
    </xf>
    <xf numFmtId="0" fontId="12" fillId="0" borderId="15" xfId="0" applyFont="1" applyBorder="1" applyAlignment="1">
      <alignment horizontal="left" vertical="center" indent="1"/>
    </xf>
    <xf numFmtId="180" fontId="12" fillId="0" borderId="15" xfId="0" applyNumberFormat="1" applyFont="1" applyBorder="1" applyAlignment="1">
      <alignment horizontal="right" vertical="center"/>
    </xf>
    <xf numFmtId="0" fontId="9" fillId="0" borderId="15" xfId="0" applyFont="1" applyBorder="1" applyAlignment="1">
      <alignment horizontal="right" vertical="center"/>
    </xf>
    <xf numFmtId="9" fontId="5" fillId="0" borderId="15" xfId="0" applyNumberFormat="1" applyFont="1" applyBorder="1"/>
    <xf numFmtId="180" fontId="9" fillId="0" borderId="15" xfId="0" applyNumberFormat="1" applyFont="1" applyBorder="1" applyAlignment="1">
      <alignment horizontal="right" vertical="center"/>
    </xf>
    <xf numFmtId="9" fontId="9" fillId="0" borderId="15" xfId="0" applyNumberFormat="1" applyFont="1" applyBorder="1" applyAlignment="1">
      <alignment horizontal="right" vertical="center"/>
    </xf>
    <xf numFmtId="3" fontId="11" fillId="0" borderId="15" xfId="0" applyNumberFormat="1" applyFont="1" applyBorder="1" applyAlignment="1">
      <alignment horizontal="right" vertical="center"/>
    </xf>
    <xf numFmtId="0" fontId="9" fillId="0" borderId="73" xfId="0" applyFont="1" applyBorder="1" applyAlignment="1">
      <alignment horizontal="left" vertical="center" indent="1"/>
    </xf>
    <xf numFmtId="0" fontId="9" fillId="0" borderId="73" xfId="0" applyFont="1" applyBorder="1" applyAlignment="1">
      <alignment horizontal="right" vertical="center"/>
    </xf>
    <xf numFmtId="3" fontId="11" fillId="0" borderId="73" xfId="0" applyNumberFormat="1" applyFont="1" applyBorder="1" applyAlignment="1">
      <alignment horizontal="right" vertical="center"/>
    </xf>
    <xf numFmtId="180" fontId="9" fillId="0" borderId="73" xfId="0" applyNumberFormat="1" applyFont="1" applyBorder="1" applyAlignment="1">
      <alignment horizontal="right" vertical="center"/>
    </xf>
    <xf numFmtId="181" fontId="9" fillId="0" borderId="73" xfId="0" applyNumberFormat="1" applyFont="1" applyBorder="1" applyAlignment="1">
      <alignment horizontal="right" vertical="center"/>
    </xf>
    <xf numFmtId="0" fontId="5" fillId="0" borderId="73" xfId="0" applyFont="1" applyBorder="1" applyAlignment="1">
      <alignment horizontal="left"/>
    </xf>
    <xf numFmtId="0" fontId="41" fillId="4" borderId="73" xfId="0" applyFont="1" applyFill="1" applyBorder="1" applyAlignment="1">
      <alignment horizontal="center" vertical="center"/>
    </xf>
    <xf numFmtId="0" fontId="18" fillId="0" borderId="73" xfId="0" applyFont="1" applyBorder="1"/>
    <xf numFmtId="0" fontId="4" fillId="0" borderId="73" xfId="0" applyFont="1" applyBorder="1"/>
    <xf numFmtId="180" fontId="52" fillId="13" borderId="90" xfId="0" applyNumberFormat="1" applyFont="1" applyFill="1" applyBorder="1" applyAlignment="1">
      <alignment horizontal="left" vertical="center"/>
    </xf>
    <xf numFmtId="180" fontId="52" fillId="13" borderId="91" xfId="0" applyNumberFormat="1" applyFont="1" applyFill="1" applyBorder="1" applyAlignment="1">
      <alignment horizontal="right" vertical="center"/>
    </xf>
    <xf numFmtId="9" fontId="52" fillId="13" borderId="92" xfId="0" applyNumberFormat="1" applyFont="1" applyFill="1" applyBorder="1" applyAlignment="1">
      <alignment vertical="center"/>
    </xf>
    <xf numFmtId="180" fontId="52" fillId="13" borderId="93" xfId="0" applyNumberFormat="1" applyFont="1" applyFill="1" applyBorder="1" applyAlignment="1">
      <alignment horizontal="left" vertical="center"/>
    </xf>
    <xf numFmtId="180" fontId="52" fillId="13" borderId="29" xfId="0" applyNumberFormat="1" applyFont="1" applyFill="1" applyBorder="1" applyAlignment="1">
      <alignment horizontal="right" vertical="center"/>
    </xf>
    <xf numFmtId="9" fontId="52" fillId="13" borderId="94" xfId="0" applyNumberFormat="1" applyFont="1" applyFill="1" applyBorder="1" applyAlignment="1">
      <alignment vertical="center"/>
    </xf>
    <xf numFmtId="180" fontId="52" fillId="13" borderId="95" xfId="0" applyNumberFormat="1" applyFont="1" applyFill="1" applyBorder="1" applyAlignment="1">
      <alignment horizontal="left" vertical="center"/>
    </xf>
    <xf numFmtId="180" fontId="52" fillId="13" borderId="96" xfId="0" applyNumberFormat="1" applyFont="1" applyFill="1" applyBorder="1" applyAlignment="1">
      <alignment horizontal="right" vertical="center"/>
    </xf>
    <xf numFmtId="9" fontId="52" fillId="13" borderId="97" xfId="0" applyNumberFormat="1" applyFont="1" applyFill="1" applyBorder="1" applyAlignment="1">
      <alignment vertical="center"/>
    </xf>
    <xf numFmtId="3" fontId="4" fillId="9" borderId="63" xfId="0" applyNumberFormat="1" applyFont="1" applyFill="1" applyBorder="1"/>
    <xf numFmtId="3" fontId="4" fillId="9" borderId="64" xfId="0" applyNumberFormat="1" applyFont="1" applyFill="1" applyBorder="1"/>
    <xf numFmtId="3" fontId="4" fillId="9" borderId="65" xfId="0" applyNumberFormat="1" applyFont="1" applyFill="1" applyBorder="1"/>
    <xf numFmtId="3" fontId="4" fillId="9" borderId="69" xfId="0" applyNumberFormat="1" applyFont="1" applyFill="1" applyBorder="1"/>
    <xf numFmtId="3" fontId="4" fillId="9" borderId="70" xfId="0" applyNumberFormat="1" applyFont="1" applyFill="1" applyBorder="1"/>
    <xf numFmtId="3" fontId="4" fillId="9" borderId="66" xfId="0" applyNumberFormat="1" applyFont="1" applyFill="1" applyBorder="1"/>
    <xf numFmtId="3" fontId="4" fillId="9" borderId="67" xfId="0" applyNumberFormat="1" applyFont="1" applyFill="1" applyBorder="1"/>
    <xf numFmtId="3" fontId="4" fillId="9" borderId="68" xfId="0" applyNumberFormat="1" applyFont="1" applyFill="1" applyBorder="1"/>
    <xf numFmtId="175" fontId="10" fillId="18" borderId="113" xfId="3" applyNumberFormat="1" applyFont="1" applyFill="1" applyBorder="1" applyAlignment="1">
      <alignment horizontal="right"/>
    </xf>
    <xf numFmtId="175" fontId="10" fillId="18" borderId="100" xfId="3" applyNumberFormat="1" applyFont="1" applyFill="1" applyBorder="1" applyAlignment="1">
      <alignment horizontal="right"/>
    </xf>
    <xf numFmtId="175" fontId="10" fillId="18" borderId="114" xfId="3" applyNumberFormat="1" applyFont="1" applyFill="1" applyBorder="1" applyAlignment="1">
      <alignment horizontal="right"/>
    </xf>
    <xf numFmtId="175" fontId="10" fillId="18" borderId="15" xfId="3" applyNumberFormat="1" applyFont="1" applyFill="1" applyAlignment="1">
      <alignment horizontal="right"/>
    </xf>
    <xf numFmtId="0" fontId="12" fillId="0" borderId="15" xfId="3" applyFont="1" applyAlignment="1">
      <alignment horizontal="left" indent="1"/>
    </xf>
    <xf numFmtId="175" fontId="12" fillId="0" borderId="15" xfId="3" applyNumberFormat="1" applyFont="1" applyAlignment="1">
      <alignment horizontal="right"/>
    </xf>
    <xf numFmtId="175" fontId="10" fillId="18" borderId="115" xfId="3" applyNumberFormat="1" applyFont="1" applyFill="1" applyBorder="1" applyAlignment="1">
      <alignment horizontal="right"/>
    </xf>
    <xf numFmtId="175" fontId="10" fillId="18" borderId="116" xfId="3" applyNumberFormat="1" applyFont="1" applyFill="1" applyBorder="1" applyAlignment="1">
      <alignment horizontal="right"/>
    </xf>
    <xf numFmtId="175" fontId="10" fillId="18" borderId="117" xfId="3" applyNumberFormat="1" applyFont="1" applyFill="1" applyBorder="1" applyAlignment="1">
      <alignment horizontal="right"/>
    </xf>
    <xf numFmtId="175" fontId="11" fillId="18" borderId="47" xfId="3" applyNumberFormat="1" applyFont="1" applyFill="1" applyBorder="1" applyAlignment="1">
      <alignment horizontal="right"/>
    </xf>
    <xf numFmtId="175" fontId="10" fillId="18" borderId="119" xfId="3" applyNumberFormat="1" applyFont="1" applyFill="1" applyBorder="1" applyAlignment="1">
      <alignment horizontal="right"/>
    </xf>
    <xf numFmtId="175" fontId="10" fillId="18" borderId="120" xfId="3" applyNumberFormat="1" applyFont="1" applyFill="1" applyBorder="1" applyAlignment="1">
      <alignment horizontal="right"/>
    </xf>
    <xf numFmtId="175" fontId="10" fillId="18" borderId="121" xfId="3" applyNumberFormat="1" applyFont="1" applyFill="1" applyBorder="1" applyAlignment="1">
      <alignment horizontal="right"/>
    </xf>
    <xf numFmtId="175" fontId="11" fillId="18" borderId="48" xfId="3" applyNumberFormat="1" applyFont="1" applyFill="1" applyBorder="1" applyAlignment="1">
      <alignment horizontal="right"/>
    </xf>
    <xf numFmtId="175" fontId="11" fillId="18" borderId="46" xfId="3" applyNumberFormat="1" applyFont="1" applyFill="1" applyBorder="1" applyAlignment="1">
      <alignment horizontal="right"/>
    </xf>
    <xf numFmtId="175" fontId="11" fillId="18" borderId="115" xfId="3" applyNumberFormat="1" applyFont="1" applyFill="1" applyBorder="1" applyAlignment="1">
      <alignment horizontal="right"/>
    </xf>
    <xf numFmtId="175" fontId="11" fillId="18" borderId="49" xfId="3" applyNumberFormat="1" applyFont="1" applyFill="1" applyBorder="1" applyAlignment="1">
      <alignment horizontal="right"/>
    </xf>
    <xf numFmtId="175" fontId="11" fillId="18" borderId="116" xfId="3" applyNumberFormat="1" applyFont="1" applyFill="1" applyBorder="1" applyAlignment="1">
      <alignment horizontal="right"/>
    </xf>
    <xf numFmtId="175" fontId="11" fillId="18" borderId="50" xfId="3" applyNumberFormat="1" applyFont="1" applyFill="1" applyBorder="1" applyAlignment="1">
      <alignment horizontal="right"/>
    </xf>
    <xf numFmtId="175" fontId="11" fillId="18" borderId="117" xfId="3" applyNumberFormat="1" applyFont="1" applyFill="1" applyBorder="1" applyAlignment="1">
      <alignment horizontal="right"/>
    </xf>
    <xf numFmtId="175" fontId="11" fillId="18" borderId="118" xfId="3" applyNumberFormat="1" applyFont="1" applyFill="1" applyBorder="1" applyAlignment="1">
      <alignment horizontal="right"/>
    </xf>
    <xf numFmtId="175" fontId="10" fillId="18" borderId="122" xfId="3" applyNumberFormat="1" applyFont="1" applyFill="1" applyBorder="1" applyAlignment="1">
      <alignment horizontal="right"/>
    </xf>
    <xf numFmtId="175" fontId="10" fillId="18" borderId="17" xfId="3" applyNumberFormat="1" applyFont="1" applyFill="1" applyBorder="1" applyAlignment="1">
      <alignment horizontal="right"/>
    </xf>
    <xf numFmtId="175" fontId="10" fillId="18" borderId="123" xfId="3" applyNumberFormat="1" applyFont="1" applyFill="1" applyBorder="1" applyAlignment="1">
      <alignment horizontal="right"/>
    </xf>
    <xf numFmtId="43" fontId="10" fillId="18" borderId="44" xfId="3" applyNumberFormat="1" applyFont="1" applyFill="1" applyBorder="1" applyAlignment="1">
      <alignment horizontal="right"/>
    </xf>
    <xf numFmtId="43" fontId="10" fillId="18" borderId="71" xfId="3" applyNumberFormat="1" applyFont="1" applyFill="1" applyBorder="1" applyAlignment="1">
      <alignment horizontal="right"/>
    </xf>
    <xf numFmtId="43" fontId="10" fillId="18" borderId="45" xfId="3" applyNumberFormat="1" applyFont="1" applyFill="1" applyBorder="1" applyAlignment="1">
      <alignment horizontal="right"/>
    </xf>
    <xf numFmtId="0" fontId="12" fillId="0" borderId="124" xfId="0" applyFont="1" applyBorder="1" applyAlignment="1">
      <alignment horizontal="left" vertical="center" indent="1"/>
    </xf>
    <xf numFmtId="9" fontId="86" fillId="0" borderId="124" xfId="0" applyNumberFormat="1" applyFont="1" applyBorder="1" applyAlignment="1">
      <alignment horizontal="right" vertical="center"/>
    </xf>
    <xf numFmtId="180" fontId="52" fillId="13" borderId="31" xfId="0" applyNumberFormat="1" applyFont="1" applyFill="1" applyBorder="1" applyAlignment="1">
      <alignment horizontal="right" vertical="center"/>
    </xf>
    <xf numFmtId="180" fontId="52" fillId="13" borderId="32" xfId="0" applyNumberFormat="1" applyFont="1" applyFill="1" applyBorder="1" applyAlignment="1">
      <alignment horizontal="right" vertical="center"/>
    </xf>
    <xf numFmtId="180" fontId="52" fillId="13" borderId="45" xfId="0" applyNumberFormat="1" applyFont="1" applyFill="1" applyBorder="1" applyAlignment="1">
      <alignment horizontal="right" vertical="center"/>
    </xf>
    <xf numFmtId="0" fontId="85" fillId="25" borderId="124" xfId="0" applyFont="1" applyFill="1" applyBorder="1" applyAlignment="1">
      <alignment horizontal="left"/>
    </xf>
    <xf numFmtId="0" fontId="85" fillId="25" borderId="124" xfId="0" applyFont="1" applyFill="1" applyBorder="1" applyAlignment="1">
      <alignment horizontal="right"/>
    </xf>
    <xf numFmtId="194" fontId="85" fillId="25" borderId="124" xfId="0" applyNumberFormat="1" applyFont="1" applyFill="1" applyBorder="1" applyAlignment="1">
      <alignment horizontal="right"/>
    </xf>
    <xf numFmtId="4" fontId="83" fillId="0" borderId="19" xfId="9" applyNumberFormat="1" applyFont="1">
      <alignment horizontal="center" vertical="center"/>
    </xf>
    <xf numFmtId="0" fontId="40" fillId="26" borderId="2" xfId="0" applyFont="1" applyFill="1" applyBorder="1" applyAlignment="1">
      <alignment horizontal="left" vertical="center"/>
    </xf>
    <xf numFmtId="0" fontId="40" fillId="26" borderId="2" xfId="0" applyFont="1" applyFill="1" applyBorder="1" applyAlignment="1">
      <alignment horizontal="right" vertical="center"/>
    </xf>
    <xf numFmtId="180" fontId="52" fillId="13" borderId="19" xfId="0" applyNumberFormat="1" applyFont="1" applyFill="1" applyBorder="1" applyAlignment="1">
      <alignment horizontal="center" vertical="center"/>
    </xf>
    <xf numFmtId="17" fontId="4" fillId="0" borderId="0" xfId="0" applyNumberFormat="1" applyFont="1"/>
    <xf numFmtId="0" fontId="88" fillId="27" borderId="15" xfId="0" applyFont="1" applyFill="1" applyBorder="1"/>
    <xf numFmtId="164" fontId="18" fillId="25" borderId="15" xfId="0" applyNumberFormat="1" applyFont="1" applyFill="1" applyBorder="1"/>
    <xf numFmtId="169" fontId="18" fillId="25" borderId="15" xfId="0" applyNumberFormat="1" applyFont="1" applyFill="1" applyBorder="1" applyAlignment="1">
      <alignment horizontal="right"/>
    </xf>
    <xf numFmtId="187" fontId="40" fillId="26" borderId="2" xfId="0" applyNumberFormat="1" applyFont="1" applyFill="1" applyBorder="1" applyAlignment="1">
      <alignment horizontal="right" vertical="center"/>
    </xf>
    <xf numFmtId="180" fontId="4" fillId="0" borderId="0" xfId="0" applyNumberFormat="1" applyFont="1" applyAlignment="1">
      <alignment horizontal="right" vertical="center"/>
    </xf>
    <xf numFmtId="0" fontId="4" fillId="0" borderId="0" xfId="0" applyFont="1" applyAlignment="1">
      <alignment horizontal="right" vertical="center"/>
    </xf>
    <xf numFmtId="0" fontId="5" fillId="0" borderId="8" xfId="0" applyFont="1" applyBorder="1" applyAlignment="1">
      <alignment horizontal="left" vertical="center" indent="1"/>
    </xf>
    <xf numFmtId="0" fontId="5" fillId="0" borderId="8" xfId="0" applyFont="1" applyBorder="1" applyAlignment="1">
      <alignment horizontal="right" vertical="center"/>
    </xf>
    <xf numFmtId="180" fontId="5" fillId="0" borderId="8" xfId="0" applyNumberFormat="1" applyFont="1" applyBorder="1" applyAlignment="1">
      <alignment horizontal="right" vertical="center"/>
    </xf>
    <xf numFmtId="177" fontId="4" fillId="0" borderId="0" xfId="0" applyNumberFormat="1" applyFont="1" applyAlignment="1">
      <alignment horizontal="center" vertical="center"/>
    </xf>
    <xf numFmtId="0" fontId="4" fillId="0" borderId="1" xfId="0" applyFont="1" applyBorder="1" applyAlignment="1">
      <alignment horizontal="right" vertical="center"/>
    </xf>
    <xf numFmtId="180" fontId="4" fillId="0" borderId="1" xfId="0" applyNumberFormat="1" applyFont="1" applyBorder="1" applyAlignment="1">
      <alignment horizontal="right" vertical="center"/>
    </xf>
    <xf numFmtId="0" fontId="4" fillId="0" borderId="5" xfId="0" applyFont="1" applyBorder="1" applyAlignment="1">
      <alignment horizontal="left" vertical="center" indent="1"/>
    </xf>
    <xf numFmtId="180" fontId="5" fillId="0" borderId="0" xfId="0" applyNumberFormat="1" applyFont="1" applyAlignment="1">
      <alignment horizontal="right" vertical="center"/>
    </xf>
    <xf numFmtId="9" fontId="4" fillId="0" borderId="0" xfId="0" applyNumberFormat="1" applyFont="1" applyAlignment="1">
      <alignment horizontal="right" vertical="center"/>
    </xf>
    <xf numFmtId="0" fontId="6" fillId="0" borderId="0" xfId="0" applyFont="1" applyAlignment="1">
      <alignment horizontal="left" vertical="center" indent="1"/>
    </xf>
    <xf numFmtId="0" fontId="5" fillId="0" borderId="5" xfId="0" applyFont="1" applyBorder="1" applyAlignment="1">
      <alignment horizontal="left" vertical="center" indent="1"/>
    </xf>
    <xf numFmtId="0" fontId="5" fillId="0" borderId="5" xfId="0" applyFont="1" applyBorder="1" applyAlignment="1">
      <alignment horizontal="right" vertical="center"/>
    </xf>
    <xf numFmtId="180" fontId="5" fillId="0" borderId="5" xfId="0" applyNumberFormat="1" applyFont="1" applyBorder="1" applyAlignment="1">
      <alignment horizontal="right" vertical="center"/>
    </xf>
    <xf numFmtId="0" fontId="4" fillId="0" borderId="15" xfId="0" applyFont="1" applyBorder="1" applyAlignment="1">
      <alignment horizontal="left" vertical="center" indent="1"/>
    </xf>
    <xf numFmtId="0" fontId="4" fillId="0" borderId="1" xfId="0" applyFont="1" applyBorder="1" applyAlignment="1">
      <alignment horizontal="left" vertical="center" indent="1"/>
    </xf>
    <xf numFmtId="181" fontId="5" fillId="0" borderId="5" xfId="0" applyNumberFormat="1" applyFont="1" applyBorder="1" applyAlignment="1">
      <alignment horizontal="right" vertical="center"/>
    </xf>
    <xf numFmtId="174" fontId="4" fillId="0" borderId="0" xfId="0" applyNumberFormat="1" applyFont="1" applyAlignment="1">
      <alignment horizontal="right" vertical="center"/>
    </xf>
    <xf numFmtId="0" fontId="12" fillId="6" borderId="15" xfId="0" applyFont="1" applyFill="1" applyBorder="1" applyAlignment="1">
      <alignment horizontal="left" vertical="center"/>
    </xf>
    <xf numFmtId="0" fontId="12" fillId="6" borderId="15" xfId="0" applyFont="1" applyFill="1" applyBorder="1" applyAlignment="1">
      <alignment horizontal="right" vertical="center"/>
    </xf>
    <xf numFmtId="164" fontId="34" fillId="28" borderId="2" xfId="0" applyNumberFormat="1" applyFont="1" applyFill="1" applyBorder="1" applyAlignment="1">
      <alignment vertical="center"/>
    </xf>
    <xf numFmtId="164" fontId="4" fillId="28" borderId="2" xfId="0" applyNumberFormat="1" applyFont="1" applyFill="1" applyBorder="1"/>
    <xf numFmtId="164" fontId="45" fillId="28" borderId="2" xfId="0" applyNumberFormat="1" applyFont="1" applyFill="1" applyBorder="1" applyAlignment="1">
      <alignment horizontal="left" vertical="center" indent="1"/>
    </xf>
    <xf numFmtId="0" fontId="40" fillId="26" borderId="125" xfId="0" applyFont="1" applyFill="1" applyBorder="1" applyAlignment="1">
      <alignment horizontal="right" vertical="center"/>
    </xf>
    <xf numFmtId="0" fontId="40" fillId="26" borderId="16" xfId="0" applyFont="1" applyFill="1" applyBorder="1" applyAlignment="1">
      <alignment horizontal="right" vertical="center"/>
    </xf>
    <xf numFmtId="0" fontId="40" fillId="26" borderId="126" xfId="0" applyFont="1" applyFill="1" applyBorder="1" applyAlignment="1">
      <alignment horizontal="right" vertical="center"/>
    </xf>
    <xf numFmtId="0" fontId="4" fillId="0" borderId="127" xfId="0" applyFont="1" applyBorder="1"/>
    <xf numFmtId="0" fontId="4" fillId="0" borderId="122" xfId="0" applyFont="1" applyBorder="1"/>
    <xf numFmtId="0" fontId="4" fillId="0" borderId="128" xfId="0" applyFont="1" applyBorder="1"/>
    <xf numFmtId="0" fontId="4" fillId="0" borderId="123" xfId="0" applyFont="1" applyBorder="1"/>
    <xf numFmtId="0" fontId="40" fillId="26" borderId="15" xfId="0" applyFont="1" applyFill="1" applyBorder="1" applyAlignment="1">
      <alignment horizontal="centerContinuous" vertical="center"/>
    </xf>
    <xf numFmtId="164" fontId="54" fillId="25" borderId="15" xfId="0" applyNumberFormat="1" applyFont="1" applyFill="1" applyBorder="1" applyAlignment="1">
      <alignment vertical="center"/>
    </xf>
    <xf numFmtId="164" fontId="11" fillId="25" borderId="15" xfId="0" applyNumberFormat="1" applyFont="1" applyFill="1" applyBorder="1" applyAlignment="1">
      <alignment horizontal="left" indent="1"/>
    </xf>
    <xf numFmtId="164" fontId="11" fillId="25" borderId="15" xfId="0" applyNumberFormat="1" applyFont="1" applyFill="1" applyBorder="1"/>
    <xf numFmtId="169" fontId="11" fillId="25" borderId="15" xfId="0" applyNumberFormat="1" applyFont="1" applyFill="1" applyBorder="1" applyAlignment="1">
      <alignment horizontal="right"/>
    </xf>
    <xf numFmtId="0" fontId="11" fillId="25" borderId="15" xfId="0" applyFont="1" applyFill="1" applyBorder="1" applyAlignment="1">
      <alignment horizontal="right"/>
    </xf>
    <xf numFmtId="164" fontId="11" fillId="25" borderId="15" xfId="0" applyNumberFormat="1" applyFont="1" applyFill="1" applyBorder="1" applyAlignment="1">
      <alignment horizontal="right"/>
    </xf>
    <xf numFmtId="164" fontId="34" fillId="28" borderId="15" xfId="0" applyNumberFormat="1" applyFont="1" applyFill="1" applyBorder="1" applyAlignment="1">
      <alignment vertical="center"/>
    </xf>
    <xf numFmtId="164" fontId="4" fillId="28" borderId="15" xfId="0" applyNumberFormat="1" applyFont="1" applyFill="1" applyBorder="1"/>
    <xf numFmtId="164" fontId="5" fillId="28" borderId="17" xfId="0" applyNumberFormat="1" applyFont="1" applyFill="1" applyBorder="1" applyAlignment="1">
      <alignment horizontal="left" vertical="top" indent="1"/>
    </xf>
    <xf numFmtId="164" fontId="4" fillId="28" borderId="17" xfId="0" applyNumberFormat="1" applyFont="1" applyFill="1" applyBorder="1"/>
    <xf numFmtId="164" fontId="5" fillId="28" borderId="15" xfId="0" applyNumberFormat="1" applyFont="1" applyFill="1" applyBorder="1" applyAlignment="1">
      <alignment horizontal="left" vertical="center" indent="1"/>
    </xf>
    <xf numFmtId="164" fontId="11" fillId="25" borderId="17" xfId="0" applyNumberFormat="1" applyFont="1" applyFill="1" applyBorder="1" applyAlignment="1">
      <alignment horizontal="left" indent="1"/>
    </xf>
    <xf numFmtId="164" fontId="11" fillId="25" borderId="17" xfId="0" applyNumberFormat="1" applyFont="1" applyFill="1" applyBorder="1"/>
    <xf numFmtId="164" fontId="11" fillId="25" borderId="17" xfId="0" applyNumberFormat="1" applyFont="1" applyFill="1" applyBorder="1" applyAlignment="1">
      <alignment horizontal="right"/>
    </xf>
    <xf numFmtId="164" fontId="87" fillId="28" borderId="15" xfId="0" applyNumberFormat="1" applyFont="1" applyFill="1" applyBorder="1"/>
    <xf numFmtId="164" fontId="87" fillId="28" borderId="17" xfId="0" applyNumberFormat="1" applyFont="1" applyFill="1" applyBorder="1"/>
    <xf numFmtId="164" fontId="89" fillId="28" borderId="15" xfId="0" applyNumberFormat="1" applyFont="1" applyFill="1" applyBorder="1" applyAlignment="1">
      <alignment vertical="center"/>
    </xf>
    <xf numFmtId="164" fontId="18" fillId="28" borderId="15" xfId="0" applyNumberFormat="1" applyFont="1" applyFill="1" applyBorder="1"/>
    <xf numFmtId="164" fontId="51" fillId="28" borderId="15" xfId="0" applyNumberFormat="1" applyFont="1" applyFill="1" applyBorder="1" applyAlignment="1">
      <alignment horizontal="left" vertical="top" indent="1"/>
    </xf>
    <xf numFmtId="164" fontId="51" fillId="28" borderId="17" xfId="0" applyNumberFormat="1" applyFont="1" applyFill="1" applyBorder="1" applyAlignment="1">
      <alignment horizontal="left" vertical="top" indent="1"/>
    </xf>
    <xf numFmtId="164" fontId="18" fillId="28" borderId="17" xfId="0" applyNumberFormat="1" applyFont="1" applyFill="1" applyBorder="1"/>
    <xf numFmtId="0" fontId="4" fillId="9" borderId="15" xfId="0" applyFont="1" applyFill="1" applyBorder="1"/>
    <xf numFmtId="164" fontId="24" fillId="28" borderId="15" xfId="0" applyNumberFormat="1" applyFont="1" applyFill="1" applyBorder="1" applyAlignment="1">
      <alignment horizontal="left" vertical="center" indent="1"/>
    </xf>
    <xf numFmtId="0" fontId="4" fillId="9" borderId="17" xfId="0" applyFont="1" applyFill="1" applyBorder="1"/>
    <xf numFmtId="164" fontId="90" fillId="28" borderId="15" xfId="0" applyNumberFormat="1" applyFont="1" applyFill="1" applyBorder="1" applyAlignment="1">
      <alignment vertical="center"/>
    </xf>
    <xf numFmtId="164" fontId="34" fillId="28" borderId="15" xfId="0" applyNumberFormat="1" applyFont="1" applyFill="1" applyBorder="1"/>
    <xf numFmtId="169" fontId="4" fillId="28" borderId="15" xfId="0" applyNumberFormat="1" applyFont="1" applyFill="1" applyBorder="1" applyAlignment="1">
      <alignment horizontal="right"/>
    </xf>
    <xf numFmtId="164" fontId="5" fillId="28" borderId="15" xfId="0" applyNumberFormat="1" applyFont="1" applyFill="1" applyBorder="1" applyAlignment="1">
      <alignment horizontal="left" indent="1"/>
    </xf>
    <xf numFmtId="0" fontId="4" fillId="28" borderId="15" xfId="0" applyFont="1" applyFill="1" applyBorder="1" applyAlignment="1">
      <alignment horizontal="right"/>
    </xf>
    <xf numFmtId="164" fontId="4" fillId="28" borderId="15" xfId="0" applyNumberFormat="1" applyFont="1" applyFill="1" applyBorder="1" applyAlignment="1">
      <alignment horizontal="right"/>
    </xf>
    <xf numFmtId="164" fontId="4" fillId="28" borderId="17" xfId="0" applyNumberFormat="1" applyFont="1" applyFill="1" applyBorder="1" applyAlignment="1">
      <alignment horizontal="right"/>
    </xf>
    <xf numFmtId="169" fontId="40" fillId="26" borderId="2" xfId="0" applyNumberFormat="1" applyFont="1" applyFill="1" applyBorder="1" applyAlignment="1">
      <alignment horizontal="right" vertical="center"/>
    </xf>
    <xf numFmtId="164" fontId="9" fillId="28" borderId="125" xfId="0" applyNumberFormat="1" applyFont="1" applyFill="1" applyBorder="1"/>
    <xf numFmtId="164" fontId="9" fillId="28" borderId="16" xfId="0" applyNumberFormat="1" applyFont="1" applyFill="1" applyBorder="1"/>
    <xf numFmtId="164" fontId="9" fillId="28" borderId="16" xfId="0" applyNumberFormat="1" applyFont="1" applyFill="1" applyBorder="1" applyAlignment="1">
      <alignment horizontal="right"/>
    </xf>
    <xf numFmtId="180" fontId="9" fillId="28" borderId="126" xfId="0" applyNumberFormat="1" applyFont="1" applyFill="1" applyBorder="1" applyAlignment="1">
      <alignment horizontal="right"/>
    </xf>
    <xf numFmtId="164" fontId="9" fillId="28" borderId="127" xfId="0" applyNumberFormat="1" applyFont="1" applyFill="1" applyBorder="1"/>
    <xf numFmtId="164" fontId="9" fillId="28" borderId="15" xfId="0" applyNumberFormat="1" applyFont="1" applyFill="1" applyBorder="1"/>
    <xf numFmtId="164" fontId="9" fillId="28" borderId="15" xfId="0" applyNumberFormat="1" applyFont="1" applyFill="1" applyBorder="1" applyAlignment="1">
      <alignment horizontal="right"/>
    </xf>
    <xf numFmtId="9" fontId="9" fillId="28" borderId="122" xfId="0" applyNumberFormat="1" applyFont="1" applyFill="1" applyBorder="1" applyAlignment="1">
      <alignment horizontal="right"/>
    </xf>
    <xf numFmtId="180" fontId="9" fillId="28" borderId="122" xfId="0" applyNumberFormat="1" applyFont="1" applyFill="1" applyBorder="1" applyAlignment="1">
      <alignment horizontal="right"/>
    </xf>
    <xf numFmtId="164" fontId="9" fillId="28" borderId="128" xfId="0" applyNumberFormat="1" applyFont="1" applyFill="1" applyBorder="1"/>
    <xf numFmtId="164" fontId="9" fillId="28" borderId="17" xfId="0" applyNumberFormat="1" applyFont="1" applyFill="1" applyBorder="1"/>
    <xf numFmtId="164" fontId="9" fillId="28" borderId="17" xfId="0" applyNumberFormat="1" applyFont="1" applyFill="1" applyBorder="1" applyAlignment="1">
      <alignment horizontal="right"/>
    </xf>
    <xf numFmtId="179" fontId="9" fillId="28" borderId="123" xfId="0" applyNumberFormat="1" applyFont="1" applyFill="1" applyBorder="1" applyAlignment="1">
      <alignment horizontal="right"/>
    </xf>
    <xf numFmtId="43" fontId="9" fillId="0" borderId="15" xfId="3" applyNumberFormat="1" applyFont="1"/>
    <xf numFmtId="193" fontId="19" fillId="0" borderId="15" xfId="3" applyNumberFormat="1" applyFont="1"/>
    <xf numFmtId="0" fontId="19" fillId="0" borderId="15" xfId="3" applyFont="1" applyAlignment="1">
      <alignment horizontal="right"/>
    </xf>
    <xf numFmtId="180" fontId="19" fillId="0" borderId="15" xfId="3" applyNumberFormat="1" applyFont="1" applyAlignment="1">
      <alignment horizontal="right"/>
    </xf>
    <xf numFmtId="193" fontId="19" fillId="0" borderId="15" xfId="3" applyNumberFormat="1" applyFont="1" applyAlignment="1">
      <alignment horizontal="right"/>
    </xf>
    <xf numFmtId="192" fontId="19" fillId="0" borderId="15" xfId="3" applyNumberFormat="1" applyFont="1" applyAlignment="1">
      <alignment horizontal="right"/>
    </xf>
    <xf numFmtId="0" fontId="87" fillId="27" borderId="15" xfId="3" applyFont="1" applyFill="1" applyAlignment="1">
      <alignment horizontal="right"/>
    </xf>
    <xf numFmtId="0" fontId="87" fillId="30" borderId="15" xfId="3" applyFont="1" applyFill="1" applyAlignment="1">
      <alignment horizontal="right"/>
    </xf>
    <xf numFmtId="0" fontId="40" fillId="27" borderId="40" xfId="3" applyFont="1" applyFill="1" applyBorder="1"/>
    <xf numFmtId="17" fontId="40" fillId="27" borderId="42" xfId="3" applyNumberFormat="1" applyFont="1" applyFill="1" applyBorder="1" applyAlignment="1">
      <alignment horizontal="right"/>
    </xf>
    <xf numFmtId="0" fontId="87" fillId="30" borderId="15" xfId="3" applyFont="1" applyFill="1"/>
    <xf numFmtId="37" fontId="34" fillId="29" borderId="15" xfId="3" applyNumberFormat="1" applyFont="1" applyFill="1" applyAlignment="1">
      <alignment horizontal="left"/>
    </xf>
    <xf numFmtId="0" fontId="9" fillId="29" borderId="15" xfId="3" applyFont="1" applyFill="1" applyAlignment="1">
      <alignment horizontal="right"/>
    </xf>
    <xf numFmtId="0" fontId="45" fillId="29" borderId="17" xfId="3" applyFont="1" applyFill="1" applyBorder="1" applyAlignment="1">
      <alignment horizontal="left" vertical="center" indent="1"/>
    </xf>
    <xf numFmtId="0" fontId="9" fillId="29" borderId="17" xfId="3" applyFont="1" applyFill="1" applyBorder="1" applyAlignment="1">
      <alignment horizontal="right"/>
    </xf>
    <xf numFmtId="170" fontId="9" fillId="29" borderId="15" xfId="3" applyNumberFormat="1" applyFont="1" applyFill="1" applyAlignment="1">
      <alignment horizontal="right"/>
    </xf>
    <xf numFmtId="169" fontId="9" fillId="29" borderId="17" xfId="3" applyNumberFormat="1" applyFont="1" applyFill="1" applyBorder="1" applyAlignment="1">
      <alignment horizontal="right"/>
    </xf>
    <xf numFmtId="9" fontId="52" fillId="13" borderId="91" xfId="0" applyNumberFormat="1" applyFont="1" applyFill="1" applyBorder="1" applyAlignment="1">
      <alignment vertical="center"/>
    </xf>
    <xf numFmtId="9" fontId="52" fillId="13" borderId="29" xfId="0" applyNumberFormat="1" applyFont="1" applyFill="1" applyBorder="1" applyAlignment="1">
      <alignment vertical="center"/>
    </xf>
    <xf numFmtId="9" fontId="52" fillId="13" borderId="96" xfId="0" applyNumberFormat="1" applyFont="1" applyFill="1" applyBorder="1" applyAlignment="1">
      <alignment vertical="center"/>
    </xf>
    <xf numFmtId="0" fontId="20" fillId="0" borderId="15" xfId="3" applyFont="1" applyAlignment="1">
      <alignment horizontal="right"/>
    </xf>
    <xf numFmtId="0" fontId="9" fillId="31" borderId="130" xfId="0" applyFont="1" applyFill="1" applyBorder="1"/>
    <xf numFmtId="9" fontId="4" fillId="32" borderId="129" xfId="0" applyNumberFormat="1" applyFont="1" applyFill="1" applyBorder="1"/>
    <xf numFmtId="43" fontId="10" fillId="13" borderId="62" xfId="10" applyFont="1" applyFill="1" applyBorder="1" applyAlignment="1">
      <alignment horizontal="right" vertical="center" indent="1"/>
    </xf>
    <xf numFmtId="43" fontId="9" fillId="0" borderId="0" xfId="10" applyFont="1"/>
    <xf numFmtId="0" fontId="9" fillId="31" borderId="130" xfId="0" applyFont="1" applyFill="1" applyBorder="1" applyAlignment="1">
      <alignment horizontal="center" wrapText="1"/>
    </xf>
    <xf numFmtId="0" fontId="9" fillId="31" borderId="131" xfId="0" applyFont="1" applyFill="1" applyBorder="1" applyAlignment="1">
      <alignment horizontal="center" wrapText="1"/>
    </xf>
    <xf numFmtId="180" fontId="10" fillId="13" borderId="82" xfId="0" applyNumberFormat="1" applyFont="1" applyFill="1" applyBorder="1" applyAlignment="1">
      <alignment horizontal="left" vertical="center" indent="1"/>
    </xf>
    <xf numFmtId="180" fontId="10" fillId="13" borderId="86" xfId="0" applyNumberFormat="1" applyFont="1" applyFill="1" applyBorder="1" applyAlignment="1">
      <alignment horizontal="left" vertical="center" indent="1"/>
    </xf>
    <xf numFmtId="37" fontId="10" fillId="10" borderId="79" xfId="0" applyNumberFormat="1" applyFont="1" applyFill="1" applyBorder="1" applyAlignment="1">
      <alignment horizontal="right"/>
    </xf>
    <xf numFmtId="37" fontId="10" fillId="10" borderId="84" xfId="0" applyNumberFormat="1" applyFont="1" applyFill="1" applyBorder="1" applyAlignment="1">
      <alignment horizontal="right"/>
    </xf>
    <xf numFmtId="37" fontId="10" fillId="10" borderId="81" xfId="0" applyNumberFormat="1" applyFont="1" applyFill="1" applyBorder="1" applyAlignment="1">
      <alignment horizontal="right"/>
    </xf>
    <xf numFmtId="37" fontId="10" fillId="10" borderId="85" xfId="0" applyNumberFormat="1" applyFont="1" applyFill="1" applyBorder="1" applyAlignment="1">
      <alignment horizontal="right"/>
    </xf>
    <xf numFmtId="0" fontId="10" fillId="10" borderId="81" xfId="0" applyFont="1" applyFill="1" applyBorder="1" applyAlignment="1">
      <alignment horizontal="right"/>
    </xf>
    <xf numFmtId="0" fontId="10" fillId="10" borderId="85" xfId="0" applyFont="1" applyFill="1" applyBorder="1" applyAlignment="1">
      <alignment horizontal="right"/>
    </xf>
    <xf numFmtId="194" fontId="9" fillId="10" borderId="109" xfId="0" applyNumberFormat="1" applyFont="1" applyFill="1" applyBorder="1" applyAlignment="1">
      <alignment horizontal="right"/>
    </xf>
    <xf numFmtId="194" fontId="9" fillId="10" borderId="110" xfId="0" applyNumberFormat="1" applyFont="1" applyFill="1" applyBorder="1" applyAlignment="1">
      <alignment horizontal="right"/>
    </xf>
    <xf numFmtId="180" fontId="10" fillId="13" borderId="79" xfId="0" applyNumberFormat="1" applyFont="1" applyFill="1" applyBorder="1" applyAlignment="1">
      <alignment horizontal="left" vertical="center" indent="1"/>
    </xf>
    <xf numFmtId="180" fontId="10" fillId="13" borderId="84" xfId="0" applyNumberFormat="1" applyFont="1" applyFill="1" applyBorder="1" applyAlignment="1">
      <alignment horizontal="left" vertical="center" indent="1"/>
    </xf>
    <xf numFmtId="180" fontId="10" fillId="13" borderId="81" xfId="0" applyNumberFormat="1" applyFont="1" applyFill="1" applyBorder="1" applyAlignment="1">
      <alignment horizontal="left" vertical="center" indent="1"/>
    </xf>
    <xf numFmtId="180" fontId="10" fillId="13" borderId="85" xfId="0" applyNumberFormat="1" applyFont="1" applyFill="1" applyBorder="1" applyAlignment="1">
      <alignment horizontal="left" vertical="center" indent="1"/>
    </xf>
    <xf numFmtId="0" fontId="5" fillId="0" borderId="0" xfId="0" applyFont="1" applyAlignment="1">
      <alignment horizontal="center"/>
    </xf>
    <xf numFmtId="0" fontId="4" fillId="0" borderId="0" xfId="0" applyFont="1"/>
    <xf numFmtId="169" fontId="91" fillId="26" borderId="2" xfId="0" applyNumberFormat="1" applyFont="1" applyFill="1" applyBorder="1" applyAlignment="1">
      <alignment horizontal="center" vertical="center"/>
    </xf>
    <xf numFmtId="194" fontId="66" fillId="0" borderId="21" xfId="3" applyNumberFormat="1" applyFont="1" applyBorder="1" applyAlignment="1">
      <alignment horizontal="center" vertical="center"/>
    </xf>
    <xf numFmtId="194" fontId="66" fillId="0" borderId="22" xfId="3" applyNumberFormat="1" applyFont="1" applyBorder="1" applyAlignment="1">
      <alignment horizontal="center" vertical="center"/>
    </xf>
    <xf numFmtId="0" fontId="40" fillId="27" borderId="15" xfId="3" applyFont="1" applyFill="1" applyAlignment="1">
      <alignment horizontal="left" vertical="center"/>
    </xf>
    <xf numFmtId="0" fontId="40" fillId="27" borderId="40" xfId="3" applyFont="1" applyFill="1" applyBorder="1" applyAlignment="1">
      <alignment horizontal="left" vertical="center"/>
    </xf>
    <xf numFmtId="17" fontId="40" fillId="27" borderId="15" xfId="3" applyNumberFormat="1" applyFont="1" applyFill="1" applyAlignment="1">
      <alignment horizontal="right" vertical="center"/>
    </xf>
    <xf numFmtId="17" fontId="40" fillId="27" borderId="40" xfId="3" applyNumberFormat="1" applyFont="1" applyFill="1" applyBorder="1" applyAlignment="1">
      <alignment horizontal="right" vertical="center"/>
    </xf>
    <xf numFmtId="189" fontId="40" fillId="27" borderId="37" xfId="3" applyNumberFormat="1" applyFont="1" applyFill="1" applyBorder="1" applyAlignment="1">
      <alignment horizontal="right" vertical="center"/>
    </xf>
    <xf numFmtId="189" fontId="40" fillId="27" borderId="41" xfId="3" applyNumberFormat="1" applyFont="1" applyFill="1" applyBorder="1" applyAlignment="1">
      <alignment horizontal="right" vertical="center"/>
    </xf>
    <xf numFmtId="4" fontId="40" fillId="27" borderId="38" xfId="3" applyNumberFormat="1" applyFont="1" applyFill="1" applyBorder="1" applyAlignment="1">
      <alignment horizontal="center" vertical="center" wrapText="1"/>
    </xf>
    <xf numFmtId="4" fontId="40" fillId="27" borderId="39" xfId="3" applyNumberFormat="1" applyFont="1" applyFill="1" applyBorder="1" applyAlignment="1">
      <alignment horizontal="center" vertical="center" wrapText="1"/>
    </xf>
    <xf numFmtId="190" fontId="40" fillId="27" borderId="15" xfId="3" applyNumberFormat="1" applyFont="1" applyFill="1" applyAlignment="1">
      <alignment horizontal="right" vertical="center"/>
    </xf>
    <xf numFmtId="190" fontId="40" fillId="27" borderId="40" xfId="3" applyNumberFormat="1" applyFont="1" applyFill="1" applyBorder="1" applyAlignment="1">
      <alignment horizontal="right" vertical="center"/>
    </xf>
    <xf numFmtId="191" fontId="40" fillId="27" borderId="37" xfId="3" applyNumberFormat="1" applyFont="1" applyFill="1" applyBorder="1" applyAlignment="1">
      <alignment horizontal="right" vertical="center"/>
    </xf>
    <xf numFmtId="191" fontId="40" fillId="27" borderId="41" xfId="3" applyNumberFormat="1" applyFont="1" applyFill="1" applyBorder="1" applyAlignment="1">
      <alignment horizontal="right" vertical="center"/>
    </xf>
  </cellXfs>
  <cellStyles count="11">
    <cellStyle name="Comma" xfId="10" builtinId="3"/>
    <cellStyle name="Hyperlink" xfId="5" builtinId="8"/>
    <cellStyle name="Lookup Table Heading." xfId="8" xr:uid="{00000000-0005-0000-0000-000001000000}"/>
    <cellStyle name="Lookup Table Label." xfId="9" xr:uid="{00000000-0005-0000-0000-000002000000}"/>
    <cellStyle name="Normal" xfId="0" builtinId="0"/>
    <cellStyle name="Normal 2" xfId="3" xr:uid="{00000000-0005-0000-0000-000004000000}"/>
    <cellStyle name="Normal 3" xfId="6" xr:uid="{00000000-0005-0000-0000-000005000000}"/>
    <cellStyle name="Percent 2" xfId="4" xr:uid="{00000000-0005-0000-0000-000006000000}"/>
    <cellStyle name="Presentation Heading 3." xfId="7" xr:uid="{00000000-0005-0000-0000-000007000000}"/>
    <cellStyle name="RowLevel_1" xfId="1" builtinId="1" iLevel="0"/>
    <cellStyle name="RowLevel_2" xfId="2" builtinId="1" iLevel="1"/>
  </cellStyles>
  <dxfs count="19">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
      <numFmt numFmtId="13" formatCode="0%"/>
      <fill>
        <patternFill patternType="none"/>
      </fill>
    </dxf>
  </dxfs>
  <tableStyles count="0" defaultTableStyle="TableStyleMedium2" defaultPivotStyle="PivotStyleLight16"/>
  <colors>
    <mruColors>
      <color rgb="FF064D94"/>
      <color rgb="FFFFF4C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268527190863908"/>
          <c:y val="0.17155965737875387"/>
          <c:w val="0.52493778760516374"/>
          <c:h val="0.7821725263893095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9D-4548-9F87-9C3A21AB26F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9D-4548-9F87-9C3A21AB26F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9D-4548-9F87-9C3A21AB26F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9D-4548-9F87-9C3A21AB26F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9D-4548-9F87-9C3A21AB26F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9D-4548-9F87-9C3A21AB26FB}"/>
              </c:ext>
            </c:extLst>
          </c:dPt>
          <c:dLbls>
            <c:dLbl>
              <c:idx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a:ea typeface="Franklin Gothic Book"/>
                      <a:cs typeface="Franklin Gothic Book"/>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9D-4548-9F87-9C3A21AB26F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ranklin Gothic Book"/>
                    <a:ea typeface="Franklin Gothic Book"/>
                    <a:cs typeface="Franklin Gothic Book"/>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Summary!$A$76:$A$81</c:f>
              <c:strCache>
                <c:ptCount val="6"/>
                <c:pt idx="0">
                  <c:v>Equipment</c:v>
                </c:pt>
                <c:pt idx="1">
                  <c:v>Building Acquisition, Renovations &amp; Others</c:v>
                </c:pt>
                <c:pt idx="2">
                  <c:v>Emergency Fund</c:v>
                </c:pt>
                <c:pt idx="3">
                  <c:v>Legal and Consulting Fees</c:v>
                </c:pt>
                <c:pt idx="4">
                  <c:v>Staffing and Training Costs</c:v>
                </c:pt>
                <c:pt idx="5">
                  <c:v>Other Working Capital</c:v>
                </c:pt>
              </c:strCache>
            </c:strRef>
          </c:cat>
          <c:val>
            <c:numRef>
              <c:f>Summary!$B$76:$B$81</c:f>
              <c:numCache>
                <c:formatCode>#,##0</c:formatCode>
                <c:ptCount val="6"/>
                <c:pt idx="0">
                  <c:v>63000</c:v>
                </c:pt>
                <c:pt idx="1">
                  <c:v>7338100</c:v>
                </c:pt>
                <c:pt idx="2">
                  <c:v>50000</c:v>
                </c:pt>
                <c:pt idx="3">
                  <c:v>5000</c:v>
                </c:pt>
                <c:pt idx="4">
                  <c:v>20000</c:v>
                </c:pt>
                <c:pt idx="5">
                  <c:v>17070</c:v>
                </c:pt>
              </c:numCache>
            </c:numRef>
          </c:val>
          <c:extLst>
            <c:ext xmlns:c16="http://schemas.microsoft.com/office/drawing/2014/chart" uri="{C3380CC4-5D6E-409C-BE32-E72D297353CC}">
              <c16:uniqueId val="{0000000C-809D-4548-9F87-9C3A21AB26FB}"/>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noFill/>
    <a:ln w="9525" cap="flat" cmpd="sng" algn="ctr">
      <a:noFill/>
      <a:round/>
    </a:ln>
    <a:effectLst/>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9.6493984044073694E-2"/>
          <c:y val="4.1785375118708452E-2"/>
          <c:w val="0.88535420077440818"/>
          <c:h val="0.83744771219836833"/>
        </c:manualLayout>
      </c:layout>
      <c:barChart>
        <c:barDir val="col"/>
        <c:grouping val="clustered"/>
        <c:varyColors val="1"/>
        <c:ser>
          <c:idx val="0"/>
          <c:order val="0"/>
          <c:tx>
            <c:v>Net Income - 10 Years</c:v>
          </c:tx>
          <c:spPr>
            <a:solidFill>
              <a:srgbClr val="2890F8"/>
            </a:solidFill>
            <a:ln cmpd="sng">
              <a:solidFill>
                <a:srgbClr val="000000"/>
              </a:solidFill>
            </a:ln>
          </c:spPr>
          <c:invertIfNegative val="1"/>
          <c:cat>
            <c:numRef>
              <c:f>Charts!$B$131:$K$131</c:f>
              <c:numCache>
                <c:formatCode>General</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Charts!$B$141:$K$141</c:f>
              <c:numCache>
                <c:formatCode>#,##0</c:formatCode>
                <c:ptCount val="10"/>
                <c:pt idx="0">
                  <c:v>872622.21231937013</c:v>
                </c:pt>
                <c:pt idx="1">
                  <c:v>961488.42004070361</c:v>
                </c:pt>
                <c:pt idx="2">
                  <c:v>994119.23713517445</c:v>
                </c:pt>
                <c:pt idx="3">
                  <c:v>1027663.7171082912</c:v>
                </c:pt>
                <c:pt idx="4">
                  <c:v>1062147.442520655</c:v>
                </c:pt>
                <c:pt idx="5">
                  <c:v>1097596.7122445644</c:v>
                </c:pt>
                <c:pt idx="6">
                  <c:v>1133778.5615207439</c:v>
                </c:pt>
                <c:pt idx="7">
                  <c:v>1173769.3540052271</c:v>
                </c:pt>
                <c:pt idx="8">
                  <c:v>1212280.5172507048</c:v>
                </c:pt>
                <c:pt idx="9">
                  <c:v>1251869.9930670557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A9-4D0B-9272-778872609B00}"/>
            </c:ext>
          </c:extLst>
        </c:ser>
        <c:dLbls>
          <c:showLegendKey val="0"/>
          <c:showVal val="0"/>
          <c:showCatName val="0"/>
          <c:showSerName val="0"/>
          <c:showPercent val="0"/>
          <c:showBubbleSize val="0"/>
        </c:dLbls>
        <c:gapWidth val="150"/>
        <c:axId val="1598793891"/>
        <c:axId val="1897862623"/>
      </c:barChart>
      <c:catAx>
        <c:axId val="1598793891"/>
        <c:scaling>
          <c:orientation val="minMax"/>
        </c:scaling>
        <c:delete val="0"/>
        <c:axPos val="b"/>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General" sourceLinked="1"/>
        <c:majorTickMark val="none"/>
        <c:minorTickMark val="none"/>
        <c:tickLblPos val="low"/>
        <c:txPr>
          <a:bodyPr/>
          <a:lstStyle/>
          <a:p>
            <a:pPr>
              <a:defRPr>
                <a:latin typeface="Franklin Gothic Book"/>
                <a:ea typeface="Franklin Gothic Book"/>
                <a:cs typeface="Franklin Gothic Book"/>
              </a:defRPr>
            </a:pPr>
            <a:endParaRPr lang="en-US"/>
          </a:p>
        </c:txPr>
        <c:crossAx val="1897862623"/>
        <c:crosses val="autoZero"/>
        <c:auto val="1"/>
        <c:lblAlgn val="ctr"/>
        <c:lblOffset val="100"/>
        <c:noMultiLvlLbl val="1"/>
      </c:catAx>
      <c:valAx>
        <c:axId val="1897862623"/>
        <c:scaling>
          <c:orientation val="minMax"/>
        </c:scaling>
        <c:delete val="0"/>
        <c:axPos val="l"/>
        <c:majorGridlines>
          <c:spPr>
            <a:ln>
              <a:solidFill>
                <a:schemeClr val="bg2">
                  <a:lumMod val="95000"/>
                </a:schemeClr>
              </a:solidFill>
            </a:ln>
          </c:spPr>
        </c:majorGridlines>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0" sourceLinked="1"/>
        <c:majorTickMark val="none"/>
        <c:minorTickMark val="none"/>
        <c:tickLblPos val="nextTo"/>
        <c:spPr>
          <a:ln/>
        </c:spPr>
        <c:txPr>
          <a:bodyPr/>
          <a:lstStyle/>
          <a:p>
            <a:pPr>
              <a:defRPr>
                <a:latin typeface="Franklin Gothic Book"/>
                <a:ea typeface="Franklin Gothic Book"/>
                <a:cs typeface="Franklin Gothic Book"/>
              </a:defRPr>
            </a:pPr>
            <a:endParaRPr lang="en-US"/>
          </a:p>
        </c:txPr>
        <c:crossAx val="1598793891"/>
        <c:crosses val="autoZero"/>
        <c:crossBetween val="between"/>
      </c:valAx>
      <c:spPr>
        <a:noFill/>
      </c:spPr>
    </c:plotArea>
    <c:plotVisOnly val="0"/>
    <c:dispBlanksAs val="zero"/>
    <c:showDLblsOverMax val="1"/>
  </c:chart>
  <c:spPr>
    <a:ln>
      <a:noFill/>
    </a:ln>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6.2874732422099885E-2"/>
          <c:y val="0.14515362050331942"/>
          <c:w val="0.93111573228816402"/>
          <c:h val="0.65101871038050063"/>
        </c:manualLayout>
      </c:layout>
      <c:barChart>
        <c:barDir val="col"/>
        <c:grouping val="clustered"/>
        <c:varyColors val="1"/>
        <c:ser>
          <c:idx val="0"/>
          <c:order val="0"/>
          <c:tx>
            <c:v>Montlhy Net Cash - 3 Years</c:v>
          </c:tx>
          <c:spPr>
            <a:solidFill>
              <a:srgbClr val="85C0FB"/>
            </a:solidFill>
            <a:ln cmpd="sng">
              <a:solidFill>
                <a:srgbClr val="000000"/>
              </a:solidFill>
            </a:ln>
          </c:spPr>
          <c:invertIfNegative val="1"/>
          <c:cat>
            <c:numRef>
              <c:f>Charts!$B$108:$AK$108</c:f>
              <c:numCache>
                <c:formatCode>mmm\-yy</c:formatCode>
                <c:ptCount val="36"/>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pt idx="23">
                  <c:v>46387</c:v>
                </c:pt>
                <c:pt idx="24">
                  <c:v>46418</c:v>
                </c:pt>
                <c:pt idx="25">
                  <c:v>46446</c:v>
                </c:pt>
                <c:pt idx="26">
                  <c:v>46477</c:v>
                </c:pt>
                <c:pt idx="27">
                  <c:v>46507</c:v>
                </c:pt>
                <c:pt idx="28">
                  <c:v>46538</c:v>
                </c:pt>
                <c:pt idx="29">
                  <c:v>46568</c:v>
                </c:pt>
                <c:pt idx="30">
                  <c:v>46599</c:v>
                </c:pt>
              </c:numCache>
            </c:numRef>
          </c:cat>
          <c:val>
            <c:numRef>
              <c:f>Charts!$B$124:$AK$124</c:f>
              <c:numCache>
                <c:formatCode>#,##0</c:formatCode>
                <c:ptCount val="36"/>
                <c:pt idx="0">
                  <c:v>-7401100</c:v>
                </c:pt>
                <c:pt idx="1">
                  <c:v>0</c:v>
                </c:pt>
                <c:pt idx="2">
                  <c:v>0</c:v>
                </c:pt>
                <c:pt idx="3">
                  <c:v>7595367.9393043648</c:v>
                </c:pt>
                <c:pt idx="4">
                  <c:v>130384.11548711463</c:v>
                </c:pt>
                <c:pt idx="5">
                  <c:v>136702.34787157385</c:v>
                </c:pt>
                <c:pt idx="6">
                  <c:v>172948.73679094436</c:v>
                </c:pt>
                <c:pt idx="7">
                  <c:v>185992.04858399963</c:v>
                </c:pt>
                <c:pt idx="8">
                  <c:v>161233.86246638137</c:v>
                </c:pt>
                <c:pt idx="9">
                  <c:v>132952.8892224874</c:v>
                </c:pt>
                <c:pt idx="10">
                  <c:v>103154.94946876462</c:v>
                </c:pt>
                <c:pt idx="11">
                  <c:v>13301.281327377223</c:v>
                </c:pt>
                <c:pt idx="12">
                  <c:v>-25678.653454426691</c:v>
                </c:pt>
                <c:pt idx="13">
                  <c:v>-24930.780247515562</c:v>
                </c:pt>
                <c:pt idx="14">
                  <c:v>90140.006508684397</c:v>
                </c:pt>
                <c:pt idx="15">
                  <c:v>116816.28007917793</c:v>
                </c:pt>
                <c:pt idx="16">
                  <c:v>130212.95786315273</c:v>
                </c:pt>
                <c:pt idx="17">
                  <c:v>139700.97971368136</c:v>
                </c:pt>
                <c:pt idx="18">
                  <c:v>177672.36097664607</c:v>
                </c:pt>
                <c:pt idx="19">
                  <c:v>191080.88549990687</c:v>
                </c:pt>
                <c:pt idx="20">
                  <c:v>165629.47017099531</c:v>
                </c:pt>
                <c:pt idx="21">
                  <c:v>136556.62967627242</c:v>
                </c:pt>
                <c:pt idx="22">
                  <c:v>105924.34760944545</c:v>
                </c:pt>
                <c:pt idx="23">
                  <c:v>13554.776760099339</c:v>
                </c:pt>
                <c:pt idx="24">
                  <c:v>-26397.655751150596</c:v>
                </c:pt>
                <c:pt idx="25">
                  <c:v>-25628.842094445965</c:v>
                </c:pt>
                <c:pt idx="26">
                  <c:v>92307.10535759409</c:v>
                </c:pt>
                <c:pt idx="27">
                  <c:v>119968.19547695035</c:v>
                </c:pt>
                <c:pt idx="28">
                  <c:v>133739.98023887645</c:v>
                </c:pt>
                <c:pt idx="29">
                  <c:v>143493.6667012198</c:v>
                </c:pt>
                <c:pt idx="30">
                  <c:v>182528.24663954743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F6-4C4A-95A2-AC83AAF8765D}"/>
            </c:ext>
          </c:extLst>
        </c:ser>
        <c:ser>
          <c:idx val="1"/>
          <c:order val="1"/>
          <c:tx>
            <c:v>Montlhy Cash Balance 3 Years</c:v>
          </c:tx>
          <c:spPr>
            <a:solidFill>
              <a:srgbClr val="ED7D31"/>
            </a:solidFill>
            <a:ln cmpd="sng">
              <a:solidFill>
                <a:srgbClr val="000000"/>
              </a:solidFill>
            </a:ln>
          </c:spPr>
          <c:invertIfNegative val="1"/>
          <c:cat>
            <c:numRef>
              <c:f>Charts!$B$108:$AK$108</c:f>
              <c:numCache>
                <c:formatCode>mmm\-yy</c:formatCode>
                <c:ptCount val="36"/>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pt idx="23">
                  <c:v>46387</c:v>
                </c:pt>
                <c:pt idx="24">
                  <c:v>46418</c:v>
                </c:pt>
                <c:pt idx="25">
                  <c:v>46446</c:v>
                </c:pt>
                <c:pt idx="26">
                  <c:v>46477</c:v>
                </c:pt>
                <c:pt idx="27">
                  <c:v>46507</c:v>
                </c:pt>
                <c:pt idx="28">
                  <c:v>46538</c:v>
                </c:pt>
                <c:pt idx="29">
                  <c:v>46568</c:v>
                </c:pt>
                <c:pt idx="30">
                  <c:v>46599</c:v>
                </c:pt>
              </c:numCache>
            </c:numRef>
          </c:cat>
          <c:val>
            <c:numRef>
              <c:f>Charts!$B$125:$AK$125</c:f>
              <c:numCache>
                <c:formatCode>#,##0</c:formatCode>
                <c:ptCount val="36"/>
                <c:pt idx="0">
                  <c:v>-7401100</c:v>
                </c:pt>
                <c:pt idx="1">
                  <c:v>-7401100</c:v>
                </c:pt>
                <c:pt idx="2">
                  <c:v>-7401100</c:v>
                </c:pt>
                <c:pt idx="3">
                  <c:v>194267.93930436485</c:v>
                </c:pt>
                <c:pt idx="4">
                  <c:v>324652.05479147949</c:v>
                </c:pt>
                <c:pt idx="5">
                  <c:v>461354.40266305336</c:v>
                </c:pt>
                <c:pt idx="6">
                  <c:v>634303.13945399772</c:v>
                </c:pt>
                <c:pt idx="7">
                  <c:v>820295.18803799734</c:v>
                </c:pt>
                <c:pt idx="8">
                  <c:v>981529.05050437874</c:v>
                </c:pt>
                <c:pt idx="9">
                  <c:v>1114481.9397268661</c:v>
                </c:pt>
                <c:pt idx="10">
                  <c:v>1217636.8891956308</c:v>
                </c:pt>
                <c:pt idx="11">
                  <c:v>1230938.1705230081</c:v>
                </c:pt>
                <c:pt idx="12">
                  <c:v>1205259.5170685814</c:v>
                </c:pt>
                <c:pt idx="13">
                  <c:v>1180328.7368210659</c:v>
                </c:pt>
                <c:pt idx="14">
                  <c:v>1270468.7433297504</c:v>
                </c:pt>
                <c:pt idx="15">
                  <c:v>1387285.0234089284</c:v>
                </c:pt>
                <c:pt idx="16">
                  <c:v>1517497.9812720811</c:v>
                </c:pt>
                <c:pt idx="17">
                  <c:v>1657198.9609857625</c:v>
                </c:pt>
                <c:pt idx="18">
                  <c:v>1834871.3219624087</c:v>
                </c:pt>
                <c:pt idx="19">
                  <c:v>2025952.2074623157</c:v>
                </c:pt>
                <c:pt idx="20">
                  <c:v>2191581.6776333111</c:v>
                </c:pt>
                <c:pt idx="21">
                  <c:v>2328138.3073095838</c:v>
                </c:pt>
                <c:pt idx="22">
                  <c:v>2434062.6549190292</c:v>
                </c:pt>
                <c:pt idx="23">
                  <c:v>2447617.4316791287</c:v>
                </c:pt>
                <c:pt idx="24">
                  <c:v>2421219.7759279781</c:v>
                </c:pt>
                <c:pt idx="25">
                  <c:v>2395590.933833532</c:v>
                </c:pt>
                <c:pt idx="26">
                  <c:v>2487898.0391911259</c:v>
                </c:pt>
                <c:pt idx="27">
                  <c:v>2607866.234668076</c:v>
                </c:pt>
                <c:pt idx="28">
                  <c:v>2741606.2149069523</c:v>
                </c:pt>
                <c:pt idx="29">
                  <c:v>2885099.8816081723</c:v>
                </c:pt>
                <c:pt idx="30">
                  <c:v>3067628.1282477197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6F6-4C4A-95A2-AC83AAF8765D}"/>
            </c:ext>
          </c:extLst>
        </c:ser>
        <c:dLbls>
          <c:showLegendKey val="0"/>
          <c:showVal val="0"/>
          <c:showCatName val="0"/>
          <c:showSerName val="0"/>
          <c:showPercent val="0"/>
          <c:showBubbleSize val="0"/>
        </c:dLbls>
        <c:gapWidth val="150"/>
        <c:axId val="943064159"/>
        <c:axId val="562311425"/>
      </c:barChart>
      <c:dateAx>
        <c:axId val="943064159"/>
        <c:scaling>
          <c:orientation val="minMax"/>
        </c:scaling>
        <c:delete val="0"/>
        <c:axPos val="b"/>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mmm\-yy" sourceLinked="1"/>
        <c:majorTickMark val="none"/>
        <c:minorTickMark val="none"/>
        <c:tickLblPos val="low"/>
        <c:txPr>
          <a:bodyPr/>
          <a:lstStyle/>
          <a:p>
            <a:pPr>
              <a:defRPr>
                <a:latin typeface="Franklin Gothic Book"/>
                <a:ea typeface="Franklin Gothic Book"/>
                <a:cs typeface="Franklin Gothic Book"/>
              </a:defRPr>
            </a:pPr>
            <a:endParaRPr lang="en-US"/>
          </a:p>
        </c:txPr>
        <c:crossAx val="562311425"/>
        <c:crosses val="autoZero"/>
        <c:auto val="1"/>
        <c:lblOffset val="100"/>
        <c:baseTimeUnit val="months"/>
      </c:dateAx>
      <c:valAx>
        <c:axId val="562311425"/>
        <c:scaling>
          <c:orientation val="minMax"/>
        </c:scaling>
        <c:delete val="0"/>
        <c:axPos val="l"/>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0" sourceLinked="1"/>
        <c:majorTickMark val="none"/>
        <c:minorTickMark val="none"/>
        <c:tickLblPos val="nextTo"/>
        <c:spPr>
          <a:ln/>
        </c:spPr>
        <c:txPr>
          <a:bodyPr/>
          <a:lstStyle/>
          <a:p>
            <a:pPr>
              <a:defRPr>
                <a:latin typeface="Franklin Gothic Book"/>
                <a:ea typeface="Franklin Gothic Book"/>
                <a:cs typeface="Franklin Gothic Book"/>
              </a:defRPr>
            </a:pPr>
            <a:endParaRPr lang="en-US"/>
          </a:p>
        </c:txPr>
        <c:crossAx val="943064159"/>
        <c:crosses val="autoZero"/>
        <c:crossBetween val="between"/>
      </c:valAx>
    </c:plotArea>
    <c:legend>
      <c:legendPos val="b"/>
      <c:layout>
        <c:manualLayout>
          <c:xMode val="edge"/>
          <c:yMode val="edge"/>
          <c:x val="0.33644468568555164"/>
          <c:y val="0.95569842238749236"/>
          <c:w val="0.33126243625711793"/>
          <c:h val="7.1656552485079489E-2"/>
        </c:manualLayout>
      </c:layout>
      <c:overlay val="0"/>
      <c:txPr>
        <a:bodyPr/>
        <a:lstStyle/>
        <a:p>
          <a:pPr rtl="0">
            <a:defRPr>
              <a:latin typeface="Franklin Gothic Book" panose="020B0503020102020204" pitchFamily="34" charset="0"/>
            </a:defRPr>
          </a:pPr>
          <a:endParaRPr lang="en-US"/>
        </a:p>
      </c:txPr>
    </c:legend>
    <c:plotVisOnly val="0"/>
    <c:dispBlanksAs val="zero"/>
    <c:showDLblsOverMax val="1"/>
  </c:chart>
  <c:spPr>
    <a:ln>
      <a:noFill/>
    </a:ln>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1"/>
        <c:ser>
          <c:idx val="0"/>
          <c:order val="0"/>
          <c:tx>
            <c:v>Net Cash - 10 Years</c:v>
          </c:tx>
          <c:spPr>
            <a:solidFill>
              <a:srgbClr val="85C0FB"/>
            </a:solidFill>
            <a:ln cmpd="sng">
              <a:solidFill>
                <a:srgbClr val="000000"/>
              </a:solidFill>
            </a:ln>
          </c:spPr>
          <c:invertIfNegative val="1"/>
          <c:cat>
            <c:numRef>
              <c:f>Charts!$B$131:$K$131</c:f>
              <c:numCache>
                <c:formatCode>General</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Charts!$B$143:$K$143</c:f>
              <c:numCache>
                <c:formatCode>_(\ #,##0_);_(\ \(#,##0\);_("-"_);_(@_)</c:formatCode>
                <c:ptCount val="10"/>
                <c:pt idx="0">
                  <c:v>1230938.1705230083</c:v>
                </c:pt>
                <c:pt idx="1">
                  <c:v>1216679.2611561201</c:v>
                </c:pt>
                <c:pt idx="2">
                  <c:v>1249318.9951351562</c:v>
                </c:pt>
                <c:pt idx="3">
                  <c:v>1282872.6416656047</c:v>
                </c:pt>
                <c:pt idx="4">
                  <c:v>1317365.7902989071</c:v>
                </c:pt>
                <c:pt idx="5">
                  <c:v>1352824.7470939413</c:v>
                </c:pt>
                <c:pt idx="6">
                  <c:v>1369841.5546792361</c:v>
                </c:pt>
                <c:pt idx="7">
                  <c:v>1426181.870019776</c:v>
                </c:pt>
                <c:pt idx="8">
                  <c:v>1464703.557046995</c:v>
                </c:pt>
                <c:pt idx="9">
                  <c:v>1495641.6747615451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C87-41AE-BD49-9162C478742B}"/>
            </c:ext>
          </c:extLst>
        </c:ser>
        <c:ser>
          <c:idx val="1"/>
          <c:order val="1"/>
          <c:tx>
            <c:v>Cash balance- 10 Years</c:v>
          </c:tx>
          <c:spPr>
            <a:solidFill>
              <a:srgbClr val="ED7D31"/>
            </a:solidFill>
            <a:ln cmpd="sng">
              <a:solidFill>
                <a:srgbClr val="000000"/>
              </a:solidFill>
            </a:ln>
          </c:spPr>
          <c:invertIfNegative val="1"/>
          <c:cat>
            <c:numRef>
              <c:f>Charts!$B$131:$K$131</c:f>
              <c:numCache>
                <c:formatCode>General</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Charts!$B$144:$K$144</c:f>
              <c:numCache>
                <c:formatCode>_(\ #,##0_);_(\ \(#,##0\);_("-"_);_(@_)</c:formatCode>
                <c:ptCount val="10"/>
                <c:pt idx="0">
                  <c:v>1230938.1705230083</c:v>
                </c:pt>
                <c:pt idx="1">
                  <c:v>2447617.4316791287</c:v>
                </c:pt>
                <c:pt idx="2">
                  <c:v>3696936.4268142851</c:v>
                </c:pt>
                <c:pt idx="3">
                  <c:v>4979809.06847989</c:v>
                </c:pt>
                <c:pt idx="4">
                  <c:v>6297174.8587787971</c:v>
                </c:pt>
                <c:pt idx="5">
                  <c:v>7649999.6058727382</c:v>
                </c:pt>
                <c:pt idx="6">
                  <c:v>9019841.1605519745</c:v>
                </c:pt>
                <c:pt idx="7">
                  <c:v>10446023.030571751</c:v>
                </c:pt>
                <c:pt idx="8">
                  <c:v>11910726.587618746</c:v>
                </c:pt>
                <c:pt idx="9">
                  <c:v>13406368.262380291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C87-41AE-BD49-9162C478742B}"/>
            </c:ext>
          </c:extLst>
        </c:ser>
        <c:dLbls>
          <c:showLegendKey val="0"/>
          <c:showVal val="0"/>
          <c:showCatName val="0"/>
          <c:showSerName val="0"/>
          <c:showPercent val="0"/>
          <c:showBubbleSize val="0"/>
        </c:dLbls>
        <c:gapWidth val="150"/>
        <c:axId val="1906376603"/>
        <c:axId val="1526016527"/>
      </c:barChart>
      <c:catAx>
        <c:axId val="1906376603"/>
        <c:scaling>
          <c:orientation val="minMax"/>
        </c:scaling>
        <c:delete val="0"/>
        <c:axPos val="b"/>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General" sourceLinked="1"/>
        <c:majorTickMark val="none"/>
        <c:minorTickMark val="none"/>
        <c:tickLblPos val="low"/>
        <c:txPr>
          <a:bodyPr/>
          <a:lstStyle/>
          <a:p>
            <a:pPr>
              <a:defRPr>
                <a:latin typeface="Franklin Gothic Book"/>
                <a:ea typeface="Franklin Gothic Book"/>
                <a:cs typeface="Franklin Gothic Book"/>
              </a:defRPr>
            </a:pPr>
            <a:endParaRPr lang="en-US"/>
          </a:p>
        </c:txPr>
        <c:crossAx val="1526016527"/>
        <c:crosses val="autoZero"/>
        <c:auto val="1"/>
        <c:lblAlgn val="ctr"/>
        <c:lblOffset val="100"/>
        <c:noMultiLvlLbl val="1"/>
      </c:catAx>
      <c:valAx>
        <c:axId val="1526016527"/>
        <c:scaling>
          <c:orientation val="minMax"/>
        </c:scaling>
        <c:delete val="0"/>
        <c:axPos val="l"/>
        <c:majorGridlines>
          <c:spPr>
            <a:ln>
              <a:solidFill>
                <a:schemeClr val="bg2">
                  <a:lumMod val="95000"/>
                </a:schemeClr>
              </a:solidFill>
            </a:ln>
          </c:spPr>
        </c:majorGridlines>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0" sourceLinked="0"/>
        <c:majorTickMark val="none"/>
        <c:minorTickMark val="none"/>
        <c:tickLblPos val="nextTo"/>
        <c:spPr>
          <a:ln/>
        </c:spPr>
        <c:txPr>
          <a:bodyPr/>
          <a:lstStyle/>
          <a:p>
            <a:pPr>
              <a:defRPr>
                <a:latin typeface="Franklin Gothic Book"/>
                <a:ea typeface="Franklin Gothic Book"/>
                <a:cs typeface="Franklin Gothic Book"/>
              </a:defRPr>
            </a:pPr>
            <a:endParaRPr lang="en-US"/>
          </a:p>
        </c:txPr>
        <c:crossAx val="1906376603"/>
        <c:crosses val="autoZero"/>
        <c:crossBetween val="between"/>
      </c:valAx>
    </c:plotArea>
    <c:legend>
      <c:legendPos val="b"/>
      <c:overlay val="0"/>
      <c:txPr>
        <a:bodyPr/>
        <a:lstStyle/>
        <a:p>
          <a:pPr>
            <a:defRPr>
              <a:latin typeface="Franklin Gothic Book" panose="020B0503020102020204" pitchFamily="34" charset="0"/>
            </a:defRPr>
          </a:pPr>
          <a:endParaRPr lang="en-US"/>
        </a:p>
      </c:txPr>
    </c:legend>
    <c:plotVisOnly val="0"/>
    <c:dispBlanksAs val="zero"/>
    <c:showDLblsOverMax val="1"/>
  </c:chart>
  <c:spPr>
    <a:ln>
      <a:noFill/>
    </a:ln>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054374566518081"/>
          <c:y val="0.17155965737875387"/>
          <c:w val="0.59952157925352745"/>
          <c:h val="0.8284403426212461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55-4E61-A390-8A00B6A2A69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55-4E61-A390-8A00B6A2A69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55-4E61-A390-8A00B6A2A69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55-4E61-A390-8A00B6A2A69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255-4E61-A390-8A00B6A2A69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255-4E61-A390-8A00B6A2A698}"/>
              </c:ext>
            </c:extLst>
          </c:dPt>
          <c:dLbls>
            <c:dLbl>
              <c:idx val="0"/>
              <c:layout>
                <c:manualLayout>
                  <c:x val="-0.2275225458400027"/>
                  <c:y val="-6.633664716709739E-2"/>
                </c:manualLayout>
              </c:layout>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a:ea typeface="Franklin Gothic Book"/>
                      <a:cs typeface="Franklin Gothic Book"/>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55-4E61-A390-8A00B6A2A698}"/>
                </c:ext>
              </c:extLst>
            </c:dLbl>
            <c:dLbl>
              <c:idx val="1"/>
              <c:layout>
                <c:manualLayout>
                  <c:x val="0.19640721432687036"/>
                  <c:y val="-2.1792713937906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55-4E61-A390-8A00B6A2A69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Franklin Gothic Book"/>
                    <a:ea typeface="Franklin Gothic Book"/>
                    <a:cs typeface="Franklin Gothic Book"/>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Summary!$A$84:$A$85</c:f>
              <c:strCache>
                <c:ptCount val="2"/>
                <c:pt idx="0">
                  <c:v>Loan</c:v>
                </c:pt>
                <c:pt idx="1">
                  <c:v>Equity</c:v>
                </c:pt>
              </c:strCache>
            </c:strRef>
          </c:cat>
          <c:val>
            <c:numRef>
              <c:f>Summary!$B$84:$B$85</c:f>
              <c:numCache>
                <c:formatCode>#,##0</c:formatCode>
                <c:ptCount val="2"/>
                <c:pt idx="0">
                  <c:v>0</c:v>
                </c:pt>
                <c:pt idx="1">
                  <c:v>7493170</c:v>
                </c:pt>
              </c:numCache>
            </c:numRef>
          </c:val>
          <c:extLst>
            <c:ext xmlns:c16="http://schemas.microsoft.com/office/drawing/2014/chart" uri="{C3380CC4-5D6E-409C-BE32-E72D297353CC}">
              <c16:uniqueId val="{0000000C-4255-4E61-A390-8A00B6A2A698}"/>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noFill/>
    <a:ln w="9525" cap="flat" cmpd="sng" algn="ctr">
      <a:noFill/>
      <a:round/>
    </a:ln>
    <a:effectLst/>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23599480147471E-2"/>
          <c:y val="0.14575970779317984"/>
          <c:w val="0.86740903322494678"/>
          <c:h val="0.73512649321876589"/>
        </c:manualLayout>
      </c:layout>
      <c:barChart>
        <c:barDir val="col"/>
        <c:grouping val="clustered"/>
        <c:varyColors val="0"/>
        <c:ser>
          <c:idx val="0"/>
          <c:order val="0"/>
          <c:tx>
            <c:v>Revenue</c:v>
          </c:tx>
          <c:spPr>
            <a:solidFill>
              <a:srgbClr val="4472C4"/>
            </a:solidFill>
            <a:ln cmpd="sng">
              <a:noFill/>
            </a:ln>
          </c:spPr>
          <c:invertIfNegative val="1"/>
          <c:dLbls>
            <c:numFmt formatCode="#,##0" sourceLinked="0"/>
            <c:spPr>
              <a:solidFill>
                <a:schemeClr val="accent1">
                  <a:lumMod val="10000"/>
                  <a:lumOff val="90000"/>
                </a:schemeClr>
              </a:solid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Summary!$C$7:$G$7</c:f>
              <c:numCache>
                <c:formatCode>General</c:formatCode>
                <c:ptCount val="5"/>
                <c:pt idx="0">
                  <c:v>2025</c:v>
                </c:pt>
                <c:pt idx="1">
                  <c:v>2026</c:v>
                </c:pt>
                <c:pt idx="2">
                  <c:v>2027</c:v>
                </c:pt>
                <c:pt idx="3">
                  <c:v>2028</c:v>
                </c:pt>
                <c:pt idx="4">
                  <c:v>2029</c:v>
                </c:pt>
              </c:numCache>
            </c:numRef>
          </c:cat>
          <c:val>
            <c:numRef>
              <c:f>Summary!$C$8:$G$8</c:f>
              <c:numCache>
                <c:formatCode>#,##0;\(#,##0\);\-</c:formatCode>
                <c:ptCount val="5"/>
                <c:pt idx="0">
                  <c:v>1831.3369082042459</c:v>
                </c:pt>
                <c:pt idx="1">
                  <c:v>2055.922586214394</c:v>
                </c:pt>
                <c:pt idx="2">
                  <c:v>2113.4884186283934</c:v>
                </c:pt>
                <c:pt idx="3">
                  <c:v>2172.666094349986</c:v>
                </c:pt>
                <c:pt idx="4">
                  <c:v>2233.5007449917821</c:v>
                </c:pt>
              </c:numCache>
            </c:numRef>
          </c:val>
          <c:extLst>
            <c:ext xmlns:c14="http://schemas.microsoft.com/office/drawing/2007/8/2/chart" uri="{6F2FDCE9-48DA-4B69-8628-5D25D57E5C99}">
              <c14:invertSolidFillFmt>
                <c14:spPr xmlns:c14="http://schemas.microsoft.com/office/drawing/2007/8/2/chart">
                  <a:solidFill>
                    <a:srgbClr val="FFFFFF"/>
                  </a:solidFill>
                  <a:ln cmpd="sng">
                    <a:noFill/>
                  </a:ln>
                </c14:spPr>
              </c14:invertSolidFillFmt>
            </c:ext>
            <c:ext xmlns:c16="http://schemas.microsoft.com/office/drawing/2014/chart" uri="{C3380CC4-5D6E-409C-BE32-E72D297353CC}">
              <c16:uniqueId val="{00000000-ED9E-41E4-8391-18DA9D23589E}"/>
            </c:ext>
          </c:extLst>
        </c:ser>
        <c:ser>
          <c:idx val="3"/>
          <c:order val="1"/>
          <c:tx>
            <c:strRef>
              <c:f>Summary!$A$10</c:f>
              <c:strCache>
                <c:ptCount val="1"/>
                <c:pt idx="0">
                  <c:v>Gross Profit</c:v>
                </c:pt>
              </c:strCache>
            </c:strRef>
          </c:tx>
          <c:invertIfNegative val="0"/>
          <c:dLbls>
            <c:numFmt formatCode="#,##0" sourceLinked="0"/>
            <c:spPr>
              <a:solidFill>
                <a:schemeClr val="accent4">
                  <a:lumMod val="20000"/>
                  <a:lumOff val="80000"/>
                </a:schemeClr>
              </a:solid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Summary!$C$7:$G$7</c:f>
              <c:numCache>
                <c:formatCode>General</c:formatCode>
                <c:ptCount val="5"/>
                <c:pt idx="0">
                  <c:v>2025</c:v>
                </c:pt>
                <c:pt idx="1">
                  <c:v>2026</c:v>
                </c:pt>
                <c:pt idx="2">
                  <c:v>2027</c:v>
                </c:pt>
                <c:pt idx="3">
                  <c:v>2028</c:v>
                </c:pt>
                <c:pt idx="4">
                  <c:v>2029</c:v>
                </c:pt>
              </c:numCache>
            </c:numRef>
          </c:cat>
          <c:val>
            <c:numRef>
              <c:f>Summary!$C$10:$G$10</c:f>
              <c:numCache>
                <c:formatCode>#,##0;\(#,##0\);\-</c:formatCode>
                <c:ptCount val="5"/>
                <c:pt idx="0">
                  <c:v>1487.8546601239166</c:v>
                </c:pt>
                <c:pt idx="1">
                  <c:v>1650.9789268371608</c:v>
                </c:pt>
                <c:pt idx="2">
                  <c:v>1697.2063367885983</c:v>
                </c:pt>
                <c:pt idx="3">
                  <c:v>1744.7281142186773</c:v>
                </c:pt>
                <c:pt idx="4">
                  <c:v>1793.5805014167975</c:v>
                </c:pt>
              </c:numCache>
            </c:numRef>
          </c:val>
          <c:extLst>
            <c:ext xmlns:c16="http://schemas.microsoft.com/office/drawing/2014/chart" uri="{C3380CC4-5D6E-409C-BE32-E72D297353CC}">
              <c16:uniqueId val="{00000004-ED9E-41E4-8391-18DA9D23589E}"/>
            </c:ext>
          </c:extLst>
        </c:ser>
        <c:ser>
          <c:idx val="1"/>
          <c:order val="2"/>
          <c:tx>
            <c:v>Net Income</c:v>
          </c:tx>
          <c:spPr>
            <a:solidFill>
              <a:srgbClr val="ED7D31"/>
            </a:solidFill>
            <a:ln cmpd="sng">
              <a:noFill/>
            </a:ln>
          </c:spPr>
          <c:invertIfNegative val="1"/>
          <c:dLbls>
            <c:numFmt formatCode="#,##0" sourceLinked="0"/>
            <c:spPr>
              <a:solidFill>
                <a:srgbClr val="FFC000"/>
              </a:solidFill>
              <a:ln>
                <a:solidFill>
                  <a:schemeClr val="bg1">
                    <a:lumMod val="85000"/>
                  </a:schemeClr>
                </a:solid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Summary!$C$7:$G$7</c:f>
              <c:numCache>
                <c:formatCode>General</c:formatCode>
                <c:ptCount val="5"/>
                <c:pt idx="0">
                  <c:v>2025</c:v>
                </c:pt>
                <c:pt idx="1">
                  <c:v>2026</c:v>
                </c:pt>
                <c:pt idx="2">
                  <c:v>2027</c:v>
                </c:pt>
                <c:pt idx="3">
                  <c:v>2028</c:v>
                </c:pt>
                <c:pt idx="4">
                  <c:v>2029</c:v>
                </c:pt>
              </c:numCache>
            </c:numRef>
          </c:cat>
          <c:val>
            <c:numRef>
              <c:f>Summary!$C$19:$G$19</c:f>
              <c:numCache>
                <c:formatCode>#,##0;\(#,##0\);\-</c:formatCode>
                <c:ptCount val="5"/>
                <c:pt idx="0">
                  <c:v>1127.4945932717512</c:v>
                </c:pt>
                <c:pt idx="1">
                  <c:v>1216.3608009930845</c:v>
                </c:pt>
                <c:pt idx="2">
                  <c:v>1248.9916180875553</c:v>
                </c:pt>
                <c:pt idx="3">
                  <c:v>1282.5360980606724</c:v>
                </c:pt>
                <c:pt idx="4">
                  <c:v>1317.019823473036</c:v>
                </c:pt>
              </c:numCache>
            </c:numRef>
          </c:val>
          <c:extLst>
            <c:ext xmlns:c14="http://schemas.microsoft.com/office/drawing/2007/8/2/chart" uri="{6F2FDCE9-48DA-4B69-8628-5D25D57E5C99}">
              <c14:invertSolidFillFmt>
                <c14:spPr xmlns:c14="http://schemas.microsoft.com/office/drawing/2007/8/2/chart">
                  <a:solidFill>
                    <a:srgbClr val="FFFFFF"/>
                  </a:solidFill>
                  <a:ln cmpd="sng">
                    <a:noFill/>
                  </a:ln>
                </c14:spPr>
              </c14:invertSolidFillFmt>
            </c:ext>
            <c:ext xmlns:c16="http://schemas.microsoft.com/office/drawing/2014/chart" uri="{C3380CC4-5D6E-409C-BE32-E72D297353CC}">
              <c16:uniqueId val="{00000001-ED9E-41E4-8391-18DA9D23589E}"/>
            </c:ext>
          </c:extLst>
        </c:ser>
        <c:dLbls>
          <c:showLegendKey val="0"/>
          <c:showVal val="0"/>
          <c:showCatName val="0"/>
          <c:showSerName val="0"/>
          <c:showPercent val="0"/>
          <c:showBubbleSize val="0"/>
        </c:dLbls>
        <c:gapWidth val="150"/>
        <c:axId val="51779823"/>
        <c:axId val="393584225"/>
      </c:barChart>
      <c:lineChart>
        <c:grouping val="standard"/>
        <c:varyColors val="0"/>
        <c:ser>
          <c:idx val="2"/>
          <c:order val="3"/>
          <c:tx>
            <c:strRef>
              <c:f>Summary!$A$17</c:f>
              <c:strCache>
                <c:ptCount val="1"/>
                <c:pt idx="0">
                  <c:v>EBITDA Margin</c:v>
                </c:pt>
              </c:strCache>
            </c:strRef>
          </c:tx>
          <c:spPr>
            <a:ln cmpd="sng">
              <a:solidFill>
                <a:srgbClr val="A5A5A5"/>
              </a:solidFill>
            </a:ln>
          </c:spPr>
          <c:marker>
            <c:symbol val="circle"/>
            <c:size val="8"/>
            <c:spPr>
              <a:solidFill>
                <a:schemeClr val="bg1">
                  <a:lumMod val="75000"/>
                </a:schemeClr>
              </a:solidFill>
              <a:ln>
                <a:solidFill>
                  <a:schemeClr val="bg1">
                    <a:lumMod val="85000"/>
                  </a:schemeClr>
                </a:solidFill>
              </a:ln>
            </c:spPr>
          </c:marker>
          <c:cat>
            <c:numRef>
              <c:f>Summary!$C$7:$G$7</c:f>
              <c:numCache>
                <c:formatCode>General</c:formatCode>
                <c:ptCount val="5"/>
                <c:pt idx="0">
                  <c:v>2025</c:v>
                </c:pt>
                <c:pt idx="1">
                  <c:v>2026</c:v>
                </c:pt>
                <c:pt idx="2">
                  <c:v>2027</c:v>
                </c:pt>
                <c:pt idx="3">
                  <c:v>2028</c:v>
                </c:pt>
                <c:pt idx="4">
                  <c:v>2029</c:v>
                </c:pt>
              </c:numCache>
            </c:numRef>
          </c:cat>
          <c:val>
            <c:numRef>
              <c:f>Summary!$C$17:$G$17</c:f>
              <c:numCache>
                <c:formatCode>0%</c:formatCode>
                <c:ptCount val="5"/>
                <c:pt idx="0">
                  <c:v>0.73479114646965638</c:v>
                </c:pt>
                <c:pt idx="1">
                  <c:v>0.70855435694471747</c:v>
                </c:pt>
                <c:pt idx="2">
                  <c:v>0.70855435694471747</c:v>
                </c:pt>
                <c:pt idx="3">
                  <c:v>0.70855435694471747</c:v>
                </c:pt>
                <c:pt idx="4">
                  <c:v>0.70855435694471747</c:v>
                </c:pt>
              </c:numCache>
            </c:numRef>
          </c:val>
          <c:smooth val="1"/>
          <c:extLst>
            <c:ext xmlns:c16="http://schemas.microsoft.com/office/drawing/2014/chart" uri="{C3380CC4-5D6E-409C-BE32-E72D297353CC}">
              <c16:uniqueId val="{00000002-ED9E-41E4-8391-18DA9D23589E}"/>
            </c:ext>
          </c:extLst>
        </c:ser>
        <c:dLbls>
          <c:showLegendKey val="0"/>
          <c:showVal val="0"/>
          <c:showCatName val="0"/>
          <c:showSerName val="0"/>
          <c:showPercent val="0"/>
          <c:showBubbleSize val="0"/>
        </c:dLbls>
        <c:marker val="1"/>
        <c:smooth val="0"/>
        <c:axId val="419620431"/>
        <c:axId val="419625423"/>
      </c:lineChart>
      <c:catAx>
        <c:axId val="51779823"/>
        <c:scaling>
          <c:orientation val="minMax"/>
        </c:scaling>
        <c:delete val="0"/>
        <c:axPos val="b"/>
        <c:majorGridlines>
          <c:spPr>
            <a:ln w="3175">
              <a:solidFill>
                <a:schemeClr val="bg2">
                  <a:lumMod val="95000"/>
                </a:schemeClr>
              </a:solidFill>
            </a:ln>
          </c:spPr>
        </c:majorGridlines>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General" sourceLinked="1"/>
        <c:majorTickMark val="out"/>
        <c:minorTickMark val="none"/>
        <c:tickLblPos val="low"/>
        <c:txPr>
          <a:bodyPr/>
          <a:lstStyle/>
          <a:p>
            <a:pPr>
              <a:defRPr b="1">
                <a:latin typeface="Franklin Gothic Book"/>
                <a:ea typeface="Franklin Gothic Book"/>
                <a:cs typeface="Franklin Gothic Book"/>
              </a:defRPr>
            </a:pPr>
            <a:endParaRPr lang="en-US"/>
          </a:p>
        </c:txPr>
        <c:crossAx val="393584225"/>
        <c:crosses val="autoZero"/>
        <c:auto val="1"/>
        <c:lblAlgn val="ctr"/>
        <c:lblOffset val="100"/>
        <c:noMultiLvlLbl val="1"/>
      </c:catAx>
      <c:valAx>
        <c:axId val="393584225"/>
        <c:scaling>
          <c:orientation val="minMax"/>
        </c:scaling>
        <c:delete val="0"/>
        <c:axPos val="l"/>
        <c:majorGridlines>
          <c:spPr>
            <a:ln w="3175">
              <a:solidFill>
                <a:schemeClr val="bg2">
                  <a:lumMod val="95000"/>
                </a:schemeClr>
              </a:solidFill>
            </a:ln>
          </c:spPr>
        </c:majorGridlines>
        <c:numFmt formatCode="#,##0" sourceLinked="0"/>
        <c:majorTickMark val="none"/>
        <c:minorTickMark val="none"/>
        <c:tickLblPos val="nextTo"/>
        <c:spPr>
          <a:ln/>
        </c:spPr>
        <c:txPr>
          <a:bodyPr/>
          <a:lstStyle/>
          <a:p>
            <a:pPr>
              <a:defRPr>
                <a:latin typeface="Franklin Gothic Book"/>
                <a:ea typeface="Franklin Gothic Book"/>
                <a:cs typeface="Franklin Gothic Book"/>
              </a:defRPr>
            </a:pPr>
            <a:endParaRPr lang="en-US"/>
          </a:p>
        </c:txPr>
        <c:crossAx val="51779823"/>
        <c:crosses val="autoZero"/>
        <c:crossBetween val="between"/>
      </c:valAx>
      <c:valAx>
        <c:axId val="419625423"/>
        <c:scaling>
          <c:orientation val="minMax"/>
        </c:scaling>
        <c:delete val="0"/>
        <c:axPos val="r"/>
        <c:title>
          <c:tx>
            <c:rich>
              <a:bodyPr/>
              <a:lstStyle/>
              <a:p>
                <a:pPr>
                  <a:defRPr>
                    <a:latin typeface="Franklin Gothic Book" panose="020B0503020102020204" pitchFamily="34" charset="0"/>
                  </a:defRPr>
                </a:pPr>
                <a:r>
                  <a:rPr lang="pt-PT">
                    <a:latin typeface="Franklin Gothic Book" panose="020B0503020102020204" pitchFamily="34" charset="0"/>
                  </a:rPr>
                  <a:t>EBITDA Margin</a:t>
                </a:r>
              </a:p>
            </c:rich>
          </c:tx>
          <c:overlay val="0"/>
        </c:title>
        <c:numFmt formatCode="0%" sourceLinked="1"/>
        <c:majorTickMark val="out"/>
        <c:minorTickMark val="none"/>
        <c:tickLblPos val="nextTo"/>
        <c:txPr>
          <a:bodyPr/>
          <a:lstStyle/>
          <a:p>
            <a:pPr>
              <a:defRPr>
                <a:latin typeface="Franklin Gothic Book"/>
                <a:ea typeface="Franklin Gothic Book"/>
                <a:cs typeface="Franklin Gothic Book"/>
              </a:defRPr>
            </a:pPr>
            <a:endParaRPr lang="en-US"/>
          </a:p>
        </c:txPr>
        <c:crossAx val="419620431"/>
        <c:crosses val="max"/>
        <c:crossBetween val="between"/>
      </c:valAx>
      <c:catAx>
        <c:axId val="419620431"/>
        <c:scaling>
          <c:orientation val="minMax"/>
        </c:scaling>
        <c:delete val="1"/>
        <c:axPos val="b"/>
        <c:numFmt formatCode="General" sourceLinked="1"/>
        <c:majorTickMark val="out"/>
        <c:minorTickMark val="none"/>
        <c:tickLblPos val="nextTo"/>
        <c:crossAx val="419625423"/>
        <c:crosses val="autoZero"/>
        <c:auto val="1"/>
        <c:lblAlgn val="ctr"/>
        <c:lblOffset val="100"/>
        <c:noMultiLvlLbl val="0"/>
      </c:catAx>
    </c:plotArea>
    <c:legend>
      <c:legendPos val="t"/>
      <c:overlay val="0"/>
      <c:txPr>
        <a:bodyPr/>
        <a:lstStyle/>
        <a:p>
          <a:pPr>
            <a:defRPr>
              <a:latin typeface="Franklin Gothic Book" panose="020B0503020102020204" pitchFamily="34" charset="0"/>
            </a:defRPr>
          </a:pPr>
          <a:endParaRPr lang="en-US"/>
        </a:p>
      </c:txPr>
    </c:legend>
    <c:plotVisOnly val="1"/>
    <c:dispBlanksAs val="zero"/>
    <c:showDLblsOverMax val="1"/>
  </c:chart>
  <c:spPr>
    <a:noFill/>
    <a:ln>
      <a:noFill/>
    </a:ln>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50350945028317E-2"/>
          <c:y val="4.1421384222279381E-2"/>
          <c:w val="0.96237331577762719"/>
          <c:h val="0.87496427160930157"/>
        </c:manualLayout>
      </c:layout>
      <c:barChart>
        <c:barDir val="col"/>
        <c:grouping val="clustered"/>
        <c:varyColors val="0"/>
        <c:ser>
          <c:idx val="0"/>
          <c:order val="0"/>
          <c:tx>
            <c:strRef>
              <c:f>'Mo- FS'!$A$84</c:f>
              <c:strCache>
                <c:ptCount val="1"/>
                <c:pt idx="0">
                  <c:v>Cash </c:v>
                </c:pt>
              </c:strCache>
            </c:strRef>
          </c:tx>
          <c:spPr>
            <a:solidFill>
              <a:schemeClr val="accent3">
                <a:lumMod val="60000"/>
                <a:lumOff val="40000"/>
              </a:schemeClr>
            </a:solidFill>
            <a:ln>
              <a:noFill/>
            </a:ln>
            <a:effectLst/>
          </c:spPr>
          <c:invertIfNegative val="0"/>
          <c:dLbls>
            <c:spPr>
              <a:solidFill>
                <a:schemeClr val="accent3">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Summary!$B$87:$X$87</c:f>
              <c:numCache>
                <c:formatCode>mmm\-yy</c:formatCode>
                <c:ptCount val="23"/>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numCache>
            </c:numRef>
          </c:cat>
          <c:val>
            <c:numRef>
              <c:f>Summary!$B$88:$X$88</c:f>
              <c:numCache>
                <c:formatCode>#,##0</c:formatCode>
                <c:ptCount val="23"/>
                <c:pt idx="0">
                  <c:v>-7401.1</c:v>
                </c:pt>
                <c:pt idx="1">
                  <c:v>-7401.1</c:v>
                </c:pt>
                <c:pt idx="2">
                  <c:v>-7401.1</c:v>
                </c:pt>
                <c:pt idx="3">
                  <c:v>194.26793930436486</c:v>
                </c:pt>
                <c:pt idx="4">
                  <c:v>324.65205479147949</c:v>
                </c:pt>
                <c:pt idx="5">
                  <c:v>461.35440266305335</c:v>
                </c:pt>
                <c:pt idx="6">
                  <c:v>634.30313945399769</c:v>
                </c:pt>
                <c:pt idx="7">
                  <c:v>820.29518803799738</c:v>
                </c:pt>
                <c:pt idx="8">
                  <c:v>981.52905050437869</c:v>
                </c:pt>
                <c:pt idx="9">
                  <c:v>1114.4819397268661</c:v>
                </c:pt>
                <c:pt idx="10">
                  <c:v>1217.6368891956308</c:v>
                </c:pt>
                <c:pt idx="11">
                  <c:v>1230.938170523008</c:v>
                </c:pt>
                <c:pt idx="12">
                  <c:v>1205.2595170685813</c:v>
                </c:pt>
                <c:pt idx="13">
                  <c:v>1180.3287368210658</c:v>
                </c:pt>
                <c:pt idx="14">
                  <c:v>1270.4687433297504</c:v>
                </c:pt>
                <c:pt idx="15">
                  <c:v>1387.2850234089285</c:v>
                </c:pt>
                <c:pt idx="16">
                  <c:v>1517.4979812720812</c:v>
                </c:pt>
                <c:pt idx="17">
                  <c:v>1657.1989609857626</c:v>
                </c:pt>
                <c:pt idx="18">
                  <c:v>1834.8713219624087</c:v>
                </c:pt>
                <c:pt idx="19">
                  <c:v>2025.9522074623158</c:v>
                </c:pt>
                <c:pt idx="20">
                  <c:v>2191.5816776333113</c:v>
                </c:pt>
                <c:pt idx="21">
                  <c:v>2328.138307309584</c:v>
                </c:pt>
                <c:pt idx="22">
                  <c:v>2434.0626549190292</c:v>
                </c:pt>
              </c:numCache>
            </c:numRef>
          </c:val>
          <c:extLst>
            <c:ext xmlns:c16="http://schemas.microsoft.com/office/drawing/2014/chart" uri="{C3380CC4-5D6E-409C-BE32-E72D297353CC}">
              <c16:uniqueId val="{00000000-5C00-47FB-AB3A-E0F6D609D6F8}"/>
            </c:ext>
          </c:extLst>
        </c:ser>
        <c:dLbls>
          <c:showLegendKey val="0"/>
          <c:showVal val="0"/>
          <c:showCatName val="0"/>
          <c:showSerName val="0"/>
          <c:showPercent val="0"/>
          <c:showBubbleSize val="0"/>
        </c:dLbls>
        <c:gapWidth val="89"/>
        <c:overlap val="-27"/>
        <c:axId val="1524955616"/>
        <c:axId val="1524958528"/>
      </c:barChart>
      <c:dateAx>
        <c:axId val="1524955616"/>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a:ea typeface="Franklin Gothic Book"/>
                <a:cs typeface="Franklin Gothic Book"/>
              </a:defRPr>
            </a:pPr>
            <a:endParaRPr lang="en-US"/>
          </a:p>
        </c:txPr>
        <c:crossAx val="1524958528"/>
        <c:crosses val="autoZero"/>
        <c:auto val="1"/>
        <c:lblOffset val="100"/>
        <c:baseTimeUnit val="months"/>
        <c:majorUnit val="2"/>
        <c:majorTimeUnit val="months"/>
        <c:minorUnit val="2"/>
        <c:minorTimeUnit val="months"/>
      </c:dateAx>
      <c:valAx>
        <c:axId val="1524958528"/>
        <c:scaling>
          <c:orientation val="minMax"/>
        </c:scaling>
        <c:delete val="1"/>
        <c:axPos val="l"/>
        <c:numFmt formatCode="#,##0" sourceLinked="1"/>
        <c:majorTickMark val="none"/>
        <c:minorTickMark val="none"/>
        <c:tickLblPos val="nextTo"/>
        <c:crossAx val="15249556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42892203848728E-2"/>
          <c:y val="0.12522724133167568"/>
          <c:w val="0.93636554607039379"/>
          <c:h val="0.64667902661751753"/>
        </c:manualLayout>
      </c:layout>
      <c:barChart>
        <c:barDir val="col"/>
        <c:grouping val="clustered"/>
        <c:varyColors val="1"/>
        <c:ser>
          <c:idx val="0"/>
          <c:order val="0"/>
          <c:tx>
            <c:strRef>
              <c:f>Charts!$A$109</c:f>
              <c:strCache>
                <c:ptCount val="1"/>
                <c:pt idx="0">
                  <c:v>Revenue</c:v>
                </c:pt>
              </c:strCache>
            </c:strRef>
          </c:tx>
          <c:spPr>
            <a:solidFill>
              <a:schemeClr val="accent1">
                <a:lumMod val="10000"/>
                <a:lumOff val="90000"/>
              </a:schemeClr>
            </a:solidFill>
          </c:spPr>
          <c:invertIfNegative val="0"/>
          <c:cat>
            <c:numRef>
              <c:f>Charts!$B$108:$AK$108</c:f>
              <c:numCache>
                <c:formatCode>mmm\-yy</c:formatCode>
                <c:ptCount val="36"/>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pt idx="23">
                  <c:v>46387</c:v>
                </c:pt>
                <c:pt idx="24">
                  <c:v>46418</c:v>
                </c:pt>
                <c:pt idx="25">
                  <c:v>46446</c:v>
                </c:pt>
                <c:pt idx="26">
                  <c:v>46477</c:v>
                </c:pt>
                <c:pt idx="27">
                  <c:v>46507</c:v>
                </c:pt>
                <c:pt idx="28">
                  <c:v>46538</c:v>
                </c:pt>
                <c:pt idx="29">
                  <c:v>46568</c:v>
                </c:pt>
                <c:pt idx="30">
                  <c:v>46599</c:v>
                </c:pt>
              </c:numCache>
            </c:numRef>
          </c:cat>
          <c:val>
            <c:numRef>
              <c:f>Charts!$B$109:$AK$109</c:f>
              <c:numCache>
                <c:formatCode>#,##0</c:formatCode>
                <c:ptCount val="36"/>
                <c:pt idx="0">
                  <c:v>0</c:v>
                </c:pt>
                <c:pt idx="1">
                  <c:v>0</c:v>
                </c:pt>
                <c:pt idx="2">
                  <c:v>0</c:v>
                </c:pt>
                <c:pt idx="3">
                  <c:v>193879.23026559368</c:v>
                </c:pt>
                <c:pt idx="4">
                  <c:v>212143.55180136117</c:v>
                </c:pt>
                <c:pt idx="5">
                  <c:v>224068.33091842351</c:v>
                </c:pt>
                <c:pt idx="6">
                  <c:v>293178.6849467986</c:v>
                </c:pt>
                <c:pt idx="7">
                  <c:v>293854.14338237949</c:v>
                </c:pt>
                <c:pt idx="8">
                  <c:v>245306.25280227562</c:v>
                </c:pt>
                <c:pt idx="9">
                  <c:v>207176.96100704168</c:v>
                </c:pt>
                <c:pt idx="10">
                  <c:v>161729.75308037223</c:v>
                </c:pt>
                <c:pt idx="11">
                  <c:v>0</c:v>
                </c:pt>
                <c:pt idx="12">
                  <c:v>0</c:v>
                </c:pt>
                <c:pt idx="13">
                  <c:v>0</c:v>
                </c:pt>
                <c:pt idx="14">
                  <c:v>173308.24458043167</c:v>
                </c:pt>
                <c:pt idx="15">
                  <c:v>199307.84871302999</c:v>
                </c:pt>
                <c:pt idx="16">
                  <c:v>218083.57125179895</c:v>
                </c:pt>
                <c:pt idx="17">
                  <c:v>230342.24418413904</c:v>
                </c:pt>
                <c:pt idx="18">
                  <c:v>301387.68812530849</c:v>
                </c:pt>
                <c:pt idx="19">
                  <c:v>302082.05939708574</c:v>
                </c:pt>
                <c:pt idx="20">
                  <c:v>252174.82788073903</c:v>
                </c:pt>
                <c:pt idx="21">
                  <c:v>212977.91591523855</c:v>
                </c:pt>
                <c:pt idx="22">
                  <c:v>166258.18616662241</c:v>
                </c:pt>
                <c:pt idx="23">
                  <c:v>0</c:v>
                </c:pt>
                <c:pt idx="24">
                  <c:v>0</c:v>
                </c:pt>
                <c:pt idx="25">
                  <c:v>0</c:v>
                </c:pt>
                <c:pt idx="26">
                  <c:v>178160.87542868347</c:v>
                </c:pt>
                <c:pt idx="27">
                  <c:v>204888.46847699457</c:v>
                </c:pt>
                <c:pt idx="28">
                  <c:v>224189.91124684905</c:v>
                </c:pt>
                <c:pt idx="29">
                  <c:v>236791.82702129459</c:v>
                </c:pt>
                <c:pt idx="30">
                  <c:v>309826.54339281667</c:v>
                </c:pt>
              </c:numCache>
            </c:numRef>
          </c:val>
          <c:extLst>
            <c:ext xmlns:c16="http://schemas.microsoft.com/office/drawing/2014/chart" uri="{C3380CC4-5D6E-409C-BE32-E72D297353CC}">
              <c16:uniqueId val="{00000000-A1BC-40A5-9358-B423051F9132}"/>
            </c:ext>
          </c:extLst>
        </c:ser>
        <c:dLbls>
          <c:showLegendKey val="0"/>
          <c:showVal val="0"/>
          <c:showCatName val="0"/>
          <c:showSerName val="0"/>
          <c:showPercent val="0"/>
          <c:showBubbleSize val="0"/>
        </c:dLbls>
        <c:gapWidth val="150"/>
        <c:axId val="806934200"/>
        <c:axId val="1384051151"/>
      </c:barChart>
      <c:dateAx>
        <c:axId val="80693420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pt-PT">
                  <a:latin typeface="Franklin Gothic Book" panose="020B0503020102020204" pitchFamily="34" charset="0"/>
                </a:endParaRPr>
              </a:p>
            </c:rich>
          </c:tx>
          <c:overlay val="0"/>
          <c:spPr>
            <a:noFill/>
            <a:ln>
              <a:noFill/>
            </a:ln>
            <a:effectLst/>
          </c:spPr>
        </c:title>
        <c:numFmt formatCode="mmm\-yy"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Franklin Gothic Book"/>
                <a:ea typeface="Franklin Gothic Book"/>
                <a:cs typeface="Franklin Gothic Book"/>
              </a:defRPr>
            </a:pPr>
            <a:endParaRPr lang="en-US"/>
          </a:p>
        </c:txPr>
        <c:crossAx val="1384051151"/>
        <c:crosses val="autoZero"/>
        <c:auto val="1"/>
        <c:lblOffset val="100"/>
        <c:baseTimeUnit val="months"/>
      </c:dateAx>
      <c:valAx>
        <c:axId val="1384051151"/>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pt-PT">
                  <a:latin typeface="Franklin Gothic Book" panose="020B0503020102020204" pitchFamily="34" charset="0"/>
                </a:endParaRPr>
              </a:p>
            </c:rich>
          </c:tx>
          <c:overlay val="0"/>
          <c:spPr>
            <a:noFill/>
            <a:ln>
              <a:noFill/>
            </a:ln>
            <a:effectLst/>
          </c:spPr>
        </c:title>
        <c:numFmt formatCode="#,##0"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Franklin Gothic Book"/>
                <a:ea typeface="Franklin Gothic Book"/>
                <a:cs typeface="Franklin Gothic Book"/>
              </a:defRPr>
            </a:pPr>
            <a:endParaRPr lang="en-US"/>
          </a:p>
        </c:txPr>
        <c:crossAx val="806934200"/>
        <c:crosses val="autoZero"/>
        <c:crossBetween val="between"/>
      </c:valAx>
      <c:spPr>
        <a:solidFill>
          <a:schemeClr val="bg1"/>
        </a:solidFill>
        <a:ln>
          <a:noFill/>
        </a:ln>
        <a:effectLst/>
      </c:spPr>
    </c:plotArea>
    <c:plotVisOnly val="0"/>
    <c:dispBlanksAs val="zero"/>
    <c:showDLblsOverMax val="1"/>
  </c:chart>
  <c:spPr>
    <a:solidFill>
      <a:schemeClr val="bg1"/>
    </a:solidFill>
    <a:ln w="6350" cap="flat" cmpd="sng" algn="ctr">
      <a:noFill/>
      <a:prstDash val="solid"/>
      <a:round/>
    </a:ln>
    <a:effectLst/>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1"/>
        <c:ser>
          <c:idx val="0"/>
          <c:order val="0"/>
          <c:tx>
            <c:strRef>
              <c:f>Charts!$A$131</c:f>
              <c:strCache>
                <c:ptCount val="1"/>
                <c:pt idx="0">
                  <c:v>Revenue Break Down - 10 years</c:v>
                </c:pt>
              </c:strCache>
            </c:strRef>
          </c:tx>
          <c:spPr>
            <a:solidFill>
              <a:schemeClr val="accent6">
                <a:lumMod val="60000"/>
                <a:lumOff val="40000"/>
              </a:schemeClr>
            </a:solidFill>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2B58-4C27-8F3D-9C2184629920}"/>
              </c:ext>
            </c:extLst>
          </c:dPt>
          <c:dPt>
            <c:idx val="1"/>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2B58-4C27-8F3D-9C2184629920}"/>
              </c:ext>
            </c:extLst>
          </c:dPt>
          <c:dPt>
            <c:idx val="2"/>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2B58-4C27-8F3D-9C2184629920}"/>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2B58-4C27-8F3D-9C2184629920}"/>
              </c:ext>
            </c:extLst>
          </c:dPt>
          <c:dPt>
            <c:idx val="4"/>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58-4C27-8F3D-9C2184629920}"/>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2B58-4C27-8F3D-9C2184629920}"/>
              </c:ext>
            </c:extLst>
          </c:dPt>
          <c:dPt>
            <c:idx val="6"/>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D-2B58-4C27-8F3D-9C2184629920}"/>
              </c:ext>
            </c:extLst>
          </c:dPt>
          <c:dPt>
            <c:idx val="7"/>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2B58-4C27-8F3D-9C2184629920}"/>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11-2B58-4C27-8F3D-9C2184629920}"/>
              </c:ext>
            </c:extLst>
          </c:dPt>
          <c:dPt>
            <c:idx val="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13-2B58-4C27-8F3D-9C2184629920}"/>
              </c:ext>
            </c:extLst>
          </c:dPt>
          <c:cat>
            <c:numRef>
              <c:f>Charts!$B$131:$K$131</c:f>
              <c:numCache>
                <c:formatCode>General</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Charts!$B$132:$K$132</c:f>
              <c:numCache>
                <c:formatCode>#,##0.00</c:formatCode>
                <c:ptCount val="10"/>
                <c:pt idx="0">
                  <c:v>1831336.9082042458</c:v>
                </c:pt>
                <c:pt idx="1">
                  <c:v>2055922.5862143941</c:v>
                </c:pt>
                <c:pt idx="2">
                  <c:v>2113488.4186283937</c:v>
                </c:pt>
                <c:pt idx="3">
                  <c:v>2172666.0943499859</c:v>
                </c:pt>
                <c:pt idx="4">
                  <c:v>2233500.7449917821</c:v>
                </c:pt>
                <c:pt idx="5">
                  <c:v>2296038.7658515484</c:v>
                </c:pt>
                <c:pt idx="6">
                  <c:v>2360327.8512953888</c:v>
                </c:pt>
                <c:pt idx="7">
                  <c:v>2426417.0311316559</c:v>
                </c:pt>
                <c:pt idx="8">
                  <c:v>2494356.7080033389</c:v>
                </c:pt>
                <c:pt idx="9">
                  <c:v>2564198.6958274283</c:v>
                </c:pt>
              </c:numCache>
            </c:numRef>
          </c:val>
          <c:extLst>
            <c:ext xmlns:c16="http://schemas.microsoft.com/office/drawing/2014/chart" uri="{C3380CC4-5D6E-409C-BE32-E72D297353CC}">
              <c16:uniqueId val="{00000000-6573-4473-A654-AEA9AA3F179A}"/>
            </c:ext>
          </c:extLst>
        </c:ser>
        <c:dLbls>
          <c:showLegendKey val="0"/>
          <c:showVal val="0"/>
          <c:showCatName val="0"/>
          <c:showSerName val="0"/>
          <c:showPercent val="0"/>
          <c:showBubbleSize val="0"/>
        </c:dLbls>
        <c:gapWidth val="150"/>
        <c:overlap val="100"/>
        <c:axId val="280388256"/>
        <c:axId val="564271233"/>
      </c:barChart>
      <c:catAx>
        <c:axId val="28038825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pt-PT">
                  <a:latin typeface="Franklin Gothic Book" panose="020B05030201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en-US"/>
            </a:p>
          </c:txPr>
        </c:title>
        <c:numFmt formatCode="General"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Franklin Gothic Book"/>
                <a:ea typeface="Franklin Gothic Book"/>
                <a:cs typeface="Franklin Gothic Book"/>
              </a:defRPr>
            </a:pPr>
            <a:endParaRPr lang="en-US"/>
          </a:p>
        </c:txPr>
        <c:crossAx val="564271233"/>
        <c:crosses val="autoZero"/>
        <c:auto val="1"/>
        <c:lblAlgn val="ctr"/>
        <c:lblOffset val="100"/>
        <c:noMultiLvlLbl val="1"/>
      </c:catAx>
      <c:valAx>
        <c:axId val="564271233"/>
        <c:scaling>
          <c:orientation val="minMax"/>
        </c:scaling>
        <c:delete val="0"/>
        <c:axPos val="l"/>
        <c:majorGridlines>
          <c:spPr>
            <a:ln w="3175" cap="flat" cmpd="sng" algn="ctr">
              <a:solidFill>
                <a:schemeClr val="bg2">
                  <a:lumMod val="9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pt-PT">
                  <a:latin typeface="Franklin Gothic Book" panose="020B05030201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en-US"/>
            </a:p>
          </c:txPr>
        </c:title>
        <c:numFmt formatCode="#,##0.00"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Franklin Gothic Book"/>
                <a:ea typeface="Franklin Gothic Book"/>
                <a:cs typeface="Franklin Gothic Book"/>
              </a:defRPr>
            </a:pPr>
            <a:endParaRPr lang="en-US"/>
          </a:p>
        </c:txPr>
        <c:crossAx val="280388256"/>
        <c:crosses val="autoZero"/>
        <c:crossBetween val="between"/>
      </c:valAx>
      <c:spPr>
        <a:solidFill>
          <a:schemeClr val="bg1"/>
        </a:solidFill>
        <a:ln>
          <a:noFill/>
        </a:ln>
        <a:effectLst/>
      </c:spPr>
    </c:plotArea>
    <c:plotVisOnly val="0"/>
    <c:dispBlanksAs val="zero"/>
    <c:showDLblsOverMax val="1"/>
  </c:chart>
  <c:spPr>
    <a:solidFill>
      <a:schemeClr val="bg1"/>
    </a:solidFill>
    <a:ln w="6350" cap="flat" cmpd="sng" algn="ctr">
      <a:noFill/>
      <a:prstDash val="solid"/>
      <a:round/>
    </a:ln>
    <a:effectLst/>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5.9023942761871749E-2"/>
          <c:y val="0.14600735758738118"/>
          <c:w val="0.92919507703046555"/>
          <c:h val="0.55696897227953079"/>
        </c:manualLayout>
      </c:layout>
      <c:barChart>
        <c:barDir val="col"/>
        <c:grouping val="stacked"/>
        <c:varyColors val="1"/>
        <c:ser>
          <c:idx val="0"/>
          <c:order val="0"/>
          <c:tx>
            <c:v>Montlhy Operating Income - 3 Years</c:v>
          </c:tx>
          <c:spPr>
            <a:solidFill>
              <a:srgbClr val="D6E3FF"/>
            </a:solidFill>
          </c:spPr>
          <c:invertIfNegative val="1"/>
          <c:dPt>
            <c:idx val="0"/>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1-6005-4B79-B3C8-35B96ECAAEDC}"/>
              </c:ext>
            </c:extLst>
          </c:dPt>
          <c:dPt>
            <c:idx val="1"/>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3-6005-4B79-B3C8-35B96ECAAEDC}"/>
              </c:ext>
            </c:extLst>
          </c:dPt>
          <c:dPt>
            <c:idx val="2"/>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5-6005-4B79-B3C8-35B96ECAAEDC}"/>
              </c:ext>
            </c:extLst>
          </c:dPt>
          <c:dPt>
            <c:idx val="3"/>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7-6005-4B79-B3C8-35B96ECAAEDC}"/>
              </c:ext>
            </c:extLst>
          </c:dPt>
          <c:dPt>
            <c:idx val="4"/>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9-6005-4B79-B3C8-35B96ECAAEDC}"/>
              </c:ext>
            </c:extLst>
          </c:dPt>
          <c:dPt>
            <c:idx val="5"/>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B-6005-4B79-B3C8-35B96ECAAEDC}"/>
              </c:ext>
            </c:extLst>
          </c:dPt>
          <c:dPt>
            <c:idx val="6"/>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D-6005-4B79-B3C8-35B96ECAAEDC}"/>
              </c:ext>
            </c:extLst>
          </c:dPt>
          <c:dPt>
            <c:idx val="7"/>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0F-6005-4B79-B3C8-35B96ECAAEDC}"/>
              </c:ext>
            </c:extLst>
          </c:dPt>
          <c:dPt>
            <c:idx val="8"/>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1-6005-4B79-B3C8-35B96ECAAEDC}"/>
              </c:ext>
            </c:extLst>
          </c:dPt>
          <c:dPt>
            <c:idx val="9"/>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3-6005-4B79-B3C8-35B96ECAAEDC}"/>
              </c:ext>
            </c:extLst>
          </c:dPt>
          <c:dPt>
            <c:idx val="10"/>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5-6005-4B79-B3C8-35B96ECAAEDC}"/>
              </c:ext>
            </c:extLst>
          </c:dPt>
          <c:dPt>
            <c:idx val="11"/>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7-6005-4B79-B3C8-35B96ECAAEDC}"/>
              </c:ext>
            </c:extLst>
          </c:dPt>
          <c:dPt>
            <c:idx val="12"/>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9-6005-4B79-B3C8-35B96ECAAEDC}"/>
              </c:ext>
            </c:extLst>
          </c:dPt>
          <c:dPt>
            <c:idx val="13"/>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B-6005-4B79-B3C8-35B96ECAAEDC}"/>
              </c:ext>
            </c:extLst>
          </c:dPt>
          <c:dPt>
            <c:idx val="14"/>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D-6005-4B79-B3C8-35B96ECAAEDC}"/>
              </c:ext>
            </c:extLst>
          </c:dPt>
          <c:dPt>
            <c:idx val="15"/>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1F-6005-4B79-B3C8-35B96ECAAEDC}"/>
              </c:ext>
            </c:extLst>
          </c:dPt>
          <c:dPt>
            <c:idx val="16"/>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1-6005-4B79-B3C8-35B96ECAAEDC}"/>
              </c:ext>
            </c:extLst>
          </c:dPt>
          <c:dPt>
            <c:idx val="17"/>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3-6005-4B79-B3C8-35B96ECAAEDC}"/>
              </c:ext>
            </c:extLst>
          </c:dPt>
          <c:dPt>
            <c:idx val="18"/>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5-6005-4B79-B3C8-35B96ECAAEDC}"/>
              </c:ext>
            </c:extLst>
          </c:dPt>
          <c:dPt>
            <c:idx val="19"/>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7-6005-4B79-B3C8-35B96ECAAEDC}"/>
              </c:ext>
            </c:extLst>
          </c:dPt>
          <c:dPt>
            <c:idx val="20"/>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9-6005-4B79-B3C8-35B96ECAAEDC}"/>
              </c:ext>
            </c:extLst>
          </c:dPt>
          <c:dPt>
            <c:idx val="21"/>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B-6005-4B79-B3C8-35B96ECAAEDC}"/>
              </c:ext>
            </c:extLst>
          </c:dPt>
          <c:dPt>
            <c:idx val="22"/>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D-6005-4B79-B3C8-35B96ECAAEDC}"/>
              </c:ext>
            </c:extLst>
          </c:dPt>
          <c:dPt>
            <c:idx val="23"/>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2F-6005-4B79-B3C8-35B96ECAAEDC}"/>
              </c:ext>
            </c:extLst>
          </c:dPt>
          <c:dPt>
            <c:idx val="24"/>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1-6005-4B79-B3C8-35B96ECAAEDC}"/>
              </c:ext>
            </c:extLst>
          </c:dPt>
          <c:dPt>
            <c:idx val="25"/>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3-6005-4B79-B3C8-35B96ECAAEDC}"/>
              </c:ext>
            </c:extLst>
          </c:dPt>
          <c:dPt>
            <c:idx val="26"/>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5-6005-4B79-B3C8-35B96ECAAEDC}"/>
              </c:ext>
            </c:extLst>
          </c:dPt>
          <c:dPt>
            <c:idx val="27"/>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7-6005-4B79-B3C8-35B96ECAAEDC}"/>
              </c:ext>
            </c:extLst>
          </c:dPt>
          <c:dPt>
            <c:idx val="28"/>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9-6005-4B79-B3C8-35B96ECAAEDC}"/>
              </c:ext>
            </c:extLst>
          </c:dPt>
          <c:dPt>
            <c:idx val="29"/>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B-6005-4B79-B3C8-35B96ECAAEDC}"/>
              </c:ext>
            </c:extLst>
          </c:dPt>
          <c:dPt>
            <c:idx val="30"/>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D-6005-4B79-B3C8-35B96ECAAEDC}"/>
              </c:ext>
            </c:extLst>
          </c:dPt>
          <c:dPt>
            <c:idx val="31"/>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3F-6005-4B79-B3C8-35B96ECAAEDC}"/>
              </c:ext>
            </c:extLst>
          </c:dPt>
          <c:dPt>
            <c:idx val="32"/>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41-6005-4B79-B3C8-35B96ECAAEDC}"/>
              </c:ext>
            </c:extLst>
          </c:dPt>
          <c:dPt>
            <c:idx val="33"/>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43-6005-4B79-B3C8-35B96ECAAEDC}"/>
              </c:ext>
            </c:extLst>
          </c:dPt>
          <c:dPt>
            <c:idx val="34"/>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45-6005-4B79-B3C8-35B96ECAAEDC}"/>
              </c:ext>
            </c:extLst>
          </c:dPt>
          <c:dPt>
            <c:idx val="35"/>
            <c:invertIfNegative val="1"/>
            <c:bubble3D val="0"/>
            <c:spPr>
              <a:solidFill>
                <a:schemeClr val="accent1">
                  <a:lumMod val="10000"/>
                  <a:lumOff val="90000"/>
                </a:schemeClr>
              </a:solidFill>
              <a:ln>
                <a:noFill/>
              </a:ln>
              <a:effectLst/>
            </c:spPr>
            <c:extLst>
              <c:ext xmlns:c16="http://schemas.microsoft.com/office/drawing/2014/chart" uri="{C3380CC4-5D6E-409C-BE32-E72D297353CC}">
                <c16:uniqueId val="{00000047-6005-4B79-B3C8-35B96ECAAEDC}"/>
              </c:ext>
            </c:extLst>
          </c:dPt>
          <c:cat>
            <c:numRef>
              <c:f>Charts!$B$108:$AK$108</c:f>
              <c:numCache>
                <c:formatCode>mmm\-yy</c:formatCode>
                <c:ptCount val="36"/>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pt idx="23">
                  <c:v>46387</c:v>
                </c:pt>
                <c:pt idx="24">
                  <c:v>46418</c:v>
                </c:pt>
                <c:pt idx="25">
                  <c:v>46446</c:v>
                </c:pt>
                <c:pt idx="26">
                  <c:v>46477</c:v>
                </c:pt>
                <c:pt idx="27">
                  <c:v>46507</c:v>
                </c:pt>
                <c:pt idx="28">
                  <c:v>46538</c:v>
                </c:pt>
                <c:pt idx="29">
                  <c:v>46568</c:v>
                </c:pt>
                <c:pt idx="30">
                  <c:v>46599</c:v>
                </c:pt>
              </c:numCache>
            </c:numRef>
          </c:cat>
          <c:val>
            <c:numRef>
              <c:f>Charts!$B$119:$AK$119</c:f>
              <c:numCache>
                <c:formatCode>_(\ #,##0_);_(\ \(#,##0\);_("-"_);_(@_)</c:formatCode>
                <c:ptCount val="36"/>
                <c:pt idx="0">
                  <c:v>0</c:v>
                </c:pt>
                <c:pt idx="1">
                  <c:v>0</c:v>
                </c:pt>
                <c:pt idx="2">
                  <c:v>0</c:v>
                </c:pt>
                <c:pt idx="3">
                  <c:v>141520.24436262407</c:v>
                </c:pt>
                <c:pt idx="4">
                  <c:v>157099.53156447192</c:v>
                </c:pt>
                <c:pt idx="5">
                  <c:v>167238.51340373285</c:v>
                </c:pt>
                <c:pt idx="6">
                  <c:v>226358.4742548978</c:v>
                </c:pt>
                <c:pt idx="7">
                  <c:v>226879.98468096589</c:v>
                </c:pt>
                <c:pt idx="8">
                  <c:v>185246.05298413298</c:v>
                </c:pt>
                <c:pt idx="9">
                  <c:v>152553.36657118401</c:v>
                </c:pt>
                <c:pt idx="10">
                  <c:v>113594.57052958423</c:v>
                </c:pt>
                <c:pt idx="11">
                  <c:v>-24840.591999999953</c:v>
                </c:pt>
                <c:pt idx="12">
                  <c:v>-24897.822584188805</c:v>
                </c:pt>
                <c:pt idx="13">
                  <c:v>-24955.185022713758</c:v>
                </c:pt>
                <c:pt idx="14">
                  <c:v>123257.56316072639</c:v>
                </c:pt>
                <c:pt idx="15">
                  <c:v>145482.81120477733</c:v>
                </c:pt>
                <c:pt idx="16">
                  <c:v>161498.31844827684</c:v>
                </c:pt>
                <c:pt idx="17">
                  <c:v>171921.19177903712</c:v>
                </c:pt>
                <c:pt idx="18">
                  <c:v>232696.51153403457</c:v>
                </c:pt>
                <c:pt idx="19">
                  <c:v>233232.62425203263</c:v>
                </c:pt>
                <c:pt idx="20">
                  <c:v>190432.94246768852</c:v>
                </c:pt>
                <c:pt idx="21">
                  <c:v>156824.86083517698</c:v>
                </c:pt>
                <c:pt idx="22">
                  <c:v>116775.21850441242</c:v>
                </c:pt>
                <c:pt idx="23">
                  <c:v>-25536.128575999915</c:v>
                </c:pt>
                <c:pt idx="24">
                  <c:v>-25594.961616546057</c:v>
                </c:pt>
                <c:pt idx="25">
                  <c:v>-25653.930203349708</c:v>
                </c:pt>
                <c:pt idx="26">
                  <c:v>126708.77492922655</c:v>
                </c:pt>
                <c:pt idx="27">
                  <c:v>149556.32991851086</c:v>
                </c:pt>
                <c:pt idx="28">
                  <c:v>166020.27136482843</c:v>
                </c:pt>
                <c:pt idx="29">
                  <c:v>176734.98514884993</c:v>
                </c:pt>
                <c:pt idx="30">
                  <c:v>239212.01385698718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87AE-4214-9F34-FD70559C4090}"/>
            </c:ext>
          </c:extLst>
        </c:ser>
        <c:dLbls>
          <c:showLegendKey val="0"/>
          <c:showVal val="0"/>
          <c:showCatName val="0"/>
          <c:showSerName val="0"/>
          <c:showPercent val="0"/>
          <c:showBubbleSize val="0"/>
        </c:dLbls>
        <c:gapWidth val="150"/>
        <c:overlap val="100"/>
        <c:axId val="605343709"/>
        <c:axId val="1148543692"/>
      </c:barChart>
      <c:dateAx>
        <c:axId val="605343709"/>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pt-PT">
                  <a:latin typeface="Franklin Gothic Book" panose="020B05030201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en-US"/>
            </a:p>
          </c:txPr>
        </c:title>
        <c:numFmt formatCode="mmm\-yy" sourceLinked="1"/>
        <c:majorTickMark val="none"/>
        <c:minorTickMark val="none"/>
        <c:tickLblPos val="low"/>
        <c:spPr>
          <a:noFill/>
          <a:ln w="6350" cap="flat" cmpd="sng" algn="ctr">
            <a:solidFill>
              <a:schemeClr val="tx1"/>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Franklin Gothic Book"/>
                <a:ea typeface="Franklin Gothic Book"/>
                <a:cs typeface="Franklin Gothic Book"/>
              </a:defRPr>
            </a:pPr>
            <a:endParaRPr lang="en-US"/>
          </a:p>
        </c:txPr>
        <c:crossAx val="1148543692"/>
        <c:crosses val="autoZero"/>
        <c:auto val="1"/>
        <c:lblOffset val="100"/>
        <c:baseTimeUnit val="months"/>
      </c:dateAx>
      <c:valAx>
        <c:axId val="114854369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pt-PT">
                  <a:latin typeface="Franklin Gothic Book" panose="020B0503020102020204" pitchFamily="34"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Franklin Gothic Book" panose="020B0503020102020204" pitchFamily="34" charset="0"/>
                  <a:ea typeface="+mn-ea"/>
                  <a:cs typeface="+mn-cs"/>
                </a:defRPr>
              </a:pPr>
              <a:endParaRPr lang="en-US"/>
            </a:p>
          </c:txPr>
        </c:title>
        <c:numFmt formatCode="_(\ #,##0_);_(\ \(#,##0\);_(&quot;-&quot;_);_(@_)"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Franklin Gothic Book"/>
                <a:ea typeface="Franklin Gothic Book"/>
                <a:cs typeface="Franklin Gothic Book"/>
              </a:defRPr>
            </a:pPr>
            <a:endParaRPr lang="en-US"/>
          </a:p>
        </c:txPr>
        <c:crossAx val="605343709"/>
        <c:crosses val="autoZero"/>
        <c:crossBetween val="between"/>
      </c:valAx>
      <c:spPr>
        <a:solidFill>
          <a:schemeClr val="bg1"/>
        </a:solidFill>
        <a:ln>
          <a:noFill/>
        </a:ln>
        <a:effectLst/>
      </c:spPr>
    </c:plotArea>
    <c:plotVisOnly val="0"/>
    <c:dispBlanksAs val="zero"/>
    <c:showDLblsOverMax val="1"/>
  </c:chart>
  <c:spPr>
    <a:solidFill>
      <a:schemeClr val="bg1"/>
    </a:solidFill>
    <a:ln w="6350" cap="flat" cmpd="sng" algn="ctr">
      <a:noFill/>
      <a:prstDash val="solid"/>
      <a:round/>
    </a:ln>
    <a:effectLst/>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stacked"/>
        <c:varyColors val="1"/>
        <c:ser>
          <c:idx val="0"/>
          <c:order val="0"/>
          <c:tx>
            <c:v>Operating Income - 10 Years</c:v>
          </c:tx>
          <c:spPr>
            <a:solidFill>
              <a:srgbClr val="ED7D31"/>
            </a:solidFill>
            <a:ln cmpd="sng">
              <a:solidFill>
                <a:srgbClr val="000000"/>
              </a:solidFill>
            </a:ln>
          </c:spPr>
          <c:invertIfNegative val="1"/>
          <c:cat>
            <c:numRef>
              <c:f>Charts!$B$131:$K$131</c:f>
              <c:numCache>
                <c:formatCode>General</c:formatCode>
                <c:ptCount val="10"/>
                <c:pt idx="0">
                  <c:v>2025</c:v>
                </c:pt>
                <c:pt idx="1">
                  <c:v>2026</c:v>
                </c:pt>
                <c:pt idx="2">
                  <c:v>2027</c:v>
                </c:pt>
                <c:pt idx="3">
                  <c:v>2028</c:v>
                </c:pt>
                <c:pt idx="4">
                  <c:v>2029</c:v>
                </c:pt>
                <c:pt idx="5">
                  <c:v>2030</c:v>
                </c:pt>
                <c:pt idx="6">
                  <c:v>2031</c:v>
                </c:pt>
                <c:pt idx="7">
                  <c:v>2032</c:v>
                </c:pt>
                <c:pt idx="8">
                  <c:v>2033</c:v>
                </c:pt>
                <c:pt idx="9">
                  <c:v>2034</c:v>
                </c:pt>
              </c:numCache>
            </c:numRef>
          </c:cat>
          <c:val>
            <c:numRef>
              <c:f>Charts!$B$139:$K$139</c:f>
              <c:numCache>
                <c:formatCode>#,##0</c:formatCode>
                <c:ptCount val="10"/>
                <c:pt idx="0">
                  <c:v>1090777.7653992127</c:v>
                </c:pt>
                <c:pt idx="1">
                  <c:v>1201860.5250508795</c:v>
                </c:pt>
                <c:pt idx="2">
                  <c:v>1242649.0464189681</c:v>
                </c:pt>
                <c:pt idx="3">
                  <c:v>1284579.646385364</c:v>
                </c:pt>
                <c:pt idx="4">
                  <c:v>1327684.3031508187</c:v>
                </c:pt>
                <c:pt idx="5">
                  <c:v>1371995.8903057056</c:v>
                </c:pt>
                <c:pt idx="6">
                  <c:v>1417223.2019009299</c:v>
                </c:pt>
                <c:pt idx="7">
                  <c:v>1467211.692506534</c:v>
                </c:pt>
                <c:pt idx="8">
                  <c:v>1515350.6465633812</c:v>
                </c:pt>
                <c:pt idx="9">
                  <c:v>1564837.4913338197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F6A-4A3E-8D5C-EAA0C88491F1}"/>
            </c:ext>
          </c:extLst>
        </c:ser>
        <c:dLbls>
          <c:showLegendKey val="0"/>
          <c:showVal val="0"/>
          <c:showCatName val="0"/>
          <c:showSerName val="0"/>
          <c:showPercent val="0"/>
          <c:showBubbleSize val="0"/>
        </c:dLbls>
        <c:gapWidth val="150"/>
        <c:overlap val="100"/>
        <c:axId val="1625422887"/>
        <c:axId val="1209229974"/>
      </c:barChart>
      <c:catAx>
        <c:axId val="1625422887"/>
        <c:scaling>
          <c:orientation val="minMax"/>
        </c:scaling>
        <c:delete val="0"/>
        <c:axPos val="b"/>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General" sourceLinked="1"/>
        <c:majorTickMark val="none"/>
        <c:minorTickMark val="none"/>
        <c:tickLblPos val="nextTo"/>
        <c:txPr>
          <a:bodyPr/>
          <a:lstStyle/>
          <a:p>
            <a:pPr>
              <a:defRPr>
                <a:latin typeface="Franklin Gothic Book"/>
                <a:ea typeface="Franklin Gothic Book"/>
                <a:cs typeface="Franklin Gothic Book"/>
              </a:defRPr>
            </a:pPr>
            <a:endParaRPr lang="en-US"/>
          </a:p>
        </c:txPr>
        <c:crossAx val="1209229974"/>
        <c:crosses val="autoZero"/>
        <c:auto val="1"/>
        <c:lblAlgn val="ctr"/>
        <c:lblOffset val="100"/>
        <c:noMultiLvlLbl val="1"/>
      </c:catAx>
      <c:valAx>
        <c:axId val="1209229974"/>
        <c:scaling>
          <c:orientation val="minMax"/>
        </c:scaling>
        <c:delete val="0"/>
        <c:axPos val="l"/>
        <c:majorGridlines>
          <c:spPr>
            <a:ln>
              <a:solidFill>
                <a:schemeClr val="bg2">
                  <a:lumMod val="95000"/>
                </a:schemeClr>
              </a:solidFill>
            </a:ln>
          </c:spPr>
        </c:majorGridlines>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0" sourceLinked="1"/>
        <c:majorTickMark val="none"/>
        <c:minorTickMark val="none"/>
        <c:tickLblPos val="nextTo"/>
        <c:spPr>
          <a:ln/>
        </c:spPr>
        <c:txPr>
          <a:bodyPr/>
          <a:lstStyle/>
          <a:p>
            <a:pPr>
              <a:defRPr>
                <a:latin typeface="Franklin Gothic Book"/>
                <a:ea typeface="Franklin Gothic Book"/>
                <a:cs typeface="Franklin Gothic Book"/>
              </a:defRPr>
            </a:pPr>
            <a:endParaRPr lang="en-US"/>
          </a:p>
        </c:txPr>
        <c:crossAx val="1625422887"/>
        <c:crosses val="autoZero"/>
        <c:crossBetween val="between"/>
      </c:valAx>
    </c:plotArea>
    <c:plotVisOnly val="0"/>
    <c:dispBlanksAs val="zero"/>
    <c:showDLblsOverMax val="1"/>
  </c:chart>
  <c:spPr>
    <a:ln>
      <a:noFill/>
    </a:ln>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5.5390210033092864E-2"/>
          <c:y val="0.14556174380641443"/>
          <c:w val="0.92842769043948647"/>
          <c:h val="0.67457365085461873"/>
        </c:manualLayout>
      </c:layout>
      <c:barChart>
        <c:barDir val="col"/>
        <c:grouping val="stacked"/>
        <c:varyColors val="1"/>
        <c:ser>
          <c:idx val="0"/>
          <c:order val="0"/>
          <c:tx>
            <c:v>Net Income - 3 Years</c:v>
          </c:tx>
          <c:spPr>
            <a:solidFill>
              <a:srgbClr val="85C0FB"/>
            </a:solidFill>
            <a:ln cmpd="sng">
              <a:solidFill>
                <a:srgbClr val="000000"/>
              </a:solidFill>
            </a:ln>
          </c:spPr>
          <c:invertIfNegative val="1"/>
          <c:cat>
            <c:numRef>
              <c:f>Charts!$B$108:$AK$108</c:f>
              <c:numCache>
                <c:formatCode>mmm\-yy</c:formatCode>
                <c:ptCount val="36"/>
                <c:pt idx="0">
                  <c:v>45688</c:v>
                </c:pt>
                <c:pt idx="1">
                  <c:v>45716</c:v>
                </c:pt>
                <c:pt idx="2">
                  <c:v>45747</c:v>
                </c:pt>
                <c:pt idx="3">
                  <c:v>45777</c:v>
                </c:pt>
                <c:pt idx="4">
                  <c:v>45808</c:v>
                </c:pt>
                <c:pt idx="5">
                  <c:v>45838</c:v>
                </c:pt>
                <c:pt idx="6">
                  <c:v>45869</c:v>
                </c:pt>
                <c:pt idx="7">
                  <c:v>45900</c:v>
                </c:pt>
                <c:pt idx="8">
                  <c:v>45930</c:v>
                </c:pt>
                <c:pt idx="9">
                  <c:v>45961</c:v>
                </c:pt>
                <c:pt idx="10">
                  <c:v>45991</c:v>
                </c:pt>
                <c:pt idx="11">
                  <c:v>46022</c:v>
                </c:pt>
                <c:pt idx="12">
                  <c:v>46053</c:v>
                </c:pt>
                <c:pt idx="13">
                  <c:v>46081</c:v>
                </c:pt>
                <c:pt idx="14">
                  <c:v>46112</c:v>
                </c:pt>
                <c:pt idx="15">
                  <c:v>46142</c:v>
                </c:pt>
                <c:pt idx="16">
                  <c:v>46173</c:v>
                </c:pt>
                <c:pt idx="17">
                  <c:v>46203</c:v>
                </c:pt>
                <c:pt idx="18">
                  <c:v>46234</c:v>
                </c:pt>
                <c:pt idx="19">
                  <c:v>46265</c:v>
                </c:pt>
                <c:pt idx="20">
                  <c:v>46295</c:v>
                </c:pt>
                <c:pt idx="21">
                  <c:v>46326</c:v>
                </c:pt>
                <c:pt idx="22">
                  <c:v>46356</c:v>
                </c:pt>
                <c:pt idx="23">
                  <c:v>46387</c:v>
                </c:pt>
                <c:pt idx="24">
                  <c:v>46418</c:v>
                </c:pt>
                <c:pt idx="25">
                  <c:v>46446</c:v>
                </c:pt>
                <c:pt idx="26">
                  <c:v>46477</c:v>
                </c:pt>
                <c:pt idx="27">
                  <c:v>46507</c:v>
                </c:pt>
                <c:pt idx="28">
                  <c:v>46538</c:v>
                </c:pt>
                <c:pt idx="29">
                  <c:v>46568</c:v>
                </c:pt>
                <c:pt idx="30">
                  <c:v>46599</c:v>
                </c:pt>
              </c:numCache>
            </c:numRef>
          </c:cat>
          <c:val>
            <c:numRef>
              <c:f>Charts!$B$121:$AK$121</c:f>
              <c:numCache>
                <c:formatCode>_(* #,##0_);_(* \(#,##0\);_(* "-"??_);_(@_)</c:formatCode>
                <c:ptCount val="36"/>
                <c:pt idx="0">
                  <c:v>-21239.365079365078</c:v>
                </c:pt>
                <c:pt idx="1">
                  <c:v>-21239.365079365078</c:v>
                </c:pt>
                <c:pt idx="2">
                  <c:v>-21239.365079365078</c:v>
                </c:pt>
                <c:pt idx="3">
                  <c:v>108968.32247422624</c:v>
                </c:pt>
                <c:pt idx="4">
                  <c:v>108688.13318808547</c:v>
                </c:pt>
                <c:pt idx="5">
                  <c:v>116799.31865949419</c:v>
                </c:pt>
                <c:pt idx="6">
                  <c:v>164095.28734042618</c:v>
                </c:pt>
                <c:pt idx="7">
                  <c:v>164512.49568128062</c:v>
                </c:pt>
                <c:pt idx="8">
                  <c:v>131205.35032381432</c:v>
                </c:pt>
                <c:pt idx="9">
                  <c:v>105051.20119345514</c:v>
                </c:pt>
                <c:pt idx="10">
                  <c:v>73884.164360175317</c:v>
                </c:pt>
                <c:pt idx="11">
                  <c:v>-36863.965663492039</c:v>
                </c:pt>
                <c:pt idx="12">
                  <c:v>-46137.187663553879</c:v>
                </c:pt>
                <c:pt idx="13">
                  <c:v>-46194.550102078836</c:v>
                </c:pt>
                <c:pt idx="14">
                  <c:v>100080.9060182156</c:v>
                </c:pt>
                <c:pt idx="15">
                  <c:v>99394.756900329812</c:v>
                </c:pt>
                <c:pt idx="16">
                  <c:v>112207.1626951294</c:v>
                </c:pt>
                <c:pt idx="17">
                  <c:v>120545.46135973762</c:v>
                </c:pt>
                <c:pt idx="18">
                  <c:v>169165.71716373559</c:v>
                </c:pt>
                <c:pt idx="19">
                  <c:v>169594.60733813405</c:v>
                </c:pt>
                <c:pt idx="20">
                  <c:v>135354.86191065871</c:v>
                </c:pt>
                <c:pt idx="21">
                  <c:v>108468.39660464952</c:v>
                </c:pt>
                <c:pt idx="22">
                  <c:v>76428.682740037868</c:v>
                </c:pt>
                <c:pt idx="23">
                  <c:v>-37420.394924291992</c:v>
                </c:pt>
                <c:pt idx="24">
                  <c:v>-46834.326695911135</c:v>
                </c:pt>
                <c:pt idx="25">
                  <c:v>-46893.295282714782</c:v>
                </c:pt>
                <c:pt idx="26">
                  <c:v>103121.05227561436</c:v>
                </c:pt>
                <c:pt idx="27">
                  <c:v>102653.57187131663</c:v>
                </c:pt>
                <c:pt idx="28">
                  <c:v>115824.72502837068</c:v>
                </c:pt>
                <c:pt idx="29">
                  <c:v>124396.49605558786</c:v>
                </c:pt>
                <c:pt idx="30">
                  <c:v>174378.11902209767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A6E-4ED8-B508-30DC10EA6B02}"/>
            </c:ext>
          </c:extLst>
        </c:ser>
        <c:dLbls>
          <c:showLegendKey val="0"/>
          <c:showVal val="0"/>
          <c:showCatName val="0"/>
          <c:showSerName val="0"/>
          <c:showPercent val="0"/>
          <c:showBubbleSize val="0"/>
        </c:dLbls>
        <c:gapWidth val="150"/>
        <c:overlap val="100"/>
        <c:axId val="1920033046"/>
        <c:axId val="1051763834"/>
      </c:barChart>
      <c:dateAx>
        <c:axId val="1920033046"/>
        <c:scaling>
          <c:orientation val="minMax"/>
        </c:scaling>
        <c:delete val="0"/>
        <c:axPos val="b"/>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mmm\-yy" sourceLinked="1"/>
        <c:majorTickMark val="none"/>
        <c:minorTickMark val="none"/>
        <c:tickLblPos val="low"/>
        <c:txPr>
          <a:bodyPr/>
          <a:lstStyle/>
          <a:p>
            <a:pPr>
              <a:defRPr>
                <a:latin typeface="Franklin Gothic Book"/>
                <a:ea typeface="Franklin Gothic Book"/>
                <a:cs typeface="Franklin Gothic Book"/>
              </a:defRPr>
            </a:pPr>
            <a:endParaRPr lang="en-US"/>
          </a:p>
        </c:txPr>
        <c:crossAx val="1051763834"/>
        <c:crosses val="autoZero"/>
        <c:auto val="1"/>
        <c:lblOffset val="100"/>
        <c:baseTimeUnit val="months"/>
      </c:dateAx>
      <c:valAx>
        <c:axId val="1051763834"/>
        <c:scaling>
          <c:orientation val="minMax"/>
        </c:scaling>
        <c:delete val="0"/>
        <c:axPos val="l"/>
        <c:title>
          <c:tx>
            <c:rich>
              <a:bodyPr/>
              <a:lstStyle/>
              <a:p>
                <a:pPr>
                  <a:defRPr>
                    <a:latin typeface="Franklin Gothic Book" panose="020B0503020102020204" pitchFamily="34" charset="0"/>
                  </a:defRPr>
                </a:pPr>
                <a:endParaRPr lang="pt-PT">
                  <a:latin typeface="Franklin Gothic Book" panose="020B0503020102020204" pitchFamily="34" charset="0"/>
                </a:endParaRPr>
              </a:p>
            </c:rich>
          </c:tx>
          <c:overlay val="0"/>
        </c:title>
        <c:numFmt formatCode="#,##0" sourceLinked="0"/>
        <c:majorTickMark val="none"/>
        <c:minorTickMark val="none"/>
        <c:tickLblPos val="nextTo"/>
        <c:spPr>
          <a:ln/>
        </c:spPr>
        <c:txPr>
          <a:bodyPr/>
          <a:lstStyle/>
          <a:p>
            <a:pPr>
              <a:defRPr>
                <a:latin typeface="Franklin Gothic Book"/>
                <a:ea typeface="Franklin Gothic Book"/>
                <a:cs typeface="Franklin Gothic Book"/>
              </a:defRPr>
            </a:pPr>
            <a:endParaRPr lang="en-US"/>
          </a:p>
        </c:txPr>
        <c:crossAx val="1920033046"/>
        <c:crosses val="autoZero"/>
        <c:crossBetween val="between"/>
      </c:valAx>
    </c:plotArea>
    <c:plotVisOnly val="0"/>
    <c:dispBlanksAs val="zero"/>
    <c:showDLblsOverMax val="1"/>
  </c:chart>
  <c:spPr>
    <a:ln>
      <a:noFill/>
    </a:ln>
  </c:spPr>
  <c:txPr>
    <a:bodyPr/>
    <a:lstStyle/>
    <a:p>
      <a:pPr>
        <a:defRPr>
          <a:latin typeface="Franklin Gothic Book" panose="020B05030201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Actual vs Budget Cumulative</cx:v>
        </cx:txData>
      </cx:tx>
      <cx:txPr>
        <a:bodyPr lIns="0" tIns="0" rIns="0" bIns="0"/>
        <a:lstStyle/>
        <a:p>
          <a:pPr lvl="0">
            <a:defRPr lang="en-US" sz="2400" b="1" i="0" u="none" strike="noStrike" baseline="0">
              <a:solidFill>
                <a:srgbClr val="000000"/>
              </a:solidFill>
              <a:latin typeface="Franklin Gothic Book" panose="020B0503020102020204" pitchFamily="34" charset="0"/>
              <a:ea typeface="Franklin Gothic Book" panose="020B0503020102020204" pitchFamily="34" charset="0"/>
              <a:cs typeface="Franklin Gothic Book" panose="020B0503020102020204" pitchFamily="34" charset="0"/>
            </a:defRPr>
          </a:pPr>
          <a:r>
            <a:rPr sz="2400" b="1">
              <a:solidFill>
                <a:srgbClr val="000000"/>
              </a:solidFill>
              <a:latin typeface="Franklin Gothic Book" panose="020B0503020102020204" pitchFamily="34" charset="0"/>
            </a:rPr>
            <a:t>Actual vs Budget Cumulative</a:t>
          </a:r>
        </a:p>
      </cx:txPr>
    </cx:title>
    <cx:plotArea>
      <cx:plotAreaRegion>
        <cx:series layoutId="waterfall" uniqueId="{4B8F32FF-3D4F-461C-9685-68246D8F89DE}">
          <cx:dataLabels>
            <cx:txPr>
              <a:bodyPr spcFirstLastPara="1" vertOverflow="ellipsis" wrap="square" lIns="0" tIns="0" rIns="0" bIns="0" anchor="ctr" anchorCtr="1"/>
              <a:lstStyle/>
              <a:p>
                <a:pPr>
                  <a:defRPr lang="en-US" sz="1100" b="0" i="0" u="none" strike="noStrike" baseline="0">
                    <a:solidFill>
                      <a:scrgbClr r="0" g="0" b="0"/>
                    </a:solidFill>
                    <a:latin typeface="Franklin Gothic Book" panose="020B0503020102020204" pitchFamily="34" charset="0"/>
                    <a:ea typeface="Franklin Gothic Book" panose="020B0503020102020204" pitchFamily="34" charset="0"/>
                    <a:cs typeface="Franklin Gothic Book" panose="020B0503020102020204" pitchFamily="34" charset="0"/>
                  </a:defRPr>
                </a:pPr>
                <a:endParaRPr lang="pt-PT" sz="1100">
                  <a:latin typeface="Franklin Gothic Book" panose="020B0503020102020204" pitchFamily="34" charset="0"/>
                  <a:cs typeface="Arial" panose="020B0604020202020204" pitchFamily="34" charset="0"/>
                </a:endParaRPr>
              </a:p>
            </cx:txPr>
            <cx:visibility seriesName="0" categoryName="0" value="1"/>
          </cx:dataLabels>
          <cx:dataId val="0"/>
          <cx:layoutPr>
            <cx:visibility connectorLines="1"/>
            <cx:subtotals>
              <cx:idx val="4"/>
            </cx:subtotals>
          </cx:layoutPr>
        </cx:series>
      </cx:plotAreaRegion>
      <cx:axis id="0">
        <cx:catScaling/>
        <cx:title>
          <cx:tx>
            <cx:txData>
              <cx:v/>
            </cx:txData>
          </cx:tx>
          <cx:txPr>
            <a:bodyPr lIns="0" tIns="0" rIns="0" bIns="0"/>
            <a:lstStyle/>
            <a:p>
              <a:pPr lvl="0">
                <a:defRPr b="0">
                  <a:solidFill>
                    <a:srgbClr val="000000"/>
                  </a:solidFill>
                  <a:latin typeface="+mn-lt"/>
                </a:defRPr>
              </a:pPr>
              <a:endParaRPr/>
            </a:p>
          </cx:txPr>
        </cx:title>
        <cx:tickLabels/>
        <cx:txPr>
          <a:bodyPr spcFirstLastPara="1" vertOverflow="ellipsis" wrap="square" lIns="0" tIns="0" rIns="0" bIns="0" anchor="ctr" anchorCtr="1"/>
          <a:lstStyle/>
          <a:p>
            <a:pPr>
              <a:defRPr lang="en-US" sz="1100" b="0" i="0" u="none" strike="noStrike" baseline="0">
                <a:solidFill>
                  <a:scrgbClr r="0" g="0" b="0"/>
                </a:solidFill>
                <a:latin typeface="Franklin Gothic Book" panose="020B0503020102020204" pitchFamily="34" charset="0"/>
                <a:ea typeface="Franklin Gothic Book" panose="020B0503020102020204" pitchFamily="34" charset="0"/>
                <a:cs typeface="Franklin Gothic Book" panose="020B0503020102020204" pitchFamily="34" charset="0"/>
              </a:defRPr>
            </a:pPr>
            <a:endParaRPr lang="pt-PT" sz="1100">
              <a:latin typeface="Franklin Gothic Book" panose="020B0503020102020204" pitchFamily="34" charset="0"/>
              <a:cs typeface="Arial" panose="020B0604020202020204" pitchFamily="34" charset="0"/>
            </a:endParaRPr>
          </a:p>
        </cx:txPr>
      </cx:axis>
      <cx:axis id="1" hidden="1">
        <cx:valScaling/>
        <cx:title>
          <cx:tx>
            <cx:txData>
              <cx:v/>
            </cx:txData>
          </cx:tx>
          <cx:txPr>
            <a:bodyPr lIns="0" tIns="0" rIns="0" bIns="0"/>
            <a:lstStyle/>
            <a:p>
              <a:pPr lvl="0">
                <a:defRPr b="0">
                  <a:solidFill>
                    <a:srgbClr val="000000"/>
                  </a:solidFill>
                  <a:latin typeface="+mn-lt"/>
                </a:defRPr>
              </a:pPr>
              <a:endParaRPr/>
            </a:p>
          </cx:txPr>
        </cx:title>
        <cx:minorGridlines>
          <cx:spPr>
            <a:ln>
              <a:solidFill>
                <a:srgbClr val="CCCCCC">
                  <a:alpha val="0"/>
                </a:srgbClr>
              </a:solidFill>
            </a:ln>
          </cx:spPr>
        </cx:minorGridlines>
        <cx:tickLabels/>
      </cx:axis>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Actual vs Budget Cumulative</cx:v>
        </cx:txData>
      </cx:tx>
      <cx:txPr>
        <a:bodyPr lIns="0" tIns="0" rIns="0" bIns="0"/>
        <a:lstStyle/>
        <a:p>
          <a:pPr lvl="0">
            <a:defRPr sz="2400" b="1">
              <a:solidFill>
                <a:srgbClr val="000000"/>
              </a:solidFill>
              <a:latin typeface="Franklin Gothic Book" panose="020B0503020102020204" pitchFamily="34" charset="0"/>
              <a:ea typeface="Franklin Gothic Book" panose="020B0503020102020204" pitchFamily="34" charset="0"/>
              <a:cs typeface="Franklin Gothic Book" panose="020B0503020102020204" pitchFamily="34" charset="0"/>
            </a:defRPr>
          </a:pPr>
          <a:r>
            <a:rPr sz="2400" b="1">
              <a:solidFill>
                <a:srgbClr val="000000"/>
              </a:solidFill>
              <a:latin typeface="Franklin Gothic Book" panose="020B0503020102020204" pitchFamily="34" charset="0"/>
            </a:rPr>
            <a:t>Actual vs Budget Cumulative</a:t>
          </a:r>
        </a:p>
      </cx:txPr>
    </cx:title>
    <cx:plotArea>
      <cx:plotAreaRegion>
        <cx:series layoutId="waterfall" uniqueId="{281F1A44-7A22-4E60-97B9-7C6E0BC46B68}">
          <cx:dataLabels pos="outEnd">
            <cx:txPr>
              <a:bodyPr spcFirstLastPara="1" vertOverflow="ellipsis" wrap="square" lIns="0" tIns="0" rIns="0" bIns="0" anchor="ctr" anchorCtr="1"/>
              <a:lstStyle/>
              <a:p>
                <a:pPr>
                  <a:defRPr sz="1100">
                    <a:latin typeface="Franklin Gothic Book" panose="020B0503020102020204" pitchFamily="34" charset="0"/>
                    <a:ea typeface="Franklin Gothic Book" panose="020B0503020102020204" pitchFamily="34" charset="0"/>
                    <a:cs typeface="Franklin Gothic Book" panose="020B0503020102020204" pitchFamily="34" charset="0"/>
                  </a:defRPr>
                </a:pPr>
                <a:endParaRPr lang="pt-PT" sz="1100">
                  <a:latin typeface="Franklin Gothic Book" panose="020B0503020102020204" pitchFamily="34" charset="0"/>
                </a:endParaRPr>
              </a:p>
            </cx:txPr>
            <cx:visibility seriesName="0" categoryName="0" value="1"/>
            <cx:separator>, </cx:separator>
            <cx:dataLabel idx="0" pos="outEnd">
              <cx:txPr>
                <a:bodyPr spcFirstLastPara="1" vertOverflow="ellipsis" wrap="square" lIns="0" tIns="0" rIns="0" bIns="0" anchor="ctr" anchorCtr="1"/>
                <a:lstStyle/>
                <a:p>
                  <a:pPr>
                    <a:defRPr sz="900"/>
                  </a:pPr>
                  <a:r>
                    <a:rPr lang="pt-PT" sz="900"/>
                    <a:t>2,440,937 </a:t>
                  </a:r>
                </a:p>
              </cx:txPr>
              <cx:visibility seriesName="0" categoryName="0" value="1"/>
              <cx:separator>, </cx:separator>
            </cx:dataLabel>
          </cx:dataLabels>
          <cx:dataId val="0"/>
          <cx:layoutPr>
            <cx:subtotals>
              <cx:idx val="4"/>
            </cx:subtotals>
          </cx:layoutPr>
        </cx:series>
      </cx:plotAreaRegion>
      <cx:axis id="0">
        <cx:catScaling/>
        <cx:title>
          <cx:tx>
            <cx:txData>
              <cx:v/>
            </cx:txData>
          </cx:tx>
          <cx:txPr>
            <a:bodyPr lIns="0" tIns="0" rIns="0" bIns="0"/>
            <a:lstStyle/>
            <a:p>
              <a:pPr lvl="0">
                <a:defRPr b="0">
                  <a:solidFill>
                    <a:srgbClr val="000000"/>
                  </a:solidFill>
                  <a:latin typeface="+mn-lt"/>
                </a:defRPr>
              </a:pPr>
              <a:endParaRPr/>
            </a:p>
          </cx:txPr>
        </cx:title>
        <cx:tickLabels/>
        <cx:txPr>
          <a:bodyPr spcFirstLastPara="1" vertOverflow="ellipsis" wrap="square" lIns="0" tIns="0" rIns="0" bIns="0" anchor="ctr" anchorCtr="1"/>
          <a:lstStyle/>
          <a:p>
            <a:pPr>
              <a:defRPr lang="en-US" sz="1050" b="0" i="0" u="none" strike="noStrike" baseline="0">
                <a:solidFill>
                  <a:scrgbClr r="0" g="0" b="0"/>
                </a:solidFill>
                <a:latin typeface="Franklin Gothic Book" panose="020B0503020102020204" pitchFamily="34" charset="0"/>
                <a:ea typeface="Franklin Gothic Book" panose="020B0503020102020204" pitchFamily="34" charset="0"/>
                <a:cs typeface="Franklin Gothic Book" panose="020B0503020102020204" pitchFamily="34" charset="0"/>
              </a:defRPr>
            </a:pPr>
            <a:endParaRPr lang="pt-PT" sz="1050">
              <a:latin typeface="Franklin Gothic Book" panose="020B0503020102020204" pitchFamily="34" charset="0"/>
              <a:cs typeface="Arial" panose="020B0604020202020204" pitchFamily="34" charset="0"/>
            </a:endParaRPr>
          </a:p>
        </cx:txPr>
      </cx:axis>
      <cx:axis id="1" hidden="1">
        <cx:valScaling/>
        <cx:title>
          <cx:tx>
            <cx:txData>
              <cx:v/>
            </cx:txData>
          </cx:tx>
          <cx:txPr>
            <a:bodyPr lIns="0" tIns="0" rIns="0" bIns="0"/>
            <a:lstStyle/>
            <a:p>
              <a:pPr lvl="0">
                <a:defRPr b="0">
                  <a:solidFill>
                    <a:srgbClr val="000000"/>
                  </a:solidFill>
                  <a:latin typeface="+mn-lt"/>
                </a:defRPr>
              </a:pPr>
              <a:endParaRPr/>
            </a:p>
          </cx:txPr>
        </cx:title>
        <cx:minorGridlines>
          <cx:spPr>
            <a:ln>
              <a:solidFill>
                <a:srgbClr val="CCCCCC">
                  <a:alpha val="0"/>
                </a:srgbClr>
              </a:solidFill>
            </a:ln>
          </cx:spPr>
        </cx:minorGridlines>
        <cx:tickLabels/>
      </cx:axis>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w="9525" cap="flat" cmpd="sng"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charts/style7.xml><?xml version="1.0" encoding="utf-8"?>
<cs:chartStyle xmlns:cs="http://schemas.microsoft.com/office/drawing/2012/chartStyle" xmlns:a="http://schemas.openxmlformats.org/drawingml/2006/main" id="395">
  <cs:axisTitle>
    <cs:lnRef idx="0"/>
    <cs:fillRef idx="0"/>
    <cs:effectRef idx="0"/>
    <cs:fontRef idx="minor"/>
  </cs:axisTitle>
  <cs:categoryAxis>
    <cs:lnRef idx="0"/>
    <cs:fillRef idx="0"/>
    <cs:effectRef idx="0"/>
    <cs:fontRef idx="minor"/>
  </cs:categoryAxis>
  <cs:chartArea>
    <cs:lnRef idx="0"/>
    <cs:fillRef idx="0"/>
    <cs:effectRef idx="0"/>
    <cs:fontRef idx="minor"/>
    <cs:spPr>
      <a:solidFill>
        <a:srgbClr val="FFFFFF"/>
      </a:solidFill>
      <a:ln w="9525" cap="flat" cmpd="sng" algn="ctr">
        <a:solidFill>
          <a:srgbClr val="000000"/>
        </a:solidFill>
      </a:ln>
    </cs:spPr>
  </cs:chartArea>
  <cs:dataLabel>
    <cs:lnRef idx="0"/>
    <cs:fillRef idx="0"/>
    <cs:effectRef idx="0"/>
    <cs:fontRef idx="minor"/>
  </cs:dataLabel>
  <cs:dataLabelCallout>
    <cs:lnRef idx="0"/>
    <cs:fillRef idx="0"/>
    <cs:effectRef idx="0"/>
    <cs:fontRef idx="minor"/>
  </cs:dataLabelCallout>
  <cs:dataPoint>
    <cs:lnRef idx="0"/>
    <cs:fillRef idx="0">
      <cs:styleClr val="isAuto"/>
    </cs:fillRef>
    <cs:effectRef idx="0"/>
    <cs:fontRef idx="minor"/>
    <cs:spPr>
      <a:solidFill>
        <a:schemeClr val="phClr"/>
      </a:solidFill>
    </cs:spPr>
  </cs:dataPoint>
  <cs:dataPoint3D>
    <cs:lnRef idx="0"/>
    <cs:fillRef idx="0"/>
    <cs:effectRef idx="0"/>
    <cs:fontRef idx="minor"/>
  </cs:dataPoint3D>
  <cs:dataPointLine>
    <cs:lnRef idx="0"/>
    <cs:fillRef idx="0"/>
    <cs:effectRef idx="0"/>
    <cs:fontRef idx="minor"/>
  </cs:dataPointLine>
  <cs:dataPointMarker>
    <cs:lnRef idx="0"/>
    <cs:fillRef idx="0"/>
    <cs:effectRef idx="0"/>
    <cs:fontRef idx="minor"/>
  </cs:dataPointMarker>
  <cs:dataPointWireframe>
    <cs:lnRef idx="0"/>
    <cs:fillRef idx="0"/>
    <cs:effectRef idx="0"/>
    <cs:fontRef idx="minor"/>
  </cs:dataPointWireframe>
  <cs:dataTable>
    <cs:lnRef idx="0"/>
    <cs:fillRef idx="0"/>
    <cs:effectRef idx="0"/>
    <cs:fontRef idx="minor"/>
  </cs:dataTable>
  <cs:downBar>
    <cs:lnRef idx="0"/>
    <cs:fillRef idx="0"/>
    <cs:effectRef idx="0"/>
    <cs:fontRef idx="minor"/>
  </cs:downBar>
  <cs:dropLine>
    <cs:lnRef idx="0"/>
    <cs:fillRef idx="0"/>
    <cs:effectRef idx="0"/>
    <cs:fontRef idx="minor"/>
  </cs:dropLine>
  <cs:errorBar>
    <cs:lnRef idx="0"/>
    <cs:fillRef idx="0"/>
    <cs:effectRef idx="0"/>
    <cs:fontRef idx="minor"/>
  </cs:errorBar>
  <cs:floor>
    <cs:lnRef idx="0"/>
    <cs:fillRef idx="0"/>
    <cs:effectRef idx="0"/>
    <cs:fontRef idx="minor"/>
  </cs:floor>
  <cs:gridlineMajor>
    <cs:lnRef idx="0"/>
    <cs:fillRef idx="0"/>
    <cs:effectRef idx="0"/>
    <cs:fontRef idx="minor"/>
  </cs:gridlineMajor>
  <cs:gridlineMinor>
    <cs:lnRef idx="0"/>
    <cs:fillRef idx="0"/>
    <cs:effectRef idx="0"/>
    <cs:fontRef idx="minor"/>
  </cs:gridlineMinor>
  <cs:hiLoLine>
    <cs:lnRef idx="0"/>
    <cs:fillRef idx="0"/>
    <cs:effectRef idx="0"/>
    <cs:fontRef idx="minor"/>
  </cs:hiLoLine>
  <cs:leaderLine>
    <cs:lnRef idx="0"/>
    <cs:fillRef idx="0"/>
    <cs:effectRef idx="0"/>
    <cs:fontRef idx="minor"/>
  </cs:leaderLine>
  <cs:legend>
    <cs:lnRef idx="0"/>
    <cs:fillRef idx="0"/>
    <cs:effectRef idx="0"/>
    <cs:fontRef idx="minor"/>
  </cs:legend>
  <cs:plotArea>
    <cs:lnRef idx="0"/>
    <cs:fillRef idx="0"/>
    <cs:effectRef idx="0"/>
    <cs:fontRef idx="minor"/>
  </cs:plotArea>
  <cs:plotArea3D>
    <cs:lnRef idx="0"/>
    <cs:fillRef idx="0"/>
    <cs:effectRef idx="0"/>
    <cs:fontRef idx="minor"/>
  </cs:plotArea3D>
  <cs:seriesAxis>
    <cs:lnRef idx="0"/>
    <cs:fillRef idx="0"/>
    <cs:effectRef idx="0"/>
    <cs:fontRef idx="minor"/>
  </cs:seriesAxis>
  <cs:seriesLine>
    <cs:lnRef idx="0"/>
    <cs:fillRef idx="0"/>
    <cs:effectRef idx="0"/>
    <cs:fontRef idx="minor"/>
  </cs:seriesLine>
  <cs:title>
    <cs:lnRef idx="0"/>
    <cs:fillRef idx="0"/>
    <cs:effectRef idx="0"/>
    <cs:fontRef idx="minor"/>
  </cs:title>
  <cs:trendline>
    <cs:lnRef idx="0"/>
    <cs:fillRef idx="0"/>
    <cs:effectRef idx="0"/>
    <cs:fontRef idx="minor"/>
  </cs:trendline>
  <cs:trendlineLabel>
    <cs:lnRef idx="0"/>
    <cs:fillRef idx="0"/>
    <cs:effectRef idx="0"/>
    <cs:fontRef idx="minor"/>
  </cs:trendlineLabel>
  <cs:upBar>
    <cs:lnRef idx="0"/>
    <cs:fillRef idx="0"/>
    <cs:effectRef idx="0"/>
    <cs:fontRef idx="minor"/>
  </cs:upBar>
  <cs:valueAxis>
    <cs:lnRef idx="0"/>
    <cs:fillRef idx="0"/>
    <cs:effectRef idx="0"/>
    <cs:fontRef idx="minor"/>
  </cs:valueAxis>
  <cs:wall>
    <cs:lnRef idx="0"/>
    <cs:fillRef idx="0"/>
    <cs:effectRef idx="0"/>
    <cs:fontRef idx="mino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bplans.com/" TargetMode="External"/></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8</xdr:col>
      <xdr:colOff>54740</xdr:colOff>
      <xdr:row>9</xdr:row>
      <xdr:rowOff>164224</xdr:rowOff>
    </xdr:from>
    <xdr:to>
      <xdr:col>14</xdr:col>
      <xdr:colOff>437931</xdr:colOff>
      <xdr:row>26</xdr:row>
      <xdr:rowOff>218964</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54740</xdr:colOff>
      <xdr:row>9</xdr:row>
      <xdr:rowOff>164224</xdr:rowOff>
    </xdr:from>
    <xdr:to>
      <xdr:col>21</xdr:col>
      <xdr:colOff>437931</xdr:colOff>
      <xdr:row>26</xdr:row>
      <xdr:rowOff>218964</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131378</xdr:colOff>
      <xdr:row>29</xdr:row>
      <xdr:rowOff>87586</xdr:rowOff>
    </xdr:from>
    <xdr:ext cx="10630777" cy="3547241"/>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twoCellAnchor>
    <xdr:from>
      <xdr:col>8</xdr:col>
      <xdr:colOff>52337</xdr:colOff>
      <xdr:row>50</xdr:row>
      <xdr:rowOff>133787</xdr:rowOff>
    </xdr:from>
    <xdr:to>
      <xdr:col>22</xdr:col>
      <xdr:colOff>533820</xdr:colOff>
      <xdr:row>67</xdr:row>
      <xdr:rowOff>20934</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103</xdr:row>
      <xdr:rowOff>0</xdr:rowOff>
    </xdr:from>
    <xdr:ext cx="666750" cy="609600"/>
    <xdr:sp macro="" textlink="">
      <xdr:nvSpPr>
        <xdr:cNvPr id="5" name="Shape 5" descr="Bplans Logo">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012625" y="3475200"/>
          <a:ext cx="666750" cy="609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130</xdr:row>
      <xdr:rowOff>0</xdr:rowOff>
    </xdr:from>
    <xdr:ext cx="152400" cy="152400"/>
    <xdr:sp macro="" textlink="">
      <xdr:nvSpPr>
        <xdr:cNvPr id="6" name="Shape 6" descr="https://cdn.paloalto.com/bplans/lp-footer/srcset/exit-white.webp">
          <a:extLst>
            <a:ext uri="{FF2B5EF4-FFF2-40B4-BE49-F238E27FC236}">
              <a16:creationId xmlns:a16="http://schemas.microsoft.com/office/drawing/2014/main" id="{00000000-0008-0000-0E00-000006000000}"/>
            </a:ext>
          </a:extLst>
        </xdr:cNvPr>
        <xdr:cNvSpPr/>
      </xdr:nvSpPr>
      <xdr:spPr>
        <a:xfrm>
          <a:off x="5269800" y="3703800"/>
          <a:ext cx="152400" cy="152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112462</xdr:colOff>
      <xdr:row>4</xdr:row>
      <xdr:rowOff>48718</xdr:rowOff>
    </xdr:from>
    <xdr:ext cx="8386769" cy="13464222"/>
    <xdr:sp macro="" textlink="">
      <xdr:nvSpPr>
        <xdr:cNvPr id="4" name="Shape 3">
          <a:extLst>
            <a:ext uri="{FF2B5EF4-FFF2-40B4-BE49-F238E27FC236}">
              <a16:creationId xmlns:a16="http://schemas.microsoft.com/office/drawing/2014/main" id="{00000000-0008-0000-0E00-000004000000}"/>
            </a:ext>
          </a:extLst>
        </xdr:cNvPr>
        <xdr:cNvSpPr txBox="1"/>
      </xdr:nvSpPr>
      <xdr:spPr>
        <a:xfrm>
          <a:off x="13154385" y="990751"/>
          <a:ext cx="8386769" cy="13464222"/>
        </a:xfrm>
        <a:prstGeom prst="rect">
          <a:avLst/>
        </a:prstGeom>
        <a:solidFill>
          <a:srgbClr val="D8E2F3"/>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dk1"/>
              </a:solidFill>
              <a:latin typeface="Franklin Gothic Book" panose="020B0503020102020204" pitchFamily="34" charset="0"/>
              <a:ea typeface="Arial"/>
              <a:cs typeface="Arial" panose="020B0604020202020204" pitchFamily="34" charset="0"/>
              <a:sym typeface="Arial"/>
            </a:rPr>
            <a:t>Ratios Explanation and Calculation</a:t>
          </a:r>
          <a:endParaRPr sz="1400" b="1">
            <a:latin typeface="Franklin Gothic Book" panose="020B0503020102020204" pitchFamily="34" charset="0"/>
            <a:ea typeface="Arial"/>
            <a:cs typeface="Arial" panose="020B0604020202020204" pitchFamily="34" charset="0"/>
            <a:sym typeface="Arial"/>
          </a:endParaRPr>
        </a:p>
        <a:p>
          <a:r>
            <a:rPr lang="pt-PT" sz="1100" b="1">
              <a:effectLst/>
              <a:latin typeface="Franklin Gothic Book" panose="020B0503020102020204" pitchFamily="34" charset="0"/>
              <a:ea typeface="+mn-ea"/>
              <a:cs typeface="Arial" panose="020B0604020202020204" pitchFamily="34" charset="0"/>
            </a:rPr>
            <a:t>Main Ratios</a:t>
          </a:r>
        </a:p>
        <a:p>
          <a:r>
            <a:rPr lang="pt-PT" sz="1100" b="1">
              <a:effectLst/>
              <a:latin typeface="Franklin Gothic Book" panose="020B0503020102020204" pitchFamily="34" charset="0"/>
              <a:ea typeface="+mn-ea"/>
              <a:cs typeface="Arial" panose="020B0604020202020204" pitchFamily="34" charset="0"/>
            </a:rPr>
            <a:t>Current Ratio</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a company's ability to pay short-term obligations.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Current Assets / Current Liabilities</a:t>
          </a:r>
        </a:p>
        <a:p>
          <a:r>
            <a:rPr lang="pt-PT" sz="1100" b="1">
              <a:effectLst/>
              <a:latin typeface="Franklin Gothic Book" panose="020B0503020102020204" pitchFamily="34" charset="0"/>
              <a:ea typeface="+mn-ea"/>
              <a:cs typeface="Arial" panose="020B0604020202020204" pitchFamily="34" charset="0"/>
            </a:rPr>
            <a:t>Quick Ratio</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Indicates a company's ability to meet its short-term obligations with its most liquid assets.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(Current Assets - Inventory) / Current Liabilities</a:t>
          </a:r>
        </a:p>
        <a:p>
          <a:r>
            <a:rPr lang="pt-PT" sz="1100" b="1">
              <a:effectLst/>
              <a:latin typeface="Franklin Gothic Book" panose="020B0503020102020204" pitchFamily="34" charset="0"/>
              <a:ea typeface="+mn-ea"/>
              <a:cs typeface="Arial" panose="020B0604020202020204" pitchFamily="34" charset="0"/>
            </a:rPr>
            <a:t>Total Debt to Total Assets</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Shows the percentage of a company's assets financed by creditors.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Total Debt / Total Assets</a:t>
          </a:r>
        </a:p>
        <a:p>
          <a:r>
            <a:rPr lang="pt-PT" sz="1100" b="1">
              <a:effectLst/>
              <a:latin typeface="Franklin Gothic Book" panose="020B0503020102020204" pitchFamily="34" charset="0"/>
              <a:ea typeface="+mn-ea"/>
              <a:cs typeface="Arial" panose="020B0604020202020204" pitchFamily="34" charset="0"/>
            </a:rPr>
            <a:t>Pre-tax Return on Net Worth</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the pre-tax income generated by the company as a percentage of shareholders' equity.</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Pre-Tax Income / Net Worth</a:t>
          </a:r>
        </a:p>
        <a:p>
          <a:r>
            <a:rPr lang="pt-PT" sz="1100" b="1">
              <a:effectLst/>
              <a:latin typeface="Franklin Gothic Book" panose="020B0503020102020204" pitchFamily="34" charset="0"/>
              <a:ea typeface="+mn-ea"/>
              <a:cs typeface="Arial" panose="020B0604020202020204" pitchFamily="34" charset="0"/>
            </a:rPr>
            <a:t>Pre-tax Return on Assets</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Indicates the company's pre-tax profit for each dollar of assets.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Pre-Tax Income / Total Assets</a:t>
          </a:r>
        </a:p>
        <a:p>
          <a:pPr lvl="1"/>
          <a:endParaRPr lang="pt-PT" sz="1100">
            <a:effectLst/>
            <a:latin typeface="Franklin Gothic Book" panose="020B0503020102020204" pitchFamily="34" charset="0"/>
            <a:ea typeface="+mn-ea"/>
            <a:cs typeface="Arial" panose="020B0604020202020204" pitchFamily="34" charset="0"/>
          </a:endParaRPr>
        </a:p>
        <a:p>
          <a:r>
            <a:rPr lang="pt-PT" sz="1100" b="0">
              <a:effectLst/>
              <a:latin typeface="Franklin Gothic Book" panose="020B0503020102020204" pitchFamily="34" charset="0"/>
              <a:ea typeface="+mn-ea"/>
              <a:cs typeface="Arial" panose="020B0604020202020204" pitchFamily="34" charset="0"/>
            </a:rPr>
            <a:t>--------------------------------------------------------------------------------------------------------------------------------------------------------------------------------</a:t>
          </a:r>
        </a:p>
        <a:p>
          <a:r>
            <a:rPr lang="pt-PT" sz="1100" b="1">
              <a:effectLst/>
              <a:latin typeface="Franklin Gothic Book" panose="020B0503020102020204" pitchFamily="34" charset="0"/>
              <a:ea typeface="+mn-ea"/>
              <a:cs typeface="Arial" panose="020B0604020202020204" pitchFamily="34" charset="0"/>
            </a:rPr>
            <a:t>Profitability Ratios</a:t>
          </a:r>
        </a:p>
        <a:p>
          <a:r>
            <a:rPr lang="pt-PT" sz="1100" b="1">
              <a:effectLst/>
              <a:latin typeface="Franklin Gothic Book" panose="020B0503020102020204" pitchFamily="34" charset="0"/>
              <a:ea typeface="+mn-ea"/>
              <a:cs typeface="Arial" panose="020B0604020202020204" pitchFamily="34" charset="0"/>
            </a:rPr>
            <a:t>Net Profit Margin</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Shows the percentage of revenue left after all expenses have been deducted.</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Net Profit / Total Sales</a:t>
          </a:r>
        </a:p>
        <a:p>
          <a:r>
            <a:rPr lang="pt-PT" sz="1100" b="1">
              <a:effectLst/>
              <a:latin typeface="Franklin Gothic Book" panose="020B0503020102020204" pitchFamily="34" charset="0"/>
              <a:ea typeface="+mn-ea"/>
              <a:cs typeface="Arial" panose="020B0604020202020204" pitchFamily="34" charset="0"/>
            </a:rPr>
            <a:t>Return on Equity (ROE)</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the profitability of a business in relation to the equity.</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Net Income / Shareholder's Equity</a:t>
          </a:r>
        </a:p>
        <a:p>
          <a:pPr marL="0" marR="0" lvl="0" indent="0" defTabSz="914400" eaLnBrk="1" fontAlgn="auto" latinLnBrk="0" hangingPunct="1">
            <a:lnSpc>
              <a:spcPct val="100000"/>
            </a:lnSpc>
            <a:spcBef>
              <a:spcPts val="0"/>
            </a:spcBef>
            <a:spcAft>
              <a:spcPts val="0"/>
            </a:spcAft>
            <a:buClrTx/>
            <a:buSzTx/>
            <a:buFontTx/>
            <a:buNone/>
            <a:tabLst/>
            <a:defRPr/>
          </a:pPr>
          <a:r>
            <a:rPr lang="pt-PT" sz="1100" b="0">
              <a:effectLst/>
              <a:latin typeface="Franklin Gothic Book" panose="020B0503020102020204" pitchFamily="34" charset="0"/>
              <a:ea typeface="+mn-ea"/>
              <a:cs typeface="Arial" panose="020B0604020202020204" pitchFamily="34" charset="0"/>
            </a:rPr>
            <a:t>--------------------------------------------------------------------------------------------------------------------------------------------------------------------------------</a:t>
          </a:r>
          <a:endParaRPr lang="pt-PT">
            <a:effectLst/>
            <a:latin typeface="Franklin Gothic Book" panose="020B0503020102020204" pitchFamily="34" charset="0"/>
            <a:cs typeface="Arial" panose="020B0604020202020204" pitchFamily="34" charset="0"/>
          </a:endParaRPr>
        </a:p>
        <a:p>
          <a:endParaRPr lang="pt-PT" sz="1100" b="1">
            <a:effectLst/>
            <a:latin typeface="Franklin Gothic Book" panose="020B0503020102020204" pitchFamily="34" charset="0"/>
            <a:ea typeface="+mn-ea"/>
            <a:cs typeface="Arial" panose="020B0604020202020204" pitchFamily="34" charset="0"/>
          </a:endParaRPr>
        </a:p>
        <a:p>
          <a:r>
            <a:rPr lang="pt-PT" sz="1100" b="1">
              <a:effectLst/>
              <a:latin typeface="Franklin Gothic Book" panose="020B0503020102020204" pitchFamily="34" charset="0"/>
              <a:ea typeface="+mn-ea"/>
              <a:cs typeface="Arial" panose="020B0604020202020204" pitchFamily="34" charset="0"/>
            </a:rPr>
            <a:t>Activity Ratios</a:t>
          </a:r>
        </a:p>
        <a:p>
          <a:r>
            <a:rPr lang="pt-PT" sz="1100" b="1">
              <a:effectLst/>
              <a:latin typeface="Franklin Gothic Book" panose="020B0503020102020204" pitchFamily="34" charset="0"/>
              <a:ea typeface="+mn-ea"/>
              <a:cs typeface="Arial" panose="020B0604020202020204" pitchFamily="34" charset="0"/>
            </a:rPr>
            <a:t>Inventory Turnover</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This shows how many times a company's inventory is sold and replaced over a period.</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Cost of Goods Sold / Average Inventory</a:t>
          </a:r>
        </a:p>
        <a:p>
          <a:r>
            <a:rPr lang="pt-PT" sz="1100" b="1">
              <a:effectLst/>
              <a:latin typeface="Franklin Gothic Book" panose="020B0503020102020204" pitchFamily="34" charset="0"/>
              <a:ea typeface="+mn-ea"/>
              <a:cs typeface="Arial" panose="020B0604020202020204" pitchFamily="34" charset="0"/>
            </a:rPr>
            <a:t>Accounts Payable Turnover</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how quickly a company pays off its suppliers.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Cost of Goods Sold / Average Accounts Payable</a:t>
          </a:r>
        </a:p>
        <a:p>
          <a:r>
            <a:rPr lang="pt-PT" sz="1100" b="1">
              <a:effectLst/>
              <a:latin typeface="Franklin Gothic Book" panose="020B0503020102020204" pitchFamily="34" charset="0"/>
              <a:ea typeface="+mn-ea"/>
              <a:cs typeface="Arial" panose="020B0604020202020204" pitchFamily="34" charset="0"/>
            </a:rPr>
            <a:t>Payment Days</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Indicates the average number of days a company takes to pay its bills and invoices.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(Accounts Payable / Cost of Goods Sold) x Number of Days</a:t>
          </a:r>
        </a:p>
        <a:p>
          <a:r>
            <a:rPr lang="pt-PT" sz="1100" b="1">
              <a:effectLst/>
              <a:latin typeface="Franklin Gothic Book" panose="020B0503020102020204" pitchFamily="34" charset="0"/>
              <a:ea typeface="+mn-ea"/>
              <a:cs typeface="Arial" panose="020B0604020202020204" pitchFamily="34" charset="0"/>
            </a:rPr>
            <a:t>Total Asset Turnover</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a firm's efficiency at using its assets in generating sales revenue.</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Net Sales / Average Total Assets</a:t>
          </a:r>
        </a:p>
        <a:p>
          <a:pPr marL="0" marR="0" lvl="0" indent="0" defTabSz="914400" eaLnBrk="1" fontAlgn="auto" latinLnBrk="0" hangingPunct="1">
            <a:lnSpc>
              <a:spcPct val="100000"/>
            </a:lnSpc>
            <a:spcBef>
              <a:spcPts val="0"/>
            </a:spcBef>
            <a:spcAft>
              <a:spcPts val="0"/>
            </a:spcAft>
            <a:buClrTx/>
            <a:buSzTx/>
            <a:buFontTx/>
            <a:buNone/>
            <a:tabLst/>
            <a:defRPr/>
          </a:pPr>
          <a:r>
            <a:rPr lang="pt-PT" sz="1100" b="0">
              <a:effectLst/>
              <a:latin typeface="Franklin Gothic Book" panose="020B0503020102020204" pitchFamily="34" charset="0"/>
              <a:ea typeface="+mn-ea"/>
              <a:cs typeface="Arial" panose="020B0604020202020204" pitchFamily="34" charset="0"/>
            </a:rPr>
            <a:t>--------------------------------------------------------------------------------------------------------------------------------------------------------------------------------</a:t>
          </a:r>
          <a:endParaRPr lang="pt-PT">
            <a:effectLst/>
            <a:latin typeface="Franklin Gothic Book" panose="020B0503020102020204" pitchFamily="34" charset="0"/>
            <a:cs typeface="Arial" panose="020B0604020202020204" pitchFamily="34" charset="0"/>
          </a:endParaRPr>
        </a:p>
        <a:p>
          <a:endParaRPr lang="pt-PT" sz="1100" b="1">
            <a:effectLst/>
            <a:latin typeface="Franklin Gothic Book" panose="020B0503020102020204" pitchFamily="34" charset="0"/>
            <a:ea typeface="+mn-ea"/>
            <a:cs typeface="Arial" panose="020B0604020202020204" pitchFamily="34" charset="0"/>
          </a:endParaRPr>
        </a:p>
        <a:p>
          <a:r>
            <a:rPr lang="pt-PT" sz="1100" b="1">
              <a:effectLst/>
              <a:latin typeface="Franklin Gothic Book" panose="020B0503020102020204" pitchFamily="34" charset="0"/>
              <a:ea typeface="+mn-ea"/>
              <a:cs typeface="Arial" panose="020B0604020202020204" pitchFamily="34" charset="0"/>
            </a:rPr>
            <a:t>Debt Ratios</a:t>
          </a:r>
        </a:p>
        <a:p>
          <a:r>
            <a:rPr lang="pt-PT" sz="1100" b="1">
              <a:effectLst/>
              <a:latin typeface="Franklin Gothic Book" panose="020B0503020102020204" pitchFamily="34" charset="0"/>
              <a:ea typeface="+mn-ea"/>
              <a:cs typeface="Arial" panose="020B0604020202020204" pitchFamily="34" charset="0"/>
            </a:rPr>
            <a:t>Debt to Net Worth (Debt-to-Equity)</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Indicates the proportion of company financing that comes from debt and equity.</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Total Liabilities / Shareholder's Equity</a:t>
          </a:r>
        </a:p>
        <a:p>
          <a:r>
            <a:rPr lang="pt-PT" sz="1100" b="1">
              <a:effectLst/>
              <a:latin typeface="Franklin Gothic Book" panose="020B0503020102020204" pitchFamily="34" charset="0"/>
              <a:ea typeface="+mn-ea"/>
              <a:cs typeface="Arial" panose="020B0604020202020204" pitchFamily="34" charset="0"/>
            </a:rPr>
            <a:t>Current Liabilities to Liabilities</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the proportion of liabilities that are due within one year.</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Current Liabilities / Total Liabilities</a:t>
          </a:r>
        </a:p>
        <a:p>
          <a:pPr lvl="1"/>
          <a:endParaRPr lang="pt-PT" sz="1100">
            <a:effectLst/>
            <a:latin typeface="Franklin Gothic Book" panose="020B05030201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PT" sz="1100" b="0">
              <a:effectLst/>
              <a:latin typeface="Franklin Gothic Book" panose="020B0503020102020204" pitchFamily="34" charset="0"/>
              <a:ea typeface="+mn-ea"/>
              <a:cs typeface="Arial" panose="020B0604020202020204" pitchFamily="34" charset="0"/>
            </a:rPr>
            <a:t>--------------------------------------------------------------------------------------------------------------------------------------------------------------------------------</a:t>
          </a:r>
          <a:endParaRPr lang="pt-PT">
            <a:effectLst/>
            <a:latin typeface="Franklin Gothic Book" panose="020B0503020102020204" pitchFamily="34" charset="0"/>
            <a:cs typeface="Arial" panose="020B0604020202020204" pitchFamily="34" charset="0"/>
          </a:endParaRPr>
        </a:p>
        <a:p>
          <a:endParaRPr lang="pt-PT" sz="1100" b="1">
            <a:effectLst/>
            <a:latin typeface="Franklin Gothic Book" panose="020B0503020102020204" pitchFamily="34" charset="0"/>
            <a:ea typeface="+mn-ea"/>
            <a:cs typeface="Arial" panose="020B0604020202020204" pitchFamily="34" charset="0"/>
          </a:endParaRPr>
        </a:p>
        <a:p>
          <a:r>
            <a:rPr lang="pt-PT" sz="1100" b="1">
              <a:effectLst/>
              <a:latin typeface="Franklin Gothic Book" panose="020B0503020102020204" pitchFamily="34" charset="0"/>
              <a:ea typeface="+mn-ea"/>
              <a:cs typeface="Arial" panose="020B0604020202020204" pitchFamily="34" charset="0"/>
            </a:rPr>
            <a:t>Liquidity Ratios</a:t>
          </a:r>
        </a:p>
        <a:p>
          <a:r>
            <a:rPr lang="pt-PT" sz="1100" b="1">
              <a:effectLst/>
              <a:latin typeface="Franklin Gothic Book" panose="020B0503020102020204" pitchFamily="34" charset="0"/>
              <a:ea typeface="+mn-ea"/>
              <a:cs typeface="Arial" panose="020B0604020202020204" pitchFamily="34" charset="0"/>
            </a:rPr>
            <a:t>Net Worth Capital</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Indicates the amount of capital obtained from equity financing.</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Shareholder's Equity / Total Capital</a:t>
          </a:r>
        </a:p>
        <a:p>
          <a:r>
            <a:rPr lang="pt-PT" sz="1100" b="1">
              <a:effectLst/>
              <a:latin typeface="Franklin Gothic Book" panose="020B0503020102020204" pitchFamily="34" charset="0"/>
              <a:ea typeface="+mn-ea"/>
              <a:cs typeface="Arial" panose="020B0604020202020204" pitchFamily="34" charset="0"/>
            </a:rPr>
            <a:t>Interest Coverage</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how easily a company can pay interest on its outstanding debt.</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EBIT / Interest Expenses</a:t>
          </a:r>
        </a:p>
        <a:p>
          <a:pPr lvl="1"/>
          <a:endParaRPr lang="pt-PT" sz="1100" b="0">
            <a:effectLst/>
            <a:latin typeface="Franklin Gothic Book" panose="020B0503020102020204" pitchFamily="34" charset="0"/>
            <a:ea typeface="+mn-ea"/>
            <a:cs typeface="Arial" panose="020B0604020202020204" pitchFamily="34" charset="0"/>
          </a:endParaRPr>
        </a:p>
        <a:p>
          <a:pPr lvl="1"/>
          <a:endParaRPr lang="pt-PT" sz="1100">
            <a:effectLst/>
            <a:latin typeface="Franklin Gothic Book" panose="020B05030201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PT" sz="1100" b="0">
              <a:effectLst/>
              <a:latin typeface="Franklin Gothic Book" panose="020B0503020102020204" pitchFamily="34" charset="0"/>
              <a:ea typeface="+mn-ea"/>
              <a:cs typeface="Arial" panose="020B0604020202020204" pitchFamily="34" charset="0"/>
            </a:rPr>
            <a:t>--------------------------------------------------------------------------------------------------------------------------------------------------------------------------------</a:t>
          </a:r>
          <a:endParaRPr lang="pt-PT">
            <a:effectLst/>
            <a:latin typeface="Franklin Gothic Book" panose="020B0503020102020204" pitchFamily="34" charset="0"/>
            <a:cs typeface="Arial" panose="020B0604020202020204" pitchFamily="34" charset="0"/>
          </a:endParaRPr>
        </a:p>
        <a:p>
          <a:endParaRPr lang="pt-PT" sz="1100" b="1">
            <a:effectLst/>
            <a:latin typeface="Franklin Gothic Book" panose="020B0503020102020204" pitchFamily="34" charset="0"/>
            <a:ea typeface="+mn-ea"/>
            <a:cs typeface="Arial" panose="020B0604020202020204" pitchFamily="34" charset="0"/>
          </a:endParaRPr>
        </a:p>
        <a:p>
          <a:r>
            <a:rPr lang="pt-PT" sz="1100" b="1">
              <a:effectLst/>
              <a:latin typeface="Franklin Gothic Book" panose="020B0503020102020204" pitchFamily="34" charset="0"/>
              <a:ea typeface="+mn-ea"/>
              <a:cs typeface="Arial" panose="020B0604020202020204" pitchFamily="34" charset="0"/>
            </a:rPr>
            <a:t>Additional Ratios</a:t>
          </a:r>
        </a:p>
        <a:p>
          <a:r>
            <a:rPr lang="pt-PT" sz="1100" b="1">
              <a:effectLst/>
              <a:latin typeface="Franklin Gothic Book" panose="020B0503020102020204" pitchFamily="34" charset="0"/>
              <a:ea typeface="+mn-ea"/>
              <a:cs typeface="Arial" panose="020B0604020202020204" pitchFamily="34" charset="0"/>
            </a:rPr>
            <a:t>Assets to Sales</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the amount of assets used to generate sales.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Total Assets / Net Sales</a:t>
          </a:r>
        </a:p>
        <a:p>
          <a:r>
            <a:rPr lang="pt-PT" sz="1100" b="1">
              <a:effectLst/>
              <a:latin typeface="Franklin Gothic Book" panose="020B0503020102020204" pitchFamily="34" charset="0"/>
              <a:ea typeface="+mn-ea"/>
              <a:cs typeface="Arial" panose="020B0604020202020204" pitchFamily="34" charset="0"/>
            </a:rPr>
            <a:t>Current Debt to Total Assets</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Indicates the proportion of a company's assets that are financed by current debt.</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Current Debt / Total Assets</a:t>
          </a:r>
        </a:p>
        <a:p>
          <a:r>
            <a:rPr lang="pt-PT" sz="1100" b="1">
              <a:effectLst/>
              <a:latin typeface="Franklin Gothic Book" panose="020B0503020102020204" pitchFamily="34" charset="0"/>
              <a:ea typeface="+mn-ea"/>
              <a:cs typeface="Arial" panose="020B0604020202020204" pitchFamily="34" charset="0"/>
            </a:rPr>
            <a:t>Acid Test Ratio</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A stringent indicator that determines if a firm has enough short-term assets to cover its immediate liabilities without selling inventory.</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(Cash + Marketable Securities + Receivables) / Current Liabilities</a:t>
          </a:r>
        </a:p>
        <a:p>
          <a:r>
            <a:rPr lang="pt-PT" sz="1100" b="1">
              <a:effectLst/>
              <a:latin typeface="Franklin Gothic Book" panose="020B0503020102020204" pitchFamily="34" charset="0"/>
              <a:ea typeface="+mn-ea"/>
              <a:cs typeface="Arial" panose="020B0604020202020204" pitchFamily="34" charset="0"/>
            </a:rPr>
            <a:t>Sales to Net Worth (Sales/Equity)</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Measures the ability of a company's equity to generate sales.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Net Sales / Shareholder's Equity</a:t>
          </a:r>
        </a:p>
        <a:p>
          <a:r>
            <a:rPr lang="pt-PT" sz="1100" b="1">
              <a:effectLst/>
              <a:latin typeface="Franklin Gothic Book" panose="020B0503020102020204" pitchFamily="34" charset="0"/>
              <a:ea typeface="+mn-ea"/>
              <a:cs typeface="Arial" panose="020B0604020202020204" pitchFamily="34" charset="0"/>
            </a:rPr>
            <a:t>Dividend Payout Ratio</a:t>
          </a:r>
        </a:p>
        <a:p>
          <a:pPr lvl="1"/>
          <a:r>
            <a:rPr lang="pt-PT" sz="1100" b="1">
              <a:effectLst/>
              <a:latin typeface="Franklin Gothic Book" panose="020B0503020102020204" pitchFamily="34" charset="0"/>
              <a:ea typeface="+mn-ea"/>
              <a:cs typeface="Arial" panose="020B0604020202020204" pitchFamily="34" charset="0"/>
            </a:rPr>
            <a:t>Explanation:</a:t>
          </a:r>
          <a:r>
            <a:rPr lang="pt-PT" sz="1100">
              <a:effectLst/>
              <a:latin typeface="Franklin Gothic Book" panose="020B0503020102020204" pitchFamily="34" charset="0"/>
              <a:ea typeface="+mn-ea"/>
              <a:cs typeface="Arial" panose="020B0604020202020204" pitchFamily="34" charset="0"/>
            </a:rPr>
            <a:t> Indicates the percentage of earnings paid to shareholders in dividends.</a:t>
          </a:r>
        </a:p>
        <a:p>
          <a:pPr lvl="1"/>
          <a:r>
            <a:rPr lang="pt-PT" sz="1100" b="1">
              <a:effectLst/>
              <a:latin typeface="Franklin Gothic Book" panose="020B0503020102020204" pitchFamily="34" charset="0"/>
              <a:ea typeface="+mn-ea"/>
              <a:cs typeface="Arial" panose="020B0604020202020204" pitchFamily="34" charset="0"/>
            </a:rPr>
            <a:t>Formula:</a:t>
          </a:r>
          <a:r>
            <a:rPr lang="pt-PT" sz="1100">
              <a:effectLst/>
              <a:latin typeface="Franklin Gothic Book" panose="020B0503020102020204" pitchFamily="34" charset="0"/>
              <a:ea typeface="+mn-ea"/>
              <a:cs typeface="Arial" panose="020B0604020202020204" pitchFamily="34" charset="0"/>
            </a:rPr>
            <a:t> Dividends Per Share / Earnings Per Share</a:t>
          </a:r>
        </a:p>
        <a:p>
          <a:pPr marL="0" lvl="0" indent="0" algn="l" rtl="0">
            <a:spcBef>
              <a:spcPts val="0"/>
            </a:spcBef>
            <a:spcAft>
              <a:spcPts val="0"/>
            </a:spcAft>
            <a:buNone/>
          </a:pPr>
          <a:endParaRPr sz="1100" b="0">
            <a:latin typeface="Franklin Gothic Book" panose="020B0503020102020204" pitchFamily="34" charset="0"/>
            <a:ea typeface="Arial"/>
            <a:cs typeface="Arial" panose="020B0604020202020204" pitchFamily="34" charset="0"/>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6</xdr:row>
      <xdr:rowOff>9525</xdr:rowOff>
    </xdr:from>
    <xdr:ext cx="12096750" cy="3343275"/>
    <xdr:graphicFrame macro="">
      <xdr:nvGraphicFramePr>
        <xdr:cNvPr id="3" name="Chart 3">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95250</xdr:colOff>
      <xdr:row>6</xdr:row>
      <xdr:rowOff>28576</xdr:rowOff>
    </xdr:from>
    <xdr:ext cx="7696200" cy="3223532"/>
    <xdr:graphicFrame macro="">
      <xdr:nvGraphicFramePr>
        <xdr:cNvPr id="4" name="Chart 4">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33617</xdr:colOff>
      <xdr:row>28</xdr:row>
      <xdr:rowOff>40340</xdr:rowOff>
    </xdr:from>
    <xdr:ext cx="11934825" cy="3286125"/>
    <xdr:graphicFrame macro="">
      <xdr:nvGraphicFramePr>
        <xdr:cNvPr id="5" name="Chart 5">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17</xdr:col>
      <xdr:colOff>209550</xdr:colOff>
      <xdr:row>28</xdr:row>
      <xdr:rowOff>85725</xdr:rowOff>
    </xdr:from>
    <xdr:ext cx="7696200" cy="3152775"/>
    <xdr:graphicFrame macro="">
      <xdr:nvGraphicFramePr>
        <xdr:cNvPr id="6" name="Chart 6">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xdr:colOff>
      <xdr:row>50</xdr:row>
      <xdr:rowOff>85724</xdr:rowOff>
    </xdr:from>
    <xdr:ext cx="12345864" cy="3296871"/>
    <xdr:graphicFrame macro="">
      <xdr:nvGraphicFramePr>
        <xdr:cNvPr id="7" name="Chart 7">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17</xdr:col>
      <xdr:colOff>209550</xdr:colOff>
      <xdr:row>50</xdr:row>
      <xdr:rowOff>85725</xdr:rowOff>
    </xdr:from>
    <xdr:ext cx="7696200" cy="3343275"/>
    <xdr:graphicFrame macro="">
      <xdr:nvGraphicFramePr>
        <xdr:cNvPr id="8" name="Chart 8">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72</xdr:row>
      <xdr:rowOff>76200</xdr:rowOff>
    </xdr:from>
    <xdr:ext cx="12125325" cy="3257550"/>
    <xdr:graphicFrame macro="">
      <xdr:nvGraphicFramePr>
        <xdr:cNvPr id="9" name="Chart 9">
          <a:extLst>
            <a:ext uri="{FF2B5EF4-FFF2-40B4-BE49-F238E27FC236}">
              <a16:creationId xmlns:a16="http://schemas.microsoft.com/office/drawing/2014/main"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17</xdr:col>
      <xdr:colOff>209550</xdr:colOff>
      <xdr:row>72</xdr:row>
      <xdr:rowOff>85725</xdr:rowOff>
    </xdr:from>
    <xdr:ext cx="7696200" cy="3343275"/>
    <xdr:graphicFrame macro="">
      <xdr:nvGraphicFramePr>
        <xdr:cNvPr id="10" name="Chart 10">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17</xdr:col>
      <xdr:colOff>295275</xdr:colOff>
      <xdr:row>15</xdr:row>
      <xdr:rowOff>69057</xdr:rowOff>
    </xdr:from>
    <xdr:ext cx="8391525" cy="4488604"/>
    <mc:AlternateContent xmlns:mc="http://schemas.openxmlformats.org/markup-compatibility/2006">
      <mc:Choice xmlns:cx1="http://schemas.microsoft.com/office/drawing/2015/9/8/chartex" Requires="cx1">
        <xdr:graphicFrame macro="">
          <xdr:nvGraphicFramePr>
            <xdr:cNvPr id="2" name="Chart 11" title="Chart">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8557875" y="2532857"/>
              <a:ext cx="8391525" cy="448860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fLocksWithSheet="0"/>
  </xdr:oneCellAnchor>
  <xdr:oneCellAnchor>
    <xdr:from>
      <xdr:col>18</xdr:col>
      <xdr:colOff>11907</xdr:colOff>
      <xdr:row>40</xdr:row>
      <xdr:rowOff>81936</xdr:rowOff>
    </xdr:from>
    <xdr:ext cx="8391525" cy="4527014"/>
    <mc:AlternateContent xmlns:mc="http://schemas.openxmlformats.org/markup-compatibility/2006">
      <mc:Choice xmlns:cx1="http://schemas.microsoft.com/office/drawing/2015/9/8/chartex" Requires="cx1">
        <xdr:graphicFrame macro="">
          <xdr:nvGraphicFramePr>
            <xdr:cNvPr id="3" name="Chart 11" title="Chart">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8617407" y="7003436"/>
              <a:ext cx="8391525" cy="452701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fLocksWithSheet="0"/>
  </xdr:oneCellAnchor>
</xdr:wsDr>
</file>

<file path=xl/persons/person.xml><?xml version="1.0" encoding="utf-8"?>
<personList xmlns="http://schemas.microsoft.com/office/spreadsheetml/2018/threadedcomments" xmlns:x="http://schemas.openxmlformats.org/spreadsheetml/2006/main">
  <person displayName="Jon Berastegui" id="{E11327E4-185A-A147-B911-63C49AB793A7}" userId="S::jberastegui@adminicsltd.onmicrosoft.com::29dc705b-d879-45e7-bd73-b397f78781d4" providerId="AD"/>
</personList>
</file>

<file path=xl/theme/theme1.xml><?xml version="1.0" encoding="utf-8"?>
<a:theme xmlns:a="http://schemas.openxmlformats.org/drawingml/2006/main" name="Sheets">
  <a:themeElements>
    <a:clrScheme name="BizzView">
      <a:dk1>
        <a:srgbClr val="000000"/>
      </a:dk1>
      <a:lt1>
        <a:srgbClr val="FFFFFF"/>
      </a:lt1>
      <a:dk2>
        <a:srgbClr val="000000"/>
      </a:dk2>
      <a:lt2>
        <a:srgbClr val="FFFFFF"/>
      </a:lt2>
      <a:accent1>
        <a:srgbClr val="002060"/>
      </a:accent1>
      <a:accent2>
        <a:srgbClr val="A2DCFF"/>
      </a:accent2>
      <a:accent3>
        <a:srgbClr val="8EC63F"/>
      </a:accent3>
      <a:accent4>
        <a:srgbClr val="FFF48E"/>
      </a:accent4>
      <a:accent5>
        <a:srgbClr val="FF917D"/>
      </a:accent5>
      <a:accent6>
        <a:srgbClr val="ADE5AD"/>
      </a:accent6>
      <a:hlink>
        <a:srgbClr val="00205C"/>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91" dT="2024-12-26T14:05:44.86" personId="{E11327E4-185A-A147-B911-63C49AB793A7}" id="{3D081C66-3677-A747-BA19-BC2B55276228}">
    <text>Occupancy rate estimated, based on Official Spanish Government Statistics plus 3% growth. Assumptions based on 9 months a year operation.  https://www.statista.com/statistics/542714/mallorca-hotel-bed-occupancy-rate/</text>
  </threadedComment>
  <threadedComment ref="S92" dT="2024-12-26T13:56:09.37" personId="{E11327E4-185A-A147-B911-63C49AB793A7}" id="{D57D11A7-6FCE-C44E-ABE4-63FBEC6AF03D}">
    <text>LinkedIn Business Performance Analysis. https://www.linkedin.com/pulse/hotel-business-performance-analysis-mallorca-first-half-kipping-rha1f#:~:text=Hotel%20Occupancy%3A%20The%20occupancy%20rates,%E2%80%8B%20(Majorca%20Daily%20Bulletin).</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theme="8" tint="0.79998168889431442"/>
  </sheetPr>
  <dimension ref="A1:G60"/>
  <sheetViews>
    <sheetView showGridLines="0" workbookViewId="0">
      <pane ySplit="2" topLeftCell="A3" activePane="bottomLeft" state="frozen"/>
      <selection pane="bottomLeft" activeCell="B1" sqref="B1"/>
    </sheetView>
  </sheetViews>
  <sheetFormatPr baseColWidth="10" defaultColWidth="0" defaultRowHeight="14" zeroHeight="1" x14ac:dyDescent="0.15"/>
  <cols>
    <col min="1" max="1" width="3.33203125" style="3" customWidth="1"/>
    <col min="2" max="6" width="40.5" style="3" customWidth="1"/>
    <col min="7" max="7" width="4.5" style="3" customWidth="1"/>
    <col min="8" max="16384" width="9.1640625" style="3" hidden="1"/>
  </cols>
  <sheetData>
    <row r="1" spans="2:6" x14ac:dyDescent="0.15">
      <c r="B1" s="7" t="s">
        <v>1</v>
      </c>
    </row>
    <row r="2" spans="2:6" ht="28" x14ac:dyDescent="0.15">
      <c r="B2" s="482" t="s">
        <v>374</v>
      </c>
      <c r="C2" s="482"/>
      <c r="D2" s="482"/>
      <c r="E2" s="482"/>
      <c r="F2" s="482"/>
    </row>
    <row r="3" spans="2:6" x14ac:dyDescent="0.15"/>
    <row r="4" spans="2:6" x14ac:dyDescent="0.15"/>
    <row r="5" spans="2:6" ht="20" x14ac:dyDescent="0.15">
      <c r="B5" s="483" t="s">
        <v>359</v>
      </c>
      <c r="C5" s="484"/>
      <c r="D5" s="484"/>
      <c r="E5" s="484"/>
      <c r="F5" s="484"/>
    </row>
    <row r="6" spans="2:6" x14ac:dyDescent="0.15"/>
    <row r="7" spans="2:6" x14ac:dyDescent="0.15">
      <c r="B7" s="2" t="s">
        <v>533</v>
      </c>
      <c r="C7" s="2"/>
      <c r="D7" s="2"/>
      <c r="E7" s="2"/>
      <c r="F7" s="2"/>
    </row>
    <row r="8" spans="2:6" x14ac:dyDescent="0.15">
      <c r="B8" s="2"/>
      <c r="C8" s="2"/>
      <c r="D8" s="2"/>
      <c r="E8" s="2"/>
      <c r="F8" s="2"/>
    </row>
    <row r="9" spans="2:6" x14ac:dyDescent="0.15">
      <c r="B9" s="2"/>
      <c r="C9" s="2"/>
      <c r="D9" s="2"/>
      <c r="E9" s="2"/>
      <c r="F9" s="2"/>
    </row>
    <row r="10" spans="2:6" x14ac:dyDescent="0.15"/>
    <row r="11" spans="2:6" ht="20" x14ac:dyDescent="0.15">
      <c r="B11" s="483" t="s">
        <v>360</v>
      </c>
      <c r="C11" s="484"/>
      <c r="D11" s="484"/>
      <c r="E11" s="484"/>
      <c r="F11" s="484"/>
    </row>
    <row r="12" spans="2:6" x14ac:dyDescent="0.15"/>
    <row r="13" spans="2:6" x14ac:dyDescent="0.15">
      <c r="B13" s="1" t="s">
        <v>534</v>
      </c>
      <c r="C13" s="1"/>
      <c r="D13" s="1"/>
      <c r="E13" s="1"/>
      <c r="F13" s="1"/>
    </row>
    <row r="14" spans="2:6" x14ac:dyDescent="0.15">
      <c r="B14" s="1"/>
      <c r="C14" s="1"/>
      <c r="D14" s="1"/>
      <c r="E14" s="1"/>
      <c r="F14" s="1"/>
    </row>
    <row r="15" spans="2:6" x14ac:dyDescent="0.15">
      <c r="B15" s="1"/>
      <c r="C15" s="1"/>
      <c r="D15" s="1"/>
      <c r="E15" s="1"/>
      <c r="F15" s="1"/>
    </row>
    <row r="16" spans="2:6" x14ac:dyDescent="0.15"/>
    <row r="17" spans="2:6" ht="20" x14ac:dyDescent="0.15">
      <c r="B17" s="483" t="s">
        <v>361</v>
      </c>
      <c r="C17" s="484"/>
      <c r="D17" s="484"/>
      <c r="E17" s="484"/>
      <c r="F17" s="484"/>
    </row>
    <row r="18" spans="2:6" x14ac:dyDescent="0.15"/>
    <row r="19" spans="2:6" x14ac:dyDescent="0.15">
      <c r="B19" s="2" t="s">
        <v>535</v>
      </c>
      <c r="C19" s="2"/>
      <c r="D19" s="2"/>
      <c r="E19" s="2"/>
      <c r="F19" s="2"/>
    </row>
    <row r="20" spans="2:6" x14ac:dyDescent="0.15">
      <c r="B20" s="2"/>
      <c r="C20" s="2"/>
      <c r="D20" s="2"/>
      <c r="E20" s="2"/>
      <c r="F20" s="2"/>
    </row>
    <row r="21" spans="2:6" x14ac:dyDescent="0.15">
      <c r="B21" s="2"/>
      <c r="C21" s="2"/>
      <c r="D21" s="2"/>
      <c r="E21" s="2"/>
      <c r="F21" s="2"/>
    </row>
    <row r="22" spans="2:6" x14ac:dyDescent="0.15"/>
    <row r="23" spans="2:6" ht="20" x14ac:dyDescent="0.15">
      <c r="B23" s="483" t="s">
        <v>362</v>
      </c>
      <c r="C23" s="484"/>
      <c r="D23" s="484"/>
      <c r="E23" s="484"/>
      <c r="F23" s="484"/>
    </row>
    <row r="24" spans="2:6" x14ac:dyDescent="0.15"/>
    <row r="25" spans="2:6" x14ac:dyDescent="0.15">
      <c r="B25" s="2" t="s">
        <v>536</v>
      </c>
      <c r="C25" s="2"/>
      <c r="D25" s="2"/>
      <c r="E25" s="2"/>
      <c r="F25" s="2"/>
    </row>
    <row r="26" spans="2:6" x14ac:dyDescent="0.15">
      <c r="B26" s="2"/>
      <c r="C26" s="2"/>
      <c r="D26" s="2"/>
      <c r="E26" s="2"/>
      <c r="F26" s="2"/>
    </row>
    <row r="27" spans="2:6" x14ac:dyDescent="0.15">
      <c r="B27" s="2"/>
      <c r="C27" s="2"/>
      <c r="D27" s="2"/>
      <c r="E27" s="2"/>
      <c r="F27" s="2"/>
    </row>
    <row r="28" spans="2:6" x14ac:dyDescent="0.15"/>
    <row r="29" spans="2:6" ht="20" x14ac:dyDescent="0.15">
      <c r="B29" s="483" t="s">
        <v>363</v>
      </c>
      <c r="C29" s="484"/>
      <c r="D29" s="484"/>
      <c r="E29" s="484"/>
      <c r="F29" s="484"/>
    </row>
    <row r="30" spans="2:6" x14ac:dyDescent="0.15"/>
    <row r="31" spans="2:6" x14ac:dyDescent="0.15">
      <c r="B31" s="2" t="s">
        <v>537</v>
      </c>
      <c r="C31" s="2"/>
      <c r="D31" s="2"/>
      <c r="E31" s="2"/>
      <c r="F31" s="2"/>
    </row>
    <row r="32" spans="2:6" x14ac:dyDescent="0.15">
      <c r="B32" s="2"/>
      <c r="C32" s="2"/>
      <c r="D32" s="2"/>
      <c r="E32" s="2"/>
      <c r="F32" s="2"/>
    </row>
    <row r="33" spans="2:6" x14ac:dyDescent="0.15">
      <c r="B33" s="2"/>
      <c r="C33" s="2"/>
      <c r="D33" s="2"/>
      <c r="E33" s="2"/>
      <c r="F33" s="2"/>
    </row>
    <row r="34" spans="2:6" x14ac:dyDescent="0.15"/>
    <row r="35" spans="2:6" ht="20" x14ac:dyDescent="0.15">
      <c r="B35" s="483" t="s">
        <v>364</v>
      </c>
      <c r="C35" s="484"/>
      <c r="D35" s="484"/>
      <c r="E35" s="484"/>
      <c r="F35" s="484"/>
    </row>
    <row r="36" spans="2:6" x14ac:dyDescent="0.15"/>
    <row r="37" spans="2:6" x14ac:dyDescent="0.15">
      <c r="B37" s="2" t="s">
        <v>538</v>
      </c>
      <c r="C37" s="2"/>
      <c r="D37" s="2"/>
      <c r="E37" s="2"/>
      <c r="F37" s="2"/>
    </row>
    <row r="38" spans="2:6" x14ac:dyDescent="0.15">
      <c r="B38" s="2"/>
      <c r="C38" s="2"/>
      <c r="D38" s="2"/>
      <c r="E38" s="2"/>
      <c r="F38" s="2"/>
    </row>
    <row r="39" spans="2:6" x14ac:dyDescent="0.15">
      <c r="B39" s="2"/>
      <c r="C39" s="2"/>
      <c r="D39" s="2"/>
      <c r="E39" s="2"/>
      <c r="F39" s="2"/>
    </row>
    <row r="40" spans="2:6" x14ac:dyDescent="0.15"/>
    <row r="41" spans="2:6" ht="20" x14ac:dyDescent="0.15">
      <c r="B41" s="483" t="s">
        <v>366</v>
      </c>
      <c r="C41" s="484"/>
      <c r="D41" s="484"/>
      <c r="E41" s="484"/>
      <c r="F41" s="484"/>
    </row>
    <row r="42" spans="2:6" x14ac:dyDescent="0.15"/>
    <row r="43" spans="2:6" x14ac:dyDescent="0.15">
      <c r="B43" s="2" t="s">
        <v>365</v>
      </c>
      <c r="C43" s="2"/>
      <c r="D43" s="2"/>
      <c r="E43" s="2"/>
      <c r="F43" s="2"/>
    </row>
    <row r="44" spans="2:6" x14ac:dyDescent="0.15">
      <c r="B44" s="2"/>
      <c r="C44" s="2"/>
      <c r="D44" s="2"/>
      <c r="E44" s="2"/>
      <c r="F44" s="2"/>
    </row>
    <row r="45" spans="2:6" x14ac:dyDescent="0.15">
      <c r="B45" s="2"/>
      <c r="C45" s="2"/>
      <c r="D45" s="2"/>
      <c r="E45" s="2"/>
      <c r="F45" s="2"/>
    </row>
    <row r="46" spans="2:6" x14ac:dyDescent="0.15"/>
    <row r="47" spans="2:6" ht="20" x14ac:dyDescent="0.15">
      <c r="B47" s="483" t="s">
        <v>368</v>
      </c>
      <c r="C47" s="484"/>
      <c r="D47" s="484"/>
      <c r="E47" s="484"/>
      <c r="F47" s="484"/>
    </row>
    <row r="48" spans="2:6" x14ac:dyDescent="0.15"/>
    <row r="49" spans="2:6" x14ac:dyDescent="0.15">
      <c r="B49" s="2" t="s">
        <v>367</v>
      </c>
      <c r="C49" s="2"/>
      <c r="D49" s="2"/>
      <c r="E49" s="2"/>
      <c r="F49" s="2"/>
    </row>
    <row r="50" spans="2:6" x14ac:dyDescent="0.15">
      <c r="B50" s="2"/>
      <c r="C50" s="2"/>
      <c r="D50" s="2"/>
      <c r="E50" s="2"/>
      <c r="F50" s="2"/>
    </row>
    <row r="51" spans="2:6" x14ac:dyDescent="0.15">
      <c r="B51" s="2"/>
      <c r="C51" s="2"/>
      <c r="D51" s="2"/>
      <c r="E51" s="2"/>
      <c r="F51" s="2"/>
    </row>
    <row r="52" spans="2:6" x14ac:dyDescent="0.15"/>
    <row r="53" spans="2:6" ht="20" x14ac:dyDescent="0.15">
      <c r="B53" s="483" t="s">
        <v>379</v>
      </c>
      <c r="C53" s="484"/>
      <c r="D53" s="484"/>
      <c r="E53" s="484"/>
      <c r="F53" s="484"/>
    </row>
    <row r="54" spans="2:6" x14ac:dyDescent="0.15"/>
    <row r="55" spans="2:6" ht="15" customHeight="1" x14ac:dyDescent="0.15">
      <c r="B55" s="3" t="s">
        <v>373</v>
      </c>
      <c r="C55" s="485"/>
      <c r="D55" s="485"/>
      <c r="E55" s="485"/>
      <c r="F55" s="485"/>
    </row>
    <row r="56" spans="2:6" ht="15" customHeight="1" x14ac:dyDescent="0.15">
      <c r="B56" s="486" t="s">
        <v>369</v>
      </c>
      <c r="C56" s="485"/>
      <c r="D56" s="485"/>
      <c r="E56" s="485"/>
      <c r="F56" s="485"/>
    </row>
    <row r="57" spans="2:6" ht="15" customHeight="1" x14ac:dyDescent="0.15">
      <c r="B57" s="486" t="s">
        <v>370</v>
      </c>
      <c r="C57" s="485"/>
      <c r="D57" s="485"/>
      <c r="E57" s="485"/>
      <c r="F57" s="485"/>
    </row>
    <row r="58" spans="2:6" ht="15" customHeight="1" x14ac:dyDescent="0.15">
      <c r="B58" s="486" t="s">
        <v>371</v>
      </c>
      <c r="C58" s="485"/>
      <c r="D58" s="485"/>
      <c r="E58" s="485"/>
      <c r="F58" s="485"/>
    </row>
    <row r="59" spans="2:6" ht="15" customHeight="1" x14ac:dyDescent="0.15">
      <c r="B59" s="486" t="s">
        <v>372</v>
      </c>
      <c r="C59" s="485"/>
      <c r="D59" s="485"/>
      <c r="E59" s="485"/>
      <c r="F59" s="485"/>
    </row>
    <row r="60" spans="2:6" ht="15" customHeight="1" x14ac:dyDescent="0.15">
      <c r="B60" s="485"/>
      <c r="C60" s="485"/>
      <c r="D60" s="485"/>
      <c r="E60" s="485"/>
      <c r="F60" s="485"/>
    </row>
  </sheetData>
  <mergeCells count="8">
    <mergeCell ref="B37:F39"/>
    <mergeCell ref="B43:F45"/>
    <mergeCell ref="B49:F51"/>
    <mergeCell ref="B7:F9"/>
    <mergeCell ref="B13:F15"/>
    <mergeCell ref="B19:F21"/>
    <mergeCell ref="B25:F27"/>
    <mergeCell ref="B31:F33"/>
  </mergeCells>
  <hyperlinks>
    <hyperlink ref="B1" location="'Table of Contents'!A1" display="Table of contents"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theme="4" tint="0.499984740745262"/>
  </sheetPr>
  <dimension ref="A1:X970"/>
  <sheetViews>
    <sheetView showGridLines="0" zoomScale="84" zoomScaleNormal="84" workbookViewId="0">
      <pane ySplit="4" topLeftCell="A61" activePane="bottomLeft" state="frozen"/>
      <selection pane="bottomLeft" activeCell="A3" sqref="A3"/>
    </sheetView>
  </sheetViews>
  <sheetFormatPr baseColWidth="10" defaultColWidth="0" defaultRowHeight="15" customHeight="1" outlineLevelRow="1" x14ac:dyDescent="0.15"/>
  <cols>
    <col min="1" max="1" width="44.33203125" style="3" customWidth="1"/>
    <col min="2" max="2" width="16.6640625" style="3" bestFit="1" customWidth="1"/>
    <col min="3" max="3" width="23.33203125" style="3" bestFit="1" customWidth="1"/>
    <col min="4" max="7" width="14.5" style="3" customWidth="1"/>
    <col min="8" max="8" width="2.33203125" style="3" customWidth="1"/>
    <col min="9" max="9" width="13.83203125" style="3" customWidth="1"/>
    <col min="10" max="10" width="10.5" style="3" customWidth="1"/>
    <col min="11" max="22" width="10.6640625" style="3" customWidth="1"/>
    <col min="23" max="23" width="8.83203125" style="3" customWidth="1"/>
    <col min="24" max="24" width="4" style="3" customWidth="1"/>
    <col min="25" max="16384" width="14.5" style="3" hidden="1"/>
  </cols>
  <sheetData>
    <row r="1" spans="1:23" ht="33" customHeight="1" x14ac:dyDescent="0.15">
      <c r="A1" s="845" t="str">
        <f>+Input!F11</f>
        <v>Can Pere Rei</v>
      </c>
      <c r="B1" s="846"/>
      <c r="C1" s="843"/>
      <c r="D1" s="843"/>
      <c r="E1" s="843"/>
      <c r="F1" s="843"/>
      <c r="G1" s="843"/>
      <c r="H1" s="843"/>
      <c r="I1" s="843"/>
      <c r="J1" s="843"/>
      <c r="K1" s="843"/>
      <c r="L1" s="843"/>
      <c r="M1" s="843"/>
      <c r="N1" s="843"/>
      <c r="O1" s="843"/>
      <c r="P1" s="843"/>
      <c r="Q1" s="843"/>
      <c r="R1" s="843"/>
      <c r="S1" s="843"/>
      <c r="T1" s="843"/>
      <c r="U1" s="843"/>
      <c r="V1" s="843"/>
      <c r="W1" s="843"/>
    </row>
    <row r="2" spans="1:23" ht="19.5" customHeight="1" x14ac:dyDescent="0.15">
      <c r="A2" s="847" t="s">
        <v>173</v>
      </c>
      <c r="B2" s="846"/>
      <c r="C2" s="843"/>
      <c r="D2" s="843"/>
      <c r="E2" s="843"/>
      <c r="F2" s="843"/>
      <c r="G2" s="843"/>
      <c r="H2" s="843"/>
      <c r="I2" s="843"/>
      <c r="J2" s="843"/>
      <c r="K2" s="843"/>
      <c r="L2" s="843"/>
      <c r="M2" s="843"/>
      <c r="N2" s="843"/>
      <c r="O2" s="843"/>
      <c r="P2" s="843"/>
      <c r="Q2" s="843"/>
      <c r="R2" s="843"/>
      <c r="S2" s="843"/>
      <c r="T2" s="843"/>
      <c r="U2" s="843"/>
      <c r="V2" s="843"/>
      <c r="W2" s="843"/>
    </row>
    <row r="3" spans="1:23" ht="19.5" customHeight="1" x14ac:dyDescent="0.15">
      <c r="A3" s="848" t="str">
        <f ca="1">+"NPV: "&amp;TEXT(valuation!E37,"0,0") &amp; "|" &amp; "IRR "&amp; TEXT(valuation!E36,"0,0%") &amp;"| Payback:"&amp; TEXT(valuation!E38,0)&amp; " Year(s)"</f>
        <v>NPV: 10,015,113|IRR 09%| Payback:10 Year(s)</v>
      </c>
      <c r="B3" s="849"/>
      <c r="C3" s="844"/>
      <c r="D3" s="844"/>
      <c r="E3" s="844"/>
      <c r="F3" s="844"/>
      <c r="G3" s="844"/>
      <c r="H3" s="844"/>
      <c r="I3" s="844"/>
      <c r="J3" s="844"/>
      <c r="K3" s="844"/>
      <c r="L3" s="844"/>
      <c r="M3" s="844"/>
      <c r="N3" s="844"/>
      <c r="O3" s="844"/>
      <c r="P3" s="844"/>
      <c r="Q3" s="844"/>
      <c r="R3" s="844"/>
      <c r="S3" s="844"/>
      <c r="T3" s="844"/>
      <c r="U3" s="844"/>
      <c r="V3" s="844"/>
      <c r="W3" s="844"/>
    </row>
    <row r="4" spans="1:23" ht="27.75" customHeight="1" x14ac:dyDescent="0.15">
      <c r="A4" s="7" t="s">
        <v>1</v>
      </c>
    </row>
    <row r="5" spans="1:23" ht="16" x14ac:dyDescent="0.15">
      <c r="A5" s="16" t="s">
        <v>524</v>
      </c>
      <c r="B5" s="791" t="s">
        <v>526</v>
      </c>
      <c r="C5" s="148"/>
    </row>
    <row r="6" spans="1:23" ht="14.25" customHeight="1" x14ac:dyDescent="0.15">
      <c r="H6" s="149"/>
      <c r="I6" s="289"/>
      <c r="J6" s="150"/>
      <c r="K6" s="151"/>
      <c r="L6" s="151"/>
    </row>
    <row r="7" spans="1:23" ht="14" x14ac:dyDescent="0.15">
      <c r="A7" s="789" t="str">
        <f>+"Profit &amp; Losses "&amp;"("&amp;C7 &amp;" - "&amp;G7&amp;")"</f>
        <v>Profit &amp; Losses (2025 - 2029)</v>
      </c>
      <c r="B7" s="790"/>
      <c r="C7" s="790">
        <f>+'Annual- FS '!D3</f>
        <v>2025</v>
      </c>
      <c r="D7" s="790">
        <f>+C7+1</f>
        <v>2026</v>
      </c>
      <c r="E7" s="790">
        <f>+D7+1</f>
        <v>2027</v>
      </c>
      <c r="F7" s="790">
        <f>+E7+1</f>
        <v>2028</v>
      </c>
      <c r="G7" s="790">
        <f>+F7+1</f>
        <v>2029</v>
      </c>
      <c r="I7" s="789" t="s">
        <v>326</v>
      </c>
      <c r="J7" s="789"/>
      <c r="K7" s="789"/>
      <c r="L7" s="789"/>
      <c r="M7" s="789"/>
      <c r="N7" s="789"/>
      <c r="O7" s="789"/>
      <c r="P7" s="789"/>
      <c r="Q7" s="789"/>
      <c r="R7" s="789"/>
      <c r="S7" s="789"/>
      <c r="T7" s="789"/>
      <c r="U7" s="789"/>
      <c r="V7" s="789"/>
      <c r="W7" s="789"/>
    </row>
    <row r="8" spans="1:23" ht="16.5" customHeight="1" x14ac:dyDescent="0.15">
      <c r="A8" s="152" t="s">
        <v>175</v>
      </c>
      <c r="B8" s="153" t="str">
        <f>"["&amp;currency&amp; " "&amp;$B$5&amp;"]"</f>
        <v>[EUR $'000]</v>
      </c>
      <c r="C8" s="154">
        <f ca="1">+'Annual- FS '!D17/VLOOKUP($B$5,Names!$B$32:$C$36,2,0)</f>
        <v>1831.3369082042459</v>
      </c>
      <c r="D8" s="154">
        <f ca="1">+'Annual- FS '!E17/VLOOKUP($B$5,Names!$B$32:$C$36,2,0)</f>
        <v>2055.922586214394</v>
      </c>
      <c r="E8" s="154">
        <f ca="1">+'Annual- FS '!F17/VLOOKUP($B$5,Names!$B$32:$C$36,2,0)</f>
        <v>2113.4884186283934</v>
      </c>
      <c r="F8" s="154">
        <f ca="1">+'Annual- FS '!G17/VLOOKUP($B$5,Names!$B$32:$C$36,2,0)</f>
        <v>2172.666094349986</v>
      </c>
      <c r="G8" s="154">
        <f ca="1">+'Annual- FS '!H17/VLOOKUP($B$5,Names!$B$32:$C$36,2,0)</f>
        <v>2233.5007449917821</v>
      </c>
      <c r="H8" s="11"/>
      <c r="I8" s="289"/>
      <c r="J8" s="150"/>
      <c r="K8" s="151"/>
      <c r="L8" s="151"/>
    </row>
    <row r="9" spans="1:23" ht="16.5" customHeight="1" x14ac:dyDescent="0.15">
      <c r="A9" s="727" t="s">
        <v>171</v>
      </c>
      <c r="B9" s="728" t="str">
        <f>"["&amp;currency&amp; " "&amp;$B$5&amp;"]"</f>
        <v>[EUR $'000]</v>
      </c>
      <c r="C9" s="730">
        <f ca="1">+'Annual- FS '!D26/VLOOKUP($B$5,Names!$B$32:$C$36,2,0)</f>
        <v>-343.48224808032933</v>
      </c>
      <c r="D9" s="730">
        <f ca="1">+'Annual- FS '!E26/VLOOKUP($B$5,Names!$B$32:$C$36,2,0)</f>
        <v>-404.94365937723319</v>
      </c>
      <c r="E9" s="730">
        <f ca="1">+'Annual- FS '!F26/VLOOKUP($B$5,Names!$B$32:$C$36,2,0)</f>
        <v>-416.28208183979513</v>
      </c>
      <c r="F9" s="730">
        <f ca="1">+'Annual- FS '!G26/VLOOKUP($B$5,Names!$B$32:$C$36,2,0)</f>
        <v>-427.93798013130873</v>
      </c>
      <c r="G9" s="730">
        <f ca="1">+'Annual- FS '!H26/VLOOKUP($B$5,Names!$B$32:$C$36,2,0)</f>
        <v>-439.92024357498468</v>
      </c>
      <c r="H9" s="11"/>
      <c r="I9" s="732" t="s">
        <v>323</v>
      </c>
      <c r="J9" s="733"/>
      <c r="K9" s="734"/>
      <c r="L9" s="734"/>
      <c r="M9" s="735"/>
      <c r="N9" s="735"/>
      <c r="P9" s="732" t="s">
        <v>324</v>
      </c>
      <c r="Q9" s="733"/>
      <c r="R9" s="734"/>
      <c r="S9" s="734"/>
      <c r="T9" s="735"/>
      <c r="U9" s="735"/>
    </row>
    <row r="10" spans="1:23" ht="16.5" customHeight="1" x14ac:dyDescent="0.15">
      <c r="A10" s="156" t="s">
        <v>176</v>
      </c>
      <c r="B10" s="153" t="str">
        <f>"["&amp;currency&amp; " "&amp;$B$5&amp;"]"</f>
        <v>[EUR $'000]</v>
      </c>
      <c r="C10" s="157">
        <f ca="1">+C8+C9</f>
        <v>1487.8546601239166</v>
      </c>
      <c r="D10" s="157">
        <f ca="1">+D8+D9</f>
        <v>1650.9789268371608</v>
      </c>
      <c r="E10" s="157">
        <f ca="1">+E8+E9</f>
        <v>1697.2063367885983</v>
      </c>
      <c r="F10" s="157">
        <f ca="1">+F8+F9</f>
        <v>1744.7281142186773</v>
      </c>
      <c r="G10" s="157">
        <f ca="1">+G8+G9</f>
        <v>1793.5805014167975</v>
      </c>
      <c r="H10" s="11"/>
      <c r="I10" s="289"/>
      <c r="J10" s="150"/>
      <c r="K10" s="151"/>
      <c r="L10" s="151"/>
      <c r="P10" s="289"/>
      <c r="Q10" s="150"/>
      <c r="R10" s="151"/>
      <c r="S10" s="151"/>
    </row>
    <row r="11" spans="1:23" ht="16.5" customHeight="1" x14ac:dyDescent="0.15">
      <c r="A11" s="158" t="s">
        <v>114</v>
      </c>
      <c r="B11" s="159" t="s">
        <v>35</v>
      </c>
      <c r="C11" s="160">
        <f ca="1">+C10/C8</f>
        <v>0.81244180328504512</v>
      </c>
      <c r="D11" s="160">
        <f ca="1">+D10/D8</f>
        <v>0.80303555100152724</v>
      </c>
      <c r="E11" s="160">
        <f ca="1">+E10/E8</f>
        <v>0.80303555100152713</v>
      </c>
      <c r="F11" s="160">
        <f ca="1">+F10/F8</f>
        <v>0.80303555100152735</v>
      </c>
      <c r="G11" s="160">
        <f ca="1">+G10/G8</f>
        <v>0.80303555100152735</v>
      </c>
      <c r="H11" s="11"/>
      <c r="I11" s="289"/>
      <c r="J11" s="150"/>
      <c r="K11" s="151"/>
      <c r="L11" s="151"/>
      <c r="P11" s="289"/>
      <c r="Q11" s="150"/>
      <c r="R11" s="151"/>
      <c r="S11" s="151"/>
    </row>
    <row r="12" spans="1:23" ht="16.5" customHeight="1" x14ac:dyDescent="0.15">
      <c r="A12" s="727" t="str">
        <f>+'Annual- FS '!A59</f>
        <v>Total Operating Expenses:</v>
      </c>
      <c r="B12" s="728" t="str">
        <f>"["&amp;currency&amp; " "&amp;$B$5&amp;"]"</f>
        <v>[EUR $'000]</v>
      </c>
      <c r="C12" s="730">
        <f>+'Annual- FS '!D59/VLOOKUP($B$5,Names!$B$32:$C$36,2,0)</f>
        <v>-142.20451377232285</v>
      </c>
      <c r="D12" s="730">
        <f>+'Annual- FS '!E59/VLOOKUP($B$5,Names!$B$32:$C$36,2,0)</f>
        <v>-194.24602083390039</v>
      </c>
      <c r="E12" s="730">
        <f>+'Annual- FS '!F59/VLOOKUP($B$5,Names!$B$32:$C$36,2,0)</f>
        <v>-199.68490941724923</v>
      </c>
      <c r="F12" s="730">
        <f>+'Annual- FS '!G59/VLOOKUP($B$5,Names!$B$32:$C$36,2,0)</f>
        <v>-205.27608688093201</v>
      </c>
      <c r="G12" s="730">
        <f>+'Annual- FS '!H59/VLOOKUP($B$5,Names!$B$32:$C$36,2,0)</f>
        <v>-211.02381731359776</v>
      </c>
      <c r="H12" s="11"/>
      <c r="I12" s="289"/>
      <c r="J12" s="150"/>
      <c r="K12" s="151"/>
      <c r="L12" s="151"/>
      <c r="P12" s="289"/>
      <c r="Q12" s="150"/>
      <c r="R12" s="151"/>
      <c r="S12" s="151"/>
    </row>
    <row r="13" spans="1:23" ht="16.5" customHeight="1" x14ac:dyDescent="0.15">
      <c r="A13" s="720" t="s">
        <v>315</v>
      </c>
      <c r="B13" s="153" t="str">
        <f>"["&amp;currency&amp; " "&amp;$B$5&amp;"]"</f>
        <v>[EUR $'000]</v>
      </c>
      <c r="C13" s="721">
        <f ca="1">+C12+C10</f>
        <v>1345.6501463515938</v>
      </c>
      <c r="D13" s="721">
        <f ca="1">+D12+D10</f>
        <v>1456.7329060032603</v>
      </c>
      <c r="E13" s="721">
        <f ca="1">+E12+E10</f>
        <v>1497.5214273713491</v>
      </c>
      <c r="F13" s="721">
        <f ca="1">+F12+F10</f>
        <v>1539.4520273377452</v>
      </c>
      <c r="G13" s="721">
        <f ca="1">+G12+G10</f>
        <v>1582.5566841031996</v>
      </c>
      <c r="H13" s="11"/>
      <c r="I13" s="289"/>
      <c r="J13" s="150"/>
      <c r="K13" s="151"/>
      <c r="L13" s="151"/>
      <c r="P13" s="289"/>
      <c r="Q13" s="150"/>
      <c r="R13" s="151"/>
      <c r="S13" s="151"/>
    </row>
    <row r="14" spans="1:23" ht="16.5" customHeight="1" x14ac:dyDescent="0.15">
      <c r="A14" s="719" t="s">
        <v>177</v>
      </c>
      <c r="B14" s="153" t="str">
        <f>"["&amp;currency&amp; " "&amp;$B$5&amp;"]"</f>
        <v>[EUR $'000]</v>
      </c>
      <c r="C14" s="161">
        <f ca="1">+'Annual- FS '!D61/VLOOKUP($B$5,Names!$B$32:$C$36,2,0)</f>
        <v>-254.87238095238098</v>
      </c>
      <c r="D14" s="161">
        <f ca="1">+'Annual- FS '!E61/VLOOKUP($B$5,Names!$B$32:$C$36,2,0)</f>
        <v>-254.87238095238098</v>
      </c>
      <c r="E14" s="161">
        <f ca="1">+'Annual- FS '!F61/VLOOKUP($B$5,Names!$B$32:$C$36,2,0)</f>
        <v>-254.87238095238098</v>
      </c>
      <c r="F14" s="161">
        <f ca="1">+'Annual- FS '!G61/VLOOKUP($B$5,Names!$B$32:$C$36,2,0)</f>
        <v>-254.87238095238098</v>
      </c>
      <c r="G14" s="161">
        <f ca="1">+'Annual- FS '!H61/VLOOKUP($B$5,Names!$B$32:$C$36,2,0)</f>
        <v>-254.87238095238098</v>
      </c>
      <c r="H14" s="11"/>
      <c r="I14" s="289"/>
      <c r="J14" s="150"/>
      <c r="K14" s="151"/>
      <c r="L14" s="151"/>
      <c r="P14" s="289"/>
      <c r="Q14" s="150"/>
      <c r="R14" s="151"/>
      <c r="S14" s="151"/>
    </row>
    <row r="15" spans="1:23" ht="16.5" customHeight="1" x14ac:dyDescent="0.15">
      <c r="A15" s="727" t="s">
        <v>117</v>
      </c>
      <c r="B15" s="728" t="str">
        <f>"["&amp;currency&amp; " "&amp;$B$5&amp;"]"</f>
        <v>[EUR $'000]</v>
      </c>
      <c r="C15" s="731">
        <f>+'Annual- FS '!D62/VLOOKUP($B$5,Names!$B$32:$C$36,2,0)</f>
        <v>0</v>
      </c>
      <c r="D15" s="731">
        <f>+'Annual- FS '!E62/VLOOKUP($B$5,Names!$B$32:$C$36,2,0)</f>
        <v>0</v>
      </c>
      <c r="E15" s="731">
        <f>+'Annual- FS '!F62/VLOOKUP($B$5,Names!$B$32:$C$36,2,0)</f>
        <v>0</v>
      </c>
      <c r="F15" s="731">
        <f>+'Annual- FS '!G62/VLOOKUP($B$5,Names!$B$32:$C$36,2,0)</f>
        <v>0</v>
      </c>
      <c r="G15" s="731">
        <f>+'Annual- FS '!H62/VLOOKUP($B$5,Names!$B$32:$C$36,2,0)</f>
        <v>0</v>
      </c>
      <c r="H15" s="11"/>
      <c r="I15" s="289"/>
      <c r="J15" s="150"/>
      <c r="K15" s="151"/>
      <c r="L15" s="151"/>
      <c r="P15" s="289"/>
      <c r="Q15" s="150"/>
      <c r="R15" s="151"/>
      <c r="S15" s="151"/>
    </row>
    <row r="16" spans="1:23" ht="16.5" customHeight="1" x14ac:dyDescent="0.15">
      <c r="A16" s="720" t="s">
        <v>116</v>
      </c>
      <c r="B16" s="153" t="str">
        <f>"["&amp;currency&amp; " "&amp;$B$5&amp;"]"</f>
        <v>[EUR $'000]</v>
      </c>
      <c r="C16" s="721">
        <f ca="1">+C13+C15</f>
        <v>1345.6501463515938</v>
      </c>
      <c r="D16" s="721">
        <f ca="1">+D13+D15</f>
        <v>1456.7329060032603</v>
      </c>
      <c r="E16" s="721">
        <f ca="1">+E13+E15</f>
        <v>1497.5214273713491</v>
      </c>
      <c r="F16" s="721">
        <f ca="1">+F13+F15</f>
        <v>1539.4520273377452</v>
      </c>
      <c r="G16" s="721">
        <f ca="1">+G13+G15</f>
        <v>1582.5566841031996</v>
      </c>
      <c r="H16" s="11"/>
      <c r="I16" s="289"/>
      <c r="J16" s="150"/>
      <c r="K16" s="151"/>
      <c r="L16" s="151"/>
      <c r="P16" s="289"/>
      <c r="Q16" s="150"/>
      <c r="R16" s="151"/>
      <c r="S16" s="151"/>
    </row>
    <row r="17" spans="1:23" ht="16.5" customHeight="1" x14ac:dyDescent="0.15">
      <c r="A17" s="158" t="s">
        <v>299</v>
      </c>
      <c r="B17" s="159" t="s">
        <v>35</v>
      </c>
      <c r="C17" s="160">
        <f ca="1">+C16/C8</f>
        <v>0.73479114646965638</v>
      </c>
      <c r="D17" s="160">
        <f t="shared" ref="D17:G17" ca="1" si="0">+D16/D8</f>
        <v>0.70855435694471747</v>
      </c>
      <c r="E17" s="160">
        <f t="shared" ca="1" si="0"/>
        <v>0.70855435694471747</v>
      </c>
      <c r="F17" s="160">
        <f t="shared" ca="1" si="0"/>
        <v>0.70855435694471747</v>
      </c>
      <c r="G17" s="160">
        <f t="shared" ca="1" si="0"/>
        <v>0.70855435694471747</v>
      </c>
      <c r="H17" s="11"/>
      <c r="I17" s="289"/>
      <c r="J17" s="150"/>
      <c r="K17" s="151"/>
      <c r="L17" s="151"/>
      <c r="P17" s="289"/>
      <c r="Q17" s="150"/>
      <c r="R17" s="151"/>
      <c r="S17" s="151"/>
    </row>
    <row r="18" spans="1:23" ht="16.5" customHeight="1" x14ac:dyDescent="0.15">
      <c r="A18" s="727" t="s">
        <v>119</v>
      </c>
      <c r="B18" s="728" t="str">
        <f>"["&amp;currency&amp; " "&amp;$B$5&amp;"]"</f>
        <v>[EUR $'000]</v>
      </c>
      <c r="C18" s="730">
        <f ca="1">+'Annual- FS '!D64/VLOOKUP($B$5,Names!$B$32:$C$36,2,0)</f>
        <v>-218.15555307984258</v>
      </c>
      <c r="D18" s="730">
        <f ca="1">+'Annual- FS '!E64/VLOOKUP($B$5,Names!$B$32:$C$36,2,0)</f>
        <v>-240.37210501017591</v>
      </c>
      <c r="E18" s="730">
        <f ca="1">+'Annual- FS '!F64/VLOOKUP($B$5,Names!$B$32:$C$36,2,0)</f>
        <v>-248.52980928379372</v>
      </c>
      <c r="F18" s="730">
        <f ca="1">+'Annual- FS '!G64/VLOOKUP($B$5,Names!$B$32:$C$36,2,0)</f>
        <v>-256.91592927707279</v>
      </c>
      <c r="G18" s="730">
        <f ca="1">+'Annual- FS '!H64/VLOOKUP($B$5,Names!$B$32:$C$36,2,0)</f>
        <v>-265.53686063016363</v>
      </c>
      <c r="H18" s="11"/>
      <c r="I18" s="289"/>
      <c r="J18" s="150"/>
      <c r="K18" s="151"/>
      <c r="L18" s="151"/>
      <c r="P18" s="289"/>
      <c r="Q18" s="150"/>
      <c r="R18" s="151"/>
      <c r="S18" s="151"/>
    </row>
    <row r="19" spans="1:23" ht="16.5" customHeight="1" x14ac:dyDescent="0.15">
      <c r="A19" s="152" t="s">
        <v>120</v>
      </c>
      <c r="B19" s="153" t="str">
        <f>"["&amp;currency&amp; " "&amp;$B$5&amp;"]"</f>
        <v>[EUR $'000]</v>
      </c>
      <c r="C19" s="157">
        <f ca="1">+C16+C18</f>
        <v>1127.4945932717512</v>
      </c>
      <c r="D19" s="157">
        <f ca="1">+D16+D18</f>
        <v>1216.3608009930845</v>
      </c>
      <c r="E19" s="157">
        <f ca="1">+E16+E18</f>
        <v>1248.9916180875553</v>
      </c>
      <c r="F19" s="157">
        <f ca="1">+F16+F18</f>
        <v>1282.5360980606724</v>
      </c>
      <c r="G19" s="157">
        <f ca="1">+G16+G18</f>
        <v>1317.019823473036</v>
      </c>
      <c r="H19" s="11"/>
      <c r="I19" s="289"/>
      <c r="J19" s="150"/>
      <c r="K19" s="151"/>
      <c r="L19" s="151"/>
      <c r="P19" s="289"/>
      <c r="Q19" s="150"/>
      <c r="R19" s="151"/>
      <c r="S19" s="151"/>
    </row>
    <row r="20" spans="1:23" ht="16.5" customHeight="1" x14ac:dyDescent="0.15">
      <c r="A20" s="152" t="s">
        <v>121</v>
      </c>
      <c r="B20" s="153" t="str">
        <f>"["&amp;"%"&amp;"]"</f>
        <v>[%]</v>
      </c>
      <c r="C20" s="162">
        <f ca="1">+C19/C8</f>
        <v>0.6156674876264786</v>
      </c>
      <c r="D20" s="162">
        <f ca="1">+D19/D8</f>
        <v>0.59163745228014197</v>
      </c>
      <c r="E20" s="162">
        <f ca="1">+E19/E8</f>
        <v>0.59096213022928357</v>
      </c>
      <c r="F20" s="162">
        <f ca="1">+F19/F8</f>
        <v>0.59030520216424653</v>
      </c>
      <c r="G20" s="162">
        <f ca="1">+G19/G8</f>
        <v>0.58966616708152553</v>
      </c>
      <c r="H20" s="11"/>
      <c r="I20" s="289"/>
      <c r="J20" s="150"/>
      <c r="K20" s="151"/>
      <c r="L20" s="151"/>
      <c r="P20" s="289"/>
      <c r="Q20" s="150"/>
      <c r="R20" s="151"/>
      <c r="S20" s="151"/>
    </row>
    <row r="21" spans="1:23" ht="16.5" customHeight="1" x14ac:dyDescent="0.15">
      <c r="A21" s="152"/>
      <c r="B21" s="153"/>
      <c r="C21" s="162"/>
      <c r="D21" s="162"/>
      <c r="E21" s="162"/>
      <c r="F21" s="162"/>
      <c r="G21" s="162"/>
      <c r="H21" s="11"/>
      <c r="I21" s="289"/>
      <c r="J21" s="150"/>
      <c r="K21" s="151"/>
      <c r="L21" s="151"/>
      <c r="P21" s="289"/>
      <c r="Q21" s="150"/>
      <c r="R21" s="151"/>
      <c r="S21" s="151"/>
    </row>
    <row r="22" spans="1:23" ht="16.5" customHeight="1" x14ac:dyDescent="0.15">
      <c r="A22" s="789" t="s">
        <v>512</v>
      </c>
      <c r="B22" s="790"/>
      <c r="C22" s="790">
        <f>+C7</f>
        <v>2025</v>
      </c>
      <c r="D22" s="790">
        <f t="shared" ref="D22:G22" si="1">+D7</f>
        <v>2026</v>
      </c>
      <c r="E22" s="790">
        <f t="shared" si="1"/>
        <v>2027</v>
      </c>
      <c r="F22" s="790">
        <f t="shared" si="1"/>
        <v>2028</v>
      </c>
      <c r="G22" s="790">
        <f t="shared" si="1"/>
        <v>2029</v>
      </c>
      <c r="H22" s="11"/>
      <c r="I22" s="289"/>
      <c r="J22" s="150"/>
      <c r="K22" s="151"/>
      <c r="L22" s="151"/>
      <c r="P22" s="289"/>
      <c r="Q22" s="150"/>
      <c r="R22" s="151"/>
      <c r="S22" s="151"/>
    </row>
    <row r="23" spans="1:23" ht="16.5" customHeight="1" x14ac:dyDescent="0.15">
      <c r="A23" s="719" t="s">
        <v>515</v>
      </c>
      <c r="B23" s="722" t="str">
        <f>"[#]"</f>
        <v>[#]</v>
      </c>
      <c r="C23" s="724">
        <f>+Input!$D$91</f>
        <v>22</v>
      </c>
      <c r="D23" s="724">
        <f>+Input!$D$91</f>
        <v>22</v>
      </c>
      <c r="E23" s="724">
        <f>+Input!$D$91</f>
        <v>22</v>
      </c>
      <c r="F23" s="724">
        <f>+Input!$D$91</f>
        <v>22</v>
      </c>
      <c r="G23" s="724">
        <f>+Input!$D$91</f>
        <v>22</v>
      </c>
      <c r="H23" s="11"/>
      <c r="I23" s="289"/>
      <c r="J23" s="150"/>
      <c r="K23" s="151"/>
      <c r="L23" s="151"/>
      <c r="P23" s="289"/>
      <c r="Q23" s="150"/>
      <c r="R23" s="151"/>
      <c r="S23" s="151"/>
    </row>
    <row r="24" spans="1:23" ht="16.5" customHeight="1" x14ac:dyDescent="0.15">
      <c r="A24" s="719" t="s">
        <v>513</v>
      </c>
      <c r="B24" s="722" t="str">
        <f>"[%]"</f>
        <v>[%]</v>
      </c>
      <c r="C24" s="725">
        <f ca="1">+AVERAGEIFS(Ops!26:26,Ops!3:3,Summary!C$22)</f>
        <v>0.57924242424242423</v>
      </c>
      <c r="D24" s="725">
        <f ca="1">+AVERAGEIFS(Ops!26:26,Ops!3:3,Summary!D$22)</f>
        <v>0.57924242424242423</v>
      </c>
      <c r="E24" s="725">
        <f ca="1">+AVERAGEIFS(Ops!26:26,Ops!3:3,Summary!E$22)</f>
        <v>0.57924242424242423</v>
      </c>
      <c r="F24" s="725">
        <f ca="1">+AVERAGEIFS(Ops!26:26,Ops!3:3,Summary!F$22)</f>
        <v>0.57924242424242423</v>
      </c>
      <c r="G24" s="725">
        <f ca="1">+AVERAGEIFS(Ops!26:26,Ops!3:3,Summary!G$22)</f>
        <v>0.57924242424242423</v>
      </c>
      <c r="H24" s="11"/>
      <c r="I24" s="289"/>
      <c r="J24" s="150"/>
      <c r="K24" s="151"/>
      <c r="L24" s="151"/>
      <c r="P24" s="289"/>
      <c r="Q24" s="150"/>
      <c r="R24" s="151"/>
      <c r="S24" s="151"/>
    </row>
    <row r="25" spans="1:23" ht="16.5" customHeight="1" x14ac:dyDescent="0.15">
      <c r="A25" s="719" t="s">
        <v>514</v>
      </c>
      <c r="B25" s="722" t="str">
        <f>"["&amp;currency&amp;"]"</f>
        <v>[EUR]</v>
      </c>
      <c r="C25" s="724">
        <f ca="1">('Annual- FS '!D11)/(C23*C24)/365</f>
        <v>308.63936086720508</v>
      </c>
      <c r="D25" s="724">
        <f ca="1">('Annual- FS '!E11)/(D23*D24)/365</f>
        <v>346.4385946434125</v>
      </c>
      <c r="E25" s="724">
        <f ca="1">('Annual- FS '!F11)/(E23*E24)/365</f>
        <v>356.13887529342747</v>
      </c>
      <c r="F25" s="724">
        <f ca="1">('Annual- FS '!G11)/(F23*F24)/365</f>
        <v>366.11076380164292</v>
      </c>
      <c r="G25" s="724">
        <f ca="1">('Annual- FS '!H11)/(G23*G24)/365</f>
        <v>376.36186518808836</v>
      </c>
      <c r="I25" s="289"/>
      <c r="J25" s="150"/>
      <c r="K25" s="151"/>
      <c r="L25" s="151"/>
      <c r="P25" s="289"/>
      <c r="Q25" s="150"/>
      <c r="R25" s="151"/>
      <c r="S25" s="151"/>
    </row>
    <row r="26" spans="1:23" ht="19.5" customHeight="1" x14ac:dyDescent="0.15">
      <c r="A26" s="719" t="s">
        <v>516</v>
      </c>
      <c r="B26" s="722" t="str">
        <f>"["&amp;currency&amp;"]"</f>
        <v>[EUR]</v>
      </c>
      <c r="C26" s="726">
        <f ca="1">+'Annual- FS '!D11/C23/365</f>
        <v>178.77701160535224</v>
      </c>
      <c r="D26" s="726">
        <f ca="1">+'Annual- FS '!E11/D23/365</f>
        <v>200.67193141238874</v>
      </c>
      <c r="E26" s="726">
        <f ca="1">+'Annual- FS '!F11/E23/365</f>
        <v>206.29074549193535</v>
      </c>
      <c r="F26" s="726">
        <f ca="1">+'Annual- FS '!G11/F23/365</f>
        <v>212.06688636570922</v>
      </c>
      <c r="G26" s="726">
        <f ca="1">+'Annual- FS '!H11/G23/365</f>
        <v>218.00475918394872</v>
      </c>
      <c r="I26" s="289"/>
      <c r="J26" s="150"/>
      <c r="K26" s="151"/>
      <c r="L26" s="151"/>
      <c r="P26" s="289"/>
      <c r="Q26" s="150"/>
      <c r="R26" s="151"/>
      <c r="S26" s="151"/>
    </row>
    <row r="27" spans="1:23" ht="19.5" customHeight="1" x14ac:dyDescent="0.15">
      <c r="A27" s="727" t="s">
        <v>518</v>
      </c>
      <c r="B27" s="728" t="str">
        <f>"["&amp;currency&amp;"]"</f>
        <v>[EUR]</v>
      </c>
      <c r="C27" s="729">
        <f ca="1">+C10/C23/365*VLOOKUP($B$5,Names!$B$32:$C$36,2,0)</f>
        <v>185.28700624208179</v>
      </c>
      <c r="D27" s="729">
        <f ca="1">+D10/D23/365*VLOOKUP($B$5,Names!$B$32:$C$36,2,0)</f>
        <v>205.60136075182572</v>
      </c>
      <c r="E27" s="729">
        <f ca="1">+E10/E23/365*VLOOKUP($B$5,Names!$B$32:$C$36,2,0)</f>
        <v>211.35819885287651</v>
      </c>
      <c r="F27" s="729">
        <f ca="1">+F10/F23/365*VLOOKUP($B$5,Names!$B$32:$C$36,2,0)</f>
        <v>217.27622842075684</v>
      </c>
      <c r="G27" s="729">
        <f ca="1">+G10/G23/365*VLOOKUP($B$5,Names!$B$32:$C$36,2,0)</f>
        <v>223.35996281653766</v>
      </c>
      <c r="I27" s="289"/>
      <c r="J27" s="150"/>
      <c r="K27" s="151"/>
      <c r="L27" s="151"/>
      <c r="P27" s="289"/>
      <c r="Q27" s="150"/>
      <c r="R27" s="151"/>
      <c r="S27" s="151"/>
    </row>
    <row r="28" spans="1:23" ht="19.5" customHeight="1" x14ac:dyDescent="0.15">
      <c r="A28" s="158"/>
      <c r="B28" s="159"/>
      <c r="C28" s="160"/>
      <c r="D28" s="160"/>
      <c r="E28" s="160"/>
      <c r="F28" s="160"/>
      <c r="G28" s="160"/>
      <c r="I28" s="289"/>
      <c r="J28" s="150"/>
      <c r="K28" s="151"/>
      <c r="L28" s="151"/>
      <c r="P28" s="289"/>
      <c r="Q28" s="150"/>
      <c r="R28" s="151"/>
      <c r="S28" s="151"/>
    </row>
    <row r="29" spans="1:23" ht="14" x14ac:dyDescent="0.15">
      <c r="A29" s="789" t="str">
        <f>+"Balance Sheet "&amp;"("&amp;C29 &amp;" - "&amp;G29&amp;")"</f>
        <v>Balance Sheet (2025 - 2029)</v>
      </c>
      <c r="B29" s="790"/>
      <c r="C29" s="790">
        <f>+C7</f>
        <v>2025</v>
      </c>
      <c r="D29" s="790">
        <f>+D7</f>
        <v>2026</v>
      </c>
      <c r="E29" s="790">
        <f>+E7</f>
        <v>2027</v>
      </c>
      <c r="F29" s="790">
        <f>+F7</f>
        <v>2028</v>
      </c>
      <c r="G29" s="790">
        <f>+G7</f>
        <v>2029</v>
      </c>
      <c r="I29" s="789" t="str">
        <f>+"Revenue, Gross Profit and Net Income"&amp;" ("&amp;currency&amp; " "&amp;$B$5&amp;")"</f>
        <v>Revenue, Gross Profit and Net Income (EUR $'000)</v>
      </c>
      <c r="J29" s="789"/>
      <c r="K29" s="789"/>
      <c r="L29" s="789"/>
      <c r="M29" s="789"/>
      <c r="N29" s="789"/>
      <c r="O29" s="789"/>
      <c r="P29" s="789"/>
      <c r="Q29" s="789"/>
      <c r="R29" s="789"/>
      <c r="S29" s="789"/>
      <c r="T29" s="789"/>
      <c r="U29" s="789"/>
      <c r="V29" s="789"/>
      <c r="W29" s="789"/>
    </row>
    <row r="30" spans="1:23" ht="14" x14ac:dyDescent="0.15">
      <c r="A30" s="152" t="s">
        <v>178</v>
      </c>
      <c r="B30" s="153" t="str">
        <f t="shared" ref="B30:B37" si="2">"["&amp;currency&amp; " "&amp;$B$5&amp;"]"</f>
        <v>[EUR $'000]</v>
      </c>
      <c r="C30" s="154">
        <f ca="1">+'Annual- FS '!D73/VLOOKUP($B$5,Names!$B$32:$C$36,2,0)</f>
        <v>1230.9381705230082</v>
      </c>
      <c r="D30" s="154">
        <f ca="1">+'Annual- FS '!E73/VLOOKUP($B$5,Names!$B$32:$C$36,2,0)</f>
        <v>2447.6174316791285</v>
      </c>
      <c r="E30" s="154">
        <f ca="1">+'Annual- FS '!F73/VLOOKUP($B$5,Names!$B$32:$C$36,2,0)</f>
        <v>3696.9364268142849</v>
      </c>
      <c r="F30" s="154">
        <f ca="1">+'Annual- FS '!G73/VLOOKUP($B$5,Names!$B$32:$C$36,2,0)</f>
        <v>4979.8090684798899</v>
      </c>
      <c r="G30" s="154">
        <f ca="1">+'Annual- FS '!H73/VLOOKUP($B$5,Names!$B$32:$C$36,2,0)</f>
        <v>6297.174858778797</v>
      </c>
      <c r="H30" s="11"/>
      <c r="I30" s="289"/>
      <c r="J30" s="150"/>
      <c r="K30" s="151"/>
      <c r="L30" s="151"/>
    </row>
    <row r="31" spans="1:23" ht="14" x14ac:dyDescent="0.15">
      <c r="A31" s="152" t="s">
        <v>128</v>
      </c>
      <c r="B31" s="153" t="str">
        <f t="shared" si="2"/>
        <v>[EUR $'000]</v>
      </c>
      <c r="C31" s="154">
        <f ca="1">+C33-C30-C32</f>
        <v>0</v>
      </c>
      <c r="D31" s="154">
        <f ca="1">+D33-D30-D32</f>
        <v>0</v>
      </c>
      <c r="E31" s="154">
        <f ca="1">+E33-E30-E32</f>
        <v>0</v>
      </c>
      <c r="F31" s="154">
        <f ca="1">+F33-F30-F32</f>
        <v>0</v>
      </c>
      <c r="G31" s="154">
        <f ca="1">+G33-G30-G32</f>
        <v>0</v>
      </c>
      <c r="H31" s="11"/>
      <c r="I31" s="289"/>
      <c r="J31" s="150"/>
      <c r="K31" s="151"/>
      <c r="L31" s="151"/>
    </row>
    <row r="32" spans="1:23" ht="14" x14ac:dyDescent="0.15">
      <c r="A32" s="152" t="s">
        <v>179</v>
      </c>
      <c r="B32" s="153" t="str">
        <f t="shared" si="2"/>
        <v>[EUR $'000]</v>
      </c>
      <c r="C32" s="154">
        <f ca="1">+'Annual- FS '!D83/VLOOKUP($B$5,Names!$B$32:$C$36,2,0)</f>
        <v>7146.2276190476186</v>
      </c>
      <c r="D32" s="154">
        <f ca="1">+'Annual- FS '!E83/VLOOKUP($B$5,Names!$B$32:$C$36,2,0)</f>
        <v>6891.3552380952387</v>
      </c>
      <c r="E32" s="154">
        <f ca="1">+'Annual- FS '!F83/VLOOKUP($B$5,Names!$B$32:$C$36,2,0)</f>
        <v>6636.482857142857</v>
      </c>
      <c r="F32" s="154">
        <f ca="1">+'Annual- FS '!G83/VLOOKUP($B$5,Names!$B$32:$C$36,2,0)</f>
        <v>6381.6104761904753</v>
      </c>
      <c r="G32" s="154">
        <f ca="1">+'Annual- FS '!H83/VLOOKUP($B$5,Names!$B$32:$C$36,2,0)</f>
        <v>6126.7380952380954</v>
      </c>
      <c r="H32" s="11"/>
      <c r="I32" s="289"/>
      <c r="J32" s="150"/>
      <c r="K32" s="151"/>
      <c r="L32" s="151"/>
    </row>
    <row r="33" spans="1:12" ht="14.25" customHeight="1" x14ac:dyDescent="0.15">
      <c r="A33" s="163" t="s">
        <v>180</v>
      </c>
      <c r="B33" s="164" t="str">
        <f t="shared" si="2"/>
        <v>[EUR $'000]</v>
      </c>
      <c r="C33" s="165">
        <f ca="1">+'Annual- FS '!D84/VLOOKUP($B$5,Names!$B$32:$C$36,2,0)</f>
        <v>8377.1657895706267</v>
      </c>
      <c r="D33" s="165">
        <f ca="1">+'Annual- FS '!E84/VLOOKUP($B$5,Names!$B$32:$C$36,2,0)</f>
        <v>9338.9726697743681</v>
      </c>
      <c r="E33" s="165">
        <f ca="1">+'Annual- FS '!F84/VLOOKUP($B$5,Names!$B$32:$C$36,2,0)</f>
        <v>10333.419283957142</v>
      </c>
      <c r="F33" s="165">
        <f ca="1">+'Annual- FS '!G84/VLOOKUP($B$5,Names!$B$32:$C$36,2,0)</f>
        <v>11361.419544670365</v>
      </c>
      <c r="G33" s="165">
        <f ca="1">+'Annual- FS '!H84/VLOOKUP($B$5,Names!$B$32:$C$36,2,0)</f>
        <v>12423.912954016891</v>
      </c>
      <c r="H33" s="11"/>
      <c r="I33" s="289"/>
      <c r="J33" s="150"/>
      <c r="K33" s="151"/>
      <c r="L33" s="151"/>
    </row>
    <row r="34" spans="1:12" ht="14.25" customHeight="1" x14ac:dyDescent="0.15">
      <c r="A34" s="152" t="s">
        <v>19</v>
      </c>
      <c r="B34" s="153" t="str">
        <f t="shared" si="2"/>
        <v>[EUR $'000]</v>
      </c>
      <c r="C34" s="154">
        <f ca="1">+'Annual- FS '!D99/VLOOKUP($B$5,Names!$B$32:$C$36,2,0)</f>
        <v>8365.7922123193712</v>
      </c>
      <c r="D34" s="154">
        <f ca="1">+'Annual- FS '!E99/VLOOKUP($B$5,Names!$B$32:$C$36,2,0)</f>
        <v>9327.2806323600726</v>
      </c>
      <c r="E34" s="154">
        <f ca="1">+'Annual- FS '!F99/VLOOKUP($B$5,Names!$B$32:$C$36,2,0)</f>
        <v>10321.399869495248</v>
      </c>
      <c r="F34" s="154">
        <f ca="1">+'Annual- FS '!G99/VLOOKUP($B$5,Names!$B$32:$C$36,2,0)</f>
        <v>11349.063586603541</v>
      </c>
      <c r="G34" s="154">
        <f ca="1">+'Annual- FS '!H99/VLOOKUP($B$5,Names!$B$32:$C$36,2,0)</f>
        <v>12411.211029124195</v>
      </c>
      <c r="H34" s="166"/>
      <c r="I34" s="289"/>
      <c r="J34" s="150"/>
      <c r="K34" s="151"/>
      <c r="L34" s="151"/>
    </row>
    <row r="35" spans="1:12" ht="14.25" customHeight="1" x14ac:dyDescent="0.15">
      <c r="A35" s="152" t="s">
        <v>137</v>
      </c>
      <c r="B35" s="153" t="str">
        <f t="shared" si="2"/>
        <v>[EUR $'000]</v>
      </c>
      <c r="C35" s="154">
        <f ca="1">+'Annual- FS '!D90/VLOOKUP($B$5,Names!$B$32:$C$36,2,0)</f>
        <v>11.373577251256798</v>
      </c>
      <c r="D35" s="154">
        <f ca="1">+'Annual- FS '!E90/VLOOKUP($B$5,Names!$B$32:$C$36,2,0)</f>
        <v>11.692037414291969</v>
      </c>
      <c r="E35" s="154">
        <f ca="1">+'Annual- FS '!F90/VLOOKUP($B$5,Names!$B$32:$C$36,2,0)</f>
        <v>12.019414461892106</v>
      </c>
      <c r="F35" s="154">
        <f ca="1">+'Annual- FS '!G90/VLOOKUP($B$5,Names!$B$32:$C$36,2,0)</f>
        <v>12.355958066825059</v>
      </c>
      <c r="G35" s="154">
        <f ca="1">+'Annual- FS '!H90/VLOOKUP($B$5,Names!$B$32:$C$36,2,0)</f>
        <v>12.70192489269613</v>
      </c>
      <c r="H35" s="166"/>
      <c r="I35" s="289"/>
      <c r="J35" s="150"/>
      <c r="K35" s="151"/>
      <c r="L35" s="151"/>
    </row>
    <row r="36" spans="1:12" ht="14.25" customHeight="1" x14ac:dyDescent="0.15">
      <c r="A36" s="152" t="s">
        <v>181</v>
      </c>
      <c r="B36" s="153" t="str">
        <f t="shared" si="2"/>
        <v>[EUR $'000]</v>
      </c>
      <c r="C36" s="154">
        <f>+'Annual- FS '!D95/VLOOKUP($B$5,Names!$B$32:$C$36,2,0)</f>
        <v>0</v>
      </c>
      <c r="D36" s="154">
        <f>+'Annual- FS '!E95/VLOOKUP($B$5,Names!$B$32:$C$36,2,0)</f>
        <v>0</v>
      </c>
      <c r="E36" s="154">
        <f>+'Annual- FS '!F95/VLOOKUP($B$5,Names!$B$32:$C$36,2,0)</f>
        <v>0</v>
      </c>
      <c r="F36" s="154">
        <f>+'Annual- FS '!G95/VLOOKUP($B$5,Names!$B$32:$C$36,2,0)</f>
        <v>0</v>
      </c>
      <c r="G36" s="154">
        <f>+'Annual- FS '!H95/VLOOKUP($B$5,Names!$B$32:$C$36,2,0)</f>
        <v>0</v>
      </c>
      <c r="H36" s="166"/>
      <c r="I36" s="289"/>
      <c r="J36" s="150"/>
      <c r="K36" s="151"/>
      <c r="L36" s="151"/>
    </row>
    <row r="37" spans="1:12" ht="14.25" customHeight="1" x14ac:dyDescent="0.15">
      <c r="A37" s="163" t="s">
        <v>182</v>
      </c>
      <c r="B37" s="164" t="str">
        <f t="shared" si="2"/>
        <v>[EUR $'000]</v>
      </c>
      <c r="C37" s="165">
        <f ca="1">+'Annual- FS '!D100/VLOOKUP($B$5,Names!$B$32:$C$36,2,0)</f>
        <v>8377.1657895706267</v>
      </c>
      <c r="D37" s="165">
        <f ca="1">+'Annual- FS '!E100/VLOOKUP($B$5,Names!$B$32:$C$36,2,0)</f>
        <v>9338.9726697743645</v>
      </c>
      <c r="E37" s="165">
        <f ca="1">+'Annual- FS '!F100/VLOOKUP($B$5,Names!$B$32:$C$36,2,0)</f>
        <v>10333.419283957141</v>
      </c>
      <c r="F37" s="165">
        <f ca="1">+'Annual- FS '!G100/VLOOKUP($B$5,Names!$B$32:$C$36,2,0)</f>
        <v>11361.419544670365</v>
      </c>
      <c r="G37" s="165">
        <f ca="1">+'Annual- FS '!H100/VLOOKUP($B$5,Names!$B$32:$C$36,2,0)</f>
        <v>12423.912954016891</v>
      </c>
      <c r="H37" s="11"/>
      <c r="I37" s="289"/>
      <c r="J37" s="150"/>
      <c r="K37" s="151"/>
      <c r="L37" s="151"/>
    </row>
    <row r="38" spans="1:12" ht="14.25" customHeight="1" x14ac:dyDescent="0.15">
      <c r="A38" s="167" t="s">
        <v>39</v>
      </c>
      <c r="B38" s="168"/>
      <c r="C38" s="169" t="str">
        <f ca="1">+IF(ABS(C33-C37)&lt;0.01,"Ok","Nok")</f>
        <v>Ok</v>
      </c>
      <c r="D38" s="169" t="str">
        <f ca="1">+IF(ABS(D33-D37)&lt;0.01,"Ok","Nok")</f>
        <v>Ok</v>
      </c>
      <c r="E38" s="169" t="str">
        <f ca="1">+IF(ABS(E33-E37)&lt;0.01,"Ok","Nok")</f>
        <v>Ok</v>
      </c>
      <c r="F38" s="169" t="str">
        <f ca="1">+IF(ABS(F33-F37)&lt;0.01,"Ok","Nok")</f>
        <v>Ok</v>
      </c>
      <c r="G38" s="169" t="str">
        <f ca="1">+IF(ABS(G33-G37)&lt;0.01,"Ok","Nok")</f>
        <v>Ok</v>
      </c>
      <c r="H38" s="170"/>
      <c r="I38" s="289"/>
      <c r="J38" s="150"/>
      <c r="K38" s="151"/>
      <c r="L38" s="151"/>
    </row>
    <row r="39" spans="1:12" ht="14.25" customHeight="1" x14ac:dyDescent="0.15">
      <c r="A39" s="21"/>
      <c r="B39" s="23"/>
      <c r="C39" s="171"/>
      <c r="D39" s="171"/>
      <c r="E39" s="171"/>
      <c r="F39" s="171"/>
      <c r="G39" s="171"/>
      <c r="I39" s="289"/>
      <c r="J39" s="150"/>
      <c r="K39" s="151"/>
      <c r="L39" s="151"/>
    </row>
    <row r="40" spans="1:12" ht="14.25" customHeight="1" x14ac:dyDescent="0.15">
      <c r="I40" s="289"/>
      <c r="J40" s="150"/>
      <c r="K40" s="151"/>
      <c r="L40" s="151"/>
    </row>
    <row r="41" spans="1:12" ht="14.25" customHeight="1" x14ac:dyDescent="0.15">
      <c r="A41" s="278" t="s">
        <v>183</v>
      </c>
      <c r="B41" s="279"/>
      <c r="C41" s="279"/>
      <c r="D41" s="279"/>
      <c r="E41" s="279"/>
      <c r="F41" s="279"/>
      <c r="G41" s="279"/>
      <c r="I41" s="289"/>
      <c r="J41" s="150"/>
      <c r="K41" s="151"/>
      <c r="L41" s="151"/>
    </row>
    <row r="42" spans="1:12" ht="14.25" customHeight="1" x14ac:dyDescent="0.15">
      <c r="I42" s="289"/>
      <c r="J42" s="150"/>
      <c r="K42" s="151"/>
      <c r="L42" s="151"/>
    </row>
    <row r="43" spans="1:12" ht="14.25" customHeight="1" x14ac:dyDescent="0.15">
      <c r="A43" s="789" t="str">
        <f>+"Balance Sheet "&amp;"("&amp;C43 &amp;" - "&amp;G43&amp;")"</f>
        <v>Balance Sheet (2025 - 2029)</v>
      </c>
      <c r="B43" s="790"/>
      <c r="C43" s="790">
        <f>+C$29</f>
        <v>2025</v>
      </c>
      <c r="D43" s="790">
        <f>+D$29</f>
        <v>2026</v>
      </c>
      <c r="E43" s="790">
        <f>+E$29</f>
        <v>2027</v>
      </c>
      <c r="F43" s="790">
        <f>+F$29</f>
        <v>2028</v>
      </c>
      <c r="G43" s="790">
        <f>+G$29</f>
        <v>2029</v>
      </c>
      <c r="I43" s="289"/>
      <c r="J43" s="150"/>
      <c r="K43" s="151"/>
      <c r="L43" s="151"/>
    </row>
    <row r="44" spans="1:12" ht="14.25" customHeight="1" x14ac:dyDescent="0.15">
      <c r="A44" s="6" t="s">
        <v>184</v>
      </c>
      <c r="C44" s="23"/>
      <c r="D44" s="23"/>
      <c r="E44" s="23"/>
      <c r="F44" s="23"/>
      <c r="G44" s="23"/>
      <c r="I44" s="289"/>
      <c r="J44" s="150"/>
      <c r="K44" s="151"/>
      <c r="L44" s="151"/>
    </row>
    <row r="45" spans="1:12" ht="14.25" customHeight="1" x14ac:dyDescent="0.15">
      <c r="A45" s="21" t="s">
        <v>185</v>
      </c>
      <c r="B45" s="71" t="str">
        <f>+currency</f>
        <v>EUR</v>
      </c>
      <c r="C45" s="172">
        <f ca="1">+'Annual- FS '!D111/VLOOKUP($B$5,Names!$B$32:$C$36,2,0)</f>
        <v>1138.8681705230078</v>
      </c>
      <c r="D45" s="172">
        <f ca="1">+'Annual- FS '!E111/VLOOKUP($B$5,Names!$B$32:$C$36,2,0)</f>
        <v>1216.67926115612</v>
      </c>
      <c r="E45" s="172">
        <f ca="1">+'Annual- FS '!F111/VLOOKUP($B$5,Names!$B$32:$C$36,2,0)</f>
        <v>1249.3189951351562</v>
      </c>
      <c r="F45" s="172">
        <f ca="1">+'Annual- FS '!G111/VLOOKUP($B$5,Names!$B$32:$C$36,2,0)</f>
        <v>1282.8726416656048</v>
      </c>
      <c r="G45" s="172">
        <f ca="1">+'Annual- FS '!H111/VLOOKUP($B$5,Names!$B$32:$C$36,2,0)</f>
        <v>1317.3657902989071</v>
      </c>
      <c r="I45" s="289"/>
      <c r="J45" s="150"/>
      <c r="K45" s="151"/>
      <c r="L45" s="151"/>
    </row>
    <row r="46" spans="1:12" ht="14.25" customHeight="1" x14ac:dyDescent="0.15">
      <c r="A46" s="21" t="s">
        <v>186</v>
      </c>
      <c r="B46" s="71" t="str">
        <f>+currency</f>
        <v>EUR</v>
      </c>
      <c r="C46" s="172">
        <f>+'Annual- FS '!D116/VLOOKUP($B$5,Names!$B$32:$C$36,2,0)</f>
        <v>-7401.1</v>
      </c>
      <c r="D46" s="172">
        <f>+'Annual- FS '!E116/VLOOKUP($B$5,Names!$B$32:$C$36,2,0)</f>
        <v>0</v>
      </c>
      <c r="E46" s="172">
        <f>+'Annual- FS '!F116/VLOOKUP($B$5,Names!$B$32:$C$36,2,0)</f>
        <v>0</v>
      </c>
      <c r="F46" s="172">
        <f>+'Annual- FS '!G116/VLOOKUP($B$5,Names!$B$32:$C$36,2,0)</f>
        <v>0</v>
      </c>
      <c r="G46" s="172">
        <f>+'Annual- FS '!H116/VLOOKUP($B$5,Names!$B$32:$C$36,2,0)</f>
        <v>0</v>
      </c>
      <c r="I46" s="289"/>
      <c r="J46" s="150"/>
      <c r="K46" s="151"/>
      <c r="L46" s="151"/>
    </row>
    <row r="47" spans="1:12" ht="14.25" customHeight="1" x14ac:dyDescent="0.15">
      <c r="A47" s="21" t="s">
        <v>187</v>
      </c>
      <c r="B47" s="71" t="str">
        <f>+currency</f>
        <v>EUR</v>
      </c>
      <c r="C47" s="172">
        <f>+'Annual- FS '!D123/VLOOKUP($B$5,Names!$B$32:$C$36,2,0)</f>
        <v>7493.17</v>
      </c>
      <c r="D47" s="172">
        <f>+'Annual- FS '!E123/VLOOKUP($B$5,Names!$B$32:$C$36,2,0)</f>
        <v>0</v>
      </c>
      <c r="E47" s="172">
        <f>+'Annual- FS '!F123/VLOOKUP($B$5,Names!$B$32:$C$36,2,0)</f>
        <v>0</v>
      </c>
      <c r="F47" s="172">
        <f>+'Annual- FS '!G123/VLOOKUP($B$5,Names!$B$32:$C$36,2,0)</f>
        <v>0</v>
      </c>
      <c r="G47" s="172">
        <f>+'Annual- FS '!H123/VLOOKUP($B$5,Names!$B$32:$C$36,2,0)</f>
        <v>0</v>
      </c>
      <c r="I47" s="289"/>
      <c r="J47" s="150"/>
      <c r="K47" s="151"/>
      <c r="L47" s="151"/>
    </row>
    <row r="48" spans="1:12" ht="14.25" customHeight="1" x14ac:dyDescent="0.15">
      <c r="A48" s="173" t="s">
        <v>188</v>
      </c>
      <c r="B48" s="174" t="str">
        <f>+currency</f>
        <v>EUR</v>
      </c>
      <c r="C48" s="175">
        <f ca="1">+C45+C46+C47</f>
        <v>1230.938170523008</v>
      </c>
      <c r="D48" s="175">
        <f ca="1">+D45+D46+D47</f>
        <v>1216.67926115612</v>
      </c>
      <c r="E48" s="175">
        <f ca="1">+E45+E46+E47</f>
        <v>1249.3189951351562</v>
      </c>
      <c r="F48" s="175">
        <f ca="1">+F45+F46+F47</f>
        <v>1282.8726416656048</v>
      </c>
      <c r="G48" s="175">
        <f ca="1">+G45+G46+G47</f>
        <v>1317.3657902989071</v>
      </c>
      <c r="I48" s="289"/>
      <c r="J48" s="150"/>
      <c r="K48" s="151"/>
      <c r="L48" s="151"/>
    </row>
    <row r="49" spans="1:23" ht="14.25" customHeight="1" x14ac:dyDescent="0.15">
      <c r="I49" s="289"/>
      <c r="J49" s="150"/>
      <c r="K49" s="151"/>
      <c r="L49" s="151"/>
    </row>
    <row r="50" spans="1:23" ht="14.25" customHeight="1" x14ac:dyDescent="0.15">
      <c r="A50" s="789" t="str">
        <f>+"Financial Ratios "&amp;"("&amp;C50 &amp;" - "&amp;G50&amp;")"</f>
        <v>Financial Ratios (2025 - 2029)</v>
      </c>
      <c r="B50" s="790"/>
      <c r="C50" s="790">
        <f>+C$29</f>
        <v>2025</v>
      </c>
      <c r="D50" s="790">
        <f>+D$29</f>
        <v>2026</v>
      </c>
      <c r="E50" s="790">
        <f>+E$29</f>
        <v>2027</v>
      </c>
      <c r="F50" s="790">
        <f>+F$29</f>
        <v>2028</v>
      </c>
      <c r="G50" s="790">
        <f>+G$29</f>
        <v>2029</v>
      </c>
      <c r="I50" s="789" t="s">
        <v>532</v>
      </c>
      <c r="J50" s="790"/>
      <c r="K50" s="790"/>
      <c r="L50" s="790"/>
      <c r="M50" s="790"/>
      <c r="N50" s="790"/>
      <c r="O50" s="790"/>
      <c r="P50" s="790"/>
      <c r="Q50" s="790"/>
      <c r="R50" s="790"/>
      <c r="S50" s="790"/>
      <c r="T50" s="790"/>
      <c r="U50" s="790"/>
      <c r="V50" s="790"/>
      <c r="W50" s="790"/>
    </row>
    <row r="51" spans="1:23" ht="14.25" customHeight="1" x14ac:dyDescent="0.15">
      <c r="I51" s="289"/>
      <c r="J51" s="150"/>
      <c r="K51" s="151"/>
      <c r="L51" s="151"/>
    </row>
    <row r="52" spans="1:23" ht="14.25" customHeight="1" x14ac:dyDescent="0.15">
      <c r="A52" s="6" t="s">
        <v>189</v>
      </c>
      <c r="B52" s="6"/>
      <c r="I52" s="289"/>
      <c r="J52" s="150"/>
      <c r="K52" s="151"/>
      <c r="L52" s="151"/>
    </row>
    <row r="53" spans="1:23" ht="14.25" customHeight="1" x14ac:dyDescent="0.15">
      <c r="A53" s="6" t="s">
        <v>190</v>
      </c>
      <c r="B53" s="3" t="s">
        <v>35</v>
      </c>
      <c r="C53" s="46">
        <f ca="1">+'Annual- FS '!D77/'Annual- FS '!D90</f>
        <v>108.22788145980964</v>
      </c>
      <c r="D53" s="46">
        <f ca="1">+'Annual- FS '!E77/'Annual- FS '!E90</f>
        <v>209.34054048503475</v>
      </c>
      <c r="E53" s="46">
        <f ca="1">+'Annual- FS '!F77/'Annual- FS '!F90</f>
        <v>307.58040988897807</v>
      </c>
      <c r="F53" s="46">
        <f ca="1">+'Annual- FS '!G77/'Annual- FS '!G90</f>
        <v>403.02897124993905</v>
      </c>
      <c r="G53" s="46">
        <f ca="1">+'Annual- FS '!H77/'Annual- FS '!H90</f>
        <v>495.76539870738821</v>
      </c>
      <c r="I53" s="289"/>
      <c r="J53" s="150"/>
      <c r="K53" s="151"/>
      <c r="L53" s="151"/>
    </row>
    <row r="54" spans="1:23" ht="14.25" customHeight="1" x14ac:dyDescent="0.15">
      <c r="A54" s="6" t="s">
        <v>191</v>
      </c>
      <c r="B54" s="3" t="s">
        <v>35</v>
      </c>
      <c r="C54" s="46">
        <f ca="1">+('Annual- FS '!D77-'Annual- FS '!D75)/'Annual- FS '!D90</f>
        <v>108.22788145980964</v>
      </c>
      <c r="D54" s="46">
        <f ca="1">+('Annual- FS '!E77-'Annual- FS '!E75)/'Annual- FS '!E90</f>
        <v>209.34054048503475</v>
      </c>
      <c r="E54" s="46">
        <f ca="1">+('Annual- FS '!F77-'Annual- FS '!F75)/'Annual- FS '!F90</f>
        <v>307.58040988897807</v>
      </c>
      <c r="F54" s="46">
        <f ca="1">+('Annual- FS '!G77-'Annual- FS '!G75)/'Annual- FS '!G90</f>
        <v>403.02897124993905</v>
      </c>
      <c r="G54" s="46">
        <f ca="1">+('Annual- FS '!H77-'Annual- FS '!H75)/'Annual- FS '!H90</f>
        <v>495.76539870738821</v>
      </c>
      <c r="I54" s="289"/>
      <c r="J54" s="150"/>
      <c r="K54" s="151"/>
      <c r="L54" s="151"/>
    </row>
    <row r="55" spans="1:23" ht="14.25" customHeight="1" x14ac:dyDescent="0.15">
      <c r="A55" s="6" t="s">
        <v>192</v>
      </c>
      <c r="B55" s="3" t="s">
        <v>193</v>
      </c>
      <c r="C55" s="46">
        <f ca="1">+C56+C57-C58</f>
        <v>-84.960517982849765</v>
      </c>
      <c r="D55" s="46">
        <f ca="1">+D56+D57-D58</f>
        <v>-63.939835845620202</v>
      </c>
      <c r="E55" s="46">
        <f ca="1">+E56+E57-E58</f>
        <v>-63.939835845620124</v>
      </c>
      <c r="F55" s="46">
        <f ca="1">+F56+F57-F58</f>
        <v>-63.939835845620095</v>
      </c>
      <c r="G55" s="46">
        <f ca="1">+G56+G57-G58</f>
        <v>-63.939835845620067</v>
      </c>
      <c r="I55" s="289"/>
      <c r="J55" s="150"/>
      <c r="K55" s="151"/>
      <c r="L55" s="151"/>
    </row>
    <row r="56" spans="1:23" ht="14.25" customHeight="1" x14ac:dyDescent="0.15">
      <c r="A56" s="21" t="s">
        <v>194</v>
      </c>
      <c r="B56" s="3" t="s">
        <v>193</v>
      </c>
      <c r="C56" s="46">
        <f ca="1">-365*(('Annual- FS '!D75))/('Annual- FS '!D26)</f>
        <v>0</v>
      </c>
      <c r="D56" s="46">
        <f ca="1">-365*(('Annual- FS '!E75))/('Annual- FS '!E26)</f>
        <v>0</v>
      </c>
      <c r="E56" s="46">
        <f ca="1">-365*(('Annual- FS '!F75))/('Annual- FS '!F26)</f>
        <v>0</v>
      </c>
      <c r="F56" s="46">
        <f ca="1">-365*(('Annual- FS '!G75))/('Annual- FS '!G26)</f>
        <v>0</v>
      </c>
      <c r="G56" s="46">
        <f ca="1">-365*(('Annual- FS '!H75))/('Annual- FS '!H26)</f>
        <v>0</v>
      </c>
      <c r="I56" s="289"/>
      <c r="J56" s="150"/>
      <c r="K56" s="151"/>
      <c r="L56" s="151"/>
    </row>
    <row r="57" spans="1:23" ht="14.25" customHeight="1" x14ac:dyDescent="0.15">
      <c r="A57" s="21" t="s">
        <v>195</v>
      </c>
      <c r="B57" s="3" t="s">
        <v>193</v>
      </c>
      <c r="C57" s="46">
        <f ca="1">+(('Annual- FS '!D74)/'Annual- FS '!D17)*365</f>
        <v>-1.4501561767687381E-14</v>
      </c>
      <c r="D57" s="46">
        <f ca="1">+(('Annual- FS '!E74)/'Annual- FS '!E17)*365</f>
        <v>-2.9710099291014936E-14</v>
      </c>
      <c r="E57" s="46">
        <f ca="1">+(('Annual- FS '!F74)/'Annual- FS '!F17)*365</f>
        <v>-6.9110787557343254E-14</v>
      </c>
      <c r="F57" s="46">
        <f ca="1">+(('Annual- FS '!G74)/'Annual- FS '!G17)*365</f>
        <v>-9.4119749591712734E-14</v>
      </c>
      <c r="G57" s="46">
        <f ca="1">+(('Annual- FS '!H74)/'Annual- FS '!H17)*365</f>
        <v>-1.0820275421756875E-13</v>
      </c>
      <c r="I57" s="289"/>
      <c r="J57" s="150"/>
      <c r="K57" s="151"/>
      <c r="L57" s="151"/>
    </row>
    <row r="58" spans="1:23" ht="14.25" customHeight="1" x14ac:dyDescent="0.15">
      <c r="A58" s="21" t="s">
        <v>196</v>
      </c>
      <c r="B58" s="3" t="s">
        <v>193</v>
      </c>
      <c r="C58" s="46">
        <f ca="1">-(('Annual- FS '!D87))/(SUM('Annual- FS '!D43:D53))*365</f>
        <v>84.960517982849751</v>
      </c>
      <c r="D58" s="46">
        <f ca="1">-(('Annual- FS '!E87))/(SUM('Annual- FS '!E43:E53))*365</f>
        <v>63.939835845620173</v>
      </c>
      <c r="E58" s="46">
        <f ca="1">-(('Annual- FS '!F87))/(SUM('Annual- FS '!F43:F53))*365</f>
        <v>63.939835845620053</v>
      </c>
      <c r="F58" s="46">
        <f ca="1">-(('Annual- FS '!G87))/(SUM('Annual- FS '!G43:G53))*365</f>
        <v>63.939835845620003</v>
      </c>
      <c r="G58" s="46">
        <f ca="1">-(('Annual- FS '!H87))/(SUM('Annual- FS '!H43:H53))*365</f>
        <v>63.93983584561996</v>
      </c>
      <c r="I58" s="289"/>
      <c r="J58" s="150"/>
      <c r="K58" s="151"/>
      <c r="L58" s="151"/>
    </row>
    <row r="59" spans="1:23" ht="14.25" customHeight="1" x14ac:dyDescent="0.15">
      <c r="A59" s="6" t="s">
        <v>197</v>
      </c>
      <c r="I59" s="289"/>
      <c r="J59" s="150"/>
      <c r="K59" s="151"/>
      <c r="L59" s="151"/>
    </row>
    <row r="60" spans="1:23" ht="14.25" customHeight="1" x14ac:dyDescent="0.15">
      <c r="A60" s="3" t="s">
        <v>198</v>
      </c>
      <c r="B60" s="176" t="str">
        <f>currency</f>
        <v>EUR</v>
      </c>
      <c r="C60" s="177">
        <f ca="1">C45+C46</f>
        <v>-6262.2318294769921</v>
      </c>
      <c r="D60" s="177">
        <f ca="1">D45+D46</f>
        <v>1216.67926115612</v>
      </c>
      <c r="E60" s="177">
        <f ca="1">E45+E46</f>
        <v>1249.3189951351562</v>
      </c>
      <c r="F60" s="177">
        <f ca="1">F45+F46</f>
        <v>1282.8726416656048</v>
      </c>
      <c r="G60" s="177">
        <f ca="1">G45+G46</f>
        <v>1317.3657902989071</v>
      </c>
      <c r="I60" s="289"/>
      <c r="J60" s="150"/>
      <c r="K60" s="151"/>
      <c r="L60" s="151"/>
    </row>
    <row r="61" spans="1:23" ht="14.25" customHeight="1" x14ac:dyDescent="0.15">
      <c r="A61" s="6" t="s">
        <v>199</v>
      </c>
      <c r="B61" s="6"/>
      <c r="I61" s="289"/>
      <c r="J61" s="150"/>
      <c r="K61" s="151"/>
      <c r="L61" s="151"/>
    </row>
    <row r="62" spans="1:23" ht="14.25" customHeight="1" x14ac:dyDescent="0.15">
      <c r="A62" s="3" t="s">
        <v>200</v>
      </c>
      <c r="C62" s="178">
        <f ca="1">-(C9+C12)/C8</f>
        <v>0.26520885353034362</v>
      </c>
      <c r="D62" s="178">
        <f ca="1">-(D9+D12)/D8</f>
        <v>0.29144564305528253</v>
      </c>
      <c r="E62" s="178">
        <f ca="1">-(E9+E12)/E8</f>
        <v>0.29144564305528253</v>
      </c>
      <c r="F62" s="178">
        <f ca="1">-(F9+F12)/F8</f>
        <v>0.29144564305528253</v>
      </c>
      <c r="G62" s="178">
        <f ca="1">-(G9+G12)/G8</f>
        <v>0.29144564305528253</v>
      </c>
      <c r="I62" s="289"/>
      <c r="J62" s="150"/>
      <c r="K62" s="151"/>
      <c r="L62" s="151"/>
    </row>
    <row r="63" spans="1:23" ht="14.25" customHeight="1" x14ac:dyDescent="0.15">
      <c r="A63" s="3" t="s">
        <v>201</v>
      </c>
      <c r="C63" s="178">
        <f ca="1">+C25</f>
        <v>308.63936086720508</v>
      </c>
      <c r="D63" s="178">
        <f ca="1">+D25</f>
        <v>346.4385946434125</v>
      </c>
      <c r="E63" s="178">
        <f ca="1">+E25</f>
        <v>356.13887529342747</v>
      </c>
      <c r="F63" s="178">
        <f ca="1">+F25</f>
        <v>366.11076380164292</v>
      </c>
      <c r="G63" s="178">
        <f ca="1">+G25</f>
        <v>376.36186518808836</v>
      </c>
      <c r="I63" s="289"/>
      <c r="J63" s="150"/>
      <c r="K63" s="151"/>
      <c r="L63" s="151"/>
    </row>
    <row r="64" spans="1:23" ht="14.25" customHeight="1" x14ac:dyDescent="0.15">
      <c r="A64" s="3" t="s">
        <v>202</v>
      </c>
      <c r="C64" s="178">
        <f ca="1">+C19/C8</f>
        <v>0.6156674876264786</v>
      </c>
      <c r="D64" s="178">
        <f ca="1">+D19/D8</f>
        <v>0.59163745228014197</v>
      </c>
      <c r="E64" s="178">
        <f ca="1">+E19/E8</f>
        <v>0.59096213022928357</v>
      </c>
      <c r="F64" s="178">
        <f ca="1">+F19/F8</f>
        <v>0.59030520216424653</v>
      </c>
      <c r="G64" s="178">
        <f ca="1">+G19/G8</f>
        <v>0.58966616708152553</v>
      </c>
      <c r="I64" s="289"/>
      <c r="J64" s="150"/>
      <c r="K64" s="151"/>
      <c r="L64" s="151"/>
    </row>
    <row r="65" spans="1:23" ht="14.25" customHeight="1" x14ac:dyDescent="0.15">
      <c r="A65" s="27" t="s">
        <v>203</v>
      </c>
      <c r="I65" s="289"/>
      <c r="J65" s="150"/>
      <c r="K65" s="151"/>
      <c r="L65" s="151"/>
    </row>
    <row r="66" spans="1:23" ht="14.25" customHeight="1" x14ac:dyDescent="0.15">
      <c r="A66" s="27" t="s">
        <v>204</v>
      </c>
      <c r="I66" s="289"/>
      <c r="J66" s="150"/>
      <c r="K66" s="151"/>
      <c r="L66" s="151"/>
    </row>
    <row r="67" spans="1:23" ht="14.25" customHeight="1" x14ac:dyDescent="0.15">
      <c r="A67" s="27" t="s">
        <v>205</v>
      </c>
      <c r="I67" s="289"/>
      <c r="J67" s="150"/>
      <c r="K67" s="151"/>
      <c r="L67" s="151"/>
    </row>
    <row r="68" spans="1:23" ht="14.25" customHeight="1" x14ac:dyDescent="0.15">
      <c r="I68" s="289"/>
      <c r="J68" s="150"/>
      <c r="K68" s="151"/>
      <c r="L68" s="151"/>
    </row>
    <row r="69" spans="1:23" ht="14.25" customHeight="1" x14ac:dyDescent="0.15">
      <c r="I69" s="289"/>
      <c r="J69" s="150"/>
      <c r="K69" s="151"/>
      <c r="L69" s="151"/>
    </row>
    <row r="70" spans="1:23" ht="14.25" customHeight="1" x14ac:dyDescent="0.15">
      <c r="A70" s="789"/>
      <c r="B70" s="789"/>
      <c r="C70" s="789"/>
      <c r="D70" s="789"/>
      <c r="E70" s="789"/>
      <c r="F70" s="789"/>
      <c r="G70" s="789"/>
      <c r="H70" s="789"/>
      <c r="I70" s="789"/>
      <c r="J70" s="789"/>
      <c r="K70" s="789"/>
      <c r="L70" s="789"/>
      <c r="M70" s="789"/>
      <c r="N70" s="789"/>
      <c r="O70" s="789"/>
      <c r="P70" s="789"/>
      <c r="Q70" s="789"/>
      <c r="R70" s="789"/>
      <c r="S70" s="789"/>
      <c r="T70" s="789"/>
      <c r="U70" s="789"/>
      <c r="V70" s="789"/>
      <c r="W70" s="789"/>
    </row>
    <row r="71" spans="1:23" ht="14.25" customHeight="1" x14ac:dyDescent="0.15"/>
    <row r="72" spans="1:23" ht="14.25" customHeight="1" x14ac:dyDescent="0.15"/>
    <row r="73" spans="1:23" ht="14.25" customHeight="1" x14ac:dyDescent="0.15"/>
    <row r="74" spans="1:23" ht="14.25" customHeight="1" x14ac:dyDescent="0.15">
      <c r="A74" s="155" t="s">
        <v>251</v>
      </c>
      <c r="B74" s="155"/>
    </row>
    <row r="75" spans="1:23" ht="14.25" customHeight="1" outlineLevel="1" x14ac:dyDescent="0.15">
      <c r="A75" s="3" t="s">
        <v>319</v>
      </c>
    </row>
    <row r="76" spans="1:23" ht="14.25" customHeight="1" outlineLevel="1" x14ac:dyDescent="0.15">
      <c r="A76" s="3" t="s">
        <v>320</v>
      </c>
      <c r="B76" s="89">
        <f>+SUMIFS(Input!$E$25:$E$46,Input!$G$25:$G$46,"PPE")</f>
        <v>63000</v>
      </c>
    </row>
    <row r="77" spans="1:23" ht="14.25" customHeight="1" outlineLevel="1" x14ac:dyDescent="0.15">
      <c r="A77" s="3" t="s">
        <v>322</v>
      </c>
      <c r="B77" s="89">
        <f>+Input!E55-B76</f>
        <v>7338100</v>
      </c>
    </row>
    <row r="78" spans="1:23" ht="14.25" customHeight="1" outlineLevel="1" x14ac:dyDescent="0.15">
      <c r="A78" s="3" t="str">
        <f>+Input!C60</f>
        <v>Emergency Fund</v>
      </c>
      <c r="B78" s="89">
        <f>+Input!E60</f>
        <v>50000</v>
      </c>
    </row>
    <row r="79" spans="1:23" ht="14.25" customHeight="1" outlineLevel="1" x14ac:dyDescent="0.15">
      <c r="A79" s="3" t="str">
        <f>+Input!C65</f>
        <v>Legal and Consulting Fees</v>
      </c>
      <c r="B79" s="89">
        <f>InventInitBalance</f>
        <v>5000</v>
      </c>
    </row>
    <row r="80" spans="1:23" ht="14.25" customHeight="1" outlineLevel="1" x14ac:dyDescent="0.15">
      <c r="A80" s="3" t="str">
        <f>+Input!C62</f>
        <v>Staffing and Training Costs</v>
      </c>
      <c r="B80" s="89">
        <f>+Input!E62</f>
        <v>20000</v>
      </c>
    </row>
    <row r="81" spans="1:24" ht="14.25" customHeight="1" outlineLevel="1" x14ac:dyDescent="0.15">
      <c r="A81" s="3" t="s">
        <v>321</v>
      </c>
      <c r="B81" s="89">
        <f>+Input!E70-SUM(B78:B80)</f>
        <v>17070</v>
      </c>
    </row>
    <row r="82" spans="1:24" ht="14.25" customHeight="1" outlineLevel="1" x14ac:dyDescent="0.15"/>
    <row r="83" spans="1:24" ht="14.25" customHeight="1" outlineLevel="1" x14ac:dyDescent="0.15">
      <c r="A83" s="3" t="s">
        <v>325</v>
      </c>
    </row>
    <row r="84" spans="1:24" ht="14.25" customHeight="1" outlineLevel="1" x14ac:dyDescent="0.15">
      <c r="A84" s="3" t="str">
        <f>+Input!C74</f>
        <v>Loan</v>
      </c>
      <c r="B84" s="89">
        <f>+Input!E74</f>
        <v>0</v>
      </c>
    </row>
    <row r="85" spans="1:24" ht="14.25" customHeight="1" outlineLevel="1" x14ac:dyDescent="0.15">
      <c r="A85" s="3" t="str">
        <f>+Input!C75</f>
        <v>Equity</v>
      </c>
      <c r="B85" s="89">
        <f>+Input!E75</f>
        <v>7493170</v>
      </c>
    </row>
    <row r="86" spans="1:24" ht="14.25" customHeight="1" outlineLevel="1" x14ac:dyDescent="0.15">
      <c r="B86" s="89"/>
    </row>
    <row r="87" spans="1:24" ht="14.25" customHeight="1" outlineLevel="1" x14ac:dyDescent="0.15">
      <c r="B87" s="792">
        <f>+'Mo- FS'!D11</f>
        <v>45688</v>
      </c>
      <c r="C87" s="792">
        <f>+'Mo- FS'!E11</f>
        <v>45716</v>
      </c>
      <c r="D87" s="792">
        <f>+'Mo- FS'!F11</f>
        <v>45747</v>
      </c>
      <c r="E87" s="792">
        <f>+'Mo- FS'!G11</f>
        <v>45777</v>
      </c>
      <c r="F87" s="792">
        <f>+'Mo- FS'!H11</f>
        <v>45808</v>
      </c>
      <c r="G87" s="792">
        <f>+'Mo- FS'!I11</f>
        <v>45838</v>
      </c>
      <c r="H87" s="792">
        <f>+'Mo- FS'!J11</f>
        <v>45869</v>
      </c>
      <c r="I87" s="792">
        <f>+'Mo- FS'!K11</f>
        <v>45900</v>
      </c>
      <c r="J87" s="792">
        <f>+'Mo- FS'!L11</f>
        <v>45930</v>
      </c>
      <c r="K87" s="792">
        <f>+'Mo- FS'!M11</f>
        <v>45961</v>
      </c>
      <c r="L87" s="792">
        <f>+'Mo- FS'!N11</f>
        <v>45991</v>
      </c>
      <c r="M87" s="792">
        <f>+'Mo- FS'!O11</f>
        <v>46022</v>
      </c>
      <c r="N87" s="792">
        <f>+'Mo- FS'!P11</f>
        <v>46053</v>
      </c>
      <c r="O87" s="792">
        <f>+'Mo- FS'!Q11</f>
        <v>46081</v>
      </c>
      <c r="P87" s="792">
        <f>+'Mo- FS'!R11</f>
        <v>46112</v>
      </c>
      <c r="Q87" s="792">
        <f>+'Mo- FS'!S11</f>
        <v>46142</v>
      </c>
      <c r="R87" s="792">
        <f>+'Mo- FS'!T11</f>
        <v>46173</v>
      </c>
      <c r="S87" s="792">
        <f>+'Mo- FS'!U11</f>
        <v>46203</v>
      </c>
      <c r="T87" s="792">
        <f>+'Mo- FS'!V11</f>
        <v>46234</v>
      </c>
      <c r="U87" s="792">
        <f>+'Mo- FS'!W11</f>
        <v>46265</v>
      </c>
      <c r="V87" s="792">
        <f>+'Mo- FS'!X11</f>
        <v>46295</v>
      </c>
      <c r="W87" s="792">
        <f>+'Mo- FS'!Y11</f>
        <v>46326</v>
      </c>
      <c r="X87" s="792">
        <f>+'Mo- FS'!Z11</f>
        <v>46356</v>
      </c>
    </row>
    <row r="88" spans="1:24" ht="14.25" customHeight="1" outlineLevel="1" x14ac:dyDescent="0.15">
      <c r="A88" s="3" t="s">
        <v>531</v>
      </c>
      <c r="B88" s="89">
        <f ca="1">+'Mo- FS'!D84/VLOOKUP($B$5,Names!$B$32:$C$36,2,0)</f>
        <v>-7401.1</v>
      </c>
      <c r="C88" s="89">
        <f ca="1">+'Mo- FS'!E84/VLOOKUP($B$5,Names!$B$32:$C$36,2,0)</f>
        <v>-7401.1</v>
      </c>
      <c r="D88" s="89">
        <f ca="1">+'Mo- FS'!F84/VLOOKUP($B$5,Names!$B$32:$C$36,2,0)</f>
        <v>-7401.1</v>
      </c>
      <c r="E88" s="89">
        <f ca="1">+'Mo- FS'!G84/VLOOKUP($B$5,Names!$B$32:$C$36,2,0)</f>
        <v>194.26793930436486</v>
      </c>
      <c r="F88" s="89">
        <f ca="1">+'Mo- FS'!H84/VLOOKUP($B$5,Names!$B$32:$C$36,2,0)</f>
        <v>324.65205479147949</v>
      </c>
      <c r="G88" s="89">
        <f ca="1">+'Mo- FS'!I84/VLOOKUP($B$5,Names!$B$32:$C$36,2,0)</f>
        <v>461.35440266305335</v>
      </c>
      <c r="H88" s="89">
        <f ca="1">+'Mo- FS'!J84/VLOOKUP($B$5,Names!$B$32:$C$36,2,0)</f>
        <v>634.30313945399769</v>
      </c>
      <c r="I88" s="89">
        <f ca="1">+'Mo- FS'!K84/VLOOKUP($B$5,Names!$B$32:$C$36,2,0)</f>
        <v>820.29518803799738</v>
      </c>
      <c r="J88" s="89">
        <f ca="1">+'Mo- FS'!L84/VLOOKUP($B$5,Names!$B$32:$C$36,2,0)</f>
        <v>981.52905050437869</v>
      </c>
      <c r="K88" s="89">
        <f ca="1">+'Mo- FS'!M84/VLOOKUP($B$5,Names!$B$32:$C$36,2,0)</f>
        <v>1114.4819397268661</v>
      </c>
      <c r="L88" s="89">
        <f ca="1">+'Mo- FS'!N84/VLOOKUP($B$5,Names!$B$32:$C$36,2,0)</f>
        <v>1217.6368891956308</v>
      </c>
      <c r="M88" s="89">
        <f ca="1">+'Mo- FS'!O84/VLOOKUP($B$5,Names!$B$32:$C$36,2,0)</f>
        <v>1230.938170523008</v>
      </c>
      <c r="N88" s="89">
        <f ca="1">+'Mo- FS'!P84/VLOOKUP($B$5,Names!$B$32:$C$36,2,0)</f>
        <v>1205.2595170685813</v>
      </c>
      <c r="O88" s="89">
        <f ca="1">+'Mo- FS'!Q84/VLOOKUP($B$5,Names!$B$32:$C$36,2,0)</f>
        <v>1180.3287368210658</v>
      </c>
      <c r="P88" s="89">
        <f ca="1">+'Mo- FS'!R84/VLOOKUP($B$5,Names!$B$32:$C$36,2,0)</f>
        <v>1270.4687433297504</v>
      </c>
      <c r="Q88" s="89">
        <f ca="1">+'Mo- FS'!S84/VLOOKUP($B$5,Names!$B$32:$C$36,2,0)</f>
        <v>1387.2850234089285</v>
      </c>
      <c r="R88" s="89">
        <f ca="1">+'Mo- FS'!T84/VLOOKUP($B$5,Names!$B$32:$C$36,2,0)</f>
        <v>1517.4979812720812</v>
      </c>
      <c r="S88" s="89">
        <f ca="1">+'Mo- FS'!U84/VLOOKUP($B$5,Names!$B$32:$C$36,2,0)</f>
        <v>1657.1989609857626</v>
      </c>
      <c r="T88" s="89">
        <f ca="1">+'Mo- FS'!V84/VLOOKUP($B$5,Names!$B$32:$C$36,2,0)</f>
        <v>1834.8713219624087</v>
      </c>
      <c r="U88" s="89">
        <f ca="1">+'Mo- FS'!W84/VLOOKUP($B$5,Names!$B$32:$C$36,2,0)</f>
        <v>2025.9522074623158</v>
      </c>
      <c r="V88" s="89">
        <f ca="1">+'Mo- FS'!X84/VLOOKUP($B$5,Names!$B$32:$C$36,2,0)</f>
        <v>2191.5816776333113</v>
      </c>
      <c r="W88" s="89">
        <f ca="1">+'Mo- FS'!Y84/VLOOKUP($B$5,Names!$B$32:$C$36,2,0)</f>
        <v>2328.138307309584</v>
      </c>
      <c r="X88" s="89">
        <f ca="1">+'Mo- FS'!Z84/VLOOKUP($B$5,Names!$B$32:$C$36,2,0)</f>
        <v>2434.0626549190292</v>
      </c>
    </row>
    <row r="89" spans="1:24" ht="14.25" customHeight="1" outlineLevel="1" x14ac:dyDescent="0.15">
      <c r="B89" s="89"/>
    </row>
    <row r="90" spans="1:24" ht="14.25" customHeight="1" x14ac:dyDescent="0.15"/>
    <row r="91" spans="1:24" ht="14.25" customHeight="1" x14ac:dyDescent="0.15"/>
    <row r="92" spans="1:24" ht="14.25" customHeight="1" x14ac:dyDescent="0.15"/>
    <row r="93" spans="1:24" ht="14.25" customHeight="1" x14ac:dyDescent="0.15"/>
    <row r="94" spans="1:24" ht="14.25" customHeight="1" x14ac:dyDescent="0.15"/>
    <row r="95" spans="1:24" ht="14.25" customHeight="1" x14ac:dyDescent="0.15"/>
    <row r="96" spans="1:24" ht="14.25" customHeight="1" x14ac:dyDescent="0.15"/>
    <row r="97" ht="14.25" customHeight="1" x14ac:dyDescent="0.15"/>
    <row r="98" ht="14.25" customHeight="1" x14ac:dyDescent="0.15"/>
    <row r="99" ht="14.25" customHeight="1" x14ac:dyDescent="0.15"/>
    <row r="100" ht="14.25" customHeight="1" x14ac:dyDescent="0.15"/>
    <row r="101" ht="14.25" customHeight="1" x14ac:dyDescent="0.15"/>
    <row r="102" ht="14.2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25" customHeight="1" x14ac:dyDescent="0.15"/>
    <row r="112"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row r="256" ht="14.25" customHeight="1" x14ac:dyDescent="0.15"/>
    <row r="257" ht="14.25" customHeight="1" x14ac:dyDescent="0.15"/>
    <row r="258" ht="14.25" customHeight="1" x14ac:dyDescent="0.15"/>
    <row r="259" ht="14.25" customHeight="1" x14ac:dyDescent="0.15"/>
    <row r="260" ht="14.25" customHeight="1" x14ac:dyDescent="0.15"/>
    <row r="261" ht="14.25" customHeight="1" x14ac:dyDescent="0.15"/>
    <row r="262" ht="14.25" customHeight="1" x14ac:dyDescent="0.15"/>
    <row r="263" ht="14.25" customHeight="1" x14ac:dyDescent="0.15"/>
    <row r="264" ht="14.25" customHeight="1" x14ac:dyDescent="0.15"/>
    <row r="265" ht="14.25" customHeight="1" x14ac:dyDescent="0.15"/>
    <row r="266" ht="14.25" customHeight="1" x14ac:dyDescent="0.15"/>
    <row r="267" ht="14.25" customHeight="1" x14ac:dyDescent="0.15"/>
    <row r="268" ht="14.25" customHeight="1" x14ac:dyDescent="0.15"/>
    <row r="269" ht="14.25" customHeight="1" x14ac:dyDescent="0.15"/>
    <row r="270" ht="14.25" customHeight="1" x14ac:dyDescent="0.15"/>
    <row r="271" ht="14.25" customHeight="1" x14ac:dyDescent="0.15"/>
    <row r="272" ht="14.25" customHeight="1" x14ac:dyDescent="0.15"/>
    <row r="273" ht="14.25" customHeight="1" x14ac:dyDescent="0.15"/>
    <row r="274" ht="14.25" customHeight="1" x14ac:dyDescent="0.15"/>
    <row r="275" ht="14.25" customHeight="1" x14ac:dyDescent="0.15"/>
    <row r="276" ht="14.25" customHeight="1" x14ac:dyDescent="0.15"/>
    <row r="277" ht="14.25" customHeight="1" x14ac:dyDescent="0.15"/>
    <row r="278" ht="14.25" customHeight="1" x14ac:dyDescent="0.15"/>
    <row r="279" ht="14.25" customHeight="1" x14ac:dyDescent="0.15"/>
    <row r="280" ht="14.25" customHeight="1" x14ac:dyDescent="0.15"/>
    <row r="281" ht="14.25" customHeight="1" x14ac:dyDescent="0.15"/>
    <row r="282" ht="14.25" customHeight="1" x14ac:dyDescent="0.15"/>
    <row r="283" ht="14.25" customHeight="1" x14ac:dyDescent="0.15"/>
    <row r="284" ht="14.25" customHeight="1" x14ac:dyDescent="0.15"/>
    <row r="285" ht="14.25" customHeight="1" x14ac:dyDescent="0.15"/>
    <row r="286" ht="14.25" customHeight="1" x14ac:dyDescent="0.15"/>
    <row r="287" ht="14.25" customHeight="1" x14ac:dyDescent="0.15"/>
    <row r="288" ht="14.25" customHeight="1" x14ac:dyDescent="0.15"/>
    <row r="289" ht="14.25" customHeight="1" x14ac:dyDescent="0.15"/>
    <row r="290" ht="14.25" customHeight="1" x14ac:dyDescent="0.15"/>
    <row r="291" ht="14.25" customHeight="1" x14ac:dyDescent="0.15"/>
    <row r="292" ht="14.25" customHeight="1" x14ac:dyDescent="0.15"/>
    <row r="293" ht="14.25" customHeight="1" x14ac:dyDescent="0.15"/>
    <row r="294" ht="14.25" customHeight="1" x14ac:dyDescent="0.15"/>
    <row r="295" ht="14.25" customHeight="1" x14ac:dyDescent="0.15"/>
    <row r="296" ht="14.25" customHeight="1" x14ac:dyDescent="0.15"/>
    <row r="297" ht="14.25" customHeight="1" x14ac:dyDescent="0.15"/>
    <row r="298" ht="14.25" customHeight="1" x14ac:dyDescent="0.15"/>
    <row r="299" ht="14.25" customHeight="1" x14ac:dyDescent="0.15"/>
    <row r="300" ht="14.25" customHeight="1" x14ac:dyDescent="0.15"/>
    <row r="301" ht="14.25" customHeight="1" x14ac:dyDescent="0.15"/>
    <row r="302" ht="14.25" customHeight="1" x14ac:dyDescent="0.15"/>
    <row r="303" ht="14.25" customHeight="1" x14ac:dyDescent="0.15"/>
    <row r="304" ht="14.25" customHeight="1" x14ac:dyDescent="0.15"/>
    <row r="305" ht="14.25" customHeight="1" x14ac:dyDescent="0.15"/>
    <row r="306" ht="14.25" customHeight="1" x14ac:dyDescent="0.15"/>
    <row r="307" ht="14.25" customHeight="1" x14ac:dyDescent="0.15"/>
    <row r="308" ht="14.25" customHeight="1" x14ac:dyDescent="0.15"/>
    <row r="309" ht="14.25" customHeight="1" x14ac:dyDescent="0.15"/>
    <row r="310" ht="14.25" customHeight="1" x14ac:dyDescent="0.15"/>
    <row r="311" ht="14.25" customHeight="1" x14ac:dyDescent="0.15"/>
    <row r="312" ht="14.25" customHeight="1" x14ac:dyDescent="0.15"/>
    <row r="313" ht="14.25" customHeight="1" x14ac:dyDescent="0.15"/>
    <row r="314" ht="14.25" customHeight="1" x14ac:dyDescent="0.15"/>
    <row r="315" ht="14.25" customHeight="1" x14ac:dyDescent="0.15"/>
    <row r="316" ht="14.25" customHeight="1" x14ac:dyDescent="0.15"/>
    <row r="317" ht="14.25" customHeight="1" x14ac:dyDescent="0.15"/>
    <row r="318" ht="14.25" customHeight="1" x14ac:dyDescent="0.15"/>
    <row r="319" ht="14.25" customHeight="1" x14ac:dyDescent="0.15"/>
    <row r="320" ht="14.25" customHeight="1" x14ac:dyDescent="0.15"/>
    <row r="321" ht="14.25" customHeight="1" x14ac:dyDescent="0.15"/>
    <row r="322" ht="14.25" customHeight="1" x14ac:dyDescent="0.15"/>
    <row r="323" ht="14.25" customHeight="1" x14ac:dyDescent="0.15"/>
    <row r="324" ht="14.25" customHeight="1" x14ac:dyDescent="0.15"/>
    <row r="325" ht="14.25" customHeight="1" x14ac:dyDescent="0.15"/>
    <row r="326" ht="14.25" customHeight="1" x14ac:dyDescent="0.15"/>
    <row r="327" ht="14.25" customHeight="1" x14ac:dyDescent="0.15"/>
    <row r="328" ht="14.25" customHeight="1" x14ac:dyDescent="0.15"/>
    <row r="329" ht="14.25" customHeight="1" x14ac:dyDescent="0.15"/>
    <row r="330" ht="14.25" customHeight="1" x14ac:dyDescent="0.15"/>
    <row r="331" ht="14.25" customHeight="1" x14ac:dyDescent="0.15"/>
    <row r="332" ht="14.25" customHeight="1" x14ac:dyDescent="0.15"/>
    <row r="333" ht="14.25" customHeight="1" x14ac:dyDescent="0.15"/>
    <row r="334" ht="14.25" customHeight="1" x14ac:dyDescent="0.15"/>
    <row r="335" ht="14.25" customHeight="1" x14ac:dyDescent="0.15"/>
    <row r="336" ht="14.25" customHeight="1" x14ac:dyDescent="0.15"/>
    <row r="337" ht="14.25" customHeight="1" x14ac:dyDescent="0.15"/>
    <row r="338" ht="14.25" customHeight="1" x14ac:dyDescent="0.15"/>
    <row r="339" ht="14.25" customHeight="1" x14ac:dyDescent="0.15"/>
    <row r="340" ht="14.25" customHeight="1" x14ac:dyDescent="0.15"/>
    <row r="341" ht="14.25" customHeight="1" x14ac:dyDescent="0.15"/>
    <row r="342" ht="14.25" customHeight="1" x14ac:dyDescent="0.15"/>
    <row r="343" ht="14.25" customHeight="1" x14ac:dyDescent="0.15"/>
    <row r="344" ht="14.25" customHeight="1" x14ac:dyDescent="0.15"/>
    <row r="345" ht="14.25" customHeight="1" x14ac:dyDescent="0.15"/>
    <row r="346" ht="14.25" customHeight="1" x14ac:dyDescent="0.15"/>
    <row r="347" ht="14.25" customHeight="1" x14ac:dyDescent="0.15"/>
    <row r="348" ht="14.25" customHeight="1" x14ac:dyDescent="0.15"/>
    <row r="349" ht="14.25" customHeight="1" x14ac:dyDescent="0.15"/>
    <row r="350" ht="14.25" customHeight="1" x14ac:dyDescent="0.15"/>
    <row r="351" ht="14.25" customHeight="1" x14ac:dyDescent="0.15"/>
    <row r="352" ht="14.25" customHeight="1" x14ac:dyDescent="0.15"/>
    <row r="353" ht="14.25" customHeight="1" x14ac:dyDescent="0.15"/>
    <row r="354" ht="14.25" customHeight="1" x14ac:dyDescent="0.15"/>
    <row r="355" ht="14.25" customHeight="1" x14ac:dyDescent="0.15"/>
    <row r="356" ht="14.25" customHeight="1" x14ac:dyDescent="0.15"/>
    <row r="357" ht="14.25" customHeight="1" x14ac:dyDescent="0.15"/>
    <row r="358" ht="14.25" customHeight="1" x14ac:dyDescent="0.15"/>
    <row r="359" ht="14.25" customHeight="1" x14ac:dyDescent="0.15"/>
    <row r="360" ht="14.25" customHeight="1" x14ac:dyDescent="0.15"/>
    <row r="361" ht="14.25" customHeight="1" x14ac:dyDescent="0.15"/>
    <row r="362" ht="14.25" customHeight="1" x14ac:dyDescent="0.15"/>
    <row r="363" ht="14.25" customHeight="1" x14ac:dyDescent="0.15"/>
    <row r="364" ht="14.25" customHeight="1" x14ac:dyDescent="0.15"/>
    <row r="365" ht="14.25" customHeight="1" x14ac:dyDescent="0.15"/>
    <row r="366" ht="14.25" customHeight="1" x14ac:dyDescent="0.15"/>
    <row r="367" ht="14.25" customHeight="1" x14ac:dyDescent="0.15"/>
    <row r="368" ht="14.25" customHeight="1" x14ac:dyDescent="0.15"/>
    <row r="369" ht="14.25" customHeight="1" x14ac:dyDescent="0.15"/>
    <row r="370" ht="14.25" customHeight="1" x14ac:dyDescent="0.15"/>
    <row r="371" ht="14.25" customHeight="1" x14ac:dyDescent="0.15"/>
    <row r="372" ht="14.25" customHeight="1" x14ac:dyDescent="0.15"/>
    <row r="373" ht="14.25" customHeight="1" x14ac:dyDescent="0.15"/>
    <row r="374" ht="14.25" customHeight="1" x14ac:dyDescent="0.15"/>
    <row r="375" ht="14.25" customHeight="1" x14ac:dyDescent="0.15"/>
    <row r="376" ht="14.25" customHeight="1" x14ac:dyDescent="0.15"/>
    <row r="377" ht="14.25" customHeight="1" x14ac:dyDescent="0.15"/>
    <row r="378" ht="14.25" customHeight="1" x14ac:dyDescent="0.15"/>
    <row r="379" ht="14.25" customHeight="1" x14ac:dyDescent="0.15"/>
    <row r="380" ht="14.25" customHeight="1" x14ac:dyDescent="0.15"/>
    <row r="381" ht="14.25" customHeight="1" x14ac:dyDescent="0.15"/>
    <row r="382" ht="14.25" customHeight="1" x14ac:dyDescent="0.15"/>
    <row r="383" ht="14.25" customHeight="1" x14ac:dyDescent="0.15"/>
    <row r="384" ht="14.25" customHeight="1" x14ac:dyDescent="0.15"/>
    <row r="385" ht="14.25" customHeight="1" x14ac:dyDescent="0.15"/>
    <row r="386" ht="14.25" customHeight="1" x14ac:dyDescent="0.15"/>
    <row r="387" ht="14.25" customHeight="1" x14ac:dyDescent="0.15"/>
    <row r="388" ht="14.25" customHeight="1" x14ac:dyDescent="0.15"/>
    <row r="389" ht="14.25" customHeight="1" x14ac:dyDescent="0.15"/>
    <row r="390" ht="14.25" customHeight="1" x14ac:dyDescent="0.15"/>
    <row r="391" ht="14.25" customHeight="1" x14ac:dyDescent="0.15"/>
    <row r="392" ht="14.25" customHeight="1" x14ac:dyDescent="0.15"/>
    <row r="393" ht="14.25" customHeight="1" x14ac:dyDescent="0.15"/>
    <row r="394" ht="14.25" customHeight="1" x14ac:dyDescent="0.15"/>
    <row r="395" ht="14.25" customHeight="1" x14ac:dyDescent="0.15"/>
    <row r="396" ht="14.25" customHeight="1" x14ac:dyDescent="0.15"/>
    <row r="397" ht="14.25" customHeight="1" x14ac:dyDescent="0.15"/>
    <row r="398" ht="14.25" customHeight="1" x14ac:dyDescent="0.15"/>
    <row r="399" ht="14.25" customHeight="1" x14ac:dyDescent="0.15"/>
    <row r="400" ht="14.25" customHeight="1" x14ac:dyDescent="0.15"/>
    <row r="401" ht="14.25" customHeight="1" x14ac:dyDescent="0.15"/>
    <row r="402" ht="14.25" customHeight="1" x14ac:dyDescent="0.15"/>
    <row r="403" ht="14.25" customHeight="1" x14ac:dyDescent="0.15"/>
    <row r="404" ht="14.25" customHeight="1" x14ac:dyDescent="0.15"/>
    <row r="405" ht="14.25" customHeight="1" x14ac:dyDescent="0.15"/>
    <row r="406" ht="14.25" customHeight="1" x14ac:dyDescent="0.15"/>
    <row r="407" ht="14.25" customHeight="1" x14ac:dyDescent="0.15"/>
    <row r="408" ht="14.25" customHeight="1" x14ac:dyDescent="0.15"/>
    <row r="409" ht="14.25" customHeight="1" x14ac:dyDescent="0.15"/>
    <row r="410" ht="14.25" customHeight="1" x14ac:dyDescent="0.15"/>
    <row r="411" ht="14.25" customHeight="1" x14ac:dyDescent="0.15"/>
    <row r="412" ht="14.25" customHeight="1" x14ac:dyDescent="0.15"/>
    <row r="413" ht="14.25" customHeight="1" x14ac:dyDescent="0.15"/>
    <row r="414" ht="14.25" customHeight="1" x14ac:dyDescent="0.15"/>
    <row r="415" ht="14.25" customHeight="1" x14ac:dyDescent="0.15"/>
    <row r="416" ht="14.25" customHeight="1" x14ac:dyDescent="0.15"/>
    <row r="417" ht="14.25" customHeight="1" x14ac:dyDescent="0.15"/>
    <row r="418" ht="14.25" customHeight="1" x14ac:dyDescent="0.15"/>
    <row r="419" ht="14.25" customHeight="1" x14ac:dyDescent="0.15"/>
    <row r="420" ht="14.25" customHeight="1" x14ac:dyDescent="0.15"/>
    <row r="421" ht="14.25" customHeight="1" x14ac:dyDescent="0.15"/>
    <row r="422" ht="14.25" customHeight="1" x14ac:dyDescent="0.15"/>
    <row r="423" ht="14.25" customHeight="1" x14ac:dyDescent="0.15"/>
    <row r="424" ht="14.25" customHeight="1" x14ac:dyDescent="0.15"/>
    <row r="425" ht="14.25" customHeight="1" x14ac:dyDescent="0.15"/>
    <row r="426" ht="14.25" customHeight="1" x14ac:dyDescent="0.15"/>
    <row r="427" ht="14.25" customHeight="1" x14ac:dyDescent="0.15"/>
    <row r="428" ht="14.25" customHeight="1" x14ac:dyDescent="0.15"/>
    <row r="429" ht="14.25" customHeight="1" x14ac:dyDescent="0.15"/>
    <row r="430" ht="14.25" customHeight="1" x14ac:dyDescent="0.15"/>
    <row r="431" ht="14.25" customHeight="1" x14ac:dyDescent="0.15"/>
    <row r="432" ht="14.25" customHeight="1" x14ac:dyDescent="0.15"/>
    <row r="433" ht="14.25" customHeight="1" x14ac:dyDescent="0.15"/>
    <row r="434" ht="14.25" customHeight="1" x14ac:dyDescent="0.15"/>
    <row r="435" ht="14.25" customHeight="1" x14ac:dyDescent="0.15"/>
    <row r="436" ht="14.25" customHeight="1" x14ac:dyDescent="0.15"/>
    <row r="437" ht="14.25" customHeight="1" x14ac:dyDescent="0.15"/>
    <row r="438" ht="14.25" customHeight="1" x14ac:dyDescent="0.15"/>
    <row r="439" ht="14.25" customHeight="1" x14ac:dyDescent="0.15"/>
    <row r="440" ht="14.25" customHeight="1" x14ac:dyDescent="0.15"/>
    <row r="441" ht="14.25" customHeight="1" x14ac:dyDescent="0.15"/>
    <row r="442" ht="14.25" customHeight="1" x14ac:dyDescent="0.15"/>
    <row r="443" ht="14.25" customHeight="1" x14ac:dyDescent="0.15"/>
    <row r="444" ht="14.25" customHeight="1" x14ac:dyDescent="0.15"/>
    <row r="445" ht="14.25" customHeight="1" x14ac:dyDescent="0.15"/>
    <row r="446" ht="14.25" customHeight="1" x14ac:dyDescent="0.15"/>
    <row r="447" ht="14.25" customHeight="1" x14ac:dyDescent="0.15"/>
    <row r="448" ht="14.25" customHeight="1" x14ac:dyDescent="0.15"/>
    <row r="449" ht="14.25" customHeight="1" x14ac:dyDescent="0.15"/>
    <row r="450" ht="14.25" customHeight="1" x14ac:dyDescent="0.15"/>
    <row r="451" ht="14.25" customHeight="1" x14ac:dyDescent="0.15"/>
    <row r="452" ht="14.25" customHeight="1" x14ac:dyDescent="0.15"/>
    <row r="453" ht="14.25" customHeight="1" x14ac:dyDescent="0.15"/>
    <row r="454" ht="14.25" customHeight="1" x14ac:dyDescent="0.15"/>
    <row r="455" ht="14.25" customHeight="1" x14ac:dyDescent="0.15"/>
    <row r="456" ht="14.25" customHeight="1" x14ac:dyDescent="0.15"/>
    <row r="457" ht="14.25" customHeight="1" x14ac:dyDescent="0.15"/>
    <row r="458" ht="14.25" customHeight="1" x14ac:dyDescent="0.15"/>
    <row r="459" ht="14.25" customHeight="1" x14ac:dyDescent="0.15"/>
    <row r="460" ht="14.25" customHeight="1" x14ac:dyDescent="0.15"/>
    <row r="461" ht="14.25" customHeight="1" x14ac:dyDescent="0.15"/>
    <row r="462" ht="14.25" customHeight="1" x14ac:dyDescent="0.15"/>
    <row r="463" ht="14.25" customHeight="1" x14ac:dyDescent="0.15"/>
    <row r="464" ht="14.25" customHeight="1" x14ac:dyDescent="0.15"/>
    <row r="465" ht="14.25" customHeight="1" x14ac:dyDescent="0.15"/>
    <row r="466" ht="14.25" customHeight="1" x14ac:dyDescent="0.15"/>
    <row r="467" ht="14.25" customHeight="1" x14ac:dyDescent="0.15"/>
    <row r="468" ht="14.25" customHeight="1" x14ac:dyDescent="0.15"/>
    <row r="469" ht="14.25" customHeight="1" x14ac:dyDescent="0.15"/>
    <row r="470" ht="14.25" customHeight="1" x14ac:dyDescent="0.15"/>
    <row r="471" ht="14.25" customHeight="1" x14ac:dyDescent="0.15"/>
    <row r="472" ht="14.25" customHeight="1" x14ac:dyDescent="0.15"/>
    <row r="473" ht="14.25" customHeight="1" x14ac:dyDescent="0.15"/>
    <row r="474" ht="14.25" customHeight="1" x14ac:dyDescent="0.15"/>
    <row r="475" ht="14.25" customHeight="1" x14ac:dyDescent="0.15"/>
    <row r="476" ht="14.25" customHeight="1" x14ac:dyDescent="0.15"/>
    <row r="477" ht="14.25" customHeight="1" x14ac:dyDescent="0.15"/>
    <row r="478" ht="14.25" customHeight="1" x14ac:dyDescent="0.15"/>
    <row r="479" ht="14.25" customHeight="1" x14ac:dyDescent="0.15"/>
    <row r="480" ht="14.25" customHeight="1" x14ac:dyDescent="0.15"/>
    <row r="481" ht="14.25" customHeight="1" x14ac:dyDescent="0.15"/>
    <row r="482" ht="14.25" customHeight="1" x14ac:dyDescent="0.15"/>
    <row r="483" ht="14.25" customHeight="1" x14ac:dyDescent="0.15"/>
    <row r="484" ht="14.25" customHeight="1" x14ac:dyDescent="0.15"/>
    <row r="485" ht="14.25" customHeight="1" x14ac:dyDescent="0.15"/>
    <row r="486" ht="14.25" customHeight="1" x14ac:dyDescent="0.15"/>
    <row r="487" ht="14.25" customHeight="1" x14ac:dyDescent="0.15"/>
    <row r="488" ht="14.25" customHeight="1" x14ac:dyDescent="0.15"/>
    <row r="489" ht="14.25" customHeight="1" x14ac:dyDescent="0.15"/>
    <row r="490" ht="14.25" customHeight="1" x14ac:dyDescent="0.15"/>
    <row r="491" ht="14.25" customHeight="1" x14ac:dyDescent="0.15"/>
    <row r="492" ht="14.25" customHeight="1" x14ac:dyDescent="0.15"/>
    <row r="493" ht="14.25" customHeight="1" x14ac:dyDescent="0.15"/>
    <row r="494" ht="14.25" customHeight="1" x14ac:dyDescent="0.15"/>
    <row r="495" ht="14.25" customHeight="1" x14ac:dyDescent="0.15"/>
    <row r="496" ht="14.25" customHeight="1" x14ac:dyDescent="0.15"/>
    <row r="497" ht="14.25" customHeight="1" x14ac:dyDescent="0.15"/>
    <row r="498" ht="14.25" customHeight="1" x14ac:dyDescent="0.15"/>
    <row r="499" ht="14.25" customHeight="1" x14ac:dyDescent="0.15"/>
    <row r="500" ht="14.25" customHeight="1" x14ac:dyDescent="0.15"/>
    <row r="501" ht="14.25" customHeight="1" x14ac:dyDescent="0.15"/>
    <row r="502" ht="14.25" customHeight="1" x14ac:dyDescent="0.15"/>
    <row r="503" ht="14.25" customHeight="1" x14ac:dyDescent="0.15"/>
    <row r="504" ht="14.25" customHeight="1" x14ac:dyDescent="0.15"/>
    <row r="505" ht="14.25" customHeight="1" x14ac:dyDescent="0.15"/>
    <row r="506" ht="14.25" customHeight="1" x14ac:dyDescent="0.15"/>
    <row r="507" ht="14.25" customHeight="1" x14ac:dyDescent="0.15"/>
    <row r="508" ht="14.25" customHeight="1" x14ac:dyDescent="0.15"/>
    <row r="509" ht="14.25" customHeight="1" x14ac:dyDescent="0.15"/>
    <row r="510" ht="14.25" customHeight="1" x14ac:dyDescent="0.15"/>
    <row r="511" ht="14.25" customHeight="1" x14ac:dyDescent="0.15"/>
    <row r="512" ht="14.25" customHeight="1" x14ac:dyDescent="0.15"/>
    <row r="513" ht="14.25" customHeight="1" x14ac:dyDescent="0.15"/>
    <row r="514" ht="14.25" customHeight="1" x14ac:dyDescent="0.15"/>
    <row r="515" ht="14.25" customHeight="1" x14ac:dyDescent="0.15"/>
    <row r="516" ht="14.25" customHeight="1" x14ac:dyDescent="0.15"/>
    <row r="517" ht="14.25" customHeight="1" x14ac:dyDescent="0.15"/>
    <row r="518" ht="14.25" customHeight="1" x14ac:dyDescent="0.15"/>
    <row r="519" ht="14.25" customHeight="1" x14ac:dyDescent="0.15"/>
    <row r="520" ht="14.25" customHeight="1" x14ac:dyDescent="0.15"/>
    <row r="521" ht="14.25" customHeight="1" x14ac:dyDescent="0.15"/>
    <row r="522" ht="14.25" customHeight="1" x14ac:dyDescent="0.15"/>
    <row r="523" ht="14.25" customHeight="1" x14ac:dyDescent="0.15"/>
    <row r="524" ht="14.25" customHeight="1" x14ac:dyDescent="0.15"/>
    <row r="525" ht="14.25" customHeight="1" x14ac:dyDescent="0.15"/>
    <row r="526" ht="14.25" customHeight="1" x14ac:dyDescent="0.15"/>
    <row r="527" ht="14.25" customHeight="1" x14ac:dyDescent="0.15"/>
    <row r="528" ht="14.25" customHeight="1" x14ac:dyDescent="0.15"/>
    <row r="529" ht="14.25" customHeight="1" x14ac:dyDescent="0.15"/>
    <row r="530" ht="14.25" customHeight="1" x14ac:dyDescent="0.15"/>
    <row r="531" ht="14.25" customHeight="1" x14ac:dyDescent="0.15"/>
    <row r="532" ht="14.25" customHeight="1" x14ac:dyDescent="0.15"/>
    <row r="533" ht="14.25" customHeight="1" x14ac:dyDescent="0.15"/>
    <row r="534" ht="14.25" customHeight="1" x14ac:dyDescent="0.15"/>
    <row r="535" ht="14.25" customHeight="1" x14ac:dyDescent="0.15"/>
    <row r="536" ht="14.25" customHeight="1" x14ac:dyDescent="0.15"/>
    <row r="537" ht="14.25" customHeight="1" x14ac:dyDescent="0.15"/>
    <row r="538" ht="14.25" customHeight="1" x14ac:dyDescent="0.15"/>
    <row r="539" ht="14.25" customHeight="1" x14ac:dyDescent="0.15"/>
    <row r="540" ht="14.25" customHeight="1" x14ac:dyDescent="0.15"/>
    <row r="541" ht="14.25" customHeight="1" x14ac:dyDescent="0.15"/>
    <row r="542" ht="14.25" customHeight="1" x14ac:dyDescent="0.15"/>
    <row r="543" ht="14.25" customHeight="1" x14ac:dyDescent="0.15"/>
    <row r="544" ht="14.25" customHeight="1" x14ac:dyDescent="0.15"/>
    <row r="545" ht="14.25" customHeight="1" x14ac:dyDescent="0.15"/>
    <row r="546" ht="14.25" customHeight="1" x14ac:dyDescent="0.15"/>
    <row r="547" ht="14.25" customHeight="1" x14ac:dyDescent="0.15"/>
    <row r="548" ht="14.25" customHeight="1" x14ac:dyDescent="0.15"/>
    <row r="549" ht="14.25" customHeight="1" x14ac:dyDescent="0.15"/>
    <row r="550" ht="14.25" customHeight="1" x14ac:dyDescent="0.15"/>
    <row r="551" ht="14.25" customHeight="1" x14ac:dyDescent="0.15"/>
    <row r="552" ht="14.25" customHeight="1" x14ac:dyDescent="0.15"/>
    <row r="553" ht="14.25" customHeight="1" x14ac:dyDescent="0.15"/>
    <row r="554" ht="14.25" customHeight="1" x14ac:dyDescent="0.15"/>
    <row r="555" ht="14.25" customHeight="1" x14ac:dyDescent="0.15"/>
    <row r="556" ht="14.25" customHeight="1" x14ac:dyDescent="0.15"/>
    <row r="557" ht="14.25" customHeight="1" x14ac:dyDescent="0.15"/>
    <row r="558" ht="14.25" customHeight="1" x14ac:dyDescent="0.15"/>
    <row r="559" ht="14.25" customHeight="1" x14ac:dyDescent="0.15"/>
    <row r="560" ht="14.25" customHeight="1" x14ac:dyDescent="0.15"/>
    <row r="561" ht="14.25" customHeight="1" x14ac:dyDescent="0.15"/>
    <row r="562" ht="14.25" customHeight="1" x14ac:dyDescent="0.15"/>
    <row r="563" ht="14.25" customHeight="1" x14ac:dyDescent="0.15"/>
    <row r="564" ht="14.25" customHeight="1" x14ac:dyDescent="0.15"/>
    <row r="565" ht="14.25" customHeight="1" x14ac:dyDescent="0.15"/>
    <row r="566" ht="14.25" customHeight="1" x14ac:dyDescent="0.15"/>
    <row r="567" ht="14.25" customHeight="1" x14ac:dyDescent="0.15"/>
    <row r="568" ht="14.25" customHeight="1" x14ac:dyDescent="0.15"/>
    <row r="569" ht="14.25" customHeight="1" x14ac:dyDescent="0.15"/>
    <row r="570" ht="14.25" customHeight="1" x14ac:dyDescent="0.15"/>
    <row r="571" ht="14.25" customHeight="1" x14ac:dyDescent="0.15"/>
    <row r="572" ht="14.25" customHeight="1" x14ac:dyDescent="0.15"/>
    <row r="573" ht="14.25" customHeight="1" x14ac:dyDescent="0.15"/>
    <row r="574" ht="14.25" customHeight="1" x14ac:dyDescent="0.15"/>
    <row r="575" ht="14.25" customHeight="1" x14ac:dyDescent="0.15"/>
    <row r="576" ht="14.25" customHeight="1" x14ac:dyDescent="0.15"/>
    <row r="577" ht="14.25" customHeight="1" x14ac:dyDescent="0.15"/>
    <row r="578" ht="14.25" customHeight="1" x14ac:dyDescent="0.15"/>
    <row r="579" ht="14.25" customHeight="1" x14ac:dyDescent="0.15"/>
    <row r="580" ht="14.25" customHeight="1" x14ac:dyDescent="0.15"/>
    <row r="581" ht="14.25" customHeight="1" x14ac:dyDescent="0.15"/>
    <row r="582" ht="14.25" customHeight="1" x14ac:dyDescent="0.15"/>
    <row r="583" ht="14.25" customHeight="1" x14ac:dyDescent="0.15"/>
    <row r="584" ht="14.25" customHeight="1" x14ac:dyDescent="0.15"/>
    <row r="585" ht="14.25" customHeight="1" x14ac:dyDescent="0.15"/>
    <row r="586" ht="14.25" customHeight="1" x14ac:dyDescent="0.15"/>
    <row r="587" ht="14.25" customHeight="1" x14ac:dyDescent="0.15"/>
    <row r="588" ht="14.25" customHeight="1" x14ac:dyDescent="0.15"/>
    <row r="589" ht="14.25" customHeight="1" x14ac:dyDescent="0.15"/>
    <row r="590" ht="14.25" customHeight="1" x14ac:dyDescent="0.15"/>
    <row r="591" ht="14.25" customHeight="1" x14ac:dyDescent="0.15"/>
    <row r="592" ht="14.25" customHeight="1" x14ac:dyDescent="0.15"/>
    <row r="593" ht="14.25" customHeight="1" x14ac:dyDescent="0.15"/>
    <row r="594" ht="14.25" customHeight="1" x14ac:dyDescent="0.15"/>
    <row r="595" ht="14.25" customHeight="1" x14ac:dyDescent="0.15"/>
    <row r="596" ht="14.25" customHeight="1" x14ac:dyDescent="0.15"/>
    <row r="597" ht="14.25" customHeight="1" x14ac:dyDescent="0.15"/>
    <row r="598" ht="14.25" customHeight="1" x14ac:dyDescent="0.15"/>
    <row r="599" ht="14.25" customHeight="1" x14ac:dyDescent="0.15"/>
    <row r="600" ht="14.25" customHeight="1" x14ac:dyDescent="0.15"/>
    <row r="601" ht="14.25" customHeight="1" x14ac:dyDescent="0.15"/>
    <row r="602" ht="14.25" customHeight="1" x14ac:dyDescent="0.15"/>
    <row r="603" ht="14.25" customHeight="1" x14ac:dyDescent="0.15"/>
    <row r="604" ht="14.25" customHeight="1" x14ac:dyDescent="0.15"/>
    <row r="605" ht="14.25" customHeight="1" x14ac:dyDescent="0.15"/>
    <row r="606" ht="14.25" customHeight="1" x14ac:dyDescent="0.15"/>
    <row r="607" ht="14.25" customHeight="1" x14ac:dyDescent="0.15"/>
    <row r="608" ht="14.25" customHeight="1" x14ac:dyDescent="0.15"/>
    <row r="609" ht="14.25" customHeight="1" x14ac:dyDescent="0.15"/>
    <row r="610" ht="14.25" customHeight="1" x14ac:dyDescent="0.15"/>
    <row r="611" ht="14.25" customHeight="1" x14ac:dyDescent="0.15"/>
    <row r="612" ht="14.25" customHeight="1" x14ac:dyDescent="0.15"/>
    <row r="613" ht="14.25" customHeight="1" x14ac:dyDescent="0.15"/>
    <row r="614" ht="14.25" customHeight="1" x14ac:dyDescent="0.15"/>
    <row r="615" ht="14.25" customHeight="1" x14ac:dyDescent="0.15"/>
    <row r="616" ht="14.25" customHeight="1" x14ac:dyDescent="0.15"/>
    <row r="617" ht="14.25" customHeight="1" x14ac:dyDescent="0.15"/>
    <row r="618" ht="14.25" customHeight="1" x14ac:dyDescent="0.15"/>
    <row r="619" ht="14.25" customHeight="1" x14ac:dyDescent="0.15"/>
    <row r="620" ht="14.25" customHeight="1" x14ac:dyDescent="0.15"/>
    <row r="621" ht="14.25" customHeight="1" x14ac:dyDescent="0.15"/>
    <row r="622" ht="14.25" customHeight="1" x14ac:dyDescent="0.15"/>
    <row r="623" ht="14.25" customHeight="1" x14ac:dyDescent="0.15"/>
    <row r="624" ht="14.25" customHeight="1" x14ac:dyDescent="0.15"/>
    <row r="625" ht="14.25" customHeight="1" x14ac:dyDescent="0.15"/>
    <row r="626" ht="14.25" customHeight="1" x14ac:dyDescent="0.15"/>
    <row r="627" ht="14.25" customHeight="1" x14ac:dyDescent="0.15"/>
    <row r="628" ht="14.25" customHeight="1" x14ac:dyDescent="0.15"/>
    <row r="629" ht="14.25" customHeight="1" x14ac:dyDescent="0.15"/>
    <row r="630" ht="14.25" customHeight="1" x14ac:dyDescent="0.15"/>
    <row r="631" ht="14.25" customHeight="1" x14ac:dyDescent="0.15"/>
    <row r="632" ht="14.25" customHeight="1" x14ac:dyDescent="0.15"/>
    <row r="633" ht="14.25" customHeight="1" x14ac:dyDescent="0.15"/>
    <row r="634" ht="14.25" customHeight="1" x14ac:dyDescent="0.15"/>
    <row r="635" ht="14.25" customHeight="1" x14ac:dyDescent="0.15"/>
    <row r="636" ht="14.25" customHeight="1" x14ac:dyDescent="0.15"/>
    <row r="637" ht="14.25" customHeight="1" x14ac:dyDescent="0.15"/>
    <row r="638" ht="14.25" customHeight="1" x14ac:dyDescent="0.15"/>
    <row r="639" ht="14.25" customHeight="1" x14ac:dyDescent="0.15"/>
    <row r="640" ht="14.25" customHeight="1" x14ac:dyDescent="0.15"/>
    <row r="641" ht="14.25" customHeight="1" x14ac:dyDescent="0.15"/>
    <row r="642" ht="14.25" customHeight="1" x14ac:dyDescent="0.15"/>
    <row r="643" ht="14.25" customHeight="1" x14ac:dyDescent="0.15"/>
    <row r="644" ht="14.25" customHeight="1" x14ac:dyDescent="0.15"/>
    <row r="645" ht="14.25" customHeight="1" x14ac:dyDescent="0.15"/>
    <row r="646" ht="14.25" customHeight="1" x14ac:dyDescent="0.15"/>
    <row r="647" ht="14.25" customHeight="1" x14ac:dyDescent="0.15"/>
    <row r="648" ht="14.25" customHeight="1" x14ac:dyDescent="0.15"/>
    <row r="649" ht="14.25" customHeight="1" x14ac:dyDescent="0.15"/>
    <row r="650" ht="14.25" customHeight="1" x14ac:dyDescent="0.15"/>
    <row r="651" ht="14.25" customHeight="1" x14ac:dyDescent="0.15"/>
    <row r="652" ht="14.25" customHeight="1" x14ac:dyDescent="0.15"/>
    <row r="653" ht="14.25" customHeight="1" x14ac:dyDescent="0.15"/>
    <row r="654" ht="14.25" customHeight="1" x14ac:dyDescent="0.15"/>
    <row r="655" ht="14.25" customHeight="1" x14ac:dyDescent="0.15"/>
    <row r="656" ht="14.25" customHeight="1" x14ac:dyDescent="0.15"/>
    <row r="657" ht="14.25" customHeight="1" x14ac:dyDescent="0.15"/>
    <row r="658" ht="14.25" customHeight="1" x14ac:dyDescent="0.15"/>
    <row r="659" ht="14.25" customHeight="1" x14ac:dyDescent="0.15"/>
    <row r="660" ht="14.25" customHeight="1" x14ac:dyDescent="0.15"/>
    <row r="661" ht="14.25" customHeight="1" x14ac:dyDescent="0.15"/>
    <row r="662" ht="14.25" customHeight="1" x14ac:dyDescent="0.15"/>
    <row r="663" ht="14.25" customHeight="1" x14ac:dyDescent="0.15"/>
    <row r="664" ht="14.25" customHeight="1" x14ac:dyDescent="0.15"/>
    <row r="665" ht="14.25" customHeight="1" x14ac:dyDescent="0.15"/>
    <row r="666" ht="14.25" customHeight="1" x14ac:dyDescent="0.15"/>
    <row r="667" ht="14.25" customHeight="1" x14ac:dyDescent="0.15"/>
    <row r="668" ht="14.25" customHeight="1" x14ac:dyDescent="0.15"/>
    <row r="669" ht="14.25" customHeight="1" x14ac:dyDescent="0.15"/>
    <row r="670" ht="14.25" customHeight="1" x14ac:dyDescent="0.15"/>
    <row r="671" ht="14.25" customHeight="1" x14ac:dyDescent="0.15"/>
    <row r="672" ht="14.25" customHeight="1" x14ac:dyDescent="0.15"/>
    <row r="673" ht="14.25" customHeight="1" x14ac:dyDescent="0.15"/>
    <row r="674" ht="14.25" customHeight="1" x14ac:dyDescent="0.15"/>
    <row r="675" ht="14.25" customHeight="1" x14ac:dyDescent="0.15"/>
    <row r="676" ht="14.25" customHeight="1" x14ac:dyDescent="0.15"/>
    <row r="677" ht="14.25" customHeight="1" x14ac:dyDescent="0.15"/>
    <row r="678" ht="14.25" customHeight="1" x14ac:dyDescent="0.15"/>
    <row r="679" ht="14.25" customHeight="1" x14ac:dyDescent="0.15"/>
    <row r="680" ht="14.25" customHeight="1" x14ac:dyDescent="0.15"/>
    <row r="681" ht="14.25" customHeight="1" x14ac:dyDescent="0.15"/>
    <row r="682" ht="14.25" customHeight="1" x14ac:dyDescent="0.15"/>
    <row r="683" ht="14.25" customHeight="1" x14ac:dyDescent="0.15"/>
    <row r="684" ht="14.25" customHeight="1" x14ac:dyDescent="0.15"/>
    <row r="685" ht="14.25" customHeight="1" x14ac:dyDescent="0.15"/>
    <row r="686" ht="14.25" customHeight="1" x14ac:dyDescent="0.15"/>
    <row r="687" ht="14.25" customHeight="1" x14ac:dyDescent="0.15"/>
    <row r="688" ht="14.25" customHeight="1" x14ac:dyDescent="0.15"/>
    <row r="689" ht="14.25" customHeight="1" x14ac:dyDescent="0.15"/>
    <row r="690" ht="14.25" customHeight="1" x14ac:dyDescent="0.15"/>
    <row r="691" ht="14.25" customHeight="1" x14ac:dyDescent="0.15"/>
    <row r="692" ht="14.25" customHeight="1" x14ac:dyDescent="0.15"/>
    <row r="693" ht="14.25" customHeight="1" x14ac:dyDescent="0.15"/>
    <row r="694" ht="14.25" customHeight="1" x14ac:dyDescent="0.15"/>
    <row r="695" ht="14.25" customHeight="1" x14ac:dyDescent="0.15"/>
    <row r="696" ht="14.25" customHeight="1" x14ac:dyDescent="0.15"/>
    <row r="697" ht="14.25" customHeight="1" x14ac:dyDescent="0.15"/>
    <row r="698" ht="14.25" customHeight="1" x14ac:dyDescent="0.15"/>
    <row r="699" ht="14.25" customHeight="1" x14ac:dyDescent="0.15"/>
    <row r="700" ht="14.25" customHeight="1" x14ac:dyDescent="0.15"/>
    <row r="701" ht="14.25" customHeight="1" x14ac:dyDescent="0.15"/>
    <row r="702" ht="14.25" customHeight="1" x14ac:dyDescent="0.15"/>
    <row r="703" ht="14.25" customHeight="1" x14ac:dyDescent="0.15"/>
    <row r="704" ht="14.25" customHeight="1" x14ac:dyDescent="0.15"/>
    <row r="705" ht="14.25" customHeight="1" x14ac:dyDescent="0.15"/>
    <row r="706" ht="14.25" customHeight="1" x14ac:dyDescent="0.15"/>
    <row r="707" ht="14.25" customHeight="1" x14ac:dyDescent="0.15"/>
    <row r="708" ht="14.25" customHeight="1" x14ac:dyDescent="0.15"/>
    <row r="709" ht="14.25" customHeight="1" x14ac:dyDescent="0.15"/>
    <row r="710" ht="14.25" customHeight="1" x14ac:dyDescent="0.15"/>
    <row r="711" ht="14.25" customHeight="1" x14ac:dyDescent="0.15"/>
    <row r="712" ht="14.25" customHeight="1" x14ac:dyDescent="0.15"/>
    <row r="713" ht="14.25" customHeight="1" x14ac:dyDescent="0.15"/>
    <row r="714" ht="14.25" customHeight="1" x14ac:dyDescent="0.15"/>
    <row r="715" ht="14.25" customHeight="1" x14ac:dyDescent="0.15"/>
    <row r="716" ht="14.25" customHeight="1" x14ac:dyDescent="0.15"/>
    <row r="717" ht="14.25" customHeight="1" x14ac:dyDescent="0.15"/>
    <row r="718" ht="14.25" customHeight="1" x14ac:dyDescent="0.15"/>
    <row r="719" ht="14.25" customHeight="1" x14ac:dyDescent="0.15"/>
    <row r="720" ht="14.25" customHeight="1" x14ac:dyDescent="0.15"/>
    <row r="721" ht="14.25" customHeight="1" x14ac:dyDescent="0.15"/>
    <row r="722" ht="14.25" customHeight="1" x14ac:dyDescent="0.15"/>
    <row r="723" ht="14.25" customHeight="1" x14ac:dyDescent="0.15"/>
    <row r="724" ht="14.25" customHeight="1" x14ac:dyDescent="0.15"/>
    <row r="725" ht="14.25" customHeight="1" x14ac:dyDescent="0.15"/>
    <row r="726" ht="14.25" customHeight="1" x14ac:dyDescent="0.15"/>
    <row r="727" ht="14.25" customHeight="1" x14ac:dyDescent="0.15"/>
    <row r="728" ht="14.25" customHeight="1" x14ac:dyDescent="0.15"/>
    <row r="729" ht="14.25" customHeight="1" x14ac:dyDescent="0.15"/>
    <row r="730" ht="14.25" customHeight="1" x14ac:dyDescent="0.15"/>
    <row r="731" ht="14.25" customHeight="1" x14ac:dyDescent="0.15"/>
    <row r="732" ht="14.25" customHeight="1" x14ac:dyDescent="0.15"/>
    <row r="733" ht="14.25" customHeight="1" x14ac:dyDescent="0.15"/>
    <row r="734" ht="14.25" customHeight="1" x14ac:dyDescent="0.15"/>
    <row r="735" ht="14.25" customHeight="1" x14ac:dyDescent="0.15"/>
    <row r="736" ht="14.25" customHeight="1" x14ac:dyDescent="0.15"/>
    <row r="737" ht="14.25" customHeight="1" x14ac:dyDescent="0.15"/>
    <row r="738" ht="14.25" customHeight="1" x14ac:dyDescent="0.15"/>
    <row r="739" ht="14.25" customHeight="1" x14ac:dyDescent="0.15"/>
    <row r="740" ht="14.25" customHeight="1" x14ac:dyDescent="0.15"/>
    <row r="741" ht="14.25" customHeight="1" x14ac:dyDescent="0.15"/>
    <row r="742" ht="14.25" customHeight="1" x14ac:dyDescent="0.15"/>
    <row r="743" ht="14.25" customHeight="1" x14ac:dyDescent="0.15"/>
    <row r="744" ht="14.25" customHeight="1" x14ac:dyDescent="0.15"/>
    <row r="745" ht="14.25" customHeight="1" x14ac:dyDescent="0.15"/>
    <row r="746" ht="14.25" customHeight="1" x14ac:dyDescent="0.15"/>
    <row r="747" ht="14.25" customHeight="1" x14ac:dyDescent="0.15"/>
    <row r="748" ht="14.25" customHeight="1" x14ac:dyDescent="0.15"/>
    <row r="749" ht="14.25" customHeight="1" x14ac:dyDescent="0.15"/>
    <row r="750" ht="14.25" customHeight="1" x14ac:dyDescent="0.15"/>
    <row r="751" ht="14.25" customHeight="1" x14ac:dyDescent="0.15"/>
    <row r="752" ht="14.25" customHeight="1" x14ac:dyDescent="0.15"/>
    <row r="753" ht="14.25" customHeight="1" x14ac:dyDescent="0.15"/>
    <row r="754" ht="14.25" customHeight="1" x14ac:dyDescent="0.15"/>
    <row r="755" ht="14.25" customHeight="1" x14ac:dyDescent="0.15"/>
    <row r="756" ht="14.25" customHeight="1" x14ac:dyDescent="0.15"/>
    <row r="757" ht="14.25" customHeight="1" x14ac:dyDescent="0.15"/>
    <row r="758" ht="14.25" customHeight="1" x14ac:dyDescent="0.15"/>
    <row r="759" ht="14.25" customHeight="1" x14ac:dyDescent="0.15"/>
    <row r="760" ht="14.25" customHeight="1" x14ac:dyDescent="0.15"/>
    <row r="761" ht="14.25" customHeight="1" x14ac:dyDescent="0.15"/>
    <row r="762" ht="14.25" customHeight="1" x14ac:dyDescent="0.15"/>
    <row r="763" ht="14.25" customHeight="1" x14ac:dyDescent="0.15"/>
    <row r="764" ht="14.25" customHeight="1" x14ac:dyDescent="0.15"/>
    <row r="765" ht="14.25" customHeight="1" x14ac:dyDescent="0.15"/>
    <row r="766" ht="14.25" customHeight="1" x14ac:dyDescent="0.15"/>
    <row r="767" ht="14.25" customHeight="1" x14ac:dyDescent="0.15"/>
    <row r="768" ht="14.25" customHeight="1" x14ac:dyDescent="0.15"/>
    <row r="769" ht="14.25" customHeight="1" x14ac:dyDescent="0.15"/>
    <row r="770" ht="14.25" customHeight="1" x14ac:dyDescent="0.15"/>
    <row r="771" ht="14.25" customHeight="1" x14ac:dyDescent="0.15"/>
    <row r="772" ht="14.25" customHeight="1" x14ac:dyDescent="0.15"/>
    <row r="773" ht="14.25" customHeight="1" x14ac:dyDescent="0.15"/>
    <row r="774" ht="14.25" customHeight="1" x14ac:dyDescent="0.15"/>
    <row r="775" ht="14.25" customHeight="1" x14ac:dyDescent="0.15"/>
    <row r="776" ht="14.25" customHeight="1" x14ac:dyDescent="0.15"/>
    <row r="777" ht="14.25" customHeight="1" x14ac:dyDescent="0.15"/>
    <row r="778" ht="14.25" customHeight="1" x14ac:dyDescent="0.15"/>
    <row r="779" ht="14.25" customHeight="1" x14ac:dyDescent="0.15"/>
    <row r="780" ht="14.25" customHeight="1" x14ac:dyDescent="0.15"/>
    <row r="781" ht="14.25" customHeight="1" x14ac:dyDescent="0.15"/>
    <row r="782" ht="14.25" customHeight="1" x14ac:dyDescent="0.15"/>
    <row r="783" ht="14.25" customHeight="1" x14ac:dyDescent="0.15"/>
    <row r="784" ht="14.25" customHeight="1" x14ac:dyDescent="0.15"/>
    <row r="785" ht="14.25" customHeight="1" x14ac:dyDescent="0.15"/>
    <row r="786" ht="14.25" customHeight="1" x14ac:dyDescent="0.15"/>
    <row r="787" ht="14.25" customHeight="1" x14ac:dyDescent="0.15"/>
    <row r="788" ht="14.25" customHeight="1" x14ac:dyDescent="0.15"/>
    <row r="789" ht="14.25" customHeight="1" x14ac:dyDescent="0.15"/>
    <row r="790" ht="14.25" customHeight="1" x14ac:dyDescent="0.15"/>
    <row r="791" ht="14.25" customHeight="1" x14ac:dyDescent="0.15"/>
    <row r="792" ht="14.25" customHeight="1" x14ac:dyDescent="0.15"/>
    <row r="793" ht="14.25" customHeight="1" x14ac:dyDescent="0.15"/>
    <row r="794" ht="14.25" customHeight="1" x14ac:dyDescent="0.15"/>
    <row r="795" ht="14.25" customHeight="1" x14ac:dyDescent="0.15"/>
    <row r="796" ht="14.25" customHeight="1" x14ac:dyDescent="0.15"/>
    <row r="797" ht="14.25" customHeight="1" x14ac:dyDescent="0.15"/>
    <row r="798" ht="14.25" customHeight="1" x14ac:dyDescent="0.15"/>
    <row r="799" ht="14.25" customHeight="1" x14ac:dyDescent="0.15"/>
    <row r="800" ht="14.25" customHeight="1" x14ac:dyDescent="0.15"/>
    <row r="801" ht="14.25" customHeight="1" x14ac:dyDescent="0.15"/>
    <row r="802" ht="14.25" customHeight="1" x14ac:dyDescent="0.15"/>
    <row r="803" ht="14.25" customHeight="1" x14ac:dyDescent="0.15"/>
    <row r="804" ht="14.25" customHeight="1" x14ac:dyDescent="0.15"/>
    <row r="805" ht="14.25" customHeight="1" x14ac:dyDescent="0.15"/>
    <row r="806" ht="14.25" customHeight="1" x14ac:dyDescent="0.15"/>
    <row r="807" ht="14.25" customHeight="1" x14ac:dyDescent="0.15"/>
    <row r="808" ht="14.25" customHeight="1" x14ac:dyDescent="0.15"/>
    <row r="809" ht="14.25" customHeight="1" x14ac:dyDescent="0.15"/>
    <row r="810" ht="14.25" customHeight="1" x14ac:dyDescent="0.15"/>
    <row r="811" ht="14.25" customHeight="1" x14ac:dyDescent="0.15"/>
    <row r="812" ht="14.25" customHeight="1" x14ac:dyDescent="0.15"/>
    <row r="813" ht="14.25" customHeight="1" x14ac:dyDescent="0.15"/>
    <row r="814" ht="14.25" customHeight="1" x14ac:dyDescent="0.15"/>
    <row r="815" ht="14.25" customHeight="1" x14ac:dyDescent="0.15"/>
    <row r="816" ht="14.25" customHeight="1" x14ac:dyDescent="0.15"/>
    <row r="817" ht="14.25" customHeight="1" x14ac:dyDescent="0.15"/>
    <row r="818" ht="14.25" customHeight="1" x14ac:dyDescent="0.15"/>
    <row r="819" ht="14.25" customHeight="1" x14ac:dyDescent="0.15"/>
    <row r="820" ht="14.25" customHeight="1" x14ac:dyDescent="0.15"/>
    <row r="821" ht="14.25" customHeight="1" x14ac:dyDescent="0.15"/>
    <row r="822" ht="14.25" customHeight="1" x14ac:dyDescent="0.15"/>
    <row r="823" ht="14.25" customHeight="1" x14ac:dyDescent="0.15"/>
    <row r="824" ht="14.25" customHeight="1" x14ac:dyDescent="0.15"/>
    <row r="825" ht="14.25" customHeight="1" x14ac:dyDescent="0.15"/>
    <row r="826" ht="14.25" customHeight="1" x14ac:dyDescent="0.15"/>
    <row r="827" ht="14.25" customHeight="1" x14ac:dyDescent="0.15"/>
    <row r="828" ht="14.25" customHeight="1" x14ac:dyDescent="0.15"/>
    <row r="829" ht="14.25" customHeight="1" x14ac:dyDescent="0.15"/>
    <row r="830" ht="14.25" customHeight="1" x14ac:dyDescent="0.15"/>
    <row r="831" ht="14.25" customHeight="1" x14ac:dyDescent="0.15"/>
    <row r="832" ht="14.25" customHeight="1" x14ac:dyDescent="0.15"/>
    <row r="833" ht="14.25" customHeight="1" x14ac:dyDescent="0.15"/>
    <row r="834" ht="14.25" customHeight="1" x14ac:dyDescent="0.15"/>
    <row r="835" ht="14.25" customHeight="1" x14ac:dyDescent="0.15"/>
    <row r="836" ht="14.25" customHeight="1" x14ac:dyDescent="0.15"/>
    <row r="837" ht="14.25" customHeight="1" x14ac:dyDescent="0.15"/>
    <row r="838" ht="14.25" customHeight="1" x14ac:dyDescent="0.15"/>
    <row r="839" ht="14.25" customHeight="1" x14ac:dyDescent="0.15"/>
    <row r="840" ht="14.25" customHeight="1" x14ac:dyDescent="0.15"/>
    <row r="841" ht="14.25" customHeight="1" x14ac:dyDescent="0.15"/>
    <row r="842" ht="14.25" customHeight="1" x14ac:dyDescent="0.15"/>
    <row r="843" ht="14.25" customHeight="1" x14ac:dyDescent="0.15"/>
    <row r="844" ht="14.25" customHeight="1" x14ac:dyDescent="0.15"/>
    <row r="845" ht="14.25" customHeight="1" x14ac:dyDescent="0.15"/>
    <row r="846" ht="14.25" customHeight="1" x14ac:dyDescent="0.15"/>
    <row r="847" ht="14.25" customHeight="1" x14ac:dyDescent="0.15"/>
    <row r="848" ht="14.25" customHeight="1" x14ac:dyDescent="0.15"/>
    <row r="849" ht="14.25" customHeight="1" x14ac:dyDescent="0.15"/>
    <row r="850" ht="14.25" customHeight="1" x14ac:dyDescent="0.15"/>
    <row r="851" ht="14.25" customHeight="1" x14ac:dyDescent="0.15"/>
    <row r="852" ht="14.25" customHeight="1" x14ac:dyDescent="0.15"/>
    <row r="853" ht="14.25" customHeight="1" x14ac:dyDescent="0.15"/>
    <row r="854" ht="14.25" customHeight="1" x14ac:dyDescent="0.15"/>
    <row r="855" ht="14.25" customHeight="1" x14ac:dyDescent="0.15"/>
    <row r="856" ht="14.25" customHeight="1" x14ac:dyDescent="0.15"/>
    <row r="857" ht="14.25" customHeight="1" x14ac:dyDescent="0.15"/>
    <row r="858" ht="14.25" customHeight="1" x14ac:dyDescent="0.15"/>
    <row r="859" ht="14.25" customHeight="1" x14ac:dyDescent="0.15"/>
    <row r="860" ht="14.25" customHeight="1" x14ac:dyDescent="0.15"/>
    <row r="861" ht="14.25" customHeight="1" x14ac:dyDescent="0.15"/>
    <row r="862" ht="14.25" customHeight="1" x14ac:dyDescent="0.15"/>
    <row r="863" ht="14.25" customHeight="1" x14ac:dyDescent="0.15"/>
    <row r="864" ht="14.25" customHeight="1" x14ac:dyDescent="0.15"/>
    <row r="865" ht="14.25" customHeight="1" x14ac:dyDescent="0.15"/>
    <row r="866" ht="14.25" customHeight="1" x14ac:dyDescent="0.15"/>
    <row r="867" ht="14.25" customHeight="1" x14ac:dyDescent="0.15"/>
    <row r="868" ht="14.25" customHeight="1" x14ac:dyDescent="0.15"/>
    <row r="869" ht="14.25" customHeight="1" x14ac:dyDescent="0.15"/>
    <row r="870" ht="14.25" customHeight="1" x14ac:dyDescent="0.15"/>
    <row r="871" ht="14.25" customHeight="1" x14ac:dyDescent="0.15"/>
    <row r="872" ht="14.25" customHeight="1" x14ac:dyDescent="0.15"/>
    <row r="873" ht="14.25" customHeight="1" x14ac:dyDescent="0.15"/>
    <row r="874" ht="14.25" customHeight="1" x14ac:dyDescent="0.15"/>
    <row r="875" ht="14.25" customHeight="1" x14ac:dyDescent="0.15"/>
    <row r="876" ht="14.25" customHeight="1" x14ac:dyDescent="0.15"/>
    <row r="877" ht="14.25" customHeight="1" x14ac:dyDescent="0.15"/>
    <row r="878" ht="14.25" customHeight="1" x14ac:dyDescent="0.15"/>
    <row r="879" ht="14.25" customHeight="1" x14ac:dyDescent="0.15"/>
    <row r="880" ht="14.25" customHeight="1" x14ac:dyDescent="0.15"/>
    <row r="881" ht="14.25" customHeight="1" x14ac:dyDescent="0.15"/>
    <row r="882" ht="14.25" customHeight="1" x14ac:dyDescent="0.15"/>
    <row r="883" ht="14.25" customHeight="1" x14ac:dyDescent="0.15"/>
    <row r="884" ht="14.25" customHeight="1" x14ac:dyDescent="0.15"/>
    <row r="885" ht="14.25" customHeight="1" x14ac:dyDescent="0.15"/>
    <row r="886" ht="14.25" customHeight="1" x14ac:dyDescent="0.15"/>
    <row r="887" ht="14.25" customHeight="1" x14ac:dyDescent="0.15"/>
    <row r="888" ht="14.25" customHeight="1" x14ac:dyDescent="0.15"/>
    <row r="889" ht="14.25" customHeight="1" x14ac:dyDescent="0.15"/>
    <row r="890" ht="14.25" customHeight="1" x14ac:dyDescent="0.15"/>
    <row r="891" ht="14.25" customHeight="1" x14ac:dyDescent="0.15"/>
    <row r="892" ht="14.25" customHeight="1" x14ac:dyDescent="0.15"/>
    <row r="893" ht="14.25" customHeight="1" x14ac:dyDescent="0.15"/>
    <row r="894" ht="14.25" customHeight="1" x14ac:dyDescent="0.15"/>
    <row r="895" ht="14.25" customHeight="1" x14ac:dyDescent="0.15"/>
    <row r="896" ht="14.25" customHeight="1" x14ac:dyDescent="0.15"/>
    <row r="897" ht="14.25" customHeight="1" x14ac:dyDescent="0.15"/>
    <row r="898" ht="14.25" customHeight="1" x14ac:dyDescent="0.15"/>
    <row r="899" ht="14.25" customHeight="1" x14ac:dyDescent="0.15"/>
    <row r="900" ht="14.25" customHeight="1" x14ac:dyDescent="0.15"/>
    <row r="901" ht="14.25" customHeight="1" x14ac:dyDescent="0.15"/>
    <row r="902" ht="14.25" customHeight="1" x14ac:dyDescent="0.15"/>
    <row r="903" ht="14.25" customHeight="1" x14ac:dyDescent="0.15"/>
    <row r="904" ht="14.25" customHeight="1" x14ac:dyDescent="0.15"/>
    <row r="905" ht="14.25" customHeight="1" x14ac:dyDescent="0.15"/>
    <row r="906" ht="14.25" customHeight="1" x14ac:dyDescent="0.15"/>
    <row r="907" ht="14.25" customHeight="1" x14ac:dyDescent="0.15"/>
    <row r="908" ht="14.25" customHeight="1" x14ac:dyDescent="0.15"/>
    <row r="909" ht="14.25" customHeight="1" x14ac:dyDescent="0.15"/>
    <row r="910" ht="14.25" customHeight="1" x14ac:dyDescent="0.15"/>
    <row r="911" ht="14.25" customHeight="1" x14ac:dyDescent="0.15"/>
    <row r="912" ht="14.25" customHeight="1" x14ac:dyDescent="0.15"/>
    <row r="913" ht="14.25" customHeight="1" x14ac:dyDescent="0.15"/>
    <row r="914" ht="14.25" customHeight="1" x14ac:dyDescent="0.15"/>
    <row r="915" ht="14.25" customHeight="1" x14ac:dyDescent="0.15"/>
    <row r="916" ht="14.25" customHeight="1" x14ac:dyDescent="0.15"/>
    <row r="917" ht="14.25" customHeight="1" x14ac:dyDescent="0.15"/>
    <row r="918" ht="14.25" customHeight="1" x14ac:dyDescent="0.15"/>
    <row r="919" ht="14.25" customHeight="1" x14ac:dyDescent="0.15"/>
    <row r="920" ht="14.25" customHeight="1" x14ac:dyDescent="0.15"/>
    <row r="921" ht="14.25" customHeight="1" x14ac:dyDescent="0.15"/>
    <row r="922" ht="14.25" customHeight="1" x14ac:dyDescent="0.15"/>
    <row r="923" ht="14.25" customHeight="1" x14ac:dyDescent="0.15"/>
    <row r="924" ht="14.25" customHeight="1" x14ac:dyDescent="0.15"/>
    <row r="925" ht="14.25" customHeight="1" x14ac:dyDescent="0.15"/>
    <row r="926" ht="14.25" customHeight="1" x14ac:dyDescent="0.15"/>
    <row r="927" ht="14.25" customHeight="1" x14ac:dyDescent="0.15"/>
    <row r="928" ht="14.25" customHeight="1" x14ac:dyDescent="0.15"/>
    <row r="929" ht="14.25" customHeight="1" x14ac:dyDescent="0.15"/>
    <row r="930" ht="14.25" customHeight="1" x14ac:dyDescent="0.15"/>
    <row r="931" ht="14.25" customHeight="1" x14ac:dyDescent="0.15"/>
    <row r="932" ht="14.25" customHeight="1" x14ac:dyDescent="0.15"/>
    <row r="933" ht="14.25" customHeight="1" x14ac:dyDescent="0.15"/>
    <row r="934" ht="14.25" customHeight="1" x14ac:dyDescent="0.15"/>
    <row r="935" ht="14.25" customHeight="1" x14ac:dyDescent="0.15"/>
    <row r="936" ht="14.25" customHeight="1" x14ac:dyDescent="0.15"/>
    <row r="937" ht="14.25" customHeight="1" x14ac:dyDescent="0.15"/>
    <row r="938" ht="14.25" customHeight="1" x14ac:dyDescent="0.15"/>
    <row r="939" ht="14.25" customHeight="1" x14ac:dyDescent="0.15"/>
    <row r="940" ht="14.25" customHeight="1" x14ac:dyDescent="0.15"/>
    <row r="941" ht="14.25" customHeight="1" x14ac:dyDescent="0.15"/>
    <row r="942" ht="14.25" customHeight="1" x14ac:dyDescent="0.15"/>
    <row r="943" ht="14.25" customHeight="1" x14ac:dyDescent="0.15"/>
    <row r="944" ht="14.25" customHeight="1" x14ac:dyDescent="0.15"/>
    <row r="945" ht="14.25" customHeight="1" x14ac:dyDescent="0.15"/>
    <row r="946" ht="14.25" customHeight="1" x14ac:dyDescent="0.15"/>
    <row r="947" ht="14.25" customHeight="1" x14ac:dyDescent="0.15"/>
    <row r="948" ht="14.25" customHeight="1" x14ac:dyDescent="0.15"/>
    <row r="949" ht="14.25" customHeight="1" x14ac:dyDescent="0.15"/>
    <row r="950" ht="14.25" customHeight="1" x14ac:dyDescent="0.15"/>
    <row r="951" ht="14.25" customHeight="1" x14ac:dyDescent="0.15"/>
    <row r="952" ht="14.25" customHeight="1" x14ac:dyDescent="0.15"/>
    <row r="953" ht="14.25" customHeight="1" x14ac:dyDescent="0.15"/>
    <row r="954" ht="14.25" customHeight="1" x14ac:dyDescent="0.15"/>
    <row r="955" ht="14.25" customHeight="1" x14ac:dyDescent="0.15"/>
    <row r="956" ht="14.25" customHeight="1" x14ac:dyDescent="0.15"/>
    <row r="957" ht="14.25" customHeight="1" x14ac:dyDescent="0.15"/>
    <row r="958" ht="14.25" customHeight="1" x14ac:dyDescent="0.15"/>
    <row r="959" ht="14.25" customHeight="1" x14ac:dyDescent="0.15"/>
    <row r="960" ht="14.25" customHeight="1" x14ac:dyDescent="0.15"/>
    <row r="961" ht="14.25" customHeight="1" x14ac:dyDescent="0.15"/>
    <row r="962" ht="14.25" customHeight="1" x14ac:dyDescent="0.15"/>
    <row r="963" ht="14.25" customHeight="1" x14ac:dyDescent="0.15"/>
    <row r="964" ht="14.25" customHeight="1" x14ac:dyDescent="0.15"/>
    <row r="965" ht="14.25" customHeight="1" x14ac:dyDescent="0.15"/>
    <row r="966" ht="14.25" customHeight="1" x14ac:dyDescent="0.15"/>
    <row r="967" ht="14.25" customHeight="1" x14ac:dyDescent="0.15"/>
    <row r="968" ht="14.25" customHeight="1" x14ac:dyDescent="0.15"/>
    <row r="969" ht="14.25" customHeight="1" x14ac:dyDescent="0.15"/>
    <row r="970" ht="14.25" customHeight="1" x14ac:dyDescent="0.15"/>
  </sheetData>
  <dataValidations disablePrompts="1" count="2">
    <dataValidation allowBlank="1" showErrorMessage="1" sqref="A77" xr:uid="{00000000-0002-0000-0A00-000000000000}"/>
    <dataValidation type="list" allowBlank="1" showInputMessage="1" showErrorMessage="1" sqref="B5" xr:uid="{00000000-0002-0000-0A00-000001000000}">
      <formula1>Units</formula1>
    </dataValidation>
  </dataValidations>
  <hyperlinks>
    <hyperlink ref="A4" location="'Table of Contents'!A1" display="Table of contents" xr:uid="{00000000-0004-0000-0A00-000000000000}"/>
  </hyperlink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disablePrompts="1" count="12">
        <x14:dataValidation type="whole" allowBlank="1" showErrorMessage="1" xr:uid="{00000000-0002-0000-0A00-000002000000}">
          <x14:formula1>
            <xm:f>Input!#REF!</xm:f>
          </x14:formula1>
          <x14:formula2>
            <xm:f>Input!#REF!+10</xm:f>
          </x14:formula2>
          <xm:sqref>J8:L11</xm:sqref>
        </x14:dataValidation>
        <x14:dataValidation type="whole" allowBlank="1" showErrorMessage="1" xr:uid="{00000000-0002-0000-0A00-000003000000}">
          <x14:formula1>
            <xm:f>Input!G44</xm:f>
          </x14:formula1>
          <x14:formula2>
            <xm:f>Input!G44+10</xm:f>
          </x14:formula2>
          <xm:sqref>J57:L69</xm:sqref>
        </x14:dataValidation>
        <x14:dataValidation type="whole" allowBlank="1" showErrorMessage="1" xr:uid="{00000000-0002-0000-0A00-000004000000}">
          <x14:formula1>
            <xm:f>Input!G31</xm:f>
          </x14:formula1>
          <x14:formula2>
            <xm:f>Input!G31+10</xm:f>
          </x14:formula2>
          <xm:sqref>J30:L49 J24:L28</xm:sqref>
        </x14:dataValidation>
        <x14:dataValidation type="whole" allowBlank="1" showErrorMessage="1" xr:uid="{00000000-0002-0000-0A00-000006000000}">
          <x14:formula1>
            <xm:f>Input!G67</xm:f>
          </x14:formula1>
          <x14:formula2>
            <xm:f>Input!G67+10</xm:f>
          </x14:formula2>
          <xm:sqref>J51:L56</xm:sqref>
        </x14:dataValidation>
        <x14:dataValidation type="whole" allowBlank="1" showErrorMessage="1" xr:uid="{00000000-0002-0000-0A00-000007000000}">
          <x14:formula1>
            <xm:f>Input!Q32</xm:f>
          </x14:formula1>
          <x14:formula2>
            <xm:f>Input!Q32+10</xm:f>
          </x14:formula2>
          <xm:sqref>Q24:S28</xm:sqref>
        </x14:dataValidation>
        <x14:dataValidation type="whole" allowBlank="1" showErrorMessage="1" xr:uid="{00000000-0002-0000-0A00-000008000000}">
          <x14:formula1>
            <xm:f>Input!G25</xm:f>
          </x14:formula1>
          <x14:formula2>
            <xm:f>Input!G25+10</xm:f>
          </x14:formula2>
          <xm:sqref>J15:L17</xm:sqref>
        </x14:dataValidation>
        <x14:dataValidation type="whole" allowBlank="1" showErrorMessage="1" xr:uid="{00000000-0002-0000-0A00-000009000000}">
          <x14:formula1>
            <xm:f>Input!G27</xm:f>
          </x14:formula1>
          <x14:formula2>
            <xm:f>Input!G27+10</xm:f>
          </x14:formula2>
          <xm:sqref>J18:L23</xm:sqref>
        </x14:dataValidation>
        <x14:dataValidation type="whole" allowBlank="1" showErrorMessage="1" xr:uid="{00000000-0002-0000-0A00-00000A000000}">
          <x14:formula1>
            <xm:f>Input!Q26</xm:f>
          </x14:formula1>
          <x14:formula2>
            <xm:f>Input!Q26+10</xm:f>
          </x14:formula2>
          <xm:sqref>Q15:S17</xm:sqref>
        </x14:dataValidation>
        <x14:dataValidation type="whole" allowBlank="1" showErrorMessage="1" xr:uid="{00000000-0002-0000-0A00-00000B000000}">
          <x14:formula1>
            <xm:f>Input!Q28</xm:f>
          </x14:formula1>
          <x14:formula2>
            <xm:f>Input!Q28+10</xm:f>
          </x14:formula2>
          <xm:sqref>Q18:S23</xm:sqref>
        </x14:dataValidation>
        <x14:dataValidation type="whole" allowBlank="1" showErrorMessage="1" xr:uid="{00000000-0002-0000-0A00-00000C000000}">
          <x14:formula1>
            <xm:f>Input!M23</xm:f>
          </x14:formula1>
          <x14:formula2>
            <xm:f>Input!M23+10</xm:f>
          </x14:formula2>
          <xm:sqref>Q12:S14</xm:sqref>
        </x14:dataValidation>
        <x14:dataValidation type="whole" allowBlank="1" showErrorMessage="1" xr:uid="{00000000-0002-0000-0A00-00000D000000}">
          <x14:formula1>
            <xm:f>Input!F19</xm:f>
          </x14:formula1>
          <x14:formula2>
            <xm:f>Input!F19+10</xm:f>
          </x14:formula2>
          <xm:sqref>Q9:S11 J12:L14</xm:sqref>
        </x14:dataValidation>
        <x14:dataValidation type="whole" allowBlank="1" showErrorMessage="1" xr:uid="{00000000-0002-0000-0A00-00000F000000}">
          <x14:formula1>
            <xm:f>Input!F18</xm:f>
          </x14:formula1>
          <x14:formula2>
            <xm:f>Input!F18+10</xm:f>
          </x14:formula2>
          <xm:sqref>J6:L6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4" tint="0.499984740745262"/>
  </sheetPr>
  <dimension ref="A1:AC1019"/>
  <sheetViews>
    <sheetView showGridLines="0" workbookViewId="0">
      <pane xSplit="2" ySplit="6" topLeftCell="C29" activePane="bottomRight" state="frozen"/>
      <selection pane="topRight"/>
      <selection pane="bottomLeft"/>
      <selection pane="bottomRight" activeCell="B66" sqref="B66"/>
    </sheetView>
  </sheetViews>
  <sheetFormatPr baseColWidth="10" defaultColWidth="0" defaultRowHeight="15" customHeight="1" zeroHeight="1" outlineLevelRow="1" x14ac:dyDescent="0.15"/>
  <cols>
    <col min="1" max="1" width="45.5" style="3" customWidth="1"/>
    <col min="2" max="2" width="6.5" style="3" customWidth="1"/>
    <col min="3" max="3" width="4.83203125" style="3" customWidth="1"/>
    <col min="4" max="4" width="18.5" style="3" customWidth="1"/>
    <col min="5" max="5" width="17" style="3" customWidth="1"/>
    <col min="6" max="13" width="14.83203125" style="3" bestFit="1" customWidth="1"/>
    <col min="14" max="14" width="2.5" style="3" customWidth="1"/>
    <col min="15" max="29" width="9.1640625" style="3" hidden="1" customWidth="1"/>
    <col min="30" max="16384" width="14.5" style="3" hidden="1"/>
  </cols>
  <sheetData>
    <row r="1" spans="1:13" ht="27" customHeight="1" x14ac:dyDescent="0.15">
      <c r="A1" s="829" t="str">
        <f>+Company</f>
        <v>Can Pere Rei</v>
      </c>
      <c r="B1" s="794"/>
      <c r="C1" s="795"/>
      <c r="D1" s="795"/>
      <c r="E1" s="795"/>
      <c r="F1" s="795"/>
      <c r="G1" s="795"/>
      <c r="H1" s="795"/>
      <c r="I1" s="795"/>
      <c r="J1" s="795"/>
      <c r="K1" s="795"/>
      <c r="L1" s="795"/>
      <c r="M1" s="795"/>
    </row>
    <row r="2" spans="1:13" ht="14.25" customHeight="1" x14ac:dyDescent="0.15">
      <c r="A2" s="830" t="s">
        <v>167</v>
      </c>
      <c r="B2" s="831"/>
      <c r="C2" s="832"/>
      <c r="D2" s="832">
        <v>1</v>
      </c>
      <c r="E2" s="832">
        <f t="shared" ref="E2:M2" si="0">+D2+1</f>
        <v>2</v>
      </c>
      <c r="F2" s="832">
        <f t="shared" si="0"/>
        <v>3</v>
      </c>
      <c r="G2" s="832">
        <f t="shared" si="0"/>
        <v>4</v>
      </c>
      <c r="H2" s="832">
        <f t="shared" si="0"/>
        <v>5</v>
      </c>
      <c r="I2" s="832">
        <f t="shared" si="0"/>
        <v>6</v>
      </c>
      <c r="J2" s="832">
        <f t="shared" si="0"/>
        <v>7</v>
      </c>
      <c r="K2" s="832">
        <f t="shared" si="0"/>
        <v>8</v>
      </c>
      <c r="L2" s="832">
        <f t="shared" si="0"/>
        <v>9</v>
      </c>
      <c r="M2" s="832">
        <f t="shared" si="0"/>
        <v>10</v>
      </c>
    </row>
    <row r="3" spans="1:13" ht="14.25" customHeight="1" x14ac:dyDescent="0.15">
      <c r="A3" s="830" t="s">
        <v>168</v>
      </c>
      <c r="B3" s="831"/>
      <c r="C3" s="833"/>
      <c r="D3" s="833">
        <f t="shared" ref="D3:M3" si="1">+YEAR(D4)</f>
        <v>2025</v>
      </c>
      <c r="E3" s="833">
        <f t="shared" si="1"/>
        <v>2026</v>
      </c>
      <c r="F3" s="833">
        <f t="shared" si="1"/>
        <v>2027</v>
      </c>
      <c r="G3" s="833">
        <f t="shared" si="1"/>
        <v>2028</v>
      </c>
      <c r="H3" s="833">
        <f t="shared" si="1"/>
        <v>2029</v>
      </c>
      <c r="I3" s="833">
        <f t="shared" si="1"/>
        <v>2030</v>
      </c>
      <c r="J3" s="833">
        <f t="shared" si="1"/>
        <v>2031</v>
      </c>
      <c r="K3" s="833">
        <f t="shared" si="1"/>
        <v>2032</v>
      </c>
      <c r="L3" s="833">
        <f t="shared" si="1"/>
        <v>2033</v>
      </c>
      <c r="M3" s="833">
        <f t="shared" si="1"/>
        <v>2034</v>
      </c>
    </row>
    <row r="4" spans="1:13" ht="14.25" customHeight="1" x14ac:dyDescent="0.15">
      <c r="A4" s="830" t="s">
        <v>169</v>
      </c>
      <c r="B4" s="831"/>
      <c r="C4" s="834"/>
      <c r="D4" s="834">
        <f>+FirstFiscalMonth</f>
        <v>45658</v>
      </c>
      <c r="E4" s="834">
        <f t="shared" ref="E4:M4" si="2">+EDATE(D4,12)</f>
        <v>46023</v>
      </c>
      <c r="F4" s="834">
        <f t="shared" si="2"/>
        <v>46388</v>
      </c>
      <c r="G4" s="834">
        <f t="shared" si="2"/>
        <v>46753</v>
      </c>
      <c r="H4" s="834">
        <f t="shared" si="2"/>
        <v>47119</v>
      </c>
      <c r="I4" s="834">
        <f t="shared" si="2"/>
        <v>47484</v>
      </c>
      <c r="J4" s="834">
        <f t="shared" si="2"/>
        <v>47849</v>
      </c>
      <c r="K4" s="834">
        <f t="shared" si="2"/>
        <v>48214</v>
      </c>
      <c r="L4" s="834">
        <f t="shared" si="2"/>
        <v>48580</v>
      </c>
      <c r="M4" s="834">
        <f t="shared" si="2"/>
        <v>48945</v>
      </c>
    </row>
    <row r="5" spans="1:13" ht="14.25" customHeight="1" x14ac:dyDescent="0.15">
      <c r="A5" s="840" t="s">
        <v>170</v>
      </c>
      <c r="B5" s="841"/>
      <c r="C5" s="842"/>
      <c r="D5" s="842">
        <f t="shared" ref="D5:M5" si="3">+EOMONTH(D4,11)</f>
        <v>46022</v>
      </c>
      <c r="E5" s="842">
        <f t="shared" si="3"/>
        <v>46387</v>
      </c>
      <c r="F5" s="842">
        <f t="shared" si="3"/>
        <v>46752</v>
      </c>
      <c r="G5" s="842">
        <f t="shared" si="3"/>
        <v>47118</v>
      </c>
      <c r="H5" s="842">
        <f t="shared" si="3"/>
        <v>47483</v>
      </c>
      <c r="I5" s="842">
        <f t="shared" si="3"/>
        <v>47848</v>
      </c>
      <c r="J5" s="842">
        <f t="shared" si="3"/>
        <v>48213</v>
      </c>
      <c r="K5" s="842">
        <f t="shared" si="3"/>
        <v>48579</v>
      </c>
      <c r="L5" s="842">
        <f t="shared" si="3"/>
        <v>48944</v>
      </c>
      <c r="M5" s="842">
        <f t="shared" si="3"/>
        <v>49309</v>
      </c>
    </row>
    <row r="6" spans="1:13" ht="14.25" customHeight="1" x14ac:dyDescent="0.15">
      <c r="A6" s="7" t="s">
        <v>1</v>
      </c>
      <c r="B6" s="119"/>
      <c r="C6" s="120"/>
      <c r="D6" s="120"/>
      <c r="E6" s="120"/>
      <c r="F6" s="120"/>
      <c r="G6" s="120"/>
      <c r="H6" s="120"/>
    </row>
    <row r="7" spans="1:13" ht="14.25" customHeight="1" x14ac:dyDescent="0.15">
      <c r="A7" s="7"/>
      <c r="B7" s="119"/>
      <c r="C7" s="120"/>
      <c r="D7" s="120"/>
      <c r="E7" s="121"/>
      <c r="F7" s="121"/>
      <c r="G7" s="121"/>
      <c r="H7" s="121"/>
    </row>
    <row r="8" spans="1:13" ht="14.25" customHeight="1" x14ac:dyDescent="0.15">
      <c r="A8" s="789" t="s">
        <v>111</v>
      </c>
      <c r="B8" s="790"/>
      <c r="C8" s="790"/>
      <c r="D8" s="790">
        <f t="shared" ref="D8:M8" si="4">+D$3</f>
        <v>2025</v>
      </c>
      <c r="E8" s="790">
        <f t="shared" si="4"/>
        <v>2026</v>
      </c>
      <c r="F8" s="790">
        <f t="shared" si="4"/>
        <v>2027</v>
      </c>
      <c r="G8" s="790">
        <f t="shared" si="4"/>
        <v>2028</v>
      </c>
      <c r="H8" s="790">
        <f t="shared" si="4"/>
        <v>2029</v>
      </c>
      <c r="I8" s="790">
        <f t="shared" si="4"/>
        <v>2030</v>
      </c>
      <c r="J8" s="790">
        <f t="shared" si="4"/>
        <v>2031</v>
      </c>
      <c r="K8" s="790">
        <f t="shared" si="4"/>
        <v>2032</v>
      </c>
      <c r="L8" s="790">
        <f t="shared" si="4"/>
        <v>2033</v>
      </c>
      <c r="M8" s="790">
        <f t="shared" si="4"/>
        <v>2034</v>
      </c>
    </row>
    <row r="9" spans="1:13" ht="4.5" customHeight="1" outlineLevel="1" x14ac:dyDescent="0.15"/>
    <row r="10" spans="1:13" ht="14.25" customHeight="1" outlineLevel="1" x14ac:dyDescent="0.15">
      <c r="A10" s="19" t="s">
        <v>410</v>
      </c>
      <c r="B10" s="31"/>
      <c r="C10" s="20"/>
      <c r="D10" s="62"/>
      <c r="E10" s="62"/>
      <c r="F10" s="62"/>
      <c r="G10" s="62"/>
      <c r="H10" s="62"/>
      <c r="I10" s="62"/>
      <c r="J10" s="62"/>
      <c r="K10" s="62"/>
      <c r="L10" s="62"/>
      <c r="M10" s="62"/>
    </row>
    <row r="11" spans="1:13" ht="14.25" customHeight="1" outlineLevel="1" x14ac:dyDescent="0.15">
      <c r="A11" s="25" t="str">
        <f>+'Mo- FS'!A14</f>
        <v>Room Department</v>
      </c>
      <c r="B11" s="31"/>
      <c r="C11" s="20"/>
      <c r="D11" s="276">
        <f ca="1">+SUMIFS('Mo- FS'!14:14,'Mo- FS'!$2:$2,'Annual- FS '!D$2)</f>
        <v>1435579.4031909786</v>
      </c>
      <c r="E11" s="276">
        <f ca="1">+SUMIFS('Mo- FS'!14:14,'Mo- FS'!$2:$2,'Annual- FS '!E$2)</f>
        <v>1611395.6092414816</v>
      </c>
      <c r="F11" s="276">
        <f ca="1">+SUMIFS('Mo- FS'!14:14,'Mo- FS'!$2:$2,'Annual- FS '!F$2)</f>
        <v>1656514.6863002407</v>
      </c>
      <c r="G11" s="276">
        <f ca="1">+SUMIFS('Mo- FS'!14:14,'Mo- FS'!$2:$2,'Annual- FS '!G$2)</f>
        <v>1702897.097516645</v>
      </c>
      <c r="H11" s="276">
        <f ca="1">+SUMIFS('Mo- FS'!14:14,'Mo- FS'!$2:$2,'Annual- FS '!H$2)</f>
        <v>1750578.2162471083</v>
      </c>
      <c r="I11" s="276">
        <f ca="1">+SUMIFS('Mo- FS'!14:14,'Mo- FS'!$2:$2,'Annual- FS '!I$2)</f>
        <v>1799594.4063020248</v>
      </c>
      <c r="J11" s="276">
        <f ca="1">+SUMIFS('Mo- FS'!14:14,'Mo- FS'!$2:$2,'Annual- FS '!J$2)</f>
        <v>1849983.0496784789</v>
      </c>
      <c r="K11" s="276">
        <f ca="1">+SUMIFS('Mo- FS'!14:14,'Mo- FS'!$2:$2,'Annual- FS '!K$2)</f>
        <v>1901782.5750694736</v>
      </c>
      <c r="L11" s="276">
        <f ca="1">+SUMIFS('Mo- FS'!14:14,'Mo- FS'!$2:$2,'Annual- FS '!L$2)</f>
        <v>1955032.4871714164</v>
      </c>
      <c r="M11" s="276">
        <f ca="1">+SUMIFS('Mo- FS'!14:14,'Mo- FS'!$2:$2,'Annual- FS '!M$2)</f>
        <v>2009773.3968122131</v>
      </c>
    </row>
    <row r="12" spans="1:13" ht="14.25" customHeight="1" outlineLevel="1" x14ac:dyDescent="0.15">
      <c r="A12" s="25" t="str">
        <f>+'Mo- FS'!A15</f>
        <v>Bar</v>
      </c>
      <c r="B12" s="31"/>
      <c r="C12" s="20"/>
      <c r="D12" s="276">
        <f ca="1">+SUMIFS('Mo- FS'!15:15,'Mo- FS'!$2:$2,'Annual- FS '!D$2)</f>
        <v>163060.77031441004</v>
      </c>
      <c r="E12" s="276">
        <f ca="1">+SUMIFS('Mo- FS'!15:15,'Mo- FS'!$2:$2,'Annual- FS '!E$2)</f>
        <v>183221.6147049818</v>
      </c>
      <c r="F12" s="276">
        <f ca="1">+SUMIFS('Mo- FS'!15:15,'Mo- FS'!$2:$2,'Annual- FS '!F$2)</f>
        <v>188351.81991672103</v>
      </c>
      <c r="G12" s="276">
        <f ca="1">+SUMIFS('Mo- FS'!15:15,'Mo- FS'!$2:$2,'Annual- FS '!G$2)</f>
        <v>193625.67087438895</v>
      </c>
      <c r="H12" s="276">
        <f ca="1">+SUMIFS('Mo- FS'!15:15,'Mo- FS'!$2:$2,'Annual- FS '!H$2)</f>
        <v>199047.18965887153</v>
      </c>
      <c r="I12" s="276">
        <f ca="1">+SUMIFS('Mo- FS'!15:15,'Mo- FS'!$2:$2,'Annual- FS '!I$2)</f>
        <v>204620.51096931964</v>
      </c>
      <c r="J12" s="276">
        <f ca="1">+SUMIFS('Mo- FS'!15:15,'Mo- FS'!$2:$2,'Annual- FS '!J$2)</f>
        <v>210349.88527646032</v>
      </c>
      <c r="K12" s="276">
        <f ca="1">+SUMIFS('Mo- FS'!15:15,'Mo- FS'!$2:$2,'Annual- FS '!K$2)</f>
        <v>216239.68206420087</v>
      </c>
      <c r="L12" s="276">
        <f ca="1">+SUMIFS('Mo- FS'!15:15,'Mo- FS'!$2:$2,'Annual- FS '!L$2)</f>
        <v>222294.39316199819</v>
      </c>
      <c r="M12" s="276">
        <f ca="1">+SUMIFS('Mo- FS'!15:15,'Mo- FS'!$2:$2,'Annual- FS '!M$2)</f>
        <v>228518.63617053381</v>
      </c>
    </row>
    <row r="13" spans="1:13" ht="14.25" customHeight="1" outlineLevel="1" x14ac:dyDescent="0.15">
      <c r="A13" s="25" t="str">
        <f>+'Mo- FS'!A16</f>
        <v>Restaurant</v>
      </c>
      <c r="B13" s="31"/>
      <c r="C13" s="20"/>
      <c r="D13" s="276">
        <f ca="1">+SUMIFS('Mo- FS'!16:16,'Mo- FS'!$2:$2,'Annual- FS '!D$2)</f>
        <v>232696.73469885718</v>
      </c>
      <c r="E13" s="276">
        <f ca="1">+SUMIFS('Mo- FS'!16:16,'Mo- FS'!$2:$2,'Annual- FS '!E$2)</f>
        <v>261305.36226793035</v>
      </c>
      <c r="F13" s="276">
        <f ca="1">+SUMIFS('Mo- FS'!16:16,'Mo- FS'!$2:$2,'Annual- FS '!F$2)</f>
        <v>268621.91241143201</v>
      </c>
      <c r="G13" s="276">
        <f ca="1">+SUMIFS('Mo- FS'!16:16,'Mo- FS'!$2:$2,'Annual- FS '!G$2)</f>
        <v>276143.32595895167</v>
      </c>
      <c r="H13" s="276">
        <f ca="1">+SUMIFS('Mo- FS'!16:16,'Mo- FS'!$2:$2,'Annual- FS '!H$2)</f>
        <v>283875.33908580185</v>
      </c>
      <c r="I13" s="276">
        <f ca="1">+SUMIFS('Mo- FS'!16:16,'Mo- FS'!$2:$2,'Annual- FS '!I$2)</f>
        <v>291823.84858020389</v>
      </c>
      <c r="J13" s="276">
        <f ca="1">+SUMIFS('Mo- FS'!16:16,'Mo- FS'!$2:$2,'Annual- FS '!J$2)</f>
        <v>299994.91634044924</v>
      </c>
      <c r="K13" s="276">
        <f ca="1">+SUMIFS('Mo- FS'!16:16,'Mo- FS'!$2:$2,'Annual- FS '!K$2)</f>
        <v>308394.77399798133</v>
      </c>
      <c r="L13" s="276">
        <f ca="1">+SUMIFS('Mo- FS'!16:16,'Mo- FS'!$2:$2,'Annual- FS '!L$2)</f>
        <v>317029.82766992442</v>
      </c>
      <c r="M13" s="276">
        <f ca="1">+SUMIFS('Mo- FS'!16:16,'Mo- FS'!$2:$2,'Annual- FS '!M$2)</f>
        <v>325906.66284468176</v>
      </c>
    </row>
    <row r="14" spans="1:13" ht="14.25" customHeight="1" outlineLevel="1" x14ac:dyDescent="0.15">
      <c r="A14" s="25" t="str">
        <f>+'Mo- FS'!A17</f>
        <v>Events</v>
      </c>
      <c r="B14" s="31"/>
      <c r="C14" s="20"/>
      <c r="D14" s="276">
        <f ca="1">+SUMIFS('Mo- FS'!17:17,'Mo- FS'!$2:$2,'Annual- FS '!D$2)</f>
        <v>0</v>
      </c>
      <c r="E14" s="276">
        <f ca="1">+SUMIFS('Mo- FS'!17:17,'Mo- FS'!$2:$2,'Annual- FS '!E$2)</f>
        <v>0</v>
      </c>
      <c r="F14" s="276">
        <f ca="1">+SUMIFS('Mo- FS'!17:17,'Mo- FS'!$2:$2,'Annual- FS '!F$2)</f>
        <v>0</v>
      </c>
      <c r="G14" s="276">
        <f ca="1">+SUMIFS('Mo- FS'!17:17,'Mo- FS'!$2:$2,'Annual- FS '!G$2)</f>
        <v>0</v>
      </c>
      <c r="H14" s="276">
        <f ca="1">+SUMIFS('Mo- FS'!17:17,'Mo- FS'!$2:$2,'Annual- FS '!H$2)</f>
        <v>0</v>
      </c>
      <c r="I14" s="276">
        <f ca="1">+SUMIFS('Mo- FS'!17:17,'Mo- FS'!$2:$2,'Annual- FS '!I$2)</f>
        <v>0</v>
      </c>
      <c r="J14" s="276">
        <f ca="1">+SUMIFS('Mo- FS'!17:17,'Mo- FS'!$2:$2,'Annual- FS '!J$2)</f>
        <v>0</v>
      </c>
      <c r="K14" s="276">
        <f ca="1">+SUMIFS('Mo- FS'!17:17,'Mo- FS'!$2:$2,'Annual- FS '!K$2)</f>
        <v>0</v>
      </c>
      <c r="L14" s="276">
        <f ca="1">+SUMIFS('Mo- FS'!17:17,'Mo- FS'!$2:$2,'Annual- FS '!L$2)</f>
        <v>0</v>
      </c>
      <c r="M14" s="276">
        <f ca="1">+SUMIFS('Mo- FS'!17:17,'Mo- FS'!$2:$2,'Annual- FS '!M$2)</f>
        <v>0</v>
      </c>
    </row>
    <row r="15" spans="1:13" ht="14.25" customHeight="1" outlineLevel="1" x14ac:dyDescent="0.15">
      <c r="A15" s="25" t="s">
        <v>394</v>
      </c>
      <c r="B15" s="31"/>
      <c r="C15" s="20"/>
      <c r="D15" s="276">
        <f ca="1">+SUMIFS('Mo- FS'!18:18,'Mo- FS'!$2:$2,'Annual- FS '!D$2)</f>
        <v>0</v>
      </c>
      <c r="E15" s="276">
        <f ca="1">+SUMIFS('Mo- FS'!18:18,'Mo- FS'!$2:$2,'Annual- FS '!E$2)</f>
        <v>0</v>
      </c>
      <c r="F15" s="276">
        <f ca="1">+SUMIFS('Mo- FS'!18:18,'Mo- FS'!$2:$2,'Annual- FS '!F$2)</f>
        <v>0</v>
      </c>
      <c r="G15" s="276">
        <f ca="1">+SUMIFS('Mo- FS'!18:18,'Mo- FS'!$2:$2,'Annual- FS '!G$2)</f>
        <v>0</v>
      </c>
      <c r="H15" s="276">
        <f ca="1">+SUMIFS('Mo- FS'!18:18,'Mo- FS'!$2:$2,'Annual- FS '!H$2)</f>
        <v>0</v>
      </c>
      <c r="I15" s="276">
        <f ca="1">+SUMIFS('Mo- FS'!18:18,'Mo- FS'!$2:$2,'Annual- FS '!I$2)</f>
        <v>0</v>
      </c>
      <c r="J15" s="276">
        <f ca="1">+SUMIFS('Mo- FS'!18:18,'Mo- FS'!$2:$2,'Annual- FS '!J$2)</f>
        <v>0</v>
      </c>
      <c r="K15" s="276">
        <f ca="1">+SUMIFS('Mo- FS'!18:18,'Mo- FS'!$2:$2,'Annual- FS '!K$2)</f>
        <v>0</v>
      </c>
      <c r="L15" s="276">
        <f ca="1">+SUMIFS('Mo- FS'!18:18,'Mo- FS'!$2:$2,'Annual- FS '!L$2)</f>
        <v>0</v>
      </c>
      <c r="M15" s="276">
        <f ca="1">+SUMIFS('Mo- FS'!18:18,'Mo- FS'!$2:$2,'Annual- FS '!M$2)</f>
        <v>0</v>
      </c>
    </row>
    <row r="16" spans="1:13" ht="14.25" customHeight="1" outlineLevel="1" x14ac:dyDescent="0.15">
      <c r="A16" s="25" t="s">
        <v>15</v>
      </c>
      <c r="B16" s="31"/>
      <c r="C16" s="20"/>
      <c r="D16" s="276">
        <f ca="1">+D17-SUM(D11:D15)</f>
        <v>0</v>
      </c>
      <c r="E16" s="276">
        <f t="shared" ref="E16:M16" ca="1" si="5">+E17-SUM(E11:E15)</f>
        <v>0</v>
      </c>
      <c r="F16" s="276">
        <f t="shared" ca="1" si="5"/>
        <v>0</v>
      </c>
      <c r="G16" s="276">
        <f t="shared" ca="1" si="5"/>
        <v>0</v>
      </c>
      <c r="H16" s="276">
        <f t="shared" ca="1" si="5"/>
        <v>0</v>
      </c>
      <c r="I16" s="276">
        <f t="shared" ca="1" si="5"/>
        <v>0</v>
      </c>
      <c r="J16" s="276">
        <f t="shared" ca="1" si="5"/>
        <v>0</v>
      </c>
      <c r="K16" s="276">
        <f t="shared" ca="1" si="5"/>
        <v>0</v>
      </c>
      <c r="L16" s="276">
        <f t="shared" ca="1" si="5"/>
        <v>0</v>
      </c>
      <c r="M16" s="276">
        <f t="shared" ca="1" si="5"/>
        <v>0</v>
      </c>
    </row>
    <row r="17" spans="1:13" ht="14" outlineLevel="1" x14ac:dyDescent="0.15">
      <c r="A17" s="715" t="s">
        <v>509</v>
      </c>
      <c r="B17" s="716" t="s">
        <v>564</v>
      </c>
      <c r="C17" s="716"/>
      <c r="D17" s="717">
        <f ca="1">+SUMIFS('Mo- FS'!23:23,'Mo- FS'!$2:$2,'Annual- FS '!D$2)</f>
        <v>1831336.9082042458</v>
      </c>
      <c r="E17" s="717">
        <f ca="1">+SUMIFS('Mo- FS'!23:23,'Mo- FS'!$2:$2,'Annual- FS '!E$2)</f>
        <v>2055922.5862143941</v>
      </c>
      <c r="F17" s="717">
        <f ca="1">+SUMIFS('Mo- FS'!23:23,'Mo- FS'!$2:$2,'Annual- FS '!F$2)</f>
        <v>2113488.4186283937</v>
      </c>
      <c r="G17" s="717">
        <f ca="1">+SUMIFS('Mo- FS'!23:23,'Mo- FS'!$2:$2,'Annual- FS '!G$2)</f>
        <v>2172666.0943499859</v>
      </c>
      <c r="H17" s="717">
        <f ca="1">+SUMIFS('Mo- FS'!23:23,'Mo- FS'!$2:$2,'Annual- FS '!H$2)</f>
        <v>2233500.7449917821</v>
      </c>
      <c r="I17" s="717">
        <f ca="1">+SUMIFS('Mo- FS'!23:23,'Mo- FS'!$2:$2,'Annual- FS '!I$2)</f>
        <v>2296038.7658515484</v>
      </c>
      <c r="J17" s="717">
        <f ca="1">+SUMIFS('Mo- FS'!23:23,'Mo- FS'!$2:$2,'Annual- FS '!J$2)</f>
        <v>2360327.8512953888</v>
      </c>
      <c r="K17" s="717">
        <f ca="1">+SUMIFS('Mo- FS'!23:23,'Mo- FS'!$2:$2,'Annual- FS '!K$2)</f>
        <v>2426417.0311316559</v>
      </c>
      <c r="L17" s="717">
        <f ca="1">+SUMIFS('Mo- FS'!23:23,'Mo- FS'!$2:$2,'Annual- FS '!L$2)</f>
        <v>2494356.7080033389</v>
      </c>
      <c r="M17" s="717">
        <f ca="1">+SUMIFS('Mo- FS'!23:23,'Mo- FS'!$2:$2,'Annual- FS '!M$2)</f>
        <v>2564198.6958274283</v>
      </c>
    </row>
    <row r="18" spans="1:13" ht="10.5" customHeight="1" outlineLevel="1" x14ac:dyDescent="0.15">
      <c r="A18" s="20"/>
      <c r="B18" s="20"/>
      <c r="C18" s="20"/>
      <c r="D18" s="123"/>
      <c r="E18" s="123"/>
      <c r="F18" s="123"/>
      <c r="G18" s="123"/>
      <c r="H18" s="123"/>
      <c r="I18" s="123"/>
      <c r="J18" s="123"/>
      <c r="K18" s="123"/>
      <c r="L18" s="123"/>
      <c r="M18" s="123"/>
    </row>
    <row r="19" spans="1:13" ht="14.25" customHeight="1" outlineLevel="1" x14ac:dyDescent="0.15">
      <c r="A19" s="19" t="s">
        <v>510</v>
      </c>
      <c r="B19" s="31"/>
      <c r="C19" s="20"/>
      <c r="D19" s="11"/>
      <c r="E19" s="11"/>
      <c r="F19" s="11"/>
      <c r="G19" s="11"/>
      <c r="H19" s="11"/>
      <c r="I19" s="11"/>
      <c r="J19" s="11"/>
      <c r="K19" s="11"/>
      <c r="L19" s="11"/>
      <c r="M19" s="11"/>
    </row>
    <row r="20" spans="1:13" ht="14.25" customHeight="1" outlineLevel="1" x14ac:dyDescent="0.15">
      <c r="A20" s="25" t="str">
        <f>+'Mo- FS'!A26</f>
        <v>Room Department</v>
      </c>
      <c r="B20" s="31" t="s">
        <v>564</v>
      </c>
      <c r="C20" s="20"/>
      <c r="D20" s="62">
        <f ca="1">+SUMIFS('Mo- FS'!26:26,'Mo- FS'!$2:$2,'Annual- FS '!D$2)</f>
        <v>-252695.91034273306</v>
      </c>
      <c r="E20" s="62">
        <f ca="1">+SUMIFS('Mo- FS'!26:26,'Mo- FS'!$2:$2,'Annual- FS '!E$2)</f>
        <v>-302972.99586925429</v>
      </c>
      <c r="F20" s="62">
        <f ca="1">+SUMIFS('Mo- FS'!26:26,'Mo- FS'!$2:$2,'Annual- FS '!F$2)</f>
        <v>-311456.23975359288</v>
      </c>
      <c r="G20" s="62">
        <f ca="1">+SUMIFS('Mo- FS'!26:26,'Mo- FS'!$2:$2,'Annual- FS '!G$2)</f>
        <v>-320177.0144666931</v>
      </c>
      <c r="H20" s="62">
        <f ca="1">+SUMIFS('Mo- FS'!26:26,'Mo- FS'!$2:$2,'Annual- FS '!H$2)</f>
        <v>-329141.97087175993</v>
      </c>
      <c r="I20" s="62">
        <f ca="1">+SUMIFS('Mo- FS'!26:26,'Mo- FS'!$2:$2,'Annual- FS '!I$2)</f>
        <v>-338357.94605616882</v>
      </c>
      <c r="J20" s="62">
        <f ca="1">+SUMIFS('Mo- FS'!26:26,'Mo- FS'!$2:$2,'Annual- FS '!J$2)</f>
        <v>-347831.96854574094</v>
      </c>
      <c r="K20" s="62">
        <f ca="1">+SUMIFS('Mo- FS'!26:26,'Mo- FS'!$2:$2,'Annual- FS '!K$2)</f>
        <v>-357571.26366502116</v>
      </c>
      <c r="L20" s="62">
        <f ca="1">+SUMIFS('Mo- FS'!26:26,'Mo- FS'!$2:$2,'Annual- FS '!L$2)</f>
        <v>-367583.25904764136</v>
      </c>
      <c r="M20" s="62">
        <f ca="1">+SUMIFS('Mo- FS'!26:26,'Mo- FS'!$2:$2,'Annual- FS '!M$2)</f>
        <v>-377875.59030097467</v>
      </c>
    </row>
    <row r="21" spans="1:13" ht="14.25" customHeight="1" outlineLevel="1" x14ac:dyDescent="0.15">
      <c r="A21" s="25" t="str">
        <f>+'Mo- FS'!A27</f>
        <v>Bar</v>
      </c>
      <c r="B21" s="31" t="s">
        <v>564</v>
      </c>
      <c r="C21" s="20"/>
      <c r="D21" s="62">
        <f ca="1">+SUMIFS('Mo- FS'!27:27,'Mo- FS'!$2:$2,'Annual- FS '!D$2)</f>
        <v>-32612.154062882004</v>
      </c>
      <c r="E21" s="62">
        <f ca="1">+SUMIFS('Mo- FS'!27:27,'Mo- FS'!$2:$2,'Annual- FS '!E$2)</f>
        <v>-36644.322940996361</v>
      </c>
      <c r="F21" s="62">
        <f ca="1">+SUMIFS('Mo- FS'!27:27,'Mo- FS'!$2:$2,'Annual- FS '!F$2)</f>
        <v>-37670.363983344207</v>
      </c>
      <c r="G21" s="62">
        <f ca="1">+SUMIFS('Mo- FS'!27:27,'Mo- FS'!$2:$2,'Annual- FS '!G$2)</f>
        <v>-38725.134174877785</v>
      </c>
      <c r="H21" s="62">
        <f ca="1">+SUMIFS('Mo- FS'!27:27,'Mo- FS'!$2:$2,'Annual- FS '!H$2)</f>
        <v>-39809.437931774301</v>
      </c>
      <c r="I21" s="62">
        <f ca="1">+SUMIFS('Mo- FS'!27:27,'Mo- FS'!$2:$2,'Annual- FS '!I$2)</f>
        <v>-40924.102193863931</v>
      </c>
      <c r="J21" s="62">
        <f ca="1">+SUMIFS('Mo- FS'!27:27,'Mo- FS'!$2:$2,'Annual- FS '!J$2)</f>
        <v>-42069.97705529206</v>
      </c>
      <c r="K21" s="62">
        <f ca="1">+SUMIFS('Mo- FS'!27:27,'Mo- FS'!$2:$2,'Annual- FS '!K$2)</f>
        <v>-43247.936412840172</v>
      </c>
      <c r="L21" s="62">
        <f ca="1">+SUMIFS('Mo- FS'!27:27,'Mo- FS'!$2:$2,'Annual- FS '!L$2)</f>
        <v>-44458.878632399646</v>
      </c>
      <c r="M21" s="62">
        <f ca="1">+SUMIFS('Mo- FS'!27:27,'Mo- FS'!$2:$2,'Annual- FS '!M$2)</f>
        <v>-45703.727234106758</v>
      </c>
    </row>
    <row r="22" spans="1:13" ht="14.25" customHeight="1" outlineLevel="1" x14ac:dyDescent="0.15">
      <c r="A22" s="25" t="str">
        <f>+'Mo- FS'!A28</f>
        <v>Restaurant</v>
      </c>
      <c r="B22" s="31" t="s">
        <v>564</v>
      </c>
      <c r="C22" s="20"/>
      <c r="D22" s="62">
        <f ca="1">+SUMIFS('Mo- FS'!28:28,'Mo- FS'!$2:$2,'Annual- FS '!D$2)</f>
        <v>-58174.183674714295</v>
      </c>
      <c r="E22" s="62">
        <f ca="1">+SUMIFS('Mo- FS'!28:28,'Mo- FS'!$2:$2,'Annual- FS '!E$2)</f>
        <v>-65326.340566982588</v>
      </c>
      <c r="F22" s="62">
        <f ca="1">+SUMIFS('Mo- FS'!28:28,'Mo- FS'!$2:$2,'Annual- FS '!F$2)</f>
        <v>-67155.478102858004</v>
      </c>
      <c r="G22" s="62">
        <f ca="1">+SUMIFS('Mo- FS'!28:28,'Mo- FS'!$2:$2,'Annual- FS '!G$2)</f>
        <v>-69035.831489737917</v>
      </c>
      <c r="H22" s="62">
        <f ca="1">+SUMIFS('Mo- FS'!28:28,'Mo- FS'!$2:$2,'Annual- FS '!H$2)</f>
        <v>-70968.834771450463</v>
      </c>
      <c r="I22" s="62">
        <f ca="1">+SUMIFS('Mo- FS'!28:28,'Mo- FS'!$2:$2,'Annual- FS '!I$2)</f>
        <v>-72955.962145050973</v>
      </c>
      <c r="J22" s="62">
        <f ca="1">+SUMIFS('Mo- FS'!28:28,'Mo- FS'!$2:$2,'Annual- FS '!J$2)</f>
        <v>-74998.729085112311</v>
      </c>
      <c r="K22" s="62">
        <f ca="1">+SUMIFS('Mo- FS'!28:28,'Mo- FS'!$2:$2,'Annual- FS '!K$2)</f>
        <v>-77098.693499495334</v>
      </c>
      <c r="L22" s="62">
        <f ca="1">+SUMIFS('Mo- FS'!28:28,'Mo- FS'!$2:$2,'Annual- FS '!L$2)</f>
        <v>-79257.456917481104</v>
      </c>
      <c r="M22" s="62">
        <f ca="1">+SUMIFS('Mo- FS'!28:28,'Mo- FS'!$2:$2,'Annual- FS '!M$2)</f>
        <v>-81476.665711170441</v>
      </c>
    </row>
    <row r="23" spans="1:13" ht="14.25" customHeight="1" outlineLevel="1" x14ac:dyDescent="0.15">
      <c r="A23" s="25" t="str">
        <f>+'Mo- FS'!A29</f>
        <v>Events</v>
      </c>
      <c r="B23" s="31" t="s">
        <v>564</v>
      </c>
      <c r="C23" s="20"/>
      <c r="D23" s="62">
        <f ca="1">+SUMIFS('Mo- FS'!29:29,'Mo- FS'!$2:$2,'Annual- FS '!D$2)</f>
        <v>0</v>
      </c>
      <c r="E23" s="62">
        <f ca="1">+SUMIFS('Mo- FS'!29:29,'Mo- FS'!$2:$2,'Annual- FS '!E$2)</f>
        <v>0</v>
      </c>
      <c r="F23" s="62">
        <f ca="1">+SUMIFS('Mo- FS'!29:29,'Mo- FS'!$2:$2,'Annual- FS '!F$2)</f>
        <v>0</v>
      </c>
      <c r="G23" s="62">
        <f ca="1">+SUMIFS('Mo- FS'!29:29,'Mo- FS'!$2:$2,'Annual- FS '!G$2)</f>
        <v>0</v>
      </c>
      <c r="H23" s="62">
        <f ca="1">+SUMIFS('Mo- FS'!29:29,'Mo- FS'!$2:$2,'Annual- FS '!H$2)</f>
        <v>0</v>
      </c>
      <c r="I23" s="62">
        <f ca="1">+SUMIFS('Mo- FS'!29:29,'Mo- FS'!$2:$2,'Annual- FS '!I$2)</f>
        <v>0</v>
      </c>
      <c r="J23" s="62">
        <f ca="1">+SUMIFS('Mo- FS'!29:29,'Mo- FS'!$2:$2,'Annual- FS '!J$2)</f>
        <v>0</v>
      </c>
      <c r="K23" s="62">
        <f ca="1">+SUMIFS('Mo- FS'!29:29,'Mo- FS'!$2:$2,'Annual- FS '!K$2)</f>
        <v>0</v>
      </c>
      <c r="L23" s="62">
        <f ca="1">+SUMIFS('Mo- FS'!29:29,'Mo- FS'!$2:$2,'Annual- FS '!L$2)</f>
        <v>0</v>
      </c>
      <c r="M23" s="62">
        <f ca="1">+SUMIFS('Mo- FS'!29:29,'Mo- FS'!$2:$2,'Annual- FS '!M$2)</f>
        <v>0</v>
      </c>
    </row>
    <row r="24" spans="1:13" ht="14.25" customHeight="1" outlineLevel="1" x14ac:dyDescent="0.15">
      <c r="A24" s="25" t="str">
        <f>+'Mo- FS'!A30</f>
        <v>SPA</v>
      </c>
      <c r="B24" s="31" t="s">
        <v>564</v>
      </c>
      <c r="C24" s="20"/>
      <c r="D24" s="62">
        <f ca="1">+SUMIFS('Mo- FS'!30:30,'Mo- FS'!$2:$2,'Annual- FS '!D$2)</f>
        <v>0</v>
      </c>
      <c r="E24" s="62">
        <f ca="1">+SUMIFS('Mo- FS'!30:30,'Mo- FS'!$2:$2,'Annual- FS '!E$2)</f>
        <v>0</v>
      </c>
      <c r="F24" s="62">
        <f ca="1">+SUMIFS('Mo- FS'!30:30,'Mo- FS'!$2:$2,'Annual- FS '!F$2)</f>
        <v>0</v>
      </c>
      <c r="G24" s="62">
        <f ca="1">+SUMIFS('Mo- FS'!30:30,'Mo- FS'!$2:$2,'Annual- FS '!G$2)</f>
        <v>0</v>
      </c>
      <c r="H24" s="62">
        <f ca="1">+SUMIFS('Mo- FS'!30:30,'Mo- FS'!$2:$2,'Annual- FS '!H$2)</f>
        <v>0</v>
      </c>
      <c r="I24" s="62">
        <f ca="1">+SUMIFS('Mo- FS'!30:30,'Mo- FS'!$2:$2,'Annual- FS '!I$2)</f>
        <v>0</v>
      </c>
      <c r="J24" s="62">
        <f ca="1">+SUMIFS('Mo- FS'!30:30,'Mo- FS'!$2:$2,'Annual- FS '!J$2)</f>
        <v>0</v>
      </c>
      <c r="K24" s="62">
        <f ca="1">+SUMIFS('Mo- FS'!30:30,'Mo- FS'!$2:$2,'Annual- FS '!K$2)</f>
        <v>0</v>
      </c>
      <c r="L24" s="62">
        <f ca="1">+SUMIFS('Mo- FS'!30:30,'Mo- FS'!$2:$2,'Annual- FS '!L$2)</f>
        <v>0</v>
      </c>
      <c r="M24" s="62">
        <f ca="1">+SUMIFS('Mo- FS'!30:30,'Mo- FS'!$2:$2,'Annual- FS '!M$2)</f>
        <v>0</v>
      </c>
    </row>
    <row r="25" spans="1:13" ht="14.25" customHeight="1" outlineLevel="1" x14ac:dyDescent="0.15">
      <c r="A25" s="25" t="s">
        <v>15</v>
      </c>
      <c r="B25" s="31" t="s">
        <v>564</v>
      </c>
      <c r="C25" s="20"/>
      <c r="D25" s="62">
        <f ca="1">+D26-SUM(D20:D24)</f>
        <v>0</v>
      </c>
      <c r="E25" s="62">
        <f t="shared" ref="E25:M25" ca="1" si="6">+E26-SUM(E20:E24)</f>
        <v>0</v>
      </c>
      <c r="F25" s="62">
        <f t="shared" ca="1" si="6"/>
        <v>0</v>
      </c>
      <c r="G25" s="62">
        <f t="shared" ca="1" si="6"/>
        <v>0</v>
      </c>
      <c r="H25" s="62">
        <f t="shared" ca="1" si="6"/>
        <v>0</v>
      </c>
      <c r="I25" s="62">
        <f t="shared" ca="1" si="6"/>
        <v>0</v>
      </c>
      <c r="J25" s="62">
        <f t="shared" ca="1" si="6"/>
        <v>0</v>
      </c>
      <c r="K25" s="62">
        <f t="shared" ca="1" si="6"/>
        <v>0</v>
      </c>
      <c r="L25" s="62">
        <f t="shared" ca="1" si="6"/>
        <v>0</v>
      </c>
      <c r="M25" s="62">
        <f t="shared" ca="1" si="6"/>
        <v>0</v>
      </c>
    </row>
    <row r="26" spans="1:13" ht="14" outlineLevel="1" x14ac:dyDescent="0.15">
      <c r="A26" s="715" t="s">
        <v>113</v>
      </c>
      <c r="B26" s="716" t="s">
        <v>564</v>
      </c>
      <c r="C26" s="716"/>
      <c r="D26" s="717">
        <f ca="1">+SUMIFS('Mo- FS'!35:35,'Mo- FS'!$2:$2,'Annual- FS '!D$2)</f>
        <v>-343482.24808032933</v>
      </c>
      <c r="E26" s="717">
        <f ca="1">+SUMIFS('Mo- FS'!35:35,'Mo- FS'!$2:$2,'Annual- FS '!E$2)</f>
        <v>-404943.65937723318</v>
      </c>
      <c r="F26" s="717">
        <f ca="1">+SUMIFS('Mo- FS'!35:35,'Mo- FS'!$2:$2,'Annual- FS '!F$2)</f>
        <v>-416282.08183979511</v>
      </c>
      <c r="G26" s="717">
        <f ca="1">+SUMIFS('Mo- FS'!35:35,'Mo- FS'!$2:$2,'Annual- FS '!G$2)</f>
        <v>-427937.98013130872</v>
      </c>
      <c r="H26" s="717">
        <f ca="1">+SUMIFS('Mo- FS'!35:35,'Mo- FS'!$2:$2,'Annual- FS '!H$2)</f>
        <v>-439920.24357498466</v>
      </c>
      <c r="I26" s="717">
        <f ca="1">+SUMIFS('Mo- FS'!35:35,'Mo- FS'!$2:$2,'Annual- FS '!I$2)</f>
        <v>-452238.01039508363</v>
      </c>
      <c r="J26" s="717">
        <f ca="1">+SUMIFS('Mo- FS'!35:35,'Mo- FS'!$2:$2,'Annual- FS '!J$2)</f>
        <v>-464900.67468614527</v>
      </c>
      <c r="K26" s="717">
        <f ca="1">+SUMIFS('Mo- FS'!35:35,'Mo- FS'!$2:$2,'Annual- FS '!K$2)</f>
        <v>-477917.89357735671</v>
      </c>
      <c r="L26" s="717">
        <f ca="1">+SUMIFS('Mo- FS'!35:35,'Mo- FS'!$2:$2,'Annual- FS '!L$2)</f>
        <v>-491299.59459752205</v>
      </c>
      <c r="M26" s="717">
        <f ca="1">+SUMIFS('Mo- FS'!35:35,'Mo- FS'!$2:$2,'Annual- FS '!M$2)</f>
        <v>-505055.98324625188</v>
      </c>
    </row>
    <row r="27" spans="1:13" ht="14.25" customHeight="1" outlineLevel="1" x14ac:dyDescent="0.15">
      <c r="A27" s="19"/>
      <c r="B27" s="31"/>
      <c r="C27" s="20"/>
      <c r="D27" s="62"/>
      <c r="E27" s="62"/>
      <c r="F27" s="62"/>
      <c r="G27" s="62"/>
      <c r="H27" s="62"/>
      <c r="I27" s="62"/>
      <c r="J27" s="62"/>
      <c r="K27" s="62"/>
      <c r="L27" s="62"/>
      <c r="M27" s="62"/>
    </row>
    <row r="28" spans="1:13" ht="14.25" customHeight="1" outlineLevel="1" x14ac:dyDescent="0.15">
      <c r="A28" s="19" t="s">
        <v>511</v>
      </c>
      <c r="B28" s="31"/>
      <c r="C28" s="20"/>
      <c r="D28" s="62"/>
      <c r="E28" s="62"/>
      <c r="F28" s="62"/>
      <c r="G28" s="62"/>
      <c r="H28" s="62"/>
      <c r="I28" s="62"/>
      <c r="J28" s="62"/>
      <c r="K28" s="62"/>
      <c r="L28" s="62"/>
      <c r="M28" s="62"/>
    </row>
    <row r="29" spans="1:13" ht="14.25" customHeight="1" outlineLevel="1" x14ac:dyDescent="0.15">
      <c r="A29" s="25" t="str">
        <f>+A11</f>
        <v>Room Department</v>
      </c>
      <c r="B29" s="31"/>
      <c r="C29" s="20"/>
      <c r="D29" s="62">
        <f t="shared" ref="D29:M29" ca="1" si="7">+D11+D20</f>
        <v>1182883.4928482454</v>
      </c>
      <c r="E29" s="62">
        <f t="shared" ca="1" si="7"/>
        <v>1308422.6133722274</v>
      </c>
      <c r="F29" s="62">
        <f t="shared" ca="1" si="7"/>
        <v>1345058.4465466477</v>
      </c>
      <c r="G29" s="62">
        <f t="shared" ca="1" si="7"/>
        <v>1382720.0830499518</v>
      </c>
      <c r="H29" s="62">
        <f t="shared" ca="1" si="7"/>
        <v>1421436.2453753483</v>
      </c>
      <c r="I29" s="62">
        <f t="shared" ca="1" si="7"/>
        <v>1461236.4602458561</v>
      </c>
      <c r="J29" s="62">
        <f t="shared" ca="1" si="7"/>
        <v>1502151.0811327379</v>
      </c>
      <c r="K29" s="62">
        <f t="shared" ca="1" si="7"/>
        <v>1544211.3114044524</v>
      </c>
      <c r="L29" s="62">
        <f t="shared" ca="1" si="7"/>
        <v>1587449.228123775</v>
      </c>
      <c r="M29" s="62">
        <f t="shared" ca="1" si="7"/>
        <v>1631897.8065112385</v>
      </c>
    </row>
    <row r="30" spans="1:13" ht="14.25" customHeight="1" outlineLevel="1" x14ac:dyDescent="0.15">
      <c r="A30" s="25" t="str">
        <f t="shared" ref="A30:A34" si="8">+A12</f>
        <v>Bar</v>
      </c>
      <c r="B30" s="31"/>
      <c r="C30" s="20"/>
      <c r="D30" s="62">
        <f t="shared" ref="D30:M30" ca="1" si="9">+D12+D21</f>
        <v>130448.61625152803</v>
      </c>
      <c r="E30" s="62">
        <f t="shared" ca="1" si="9"/>
        <v>146577.29176398544</v>
      </c>
      <c r="F30" s="62">
        <f t="shared" ca="1" si="9"/>
        <v>150681.45593337683</v>
      </c>
      <c r="G30" s="62">
        <f t="shared" ca="1" si="9"/>
        <v>154900.53669951117</v>
      </c>
      <c r="H30" s="62">
        <f t="shared" ca="1" si="9"/>
        <v>159237.75172709723</v>
      </c>
      <c r="I30" s="62">
        <f t="shared" ca="1" si="9"/>
        <v>163696.40877545573</v>
      </c>
      <c r="J30" s="62">
        <f t="shared" ca="1" si="9"/>
        <v>168279.90822116827</v>
      </c>
      <c r="K30" s="62">
        <f t="shared" ca="1" si="9"/>
        <v>172991.74565136069</v>
      </c>
      <c r="L30" s="62">
        <f t="shared" ca="1" si="9"/>
        <v>177835.51452959853</v>
      </c>
      <c r="M30" s="62">
        <f t="shared" ca="1" si="9"/>
        <v>182814.90893642703</v>
      </c>
    </row>
    <row r="31" spans="1:13" ht="14.25" customHeight="1" outlineLevel="1" x14ac:dyDescent="0.15">
      <c r="A31" s="25" t="str">
        <f t="shared" si="8"/>
        <v>Restaurant</v>
      </c>
      <c r="B31" s="31"/>
      <c r="C31" s="20"/>
      <c r="D31" s="62">
        <f t="shared" ref="D31:M31" ca="1" si="10">+D13+D22</f>
        <v>174522.55102414289</v>
      </c>
      <c r="E31" s="62">
        <f t="shared" ca="1" si="10"/>
        <v>195979.02170094778</v>
      </c>
      <c r="F31" s="62">
        <f t="shared" ca="1" si="10"/>
        <v>201466.43430857401</v>
      </c>
      <c r="G31" s="62">
        <f t="shared" ca="1" si="10"/>
        <v>207107.49446921377</v>
      </c>
      <c r="H31" s="62">
        <f t="shared" ca="1" si="10"/>
        <v>212906.50431435139</v>
      </c>
      <c r="I31" s="62">
        <f t="shared" ca="1" si="10"/>
        <v>218867.8864351529</v>
      </c>
      <c r="J31" s="62">
        <f t="shared" ca="1" si="10"/>
        <v>224996.18725533693</v>
      </c>
      <c r="K31" s="62">
        <f t="shared" ca="1" si="10"/>
        <v>231296.080498486</v>
      </c>
      <c r="L31" s="62">
        <f t="shared" ca="1" si="10"/>
        <v>237772.37075244333</v>
      </c>
      <c r="M31" s="62">
        <f t="shared" ca="1" si="10"/>
        <v>244429.99713351132</v>
      </c>
    </row>
    <row r="32" spans="1:13" ht="14.25" customHeight="1" outlineLevel="1" x14ac:dyDescent="0.15">
      <c r="A32" s="25" t="str">
        <f t="shared" si="8"/>
        <v>Events</v>
      </c>
      <c r="B32" s="31"/>
      <c r="C32" s="20"/>
      <c r="D32" s="62">
        <f t="shared" ref="D32:M32" ca="1" si="11">+D14+D23</f>
        <v>0</v>
      </c>
      <c r="E32" s="62">
        <f t="shared" ca="1" si="11"/>
        <v>0</v>
      </c>
      <c r="F32" s="62">
        <f t="shared" ca="1" si="11"/>
        <v>0</v>
      </c>
      <c r="G32" s="62">
        <f t="shared" ca="1" si="11"/>
        <v>0</v>
      </c>
      <c r="H32" s="62">
        <f t="shared" ca="1" si="11"/>
        <v>0</v>
      </c>
      <c r="I32" s="62">
        <f t="shared" ca="1" si="11"/>
        <v>0</v>
      </c>
      <c r="J32" s="62">
        <f t="shared" ca="1" si="11"/>
        <v>0</v>
      </c>
      <c r="K32" s="62">
        <f t="shared" ca="1" si="11"/>
        <v>0</v>
      </c>
      <c r="L32" s="62">
        <f t="shared" ca="1" si="11"/>
        <v>0</v>
      </c>
      <c r="M32" s="62">
        <f t="shared" ca="1" si="11"/>
        <v>0</v>
      </c>
    </row>
    <row r="33" spans="1:13" ht="14.25" customHeight="1" outlineLevel="1" x14ac:dyDescent="0.15">
      <c r="A33" s="25" t="str">
        <f t="shared" si="8"/>
        <v>SPA</v>
      </c>
      <c r="B33" s="31"/>
      <c r="C33" s="20"/>
      <c r="D33" s="62">
        <f t="shared" ref="D33:M33" ca="1" si="12">+D15+D24</f>
        <v>0</v>
      </c>
      <c r="E33" s="62">
        <f t="shared" ca="1" si="12"/>
        <v>0</v>
      </c>
      <c r="F33" s="62">
        <f t="shared" ca="1" si="12"/>
        <v>0</v>
      </c>
      <c r="G33" s="62">
        <f t="shared" ca="1" si="12"/>
        <v>0</v>
      </c>
      <c r="H33" s="62">
        <f t="shared" ca="1" si="12"/>
        <v>0</v>
      </c>
      <c r="I33" s="62">
        <f t="shared" ca="1" si="12"/>
        <v>0</v>
      </c>
      <c r="J33" s="62">
        <f t="shared" ca="1" si="12"/>
        <v>0</v>
      </c>
      <c r="K33" s="62">
        <f t="shared" ca="1" si="12"/>
        <v>0</v>
      </c>
      <c r="L33" s="62">
        <f t="shared" ca="1" si="12"/>
        <v>0</v>
      </c>
      <c r="M33" s="62">
        <f t="shared" ca="1" si="12"/>
        <v>0</v>
      </c>
    </row>
    <row r="34" spans="1:13" ht="14.25" customHeight="1" outlineLevel="1" x14ac:dyDescent="0.15">
      <c r="A34" s="25" t="str">
        <f t="shared" si="8"/>
        <v>Others</v>
      </c>
      <c r="B34" s="31"/>
      <c r="C34" s="20"/>
      <c r="D34" s="62">
        <f t="shared" ref="D34:M34" ca="1" si="13">+D16+D25</f>
        <v>0</v>
      </c>
      <c r="E34" s="62">
        <f t="shared" ca="1" si="13"/>
        <v>0</v>
      </c>
      <c r="F34" s="62">
        <f t="shared" ca="1" si="13"/>
        <v>0</v>
      </c>
      <c r="G34" s="62">
        <f t="shared" ca="1" si="13"/>
        <v>0</v>
      </c>
      <c r="H34" s="62">
        <f t="shared" ca="1" si="13"/>
        <v>0</v>
      </c>
      <c r="I34" s="62">
        <f t="shared" ca="1" si="13"/>
        <v>0</v>
      </c>
      <c r="J34" s="62">
        <f t="shared" ca="1" si="13"/>
        <v>0</v>
      </c>
      <c r="K34" s="62">
        <f t="shared" ca="1" si="13"/>
        <v>0</v>
      </c>
      <c r="L34" s="62">
        <f t="shared" ca="1" si="13"/>
        <v>0</v>
      </c>
      <c r="M34" s="62">
        <f t="shared" ca="1" si="13"/>
        <v>0</v>
      </c>
    </row>
    <row r="35" spans="1:13" ht="14.25" customHeight="1" outlineLevel="1" x14ac:dyDescent="0.15">
      <c r="A35" s="715" t="s">
        <v>114</v>
      </c>
      <c r="B35" s="716" t="s">
        <v>540</v>
      </c>
      <c r="C35" s="716"/>
      <c r="D35" s="717">
        <f t="shared" ref="D35:M35" ca="1" si="14">+D17+D26</f>
        <v>1487854.6601239166</v>
      </c>
      <c r="E35" s="717">
        <f t="shared" ca="1" si="14"/>
        <v>1650978.926837161</v>
      </c>
      <c r="F35" s="717">
        <f t="shared" ca="1" si="14"/>
        <v>1697206.3367885984</v>
      </c>
      <c r="G35" s="717">
        <f t="shared" ca="1" si="14"/>
        <v>1744728.1142186772</v>
      </c>
      <c r="H35" s="717">
        <f t="shared" ca="1" si="14"/>
        <v>1793580.5014167975</v>
      </c>
      <c r="I35" s="717">
        <f t="shared" ca="1" si="14"/>
        <v>1843800.7554564648</v>
      </c>
      <c r="J35" s="717">
        <f t="shared" ca="1" si="14"/>
        <v>1895427.1766092435</v>
      </c>
      <c r="K35" s="717">
        <f t="shared" ca="1" si="14"/>
        <v>1948499.1375542991</v>
      </c>
      <c r="L35" s="717">
        <f t="shared" ca="1" si="14"/>
        <v>2003057.1134058167</v>
      </c>
      <c r="M35" s="717">
        <f t="shared" ca="1" si="14"/>
        <v>2059142.7125811763</v>
      </c>
    </row>
    <row r="36" spans="1:13" ht="14.25" customHeight="1" outlineLevel="1" x14ac:dyDescent="0.15">
      <c r="A36" s="126" t="s">
        <v>114</v>
      </c>
      <c r="B36" s="127" t="s">
        <v>35</v>
      </c>
      <c r="C36" s="20"/>
      <c r="D36" s="128">
        <f t="shared" ref="D36:M36" ca="1" si="15">+D35/D17</f>
        <v>0.81244180328504512</v>
      </c>
      <c r="E36" s="128">
        <f t="shared" ca="1" si="15"/>
        <v>0.80303555100152735</v>
      </c>
      <c r="F36" s="128">
        <f t="shared" ca="1" si="15"/>
        <v>0.80303555100152713</v>
      </c>
      <c r="G36" s="128">
        <f t="shared" ca="1" si="15"/>
        <v>0.80303555100152724</v>
      </c>
      <c r="H36" s="128">
        <f t="shared" ca="1" si="15"/>
        <v>0.80303555100152735</v>
      </c>
      <c r="I36" s="128">
        <f t="shared" ca="1" si="15"/>
        <v>0.80303555100152724</v>
      </c>
      <c r="J36" s="128">
        <f t="shared" ca="1" si="15"/>
        <v>0.80303555100152735</v>
      </c>
      <c r="K36" s="128">
        <f t="shared" ca="1" si="15"/>
        <v>0.80303555100152724</v>
      </c>
      <c r="L36" s="128">
        <f t="shared" ca="1" si="15"/>
        <v>0.80303555100152724</v>
      </c>
      <c r="M36" s="128">
        <f t="shared" ca="1" si="15"/>
        <v>0.80303555100152724</v>
      </c>
    </row>
    <row r="37" spans="1:13" ht="6.75" customHeight="1" outlineLevel="1" x14ac:dyDescent="0.15">
      <c r="A37" s="11"/>
      <c r="B37" s="129"/>
      <c r="C37" s="129"/>
      <c r="D37" s="11"/>
      <c r="E37" s="11"/>
      <c r="F37" s="11"/>
      <c r="G37" s="11"/>
      <c r="H37" s="11"/>
      <c r="I37" s="11"/>
      <c r="J37" s="11"/>
      <c r="K37" s="11"/>
      <c r="L37" s="11"/>
      <c r="M37" s="11"/>
    </row>
    <row r="38" spans="1:13" ht="14.25" customHeight="1" outlineLevel="1" x14ac:dyDescent="0.15">
      <c r="A38" s="19" t="s">
        <v>62</v>
      </c>
      <c r="B38" s="31"/>
      <c r="C38" s="31"/>
      <c r="D38" s="19"/>
      <c r="E38" s="19"/>
      <c r="F38" s="19"/>
      <c r="G38" s="19"/>
      <c r="H38" s="19"/>
      <c r="I38" s="19"/>
      <c r="J38" s="19"/>
      <c r="K38" s="19"/>
      <c r="L38" s="19"/>
      <c r="M38" s="19"/>
    </row>
    <row r="39" spans="1:13" ht="14.25" customHeight="1" outlineLevel="1" x14ac:dyDescent="0.15">
      <c r="A39" s="25" t="str">
        <f>+'Mo- FS'!A51</f>
        <v>Undistributed Payroll</v>
      </c>
      <c r="B39" s="31" t="s">
        <v>564</v>
      </c>
      <c r="C39" s="20"/>
      <c r="D39" s="61">
        <f>+SUMIFS('Mo- FS'!51:51,'Mo- FS'!$2:$2,'Annual- FS '!D$2)</f>
        <v>-62949.393667480035</v>
      </c>
      <c r="E39" s="61">
        <f>+SUMIFS('Mo- FS'!51:51,'Mo- FS'!$2:$2,'Annual- FS '!E$2)</f>
        <v>-85986.505698348556</v>
      </c>
      <c r="F39" s="61">
        <f>+SUMIFS('Mo- FS'!51:51,'Mo- FS'!$2:$2,'Annual- FS '!F$2)</f>
        <v>-88394.127857902175</v>
      </c>
      <c r="G39" s="61">
        <f>+SUMIFS('Mo- FS'!51:51,'Mo- FS'!$2:$2,'Annual- FS '!G$2)</f>
        <v>-90869.1634379233</v>
      </c>
      <c r="H39" s="61">
        <f>+SUMIFS('Mo- FS'!51:51,'Mo- FS'!$2:$2,'Annual- FS '!H$2)</f>
        <v>-93413.500014185003</v>
      </c>
      <c r="I39" s="61">
        <f>+SUMIFS('Mo- FS'!51:51,'Mo- FS'!$2:$2,'Annual- FS '!I$2)</f>
        <v>-96029.078014582061</v>
      </c>
      <c r="J39" s="61">
        <f>+SUMIFS('Mo- FS'!51:51,'Mo- FS'!$2:$2,'Annual- FS '!J$2)</f>
        <v>-98717.89219899023</v>
      </c>
      <c r="K39" s="61">
        <f>+SUMIFS('Mo- FS'!51:51,'Mo- FS'!$2:$2,'Annual- FS '!K$2)</f>
        <v>-101481.99318056181</v>
      </c>
      <c r="L39" s="61">
        <f>+SUMIFS('Mo- FS'!51:51,'Mo- FS'!$2:$2,'Annual- FS '!L$2)</f>
        <v>-104323.48898961738</v>
      </c>
      <c r="M39" s="61">
        <f>+SUMIFS('Mo- FS'!51:51,'Mo- FS'!$2:$2,'Annual- FS '!M$2)</f>
        <v>-107244.54668132651</v>
      </c>
    </row>
    <row r="40" spans="1:13" ht="14.25" customHeight="1" outlineLevel="1" x14ac:dyDescent="0.15">
      <c r="A40" s="25" t="str">
        <f>+'Mo- FS'!A52</f>
        <v>Payroll Taxes</v>
      </c>
      <c r="B40" s="31" t="s">
        <v>564</v>
      </c>
      <c r="C40" s="20"/>
      <c r="D40" s="61">
        <f>+SUMIFS('Mo- FS'!52:52,'Mo- FS'!$2:$2,'Annual- FS '!D$2)</f>
        <v>-15107.854480195207</v>
      </c>
      <c r="E40" s="61">
        <f>+SUMIFS('Mo- FS'!52:52,'Mo- FS'!$2:$2,'Annual- FS '!E$2)</f>
        <v>-20636.761367603645</v>
      </c>
      <c r="F40" s="61">
        <f>+SUMIFS('Mo- FS'!52:52,'Mo- FS'!$2:$2,'Annual- FS '!F$2)</f>
        <v>-21214.590685896521</v>
      </c>
      <c r="G40" s="61">
        <f>+SUMIFS('Mo- FS'!52:52,'Mo- FS'!$2:$2,'Annual- FS '!G$2)</f>
        <v>-21808.599225101592</v>
      </c>
      <c r="H40" s="61">
        <f>+SUMIFS('Mo- FS'!52:52,'Mo- FS'!$2:$2,'Annual- FS '!H$2)</f>
        <v>-22419.2400034044</v>
      </c>
      <c r="I40" s="61">
        <f>+SUMIFS('Mo- FS'!52:52,'Mo- FS'!$2:$2,'Annual- FS '!I$2)</f>
        <v>-23046.978723499695</v>
      </c>
      <c r="J40" s="61">
        <f>+SUMIFS('Mo- FS'!52:52,'Mo- FS'!$2:$2,'Annual- FS '!J$2)</f>
        <v>-23692.29412775765</v>
      </c>
      <c r="K40" s="61">
        <f>+SUMIFS('Mo- FS'!52:52,'Mo- FS'!$2:$2,'Annual- FS '!K$2)</f>
        <v>-24355.678363334828</v>
      </c>
      <c r="L40" s="61">
        <f>+SUMIFS('Mo- FS'!52:52,'Mo- FS'!$2:$2,'Annual- FS '!L$2)</f>
        <v>-25037.637357508174</v>
      </c>
      <c r="M40" s="61">
        <f>+SUMIFS('Mo- FS'!52:52,'Mo- FS'!$2:$2,'Annual- FS '!M$2)</f>
        <v>-25738.691203518363</v>
      </c>
    </row>
    <row r="41" spans="1:13" ht="14.25" customHeight="1" outlineLevel="1" x14ac:dyDescent="0.15">
      <c r="A41" s="25" t="str">
        <f>+'Mo- FS'!A53</f>
        <v>Employee Benefits</v>
      </c>
      <c r="B41" s="31" t="s">
        <v>564</v>
      </c>
      <c r="C41" s="20"/>
      <c r="D41" s="61">
        <f>+SUMIFS('Mo- FS'!53:53,'Mo- FS'!$2:$2,'Annual- FS '!D$2)</f>
        <v>-1258.9878733496007</v>
      </c>
      <c r="E41" s="61">
        <f>+SUMIFS('Mo- FS'!53:53,'Mo- FS'!$2:$2,'Annual- FS '!E$2)</f>
        <v>-1719.730113966971</v>
      </c>
      <c r="F41" s="61">
        <f>+SUMIFS('Mo- FS'!53:53,'Mo- FS'!$2:$2,'Annual- FS '!F$2)</f>
        <v>-1767.8825571580437</v>
      </c>
      <c r="G41" s="61">
        <f>+SUMIFS('Mo- FS'!53:53,'Mo- FS'!$2:$2,'Annual- FS '!G$2)</f>
        <v>-1817.3832687584663</v>
      </c>
      <c r="H41" s="61">
        <f>+SUMIFS('Mo- FS'!53:53,'Mo- FS'!$2:$2,'Annual- FS '!H$2)</f>
        <v>-1868.2700002837</v>
      </c>
      <c r="I41" s="61">
        <f>+SUMIFS('Mo- FS'!53:53,'Mo- FS'!$2:$2,'Annual- FS '!I$2)</f>
        <v>-1920.5815602916414</v>
      </c>
      <c r="J41" s="61">
        <f>+SUMIFS('Mo- FS'!53:53,'Mo- FS'!$2:$2,'Annual- FS '!J$2)</f>
        <v>-1974.3578439798043</v>
      </c>
      <c r="K41" s="61">
        <f>+SUMIFS('Mo- FS'!53:53,'Mo- FS'!$2:$2,'Annual- FS '!K$2)</f>
        <v>-2029.639863611236</v>
      </c>
      <c r="L41" s="61">
        <f>+SUMIFS('Mo- FS'!53:53,'Mo- FS'!$2:$2,'Annual- FS '!L$2)</f>
        <v>-2086.4697797923477</v>
      </c>
      <c r="M41" s="61">
        <f>+SUMIFS('Mo- FS'!53:53,'Mo- FS'!$2:$2,'Annual- FS '!M$2)</f>
        <v>-2144.8909336265306</v>
      </c>
    </row>
    <row r="42" spans="1:13" ht="14.25" customHeight="1" outlineLevel="1" x14ac:dyDescent="0.15">
      <c r="A42" s="25" t="str">
        <f>+'Mo- FS'!A54</f>
        <v>Maintenance and Repairs</v>
      </c>
      <c r="B42" s="31" t="s">
        <v>564</v>
      </c>
      <c r="C42" s="20"/>
      <c r="D42" s="61">
        <f>+SUMIFS('Mo- FS'!54:54,'Mo- FS'!$2:$2,'Annual- FS '!D$2)</f>
        <v>-7333.9099418423348</v>
      </c>
      <c r="E42" s="61">
        <f>+SUMIFS('Mo- FS'!54:54,'Mo- FS'!$2:$2,'Annual- FS '!E$2)</f>
        <v>-10017.845324079439</v>
      </c>
      <c r="F42" s="61">
        <f>+SUMIFS('Mo- FS'!54:54,'Mo- FS'!$2:$2,'Annual- FS '!F$2)</f>
        <v>-10298.344993153651</v>
      </c>
      <c r="G42" s="61">
        <f>+SUMIFS('Mo- FS'!54:54,'Mo- FS'!$2:$2,'Annual- FS '!G$2)</f>
        <v>-10586.698652961937</v>
      </c>
      <c r="H42" s="61">
        <f>+SUMIFS('Mo- FS'!54:54,'Mo- FS'!$2:$2,'Annual- FS '!H$2)</f>
        <v>-10883.126215244854</v>
      </c>
      <c r="I42" s="61">
        <f>+SUMIFS('Mo- FS'!54:54,'Mo- FS'!$2:$2,'Annual- FS '!I$2)</f>
        <v>-11187.853749271695</v>
      </c>
      <c r="J42" s="61">
        <f>+SUMIFS('Mo- FS'!54:54,'Mo- FS'!$2:$2,'Annual- FS '!J$2)</f>
        <v>-11501.113654251287</v>
      </c>
      <c r="K42" s="61">
        <f>+SUMIFS('Mo- FS'!54:54,'Mo- FS'!$2:$2,'Annual- FS '!K$2)</f>
        <v>-11823.144836570309</v>
      </c>
      <c r="L42" s="61">
        <f>+SUMIFS('Mo- FS'!54:54,'Mo- FS'!$2:$2,'Annual- FS '!L$2)</f>
        <v>-12154.192891994257</v>
      </c>
      <c r="M42" s="61">
        <f>+SUMIFS('Mo- FS'!54:54,'Mo- FS'!$2:$2,'Annual- FS '!M$2)</f>
        <v>-12494.510292970077</v>
      </c>
    </row>
    <row r="43" spans="1:13" ht="14.25" customHeight="1" outlineLevel="1" x14ac:dyDescent="0.15">
      <c r="A43" s="25" t="str">
        <f>+'Mo- FS'!A55</f>
        <v>Utilities (Electricity, Water, Gas)</v>
      </c>
      <c r="B43" s="31" t="s">
        <v>564</v>
      </c>
      <c r="C43" s="20"/>
      <c r="D43" s="61">
        <f>+SUMIFS('Mo- FS'!55:55,'Mo- FS'!$2:$2,'Annual- FS '!D$2)</f>
        <v>-11917.603655493795</v>
      </c>
      <c r="E43" s="61">
        <f>+SUMIFS('Mo- FS'!55:55,'Mo- FS'!$2:$2,'Annual- FS '!E$2)</f>
        <v>-16278.998651629094</v>
      </c>
      <c r="F43" s="61">
        <f>+SUMIFS('Mo- FS'!55:55,'Mo- FS'!$2:$2,'Annual- FS '!F$2)</f>
        <v>-16734.810613874684</v>
      </c>
      <c r="G43" s="61">
        <f>+SUMIFS('Mo- FS'!55:55,'Mo- FS'!$2:$2,'Annual- FS '!G$2)</f>
        <v>-17203.385311063146</v>
      </c>
      <c r="H43" s="61">
        <f>+SUMIFS('Mo- FS'!55:55,'Mo- FS'!$2:$2,'Annual- FS '!H$2)</f>
        <v>-17685.080099772891</v>
      </c>
      <c r="I43" s="61">
        <f>+SUMIFS('Mo- FS'!55:55,'Mo- FS'!$2:$2,'Annual- FS '!I$2)</f>
        <v>-18180.262342566508</v>
      </c>
      <c r="J43" s="61">
        <f>+SUMIFS('Mo- FS'!55:55,'Mo- FS'!$2:$2,'Annual- FS '!J$2)</f>
        <v>-18689.309688158344</v>
      </c>
      <c r="K43" s="61">
        <f>+SUMIFS('Mo- FS'!55:55,'Mo- FS'!$2:$2,'Annual- FS '!K$2)</f>
        <v>-19212.610359426744</v>
      </c>
      <c r="L43" s="61">
        <f>+SUMIFS('Mo- FS'!55:55,'Mo- FS'!$2:$2,'Annual- FS '!L$2)</f>
        <v>-19750.56344949067</v>
      </c>
      <c r="M43" s="61">
        <f>+SUMIFS('Mo- FS'!55:55,'Mo- FS'!$2:$2,'Annual- FS '!M$2)</f>
        <v>-20303.579226076381</v>
      </c>
    </row>
    <row r="44" spans="1:13" ht="14.25" customHeight="1" outlineLevel="1" x14ac:dyDescent="0.15">
      <c r="A44" s="25" t="str">
        <f>+'Mo- FS'!A56</f>
        <v>Property Insurance</v>
      </c>
      <c r="B44" s="31" t="s">
        <v>564</v>
      </c>
      <c r="C44" s="20"/>
      <c r="D44" s="61">
        <f>+SUMIFS('Mo- FS'!56:56,'Mo- FS'!$2:$2,'Annual- FS '!D$2)</f>
        <v>-4583.6937136514589</v>
      </c>
      <c r="E44" s="61">
        <f>+SUMIFS('Mo- FS'!56:56,'Mo- FS'!$2:$2,'Annual- FS '!E$2)</f>
        <v>-6261.1533275496513</v>
      </c>
      <c r="F44" s="61">
        <f>+SUMIFS('Mo- FS'!56:56,'Mo- FS'!$2:$2,'Annual- FS '!F$2)</f>
        <v>-6436.4656207210301</v>
      </c>
      <c r="G44" s="61">
        <f>+SUMIFS('Mo- FS'!56:56,'Mo- FS'!$2:$2,'Annual- FS '!G$2)</f>
        <v>-6616.68665810121</v>
      </c>
      <c r="H44" s="61">
        <f>+SUMIFS('Mo- FS'!56:56,'Mo- FS'!$2:$2,'Annual- FS '!H$2)</f>
        <v>-6801.953884528034</v>
      </c>
      <c r="I44" s="61">
        <f>+SUMIFS('Mo- FS'!56:56,'Mo- FS'!$2:$2,'Annual- FS '!I$2)</f>
        <v>-6992.4085932948101</v>
      </c>
      <c r="J44" s="61">
        <f>+SUMIFS('Mo- FS'!56:56,'Mo- FS'!$2:$2,'Annual- FS '!J$2)</f>
        <v>-7188.1960339070556</v>
      </c>
      <c r="K44" s="61">
        <f>+SUMIFS('Mo- FS'!56:56,'Mo- FS'!$2:$2,'Annual- FS '!K$2)</f>
        <v>-7389.4655228564425</v>
      </c>
      <c r="L44" s="61">
        <f>+SUMIFS('Mo- FS'!56:56,'Mo- FS'!$2:$2,'Annual- FS '!L$2)</f>
        <v>-7596.3705574964106</v>
      </c>
      <c r="M44" s="61">
        <f>+SUMIFS('Mo- FS'!56:56,'Mo- FS'!$2:$2,'Annual- FS '!M$2)</f>
        <v>-7809.0689331062986</v>
      </c>
    </row>
    <row r="45" spans="1:13" ht="14.25" customHeight="1" outlineLevel="1" x14ac:dyDescent="0.15">
      <c r="A45" s="25" t="str">
        <f>+'Mo- FS'!A57</f>
        <v>Property Taxes I BI MALLORCA</v>
      </c>
      <c r="B45" s="31" t="s">
        <v>564</v>
      </c>
      <c r="C45" s="20"/>
      <c r="D45" s="61">
        <f>+SUMIFS('Mo- FS'!57:57,'Mo- FS'!$2:$2,'Annual- FS '!D$2)</f>
        <v>-5500.4324563817509</v>
      </c>
      <c r="E45" s="61">
        <f>+SUMIFS('Mo- FS'!57:57,'Mo- FS'!$2:$2,'Annual- FS '!E$2)</f>
        <v>-7513.3839930595823</v>
      </c>
      <c r="F45" s="61">
        <f>+SUMIFS('Mo- FS'!57:57,'Mo- FS'!$2:$2,'Annual- FS '!F$2)</f>
        <v>-7723.7587448652384</v>
      </c>
      <c r="G45" s="61">
        <f>+SUMIFS('Mo- FS'!57:57,'Mo- FS'!$2:$2,'Annual- FS '!G$2)</f>
        <v>-7940.0239897214542</v>
      </c>
      <c r="H45" s="61">
        <f>+SUMIFS('Mo- FS'!57:57,'Mo- FS'!$2:$2,'Annual- FS '!H$2)</f>
        <v>-8162.3446614336408</v>
      </c>
      <c r="I45" s="61">
        <f>+SUMIFS('Mo- FS'!57:57,'Mo- FS'!$2:$2,'Annual- FS '!I$2)</f>
        <v>-8390.8903119537717</v>
      </c>
      <c r="J45" s="61">
        <f>+SUMIFS('Mo- FS'!57:57,'Mo- FS'!$2:$2,'Annual- FS '!J$2)</f>
        <v>-8625.835240688466</v>
      </c>
      <c r="K45" s="61">
        <f>+SUMIFS('Mo- FS'!57:57,'Mo- FS'!$2:$2,'Annual- FS '!K$2)</f>
        <v>-8867.3586274277295</v>
      </c>
      <c r="L45" s="61">
        <f>+SUMIFS('Mo- FS'!57:57,'Mo- FS'!$2:$2,'Annual- FS '!L$2)</f>
        <v>-9115.6446689956938</v>
      </c>
      <c r="M45" s="61">
        <f>+SUMIFS('Mo- FS'!57:57,'Mo- FS'!$2:$2,'Annual- FS '!M$2)</f>
        <v>-9370.8827197275587</v>
      </c>
    </row>
    <row r="46" spans="1:13" ht="14.25" customHeight="1" outlineLevel="1" x14ac:dyDescent="0.15">
      <c r="A46" s="25" t="str">
        <f>+'Mo- FS'!A58</f>
        <v>Landscaping and Groundskeeping</v>
      </c>
      <c r="B46" s="31" t="s">
        <v>564</v>
      </c>
      <c r="C46" s="20"/>
      <c r="D46" s="61">
        <f>+SUMIFS('Mo- FS'!58:58,'Mo- FS'!$2:$2,'Annual- FS '!D$2)</f>
        <v>-4583.6937136514589</v>
      </c>
      <c r="E46" s="61">
        <f>+SUMIFS('Mo- FS'!58:58,'Mo- FS'!$2:$2,'Annual- FS '!E$2)</f>
        <v>-6261.1533275496513</v>
      </c>
      <c r="F46" s="61">
        <f>+SUMIFS('Mo- FS'!58:58,'Mo- FS'!$2:$2,'Annual- FS '!F$2)</f>
        <v>-6436.4656207210301</v>
      </c>
      <c r="G46" s="61">
        <f>+SUMIFS('Mo- FS'!58:58,'Mo- FS'!$2:$2,'Annual- FS '!G$2)</f>
        <v>-6616.68665810121</v>
      </c>
      <c r="H46" s="61">
        <f>+SUMIFS('Mo- FS'!58:58,'Mo- FS'!$2:$2,'Annual- FS '!H$2)</f>
        <v>-6801.953884528034</v>
      </c>
      <c r="I46" s="61">
        <f>+SUMIFS('Mo- FS'!58:58,'Mo- FS'!$2:$2,'Annual- FS '!I$2)</f>
        <v>-6992.4085932948101</v>
      </c>
      <c r="J46" s="61">
        <f>+SUMIFS('Mo- FS'!58:58,'Mo- FS'!$2:$2,'Annual- FS '!J$2)</f>
        <v>-7188.1960339070556</v>
      </c>
      <c r="K46" s="61">
        <f>+SUMIFS('Mo- FS'!58:58,'Mo- FS'!$2:$2,'Annual- FS '!K$2)</f>
        <v>-7389.4655228564425</v>
      </c>
      <c r="L46" s="61">
        <f>+SUMIFS('Mo- FS'!58:58,'Mo- FS'!$2:$2,'Annual- FS '!L$2)</f>
        <v>-7596.3705574964106</v>
      </c>
      <c r="M46" s="61">
        <f>+SUMIFS('Mo- FS'!58:58,'Mo- FS'!$2:$2,'Annual- FS '!M$2)</f>
        <v>-7809.0689331062986</v>
      </c>
    </row>
    <row r="47" spans="1:13" ht="14.25" customHeight="1" outlineLevel="1" x14ac:dyDescent="0.15">
      <c r="A47" s="25" t="str">
        <f>+'Mo- FS'!A59</f>
        <v>AUF NACH MALLORCA (COMMISIONS GERMAN BOOKING AGENT)</v>
      </c>
      <c r="B47" s="31" t="s">
        <v>564</v>
      </c>
      <c r="C47" s="20"/>
      <c r="D47" s="61">
        <f>+SUMIFS('Mo- FS'!59:59,'Mo- FS'!$2:$2,'Annual- FS '!D$2)</f>
        <v>-13751.081140954378</v>
      </c>
      <c r="E47" s="61">
        <f>+SUMIFS('Mo- FS'!59:59,'Mo- FS'!$2:$2,'Annual- FS '!E$2)</f>
        <v>-18783.459982648954</v>
      </c>
      <c r="F47" s="61">
        <f>+SUMIFS('Mo- FS'!59:59,'Mo- FS'!$2:$2,'Annual- FS '!F$2)</f>
        <v>-19309.396862163096</v>
      </c>
      <c r="G47" s="61">
        <f>+SUMIFS('Mo- FS'!59:59,'Mo- FS'!$2:$2,'Annual- FS '!G$2)</f>
        <v>-19850.059974303633</v>
      </c>
      <c r="H47" s="61">
        <f>+SUMIFS('Mo- FS'!59:59,'Mo- FS'!$2:$2,'Annual- FS '!H$2)</f>
        <v>-20405.861653584103</v>
      </c>
      <c r="I47" s="61">
        <f>+SUMIFS('Mo- FS'!59:59,'Mo- FS'!$2:$2,'Annual- FS '!I$2)</f>
        <v>-20977.225779884426</v>
      </c>
      <c r="J47" s="61">
        <f>+SUMIFS('Mo- FS'!59:59,'Mo- FS'!$2:$2,'Annual- FS '!J$2)</f>
        <v>-21564.588101721161</v>
      </c>
      <c r="K47" s="61">
        <f>+SUMIFS('Mo- FS'!59:59,'Mo- FS'!$2:$2,'Annual- FS '!K$2)</f>
        <v>-22168.396568569329</v>
      </c>
      <c r="L47" s="61">
        <f>+SUMIFS('Mo- FS'!59:59,'Mo- FS'!$2:$2,'Annual- FS '!L$2)</f>
        <v>-22789.111672489234</v>
      </c>
      <c r="M47" s="61">
        <f>+SUMIFS('Mo- FS'!59:59,'Mo- FS'!$2:$2,'Annual- FS '!M$2)</f>
        <v>-23427.206799318901</v>
      </c>
    </row>
    <row r="48" spans="1:13" ht="14.25" customHeight="1" outlineLevel="1" x14ac:dyDescent="0.15">
      <c r="A48" s="25" t="str">
        <f>+'Mo- FS'!A60</f>
        <v>Commissions BOOKINGS.COM</v>
      </c>
      <c r="B48" s="31" t="s">
        <v>564</v>
      </c>
      <c r="C48" s="20"/>
      <c r="D48" s="61">
        <f>+SUMIFS('Mo- FS'!60:60,'Mo- FS'!$2:$2,'Annual- FS '!D$2)</f>
        <v>-3483.6072223751089</v>
      </c>
      <c r="E48" s="61">
        <f>+SUMIFS('Mo- FS'!60:60,'Mo- FS'!$2:$2,'Annual- FS '!E$2)</f>
        <v>-4758.4765289377347</v>
      </c>
      <c r="F48" s="61">
        <f>+SUMIFS('Mo- FS'!60:60,'Mo- FS'!$2:$2,'Annual- FS '!F$2)</f>
        <v>-4891.7138717479838</v>
      </c>
      <c r="G48" s="61">
        <f>+SUMIFS('Mo- FS'!60:60,'Mo- FS'!$2:$2,'Annual- FS '!G$2)</f>
        <v>-5028.6818601569212</v>
      </c>
      <c r="H48" s="61">
        <f>+SUMIFS('Mo- FS'!60:60,'Mo- FS'!$2:$2,'Annual- FS '!H$2)</f>
        <v>-5169.484952241306</v>
      </c>
      <c r="I48" s="61">
        <f>+SUMIFS('Mo- FS'!60:60,'Mo- FS'!$2:$2,'Annual- FS '!I$2)</f>
        <v>-5314.2305309040548</v>
      </c>
      <c r="J48" s="61">
        <f>+SUMIFS('Mo- FS'!60:60,'Mo- FS'!$2:$2,'Annual- FS '!J$2)</f>
        <v>-5463.0289857693615</v>
      </c>
      <c r="K48" s="61">
        <f>+SUMIFS('Mo- FS'!60:60,'Mo- FS'!$2:$2,'Annual- FS '!K$2)</f>
        <v>-5615.9937973708948</v>
      </c>
      <c r="L48" s="61">
        <f>+SUMIFS('Mo- FS'!60:60,'Mo- FS'!$2:$2,'Annual- FS '!L$2)</f>
        <v>-5773.2416236972722</v>
      </c>
      <c r="M48" s="61">
        <f>+SUMIFS('Mo- FS'!60:60,'Mo- FS'!$2:$2,'Annual- FS '!M$2)</f>
        <v>-5934.8923891607883</v>
      </c>
    </row>
    <row r="49" spans="1:13" ht="14.25" customHeight="1" outlineLevel="1" x14ac:dyDescent="0.15">
      <c r="A49" s="25" t="str">
        <f>+'Mo- FS'!A61</f>
        <v>Travel and Entertainment</v>
      </c>
      <c r="B49" s="31" t="s">
        <v>564</v>
      </c>
      <c r="C49" s="20"/>
      <c r="D49" s="61">
        <f>+SUMIFS('Mo- FS'!61:61,'Mo- FS'!$2:$2,'Annual- FS '!D$2)</f>
        <v>-2291.8468568257294</v>
      </c>
      <c r="E49" s="61">
        <f>+SUMIFS('Mo- FS'!61:61,'Mo- FS'!$2:$2,'Annual- FS '!E$2)</f>
        <v>-3130.5766637748256</v>
      </c>
      <c r="F49" s="61">
        <f>+SUMIFS('Mo- FS'!61:61,'Mo- FS'!$2:$2,'Annual- FS '!F$2)</f>
        <v>-3218.232810360515</v>
      </c>
      <c r="G49" s="61">
        <f>+SUMIFS('Mo- FS'!61:61,'Mo- FS'!$2:$2,'Annual- FS '!G$2)</f>
        <v>-3308.343329050605</v>
      </c>
      <c r="H49" s="61">
        <f>+SUMIFS('Mo- FS'!61:61,'Mo- FS'!$2:$2,'Annual- FS '!H$2)</f>
        <v>-3400.976942264017</v>
      </c>
      <c r="I49" s="61">
        <f>+SUMIFS('Mo- FS'!61:61,'Mo- FS'!$2:$2,'Annual- FS '!I$2)</f>
        <v>-3496.204296647405</v>
      </c>
      <c r="J49" s="61">
        <f>+SUMIFS('Mo- FS'!61:61,'Mo- FS'!$2:$2,'Annual- FS '!J$2)</f>
        <v>-3594.0980169535278</v>
      </c>
      <c r="K49" s="61">
        <f>+SUMIFS('Mo- FS'!61:61,'Mo- FS'!$2:$2,'Annual- FS '!K$2)</f>
        <v>-3694.7327614282212</v>
      </c>
      <c r="L49" s="61">
        <f>+SUMIFS('Mo- FS'!61:61,'Mo- FS'!$2:$2,'Annual- FS '!L$2)</f>
        <v>-3798.1852787482053</v>
      </c>
      <c r="M49" s="61">
        <f>+SUMIFS('Mo- FS'!61:61,'Mo- FS'!$2:$2,'Annual- FS '!M$2)</f>
        <v>-3904.5344665531493</v>
      </c>
    </row>
    <row r="50" spans="1:13" ht="14.25" customHeight="1" outlineLevel="1" x14ac:dyDescent="0.15">
      <c r="A50" s="25" t="str">
        <f>+'Mo- FS'!A62</f>
        <v>IT Services and Maintenance</v>
      </c>
      <c r="B50" s="31" t="s">
        <v>564</v>
      </c>
      <c r="C50" s="20"/>
      <c r="D50" s="61">
        <f>+SUMIFS('Mo- FS'!62:62,'Mo- FS'!$2:$2,'Annual- FS '!D$2)</f>
        <v>-916.73874273029185</v>
      </c>
      <c r="E50" s="61">
        <f>+SUMIFS('Mo- FS'!62:62,'Mo- FS'!$2:$2,'Annual- FS '!E$2)</f>
        <v>-1252.2306655099298</v>
      </c>
      <c r="F50" s="61">
        <f>+SUMIFS('Mo- FS'!62:62,'Mo- FS'!$2:$2,'Annual- FS '!F$2)</f>
        <v>-1287.2931241442063</v>
      </c>
      <c r="G50" s="61">
        <f>+SUMIFS('Mo- FS'!62:62,'Mo- FS'!$2:$2,'Annual- FS '!G$2)</f>
        <v>-1323.3373316202421</v>
      </c>
      <c r="H50" s="61">
        <f>+SUMIFS('Mo- FS'!62:62,'Mo- FS'!$2:$2,'Annual- FS '!H$2)</f>
        <v>-1360.3907769056068</v>
      </c>
      <c r="I50" s="61">
        <f>+SUMIFS('Mo- FS'!62:62,'Mo- FS'!$2:$2,'Annual- FS '!I$2)</f>
        <v>-1398.4817186589619</v>
      </c>
      <c r="J50" s="61">
        <f>+SUMIFS('Mo- FS'!62:62,'Mo- FS'!$2:$2,'Annual- FS '!J$2)</f>
        <v>-1437.6392067814108</v>
      </c>
      <c r="K50" s="61">
        <f>+SUMIFS('Mo- FS'!62:62,'Mo- FS'!$2:$2,'Annual- FS '!K$2)</f>
        <v>-1477.8931045712886</v>
      </c>
      <c r="L50" s="61">
        <f>+SUMIFS('Mo- FS'!62:62,'Mo- FS'!$2:$2,'Annual- FS '!L$2)</f>
        <v>-1519.2741114992821</v>
      </c>
      <c r="M50" s="61">
        <f>+SUMIFS('Mo- FS'!62:62,'Mo- FS'!$2:$2,'Annual- FS '!M$2)</f>
        <v>-1561.8137866212596</v>
      </c>
    </row>
    <row r="51" spans="1:13" ht="14.25" customHeight="1" outlineLevel="1" x14ac:dyDescent="0.15">
      <c r="A51" s="25" t="str">
        <f>+'Mo- FS'!A63</f>
        <v>Internet and Software</v>
      </c>
      <c r="B51" s="31" t="s">
        <v>564</v>
      </c>
      <c r="C51" s="20"/>
      <c r="D51" s="61">
        <f>+SUMIFS('Mo- FS'!63:63,'Mo- FS'!$2:$2,'Annual- FS '!D$2)</f>
        <v>-916.73874273029185</v>
      </c>
      <c r="E51" s="61">
        <f>+SUMIFS('Mo- FS'!63:63,'Mo- FS'!$2:$2,'Annual- FS '!E$2)</f>
        <v>-1252.2306655099298</v>
      </c>
      <c r="F51" s="61">
        <f>+SUMIFS('Mo- FS'!63:63,'Mo- FS'!$2:$2,'Annual- FS '!F$2)</f>
        <v>-1287.2931241442063</v>
      </c>
      <c r="G51" s="61">
        <f>+SUMIFS('Mo- FS'!63:63,'Mo- FS'!$2:$2,'Annual- FS '!G$2)</f>
        <v>-1323.3373316202421</v>
      </c>
      <c r="H51" s="61">
        <f>+SUMIFS('Mo- FS'!63:63,'Mo- FS'!$2:$2,'Annual- FS '!H$2)</f>
        <v>-1360.3907769056068</v>
      </c>
      <c r="I51" s="61">
        <f>+SUMIFS('Mo- FS'!63:63,'Mo- FS'!$2:$2,'Annual- FS '!I$2)</f>
        <v>-1398.4817186589619</v>
      </c>
      <c r="J51" s="61">
        <f>+SUMIFS('Mo- FS'!63:63,'Mo- FS'!$2:$2,'Annual- FS '!J$2)</f>
        <v>-1437.6392067814108</v>
      </c>
      <c r="K51" s="61">
        <f>+SUMIFS('Mo- FS'!63:63,'Mo- FS'!$2:$2,'Annual- FS '!K$2)</f>
        <v>-1477.8931045712886</v>
      </c>
      <c r="L51" s="61">
        <f>+SUMIFS('Mo- FS'!63:63,'Mo- FS'!$2:$2,'Annual- FS '!L$2)</f>
        <v>-1519.2741114992821</v>
      </c>
      <c r="M51" s="61">
        <f>+SUMIFS('Mo- FS'!63:63,'Mo- FS'!$2:$2,'Annual- FS '!M$2)</f>
        <v>-1561.8137866212596</v>
      </c>
    </row>
    <row r="52" spans="1:13" ht="14.25" customHeight="1" outlineLevel="1" x14ac:dyDescent="0.15">
      <c r="A52" s="25" t="str">
        <f>+'Mo- FS'!A64</f>
        <v>Office Supplies</v>
      </c>
      <c r="B52" s="31" t="s">
        <v>564</v>
      </c>
      <c r="C52" s="20"/>
      <c r="D52" s="61">
        <f>+SUMIFS('Mo- FS'!64:64,'Mo- FS'!$2:$2,'Annual- FS '!D$2)</f>
        <v>-916.73874273029185</v>
      </c>
      <c r="E52" s="61">
        <f>+SUMIFS('Mo- FS'!64:64,'Mo- FS'!$2:$2,'Annual- FS '!E$2)</f>
        <v>-1252.2306655099298</v>
      </c>
      <c r="F52" s="61">
        <f>+SUMIFS('Mo- FS'!64:64,'Mo- FS'!$2:$2,'Annual- FS '!F$2)</f>
        <v>-1287.2931241442063</v>
      </c>
      <c r="G52" s="61">
        <f>+SUMIFS('Mo- FS'!64:64,'Mo- FS'!$2:$2,'Annual- FS '!G$2)</f>
        <v>-1323.3373316202421</v>
      </c>
      <c r="H52" s="61">
        <f>+SUMIFS('Mo- FS'!64:64,'Mo- FS'!$2:$2,'Annual- FS '!H$2)</f>
        <v>-1360.3907769056068</v>
      </c>
      <c r="I52" s="61">
        <f>+SUMIFS('Mo- FS'!64:64,'Mo- FS'!$2:$2,'Annual- FS '!I$2)</f>
        <v>-1398.4817186589619</v>
      </c>
      <c r="J52" s="61">
        <f>+SUMIFS('Mo- FS'!64:64,'Mo- FS'!$2:$2,'Annual- FS '!J$2)</f>
        <v>-1437.6392067814108</v>
      </c>
      <c r="K52" s="61">
        <f>+SUMIFS('Mo- FS'!64:64,'Mo- FS'!$2:$2,'Annual- FS '!K$2)</f>
        <v>-1477.8931045712886</v>
      </c>
      <c r="L52" s="61">
        <f>+SUMIFS('Mo- FS'!64:64,'Mo- FS'!$2:$2,'Annual- FS '!L$2)</f>
        <v>-1519.2741114992821</v>
      </c>
      <c r="M52" s="61">
        <f>+SUMIFS('Mo- FS'!64:64,'Mo- FS'!$2:$2,'Annual- FS '!M$2)</f>
        <v>-1561.8137866212596</v>
      </c>
    </row>
    <row r="53" spans="1:13" ht="14.25" customHeight="1" outlineLevel="1" x14ac:dyDescent="0.15">
      <c r="A53" s="25" t="str">
        <f>+'Mo- FS'!A65</f>
        <v>Accounting and Legal Fees</v>
      </c>
      <c r="B53" s="31" t="s">
        <v>564</v>
      </c>
      <c r="C53" s="20"/>
      <c r="D53" s="61">
        <f>+SUMIFS('Mo- FS'!65:65,'Mo- FS'!$2:$2,'Annual- FS '!D$2)</f>
        <v>0</v>
      </c>
      <c r="E53" s="61">
        <f>+SUMIFS('Mo- FS'!65:65,'Mo- FS'!$2:$2,'Annual- FS '!E$2)</f>
        <v>0</v>
      </c>
      <c r="F53" s="61">
        <f>+SUMIFS('Mo- FS'!65:65,'Mo- FS'!$2:$2,'Annual- FS '!F$2)</f>
        <v>0</v>
      </c>
      <c r="G53" s="61">
        <f>+SUMIFS('Mo- FS'!65:65,'Mo- FS'!$2:$2,'Annual- FS '!G$2)</f>
        <v>0</v>
      </c>
      <c r="H53" s="61">
        <f>+SUMIFS('Mo- FS'!65:65,'Mo- FS'!$2:$2,'Annual- FS '!H$2)</f>
        <v>0</v>
      </c>
      <c r="I53" s="61">
        <f>+SUMIFS('Mo- FS'!65:65,'Mo- FS'!$2:$2,'Annual- FS '!I$2)</f>
        <v>0</v>
      </c>
      <c r="J53" s="61">
        <f>+SUMIFS('Mo- FS'!65:65,'Mo- FS'!$2:$2,'Annual- FS '!J$2)</f>
        <v>0</v>
      </c>
      <c r="K53" s="61">
        <f>+SUMIFS('Mo- FS'!65:65,'Mo- FS'!$2:$2,'Annual- FS '!K$2)</f>
        <v>0</v>
      </c>
      <c r="L53" s="61">
        <f>+SUMIFS('Mo- FS'!65:65,'Mo- FS'!$2:$2,'Annual- FS '!L$2)</f>
        <v>0</v>
      </c>
      <c r="M53" s="61">
        <f>+SUMIFS('Mo- FS'!65:65,'Mo- FS'!$2:$2,'Annual- FS '!M$2)</f>
        <v>0</v>
      </c>
    </row>
    <row r="54" spans="1:13" ht="14.25" customHeight="1" outlineLevel="1" x14ac:dyDescent="0.15">
      <c r="A54" s="25" t="str">
        <f>+'Mo- FS'!A66</f>
        <v>Bank Charges</v>
      </c>
      <c r="B54" s="31" t="s">
        <v>564</v>
      </c>
      <c r="C54" s="20"/>
      <c r="D54" s="61">
        <f>+SUMIFS('Mo- FS'!66:66,'Mo- FS'!$2:$2,'Annual- FS '!D$2)</f>
        <v>-916.73874273029185</v>
      </c>
      <c r="E54" s="61">
        <f>+SUMIFS('Mo- FS'!66:66,'Mo- FS'!$2:$2,'Annual- FS '!E$2)</f>
        <v>-1252.2306655099298</v>
      </c>
      <c r="F54" s="61">
        <f>+SUMIFS('Mo- FS'!66:66,'Mo- FS'!$2:$2,'Annual- FS '!F$2)</f>
        <v>-1287.2931241442063</v>
      </c>
      <c r="G54" s="61">
        <f>+SUMIFS('Mo- FS'!66:66,'Mo- FS'!$2:$2,'Annual- FS '!G$2)</f>
        <v>-1323.3373316202421</v>
      </c>
      <c r="H54" s="61">
        <f>+SUMIFS('Mo- FS'!66:66,'Mo- FS'!$2:$2,'Annual- FS '!H$2)</f>
        <v>-1360.3907769056068</v>
      </c>
      <c r="I54" s="61">
        <f>+SUMIFS('Mo- FS'!66:66,'Mo- FS'!$2:$2,'Annual- FS '!I$2)</f>
        <v>-1398.4817186589619</v>
      </c>
      <c r="J54" s="61">
        <f>+SUMIFS('Mo- FS'!66:66,'Mo- FS'!$2:$2,'Annual- FS '!J$2)</f>
        <v>-1437.6392067814108</v>
      </c>
      <c r="K54" s="61">
        <f>+SUMIFS('Mo- FS'!66:66,'Mo- FS'!$2:$2,'Annual- FS '!K$2)</f>
        <v>-1477.8931045712886</v>
      </c>
      <c r="L54" s="61">
        <f>+SUMIFS('Mo- FS'!66:66,'Mo- FS'!$2:$2,'Annual- FS '!L$2)</f>
        <v>-1519.2741114992821</v>
      </c>
      <c r="M54" s="61">
        <f>+SUMIFS('Mo- FS'!66:66,'Mo- FS'!$2:$2,'Annual- FS '!M$2)</f>
        <v>-1561.8137866212596</v>
      </c>
    </row>
    <row r="55" spans="1:13" ht="14.25" customHeight="1" outlineLevel="1" x14ac:dyDescent="0.15">
      <c r="A55" s="25" t="str">
        <f>+'Mo- FS'!A67</f>
        <v>License and Permits</v>
      </c>
      <c r="B55" s="31" t="s">
        <v>564</v>
      </c>
      <c r="C55" s="20"/>
      <c r="D55" s="61">
        <f>+SUMIFS('Mo- FS'!67:67,'Mo- FS'!$2:$2,'Annual- FS '!D$2)</f>
        <v>-1191.7603655493795</v>
      </c>
      <c r="E55" s="61">
        <f>+SUMIFS('Mo- FS'!67:67,'Mo- FS'!$2:$2,'Annual- FS '!E$2)</f>
        <v>-1627.8998651629092</v>
      </c>
      <c r="F55" s="61">
        <f>+SUMIFS('Mo- FS'!67:67,'Mo- FS'!$2:$2,'Annual- FS '!F$2)</f>
        <v>-1673.4810613874683</v>
      </c>
      <c r="G55" s="61">
        <f>+SUMIFS('Mo- FS'!67:67,'Mo- FS'!$2:$2,'Annual- FS '!G$2)</f>
        <v>-1720.3385311063148</v>
      </c>
      <c r="H55" s="61">
        <f>+SUMIFS('Mo- FS'!67:67,'Mo- FS'!$2:$2,'Annual- FS '!H$2)</f>
        <v>-1768.5080099772888</v>
      </c>
      <c r="I55" s="61">
        <f>+SUMIFS('Mo- FS'!67:67,'Mo- FS'!$2:$2,'Annual- FS '!I$2)</f>
        <v>-1818.0262342566502</v>
      </c>
      <c r="J55" s="61">
        <f>+SUMIFS('Mo- FS'!67:67,'Mo- FS'!$2:$2,'Annual- FS '!J$2)</f>
        <v>-1868.9309688158344</v>
      </c>
      <c r="K55" s="61">
        <f>+SUMIFS('Mo- FS'!67:67,'Mo- FS'!$2:$2,'Annual- FS '!K$2)</f>
        <v>-1921.2610359426747</v>
      </c>
      <c r="L55" s="61">
        <f>+SUMIFS('Mo- FS'!67:67,'Mo- FS'!$2:$2,'Annual- FS '!L$2)</f>
        <v>-1975.0563449490669</v>
      </c>
      <c r="M55" s="61">
        <f>+SUMIFS('Mo- FS'!67:67,'Mo- FS'!$2:$2,'Annual- FS '!M$2)</f>
        <v>-2030.3579226076379</v>
      </c>
    </row>
    <row r="56" spans="1:13" ht="14.25" customHeight="1" outlineLevel="1" x14ac:dyDescent="0.15">
      <c r="A56" s="25" t="str">
        <f>+'Mo- FS'!A68</f>
        <v>Security Services</v>
      </c>
      <c r="B56" s="31" t="s">
        <v>564</v>
      </c>
      <c r="C56" s="20"/>
      <c r="D56" s="61">
        <f>+SUMIFS('Mo- FS'!68:68,'Mo- FS'!$2:$2,'Annual- FS '!D$2)</f>
        <v>0</v>
      </c>
      <c r="E56" s="61">
        <f>+SUMIFS('Mo- FS'!68:68,'Mo- FS'!$2:$2,'Annual- FS '!E$2)</f>
        <v>0</v>
      </c>
      <c r="F56" s="61">
        <f>+SUMIFS('Mo- FS'!68:68,'Mo- FS'!$2:$2,'Annual- FS '!F$2)</f>
        <v>0</v>
      </c>
      <c r="G56" s="61">
        <f>+SUMIFS('Mo- FS'!68:68,'Mo- FS'!$2:$2,'Annual- FS '!G$2)</f>
        <v>0</v>
      </c>
      <c r="H56" s="61">
        <f>+SUMIFS('Mo- FS'!68:68,'Mo- FS'!$2:$2,'Annual- FS '!H$2)</f>
        <v>0</v>
      </c>
      <c r="I56" s="61">
        <f>+SUMIFS('Mo- FS'!68:68,'Mo- FS'!$2:$2,'Annual- FS '!I$2)</f>
        <v>0</v>
      </c>
      <c r="J56" s="61">
        <f>+SUMIFS('Mo- FS'!68:68,'Mo- FS'!$2:$2,'Annual- FS '!J$2)</f>
        <v>0</v>
      </c>
      <c r="K56" s="61">
        <f>+SUMIFS('Mo- FS'!68:68,'Mo- FS'!$2:$2,'Annual- FS '!K$2)</f>
        <v>0</v>
      </c>
      <c r="L56" s="61">
        <f>+SUMIFS('Mo- FS'!68:68,'Mo- FS'!$2:$2,'Annual- FS '!L$2)</f>
        <v>0</v>
      </c>
      <c r="M56" s="61">
        <f>+SUMIFS('Mo- FS'!68:68,'Mo- FS'!$2:$2,'Annual- FS '!M$2)</f>
        <v>0</v>
      </c>
    </row>
    <row r="57" spans="1:13" ht="14.25" customHeight="1" outlineLevel="1" x14ac:dyDescent="0.15">
      <c r="A57" s="25" t="str">
        <f>+'Mo- FS'!A69</f>
        <v>Training and Development</v>
      </c>
      <c r="B57" s="31" t="s">
        <v>564</v>
      </c>
      <c r="C57" s="20"/>
      <c r="D57" s="61">
        <f>+SUMIFS('Mo- FS'!69:69,'Mo- FS'!$2:$2,'Annual- FS '!D$2)</f>
        <v>0</v>
      </c>
      <c r="E57" s="61">
        <f>+SUMIFS('Mo- FS'!69:69,'Mo- FS'!$2:$2,'Annual- FS '!E$2)</f>
        <v>0</v>
      </c>
      <c r="F57" s="61">
        <f>+SUMIFS('Mo- FS'!69:69,'Mo- FS'!$2:$2,'Annual- FS '!F$2)</f>
        <v>0</v>
      </c>
      <c r="G57" s="61">
        <f>+SUMIFS('Mo- FS'!69:69,'Mo- FS'!$2:$2,'Annual- FS '!G$2)</f>
        <v>0</v>
      </c>
      <c r="H57" s="61">
        <f>+SUMIFS('Mo- FS'!69:69,'Mo- FS'!$2:$2,'Annual- FS '!H$2)</f>
        <v>0</v>
      </c>
      <c r="I57" s="61">
        <f>+SUMIFS('Mo- FS'!69:69,'Mo- FS'!$2:$2,'Annual- FS '!I$2)</f>
        <v>0</v>
      </c>
      <c r="J57" s="61">
        <f>+SUMIFS('Mo- FS'!69:69,'Mo- FS'!$2:$2,'Annual- FS '!J$2)</f>
        <v>0</v>
      </c>
      <c r="K57" s="61">
        <f>+SUMIFS('Mo- FS'!69:69,'Mo- FS'!$2:$2,'Annual- FS '!K$2)</f>
        <v>0</v>
      </c>
      <c r="L57" s="61">
        <f>+SUMIFS('Mo- FS'!69:69,'Mo- FS'!$2:$2,'Annual- FS '!L$2)</f>
        <v>0</v>
      </c>
      <c r="M57" s="61">
        <f>+SUMIFS('Mo- FS'!69:69,'Mo- FS'!$2:$2,'Annual- FS '!M$2)</f>
        <v>0</v>
      </c>
    </row>
    <row r="58" spans="1:13" ht="14.25" customHeight="1" outlineLevel="1" x14ac:dyDescent="0.15">
      <c r="A58" s="25" t="str">
        <f>+'Mo- FS'!A70</f>
        <v>Miscellaneous</v>
      </c>
      <c r="B58" s="31" t="s">
        <v>564</v>
      </c>
      <c r="C58" s="20"/>
      <c r="D58" s="61">
        <f>+SUMIFS('Mo- FS'!70:70,'Mo- FS'!$2:$2,'Annual- FS '!D$2)</f>
        <v>-4583.6937136514589</v>
      </c>
      <c r="E58" s="61">
        <f>+SUMIFS('Mo- FS'!70:70,'Mo- FS'!$2:$2,'Annual- FS '!E$2)</f>
        <v>-6261.1533275496513</v>
      </c>
      <c r="F58" s="61">
        <f>+SUMIFS('Mo- FS'!70:70,'Mo- FS'!$2:$2,'Annual- FS '!F$2)</f>
        <v>-6436.4656207210301</v>
      </c>
      <c r="G58" s="61">
        <f>+SUMIFS('Mo- FS'!70:70,'Mo- FS'!$2:$2,'Annual- FS '!G$2)</f>
        <v>-6616.68665810121</v>
      </c>
      <c r="H58" s="61">
        <f>+SUMIFS('Mo- FS'!70:70,'Mo- FS'!$2:$2,'Annual- FS '!H$2)</f>
        <v>-6801.953884528034</v>
      </c>
      <c r="I58" s="61">
        <f>+SUMIFS('Mo- FS'!70:70,'Mo- FS'!$2:$2,'Annual- FS '!I$2)</f>
        <v>-6992.4085932948101</v>
      </c>
      <c r="J58" s="61">
        <f>+SUMIFS('Mo- FS'!70:70,'Mo- FS'!$2:$2,'Annual- FS '!J$2)</f>
        <v>-7188.1960339070556</v>
      </c>
      <c r="K58" s="61">
        <f>+SUMIFS('Mo- FS'!70:70,'Mo- FS'!$2:$2,'Annual- FS '!K$2)</f>
        <v>-7389.4655228564425</v>
      </c>
      <c r="L58" s="61">
        <f>+SUMIFS('Mo- FS'!70:70,'Mo- FS'!$2:$2,'Annual- FS '!L$2)</f>
        <v>-7596.3705574964106</v>
      </c>
      <c r="M58" s="61">
        <f>+SUMIFS('Mo- FS'!70:70,'Mo- FS'!$2:$2,'Annual- FS '!M$2)</f>
        <v>-7809.0689331062986</v>
      </c>
    </row>
    <row r="59" spans="1:13" ht="14.25" customHeight="1" outlineLevel="1" x14ac:dyDescent="0.15">
      <c r="A59" s="124" t="str">
        <f>+'Mo- FS'!A71</f>
        <v>Total Operating Expenses:</v>
      </c>
      <c r="B59" s="51" t="s">
        <v>564</v>
      </c>
      <c r="C59" s="51"/>
      <c r="D59" s="713">
        <f>SUM(D39:D58)</f>
        <v>-142204.51377232285</v>
      </c>
      <c r="E59" s="713">
        <f t="shared" ref="E59:M59" si="16">SUM(E39:E58)</f>
        <v>-194246.0208339004</v>
      </c>
      <c r="F59" s="713">
        <f t="shared" si="16"/>
        <v>-199684.90941724923</v>
      </c>
      <c r="G59" s="713">
        <f t="shared" si="16"/>
        <v>-205276.08688093201</v>
      </c>
      <c r="H59" s="713">
        <f t="shared" si="16"/>
        <v>-211023.81731359777</v>
      </c>
      <c r="I59" s="713">
        <f t="shared" si="16"/>
        <v>-216932.48419837822</v>
      </c>
      <c r="J59" s="713">
        <f t="shared" si="16"/>
        <v>-223006.59375593247</v>
      </c>
      <c r="K59" s="713">
        <f t="shared" si="16"/>
        <v>-229250.77838109829</v>
      </c>
      <c r="L59" s="713">
        <f t="shared" si="16"/>
        <v>-235669.80017576867</v>
      </c>
      <c r="M59" s="713">
        <f t="shared" si="16"/>
        <v>-242268.55458068982</v>
      </c>
    </row>
    <row r="60" spans="1:13" ht="14.25" customHeight="1" outlineLevel="1" x14ac:dyDescent="0.15">
      <c r="A60" s="387" t="s">
        <v>116</v>
      </c>
      <c r="B60" s="275"/>
      <c r="C60" s="275"/>
      <c r="D60" s="712">
        <f t="shared" ref="D60:M60" ca="1" si="17">+D35+D59</f>
        <v>1345650.1463515938</v>
      </c>
      <c r="E60" s="712">
        <f t="shared" ca="1" si="17"/>
        <v>1456732.9060032605</v>
      </c>
      <c r="F60" s="712">
        <f t="shared" ca="1" si="17"/>
        <v>1497521.4273713492</v>
      </c>
      <c r="G60" s="712">
        <f t="shared" ca="1" si="17"/>
        <v>1539452.0273377451</v>
      </c>
      <c r="H60" s="712">
        <f t="shared" ca="1" si="17"/>
        <v>1582556.6841031997</v>
      </c>
      <c r="I60" s="712">
        <f t="shared" ca="1" si="17"/>
        <v>1626868.2712580867</v>
      </c>
      <c r="J60" s="712">
        <f t="shared" ca="1" si="17"/>
        <v>1672420.582853311</v>
      </c>
      <c r="K60" s="712">
        <f t="shared" ca="1" si="17"/>
        <v>1719248.3591732008</v>
      </c>
      <c r="L60" s="712">
        <f t="shared" ca="1" si="17"/>
        <v>1767387.3132300479</v>
      </c>
      <c r="M60" s="712">
        <f t="shared" ca="1" si="17"/>
        <v>1816874.1580004864</v>
      </c>
    </row>
    <row r="61" spans="1:13" ht="14.25" customHeight="1" outlineLevel="1" x14ac:dyDescent="0.15">
      <c r="A61" s="25" t="str">
        <f>+'Mo- FS'!A73</f>
        <v>Depreciation &amp; Amortization</v>
      </c>
      <c r="B61" s="275"/>
      <c r="C61" s="275"/>
      <c r="D61" s="714">
        <f ca="1">+SUMIFS('Mo- FS'!73:73,'Mo- FS'!$2:$2,'Annual- FS '!D$2)</f>
        <v>-254872.38095238098</v>
      </c>
      <c r="E61" s="714">
        <f ca="1">+SUMIFS('Mo- FS'!73:73,'Mo- FS'!$2:$2,'Annual- FS '!E$2)</f>
        <v>-254872.38095238098</v>
      </c>
      <c r="F61" s="714">
        <f ca="1">+SUMIFS('Mo- FS'!73:73,'Mo- FS'!$2:$2,'Annual- FS '!F$2)</f>
        <v>-254872.38095238098</v>
      </c>
      <c r="G61" s="714">
        <f ca="1">+SUMIFS('Mo- FS'!73:73,'Mo- FS'!$2:$2,'Annual- FS '!G$2)</f>
        <v>-254872.38095238098</v>
      </c>
      <c r="H61" s="714">
        <f ca="1">+SUMIFS('Mo- FS'!73:73,'Mo- FS'!$2:$2,'Annual- FS '!H$2)</f>
        <v>-254872.38095238098</v>
      </c>
      <c r="I61" s="714">
        <f ca="1">+SUMIFS('Mo- FS'!73:73,'Mo- FS'!$2:$2,'Annual- FS '!I$2)</f>
        <v>-254872.38095238098</v>
      </c>
      <c r="J61" s="714">
        <f ca="1">+SUMIFS('Mo- FS'!73:73,'Mo- FS'!$2:$2,'Annual- FS '!J$2)</f>
        <v>-255197.38095238098</v>
      </c>
      <c r="K61" s="714">
        <f ca="1">+SUMIFS('Mo- FS'!73:73,'Mo- FS'!$2:$2,'Annual- FS '!K$2)</f>
        <v>-252036.66666666666</v>
      </c>
      <c r="L61" s="714">
        <f ca="1">+SUMIFS('Mo- FS'!73:73,'Mo- FS'!$2:$2,'Annual- FS '!L$2)</f>
        <v>-252036.66666666666</v>
      </c>
      <c r="M61" s="714">
        <f ca="1">+SUMIFS('Mo- FS'!73:73,'Mo- FS'!$2:$2,'Annual- FS '!M$2)</f>
        <v>-252036.66666666666</v>
      </c>
    </row>
    <row r="62" spans="1:13" ht="14.25" customHeight="1" outlineLevel="1" x14ac:dyDescent="0.15">
      <c r="A62" s="25" t="str">
        <f>+'Mo- FS'!A74</f>
        <v>Interest Expense</v>
      </c>
      <c r="B62" s="31"/>
      <c r="C62" s="31"/>
      <c r="D62" s="714">
        <f>+SUMIFS('Mo- FS'!74:74,'Mo- FS'!$2:$2,'Annual- FS '!D$2)</f>
        <v>0</v>
      </c>
      <c r="E62" s="714">
        <f>+SUMIFS('Mo- FS'!74:74,'Mo- FS'!$2:$2,'Annual- FS '!E$2)</f>
        <v>0</v>
      </c>
      <c r="F62" s="714">
        <f>+SUMIFS('Mo- FS'!74:74,'Mo- FS'!$2:$2,'Annual- FS '!F$2)</f>
        <v>0</v>
      </c>
      <c r="G62" s="714">
        <f>+SUMIFS('Mo- FS'!74:74,'Mo- FS'!$2:$2,'Annual- FS '!G$2)</f>
        <v>0</v>
      </c>
      <c r="H62" s="714">
        <f>+SUMIFS('Mo- FS'!74:74,'Mo- FS'!$2:$2,'Annual- FS '!H$2)</f>
        <v>0</v>
      </c>
      <c r="I62" s="714">
        <f>+SUMIFS('Mo- FS'!74:74,'Mo- FS'!$2:$2,'Annual- FS '!I$2)</f>
        <v>0</v>
      </c>
      <c r="J62" s="714">
        <f>+SUMIFS('Mo- FS'!74:74,'Mo- FS'!$2:$2,'Annual- FS '!J$2)</f>
        <v>0</v>
      </c>
      <c r="K62" s="714">
        <f>+SUMIFS('Mo- FS'!74:74,'Mo- FS'!$2:$2,'Annual- FS '!K$2)</f>
        <v>0</v>
      </c>
      <c r="L62" s="714">
        <f>+SUMIFS('Mo- FS'!74:74,'Mo- FS'!$2:$2,'Annual- FS '!L$2)</f>
        <v>0</v>
      </c>
      <c r="M62" s="714">
        <f>+SUMIFS('Mo- FS'!74:74,'Mo- FS'!$2:$2,'Annual- FS '!M$2)</f>
        <v>0</v>
      </c>
    </row>
    <row r="63" spans="1:13" ht="14.25" customHeight="1" outlineLevel="1" x14ac:dyDescent="0.15">
      <c r="A63" s="124" t="str">
        <f>+'Mo- FS'!A75</f>
        <v>Earnings Before Taxes</v>
      </c>
      <c r="B63" s="51" t="s">
        <v>564</v>
      </c>
      <c r="C63" s="51"/>
      <c r="D63" s="122">
        <f ca="1">+D60+D61+D62</f>
        <v>1090777.7653992127</v>
      </c>
      <c r="E63" s="122">
        <f t="shared" ref="E63:M63" ca="1" si="18">+E60+E61+E62</f>
        <v>1201860.5250508795</v>
      </c>
      <c r="F63" s="122">
        <f t="shared" ca="1" si="18"/>
        <v>1242649.0464189681</v>
      </c>
      <c r="G63" s="122">
        <f t="shared" ca="1" si="18"/>
        <v>1284579.646385364</v>
      </c>
      <c r="H63" s="122">
        <f t="shared" ca="1" si="18"/>
        <v>1327684.3031508187</v>
      </c>
      <c r="I63" s="122">
        <f t="shared" ca="1" si="18"/>
        <v>1371995.8903057056</v>
      </c>
      <c r="J63" s="122">
        <f t="shared" ca="1" si="18"/>
        <v>1417223.2019009299</v>
      </c>
      <c r="K63" s="122">
        <f t="shared" ca="1" si="18"/>
        <v>1467211.692506534</v>
      </c>
      <c r="L63" s="122">
        <f t="shared" ca="1" si="18"/>
        <v>1515350.6465633812</v>
      </c>
      <c r="M63" s="122">
        <f t="shared" ca="1" si="18"/>
        <v>1564837.4913338197</v>
      </c>
    </row>
    <row r="64" spans="1:13" ht="14.25" customHeight="1" outlineLevel="1" x14ac:dyDescent="0.15">
      <c r="A64" s="13" t="s">
        <v>119</v>
      </c>
      <c r="B64" s="31" t="s">
        <v>564</v>
      </c>
      <c r="C64" s="20"/>
      <c r="D64" s="61">
        <f ca="1">+SUMIFS('Mo- FS'!76:76,'Mo- FS'!$2:$2,'Annual- FS '!D$2)</f>
        <v>-218155.55307984259</v>
      </c>
      <c r="E64" s="61">
        <f ca="1">+SUMIFS('Mo- FS'!76:76,'Mo- FS'!$2:$2,'Annual- FS '!E$2)</f>
        <v>-240372.1050101759</v>
      </c>
      <c r="F64" s="61">
        <f ca="1">+SUMIFS('Mo- FS'!76:76,'Mo- FS'!$2:$2,'Annual- FS '!F$2)</f>
        <v>-248529.80928379373</v>
      </c>
      <c r="G64" s="61">
        <f ca="1">+SUMIFS('Mo- FS'!76:76,'Mo- FS'!$2:$2,'Annual- FS '!G$2)</f>
        <v>-256915.92927707281</v>
      </c>
      <c r="H64" s="61">
        <f ca="1">+SUMIFS('Mo- FS'!76:76,'Mo- FS'!$2:$2,'Annual- FS '!H$2)</f>
        <v>-265536.86063016363</v>
      </c>
      <c r="I64" s="61">
        <f ca="1">+SUMIFS('Mo- FS'!76:76,'Mo- FS'!$2:$2,'Annual- FS '!I$2)</f>
        <v>-274399.17806114117</v>
      </c>
      <c r="J64" s="61">
        <f ca="1">+SUMIFS('Mo- FS'!76:76,'Mo- FS'!$2:$2,'Annual- FS '!J$2)</f>
        <v>-283444.64038018597</v>
      </c>
      <c r="K64" s="61">
        <f ca="1">+SUMIFS('Mo- FS'!76:76,'Mo- FS'!$2:$2,'Annual- FS '!K$2)</f>
        <v>-293442.33850130689</v>
      </c>
      <c r="L64" s="61">
        <f ca="1">+SUMIFS('Mo- FS'!76:76,'Mo- FS'!$2:$2,'Annual- FS '!L$2)</f>
        <v>-303070.12931267632</v>
      </c>
      <c r="M64" s="61">
        <f ca="1">+SUMIFS('Mo- FS'!76:76,'Mo- FS'!$2:$2,'Annual- FS '!M$2)</f>
        <v>-312967.49826676404</v>
      </c>
    </row>
    <row r="65" spans="1:13" ht="14.25" customHeight="1" outlineLevel="1" x14ac:dyDescent="0.15">
      <c r="A65" s="124" t="s">
        <v>120</v>
      </c>
      <c r="B65" s="51" t="s">
        <v>564</v>
      </c>
      <c r="C65" s="51"/>
      <c r="D65" s="131">
        <f ca="1">+D64+D63</f>
        <v>872622.21231937013</v>
      </c>
      <c r="E65" s="131">
        <f t="shared" ref="E65:M65" ca="1" si="19">+E64+E63</f>
        <v>961488.42004070361</v>
      </c>
      <c r="F65" s="131">
        <f t="shared" ca="1" si="19"/>
        <v>994119.23713517445</v>
      </c>
      <c r="G65" s="131">
        <f t="shared" ca="1" si="19"/>
        <v>1027663.7171082912</v>
      </c>
      <c r="H65" s="131">
        <f t="shared" ca="1" si="19"/>
        <v>1062147.442520655</v>
      </c>
      <c r="I65" s="131">
        <f t="shared" ca="1" si="19"/>
        <v>1097596.7122445644</v>
      </c>
      <c r="J65" s="131">
        <f t="shared" ca="1" si="19"/>
        <v>1133778.5615207439</v>
      </c>
      <c r="K65" s="131">
        <f t="shared" ca="1" si="19"/>
        <v>1173769.3540052271</v>
      </c>
      <c r="L65" s="131">
        <f t="shared" ca="1" si="19"/>
        <v>1212280.5172507048</v>
      </c>
      <c r="M65" s="131">
        <f t="shared" ca="1" si="19"/>
        <v>1251869.9930670557</v>
      </c>
    </row>
    <row r="66" spans="1:13" ht="14.25" customHeight="1" outlineLevel="1" x14ac:dyDescent="0.15">
      <c r="A66" s="287" t="s">
        <v>121</v>
      </c>
      <c r="B66" s="133" t="s">
        <v>35</v>
      </c>
      <c r="C66" s="132"/>
      <c r="D66" s="133">
        <f t="shared" ref="D66:M66" ca="1" si="20">+D65/D17</f>
        <v>0.47649463537271103</v>
      </c>
      <c r="E66" s="133">
        <f t="shared" ca="1" si="20"/>
        <v>0.46766761865830214</v>
      </c>
      <c r="F66" s="133">
        <f t="shared" ca="1" si="20"/>
        <v>0.47036890686173499</v>
      </c>
      <c r="G66" s="133">
        <f t="shared" ca="1" si="20"/>
        <v>0.47299661912188384</v>
      </c>
      <c r="H66" s="133">
        <f t="shared" ca="1" si="20"/>
        <v>0.47555275945276798</v>
      </c>
      <c r="I66" s="133">
        <f t="shared" ca="1" si="20"/>
        <v>0.47803927728436713</v>
      </c>
      <c r="J66" s="133">
        <f t="shared" ca="1" si="20"/>
        <v>0.48034791476044592</v>
      </c>
      <c r="K66" s="133">
        <f t="shared" ca="1" si="20"/>
        <v>0.48374592617238316</v>
      </c>
      <c r="L66" s="133">
        <f t="shared" ca="1" si="20"/>
        <v>0.48600928382095787</v>
      </c>
      <c r="M66" s="133">
        <f t="shared" ca="1" si="20"/>
        <v>0.48821099359583603</v>
      </c>
    </row>
    <row r="67" spans="1:13" ht="14.25" customHeight="1" outlineLevel="1" x14ac:dyDescent="0.15">
      <c r="A67" s="134"/>
      <c r="B67" s="135"/>
      <c r="C67" s="135"/>
      <c r="D67" s="136"/>
      <c r="E67" s="136"/>
      <c r="F67" s="136"/>
      <c r="G67" s="136"/>
      <c r="H67" s="136"/>
      <c r="I67" s="136"/>
      <c r="J67" s="136"/>
      <c r="K67" s="136"/>
      <c r="L67" s="136"/>
      <c r="M67" s="136"/>
    </row>
    <row r="68" spans="1:13" ht="14.25" customHeight="1" x14ac:dyDescent="0.15">
      <c r="A68" s="11"/>
      <c r="B68" s="31"/>
      <c r="C68" s="31"/>
      <c r="D68" s="11"/>
      <c r="E68" s="45"/>
      <c r="F68" s="137"/>
      <c r="G68" s="137"/>
      <c r="H68" s="137"/>
      <c r="I68" s="137"/>
      <c r="J68" s="137"/>
      <c r="K68" s="137"/>
      <c r="L68" s="137"/>
      <c r="M68" s="137"/>
    </row>
    <row r="69" spans="1:13" ht="14.25" customHeight="1" x14ac:dyDescent="0.15">
      <c r="A69" s="793" t="s">
        <v>172</v>
      </c>
      <c r="B69" s="793"/>
      <c r="C69" s="793"/>
      <c r="D69" s="793">
        <f t="shared" ref="D69:M69" si="21">+D$3</f>
        <v>2025</v>
      </c>
      <c r="E69" s="793">
        <f t="shared" si="21"/>
        <v>2026</v>
      </c>
      <c r="F69" s="793">
        <f t="shared" si="21"/>
        <v>2027</v>
      </c>
      <c r="G69" s="793">
        <f t="shared" si="21"/>
        <v>2028</v>
      </c>
      <c r="H69" s="793">
        <f t="shared" si="21"/>
        <v>2029</v>
      </c>
      <c r="I69" s="793">
        <f t="shared" si="21"/>
        <v>2030</v>
      </c>
      <c r="J69" s="793">
        <f t="shared" si="21"/>
        <v>2031</v>
      </c>
      <c r="K69" s="793">
        <f t="shared" si="21"/>
        <v>2032</v>
      </c>
      <c r="L69" s="793">
        <f t="shared" si="21"/>
        <v>2033</v>
      </c>
      <c r="M69" s="793">
        <f t="shared" si="21"/>
        <v>2034</v>
      </c>
    </row>
    <row r="70" spans="1:13" ht="5.25" hidden="1" customHeight="1" outlineLevel="1" x14ac:dyDescent="0.15">
      <c r="A70" s="11"/>
      <c r="B70" s="31"/>
      <c r="C70" s="31"/>
      <c r="D70" s="11"/>
      <c r="E70" s="11"/>
      <c r="F70" s="11"/>
      <c r="G70" s="11"/>
      <c r="H70" s="11"/>
      <c r="I70" s="11"/>
      <c r="J70" s="11"/>
      <c r="K70" s="11"/>
      <c r="L70" s="11"/>
      <c r="M70" s="11"/>
    </row>
    <row r="71" spans="1:13" ht="14.25" hidden="1" customHeight="1" outlineLevel="1" x14ac:dyDescent="0.15">
      <c r="A71" s="24" t="s">
        <v>123</v>
      </c>
      <c r="B71" s="20"/>
      <c r="C71" s="20"/>
      <c r="D71" s="53"/>
      <c r="E71" s="138"/>
      <c r="F71" s="53"/>
      <c r="G71" s="53"/>
      <c r="H71" s="53"/>
      <c r="I71" s="53"/>
      <c r="J71" s="53"/>
      <c r="K71" s="53"/>
      <c r="L71" s="53"/>
      <c r="M71" s="53"/>
    </row>
    <row r="72" spans="1:13" ht="14" hidden="1" outlineLevel="1" x14ac:dyDescent="0.15">
      <c r="A72" s="24" t="s">
        <v>124</v>
      </c>
      <c r="B72" s="20"/>
      <c r="C72" s="20"/>
      <c r="D72" s="53"/>
      <c r="E72" s="53"/>
      <c r="F72" s="53"/>
      <c r="G72" s="53"/>
      <c r="H72" s="53"/>
      <c r="I72" s="53"/>
      <c r="J72" s="53"/>
      <c r="K72" s="53"/>
      <c r="L72" s="53"/>
      <c r="M72" s="53"/>
    </row>
    <row r="73" spans="1:13" ht="14.25" hidden="1" customHeight="1" outlineLevel="1" x14ac:dyDescent="0.15">
      <c r="A73" s="25" t="s">
        <v>125</v>
      </c>
      <c r="B73" s="31" t="s">
        <v>60</v>
      </c>
      <c r="C73" s="20"/>
      <c r="D73" s="61">
        <f t="shared" ref="D73:M73" ca="1" si="22">+D127</f>
        <v>1230938.1705230083</v>
      </c>
      <c r="E73" s="61">
        <f t="shared" ca="1" si="22"/>
        <v>2447617.4316791287</v>
      </c>
      <c r="F73" s="61">
        <f t="shared" ca="1" si="22"/>
        <v>3696936.4268142851</v>
      </c>
      <c r="G73" s="61">
        <f t="shared" ca="1" si="22"/>
        <v>4979809.06847989</v>
      </c>
      <c r="H73" s="61">
        <f t="shared" ca="1" si="22"/>
        <v>6297174.8587787971</v>
      </c>
      <c r="I73" s="61">
        <f t="shared" ca="1" si="22"/>
        <v>7649999.6058727382</v>
      </c>
      <c r="J73" s="61">
        <f t="shared" ca="1" si="22"/>
        <v>9019841.1605519745</v>
      </c>
      <c r="K73" s="61">
        <f t="shared" ca="1" si="22"/>
        <v>10446023.030571751</v>
      </c>
      <c r="L73" s="61">
        <f t="shared" ca="1" si="22"/>
        <v>11910726.587618746</v>
      </c>
      <c r="M73" s="61">
        <f t="shared" ca="1" si="22"/>
        <v>13406368.262380291</v>
      </c>
    </row>
    <row r="74" spans="1:13" ht="14.25" hidden="1" customHeight="1" outlineLevel="1" x14ac:dyDescent="0.15">
      <c r="A74" s="25" t="s">
        <v>126</v>
      </c>
      <c r="B74" s="31" t="s">
        <v>60</v>
      </c>
      <c r="C74" s="20"/>
      <c r="D74" s="61">
        <f ca="1">+SUMIFS('Mo- FS'!85:85,'Mo- FS'!$4:$4,'Annual- FS '!D$5)</f>
        <v>-7.2759576141834259E-11</v>
      </c>
      <c r="E74" s="61">
        <f ca="1">+SUMIFS('Mo- FS'!85:85,'Mo- FS'!$4:$4,'Annual- FS '!E$5)</f>
        <v>-1.673470251262188E-10</v>
      </c>
      <c r="F74" s="61">
        <f ca="1">+SUMIFS('Mo- FS'!85:85,'Mo- FS'!$4:$4,'Annual- FS '!F$5)</f>
        <v>-4.0017766878008842E-10</v>
      </c>
      <c r="G74" s="61">
        <f ca="1">+SUMIFS('Mo- FS'!85:85,'Mo- FS'!$4:$4,'Annual- FS '!G$5)</f>
        <v>-5.6024873629212379E-10</v>
      </c>
      <c r="H74" s="61">
        <f ca="1">+SUMIFS('Mo- FS'!85:85,'Mo- FS'!$4:$4,'Annual- FS '!H$5)</f>
        <v>-6.6211214289069176E-10</v>
      </c>
      <c r="I74" s="61">
        <f ca="1">+SUMIFS('Mo- FS'!85:85,'Mo- FS'!$4:$4,'Annual- FS '!I$5)</f>
        <v>-7.9307937994599342E-10</v>
      </c>
      <c r="J74" s="61">
        <f ca="1">+SUMIFS('Mo- FS'!85:85,'Mo- FS'!$4:$4,'Annual- FS '!J$5)</f>
        <v>-9.3859853222966194E-10</v>
      </c>
      <c r="K74" s="61">
        <f ca="1">+SUMIFS('Mo- FS'!85:85,'Mo- FS'!$4:$4,'Annual- FS '!K$5)</f>
        <v>-9.8953023552894592E-10</v>
      </c>
      <c r="L74" s="61">
        <f ca="1">+SUMIFS('Mo- FS'!85:85,'Mo- FS'!$4:$4,'Annual- FS '!L$5)</f>
        <v>-1.1350493878126144E-9</v>
      </c>
      <c r="M74" s="61">
        <f ca="1">+SUMIFS('Mo- FS'!85:85,'Mo- FS'!$4:$4,'Annual- FS '!M$5)</f>
        <v>-1.3169483281672001E-9</v>
      </c>
    </row>
    <row r="75" spans="1:13" ht="14.25" hidden="1" customHeight="1" outlineLevel="1" x14ac:dyDescent="0.15">
      <c r="A75" s="25" t="s">
        <v>127</v>
      </c>
      <c r="B75" s="31" t="s">
        <v>60</v>
      </c>
      <c r="C75" s="20"/>
      <c r="D75" s="61">
        <f ca="1">+SUMIFS('Mo- FS'!86:86,'Mo- FS'!$4:$4,'Annual- FS '!D$5)</f>
        <v>0</v>
      </c>
      <c r="E75" s="61">
        <f ca="1">+SUMIFS('Mo- FS'!86:86,'Mo- FS'!$4:$4,'Annual- FS '!E$5)</f>
        <v>0</v>
      </c>
      <c r="F75" s="61">
        <f ca="1">+SUMIFS('Mo- FS'!86:86,'Mo- FS'!$4:$4,'Annual- FS '!F$5)</f>
        <v>0</v>
      </c>
      <c r="G75" s="61">
        <f ca="1">+SUMIFS('Mo- FS'!86:86,'Mo- FS'!$4:$4,'Annual- FS '!G$5)</f>
        <v>0</v>
      </c>
      <c r="H75" s="61">
        <f ca="1">+SUMIFS('Mo- FS'!86:86,'Mo- FS'!$4:$4,'Annual- FS '!H$5)</f>
        <v>0</v>
      </c>
      <c r="I75" s="61">
        <f ca="1">+SUMIFS('Mo- FS'!86:86,'Mo- FS'!$4:$4,'Annual- FS '!I$5)</f>
        <v>0</v>
      </c>
      <c r="J75" s="61">
        <f ca="1">+SUMIFS('Mo- FS'!86:86,'Mo- FS'!$4:$4,'Annual- FS '!J$5)</f>
        <v>0</v>
      </c>
      <c r="K75" s="61">
        <f ca="1">+SUMIFS('Mo- FS'!86:86,'Mo- FS'!$4:$4,'Annual- FS '!K$5)</f>
        <v>0</v>
      </c>
      <c r="L75" s="61">
        <f ca="1">+SUMIFS('Mo- FS'!86:86,'Mo- FS'!$4:$4,'Annual- FS '!L$5)</f>
        <v>0</v>
      </c>
      <c r="M75" s="61">
        <f ca="1">+SUMIFS('Mo- FS'!86:86,'Mo- FS'!$4:$4,'Annual- FS '!M$5)</f>
        <v>27824.213528716486</v>
      </c>
    </row>
    <row r="76" spans="1:13" ht="14.25" hidden="1" customHeight="1" outlineLevel="1" x14ac:dyDescent="0.15">
      <c r="A76" s="25" t="s">
        <v>128</v>
      </c>
      <c r="B76" s="31" t="s">
        <v>60</v>
      </c>
      <c r="C76" s="20"/>
      <c r="D76" s="61">
        <f>+SUMIFS('Mo- FS'!87:87,'Mo- FS'!$4:$4,'Annual- FS '!D$5)</f>
        <v>0</v>
      </c>
      <c r="E76" s="61">
        <f>+SUMIFS('Mo- FS'!87:87,'Mo- FS'!$4:$4,'Annual- FS '!E$5)</f>
        <v>0</v>
      </c>
      <c r="F76" s="61">
        <f>+SUMIFS('Mo- FS'!87:87,'Mo- FS'!$4:$4,'Annual- FS '!F$5)</f>
        <v>0</v>
      </c>
      <c r="G76" s="61">
        <f>+SUMIFS('Mo- FS'!87:87,'Mo- FS'!$4:$4,'Annual- FS '!G$5)</f>
        <v>0</v>
      </c>
      <c r="H76" s="61">
        <f>+SUMIFS('Mo- FS'!87:87,'Mo- FS'!$4:$4,'Annual- FS '!H$5)</f>
        <v>0</v>
      </c>
      <c r="I76" s="61">
        <f>+SUMIFS('Mo- FS'!87:87,'Mo- FS'!$4:$4,'Annual- FS '!I$5)</f>
        <v>0</v>
      </c>
      <c r="J76" s="61">
        <f>+SUMIFS('Mo- FS'!87:87,'Mo- FS'!$4:$4,'Annual- FS '!J$5)</f>
        <v>0</v>
      </c>
      <c r="K76" s="61">
        <f>+SUMIFS('Mo- FS'!87:87,'Mo- FS'!$4:$4,'Annual- FS '!K$5)</f>
        <v>0</v>
      </c>
      <c r="L76" s="61">
        <f>+SUMIFS('Mo- FS'!87:87,'Mo- FS'!$4:$4,'Annual- FS '!L$5)</f>
        <v>0</v>
      </c>
      <c r="M76" s="61">
        <f>+SUMIFS('Mo- FS'!87:87,'Mo- FS'!$4:$4,'Annual- FS '!M$5)</f>
        <v>0</v>
      </c>
    </row>
    <row r="77" spans="1:13" ht="14.25" hidden="1" customHeight="1" outlineLevel="1" x14ac:dyDescent="0.15">
      <c r="A77" s="51" t="s">
        <v>129</v>
      </c>
      <c r="B77" s="51" t="s">
        <v>60</v>
      </c>
      <c r="C77" s="51"/>
      <c r="D77" s="139">
        <f t="shared" ref="D77:M77" ca="1" si="23">SUM(D73:D76)</f>
        <v>1230938.1705230083</v>
      </c>
      <c r="E77" s="139">
        <f t="shared" ca="1" si="23"/>
        <v>2447617.4316791287</v>
      </c>
      <c r="F77" s="139">
        <f t="shared" ca="1" si="23"/>
        <v>3696936.4268142846</v>
      </c>
      <c r="G77" s="139">
        <f t="shared" ca="1" si="23"/>
        <v>4979809.0684798891</v>
      </c>
      <c r="H77" s="139">
        <f t="shared" ca="1" si="23"/>
        <v>6297174.8587787962</v>
      </c>
      <c r="I77" s="139">
        <f t="shared" ca="1" si="23"/>
        <v>7649999.6058727372</v>
      </c>
      <c r="J77" s="139">
        <f t="shared" ca="1" si="23"/>
        <v>9019841.1605519727</v>
      </c>
      <c r="K77" s="139">
        <f t="shared" ca="1" si="23"/>
        <v>10446023.030571749</v>
      </c>
      <c r="L77" s="139">
        <f t="shared" ca="1" si="23"/>
        <v>11910726.587618744</v>
      </c>
      <c r="M77" s="139">
        <f t="shared" ca="1" si="23"/>
        <v>13434192.475909006</v>
      </c>
    </row>
    <row r="78" spans="1:13" ht="14.25" hidden="1" customHeight="1" outlineLevel="1" x14ac:dyDescent="0.15">
      <c r="A78" s="13"/>
      <c r="B78" s="31"/>
      <c r="C78" s="31"/>
      <c r="D78" s="11"/>
      <c r="E78" s="11"/>
      <c r="F78" s="11"/>
      <c r="G78" s="11"/>
      <c r="H78" s="11"/>
      <c r="I78" s="11"/>
      <c r="J78" s="11"/>
      <c r="K78" s="11"/>
      <c r="L78" s="11"/>
      <c r="M78" s="11"/>
    </row>
    <row r="79" spans="1:13" ht="14.25" hidden="1" customHeight="1" outlineLevel="1" x14ac:dyDescent="0.15">
      <c r="A79" s="24" t="s">
        <v>130</v>
      </c>
      <c r="B79" s="31"/>
      <c r="C79" s="31"/>
      <c r="D79" s="11"/>
      <c r="E79" s="11"/>
      <c r="F79" s="11"/>
      <c r="G79" s="11"/>
      <c r="H79" s="11"/>
      <c r="I79" s="11"/>
      <c r="J79" s="11"/>
      <c r="K79" s="11"/>
      <c r="L79" s="11"/>
      <c r="M79" s="11"/>
    </row>
    <row r="80" spans="1:13" ht="14.25" hidden="1" customHeight="1" outlineLevel="1" x14ac:dyDescent="0.15">
      <c r="A80" s="25" t="s">
        <v>131</v>
      </c>
      <c r="B80" s="31" t="s">
        <v>60</v>
      </c>
      <c r="C80" s="20"/>
      <c r="D80" s="61">
        <f ca="1">+SUMIFS('Mo- FS'!91:91,'Mo- FS'!$4:$4,'Annual- FS '!D$5)</f>
        <v>55264.285714285688</v>
      </c>
      <c r="E80" s="61">
        <f ca="1">+SUMIFS('Mo- FS'!91:91,'Mo- FS'!$4:$4,'Annual- FS '!E$5)</f>
        <v>47528.571428571384</v>
      </c>
      <c r="F80" s="61">
        <f ca="1">+SUMIFS('Mo- FS'!91:91,'Mo- FS'!$4:$4,'Annual- FS '!F$5)</f>
        <v>39792.857142857094</v>
      </c>
      <c r="G80" s="61">
        <f ca="1">+SUMIFS('Mo- FS'!91:91,'Mo- FS'!$4:$4,'Annual- FS '!G$5)</f>
        <v>32057.142857142819</v>
      </c>
      <c r="H80" s="61">
        <f ca="1">+SUMIFS('Mo- FS'!91:91,'Mo- FS'!$4:$4,'Annual- FS '!H$5)</f>
        <v>24321.428571428551</v>
      </c>
      <c r="I80" s="61">
        <f ca="1">+SUMIFS('Mo- FS'!91:91,'Mo- FS'!$4:$4,'Annual- FS '!I$5)</f>
        <v>16585.714285714268</v>
      </c>
      <c r="J80" s="61">
        <f ca="1">+SUMIFS('Mo- FS'!91:91,'Mo- FS'!$4:$4,'Annual- FS '!J$5)</f>
        <v>28024.999999999982</v>
      </c>
      <c r="K80" s="61">
        <f ca="1">+SUMIFS('Mo- FS'!91:91,'Mo- FS'!$4:$4,'Annual- FS '!K$5)</f>
        <v>23124.999999999996</v>
      </c>
      <c r="L80" s="61">
        <f ca="1">+SUMIFS('Mo- FS'!91:91,'Mo- FS'!$4:$4,'Annual- FS '!L$5)</f>
        <v>18225.000000000004</v>
      </c>
      <c r="M80" s="61">
        <f ca="1">+SUMIFS('Mo- FS'!91:91,'Mo- FS'!$4:$4,'Annual- FS '!M$5)</f>
        <v>13324.999999999996</v>
      </c>
    </row>
    <row r="81" spans="1:13" ht="14.25" hidden="1" customHeight="1" outlineLevel="1" x14ac:dyDescent="0.15">
      <c r="A81" s="25" t="s">
        <v>132</v>
      </c>
      <c r="B81" s="31" t="s">
        <v>60</v>
      </c>
      <c r="C81" s="20"/>
      <c r="D81" s="61">
        <f ca="1">+SUMIFS('Mo- FS'!92:92,'Mo- FS'!$4:$4,'Annual- FS '!D$5)</f>
        <v>19575.000000000011</v>
      </c>
      <c r="E81" s="61">
        <f ca="1">+SUMIFS('Mo- FS'!92:92,'Mo- FS'!$4:$4,'Annual- FS '!E$5)</f>
        <v>18900.000000000018</v>
      </c>
      <c r="F81" s="61">
        <f ca="1">+SUMIFS('Mo- FS'!92:92,'Mo- FS'!$4:$4,'Annual- FS '!F$5)</f>
        <v>18225.000000000029</v>
      </c>
      <c r="G81" s="61">
        <f ca="1">+SUMIFS('Mo- FS'!92:92,'Mo- FS'!$4:$4,'Annual- FS '!G$5)</f>
        <v>17550.000000000036</v>
      </c>
      <c r="H81" s="61">
        <f ca="1">+SUMIFS('Mo- FS'!92:92,'Mo- FS'!$4:$4,'Annual- FS '!H$5)</f>
        <v>16875.000000000047</v>
      </c>
      <c r="I81" s="61">
        <f ca="1">+SUMIFS('Mo- FS'!92:92,'Mo- FS'!$4:$4,'Annual- FS '!I$5)</f>
        <v>16200.000000000058</v>
      </c>
      <c r="J81" s="61">
        <f ca="1">+SUMIFS('Mo- FS'!92:92,'Mo- FS'!$4:$4,'Annual- FS '!J$5)</f>
        <v>15525.000000000067</v>
      </c>
      <c r="K81" s="61">
        <f ca="1">+SUMIFS('Mo- FS'!92:92,'Mo- FS'!$4:$4,'Annual- FS '!K$5)</f>
        <v>14850.000000000076</v>
      </c>
      <c r="L81" s="61">
        <f ca="1">+SUMIFS('Mo- FS'!92:92,'Mo- FS'!$4:$4,'Annual- FS '!L$5)</f>
        <v>14175.000000000085</v>
      </c>
      <c r="M81" s="61">
        <f ca="1">+SUMIFS('Mo- FS'!92:92,'Mo- FS'!$4:$4,'Annual- FS '!M$5)</f>
        <v>13500.000000000095</v>
      </c>
    </row>
    <row r="82" spans="1:13" ht="14.25" hidden="1" customHeight="1" outlineLevel="1" x14ac:dyDescent="0.15">
      <c r="A82" s="25" t="s">
        <v>133</v>
      </c>
      <c r="B82" s="31" t="s">
        <v>60</v>
      </c>
      <c r="C82" s="20"/>
      <c r="D82" s="61">
        <f ca="1">+SUMIFS('Mo- FS'!93:93,'Mo- FS'!$4:$4,'Annual- FS '!D$5)</f>
        <v>7071388.333333333</v>
      </c>
      <c r="E82" s="61">
        <f ca="1">+SUMIFS('Mo- FS'!93:93,'Mo- FS'!$4:$4,'Annual- FS '!E$5)</f>
        <v>6824926.666666667</v>
      </c>
      <c r="F82" s="61">
        <f ca="1">+SUMIFS('Mo- FS'!93:93,'Mo- FS'!$4:$4,'Annual- FS '!F$5)</f>
        <v>6578465</v>
      </c>
      <c r="G82" s="61">
        <f ca="1">+SUMIFS('Mo- FS'!93:93,'Mo- FS'!$4:$4,'Annual- FS '!G$5)</f>
        <v>6332003.333333333</v>
      </c>
      <c r="H82" s="61">
        <f ca="1">+SUMIFS('Mo- FS'!93:93,'Mo- FS'!$4:$4,'Annual- FS '!H$5)</f>
        <v>6085541.666666667</v>
      </c>
      <c r="I82" s="61">
        <f ca="1">+SUMIFS('Mo- FS'!93:93,'Mo- FS'!$4:$4,'Annual- FS '!I$5)</f>
        <v>5839080</v>
      </c>
      <c r="J82" s="61">
        <f ca="1">+SUMIFS('Mo- FS'!93:93,'Mo- FS'!$4:$4,'Annual- FS '!J$5)</f>
        <v>5592618.333333333</v>
      </c>
      <c r="K82" s="61">
        <f ca="1">+SUMIFS('Mo- FS'!93:93,'Mo- FS'!$4:$4,'Annual- FS '!K$5)</f>
        <v>5346156.666666667</v>
      </c>
      <c r="L82" s="61">
        <f ca="1">+SUMIFS('Mo- FS'!93:93,'Mo- FS'!$4:$4,'Annual- FS '!L$5)</f>
        <v>5099695</v>
      </c>
      <c r="M82" s="61">
        <f ca="1">+SUMIFS('Mo- FS'!93:93,'Mo- FS'!$4:$4,'Annual- FS '!M$5)</f>
        <v>4853233.333333333</v>
      </c>
    </row>
    <row r="83" spans="1:13" ht="14.25" hidden="1" customHeight="1" outlineLevel="1" x14ac:dyDescent="0.15">
      <c r="A83" s="51" t="s">
        <v>134</v>
      </c>
      <c r="B83" s="51" t="s">
        <v>60</v>
      </c>
      <c r="C83" s="51"/>
      <c r="D83" s="139">
        <f ca="1">SUM(D80:D82)</f>
        <v>7146227.6190476185</v>
      </c>
      <c r="E83" s="139">
        <f t="shared" ref="E83:M83" ca="1" si="24">SUM(E80:E82)</f>
        <v>6891355.2380952388</v>
      </c>
      <c r="F83" s="139">
        <f t="shared" ca="1" si="24"/>
        <v>6636482.8571428573</v>
      </c>
      <c r="G83" s="139">
        <f t="shared" ca="1" si="24"/>
        <v>6381610.4761904757</v>
      </c>
      <c r="H83" s="139">
        <f t="shared" ca="1" si="24"/>
        <v>6126738.0952380951</v>
      </c>
      <c r="I83" s="139">
        <f t="shared" ca="1" si="24"/>
        <v>5871865.7142857146</v>
      </c>
      <c r="J83" s="139">
        <f t="shared" ca="1" si="24"/>
        <v>5636168.333333333</v>
      </c>
      <c r="K83" s="139">
        <f t="shared" ca="1" si="24"/>
        <v>5384131.666666667</v>
      </c>
      <c r="L83" s="139">
        <f t="shared" ca="1" si="24"/>
        <v>5132095</v>
      </c>
      <c r="M83" s="139">
        <f t="shared" ca="1" si="24"/>
        <v>4880058.333333333</v>
      </c>
    </row>
    <row r="84" spans="1:13" ht="14.25" hidden="1" customHeight="1" outlineLevel="1" x14ac:dyDescent="0.15">
      <c r="A84" s="20" t="s">
        <v>135</v>
      </c>
      <c r="B84" s="20" t="s">
        <v>60</v>
      </c>
      <c r="C84" s="20"/>
      <c r="D84" s="140">
        <f t="shared" ref="D84:M84" ca="1" si="25">+D83+D77</f>
        <v>8377165.7895706268</v>
      </c>
      <c r="E84" s="140">
        <f t="shared" ca="1" si="25"/>
        <v>9338972.6697743684</v>
      </c>
      <c r="F84" s="140">
        <f t="shared" ca="1" si="25"/>
        <v>10333419.283957142</v>
      </c>
      <c r="G84" s="140">
        <f t="shared" ca="1" si="25"/>
        <v>11361419.544670366</v>
      </c>
      <c r="H84" s="140">
        <f t="shared" ca="1" si="25"/>
        <v>12423912.95401689</v>
      </c>
      <c r="I84" s="140">
        <f t="shared" ca="1" si="25"/>
        <v>13521865.320158452</v>
      </c>
      <c r="J84" s="140">
        <f t="shared" ca="1" si="25"/>
        <v>14656009.493885305</v>
      </c>
      <c r="K84" s="140">
        <f t="shared" ca="1" si="25"/>
        <v>15830154.697238415</v>
      </c>
      <c r="L84" s="140">
        <f t="shared" ca="1" si="25"/>
        <v>17042821.587618746</v>
      </c>
      <c r="M84" s="140">
        <f t="shared" ca="1" si="25"/>
        <v>18314250.809242338</v>
      </c>
    </row>
    <row r="85" spans="1:13" ht="14.25" hidden="1" customHeight="1" outlineLevel="1" x14ac:dyDescent="0.15">
      <c r="A85" s="24" t="s">
        <v>136</v>
      </c>
      <c r="B85" s="20"/>
      <c r="C85" s="20"/>
      <c r="D85" s="53"/>
      <c r="E85" s="53"/>
      <c r="F85" s="53"/>
      <c r="G85" s="53"/>
      <c r="H85" s="53"/>
      <c r="I85" s="53"/>
      <c r="J85" s="53"/>
      <c r="K85" s="53"/>
      <c r="L85" s="53"/>
      <c r="M85" s="53"/>
    </row>
    <row r="86" spans="1:13" ht="3.75" hidden="1" customHeight="1" outlineLevel="1" x14ac:dyDescent="0.15">
      <c r="A86" s="24" t="s">
        <v>137</v>
      </c>
      <c r="B86" s="20"/>
      <c r="C86" s="20"/>
      <c r="D86" s="53"/>
      <c r="E86" s="53"/>
      <c r="F86" s="53"/>
      <c r="G86" s="53"/>
      <c r="H86" s="53"/>
      <c r="I86" s="53"/>
      <c r="J86" s="53"/>
      <c r="K86" s="53"/>
      <c r="L86" s="53"/>
      <c r="M86" s="53"/>
    </row>
    <row r="87" spans="1:13" ht="14.25" hidden="1" customHeight="1" outlineLevel="1" x14ac:dyDescent="0.15">
      <c r="A87" s="25" t="s">
        <v>85</v>
      </c>
      <c r="B87" s="31" t="s">
        <v>60</v>
      </c>
      <c r="C87" s="20"/>
      <c r="D87" s="61">
        <f ca="1">+SUMIFS('Mo- FS'!98:98,'Mo- FS'!$4:$4,'Annual- FS '!D$5)</f>
        <v>11373.577251256798</v>
      </c>
      <c r="E87" s="61">
        <f ca="1">+SUMIFS('Mo- FS'!98:98,'Mo- FS'!$4:$4,'Annual- FS '!E$5)</f>
        <v>11692.037414291968</v>
      </c>
      <c r="F87" s="61">
        <f ca="1">+SUMIFS('Mo- FS'!98:98,'Mo- FS'!$4:$4,'Annual- FS '!F$5)</f>
        <v>12019.414461892105</v>
      </c>
      <c r="G87" s="61">
        <f ca="1">+SUMIFS('Mo- FS'!98:98,'Mo- FS'!$4:$4,'Annual- FS '!G$5)</f>
        <v>12355.958066825058</v>
      </c>
      <c r="H87" s="61">
        <f ca="1">+SUMIFS('Mo- FS'!98:98,'Mo- FS'!$4:$4,'Annual- FS '!H$5)</f>
        <v>12701.92489269613</v>
      </c>
      <c r="I87" s="61">
        <f ca="1">+SUMIFS('Mo- FS'!98:98,'Mo- FS'!$4:$4,'Annual- FS '!I$5)</f>
        <v>13057.578789691615</v>
      </c>
      <c r="J87" s="61">
        <f ca="1">+SUMIFS('Mo- FS'!98:98,'Mo- FS'!$4:$4,'Annual- FS '!J$5)</f>
        <v>13423.190995802932</v>
      </c>
      <c r="K87" s="61">
        <f ca="1">+SUMIFS('Mo- FS'!98:98,'Mo- FS'!$4:$4,'Annual- FS '!K$5)</f>
        <v>13799.040343685399</v>
      </c>
      <c r="L87" s="61">
        <f ca="1">+SUMIFS('Mo- FS'!98:98,'Mo- FS'!$4:$4,'Annual- FS '!L$5)</f>
        <v>14185.413473308558</v>
      </c>
      <c r="M87" s="61">
        <f ca="1">+SUMIFS('Mo- FS'!98:98,'Mo- FS'!$4:$4,'Annual- FS '!M$5)</f>
        <v>33744.642029847324</v>
      </c>
    </row>
    <row r="88" spans="1:13" ht="14.25" hidden="1" customHeight="1" outlineLevel="1" x14ac:dyDescent="0.15">
      <c r="A88" s="25" t="s">
        <v>138</v>
      </c>
      <c r="B88" s="31" t="s">
        <v>60</v>
      </c>
      <c r="C88" s="20"/>
      <c r="D88" s="61">
        <f>+SUMIFS('Mo- FS'!99:99,'Mo- FS'!$4:$4,'Annual- FS '!D$5)</f>
        <v>0</v>
      </c>
      <c r="E88" s="61">
        <f>+SUMIFS('Mo- FS'!99:99,'Mo- FS'!$4:$4,'Annual- FS '!E$5)</f>
        <v>0</v>
      </c>
      <c r="F88" s="61">
        <f>+SUMIFS('Mo- FS'!99:99,'Mo- FS'!$4:$4,'Annual- FS '!F$5)</f>
        <v>0</v>
      </c>
      <c r="G88" s="61">
        <f>+SUMIFS('Mo- FS'!99:99,'Mo- FS'!$4:$4,'Annual- FS '!G$5)</f>
        <v>0</v>
      </c>
      <c r="H88" s="61">
        <f>+SUMIFS('Mo- FS'!99:99,'Mo- FS'!$4:$4,'Annual- FS '!H$5)</f>
        <v>0</v>
      </c>
      <c r="I88" s="61">
        <f>+SUMIFS('Mo- FS'!99:99,'Mo- FS'!$4:$4,'Annual- FS '!I$5)</f>
        <v>0</v>
      </c>
      <c r="J88" s="61">
        <f>+SUMIFS('Mo- FS'!99:99,'Mo- FS'!$4:$4,'Annual- FS '!J$5)</f>
        <v>0</v>
      </c>
      <c r="K88" s="61">
        <f>+SUMIFS('Mo- FS'!99:99,'Mo- FS'!$4:$4,'Annual- FS '!K$5)</f>
        <v>0</v>
      </c>
      <c r="L88" s="61">
        <f>+SUMIFS('Mo- FS'!99:99,'Mo- FS'!$4:$4,'Annual- FS '!L$5)</f>
        <v>0</v>
      </c>
      <c r="M88" s="61">
        <f>+SUMIFS('Mo- FS'!99:99,'Mo- FS'!$4:$4,'Annual- FS '!M$5)</f>
        <v>0</v>
      </c>
    </row>
    <row r="89" spans="1:13" ht="14.25" hidden="1" customHeight="1" outlineLevel="1" x14ac:dyDescent="0.15">
      <c r="A89" s="25" t="s">
        <v>139</v>
      </c>
      <c r="B89" s="31" t="s">
        <v>60</v>
      </c>
      <c r="C89" s="20"/>
      <c r="D89" s="61">
        <f>+SUMIFS('Mo- FS'!100:100,'Mo- FS'!$4:$4,'Annual- FS '!D$5)</f>
        <v>0</v>
      </c>
      <c r="E89" s="61">
        <f>+SUMIFS('Mo- FS'!100:100,'Mo- FS'!$4:$4,'Annual- FS '!E$5)</f>
        <v>0</v>
      </c>
      <c r="F89" s="61">
        <f>+SUMIFS('Mo- FS'!100:100,'Mo- FS'!$4:$4,'Annual- FS '!F$5)</f>
        <v>0</v>
      </c>
      <c r="G89" s="61">
        <f>+SUMIFS('Mo- FS'!100:100,'Mo- FS'!$4:$4,'Annual- FS '!G$5)</f>
        <v>0</v>
      </c>
      <c r="H89" s="61">
        <f>+SUMIFS('Mo- FS'!100:100,'Mo- FS'!$4:$4,'Annual- FS '!H$5)</f>
        <v>0</v>
      </c>
      <c r="I89" s="61">
        <f>+SUMIFS('Mo- FS'!100:100,'Mo- FS'!$4:$4,'Annual- FS '!I$5)</f>
        <v>0</v>
      </c>
      <c r="J89" s="61">
        <f>+SUMIFS('Mo- FS'!100:100,'Mo- FS'!$4:$4,'Annual- FS '!J$5)</f>
        <v>0</v>
      </c>
      <c r="K89" s="61">
        <f>+SUMIFS('Mo- FS'!100:100,'Mo- FS'!$4:$4,'Annual- FS '!K$5)</f>
        <v>0</v>
      </c>
      <c r="L89" s="61">
        <f>+SUMIFS('Mo- FS'!100:100,'Mo- FS'!$4:$4,'Annual- FS '!L$5)</f>
        <v>0</v>
      </c>
      <c r="M89" s="61">
        <f>+SUMIFS('Mo- FS'!100:100,'Mo- FS'!$4:$4,'Annual- FS '!M$5)</f>
        <v>0</v>
      </c>
    </row>
    <row r="90" spans="1:13" ht="14.25" hidden="1" customHeight="1" outlineLevel="1" x14ac:dyDescent="0.15">
      <c r="A90" s="51" t="s">
        <v>140</v>
      </c>
      <c r="B90" s="51" t="s">
        <v>60</v>
      </c>
      <c r="C90" s="51"/>
      <c r="D90" s="139">
        <f t="shared" ref="D90:M90" ca="1" si="26">SUM(D87:D89)</f>
        <v>11373.577251256798</v>
      </c>
      <c r="E90" s="139">
        <f t="shared" ca="1" si="26"/>
        <v>11692.037414291968</v>
      </c>
      <c r="F90" s="139">
        <f t="shared" ca="1" si="26"/>
        <v>12019.414461892105</v>
      </c>
      <c r="G90" s="139">
        <f t="shared" ca="1" si="26"/>
        <v>12355.958066825058</v>
      </c>
      <c r="H90" s="139">
        <f t="shared" ca="1" si="26"/>
        <v>12701.92489269613</v>
      </c>
      <c r="I90" s="139">
        <f t="shared" ca="1" si="26"/>
        <v>13057.578789691615</v>
      </c>
      <c r="J90" s="139">
        <f t="shared" ca="1" si="26"/>
        <v>13423.190995802932</v>
      </c>
      <c r="K90" s="139">
        <f t="shared" ca="1" si="26"/>
        <v>13799.040343685399</v>
      </c>
      <c r="L90" s="139">
        <f t="shared" ca="1" si="26"/>
        <v>14185.413473308558</v>
      </c>
      <c r="M90" s="139">
        <f t="shared" ca="1" si="26"/>
        <v>33744.642029847324</v>
      </c>
    </row>
    <row r="91" spans="1:13" ht="14.25" hidden="1" customHeight="1" outlineLevel="1" x14ac:dyDescent="0.15">
      <c r="A91" s="13"/>
      <c r="B91" s="31"/>
      <c r="C91" s="31"/>
      <c r="D91" s="11"/>
      <c r="E91" s="11"/>
      <c r="F91" s="11"/>
      <c r="G91" s="11"/>
      <c r="H91" s="11"/>
      <c r="I91" s="11"/>
      <c r="J91" s="11"/>
      <c r="K91" s="11"/>
      <c r="L91" s="11"/>
      <c r="M91" s="11"/>
    </row>
    <row r="92" spans="1:13" ht="14.25" hidden="1" customHeight="1" outlineLevel="1" x14ac:dyDescent="0.15">
      <c r="A92" s="24" t="s">
        <v>141</v>
      </c>
      <c r="B92" s="20"/>
      <c r="C92" s="20"/>
      <c r="D92" s="53"/>
      <c r="E92" s="53"/>
      <c r="F92" s="53"/>
      <c r="G92" s="53"/>
      <c r="H92" s="53"/>
      <c r="I92" s="53"/>
      <c r="J92" s="53"/>
      <c r="K92" s="53"/>
      <c r="L92" s="53"/>
      <c r="M92" s="53"/>
    </row>
    <row r="93" spans="1:13" ht="14.25" hidden="1" customHeight="1" outlineLevel="1" x14ac:dyDescent="0.15">
      <c r="A93" s="25" t="s">
        <v>142</v>
      </c>
      <c r="B93" s="31" t="s">
        <v>60</v>
      </c>
      <c r="C93" s="20"/>
      <c r="D93" s="61">
        <f>+SUMIFS('Mo- FS'!104:104,'Mo- FS'!$4:$4,'Annual- FS '!D$5)</f>
        <v>0</v>
      </c>
      <c r="E93" s="61">
        <f>+SUMIFS('Mo- FS'!104:104,'Mo- FS'!$4:$4,'Annual- FS '!E$5)</f>
        <v>0</v>
      </c>
      <c r="F93" s="61">
        <f>+SUMIFS('Mo- FS'!104:104,'Mo- FS'!$4:$4,'Annual- FS '!F$5)</f>
        <v>0</v>
      </c>
      <c r="G93" s="61">
        <f>+SUMIFS('Mo- FS'!104:104,'Mo- FS'!$4:$4,'Annual- FS '!G$5)</f>
        <v>0</v>
      </c>
      <c r="H93" s="61">
        <f>+SUMIFS('Mo- FS'!104:104,'Mo- FS'!$4:$4,'Annual- FS '!H$5)</f>
        <v>0</v>
      </c>
      <c r="I93" s="61">
        <f>+SUMIFS('Mo- FS'!104:104,'Mo- FS'!$4:$4,'Annual- FS '!I$5)</f>
        <v>0</v>
      </c>
      <c r="J93" s="61">
        <f>+SUMIFS('Mo- FS'!104:104,'Mo- FS'!$4:$4,'Annual- FS '!J$5)</f>
        <v>0</v>
      </c>
      <c r="K93" s="61">
        <f>+SUMIFS('Mo- FS'!104:104,'Mo- FS'!$4:$4,'Annual- FS '!K$5)</f>
        <v>0</v>
      </c>
      <c r="L93" s="61">
        <f>+SUMIFS('Mo- FS'!104:104,'Mo- FS'!$4:$4,'Annual- FS '!L$5)</f>
        <v>0</v>
      </c>
      <c r="M93" s="61">
        <f>+SUMIFS('Mo- FS'!104:104,'Mo- FS'!$4:$4,'Annual- FS '!M$5)</f>
        <v>0</v>
      </c>
    </row>
    <row r="94" spans="1:13" ht="14.25" hidden="1" customHeight="1" outlineLevel="1" x14ac:dyDescent="0.15">
      <c r="A94" s="25" t="s">
        <v>143</v>
      </c>
      <c r="B94" s="31" t="s">
        <v>60</v>
      </c>
      <c r="C94" s="20"/>
      <c r="D94" s="61">
        <f>+SUMIFS('Mo- FS'!105:105,'Mo- FS'!$4:$4,'Annual- FS '!D$5)</f>
        <v>0</v>
      </c>
      <c r="E94" s="61">
        <f>+SUMIFS('Mo- FS'!105:105,'Mo- FS'!$4:$4,'Annual- FS '!E$5)</f>
        <v>0</v>
      </c>
      <c r="F94" s="61">
        <f>+SUMIFS('Mo- FS'!105:105,'Mo- FS'!$4:$4,'Annual- FS '!F$5)</f>
        <v>0</v>
      </c>
      <c r="G94" s="61">
        <f>+SUMIFS('Mo- FS'!105:105,'Mo- FS'!$4:$4,'Annual- FS '!G$5)</f>
        <v>0</v>
      </c>
      <c r="H94" s="61">
        <f>+SUMIFS('Mo- FS'!105:105,'Mo- FS'!$4:$4,'Annual- FS '!H$5)</f>
        <v>0</v>
      </c>
      <c r="I94" s="61">
        <f>+SUMIFS('Mo- FS'!105:105,'Mo- FS'!$4:$4,'Annual- FS '!I$5)</f>
        <v>0</v>
      </c>
      <c r="J94" s="61">
        <f>+SUMIFS('Mo- FS'!105:105,'Mo- FS'!$4:$4,'Annual- FS '!J$5)</f>
        <v>0</v>
      </c>
      <c r="K94" s="61">
        <f>+SUMIFS('Mo- FS'!105:105,'Mo- FS'!$4:$4,'Annual- FS '!K$5)</f>
        <v>0</v>
      </c>
      <c r="L94" s="61">
        <f>+SUMIFS('Mo- FS'!105:105,'Mo- FS'!$4:$4,'Annual- FS '!L$5)</f>
        <v>0</v>
      </c>
      <c r="M94" s="61">
        <f>+SUMIFS('Mo- FS'!105:105,'Mo- FS'!$4:$4,'Annual- FS '!M$5)</f>
        <v>0</v>
      </c>
    </row>
    <row r="95" spans="1:13" ht="14.25" hidden="1" customHeight="1" outlineLevel="1" x14ac:dyDescent="0.15">
      <c r="A95" s="51" t="s">
        <v>144</v>
      </c>
      <c r="B95" s="51" t="s">
        <v>60</v>
      </c>
      <c r="C95" s="51"/>
      <c r="D95" s="139">
        <f t="shared" ref="D95:M95" si="27">SUM(D93:D94)</f>
        <v>0</v>
      </c>
      <c r="E95" s="139">
        <f t="shared" si="27"/>
        <v>0</v>
      </c>
      <c r="F95" s="139">
        <f t="shared" si="27"/>
        <v>0</v>
      </c>
      <c r="G95" s="139">
        <f t="shared" si="27"/>
        <v>0</v>
      </c>
      <c r="H95" s="139">
        <f t="shared" si="27"/>
        <v>0</v>
      </c>
      <c r="I95" s="139">
        <f t="shared" si="27"/>
        <v>0</v>
      </c>
      <c r="J95" s="139">
        <f t="shared" si="27"/>
        <v>0</v>
      </c>
      <c r="K95" s="139">
        <f t="shared" si="27"/>
        <v>0</v>
      </c>
      <c r="L95" s="139">
        <f t="shared" si="27"/>
        <v>0</v>
      </c>
      <c r="M95" s="139">
        <f t="shared" si="27"/>
        <v>0</v>
      </c>
    </row>
    <row r="96" spans="1:13" ht="14.25" hidden="1" customHeight="1" outlineLevel="1" x14ac:dyDescent="0.15">
      <c r="A96" s="24" t="s">
        <v>19</v>
      </c>
      <c r="B96" s="20"/>
      <c r="C96" s="20"/>
      <c r="D96" s="53"/>
      <c r="E96" s="53"/>
      <c r="F96" s="53"/>
      <c r="G96" s="53"/>
      <c r="H96" s="53"/>
      <c r="I96" s="53"/>
      <c r="J96" s="53"/>
      <c r="K96" s="53"/>
      <c r="L96" s="53"/>
      <c r="M96" s="53"/>
    </row>
    <row r="97" spans="1:13" ht="14.25" hidden="1" customHeight="1" outlineLevel="1" x14ac:dyDescent="0.15">
      <c r="A97" s="25" t="s">
        <v>145</v>
      </c>
      <c r="B97" s="31" t="s">
        <v>60</v>
      </c>
      <c r="C97" s="20"/>
      <c r="D97" s="61">
        <f>+SUMIFS('Mo- FS'!108:108,'Mo- FS'!$4:$4,'Annual- FS '!D$5)</f>
        <v>7493170</v>
      </c>
      <c r="E97" s="61">
        <f>+SUMIFS('Mo- FS'!108:108,'Mo- FS'!$4:$4,'Annual- FS '!E$5)</f>
        <v>7493170</v>
      </c>
      <c r="F97" s="61">
        <f>+SUMIFS('Mo- FS'!108:108,'Mo- FS'!$4:$4,'Annual- FS '!F$5)</f>
        <v>7493170</v>
      </c>
      <c r="G97" s="61">
        <f>+SUMIFS('Mo- FS'!108:108,'Mo- FS'!$4:$4,'Annual- FS '!G$5)</f>
        <v>7493170</v>
      </c>
      <c r="H97" s="61">
        <f>+SUMIFS('Mo- FS'!108:108,'Mo- FS'!$4:$4,'Annual- FS '!H$5)</f>
        <v>7493170</v>
      </c>
      <c r="I97" s="61">
        <f>+SUMIFS('Mo- FS'!108:108,'Mo- FS'!$4:$4,'Annual- FS '!I$5)</f>
        <v>7493170</v>
      </c>
      <c r="J97" s="61">
        <f>+SUMIFS('Mo- FS'!108:108,'Mo- FS'!$4:$4,'Annual- FS '!J$5)</f>
        <v>7493170</v>
      </c>
      <c r="K97" s="61">
        <f>+SUMIFS('Mo- FS'!108:108,'Mo- FS'!$4:$4,'Annual- FS '!K$5)</f>
        <v>7493170</v>
      </c>
      <c r="L97" s="61">
        <f>+SUMIFS('Mo- FS'!108:108,'Mo- FS'!$4:$4,'Annual- FS '!L$5)</f>
        <v>7493170</v>
      </c>
      <c r="M97" s="61">
        <f>+SUMIFS('Mo- FS'!108:108,'Mo- FS'!$4:$4,'Annual- FS '!M$5)</f>
        <v>7493170</v>
      </c>
    </row>
    <row r="98" spans="1:13" ht="14.25" hidden="1" customHeight="1" outlineLevel="1" x14ac:dyDescent="0.15">
      <c r="A98" s="25" t="s">
        <v>146</v>
      </c>
      <c r="B98" s="31" t="s">
        <v>60</v>
      </c>
      <c r="C98" s="20"/>
      <c r="D98" s="61">
        <f ca="1">+SUMIFS('Mo- FS'!109:109,'Mo- FS'!$4:$4,'Annual- FS '!D$5)</f>
        <v>872622.21231937013</v>
      </c>
      <c r="E98" s="61">
        <f ca="1">+SUMIFS('Mo- FS'!109:109,'Mo- FS'!$4:$4,'Annual- FS '!E$5)</f>
        <v>1834110.6323600733</v>
      </c>
      <c r="F98" s="61">
        <f ca="1">+SUMIFS('Mo- FS'!109:109,'Mo- FS'!$4:$4,'Annual- FS '!F$5)</f>
        <v>2828229.8694952484</v>
      </c>
      <c r="G98" s="61">
        <f ca="1">+SUMIFS('Mo- FS'!109:109,'Mo- FS'!$4:$4,'Annual- FS '!G$5)</f>
        <v>3855893.58660354</v>
      </c>
      <c r="H98" s="61">
        <f ca="1">+SUMIFS('Mo- FS'!109:109,'Mo- FS'!$4:$4,'Annual- FS '!H$5)</f>
        <v>4918041.0291241948</v>
      </c>
      <c r="I98" s="61">
        <f ca="1">+SUMIFS('Mo- FS'!109:109,'Mo- FS'!$4:$4,'Annual- FS '!I$5)</f>
        <v>6015637.7413687594</v>
      </c>
      <c r="J98" s="61">
        <f ca="1">+SUMIFS('Mo- FS'!109:109,'Mo- FS'!$4:$4,'Annual- FS '!J$5)</f>
        <v>7149416.3028895045</v>
      </c>
      <c r="K98" s="61">
        <f ca="1">+SUMIFS('Mo- FS'!109:109,'Mo- FS'!$4:$4,'Annual- FS '!K$5)</f>
        <v>8323185.6568947341</v>
      </c>
      <c r="L98" s="61">
        <f ca="1">+SUMIFS('Mo- FS'!109:109,'Mo- FS'!$4:$4,'Annual- FS '!L$5)</f>
        <v>9535466.1741454396</v>
      </c>
      <c r="M98" s="61">
        <f ca="1">+SUMIFS('Mo- FS'!109:109,'Mo- FS'!$4:$4,'Annual- FS '!M$5)</f>
        <v>10787336.167212494</v>
      </c>
    </row>
    <row r="99" spans="1:13" ht="14.25" hidden="1" customHeight="1" outlineLevel="1" x14ac:dyDescent="0.15">
      <c r="A99" s="51" t="s">
        <v>144</v>
      </c>
      <c r="B99" s="51" t="s">
        <v>60</v>
      </c>
      <c r="C99" s="51"/>
      <c r="D99" s="141">
        <f t="shared" ref="D99:M99" ca="1" si="28">+D98+D97</f>
        <v>8365792.2123193704</v>
      </c>
      <c r="E99" s="141">
        <f t="shared" ca="1" si="28"/>
        <v>9327280.6323600728</v>
      </c>
      <c r="F99" s="141">
        <f t="shared" ca="1" si="28"/>
        <v>10321399.869495248</v>
      </c>
      <c r="G99" s="141">
        <f t="shared" ca="1" si="28"/>
        <v>11349063.586603541</v>
      </c>
      <c r="H99" s="141">
        <f t="shared" ca="1" si="28"/>
        <v>12411211.029124195</v>
      </c>
      <c r="I99" s="141">
        <f t="shared" ca="1" si="28"/>
        <v>13508807.741368759</v>
      </c>
      <c r="J99" s="141">
        <f t="shared" ca="1" si="28"/>
        <v>14642586.302889504</v>
      </c>
      <c r="K99" s="141">
        <f t="shared" ca="1" si="28"/>
        <v>15816355.656894734</v>
      </c>
      <c r="L99" s="141">
        <f t="shared" ca="1" si="28"/>
        <v>17028636.174145438</v>
      </c>
      <c r="M99" s="141">
        <f t="shared" ca="1" si="28"/>
        <v>18280506.167212494</v>
      </c>
    </row>
    <row r="100" spans="1:13" ht="14.25" hidden="1" customHeight="1" outlineLevel="1" x14ac:dyDescent="0.15">
      <c r="A100" s="20" t="s">
        <v>148</v>
      </c>
      <c r="B100" s="20" t="s">
        <v>60</v>
      </c>
      <c r="C100" s="20"/>
      <c r="D100" s="142">
        <f t="shared" ref="D100:M100" ca="1" si="29">+D99+D95+D90</f>
        <v>8377165.7895706268</v>
      </c>
      <c r="E100" s="142">
        <f t="shared" ca="1" si="29"/>
        <v>9338972.6697743647</v>
      </c>
      <c r="F100" s="142">
        <f t="shared" ca="1" si="29"/>
        <v>10333419.283957141</v>
      </c>
      <c r="G100" s="142">
        <f t="shared" ca="1" si="29"/>
        <v>11361419.544670366</v>
      </c>
      <c r="H100" s="142">
        <f t="shared" ca="1" si="29"/>
        <v>12423912.95401689</v>
      </c>
      <c r="I100" s="142">
        <f t="shared" ca="1" si="29"/>
        <v>13521865.320158452</v>
      </c>
      <c r="J100" s="142">
        <f t="shared" ca="1" si="29"/>
        <v>14656009.493885307</v>
      </c>
      <c r="K100" s="142">
        <f t="shared" ca="1" si="29"/>
        <v>15830154.697238419</v>
      </c>
      <c r="L100" s="142">
        <f t="shared" ca="1" si="29"/>
        <v>17042821.587618746</v>
      </c>
      <c r="M100" s="142">
        <f t="shared" ca="1" si="29"/>
        <v>18314250.809242342</v>
      </c>
    </row>
    <row r="101" spans="1:13" ht="14.25" hidden="1" customHeight="1" outlineLevel="1" x14ac:dyDescent="0.15">
      <c r="A101" s="11"/>
      <c r="B101" s="143" t="s">
        <v>39</v>
      </c>
      <c r="C101" s="143"/>
      <c r="D101" s="144" t="str">
        <f t="shared" ref="D101:M101" ca="1" si="30">IF(ABS(D100-D84)&lt;0.1,"OK","NOT OK")</f>
        <v>OK</v>
      </c>
      <c r="E101" s="144" t="str">
        <f t="shared" ca="1" si="30"/>
        <v>OK</v>
      </c>
      <c r="F101" s="144" t="str">
        <f t="shared" ca="1" si="30"/>
        <v>OK</v>
      </c>
      <c r="G101" s="144" t="str">
        <f t="shared" ca="1" si="30"/>
        <v>OK</v>
      </c>
      <c r="H101" s="144" t="str">
        <f t="shared" ca="1" si="30"/>
        <v>OK</v>
      </c>
      <c r="I101" s="144" t="str">
        <f t="shared" ca="1" si="30"/>
        <v>OK</v>
      </c>
      <c r="J101" s="144" t="str">
        <f t="shared" ca="1" si="30"/>
        <v>OK</v>
      </c>
      <c r="K101" s="144" t="str">
        <f t="shared" ca="1" si="30"/>
        <v>OK</v>
      </c>
      <c r="L101" s="144" t="str">
        <f t="shared" ca="1" si="30"/>
        <v>OK</v>
      </c>
      <c r="M101" s="144" t="str">
        <f t="shared" ca="1" si="30"/>
        <v>OK</v>
      </c>
    </row>
    <row r="102" spans="1:13" ht="14.25" hidden="1" customHeight="1" outlineLevel="1" x14ac:dyDescent="0.15">
      <c r="A102" s="11"/>
      <c r="B102" s="31"/>
      <c r="C102" s="31"/>
      <c r="D102" s="145"/>
      <c r="E102" s="145"/>
      <c r="F102" s="145"/>
      <c r="H102" s="145"/>
      <c r="I102" s="145"/>
      <c r="J102" s="145"/>
      <c r="K102" s="145"/>
      <c r="L102" s="145"/>
      <c r="M102" s="145"/>
    </row>
    <row r="103" spans="1:13" ht="14.25" customHeight="1" collapsed="1" x14ac:dyDescent="0.15">
      <c r="A103" s="11"/>
      <c r="B103" s="31"/>
      <c r="C103" s="31"/>
      <c r="D103" s="146"/>
      <c r="E103" s="146"/>
      <c r="F103" s="146"/>
      <c r="G103" s="146"/>
      <c r="H103" s="146"/>
      <c r="I103" s="146"/>
      <c r="J103" s="146"/>
      <c r="K103" s="146"/>
      <c r="L103" s="146"/>
      <c r="M103" s="146"/>
    </row>
    <row r="104" spans="1:13" ht="14.25" customHeight="1" x14ac:dyDescent="0.15">
      <c r="A104" s="793" t="s">
        <v>149</v>
      </c>
      <c r="B104" s="793"/>
      <c r="C104" s="793"/>
      <c r="D104" s="793">
        <f t="shared" ref="D104:M104" si="31">+D$3</f>
        <v>2025</v>
      </c>
      <c r="E104" s="793">
        <f t="shared" si="31"/>
        <v>2026</v>
      </c>
      <c r="F104" s="793">
        <f t="shared" si="31"/>
        <v>2027</v>
      </c>
      <c r="G104" s="793">
        <f t="shared" si="31"/>
        <v>2028</v>
      </c>
      <c r="H104" s="793">
        <f t="shared" si="31"/>
        <v>2029</v>
      </c>
      <c r="I104" s="793">
        <f t="shared" si="31"/>
        <v>2030</v>
      </c>
      <c r="J104" s="793">
        <f t="shared" si="31"/>
        <v>2031</v>
      </c>
      <c r="K104" s="793">
        <f t="shared" si="31"/>
        <v>2032</v>
      </c>
      <c r="L104" s="793">
        <f t="shared" si="31"/>
        <v>2033</v>
      </c>
      <c r="M104" s="793">
        <f t="shared" si="31"/>
        <v>2034</v>
      </c>
    </row>
    <row r="105" spans="1:13" ht="14.25" hidden="1" customHeight="1" outlineLevel="1" x14ac:dyDescent="0.15">
      <c r="A105" s="25" t="s">
        <v>72</v>
      </c>
      <c r="B105" s="31" t="s">
        <v>60</v>
      </c>
      <c r="C105" s="20"/>
      <c r="D105" s="61">
        <f ca="1">+SUMIFS('Mo- FS'!118:118,'Mo- FS'!$2:$2,'Annual- FS '!D$2)</f>
        <v>1831336.9082042461</v>
      </c>
      <c r="E105" s="61">
        <f ca="1">+SUMIFS('Mo- FS'!118:118,'Mo- FS'!$2:$2,'Annual- FS '!E$2)</f>
        <v>2055922.5862143943</v>
      </c>
      <c r="F105" s="61">
        <f ca="1">+SUMIFS('Mo- FS'!118:118,'Mo- FS'!$2:$2,'Annual- FS '!F$2)</f>
        <v>2113488.4186283941</v>
      </c>
      <c r="G105" s="61">
        <f ca="1">+SUMIFS('Mo- FS'!118:118,'Mo- FS'!$2:$2,'Annual- FS '!G$2)</f>
        <v>2172666.0943499855</v>
      </c>
      <c r="H105" s="61">
        <f ca="1">+SUMIFS('Mo- FS'!118:118,'Mo- FS'!$2:$2,'Annual- FS '!H$2)</f>
        <v>2233500.7449917821</v>
      </c>
      <c r="I105" s="61">
        <f ca="1">+SUMIFS('Mo- FS'!118:118,'Mo- FS'!$2:$2,'Annual- FS '!I$2)</f>
        <v>2296038.7658515489</v>
      </c>
      <c r="J105" s="61">
        <f ca="1">+SUMIFS('Mo- FS'!118:118,'Mo- FS'!$2:$2,'Annual- FS '!J$2)</f>
        <v>2360327.8512953888</v>
      </c>
      <c r="K105" s="61">
        <f ca="1">+SUMIFS('Mo- FS'!118:118,'Mo- FS'!$2:$2,'Annual- FS '!K$2)</f>
        <v>2426417.0311316559</v>
      </c>
      <c r="L105" s="61">
        <f ca="1">+SUMIFS('Mo- FS'!118:118,'Mo- FS'!$2:$2,'Annual- FS '!L$2)</f>
        <v>2494356.7080033389</v>
      </c>
      <c r="M105" s="61">
        <f ca="1">+SUMIFS('Mo- FS'!118:118,'Mo- FS'!$2:$2,'Annual- FS '!M$2)</f>
        <v>2564198.6958274287</v>
      </c>
    </row>
    <row r="106" spans="1:13" ht="14.25" hidden="1" customHeight="1" outlineLevel="1" x14ac:dyDescent="0.15">
      <c r="A106" s="25" t="s">
        <v>150</v>
      </c>
      <c r="B106" s="31" t="s">
        <v>60</v>
      </c>
      <c r="C106" s="20"/>
      <c r="D106" s="61">
        <f ca="1">+SUMIFS('Mo- FS'!119:119,'Mo- FS'!$2:$2,'Annual- FS '!D$2)</f>
        <v>-142301.03823763755</v>
      </c>
      <c r="E106" s="61">
        <f ca="1">+SUMIFS('Mo- FS'!119:119,'Mo- FS'!$2:$2,'Annual- FS '!E$2)</f>
        <v>-187555.22699892498</v>
      </c>
      <c r="F106" s="61">
        <f ca="1">+SUMIFS('Mo- FS'!119:119,'Mo- FS'!$2:$2,'Annual- FS '!F$2)</f>
        <v>-192806.77335489466</v>
      </c>
      <c r="G106" s="61">
        <f ca="1">+SUMIFS('Mo- FS'!119:119,'Mo- FS'!$2:$2,'Annual- FS '!G$2)</f>
        <v>-198205.36300883134</v>
      </c>
      <c r="H106" s="61">
        <f ca="1">+SUMIFS('Mo- FS'!119:119,'Mo- FS'!$2:$2,'Annual- FS '!H$2)</f>
        <v>-203755.11317307828</v>
      </c>
      <c r="I106" s="61">
        <f ca="1">+SUMIFS('Mo- FS'!119:119,'Mo- FS'!$2:$2,'Annual- FS '!I$2)</f>
        <v>-209460.25634192425</v>
      </c>
      <c r="J106" s="61">
        <f ca="1">+SUMIFS('Mo- FS'!119:119,'Mo- FS'!$2:$2,'Annual- FS '!J$2)</f>
        <v>-215325.14351949785</v>
      </c>
      <c r="K106" s="61">
        <f ca="1">+SUMIFS('Mo- FS'!119:119,'Mo- FS'!$2:$2,'Annual- FS '!K$2)</f>
        <v>-221354.24753804345</v>
      </c>
      <c r="L106" s="61">
        <f ca="1">+SUMIFS('Mo- FS'!119:119,'Mo- FS'!$2:$2,'Annual- FS '!L$2)</f>
        <v>-227552.16646910837</v>
      </c>
      <c r="M106" s="61">
        <f ca="1">+SUMIFS('Mo- FS'!119:119,'Mo- FS'!$2:$2,'Annual- FS '!M$2)</f>
        <v>-242585.80367967335</v>
      </c>
    </row>
    <row r="107" spans="1:13" ht="14.25" hidden="1" customHeight="1" outlineLevel="1" x14ac:dyDescent="0.15">
      <c r="A107" s="25" t="s">
        <v>151</v>
      </c>
      <c r="B107" s="31" t="s">
        <v>60</v>
      </c>
      <c r="C107" s="20"/>
      <c r="D107" s="61">
        <f ca="1">+SUMIFS('Mo- FS'!120:120,'Mo- FS'!$2:$2,'Annual- FS '!D$2)</f>
        <v>-332012.1463637579</v>
      </c>
      <c r="E107" s="61">
        <f ca="1">+SUMIFS('Mo- FS'!120:120,'Mo- FS'!$2:$2,'Annual- FS '!E$2)</f>
        <v>-411315.9930491735</v>
      </c>
      <c r="F107" s="61">
        <f ca="1">+SUMIFS('Mo- FS'!120:120,'Mo- FS'!$2:$2,'Annual- FS '!F$2)</f>
        <v>-422832.84085454966</v>
      </c>
      <c r="G107" s="61">
        <f ca="1">+SUMIFS('Mo- FS'!120:120,'Mo- FS'!$2:$2,'Annual- FS '!G$2)</f>
        <v>-434672.16039847647</v>
      </c>
      <c r="H107" s="61">
        <f ca="1">+SUMIFS('Mo- FS'!120:120,'Mo- FS'!$2:$2,'Annual- FS '!H$2)</f>
        <v>-446842.98088963301</v>
      </c>
      <c r="I107" s="61">
        <f ca="1">+SUMIFS('Mo- FS'!120:120,'Mo- FS'!$2:$2,'Annual- FS '!I$2)</f>
        <v>-459354.58435454214</v>
      </c>
      <c r="J107" s="61">
        <f ca="1">+SUMIFS('Mo- FS'!120:120,'Mo- FS'!$2:$2,'Annual- FS '!J$2)</f>
        <v>-472216.51271646866</v>
      </c>
      <c r="K107" s="61">
        <f ca="1">+SUMIFS('Mo- FS'!120:120,'Mo- FS'!$2:$2,'Annual- FS '!K$2)</f>
        <v>-485438.57507252914</v>
      </c>
      <c r="L107" s="61">
        <f ca="1">+SUMIFS('Mo- FS'!120:120,'Mo- FS'!$2:$2,'Annual- FS '!L$2)</f>
        <v>-499030.85517455923</v>
      </c>
      <c r="M107" s="61">
        <f ca="1">+SUMIFS('Mo- FS'!120:120,'Mo- FS'!$2:$2,'Annual- FS '!M$2)</f>
        <v>-513003.71911944612</v>
      </c>
    </row>
    <row r="108" spans="1:13" ht="14.25" hidden="1" customHeight="1" outlineLevel="1" x14ac:dyDescent="0.15">
      <c r="A108" s="25" t="s">
        <v>152</v>
      </c>
      <c r="B108" s="31" t="s">
        <v>60</v>
      </c>
      <c r="C108" s="20"/>
      <c r="D108" s="61">
        <f>+SUMIFS('Mo- FS'!121:121,'Mo- FS'!$2:$2,'Annual- FS '!D$2)</f>
        <v>0</v>
      </c>
      <c r="E108" s="61">
        <f>+SUMIFS('Mo- FS'!121:121,'Mo- FS'!$2:$2,'Annual- FS '!E$2)</f>
        <v>0</v>
      </c>
      <c r="F108" s="61">
        <f>+SUMIFS('Mo- FS'!121:121,'Mo- FS'!$2:$2,'Annual- FS '!F$2)</f>
        <v>0</v>
      </c>
      <c r="G108" s="61">
        <f>+SUMIFS('Mo- FS'!121:121,'Mo- FS'!$2:$2,'Annual- FS '!G$2)</f>
        <v>0</v>
      </c>
      <c r="H108" s="61">
        <f>+SUMIFS('Mo- FS'!121:121,'Mo- FS'!$2:$2,'Annual- FS '!H$2)</f>
        <v>0</v>
      </c>
      <c r="I108" s="61">
        <f>+SUMIFS('Mo- FS'!121:121,'Mo- FS'!$2:$2,'Annual- FS '!I$2)</f>
        <v>0</v>
      </c>
      <c r="J108" s="61">
        <f>+SUMIFS('Mo- FS'!121:121,'Mo- FS'!$2:$2,'Annual- FS '!J$2)</f>
        <v>0</v>
      </c>
      <c r="K108" s="61">
        <f>+SUMIFS('Mo- FS'!121:121,'Mo- FS'!$2:$2,'Annual- FS '!K$2)</f>
        <v>0</v>
      </c>
      <c r="L108" s="61">
        <f>+SUMIFS('Mo- FS'!121:121,'Mo- FS'!$2:$2,'Annual- FS '!L$2)</f>
        <v>0</v>
      </c>
      <c r="M108" s="61">
        <f>+SUMIFS('Mo- FS'!121:121,'Mo- FS'!$2:$2,'Annual- FS '!M$2)</f>
        <v>0</v>
      </c>
    </row>
    <row r="109" spans="1:13" ht="14.25" hidden="1" customHeight="1" outlineLevel="1" x14ac:dyDescent="0.15">
      <c r="A109" s="25" t="s">
        <v>153</v>
      </c>
      <c r="B109" s="31" t="s">
        <v>60</v>
      </c>
      <c r="C109" s="20"/>
      <c r="D109" s="61">
        <f ca="1">+SUMIFS('Mo- FS'!122:122,'Mo- FS'!$2:$2,'Annual- FS '!D$2)</f>
        <v>-218155.55307984259</v>
      </c>
      <c r="E109" s="61">
        <f ca="1">+SUMIFS('Mo- FS'!122:122,'Mo- FS'!$2:$2,'Annual- FS '!E$2)</f>
        <v>-240372.1050101759</v>
      </c>
      <c r="F109" s="61">
        <f ca="1">+SUMIFS('Mo- FS'!122:122,'Mo- FS'!$2:$2,'Annual- FS '!F$2)</f>
        <v>-248529.80928379373</v>
      </c>
      <c r="G109" s="61">
        <f ca="1">+SUMIFS('Mo- FS'!122:122,'Mo- FS'!$2:$2,'Annual- FS '!G$2)</f>
        <v>-256915.92927707281</v>
      </c>
      <c r="H109" s="61">
        <f ca="1">+SUMIFS('Mo- FS'!122:122,'Mo- FS'!$2:$2,'Annual- FS '!H$2)</f>
        <v>-265536.86063016363</v>
      </c>
      <c r="I109" s="61">
        <f ca="1">+SUMIFS('Mo- FS'!122:122,'Mo- FS'!$2:$2,'Annual- FS '!I$2)</f>
        <v>-274399.17806114117</v>
      </c>
      <c r="J109" s="61">
        <f ca="1">+SUMIFS('Mo- FS'!122:122,'Mo- FS'!$2:$2,'Annual- FS '!J$2)</f>
        <v>-283444.64038018597</v>
      </c>
      <c r="K109" s="61">
        <f ca="1">+SUMIFS('Mo- FS'!122:122,'Mo- FS'!$2:$2,'Annual- FS '!K$2)</f>
        <v>-293442.33850130689</v>
      </c>
      <c r="L109" s="61">
        <f ca="1">+SUMIFS('Mo- FS'!122:122,'Mo- FS'!$2:$2,'Annual- FS '!L$2)</f>
        <v>-303070.12931267632</v>
      </c>
      <c r="M109" s="61">
        <f ca="1">+SUMIFS('Mo- FS'!122:122,'Mo- FS'!$2:$2,'Annual- FS '!M$2)</f>
        <v>-312967.49826676404</v>
      </c>
    </row>
    <row r="110" spans="1:13" ht="14.25" hidden="1" customHeight="1" outlineLevel="1" x14ac:dyDescent="0.15">
      <c r="A110" s="25" t="s">
        <v>154</v>
      </c>
      <c r="B110" s="31" t="s">
        <v>60</v>
      </c>
      <c r="C110" s="20"/>
      <c r="D110" s="61">
        <f>+SUMIFS('Mo- FS'!123:123,'Mo- FS'!$2:$2,'Annual- FS '!D$2)</f>
        <v>0</v>
      </c>
      <c r="E110" s="61">
        <f>+SUMIFS('Mo- FS'!123:123,'Mo- FS'!$2:$2,'Annual- FS '!E$2)</f>
        <v>0</v>
      </c>
      <c r="F110" s="61">
        <f>+SUMIFS('Mo- FS'!123:123,'Mo- FS'!$2:$2,'Annual- FS '!F$2)</f>
        <v>0</v>
      </c>
      <c r="G110" s="61">
        <f>+SUMIFS('Mo- FS'!123:123,'Mo- FS'!$2:$2,'Annual- FS '!G$2)</f>
        <v>0</v>
      </c>
      <c r="H110" s="61">
        <f>+SUMIFS('Mo- FS'!123:123,'Mo- FS'!$2:$2,'Annual- FS '!H$2)</f>
        <v>0</v>
      </c>
      <c r="I110" s="61">
        <f>+SUMIFS('Mo- FS'!123:123,'Mo- FS'!$2:$2,'Annual- FS '!I$2)</f>
        <v>0</v>
      </c>
      <c r="J110" s="61">
        <f>+SUMIFS('Mo- FS'!123:123,'Mo- FS'!$2:$2,'Annual- FS '!J$2)</f>
        <v>0</v>
      </c>
      <c r="K110" s="61">
        <f>+SUMIFS('Mo- FS'!123:123,'Mo- FS'!$2:$2,'Annual- FS '!K$2)</f>
        <v>0</v>
      </c>
      <c r="L110" s="61">
        <f>+SUMIFS('Mo- FS'!123:123,'Mo- FS'!$2:$2,'Annual- FS '!L$2)</f>
        <v>0</v>
      </c>
      <c r="M110" s="61">
        <f>+SUMIFS('Mo- FS'!123:123,'Mo- FS'!$2:$2,'Annual- FS '!M$2)</f>
        <v>0</v>
      </c>
    </row>
    <row r="111" spans="1:13" ht="14.25" hidden="1" customHeight="1" outlineLevel="1" x14ac:dyDescent="0.15">
      <c r="A111" s="51" t="s">
        <v>155</v>
      </c>
      <c r="B111" s="51" t="s">
        <v>60</v>
      </c>
      <c r="C111" s="51"/>
      <c r="D111" s="141">
        <f t="shared" ref="D111:M111" ca="1" si="32">SUM(D105:D110)</f>
        <v>1138868.1705230079</v>
      </c>
      <c r="E111" s="141">
        <f t="shared" ca="1" si="32"/>
        <v>1216679.2611561201</v>
      </c>
      <c r="F111" s="141">
        <f t="shared" ca="1" si="32"/>
        <v>1249318.9951351562</v>
      </c>
      <c r="G111" s="141">
        <f t="shared" ca="1" si="32"/>
        <v>1282872.6416656047</v>
      </c>
      <c r="H111" s="141">
        <f t="shared" ca="1" si="32"/>
        <v>1317365.7902989071</v>
      </c>
      <c r="I111" s="141">
        <f t="shared" ca="1" si="32"/>
        <v>1352824.7470939413</v>
      </c>
      <c r="J111" s="141">
        <f t="shared" ca="1" si="32"/>
        <v>1389341.5546792361</v>
      </c>
      <c r="K111" s="141">
        <f t="shared" ca="1" si="32"/>
        <v>1426181.870019776</v>
      </c>
      <c r="L111" s="141">
        <f t="shared" ca="1" si="32"/>
        <v>1464703.557046995</v>
      </c>
      <c r="M111" s="141">
        <f t="shared" ca="1" si="32"/>
        <v>1495641.6747615451</v>
      </c>
    </row>
    <row r="112" spans="1:13" ht="6" hidden="1" customHeight="1" outlineLevel="1" x14ac:dyDescent="0.15">
      <c r="A112" s="19"/>
      <c r="B112" s="20"/>
      <c r="C112" s="20"/>
      <c r="D112" s="53"/>
      <c r="E112" s="53"/>
      <c r="F112" s="53"/>
      <c r="G112" s="53"/>
      <c r="H112" s="53"/>
      <c r="I112" s="53"/>
      <c r="J112" s="53"/>
      <c r="K112" s="53"/>
      <c r="L112" s="53"/>
      <c r="M112" s="53"/>
    </row>
    <row r="113" spans="1:13" ht="14.25" hidden="1" customHeight="1" outlineLevel="1" x14ac:dyDescent="0.15">
      <c r="A113" s="24" t="s">
        <v>156</v>
      </c>
      <c r="B113" s="20"/>
      <c r="C113" s="20"/>
      <c r="D113" s="53"/>
      <c r="E113" s="53"/>
      <c r="F113" s="53"/>
      <c r="G113" s="53"/>
      <c r="H113" s="53"/>
      <c r="I113" s="53"/>
      <c r="J113" s="53"/>
      <c r="K113" s="53"/>
      <c r="L113" s="53"/>
      <c r="M113" s="53"/>
    </row>
    <row r="114" spans="1:13" ht="14.25" hidden="1" customHeight="1" outlineLevel="1" x14ac:dyDescent="0.15">
      <c r="A114" s="147" t="str">
        <f>+'Mo- FS'!A127</f>
        <v>PPE</v>
      </c>
      <c r="B114" s="31" t="s">
        <v>60</v>
      </c>
      <c r="C114" s="20"/>
      <c r="D114" s="61">
        <f>+SUMIFS('Mo- FS'!127:127,'Mo- FS'!$2:$2,'Annual- FS '!D$2)</f>
        <v>-7380850</v>
      </c>
      <c r="E114" s="61">
        <f>+SUMIFS('Mo- FS'!127:127,'Mo- FS'!$2:$2,'Annual- FS '!E$2)</f>
        <v>0</v>
      </c>
      <c r="F114" s="61">
        <f>+SUMIFS('Mo- FS'!127:127,'Mo- FS'!$2:$2,'Annual- FS '!F$2)</f>
        <v>0</v>
      </c>
      <c r="G114" s="61">
        <f>+SUMIFS('Mo- FS'!127:127,'Mo- FS'!$2:$2,'Annual- FS '!G$2)</f>
        <v>0</v>
      </c>
      <c r="H114" s="61">
        <f>+SUMIFS('Mo- FS'!127:127,'Mo- FS'!$2:$2,'Annual- FS '!H$2)</f>
        <v>0</v>
      </c>
      <c r="I114" s="61">
        <f>+SUMIFS('Mo- FS'!127:127,'Mo- FS'!$2:$2,'Annual- FS '!I$2)</f>
        <v>0</v>
      </c>
      <c r="J114" s="61">
        <f>+SUMIFS('Mo- FS'!127:127,'Mo- FS'!$2:$2,'Annual- FS '!J$2)</f>
        <v>-19500</v>
      </c>
      <c r="K114" s="61">
        <f>+SUMIFS('Mo- FS'!127:127,'Mo- FS'!$2:$2,'Annual- FS '!K$2)</f>
        <v>0</v>
      </c>
      <c r="L114" s="61">
        <f>+SUMIFS('Mo- FS'!127:127,'Mo- FS'!$2:$2,'Annual- FS '!L$2)</f>
        <v>0</v>
      </c>
      <c r="M114" s="61">
        <f>+SUMIFS('Mo- FS'!127:127,'Mo- FS'!$2:$2,'Annual- FS '!M$2)</f>
        <v>0</v>
      </c>
    </row>
    <row r="115" spans="1:13" ht="14.25" hidden="1" customHeight="1" outlineLevel="1" x14ac:dyDescent="0.15">
      <c r="A115" s="147" t="str">
        <f>+'Mo- FS'!A128</f>
        <v>Intangible</v>
      </c>
      <c r="B115" s="31" t="s">
        <v>60</v>
      </c>
      <c r="C115" s="20"/>
      <c r="D115" s="61">
        <f>+SUMIFS('Mo- FS'!128:128,'Mo- FS'!$2:$2,'Annual- FS '!D$2)</f>
        <v>-20250</v>
      </c>
      <c r="E115" s="61">
        <f>+SUMIFS('Mo- FS'!128:128,'Mo- FS'!$2:$2,'Annual- FS '!E$2)</f>
        <v>0</v>
      </c>
      <c r="F115" s="61">
        <f>+SUMIFS('Mo- FS'!128:128,'Mo- FS'!$2:$2,'Annual- FS '!F$2)</f>
        <v>0</v>
      </c>
      <c r="G115" s="61">
        <f>+SUMIFS('Mo- FS'!128:128,'Mo- FS'!$2:$2,'Annual- FS '!G$2)</f>
        <v>0</v>
      </c>
      <c r="H115" s="61">
        <f>+SUMIFS('Mo- FS'!128:128,'Mo- FS'!$2:$2,'Annual- FS '!H$2)</f>
        <v>0</v>
      </c>
      <c r="I115" s="61">
        <f>+SUMIFS('Mo- FS'!128:128,'Mo- FS'!$2:$2,'Annual- FS '!I$2)</f>
        <v>0</v>
      </c>
      <c r="J115" s="61">
        <f>+SUMIFS('Mo- FS'!128:128,'Mo- FS'!$2:$2,'Annual- FS '!J$2)</f>
        <v>0</v>
      </c>
      <c r="K115" s="61">
        <f>+SUMIFS('Mo- FS'!128:128,'Mo- FS'!$2:$2,'Annual- FS '!K$2)</f>
        <v>0</v>
      </c>
      <c r="L115" s="61">
        <f>+SUMIFS('Mo- FS'!128:128,'Mo- FS'!$2:$2,'Annual- FS '!L$2)</f>
        <v>0</v>
      </c>
      <c r="M115" s="61">
        <f>+SUMIFS('Mo- FS'!128:128,'Mo- FS'!$2:$2,'Annual- FS '!M$2)</f>
        <v>0</v>
      </c>
    </row>
    <row r="116" spans="1:13" ht="14.25" hidden="1" customHeight="1" outlineLevel="1" x14ac:dyDescent="0.15">
      <c r="A116" s="51" t="s">
        <v>157</v>
      </c>
      <c r="B116" s="51" t="s">
        <v>60</v>
      </c>
      <c r="C116" s="51"/>
      <c r="D116" s="141">
        <f t="shared" ref="D116:M116" si="33">SUM(D114:D115)</f>
        <v>-7401100</v>
      </c>
      <c r="E116" s="141">
        <f t="shared" si="33"/>
        <v>0</v>
      </c>
      <c r="F116" s="141">
        <f t="shared" si="33"/>
        <v>0</v>
      </c>
      <c r="G116" s="141">
        <f t="shared" si="33"/>
        <v>0</v>
      </c>
      <c r="H116" s="141">
        <f t="shared" si="33"/>
        <v>0</v>
      </c>
      <c r="I116" s="141">
        <f t="shared" si="33"/>
        <v>0</v>
      </c>
      <c r="J116" s="141">
        <f t="shared" si="33"/>
        <v>-19500</v>
      </c>
      <c r="K116" s="141">
        <f t="shared" si="33"/>
        <v>0</v>
      </c>
      <c r="L116" s="141">
        <f t="shared" si="33"/>
        <v>0</v>
      </c>
      <c r="M116" s="141">
        <f t="shared" si="33"/>
        <v>0</v>
      </c>
    </row>
    <row r="117" spans="1:13" ht="14.25" hidden="1" customHeight="1" outlineLevel="1" x14ac:dyDescent="0.15">
      <c r="A117" s="19"/>
      <c r="B117" s="20"/>
      <c r="C117" s="20"/>
      <c r="D117" s="53"/>
      <c r="E117" s="53"/>
      <c r="F117" s="53"/>
      <c r="G117" s="53"/>
      <c r="H117" s="53"/>
      <c r="I117" s="53"/>
      <c r="J117" s="53"/>
      <c r="K117" s="53"/>
      <c r="L117" s="53"/>
      <c r="M117" s="53"/>
    </row>
    <row r="118" spans="1:13" ht="14.25" hidden="1" customHeight="1" outlineLevel="1" x14ac:dyDescent="0.15">
      <c r="A118" s="19" t="s">
        <v>158</v>
      </c>
      <c r="B118" s="20"/>
      <c r="C118" s="31"/>
      <c r="D118" s="53"/>
      <c r="E118" s="53"/>
      <c r="F118" s="53"/>
      <c r="G118" s="53"/>
      <c r="H118" s="53"/>
      <c r="I118" s="53"/>
      <c r="J118" s="53"/>
      <c r="K118" s="53"/>
      <c r="L118" s="53"/>
      <c r="M118" s="53"/>
    </row>
    <row r="119" spans="1:13" ht="14.25" hidden="1" customHeight="1" outlineLevel="1" x14ac:dyDescent="0.15">
      <c r="A119" s="25" t="s">
        <v>159</v>
      </c>
      <c r="B119" s="31" t="s">
        <v>60</v>
      </c>
      <c r="C119" s="20"/>
      <c r="D119" s="61">
        <f>+SUMIFS('Mo- FS'!132:132,'Mo- FS'!$2:$2,'Annual- FS '!D$2)</f>
        <v>7493170</v>
      </c>
      <c r="E119" s="61">
        <f>+SUMIFS('Mo- FS'!132:132,'Mo- FS'!$2:$2,'Annual- FS '!E$2)</f>
        <v>0</v>
      </c>
      <c r="F119" s="61">
        <f>+SUMIFS('Mo- FS'!132:132,'Mo- FS'!$2:$2,'Annual- FS '!F$2)</f>
        <v>0</v>
      </c>
      <c r="G119" s="61">
        <f>+SUMIFS('Mo- FS'!132:132,'Mo- FS'!$2:$2,'Annual- FS '!G$2)</f>
        <v>0</v>
      </c>
      <c r="H119" s="61">
        <f>+SUMIFS('Mo- FS'!132:132,'Mo- FS'!$2:$2,'Annual- FS '!H$2)</f>
        <v>0</v>
      </c>
      <c r="I119" s="61">
        <f>+SUMIFS('Mo- FS'!132:132,'Mo- FS'!$2:$2,'Annual- FS '!I$2)</f>
        <v>0</v>
      </c>
      <c r="J119" s="61">
        <f>+SUMIFS('Mo- FS'!132:132,'Mo- FS'!$2:$2,'Annual- FS '!J$2)</f>
        <v>0</v>
      </c>
      <c r="K119" s="61">
        <f>+SUMIFS('Mo- FS'!132:132,'Mo- FS'!$2:$2,'Annual- FS '!K$2)</f>
        <v>0</v>
      </c>
      <c r="L119" s="61">
        <f>+SUMIFS('Mo- FS'!132:132,'Mo- FS'!$2:$2,'Annual- FS '!L$2)</f>
        <v>0</v>
      </c>
      <c r="M119" s="61">
        <f>+SUMIFS('Mo- FS'!132:132,'Mo- FS'!$2:$2,'Annual- FS '!M$2)</f>
        <v>0</v>
      </c>
    </row>
    <row r="120" spans="1:13" ht="14.25" hidden="1" customHeight="1" outlineLevel="1" x14ac:dyDescent="0.15">
      <c r="A120" s="25" t="s">
        <v>160</v>
      </c>
      <c r="B120" s="31" t="s">
        <v>60</v>
      </c>
      <c r="C120" s="20"/>
      <c r="D120" s="61">
        <f>+SUMIFS('Mo- FS'!133:133,'Mo- FS'!$2:$2,'Annual- FS '!D$2)</f>
        <v>0</v>
      </c>
      <c r="E120" s="61">
        <f>+SUMIFS('Mo- FS'!133:133,'Mo- FS'!$2:$2,'Annual- FS '!E$2)</f>
        <v>0</v>
      </c>
      <c r="F120" s="61">
        <f>+SUMIFS('Mo- FS'!133:133,'Mo- FS'!$2:$2,'Annual- FS '!F$2)</f>
        <v>0</v>
      </c>
      <c r="G120" s="61">
        <f>+SUMIFS('Mo- FS'!133:133,'Mo- FS'!$2:$2,'Annual- FS '!G$2)</f>
        <v>0</v>
      </c>
      <c r="H120" s="61">
        <f>+SUMIFS('Mo- FS'!133:133,'Mo- FS'!$2:$2,'Annual- FS '!H$2)</f>
        <v>0</v>
      </c>
      <c r="I120" s="61">
        <f>+SUMIFS('Mo- FS'!133:133,'Mo- FS'!$2:$2,'Annual- FS '!I$2)</f>
        <v>0</v>
      </c>
      <c r="J120" s="61">
        <f>+SUMIFS('Mo- FS'!133:133,'Mo- FS'!$2:$2,'Annual- FS '!J$2)</f>
        <v>0</v>
      </c>
      <c r="K120" s="61">
        <f>+SUMIFS('Mo- FS'!133:133,'Mo- FS'!$2:$2,'Annual- FS '!K$2)</f>
        <v>0</v>
      </c>
      <c r="L120" s="61">
        <f>+SUMIFS('Mo- FS'!133:133,'Mo- FS'!$2:$2,'Annual- FS '!L$2)</f>
        <v>0</v>
      </c>
      <c r="M120" s="61">
        <f>+SUMIFS('Mo- FS'!133:133,'Mo- FS'!$2:$2,'Annual- FS '!M$2)</f>
        <v>0</v>
      </c>
    </row>
    <row r="121" spans="1:13" ht="14.25" hidden="1" customHeight="1" outlineLevel="1" x14ac:dyDescent="0.15">
      <c r="A121" s="25" t="s">
        <v>161</v>
      </c>
      <c r="B121" s="31" t="s">
        <v>60</v>
      </c>
      <c r="C121" s="20"/>
      <c r="D121" s="61">
        <f>+SUMIFS('Mo- FS'!134:134,'Mo- FS'!$2:$2,'Annual- FS '!D$2)</f>
        <v>0</v>
      </c>
      <c r="E121" s="61">
        <f>+SUMIFS('Mo- FS'!134:134,'Mo- FS'!$2:$2,'Annual- FS '!E$2)</f>
        <v>0</v>
      </c>
      <c r="F121" s="61">
        <f>+SUMIFS('Mo- FS'!134:134,'Mo- FS'!$2:$2,'Annual- FS '!F$2)</f>
        <v>0</v>
      </c>
      <c r="G121" s="61">
        <f>+SUMIFS('Mo- FS'!134:134,'Mo- FS'!$2:$2,'Annual- FS '!G$2)</f>
        <v>0</v>
      </c>
      <c r="H121" s="61">
        <f>+SUMIFS('Mo- FS'!134:134,'Mo- FS'!$2:$2,'Annual- FS '!H$2)</f>
        <v>0</v>
      </c>
      <c r="I121" s="61">
        <f>+SUMIFS('Mo- FS'!134:134,'Mo- FS'!$2:$2,'Annual- FS '!I$2)</f>
        <v>0</v>
      </c>
      <c r="J121" s="61">
        <f>+SUMIFS('Mo- FS'!134:134,'Mo- FS'!$2:$2,'Annual- FS '!J$2)</f>
        <v>0</v>
      </c>
      <c r="K121" s="61">
        <f>+SUMIFS('Mo- FS'!134:134,'Mo- FS'!$2:$2,'Annual- FS '!K$2)</f>
        <v>0</v>
      </c>
      <c r="L121" s="61">
        <f>+SUMIFS('Mo- FS'!134:134,'Mo- FS'!$2:$2,'Annual- FS '!L$2)</f>
        <v>0</v>
      </c>
      <c r="M121" s="61">
        <f>+SUMIFS('Mo- FS'!134:134,'Mo- FS'!$2:$2,'Annual- FS '!M$2)</f>
        <v>0</v>
      </c>
    </row>
    <row r="122" spans="1:13" ht="14.25" hidden="1" customHeight="1" outlineLevel="1" x14ac:dyDescent="0.15">
      <c r="A122" s="25" t="s">
        <v>162</v>
      </c>
      <c r="B122" s="31" t="s">
        <v>60</v>
      </c>
      <c r="C122" s="20"/>
      <c r="D122" s="61">
        <f>+SUMIFS('Mo- FS'!135:135,'Mo- FS'!$2:$2,'Annual- FS '!D$2)</f>
        <v>0</v>
      </c>
      <c r="E122" s="61">
        <f>+SUMIFS('Mo- FS'!135:135,'Mo- FS'!$2:$2,'Annual- FS '!E$2)</f>
        <v>0</v>
      </c>
      <c r="F122" s="61">
        <f>+SUMIFS('Mo- FS'!135:135,'Mo- FS'!$2:$2,'Annual- FS '!F$2)</f>
        <v>0</v>
      </c>
      <c r="G122" s="61">
        <f>+SUMIFS('Mo- FS'!135:135,'Mo- FS'!$2:$2,'Annual- FS '!G$2)</f>
        <v>0</v>
      </c>
      <c r="H122" s="61">
        <f>+SUMIFS('Mo- FS'!135:135,'Mo- FS'!$2:$2,'Annual- FS '!H$2)</f>
        <v>0</v>
      </c>
      <c r="I122" s="61">
        <f>+SUMIFS('Mo- FS'!135:135,'Mo- FS'!$2:$2,'Annual- FS '!I$2)</f>
        <v>0</v>
      </c>
      <c r="J122" s="61">
        <f>+SUMIFS('Mo- FS'!135:135,'Mo- FS'!$2:$2,'Annual- FS '!J$2)</f>
        <v>0</v>
      </c>
      <c r="K122" s="61">
        <f>+SUMIFS('Mo- FS'!135:135,'Mo- FS'!$2:$2,'Annual- FS '!K$2)</f>
        <v>0</v>
      </c>
      <c r="L122" s="61">
        <f>+SUMIFS('Mo- FS'!135:135,'Mo- FS'!$2:$2,'Annual- FS '!L$2)</f>
        <v>0</v>
      </c>
      <c r="M122" s="61">
        <f>+SUMIFS('Mo- FS'!135:135,'Mo- FS'!$2:$2,'Annual- FS '!M$2)</f>
        <v>0</v>
      </c>
    </row>
    <row r="123" spans="1:13" ht="14.25" hidden="1" customHeight="1" outlineLevel="1" x14ac:dyDescent="0.15">
      <c r="A123" s="51" t="s">
        <v>163</v>
      </c>
      <c r="B123" s="51" t="s">
        <v>60</v>
      </c>
      <c r="C123" s="51"/>
      <c r="D123" s="141">
        <f>SUM(D119:D122)</f>
        <v>7493170</v>
      </c>
      <c r="E123" s="141">
        <f t="shared" ref="E123:M123" si="34">SUM(E119:E122)</f>
        <v>0</v>
      </c>
      <c r="F123" s="141">
        <f t="shared" si="34"/>
        <v>0</v>
      </c>
      <c r="G123" s="141">
        <f t="shared" si="34"/>
        <v>0</v>
      </c>
      <c r="H123" s="141">
        <f t="shared" si="34"/>
        <v>0</v>
      </c>
      <c r="I123" s="141">
        <f t="shared" si="34"/>
        <v>0</v>
      </c>
      <c r="J123" s="141">
        <f t="shared" si="34"/>
        <v>0</v>
      </c>
      <c r="K123" s="141">
        <f t="shared" si="34"/>
        <v>0</v>
      </c>
      <c r="L123" s="141">
        <f t="shared" si="34"/>
        <v>0</v>
      </c>
      <c r="M123" s="141">
        <f t="shared" si="34"/>
        <v>0</v>
      </c>
    </row>
    <row r="124" spans="1:13" ht="14.25" hidden="1" customHeight="1" outlineLevel="1" x14ac:dyDescent="0.15">
      <c r="A124" s="19"/>
      <c r="B124" s="20"/>
      <c r="C124" s="20"/>
      <c r="D124" s="53"/>
      <c r="E124" s="53"/>
      <c r="F124" s="53"/>
      <c r="G124" s="53"/>
      <c r="H124" s="53"/>
      <c r="I124" s="53"/>
      <c r="J124" s="53"/>
      <c r="K124" s="53"/>
      <c r="L124" s="53"/>
      <c r="M124" s="53"/>
    </row>
    <row r="125" spans="1:13" ht="14.25" hidden="1" customHeight="1" outlineLevel="1" x14ac:dyDescent="0.15">
      <c r="A125" s="13" t="s">
        <v>164</v>
      </c>
      <c r="B125" s="31" t="s">
        <v>60</v>
      </c>
      <c r="C125" s="20"/>
      <c r="D125" s="61">
        <f t="shared" ref="D125:M125" si="35">+C127</f>
        <v>0</v>
      </c>
      <c r="E125" s="61">
        <f t="shared" ca="1" si="35"/>
        <v>1230938.1705230083</v>
      </c>
      <c r="F125" s="61">
        <f t="shared" ca="1" si="35"/>
        <v>2447617.4316791287</v>
      </c>
      <c r="G125" s="61">
        <f t="shared" ca="1" si="35"/>
        <v>3696936.4268142851</v>
      </c>
      <c r="H125" s="61">
        <f t="shared" ca="1" si="35"/>
        <v>4979809.06847989</v>
      </c>
      <c r="I125" s="61">
        <f t="shared" ca="1" si="35"/>
        <v>6297174.8587787971</v>
      </c>
      <c r="J125" s="61">
        <f t="shared" ca="1" si="35"/>
        <v>7649999.6058727382</v>
      </c>
      <c r="K125" s="61">
        <f t="shared" ca="1" si="35"/>
        <v>9019841.1605519745</v>
      </c>
      <c r="L125" s="61">
        <f t="shared" ca="1" si="35"/>
        <v>10446023.030571751</v>
      </c>
      <c r="M125" s="61">
        <f t="shared" ca="1" si="35"/>
        <v>11910726.587618746</v>
      </c>
    </row>
    <row r="126" spans="1:13" ht="14.25" hidden="1" customHeight="1" outlineLevel="1" x14ac:dyDescent="0.15">
      <c r="A126" s="13" t="s">
        <v>165</v>
      </c>
      <c r="B126" s="31" t="s">
        <v>60</v>
      </c>
      <c r="C126" s="20"/>
      <c r="D126" s="61">
        <f t="shared" ref="D126:M126" ca="1" si="36">+D111+D116+D123</f>
        <v>1230938.1705230083</v>
      </c>
      <c r="E126" s="61">
        <f t="shared" ca="1" si="36"/>
        <v>1216679.2611561201</v>
      </c>
      <c r="F126" s="61">
        <f t="shared" ca="1" si="36"/>
        <v>1249318.9951351562</v>
      </c>
      <c r="G126" s="61">
        <f t="shared" ca="1" si="36"/>
        <v>1282872.6416656047</v>
      </c>
      <c r="H126" s="61">
        <f t="shared" ca="1" si="36"/>
        <v>1317365.7902989071</v>
      </c>
      <c r="I126" s="61">
        <f t="shared" ca="1" si="36"/>
        <v>1352824.7470939413</v>
      </c>
      <c r="J126" s="61">
        <f t="shared" ca="1" si="36"/>
        <v>1369841.5546792361</v>
      </c>
      <c r="K126" s="61">
        <f t="shared" ca="1" si="36"/>
        <v>1426181.870019776</v>
      </c>
      <c r="L126" s="61">
        <f t="shared" ca="1" si="36"/>
        <v>1464703.557046995</v>
      </c>
      <c r="M126" s="61">
        <f t="shared" ca="1" si="36"/>
        <v>1495641.6747615451</v>
      </c>
    </row>
    <row r="127" spans="1:13" ht="14.25" hidden="1" customHeight="1" outlineLevel="1" x14ac:dyDescent="0.15">
      <c r="A127" s="13" t="s">
        <v>166</v>
      </c>
      <c r="B127" s="31" t="s">
        <v>60</v>
      </c>
      <c r="C127" s="20"/>
      <c r="D127" s="61">
        <f t="shared" ref="D127:M127" ca="1" si="37">+D125+D126</f>
        <v>1230938.1705230083</v>
      </c>
      <c r="E127" s="61">
        <f t="shared" ca="1" si="37"/>
        <v>2447617.4316791287</v>
      </c>
      <c r="F127" s="61">
        <f t="shared" ca="1" si="37"/>
        <v>3696936.4268142851</v>
      </c>
      <c r="G127" s="61">
        <f t="shared" ca="1" si="37"/>
        <v>4979809.06847989</v>
      </c>
      <c r="H127" s="61">
        <f t="shared" ca="1" si="37"/>
        <v>6297174.8587787971</v>
      </c>
      <c r="I127" s="61">
        <f t="shared" ca="1" si="37"/>
        <v>7649999.6058727382</v>
      </c>
      <c r="J127" s="61">
        <f t="shared" ca="1" si="37"/>
        <v>9019841.1605519745</v>
      </c>
      <c r="K127" s="61">
        <f t="shared" ca="1" si="37"/>
        <v>10446023.030571751</v>
      </c>
      <c r="L127" s="61">
        <f t="shared" ca="1" si="37"/>
        <v>11910726.587618746</v>
      </c>
      <c r="M127" s="61">
        <f t="shared" ca="1" si="37"/>
        <v>13406368.262380291</v>
      </c>
    </row>
    <row r="128" spans="1:13" ht="14.25" hidden="1" customHeight="1" outlineLevel="1" x14ac:dyDescent="0.15">
      <c r="A128" s="21"/>
      <c r="B128" s="23"/>
      <c r="C128" s="23"/>
      <c r="D128" s="86"/>
      <c r="E128" s="86"/>
      <c r="F128" s="86"/>
      <c r="G128" s="86"/>
      <c r="H128" s="86"/>
      <c r="I128" s="86"/>
      <c r="J128" s="86"/>
      <c r="K128" s="86"/>
      <c r="L128" s="86"/>
      <c r="M128" s="86"/>
    </row>
    <row r="129" spans="2:2" ht="14.25" customHeight="1" collapsed="1" x14ac:dyDescent="0.15">
      <c r="B129" s="23"/>
    </row>
    <row r="130" spans="2:2" ht="14.25" hidden="1" customHeight="1" x14ac:dyDescent="0.15">
      <c r="B130" s="23"/>
    </row>
    <row r="131" spans="2:2" ht="14.25" hidden="1" customHeight="1" x14ac:dyDescent="0.15">
      <c r="B131" s="23"/>
    </row>
    <row r="132" spans="2:2" ht="14.25" hidden="1" customHeight="1" x14ac:dyDescent="0.15">
      <c r="B132" s="23"/>
    </row>
    <row r="133" spans="2:2" ht="14.25" hidden="1" customHeight="1" x14ac:dyDescent="0.15">
      <c r="B133" s="23"/>
    </row>
    <row r="134" spans="2:2" ht="14.25" hidden="1" customHeight="1" x14ac:dyDescent="0.15">
      <c r="B134" s="23"/>
    </row>
    <row r="135" spans="2:2" ht="14.25" hidden="1" customHeight="1" x14ac:dyDescent="0.15">
      <c r="B135" s="23"/>
    </row>
    <row r="136" spans="2:2" ht="14.25" hidden="1" customHeight="1" x14ac:dyDescent="0.15">
      <c r="B136" s="23"/>
    </row>
    <row r="137" spans="2:2" ht="14.25" hidden="1" customHeight="1" x14ac:dyDescent="0.15">
      <c r="B137" s="23"/>
    </row>
    <row r="138" spans="2:2" ht="14.25" hidden="1" customHeight="1" x14ac:dyDescent="0.15">
      <c r="B138" s="23"/>
    </row>
    <row r="139" spans="2:2" ht="14.25" hidden="1" customHeight="1" x14ac:dyDescent="0.15">
      <c r="B139" s="23"/>
    </row>
    <row r="140" spans="2:2" ht="14.25" hidden="1" customHeight="1" x14ac:dyDescent="0.15">
      <c r="B140" s="23"/>
    </row>
    <row r="141" spans="2:2" ht="14.25" hidden="1" customHeight="1" x14ac:dyDescent="0.15">
      <c r="B141" s="23"/>
    </row>
    <row r="142" spans="2:2" ht="14.25" hidden="1" customHeight="1" x14ac:dyDescent="0.15">
      <c r="B142" s="23"/>
    </row>
    <row r="143" spans="2:2" ht="14.25" hidden="1" customHeight="1" x14ac:dyDescent="0.15">
      <c r="B143" s="23"/>
    </row>
    <row r="144" spans="2:2" ht="14.25" hidden="1" customHeight="1" x14ac:dyDescent="0.15">
      <c r="B144" s="23"/>
    </row>
    <row r="145" spans="2:2" ht="14.25" hidden="1" customHeight="1" x14ac:dyDescent="0.15">
      <c r="B145" s="23"/>
    </row>
    <row r="146" spans="2:2" ht="14.25" hidden="1" customHeight="1" x14ac:dyDescent="0.15">
      <c r="B146" s="23"/>
    </row>
    <row r="147" spans="2:2" ht="14.25" hidden="1" customHeight="1" x14ac:dyDescent="0.15">
      <c r="B147" s="23"/>
    </row>
    <row r="148" spans="2:2" ht="14.25" hidden="1" customHeight="1" x14ac:dyDescent="0.15">
      <c r="B148" s="23"/>
    </row>
    <row r="149" spans="2:2" ht="14.25" hidden="1" customHeight="1" x14ac:dyDescent="0.15">
      <c r="B149" s="23"/>
    </row>
    <row r="150" spans="2:2" ht="14.25" hidden="1" customHeight="1" x14ac:dyDescent="0.15">
      <c r="B150" s="23"/>
    </row>
    <row r="151" spans="2:2" ht="14.25" hidden="1" customHeight="1" x14ac:dyDescent="0.15">
      <c r="B151" s="23"/>
    </row>
    <row r="152" spans="2:2" ht="14.25" hidden="1" customHeight="1" x14ac:dyDescent="0.15">
      <c r="B152" s="23"/>
    </row>
    <row r="153" spans="2:2" ht="14.25" hidden="1" customHeight="1" x14ac:dyDescent="0.15">
      <c r="B153" s="23"/>
    </row>
    <row r="154" spans="2:2" ht="14.25" hidden="1" customHeight="1" x14ac:dyDescent="0.15">
      <c r="B154" s="23"/>
    </row>
    <row r="155" spans="2:2" ht="14.25" hidden="1" customHeight="1" x14ac:dyDescent="0.15">
      <c r="B155" s="23"/>
    </row>
    <row r="156" spans="2:2" ht="14.25" hidden="1" customHeight="1" x14ac:dyDescent="0.15">
      <c r="B156" s="23"/>
    </row>
    <row r="157" spans="2:2" ht="14.25" hidden="1" customHeight="1" x14ac:dyDescent="0.15">
      <c r="B157" s="23"/>
    </row>
    <row r="158" spans="2:2" ht="14.25" hidden="1" customHeight="1" x14ac:dyDescent="0.15">
      <c r="B158" s="23"/>
    </row>
    <row r="159" spans="2:2" ht="14.25" hidden="1" customHeight="1" x14ac:dyDescent="0.15">
      <c r="B159" s="23"/>
    </row>
    <row r="160" spans="2:2" ht="14.25" hidden="1" customHeight="1" x14ac:dyDescent="0.15">
      <c r="B160" s="23"/>
    </row>
    <row r="161" spans="2:2" ht="14.25" hidden="1" customHeight="1" x14ac:dyDescent="0.15">
      <c r="B161" s="23"/>
    </row>
    <row r="162" spans="2:2" ht="14.25" hidden="1" customHeight="1" x14ac:dyDescent="0.15">
      <c r="B162" s="23"/>
    </row>
    <row r="163" spans="2:2" ht="14.25" hidden="1" customHeight="1" x14ac:dyDescent="0.15">
      <c r="B163" s="23"/>
    </row>
    <row r="164" spans="2:2" ht="14.25" hidden="1" customHeight="1" x14ac:dyDescent="0.15">
      <c r="B164" s="23"/>
    </row>
    <row r="165" spans="2:2" ht="14.25" hidden="1" customHeight="1" x14ac:dyDescent="0.15">
      <c r="B165" s="23"/>
    </row>
    <row r="166" spans="2:2" ht="14.25" hidden="1" customHeight="1" x14ac:dyDescent="0.15">
      <c r="B166" s="23"/>
    </row>
    <row r="167" spans="2:2" ht="14.25" hidden="1" customHeight="1" x14ac:dyDescent="0.15">
      <c r="B167" s="23"/>
    </row>
    <row r="168" spans="2:2" ht="14.25" hidden="1" customHeight="1" x14ac:dyDescent="0.15">
      <c r="B168" s="23"/>
    </row>
    <row r="169" spans="2:2" ht="14.25" hidden="1" customHeight="1" x14ac:dyDescent="0.15">
      <c r="B169" s="23"/>
    </row>
    <row r="170" spans="2:2" ht="14.25" hidden="1" customHeight="1" x14ac:dyDescent="0.15">
      <c r="B170" s="23"/>
    </row>
    <row r="171" spans="2:2" ht="14.25" hidden="1" customHeight="1" x14ac:dyDescent="0.15">
      <c r="B171" s="23"/>
    </row>
    <row r="172" spans="2:2" ht="14.25" hidden="1" customHeight="1" x14ac:dyDescent="0.15">
      <c r="B172" s="23"/>
    </row>
    <row r="173" spans="2:2" ht="14.25" hidden="1" customHeight="1" x14ac:dyDescent="0.15">
      <c r="B173" s="23"/>
    </row>
    <row r="174" spans="2:2" ht="14.25" hidden="1" customHeight="1" x14ac:dyDescent="0.15">
      <c r="B174" s="23"/>
    </row>
    <row r="175" spans="2:2" ht="14.25" hidden="1" customHeight="1" x14ac:dyDescent="0.15">
      <c r="B175" s="23"/>
    </row>
    <row r="176" spans="2:2" ht="14.25" hidden="1" customHeight="1" x14ac:dyDescent="0.15">
      <c r="B176" s="23"/>
    </row>
    <row r="177" spans="2:2" ht="14.25" hidden="1" customHeight="1" x14ac:dyDescent="0.15">
      <c r="B177" s="23"/>
    </row>
    <row r="178" spans="2:2" ht="14.25" hidden="1" customHeight="1" x14ac:dyDescent="0.15">
      <c r="B178" s="23"/>
    </row>
    <row r="179" spans="2:2" ht="14.25" hidden="1" customHeight="1" x14ac:dyDescent="0.15">
      <c r="B179" s="23"/>
    </row>
    <row r="180" spans="2:2" ht="14.25" hidden="1" customHeight="1" x14ac:dyDescent="0.15">
      <c r="B180" s="23"/>
    </row>
    <row r="181" spans="2:2" ht="14.25" hidden="1" customHeight="1" x14ac:dyDescent="0.15">
      <c r="B181" s="23"/>
    </row>
    <row r="182" spans="2:2" ht="14.25" hidden="1" customHeight="1" x14ac:dyDescent="0.15">
      <c r="B182" s="23"/>
    </row>
    <row r="183" spans="2:2" ht="14.25" hidden="1" customHeight="1" x14ac:dyDescent="0.15">
      <c r="B183" s="23"/>
    </row>
    <row r="184" spans="2:2" ht="14.25" hidden="1" customHeight="1" x14ac:dyDescent="0.15">
      <c r="B184" s="23"/>
    </row>
    <row r="185" spans="2:2" ht="14.25" hidden="1" customHeight="1" x14ac:dyDescent="0.15">
      <c r="B185" s="23"/>
    </row>
    <row r="186" spans="2:2" ht="14.25" hidden="1" customHeight="1" x14ac:dyDescent="0.15">
      <c r="B186" s="23"/>
    </row>
    <row r="187" spans="2:2" ht="14.25" hidden="1" customHeight="1" x14ac:dyDescent="0.15">
      <c r="B187" s="23"/>
    </row>
    <row r="188" spans="2:2" ht="14.25" hidden="1" customHeight="1" x14ac:dyDescent="0.15">
      <c r="B188" s="23"/>
    </row>
    <row r="189" spans="2:2" ht="14.25" hidden="1" customHeight="1" x14ac:dyDescent="0.15">
      <c r="B189" s="23"/>
    </row>
    <row r="190" spans="2:2" ht="14.25" hidden="1" customHeight="1" x14ac:dyDescent="0.15">
      <c r="B190" s="23"/>
    </row>
    <row r="191" spans="2:2" ht="14.25" hidden="1" customHeight="1" x14ac:dyDescent="0.15">
      <c r="B191" s="23"/>
    </row>
    <row r="192" spans="2:2" ht="14.25" hidden="1" customHeight="1" x14ac:dyDescent="0.15">
      <c r="B192" s="23"/>
    </row>
    <row r="193" spans="2:2" ht="14.25" hidden="1" customHeight="1" x14ac:dyDescent="0.15">
      <c r="B193" s="23"/>
    </row>
    <row r="194" spans="2:2" ht="14.25" hidden="1" customHeight="1" x14ac:dyDescent="0.15">
      <c r="B194" s="23"/>
    </row>
    <row r="195" spans="2:2" ht="14.25" hidden="1" customHeight="1" x14ac:dyDescent="0.15">
      <c r="B195" s="23"/>
    </row>
    <row r="196" spans="2:2" ht="14.25" hidden="1" customHeight="1" x14ac:dyDescent="0.15">
      <c r="B196" s="23"/>
    </row>
    <row r="197" spans="2:2" ht="14.25" hidden="1" customHeight="1" x14ac:dyDescent="0.15">
      <c r="B197" s="23"/>
    </row>
    <row r="198" spans="2:2" ht="14.25" hidden="1" customHeight="1" x14ac:dyDescent="0.15">
      <c r="B198" s="23"/>
    </row>
    <row r="199" spans="2:2" ht="14.25" hidden="1" customHeight="1" x14ac:dyDescent="0.15">
      <c r="B199" s="23"/>
    </row>
    <row r="200" spans="2:2" ht="14.25" hidden="1" customHeight="1" x14ac:dyDescent="0.15">
      <c r="B200" s="23"/>
    </row>
    <row r="201" spans="2:2" ht="14.25" hidden="1" customHeight="1" x14ac:dyDescent="0.15">
      <c r="B201" s="23"/>
    </row>
    <row r="202" spans="2:2" ht="14.25" hidden="1" customHeight="1" x14ac:dyDescent="0.15">
      <c r="B202" s="23"/>
    </row>
    <row r="203" spans="2:2" ht="14.25" hidden="1" customHeight="1" x14ac:dyDescent="0.15">
      <c r="B203" s="23"/>
    </row>
    <row r="204" spans="2:2" ht="14.25" hidden="1" customHeight="1" x14ac:dyDescent="0.15">
      <c r="B204" s="23"/>
    </row>
    <row r="205" spans="2:2" ht="14.25" hidden="1" customHeight="1" x14ac:dyDescent="0.15">
      <c r="B205" s="23"/>
    </row>
    <row r="206" spans="2:2" ht="14.25" hidden="1" customHeight="1" x14ac:dyDescent="0.15">
      <c r="B206" s="23"/>
    </row>
    <row r="207" spans="2:2" ht="14.25" hidden="1" customHeight="1" x14ac:dyDescent="0.15">
      <c r="B207" s="23"/>
    </row>
    <row r="208" spans="2:2" ht="14.25" hidden="1" customHeight="1" x14ac:dyDescent="0.15">
      <c r="B208" s="23"/>
    </row>
    <row r="209" spans="2:2" ht="14.25" hidden="1" customHeight="1" x14ac:dyDescent="0.15">
      <c r="B209" s="23"/>
    </row>
    <row r="210" spans="2:2" ht="14.25" hidden="1" customHeight="1" x14ac:dyDescent="0.15">
      <c r="B210" s="23"/>
    </row>
    <row r="211" spans="2:2" ht="14.25" hidden="1" customHeight="1" x14ac:dyDescent="0.15">
      <c r="B211" s="23"/>
    </row>
    <row r="212" spans="2:2" ht="14.25" hidden="1" customHeight="1" x14ac:dyDescent="0.15">
      <c r="B212" s="23"/>
    </row>
    <row r="213" spans="2:2" ht="14.25" hidden="1" customHeight="1" x14ac:dyDescent="0.15">
      <c r="B213" s="23"/>
    </row>
    <row r="214" spans="2:2" ht="14.25" hidden="1" customHeight="1" x14ac:dyDescent="0.15">
      <c r="B214" s="23"/>
    </row>
    <row r="215" spans="2:2" ht="14.25" hidden="1" customHeight="1" x14ac:dyDescent="0.15">
      <c r="B215" s="23"/>
    </row>
    <row r="216" spans="2:2" ht="14.25" hidden="1" customHeight="1" x14ac:dyDescent="0.15">
      <c r="B216" s="23"/>
    </row>
    <row r="217" spans="2:2" ht="14.25" hidden="1" customHeight="1" x14ac:dyDescent="0.15">
      <c r="B217" s="23"/>
    </row>
    <row r="218" spans="2:2" ht="14.25" hidden="1" customHeight="1" x14ac:dyDescent="0.15">
      <c r="B218" s="23"/>
    </row>
    <row r="219" spans="2:2" ht="14.25" hidden="1" customHeight="1" x14ac:dyDescent="0.15">
      <c r="B219" s="23"/>
    </row>
    <row r="220" spans="2:2" ht="14.25" hidden="1" customHeight="1" x14ac:dyDescent="0.15">
      <c r="B220" s="23"/>
    </row>
    <row r="221" spans="2:2" ht="14.25" hidden="1" customHeight="1" x14ac:dyDescent="0.15">
      <c r="B221" s="23"/>
    </row>
    <row r="222" spans="2:2" ht="14.25" hidden="1" customHeight="1" x14ac:dyDescent="0.15">
      <c r="B222" s="23"/>
    </row>
    <row r="223" spans="2:2" ht="14.25" hidden="1" customHeight="1" x14ac:dyDescent="0.15">
      <c r="B223" s="23"/>
    </row>
    <row r="224" spans="2:2" ht="14.25" hidden="1" customHeight="1" x14ac:dyDescent="0.15">
      <c r="B224" s="23"/>
    </row>
    <row r="225" spans="2:2" ht="14.25" hidden="1" customHeight="1" x14ac:dyDescent="0.15">
      <c r="B225" s="23"/>
    </row>
    <row r="226" spans="2:2" ht="14.25" hidden="1" customHeight="1" x14ac:dyDescent="0.15">
      <c r="B226" s="23"/>
    </row>
    <row r="227" spans="2:2" ht="14.25" hidden="1" customHeight="1" x14ac:dyDescent="0.15">
      <c r="B227" s="23"/>
    </row>
    <row r="228" spans="2:2" ht="14.25" hidden="1" customHeight="1" x14ac:dyDescent="0.15">
      <c r="B228" s="23"/>
    </row>
    <row r="229" spans="2:2" ht="14.25" hidden="1" customHeight="1" x14ac:dyDescent="0.15">
      <c r="B229" s="23"/>
    </row>
    <row r="230" spans="2:2" ht="14.25" hidden="1" customHeight="1" x14ac:dyDescent="0.15">
      <c r="B230" s="23"/>
    </row>
    <row r="231" spans="2:2" ht="14.25" hidden="1" customHeight="1" x14ac:dyDescent="0.15">
      <c r="B231" s="23"/>
    </row>
    <row r="232" spans="2:2" ht="14.25" hidden="1" customHeight="1" x14ac:dyDescent="0.15">
      <c r="B232" s="23"/>
    </row>
    <row r="233" spans="2:2" ht="14.25" hidden="1" customHeight="1" x14ac:dyDescent="0.15">
      <c r="B233" s="23"/>
    </row>
    <row r="234" spans="2:2" ht="14.25" hidden="1" customHeight="1" x14ac:dyDescent="0.15">
      <c r="B234" s="23"/>
    </row>
    <row r="235" spans="2:2" ht="14.25" hidden="1" customHeight="1" x14ac:dyDescent="0.15">
      <c r="B235" s="23"/>
    </row>
    <row r="236" spans="2:2" ht="14.25" hidden="1" customHeight="1" x14ac:dyDescent="0.15">
      <c r="B236" s="23"/>
    </row>
    <row r="237" spans="2:2" ht="14.25" hidden="1" customHeight="1" x14ac:dyDescent="0.15">
      <c r="B237" s="23"/>
    </row>
    <row r="238" spans="2:2" ht="14.25" hidden="1" customHeight="1" x14ac:dyDescent="0.15">
      <c r="B238" s="23"/>
    </row>
    <row r="239" spans="2:2" ht="14.25" hidden="1" customHeight="1" x14ac:dyDescent="0.15">
      <c r="B239" s="23"/>
    </row>
    <row r="240" spans="2:2" ht="14.25" hidden="1" customHeight="1" x14ac:dyDescent="0.15">
      <c r="B240" s="23"/>
    </row>
    <row r="241" spans="2:2" ht="14.25" hidden="1" customHeight="1" x14ac:dyDescent="0.15">
      <c r="B241" s="23"/>
    </row>
    <row r="242" spans="2:2" ht="14.25" hidden="1" customHeight="1" x14ac:dyDescent="0.15">
      <c r="B242" s="23"/>
    </row>
    <row r="243" spans="2:2" ht="14.25" hidden="1" customHeight="1" x14ac:dyDescent="0.15">
      <c r="B243" s="23"/>
    </row>
    <row r="244" spans="2:2" ht="14.25" hidden="1" customHeight="1" x14ac:dyDescent="0.15">
      <c r="B244" s="23"/>
    </row>
    <row r="245" spans="2:2" ht="14.25" hidden="1" customHeight="1" x14ac:dyDescent="0.15">
      <c r="B245" s="23"/>
    </row>
    <row r="246" spans="2:2" ht="14.25" hidden="1" customHeight="1" x14ac:dyDescent="0.15">
      <c r="B246" s="23"/>
    </row>
    <row r="247" spans="2:2" ht="14.25" hidden="1" customHeight="1" x14ac:dyDescent="0.15">
      <c r="B247" s="23"/>
    </row>
    <row r="248" spans="2:2" ht="14.25" hidden="1" customHeight="1" x14ac:dyDescent="0.15">
      <c r="B248" s="23"/>
    </row>
    <row r="249" spans="2:2" ht="14.25" hidden="1" customHeight="1" x14ac:dyDescent="0.15">
      <c r="B249" s="23"/>
    </row>
    <row r="250" spans="2:2" ht="14.25" hidden="1" customHeight="1" x14ac:dyDescent="0.15">
      <c r="B250" s="23"/>
    </row>
    <row r="251" spans="2:2" ht="14.25" hidden="1" customHeight="1" x14ac:dyDescent="0.15">
      <c r="B251" s="23"/>
    </row>
    <row r="252" spans="2:2" ht="14.25" hidden="1" customHeight="1" x14ac:dyDescent="0.15">
      <c r="B252" s="23"/>
    </row>
    <row r="253" spans="2:2" ht="14.25" hidden="1" customHeight="1" x14ac:dyDescent="0.15">
      <c r="B253" s="23"/>
    </row>
    <row r="254" spans="2:2" ht="14.25" hidden="1" customHeight="1" x14ac:dyDescent="0.15">
      <c r="B254" s="23"/>
    </row>
    <row r="255" spans="2:2" ht="14.25" hidden="1" customHeight="1" x14ac:dyDescent="0.15">
      <c r="B255" s="23"/>
    </row>
    <row r="256" spans="2:2" ht="14.25" hidden="1" customHeight="1" x14ac:dyDescent="0.15">
      <c r="B256" s="23"/>
    </row>
    <row r="257" spans="2:2" ht="14.25" hidden="1" customHeight="1" x14ac:dyDescent="0.15">
      <c r="B257" s="23"/>
    </row>
    <row r="258" spans="2:2" ht="14.25" hidden="1" customHeight="1" x14ac:dyDescent="0.15">
      <c r="B258" s="23"/>
    </row>
    <row r="259" spans="2:2" ht="14.25" hidden="1" customHeight="1" x14ac:dyDescent="0.15">
      <c r="B259" s="23"/>
    </row>
    <row r="260" spans="2:2" ht="14.25" hidden="1" customHeight="1" x14ac:dyDescent="0.15">
      <c r="B260" s="23"/>
    </row>
    <row r="261" spans="2:2" ht="14.25" hidden="1" customHeight="1" x14ac:dyDescent="0.15">
      <c r="B261" s="23"/>
    </row>
    <row r="262" spans="2:2" ht="14.25" hidden="1" customHeight="1" x14ac:dyDescent="0.15">
      <c r="B262" s="23"/>
    </row>
    <row r="263" spans="2:2" ht="14.25" hidden="1" customHeight="1" x14ac:dyDescent="0.15">
      <c r="B263" s="23"/>
    </row>
    <row r="264" spans="2:2" ht="14.25" hidden="1" customHeight="1" x14ac:dyDescent="0.15">
      <c r="B264" s="23"/>
    </row>
    <row r="265" spans="2:2" ht="14.25" hidden="1" customHeight="1" x14ac:dyDescent="0.15">
      <c r="B265" s="23"/>
    </row>
    <row r="266" spans="2:2" ht="14.25" hidden="1" customHeight="1" x14ac:dyDescent="0.15">
      <c r="B266" s="23"/>
    </row>
    <row r="267" spans="2:2" ht="14.25" hidden="1" customHeight="1" x14ac:dyDescent="0.15">
      <c r="B267" s="23"/>
    </row>
    <row r="268" spans="2:2" ht="14.25" hidden="1" customHeight="1" x14ac:dyDescent="0.15">
      <c r="B268" s="23"/>
    </row>
    <row r="269" spans="2:2" ht="14.25" hidden="1" customHeight="1" x14ac:dyDescent="0.15">
      <c r="B269" s="23"/>
    </row>
    <row r="270" spans="2:2" ht="14.25" hidden="1" customHeight="1" x14ac:dyDescent="0.15">
      <c r="B270" s="23"/>
    </row>
    <row r="271" spans="2:2" ht="14.25" hidden="1" customHeight="1" x14ac:dyDescent="0.15">
      <c r="B271" s="23"/>
    </row>
    <row r="272" spans="2:2" ht="14.25" hidden="1" customHeight="1" x14ac:dyDescent="0.15">
      <c r="B272" s="23"/>
    </row>
    <row r="273" spans="2:2" ht="14.25" hidden="1" customHeight="1" x14ac:dyDescent="0.15">
      <c r="B273" s="23"/>
    </row>
    <row r="274" spans="2:2" ht="14.25" hidden="1" customHeight="1" x14ac:dyDescent="0.15">
      <c r="B274" s="23"/>
    </row>
    <row r="275" spans="2:2" ht="14.25" hidden="1" customHeight="1" x14ac:dyDescent="0.15">
      <c r="B275" s="23"/>
    </row>
    <row r="276" spans="2:2" ht="14.25" hidden="1" customHeight="1" x14ac:dyDescent="0.15">
      <c r="B276" s="23"/>
    </row>
    <row r="277" spans="2:2" ht="14.25" hidden="1" customHeight="1" x14ac:dyDescent="0.15">
      <c r="B277" s="23"/>
    </row>
    <row r="278" spans="2:2" ht="14.25" hidden="1" customHeight="1" x14ac:dyDescent="0.15">
      <c r="B278" s="23"/>
    </row>
    <row r="279" spans="2:2" ht="14.25" hidden="1" customHeight="1" x14ac:dyDescent="0.15">
      <c r="B279" s="23"/>
    </row>
    <row r="280" spans="2:2" ht="14.25" hidden="1" customHeight="1" x14ac:dyDescent="0.15">
      <c r="B280" s="23"/>
    </row>
    <row r="281" spans="2:2" ht="14.25" hidden="1" customHeight="1" x14ac:dyDescent="0.15">
      <c r="B281" s="23"/>
    </row>
    <row r="282" spans="2:2" ht="14.25" hidden="1" customHeight="1" x14ac:dyDescent="0.15">
      <c r="B282" s="23"/>
    </row>
    <row r="283" spans="2:2" ht="14.25" hidden="1" customHeight="1" x14ac:dyDescent="0.15">
      <c r="B283" s="23"/>
    </row>
    <row r="284" spans="2:2" ht="14.25" hidden="1" customHeight="1" x14ac:dyDescent="0.15">
      <c r="B284" s="23"/>
    </row>
    <row r="285" spans="2:2" ht="14.25" hidden="1" customHeight="1" x14ac:dyDescent="0.15">
      <c r="B285" s="23"/>
    </row>
    <row r="286" spans="2:2" ht="14.25" hidden="1" customHeight="1" x14ac:dyDescent="0.15">
      <c r="B286" s="23"/>
    </row>
    <row r="287" spans="2:2" ht="14.25" hidden="1" customHeight="1" x14ac:dyDescent="0.15">
      <c r="B287" s="23"/>
    </row>
    <row r="288" spans="2:2" ht="14.25" hidden="1" customHeight="1" x14ac:dyDescent="0.15">
      <c r="B288" s="23"/>
    </row>
    <row r="289" spans="2:2" ht="14.25" hidden="1" customHeight="1" x14ac:dyDescent="0.15">
      <c r="B289" s="23"/>
    </row>
    <row r="290" spans="2:2" ht="14.25" hidden="1" customHeight="1" x14ac:dyDescent="0.15">
      <c r="B290" s="23"/>
    </row>
    <row r="291" spans="2:2" ht="14.25" hidden="1" customHeight="1" x14ac:dyDescent="0.15">
      <c r="B291" s="23"/>
    </row>
    <row r="292" spans="2:2" ht="14.25" hidden="1" customHeight="1" x14ac:dyDescent="0.15">
      <c r="B292" s="23"/>
    </row>
    <row r="293" spans="2:2" ht="14.25" hidden="1" customHeight="1" x14ac:dyDescent="0.15">
      <c r="B293" s="23"/>
    </row>
    <row r="294" spans="2:2" ht="14.25" hidden="1" customHeight="1" x14ac:dyDescent="0.15">
      <c r="B294" s="23"/>
    </row>
    <row r="295" spans="2:2" ht="14.25" hidden="1" customHeight="1" x14ac:dyDescent="0.15">
      <c r="B295" s="23"/>
    </row>
    <row r="296" spans="2:2" ht="14.25" hidden="1" customHeight="1" x14ac:dyDescent="0.15">
      <c r="B296" s="23"/>
    </row>
    <row r="297" spans="2:2" ht="14.25" hidden="1" customHeight="1" x14ac:dyDescent="0.15">
      <c r="B297" s="23"/>
    </row>
    <row r="298" spans="2:2" ht="14.25" hidden="1" customHeight="1" x14ac:dyDescent="0.15">
      <c r="B298" s="23"/>
    </row>
    <row r="299" spans="2:2" ht="14.25" hidden="1" customHeight="1" x14ac:dyDescent="0.15">
      <c r="B299" s="23"/>
    </row>
    <row r="300" spans="2:2" ht="14.25" hidden="1" customHeight="1" x14ac:dyDescent="0.15">
      <c r="B300" s="23"/>
    </row>
    <row r="301" spans="2:2" ht="14.25" hidden="1" customHeight="1" x14ac:dyDescent="0.15">
      <c r="B301" s="23"/>
    </row>
    <row r="302" spans="2:2" ht="14.25" hidden="1" customHeight="1" x14ac:dyDescent="0.15">
      <c r="B302" s="23"/>
    </row>
    <row r="303" spans="2:2" ht="14.25" hidden="1" customHeight="1" x14ac:dyDescent="0.15">
      <c r="B303" s="23"/>
    </row>
    <row r="304" spans="2:2" ht="14.25" hidden="1" customHeight="1" x14ac:dyDescent="0.15">
      <c r="B304" s="23"/>
    </row>
    <row r="305" spans="2:2" ht="14.25" hidden="1" customHeight="1" x14ac:dyDescent="0.15">
      <c r="B305" s="23"/>
    </row>
    <row r="306" spans="2:2" ht="14.25" hidden="1" customHeight="1" x14ac:dyDescent="0.15">
      <c r="B306" s="23"/>
    </row>
    <row r="307" spans="2:2" ht="14.25" hidden="1" customHeight="1" x14ac:dyDescent="0.15">
      <c r="B307" s="23"/>
    </row>
    <row r="308" spans="2:2" ht="14.25" hidden="1" customHeight="1" x14ac:dyDescent="0.15">
      <c r="B308" s="23"/>
    </row>
    <row r="309" spans="2:2" ht="14.25" hidden="1" customHeight="1" x14ac:dyDescent="0.15">
      <c r="B309" s="23"/>
    </row>
    <row r="310" spans="2:2" ht="14.25" hidden="1" customHeight="1" x14ac:dyDescent="0.15">
      <c r="B310" s="23"/>
    </row>
    <row r="311" spans="2:2" ht="14.25" hidden="1" customHeight="1" x14ac:dyDescent="0.15">
      <c r="B311" s="23"/>
    </row>
    <row r="312" spans="2:2" ht="14.25" hidden="1" customHeight="1" x14ac:dyDescent="0.15">
      <c r="B312" s="23"/>
    </row>
    <row r="313" spans="2:2" ht="14.25" hidden="1" customHeight="1" x14ac:dyDescent="0.15">
      <c r="B313" s="23"/>
    </row>
    <row r="314" spans="2:2" ht="14.25" hidden="1" customHeight="1" x14ac:dyDescent="0.15">
      <c r="B314" s="23"/>
    </row>
    <row r="315" spans="2:2" ht="14.25" hidden="1" customHeight="1" x14ac:dyDescent="0.15">
      <c r="B315" s="23"/>
    </row>
    <row r="316" spans="2:2" ht="14.25" hidden="1" customHeight="1" x14ac:dyDescent="0.15">
      <c r="B316" s="23"/>
    </row>
    <row r="317" spans="2:2" ht="14.25" hidden="1" customHeight="1" x14ac:dyDescent="0.15">
      <c r="B317" s="23"/>
    </row>
    <row r="318" spans="2:2" ht="14.25" hidden="1" customHeight="1" x14ac:dyDescent="0.15">
      <c r="B318" s="23"/>
    </row>
    <row r="319" spans="2:2" ht="14.25" hidden="1" customHeight="1" x14ac:dyDescent="0.15">
      <c r="B319" s="23"/>
    </row>
    <row r="320" spans="2:2" ht="14.25" hidden="1" customHeight="1" x14ac:dyDescent="0.15">
      <c r="B320" s="23"/>
    </row>
    <row r="321" spans="2:2" ht="14.25" hidden="1" customHeight="1" x14ac:dyDescent="0.15">
      <c r="B321" s="23"/>
    </row>
    <row r="322" spans="2:2" ht="14.25" hidden="1" customHeight="1" x14ac:dyDescent="0.15">
      <c r="B322" s="23"/>
    </row>
    <row r="323" spans="2:2" ht="14.25" hidden="1" customHeight="1" x14ac:dyDescent="0.15">
      <c r="B323" s="23"/>
    </row>
    <row r="324" spans="2:2" ht="14.25" hidden="1" customHeight="1" x14ac:dyDescent="0.15">
      <c r="B324" s="23"/>
    </row>
    <row r="325" spans="2:2" ht="14.25" hidden="1" customHeight="1" x14ac:dyDescent="0.15">
      <c r="B325" s="23"/>
    </row>
    <row r="326" spans="2:2" ht="14.25" hidden="1" customHeight="1" x14ac:dyDescent="0.15">
      <c r="B326" s="23"/>
    </row>
    <row r="327" spans="2:2" ht="14.25" hidden="1" customHeight="1" x14ac:dyDescent="0.15">
      <c r="B327" s="23"/>
    </row>
    <row r="328" spans="2:2" ht="14.25" hidden="1" customHeight="1" x14ac:dyDescent="0.15">
      <c r="B328" s="23"/>
    </row>
    <row r="329" spans="2:2" ht="14.25" hidden="1" customHeight="1" x14ac:dyDescent="0.15">
      <c r="B329" s="23"/>
    </row>
    <row r="330" spans="2:2" ht="14.25" hidden="1" customHeight="1" x14ac:dyDescent="0.15">
      <c r="B330" s="23"/>
    </row>
    <row r="331" spans="2:2" ht="14.25" hidden="1" customHeight="1" x14ac:dyDescent="0.15">
      <c r="B331" s="23"/>
    </row>
    <row r="332" spans="2:2" ht="14.25" hidden="1" customHeight="1" x14ac:dyDescent="0.15">
      <c r="B332" s="23"/>
    </row>
    <row r="333" spans="2:2" ht="14.25" hidden="1" customHeight="1" x14ac:dyDescent="0.15">
      <c r="B333" s="23"/>
    </row>
    <row r="334" spans="2:2" ht="14.25" hidden="1" customHeight="1" x14ac:dyDescent="0.15">
      <c r="B334" s="23"/>
    </row>
    <row r="335" spans="2:2" ht="14.25" hidden="1" customHeight="1" x14ac:dyDescent="0.15">
      <c r="B335" s="23"/>
    </row>
    <row r="336" spans="2:2" ht="14.25" hidden="1" customHeight="1" x14ac:dyDescent="0.15">
      <c r="B336" s="23"/>
    </row>
    <row r="337" spans="2:2" ht="14.25" hidden="1" customHeight="1" x14ac:dyDescent="0.15">
      <c r="B337" s="23"/>
    </row>
    <row r="338" spans="2:2" ht="14.25" hidden="1" customHeight="1" x14ac:dyDescent="0.15">
      <c r="B338" s="23"/>
    </row>
    <row r="339" spans="2:2" ht="14.25" hidden="1" customHeight="1" x14ac:dyDescent="0.15">
      <c r="B339" s="23"/>
    </row>
    <row r="340" spans="2:2" ht="14.25" hidden="1" customHeight="1" x14ac:dyDescent="0.15">
      <c r="B340" s="23"/>
    </row>
    <row r="341" spans="2:2" ht="14.25" hidden="1" customHeight="1" x14ac:dyDescent="0.15">
      <c r="B341" s="23"/>
    </row>
    <row r="342" spans="2:2" ht="14.25" hidden="1" customHeight="1" x14ac:dyDescent="0.15">
      <c r="B342" s="23"/>
    </row>
    <row r="343" spans="2:2" ht="14.25" hidden="1" customHeight="1" x14ac:dyDescent="0.15">
      <c r="B343" s="23"/>
    </row>
    <row r="344" spans="2:2" ht="14.25" hidden="1" customHeight="1" x14ac:dyDescent="0.15">
      <c r="B344" s="23"/>
    </row>
    <row r="345" spans="2:2" ht="14.25" hidden="1" customHeight="1" x14ac:dyDescent="0.15">
      <c r="B345" s="23"/>
    </row>
    <row r="346" spans="2:2" ht="14.25" hidden="1" customHeight="1" x14ac:dyDescent="0.15">
      <c r="B346" s="23"/>
    </row>
    <row r="347" spans="2:2" ht="14.25" hidden="1" customHeight="1" x14ac:dyDescent="0.15">
      <c r="B347" s="23"/>
    </row>
    <row r="348" spans="2:2" ht="14.25" hidden="1" customHeight="1" x14ac:dyDescent="0.15">
      <c r="B348" s="23"/>
    </row>
    <row r="349" spans="2:2" ht="14.25" hidden="1" customHeight="1" x14ac:dyDescent="0.15">
      <c r="B349" s="23"/>
    </row>
    <row r="350" spans="2:2" ht="14.25" hidden="1" customHeight="1" x14ac:dyDescent="0.15">
      <c r="B350" s="23"/>
    </row>
    <row r="351" spans="2:2" ht="14.25" hidden="1" customHeight="1" x14ac:dyDescent="0.15">
      <c r="B351" s="23"/>
    </row>
    <row r="352" spans="2:2" ht="14.25" hidden="1" customHeight="1" x14ac:dyDescent="0.15">
      <c r="B352" s="23"/>
    </row>
    <row r="353" spans="2:2" ht="14.25" hidden="1" customHeight="1" x14ac:dyDescent="0.15">
      <c r="B353" s="23"/>
    </row>
    <row r="354" spans="2:2" ht="14.25" hidden="1" customHeight="1" x14ac:dyDescent="0.15">
      <c r="B354" s="23"/>
    </row>
    <row r="355" spans="2:2" ht="14.25" hidden="1" customHeight="1" x14ac:dyDescent="0.15">
      <c r="B355" s="23"/>
    </row>
    <row r="356" spans="2:2" ht="14.25" hidden="1" customHeight="1" x14ac:dyDescent="0.15">
      <c r="B356" s="23"/>
    </row>
    <row r="357" spans="2:2" ht="14.25" hidden="1" customHeight="1" x14ac:dyDescent="0.15">
      <c r="B357" s="23"/>
    </row>
    <row r="358" spans="2:2" ht="14.25" hidden="1" customHeight="1" x14ac:dyDescent="0.15">
      <c r="B358" s="23"/>
    </row>
    <row r="359" spans="2:2" ht="14.25" hidden="1" customHeight="1" x14ac:dyDescent="0.15">
      <c r="B359" s="23"/>
    </row>
    <row r="360" spans="2:2" ht="14.25" hidden="1" customHeight="1" x14ac:dyDescent="0.15">
      <c r="B360" s="23"/>
    </row>
    <row r="361" spans="2:2" ht="14.25" hidden="1" customHeight="1" x14ac:dyDescent="0.15">
      <c r="B361" s="23"/>
    </row>
    <row r="362" spans="2:2" ht="14.25" hidden="1" customHeight="1" x14ac:dyDescent="0.15">
      <c r="B362" s="23"/>
    </row>
    <row r="363" spans="2:2" ht="14.25" hidden="1" customHeight="1" x14ac:dyDescent="0.15">
      <c r="B363" s="23"/>
    </row>
    <row r="364" spans="2:2" ht="14.25" hidden="1" customHeight="1" x14ac:dyDescent="0.15">
      <c r="B364" s="23"/>
    </row>
    <row r="365" spans="2:2" ht="14.25" hidden="1" customHeight="1" x14ac:dyDescent="0.15">
      <c r="B365" s="23"/>
    </row>
    <row r="366" spans="2:2" ht="14.25" hidden="1" customHeight="1" x14ac:dyDescent="0.15">
      <c r="B366" s="23"/>
    </row>
    <row r="367" spans="2:2" ht="14.25" hidden="1" customHeight="1" x14ac:dyDescent="0.15">
      <c r="B367" s="23"/>
    </row>
    <row r="368" spans="2:2" ht="14.25" hidden="1" customHeight="1" x14ac:dyDescent="0.15">
      <c r="B368" s="23"/>
    </row>
    <row r="369" spans="2:2" ht="14.25" hidden="1" customHeight="1" x14ac:dyDescent="0.15">
      <c r="B369" s="23"/>
    </row>
    <row r="370" spans="2:2" ht="14.25" hidden="1" customHeight="1" x14ac:dyDescent="0.15">
      <c r="B370" s="23"/>
    </row>
    <row r="371" spans="2:2" ht="14.25" hidden="1" customHeight="1" x14ac:dyDescent="0.15">
      <c r="B371" s="23"/>
    </row>
    <row r="372" spans="2:2" ht="14.25" hidden="1" customHeight="1" x14ac:dyDescent="0.15">
      <c r="B372" s="23"/>
    </row>
    <row r="373" spans="2:2" ht="14.25" hidden="1" customHeight="1" x14ac:dyDescent="0.15">
      <c r="B373" s="23"/>
    </row>
    <row r="374" spans="2:2" ht="14.25" hidden="1" customHeight="1" x14ac:dyDescent="0.15">
      <c r="B374" s="23"/>
    </row>
    <row r="375" spans="2:2" ht="14.25" hidden="1" customHeight="1" x14ac:dyDescent="0.15">
      <c r="B375" s="23"/>
    </row>
    <row r="376" spans="2:2" ht="14.25" hidden="1" customHeight="1" x14ac:dyDescent="0.15">
      <c r="B376" s="23"/>
    </row>
    <row r="377" spans="2:2" ht="14.25" hidden="1" customHeight="1" x14ac:dyDescent="0.15">
      <c r="B377" s="23"/>
    </row>
    <row r="378" spans="2:2" ht="14.25" hidden="1" customHeight="1" x14ac:dyDescent="0.15">
      <c r="B378" s="23"/>
    </row>
    <row r="379" spans="2:2" ht="14.25" hidden="1" customHeight="1" x14ac:dyDescent="0.15">
      <c r="B379" s="23"/>
    </row>
    <row r="380" spans="2:2" ht="14.25" hidden="1" customHeight="1" x14ac:dyDescent="0.15">
      <c r="B380" s="23"/>
    </row>
    <row r="381" spans="2:2" ht="14.25" hidden="1" customHeight="1" x14ac:dyDescent="0.15">
      <c r="B381" s="23"/>
    </row>
    <row r="382" spans="2:2" ht="14.25" hidden="1" customHeight="1" x14ac:dyDescent="0.15">
      <c r="B382" s="23"/>
    </row>
    <row r="383" spans="2:2" ht="14.25" hidden="1" customHeight="1" x14ac:dyDescent="0.15">
      <c r="B383" s="23"/>
    </row>
    <row r="384" spans="2:2" ht="14.25" hidden="1" customHeight="1" x14ac:dyDescent="0.15">
      <c r="B384" s="23"/>
    </row>
    <row r="385" spans="2:2" ht="14.25" hidden="1" customHeight="1" x14ac:dyDescent="0.15">
      <c r="B385" s="23"/>
    </row>
    <row r="386" spans="2:2" ht="14.25" hidden="1" customHeight="1" x14ac:dyDescent="0.15">
      <c r="B386" s="23"/>
    </row>
    <row r="387" spans="2:2" ht="14.25" hidden="1" customHeight="1" x14ac:dyDescent="0.15">
      <c r="B387" s="23"/>
    </row>
    <row r="388" spans="2:2" ht="14.25" hidden="1" customHeight="1" x14ac:dyDescent="0.15">
      <c r="B388" s="23"/>
    </row>
    <row r="389" spans="2:2" ht="14.25" hidden="1" customHeight="1" x14ac:dyDescent="0.15">
      <c r="B389" s="23"/>
    </row>
    <row r="390" spans="2:2" ht="14.25" hidden="1" customHeight="1" x14ac:dyDescent="0.15">
      <c r="B390" s="23"/>
    </row>
    <row r="391" spans="2:2" ht="14.25" hidden="1" customHeight="1" x14ac:dyDescent="0.15">
      <c r="B391" s="23"/>
    </row>
    <row r="392" spans="2:2" ht="14.25" hidden="1" customHeight="1" x14ac:dyDescent="0.15">
      <c r="B392" s="23"/>
    </row>
    <row r="393" spans="2:2" ht="14.25" hidden="1" customHeight="1" x14ac:dyDescent="0.15">
      <c r="B393" s="23"/>
    </row>
    <row r="394" spans="2:2" ht="14.25" hidden="1" customHeight="1" x14ac:dyDescent="0.15">
      <c r="B394" s="23"/>
    </row>
    <row r="395" spans="2:2" ht="14.25" hidden="1" customHeight="1" x14ac:dyDescent="0.15">
      <c r="B395" s="23"/>
    </row>
    <row r="396" spans="2:2" ht="14.25" hidden="1" customHeight="1" x14ac:dyDescent="0.15">
      <c r="B396" s="23"/>
    </row>
    <row r="397" spans="2:2" ht="14.25" hidden="1" customHeight="1" x14ac:dyDescent="0.15">
      <c r="B397" s="23"/>
    </row>
    <row r="398" spans="2:2" ht="14.25" hidden="1" customHeight="1" x14ac:dyDescent="0.15">
      <c r="B398" s="23"/>
    </row>
    <row r="399" spans="2:2" ht="14.25" hidden="1" customHeight="1" x14ac:dyDescent="0.15">
      <c r="B399" s="23"/>
    </row>
    <row r="400" spans="2:2" ht="14.25" hidden="1" customHeight="1" x14ac:dyDescent="0.15">
      <c r="B400" s="23"/>
    </row>
    <row r="401" spans="2:2" ht="14.25" hidden="1" customHeight="1" x14ac:dyDescent="0.15">
      <c r="B401" s="23"/>
    </row>
    <row r="402" spans="2:2" ht="14.25" hidden="1" customHeight="1" x14ac:dyDescent="0.15">
      <c r="B402" s="23"/>
    </row>
    <row r="403" spans="2:2" ht="14.25" hidden="1" customHeight="1" x14ac:dyDescent="0.15">
      <c r="B403" s="23"/>
    </row>
    <row r="404" spans="2:2" ht="14.25" hidden="1" customHeight="1" x14ac:dyDescent="0.15">
      <c r="B404" s="23"/>
    </row>
    <row r="405" spans="2:2" ht="14.25" hidden="1" customHeight="1" x14ac:dyDescent="0.15">
      <c r="B405" s="23"/>
    </row>
    <row r="406" spans="2:2" ht="14.25" hidden="1" customHeight="1" x14ac:dyDescent="0.15">
      <c r="B406" s="23"/>
    </row>
    <row r="407" spans="2:2" ht="14.25" hidden="1" customHeight="1" x14ac:dyDescent="0.15">
      <c r="B407" s="23"/>
    </row>
    <row r="408" spans="2:2" ht="14.25" hidden="1" customHeight="1" x14ac:dyDescent="0.15">
      <c r="B408" s="23"/>
    </row>
    <row r="409" spans="2:2" ht="14.25" hidden="1" customHeight="1" x14ac:dyDescent="0.15">
      <c r="B409" s="23"/>
    </row>
    <row r="410" spans="2:2" ht="14.25" hidden="1" customHeight="1" x14ac:dyDescent="0.15">
      <c r="B410" s="23"/>
    </row>
    <row r="411" spans="2:2" ht="14.25" hidden="1" customHeight="1" x14ac:dyDescent="0.15">
      <c r="B411" s="23"/>
    </row>
    <row r="412" spans="2:2" ht="14.25" hidden="1" customHeight="1" x14ac:dyDescent="0.15">
      <c r="B412" s="23"/>
    </row>
    <row r="413" spans="2:2" ht="14.25" hidden="1" customHeight="1" x14ac:dyDescent="0.15">
      <c r="B413" s="23"/>
    </row>
    <row r="414" spans="2:2" ht="14.25" hidden="1" customHeight="1" x14ac:dyDescent="0.15">
      <c r="B414" s="23"/>
    </row>
    <row r="415" spans="2:2" ht="14.25" hidden="1" customHeight="1" x14ac:dyDescent="0.15">
      <c r="B415" s="23"/>
    </row>
    <row r="416" spans="2:2" ht="14.25" hidden="1" customHeight="1" x14ac:dyDescent="0.15">
      <c r="B416" s="23"/>
    </row>
    <row r="417" spans="2:2" ht="14.25" hidden="1" customHeight="1" x14ac:dyDescent="0.15">
      <c r="B417" s="23"/>
    </row>
    <row r="418" spans="2:2" ht="14.25" hidden="1" customHeight="1" x14ac:dyDescent="0.15">
      <c r="B418" s="23"/>
    </row>
    <row r="419" spans="2:2" ht="14.25" hidden="1" customHeight="1" x14ac:dyDescent="0.15">
      <c r="B419" s="23"/>
    </row>
    <row r="420" spans="2:2" ht="14.25" hidden="1" customHeight="1" x14ac:dyDescent="0.15">
      <c r="B420" s="23"/>
    </row>
    <row r="421" spans="2:2" ht="14.25" hidden="1" customHeight="1" x14ac:dyDescent="0.15">
      <c r="B421" s="23"/>
    </row>
    <row r="422" spans="2:2" ht="14.25" hidden="1" customHeight="1" x14ac:dyDescent="0.15">
      <c r="B422" s="23"/>
    </row>
    <row r="423" spans="2:2" ht="14.25" hidden="1" customHeight="1" x14ac:dyDescent="0.15">
      <c r="B423" s="23"/>
    </row>
    <row r="424" spans="2:2" ht="14.25" hidden="1" customHeight="1" x14ac:dyDescent="0.15">
      <c r="B424" s="23"/>
    </row>
    <row r="425" spans="2:2" ht="14.25" hidden="1" customHeight="1" x14ac:dyDescent="0.15">
      <c r="B425" s="23"/>
    </row>
    <row r="426" spans="2:2" ht="14.25" hidden="1" customHeight="1" x14ac:dyDescent="0.15">
      <c r="B426" s="23"/>
    </row>
    <row r="427" spans="2:2" ht="14.25" hidden="1" customHeight="1" x14ac:dyDescent="0.15">
      <c r="B427" s="23"/>
    </row>
    <row r="428" spans="2:2" ht="14.25" hidden="1" customHeight="1" x14ac:dyDescent="0.15">
      <c r="B428" s="23"/>
    </row>
    <row r="429" spans="2:2" ht="14.25" hidden="1" customHeight="1" x14ac:dyDescent="0.15">
      <c r="B429" s="23"/>
    </row>
    <row r="430" spans="2:2" ht="14.25" hidden="1" customHeight="1" x14ac:dyDescent="0.15">
      <c r="B430" s="23"/>
    </row>
    <row r="431" spans="2:2" ht="14.25" hidden="1" customHeight="1" x14ac:dyDescent="0.15">
      <c r="B431" s="23"/>
    </row>
    <row r="432" spans="2:2" ht="14.25" hidden="1" customHeight="1" x14ac:dyDescent="0.15">
      <c r="B432" s="23"/>
    </row>
    <row r="433" spans="2:2" ht="14.25" hidden="1" customHeight="1" x14ac:dyDescent="0.15">
      <c r="B433" s="23"/>
    </row>
    <row r="434" spans="2:2" ht="14.25" hidden="1" customHeight="1" x14ac:dyDescent="0.15">
      <c r="B434" s="23"/>
    </row>
    <row r="435" spans="2:2" ht="14.25" hidden="1" customHeight="1" x14ac:dyDescent="0.15">
      <c r="B435" s="23"/>
    </row>
    <row r="436" spans="2:2" ht="14.25" hidden="1" customHeight="1" x14ac:dyDescent="0.15">
      <c r="B436" s="23"/>
    </row>
    <row r="437" spans="2:2" ht="14.25" hidden="1" customHeight="1" x14ac:dyDescent="0.15">
      <c r="B437" s="23"/>
    </row>
    <row r="438" spans="2:2" ht="14.25" hidden="1" customHeight="1" x14ac:dyDescent="0.15">
      <c r="B438" s="23"/>
    </row>
    <row r="439" spans="2:2" ht="14.25" hidden="1" customHeight="1" x14ac:dyDescent="0.15">
      <c r="B439" s="23"/>
    </row>
    <row r="440" spans="2:2" ht="14.25" hidden="1" customHeight="1" x14ac:dyDescent="0.15">
      <c r="B440" s="23"/>
    </row>
    <row r="441" spans="2:2" ht="14.25" hidden="1" customHeight="1" x14ac:dyDescent="0.15">
      <c r="B441" s="23"/>
    </row>
    <row r="442" spans="2:2" ht="14.25" hidden="1" customHeight="1" x14ac:dyDescent="0.15">
      <c r="B442" s="23"/>
    </row>
    <row r="443" spans="2:2" ht="14.25" hidden="1" customHeight="1" x14ac:dyDescent="0.15">
      <c r="B443" s="23"/>
    </row>
    <row r="444" spans="2:2" ht="14.25" hidden="1" customHeight="1" x14ac:dyDescent="0.15">
      <c r="B444" s="23"/>
    </row>
    <row r="445" spans="2:2" ht="14.25" hidden="1" customHeight="1" x14ac:dyDescent="0.15">
      <c r="B445" s="23"/>
    </row>
    <row r="446" spans="2:2" ht="14.25" hidden="1" customHeight="1" x14ac:dyDescent="0.15">
      <c r="B446" s="23"/>
    </row>
    <row r="447" spans="2:2" ht="14.25" hidden="1" customHeight="1" x14ac:dyDescent="0.15">
      <c r="B447" s="23"/>
    </row>
    <row r="448" spans="2:2" ht="14.25" hidden="1" customHeight="1" x14ac:dyDescent="0.15">
      <c r="B448" s="23"/>
    </row>
    <row r="449" spans="2:2" ht="14.25" hidden="1" customHeight="1" x14ac:dyDescent="0.15">
      <c r="B449" s="23"/>
    </row>
    <row r="450" spans="2:2" ht="14.25" hidden="1" customHeight="1" x14ac:dyDescent="0.15">
      <c r="B450" s="23"/>
    </row>
    <row r="451" spans="2:2" ht="14.25" hidden="1" customHeight="1" x14ac:dyDescent="0.15">
      <c r="B451" s="23"/>
    </row>
    <row r="452" spans="2:2" ht="14.25" hidden="1" customHeight="1" x14ac:dyDescent="0.15">
      <c r="B452" s="23"/>
    </row>
    <row r="453" spans="2:2" ht="14.25" hidden="1" customHeight="1" x14ac:dyDescent="0.15">
      <c r="B453" s="23"/>
    </row>
    <row r="454" spans="2:2" ht="14.25" hidden="1" customHeight="1" x14ac:dyDescent="0.15">
      <c r="B454" s="23"/>
    </row>
    <row r="455" spans="2:2" ht="14.25" hidden="1" customHeight="1" x14ac:dyDescent="0.15">
      <c r="B455" s="23"/>
    </row>
    <row r="456" spans="2:2" ht="14.25" hidden="1" customHeight="1" x14ac:dyDescent="0.15">
      <c r="B456" s="23"/>
    </row>
    <row r="457" spans="2:2" ht="14.25" hidden="1" customHeight="1" x14ac:dyDescent="0.15">
      <c r="B457" s="23"/>
    </row>
    <row r="458" spans="2:2" ht="14.25" hidden="1" customHeight="1" x14ac:dyDescent="0.15">
      <c r="B458" s="23"/>
    </row>
    <row r="459" spans="2:2" ht="14.25" hidden="1" customHeight="1" x14ac:dyDescent="0.15">
      <c r="B459" s="23"/>
    </row>
    <row r="460" spans="2:2" ht="14.25" hidden="1" customHeight="1" x14ac:dyDescent="0.15">
      <c r="B460" s="23"/>
    </row>
    <row r="461" spans="2:2" ht="14.25" hidden="1" customHeight="1" x14ac:dyDescent="0.15">
      <c r="B461" s="23"/>
    </row>
    <row r="462" spans="2:2" ht="14.25" hidden="1" customHeight="1" x14ac:dyDescent="0.15">
      <c r="B462" s="23"/>
    </row>
    <row r="463" spans="2:2" ht="14.25" hidden="1" customHeight="1" x14ac:dyDescent="0.15">
      <c r="B463" s="23"/>
    </row>
    <row r="464" spans="2:2" ht="14.25" hidden="1" customHeight="1" x14ac:dyDescent="0.15">
      <c r="B464" s="23"/>
    </row>
    <row r="465" spans="2:2" ht="14.25" hidden="1" customHeight="1" x14ac:dyDescent="0.15">
      <c r="B465" s="23"/>
    </row>
    <row r="466" spans="2:2" ht="14.25" hidden="1" customHeight="1" x14ac:dyDescent="0.15">
      <c r="B466" s="23"/>
    </row>
    <row r="467" spans="2:2" ht="14.25" hidden="1" customHeight="1" x14ac:dyDescent="0.15">
      <c r="B467" s="23"/>
    </row>
    <row r="468" spans="2:2" ht="14.25" hidden="1" customHeight="1" x14ac:dyDescent="0.15">
      <c r="B468" s="23"/>
    </row>
    <row r="469" spans="2:2" ht="14.25" hidden="1" customHeight="1" x14ac:dyDescent="0.15">
      <c r="B469" s="23"/>
    </row>
    <row r="470" spans="2:2" ht="14.25" hidden="1" customHeight="1" x14ac:dyDescent="0.15">
      <c r="B470" s="23"/>
    </row>
    <row r="471" spans="2:2" ht="14.25" hidden="1" customHeight="1" x14ac:dyDescent="0.15">
      <c r="B471" s="23"/>
    </row>
    <row r="472" spans="2:2" ht="14.25" hidden="1" customHeight="1" x14ac:dyDescent="0.15">
      <c r="B472" s="23"/>
    </row>
    <row r="473" spans="2:2" ht="14.25" hidden="1" customHeight="1" x14ac:dyDescent="0.15">
      <c r="B473" s="23"/>
    </row>
    <row r="474" spans="2:2" ht="14.25" hidden="1" customHeight="1" x14ac:dyDescent="0.15">
      <c r="B474" s="23"/>
    </row>
    <row r="475" spans="2:2" ht="14.25" hidden="1" customHeight="1" x14ac:dyDescent="0.15">
      <c r="B475" s="23"/>
    </row>
    <row r="476" spans="2:2" ht="14.25" hidden="1" customHeight="1" x14ac:dyDescent="0.15">
      <c r="B476" s="23"/>
    </row>
    <row r="477" spans="2:2" ht="14.25" hidden="1" customHeight="1" x14ac:dyDescent="0.15">
      <c r="B477" s="23"/>
    </row>
    <row r="478" spans="2:2" ht="14.25" hidden="1" customHeight="1" x14ac:dyDescent="0.15">
      <c r="B478" s="23"/>
    </row>
    <row r="479" spans="2:2" ht="14.25" hidden="1" customHeight="1" x14ac:dyDescent="0.15">
      <c r="B479" s="23"/>
    </row>
    <row r="480" spans="2:2" ht="14.25" hidden="1" customHeight="1" x14ac:dyDescent="0.15">
      <c r="B480" s="23"/>
    </row>
    <row r="481" spans="2:2" ht="14.25" hidden="1" customHeight="1" x14ac:dyDescent="0.15">
      <c r="B481" s="23"/>
    </row>
    <row r="482" spans="2:2" ht="14.25" hidden="1" customHeight="1" x14ac:dyDescent="0.15">
      <c r="B482" s="23"/>
    </row>
    <row r="483" spans="2:2" ht="14.25" hidden="1" customHeight="1" x14ac:dyDescent="0.15">
      <c r="B483" s="23"/>
    </row>
    <row r="484" spans="2:2" ht="14.25" hidden="1" customHeight="1" x14ac:dyDescent="0.15">
      <c r="B484" s="23"/>
    </row>
    <row r="485" spans="2:2" ht="14.25" hidden="1" customHeight="1" x14ac:dyDescent="0.15">
      <c r="B485" s="23"/>
    </row>
    <row r="486" spans="2:2" ht="14.25" hidden="1" customHeight="1" x14ac:dyDescent="0.15">
      <c r="B486" s="23"/>
    </row>
    <row r="487" spans="2:2" ht="14.25" hidden="1" customHeight="1" x14ac:dyDescent="0.15">
      <c r="B487" s="23"/>
    </row>
    <row r="488" spans="2:2" ht="14.25" hidden="1" customHeight="1" x14ac:dyDescent="0.15">
      <c r="B488" s="23"/>
    </row>
    <row r="489" spans="2:2" ht="14.25" hidden="1" customHeight="1" x14ac:dyDescent="0.15">
      <c r="B489" s="23"/>
    </row>
    <row r="490" spans="2:2" ht="14.25" hidden="1" customHeight="1" x14ac:dyDescent="0.15">
      <c r="B490" s="23"/>
    </row>
    <row r="491" spans="2:2" ht="14.25" hidden="1" customHeight="1" x14ac:dyDescent="0.15">
      <c r="B491" s="23"/>
    </row>
    <row r="492" spans="2:2" ht="14.25" hidden="1" customHeight="1" x14ac:dyDescent="0.15">
      <c r="B492" s="23"/>
    </row>
    <row r="493" spans="2:2" ht="14.25" hidden="1" customHeight="1" x14ac:dyDescent="0.15">
      <c r="B493" s="23"/>
    </row>
    <row r="494" spans="2:2" ht="14.25" hidden="1" customHeight="1" x14ac:dyDescent="0.15">
      <c r="B494" s="23"/>
    </row>
    <row r="495" spans="2:2" ht="14.25" hidden="1" customHeight="1" x14ac:dyDescent="0.15">
      <c r="B495" s="23"/>
    </row>
    <row r="496" spans="2:2" ht="14.25" hidden="1" customHeight="1" x14ac:dyDescent="0.15">
      <c r="B496" s="23"/>
    </row>
    <row r="497" spans="2:2" ht="14.25" hidden="1" customHeight="1" x14ac:dyDescent="0.15">
      <c r="B497" s="23"/>
    </row>
    <row r="498" spans="2:2" ht="14.25" hidden="1" customHeight="1" x14ac:dyDescent="0.15">
      <c r="B498" s="23"/>
    </row>
    <row r="499" spans="2:2" ht="14.25" hidden="1" customHeight="1" x14ac:dyDescent="0.15">
      <c r="B499" s="23"/>
    </row>
    <row r="500" spans="2:2" ht="14.25" hidden="1" customHeight="1" x14ac:dyDescent="0.15">
      <c r="B500" s="23"/>
    </row>
    <row r="501" spans="2:2" ht="14.25" hidden="1" customHeight="1" x14ac:dyDescent="0.15">
      <c r="B501" s="23"/>
    </row>
    <row r="502" spans="2:2" ht="14.25" hidden="1" customHeight="1" x14ac:dyDescent="0.15">
      <c r="B502" s="23"/>
    </row>
    <row r="503" spans="2:2" ht="14.25" hidden="1" customHeight="1" x14ac:dyDescent="0.15">
      <c r="B503" s="23"/>
    </row>
    <row r="504" spans="2:2" ht="14.25" hidden="1" customHeight="1" x14ac:dyDescent="0.15">
      <c r="B504" s="23"/>
    </row>
    <row r="505" spans="2:2" ht="14.25" hidden="1" customHeight="1" x14ac:dyDescent="0.15">
      <c r="B505" s="23"/>
    </row>
    <row r="506" spans="2:2" ht="14.25" hidden="1" customHeight="1" x14ac:dyDescent="0.15">
      <c r="B506" s="23"/>
    </row>
    <row r="507" spans="2:2" ht="14.25" hidden="1" customHeight="1" x14ac:dyDescent="0.15">
      <c r="B507" s="23"/>
    </row>
    <row r="508" spans="2:2" ht="14.25" hidden="1" customHeight="1" x14ac:dyDescent="0.15">
      <c r="B508" s="23"/>
    </row>
    <row r="509" spans="2:2" ht="14.25" hidden="1" customHeight="1" x14ac:dyDescent="0.15">
      <c r="B509" s="23"/>
    </row>
    <row r="510" spans="2:2" ht="14.25" hidden="1" customHeight="1" x14ac:dyDescent="0.15">
      <c r="B510" s="23"/>
    </row>
    <row r="511" spans="2:2" ht="14.25" hidden="1" customHeight="1" x14ac:dyDescent="0.15">
      <c r="B511" s="23"/>
    </row>
    <row r="512" spans="2:2" ht="14.25" hidden="1" customHeight="1" x14ac:dyDescent="0.15">
      <c r="B512" s="23"/>
    </row>
    <row r="513" spans="2:2" ht="14.25" hidden="1" customHeight="1" x14ac:dyDescent="0.15">
      <c r="B513" s="23"/>
    </row>
    <row r="514" spans="2:2" ht="14.25" hidden="1" customHeight="1" x14ac:dyDescent="0.15">
      <c r="B514" s="23"/>
    </row>
    <row r="515" spans="2:2" ht="14.25" hidden="1" customHeight="1" x14ac:dyDescent="0.15">
      <c r="B515" s="23"/>
    </row>
    <row r="516" spans="2:2" ht="14.25" hidden="1" customHeight="1" x14ac:dyDescent="0.15">
      <c r="B516" s="23"/>
    </row>
    <row r="517" spans="2:2" ht="14.25" hidden="1" customHeight="1" x14ac:dyDescent="0.15">
      <c r="B517" s="23"/>
    </row>
    <row r="518" spans="2:2" ht="14.25" hidden="1" customHeight="1" x14ac:dyDescent="0.15">
      <c r="B518" s="23"/>
    </row>
    <row r="519" spans="2:2" ht="14.25" hidden="1" customHeight="1" x14ac:dyDescent="0.15">
      <c r="B519" s="23"/>
    </row>
    <row r="520" spans="2:2" ht="14.25" hidden="1" customHeight="1" x14ac:dyDescent="0.15">
      <c r="B520" s="23"/>
    </row>
    <row r="521" spans="2:2" ht="14.25" hidden="1" customHeight="1" x14ac:dyDescent="0.15">
      <c r="B521" s="23"/>
    </row>
    <row r="522" spans="2:2" ht="14.25" hidden="1" customHeight="1" x14ac:dyDescent="0.15">
      <c r="B522" s="23"/>
    </row>
    <row r="523" spans="2:2" ht="14.25" hidden="1" customHeight="1" x14ac:dyDescent="0.15">
      <c r="B523" s="23"/>
    </row>
    <row r="524" spans="2:2" ht="14.25" hidden="1" customHeight="1" x14ac:dyDescent="0.15">
      <c r="B524" s="23"/>
    </row>
    <row r="525" spans="2:2" ht="14.25" hidden="1" customHeight="1" x14ac:dyDescent="0.15">
      <c r="B525" s="23"/>
    </row>
    <row r="526" spans="2:2" ht="14.25" hidden="1" customHeight="1" x14ac:dyDescent="0.15">
      <c r="B526" s="23"/>
    </row>
    <row r="527" spans="2:2" ht="14.25" hidden="1" customHeight="1" x14ac:dyDescent="0.15">
      <c r="B527" s="23"/>
    </row>
    <row r="528" spans="2:2" ht="14.25" hidden="1" customHeight="1" x14ac:dyDescent="0.15">
      <c r="B528" s="23"/>
    </row>
    <row r="529" spans="2:2" ht="14.25" hidden="1" customHeight="1" x14ac:dyDescent="0.15">
      <c r="B529" s="23"/>
    </row>
    <row r="530" spans="2:2" ht="14.25" hidden="1" customHeight="1" x14ac:dyDescent="0.15">
      <c r="B530" s="23"/>
    </row>
    <row r="531" spans="2:2" ht="14.25" hidden="1" customHeight="1" x14ac:dyDescent="0.15">
      <c r="B531" s="23"/>
    </row>
    <row r="532" spans="2:2" ht="14.25" hidden="1" customHeight="1" x14ac:dyDescent="0.15">
      <c r="B532" s="23"/>
    </row>
    <row r="533" spans="2:2" ht="14.25" hidden="1" customHeight="1" x14ac:dyDescent="0.15">
      <c r="B533" s="23"/>
    </row>
    <row r="534" spans="2:2" ht="14.25" hidden="1" customHeight="1" x14ac:dyDescent="0.15">
      <c r="B534" s="23"/>
    </row>
    <row r="535" spans="2:2" ht="14.25" hidden="1" customHeight="1" x14ac:dyDescent="0.15">
      <c r="B535" s="23"/>
    </row>
    <row r="536" spans="2:2" ht="14.25" hidden="1" customHeight="1" x14ac:dyDescent="0.15">
      <c r="B536" s="23"/>
    </row>
    <row r="537" spans="2:2" ht="14.25" hidden="1" customHeight="1" x14ac:dyDescent="0.15">
      <c r="B537" s="23"/>
    </row>
    <row r="538" spans="2:2" ht="14.25" hidden="1" customHeight="1" x14ac:dyDescent="0.15">
      <c r="B538" s="23"/>
    </row>
    <row r="539" spans="2:2" ht="14.25" hidden="1" customHeight="1" x14ac:dyDescent="0.15">
      <c r="B539" s="23"/>
    </row>
    <row r="540" spans="2:2" ht="14.25" hidden="1" customHeight="1" x14ac:dyDescent="0.15">
      <c r="B540" s="23"/>
    </row>
    <row r="541" spans="2:2" ht="14.25" hidden="1" customHeight="1" x14ac:dyDescent="0.15">
      <c r="B541" s="23"/>
    </row>
    <row r="542" spans="2:2" ht="14.25" hidden="1" customHeight="1" x14ac:dyDescent="0.15">
      <c r="B542" s="23"/>
    </row>
    <row r="543" spans="2:2" ht="14.25" hidden="1" customHeight="1" x14ac:dyDescent="0.15">
      <c r="B543" s="23"/>
    </row>
    <row r="544" spans="2:2" ht="14.25" hidden="1" customHeight="1" x14ac:dyDescent="0.15">
      <c r="B544" s="23"/>
    </row>
    <row r="545" spans="2:2" ht="14.25" hidden="1" customHeight="1" x14ac:dyDescent="0.15">
      <c r="B545" s="23"/>
    </row>
    <row r="546" spans="2:2" ht="14.25" hidden="1" customHeight="1" x14ac:dyDescent="0.15">
      <c r="B546" s="23"/>
    </row>
    <row r="547" spans="2:2" ht="14.25" hidden="1" customHeight="1" x14ac:dyDescent="0.15">
      <c r="B547" s="23"/>
    </row>
    <row r="548" spans="2:2" ht="14.25" hidden="1" customHeight="1" x14ac:dyDescent="0.15">
      <c r="B548" s="23"/>
    </row>
    <row r="549" spans="2:2" ht="14.25" hidden="1" customHeight="1" x14ac:dyDescent="0.15">
      <c r="B549" s="23"/>
    </row>
    <row r="550" spans="2:2" ht="14.25" hidden="1" customHeight="1" x14ac:dyDescent="0.15">
      <c r="B550" s="23"/>
    </row>
    <row r="551" spans="2:2" ht="14.25" hidden="1" customHeight="1" x14ac:dyDescent="0.15">
      <c r="B551" s="23"/>
    </row>
    <row r="552" spans="2:2" ht="14.25" hidden="1" customHeight="1" x14ac:dyDescent="0.15">
      <c r="B552" s="23"/>
    </row>
    <row r="553" spans="2:2" ht="14.25" hidden="1" customHeight="1" x14ac:dyDescent="0.15">
      <c r="B553" s="23"/>
    </row>
    <row r="554" spans="2:2" ht="14.25" hidden="1" customHeight="1" x14ac:dyDescent="0.15">
      <c r="B554" s="23"/>
    </row>
    <row r="555" spans="2:2" ht="14.25" hidden="1" customHeight="1" x14ac:dyDescent="0.15">
      <c r="B555" s="23"/>
    </row>
    <row r="556" spans="2:2" ht="14.25" hidden="1" customHeight="1" x14ac:dyDescent="0.15">
      <c r="B556" s="23"/>
    </row>
    <row r="557" spans="2:2" ht="14.25" hidden="1" customHeight="1" x14ac:dyDescent="0.15">
      <c r="B557" s="23"/>
    </row>
    <row r="558" spans="2:2" ht="14.25" hidden="1" customHeight="1" x14ac:dyDescent="0.15">
      <c r="B558" s="23"/>
    </row>
    <row r="559" spans="2:2" ht="14.25" hidden="1" customHeight="1" x14ac:dyDescent="0.15">
      <c r="B559" s="23"/>
    </row>
    <row r="560" spans="2:2" ht="14.25" hidden="1" customHeight="1" x14ac:dyDescent="0.15">
      <c r="B560" s="23"/>
    </row>
    <row r="561" spans="2:2" ht="14.25" hidden="1" customHeight="1" x14ac:dyDescent="0.15">
      <c r="B561" s="23"/>
    </row>
    <row r="562" spans="2:2" ht="14.25" hidden="1" customHeight="1" x14ac:dyDescent="0.15">
      <c r="B562" s="23"/>
    </row>
    <row r="563" spans="2:2" ht="14.25" hidden="1" customHeight="1" x14ac:dyDescent="0.15">
      <c r="B563" s="23"/>
    </row>
    <row r="564" spans="2:2" ht="14.25" hidden="1" customHeight="1" x14ac:dyDescent="0.15">
      <c r="B564" s="23"/>
    </row>
    <row r="565" spans="2:2" ht="14.25" hidden="1" customHeight="1" x14ac:dyDescent="0.15">
      <c r="B565" s="23"/>
    </row>
    <row r="566" spans="2:2" ht="14.25" hidden="1" customHeight="1" x14ac:dyDescent="0.15">
      <c r="B566" s="23"/>
    </row>
    <row r="567" spans="2:2" ht="14.25" hidden="1" customHeight="1" x14ac:dyDescent="0.15">
      <c r="B567" s="23"/>
    </row>
    <row r="568" spans="2:2" ht="14.25" hidden="1" customHeight="1" x14ac:dyDescent="0.15">
      <c r="B568" s="23"/>
    </row>
    <row r="569" spans="2:2" ht="14.25" hidden="1" customHeight="1" x14ac:dyDescent="0.15">
      <c r="B569" s="23"/>
    </row>
    <row r="570" spans="2:2" ht="14.25" hidden="1" customHeight="1" x14ac:dyDescent="0.15">
      <c r="B570" s="23"/>
    </row>
    <row r="571" spans="2:2" ht="14.25" hidden="1" customHeight="1" x14ac:dyDescent="0.15">
      <c r="B571" s="23"/>
    </row>
    <row r="572" spans="2:2" ht="14.25" hidden="1" customHeight="1" x14ac:dyDescent="0.15">
      <c r="B572" s="23"/>
    </row>
    <row r="573" spans="2:2" ht="14.25" hidden="1" customHeight="1" x14ac:dyDescent="0.15">
      <c r="B573" s="23"/>
    </row>
    <row r="574" spans="2:2" ht="14.25" hidden="1" customHeight="1" x14ac:dyDescent="0.15">
      <c r="B574" s="23"/>
    </row>
    <row r="575" spans="2:2" ht="14.25" hidden="1" customHeight="1" x14ac:dyDescent="0.15">
      <c r="B575" s="23"/>
    </row>
    <row r="576" spans="2:2" ht="14.25" hidden="1" customHeight="1" x14ac:dyDescent="0.15">
      <c r="B576" s="23"/>
    </row>
    <row r="577" spans="2:2" ht="14.25" hidden="1" customHeight="1" x14ac:dyDescent="0.15">
      <c r="B577" s="23"/>
    </row>
    <row r="578" spans="2:2" ht="14.25" hidden="1" customHeight="1" x14ac:dyDescent="0.15">
      <c r="B578" s="23"/>
    </row>
    <row r="579" spans="2:2" ht="14.25" hidden="1" customHeight="1" x14ac:dyDescent="0.15">
      <c r="B579" s="23"/>
    </row>
    <row r="580" spans="2:2" ht="14.25" hidden="1" customHeight="1" x14ac:dyDescent="0.15">
      <c r="B580" s="23"/>
    </row>
    <row r="581" spans="2:2" ht="14.25" hidden="1" customHeight="1" x14ac:dyDescent="0.15">
      <c r="B581" s="23"/>
    </row>
    <row r="582" spans="2:2" ht="14.25" hidden="1" customHeight="1" x14ac:dyDescent="0.15">
      <c r="B582" s="23"/>
    </row>
    <row r="583" spans="2:2" ht="14.25" hidden="1" customHeight="1" x14ac:dyDescent="0.15">
      <c r="B583" s="23"/>
    </row>
    <row r="584" spans="2:2" ht="14.25" hidden="1" customHeight="1" x14ac:dyDescent="0.15">
      <c r="B584" s="23"/>
    </row>
    <row r="585" spans="2:2" ht="14.25" hidden="1" customHeight="1" x14ac:dyDescent="0.15">
      <c r="B585" s="23"/>
    </row>
    <row r="586" spans="2:2" ht="14.25" hidden="1" customHeight="1" x14ac:dyDescent="0.15">
      <c r="B586" s="23"/>
    </row>
    <row r="587" spans="2:2" ht="14.25" hidden="1" customHeight="1" x14ac:dyDescent="0.15">
      <c r="B587" s="23"/>
    </row>
    <row r="588" spans="2:2" ht="14.25" hidden="1" customHeight="1" x14ac:dyDescent="0.15">
      <c r="B588" s="23"/>
    </row>
    <row r="589" spans="2:2" ht="14.25" hidden="1" customHeight="1" x14ac:dyDescent="0.15">
      <c r="B589" s="23"/>
    </row>
    <row r="590" spans="2:2" ht="14.25" hidden="1" customHeight="1" x14ac:dyDescent="0.15">
      <c r="B590" s="23"/>
    </row>
    <row r="591" spans="2:2" ht="14.25" hidden="1" customHeight="1" x14ac:dyDescent="0.15">
      <c r="B591" s="23"/>
    </row>
    <row r="592" spans="2:2" ht="14.25" hidden="1" customHeight="1" x14ac:dyDescent="0.15">
      <c r="B592" s="23"/>
    </row>
    <row r="593" spans="2:2" ht="14.25" hidden="1" customHeight="1" x14ac:dyDescent="0.15">
      <c r="B593" s="23"/>
    </row>
    <row r="594" spans="2:2" ht="14.25" hidden="1" customHeight="1" x14ac:dyDescent="0.15">
      <c r="B594" s="23"/>
    </row>
    <row r="595" spans="2:2" ht="14.25" hidden="1" customHeight="1" x14ac:dyDescent="0.15">
      <c r="B595" s="23"/>
    </row>
    <row r="596" spans="2:2" ht="14.25" hidden="1" customHeight="1" x14ac:dyDescent="0.15">
      <c r="B596" s="23"/>
    </row>
    <row r="597" spans="2:2" ht="14.25" hidden="1" customHeight="1" x14ac:dyDescent="0.15">
      <c r="B597" s="23"/>
    </row>
    <row r="598" spans="2:2" ht="14.25" hidden="1" customHeight="1" x14ac:dyDescent="0.15">
      <c r="B598" s="23"/>
    </row>
    <row r="599" spans="2:2" ht="14.25" hidden="1" customHeight="1" x14ac:dyDescent="0.15">
      <c r="B599" s="23"/>
    </row>
    <row r="600" spans="2:2" ht="14.25" hidden="1" customHeight="1" x14ac:dyDescent="0.15">
      <c r="B600" s="23"/>
    </row>
    <row r="601" spans="2:2" ht="14.25" hidden="1" customHeight="1" x14ac:dyDescent="0.15">
      <c r="B601" s="23"/>
    </row>
    <row r="602" spans="2:2" ht="14.25" hidden="1" customHeight="1" x14ac:dyDescent="0.15">
      <c r="B602" s="23"/>
    </row>
    <row r="603" spans="2:2" ht="14.25" hidden="1" customHeight="1" x14ac:dyDescent="0.15">
      <c r="B603" s="23"/>
    </row>
    <row r="604" spans="2:2" ht="14.25" hidden="1" customHeight="1" x14ac:dyDescent="0.15">
      <c r="B604" s="23"/>
    </row>
    <row r="605" spans="2:2" ht="14.25" hidden="1" customHeight="1" x14ac:dyDescent="0.15">
      <c r="B605" s="23"/>
    </row>
    <row r="606" spans="2:2" ht="14.25" hidden="1" customHeight="1" x14ac:dyDescent="0.15">
      <c r="B606" s="23"/>
    </row>
    <row r="607" spans="2:2" ht="14.25" hidden="1" customHeight="1" x14ac:dyDescent="0.15">
      <c r="B607" s="23"/>
    </row>
    <row r="608" spans="2:2" ht="14.25" hidden="1" customHeight="1" x14ac:dyDescent="0.15">
      <c r="B608" s="23"/>
    </row>
    <row r="609" spans="2:2" ht="14.25" hidden="1" customHeight="1" x14ac:dyDescent="0.15">
      <c r="B609" s="23"/>
    </row>
    <row r="610" spans="2:2" ht="14.25" hidden="1" customHeight="1" x14ac:dyDescent="0.15">
      <c r="B610" s="23"/>
    </row>
    <row r="611" spans="2:2" ht="14.25" hidden="1" customHeight="1" x14ac:dyDescent="0.15">
      <c r="B611" s="23"/>
    </row>
    <row r="612" spans="2:2" ht="14.25" hidden="1" customHeight="1" x14ac:dyDescent="0.15">
      <c r="B612" s="23"/>
    </row>
    <row r="613" spans="2:2" ht="14.25" hidden="1" customHeight="1" x14ac:dyDescent="0.15">
      <c r="B613" s="23"/>
    </row>
    <row r="614" spans="2:2" ht="14.25" hidden="1" customHeight="1" x14ac:dyDescent="0.15">
      <c r="B614" s="23"/>
    </row>
    <row r="615" spans="2:2" ht="14.25" hidden="1" customHeight="1" x14ac:dyDescent="0.15">
      <c r="B615" s="23"/>
    </row>
    <row r="616" spans="2:2" ht="14.25" hidden="1" customHeight="1" x14ac:dyDescent="0.15">
      <c r="B616" s="23"/>
    </row>
    <row r="617" spans="2:2" ht="14.25" hidden="1" customHeight="1" x14ac:dyDescent="0.15">
      <c r="B617" s="23"/>
    </row>
    <row r="618" spans="2:2" ht="14.25" hidden="1" customHeight="1" x14ac:dyDescent="0.15">
      <c r="B618" s="23"/>
    </row>
    <row r="619" spans="2:2" ht="14.25" hidden="1" customHeight="1" x14ac:dyDescent="0.15">
      <c r="B619" s="23"/>
    </row>
    <row r="620" spans="2:2" ht="14.25" hidden="1" customHeight="1" x14ac:dyDescent="0.15">
      <c r="B620" s="23"/>
    </row>
    <row r="621" spans="2:2" ht="14.25" hidden="1" customHeight="1" x14ac:dyDescent="0.15">
      <c r="B621" s="23"/>
    </row>
    <row r="622" spans="2:2" ht="14.25" hidden="1" customHeight="1" x14ac:dyDescent="0.15">
      <c r="B622" s="23"/>
    </row>
    <row r="623" spans="2:2" ht="14.25" hidden="1" customHeight="1" x14ac:dyDescent="0.15">
      <c r="B623" s="23"/>
    </row>
    <row r="624" spans="2:2" ht="14.25" hidden="1" customHeight="1" x14ac:dyDescent="0.15">
      <c r="B624" s="23"/>
    </row>
    <row r="625" spans="2:2" ht="14.25" hidden="1" customHeight="1" x14ac:dyDescent="0.15">
      <c r="B625" s="23"/>
    </row>
    <row r="626" spans="2:2" ht="14.25" hidden="1" customHeight="1" x14ac:dyDescent="0.15">
      <c r="B626" s="23"/>
    </row>
    <row r="627" spans="2:2" ht="14.25" hidden="1" customHeight="1" x14ac:dyDescent="0.15">
      <c r="B627" s="23"/>
    </row>
    <row r="628" spans="2:2" ht="14.25" hidden="1" customHeight="1" x14ac:dyDescent="0.15">
      <c r="B628" s="23"/>
    </row>
    <row r="629" spans="2:2" ht="14.25" hidden="1" customHeight="1" x14ac:dyDescent="0.15">
      <c r="B629" s="23"/>
    </row>
    <row r="630" spans="2:2" ht="14.25" hidden="1" customHeight="1" x14ac:dyDescent="0.15">
      <c r="B630" s="23"/>
    </row>
    <row r="631" spans="2:2" ht="14.25" hidden="1" customHeight="1" x14ac:dyDescent="0.15">
      <c r="B631" s="23"/>
    </row>
    <row r="632" spans="2:2" ht="14.25" hidden="1" customHeight="1" x14ac:dyDescent="0.15">
      <c r="B632" s="23"/>
    </row>
    <row r="633" spans="2:2" ht="14.25" hidden="1" customHeight="1" x14ac:dyDescent="0.15">
      <c r="B633" s="23"/>
    </row>
    <row r="634" spans="2:2" ht="14.25" hidden="1" customHeight="1" x14ac:dyDescent="0.15">
      <c r="B634" s="23"/>
    </row>
    <row r="635" spans="2:2" ht="14.25" hidden="1" customHeight="1" x14ac:dyDescent="0.15">
      <c r="B635" s="23"/>
    </row>
    <row r="636" spans="2:2" ht="14.25" hidden="1" customHeight="1" x14ac:dyDescent="0.15">
      <c r="B636" s="23"/>
    </row>
    <row r="637" spans="2:2" ht="14.25" hidden="1" customHeight="1" x14ac:dyDescent="0.15">
      <c r="B637" s="23"/>
    </row>
    <row r="638" spans="2:2" ht="14.25" hidden="1" customHeight="1" x14ac:dyDescent="0.15">
      <c r="B638" s="23"/>
    </row>
    <row r="639" spans="2:2" ht="14.25" hidden="1" customHeight="1" x14ac:dyDescent="0.15">
      <c r="B639" s="23"/>
    </row>
    <row r="640" spans="2:2" ht="14.25" hidden="1" customHeight="1" x14ac:dyDescent="0.15">
      <c r="B640" s="23"/>
    </row>
    <row r="641" spans="2:2" ht="14.25" hidden="1" customHeight="1" x14ac:dyDescent="0.15">
      <c r="B641" s="23"/>
    </row>
    <row r="642" spans="2:2" ht="14.25" hidden="1" customHeight="1" x14ac:dyDescent="0.15">
      <c r="B642" s="23"/>
    </row>
    <row r="643" spans="2:2" ht="14.25" hidden="1" customHeight="1" x14ac:dyDescent="0.15">
      <c r="B643" s="23"/>
    </row>
    <row r="644" spans="2:2" ht="14.25" hidden="1" customHeight="1" x14ac:dyDescent="0.15">
      <c r="B644" s="23"/>
    </row>
    <row r="645" spans="2:2" ht="14.25" hidden="1" customHeight="1" x14ac:dyDescent="0.15">
      <c r="B645" s="23"/>
    </row>
    <row r="646" spans="2:2" ht="14.25" hidden="1" customHeight="1" x14ac:dyDescent="0.15">
      <c r="B646" s="23"/>
    </row>
    <row r="647" spans="2:2" ht="14.25" hidden="1" customHeight="1" x14ac:dyDescent="0.15">
      <c r="B647" s="23"/>
    </row>
    <row r="648" spans="2:2" ht="14.25" hidden="1" customHeight="1" x14ac:dyDescent="0.15">
      <c r="B648" s="23"/>
    </row>
    <row r="649" spans="2:2" ht="14.25" hidden="1" customHeight="1" x14ac:dyDescent="0.15">
      <c r="B649" s="23"/>
    </row>
    <row r="650" spans="2:2" ht="14.25" hidden="1" customHeight="1" x14ac:dyDescent="0.15">
      <c r="B650" s="23"/>
    </row>
    <row r="651" spans="2:2" ht="14.25" hidden="1" customHeight="1" x14ac:dyDescent="0.15">
      <c r="B651" s="23"/>
    </row>
    <row r="652" spans="2:2" ht="14.25" hidden="1" customHeight="1" x14ac:dyDescent="0.15">
      <c r="B652" s="23"/>
    </row>
    <row r="653" spans="2:2" ht="14.25" hidden="1" customHeight="1" x14ac:dyDescent="0.15">
      <c r="B653" s="23"/>
    </row>
    <row r="654" spans="2:2" ht="14.25" hidden="1" customHeight="1" x14ac:dyDescent="0.15">
      <c r="B654" s="23"/>
    </row>
    <row r="655" spans="2:2" ht="14.25" hidden="1" customHeight="1" x14ac:dyDescent="0.15">
      <c r="B655" s="23"/>
    </row>
    <row r="656" spans="2:2" ht="14.25" hidden="1" customHeight="1" x14ac:dyDescent="0.15">
      <c r="B656" s="23"/>
    </row>
    <row r="657" spans="2:2" ht="14.25" hidden="1" customHeight="1" x14ac:dyDescent="0.15">
      <c r="B657" s="23"/>
    </row>
    <row r="658" spans="2:2" ht="14.25" hidden="1" customHeight="1" x14ac:dyDescent="0.15">
      <c r="B658" s="23"/>
    </row>
    <row r="659" spans="2:2" ht="14.25" hidden="1" customHeight="1" x14ac:dyDescent="0.15">
      <c r="B659" s="23"/>
    </row>
    <row r="660" spans="2:2" ht="14.25" hidden="1" customHeight="1" x14ac:dyDescent="0.15">
      <c r="B660" s="23"/>
    </row>
    <row r="661" spans="2:2" ht="14.25" hidden="1" customHeight="1" x14ac:dyDescent="0.15">
      <c r="B661" s="23"/>
    </row>
    <row r="662" spans="2:2" ht="14.25" hidden="1" customHeight="1" x14ac:dyDescent="0.15">
      <c r="B662" s="23"/>
    </row>
    <row r="663" spans="2:2" ht="14.25" hidden="1" customHeight="1" x14ac:dyDescent="0.15">
      <c r="B663" s="23"/>
    </row>
    <row r="664" spans="2:2" ht="14.25" hidden="1" customHeight="1" x14ac:dyDescent="0.15">
      <c r="B664" s="23"/>
    </row>
    <row r="665" spans="2:2" ht="14.25" hidden="1" customHeight="1" x14ac:dyDescent="0.15">
      <c r="B665" s="23"/>
    </row>
    <row r="666" spans="2:2" ht="14.25" hidden="1" customHeight="1" x14ac:dyDescent="0.15">
      <c r="B666" s="23"/>
    </row>
    <row r="667" spans="2:2" ht="14.25" hidden="1" customHeight="1" x14ac:dyDescent="0.15">
      <c r="B667" s="23"/>
    </row>
    <row r="668" spans="2:2" ht="14.25" hidden="1" customHeight="1" x14ac:dyDescent="0.15">
      <c r="B668" s="23"/>
    </row>
    <row r="669" spans="2:2" ht="14.25" hidden="1" customHeight="1" x14ac:dyDescent="0.15">
      <c r="B669" s="23"/>
    </row>
    <row r="670" spans="2:2" ht="14.25" hidden="1" customHeight="1" x14ac:dyDescent="0.15">
      <c r="B670" s="23"/>
    </row>
    <row r="671" spans="2:2" ht="14.25" hidden="1" customHeight="1" x14ac:dyDescent="0.15">
      <c r="B671" s="23"/>
    </row>
    <row r="672" spans="2:2" ht="14.25" hidden="1" customHeight="1" x14ac:dyDescent="0.15">
      <c r="B672" s="23"/>
    </row>
    <row r="673" spans="2:2" ht="14.25" hidden="1" customHeight="1" x14ac:dyDescent="0.15">
      <c r="B673" s="23"/>
    </row>
    <row r="674" spans="2:2" ht="14.25" hidden="1" customHeight="1" x14ac:dyDescent="0.15">
      <c r="B674" s="23"/>
    </row>
    <row r="675" spans="2:2" ht="14.25" hidden="1" customHeight="1" x14ac:dyDescent="0.15">
      <c r="B675" s="23"/>
    </row>
    <row r="676" spans="2:2" ht="14.25" hidden="1" customHeight="1" x14ac:dyDescent="0.15">
      <c r="B676" s="23"/>
    </row>
    <row r="677" spans="2:2" ht="14.25" hidden="1" customHeight="1" x14ac:dyDescent="0.15">
      <c r="B677" s="23"/>
    </row>
    <row r="678" spans="2:2" ht="14.25" hidden="1" customHeight="1" x14ac:dyDescent="0.15">
      <c r="B678" s="23"/>
    </row>
    <row r="679" spans="2:2" ht="14.25" hidden="1" customHeight="1" x14ac:dyDescent="0.15">
      <c r="B679" s="23"/>
    </row>
    <row r="680" spans="2:2" ht="14.25" hidden="1" customHeight="1" x14ac:dyDescent="0.15">
      <c r="B680" s="23"/>
    </row>
    <row r="681" spans="2:2" ht="14.25" hidden="1" customHeight="1" x14ac:dyDescent="0.15">
      <c r="B681" s="23"/>
    </row>
    <row r="682" spans="2:2" ht="14.25" hidden="1" customHeight="1" x14ac:dyDescent="0.15">
      <c r="B682" s="23"/>
    </row>
    <row r="683" spans="2:2" ht="14.25" hidden="1" customHeight="1" x14ac:dyDescent="0.15">
      <c r="B683" s="23"/>
    </row>
    <row r="684" spans="2:2" ht="14.25" hidden="1" customHeight="1" x14ac:dyDescent="0.15">
      <c r="B684" s="23"/>
    </row>
    <row r="685" spans="2:2" ht="14.25" hidden="1" customHeight="1" x14ac:dyDescent="0.15">
      <c r="B685" s="23"/>
    </row>
    <row r="686" spans="2:2" ht="14.25" hidden="1" customHeight="1" x14ac:dyDescent="0.15">
      <c r="B686" s="23"/>
    </row>
    <row r="687" spans="2:2" ht="14.25" hidden="1" customHeight="1" x14ac:dyDescent="0.15">
      <c r="B687" s="23"/>
    </row>
    <row r="688" spans="2:2" ht="14.25" hidden="1" customHeight="1" x14ac:dyDescent="0.15">
      <c r="B688" s="23"/>
    </row>
    <row r="689" spans="2:2" ht="14.25" hidden="1" customHeight="1" x14ac:dyDescent="0.15">
      <c r="B689" s="23"/>
    </row>
    <row r="690" spans="2:2" ht="14.25" hidden="1" customHeight="1" x14ac:dyDescent="0.15">
      <c r="B690" s="23"/>
    </row>
    <row r="691" spans="2:2" ht="14.25" hidden="1" customHeight="1" x14ac:dyDescent="0.15">
      <c r="B691" s="23"/>
    </row>
    <row r="692" spans="2:2" ht="14.25" hidden="1" customHeight="1" x14ac:dyDescent="0.15">
      <c r="B692" s="23"/>
    </row>
    <row r="693" spans="2:2" ht="14.25" hidden="1" customHeight="1" x14ac:dyDescent="0.15">
      <c r="B693" s="23"/>
    </row>
    <row r="694" spans="2:2" ht="14.25" hidden="1" customHeight="1" x14ac:dyDescent="0.15">
      <c r="B694" s="23"/>
    </row>
    <row r="695" spans="2:2" ht="14.25" hidden="1" customHeight="1" x14ac:dyDescent="0.15">
      <c r="B695" s="23"/>
    </row>
    <row r="696" spans="2:2" ht="14.25" hidden="1" customHeight="1" x14ac:dyDescent="0.15">
      <c r="B696" s="23"/>
    </row>
    <row r="697" spans="2:2" ht="14.25" hidden="1" customHeight="1" x14ac:dyDescent="0.15">
      <c r="B697" s="23"/>
    </row>
    <row r="698" spans="2:2" ht="14.25" hidden="1" customHeight="1" x14ac:dyDescent="0.15">
      <c r="B698" s="23"/>
    </row>
    <row r="699" spans="2:2" ht="14.25" hidden="1" customHeight="1" x14ac:dyDescent="0.15">
      <c r="B699" s="23"/>
    </row>
    <row r="700" spans="2:2" ht="14.25" hidden="1" customHeight="1" x14ac:dyDescent="0.15">
      <c r="B700" s="23"/>
    </row>
    <row r="701" spans="2:2" ht="14.25" hidden="1" customHeight="1" x14ac:dyDescent="0.15">
      <c r="B701" s="23"/>
    </row>
    <row r="702" spans="2:2" ht="14.25" hidden="1" customHeight="1" x14ac:dyDescent="0.15">
      <c r="B702" s="23"/>
    </row>
    <row r="703" spans="2:2" ht="14.25" hidden="1" customHeight="1" x14ac:dyDescent="0.15">
      <c r="B703" s="23"/>
    </row>
    <row r="704" spans="2:2" ht="14.25" hidden="1" customHeight="1" x14ac:dyDescent="0.15">
      <c r="B704" s="23"/>
    </row>
    <row r="705" spans="2:2" ht="14.25" hidden="1" customHeight="1" x14ac:dyDescent="0.15">
      <c r="B705" s="23"/>
    </row>
    <row r="706" spans="2:2" ht="14.25" hidden="1" customHeight="1" x14ac:dyDescent="0.15">
      <c r="B706" s="23"/>
    </row>
    <row r="707" spans="2:2" ht="14.25" hidden="1" customHeight="1" x14ac:dyDescent="0.15">
      <c r="B707" s="23"/>
    </row>
    <row r="708" spans="2:2" ht="14.25" hidden="1" customHeight="1" x14ac:dyDescent="0.15">
      <c r="B708" s="23"/>
    </row>
    <row r="709" spans="2:2" ht="14.25" hidden="1" customHeight="1" x14ac:dyDescent="0.15">
      <c r="B709" s="23"/>
    </row>
    <row r="710" spans="2:2" ht="14.25" hidden="1" customHeight="1" x14ac:dyDescent="0.15">
      <c r="B710" s="23"/>
    </row>
    <row r="711" spans="2:2" ht="14.25" hidden="1" customHeight="1" x14ac:dyDescent="0.15">
      <c r="B711" s="23"/>
    </row>
    <row r="712" spans="2:2" ht="14.25" hidden="1" customHeight="1" x14ac:dyDescent="0.15">
      <c r="B712" s="23"/>
    </row>
    <row r="713" spans="2:2" ht="14.25" hidden="1" customHeight="1" x14ac:dyDescent="0.15">
      <c r="B713" s="23"/>
    </row>
    <row r="714" spans="2:2" ht="14.25" hidden="1" customHeight="1" x14ac:dyDescent="0.15">
      <c r="B714" s="23"/>
    </row>
    <row r="715" spans="2:2" ht="14.25" hidden="1" customHeight="1" x14ac:dyDescent="0.15">
      <c r="B715" s="23"/>
    </row>
    <row r="716" spans="2:2" ht="14.25" hidden="1" customHeight="1" x14ac:dyDescent="0.15">
      <c r="B716" s="23"/>
    </row>
    <row r="717" spans="2:2" ht="14.25" hidden="1" customHeight="1" x14ac:dyDescent="0.15">
      <c r="B717" s="23"/>
    </row>
    <row r="718" spans="2:2" ht="14.25" hidden="1" customHeight="1" x14ac:dyDescent="0.15">
      <c r="B718" s="23"/>
    </row>
    <row r="719" spans="2:2" ht="14.25" hidden="1" customHeight="1" x14ac:dyDescent="0.15">
      <c r="B719" s="23"/>
    </row>
    <row r="720" spans="2:2" ht="14.25" hidden="1" customHeight="1" x14ac:dyDescent="0.15">
      <c r="B720" s="23"/>
    </row>
    <row r="721" spans="2:2" ht="14.25" hidden="1" customHeight="1" x14ac:dyDescent="0.15">
      <c r="B721" s="23"/>
    </row>
    <row r="722" spans="2:2" ht="14.25" hidden="1" customHeight="1" x14ac:dyDescent="0.15">
      <c r="B722" s="23"/>
    </row>
    <row r="723" spans="2:2" ht="14.25" hidden="1" customHeight="1" x14ac:dyDescent="0.15">
      <c r="B723" s="23"/>
    </row>
    <row r="724" spans="2:2" ht="14.25" hidden="1" customHeight="1" x14ac:dyDescent="0.15">
      <c r="B724" s="23"/>
    </row>
    <row r="725" spans="2:2" ht="14.25" hidden="1" customHeight="1" x14ac:dyDescent="0.15">
      <c r="B725" s="23"/>
    </row>
    <row r="726" spans="2:2" ht="14.25" hidden="1" customHeight="1" x14ac:dyDescent="0.15">
      <c r="B726" s="23"/>
    </row>
    <row r="727" spans="2:2" ht="14.25" hidden="1" customHeight="1" x14ac:dyDescent="0.15">
      <c r="B727" s="23"/>
    </row>
    <row r="728" spans="2:2" ht="14.25" hidden="1" customHeight="1" x14ac:dyDescent="0.15">
      <c r="B728" s="23"/>
    </row>
    <row r="729" spans="2:2" ht="14.25" hidden="1" customHeight="1" x14ac:dyDescent="0.15">
      <c r="B729" s="23"/>
    </row>
    <row r="730" spans="2:2" ht="14.25" hidden="1" customHeight="1" x14ac:dyDescent="0.15">
      <c r="B730" s="23"/>
    </row>
    <row r="731" spans="2:2" ht="14.25" hidden="1" customHeight="1" x14ac:dyDescent="0.15">
      <c r="B731" s="23"/>
    </row>
    <row r="732" spans="2:2" ht="14.25" hidden="1" customHeight="1" x14ac:dyDescent="0.15">
      <c r="B732" s="23"/>
    </row>
    <row r="733" spans="2:2" ht="14.25" hidden="1" customHeight="1" x14ac:dyDescent="0.15">
      <c r="B733" s="23"/>
    </row>
    <row r="734" spans="2:2" ht="14.25" hidden="1" customHeight="1" x14ac:dyDescent="0.15">
      <c r="B734" s="23"/>
    </row>
    <row r="735" spans="2:2" ht="14.25" hidden="1" customHeight="1" x14ac:dyDescent="0.15">
      <c r="B735" s="23"/>
    </row>
    <row r="736" spans="2:2" ht="14.25" hidden="1" customHeight="1" x14ac:dyDescent="0.15">
      <c r="B736" s="23"/>
    </row>
    <row r="737" spans="2:2" ht="14.25" hidden="1" customHeight="1" x14ac:dyDescent="0.15">
      <c r="B737" s="23"/>
    </row>
    <row r="738" spans="2:2" ht="14.25" hidden="1" customHeight="1" x14ac:dyDescent="0.15">
      <c r="B738" s="23"/>
    </row>
    <row r="739" spans="2:2" ht="14.25" hidden="1" customHeight="1" x14ac:dyDescent="0.15">
      <c r="B739" s="23"/>
    </row>
    <row r="740" spans="2:2" ht="14.25" hidden="1" customHeight="1" x14ac:dyDescent="0.15">
      <c r="B740" s="23"/>
    </row>
    <row r="741" spans="2:2" ht="14.25" hidden="1" customHeight="1" x14ac:dyDescent="0.15">
      <c r="B741" s="23"/>
    </row>
    <row r="742" spans="2:2" ht="14.25" hidden="1" customHeight="1" x14ac:dyDescent="0.15">
      <c r="B742" s="23"/>
    </row>
    <row r="743" spans="2:2" ht="14.25" hidden="1" customHeight="1" x14ac:dyDescent="0.15">
      <c r="B743" s="23"/>
    </row>
    <row r="744" spans="2:2" ht="14.25" hidden="1" customHeight="1" x14ac:dyDescent="0.15">
      <c r="B744" s="23"/>
    </row>
    <row r="745" spans="2:2" ht="14.25" hidden="1" customHeight="1" x14ac:dyDescent="0.15">
      <c r="B745" s="23"/>
    </row>
    <row r="746" spans="2:2" ht="14.25" hidden="1" customHeight="1" x14ac:dyDescent="0.15">
      <c r="B746" s="23"/>
    </row>
    <row r="747" spans="2:2" ht="14.25" hidden="1" customHeight="1" x14ac:dyDescent="0.15">
      <c r="B747" s="23"/>
    </row>
    <row r="748" spans="2:2" ht="14.25" hidden="1" customHeight="1" x14ac:dyDescent="0.15">
      <c r="B748" s="23"/>
    </row>
    <row r="749" spans="2:2" ht="14.25" hidden="1" customHeight="1" x14ac:dyDescent="0.15">
      <c r="B749" s="23"/>
    </row>
    <row r="750" spans="2:2" ht="14.25" hidden="1" customHeight="1" x14ac:dyDescent="0.15">
      <c r="B750" s="23"/>
    </row>
    <row r="751" spans="2:2" ht="14.25" hidden="1" customHeight="1" x14ac:dyDescent="0.15">
      <c r="B751" s="23"/>
    </row>
    <row r="752" spans="2:2" ht="14.25" hidden="1" customHeight="1" x14ac:dyDescent="0.15">
      <c r="B752" s="23"/>
    </row>
    <row r="753" spans="2:2" ht="14.25" hidden="1" customHeight="1" x14ac:dyDescent="0.15">
      <c r="B753" s="23"/>
    </row>
    <row r="754" spans="2:2" ht="14.25" hidden="1" customHeight="1" x14ac:dyDescent="0.15">
      <c r="B754" s="23"/>
    </row>
    <row r="755" spans="2:2" ht="14.25" hidden="1" customHeight="1" x14ac:dyDescent="0.15">
      <c r="B755" s="23"/>
    </row>
    <row r="756" spans="2:2" ht="14.25" hidden="1" customHeight="1" x14ac:dyDescent="0.15">
      <c r="B756" s="23"/>
    </row>
    <row r="757" spans="2:2" ht="14.25" hidden="1" customHeight="1" x14ac:dyDescent="0.15">
      <c r="B757" s="23"/>
    </row>
    <row r="758" spans="2:2" ht="14.25" hidden="1" customHeight="1" x14ac:dyDescent="0.15">
      <c r="B758" s="23"/>
    </row>
    <row r="759" spans="2:2" ht="14.25" hidden="1" customHeight="1" x14ac:dyDescent="0.15">
      <c r="B759" s="23"/>
    </row>
    <row r="760" spans="2:2" ht="14.25" hidden="1" customHeight="1" x14ac:dyDescent="0.15">
      <c r="B760" s="23"/>
    </row>
    <row r="761" spans="2:2" ht="14.25" hidden="1" customHeight="1" x14ac:dyDescent="0.15">
      <c r="B761" s="23"/>
    </row>
    <row r="762" spans="2:2" ht="14.25" hidden="1" customHeight="1" x14ac:dyDescent="0.15">
      <c r="B762" s="23"/>
    </row>
    <row r="763" spans="2:2" ht="14.25" hidden="1" customHeight="1" x14ac:dyDescent="0.15">
      <c r="B763" s="23"/>
    </row>
    <row r="764" spans="2:2" ht="14.25" hidden="1" customHeight="1" x14ac:dyDescent="0.15">
      <c r="B764" s="23"/>
    </row>
    <row r="765" spans="2:2" ht="14.25" hidden="1" customHeight="1" x14ac:dyDescent="0.15">
      <c r="B765" s="23"/>
    </row>
    <row r="766" spans="2:2" ht="14.25" hidden="1" customHeight="1" x14ac:dyDescent="0.15">
      <c r="B766" s="23"/>
    </row>
    <row r="767" spans="2:2" ht="14.25" hidden="1" customHeight="1" x14ac:dyDescent="0.15">
      <c r="B767" s="23"/>
    </row>
    <row r="768" spans="2:2" ht="14.25" hidden="1" customHeight="1" x14ac:dyDescent="0.15">
      <c r="B768" s="23"/>
    </row>
    <row r="769" spans="2:2" ht="14.25" hidden="1" customHeight="1" x14ac:dyDescent="0.15">
      <c r="B769" s="23"/>
    </row>
    <row r="770" spans="2:2" ht="14.25" hidden="1" customHeight="1" x14ac:dyDescent="0.15">
      <c r="B770" s="23"/>
    </row>
    <row r="771" spans="2:2" ht="14.25" hidden="1" customHeight="1" x14ac:dyDescent="0.15">
      <c r="B771" s="23"/>
    </row>
    <row r="772" spans="2:2" ht="14.25" hidden="1" customHeight="1" x14ac:dyDescent="0.15">
      <c r="B772" s="23"/>
    </row>
    <row r="773" spans="2:2" ht="14.25" hidden="1" customHeight="1" x14ac:dyDescent="0.15">
      <c r="B773" s="23"/>
    </row>
    <row r="774" spans="2:2" ht="14.25" hidden="1" customHeight="1" x14ac:dyDescent="0.15">
      <c r="B774" s="23"/>
    </row>
    <row r="775" spans="2:2" ht="14.25" hidden="1" customHeight="1" x14ac:dyDescent="0.15">
      <c r="B775" s="23"/>
    </row>
    <row r="776" spans="2:2" ht="14.25" hidden="1" customHeight="1" x14ac:dyDescent="0.15">
      <c r="B776" s="23"/>
    </row>
    <row r="777" spans="2:2" ht="14.25" hidden="1" customHeight="1" x14ac:dyDescent="0.15">
      <c r="B777" s="23"/>
    </row>
    <row r="778" spans="2:2" ht="14.25" hidden="1" customHeight="1" x14ac:dyDescent="0.15">
      <c r="B778" s="23"/>
    </row>
    <row r="779" spans="2:2" ht="14.25" hidden="1" customHeight="1" x14ac:dyDescent="0.15">
      <c r="B779" s="23"/>
    </row>
    <row r="780" spans="2:2" ht="14.25" hidden="1" customHeight="1" x14ac:dyDescent="0.15">
      <c r="B780" s="23"/>
    </row>
    <row r="781" spans="2:2" ht="14.25" hidden="1" customHeight="1" x14ac:dyDescent="0.15">
      <c r="B781" s="23"/>
    </row>
    <row r="782" spans="2:2" ht="14.25" hidden="1" customHeight="1" x14ac:dyDescent="0.15">
      <c r="B782" s="23"/>
    </row>
    <row r="783" spans="2:2" ht="14.25" hidden="1" customHeight="1" x14ac:dyDescent="0.15">
      <c r="B783" s="23"/>
    </row>
    <row r="784" spans="2:2" ht="14.25" hidden="1" customHeight="1" x14ac:dyDescent="0.15">
      <c r="B784" s="23"/>
    </row>
    <row r="785" spans="2:2" ht="14.25" hidden="1" customHeight="1" x14ac:dyDescent="0.15">
      <c r="B785" s="23"/>
    </row>
    <row r="786" spans="2:2" ht="14.25" hidden="1" customHeight="1" x14ac:dyDescent="0.15">
      <c r="B786" s="23"/>
    </row>
    <row r="787" spans="2:2" ht="14.25" hidden="1" customHeight="1" x14ac:dyDescent="0.15">
      <c r="B787" s="23"/>
    </row>
    <row r="788" spans="2:2" ht="14.25" hidden="1" customHeight="1" x14ac:dyDescent="0.15">
      <c r="B788" s="23"/>
    </row>
    <row r="789" spans="2:2" ht="14.25" hidden="1" customHeight="1" x14ac:dyDescent="0.15">
      <c r="B789" s="23"/>
    </row>
    <row r="790" spans="2:2" ht="14.25" hidden="1" customHeight="1" x14ac:dyDescent="0.15">
      <c r="B790" s="23"/>
    </row>
    <row r="791" spans="2:2" ht="14.25" hidden="1" customHeight="1" x14ac:dyDescent="0.15">
      <c r="B791" s="23"/>
    </row>
    <row r="792" spans="2:2" ht="14.25" hidden="1" customHeight="1" x14ac:dyDescent="0.15">
      <c r="B792" s="23"/>
    </row>
    <row r="793" spans="2:2" ht="14.25" hidden="1" customHeight="1" x14ac:dyDescent="0.15">
      <c r="B793" s="23"/>
    </row>
    <row r="794" spans="2:2" ht="14.25" hidden="1" customHeight="1" x14ac:dyDescent="0.15">
      <c r="B794" s="23"/>
    </row>
    <row r="795" spans="2:2" ht="14.25" hidden="1" customHeight="1" x14ac:dyDescent="0.15">
      <c r="B795" s="23"/>
    </row>
    <row r="796" spans="2:2" ht="14.25" hidden="1" customHeight="1" x14ac:dyDescent="0.15">
      <c r="B796" s="23"/>
    </row>
    <row r="797" spans="2:2" ht="14.25" hidden="1" customHeight="1" x14ac:dyDescent="0.15">
      <c r="B797" s="23"/>
    </row>
    <row r="798" spans="2:2" ht="14.25" hidden="1" customHeight="1" x14ac:dyDescent="0.15">
      <c r="B798" s="23"/>
    </row>
    <row r="799" spans="2:2" ht="14.25" hidden="1" customHeight="1" x14ac:dyDescent="0.15">
      <c r="B799" s="23"/>
    </row>
    <row r="800" spans="2:2" ht="14.25" hidden="1" customHeight="1" x14ac:dyDescent="0.15">
      <c r="B800" s="23"/>
    </row>
    <row r="801" spans="2:2" ht="14.25" hidden="1" customHeight="1" x14ac:dyDescent="0.15">
      <c r="B801" s="23"/>
    </row>
    <row r="802" spans="2:2" ht="14.25" hidden="1" customHeight="1" x14ac:dyDescent="0.15">
      <c r="B802" s="23"/>
    </row>
    <row r="803" spans="2:2" ht="14.25" hidden="1" customHeight="1" x14ac:dyDescent="0.15">
      <c r="B803" s="23"/>
    </row>
    <row r="804" spans="2:2" ht="14.25" hidden="1" customHeight="1" x14ac:dyDescent="0.15">
      <c r="B804" s="23"/>
    </row>
    <row r="805" spans="2:2" ht="14.25" hidden="1" customHeight="1" x14ac:dyDescent="0.15">
      <c r="B805" s="23"/>
    </row>
    <row r="806" spans="2:2" ht="14.25" hidden="1" customHeight="1" x14ac:dyDescent="0.15">
      <c r="B806" s="23"/>
    </row>
    <row r="807" spans="2:2" ht="14.25" hidden="1" customHeight="1" x14ac:dyDescent="0.15">
      <c r="B807" s="23"/>
    </row>
    <row r="808" spans="2:2" ht="14.25" hidden="1" customHeight="1" x14ac:dyDescent="0.15">
      <c r="B808" s="23"/>
    </row>
    <row r="809" spans="2:2" ht="14.25" hidden="1" customHeight="1" x14ac:dyDescent="0.15">
      <c r="B809" s="23"/>
    </row>
    <row r="810" spans="2:2" ht="14.25" hidden="1" customHeight="1" x14ac:dyDescent="0.15">
      <c r="B810" s="23"/>
    </row>
    <row r="811" spans="2:2" ht="14.25" hidden="1" customHeight="1" x14ac:dyDescent="0.15">
      <c r="B811" s="23"/>
    </row>
    <row r="812" spans="2:2" ht="14.25" hidden="1" customHeight="1" x14ac:dyDescent="0.15">
      <c r="B812" s="23"/>
    </row>
    <row r="813" spans="2:2" ht="14.25" hidden="1" customHeight="1" x14ac:dyDescent="0.15">
      <c r="B813" s="23"/>
    </row>
    <row r="814" spans="2:2" ht="14.25" hidden="1" customHeight="1" x14ac:dyDescent="0.15">
      <c r="B814" s="23"/>
    </row>
    <row r="815" spans="2:2" ht="14.25" hidden="1" customHeight="1" x14ac:dyDescent="0.15">
      <c r="B815" s="23"/>
    </row>
    <row r="816" spans="2:2" ht="14.25" hidden="1" customHeight="1" x14ac:dyDescent="0.15">
      <c r="B816" s="23"/>
    </row>
    <row r="817" spans="2:2" ht="14.25" hidden="1" customHeight="1" x14ac:dyDescent="0.15">
      <c r="B817" s="23"/>
    </row>
    <row r="818" spans="2:2" ht="14.25" hidden="1" customHeight="1" x14ac:dyDescent="0.15">
      <c r="B818" s="23"/>
    </row>
    <row r="819" spans="2:2" ht="14.25" hidden="1" customHeight="1" x14ac:dyDescent="0.15">
      <c r="B819" s="23"/>
    </row>
    <row r="820" spans="2:2" ht="14.25" hidden="1" customHeight="1" x14ac:dyDescent="0.15">
      <c r="B820" s="23"/>
    </row>
    <row r="821" spans="2:2" ht="14.25" hidden="1" customHeight="1" x14ac:dyDescent="0.15">
      <c r="B821" s="23"/>
    </row>
    <row r="822" spans="2:2" ht="14.25" hidden="1" customHeight="1" x14ac:dyDescent="0.15">
      <c r="B822" s="23"/>
    </row>
    <row r="823" spans="2:2" ht="14.25" hidden="1" customHeight="1" x14ac:dyDescent="0.15">
      <c r="B823" s="23"/>
    </row>
    <row r="824" spans="2:2" ht="14.25" hidden="1" customHeight="1" x14ac:dyDescent="0.15">
      <c r="B824" s="23"/>
    </row>
    <row r="825" spans="2:2" ht="14.25" hidden="1" customHeight="1" x14ac:dyDescent="0.15">
      <c r="B825" s="23"/>
    </row>
    <row r="826" spans="2:2" ht="14.25" hidden="1" customHeight="1" x14ac:dyDescent="0.15">
      <c r="B826" s="23"/>
    </row>
    <row r="827" spans="2:2" ht="14.25" hidden="1" customHeight="1" x14ac:dyDescent="0.15">
      <c r="B827" s="23"/>
    </row>
    <row r="828" spans="2:2" ht="14.25" hidden="1" customHeight="1" x14ac:dyDescent="0.15">
      <c r="B828" s="23"/>
    </row>
    <row r="829" spans="2:2" ht="14.25" hidden="1" customHeight="1" x14ac:dyDescent="0.15">
      <c r="B829" s="23"/>
    </row>
    <row r="830" spans="2:2" ht="14.25" hidden="1" customHeight="1" x14ac:dyDescent="0.15">
      <c r="B830" s="23"/>
    </row>
    <row r="831" spans="2:2" ht="14.25" hidden="1" customHeight="1" x14ac:dyDescent="0.15">
      <c r="B831" s="23"/>
    </row>
    <row r="832" spans="2:2" ht="14.25" hidden="1" customHeight="1" x14ac:dyDescent="0.15">
      <c r="B832" s="23"/>
    </row>
    <row r="833" spans="2:2" ht="14.25" hidden="1" customHeight="1" x14ac:dyDescent="0.15">
      <c r="B833" s="23"/>
    </row>
    <row r="834" spans="2:2" ht="14.25" hidden="1" customHeight="1" x14ac:dyDescent="0.15">
      <c r="B834" s="23"/>
    </row>
    <row r="835" spans="2:2" ht="14.25" hidden="1" customHeight="1" x14ac:dyDescent="0.15">
      <c r="B835" s="23"/>
    </row>
    <row r="836" spans="2:2" ht="14.25" hidden="1" customHeight="1" x14ac:dyDescent="0.15">
      <c r="B836" s="23"/>
    </row>
    <row r="837" spans="2:2" ht="14.25" hidden="1" customHeight="1" x14ac:dyDescent="0.15">
      <c r="B837" s="23"/>
    </row>
    <row r="838" spans="2:2" ht="14.25" hidden="1" customHeight="1" x14ac:dyDescent="0.15">
      <c r="B838" s="23"/>
    </row>
    <row r="839" spans="2:2" ht="14.25" hidden="1" customHeight="1" x14ac:dyDescent="0.15">
      <c r="B839" s="23"/>
    </row>
    <row r="840" spans="2:2" ht="14.25" hidden="1" customHeight="1" x14ac:dyDescent="0.15">
      <c r="B840" s="23"/>
    </row>
    <row r="841" spans="2:2" ht="14.25" hidden="1" customHeight="1" x14ac:dyDescent="0.15">
      <c r="B841" s="23"/>
    </row>
    <row r="842" spans="2:2" ht="14.25" hidden="1" customHeight="1" x14ac:dyDescent="0.15">
      <c r="B842" s="23"/>
    </row>
    <row r="843" spans="2:2" ht="14.25" hidden="1" customHeight="1" x14ac:dyDescent="0.15">
      <c r="B843" s="23"/>
    </row>
    <row r="844" spans="2:2" ht="14.25" hidden="1" customHeight="1" x14ac:dyDescent="0.15">
      <c r="B844" s="23"/>
    </row>
    <row r="845" spans="2:2" ht="14.25" hidden="1" customHeight="1" x14ac:dyDescent="0.15">
      <c r="B845" s="23"/>
    </row>
    <row r="846" spans="2:2" ht="14.25" hidden="1" customHeight="1" x14ac:dyDescent="0.15">
      <c r="B846" s="23"/>
    </row>
    <row r="847" spans="2:2" ht="14.25" hidden="1" customHeight="1" x14ac:dyDescent="0.15">
      <c r="B847" s="23"/>
    </row>
    <row r="848" spans="2:2" ht="14.25" hidden="1" customHeight="1" x14ac:dyDescent="0.15">
      <c r="B848" s="23"/>
    </row>
    <row r="849" spans="2:2" ht="14.25" hidden="1" customHeight="1" x14ac:dyDescent="0.15">
      <c r="B849" s="23"/>
    </row>
    <row r="850" spans="2:2" ht="14.25" hidden="1" customHeight="1" x14ac:dyDescent="0.15">
      <c r="B850" s="23"/>
    </row>
    <row r="851" spans="2:2" ht="14.25" hidden="1" customHeight="1" x14ac:dyDescent="0.15">
      <c r="B851" s="23"/>
    </row>
    <row r="852" spans="2:2" ht="14.25" hidden="1" customHeight="1" x14ac:dyDescent="0.15">
      <c r="B852" s="23"/>
    </row>
    <row r="853" spans="2:2" ht="14.25" hidden="1" customHeight="1" x14ac:dyDescent="0.15">
      <c r="B853" s="23"/>
    </row>
    <row r="854" spans="2:2" ht="14.25" hidden="1" customHeight="1" x14ac:dyDescent="0.15">
      <c r="B854" s="23"/>
    </row>
    <row r="855" spans="2:2" ht="14.25" hidden="1" customHeight="1" x14ac:dyDescent="0.15">
      <c r="B855" s="23"/>
    </row>
    <row r="856" spans="2:2" ht="14.25" hidden="1" customHeight="1" x14ac:dyDescent="0.15">
      <c r="B856" s="23"/>
    </row>
    <row r="857" spans="2:2" ht="14.25" hidden="1" customHeight="1" x14ac:dyDescent="0.15">
      <c r="B857" s="23"/>
    </row>
    <row r="858" spans="2:2" ht="14.25" hidden="1" customHeight="1" x14ac:dyDescent="0.15">
      <c r="B858" s="23"/>
    </row>
    <row r="859" spans="2:2" ht="14.25" hidden="1" customHeight="1" x14ac:dyDescent="0.15">
      <c r="B859" s="23"/>
    </row>
    <row r="860" spans="2:2" ht="14.25" hidden="1" customHeight="1" x14ac:dyDescent="0.15">
      <c r="B860" s="23"/>
    </row>
    <row r="861" spans="2:2" ht="14.25" hidden="1" customHeight="1" x14ac:dyDescent="0.15">
      <c r="B861" s="23"/>
    </row>
    <row r="862" spans="2:2" ht="14.25" hidden="1" customHeight="1" x14ac:dyDescent="0.15">
      <c r="B862" s="23"/>
    </row>
    <row r="863" spans="2:2" ht="14.25" hidden="1" customHeight="1" x14ac:dyDescent="0.15">
      <c r="B863" s="23"/>
    </row>
    <row r="864" spans="2:2" ht="14.25" hidden="1" customHeight="1" x14ac:dyDescent="0.15">
      <c r="B864" s="23"/>
    </row>
    <row r="865" spans="2:2" ht="14.25" hidden="1" customHeight="1" x14ac:dyDescent="0.15">
      <c r="B865" s="23"/>
    </row>
    <row r="866" spans="2:2" ht="14.25" hidden="1" customHeight="1" x14ac:dyDescent="0.15">
      <c r="B866" s="23"/>
    </row>
    <row r="867" spans="2:2" ht="14.25" hidden="1" customHeight="1" x14ac:dyDescent="0.15">
      <c r="B867" s="23"/>
    </row>
    <row r="868" spans="2:2" ht="14.25" hidden="1" customHeight="1" x14ac:dyDescent="0.15">
      <c r="B868" s="23"/>
    </row>
    <row r="869" spans="2:2" ht="14.25" hidden="1" customHeight="1" x14ac:dyDescent="0.15">
      <c r="B869" s="23"/>
    </row>
    <row r="870" spans="2:2" ht="14.25" hidden="1" customHeight="1" x14ac:dyDescent="0.15">
      <c r="B870" s="23"/>
    </row>
    <row r="871" spans="2:2" ht="14.25" hidden="1" customHeight="1" x14ac:dyDescent="0.15">
      <c r="B871" s="23"/>
    </row>
    <row r="872" spans="2:2" ht="14.25" hidden="1" customHeight="1" x14ac:dyDescent="0.15">
      <c r="B872" s="23"/>
    </row>
    <row r="873" spans="2:2" ht="14.25" hidden="1" customHeight="1" x14ac:dyDescent="0.15">
      <c r="B873" s="23"/>
    </row>
    <row r="874" spans="2:2" ht="14.25" hidden="1" customHeight="1" x14ac:dyDescent="0.15">
      <c r="B874" s="23"/>
    </row>
    <row r="875" spans="2:2" ht="14.25" hidden="1" customHeight="1" x14ac:dyDescent="0.15">
      <c r="B875" s="23"/>
    </row>
    <row r="876" spans="2:2" ht="14.25" hidden="1" customHeight="1" x14ac:dyDescent="0.15">
      <c r="B876" s="23"/>
    </row>
    <row r="877" spans="2:2" ht="14.25" hidden="1" customHeight="1" x14ac:dyDescent="0.15">
      <c r="B877" s="23"/>
    </row>
    <row r="878" spans="2:2" ht="14.25" hidden="1" customHeight="1" x14ac:dyDescent="0.15">
      <c r="B878" s="23"/>
    </row>
    <row r="879" spans="2:2" ht="14.25" hidden="1" customHeight="1" x14ac:dyDescent="0.15">
      <c r="B879" s="23"/>
    </row>
    <row r="880" spans="2:2" ht="14.25" hidden="1" customHeight="1" x14ac:dyDescent="0.15">
      <c r="B880" s="23"/>
    </row>
    <row r="881" spans="2:2" ht="14.25" hidden="1" customHeight="1" x14ac:dyDescent="0.15">
      <c r="B881" s="23"/>
    </row>
    <row r="882" spans="2:2" ht="14.25" hidden="1" customHeight="1" x14ac:dyDescent="0.15">
      <c r="B882" s="23"/>
    </row>
    <row r="883" spans="2:2" ht="14.25" hidden="1" customHeight="1" x14ac:dyDescent="0.15">
      <c r="B883" s="23"/>
    </row>
    <row r="884" spans="2:2" ht="14.25" hidden="1" customHeight="1" x14ac:dyDescent="0.15">
      <c r="B884" s="23"/>
    </row>
    <row r="885" spans="2:2" ht="14.25" hidden="1" customHeight="1" x14ac:dyDescent="0.15">
      <c r="B885" s="23"/>
    </row>
    <row r="886" spans="2:2" ht="14.25" hidden="1" customHeight="1" x14ac:dyDescent="0.15">
      <c r="B886" s="23"/>
    </row>
    <row r="887" spans="2:2" ht="14.25" hidden="1" customHeight="1" x14ac:dyDescent="0.15">
      <c r="B887" s="23"/>
    </row>
    <row r="888" spans="2:2" ht="14.25" hidden="1" customHeight="1" x14ac:dyDescent="0.15">
      <c r="B888" s="23"/>
    </row>
    <row r="889" spans="2:2" ht="14.25" hidden="1" customHeight="1" x14ac:dyDescent="0.15">
      <c r="B889" s="23"/>
    </row>
    <row r="890" spans="2:2" ht="14.25" hidden="1" customHeight="1" x14ac:dyDescent="0.15">
      <c r="B890" s="23"/>
    </row>
    <row r="891" spans="2:2" ht="14.25" hidden="1" customHeight="1" x14ac:dyDescent="0.15">
      <c r="B891" s="23"/>
    </row>
    <row r="892" spans="2:2" ht="14.25" hidden="1" customHeight="1" x14ac:dyDescent="0.15">
      <c r="B892" s="23"/>
    </row>
    <row r="893" spans="2:2" ht="14.25" hidden="1" customHeight="1" x14ac:dyDescent="0.15">
      <c r="B893" s="23"/>
    </row>
    <row r="894" spans="2:2" ht="14.25" hidden="1" customHeight="1" x14ac:dyDescent="0.15">
      <c r="B894" s="23"/>
    </row>
    <row r="895" spans="2:2" ht="14.25" hidden="1" customHeight="1" x14ac:dyDescent="0.15">
      <c r="B895" s="23"/>
    </row>
    <row r="896" spans="2:2" ht="14.25" hidden="1" customHeight="1" x14ac:dyDescent="0.15">
      <c r="B896" s="23"/>
    </row>
    <row r="897" spans="2:2" ht="14.25" hidden="1" customHeight="1" x14ac:dyDescent="0.15">
      <c r="B897" s="23"/>
    </row>
    <row r="898" spans="2:2" ht="14.25" hidden="1" customHeight="1" x14ac:dyDescent="0.15">
      <c r="B898" s="23"/>
    </row>
    <row r="899" spans="2:2" ht="14.25" hidden="1" customHeight="1" x14ac:dyDescent="0.15">
      <c r="B899" s="23"/>
    </row>
    <row r="900" spans="2:2" ht="14.25" hidden="1" customHeight="1" x14ac:dyDescent="0.15">
      <c r="B900" s="23"/>
    </row>
    <row r="901" spans="2:2" ht="14.25" hidden="1" customHeight="1" x14ac:dyDescent="0.15">
      <c r="B901" s="23"/>
    </row>
    <row r="902" spans="2:2" ht="14.25" hidden="1" customHeight="1" x14ac:dyDescent="0.15">
      <c r="B902" s="23"/>
    </row>
    <row r="903" spans="2:2" ht="14.25" hidden="1" customHeight="1" x14ac:dyDescent="0.15">
      <c r="B903" s="23"/>
    </row>
    <row r="904" spans="2:2" ht="14.25" hidden="1" customHeight="1" x14ac:dyDescent="0.15">
      <c r="B904" s="23"/>
    </row>
    <row r="905" spans="2:2" ht="14.25" hidden="1" customHeight="1" x14ac:dyDescent="0.15">
      <c r="B905" s="23"/>
    </row>
    <row r="906" spans="2:2" ht="14.25" hidden="1" customHeight="1" x14ac:dyDescent="0.15">
      <c r="B906" s="23"/>
    </row>
    <row r="907" spans="2:2" ht="14.25" hidden="1" customHeight="1" x14ac:dyDescent="0.15">
      <c r="B907" s="23"/>
    </row>
    <row r="908" spans="2:2" ht="14.25" hidden="1" customHeight="1" x14ac:dyDescent="0.15">
      <c r="B908" s="23"/>
    </row>
    <row r="909" spans="2:2" ht="14.25" hidden="1" customHeight="1" x14ac:dyDescent="0.15">
      <c r="B909" s="23"/>
    </row>
    <row r="910" spans="2:2" ht="14.25" hidden="1" customHeight="1" x14ac:dyDescent="0.15">
      <c r="B910" s="23"/>
    </row>
    <row r="911" spans="2:2" ht="14.25" hidden="1" customHeight="1" x14ac:dyDescent="0.15">
      <c r="B911" s="23"/>
    </row>
    <row r="912" spans="2:2" ht="14.25" hidden="1" customHeight="1" x14ac:dyDescent="0.15">
      <c r="B912" s="23"/>
    </row>
    <row r="913" spans="2:2" ht="14.25" hidden="1" customHeight="1" x14ac:dyDescent="0.15">
      <c r="B913" s="23"/>
    </row>
    <row r="914" spans="2:2" ht="14.25" hidden="1" customHeight="1" x14ac:dyDescent="0.15">
      <c r="B914" s="23"/>
    </row>
    <row r="915" spans="2:2" ht="14.25" hidden="1" customHeight="1" x14ac:dyDescent="0.15">
      <c r="B915" s="23"/>
    </row>
    <row r="916" spans="2:2" ht="14.25" hidden="1" customHeight="1" x14ac:dyDescent="0.15">
      <c r="B916" s="23"/>
    </row>
    <row r="917" spans="2:2" ht="14.25" hidden="1" customHeight="1" x14ac:dyDescent="0.15">
      <c r="B917" s="23"/>
    </row>
    <row r="918" spans="2:2" ht="14.25" hidden="1" customHeight="1" x14ac:dyDescent="0.15">
      <c r="B918" s="23"/>
    </row>
    <row r="919" spans="2:2" ht="14.25" hidden="1" customHeight="1" x14ac:dyDescent="0.15">
      <c r="B919" s="23"/>
    </row>
    <row r="920" spans="2:2" ht="14.25" hidden="1" customHeight="1" x14ac:dyDescent="0.15">
      <c r="B920" s="23"/>
    </row>
    <row r="921" spans="2:2" ht="14.25" hidden="1" customHeight="1" x14ac:dyDescent="0.15">
      <c r="B921" s="23"/>
    </row>
    <row r="922" spans="2:2" ht="14.25" hidden="1" customHeight="1" x14ac:dyDescent="0.15">
      <c r="B922" s="23"/>
    </row>
    <row r="923" spans="2:2" ht="14.25" hidden="1" customHeight="1" x14ac:dyDescent="0.15">
      <c r="B923" s="23"/>
    </row>
    <row r="924" spans="2:2" ht="14.25" hidden="1" customHeight="1" x14ac:dyDescent="0.15">
      <c r="B924" s="23"/>
    </row>
    <row r="925" spans="2:2" ht="14.25" hidden="1" customHeight="1" x14ac:dyDescent="0.15">
      <c r="B925" s="23"/>
    </row>
    <row r="926" spans="2:2" ht="14.25" hidden="1" customHeight="1" x14ac:dyDescent="0.15">
      <c r="B926" s="23"/>
    </row>
    <row r="927" spans="2:2" ht="14.25" hidden="1" customHeight="1" x14ac:dyDescent="0.15">
      <c r="B927" s="23"/>
    </row>
    <row r="928" spans="2:2" ht="14.25" hidden="1" customHeight="1" x14ac:dyDescent="0.15">
      <c r="B928" s="23"/>
    </row>
    <row r="929" spans="2:2" ht="14.25" hidden="1" customHeight="1" x14ac:dyDescent="0.15">
      <c r="B929" s="23"/>
    </row>
    <row r="930" spans="2:2" ht="14.25" hidden="1" customHeight="1" x14ac:dyDescent="0.15">
      <c r="B930" s="23"/>
    </row>
    <row r="931" spans="2:2" ht="14.25" hidden="1" customHeight="1" x14ac:dyDescent="0.15">
      <c r="B931" s="23"/>
    </row>
    <row r="932" spans="2:2" ht="14.25" hidden="1" customHeight="1" x14ac:dyDescent="0.15">
      <c r="B932" s="23"/>
    </row>
    <row r="933" spans="2:2" ht="14.25" hidden="1" customHeight="1" x14ac:dyDescent="0.15">
      <c r="B933" s="23"/>
    </row>
    <row r="934" spans="2:2" ht="14.25" hidden="1" customHeight="1" x14ac:dyDescent="0.15">
      <c r="B934" s="23"/>
    </row>
    <row r="935" spans="2:2" ht="14.25" hidden="1" customHeight="1" x14ac:dyDescent="0.15">
      <c r="B935" s="23"/>
    </row>
    <row r="936" spans="2:2" ht="14.25" hidden="1" customHeight="1" x14ac:dyDescent="0.15">
      <c r="B936" s="23"/>
    </row>
    <row r="937" spans="2:2" ht="14.25" hidden="1" customHeight="1" x14ac:dyDescent="0.15">
      <c r="B937" s="23"/>
    </row>
    <row r="938" spans="2:2" ht="14.25" hidden="1" customHeight="1" x14ac:dyDescent="0.15">
      <c r="B938" s="23"/>
    </row>
    <row r="939" spans="2:2" ht="14.25" hidden="1" customHeight="1" x14ac:dyDescent="0.15">
      <c r="B939" s="23"/>
    </row>
    <row r="940" spans="2:2" ht="14.25" hidden="1" customHeight="1" x14ac:dyDescent="0.15">
      <c r="B940" s="23"/>
    </row>
    <row r="941" spans="2:2" ht="14.25" hidden="1" customHeight="1" x14ac:dyDescent="0.15">
      <c r="B941" s="23"/>
    </row>
    <row r="942" spans="2:2" ht="14.25" hidden="1" customHeight="1" x14ac:dyDescent="0.15">
      <c r="B942" s="23"/>
    </row>
    <row r="943" spans="2:2" ht="14.25" hidden="1" customHeight="1" x14ac:dyDescent="0.15">
      <c r="B943" s="23"/>
    </row>
    <row r="944" spans="2:2" ht="14.25" hidden="1" customHeight="1" x14ac:dyDescent="0.15">
      <c r="B944" s="23"/>
    </row>
    <row r="945" spans="2:2" ht="14.25" hidden="1" customHeight="1" x14ac:dyDescent="0.15">
      <c r="B945" s="23"/>
    </row>
    <row r="946" spans="2:2" ht="14.25" hidden="1" customHeight="1" x14ac:dyDescent="0.15">
      <c r="B946" s="23"/>
    </row>
    <row r="947" spans="2:2" ht="14.25" hidden="1" customHeight="1" x14ac:dyDescent="0.15">
      <c r="B947" s="23"/>
    </row>
    <row r="948" spans="2:2" ht="14.25" hidden="1" customHeight="1" x14ac:dyDescent="0.15">
      <c r="B948" s="23"/>
    </row>
    <row r="949" spans="2:2" ht="14.25" hidden="1" customHeight="1" x14ac:dyDescent="0.15">
      <c r="B949" s="23"/>
    </row>
    <row r="950" spans="2:2" ht="14.25" hidden="1" customHeight="1" x14ac:dyDescent="0.15">
      <c r="B950" s="23"/>
    </row>
    <row r="951" spans="2:2" ht="14.25" hidden="1" customHeight="1" x14ac:dyDescent="0.15">
      <c r="B951" s="23"/>
    </row>
    <row r="952" spans="2:2" ht="14.25" hidden="1" customHeight="1" x14ac:dyDescent="0.15">
      <c r="B952" s="23"/>
    </row>
    <row r="953" spans="2:2" ht="14.25" hidden="1" customHeight="1" x14ac:dyDescent="0.15">
      <c r="B953" s="23"/>
    </row>
    <row r="954" spans="2:2" ht="14.25" hidden="1" customHeight="1" x14ac:dyDescent="0.15">
      <c r="B954" s="23"/>
    </row>
    <row r="955" spans="2:2" ht="14.25" hidden="1" customHeight="1" x14ac:dyDescent="0.15">
      <c r="B955" s="23"/>
    </row>
    <row r="956" spans="2:2" ht="14.25" hidden="1" customHeight="1" x14ac:dyDescent="0.15">
      <c r="B956" s="23"/>
    </row>
    <row r="957" spans="2:2" ht="14.25" hidden="1" customHeight="1" x14ac:dyDescent="0.15">
      <c r="B957" s="23"/>
    </row>
    <row r="958" spans="2:2" ht="14.25" hidden="1" customHeight="1" x14ac:dyDescent="0.15">
      <c r="B958" s="23"/>
    </row>
    <row r="959" spans="2:2" ht="14.25" hidden="1" customHeight="1" x14ac:dyDescent="0.15">
      <c r="B959" s="23"/>
    </row>
    <row r="960" spans="2:2" ht="14.25" hidden="1" customHeight="1" x14ac:dyDescent="0.15">
      <c r="B960" s="23"/>
    </row>
    <row r="961" spans="2:2" ht="14.25" hidden="1" customHeight="1" x14ac:dyDescent="0.15">
      <c r="B961" s="23"/>
    </row>
    <row r="962" spans="2:2" ht="14.25" hidden="1" customHeight="1" x14ac:dyDescent="0.15">
      <c r="B962" s="23"/>
    </row>
    <row r="963" spans="2:2" ht="14.25" hidden="1" customHeight="1" x14ac:dyDescent="0.15">
      <c r="B963" s="23"/>
    </row>
    <row r="964" spans="2:2" ht="14.25" hidden="1" customHeight="1" x14ac:dyDescent="0.15">
      <c r="B964" s="23"/>
    </row>
    <row r="965" spans="2:2" ht="14.25" hidden="1" customHeight="1" x14ac:dyDescent="0.15">
      <c r="B965" s="23"/>
    </row>
    <row r="966" spans="2:2" ht="14.25" hidden="1" customHeight="1" x14ac:dyDescent="0.15">
      <c r="B966" s="23"/>
    </row>
    <row r="967" spans="2:2" ht="14.25" hidden="1" customHeight="1" x14ac:dyDescent="0.15">
      <c r="B967" s="23"/>
    </row>
    <row r="968" spans="2:2" ht="14.25" hidden="1" customHeight="1" x14ac:dyDescent="0.15">
      <c r="B968" s="23"/>
    </row>
    <row r="969" spans="2:2" ht="14.25" hidden="1" customHeight="1" x14ac:dyDescent="0.15">
      <c r="B969" s="23"/>
    </row>
    <row r="970" spans="2:2" ht="14.25" hidden="1" customHeight="1" x14ac:dyDescent="0.15">
      <c r="B970" s="23"/>
    </row>
    <row r="971" spans="2:2" ht="14.25" hidden="1" customHeight="1" x14ac:dyDescent="0.15">
      <c r="B971" s="23"/>
    </row>
    <row r="972" spans="2:2" ht="14.25" hidden="1" customHeight="1" x14ac:dyDescent="0.15">
      <c r="B972" s="23"/>
    </row>
    <row r="973" spans="2:2" ht="14.25" hidden="1" customHeight="1" x14ac:dyDescent="0.15">
      <c r="B973" s="23"/>
    </row>
    <row r="974" spans="2:2" ht="14.25" hidden="1" customHeight="1" x14ac:dyDescent="0.15">
      <c r="B974" s="23"/>
    </row>
    <row r="975" spans="2:2" ht="14.25" hidden="1" customHeight="1" x14ac:dyDescent="0.15">
      <c r="B975" s="23"/>
    </row>
    <row r="976" spans="2:2" ht="14.25" hidden="1" customHeight="1" x14ac:dyDescent="0.15">
      <c r="B976" s="23"/>
    </row>
    <row r="977" spans="2:2" ht="14.25" hidden="1" customHeight="1" x14ac:dyDescent="0.15">
      <c r="B977" s="23"/>
    </row>
    <row r="978" spans="2:2" ht="14.25" hidden="1" customHeight="1" x14ac:dyDescent="0.15">
      <c r="B978" s="23"/>
    </row>
    <row r="979" spans="2:2" ht="14.25" hidden="1" customHeight="1" x14ac:dyDescent="0.15">
      <c r="B979" s="23"/>
    </row>
    <row r="980" spans="2:2" ht="14.25" hidden="1" customHeight="1" x14ac:dyDescent="0.15">
      <c r="B980" s="23"/>
    </row>
    <row r="981" spans="2:2" ht="14.25" hidden="1" customHeight="1" x14ac:dyDescent="0.15">
      <c r="B981" s="23"/>
    </row>
    <row r="982" spans="2:2" ht="14.25" hidden="1" customHeight="1" x14ac:dyDescent="0.15">
      <c r="B982" s="23"/>
    </row>
    <row r="983" spans="2:2" ht="14.25" hidden="1" customHeight="1" x14ac:dyDescent="0.15">
      <c r="B983" s="23"/>
    </row>
    <row r="984" spans="2:2" ht="14.25" hidden="1" customHeight="1" x14ac:dyDescent="0.15">
      <c r="B984" s="23"/>
    </row>
    <row r="985" spans="2:2" ht="14.25" hidden="1" customHeight="1" x14ac:dyDescent="0.15">
      <c r="B985" s="23"/>
    </row>
    <row r="986" spans="2:2" ht="14.25" hidden="1" customHeight="1" x14ac:dyDescent="0.15">
      <c r="B986" s="23"/>
    </row>
    <row r="987" spans="2:2" ht="14.25" hidden="1" customHeight="1" x14ac:dyDescent="0.15">
      <c r="B987" s="23"/>
    </row>
    <row r="988" spans="2:2" ht="14.25" hidden="1" customHeight="1" x14ac:dyDescent="0.15">
      <c r="B988" s="23"/>
    </row>
    <row r="989" spans="2:2" ht="14.25" hidden="1" customHeight="1" x14ac:dyDescent="0.15">
      <c r="B989" s="23"/>
    </row>
    <row r="990" spans="2:2" ht="14.25" hidden="1" customHeight="1" x14ac:dyDescent="0.15">
      <c r="B990" s="23"/>
    </row>
    <row r="991" spans="2:2" ht="14.25" hidden="1" customHeight="1" x14ac:dyDescent="0.15">
      <c r="B991" s="23"/>
    </row>
    <row r="992" spans="2:2" ht="14.25" hidden="1" customHeight="1" x14ac:dyDescent="0.15">
      <c r="B992" s="23"/>
    </row>
    <row r="993" spans="2:2" ht="14.25" hidden="1" customHeight="1" x14ac:dyDescent="0.15">
      <c r="B993" s="23"/>
    </row>
    <row r="994" spans="2:2" ht="14.25" hidden="1" customHeight="1" x14ac:dyDescent="0.15">
      <c r="B994" s="23"/>
    </row>
    <row r="995" spans="2:2" ht="14.25" hidden="1" customHeight="1" x14ac:dyDescent="0.15">
      <c r="B995" s="23"/>
    </row>
    <row r="996" spans="2:2" ht="14.25" hidden="1" customHeight="1" x14ac:dyDescent="0.15">
      <c r="B996" s="23"/>
    </row>
    <row r="997" spans="2:2" ht="14.25" hidden="1" customHeight="1" x14ac:dyDescent="0.15">
      <c r="B997" s="23"/>
    </row>
    <row r="998" spans="2:2" ht="14.25" hidden="1" customHeight="1" x14ac:dyDescent="0.15">
      <c r="B998" s="23"/>
    </row>
    <row r="999" spans="2:2" ht="14.25" hidden="1" customHeight="1" x14ac:dyDescent="0.15">
      <c r="B999" s="23"/>
    </row>
    <row r="1000" spans="2:2" ht="14.25" hidden="1" customHeight="1" x14ac:dyDescent="0.15">
      <c r="B1000" s="23"/>
    </row>
    <row r="1001" spans="2:2" ht="14.25" hidden="1" customHeight="1" x14ac:dyDescent="0.15">
      <c r="B1001" s="23"/>
    </row>
    <row r="1002" spans="2:2" ht="14.25" hidden="1" customHeight="1" x14ac:dyDescent="0.15">
      <c r="B1002" s="23"/>
    </row>
    <row r="1003" spans="2:2" ht="14.25" hidden="1" customHeight="1" x14ac:dyDescent="0.15">
      <c r="B1003" s="23"/>
    </row>
    <row r="1004" spans="2:2" ht="14.25" hidden="1" customHeight="1" x14ac:dyDescent="0.15">
      <c r="B1004" s="23"/>
    </row>
    <row r="1005" spans="2:2" ht="14.25" hidden="1" customHeight="1" x14ac:dyDescent="0.15">
      <c r="B1005" s="23"/>
    </row>
    <row r="1006" spans="2:2" ht="14.25" hidden="1" customHeight="1" x14ac:dyDescent="0.15">
      <c r="B1006" s="23"/>
    </row>
    <row r="1007" spans="2:2" ht="14.25" hidden="1" customHeight="1" x14ac:dyDescent="0.15">
      <c r="B1007" s="23"/>
    </row>
    <row r="1008" spans="2:2" ht="14.25" hidden="1" customHeight="1" x14ac:dyDescent="0.15">
      <c r="B1008" s="23"/>
    </row>
    <row r="1009" spans="2:2" ht="14.25" hidden="1" customHeight="1" x14ac:dyDescent="0.15">
      <c r="B1009" s="23"/>
    </row>
    <row r="1010" spans="2:2" ht="14.25" hidden="1" customHeight="1" x14ac:dyDescent="0.15">
      <c r="B1010" s="23"/>
    </row>
    <row r="1011" spans="2:2" ht="14.25" hidden="1" customHeight="1" x14ac:dyDescent="0.15">
      <c r="B1011" s="23"/>
    </row>
    <row r="1012" spans="2:2" ht="14.25" hidden="1" customHeight="1" x14ac:dyDescent="0.15">
      <c r="B1012" s="23"/>
    </row>
    <row r="1013" spans="2:2" ht="14.25" hidden="1" customHeight="1" x14ac:dyDescent="0.15">
      <c r="B1013" s="23"/>
    </row>
    <row r="1014" spans="2:2" ht="14.25" hidden="1" customHeight="1" x14ac:dyDescent="0.15">
      <c r="B1014" s="23"/>
    </row>
    <row r="1015" spans="2:2" ht="14.25" hidden="1" customHeight="1" x14ac:dyDescent="0.15">
      <c r="B1015" s="23"/>
    </row>
    <row r="1016" spans="2:2" ht="14.25" hidden="1" customHeight="1" x14ac:dyDescent="0.15">
      <c r="B1016" s="23"/>
    </row>
    <row r="1017" spans="2:2" ht="14.25" hidden="1" customHeight="1" x14ac:dyDescent="0.15">
      <c r="B1017" s="23"/>
    </row>
    <row r="1018" spans="2:2" ht="14.25" hidden="1" customHeight="1" x14ac:dyDescent="0.15">
      <c r="B1018" s="23"/>
    </row>
    <row r="1019" spans="2:2" ht="14.25" hidden="1" customHeight="1" x14ac:dyDescent="0.15">
      <c r="B1019" s="23"/>
    </row>
  </sheetData>
  <hyperlinks>
    <hyperlink ref="A6" location="'Table of Contents'!A1" display="Table of contents" xr:uid="{00000000-0004-0000-0B00-000000000000}"/>
  </hyperlinks>
  <pageMargins left="0.7" right="0.7" top="0.75" bottom="0.75" header="0" footer="0"/>
  <pageSetup paperSize="9"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499984740745262"/>
  </sheetPr>
  <dimension ref="A1:R1004"/>
  <sheetViews>
    <sheetView showGridLines="0" zoomScale="87" zoomScaleNormal="87" workbookViewId="0">
      <pane ySplit="5" topLeftCell="A6" activePane="bottomLeft" state="frozen"/>
      <selection pane="bottomLeft" activeCell="Q1" sqref="Q1"/>
    </sheetView>
  </sheetViews>
  <sheetFormatPr baseColWidth="10" defaultColWidth="0" defaultRowHeight="0" customHeight="1" zeroHeight="1" x14ac:dyDescent="0.15"/>
  <cols>
    <col min="1" max="1" width="1.83203125" style="3" customWidth="1"/>
    <col min="2" max="2" width="41.6640625" style="3" bestFit="1" customWidth="1"/>
    <col min="3" max="3" width="14.5" style="3" customWidth="1"/>
    <col min="4" max="15" width="14.5" style="3" bestFit="1" customWidth="1"/>
    <col min="16" max="16" width="19.83203125" style="3" customWidth="1"/>
    <col min="17" max="17" width="3.5" style="3" customWidth="1"/>
    <col min="18" max="18" width="0" style="3" hidden="1" customWidth="1"/>
    <col min="19" max="16384" width="3.5" style="3" hidden="1"/>
  </cols>
  <sheetData>
    <row r="1" spans="1:17" s="118" customFormat="1" ht="33" customHeight="1" x14ac:dyDescent="0.15">
      <c r="A1" s="835" t="str">
        <f>+Input!F11</f>
        <v>Can Pere Rei</v>
      </c>
      <c r="B1" s="836"/>
      <c r="C1" s="836"/>
      <c r="D1" s="836"/>
      <c r="E1" s="836"/>
      <c r="F1" s="836"/>
      <c r="G1" s="836"/>
      <c r="H1" s="836"/>
      <c r="I1" s="836"/>
      <c r="J1" s="836"/>
      <c r="K1" s="836"/>
      <c r="L1" s="836"/>
      <c r="M1" s="836"/>
      <c r="N1" s="836"/>
      <c r="O1" s="836"/>
      <c r="P1" s="836"/>
      <c r="Q1" s="836"/>
    </row>
    <row r="2" spans="1:17" s="118" customFormat="1" ht="19.5" customHeight="1" x14ac:dyDescent="0.15">
      <c r="A2" s="837" t="s">
        <v>331</v>
      </c>
      <c r="B2" s="838"/>
      <c r="C2" s="838"/>
      <c r="D2" s="838"/>
      <c r="E2" s="838"/>
      <c r="F2" s="838"/>
      <c r="G2" s="838"/>
      <c r="H2" s="838"/>
      <c r="I2" s="838"/>
      <c r="J2" s="838"/>
      <c r="K2" s="838"/>
      <c r="L2" s="838"/>
      <c r="M2" s="838"/>
      <c r="N2" s="838"/>
      <c r="O2" s="838"/>
      <c r="P2" s="838"/>
      <c r="Q2" s="838"/>
    </row>
    <row r="3" spans="1:17" ht="27.75" customHeight="1" x14ac:dyDescent="0.15">
      <c r="A3" s="7" t="s">
        <v>1</v>
      </c>
    </row>
    <row r="4" spans="1:17" ht="27.75" customHeight="1" x14ac:dyDescent="0.15">
      <c r="A4" s="7"/>
      <c r="B4" s="80" t="s">
        <v>174</v>
      </c>
      <c r="C4" s="179">
        <v>2027</v>
      </c>
    </row>
    <row r="5" spans="1:17" ht="18" customHeight="1" x14ac:dyDescent="0.15">
      <c r="P5" s="718"/>
    </row>
    <row r="6" spans="1:17" ht="14.25" customHeight="1" x14ac:dyDescent="0.15">
      <c r="A6" s="149"/>
      <c r="I6" s="149"/>
      <c r="J6" s="149"/>
      <c r="K6" s="149"/>
      <c r="L6" s="149"/>
      <c r="M6" s="149"/>
      <c r="N6" s="149"/>
      <c r="O6" s="149"/>
      <c r="P6" s="149"/>
    </row>
    <row r="7" spans="1:17" ht="14" x14ac:dyDescent="0.15">
      <c r="B7" s="790" t="str">
        <f>+"Profit &amp; Losses "&amp;"("&amp;C4&amp;")"</f>
        <v>Profit &amp; Losses (2027)</v>
      </c>
      <c r="C7" s="790"/>
      <c r="D7" s="796">
        <f>+EOMONTH(DATE(C4,MONTH(FirstFiscalMonth),1 ),0)</f>
        <v>46418</v>
      </c>
      <c r="E7" s="796">
        <f t="shared" ref="E7:O7" si="0">+EOMONTH(D7,1)</f>
        <v>46446</v>
      </c>
      <c r="F7" s="796">
        <f t="shared" si="0"/>
        <v>46477</v>
      </c>
      <c r="G7" s="796">
        <f t="shared" si="0"/>
        <v>46507</v>
      </c>
      <c r="H7" s="796">
        <f t="shared" si="0"/>
        <v>46538</v>
      </c>
      <c r="I7" s="796">
        <f t="shared" si="0"/>
        <v>46568</v>
      </c>
      <c r="J7" s="796">
        <f t="shared" si="0"/>
        <v>46599</v>
      </c>
      <c r="K7" s="796">
        <f t="shared" si="0"/>
        <v>46630</v>
      </c>
      <c r="L7" s="796">
        <f t="shared" si="0"/>
        <v>46660</v>
      </c>
      <c r="M7" s="796">
        <f t="shared" si="0"/>
        <v>46691</v>
      </c>
      <c r="N7" s="796">
        <f t="shared" si="0"/>
        <v>46721</v>
      </c>
      <c r="O7" s="796">
        <f t="shared" si="0"/>
        <v>46752</v>
      </c>
      <c r="P7" s="790" t="s">
        <v>17</v>
      </c>
    </row>
    <row r="8" spans="1:17" ht="14" x14ac:dyDescent="0.15">
      <c r="A8" s="11"/>
      <c r="B8" s="486" t="s">
        <v>289</v>
      </c>
      <c r="C8" s="798" t="str">
        <f>"["&amp;currency&amp;"]"</f>
        <v>[EUR]</v>
      </c>
      <c r="D8" s="797">
        <f ca="1">+SUMIFS('Mo- FS'!23:23,'Mo- FS'!$4:$4,'12M FS Summary'!D$7)</f>
        <v>0</v>
      </c>
      <c r="E8" s="797">
        <f ca="1">+SUMIFS('Mo- FS'!23:23,'Mo- FS'!$4:$4,'12M FS Summary'!E$7)</f>
        <v>0</v>
      </c>
      <c r="F8" s="797">
        <f ca="1">+SUMIFS('Mo- FS'!23:23,'Mo- FS'!$4:$4,'12M FS Summary'!F$7)</f>
        <v>178160.87542868347</v>
      </c>
      <c r="G8" s="797">
        <f ca="1">+SUMIFS('Mo- FS'!23:23,'Mo- FS'!$4:$4,'12M FS Summary'!G$7)</f>
        <v>204888.46847699457</v>
      </c>
      <c r="H8" s="797">
        <f ca="1">+SUMIFS('Mo- FS'!23:23,'Mo- FS'!$4:$4,'12M FS Summary'!H$7)</f>
        <v>224189.91124684905</v>
      </c>
      <c r="I8" s="797">
        <f ca="1">+SUMIFS('Mo- FS'!23:23,'Mo- FS'!$4:$4,'12M FS Summary'!I$7)</f>
        <v>236791.82702129459</v>
      </c>
      <c r="J8" s="797">
        <f ca="1">+SUMIFS('Mo- FS'!23:23,'Mo- FS'!$4:$4,'12M FS Summary'!J$7)</f>
        <v>309826.54339281667</v>
      </c>
      <c r="K8" s="797">
        <f ca="1">+SUMIFS('Mo- FS'!23:23,'Mo- FS'!$4:$4,'12M FS Summary'!K$7)</f>
        <v>310540.35706020362</v>
      </c>
      <c r="L8" s="797">
        <f ca="1">+SUMIFS('Mo- FS'!23:23,'Mo- FS'!$4:$4,'12M FS Summary'!L$7)</f>
        <v>259235.72306139933</v>
      </c>
      <c r="M8" s="797">
        <f ca="1">+SUMIFS('Mo- FS'!23:23,'Mo- FS'!$4:$4,'12M FS Summary'!M$7)</f>
        <v>218941.29756086488</v>
      </c>
      <c r="N8" s="797">
        <f ca="1">+SUMIFS('Mo- FS'!23:23,'Mo- FS'!$4:$4,'12M FS Summary'!N$7)</f>
        <v>170913.41537928759</v>
      </c>
      <c r="O8" s="797">
        <f ca="1">+SUMIFS('Mo- FS'!23:23,'Mo- FS'!$4:$4,'12M FS Summary'!O$7)</f>
        <v>0</v>
      </c>
      <c r="P8" s="797">
        <f ca="1">+SUM(D8:O8)</f>
        <v>2113488.4186283937</v>
      </c>
    </row>
    <row r="9" spans="1:17" ht="14" x14ac:dyDescent="0.15">
      <c r="A9" s="11"/>
      <c r="B9" s="486" t="str">
        <f>+Summary!A9</f>
        <v>Cost of Revenue</v>
      </c>
      <c r="C9" s="803" t="str">
        <f>"["&amp;currency&amp;"]"</f>
        <v>[EUR]</v>
      </c>
      <c r="D9" s="804">
        <f ca="1">+SUMIFS('Mo- FS'!35:35,'Mo- FS'!$4:$4,'12M FS Summary'!D$7)</f>
        <v>-9164.360532459712</v>
      </c>
      <c r="E9" s="804">
        <f ca="1">+SUMIFS('Mo- FS'!35:35,'Mo- FS'!$4:$4,'12M FS Summary'!E$7)</f>
        <v>-9185.4744297045891</v>
      </c>
      <c r="F9" s="804">
        <f ca="1">+SUMIFS('Mo- FS'!35:35,'Mo- FS'!$4:$4,'12M FS Summary'!F$7)</f>
        <v>-34945.702822309118</v>
      </c>
      <c r="G9" s="804">
        <f ca="1">+SUMIFS('Mo- FS'!35:35,'Mo- FS'!$4:$4,'12M FS Summary'!G$7)</f>
        <v>-38787.711562955817</v>
      </c>
      <c r="H9" s="804">
        <f ca="1">+SUMIFS('Mo- FS'!35:35,'Mo- FS'!$4:$4,'12M FS Summary'!H$7)</f>
        <v>-41587.095951839045</v>
      </c>
      <c r="I9" s="804">
        <f ca="1">+SUMIFS('Mo- FS'!35:35,'Mo- FS'!$4:$4,'12M FS Summary'!I$7)</f>
        <v>-43436.093189475338</v>
      </c>
      <c r="J9" s="804">
        <f ca="1">+SUMIFS('Mo- FS'!35:35,'Mo- FS'!$4:$4,'12M FS Summary'!J$7)</f>
        <v>-53955.488079612973</v>
      </c>
      <c r="K9" s="804">
        <f ca="1">+SUMIFS('Mo- FS'!35:35,'Mo- FS'!$4:$4,'12M FS Summary'!K$7)</f>
        <v>-54079.796876399734</v>
      </c>
      <c r="L9" s="804">
        <f ca="1">+SUMIFS('Mo- FS'!35:35,'Mo- FS'!$4:$4,'12M FS Summary'!L$7)</f>
        <v>-46734.766328893078</v>
      </c>
      <c r="M9" s="804">
        <f ca="1">+SUMIFS('Mo- FS'!35:35,'Mo- FS'!$4:$4,'12M FS Summary'!M$7)</f>
        <v>-40950.890693335663</v>
      </c>
      <c r="N9" s="804">
        <f ca="1">+SUMIFS('Mo- FS'!35:35,'Mo- FS'!$4:$4,'12M FS Summary'!N$7)</f>
        <v>-34055.3939401061</v>
      </c>
      <c r="O9" s="804">
        <f ca="1">+SUMIFS('Mo- FS'!35:35,'Mo- FS'!$4:$4,'12M FS Summary'!O$7)</f>
        <v>-9399.3074327039558</v>
      </c>
      <c r="P9" s="804">
        <f t="shared" ref="P9:P22" ca="1" si="1">+SUM(D9:O9)</f>
        <v>-416282.08183979511</v>
      </c>
    </row>
    <row r="10" spans="1:17" ht="14" x14ac:dyDescent="0.15">
      <c r="A10" s="11"/>
      <c r="B10" s="805" t="str">
        <f>+Summary!A10</f>
        <v>Gross Profit</v>
      </c>
      <c r="C10" s="80" t="str">
        <f>"["&amp;currency&amp;"]"</f>
        <v>[EUR]</v>
      </c>
      <c r="D10" s="806">
        <f t="shared" ref="D10:O10" ca="1" si="2">+D8+D9</f>
        <v>-9164.360532459712</v>
      </c>
      <c r="E10" s="806">
        <f t="shared" ca="1" si="2"/>
        <v>-9185.4744297045891</v>
      </c>
      <c r="F10" s="806">
        <f t="shared" ca="1" si="2"/>
        <v>143215.17260637437</v>
      </c>
      <c r="G10" s="806">
        <f t="shared" ca="1" si="2"/>
        <v>166100.75691403876</v>
      </c>
      <c r="H10" s="806">
        <f t="shared" ca="1" si="2"/>
        <v>182602.81529500999</v>
      </c>
      <c r="I10" s="806">
        <f t="shared" ca="1" si="2"/>
        <v>193355.73383181926</v>
      </c>
      <c r="J10" s="806">
        <f t="shared" ca="1" si="2"/>
        <v>255871.05531320372</v>
      </c>
      <c r="K10" s="806">
        <f t="shared" ca="1" si="2"/>
        <v>256460.5601838039</v>
      </c>
      <c r="L10" s="806">
        <f t="shared" ca="1" si="2"/>
        <v>212500.95673250625</v>
      </c>
      <c r="M10" s="806">
        <f t="shared" ca="1" si="2"/>
        <v>177990.40686752921</v>
      </c>
      <c r="N10" s="806">
        <f t="shared" ca="1" si="2"/>
        <v>136858.0214391815</v>
      </c>
      <c r="O10" s="806">
        <f t="shared" ca="1" si="2"/>
        <v>-9399.3074327039558</v>
      </c>
      <c r="P10" s="806">
        <f t="shared" ca="1" si="1"/>
        <v>1697206.3367885987</v>
      </c>
    </row>
    <row r="11" spans="1:17" ht="14" x14ac:dyDescent="0.15">
      <c r="A11" s="11"/>
      <c r="B11" s="486" t="str">
        <f>+Summary!A11</f>
        <v>Gross Margin</v>
      </c>
      <c r="C11" s="798" t="s">
        <v>35</v>
      </c>
      <c r="D11" s="807" t="str">
        <f t="shared" ref="D11:P11" ca="1" si="3">IFERROR(+D10/D8,"")</f>
        <v/>
      </c>
      <c r="E11" s="807" t="str">
        <f t="shared" ca="1" si="3"/>
        <v/>
      </c>
      <c r="F11" s="807">
        <f t="shared" ca="1" si="3"/>
        <v>0.80385310333582405</v>
      </c>
      <c r="G11" s="807">
        <f t="shared" ca="1" si="3"/>
        <v>0.81068865489952646</v>
      </c>
      <c r="H11" s="807">
        <f t="shared" ca="1" si="3"/>
        <v>0.81450059139347841</v>
      </c>
      <c r="I11" s="807">
        <f t="shared" ca="1" si="3"/>
        <v>0.8165642212576486</v>
      </c>
      <c r="J11" s="807">
        <f t="shared" ca="1" si="3"/>
        <v>0.82585259646006204</v>
      </c>
      <c r="K11" s="807">
        <f t="shared" ca="1" si="3"/>
        <v>0.82585259646006204</v>
      </c>
      <c r="L11" s="807">
        <f t="shared" ca="1" si="3"/>
        <v>0.81972096369671987</v>
      </c>
      <c r="M11" s="807">
        <f t="shared" ca="1" si="3"/>
        <v>0.81295949576643267</v>
      </c>
      <c r="N11" s="807">
        <f t="shared" ca="1" si="3"/>
        <v>0.80074475801369338</v>
      </c>
      <c r="O11" s="807" t="str">
        <f t="shared" ca="1" si="3"/>
        <v/>
      </c>
      <c r="P11" s="807">
        <f t="shared" ca="1" si="3"/>
        <v>0.80303555100152724</v>
      </c>
    </row>
    <row r="12" spans="1:17" ht="2.25" customHeight="1" x14ac:dyDescent="0.15">
      <c r="A12" s="11"/>
      <c r="B12" s="808"/>
      <c r="C12" s="798"/>
      <c r="D12" s="807"/>
      <c r="E12" s="807"/>
      <c r="F12" s="807"/>
      <c r="G12" s="807"/>
      <c r="H12" s="807"/>
      <c r="I12" s="807"/>
      <c r="J12" s="807"/>
      <c r="K12" s="807"/>
      <c r="L12" s="807"/>
      <c r="M12" s="807"/>
      <c r="N12" s="807"/>
      <c r="O12" s="807"/>
      <c r="P12" s="807"/>
    </row>
    <row r="13" spans="1:17" ht="14" x14ac:dyDescent="0.15">
      <c r="A13" s="11"/>
      <c r="B13" s="486" t="str">
        <f>+Summary!A12</f>
        <v>Total Operating Expenses:</v>
      </c>
      <c r="C13" s="798" t="str">
        <f>"["&amp;currency&amp;"]"</f>
        <v>[EUR]</v>
      </c>
      <c r="D13" s="804">
        <f>+SUMIFS('Mo- FS'!71:71,'Mo- FS'!$4:$4,'12M FS Summary'!D$7)</f>
        <v>-16430.601084086346</v>
      </c>
      <c r="E13" s="804">
        <f>+SUMIFS('Mo- FS'!71:71,'Mo- FS'!$4:$4,'12M FS Summary'!E$7)</f>
        <v>-16468.455773645117</v>
      </c>
      <c r="F13" s="804">
        <f>+SUMIFS('Mo- FS'!71:71,'Mo- FS'!$4:$4,'12M FS Summary'!F$7)</f>
        <v>-16506.397677147819</v>
      </c>
      <c r="G13" s="804">
        <f>+SUMIFS('Mo- FS'!71:71,'Mo- FS'!$4:$4,'12M FS Summary'!G$7)</f>
        <v>-16544.426995527861</v>
      </c>
      <c r="H13" s="804">
        <f>+SUMIFS('Mo- FS'!71:71,'Mo- FS'!$4:$4,'12M FS Summary'!H$7)</f>
        <v>-16582.543930181582</v>
      </c>
      <c r="I13" s="804">
        <f>+SUMIFS('Mo- FS'!71:71,'Mo- FS'!$4:$4,'12M FS Summary'!I$7)</f>
        <v>-16620.748682969341</v>
      </c>
      <c r="J13" s="804">
        <f>+SUMIFS('Mo- FS'!71:71,'Mo- FS'!$4:$4,'12M FS Summary'!J$7)</f>
        <v>-16659.04145621655</v>
      </c>
      <c r="K13" s="804">
        <f>+SUMIFS('Mo- FS'!71:71,'Mo- FS'!$4:$4,'12M FS Summary'!K$7)</f>
        <v>-16697.42245271476</v>
      </c>
      <c r="L13" s="804">
        <f>+SUMIFS('Mo- FS'!71:71,'Mo- FS'!$4:$4,'12M FS Summary'!L$7)</f>
        <v>-16735.891875722747</v>
      </c>
      <c r="M13" s="804">
        <f>+SUMIFS('Mo- FS'!71:71,'Mo- FS'!$4:$4,'12M FS Summary'!M$7)</f>
        <v>-16774.449928967577</v>
      </c>
      <c r="N13" s="804">
        <f>+SUMIFS('Mo- FS'!71:71,'Mo- FS'!$4:$4,'12M FS Summary'!N$7)</f>
        <v>-16813.096816645673</v>
      </c>
      <c r="O13" s="804">
        <f>+SUMIFS('Mo- FS'!71:71,'Mo- FS'!$4:$4,'12M FS Summary'!O$7)</f>
        <v>-16851.832743423918</v>
      </c>
      <c r="P13" s="804">
        <f t="shared" si="1"/>
        <v>-199684.90941724926</v>
      </c>
    </row>
    <row r="14" spans="1:17" ht="14" x14ac:dyDescent="0.15">
      <c r="A14" s="11"/>
      <c r="B14" s="809" t="str">
        <f>+Summary!A13</f>
        <v>Operating Income</v>
      </c>
      <c r="C14" s="810" t="str">
        <f>"["&amp;currency&amp;"]"</f>
        <v>[EUR]</v>
      </c>
      <c r="D14" s="811">
        <f t="shared" ref="D14:O14" ca="1" si="4">+D13+D10</f>
        <v>-25594.961616546057</v>
      </c>
      <c r="E14" s="811">
        <f t="shared" ca="1" si="4"/>
        <v>-25653.930203349708</v>
      </c>
      <c r="F14" s="811">
        <f t="shared" ca="1" si="4"/>
        <v>126708.77492922655</v>
      </c>
      <c r="G14" s="811">
        <f t="shared" ca="1" si="4"/>
        <v>149556.32991851089</v>
      </c>
      <c r="H14" s="811">
        <f t="shared" ca="1" si="4"/>
        <v>166020.2713648284</v>
      </c>
      <c r="I14" s="811">
        <f t="shared" ca="1" si="4"/>
        <v>176734.98514884993</v>
      </c>
      <c r="J14" s="811">
        <f t="shared" ca="1" si="4"/>
        <v>239212.01385698718</v>
      </c>
      <c r="K14" s="811">
        <f t="shared" ca="1" si="4"/>
        <v>239763.13773108914</v>
      </c>
      <c r="L14" s="811">
        <f t="shared" ca="1" si="4"/>
        <v>195765.06485678352</v>
      </c>
      <c r="M14" s="811">
        <f t="shared" ca="1" si="4"/>
        <v>161215.95693856163</v>
      </c>
      <c r="N14" s="811">
        <f t="shared" ca="1" si="4"/>
        <v>120044.92462253582</v>
      </c>
      <c r="O14" s="811">
        <f t="shared" ca="1" si="4"/>
        <v>-26251.140176127876</v>
      </c>
      <c r="P14" s="811">
        <f t="shared" ca="1" si="1"/>
        <v>1497521.4273713494</v>
      </c>
    </row>
    <row r="15" spans="1:17" ht="9" customHeight="1" x14ac:dyDescent="0.15">
      <c r="A15" s="11"/>
      <c r="B15" s="812"/>
      <c r="D15" s="172">
        <f ca="1">+SUMIFS('Mo- FS'!73:73,'Mo- FS'!$4:$4,'12M FS Summary'!D$7)</f>
        <v>-21239.365079365078</v>
      </c>
      <c r="E15" s="172">
        <f ca="1">+SUMIFS('Mo- FS'!73:73,'Mo- FS'!$4:$4,'12M FS Summary'!E$7)</f>
        <v>-21239.365079365078</v>
      </c>
      <c r="F15" s="172">
        <f ca="1">+SUMIFS('Mo- FS'!73:73,'Mo- FS'!$4:$4,'12M FS Summary'!F$7)</f>
        <v>-21239.365079365078</v>
      </c>
      <c r="G15" s="172">
        <f ca="1">+SUMIFS('Mo- FS'!73:73,'Mo- FS'!$4:$4,'12M FS Summary'!G$7)</f>
        <v>-21239.365079365078</v>
      </c>
      <c r="H15" s="172">
        <f ca="1">+SUMIFS('Mo- FS'!73:73,'Mo- FS'!$4:$4,'12M FS Summary'!H$7)</f>
        <v>-21239.365079365078</v>
      </c>
      <c r="I15" s="172">
        <f ca="1">+SUMIFS('Mo- FS'!73:73,'Mo- FS'!$4:$4,'12M FS Summary'!I$7)</f>
        <v>-21239.365079365078</v>
      </c>
      <c r="J15" s="172">
        <f ca="1">+SUMIFS('Mo- FS'!73:73,'Mo- FS'!$4:$4,'12M FS Summary'!J$7)</f>
        <v>-21239.365079365078</v>
      </c>
      <c r="K15" s="172">
        <f ca="1">+SUMIFS('Mo- FS'!73:73,'Mo- FS'!$4:$4,'12M FS Summary'!K$7)</f>
        <v>-21239.365079365078</v>
      </c>
      <c r="L15" s="172">
        <f ca="1">+SUMIFS('Mo- FS'!73:73,'Mo- FS'!$4:$4,'12M FS Summary'!L$7)</f>
        <v>-21239.365079365078</v>
      </c>
      <c r="M15" s="172">
        <f ca="1">+SUMIFS('Mo- FS'!73:73,'Mo- FS'!$4:$4,'12M FS Summary'!M$7)</f>
        <v>-21239.365079365078</v>
      </c>
      <c r="N15" s="172">
        <f ca="1">+SUMIFS('Mo- FS'!73:73,'Mo- FS'!$4:$4,'12M FS Summary'!N$7)</f>
        <v>-21239.365079365078</v>
      </c>
      <c r="O15" s="172">
        <f ca="1">+SUMIFS('Mo- FS'!73:73,'Mo- FS'!$4:$4,'12M FS Summary'!O$7)</f>
        <v>-21239.365079365078</v>
      </c>
    </row>
    <row r="16" spans="1:17" ht="14" x14ac:dyDescent="0.15">
      <c r="A16" s="11"/>
      <c r="B16" s="813" t="str">
        <f>+Summary!A15</f>
        <v>Interest Expense</v>
      </c>
      <c r="C16" s="803" t="str">
        <f>"["&amp;currency&amp;"]"</f>
        <v>[EUR]</v>
      </c>
      <c r="D16" s="172">
        <f>+SUMIFS('Mo- FS'!74:74,'Mo- FS'!$4:$4,'12M FS Summary'!D$7)</f>
        <v>0</v>
      </c>
      <c r="E16" s="172">
        <f>+SUMIFS('Mo- FS'!74:74,'Mo- FS'!$4:$4,'12M FS Summary'!E$7)</f>
        <v>0</v>
      </c>
      <c r="F16" s="172">
        <f>+SUMIFS('Mo- FS'!74:74,'Mo- FS'!$4:$4,'12M FS Summary'!F$7)</f>
        <v>0</v>
      </c>
      <c r="G16" s="172">
        <f>+SUMIFS('Mo- FS'!74:74,'Mo- FS'!$4:$4,'12M FS Summary'!G$7)</f>
        <v>0</v>
      </c>
      <c r="H16" s="172">
        <f>+SUMIFS('Mo- FS'!74:74,'Mo- FS'!$4:$4,'12M FS Summary'!H$7)</f>
        <v>0</v>
      </c>
      <c r="I16" s="172">
        <f>+SUMIFS('Mo- FS'!74:74,'Mo- FS'!$4:$4,'12M FS Summary'!I$7)</f>
        <v>0</v>
      </c>
      <c r="J16" s="172">
        <f>+SUMIFS('Mo- FS'!74:74,'Mo- FS'!$4:$4,'12M FS Summary'!J$7)</f>
        <v>0</v>
      </c>
      <c r="K16" s="172">
        <f>+SUMIFS('Mo- FS'!74:74,'Mo- FS'!$4:$4,'12M FS Summary'!K$7)</f>
        <v>0</v>
      </c>
      <c r="L16" s="172">
        <f>+SUMIFS('Mo- FS'!74:74,'Mo- FS'!$4:$4,'12M FS Summary'!L$7)</f>
        <v>0</v>
      </c>
      <c r="M16" s="172">
        <f>+SUMIFS('Mo- FS'!74:74,'Mo- FS'!$4:$4,'12M FS Summary'!M$7)</f>
        <v>0</v>
      </c>
      <c r="N16" s="172">
        <f>+SUMIFS('Mo- FS'!74:74,'Mo- FS'!$4:$4,'12M FS Summary'!N$7)</f>
        <v>0</v>
      </c>
      <c r="O16" s="172">
        <f>+SUMIFS('Mo- FS'!74:74,'Mo- FS'!$4:$4,'12M FS Summary'!O$7)</f>
        <v>0</v>
      </c>
      <c r="P16" s="172">
        <f t="shared" si="1"/>
        <v>0</v>
      </c>
    </row>
    <row r="17" spans="1:16" ht="14" x14ac:dyDescent="0.15">
      <c r="A17" s="11"/>
      <c r="B17" s="486" t="str">
        <f>+Summary!A16</f>
        <v>EBITDA</v>
      </c>
      <c r="C17" s="798" t="str">
        <f>"["&amp;currency&amp;"]"</f>
        <v>[EUR]</v>
      </c>
      <c r="D17" s="814">
        <f t="shared" ref="D17:O17" ca="1" si="5">+D14+D16</f>
        <v>-25594.961616546057</v>
      </c>
      <c r="E17" s="814">
        <f t="shared" ca="1" si="5"/>
        <v>-25653.930203349708</v>
      </c>
      <c r="F17" s="814">
        <f t="shared" ca="1" si="5"/>
        <v>126708.77492922655</v>
      </c>
      <c r="G17" s="814">
        <f t="shared" ca="1" si="5"/>
        <v>149556.32991851089</v>
      </c>
      <c r="H17" s="814">
        <f t="shared" ca="1" si="5"/>
        <v>166020.2713648284</v>
      </c>
      <c r="I17" s="814">
        <f t="shared" ca="1" si="5"/>
        <v>176734.98514884993</v>
      </c>
      <c r="J17" s="814">
        <f t="shared" ca="1" si="5"/>
        <v>239212.01385698718</v>
      </c>
      <c r="K17" s="814">
        <f t="shared" ca="1" si="5"/>
        <v>239763.13773108914</v>
      </c>
      <c r="L17" s="814">
        <f t="shared" ca="1" si="5"/>
        <v>195765.06485678352</v>
      </c>
      <c r="M17" s="814">
        <f t="shared" ca="1" si="5"/>
        <v>161215.95693856163</v>
      </c>
      <c r="N17" s="814">
        <f t="shared" ca="1" si="5"/>
        <v>120044.92462253582</v>
      </c>
      <c r="O17" s="814">
        <f t="shared" ca="1" si="5"/>
        <v>-26251.140176127876</v>
      </c>
      <c r="P17" s="814">
        <f t="shared" ca="1" si="1"/>
        <v>1497521.4273713494</v>
      </c>
    </row>
    <row r="18" spans="1:16" ht="14" x14ac:dyDescent="0.15">
      <c r="A18" s="11"/>
      <c r="B18" s="813" t="str">
        <f>+Summary!A18</f>
        <v>Income Taxes</v>
      </c>
      <c r="C18" s="803" t="str">
        <f>"["&amp;currency&amp;"]"</f>
        <v>[EUR]</v>
      </c>
      <c r="D18" s="804">
        <f ca="1">+SUMIFS('Mo- FS'!76:76,'Mo- FS'!$4:$4,'12M FS Summary'!D$7)</f>
        <v>0</v>
      </c>
      <c r="E18" s="804">
        <f ca="1">+SUMIFS('Mo- FS'!76:76,'Mo- FS'!$4:$4,'12M FS Summary'!E$7)</f>
        <v>0</v>
      </c>
      <c r="F18" s="804">
        <f ca="1">+SUMIFS('Mo- FS'!76:76,'Mo- FS'!$4:$4,'12M FS Summary'!F$7)</f>
        <v>-2348.3575742471121</v>
      </c>
      <c r="G18" s="804">
        <f ca="1">+SUMIFS('Mo- FS'!76:76,'Mo- FS'!$4:$4,'12M FS Summary'!G$7)</f>
        <v>-25663.392967829161</v>
      </c>
      <c r="H18" s="804">
        <f ca="1">+SUMIFS('Mo- FS'!76:76,'Mo- FS'!$4:$4,'12M FS Summary'!H$7)</f>
        <v>-28956.18125709266</v>
      </c>
      <c r="I18" s="804">
        <f ca="1">+SUMIFS('Mo- FS'!76:76,'Mo- FS'!$4:$4,'12M FS Summary'!I$7)</f>
        <v>-31099.124013896973</v>
      </c>
      <c r="J18" s="804">
        <f ca="1">+SUMIFS('Mo- FS'!76:76,'Mo- FS'!$4:$4,'12M FS Summary'!J$7)</f>
        <v>-43594.529755524418</v>
      </c>
      <c r="K18" s="804">
        <f ca="1">+SUMIFS('Mo- FS'!76:76,'Mo- FS'!$4:$4,'12M FS Summary'!K$7)</f>
        <v>-43704.754530344828</v>
      </c>
      <c r="L18" s="804">
        <f ca="1">+SUMIFS('Mo- FS'!76:76,'Mo- FS'!$4:$4,'12M FS Summary'!L$7)</f>
        <v>-34905.139955483697</v>
      </c>
      <c r="M18" s="804">
        <f ca="1">+SUMIFS('Mo- FS'!76:76,'Mo- FS'!$4:$4,'12M FS Summary'!M$7)</f>
        <v>-27995.318371839297</v>
      </c>
      <c r="N18" s="804">
        <f ca="1">+SUMIFS('Mo- FS'!76:76,'Mo- FS'!$4:$4,'12M FS Summary'!N$7)</f>
        <v>-19761.111908634164</v>
      </c>
      <c r="O18" s="804">
        <f ca="1">+SUMIFS('Mo- FS'!76:76,'Mo- FS'!$4:$4,'12M FS Summary'!O$7)</f>
        <v>9498.1010510985798</v>
      </c>
      <c r="P18" s="804">
        <f t="shared" ca="1" si="1"/>
        <v>-248529.80928379373</v>
      </c>
    </row>
    <row r="19" spans="1:16" ht="14" x14ac:dyDescent="0.15">
      <c r="A19" s="11"/>
      <c r="B19" s="486" t="str">
        <f>+Summary!A19</f>
        <v>Net Income</v>
      </c>
      <c r="C19" s="798" t="str">
        <f>"["&amp;currency&amp;"]"</f>
        <v>[EUR]</v>
      </c>
      <c r="D19" s="806">
        <f t="shared" ref="D19:O19" ca="1" si="6">+D17+D18</f>
        <v>-25594.961616546057</v>
      </c>
      <c r="E19" s="806">
        <f t="shared" ca="1" si="6"/>
        <v>-25653.930203349708</v>
      </c>
      <c r="F19" s="806">
        <f t="shared" ca="1" si="6"/>
        <v>124360.41735497944</v>
      </c>
      <c r="G19" s="806">
        <f t="shared" ca="1" si="6"/>
        <v>123892.93695068173</v>
      </c>
      <c r="H19" s="806">
        <f t="shared" ca="1" si="6"/>
        <v>137064.09010773574</v>
      </c>
      <c r="I19" s="806">
        <f t="shared" ca="1" si="6"/>
        <v>145635.86113495295</v>
      </c>
      <c r="J19" s="806">
        <f t="shared" ca="1" si="6"/>
        <v>195617.48410146276</v>
      </c>
      <c r="K19" s="806">
        <f t="shared" ca="1" si="6"/>
        <v>196058.38320074431</v>
      </c>
      <c r="L19" s="806">
        <f t="shared" ca="1" si="6"/>
        <v>160859.92490129982</v>
      </c>
      <c r="M19" s="806">
        <f t="shared" ca="1" si="6"/>
        <v>133220.63856672234</v>
      </c>
      <c r="N19" s="806">
        <f t="shared" ca="1" si="6"/>
        <v>100283.81271390166</v>
      </c>
      <c r="O19" s="806">
        <f t="shared" ca="1" si="6"/>
        <v>-16753.039125029296</v>
      </c>
      <c r="P19" s="806">
        <f t="shared" ca="1" si="1"/>
        <v>1248991.618087556</v>
      </c>
    </row>
    <row r="20" spans="1:16" ht="14" x14ac:dyDescent="0.15">
      <c r="A20" s="11"/>
      <c r="B20" s="486" t="str">
        <f>+Summary!A20</f>
        <v>Net Margin</v>
      </c>
      <c r="C20" s="798" t="str">
        <f>"["&amp;"%"&amp;"]"</f>
        <v>[%]</v>
      </c>
      <c r="D20" s="815" t="str">
        <f t="shared" ref="D20:O20" ca="1" si="7">+IFERROR(D19/D8,"")</f>
        <v/>
      </c>
      <c r="E20" s="815" t="str">
        <f t="shared" ca="1" si="7"/>
        <v/>
      </c>
      <c r="F20" s="815">
        <f t="shared" ca="1" si="7"/>
        <v>0.69802316056063629</v>
      </c>
      <c r="G20" s="815">
        <f t="shared" ca="1" si="7"/>
        <v>0.60468477250876984</v>
      </c>
      <c r="H20" s="815">
        <f t="shared" ca="1" si="7"/>
        <v>0.61137492470309429</v>
      </c>
      <c r="I20" s="815">
        <f t="shared" ca="1" si="7"/>
        <v>0.6150375330389084</v>
      </c>
      <c r="J20" s="815">
        <f t="shared" ca="1" si="7"/>
        <v>0.6313774215705179</v>
      </c>
      <c r="K20" s="815">
        <f t="shared" ca="1" si="7"/>
        <v>0.63134590639610488</v>
      </c>
      <c r="L20" s="815">
        <f t="shared" ca="1" si="7"/>
        <v>0.62051604231721003</v>
      </c>
      <c r="M20" s="815">
        <f t="shared" ca="1" si="7"/>
        <v>0.60847651882435516</v>
      </c>
      <c r="N20" s="815">
        <f t="shared" ca="1" si="7"/>
        <v>0.58675214284000965</v>
      </c>
      <c r="O20" s="815" t="str">
        <f t="shared" ca="1" si="7"/>
        <v/>
      </c>
      <c r="P20" s="807">
        <f ca="1">+P19/P8</f>
        <v>0.5909621302292839</v>
      </c>
    </row>
    <row r="21" spans="1:16" ht="14" x14ac:dyDescent="0.15">
      <c r="A21" s="11"/>
      <c r="B21" s="486"/>
      <c r="C21" s="798"/>
      <c r="D21" s="815"/>
      <c r="E21" s="815"/>
      <c r="F21" s="815"/>
      <c r="G21" s="815"/>
      <c r="H21" s="815"/>
      <c r="I21" s="815"/>
      <c r="J21" s="815"/>
      <c r="K21" s="815"/>
      <c r="L21" s="815"/>
      <c r="M21" s="815"/>
      <c r="N21" s="815"/>
      <c r="O21" s="815"/>
      <c r="P21" s="815"/>
    </row>
    <row r="22" spans="1:16" ht="14" x14ac:dyDescent="0.15">
      <c r="A22" s="11"/>
      <c r="B22" s="486" t="str">
        <f>+Summary!A24</f>
        <v>Occupancy Rates</v>
      </c>
      <c r="C22" s="798" t="str">
        <f>"["&amp;currency&amp;"]"</f>
        <v>[EUR]</v>
      </c>
      <c r="D22" s="172">
        <f ca="1">D14-SUMIFS('Mo- FS'!54:54,'Mo- FS'!$4:$4,'12M FS Summary'!D$7)</f>
        <v>-24747.586625102718</v>
      </c>
      <c r="E22" s="172">
        <f ca="1">E14-SUMIFS('Mo- FS'!54:54,'Mo- FS'!$4:$4,'12M FS Summary'!E$7)</f>
        <v>-24804.602932919326</v>
      </c>
      <c r="F22" s="172">
        <f ca="1">F14-SUMIFS('Mo- FS'!54:54,'Mo- FS'!$4:$4,'12M FS Summary'!F$7)</f>
        <v>127560.05897652659</v>
      </c>
      <c r="G22" s="172">
        <f ca="1">G14-SUMIFS('Mo- FS'!54:54,'Mo- FS'!$4:$4,'12M FS Summary'!G$7)</f>
        <v>150409.57525092593</v>
      </c>
      <c r="H22" s="172">
        <f ca="1">H14-SUMIFS('Mo- FS'!54:54,'Mo- FS'!$4:$4,'12M FS Summary'!H$7)</f>
        <v>166875.48250099042</v>
      </c>
      <c r="I22" s="172">
        <f ca="1">I14-SUMIFS('Mo- FS'!54:54,'Mo- FS'!$4:$4,'12M FS Summary'!I$7)</f>
        <v>177592.16661780141</v>
      </c>
      <c r="J22" s="172">
        <f ca="1">J14-SUMIFS('Mo- FS'!54:54,'Mo- FS'!$4:$4,'12M FS Summary'!J$7)</f>
        <v>240071.17019820516</v>
      </c>
      <c r="K22" s="172">
        <f ca="1">K14-SUMIFS('Mo- FS'!54:54,'Mo- FS'!$4:$4,'12M FS Summary'!K$7)</f>
        <v>240624.27349450919</v>
      </c>
      <c r="L22" s="172">
        <f ca="1">L14-SUMIFS('Mo- FS'!54:54,'Mo- FS'!$4:$4,'12M FS Summary'!L$7)</f>
        <v>196628.18460282389</v>
      </c>
      <c r="M22" s="172">
        <f ca="1">M14-SUMIFS('Mo- FS'!54:54,'Mo- FS'!$4:$4,'12M FS Summary'!M$7)</f>
        <v>162081.06523814739</v>
      </c>
      <c r="N22" s="172">
        <f ca="1">N14-SUMIFS('Mo- FS'!54:54,'Mo- FS'!$4:$4,'12M FS Summary'!N$7)</f>
        <v>120912.02605712302</v>
      </c>
      <c r="O22" s="172">
        <f ca="1">O14-SUMIFS('Mo- FS'!54:54,'Mo- FS'!$4:$4,'12M FS Summary'!O$7)</f>
        <v>-25382.04101452788</v>
      </c>
      <c r="P22" s="172">
        <f t="shared" ca="1" si="1"/>
        <v>1507819.772364503</v>
      </c>
    </row>
    <row r="23" spans="1:16" ht="14" x14ac:dyDescent="0.15">
      <c r="B23" s="808" t="str">
        <f>+Summary!A25</f>
        <v>Average Daily Rate (ADR)</v>
      </c>
      <c r="C23" s="798" t="s">
        <v>35</v>
      </c>
      <c r="D23" s="815" t="str">
        <f ca="1">+IFERROR(D22/D8,"")</f>
        <v/>
      </c>
      <c r="E23" s="815" t="str">
        <f t="shared" ref="E23:P23" ca="1" si="8">+IFERROR(E22/E8,"")</f>
        <v/>
      </c>
      <c r="F23" s="815">
        <f t="shared" ca="1" si="8"/>
        <v>0.71598244378625076</v>
      </c>
      <c r="G23" s="815">
        <f t="shared" ca="1" si="8"/>
        <v>0.73410463931411696</v>
      </c>
      <c r="H23" s="815">
        <f t="shared" ca="1" si="8"/>
        <v>0.74434876026713193</v>
      </c>
      <c r="I23" s="815">
        <f t="shared" ca="1" si="8"/>
        <v>0.74999280529150447</v>
      </c>
      <c r="J23" s="815">
        <f t="shared" ca="1" si="8"/>
        <v>0.77485669100283805</v>
      </c>
      <c r="K23" s="815">
        <f t="shared" ca="1" si="8"/>
        <v>0.77485669100283805</v>
      </c>
      <c r="L23" s="815">
        <f t="shared" ca="1" si="8"/>
        <v>0.75849185552352671</v>
      </c>
      <c r="M23" s="815">
        <f t="shared" ca="1" si="8"/>
        <v>0.74029462254871969</v>
      </c>
      <c r="N23" s="815">
        <f t="shared" ca="1" si="8"/>
        <v>0.70744608191696068</v>
      </c>
      <c r="O23" s="815" t="str">
        <f t="shared" ca="1" si="8"/>
        <v/>
      </c>
      <c r="P23" s="815">
        <f t="shared" ca="1" si="8"/>
        <v>0.71342703327565149</v>
      </c>
    </row>
    <row r="24" spans="1:16" ht="19.5" customHeight="1" x14ac:dyDescent="0.15">
      <c r="B24" s="158"/>
      <c r="C24" s="159"/>
      <c r="D24" s="160"/>
      <c r="E24" s="160"/>
      <c r="F24" s="160"/>
      <c r="G24" s="160"/>
      <c r="H24" s="160"/>
      <c r="I24" s="160"/>
      <c r="J24" s="160"/>
      <c r="K24" s="160"/>
      <c r="L24" s="160"/>
      <c r="M24" s="160"/>
      <c r="N24" s="160"/>
      <c r="O24" s="160"/>
      <c r="P24" s="160"/>
    </row>
    <row r="25" spans="1:16" ht="14" x14ac:dyDescent="0.15">
      <c r="B25" s="790" t="str">
        <f>+"Balance Sheet "&amp;"("&amp;$C$4&amp;")"</f>
        <v>Balance Sheet (2027)</v>
      </c>
      <c r="C25" s="790"/>
      <c r="D25" s="796">
        <f>+D$7</f>
        <v>46418</v>
      </c>
      <c r="E25" s="796">
        <f t="shared" ref="E25:O25" si="9">+E$7</f>
        <v>46446</v>
      </c>
      <c r="F25" s="796">
        <f t="shared" si="9"/>
        <v>46477</v>
      </c>
      <c r="G25" s="796">
        <f t="shared" si="9"/>
        <v>46507</v>
      </c>
      <c r="H25" s="796">
        <f t="shared" si="9"/>
        <v>46538</v>
      </c>
      <c r="I25" s="796">
        <f t="shared" si="9"/>
        <v>46568</v>
      </c>
      <c r="J25" s="796">
        <f t="shared" si="9"/>
        <v>46599</v>
      </c>
      <c r="K25" s="796">
        <f t="shared" si="9"/>
        <v>46630</v>
      </c>
      <c r="L25" s="796">
        <f t="shared" si="9"/>
        <v>46660</v>
      </c>
      <c r="M25" s="796">
        <f t="shared" si="9"/>
        <v>46691</v>
      </c>
      <c r="N25" s="796">
        <f t="shared" si="9"/>
        <v>46721</v>
      </c>
      <c r="O25" s="796">
        <f t="shared" si="9"/>
        <v>46752</v>
      </c>
      <c r="P25" s="790" t="str">
        <f>+P7</f>
        <v>Total</v>
      </c>
    </row>
    <row r="26" spans="1:16" ht="14" x14ac:dyDescent="0.15">
      <c r="B26" s="486" t="s">
        <v>178</v>
      </c>
      <c r="C26" s="798" t="str">
        <f t="shared" ref="C26:C33" si="10">"["&amp;currency&amp;"]"</f>
        <v>[EUR]</v>
      </c>
      <c r="D26" s="797">
        <f ca="1">+SUMIFS('Mo- FS'!84:84,'Mo- FS'!$4:$4,'12M FS Summary'!D$7)</f>
        <v>2421219.7759279781</v>
      </c>
      <c r="E26" s="797">
        <f ca="1">+SUMIFS('Mo- FS'!84:84,'Mo- FS'!$4:$4,'12M FS Summary'!E$7)</f>
        <v>2395590.933833532</v>
      </c>
      <c r="F26" s="797">
        <f ca="1">+SUMIFS('Mo- FS'!84:84,'Mo- FS'!$4:$4,'12M FS Summary'!F$7)</f>
        <v>2487898.0391911259</v>
      </c>
      <c r="G26" s="797">
        <f ca="1">+SUMIFS('Mo- FS'!84:84,'Mo- FS'!$4:$4,'12M FS Summary'!G$7)</f>
        <v>2607866.234668076</v>
      </c>
      <c r="H26" s="797">
        <f ca="1">+SUMIFS('Mo- FS'!84:84,'Mo- FS'!$4:$4,'12M FS Summary'!H$7)</f>
        <v>2741606.2149069523</v>
      </c>
      <c r="I26" s="797">
        <f ca="1">+SUMIFS('Mo- FS'!84:84,'Mo- FS'!$4:$4,'12M FS Summary'!I$7)</f>
        <v>2885099.8816081723</v>
      </c>
      <c r="J26" s="797">
        <f ca="1">+SUMIFS('Mo- FS'!84:84,'Mo- FS'!$4:$4,'12M FS Summary'!J$7)</f>
        <v>3067628.1282477197</v>
      </c>
      <c r="K26" s="797">
        <f ca="1">+SUMIFS('Mo- FS'!84:84,'Mo- FS'!$4:$4,'12M FS Summary'!K$7)</f>
        <v>3263940.3380971793</v>
      </c>
      <c r="L26" s="797">
        <f ca="1">+SUMIFS('Mo- FS'!84:84,'Mo- FS'!$4:$4,'12M FS Summary'!L$7)</f>
        <v>3434088.492988518</v>
      </c>
      <c r="M26" s="797">
        <f ca="1">+SUMIFS('Mo- FS'!84:84,'Mo- FS'!$4:$4,'12M FS Summary'!M$7)</f>
        <v>3574349.7678512814</v>
      </c>
      <c r="N26" s="797">
        <f ca="1">+SUMIFS('Mo- FS'!84:84,'Mo- FS'!$4:$4,'12M FS Summary'!N$7)</f>
        <v>3683121.0567493467</v>
      </c>
      <c r="O26" s="797">
        <f ca="1">+SUMIFS('Mo- FS'!84:84,'Mo- FS'!$4:$4,'12M FS Summary'!O$7)</f>
        <v>3696936.4268142842</v>
      </c>
      <c r="P26" s="797">
        <f ca="1">+O26</f>
        <v>3696936.4268142842</v>
      </c>
    </row>
    <row r="27" spans="1:16" ht="14" x14ac:dyDescent="0.15">
      <c r="B27" s="486" t="s">
        <v>128</v>
      </c>
      <c r="C27" s="798" t="str">
        <f t="shared" si="10"/>
        <v>[EUR]</v>
      </c>
      <c r="D27" s="797">
        <f t="shared" ref="D27:O27" ca="1" si="11">+D29-D26-D28</f>
        <v>0</v>
      </c>
      <c r="E27" s="797">
        <f t="shared" ca="1" si="11"/>
        <v>8884.2929465146735</v>
      </c>
      <c r="F27" s="797">
        <f t="shared" ca="1" si="11"/>
        <v>45784.328026060015</v>
      </c>
      <c r="G27" s="797">
        <f t="shared" ca="1" si="11"/>
        <v>52090.173571947031</v>
      </c>
      <c r="H27" s="797">
        <f t="shared" ca="1" si="11"/>
        <v>56592.551913482137</v>
      </c>
      <c r="I27" s="797">
        <f t="shared" ca="1" si="11"/>
        <v>62683.231032788754</v>
      </c>
      <c r="J27" s="797">
        <f t="shared" ca="1" si="11"/>
        <v>77325.481477411464</v>
      </c>
      <c r="K27" s="797">
        <f t="shared" ca="1" si="11"/>
        <v>74963.936588775367</v>
      </c>
      <c r="L27" s="797">
        <f t="shared" ca="1" si="11"/>
        <v>62719.579030434601</v>
      </c>
      <c r="M27" s="797">
        <f t="shared" ca="1" si="11"/>
        <v>52297.26814860478</v>
      </c>
      <c r="N27" s="797">
        <f t="shared" ca="1" si="11"/>
        <v>34182.68307585828</v>
      </c>
      <c r="O27" s="797">
        <f t="shared" ca="1" si="11"/>
        <v>0</v>
      </c>
      <c r="P27" s="797">
        <f t="shared" ref="P27:P33" ca="1" si="12">+O27</f>
        <v>0</v>
      </c>
    </row>
    <row r="28" spans="1:16" ht="14" x14ac:dyDescent="0.15">
      <c r="B28" s="486" t="s">
        <v>179</v>
      </c>
      <c r="C28" s="798" t="str">
        <f t="shared" si="10"/>
        <v>[EUR]</v>
      </c>
      <c r="D28" s="797">
        <f ca="1">+SUMIFS('Mo- FS'!94:94,'Mo- FS'!$4:$4,'12M FS Summary'!D$7)</f>
        <v>6870115.8730158731</v>
      </c>
      <c r="E28" s="797">
        <f ca="1">+SUMIFS('Mo- FS'!94:94,'Mo- FS'!$4:$4,'12M FS Summary'!E$7)</f>
        <v>6848876.5079365084</v>
      </c>
      <c r="F28" s="797">
        <f ca="1">+SUMIFS('Mo- FS'!94:94,'Mo- FS'!$4:$4,'12M FS Summary'!F$7)</f>
        <v>6827637.1428571427</v>
      </c>
      <c r="G28" s="797">
        <f ca="1">+SUMIFS('Mo- FS'!94:94,'Mo- FS'!$4:$4,'12M FS Summary'!G$7)</f>
        <v>6806397.7777777771</v>
      </c>
      <c r="H28" s="797">
        <f ca="1">+SUMIFS('Mo- FS'!94:94,'Mo- FS'!$4:$4,'12M FS Summary'!H$7)</f>
        <v>6785158.4126984123</v>
      </c>
      <c r="I28" s="797">
        <f ca="1">+SUMIFS('Mo- FS'!94:94,'Mo- FS'!$4:$4,'12M FS Summary'!I$7)</f>
        <v>6763919.0476190476</v>
      </c>
      <c r="J28" s="797">
        <f ca="1">+SUMIFS('Mo- FS'!94:94,'Mo- FS'!$4:$4,'12M FS Summary'!J$7)</f>
        <v>6742679.6825396847</v>
      </c>
      <c r="K28" s="797">
        <f ca="1">+SUMIFS('Mo- FS'!94:94,'Mo- FS'!$4:$4,'12M FS Summary'!K$7)</f>
        <v>6721440.3174603153</v>
      </c>
      <c r="L28" s="797">
        <f ca="1">+SUMIFS('Mo- FS'!94:94,'Mo- FS'!$4:$4,'12M FS Summary'!L$7)</f>
        <v>6700200.9523809524</v>
      </c>
      <c r="M28" s="797">
        <f ca="1">+SUMIFS('Mo- FS'!94:94,'Mo- FS'!$4:$4,'12M FS Summary'!M$7)</f>
        <v>6678961.5873015877</v>
      </c>
      <c r="N28" s="797">
        <f ca="1">+SUMIFS('Mo- FS'!94:94,'Mo- FS'!$4:$4,'12M FS Summary'!N$7)</f>
        <v>6657722.2222222229</v>
      </c>
      <c r="O28" s="797">
        <f ca="1">+SUMIFS('Mo- FS'!94:94,'Mo- FS'!$4:$4,'12M FS Summary'!O$7)</f>
        <v>6636482.8571428573</v>
      </c>
      <c r="P28" s="797">
        <f t="shared" ca="1" si="12"/>
        <v>6636482.8571428573</v>
      </c>
    </row>
    <row r="29" spans="1:16" ht="14.25" customHeight="1" x14ac:dyDescent="0.15">
      <c r="B29" s="799" t="s">
        <v>180</v>
      </c>
      <c r="C29" s="800" t="str">
        <f t="shared" si="10"/>
        <v>[EUR]</v>
      </c>
      <c r="D29" s="801">
        <f ca="1">+SUMIFS('Mo- FS'!95:95,'Mo- FS'!$4:$4,'12M FS Summary'!D$7)</f>
        <v>9291335.6489438508</v>
      </c>
      <c r="E29" s="801">
        <f ca="1">+SUMIFS('Mo- FS'!95:95,'Mo- FS'!$4:$4,'12M FS Summary'!E$7)</f>
        <v>9253351.7347165551</v>
      </c>
      <c r="F29" s="801">
        <f ca="1">+SUMIFS('Mo- FS'!95:95,'Mo- FS'!$4:$4,'12M FS Summary'!F$7)</f>
        <v>9361319.5100743286</v>
      </c>
      <c r="G29" s="801">
        <f ca="1">+SUMIFS('Mo- FS'!95:95,'Mo- FS'!$4:$4,'12M FS Summary'!G$7)</f>
        <v>9466354.1860178001</v>
      </c>
      <c r="H29" s="801">
        <f ca="1">+SUMIFS('Mo- FS'!95:95,'Mo- FS'!$4:$4,'12M FS Summary'!H$7)</f>
        <v>9583357.1795188468</v>
      </c>
      <c r="I29" s="801">
        <f ca="1">+SUMIFS('Mo- FS'!95:95,'Mo- FS'!$4:$4,'12M FS Summary'!I$7)</f>
        <v>9711702.1602600086</v>
      </c>
      <c r="J29" s="801">
        <f ca="1">+SUMIFS('Mo- FS'!95:95,'Mo- FS'!$4:$4,'12M FS Summary'!J$7)</f>
        <v>9887633.2922648154</v>
      </c>
      <c r="K29" s="801">
        <f ca="1">+SUMIFS('Mo- FS'!95:95,'Mo- FS'!$4:$4,'12M FS Summary'!K$7)</f>
        <v>10060344.59214627</v>
      </c>
      <c r="L29" s="801">
        <f ca="1">+SUMIFS('Mo- FS'!95:95,'Mo- FS'!$4:$4,'12M FS Summary'!L$7)</f>
        <v>10197009.024399905</v>
      </c>
      <c r="M29" s="801">
        <f ca="1">+SUMIFS('Mo- FS'!95:95,'Mo- FS'!$4:$4,'12M FS Summary'!M$7)</f>
        <v>10305608.623301474</v>
      </c>
      <c r="N29" s="801">
        <f ca="1">+SUMIFS('Mo- FS'!95:95,'Mo- FS'!$4:$4,'12M FS Summary'!N$7)</f>
        <v>10375025.962047428</v>
      </c>
      <c r="O29" s="801">
        <f ca="1">+SUMIFS('Mo- FS'!95:95,'Mo- FS'!$4:$4,'12M FS Summary'!O$7)</f>
        <v>10333419.283957141</v>
      </c>
      <c r="P29" s="801">
        <f t="shared" ca="1" si="12"/>
        <v>10333419.283957141</v>
      </c>
    </row>
    <row r="30" spans="1:16" ht="14.25" customHeight="1" x14ac:dyDescent="0.15">
      <c r="A30" s="802"/>
      <c r="B30" s="486" t="s">
        <v>19</v>
      </c>
      <c r="C30" s="798" t="str">
        <f t="shared" si="10"/>
        <v>[EUR]</v>
      </c>
      <c r="D30" s="797">
        <f ca="1">+SUMIFS('Mo- FS'!110:110,'Mo- FS'!$4:$4,'12M FS Summary'!D$7)</f>
        <v>9280446.3056641631</v>
      </c>
      <c r="E30" s="797">
        <f ca="1">+SUMIFS('Mo- FS'!110:110,'Mo- FS'!$4:$4,'12M FS Summary'!E$7)</f>
        <v>9233553.0103814472</v>
      </c>
      <c r="F30" s="797">
        <f ca="1">+SUMIFS('Mo- FS'!110:110,'Mo- FS'!$4:$4,'12M FS Summary'!F$7)</f>
        <v>9336674.062657062</v>
      </c>
      <c r="G30" s="797">
        <f ca="1">+SUMIFS('Mo- FS'!110:110,'Mo- FS'!$4:$4,'12M FS Summary'!G$7)</f>
        <v>9439327.634528378</v>
      </c>
      <c r="H30" s="797">
        <f ca="1">+SUMIFS('Mo- FS'!110:110,'Mo- FS'!$4:$4,'12M FS Summary'!H$7)</f>
        <v>9555152.3595567495</v>
      </c>
      <c r="I30" s="797">
        <f ca="1">+SUMIFS('Mo- FS'!110:110,'Mo- FS'!$4:$4,'12M FS Summary'!I$7)</f>
        <v>9679548.8556123376</v>
      </c>
      <c r="J30" s="797">
        <f ca="1">+SUMIFS('Mo- FS'!110:110,'Mo- FS'!$4:$4,'12M FS Summary'!J$7)</f>
        <v>9853926.974634435</v>
      </c>
      <c r="K30" s="797">
        <f ca="1">+SUMIFS('Mo- FS'!110:110,'Mo- FS'!$4:$4,'12M FS Summary'!K$7)</f>
        <v>10028745.992755814</v>
      </c>
      <c r="L30" s="797">
        <f ca="1">+SUMIFS('Mo- FS'!110:110,'Mo- FS'!$4:$4,'12M FS Summary'!L$7)</f>
        <v>10168366.552577749</v>
      </c>
      <c r="M30" s="797">
        <f ca="1">+SUMIFS('Mo- FS'!110:110,'Mo- FS'!$4:$4,'12M FS Summary'!M$7)</f>
        <v>10280347.826065106</v>
      </c>
      <c r="N30" s="797">
        <f ca="1">+SUMIFS('Mo- FS'!110:110,'Mo- FS'!$4:$4,'12M FS Summary'!N$7)</f>
        <v>10359392.273699643</v>
      </c>
      <c r="O30" s="797">
        <f ca="1">+SUMIFS('Mo- FS'!110:110,'Mo- FS'!$4:$4,'12M FS Summary'!O$7)</f>
        <v>10321399.869495248</v>
      </c>
      <c r="P30" s="797">
        <f t="shared" ca="1" si="12"/>
        <v>10321399.869495248</v>
      </c>
    </row>
    <row r="31" spans="1:16" ht="14.25" customHeight="1" x14ac:dyDescent="0.15">
      <c r="A31" s="802"/>
      <c r="B31" s="486" t="s">
        <v>137</v>
      </c>
      <c r="C31" s="798" t="str">
        <f t="shared" si="10"/>
        <v>[EUR]</v>
      </c>
      <c r="D31" s="797">
        <f ca="1">+SUMIFS('Mo- FS'!101:101,'Mo- FS'!$4:$4,'12M FS Summary'!D$7)</f>
        <v>10889.343279687428</v>
      </c>
      <c r="E31" s="797">
        <f ca="1">+SUMIFS('Mo- FS'!101:101,'Mo- FS'!$4:$4,'12M FS Summary'!E$7)</f>
        <v>19798.724335105675</v>
      </c>
      <c r="F31" s="797">
        <f ca="1">+SUMIFS('Mo- FS'!101:101,'Mo- FS'!$4:$4,'12M FS Summary'!F$7)</f>
        <v>24645.447417266565</v>
      </c>
      <c r="G31" s="797">
        <f ca="1">+SUMIFS('Mo- FS'!101:101,'Mo- FS'!$4:$4,'12M FS Summary'!G$7)</f>
        <v>27026.5514894226</v>
      </c>
      <c r="H31" s="797">
        <f ca="1">+SUMIFS('Mo- FS'!101:101,'Mo- FS'!$4:$4,'12M FS Summary'!H$7)</f>
        <v>28204.819962097954</v>
      </c>
      <c r="I31" s="797">
        <f ca="1">+SUMIFS('Mo- FS'!101:101,'Mo- FS'!$4:$4,'12M FS Summary'!I$7)</f>
        <v>32153.304647670651</v>
      </c>
      <c r="J31" s="797">
        <f ca="1">+SUMIFS('Mo- FS'!101:101,'Mo- FS'!$4:$4,'12M FS Summary'!J$7)</f>
        <v>33706.317630377467</v>
      </c>
      <c r="K31" s="797">
        <f ca="1">+SUMIFS('Mo- FS'!101:101,'Mo- FS'!$4:$4,'12M FS Summary'!K$7)</f>
        <v>31598.599390458046</v>
      </c>
      <c r="L31" s="797">
        <f ca="1">+SUMIFS('Mo- FS'!101:101,'Mo- FS'!$4:$4,'12M FS Summary'!L$7)</f>
        <v>28642.471822155385</v>
      </c>
      <c r="M31" s="797">
        <f ca="1">+SUMIFS('Mo- FS'!101:101,'Mo- FS'!$4:$4,'12M FS Summary'!M$7)</f>
        <v>25260.797236367715</v>
      </c>
      <c r="N31" s="797">
        <f ca="1">+SUMIFS('Mo- FS'!101:101,'Mo- FS'!$4:$4,'12M FS Summary'!N$7)</f>
        <v>15633.688347782678</v>
      </c>
      <c r="O31" s="797">
        <f ca="1">+SUMIFS('Mo- FS'!101:101,'Mo- FS'!$4:$4,'12M FS Summary'!O$7)</f>
        <v>12019.414461892105</v>
      </c>
      <c r="P31" s="797">
        <f t="shared" ca="1" si="12"/>
        <v>12019.414461892105</v>
      </c>
    </row>
    <row r="32" spans="1:16" ht="14.25" customHeight="1" x14ac:dyDescent="0.15">
      <c r="A32" s="802"/>
      <c r="B32" s="486" t="s">
        <v>181</v>
      </c>
      <c r="C32" s="798" t="str">
        <f t="shared" si="10"/>
        <v>[EUR]</v>
      </c>
      <c r="D32" s="797">
        <f>+SUMIFS('Mo- FS'!106:106,'Mo- FS'!$4:$4,'12M FS Summary'!D$7)</f>
        <v>0</v>
      </c>
      <c r="E32" s="797">
        <f>+SUMIFS('Mo- FS'!106:106,'Mo- FS'!$4:$4,'12M FS Summary'!E$7)</f>
        <v>0</v>
      </c>
      <c r="F32" s="797">
        <f>+SUMIFS('Mo- FS'!106:106,'Mo- FS'!$4:$4,'12M FS Summary'!F$7)</f>
        <v>0</v>
      </c>
      <c r="G32" s="797">
        <f>+SUMIFS('Mo- FS'!106:106,'Mo- FS'!$4:$4,'12M FS Summary'!G$7)</f>
        <v>0</v>
      </c>
      <c r="H32" s="797">
        <f>+SUMIFS('Mo- FS'!106:106,'Mo- FS'!$4:$4,'12M FS Summary'!H$7)</f>
        <v>0</v>
      </c>
      <c r="I32" s="797">
        <f>+SUMIFS('Mo- FS'!106:106,'Mo- FS'!$4:$4,'12M FS Summary'!I$7)</f>
        <v>0</v>
      </c>
      <c r="J32" s="797">
        <f>+SUMIFS('Mo- FS'!106:106,'Mo- FS'!$4:$4,'12M FS Summary'!J$7)</f>
        <v>0</v>
      </c>
      <c r="K32" s="797">
        <f>+SUMIFS('Mo- FS'!106:106,'Mo- FS'!$4:$4,'12M FS Summary'!K$7)</f>
        <v>0</v>
      </c>
      <c r="L32" s="797">
        <f>+SUMIFS('Mo- FS'!106:106,'Mo- FS'!$4:$4,'12M FS Summary'!L$7)</f>
        <v>0</v>
      </c>
      <c r="M32" s="797">
        <f>+SUMIFS('Mo- FS'!106:106,'Mo- FS'!$4:$4,'12M FS Summary'!M$7)</f>
        <v>0</v>
      </c>
      <c r="N32" s="797">
        <f>+SUMIFS('Mo- FS'!106:106,'Mo- FS'!$4:$4,'12M FS Summary'!N$7)</f>
        <v>0</v>
      </c>
      <c r="O32" s="797">
        <f>+SUMIFS('Mo- FS'!106:106,'Mo- FS'!$4:$4,'12M FS Summary'!O$7)</f>
        <v>0</v>
      </c>
      <c r="P32" s="797">
        <f t="shared" si="12"/>
        <v>0</v>
      </c>
    </row>
    <row r="33" spans="1:16" ht="14.25" customHeight="1" x14ac:dyDescent="0.15">
      <c r="B33" s="799" t="s">
        <v>182</v>
      </c>
      <c r="C33" s="800" t="str">
        <f t="shared" si="10"/>
        <v>[EUR]</v>
      </c>
      <c r="D33" s="801">
        <f t="shared" ref="D33:O33" ca="1" si="13">+D32+D31+D30</f>
        <v>9291335.6489438508</v>
      </c>
      <c r="E33" s="801">
        <f t="shared" ca="1" si="13"/>
        <v>9253351.7347165532</v>
      </c>
      <c r="F33" s="801">
        <f t="shared" ca="1" si="13"/>
        <v>9361319.5100743286</v>
      </c>
      <c r="G33" s="801">
        <f t="shared" ca="1" si="13"/>
        <v>9466354.1860178001</v>
      </c>
      <c r="H33" s="801">
        <f t="shared" ca="1" si="13"/>
        <v>9583357.1795188468</v>
      </c>
      <c r="I33" s="801">
        <f t="shared" ca="1" si="13"/>
        <v>9711702.1602600086</v>
      </c>
      <c r="J33" s="801">
        <f t="shared" ca="1" si="13"/>
        <v>9887633.2922648117</v>
      </c>
      <c r="K33" s="801">
        <f t="shared" ca="1" si="13"/>
        <v>10060344.592146272</v>
      </c>
      <c r="L33" s="801">
        <f t="shared" ca="1" si="13"/>
        <v>10197009.024399905</v>
      </c>
      <c r="M33" s="801">
        <f t="shared" ca="1" si="13"/>
        <v>10305608.623301474</v>
      </c>
      <c r="N33" s="801">
        <f t="shared" ca="1" si="13"/>
        <v>10375025.962047426</v>
      </c>
      <c r="O33" s="801">
        <f t="shared" ca="1" si="13"/>
        <v>10333419.283957141</v>
      </c>
      <c r="P33" s="801">
        <f t="shared" ca="1" si="12"/>
        <v>10333419.283957141</v>
      </c>
    </row>
    <row r="34" spans="1:16" ht="14.25" customHeight="1" x14ac:dyDescent="0.15">
      <c r="A34" s="170"/>
      <c r="B34" s="167" t="s">
        <v>39</v>
      </c>
      <c r="C34" s="168"/>
      <c r="D34" s="169" t="str">
        <f t="shared" ref="D34:O34" ca="1" si="14">+IF(ABS(D29-D33)&lt;0.01,"Ok","Nok")</f>
        <v>Ok</v>
      </c>
      <c r="E34" s="169" t="str">
        <f t="shared" ca="1" si="14"/>
        <v>Ok</v>
      </c>
      <c r="F34" s="169" t="str">
        <f t="shared" ca="1" si="14"/>
        <v>Ok</v>
      </c>
      <c r="G34" s="169" t="str">
        <f t="shared" ca="1" si="14"/>
        <v>Ok</v>
      </c>
      <c r="H34" s="169" t="str">
        <f t="shared" ca="1" si="14"/>
        <v>Ok</v>
      </c>
      <c r="I34" s="169" t="str">
        <f t="shared" ca="1" si="14"/>
        <v>Ok</v>
      </c>
      <c r="J34" s="169" t="str">
        <f t="shared" ca="1" si="14"/>
        <v>Ok</v>
      </c>
      <c r="K34" s="169" t="str">
        <f t="shared" ca="1" si="14"/>
        <v>Ok</v>
      </c>
      <c r="L34" s="169" t="str">
        <f t="shared" ca="1" si="14"/>
        <v>Ok</v>
      </c>
      <c r="M34" s="169" t="str">
        <f t="shared" ca="1" si="14"/>
        <v>Ok</v>
      </c>
      <c r="N34" s="169" t="str">
        <f t="shared" ca="1" si="14"/>
        <v>Ok</v>
      </c>
      <c r="O34" s="169" t="str">
        <f t="shared" ca="1" si="14"/>
        <v>Ok</v>
      </c>
      <c r="P34" s="169"/>
    </row>
    <row r="35" spans="1:16" ht="14.25" customHeight="1" x14ac:dyDescent="0.15"/>
    <row r="36" spans="1:16" ht="14.25" customHeight="1" x14ac:dyDescent="0.15">
      <c r="B36" s="790" t="str">
        <f>+"Cash Flow "&amp;"("&amp;$C$4&amp;")"</f>
        <v>Cash Flow (2027)</v>
      </c>
      <c r="C36" s="790"/>
      <c r="D36" s="796">
        <f>+D$7</f>
        <v>46418</v>
      </c>
      <c r="E36" s="796">
        <f t="shared" ref="E36:O36" si="15">+E$7</f>
        <v>46446</v>
      </c>
      <c r="F36" s="796">
        <f t="shared" si="15"/>
        <v>46477</v>
      </c>
      <c r="G36" s="796">
        <f t="shared" si="15"/>
        <v>46507</v>
      </c>
      <c r="H36" s="796">
        <f t="shared" si="15"/>
        <v>46538</v>
      </c>
      <c r="I36" s="796">
        <f t="shared" si="15"/>
        <v>46568</v>
      </c>
      <c r="J36" s="796">
        <f t="shared" si="15"/>
        <v>46599</v>
      </c>
      <c r="K36" s="796">
        <f t="shared" si="15"/>
        <v>46630</v>
      </c>
      <c r="L36" s="796">
        <f t="shared" si="15"/>
        <v>46660</v>
      </c>
      <c r="M36" s="796">
        <f t="shared" si="15"/>
        <v>46691</v>
      </c>
      <c r="N36" s="796">
        <f t="shared" si="15"/>
        <v>46721</v>
      </c>
      <c r="O36" s="796">
        <f t="shared" si="15"/>
        <v>46752</v>
      </c>
      <c r="P36" s="790" t="str">
        <f>+P7</f>
        <v>Total</v>
      </c>
    </row>
    <row r="37" spans="1:16" ht="14.25" customHeight="1" x14ac:dyDescent="0.15">
      <c r="B37" s="21" t="s">
        <v>185</v>
      </c>
      <c r="C37" s="71" t="str">
        <f t="shared" ref="C37:C42" si="16">+currency</f>
        <v>EUR</v>
      </c>
      <c r="D37" s="797">
        <f ca="1">+SUMIFS('Mo- FS'!124:124,'Mo- FS'!$4:$4,'12M FS Summary'!D$7)</f>
        <v>-26397.655751150596</v>
      </c>
      <c r="E37" s="797">
        <f ca="1">+SUMIFS('Mo- FS'!124:124,'Mo- FS'!$4:$4,'12M FS Summary'!E$7)</f>
        <v>-25628.842094445965</v>
      </c>
      <c r="F37" s="797">
        <f ca="1">+SUMIFS('Mo- FS'!124:124,'Mo- FS'!$4:$4,'12M FS Summary'!F$7)</f>
        <v>92307.10535759409</v>
      </c>
      <c r="G37" s="797">
        <f ca="1">+SUMIFS('Mo- FS'!124:124,'Mo- FS'!$4:$4,'12M FS Summary'!G$7)</f>
        <v>119968.19547695035</v>
      </c>
      <c r="H37" s="797">
        <f ca="1">+SUMIFS('Mo- FS'!124:124,'Mo- FS'!$4:$4,'12M FS Summary'!H$7)</f>
        <v>133739.98023887645</v>
      </c>
      <c r="I37" s="797">
        <f ca="1">+SUMIFS('Mo- FS'!124:124,'Mo- FS'!$4:$4,'12M FS Summary'!I$7)</f>
        <v>143493.6667012198</v>
      </c>
      <c r="J37" s="797">
        <f ca="1">+SUMIFS('Mo- FS'!124:124,'Mo- FS'!$4:$4,'12M FS Summary'!J$7)</f>
        <v>182528.24663954743</v>
      </c>
      <c r="K37" s="797">
        <f ca="1">+SUMIFS('Mo- FS'!124:124,'Mo- FS'!$4:$4,'12M FS Summary'!K$7)</f>
        <v>196312.2098494595</v>
      </c>
      <c r="L37" s="797">
        <f ca="1">+SUMIFS('Mo- FS'!124:124,'Mo- FS'!$4:$4,'12M FS Summary'!L$7)</f>
        <v>170148.15489133852</v>
      </c>
      <c r="M37" s="797">
        <f ca="1">+SUMIFS('Mo- FS'!124:124,'Mo- FS'!$4:$4,'12M FS Summary'!M$7)</f>
        <v>140261.27486276341</v>
      </c>
      <c r="N37" s="797">
        <f ca="1">+SUMIFS('Mo- FS'!124:124,'Mo- FS'!$4:$4,'12M FS Summary'!N$7)</f>
        <v>108771.28889806532</v>
      </c>
      <c r="O37" s="797">
        <f ca="1">+SUMIFS('Mo- FS'!124:124,'Mo- FS'!$4:$4,'12M FS Summary'!O$7)</f>
        <v>13815.370064937651</v>
      </c>
      <c r="P37" s="797">
        <f ca="1">+SUM(D37:O37)</f>
        <v>1249318.995135156</v>
      </c>
    </row>
    <row r="38" spans="1:16" ht="14.25" customHeight="1" x14ac:dyDescent="0.15">
      <c r="B38" s="21" t="s">
        <v>186</v>
      </c>
      <c r="C38" s="71" t="str">
        <f t="shared" si="16"/>
        <v>EUR</v>
      </c>
      <c r="D38" s="797">
        <f>+SUMIFS('Mo- FS'!129:129,'Mo- FS'!$4:$4,'12M FS Summary'!D$7)</f>
        <v>0</v>
      </c>
      <c r="E38" s="797">
        <f>+SUMIFS('Mo- FS'!129:129,'Mo- FS'!$4:$4,'12M FS Summary'!E$7)</f>
        <v>0</v>
      </c>
      <c r="F38" s="797">
        <f>+SUMIFS('Mo- FS'!129:129,'Mo- FS'!$4:$4,'12M FS Summary'!F$7)</f>
        <v>0</v>
      </c>
      <c r="G38" s="797">
        <f>+SUMIFS('Mo- FS'!129:129,'Mo- FS'!$4:$4,'12M FS Summary'!G$7)</f>
        <v>0</v>
      </c>
      <c r="H38" s="797">
        <f>+SUMIFS('Mo- FS'!129:129,'Mo- FS'!$4:$4,'12M FS Summary'!H$7)</f>
        <v>0</v>
      </c>
      <c r="I38" s="797">
        <f>+SUMIFS('Mo- FS'!129:129,'Mo- FS'!$4:$4,'12M FS Summary'!I$7)</f>
        <v>0</v>
      </c>
      <c r="J38" s="797">
        <f>+SUMIFS('Mo- FS'!129:129,'Mo- FS'!$4:$4,'12M FS Summary'!J$7)</f>
        <v>0</v>
      </c>
      <c r="K38" s="797">
        <f>+SUMIFS('Mo- FS'!129:129,'Mo- FS'!$4:$4,'12M FS Summary'!K$7)</f>
        <v>0</v>
      </c>
      <c r="L38" s="797">
        <f>+SUMIFS('Mo- FS'!129:129,'Mo- FS'!$4:$4,'12M FS Summary'!L$7)</f>
        <v>0</v>
      </c>
      <c r="M38" s="797">
        <f>+SUMIFS('Mo- FS'!129:129,'Mo- FS'!$4:$4,'12M FS Summary'!M$7)</f>
        <v>0</v>
      </c>
      <c r="N38" s="797">
        <f>+SUMIFS('Mo- FS'!129:129,'Mo- FS'!$4:$4,'12M FS Summary'!N$7)</f>
        <v>0</v>
      </c>
      <c r="O38" s="797">
        <f>+SUMIFS('Mo- FS'!129:129,'Mo- FS'!$4:$4,'12M FS Summary'!O$7)</f>
        <v>0</v>
      </c>
      <c r="P38" s="797">
        <f>+SUM(D38:O38)</f>
        <v>0</v>
      </c>
    </row>
    <row r="39" spans="1:16" ht="14.25" customHeight="1" x14ac:dyDescent="0.15">
      <c r="B39" s="21" t="s">
        <v>187</v>
      </c>
      <c r="C39" s="71" t="str">
        <f t="shared" si="16"/>
        <v>EUR</v>
      </c>
      <c r="D39" s="797">
        <f>+SUMIFS('Mo- FS'!136:136,'Mo- FS'!$4:$4,'12M FS Summary'!D$7)</f>
        <v>0</v>
      </c>
      <c r="E39" s="797">
        <f>+SUMIFS('Mo- FS'!136:136,'Mo- FS'!$4:$4,'12M FS Summary'!E$7)</f>
        <v>0</v>
      </c>
      <c r="F39" s="797">
        <f>+SUMIFS('Mo- FS'!136:136,'Mo- FS'!$4:$4,'12M FS Summary'!F$7)</f>
        <v>0</v>
      </c>
      <c r="G39" s="797">
        <f>+SUMIFS('Mo- FS'!136:136,'Mo- FS'!$4:$4,'12M FS Summary'!G$7)</f>
        <v>0</v>
      </c>
      <c r="H39" s="797">
        <f>+SUMIFS('Mo- FS'!136:136,'Mo- FS'!$4:$4,'12M FS Summary'!H$7)</f>
        <v>0</v>
      </c>
      <c r="I39" s="797">
        <f>+SUMIFS('Mo- FS'!136:136,'Mo- FS'!$4:$4,'12M FS Summary'!I$7)</f>
        <v>0</v>
      </c>
      <c r="J39" s="797">
        <f>+SUMIFS('Mo- FS'!136:136,'Mo- FS'!$4:$4,'12M FS Summary'!J$7)</f>
        <v>0</v>
      </c>
      <c r="K39" s="797">
        <f>+SUMIFS('Mo- FS'!136:136,'Mo- FS'!$4:$4,'12M FS Summary'!K$7)</f>
        <v>0</v>
      </c>
      <c r="L39" s="797">
        <f>+SUMIFS('Mo- FS'!136:136,'Mo- FS'!$4:$4,'12M FS Summary'!L$7)</f>
        <v>0</v>
      </c>
      <c r="M39" s="797">
        <f>+SUMIFS('Mo- FS'!136:136,'Mo- FS'!$4:$4,'12M FS Summary'!M$7)</f>
        <v>0</v>
      </c>
      <c r="N39" s="797">
        <f>+SUMIFS('Mo- FS'!136:136,'Mo- FS'!$4:$4,'12M FS Summary'!N$7)</f>
        <v>0</v>
      </c>
      <c r="O39" s="797">
        <f>+SUMIFS('Mo- FS'!136:136,'Mo- FS'!$4:$4,'12M FS Summary'!O$7)</f>
        <v>0</v>
      </c>
      <c r="P39" s="797">
        <f>+SUM(D39:O39)</f>
        <v>0</v>
      </c>
    </row>
    <row r="40" spans="1:16" ht="14.25" customHeight="1" x14ac:dyDescent="0.15">
      <c r="B40" s="173" t="s">
        <v>188</v>
      </c>
      <c r="C40" s="174" t="str">
        <f t="shared" si="16"/>
        <v>EUR</v>
      </c>
      <c r="D40" s="175">
        <f ca="1">+D37+D38+D39</f>
        <v>-26397.655751150596</v>
      </c>
      <c r="E40" s="175">
        <f ca="1">+E37+E38+E39</f>
        <v>-25628.842094445965</v>
      </c>
      <c r="F40" s="175">
        <f ca="1">+F37+F38+F39</f>
        <v>92307.10535759409</v>
      </c>
      <c r="G40" s="175">
        <f ca="1">+G37+G38+G39</f>
        <v>119968.19547695035</v>
      </c>
      <c r="H40" s="175">
        <f t="shared" ref="H40:O40" ca="1" si="17">+H37+H38+H39</f>
        <v>133739.98023887645</v>
      </c>
      <c r="I40" s="175">
        <f t="shared" ca="1" si="17"/>
        <v>143493.6667012198</v>
      </c>
      <c r="J40" s="175">
        <f t="shared" ca="1" si="17"/>
        <v>182528.24663954743</v>
      </c>
      <c r="K40" s="175">
        <f t="shared" ca="1" si="17"/>
        <v>196312.2098494595</v>
      </c>
      <c r="L40" s="175">
        <f t="shared" ca="1" si="17"/>
        <v>170148.15489133852</v>
      </c>
      <c r="M40" s="175">
        <f t="shared" ca="1" si="17"/>
        <v>140261.27486276341</v>
      </c>
      <c r="N40" s="175">
        <f t="shared" ca="1" si="17"/>
        <v>108771.28889806532</v>
      </c>
      <c r="O40" s="175">
        <f t="shared" ca="1" si="17"/>
        <v>13815.370064937651</v>
      </c>
      <c r="P40" s="175">
        <f ca="1">+SUM(D40:O40)</f>
        <v>1249318.995135156</v>
      </c>
    </row>
    <row r="41" spans="1:16" ht="14.25" customHeight="1" x14ac:dyDescent="0.15">
      <c r="B41" s="21" t="s">
        <v>327</v>
      </c>
      <c r="C41" s="71" t="str">
        <f t="shared" si="16"/>
        <v>EUR</v>
      </c>
      <c r="D41" s="797">
        <f ca="1">+SUMIFS('Mo- FS'!138:138,'Mo- FS'!$4:$4,'12M FS Summary'!D$7)</f>
        <v>2447617.4316791287</v>
      </c>
      <c r="E41" s="797">
        <f ca="1">+SUMIFS('Mo- FS'!138:138,'Mo- FS'!$4:$4,'12M FS Summary'!E$7)</f>
        <v>2421219.7759279781</v>
      </c>
      <c r="F41" s="797">
        <f ca="1">+SUMIFS('Mo- FS'!138:138,'Mo- FS'!$4:$4,'12M FS Summary'!F$7)</f>
        <v>2395590.933833532</v>
      </c>
      <c r="G41" s="797">
        <f ca="1">+SUMIFS('Mo- FS'!138:138,'Mo- FS'!$4:$4,'12M FS Summary'!G$7)</f>
        <v>2487898.0391911259</v>
      </c>
      <c r="H41" s="797">
        <f ca="1">+SUMIFS('Mo- FS'!138:138,'Mo- FS'!$4:$4,'12M FS Summary'!H$7)</f>
        <v>2607866.234668076</v>
      </c>
      <c r="I41" s="797">
        <f ca="1">+SUMIFS('Mo- FS'!138:138,'Mo- FS'!$4:$4,'12M FS Summary'!I$7)</f>
        <v>2741606.2149069523</v>
      </c>
      <c r="J41" s="797">
        <f ca="1">+SUMIFS('Mo- FS'!138:138,'Mo- FS'!$4:$4,'12M FS Summary'!J$7)</f>
        <v>2885099.8816081723</v>
      </c>
      <c r="K41" s="797">
        <f ca="1">+SUMIFS('Mo- FS'!138:138,'Mo- FS'!$4:$4,'12M FS Summary'!K$7)</f>
        <v>3067628.1282477197</v>
      </c>
      <c r="L41" s="797">
        <f ca="1">+SUMIFS('Mo- FS'!138:138,'Mo- FS'!$4:$4,'12M FS Summary'!L$7)</f>
        <v>3263940.3380971793</v>
      </c>
      <c r="M41" s="797">
        <f ca="1">+SUMIFS('Mo- FS'!138:138,'Mo- FS'!$4:$4,'12M FS Summary'!M$7)</f>
        <v>3434088.492988518</v>
      </c>
      <c r="N41" s="797">
        <f ca="1">+SUMIFS('Mo- FS'!138:138,'Mo- FS'!$4:$4,'12M FS Summary'!N$7)</f>
        <v>3574349.7678512814</v>
      </c>
      <c r="O41" s="797">
        <f ca="1">+SUMIFS('Mo- FS'!138:138,'Mo- FS'!$4:$4,'12M FS Summary'!O$7)</f>
        <v>3683121.0567493467</v>
      </c>
      <c r="P41" s="797">
        <f ca="1">+D41</f>
        <v>2447617.4316791287</v>
      </c>
    </row>
    <row r="42" spans="1:16" ht="14.25" customHeight="1" x14ac:dyDescent="0.15">
      <c r="B42" s="21" t="s">
        <v>328</v>
      </c>
      <c r="C42" s="71" t="str">
        <f t="shared" si="16"/>
        <v>EUR</v>
      </c>
      <c r="D42" s="176">
        <f ca="1">+D41+D40</f>
        <v>2421219.7759279781</v>
      </c>
      <c r="E42" s="176">
        <f t="shared" ref="E42:O42" ca="1" si="18">+E41+E40</f>
        <v>2395590.933833532</v>
      </c>
      <c r="F42" s="176">
        <f t="shared" ca="1" si="18"/>
        <v>2487898.0391911259</v>
      </c>
      <c r="G42" s="176">
        <f t="shared" ca="1" si="18"/>
        <v>2607866.234668076</v>
      </c>
      <c r="H42" s="176">
        <f t="shared" ca="1" si="18"/>
        <v>2741606.2149069523</v>
      </c>
      <c r="I42" s="176">
        <f t="shared" ca="1" si="18"/>
        <v>2885099.8816081723</v>
      </c>
      <c r="J42" s="176">
        <f t="shared" ca="1" si="18"/>
        <v>3067628.1282477197</v>
      </c>
      <c r="K42" s="176">
        <f t="shared" ca="1" si="18"/>
        <v>3263940.3380971793</v>
      </c>
      <c r="L42" s="176">
        <f t="shared" ca="1" si="18"/>
        <v>3434088.492988518</v>
      </c>
      <c r="M42" s="176">
        <f t="shared" ca="1" si="18"/>
        <v>3574349.7678512814</v>
      </c>
      <c r="N42" s="176">
        <f t="shared" ca="1" si="18"/>
        <v>3683121.0567493467</v>
      </c>
      <c r="O42" s="176">
        <f t="shared" ca="1" si="18"/>
        <v>3696936.4268142842</v>
      </c>
      <c r="P42" s="176">
        <f ca="1">+P40+P41</f>
        <v>3696936.4268142846</v>
      </c>
    </row>
    <row r="43" spans="1:16" ht="14.25" customHeight="1" x14ac:dyDescent="0.15"/>
    <row r="44" spans="1:16" ht="14.25" customHeight="1" x14ac:dyDescent="0.15">
      <c r="A44" s="180"/>
      <c r="B44" s="180" t="s">
        <v>63</v>
      </c>
      <c r="C44" s="180"/>
      <c r="D44" s="180"/>
      <c r="E44" s="180"/>
      <c r="F44" s="180"/>
      <c r="G44" s="180"/>
      <c r="H44" s="180"/>
      <c r="I44" s="180"/>
      <c r="J44" s="180"/>
      <c r="K44" s="180"/>
      <c r="L44" s="180"/>
      <c r="M44" s="180"/>
      <c r="N44" s="180"/>
      <c r="O44" s="180"/>
      <c r="P44" s="180"/>
    </row>
    <row r="45" spans="1:16" ht="36" hidden="1" customHeight="1" x14ac:dyDescent="0.15"/>
    <row r="46" spans="1:16" ht="14.25" hidden="1" customHeight="1" x14ac:dyDescent="0.15">
      <c r="A46" s="3">
        <f>+FirstYear</f>
        <v>2025</v>
      </c>
    </row>
    <row r="47" spans="1:16" ht="14.25" hidden="1" customHeight="1" x14ac:dyDescent="0.15">
      <c r="A47" s="3">
        <f>+A46+1</f>
        <v>2026</v>
      </c>
    </row>
    <row r="48" spans="1:16" ht="14.25" hidden="1" customHeight="1" x14ac:dyDescent="0.15">
      <c r="A48" s="3">
        <f t="shared" ref="A48:A56" si="19">+A47+1</f>
        <v>2027</v>
      </c>
    </row>
    <row r="49" spans="1:1" ht="14.25" hidden="1" customHeight="1" x14ac:dyDescent="0.15">
      <c r="A49" s="3">
        <f t="shared" si="19"/>
        <v>2028</v>
      </c>
    </row>
    <row r="50" spans="1:1" ht="14.25" hidden="1" customHeight="1" x14ac:dyDescent="0.15">
      <c r="A50" s="3">
        <f t="shared" si="19"/>
        <v>2029</v>
      </c>
    </row>
    <row r="51" spans="1:1" ht="14.25" hidden="1" customHeight="1" x14ac:dyDescent="0.15">
      <c r="A51" s="3">
        <f t="shared" si="19"/>
        <v>2030</v>
      </c>
    </row>
    <row r="52" spans="1:1" ht="14.25" hidden="1" customHeight="1" x14ac:dyDescent="0.15">
      <c r="A52" s="3">
        <f t="shared" si="19"/>
        <v>2031</v>
      </c>
    </row>
    <row r="53" spans="1:1" ht="14.25" hidden="1" customHeight="1" x14ac:dyDescent="0.15">
      <c r="A53" s="3">
        <f t="shared" si="19"/>
        <v>2032</v>
      </c>
    </row>
    <row r="54" spans="1:1" ht="14.25" hidden="1" customHeight="1" x14ac:dyDescent="0.15">
      <c r="A54" s="3">
        <f t="shared" si="19"/>
        <v>2033</v>
      </c>
    </row>
    <row r="55" spans="1:1" ht="14.25" hidden="1" customHeight="1" x14ac:dyDescent="0.15">
      <c r="A55" s="3">
        <f t="shared" si="19"/>
        <v>2034</v>
      </c>
    </row>
    <row r="56" spans="1:1" ht="14.25" hidden="1" customHeight="1" x14ac:dyDescent="0.15">
      <c r="A56" s="3">
        <f t="shared" si="19"/>
        <v>2035</v>
      </c>
    </row>
    <row r="57" spans="1:1" ht="14.25" hidden="1" customHeight="1" x14ac:dyDescent="0.15"/>
    <row r="58" spans="1:1" ht="14.25" hidden="1" customHeight="1" x14ac:dyDescent="0.15"/>
    <row r="59" spans="1:1" ht="14.25" hidden="1" customHeight="1" x14ac:dyDescent="0.15"/>
    <row r="60" spans="1:1" ht="14.25" hidden="1" customHeight="1" x14ac:dyDescent="0.15"/>
    <row r="61" spans="1:1" ht="14.25" hidden="1" customHeight="1" x14ac:dyDescent="0.15"/>
    <row r="62" spans="1:1" ht="14.25" hidden="1" customHeight="1" x14ac:dyDescent="0.15"/>
    <row r="63" spans="1:1" ht="14.25" hidden="1" customHeight="1" x14ac:dyDescent="0.15"/>
    <row r="64" spans="1:1" ht="14.25" hidden="1" customHeight="1" x14ac:dyDescent="0.15"/>
    <row r="65" ht="14.25" hidden="1" customHeight="1" x14ac:dyDescent="0.15"/>
    <row r="66" ht="14.25" hidden="1" customHeight="1" x14ac:dyDescent="0.15"/>
    <row r="67" ht="14.25" hidden="1" customHeight="1" x14ac:dyDescent="0.15"/>
    <row r="68" ht="14.25" hidden="1" customHeight="1" x14ac:dyDescent="0.15"/>
    <row r="69" ht="14.25" hidden="1" customHeight="1" x14ac:dyDescent="0.15"/>
    <row r="70" ht="14.25" hidden="1" customHeight="1" x14ac:dyDescent="0.15"/>
    <row r="71" ht="14.25" hidden="1" customHeight="1" x14ac:dyDescent="0.15"/>
    <row r="72" ht="14.25" hidden="1" customHeight="1" x14ac:dyDescent="0.15"/>
    <row r="73" ht="14.25" hidden="1" customHeight="1" x14ac:dyDescent="0.15"/>
    <row r="74" ht="14.25" hidden="1" customHeight="1" x14ac:dyDescent="0.15"/>
    <row r="75" ht="14.25" hidden="1" customHeight="1" x14ac:dyDescent="0.15"/>
    <row r="76" ht="14.25" hidden="1" customHeight="1" x14ac:dyDescent="0.15"/>
    <row r="77" ht="14.25" hidden="1" customHeight="1" x14ac:dyDescent="0.15"/>
    <row r="78" ht="14.25" hidden="1" customHeight="1" x14ac:dyDescent="0.15"/>
    <row r="79" ht="14.25" hidden="1" customHeight="1" x14ac:dyDescent="0.15"/>
    <row r="80" ht="14.25" hidden="1" customHeight="1" x14ac:dyDescent="0.15"/>
    <row r="81" ht="14.25" hidden="1" customHeight="1" x14ac:dyDescent="0.15"/>
    <row r="82" ht="14.25" hidden="1" customHeight="1" x14ac:dyDescent="0.15"/>
    <row r="83" ht="14.25" hidden="1" customHeight="1" x14ac:dyDescent="0.15"/>
    <row r="84" ht="14.25" hidden="1" customHeight="1" x14ac:dyDescent="0.15"/>
    <row r="85" ht="14.25" hidden="1" customHeight="1" x14ac:dyDescent="0.15"/>
    <row r="86" ht="14.25" hidden="1" customHeight="1" x14ac:dyDescent="0.15"/>
    <row r="87" ht="14.25" hidden="1" customHeight="1" x14ac:dyDescent="0.15"/>
    <row r="88" ht="14.25" hidden="1" customHeight="1" x14ac:dyDescent="0.15"/>
    <row r="89" ht="14.25" hidden="1" customHeight="1" x14ac:dyDescent="0.15"/>
    <row r="90" ht="14.25" hidden="1" customHeight="1" x14ac:dyDescent="0.15"/>
    <row r="91" ht="14.25" hidden="1" customHeight="1" x14ac:dyDescent="0.15"/>
    <row r="92" ht="14.25" hidden="1" customHeight="1" x14ac:dyDescent="0.15"/>
    <row r="93" ht="14.25" hidden="1" customHeight="1" x14ac:dyDescent="0.15"/>
    <row r="94" ht="14.25" hidden="1" customHeight="1" x14ac:dyDescent="0.15"/>
    <row r="95" ht="14.25" hidden="1" customHeight="1" x14ac:dyDescent="0.15"/>
    <row r="96" ht="14.25" hidden="1" customHeight="1" x14ac:dyDescent="0.15"/>
    <row r="97" ht="14.25" hidden="1" customHeight="1" x14ac:dyDescent="0.15"/>
    <row r="98" ht="14.25" hidden="1" customHeight="1" x14ac:dyDescent="0.15"/>
    <row r="99" ht="14.25" hidden="1" customHeight="1" x14ac:dyDescent="0.15"/>
    <row r="100" ht="14.25" hidden="1" customHeight="1" x14ac:dyDescent="0.15"/>
    <row r="101" ht="14.25" hidden="1" customHeight="1" x14ac:dyDescent="0.15"/>
    <row r="102" ht="14.25" hidden="1" customHeight="1" x14ac:dyDescent="0.15"/>
    <row r="103" ht="14.25" hidden="1" customHeight="1" x14ac:dyDescent="0.15"/>
    <row r="104" ht="14.25" hidden="1" customHeight="1" x14ac:dyDescent="0.15"/>
    <row r="105" ht="14.25" hidden="1" customHeight="1" x14ac:dyDescent="0.15"/>
    <row r="106" ht="14.25" hidden="1" customHeight="1" x14ac:dyDescent="0.15"/>
    <row r="107" ht="14.25" hidden="1" customHeight="1" x14ac:dyDescent="0.15"/>
    <row r="108" ht="14.25" hidden="1" customHeight="1" x14ac:dyDescent="0.15"/>
    <row r="109" ht="14.25" hidden="1" customHeight="1" x14ac:dyDescent="0.15"/>
    <row r="110" ht="14.25" hidden="1" customHeight="1" x14ac:dyDescent="0.15"/>
    <row r="111" ht="14.25" hidden="1" customHeight="1" x14ac:dyDescent="0.15"/>
    <row r="112" ht="14.25" hidden="1" customHeight="1" x14ac:dyDescent="0.15"/>
    <row r="113" ht="14.25" hidden="1" customHeight="1" x14ac:dyDescent="0.15"/>
    <row r="114" ht="14.25" hidden="1" customHeight="1" x14ac:dyDescent="0.15"/>
    <row r="115" ht="14.25" hidden="1" customHeight="1" x14ac:dyDescent="0.15"/>
    <row r="116" ht="14.25" hidden="1" customHeight="1" x14ac:dyDescent="0.15"/>
    <row r="117" ht="14.25" hidden="1" customHeight="1" x14ac:dyDescent="0.15"/>
    <row r="118" ht="14.25" hidden="1" customHeight="1" x14ac:dyDescent="0.15"/>
    <row r="119" ht="14.25" hidden="1" customHeight="1" x14ac:dyDescent="0.15"/>
    <row r="120" ht="14.25" hidden="1" customHeight="1" x14ac:dyDescent="0.15"/>
    <row r="121" ht="14.25" hidden="1" customHeight="1" x14ac:dyDescent="0.15"/>
    <row r="122" ht="14.25" hidden="1" customHeight="1" x14ac:dyDescent="0.15"/>
    <row r="123" ht="14.25" hidden="1" customHeight="1" x14ac:dyDescent="0.15"/>
    <row r="124" ht="14.25" hidden="1" customHeight="1" x14ac:dyDescent="0.15"/>
    <row r="125" ht="14.25" hidden="1" customHeight="1" x14ac:dyDescent="0.15"/>
    <row r="126" ht="14.25" hidden="1" customHeight="1" x14ac:dyDescent="0.15"/>
    <row r="127" ht="14.25" hidden="1" customHeight="1" x14ac:dyDescent="0.15"/>
    <row r="128" ht="14.25" hidden="1" customHeight="1" x14ac:dyDescent="0.15"/>
    <row r="129" ht="14.25" hidden="1" customHeight="1" x14ac:dyDescent="0.15"/>
    <row r="130" ht="14.25" hidden="1" customHeight="1" x14ac:dyDescent="0.15"/>
    <row r="131" ht="14.25" hidden="1" customHeight="1" x14ac:dyDescent="0.15"/>
    <row r="132" ht="14.25" hidden="1" customHeight="1" x14ac:dyDescent="0.15"/>
    <row r="133" ht="14.25" hidden="1" customHeight="1" x14ac:dyDescent="0.15"/>
    <row r="134" ht="14.25" hidden="1" customHeight="1" x14ac:dyDescent="0.15"/>
    <row r="135" ht="14.25" hidden="1" customHeight="1" x14ac:dyDescent="0.15"/>
    <row r="136" ht="14.25" hidden="1" customHeight="1" x14ac:dyDescent="0.15"/>
    <row r="137" ht="14.25" hidden="1" customHeight="1" x14ac:dyDescent="0.15"/>
    <row r="138" ht="14.25" hidden="1" customHeight="1" x14ac:dyDescent="0.15"/>
    <row r="139" ht="14.25" hidden="1" customHeight="1" x14ac:dyDescent="0.15"/>
    <row r="140" ht="14.25" hidden="1" customHeight="1" x14ac:dyDescent="0.15"/>
    <row r="141" ht="14.25" hidden="1" customHeight="1" x14ac:dyDescent="0.15"/>
    <row r="142" ht="14.25" hidden="1" customHeight="1" x14ac:dyDescent="0.15"/>
    <row r="143" ht="14.25" hidden="1" customHeight="1" x14ac:dyDescent="0.15"/>
    <row r="144" ht="14.25" hidden="1" customHeight="1" x14ac:dyDescent="0.15"/>
    <row r="145" ht="14.25" hidden="1" customHeight="1" x14ac:dyDescent="0.15"/>
    <row r="146" ht="14.25" hidden="1" customHeight="1" x14ac:dyDescent="0.15"/>
    <row r="147" ht="14.25" hidden="1" customHeight="1" x14ac:dyDescent="0.15"/>
    <row r="148" ht="14.25" hidden="1" customHeight="1" x14ac:dyDescent="0.15"/>
    <row r="149" ht="14.25" hidden="1" customHeight="1" x14ac:dyDescent="0.15"/>
    <row r="150" ht="14.25" hidden="1" customHeight="1" x14ac:dyDescent="0.15"/>
    <row r="151" ht="14.25" hidden="1" customHeight="1" x14ac:dyDescent="0.15"/>
    <row r="152" ht="14.25" hidden="1" customHeight="1" x14ac:dyDescent="0.15"/>
    <row r="153" ht="14.25" hidden="1" customHeight="1" x14ac:dyDescent="0.15"/>
    <row r="154" ht="14.25" hidden="1" customHeight="1" x14ac:dyDescent="0.15"/>
    <row r="155" ht="14.25" hidden="1" customHeight="1" x14ac:dyDescent="0.15"/>
    <row r="156" ht="14.25" hidden="1" customHeight="1" x14ac:dyDescent="0.15"/>
    <row r="157" ht="14.25" hidden="1" customHeight="1" x14ac:dyDescent="0.15"/>
    <row r="158" ht="14.25" hidden="1" customHeight="1" x14ac:dyDescent="0.15"/>
    <row r="159" ht="14.25" hidden="1" customHeight="1" x14ac:dyDescent="0.15"/>
    <row r="160" ht="14.25" hidden="1" customHeight="1" x14ac:dyDescent="0.15"/>
    <row r="161" ht="14.25" hidden="1" customHeight="1" x14ac:dyDescent="0.15"/>
    <row r="162" ht="14.25" hidden="1" customHeight="1" x14ac:dyDescent="0.15"/>
    <row r="163" ht="14.25" hidden="1" customHeight="1" x14ac:dyDescent="0.15"/>
    <row r="164" ht="14.25" hidden="1" customHeight="1" x14ac:dyDescent="0.15"/>
    <row r="165" ht="14.25" hidden="1" customHeight="1" x14ac:dyDescent="0.15"/>
    <row r="166" ht="14.25" hidden="1" customHeight="1" x14ac:dyDescent="0.15"/>
    <row r="167" ht="14.25" hidden="1" customHeight="1" x14ac:dyDescent="0.15"/>
    <row r="168" ht="14.25" hidden="1" customHeight="1" x14ac:dyDescent="0.15"/>
    <row r="169" ht="14.25" hidden="1" customHeight="1" x14ac:dyDescent="0.15"/>
    <row r="170" ht="14.25" hidden="1" customHeight="1" x14ac:dyDescent="0.15"/>
    <row r="171" ht="14.25" hidden="1" customHeight="1" x14ac:dyDescent="0.15"/>
    <row r="172" ht="14.25" hidden="1" customHeight="1" x14ac:dyDescent="0.15"/>
    <row r="173" ht="14.25" hidden="1" customHeight="1" x14ac:dyDescent="0.15"/>
    <row r="174" ht="14.25" hidden="1" customHeight="1" x14ac:dyDescent="0.15"/>
    <row r="175" ht="14.25" hidden="1" customHeight="1" x14ac:dyDescent="0.15"/>
    <row r="176" ht="14.25" hidden="1" customHeight="1" x14ac:dyDescent="0.15"/>
    <row r="177" ht="14.25" hidden="1" customHeight="1" x14ac:dyDescent="0.15"/>
    <row r="178" ht="14.25" hidden="1" customHeight="1" x14ac:dyDescent="0.15"/>
    <row r="179" ht="14.25" hidden="1" customHeight="1" x14ac:dyDescent="0.15"/>
    <row r="180" ht="14.25" hidden="1" customHeight="1" x14ac:dyDescent="0.15"/>
    <row r="181" ht="14.25" hidden="1" customHeight="1" x14ac:dyDescent="0.15"/>
    <row r="182" ht="14.25" hidden="1" customHeight="1" x14ac:dyDescent="0.15"/>
    <row r="183" ht="14.25" hidden="1" customHeight="1" x14ac:dyDescent="0.15"/>
    <row r="184" ht="14.25" hidden="1" customHeight="1" x14ac:dyDescent="0.15"/>
    <row r="185" ht="14.25" hidden="1" customHeight="1" x14ac:dyDescent="0.15"/>
    <row r="186" ht="14.25" hidden="1" customHeight="1" x14ac:dyDescent="0.15"/>
    <row r="187" ht="14.25" hidden="1" customHeight="1" x14ac:dyDescent="0.15"/>
    <row r="188" ht="14.25" hidden="1" customHeight="1" x14ac:dyDescent="0.15"/>
    <row r="189" ht="14.25" hidden="1" customHeight="1" x14ac:dyDescent="0.15"/>
    <row r="190" ht="14.25" hidden="1" customHeight="1" x14ac:dyDescent="0.15"/>
    <row r="191" ht="14.25" hidden="1" customHeight="1" x14ac:dyDescent="0.15"/>
    <row r="192" ht="14.25" hidden="1" customHeight="1" x14ac:dyDescent="0.15"/>
    <row r="193" ht="14.25" hidden="1" customHeight="1" x14ac:dyDescent="0.15"/>
    <row r="194" ht="14.25" hidden="1" customHeight="1" x14ac:dyDescent="0.15"/>
    <row r="195" ht="14.25" hidden="1" customHeight="1" x14ac:dyDescent="0.15"/>
    <row r="196" ht="14.25" hidden="1" customHeight="1" x14ac:dyDescent="0.15"/>
    <row r="197" ht="14.25" hidden="1" customHeight="1" x14ac:dyDescent="0.15"/>
    <row r="198" ht="14.25" hidden="1" customHeight="1" x14ac:dyDescent="0.15"/>
    <row r="199" ht="14.25" hidden="1" customHeight="1" x14ac:dyDescent="0.15"/>
    <row r="200" ht="14.25" hidden="1" customHeight="1" x14ac:dyDescent="0.15"/>
    <row r="201" ht="14.25" hidden="1" customHeight="1" x14ac:dyDescent="0.15"/>
    <row r="202" ht="14.25" hidden="1" customHeight="1" x14ac:dyDescent="0.15"/>
    <row r="203" ht="14.25" hidden="1" customHeight="1" x14ac:dyDescent="0.15"/>
    <row r="204" ht="14.25" hidden="1" customHeight="1" x14ac:dyDescent="0.15"/>
    <row r="205" ht="14.25" hidden="1" customHeight="1" x14ac:dyDescent="0.15"/>
    <row r="206" ht="14.25" hidden="1" customHeight="1" x14ac:dyDescent="0.15"/>
    <row r="207" ht="14.25" hidden="1" customHeight="1" x14ac:dyDescent="0.15"/>
    <row r="208" ht="14.25" hidden="1" customHeight="1" x14ac:dyDescent="0.15"/>
    <row r="209" ht="14.25" hidden="1" customHeight="1" x14ac:dyDescent="0.15"/>
    <row r="210" ht="14.25" hidden="1" customHeight="1" x14ac:dyDescent="0.15"/>
    <row r="211" ht="14.25" hidden="1" customHeight="1" x14ac:dyDescent="0.15"/>
    <row r="212" ht="14.25" hidden="1" customHeight="1" x14ac:dyDescent="0.15"/>
    <row r="213" ht="14.25" hidden="1" customHeight="1" x14ac:dyDescent="0.15"/>
    <row r="214" ht="14.25" hidden="1" customHeight="1" x14ac:dyDescent="0.15"/>
    <row r="215" ht="14.25" hidden="1" customHeight="1" x14ac:dyDescent="0.15"/>
    <row r="216" ht="14.25" hidden="1" customHeight="1" x14ac:dyDescent="0.15"/>
    <row r="217" ht="14.25" hidden="1" customHeight="1" x14ac:dyDescent="0.15"/>
    <row r="218" ht="14.25" hidden="1" customHeight="1" x14ac:dyDescent="0.15"/>
    <row r="219" ht="14.25" hidden="1" customHeight="1" x14ac:dyDescent="0.15"/>
    <row r="220" ht="14.25" hidden="1" customHeight="1" x14ac:dyDescent="0.15"/>
    <row r="221" ht="14.25" hidden="1" customHeight="1" x14ac:dyDescent="0.15"/>
    <row r="222" ht="14.25" hidden="1" customHeight="1" x14ac:dyDescent="0.15"/>
    <row r="223" ht="14.25" hidden="1" customHeight="1" x14ac:dyDescent="0.15"/>
    <row r="224" ht="14.25" hidden="1" customHeight="1" x14ac:dyDescent="0.15"/>
    <row r="225" ht="14.25" hidden="1" customHeight="1" x14ac:dyDescent="0.15"/>
    <row r="226" ht="14.25" hidden="1" customHeight="1" x14ac:dyDescent="0.15"/>
    <row r="227" ht="14.25" hidden="1" customHeight="1" x14ac:dyDescent="0.15"/>
    <row r="228" ht="14.25" hidden="1" customHeight="1" x14ac:dyDescent="0.15"/>
    <row r="229" ht="14.25" hidden="1" customHeight="1" x14ac:dyDescent="0.15"/>
    <row r="230" ht="14.25" hidden="1" customHeight="1" x14ac:dyDescent="0.15"/>
    <row r="231" ht="14.25" hidden="1" customHeight="1" x14ac:dyDescent="0.15"/>
    <row r="232" ht="14.25" hidden="1" customHeight="1" x14ac:dyDescent="0.15"/>
    <row r="233" ht="14.25" hidden="1" customHeight="1" x14ac:dyDescent="0.15"/>
    <row r="234" ht="14.25" hidden="1" customHeight="1" x14ac:dyDescent="0.15"/>
    <row r="235" ht="14.25" hidden="1" customHeight="1" x14ac:dyDescent="0.15"/>
    <row r="236" ht="14.25" hidden="1" customHeight="1" x14ac:dyDescent="0.15"/>
    <row r="237" ht="14.25" hidden="1" customHeight="1" x14ac:dyDescent="0.15"/>
    <row r="238" ht="14.25" hidden="1" customHeight="1" x14ac:dyDescent="0.15"/>
    <row r="239" ht="14.25" hidden="1" customHeight="1" x14ac:dyDescent="0.15"/>
    <row r="240" ht="14.25" hidden="1" customHeight="1" x14ac:dyDescent="0.15"/>
    <row r="241" ht="14.25" hidden="1" customHeight="1" x14ac:dyDescent="0.15"/>
    <row r="242" ht="14.25" hidden="1" customHeight="1" x14ac:dyDescent="0.15"/>
    <row r="243" ht="14.25" hidden="1" customHeight="1" x14ac:dyDescent="0.15"/>
    <row r="244" ht="14.25" hidden="1" customHeight="1" x14ac:dyDescent="0.15"/>
    <row r="245" ht="14.25" hidden="1" customHeight="1" x14ac:dyDescent="0.15"/>
    <row r="246" ht="14.25" hidden="1" customHeight="1" x14ac:dyDescent="0.15"/>
    <row r="247" ht="14.25" hidden="1" customHeight="1" x14ac:dyDescent="0.15"/>
    <row r="248" ht="14.25" hidden="1" customHeight="1" x14ac:dyDescent="0.15"/>
    <row r="249" ht="14.25" hidden="1" customHeight="1" x14ac:dyDescent="0.15"/>
    <row r="250" ht="14.25" hidden="1" customHeight="1" x14ac:dyDescent="0.15"/>
    <row r="251" ht="14.25" hidden="1" customHeight="1" x14ac:dyDescent="0.15"/>
    <row r="252" ht="14.25" hidden="1" customHeight="1" x14ac:dyDescent="0.15"/>
    <row r="253" ht="14.25" hidden="1" customHeight="1" x14ac:dyDescent="0.15"/>
    <row r="254" ht="14.25" hidden="1" customHeight="1" x14ac:dyDescent="0.15"/>
    <row r="255" ht="14.25" hidden="1" customHeight="1" x14ac:dyDescent="0.15"/>
    <row r="256" ht="14.25" hidden="1" customHeight="1" x14ac:dyDescent="0.15"/>
    <row r="257" ht="14.25" hidden="1" customHeight="1" x14ac:dyDescent="0.15"/>
    <row r="258" ht="14.25" hidden="1" customHeight="1" x14ac:dyDescent="0.15"/>
    <row r="259" ht="14.25" hidden="1" customHeight="1" x14ac:dyDescent="0.15"/>
    <row r="260" ht="14.25" hidden="1" customHeight="1" x14ac:dyDescent="0.15"/>
    <row r="261" ht="14.25" hidden="1" customHeight="1" x14ac:dyDescent="0.15"/>
    <row r="262" ht="14.25" hidden="1" customHeight="1" x14ac:dyDescent="0.15"/>
    <row r="263" ht="14.25" hidden="1" customHeight="1" x14ac:dyDescent="0.15"/>
    <row r="264" ht="14.25" hidden="1" customHeight="1" x14ac:dyDescent="0.15"/>
    <row r="265" ht="14.25" hidden="1" customHeight="1" x14ac:dyDescent="0.15"/>
    <row r="266" ht="14.25" hidden="1" customHeight="1" x14ac:dyDescent="0.15"/>
    <row r="267" ht="14.25" hidden="1" customHeight="1" x14ac:dyDescent="0.15"/>
    <row r="268" ht="14.25" hidden="1" customHeight="1" x14ac:dyDescent="0.15"/>
    <row r="269" ht="14.25" hidden="1" customHeight="1" x14ac:dyDescent="0.15"/>
    <row r="270" ht="14.25" hidden="1" customHeight="1" x14ac:dyDescent="0.15"/>
    <row r="271" ht="14.25" hidden="1" customHeight="1" x14ac:dyDescent="0.15"/>
    <row r="272" ht="14.25" hidden="1" customHeight="1" x14ac:dyDescent="0.15"/>
    <row r="273" ht="14.25" hidden="1" customHeight="1" x14ac:dyDescent="0.15"/>
    <row r="274" ht="14.25" hidden="1" customHeight="1" x14ac:dyDescent="0.15"/>
    <row r="275" ht="14.25" hidden="1" customHeight="1" x14ac:dyDescent="0.15"/>
    <row r="276" ht="14.25" hidden="1" customHeight="1" x14ac:dyDescent="0.15"/>
    <row r="277" ht="14.25" hidden="1" customHeight="1" x14ac:dyDescent="0.15"/>
    <row r="278" ht="14.25" hidden="1" customHeight="1" x14ac:dyDescent="0.15"/>
    <row r="279" ht="14.25" hidden="1" customHeight="1" x14ac:dyDescent="0.15"/>
    <row r="280" ht="14.25" hidden="1" customHeight="1" x14ac:dyDescent="0.15"/>
    <row r="281" ht="14.25" hidden="1" customHeight="1" x14ac:dyDescent="0.15"/>
    <row r="282" ht="14.25" hidden="1" customHeight="1" x14ac:dyDescent="0.15"/>
    <row r="283" ht="14.25" hidden="1" customHeight="1" x14ac:dyDescent="0.15"/>
    <row r="284" ht="14.25" hidden="1" customHeight="1" x14ac:dyDescent="0.15"/>
    <row r="285" ht="14.25" hidden="1" customHeight="1" x14ac:dyDescent="0.15"/>
    <row r="286" ht="14.25" hidden="1" customHeight="1" x14ac:dyDescent="0.15"/>
    <row r="287" ht="14.25" hidden="1" customHeight="1" x14ac:dyDescent="0.15"/>
    <row r="288" ht="14.25" hidden="1" customHeight="1" x14ac:dyDescent="0.15"/>
    <row r="289" ht="14.25" hidden="1" customHeight="1" x14ac:dyDescent="0.15"/>
    <row r="290" ht="14.25" hidden="1" customHeight="1" x14ac:dyDescent="0.15"/>
    <row r="291" ht="14.25" hidden="1" customHeight="1" x14ac:dyDescent="0.15"/>
    <row r="292" ht="14.25" hidden="1" customHeight="1" x14ac:dyDescent="0.15"/>
    <row r="293" ht="14.25" hidden="1" customHeight="1" x14ac:dyDescent="0.15"/>
    <row r="294" ht="14.25" hidden="1" customHeight="1" x14ac:dyDescent="0.15"/>
    <row r="295" ht="14.25" hidden="1" customHeight="1" x14ac:dyDescent="0.15"/>
    <row r="296" ht="14.25" hidden="1" customHeight="1" x14ac:dyDescent="0.15"/>
    <row r="297" ht="14.25" hidden="1" customHeight="1" x14ac:dyDescent="0.15"/>
    <row r="298" ht="14.25" hidden="1" customHeight="1" x14ac:dyDescent="0.15"/>
    <row r="299" ht="14.25" hidden="1" customHeight="1" x14ac:dyDescent="0.15"/>
    <row r="300" ht="14.25" hidden="1" customHeight="1" x14ac:dyDescent="0.15"/>
    <row r="301" ht="14.25" hidden="1" customHeight="1" x14ac:dyDescent="0.15"/>
    <row r="302" ht="14.25" hidden="1" customHeight="1" x14ac:dyDescent="0.15"/>
    <row r="303" ht="14.25" hidden="1" customHeight="1" x14ac:dyDescent="0.15"/>
    <row r="304" ht="14.25" hidden="1" customHeight="1" x14ac:dyDescent="0.15"/>
    <row r="305" ht="14.25" hidden="1" customHeight="1" x14ac:dyDescent="0.15"/>
    <row r="306" ht="14.25" hidden="1" customHeight="1" x14ac:dyDescent="0.15"/>
    <row r="307" ht="14.25" hidden="1" customHeight="1" x14ac:dyDescent="0.15"/>
    <row r="308" ht="14.25" hidden="1" customHeight="1" x14ac:dyDescent="0.15"/>
    <row r="309" ht="14.25" hidden="1" customHeight="1" x14ac:dyDescent="0.15"/>
    <row r="310" ht="14.25" hidden="1" customHeight="1" x14ac:dyDescent="0.15"/>
    <row r="311" ht="14.25" hidden="1" customHeight="1" x14ac:dyDescent="0.15"/>
    <row r="312" ht="14.25" hidden="1" customHeight="1" x14ac:dyDescent="0.15"/>
    <row r="313" ht="14.25" hidden="1" customHeight="1" x14ac:dyDescent="0.15"/>
    <row r="314" ht="14.25" hidden="1" customHeight="1" x14ac:dyDescent="0.15"/>
    <row r="315" ht="14.25" hidden="1" customHeight="1" x14ac:dyDescent="0.15"/>
    <row r="316" ht="14.25" hidden="1" customHeight="1" x14ac:dyDescent="0.15"/>
    <row r="317" ht="14.25" hidden="1" customHeight="1" x14ac:dyDescent="0.15"/>
    <row r="318" ht="14.25" hidden="1" customHeight="1" x14ac:dyDescent="0.15"/>
    <row r="319" ht="14.25" hidden="1" customHeight="1" x14ac:dyDescent="0.15"/>
    <row r="320" ht="14.25" hidden="1" customHeight="1" x14ac:dyDescent="0.15"/>
    <row r="321" ht="14.25" hidden="1" customHeight="1" x14ac:dyDescent="0.15"/>
    <row r="322" ht="14.25" hidden="1" customHeight="1" x14ac:dyDescent="0.15"/>
    <row r="323" ht="14.25" hidden="1" customHeight="1" x14ac:dyDescent="0.15"/>
    <row r="324" ht="14.25" hidden="1" customHeight="1" x14ac:dyDescent="0.15"/>
    <row r="325" ht="14.25" hidden="1" customHeight="1" x14ac:dyDescent="0.15"/>
    <row r="326" ht="14.25" hidden="1" customHeight="1" x14ac:dyDescent="0.15"/>
    <row r="327" ht="14.25" hidden="1" customHeight="1" x14ac:dyDescent="0.15"/>
    <row r="328" ht="14.25" hidden="1" customHeight="1" x14ac:dyDescent="0.15"/>
    <row r="329" ht="14.25" hidden="1" customHeight="1" x14ac:dyDescent="0.15"/>
    <row r="330" ht="14.25" hidden="1" customHeight="1" x14ac:dyDescent="0.15"/>
    <row r="331" ht="14.25" hidden="1" customHeight="1" x14ac:dyDescent="0.15"/>
    <row r="332" ht="14.25" hidden="1" customHeight="1" x14ac:dyDescent="0.15"/>
    <row r="333" ht="14.25" hidden="1" customHeight="1" x14ac:dyDescent="0.15"/>
    <row r="334" ht="14.25" hidden="1" customHeight="1" x14ac:dyDescent="0.15"/>
    <row r="335" ht="14.25" hidden="1" customHeight="1" x14ac:dyDescent="0.15"/>
    <row r="336" ht="14.25" hidden="1" customHeight="1" x14ac:dyDescent="0.15"/>
    <row r="337" ht="14.25" hidden="1" customHeight="1" x14ac:dyDescent="0.15"/>
    <row r="338" ht="14.25" hidden="1" customHeight="1" x14ac:dyDescent="0.15"/>
    <row r="339" ht="14.25" hidden="1" customHeight="1" x14ac:dyDescent="0.15"/>
    <row r="340" ht="14.25" hidden="1" customHeight="1" x14ac:dyDescent="0.15"/>
    <row r="341" ht="14.25" hidden="1" customHeight="1" x14ac:dyDescent="0.15"/>
    <row r="342" ht="14.25" hidden="1" customHeight="1" x14ac:dyDescent="0.15"/>
    <row r="343" ht="14.25" hidden="1" customHeight="1" x14ac:dyDescent="0.15"/>
    <row r="344" ht="14.25" hidden="1" customHeight="1" x14ac:dyDescent="0.15"/>
    <row r="345" ht="14.25" hidden="1" customHeight="1" x14ac:dyDescent="0.15"/>
    <row r="346" ht="14.25" hidden="1" customHeight="1" x14ac:dyDescent="0.15"/>
    <row r="347" ht="14.25" hidden="1" customHeight="1" x14ac:dyDescent="0.15"/>
    <row r="348" ht="14.25" hidden="1" customHeight="1" x14ac:dyDescent="0.15"/>
    <row r="349" ht="14.25" hidden="1" customHeight="1" x14ac:dyDescent="0.15"/>
    <row r="350" ht="14.25" hidden="1" customHeight="1" x14ac:dyDescent="0.15"/>
    <row r="351" ht="14.25" hidden="1" customHeight="1" x14ac:dyDescent="0.15"/>
    <row r="352" ht="14.25" hidden="1" customHeight="1" x14ac:dyDescent="0.15"/>
    <row r="353" ht="14.25" hidden="1" customHeight="1" x14ac:dyDescent="0.15"/>
    <row r="354" ht="14.25" hidden="1" customHeight="1" x14ac:dyDescent="0.15"/>
    <row r="355" ht="14.25" hidden="1" customHeight="1" x14ac:dyDescent="0.15"/>
    <row r="356" ht="14.25" hidden="1" customHeight="1" x14ac:dyDescent="0.15"/>
    <row r="357" ht="14.25" hidden="1" customHeight="1" x14ac:dyDescent="0.15"/>
    <row r="358" ht="14.25" hidden="1" customHeight="1" x14ac:dyDescent="0.15"/>
    <row r="359" ht="14.25" hidden="1" customHeight="1" x14ac:dyDescent="0.15"/>
    <row r="360" ht="14.25" hidden="1" customHeight="1" x14ac:dyDescent="0.15"/>
    <row r="361" ht="14.25" hidden="1" customHeight="1" x14ac:dyDescent="0.15"/>
    <row r="362" ht="14.25" hidden="1" customHeight="1" x14ac:dyDescent="0.15"/>
    <row r="363" ht="14.25" hidden="1" customHeight="1" x14ac:dyDescent="0.15"/>
    <row r="364" ht="14.25" hidden="1" customHeight="1" x14ac:dyDescent="0.15"/>
    <row r="365" ht="14.25" hidden="1" customHeight="1" x14ac:dyDescent="0.15"/>
    <row r="366" ht="14.25" hidden="1" customHeight="1" x14ac:dyDescent="0.15"/>
    <row r="367" ht="14.25" hidden="1" customHeight="1" x14ac:dyDescent="0.15"/>
    <row r="368" ht="14.25" hidden="1" customHeight="1" x14ac:dyDescent="0.15"/>
    <row r="369" ht="14.25" hidden="1" customHeight="1" x14ac:dyDescent="0.15"/>
    <row r="370" ht="14.25" hidden="1" customHeight="1" x14ac:dyDescent="0.15"/>
    <row r="371" ht="14.25" hidden="1" customHeight="1" x14ac:dyDescent="0.15"/>
    <row r="372" ht="14.25" hidden="1" customHeight="1" x14ac:dyDescent="0.15"/>
    <row r="373" ht="14.25" hidden="1" customHeight="1" x14ac:dyDescent="0.15"/>
    <row r="374" ht="14.25" hidden="1" customHeight="1" x14ac:dyDescent="0.15"/>
    <row r="375" ht="14.25" hidden="1" customHeight="1" x14ac:dyDescent="0.15"/>
    <row r="376" ht="14.25" hidden="1" customHeight="1" x14ac:dyDescent="0.15"/>
    <row r="377" ht="14.25" hidden="1" customHeight="1" x14ac:dyDescent="0.15"/>
    <row r="378" ht="14.25" hidden="1" customHeight="1" x14ac:dyDescent="0.15"/>
    <row r="379" ht="14.25" hidden="1" customHeight="1" x14ac:dyDescent="0.15"/>
    <row r="380" ht="14.25" hidden="1" customHeight="1" x14ac:dyDescent="0.15"/>
    <row r="381" ht="14.25" hidden="1" customHeight="1" x14ac:dyDescent="0.15"/>
    <row r="382" ht="14.25" hidden="1" customHeight="1" x14ac:dyDescent="0.15"/>
    <row r="383" ht="14.25" hidden="1" customHeight="1" x14ac:dyDescent="0.15"/>
    <row r="384" ht="14.25" hidden="1" customHeight="1" x14ac:dyDescent="0.15"/>
    <row r="385" ht="14.25" hidden="1" customHeight="1" x14ac:dyDescent="0.15"/>
    <row r="386" ht="14.25" hidden="1" customHeight="1" x14ac:dyDescent="0.15"/>
    <row r="387" ht="14.25" hidden="1" customHeight="1" x14ac:dyDescent="0.15"/>
    <row r="388" ht="14.25" hidden="1" customHeight="1" x14ac:dyDescent="0.15"/>
    <row r="389" ht="14.25" hidden="1" customHeight="1" x14ac:dyDescent="0.15"/>
    <row r="390" ht="14.25" hidden="1" customHeight="1" x14ac:dyDescent="0.15"/>
    <row r="391" ht="14.25" hidden="1" customHeight="1" x14ac:dyDescent="0.15"/>
    <row r="392" ht="14.25" hidden="1" customHeight="1" x14ac:dyDescent="0.15"/>
    <row r="393" ht="14.25" hidden="1" customHeight="1" x14ac:dyDescent="0.15"/>
    <row r="394" ht="14.25" hidden="1" customHeight="1" x14ac:dyDescent="0.15"/>
    <row r="395" ht="14.25" hidden="1" customHeight="1" x14ac:dyDescent="0.15"/>
    <row r="396" ht="14.25" hidden="1" customHeight="1" x14ac:dyDescent="0.15"/>
    <row r="397" ht="14.25" hidden="1" customHeight="1" x14ac:dyDescent="0.15"/>
    <row r="398" ht="14.25" hidden="1" customHeight="1" x14ac:dyDescent="0.15"/>
    <row r="399" ht="14.25" hidden="1" customHeight="1" x14ac:dyDescent="0.15"/>
    <row r="400" ht="14.25" hidden="1" customHeight="1" x14ac:dyDescent="0.15"/>
    <row r="401" ht="14.25" hidden="1" customHeight="1" x14ac:dyDescent="0.15"/>
    <row r="402" ht="14.25" hidden="1" customHeight="1" x14ac:dyDescent="0.15"/>
    <row r="403" ht="14.25" hidden="1" customHeight="1" x14ac:dyDescent="0.15"/>
    <row r="404" ht="14.25" hidden="1" customHeight="1" x14ac:dyDescent="0.15"/>
    <row r="405" ht="14.25" hidden="1" customHeight="1" x14ac:dyDescent="0.15"/>
    <row r="406" ht="14.25" hidden="1" customHeight="1" x14ac:dyDescent="0.15"/>
    <row r="407" ht="14.25" hidden="1" customHeight="1" x14ac:dyDescent="0.15"/>
    <row r="408" ht="14.25" hidden="1" customHeight="1" x14ac:dyDescent="0.15"/>
    <row r="409" ht="14.25" hidden="1" customHeight="1" x14ac:dyDescent="0.15"/>
    <row r="410" ht="14.25" hidden="1" customHeight="1" x14ac:dyDescent="0.15"/>
    <row r="411" ht="14.25" hidden="1" customHeight="1" x14ac:dyDescent="0.15"/>
    <row r="412" ht="14.25" hidden="1" customHeight="1" x14ac:dyDescent="0.15"/>
    <row r="413" ht="14.25" hidden="1" customHeight="1" x14ac:dyDescent="0.15"/>
    <row r="414" ht="14.25" hidden="1" customHeight="1" x14ac:dyDescent="0.15"/>
    <row r="415" ht="14.25" hidden="1" customHeight="1" x14ac:dyDescent="0.15"/>
    <row r="416" ht="14.25" hidden="1" customHeight="1" x14ac:dyDescent="0.15"/>
    <row r="417" ht="14.25" hidden="1" customHeight="1" x14ac:dyDescent="0.15"/>
    <row r="418" ht="14.25" hidden="1" customHeight="1" x14ac:dyDescent="0.15"/>
    <row r="419" ht="14.25" hidden="1" customHeight="1" x14ac:dyDescent="0.15"/>
    <row r="420" ht="14.25" hidden="1" customHeight="1" x14ac:dyDescent="0.15"/>
    <row r="421" ht="14.25" hidden="1" customHeight="1" x14ac:dyDescent="0.15"/>
    <row r="422" ht="14.25" hidden="1" customHeight="1" x14ac:dyDescent="0.15"/>
    <row r="423" ht="14.25" hidden="1" customHeight="1" x14ac:dyDescent="0.15"/>
    <row r="424" ht="14.25" hidden="1" customHeight="1" x14ac:dyDescent="0.15"/>
    <row r="425" ht="14.25" hidden="1" customHeight="1" x14ac:dyDescent="0.15"/>
    <row r="426" ht="14.25" hidden="1" customHeight="1" x14ac:dyDescent="0.15"/>
    <row r="427" ht="14.25" hidden="1" customHeight="1" x14ac:dyDescent="0.15"/>
    <row r="428" ht="14.25" hidden="1" customHeight="1" x14ac:dyDescent="0.15"/>
    <row r="429" ht="14.25" hidden="1" customHeight="1" x14ac:dyDescent="0.15"/>
    <row r="430" ht="14.25" hidden="1" customHeight="1" x14ac:dyDescent="0.15"/>
    <row r="431" ht="14.25" hidden="1" customHeight="1" x14ac:dyDescent="0.15"/>
    <row r="432" ht="14.25" hidden="1" customHeight="1" x14ac:dyDescent="0.15"/>
    <row r="433" ht="14.25" hidden="1" customHeight="1" x14ac:dyDescent="0.15"/>
    <row r="434" ht="14.25" hidden="1" customHeight="1" x14ac:dyDescent="0.15"/>
    <row r="435" ht="14.25" hidden="1" customHeight="1" x14ac:dyDescent="0.15"/>
    <row r="436" ht="14.25" hidden="1" customHeight="1" x14ac:dyDescent="0.15"/>
    <row r="437" ht="14.25" hidden="1" customHeight="1" x14ac:dyDescent="0.15"/>
    <row r="438" ht="14.25" hidden="1" customHeight="1" x14ac:dyDescent="0.15"/>
    <row r="439" ht="14.25" hidden="1" customHeight="1" x14ac:dyDescent="0.15"/>
    <row r="440" ht="14.25" hidden="1" customHeight="1" x14ac:dyDescent="0.15"/>
    <row r="441" ht="14.25" hidden="1" customHeight="1" x14ac:dyDescent="0.15"/>
    <row r="442" ht="14.25" hidden="1" customHeight="1" x14ac:dyDescent="0.15"/>
    <row r="443" ht="14.25" hidden="1" customHeight="1" x14ac:dyDescent="0.15"/>
    <row r="444" ht="14.25" hidden="1" customHeight="1" x14ac:dyDescent="0.15"/>
    <row r="445" ht="14.25" hidden="1" customHeight="1" x14ac:dyDescent="0.15"/>
    <row r="446" ht="14.25" hidden="1" customHeight="1" x14ac:dyDescent="0.15"/>
    <row r="447" ht="14.25" hidden="1" customHeight="1" x14ac:dyDescent="0.15"/>
    <row r="448" ht="14.25" hidden="1" customHeight="1" x14ac:dyDescent="0.15"/>
    <row r="449" ht="14.25" hidden="1" customHeight="1" x14ac:dyDescent="0.15"/>
    <row r="450" ht="14.25" hidden="1" customHeight="1" x14ac:dyDescent="0.15"/>
    <row r="451" ht="14.25" hidden="1" customHeight="1" x14ac:dyDescent="0.15"/>
    <row r="452" ht="14.25" hidden="1" customHeight="1" x14ac:dyDescent="0.15"/>
    <row r="453" ht="14.25" hidden="1" customHeight="1" x14ac:dyDescent="0.15"/>
    <row r="454" ht="14.25" hidden="1" customHeight="1" x14ac:dyDescent="0.15"/>
    <row r="455" ht="14.25" hidden="1" customHeight="1" x14ac:dyDescent="0.15"/>
    <row r="456" ht="14.25" hidden="1" customHeight="1" x14ac:dyDescent="0.15"/>
    <row r="457" ht="14.25" hidden="1" customHeight="1" x14ac:dyDescent="0.15"/>
    <row r="458" ht="14.25" hidden="1" customHeight="1" x14ac:dyDescent="0.15"/>
    <row r="459" ht="14.25" hidden="1" customHeight="1" x14ac:dyDescent="0.15"/>
    <row r="460" ht="14.25" hidden="1" customHeight="1" x14ac:dyDescent="0.15"/>
    <row r="461" ht="14.25" hidden="1" customHeight="1" x14ac:dyDescent="0.15"/>
    <row r="462" ht="14.25" hidden="1" customHeight="1" x14ac:dyDescent="0.15"/>
    <row r="463" ht="14.25" hidden="1" customHeight="1" x14ac:dyDescent="0.15"/>
    <row r="464" ht="14.25" hidden="1" customHeight="1" x14ac:dyDescent="0.15"/>
    <row r="465" ht="14.25" hidden="1" customHeight="1" x14ac:dyDescent="0.15"/>
    <row r="466" ht="14.25" hidden="1" customHeight="1" x14ac:dyDescent="0.15"/>
    <row r="467" ht="14.25" hidden="1" customHeight="1" x14ac:dyDescent="0.15"/>
    <row r="468" ht="14.25" hidden="1" customHeight="1" x14ac:dyDescent="0.15"/>
    <row r="469" ht="14.25" hidden="1" customHeight="1" x14ac:dyDescent="0.15"/>
    <row r="470" ht="14.25" hidden="1" customHeight="1" x14ac:dyDescent="0.15"/>
    <row r="471" ht="14.25" hidden="1" customHeight="1" x14ac:dyDescent="0.15"/>
    <row r="472" ht="14.25" hidden="1" customHeight="1" x14ac:dyDescent="0.15"/>
    <row r="473" ht="14.25" hidden="1" customHeight="1" x14ac:dyDescent="0.15"/>
    <row r="474" ht="14.25" hidden="1" customHeight="1" x14ac:dyDescent="0.15"/>
    <row r="475" ht="14.25" hidden="1" customHeight="1" x14ac:dyDescent="0.15"/>
    <row r="476" ht="14.25" hidden="1" customHeight="1" x14ac:dyDescent="0.15"/>
    <row r="477" ht="14.25" hidden="1" customHeight="1" x14ac:dyDescent="0.15"/>
    <row r="478" ht="14.25" hidden="1" customHeight="1" x14ac:dyDescent="0.15"/>
    <row r="479" ht="14.25" hidden="1" customHeight="1" x14ac:dyDescent="0.15"/>
    <row r="480" ht="14.25" hidden="1" customHeight="1" x14ac:dyDescent="0.15"/>
    <row r="481" ht="14.25" hidden="1" customHeight="1" x14ac:dyDescent="0.15"/>
    <row r="482" ht="14.25" hidden="1" customHeight="1" x14ac:dyDescent="0.15"/>
    <row r="483" ht="14.25" hidden="1" customHeight="1" x14ac:dyDescent="0.15"/>
    <row r="484" ht="14.25" hidden="1" customHeight="1" x14ac:dyDescent="0.15"/>
    <row r="485" ht="14.25" hidden="1" customHeight="1" x14ac:dyDescent="0.15"/>
    <row r="486" ht="14.25" hidden="1" customHeight="1" x14ac:dyDescent="0.15"/>
    <row r="487" ht="14.25" hidden="1" customHeight="1" x14ac:dyDescent="0.15"/>
    <row r="488" ht="14.25" hidden="1" customHeight="1" x14ac:dyDescent="0.15"/>
    <row r="489" ht="14.25" hidden="1" customHeight="1" x14ac:dyDescent="0.15"/>
    <row r="490" ht="14.25" hidden="1" customHeight="1" x14ac:dyDescent="0.15"/>
    <row r="491" ht="14.25" hidden="1" customHeight="1" x14ac:dyDescent="0.15"/>
    <row r="492" ht="14.25" hidden="1" customHeight="1" x14ac:dyDescent="0.15"/>
    <row r="493" ht="14.25" hidden="1" customHeight="1" x14ac:dyDescent="0.15"/>
    <row r="494" ht="14.25" hidden="1" customHeight="1" x14ac:dyDescent="0.15"/>
    <row r="495" ht="14.25" hidden="1" customHeight="1" x14ac:dyDescent="0.15"/>
    <row r="496" ht="14.25" hidden="1" customHeight="1" x14ac:dyDescent="0.15"/>
    <row r="497" ht="14.25" hidden="1" customHeight="1" x14ac:dyDescent="0.15"/>
    <row r="498" ht="14.25" hidden="1" customHeight="1" x14ac:dyDescent="0.15"/>
    <row r="499" ht="14.25" hidden="1" customHeight="1" x14ac:dyDescent="0.15"/>
    <row r="500" ht="14.25" hidden="1" customHeight="1" x14ac:dyDescent="0.15"/>
    <row r="501" ht="14.25" hidden="1" customHeight="1" x14ac:dyDescent="0.15"/>
    <row r="502" ht="14.25" hidden="1" customHeight="1" x14ac:dyDescent="0.15"/>
    <row r="503" ht="14.25" hidden="1" customHeight="1" x14ac:dyDescent="0.15"/>
    <row r="504" ht="14.25" hidden="1" customHeight="1" x14ac:dyDescent="0.15"/>
    <row r="505" ht="14.25" hidden="1" customHeight="1" x14ac:dyDescent="0.15"/>
    <row r="506" ht="14.25" hidden="1" customHeight="1" x14ac:dyDescent="0.15"/>
    <row r="507" ht="14.25" hidden="1" customHeight="1" x14ac:dyDescent="0.15"/>
    <row r="508" ht="14.25" hidden="1" customHeight="1" x14ac:dyDescent="0.15"/>
    <row r="509" ht="14.25" hidden="1" customHeight="1" x14ac:dyDescent="0.15"/>
    <row r="510" ht="14.25" hidden="1" customHeight="1" x14ac:dyDescent="0.15"/>
    <row r="511" ht="14.25" hidden="1" customHeight="1" x14ac:dyDescent="0.15"/>
    <row r="512" ht="14.25" hidden="1" customHeight="1" x14ac:dyDescent="0.15"/>
    <row r="513" ht="14.25" hidden="1" customHeight="1" x14ac:dyDescent="0.15"/>
    <row r="514" ht="14.25" hidden="1" customHeight="1" x14ac:dyDescent="0.15"/>
    <row r="515" ht="14.25" hidden="1" customHeight="1" x14ac:dyDescent="0.15"/>
    <row r="516" ht="14.25" hidden="1" customHeight="1" x14ac:dyDescent="0.15"/>
    <row r="517" ht="14.25" hidden="1" customHeight="1" x14ac:dyDescent="0.15"/>
    <row r="518" ht="14.25" hidden="1" customHeight="1" x14ac:dyDescent="0.15"/>
    <row r="519" ht="14.25" hidden="1" customHeight="1" x14ac:dyDescent="0.15"/>
    <row r="520" ht="14.25" hidden="1" customHeight="1" x14ac:dyDescent="0.15"/>
    <row r="521" ht="14.25" hidden="1" customHeight="1" x14ac:dyDescent="0.15"/>
    <row r="522" ht="14.25" hidden="1" customHeight="1" x14ac:dyDescent="0.15"/>
    <row r="523" ht="14.25" hidden="1" customHeight="1" x14ac:dyDescent="0.15"/>
    <row r="524" ht="14.25" hidden="1" customHeight="1" x14ac:dyDescent="0.15"/>
    <row r="525" ht="14.25" hidden="1" customHeight="1" x14ac:dyDescent="0.15"/>
    <row r="526" ht="14.25" hidden="1" customHeight="1" x14ac:dyDescent="0.15"/>
    <row r="527" ht="14.25" hidden="1" customHeight="1" x14ac:dyDescent="0.15"/>
    <row r="528" ht="14.25" hidden="1" customHeight="1" x14ac:dyDescent="0.15"/>
    <row r="529" ht="14.25" hidden="1" customHeight="1" x14ac:dyDescent="0.15"/>
    <row r="530" ht="14.25" hidden="1" customHeight="1" x14ac:dyDescent="0.15"/>
    <row r="531" ht="14.25" hidden="1" customHeight="1" x14ac:dyDescent="0.15"/>
    <row r="532" ht="14.25" hidden="1" customHeight="1" x14ac:dyDescent="0.15"/>
    <row r="533" ht="14.25" hidden="1" customHeight="1" x14ac:dyDescent="0.15"/>
    <row r="534" ht="14.25" hidden="1" customHeight="1" x14ac:dyDescent="0.15"/>
    <row r="535" ht="14.25" hidden="1" customHeight="1" x14ac:dyDescent="0.15"/>
    <row r="536" ht="14.25" hidden="1" customHeight="1" x14ac:dyDescent="0.15"/>
    <row r="537" ht="14.25" hidden="1" customHeight="1" x14ac:dyDescent="0.15"/>
    <row r="538" ht="14.25" hidden="1" customHeight="1" x14ac:dyDescent="0.15"/>
    <row r="539" ht="14.25" hidden="1" customHeight="1" x14ac:dyDescent="0.15"/>
    <row r="540" ht="14.25" hidden="1" customHeight="1" x14ac:dyDescent="0.15"/>
    <row r="541" ht="14.25" hidden="1" customHeight="1" x14ac:dyDescent="0.15"/>
    <row r="542" ht="14.25" hidden="1" customHeight="1" x14ac:dyDescent="0.15"/>
    <row r="543" ht="14.25" hidden="1" customHeight="1" x14ac:dyDescent="0.15"/>
    <row r="544" ht="14.25" hidden="1" customHeight="1" x14ac:dyDescent="0.15"/>
    <row r="545" ht="14.25" hidden="1" customHeight="1" x14ac:dyDescent="0.15"/>
    <row r="546" ht="14.25" hidden="1" customHeight="1" x14ac:dyDescent="0.15"/>
    <row r="547" ht="14.25" hidden="1" customHeight="1" x14ac:dyDescent="0.15"/>
    <row r="548" ht="14.25" hidden="1" customHeight="1" x14ac:dyDescent="0.15"/>
    <row r="549" ht="14.25" hidden="1" customHeight="1" x14ac:dyDescent="0.15"/>
    <row r="550" ht="14.25" hidden="1" customHeight="1" x14ac:dyDescent="0.15"/>
    <row r="551" ht="14.25" hidden="1" customHeight="1" x14ac:dyDescent="0.15"/>
    <row r="552" ht="14.25" hidden="1" customHeight="1" x14ac:dyDescent="0.15"/>
    <row r="553" ht="14.25" hidden="1" customHeight="1" x14ac:dyDescent="0.15"/>
    <row r="554" ht="14.25" hidden="1" customHeight="1" x14ac:dyDescent="0.15"/>
    <row r="555" ht="14.25" hidden="1" customHeight="1" x14ac:dyDescent="0.15"/>
    <row r="556" ht="14.25" hidden="1" customHeight="1" x14ac:dyDescent="0.15"/>
    <row r="557" ht="14.25" hidden="1" customHeight="1" x14ac:dyDescent="0.15"/>
    <row r="558" ht="14.25" hidden="1" customHeight="1" x14ac:dyDescent="0.15"/>
    <row r="559" ht="14.25" hidden="1" customHeight="1" x14ac:dyDescent="0.15"/>
    <row r="560" ht="14.25" hidden="1" customHeight="1" x14ac:dyDescent="0.15"/>
    <row r="561" ht="14.25" hidden="1" customHeight="1" x14ac:dyDescent="0.15"/>
    <row r="562" ht="14.25" hidden="1" customHeight="1" x14ac:dyDescent="0.15"/>
    <row r="563" ht="14.25" hidden="1" customHeight="1" x14ac:dyDescent="0.15"/>
    <row r="564" ht="14.25" hidden="1" customHeight="1" x14ac:dyDescent="0.15"/>
    <row r="565" ht="14.25" hidden="1" customHeight="1" x14ac:dyDescent="0.15"/>
    <row r="566" ht="14.25" hidden="1" customHeight="1" x14ac:dyDescent="0.15"/>
    <row r="567" ht="14.25" hidden="1" customHeight="1" x14ac:dyDescent="0.15"/>
    <row r="568" ht="14.25" hidden="1" customHeight="1" x14ac:dyDescent="0.15"/>
    <row r="569" ht="14.25" hidden="1" customHeight="1" x14ac:dyDescent="0.15"/>
    <row r="570" ht="14.25" hidden="1" customHeight="1" x14ac:dyDescent="0.15"/>
    <row r="571" ht="14.25" hidden="1" customHeight="1" x14ac:dyDescent="0.15"/>
    <row r="572" ht="14.25" hidden="1" customHeight="1" x14ac:dyDescent="0.15"/>
    <row r="573" ht="14.25" hidden="1" customHeight="1" x14ac:dyDescent="0.15"/>
    <row r="574" ht="14.25" hidden="1" customHeight="1" x14ac:dyDescent="0.15"/>
    <row r="575" ht="14.25" hidden="1" customHeight="1" x14ac:dyDescent="0.15"/>
    <row r="576" ht="14.25" hidden="1" customHeight="1" x14ac:dyDescent="0.15"/>
    <row r="577" ht="14.25" hidden="1" customHeight="1" x14ac:dyDescent="0.15"/>
    <row r="578" ht="14.25" hidden="1" customHeight="1" x14ac:dyDescent="0.15"/>
    <row r="579" ht="14.25" hidden="1" customHeight="1" x14ac:dyDescent="0.15"/>
    <row r="580" ht="14.25" hidden="1" customHeight="1" x14ac:dyDescent="0.15"/>
    <row r="581" ht="14.25" hidden="1" customHeight="1" x14ac:dyDescent="0.15"/>
    <row r="582" ht="14.25" hidden="1" customHeight="1" x14ac:dyDescent="0.15"/>
    <row r="583" ht="14.25" hidden="1" customHeight="1" x14ac:dyDescent="0.15"/>
    <row r="584" ht="14.25" hidden="1" customHeight="1" x14ac:dyDescent="0.15"/>
    <row r="585" ht="14.25" hidden="1" customHeight="1" x14ac:dyDescent="0.15"/>
    <row r="586" ht="14.25" hidden="1" customHeight="1" x14ac:dyDescent="0.15"/>
    <row r="587" ht="14.25" hidden="1" customHeight="1" x14ac:dyDescent="0.15"/>
    <row r="588" ht="14.25" hidden="1" customHeight="1" x14ac:dyDescent="0.15"/>
    <row r="589" ht="14.25" hidden="1" customHeight="1" x14ac:dyDescent="0.15"/>
    <row r="590" ht="14.25" hidden="1" customHeight="1" x14ac:dyDescent="0.15"/>
    <row r="591" ht="14.25" hidden="1" customHeight="1" x14ac:dyDescent="0.15"/>
    <row r="592" ht="14.25" hidden="1" customHeight="1" x14ac:dyDescent="0.15"/>
    <row r="593" ht="14.25" hidden="1" customHeight="1" x14ac:dyDescent="0.15"/>
    <row r="594" ht="14.25" hidden="1" customHeight="1" x14ac:dyDescent="0.15"/>
    <row r="595" ht="14.25" hidden="1" customHeight="1" x14ac:dyDescent="0.15"/>
    <row r="596" ht="14.25" hidden="1" customHeight="1" x14ac:dyDescent="0.15"/>
    <row r="597" ht="14.25" hidden="1" customHeight="1" x14ac:dyDescent="0.15"/>
    <row r="598" ht="14.25" hidden="1" customHeight="1" x14ac:dyDescent="0.15"/>
    <row r="599" ht="14.25" hidden="1" customHeight="1" x14ac:dyDescent="0.15"/>
    <row r="600" ht="14.25" hidden="1" customHeight="1" x14ac:dyDescent="0.15"/>
    <row r="601" ht="14.25" hidden="1" customHeight="1" x14ac:dyDescent="0.15"/>
    <row r="602" ht="14.25" hidden="1" customHeight="1" x14ac:dyDescent="0.15"/>
    <row r="603" ht="14.25" hidden="1" customHeight="1" x14ac:dyDescent="0.15"/>
    <row r="604" ht="14.25" hidden="1" customHeight="1" x14ac:dyDescent="0.15"/>
    <row r="605" ht="14.25" hidden="1" customHeight="1" x14ac:dyDescent="0.15"/>
    <row r="606" ht="14.25" hidden="1" customHeight="1" x14ac:dyDescent="0.15"/>
    <row r="607" ht="14.25" hidden="1" customHeight="1" x14ac:dyDescent="0.15"/>
    <row r="608" ht="14.25" hidden="1" customHeight="1" x14ac:dyDescent="0.15"/>
    <row r="609" ht="14.25" hidden="1" customHeight="1" x14ac:dyDescent="0.15"/>
    <row r="610" ht="14.25" hidden="1" customHeight="1" x14ac:dyDescent="0.15"/>
    <row r="611" ht="14.25" hidden="1" customHeight="1" x14ac:dyDescent="0.15"/>
    <row r="612" ht="14.25" hidden="1" customHeight="1" x14ac:dyDescent="0.15"/>
    <row r="613" ht="14.25" hidden="1" customHeight="1" x14ac:dyDescent="0.15"/>
    <row r="614" ht="14.25" hidden="1" customHeight="1" x14ac:dyDescent="0.15"/>
    <row r="615" ht="14.25" hidden="1" customHeight="1" x14ac:dyDescent="0.15"/>
    <row r="616" ht="14.25" hidden="1" customHeight="1" x14ac:dyDescent="0.15"/>
    <row r="617" ht="14.25" hidden="1" customHeight="1" x14ac:dyDescent="0.15"/>
    <row r="618" ht="14.25" hidden="1" customHeight="1" x14ac:dyDescent="0.15"/>
    <row r="619" ht="14.25" hidden="1" customHeight="1" x14ac:dyDescent="0.15"/>
    <row r="620" ht="14.25" hidden="1" customHeight="1" x14ac:dyDescent="0.15"/>
    <row r="621" ht="14.25" hidden="1" customHeight="1" x14ac:dyDescent="0.15"/>
    <row r="622" ht="14.25" hidden="1" customHeight="1" x14ac:dyDescent="0.15"/>
    <row r="623" ht="14.25" hidden="1" customHeight="1" x14ac:dyDescent="0.15"/>
    <row r="624" ht="14.25" hidden="1" customHeight="1" x14ac:dyDescent="0.15"/>
    <row r="625" ht="14.25" hidden="1" customHeight="1" x14ac:dyDescent="0.15"/>
    <row r="626" ht="14.25" hidden="1" customHeight="1" x14ac:dyDescent="0.15"/>
    <row r="627" ht="14.25" hidden="1" customHeight="1" x14ac:dyDescent="0.15"/>
    <row r="628" ht="14.25" hidden="1" customHeight="1" x14ac:dyDescent="0.15"/>
    <row r="629" ht="14.25" hidden="1" customHeight="1" x14ac:dyDescent="0.15"/>
    <row r="630" ht="14.25" hidden="1" customHeight="1" x14ac:dyDescent="0.15"/>
    <row r="631" ht="14.25" hidden="1" customHeight="1" x14ac:dyDescent="0.15"/>
    <row r="632" ht="14.25" hidden="1" customHeight="1" x14ac:dyDescent="0.15"/>
    <row r="633" ht="14.25" hidden="1" customHeight="1" x14ac:dyDescent="0.15"/>
    <row r="634" ht="14.25" hidden="1" customHeight="1" x14ac:dyDescent="0.15"/>
    <row r="635" ht="14.25" hidden="1" customHeight="1" x14ac:dyDescent="0.15"/>
    <row r="636" ht="14.25" hidden="1" customHeight="1" x14ac:dyDescent="0.15"/>
    <row r="637" ht="14.25" hidden="1" customHeight="1" x14ac:dyDescent="0.15"/>
    <row r="638" ht="14.25" hidden="1" customHeight="1" x14ac:dyDescent="0.15"/>
    <row r="639" ht="14.25" hidden="1" customHeight="1" x14ac:dyDescent="0.15"/>
    <row r="640" ht="14.25" hidden="1" customHeight="1" x14ac:dyDescent="0.15"/>
    <row r="641" ht="14.25" hidden="1" customHeight="1" x14ac:dyDescent="0.15"/>
    <row r="642" ht="14.25" hidden="1" customHeight="1" x14ac:dyDescent="0.15"/>
    <row r="643" ht="14.25" hidden="1" customHeight="1" x14ac:dyDescent="0.15"/>
    <row r="644" ht="14.25" hidden="1" customHeight="1" x14ac:dyDescent="0.15"/>
    <row r="645" ht="14.25" hidden="1" customHeight="1" x14ac:dyDescent="0.15"/>
    <row r="646" ht="14.25" hidden="1" customHeight="1" x14ac:dyDescent="0.15"/>
    <row r="647" ht="14.25" hidden="1" customHeight="1" x14ac:dyDescent="0.15"/>
    <row r="648" ht="14.25" hidden="1" customHeight="1" x14ac:dyDescent="0.15"/>
    <row r="649" ht="14.25" hidden="1" customHeight="1" x14ac:dyDescent="0.15"/>
    <row r="650" ht="14.25" hidden="1" customHeight="1" x14ac:dyDescent="0.15"/>
    <row r="651" ht="14.25" hidden="1" customHeight="1" x14ac:dyDescent="0.15"/>
    <row r="652" ht="14.25" hidden="1" customHeight="1" x14ac:dyDescent="0.15"/>
    <row r="653" ht="14.25" hidden="1" customHeight="1" x14ac:dyDescent="0.15"/>
    <row r="654" ht="14.25" hidden="1" customHeight="1" x14ac:dyDescent="0.15"/>
    <row r="655" ht="14.25" hidden="1" customHeight="1" x14ac:dyDescent="0.15"/>
    <row r="656" ht="14.25" hidden="1" customHeight="1" x14ac:dyDescent="0.15"/>
    <row r="657" ht="14.25" hidden="1" customHeight="1" x14ac:dyDescent="0.15"/>
    <row r="658" ht="14.25" hidden="1" customHeight="1" x14ac:dyDescent="0.15"/>
    <row r="659" ht="14.25" hidden="1" customHeight="1" x14ac:dyDescent="0.15"/>
    <row r="660" ht="14.25" hidden="1" customHeight="1" x14ac:dyDescent="0.15"/>
    <row r="661" ht="14.25" hidden="1" customHeight="1" x14ac:dyDescent="0.15"/>
    <row r="662" ht="14.25" hidden="1" customHeight="1" x14ac:dyDescent="0.15"/>
    <row r="663" ht="14.25" hidden="1" customHeight="1" x14ac:dyDescent="0.15"/>
    <row r="664" ht="14.25" hidden="1" customHeight="1" x14ac:dyDescent="0.15"/>
    <row r="665" ht="14.25" hidden="1" customHeight="1" x14ac:dyDescent="0.15"/>
    <row r="666" ht="14.25" hidden="1" customHeight="1" x14ac:dyDescent="0.15"/>
    <row r="667" ht="14.25" hidden="1" customHeight="1" x14ac:dyDescent="0.15"/>
    <row r="668" ht="14.25" hidden="1" customHeight="1" x14ac:dyDescent="0.15"/>
    <row r="669" ht="14.25" hidden="1" customHeight="1" x14ac:dyDescent="0.15"/>
    <row r="670" ht="14.25" hidden="1" customHeight="1" x14ac:dyDescent="0.15"/>
    <row r="671" ht="14.25" hidden="1" customHeight="1" x14ac:dyDescent="0.15"/>
    <row r="672" ht="14.25" hidden="1" customHeight="1" x14ac:dyDescent="0.15"/>
    <row r="673" ht="14.25" hidden="1" customHeight="1" x14ac:dyDescent="0.15"/>
    <row r="674" ht="14.25" hidden="1" customHeight="1" x14ac:dyDescent="0.15"/>
    <row r="675" ht="14.25" hidden="1" customHeight="1" x14ac:dyDescent="0.15"/>
    <row r="676" ht="14.25" hidden="1" customHeight="1" x14ac:dyDescent="0.15"/>
    <row r="677" ht="14.25" hidden="1" customHeight="1" x14ac:dyDescent="0.15"/>
    <row r="678" ht="14.25" hidden="1" customHeight="1" x14ac:dyDescent="0.15"/>
    <row r="679" ht="14.25" hidden="1" customHeight="1" x14ac:dyDescent="0.15"/>
    <row r="680" ht="14.25" hidden="1" customHeight="1" x14ac:dyDescent="0.15"/>
    <row r="681" ht="14.25" hidden="1" customHeight="1" x14ac:dyDescent="0.15"/>
    <row r="682" ht="14.25" hidden="1" customHeight="1" x14ac:dyDescent="0.15"/>
    <row r="683" ht="14.25" hidden="1" customHeight="1" x14ac:dyDescent="0.15"/>
    <row r="684" ht="14.25" hidden="1" customHeight="1" x14ac:dyDescent="0.15"/>
    <row r="685" ht="14.25" hidden="1" customHeight="1" x14ac:dyDescent="0.15"/>
    <row r="686" ht="14.25" hidden="1" customHeight="1" x14ac:dyDescent="0.15"/>
    <row r="687" ht="14.25" hidden="1" customHeight="1" x14ac:dyDescent="0.15"/>
    <row r="688" ht="14.25" hidden="1" customHeight="1" x14ac:dyDescent="0.15"/>
    <row r="689" ht="14.25" hidden="1" customHeight="1" x14ac:dyDescent="0.15"/>
    <row r="690" ht="14.25" hidden="1" customHeight="1" x14ac:dyDescent="0.15"/>
    <row r="691" ht="14.25" hidden="1" customHeight="1" x14ac:dyDescent="0.15"/>
    <row r="692" ht="14.25" hidden="1" customHeight="1" x14ac:dyDescent="0.15"/>
    <row r="693" ht="14.25" hidden="1" customHeight="1" x14ac:dyDescent="0.15"/>
    <row r="694" ht="14.25" hidden="1" customHeight="1" x14ac:dyDescent="0.15"/>
    <row r="695" ht="14.25" hidden="1" customHeight="1" x14ac:dyDescent="0.15"/>
    <row r="696" ht="14.25" hidden="1" customHeight="1" x14ac:dyDescent="0.15"/>
    <row r="697" ht="14.25" hidden="1" customHeight="1" x14ac:dyDescent="0.15"/>
    <row r="698" ht="14.25" hidden="1" customHeight="1" x14ac:dyDescent="0.15"/>
    <row r="699" ht="14.25" hidden="1" customHeight="1" x14ac:dyDescent="0.15"/>
    <row r="700" ht="14.25" hidden="1" customHeight="1" x14ac:dyDescent="0.15"/>
    <row r="701" ht="14.25" hidden="1" customHeight="1" x14ac:dyDescent="0.15"/>
    <row r="702" ht="14.25" hidden="1" customHeight="1" x14ac:dyDescent="0.15"/>
    <row r="703" ht="14.25" hidden="1" customHeight="1" x14ac:dyDescent="0.15"/>
    <row r="704" ht="14.25" hidden="1" customHeight="1" x14ac:dyDescent="0.15"/>
    <row r="705" ht="14.25" hidden="1" customHeight="1" x14ac:dyDescent="0.15"/>
    <row r="706" ht="14.25" hidden="1" customHeight="1" x14ac:dyDescent="0.15"/>
    <row r="707" ht="14.25" hidden="1" customHeight="1" x14ac:dyDescent="0.15"/>
    <row r="708" ht="14.25" hidden="1" customHeight="1" x14ac:dyDescent="0.15"/>
    <row r="709" ht="14.25" hidden="1" customHeight="1" x14ac:dyDescent="0.15"/>
    <row r="710" ht="14.25" hidden="1" customHeight="1" x14ac:dyDescent="0.15"/>
    <row r="711" ht="14.25" hidden="1" customHeight="1" x14ac:dyDescent="0.15"/>
    <row r="712" ht="14.25" hidden="1" customHeight="1" x14ac:dyDescent="0.15"/>
    <row r="713" ht="14.25" hidden="1" customHeight="1" x14ac:dyDescent="0.15"/>
    <row r="714" ht="14.25" hidden="1" customHeight="1" x14ac:dyDescent="0.15"/>
    <row r="715" ht="14.25" hidden="1" customHeight="1" x14ac:dyDescent="0.15"/>
    <row r="716" ht="14.25" hidden="1" customHeight="1" x14ac:dyDescent="0.15"/>
    <row r="717" ht="14.25" hidden="1" customHeight="1" x14ac:dyDescent="0.15"/>
    <row r="718" ht="14.25" hidden="1" customHeight="1" x14ac:dyDescent="0.15"/>
    <row r="719" ht="14.25" hidden="1" customHeight="1" x14ac:dyDescent="0.15"/>
    <row r="720" ht="14.25" hidden="1" customHeight="1" x14ac:dyDescent="0.15"/>
    <row r="721" ht="14.25" hidden="1" customHeight="1" x14ac:dyDescent="0.15"/>
    <row r="722" ht="14.25" hidden="1" customHeight="1" x14ac:dyDescent="0.15"/>
    <row r="723" ht="14.25" hidden="1" customHeight="1" x14ac:dyDescent="0.15"/>
    <row r="724" ht="14.25" hidden="1" customHeight="1" x14ac:dyDescent="0.15"/>
    <row r="725" ht="14.25" hidden="1" customHeight="1" x14ac:dyDescent="0.15"/>
    <row r="726" ht="14.25" hidden="1" customHeight="1" x14ac:dyDescent="0.15"/>
    <row r="727" ht="14.25" hidden="1" customHeight="1" x14ac:dyDescent="0.15"/>
    <row r="728" ht="14.25" hidden="1" customHeight="1" x14ac:dyDescent="0.15"/>
    <row r="729" ht="14.25" hidden="1" customHeight="1" x14ac:dyDescent="0.15"/>
    <row r="730" ht="14.25" hidden="1" customHeight="1" x14ac:dyDescent="0.15"/>
    <row r="731" ht="14.25" hidden="1" customHeight="1" x14ac:dyDescent="0.15"/>
    <row r="732" ht="14.25" hidden="1" customHeight="1" x14ac:dyDescent="0.15"/>
    <row r="733" ht="14.25" hidden="1" customHeight="1" x14ac:dyDescent="0.15"/>
    <row r="734" ht="14.25" hidden="1" customHeight="1" x14ac:dyDescent="0.15"/>
    <row r="735" ht="14.25" hidden="1" customHeight="1" x14ac:dyDescent="0.15"/>
    <row r="736" ht="14.25" hidden="1" customHeight="1" x14ac:dyDescent="0.15"/>
    <row r="737" ht="14.25" hidden="1" customHeight="1" x14ac:dyDescent="0.15"/>
    <row r="738" ht="14.25" hidden="1" customHeight="1" x14ac:dyDescent="0.15"/>
    <row r="739" ht="14.25" hidden="1" customHeight="1" x14ac:dyDescent="0.15"/>
    <row r="740" ht="14.25" hidden="1" customHeight="1" x14ac:dyDescent="0.15"/>
    <row r="741" ht="14.25" hidden="1" customHeight="1" x14ac:dyDescent="0.15"/>
    <row r="742" ht="14.25" hidden="1" customHeight="1" x14ac:dyDescent="0.15"/>
    <row r="743" ht="14.25" hidden="1" customHeight="1" x14ac:dyDescent="0.15"/>
    <row r="744" ht="14.25" hidden="1" customHeight="1" x14ac:dyDescent="0.15"/>
    <row r="745" ht="14.25" hidden="1" customHeight="1" x14ac:dyDescent="0.15"/>
    <row r="746" ht="14.25" hidden="1" customHeight="1" x14ac:dyDescent="0.15"/>
    <row r="747" ht="14.25" hidden="1" customHeight="1" x14ac:dyDescent="0.15"/>
    <row r="748" ht="14.25" hidden="1" customHeight="1" x14ac:dyDescent="0.15"/>
    <row r="749" ht="14.25" hidden="1" customHeight="1" x14ac:dyDescent="0.15"/>
    <row r="750" ht="14.25" hidden="1" customHeight="1" x14ac:dyDescent="0.15"/>
    <row r="751" ht="14.25" hidden="1" customHeight="1" x14ac:dyDescent="0.15"/>
    <row r="752" ht="14.25" hidden="1" customHeight="1" x14ac:dyDescent="0.15"/>
    <row r="753" ht="14.25" hidden="1" customHeight="1" x14ac:dyDescent="0.15"/>
    <row r="754" ht="14.25" hidden="1" customHeight="1" x14ac:dyDescent="0.15"/>
    <row r="755" ht="14.25" hidden="1" customHeight="1" x14ac:dyDescent="0.15"/>
    <row r="756" ht="14.25" hidden="1" customHeight="1" x14ac:dyDescent="0.15"/>
    <row r="757" ht="14.25" hidden="1" customHeight="1" x14ac:dyDescent="0.15"/>
    <row r="758" ht="14.25" hidden="1" customHeight="1" x14ac:dyDescent="0.15"/>
    <row r="759" ht="14.25" hidden="1" customHeight="1" x14ac:dyDescent="0.15"/>
    <row r="760" ht="14.25" hidden="1" customHeight="1" x14ac:dyDescent="0.15"/>
    <row r="761" ht="14.25" hidden="1" customHeight="1" x14ac:dyDescent="0.15"/>
    <row r="762" ht="14.25" hidden="1" customHeight="1" x14ac:dyDescent="0.15"/>
    <row r="763" ht="14.25" hidden="1" customHeight="1" x14ac:dyDescent="0.15"/>
    <row r="764" ht="14.25" hidden="1" customHeight="1" x14ac:dyDescent="0.15"/>
    <row r="765" ht="14.25" hidden="1" customHeight="1" x14ac:dyDescent="0.15"/>
    <row r="766" ht="14.25" hidden="1" customHeight="1" x14ac:dyDescent="0.15"/>
    <row r="767" ht="14.25" hidden="1" customHeight="1" x14ac:dyDescent="0.15"/>
    <row r="768" ht="14.25" hidden="1" customHeight="1" x14ac:dyDescent="0.15"/>
    <row r="769" ht="14.25" hidden="1" customHeight="1" x14ac:dyDescent="0.15"/>
    <row r="770" ht="14.25" hidden="1" customHeight="1" x14ac:dyDescent="0.15"/>
    <row r="771" ht="14.25" hidden="1" customHeight="1" x14ac:dyDescent="0.15"/>
    <row r="772" ht="14.25" hidden="1" customHeight="1" x14ac:dyDescent="0.15"/>
    <row r="773" ht="14.25" hidden="1" customHeight="1" x14ac:dyDescent="0.15"/>
    <row r="774" ht="14.25" hidden="1" customHeight="1" x14ac:dyDescent="0.15"/>
    <row r="775" ht="14.25" hidden="1" customHeight="1" x14ac:dyDescent="0.15"/>
    <row r="776" ht="14.25" hidden="1" customHeight="1" x14ac:dyDescent="0.15"/>
    <row r="777" ht="14.25" hidden="1" customHeight="1" x14ac:dyDescent="0.15"/>
    <row r="778" ht="14.25" hidden="1" customHeight="1" x14ac:dyDescent="0.15"/>
    <row r="779" ht="14.25" hidden="1" customHeight="1" x14ac:dyDescent="0.15"/>
    <row r="780" ht="14.25" hidden="1" customHeight="1" x14ac:dyDescent="0.15"/>
    <row r="781" ht="14.25" hidden="1" customHeight="1" x14ac:dyDescent="0.15"/>
    <row r="782" ht="14.25" hidden="1" customHeight="1" x14ac:dyDescent="0.15"/>
    <row r="783" ht="14.25" hidden="1" customHeight="1" x14ac:dyDescent="0.15"/>
    <row r="784" ht="14.25" hidden="1" customHeight="1" x14ac:dyDescent="0.15"/>
    <row r="785" ht="14.25" hidden="1" customHeight="1" x14ac:dyDescent="0.15"/>
    <row r="786" ht="14.25" hidden="1" customHeight="1" x14ac:dyDescent="0.15"/>
    <row r="787" ht="14.25" hidden="1" customHeight="1" x14ac:dyDescent="0.15"/>
    <row r="788" ht="14.25" hidden="1" customHeight="1" x14ac:dyDescent="0.15"/>
    <row r="789" ht="14.25" hidden="1" customHeight="1" x14ac:dyDescent="0.15"/>
    <row r="790" ht="14.25" hidden="1" customHeight="1" x14ac:dyDescent="0.15"/>
    <row r="791" ht="14.25" hidden="1" customHeight="1" x14ac:dyDescent="0.15"/>
    <row r="792" ht="14.25" hidden="1" customHeight="1" x14ac:dyDescent="0.15"/>
    <row r="793" ht="14.25" hidden="1" customHeight="1" x14ac:dyDescent="0.15"/>
    <row r="794" ht="14.25" hidden="1" customHeight="1" x14ac:dyDescent="0.15"/>
    <row r="795" ht="14.25" hidden="1" customHeight="1" x14ac:dyDescent="0.15"/>
    <row r="796" ht="14.25" hidden="1" customHeight="1" x14ac:dyDescent="0.15"/>
    <row r="797" ht="14.25" hidden="1" customHeight="1" x14ac:dyDescent="0.15"/>
    <row r="798" ht="14.25" hidden="1" customHeight="1" x14ac:dyDescent="0.15"/>
    <row r="799" ht="14.25" hidden="1" customHeight="1" x14ac:dyDescent="0.15"/>
    <row r="800" ht="14.25" hidden="1" customHeight="1" x14ac:dyDescent="0.15"/>
    <row r="801" ht="14.25" hidden="1" customHeight="1" x14ac:dyDescent="0.15"/>
    <row r="802" ht="14.25" hidden="1" customHeight="1" x14ac:dyDescent="0.15"/>
    <row r="803" ht="14.25" hidden="1" customHeight="1" x14ac:dyDescent="0.15"/>
    <row r="804" ht="14.25" hidden="1" customHeight="1" x14ac:dyDescent="0.15"/>
    <row r="805" ht="14.25" hidden="1" customHeight="1" x14ac:dyDescent="0.15"/>
    <row r="806" ht="14.25" hidden="1" customHeight="1" x14ac:dyDescent="0.15"/>
    <row r="807" ht="14.25" hidden="1" customHeight="1" x14ac:dyDescent="0.15"/>
    <row r="808" ht="14.25" hidden="1" customHeight="1" x14ac:dyDescent="0.15"/>
    <row r="809" ht="14.25" hidden="1" customHeight="1" x14ac:dyDescent="0.15"/>
    <row r="810" ht="14.25" hidden="1" customHeight="1" x14ac:dyDescent="0.15"/>
    <row r="811" ht="14.25" hidden="1" customHeight="1" x14ac:dyDescent="0.15"/>
    <row r="812" ht="14.25" hidden="1" customHeight="1" x14ac:dyDescent="0.15"/>
    <row r="813" ht="14.25" hidden="1" customHeight="1" x14ac:dyDescent="0.15"/>
    <row r="814" ht="14.25" hidden="1" customHeight="1" x14ac:dyDescent="0.15"/>
    <row r="815" ht="14.25" hidden="1" customHeight="1" x14ac:dyDescent="0.15"/>
    <row r="816" ht="14.25" hidden="1" customHeight="1" x14ac:dyDescent="0.15"/>
    <row r="817" ht="14.25" hidden="1" customHeight="1" x14ac:dyDescent="0.15"/>
    <row r="818" ht="14.25" hidden="1" customHeight="1" x14ac:dyDescent="0.15"/>
    <row r="819" ht="14.25" hidden="1" customHeight="1" x14ac:dyDescent="0.15"/>
    <row r="820" ht="14.25" hidden="1" customHeight="1" x14ac:dyDescent="0.15"/>
    <row r="821" ht="14.25" hidden="1" customHeight="1" x14ac:dyDescent="0.15"/>
    <row r="822" ht="14.25" hidden="1" customHeight="1" x14ac:dyDescent="0.15"/>
    <row r="823" ht="14.25" hidden="1" customHeight="1" x14ac:dyDescent="0.15"/>
    <row r="824" ht="14.25" hidden="1" customHeight="1" x14ac:dyDescent="0.15"/>
    <row r="825" ht="14.25" hidden="1" customHeight="1" x14ac:dyDescent="0.15"/>
    <row r="826" ht="14.25" hidden="1" customHeight="1" x14ac:dyDescent="0.15"/>
    <row r="827" ht="14.25" hidden="1" customHeight="1" x14ac:dyDescent="0.15"/>
    <row r="828" ht="14.25" hidden="1" customHeight="1" x14ac:dyDescent="0.15"/>
    <row r="829" ht="14.25" hidden="1" customHeight="1" x14ac:dyDescent="0.15"/>
    <row r="830" ht="14.25" hidden="1" customHeight="1" x14ac:dyDescent="0.15"/>
    <row r="831" ht="14.25" hidden="1" customHeight="1" x14ac:dyDescent="0.15"/>
    <row r="832" ht="14.25" hidden="1" customHeight="1" x14ac:dyDescent="0.15"/>
    <row r="833" ht="14.25" hidden="1" customHeight="1" x14ac:dyDescent="0.15"/>
    <row r="834" ht="14.25" hidden="1" customHeight="1" x14ac:dyDescent="0.15"/>
    <row r="835" ht="14.25" hidden="1" customHeight="1" x14ac:dyDescent="0.15"/>
    <row r="836" ht="14.25" hidden="1" customHeight="1" x14ac:dyDescent="0.15"/>
    <row r="837" ht="14.25" hidden="1" customHeight="1" x14ac:dyDescent="0.15"/>
    <row r="838" ht="14.25" hidden="1" customHeight="1" x14ac:dyDescent="0.15"/>
    <row r="839" ht="14.25" hidden="1" customHeight="1" x14ac:dyDescent="0.15"/>
    <row r="840" ht="14.25" hidden="1" customHeight="1" x14ac:dyDescent="0.15"/>
    <row r="841" ht="14.25" hidden="1" customHeight="1" x14ac:dyDescent="0.15"/>
    <row r="842" ht="14.25" hidden="1" customHeight="1" x14ac:dyDescent="0.15"/>
    <row r="843" ht="14.25" hidden="1" customHeight="1" x14ac:dyDescent="0.15"/>
    <row r="844" ht="14.25" hidden="1" customHeight="1" x14ac:dyDescent="0.15"/>
    <row r="845" ht="14.25" hidden="1" customHeight="1" x14ac:dyDescent="0.15"/>
    <row r="846" ht="14.25" hidden="1" customHeight="1" x14ac:dyDescent="0.15"/>
    <row r="847" ht="14.25" hidden="1" customHeight="1" x14ac:dyDescent="0.15"/>
    <row r="848" ht="14.25" hidden="1" customHeight="1" x14ac:dyDescent="0.15"/>
    <row r="849" ht="14.25" hidden="1" customHeight="1" x14ac:dyDescent="0.15"/>
    <row r="850" ht="14.25" hidden="1" customHeight="1" x14ac:dyDescent="0.15"/>
    <row r="851" ht="14.25" hidden="1" customHeight="1" x14ac:dyDescent="0.15"/>
    <row r="852" ht="14.25" hidden="1" customHeight="1" x14ac:dyDescent="0.15"/>
    <row r="853" ht="14.25" hidden="1" customHeight="1" x14ac:dyDescent="0.15"/>
    <row r="854" ht="14.25" hidden="1" customHeight="1" x14ac:dyDescent="0.15"/>
    <row r="855" ht="14.25" hidden="1" customHeight="1" x14ac:dyDescent="0.15"/>
    <row r="856" ht="14.25" hidden="1" customHeight="1" x14ac:dyDescent="0.15"/>
    <row r="857" ht="14.25" hidden="1" customHeight="1" x14ac:dyDescent="0.15"/>
    <row r="858" ht="14.25" hidden="1" customHeight="1" x14ac:dyDescent="0.15"/>
    <row r="859" ht="14.25" hidden="1" customHeight="1" x14ac:dyDescent="0.15"/>
    <row r="860" ht="14.25" hidden="1" customHeight="1" x14ac:dyDescent="0.15"/>
    <row r="861" ht="14.25" hidden="1" customHeight="1" x14ac:dyDescent="0.15"/>
    <row r="862" ht="14.25" hidden="1" customHeight="1" x14ac:dyDescent="0.15"/>
    <row r="863" ht="14.25" hidden="1" customHeight="1" x14ac:dyDescent="0.15"/>
    <row r="864" ht="14.25" hidden="1" customHeight="1" x14ac:dyDescent="0.15"/>
    <row r="865" ht="14.25" hidden="1" customHeight="1" x14ac:dyDescent="0.15"/>
    <row r="866" ht="14.25" hidden="1" customHeight="1" x14ac:dyDescent="0.15"/>
    <row r="867" ht="14.25" hidden="1" customHeight="1" x14ac:dyDescent="0.15"/>
    <row r="868" ht="14.25" hidden="1" customHeight="1" x14ac:dyDescent="0.15"/>
    <row r="869" ht="14.25" hidden="1" customHeight="1" x14ac:dyDescent="0.15"/>
    <row r="870" ht="14.25" hidden="1" customHeight="1" x14ac:dyDescent="0.15"/>
    <row r="871" ht="14.25" hidden="1" customHeight="1" x14ac:dyDescent="0.15"/>
    <row r="872" ht="14.25" hidden="1" customHeight="1" x14ac:dyDescent="0.15"/>
    <row r="873" ht="14.25" hidden="1" customHeight="1" x14ac:dyDescent="0.15"/>
    <row r="874" ht="14.25" hidden="1" customHeight="1" x14ac:dyDescent="0.15"/>
    <row r="875" ht="14.25" hidden="1" customHeight="1" x14ac:dyDescent="0.15"/>
    <row r="876" ht="14.25" hidden="1" customHeight="1" x14ac:dyDescent="0.15"/>
    <row r="877" ht="14.25" hidden="1" customHeight="1" x14ac:dyDescent="0.15"/>
    <row r="878" ht="14.25" hidden="1" customHeight="1" x14ac:dyDescent="0.15"/>
    <row r="879" ht="14.25" hidden="1" customHeight="1" x14ac:dyDescent="0.15"/>
    <row r="880" ht="14.25" hidden="1" customHeight="1" x14ac:dyDescent="0.15"/>
    <row r="881" ht="14.25" hidden="1" customHeight="1" x14ac:dyDescent="0.15"/>
    <row r="882" ht="14.25" hidden="1" customHeight="1" x14ac:dyDescent="0.15"/>
    <row r="883" ht="14.25" hidden="1" customHeight="1" x14ac:dyDescent="0.15"/>
    <row r="884" ht="14.25" hidden="1" customHeight="1" x14ac:dyDescent="0.15"/>
    <row r="885" ht="14.25" hidden="1" customHeight="1" x14ac:dyDescent="0.15"/>
    <row r="886" ht="14.25" hidden="1" customHeight="1" x14ac:dyDescent="0.15"/>
    <row r="887" ht="14.25" hidden="1" customHeight="1" x14ac:dyDescent="0.15"/>
    <row r="888" ht="14.25" hidden="1" customHeight="1" x14ac:dyDescent="0.15"/>
    <row r="889" ht="14.25" hidden="1" customHeight="1" x14ac:dyDescent="0.15"/>
    <row r="890" ht="14.25" hidden="1" customHeight="1" x14ac:dyDescent="0.15"/>
    <row r="891" ht="14.25" hidden="1" customHeight="1" x14ac:dyDescent="0.15"/>
    <row r="892" ht="14.25" hidden="1" customHeight="1" x14ac:dyDescent="0.15"/>
    <row r="893" ht="14.25" hidden="1" customHeight="1" x14ac:dyDescent="0.15"/>
    <row r="894" ht="14.25" hidden="1" customHeight="1" x14ac:dyDescent="0.15"/>
    <row r="895" ht="14.25" hidden="1" customHeight="1" x14ac:dyDescent="0.15"/>
    <row r="896" ht="14.25" hidden="1" customHeight="1" x14ac:dyDescent="0.15"/>
    <row r="897" ht="14.25" hidden="1" customHeight="1" x14ac:dyDescent="0.15"/>
    <row r="898" ht="14.25" hidden="1" customHeight="1" x14ac:dyDescent="0.15"/>
    <row r="899" ht="14.25" hidden="1" customHeight="1" x14ac:dyDescent="0.15"/>
    <row r="900" ht="14.25" hidden="1" customHeight="1" x14ac:dyDescent="0.15"/>
    <row r="901" ht="14.25" hidden="1" customHeight="1" x14ac:dyDescent="0.15"/>
    <row r="902" ht="14.25" hidden="1" customHeight="1" x14ac:dyDescent="0.15"/>
    <row r="903" ht="14.25" hidden="1" customHeight="1" x14ac:dyDescent="0.15"/>
    <row r="904" ht="14.25" hidden="1" customHeight="1" x14ac:dyDescent="0.15"/>
    <row r="905" ht="14.25" hidden="1" customHeight="1" x14ac:dyDescent="0.15"/>
    <row r="906" ht="14.25" hidden="1" customHeight="1" x14ac:dyDescent="0.15"/>
    <row r="907" ht="14.25" hidden="1" customHeight="1" x14ac:dyDescent="0.15"/>
    <row r="908" ht="14.25" hidden="1" customHeight="1" x14ac:dyDescent="0.15"/>
    <row r="909" ht="14.25" hidden="1" customHeight="1" x14ac:dyDescent="0.15"/>
    <row r="910" ht="14.25" hidden="1" customHeight="1" x14ac:dyDescent="0.15"/>
    <row r="911" ht="14.25" hidden="1" customHeight="1" x14ac:dyDescent="0.15"/>
    <row r="912" ht="14.25" hidden="1" customHeight="1" x14ac:dyDescent="0.15"/>
    <row r="913" ht="14.25" hidden="1" customHeight="1" x14ac:dyDescent="0.15"/>
    <row r="914" ht="14.25" hidden="1" customHeight="1" x14ac:dyDescent="0.15"/>
    <row r="915" ht="14.25" hidden="1" customHeight="1" x14ac:dyDescent="0.15"/>
    <row r="916" ht="14.25" hidden="1" customHeight="1" x14ac:dyDescent="0.15"/>
    <row r="917" ht="14.25" hidden="1" customHeight="1" x14ac:dyDescent="0.15"/>
    <row r="918" ht="14.25" hidden="1" customHeight="1" x14ac:dyDescent="0.15"/>
    <row r="919" ht="14.25" hidden="1" customHeight="1" x14ac:dyDescent="0.15"/>
    <row r="920" ht="14.25" hidden="1" customHeight="1" x14ac:dyDescent="0.15"/>
    <row r="921" ht="14.25" hidden="1" customHeight="1" x14ac:dyDescent="0.15"/>
    <row r="922" ht="14.25" hidden="1" customHeight="1" x14ac:dyDescent="0.15"/>
    <row r="923" ht="14.25" hidden="1" customHeight="1" x14ac:dyDescent="0.15"/>
    <row r="924" ht="14.25" hidden="1" customHeight="1" x14ac:dyDescent="0.15"/>
    <row r="925" ht="14.25" hidden="1" customHeight="1" x14ac:dyDescent="0.15"/>
    <row r="926" ht="14.25" hidden="1" customHeight="1" x14ac:dyDescent="0.15"/>
    <row r="927" ht="14.25" hidden="1" customHeight="1" x14ac:dyDescent="0.15"/>
    <row r="928" ht="14.25" hidden="1" customHeight="1" x14ac:dyDescent="0.15"/>
    <row r="929" ht="14.25" hidden="1" customHeight="1" x14ac:dyDescent="0.15"/>
    <row r="930" ht="14.25" hidden="1" customHeight="1" x14ac:dyDescent="0.15"/>
    <row r="931" ht="14.25" hidden="1" customHeight="1" x14ac:dyDescent="0.15"/>
    <row r="932" ht="14.25" hidden="1" customHeight="1" x14ac:dyDescent="0.15"/>
    <row r="933" ht="14.25" hidden="1" customHeight="1" x14ac:dyDescent="0.15"/>
    <row r="934" ht="14.25" hidden="1" customHeight="1" x14ac:dyDescent="0.15"/>
    <row r="935" ht="14.25" hidden="1" customHeight="1" x14ac:dyDescent="0.15"/>
    <row r="936" ht="14.25" hidden="1" customHeight="1" x14ac:dyDescent="0.15"/>
    <row r="937" ht="14.25" hidden="1" customHeight="1" x14ac:dyDescent="0.15"/>
    <row r="938" ht="14.25" hidden="1" customHeight="1" x14ac:dyDescent="0.15"/>
    <row r="939" ht="14.25" hidden="1" customHeight="1" x14ac:dyDescent="0.15"/>
    <row r="940" ht="14.25" hidden="1" customHeight="1" x14ac:dyDescent="0.15"/>
    <row r="941" ht="14.25" hidden="1" customHeight="1" x14ac:dyDescent="0.15"/>
    <row r="942" ht="14.25" hidden="1" customHeight="1" x14ac:dyDescent="0.15"/>
    <row r="943" ht="14.25" hidden="1" customHeight="1" x14ac:dyDescent="0.15"/>
    <row r="944" ht="14.25" hidden="1" customHeight="1" x14ac:dyDescent="0.15"/>
    <row r="945" ht="14.25" hidden="1" customHeight="1" x14ac:dyDescent="0.15"/>
    <row r="946" ht="14.25" hidden="1" customHeight="1" x14ac:dyDescent="0.15"/>
    <row r="947" ht="14.25" hidden="1" customHeight="1" x14ac:dyDescent="0.15"/>
    <row r="948" ht="14.25" hidden="1" customHeight="1" x14ac:dyDescent="0.15"/>
    <row r="949" ht="14.25" hidden="1" customHeight="1" x14ac:dyDescent="0.15"/>
    <row r="950" ht="14.25" hidden="1" customHeight="1" x14ac:dyDescent="0.15"/>
    <row r="951" ht="14.25" hidden="1" customHeight="1" x14ac:dyDescent="0.15"/>
    <row r="952" ht="14.25" hidden="1" customHeight="1" x14ac:dyDescent="0.15"/>
    <row r="953" ht="14.25" hidden="1" customHeight="1" x14ac:dyDescent="0.15"/>
    <row r="954" ht="14.25" hidden="1" customHeight="1" x14ac:dyDescent="0.15"/>
    <row r="955" ht="14.25" hidden="1" customHeight="1" x14ac:dyDescent="0.15"/>
    <row r="956" ht="14.25" hidden="1" customHeight="1" x14ac:dyDescent="0.15"/>
    <row r="957" ht="14.25" hidden="1" customHeight="1" x14ac:dyDescent="0.15"/>
    <row r="958" ht="14.25" hidden="1" customHeight="1" x14ac:dyDescent="0.15"/>
    <row r="959" ht="14.25" hidden="1" customHeight="1" x14ac:dyDescent="0.15"/>
    <row r="960" ht="14.25" hidden="1" customHeight="1" x14ac:dyDescent="0.15"/>
    <row r="961" ht="14.25" hidden="1" customHeight="1" x14ac:dyDescent="0.15"/>
    <row r="962" ht="14.25" hidden="1" customHeight="1" x14ac:dyDescent="0.15"/>
    <row r="963" ht="14.25" hidden="1" customHeight="1" x14ac:dyDescent="0.15"/>
    <row r="964" ht="14.25" hidden="1" customHeight="1" x14ac:dyDescent="0.15"/>
    <row r="965" ht="14.25" hidden="1" customHeight="1" x14ac:dyDescent="0.15"/>
    <row r="966" ht="14.25" hidden="1" customHeight="1" x14ac:dyDescent="0.15"/>
    <row r="967" ht="14.25" hidden="1" customHeight="1" x14ac:dyDescent="0.15"/>
    <row r="968" ht="14.25" hidden="1" customHeight="1" x14ac:dyDescent="0.15"/>
    <row r="969" ht="14.25" hidden="1" customHeight="1" x14ac:dyDescent="0.15"/>
    <row r="970" ht="14.25" hidden="1" customHeight="1" x14ac:dyDescent="0.15"/>
    <row r="971" ht="14.25" hidden="1" customHeight="1" x14ac:dyDescent="0.15"/>
    <row r="972" ht="14.25" hidden="1" customHeight="1" x14ac:dyDescent="0.15"/>
    <row r="973" ht="14.25" hidden="1" customHeight="1" x14ac:dyDescent="0.15"/>
    <row r="974" ht="14.25" hidden="1" customHeight="1" x14ac:dyDescent="0.15"/>
    <row r="975" ht="14.25" hidden="1" customHeight="1" x14ac:dyDescent="0.15"/>
    <row r="976" ht="14.25" hidden="1" customHeight="1" x14ac:dyDescent="0.15"/>
    <row r="977" ht="14.25" hidden="1" customHeight="1" x14ac:dyDescent="0.15"/>
    <row r="978" ht="14.25" hidden="1" customHeight="1" x14ac:dyDescent="0.15"/>
    <row r="979" ht="14.25" hidden="1" customHeight="1" x14ac:dyDescent="0.15"/>
    <row r="980" ht="14.25" hidden="1" customHeight="1" x14ac:dyDescent="0.15"/>
    <row r="981" ht="14.25" hidden="1" customHeight="1" x14ac:dyDescent="0.15"/>
    <row r="982" ht="14.25" hidden="1" customHeight="1" x14ac:dyDescent="0.15"/>
    <row r="983" ht="14.25" hidden="1" customHeight="1" x14ac:dyDescent="0.15"/>
    <row r="984" ht="14.25" hidden="1" customHeight="1" x14ac:dyDescent="0.15"/>
    <row r="985" ht="14.25" hidden="1" customHeight="1" x14ac:dyDescent="0.15"/>
    <row r="986" ht="14.25" hidden="1" customHeight="1" x14ac:dyDescent="0.15"/>
    <row r="987" ht="14.25" hidden="1" customHeight="1" x14ac:dyDescent="0.15"/>
    <row r="988" ht="14.25" hidden="1" customHeight="1" x14ac:dyDescent="0.15"/>
    <row r="989" ht="14.25" hidden="1" customHeight="1" x14ac:dyDescent="0.15"/>
    <row r="990" ht="14.25" hidden="1" customHeight="1" x14ac:dyDescent="0.15"/>
    <row r="991" ht="14.25" hidden="1" customHeight="1" x14ac:dyDescent="0.15"/>
    <row r="992" ht="14.25" hidden="1" customHeight="1" x14ac:dyDescent="0.15"/>
    <row r="993" ht="14.25" hidden="1" customHeight="1" x14ac:dyDescent="0.15"/>
    <row r="994" ht="14.25" hidden="1" customHeight="1" x14ac:dyDescent="0.15"/>
    <row r="995" ht="14.25" hidden="1" customHeight="1" x14ac:dyDescent="0.15"/>
    <row r="996" ht="14.25" hidden="1" customHeight="1" x14ac:dyDescent="0.15"/>
    <row r="997" ht="14.25" hidden="1" customHeight="1" x14ac:dyDescent="0.15"/>
    <row r="998" ht="14.25" hidden="1" customHeight="1" x14ac:dyDescent="0.15"/>
    <row r="999" ht="15" hidden="1" customHeight="1" x14ac:dyDescent="0.15"/>
    <row r="1000" ht="15" hidden="1" customHeight="1" x14ac:dyDescent="0.15"/>
    <row r="1001" ht="15" hidden="1" customHeight="1" x14ac:dyDescent="0.15"/>
    <row r="1002" ht="15" hidden="1" customHeight="1" x14ac:dyDescent="0.15"/>
    <row r="1003" ht="15" hidden="1" customHeight="1" x14ac:dyDescent="0.15"/>
    <row r="1004" ht="15" hidden="1" customHeight="1" x14ac:dyDescent="0.15"/>
  </sheetData>
  <dataValidations count="1">
    <dataValidation type="list" allowBlank="1" showErrorMessage="1" sqref="C4" xr:uid="{00000000-0002-0000-0C00-000000000000}">
      <formula1>years</formula1>
    </dataValidation>
  </dataValidations>
  <hyperlinks>
    <hyperlink ref="A3" location="'Table of Contents'!A1" display="Table of contents" xr:uid="{00000000-0004-0000-0C00-000000000000}"/>
  </hyperlinks>
  <pageMargins left="0.7" right="0.7" top="0.75" bottom="0.75"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4" tint="0.499984740745262"/>
  </sheetPr>
  <dimension ref="A1:Z1002"/>
  <sheetViews>
    <sheetView showGridLines="0" workbookViewId="0">
      <selection activeCell="G22" sqref="G22"/>
    </sheetView>
  </sheetViews>
  <sheetFormatPr baseColWidth="10" defaultColWidth="0" defaultRowHeight="0" customHeight="1" zeroHeight="1" x14ac:dyDescent="0.15"/>
  <cols>
    <col min="1" max="1" width="62.5" style="3" bestFit="1" customWidth="1"/>
    <col min="2" max="2" width="12" style="3" customWidth="1"/>
    <col min="3" max="7" width="19.6640625" style="3" customWidth="1"/>
    <col min="8" max="8" width="0.83203125" style="3" customWidth="1"/>
    <col min="9" max="26" width="8.6640625" style="3" hidden="1" customWidth="1"/>
    <col min="27" max="16384" width="14.5" style="3" hidden="1"/>
  </cols>
  <sheetData>
    <row r="1" spans="1:26" ht="25" x14ac:dyDescent="0.15">
      <c r="A1" s="835" t="str">
        <f>+Company</f>
        <v>Can Pere Rei</v>
      </c>
      <c r="B1" s="836"/>
      <c r="C1" s="836"/>
      <c r="D1" s="836"/>
      <c r="E1" s="836"/>
      <c r="F1" s="836"/>
      <c r="G1" s="836"/>
      <c r="H1" s="836"/>
    </row>
    <row r="2" spans="1:26" ht="14" x14ac:dyDescent="0.15">
      <c r="A2" s="839" t="s">
        <v>206</v>
      </c>
      <c r="B2" s="836"/>
      <c r="C2" s="836"/>
      <c r="D2" s="836"/>
      <c r="E2" s="836"/>
      <c r="F2" s="836"/>
      <c r="G2" s="836"/>
      <c r="H2" s="836"/>
    </row>
    <row r="3" spans="1:26" ht="14.25" customHeight="1" x14ac:dyDescent="0.15">
      <c r="A3" s="838"/>
      <c r="B3" s="838"/>
      <c r="C3" s="838"/>
      <c r="D3" s="838"/>
      <c r="E3" s="838"/>
      <c r="F3" s="838"/>
      <c r="G3" s="838"/>
      <c r="H3" s="838"/>
    </row>
    <row r="4" spans="1:26" ht="14.25" customHeight="1" x14ac:dyDescent="0.15">
      <c r="A4" s="7" t="s">
        <v>1</v>
      </c>
    </row>
    <row r="5" spans="1:26" ht="14.25" customHeight="1" x14ac:dyDescent="0.15"/>
    <row r="6" spans="1:26" ht="14.25" customHeight="1" x14ac:dyDescent="0.15">
      <c r="A6" s="789" t="str">
        <f>+"Break Even "&amp;"("&amp;C6 &amp;" - "&amp;G6&amp;")"</f>
        <v>Break Even (2025 - 2029)</v>
      </c>
      <c r="B6" s="790"/>
      <c r="C6" s="790">
        <f>+FirstYear</f>
        <v>2025</v>
      </c>
      <c r="D6" s="790">
        <f>+C6+1</f>
        <v>2026</v>
      </c>
      <c r="E6" s="790">
        <f>+D6+1</f>
        <v>2027</v>
      </c>
      <c r="F6" s="790">
        <f>+E6+1</f>
        <v>2028</v>
      </c>
      <c r="G6" s="790">
        <f>+F6+1</f>
        <v>2029</v>
      </c>
      <c r="H6" s="11"/>
      <c r="I6" s="11"/>
      <c r="J6" s="11"/>
      <c r="K6" s="11"/>
      <c r="L6" s="11"/>
      <c r="M6" s="11"/>
      <c r="N6" s="11"/>
      <c r="O6" s="11"/>
      <c r="P6" s="11"/>
      <c r="Q6" s="11"/>
      <c r="R6" s="11"/>
      <c r="S6" s="11"/>
      <c r="T6" s="11"/>
      <c r="U6" s="11"/>
      <c r="V6" s="11"/>
      <c r="W6" s="11"/>
      <c r="X6" s="11"/>
      <c r="Y6" s="11"/>
      <c r="Z6" s="11"/>
    </row>
    <row r="7" spans="1:26" ht="14.25" customHeight="1" x14ac:dyDescent="0.15">
      <c r="A7" s="152" t="s">
        <v>175</v>
      </c>
      <c r="B7" s="153" t="str">
        <f>"["&amp;currency&amp;"]"</f>
        <v>[EUR]</v>
      </c>
      <c r="C7" s="166">
        <f ca="1">+'Annual- FS '!D17</f>
        <v>1831336.9082042458</v>
      </c>
      <c r="D7" s="166">
        <f ca="1">+'Annual- FS '!E17</f>
        <v>2055922.5862143941</v>
      </c>
      <c r="E7" s="166">
        <f ca="1">+'Annual- FS '!F17</f>
        <v>2113488.4186283937</v>
      </c>
      <c r="F7" s="166">
        <f ca="1">+'Annual- FS '!G17</f>
        <v>2172666.0943499859</v>
      </c>
      <c r="G7" s="166">
        <f ca="1">+'Annual- FS '!H17</f>
        <v>2233500.7449917821</v>
      </c>
      <c r="H7" s="11"/>
      <c r="I7" s="11"/>
      <c r="J7" s="11"/>
      <c r="K7" s="11"/>
      <c r="L7" s="11"/>
      <c r="M7" s="11"/>
      <c r="N7" s="11"/>
      <c r="O7" s="11"/>
      <c r="P7" s="11"/>
      <c r="Q7" s="11"/>
      <c r="R7" s="11"/>
      <c r="S7" s="11"/>
      <c r="T7" s="11"/>
      <c r="U7" s="11"/>
      <c r="V7" s="11"/>
      <c r="W7" s="11"/>
      <c r="X7" s="11"/>
      <c r="Y7" s="11"/>
      <c r="Z7" s="11"/>
    </row>
    <row r="8" spans="1:26" ht="14.25" customHeight="1" x14ac:dyDescent="0.15">
      <c r="A8" s="152" t="s">
        <v>75</v>
      </c>
      <c r="B8" s="153" t="str">
        <f>"["&amp;currency&amp;"]"</f>
        <v>[EUR]</v>
      </c>
      <c r="C8" s="166">
        <f ca="1">'Annual- FS '!D26+C17</f>
        <v>-141533.87044427334</v>
      </c>
      <c r="D8" s="166">
        <f ca="1">'Annual- FS '!E26+D17</f>
        <v>-129089.76607205067</v>
      </c>
      <c r="E8" s="166">
        <f ca="1">'Annual- FS '!F26+E17</f>
        <v>-132704.27952206787</v>
      </c>
      <c r="F8" s="166">
        <f ca="1">'Annual- FS '!G26+F17</f>
        <v>-136419.99934868555</v>
      </c>
      <c r="G8" s="166">
        <f ca="1">'Annual- FS '!H26+G17</f>
        <v>-140239.75933044846</v>
      </c>
      <c r="H8" s="11"/>
      <c r="I8" s="11"/>
      <c r="J8" s="11"/>
      <c r="K8" s="11"/>
      <c r="L8" s="11"/>
      <c r="M8" s="11"/>
      <c r="N8" s="11"/>
      <c r="O8" s="11"/>
      <c r="P8" s="11"/>
      <c r="Q8" s="11"/>
      <c r="R8" s="11"/>
      <c r="S8" s="11"/>
      <c r="T8" s="11"/>
      <c r="U8" s="11"/>
      <c r="V8" s="11"/>
      <c r="W8" s="11"/>
      <c r="X8" s="11"/>
      <c r="Y8" s="11"/>
      <c r="Z8" s="11"/>
    </row>
    <row r="9" spans="1:26" ht="14.25" customHeight="1" x14ac:dyDescent="0.15">
      <c r="A9" s="152" t="s">
        <v>207</v>
      </c>
      <c r="B9" s="153" t="str">
        <f>"["&amp;currency&amp;"]"</f>
        <v>[EUR]</v>
      </c>
      <c r="C9" s="166">
        <f>+SUMPRODUCT('Annual- FS '!D42:D58,Input!$F$162:$F$178)</f>
        <v>0</v>
      </c>
      <c r="D9" s="166">
        <f>+SUMPRODUCT('Annual- FS '!E42:E58,Input!$F$162:$F$178)</f>
        <v>0</v>
      </c>
      <c r="E9" s="166">
        <f>+SUMPRODUCT('Annual- FS '!F42:F58,Input!$F$162:$F$178)</f>
        <v>0</v>
      </c>
      <c r="F9" s="166">
        <f>+SUMPRODUCT('Annual- FS '!G42:G58,Input!$F$162:$F$178)</f>
        <v>0</v>
      </c>
      <c r="G9" s="166">
        <f>+SUMPRODUCT('Annual- FS '!H42:H58,Input!$F$162:$F$178)</f>
        <v>0</v>
      </c>
      <c r="H9" s="11"/>
      <c r="I9" s="11"/>
      <c r="J9" s="11"/>
      <c r="K9" s="11"/>
      <c r="L9" s="11"/>
      <c r="M9" s="11"/>
      <c r="N9" s="11"/>
      <c r="O9" s="11"/>
      <c r="P9" s="11"/>
      <c r="Q9" s="11"/>
      <c r="R9" s="11"/>
      <c r="S9" s="11"/>
      <c r="T9" s="11"/>
      <c r="U9" s="11"/>
      <c r="V9" s="11"/>
      <c r="W9" s="11"/>
      <c r="X9" s="11"/>
      <c r="Y9" s="11"/>
      <c r="Z9" s="11"/>
    </row>
    <row r="10" spans="1:26" ht="14.25" customHeight="1" x14ac:dyDescent="0.15">
      <c r="A10" s="181" t="s">
        <v>208</v>
      </c>
      <c r="B10" s="182" t="str">
        <f>"["&amp;currency&amp;"]"</f>
        <v>[EUR]</v>
      </c>
      <c r="C10" s="183">
        <f ca="1">SUM(C7:C9)</f>
        <v>1689803.0377599725</v>
      </c>
      <c r="D10" s="183">
        <f ca="1">SUM(D7:D9)</f>
        <v>1926832.8201423434</v>
      </c>
      <c r="E10" s="183">
        <f ca="1">SUM(E7:E9)</f>
        <v>1980784.1391063258</v>
      </c>
      <c r="F10" s="183">
        <f ca="1">SUM(F7:F9)</f>
        <v>2036246.0950013003</v>
      </c>
      <c r="G10" s="183">
        <f ca="1">SUM(G7:G9)</f>
        <v>2093260.9856613337</v>
      </c>
      <c r="H10" s="11"/>
      <c r="I10" s="11"/>
      <c r="J10" s="11"/>
      <c r="K10" s="11"/>
      <c r="L10" s="11"/>
      <c r="M10" s="11"/>
      <c r="N10" s="11"/>
      <c r="O10" s="11"/>
      <c r="P10" s="11"/>
      <c r="Q10" s="11"/>
      <c r="R10" s="11"/>
      <c r="S10" s="11"/>
      <c r="T10" s="11"/>
      <c r="U10" s="11"/>
      <c r="V10" s="11"/>
      <c r="W10" s="11"/>
      <c r="X10" s="11"/>
      <c r="Y10" s="11"/>
      <c r="Z10" s="11"/>
    </row>
    <row r="11" spans="1:26" ht="14.25" customHeight="1" x14ac:dyDescent="0.15">
      <c r="A11" s="152" t="s">
        <v>209</v>
      </c>
      <c r="B11" s="160" t="str">
        <f>"["&amp;"%"&amp;"]"</f>
        <v>[%]</v>
      </c>
      <c r="C11" s="160">
        <f ca="1">+C10/C7</f>
        <v>0.92271554741772921</v>
      </c>
      <c r="D11" s="160">
        <f ca="1">+D10/D7</f>
        <v>0.93721078461920793</v>
      </c>
      <c r="E11" s="160">
        <f ca="1">+E10/E7</f>
        <v>0.93721078461920793</v>
      </c>
      <c r="F11" s="160">
        <f ca="1">+F10/F7</f>
        <v>0.93721078461920793</v>
      </c>
      <c r="G11" s="160">
        <f ca="1">+G10/G7</f>
        <v>0.93721078461920793</v>
      </c>
      <c r="H11" s="11"/>
      <c r="I11" s="11"/>
      <c r="J11" s="11"/>
      <c r="K11" s="11"/>
      <c r="L11" s="11"/>
      <c r="M11" s="11"/>
      <c r="N11" s="11"/>
      <c r="O11" s="11"/>
      <c r="P11" s="11"/>
      <c r="Q11" s="11"/>
      <c r="R11" s="11"/>
      <c r="S11" s="11"/>
      <c r="T11" s="11"/>
      <c r="U11" s="11"/>
      <c r="V11" s="11"/>
      <c r="W11" s="11"/>
      <c r="X11" s="11"/>
      <c r="Y11" s="11"/>
      <c r="Z11" s="11"/>
    </row>
    <row r="12" spans="1:26" ht="14.25" customHeight="1" x14ac:dyDescent="0.15">
      <c r="A12" s="152" t="s">
        <v>523</v>
      </c>
      <c r="B12" s="159" t="str">
        <f>"["&amp;currency&amp;"]"</f>
        <v>[EUR]</v>
      </c>
      <c r="C12" s="166">
        <f ca="1">SUM('Annual- FS '!D39:D41)+SUMPRODUCT('Annual- FS '!D42:D58,Input!$E$162:$E$178)+'Annual- FS '!D61+'Annual- FS '!D62+'Annual- FS '!D64-C17</f>
        <v>-817180.82544060238</v>
      </c>
      <c r="D12" s="166">
        <f ca="1">SUM('Annual- FS '!E39:E41)+SUMPRODUCT('Annual- FS '!E42:E58,Input!$E$162:$E$178)+'Annual- FS '!E61+'Annual- FS '!E62+'Annual- FS '!E64-D17</f>
        <v>-965344.4001016398</v>
      </c>
      <c r="E12" s="166">
        <f ca="1">SUM('Annual- FS '!F39:F41)+SUMPRODUCT('Annual- FS '!F42:F58,Input!$E$162:$E$178)+'Annual- FS '!F61+'Annual- FS '!F62+'Annual- FS '!F64-E17</f>
        <v>-986664.90197115124</v>
      </c>
      <c r="F12" s="166">
        <f ca="1">SUM('Annual- FS '!G39:G41)+SUMPRODUCT('Annual- FS '!G42:G58,Input!$E$162:$E$178)+'Annual- FS '!G61+'Annual- FS '!G62+'Annual- FS '!G64-F17</f>
        <v>-1008582.3778930089</v>
      </c>
      <c r="G12" s="166">
        <f ca="1">SUM('Annual- FS '!H39:H41)+SUMPRODUCT('Annual- FS '!H42:H58,Input!$E$162:$E$178)+'Annual- FS '!H61+'Annual- FS '!H62+'Annual- FS '!H64-G17</f>
        <v>-1031113.5431406784</v>
      </c>
      <c r="H12" s="11"/>
      <c r="I12" s="11"/>
      <c r="J12" s="11"/>
      <c r="K12" s="11"/>
      <c r="L12" s="11"/>
      <c r="M12" s="11"/>
      <c r="N12" s="11"/>
      <c r="O12" s="11"/>
      <c r="P12" s="11"/>
      <c r="Q12" s="11"/>
      <c r="R12" s="11"/>
      <c r="S12" s="11"/>
      <c r="T12" s="11"/>
      <c r="U12" s="11"/>
      <c r="V12" s="11"/>
      <c r="W12" s="11"/>
      <c r="X12" s="11"/>
      <c r="Y12" s="11"/>
      <c r="Z12" s="11"/>
    </row>
    <row r="13" spans="1:26" ht="14.25" customHeight="1" x14ac:dyDescent="0.15">
      <c r="A13" s="152" t="s">
        <v>210</v>
      </c>
      <c r="B13" s="153" t="str">
        <f>"["&amp;currency&amp;"]"</f>
        <v>[EUR]</v>
      </c>
      <c r="C13" s="166">
        <f ca="1">-C12/C11</f>
        <v>885625.94152393809</v>
      </c>
      <c r="D13" s="166">
        <f ca="1">-D12/D11</f>
        <v>1030018.4504320046</v>
      </c>
      <c r="E13" s="166">
        <f ca="1">-E12/E11</f>
        <v>1052767.3370425808</v>
      </c>
      <c r="F13" s="166">
        <f ca="1">-F12/F11</f>
        <v>1076153.1924782528</v>
      </c>
      <c r="G13" s="166">
        <f ca="1">-G12/G11</f>
        <v>1100193.8518661237</v>
      </c>
      <c r="H13" s="11"/>
      <c r="I13" s="11"/>
      <c r="J13" s="11"/>
      <c r="K13" s="11"/>
      <c r="L13" s="11"/>
      <c r="M13" s="11"/>
      <c r="N13" s="11"/>
      <c r="O13" s="11"/>
      <c r="P13" s="11"/>
      <c r="Q13" s="11"/>
      <c r="R13" s="11"/>
      <c r="S13" s="11"/>
      <c r="T13" s="11"/>
      <c r="U13" s="11"/>
      <c r="V13" s="11"/>
      <c r="W13" s="11"/>
      <c r="X13" s="11"/>
      <c r="Y13" s="11"/>
      <c r="Z13" s="11"/>
    </row>
    <row r="14" spans="1:26" ht="14.25" customHeight="1" x14ac:dyDescent="0.15">
      <c r="A14" s="780" t="s">
        <v>211</v>
      </c>
      <c r="B14" s="781" t="str">
        <f>"["&amp;"%"&amp;"]"</f>
        <v>[%]</v>
      </c>
      <c r="C14" s="781">
        <f ca="1">+(C7-C13)/C7</f>
        <v>0.51640468907910753</v>
      </c>
      <c r="D14" s="781">
        <f ca="1">+(D7-D13)/D7</f>
        <v>0.49899939942359628</v>
      </c>
      <c r="E14" s="781">
        <f ca="1">+(E7-E13)/E7</f>
        <v>0.50188166267511269</v>
      </c>
      <c r="F14" s="781">
        <f ca="1">+(F7-F13)/F7</f>
        <v>0.50468542070187994</v>
      </c>
      <c r="G14" s="781">
        <f ca="1">+(G7-G13)/G7</f>
        <v>0.50741281177850162</v>
      </c>
      <c r="H14" s="11"/>
      <c r="I14" s="11"/>
      <c r="J14" s="11"/>
      <c r="K14" s="11"/>
      <c r="L14" s="11"/>
      <c r="M14" s="11"/>
      <c r="N14" s="11"/>
      <c r="O14" s="11"/>
      <c r="P14" s="11"/>
      <c r="Q14" s="11"/>
      <c r="R14" s="11"/>
      <c r="S14" s="11"/>
      <c r="T14" s="11"/>
      <c r="U14" s="11"/>
      <c r="V14" s="11"/>
      <c r="W14" s="11"/>
      <c r="X14" s="11"/>
      <c r="Y14" s="11"/>
      <c r="Z14" s="11"/>
    </row>
    <row r="15" spans="1:26" ht="14.25" customHeight="1" x14ac:dyDescent="0.15">
      <c r="A15" s="184"/>
      <c r="B15" s="185"/>
    </row>
    <row r="16" spans="1:26" ht="14.25" customHeight="1" x14ac:dyDescent="0.15"/>
    <row r="17" spans="1:26" ht="14.25" customHeight="1" x14ac:dyDescent="0.15">
      <c r="A17" s="152" t="s">
        <v>522</v>
      </c>
      <c r="B17" s="159" t="str">
        <f>"["&amp;currency&amp;"]"</f>
        <v>[EUR]</v>
      </c>
      <c r="C17" s="166">
        <f>+SUMIFS(Ops!211:211,Ops!3:3,Breakeven!C6)</f>
        <v>201948.37763605599</v>
      </c>
      <c r="D17" s="166">
        <f>+SUMIFS(Ops!211:211,Ops!3:3,Breakeven!D6)</f>
        <v>275853.89330518252</v>
      </c>
      <c r="E17" s="166">
        <f>+SUMIFS(Ops!211:211,Ops!3:3,Breakeven!E6)</f>
        <v>283577.80231772724</v>
      </c>
      <c r="F17" s="166">
        <f>+SUMIFS(Ops!211:211,Ops!3:3,Breakeven!F6)</f>
        <v>291517.98078262317</v>
      </c>
      <c r="G17" s="166">
        <f>+SUMIFS(Ops!211:211,Ops!3:3,Breakeven!G6)</f>
        <v>299680.4842445362</v>
      </c>
      <c r="H17" s="11"/>
      <c r="I17" s="11"/>
      <c r="J17" s="11"/>
      <c r="K17" s="11"/>
      <c r="L17" s="11"/>
      <c r="M17" s="11"/>
      <c r="N17" s="11"/>
      <c r="O17" s="11"/>
      <c r="P17" s="11"/>
      <c r="Q17" s="11"/>
      <c r="R17" s="11"/>
      <c r="S17" s="11"/>
      <c r="T17" s="11"/>
      <c r="U17" s="11"/>
      <c r="V17" s="11"/>
      <c r="W17" s="11"/>
      <c r="X17" s="11"/>
      <c r="Y17" s="11"/>
      <c r="Z17" s="11"/>
    </row>
    <row r="18" spans="1:26" ht="14.25" customHeight="1" x14ac:dyDescent="0.15"/>
    <row r="19" spans="1:26" ht="14.25" customHeight="1" x14ac:dyDescent="0.15">
      <c r="A19" s="816" t="s">
        <v>58</v>
      </c>
      <c r="B19" s="817"/>
      <c r="C19" s="817"/>
      <c r="D19" s="817"/>
      <c r="E19" s="817"/>
      <c r="F19" s="817"/>
      <c r="G19" s="817"/>
      <c r="H19" s="817"/>
      <c r="I19" s="11"/>
      <c r="J19" s="11"/>
      <c r="K19" s="11"/>
      <c r="L19" s="11"/>
      <c r="M19" s="11"/>
      <c r="N19" s="11"/>
      <c r="O19" s="11"/>
      <c r="P19" s="11"/>
      <c r="Q19" s="11"/>
      <c r="R19" s="11"/>
      <c r="S19" s="11"/>
      <c r="T19" s="11"/>
      <c r="U19" s="11"/>
      <c r="V19" s="11"/>
      <c r="W19" s="11"/>
      <c r="X19" s="11"/>
      <c r="Y19" s="11"/>
      <c r="Z19" s="11"/>
    </row>
    <row r="20" spans="1:26" ht="14.25" customHeight="1" x14ac:dyDescent="0.15"/>
    <row r="21" spans="1:26" ht="14.25" customHeight="1" x14ac:dyDescent="0.15"/>
    <row r="22" spans="1:26" ht="14.25" customHeight="1" x14ac:dyDescent="0.15"/>
    <row r="23" spans="1:26" ht="14.25" hidden="1" customHeight="1" x14ac:dyDescent="0.15"/>
    <row r="24" spans="1:26" ht="14.25" hidden="1" customHeight="1" x14ac:dyDescent="0.15"/>
    <row r="25" spans="1:26" ht="14.25" hidden="1" customHeight="1" x14ac:dyDescent="0.15"/>
    <row r="26" spans="1:26" ht="14.25" hidden="1" customHeight="1" x14ac:dyDescent="0.15"/>
    <row r="27" spans="1:26" ht="14.25" hidden="1" customHeight="1" x14ac:dyDescent="0.15"/>
    <row r="28" spans="1:26" ht="14.25" hidden="1" customHeight="1" x14ac:dyDescent="0.15"/>
    <row r="29" spans="1:26" ht="14.25" hidden="1" customHeight="1" x14ac:dyDescent="0.15"/>
    <row r="30" spans="1:26" ht="14.25" hidden="1" customHeight="1" x14ac:dyDescent="0.15"/>
    <row r="31" spans="1:26" ht="14.25" hidden="1" customHeight="1" x14ac:dyDescent="0.15"/>
    <row r="32" spans="1:26" ht="14.25" hidden="1" customHeight="1" x14ac:dyDescent="0.15"/>
    <row r="33" spans="2:7" ht="14.25" hidden="1" customHeight="1" x14ac:dyDescent="0.15"/>
    <row r="34" spans="2:7" ht="14.25" hidden="1" customHeight="1" x14ac:dyDescent="0.15"/>
    <row r="35" spans="2:7" ht="14.25" hidden="1" customHeight="1" x14ac:dyDescent="0.15"/>
    <row r="36" spans="2:7" ht="14.25" hidden="1" customHeight="1" x14ac:dyDescent="0.15"/>
    <row r="37" spans="2:7" ht="14.25" hidden="1" customHeight="1" x14ac:dyDescent="0.15"/>
    <row r="38" spans="2:7" ht="14.25" hidden="1" customHeight="1" x14ac:dyDescent="0.15"/>
    <row r="39" spans="2:7" ht="14.25" hidden="1" customHeight="1" x14ac:dyDescent="0.15">
      <c r="B39" s="46"/>
    </row>
    <row r="40" spans="2:7" ht="14.25" hidden="1" customHeight="1" x14ac:dyDescent="0.15">
      <c r="B40" s="188"/>
      <c r="C40" s="188"/>
      <c r="D40" s="188"/>
      <c r="E40" s="188"/>
      <c r="F40" s="188"/>
      <c r="G40" s="188"/>
    </row>
    <row r="41" spans="2:7" ht="14.25" hidden="1" customHeight="1" x14ac:dyDescent="0.15"/>
    <row r="42" spans="2:7" ht="14.25" hidden="1" customHeight="1" x14ac:dyDescent="0.15"/>
    <row r="43" spans="2:7" ht="14.25" hidden="1" customHeight="1" x14ac:dyDescent="0.15"/>
    <row r="44" spans="2:7" ht="14.25" hidden="1" customHeight="1" x14ac:dyDescent="0.15"/>
    <row r="45" spans="2:7" ht="14.25" hidden="1" customHeight="1" x14ac:dyDescent="0.15"/>
    <row r="46" spans="2:7" ht="14.25" hidden="1" customHeight="1" x14ac:dyDescent="0.15"/>
    <row r="47" spans="2:7" ht="14.25" hidden="1" customHeight="1" x14ac:dyDescent="0.15"/>
    <row r="48" spans="2:7" ht="14.25" hidden="1" customHeight="1" x14ac:dyDescent="0.15"/>
    <row r="49" ht="14.25" hidden="1" customHeight="1" x14ac:dyDescent="0.15"/>
    <row r="50" ht="14.25" hidden="1" customHeight="1" x14ac:dyDescent="0.15"/>
    <row r="51" ht="14.25" hidden="1" customHeight="1" x14ac:dyDescent="0.15"/>
    <row r="52" ht="14.25" hidden="1" customHeight="1" x14ac:dyDescent="0.15"/>
    <row r="53" ht="14.25" hidden="1" customHeight="1" x14ac:dyDescent="0.15"/>
    <row r="54" ht="14.25" hidden="1" customHeight="1" x14ac:dyDescent="0.15"/>
    <row r="55" ht="14.25" hidden="1" customHeight="1" x14ac:dyDescent="0.15"/>
    <row r="56" ht="14.25" hidden="1" customHeight="1" x14ac:dyDescent="0.15"/>
    <row r="57" ht="14.25" hidden="1" customHeight="1" x14ac:dyDescent="0.15"/>
    <row r="58" ht="14.25" hidden="1" customHeight="1" x14ac:dyDescent="0.15"/>
    <row r="59" ht="14.25" hidden="1" customHeight="1" x14ac:dyDescent="0.15"/>
    <row r="60" ht="14.25" hidden="1" customHeight="1" x14ac:dyDescent="0.15"/>
    <row r="61" ht="14.25" hidden="1" customHeight="1" x14ac:dyDescent="0.15"/>
    <row r="62" ht="14.25" hidden="1" customHeight="1" x14ac:dyDescent="0.15"/>
    <row r="63" ht="14.25" hidden="1" customHeight="1" x14ac:dyDescent="0.15"/>
    <row r="64" ht="14.25" hidden="1" customHeight="1" x14ac:dyDescent="0.15"/>
    <row r="65" ht="14.25" hidden="1" customHeight="1" x14ac:dyDescent="0.15"/>
    <row r="66" ht="14.25" hidden="1" customHeight="1" x14ac:dyDescent="0.15"/>
    <row r="67" ht="14.25" hidden="1" customHeight="1" x14ac:dyDescent="0.15"/>
    <row r="68" ht="14.25" hidden="1" customHeight="1" x14ac:dyDescent="0.15"/>
    <row r="69" ht="14.25" hidden="1" customHeight="1" x14ac:dyDescent="0.15"/>
    <row r="70" ht="14.25" hidden="1" customHeight="1" x14ac:dyDescent="0.15"/>
    <row r="71" ht="14.25" hidden="1" customHeight="1" x14ac:dyDescent="0.15"/>
    <row r="72" ht="14.25" hidden="1" customHeight="1" x14ac:dyDescent="0.15"/>
    <row r="73" ht="14.25" hidden="1" customHeight="1" x14ac:dyDescent="0.15"/>
    <row r="74" ht="14.25" hidden="1" customHeight="1" x14ac:dyDescent="0.15"/>
    <row r="75" ht="14.25" hidden="1" customHeight="1" x14ac:dyDescent="0.15"/>
    <row r="76" ht="14.25" hidden="1" customHeight="1" x14ac:dyDescent="0.15"/>
    <row r="77" ht="14.25" hidden="1" customHeight="1" x14ac:dyDescent="0.15"/>
    <row r="78" ht="14.25" hidden="1" customHeight="1" x14ac:dyDescent="0.15"/>
    <row r="79" ht="14.25" hidden="1" customHeight="1" x14ac:dyDescent="0.15"/>
    <row r="80" ht="14.25" hidden="1" customHeight="1" x14ac:dyDescent="0.15"/>
    <row r="81" ht="14.25" hidden="1" customHeight="1" x14ac:dyDescent="0.15"/>
    <row r="82" ht="14.25" hidden="1" customHeight="1" x14ac:dyDescent="0.15"/>
    <row r="83" ht="14.25" hidden="1" customHeight="1" x14ac:dyDescent="0.15"/>
    <row r="84" ht="14.25" hidden="1" customHeight="1" x14ac:dyDescent="0.15"/>
    <row r="85" ht="14.25" hidden="1" customHeight="1" x14ac:dyDescent="0.15"/>
    <row r="86" ht="14.25" hidden="1" customHeight="1" x14ac:dyDescent="0.15"/>
    <row r="87" ht="14.25" hidden="1" customHeight="1" x14ac:dyDescent="0.15"/>
    <row r="88" ht="14.25" hidden="1" customHeight="1" x14ac:dyDescent="0.15"/>
    <row r="89" ht="14.25" hidden="1" customHeight="1" x14ac:dyDescent="0.15"/>
    <row r="90" ht="14.25" hidden="1" customHeight="1" x14ac:dyDescent="0.15"/>
    <row r="91" ht="14.25" hidden="1" customHeight="1" x14ac:dyDescent="0.15"/>
    <row r="92" ht="14.25" hidden="1" customHeight="1" x14ac:dyDescent="0.15"/>
    <row r="93" ht="14.25" hidden="1" customHeight="1" x14ac:dyDescent="0.15"/>
    <row r="94" ht="14.25" hidden="1" customHeight="1" x14ac:dyDescent="0.15"/>
    <row r="95" ht="14.25" hidden="1" customHeight="1" x14ac:dyDescent="0.15"/>
    <row r="96" ht="14.25" hidden="1" customHeight="1" x14ac:dyDescent="0.15"/>
    <row r="97" ht="14.25" hidden="1" customHeight="1" x14ac:dyDescent="0.15"/>
    <row r="98" ht="14.25" hidden="1" customHeight="1" x14ac:dyDescent="0.15"/>
    <row r="99" ht="14.25" hidden="1" customHeight="1" x14ac:dyDescent="0.15"/>
    <row r="100" ht="14.25" hidden="1" customHeight="1" x14ac:dyDescent="0.15"/>
    <row r="101" ht="14.25" hidden="1" customHeight="1" x14ac:dyDescent="0.15"/>
    <row r="102" ht="14.25" hidden="1" customHeight="1" x14ac:dyDescent="0.15"/>
    <row r="103" ht="14.25" hidden="1" customHeight="1" x14ac:dyDescent="0.15"/>
    <row r="104" ht="14.25" hidden="1" customHeight="1" x14ac:dyDescent="0.15"/>
    <row r="105" ht="14.25" hidden="1" customHeight="1" x14ac:dyDescent="0.15"/>
    <row r="106" ht="14.25" hidden="1" customHeight="1" x14ac:dyDescent="0.15"/>
    <row r="107" ht="14.25" hidden="1" customHeight="1" x14ac:dyDescent="0.15"/>
    <row r="108" ht="14.25" hidden="1" customHeight="1" x14ac:dyDescent="0.15"/>
    <row r="109" ht="14.25" hidden="1" customHeight="1" x14ac:dyDescent="0.15"/>
    <row r="110" ht="14.25" hidden="1" customHeight="1" x14ac:dyDescent="0.15"/>
    <row r="111" ht="14.25" hidden="1" customHeight="1" x14ac:dyDescent="0.15"/>
    <row r="112" ht="14.25" hidden="1" customHeight="1" x14ac:dyDescent="0.15"/>
    <row r="113" ht="14.25" hidden="1" customHeight="1" x14ac:dyDescent="0.15"/>
    <row r="114" ht="14.25" hidden="1" customHeight="1" x14ac:dyDescent="0.15"/>
    <row r="115" ht="14.25" hidden="1" customHeight="1" x14ac:dyDescent="0.15"/>
    <row r="116" ht="14.25" hidden="1" customHeight="1" x14ac:dyDescent="0.15"/>
    <row r="117" ht="14.25" hidden="1" customHeight="1" x14ac:dyDescent="0.15"/>
    <row r="118" ht="14.25" hidden="1" customHeight="1" x14ac:dyDescent="0.15"/>
    <row r="119" ht="14.25" hidden="1" customHeight="1" x14ac:dyDescent="0.15"/>
    <row r="120" ht="14.25" hidden="1" customHeight="1" x14ac:dyDescent="0.15"/>
    <row r="121" ht="14.25" hidden="1" customHeight="1" x14ac:dyDescent="0.15"/>
    <row r="122" ht="14.25" hidden="1" customHeight="1" x14ac:dyDescent="0.15"/>
    <row r="123" ht="14.25" hidden="1" customHeight="1" x14ac:dyDescent="0.15"/>
    <row r="124" ht="14.25" hidden="1" customHeight="1" x14ac:dyDescent="0.15"/>
    <row r="125" ht="14.25" hidden="1" customHeight="1" x14ac:dyDescent="0.15"/>
    <row r="126" ht="14.25" hidden="1" customHeight="1" x14ac:dyDescent="0.15"/>
    <row r="127" ht="14.25" hidden="1" customHeight="1" x14ac:dyDescent="0.15"/>
    <row r="128" ht="14.25" hidden="1" customHeight="1" x14ac:dyDescent="0.15"/>
    <row r="129" ht="14.25" hidden="1" customHeight="1" x14ac:dyDescent="0.15"/>
    <row r="130" ht="14.25" hidden="1" customHeight="1" x14ac:dyDescent="0.15"/>
    <row r="131" ht="14.25" hidden="1" customHeight="1" x14ac:dyDescent="0.15"/>
    <row r="132" ht="14.25" hidden="1" customHeight="1" x14ac:dyDescent="0.15"/>
    <row r="133" ht="14.25" hidden="1" customHeight="1" x14ac:dyDescent="0.15"/>
    <row r="134" ht="14.25" hidden="1" customHeight="1" x14ac:dyDescent="0.15"/>
    <row r="135" ht="14.25" hidden="1" customHeight="1" x14ac:dyDescent="0.15"/>
    <row r="136" ht="14.25" hidden="1" customHeight="1" x14ac:dyDescent="0.15"/>
    <row r="137" ht="14.25" hidden="1" customHeight="1" x14ac:dyDescent="0.15"/>
    <row r="138" ht="14.25" hidden="1" customHeight="1" x14ac:dyDescent="0.15"/>
    <row r="139" ht="14.25" hidden="1" customHeight="1" x14ac:dyDescent="0.15"/>
    <row r="140" ht="14.25" hidden="1" customHeight="1" x14ac:dyDescent="0.15"/>
    <row r="141" ht="14.25" hidden="1" customHeight="1" x14ac:dyDescent="0.15"/>
    <row r="142" ht="14.25" hidden="1" customHeight="1" x14ac:dyDescent="0.15"/>
    <row r="143" ht="14.25" hidden="1" customHeight="1" x14ac:dyDescent="0.15"/>
    <row r="144" ht="14.25" hidden="1" customHeight="1" x14ac:dyDescent="0.15"/>
    <row r="145" ht="14.25" hidden="1" customHeight="1" x14ac:dyDescent="0.15"/>
    <row r="146" ht="14.25" hidden="1" customHeight="1" x14ac:dyDescent="0.15"/>
    <row r="147" ht="14.25" hidden="1" customHeight="1" x14ac:dyDescent="0.15"/>
    <row r="148" ht="14.25" hidden="1" customHeight="1" x14ac:dyDescent="0.15"/>
    <row r="149" ht="14.25" hidden="1" customHeight="1" x14ac:dyDescent="0.15"/>
    <row r="150" ht="14.25" hidden="1" customHeight="1" x14ac:dyDescent="0.15"/>
    <row r="151" ht="14.25" hidden="1" customHeight="1" x14ac:dyDescent="0.15"/>
    <row r="152" ht="14.25" hidden="1" customHeight="1" x14ac:dyDescent="0.15"/>
    <row r="153" ht="14.25" hidden="1" customHeight="1" x14ac:dyDescent="0.15"/>
    <row r="154" ht="14.25" hidden="1" customHeight="1" x14ac:dyDescent="0.15"/>
    <row r="155" ht="14.25" hidden="1" customHeight="1" x14ac:dyDescent="0.15"/>
    <row r="156" ht="14.25" hidden="1" customHeight="1" x14ac:dyDescent="0.15"/>
    <row r="157" ht="14.25" hidden="1" customHeight="1" x14ac:dyDescent="0.15"/>
    <row r="158" ht="14.25" hidden="1" customHeight="1" x14ac:dyDescent="0.15"/>
    <row r="159" ht="14.25" hidden="1" customHeight="1" x14ac:dyDescent="0.15"/>
    <row r="160" ht="14.25" hidden="1" customHeight="1" x14ac:dyDescent="0.15"/>
    <row r="161" ht="14.25" hidden="1" customHeight="1" x14ac:dyDescent="0.15"/>
    <row r="162" ht="14.25" hidden="1" customHeight="1" x14ac:dyDescent="0.15"/>
    <row r="163" ht="14.25" hidden="1" customHeight="1" x14ac:dyDescent="0.15"/>
    <row r="164" ht="14.25" hidden="1" customHeight="1" x14ac:dyDescent="0.15"/>
    <row r="165" ht="14.25" hidden="1" customHeight="1" x14ac:dyDescent="0.15"/>
    <row r="166" ht="14.25" hidden="1" customHeight="1" x14ac:dyDescent="0.15"/>
    <row r="167" ht="14.25" hidden="1" customHeight="1" x14ac:dyDescent="0.15"/>
    <row r="168" ht="14.25" hidden="1" customHeight="1" x14ac:dyDescent="0.15"/>
    <row r="169" ht="14.25" hidden="1" customHeight="1" x14ac:dyDescent="0.15"/>
    <row r="170" ht="14.25" hidden="1" customHeight="1" x14ac:dyDescent="0.15"/>
    <row r="171" ht="14.25" hidden="1" customHeight="1" x14ac:dyDescent="0.15"/>
    <row r="172" ht="14.25" hidden="1" customHeight="1" x14ac:dyDescent="0.15"/>
    <row r="173" ht="14.25" hidden="1" customHeight="1" x14ac:dyDescent="0.15"/>
    <row r="174" ht="14.25" hidden="1" customHeight="1" x14ac:dyDescent="0.15"/>
    <row r="175" ht="14.25" hidden="1" customHeight="1" x14ac:dyDescent="0.15"/>
    <row r="176" ht="14.25" hidden="1" customHeight="1" x14ac:dyDescent="0.15"/>
    <row r="177" ht="14.25" hidden="1" customHeight="1" x14ac:dyDescent="0.15"/>
    <row r="178" ht="14.25" hidden="1" customHeight="1" x14ac:dyDescent="0.15"/>
    <row r="179" ht="14.25" hidden="1" customHeight="1" x14ac:dyDescent="0.15"/>
    <row r="180" ht="14.25" hidden="1" customHeight="1" x14ac:dyDescent="0.15"/>
    <row r="181" ht="14.25" hidden="1" customHeight="1" x14ac:dyDescent="0.15"/>
    <row r="182" ht="14.25" hidden="1" customHeight="1" x14ac:dyDescent="0.15"/>
    <row r="183" ht="14.25" hidden="1" customHeight="1" x14ac:dyDescent="0.15"/>
    <row r="184" ht="14.25" hidden="1" customHeight="1" x14ac:dyDescent="0.15"/>
    <row r="185" ht="14.25" hidden="1" customHeight="1" x14ac:dyDescent="0.15"/>
    <row r="186" ht="14.25" hidden="1" customHeight="1" x14ac:dyDescent="0.15"/>
    <row r="187" ht="14.25" hidden="1" customHeight="1" x14ac:dyDescent="0.15"/>
    <row r="188" ht="14.25" hidden="1" customHeight="1" x14ac:dyDescent="0.15"/>
    <row r="189" ht="14.25" hidden="1" customHeight="1" x14ac:dyDescent="0.15"/>
    <row r="190" ht="14.25" hidden="1" customHeight="1" x14ac:dyDescent="0.15"/>
    <row r="191" ht="14.25" hidden="1" customHeight="1" x14ac:dyDescent="0.15"/>
    <row r="192" ht="14.25" hidden="1" customHeight="1" x14ac:dyDescent="0.15"/>
    <row r="193" ht="14.25" hidden="1" customHeight="1" x14ac:dyDescent="0.15"/>
    <row r="194" ht="14.25" hidden="1" customHeight="1" x14ac:dyDescent="0.15"/>
    <row r="195" ht="14.25" hidden="1" customHeight="1" x14ac:dyDescent="0.15"/>
    <row r="196" ht="14.25" hidden="1" customHeight="1" x14ac:dyDescent="0.15"/>
    <row r="197" ht="14.25" hidden="1" customHeight="1" x14ac:dyDescent="0.15"/>
    <row r="198" ht="14.25" hidden="1" customHeight="1" x14ac:dyDescent="0.15"/>
    <row r="199" ht="14.25" hidden="1" customHeight="1" x14ac:dyDescent="0.15"/>
    <row r="200" ht="14.25" hidden="1" customHeight="1" x14ac:dyDescent="0.15"/>
    <row r="201" ht="14.25" hidden="1" customHeight="1" x14ac:dyDescent="0.15"/>
    <row r="202" ht="14.25" hidden="1" customHeight="1" x14ac:dyDescent="0.15"/>
    <row r="203" ht="14.25" hidden="1" customHeight="1" x14ac:dyDescent="0.15"/>
    <row r="204" ht="14.25" hidden="1" customHeight="1" x14ac:dyDescent="0.15"/>
    <row r="205" ht="14.25" hidden="1" customHeight="1" x14ac:dyDescent="0.15"/>
    <row r="206" ht="14.25" hidden="1" customHeight="1" x14ac:dyDescent="0.15"/>
    <row r="207" ht="14.25" hidden="1" customHeight="1" x14ac:dyDescent="0.15"/>
    <row r="208" ht="14.25" hidden="1" customHeight="1" x14ac:dyDescent="0.15"/>
    <row r="209" ht="14.25" hidden="1" customHeight="1" x14ac:dyDescent="0.15"/>
    <row r="210" ht="14.25" hidden="1" customHeight="1" x14ac:dyDescent="0.15"/>
    <row r="211" ht="14.25" hidden="1" customHeight="1" x14ac:dyDescent="0.15"/>
    <row r="212" ht="14.25" hidden="1" customHeight="1" x14ac:dyDescent="0.15"/>
    <row r="213" ht="14.25" hidden="1" customHeight="1" x14ac:dyDescent="0.15"/>
    <row r="214" ht="14.25" hidden="1" customHeight="1" x14ac:dyDescent="0.15"/>
    <row r="215" ht="14.25" hidden="1" customHeight="1" x14ac:dyDescent="0.15"/>
    <row r="216" ht="14.25" hidden="1" customHeight="1" x14ac:dyDescent="0.15"/>
    <row r="217" ht="14.25" hidden="1" customHeight="1" x14ac:dyDescent="0.15"/>
    <row r="218" ht="14.25" hidden="1" customHeight="1" x14ac:dyDescent="0.15"/>
    <row r="219" ht="14.25" hidden="1" customHeight="1" x14ac:dyDescent="0.15"/>
    <row r="220" ht="14.25" hidden="1" customHeight="1" x14ac:dyDescent="0.15"/>
    <row r="221" ht="14.25" hidden="1" customHeight="1" x14ac:dyDescent="0.15"/>
    <row r="222" ht="14.25" hidden="1" customHeight="1" x14ac:dyDescent="0.15"/>
    <row r="223" ht="14.25" hidden="1" customHeight="1" x14ac:dyDescent="0.15"/>
    <row r="224" ht="14.25" hidden="1" customHeight="1" x14ac:dyDescent="0.15"/>
    <row r="225" ht="14.25" hidden="1" customHeight="1" x14ac:dyDescent="0.15"/>
    <row r="226" ht="14.25" hidden="1" customHeight="1" x14ac:dyDescent="0.15"/>
    <row r="227" ht="14.25" hidden="1" customHeight="1" x14ac:dyDescent="0.15"/>
    <row r="228" ht="14.25" hidden="1" customHeight="1" x14ac:dyDescent="0.15"/>
    <row r="229" ht="14.25" hidden="1" customHeight="1" x14ac:dyDescent="0.15"/>
    <row r="230" ht="14.25" hidden="1" customHeight="1" x14ac:dyDescent="0.15"/>
    <row r="231" ht="14.25" hidden="1" customHeight="1" x14ac:dyDescent="0.15"/>
    <row r="232" ht="14.25" hidden="1" customHeight="1" x14ac:dyDescent="0.15"/>
    <row r="233" ht="14.25" hidden="1" customHeight="1" x14ac:dyDescent="0.15"/>
    <row r="234" ht="14.25" hidden="1" customHeight="1" x14ac:dyDescent="0.15"/>
    <row r="235" ht="14.25" hidden="1" customHeight="1" x14ac:dyDescent="0.15"/>
    <row r="236" ht="14.25" hidden="1" customHeight="1" x14ac:dyDescent="0.15"/>
    <row r="237" ht="14.25" hidden="1" customHeight="1" x14ac:dyDescent="0.15"/>
    <row r="238" ht="14.25" hidden="1" customHeight="1" x14ac:dyDescent="0.15"/>
    <row r="239" ht="14.25" hidden="1" customHeight="1" x14ac:dyDescent="0.15"/>
    <row r="240" ht="14.25" hidden="1" customHeight="1" x14ac:dyDescent="0.15"/>
    <row r="241" ht="14.25" hidden="1" customHeight="1" x14ac:dyDescent="0.15"/>
    <row r="242" ht="14.25" hidden="1" customHeight="1" x14ac:dyDescent="0.15"/>
    <row r="243" ht="14.25" hidden="1" customHeight="1" x14ac:dyDescent="0.15"/>
    <row r="244" ht="14.25" hidden="1" customHeight="1" x14ac:dyDescent="0.15"/>
    <row r="245" ht="14.25" hidden="1" customHeight="1" x14ac:dyDescent="0.15"/>
    <row r="246" ht="14.25" hidden="1" customHeight="1" x14ac:dyDescent="0.15"/>
    <row r="247" ht="14.25" hidden="1" customHeight="1" x14ac:dyDescent="0.15"/>
    <row r="248" ht="14.25" hidden="1" customHeight="1" x14ac:dyDescent="0.15"/>
    <row r="249" ht="14.25" hidden="1" customHeight="1" x14ac:dyDescent="0.15"/>
    <row r="250" ht="14.25" hidden="1" customHeight="1" x14ac:dyDescent="0.15"/>
    <row r="251" ht="14.25" hidden="1" customHeight="1" x14ac:dyDescent="0.15"/>
    <row r="252" ht="14.25" hidden="1" customHeight="1" x14ac:dyDescent="0.15"/>
    <row r="253" ht="14.25" hidden="1" customHeight="1" x14ac:dyDescent="0.15"/>
    <row r="254" ht="14.25" hidden="1" customHeight="1" x14ac:dyDescent="0.15"/>
    <row r="255" ht="14.25" hidden="1" customHeight="1" x14ac:dyDescent="0.15"/>
    <row r="256" ht="14.25" hidden="1" customHeight="1" x14ac:dyDescent="0.15"/>
    <row r="257" ht="14.25" hidden="1" customHeight="1" x14ac:dyDescent="0.15"/>
    <row r="258" ht="14.25" hidden="1" customHeight="1" x14ac:dyDescent="0.15"/>
    <row r="259" ht="14.25" hidden="1" customHeight="1" x14ac:dyDescent="0.15"/>
    <row r="260" ht="14.25" hidden="1" customHeight="1" x14ac:dyDescent="0.15"/>
    <row r="261" ht="14.25" hidden="1" customHeight="1" x14ac:dyDescent="0.15"/>
    <row r="262" ht="14.25" hidden="1" customHeight="1" x14ac:dyDescent="0.15"/>
    <row r="263" ht="14.25" hidden="1" customHeight="1" x14ac:dyDescent="0.15"/>
    <row r="264" ht="14.25" hidden="1" customHeight="1" x14ac:dyDescent="0.15"/>
    <row r="265" ht="14.25" hidden="1" customHeight="1" x14ac:dyDescent="0.15"/>
    <row r="266" ht="14.25" hidden="1" customHeight="1" x14ac:dyDescent="0.15"/>
    <row r="267" ht="14.25" hidden="1" customHeight="1" x14ac:dyDescent="0.15"/>
    <row r="268" ht="14.25" hidden="1" customHeight="1" x14ac:dyDescent="0.15"/>
    <row r="269" ht="14.25" hidden="1" customHeight="1" x14ac:dyDescent="0.15"/>
    <row r="270" ht="14.25" hidden="1" customHeight="1" x14ac:dyDescent="0.15"/>
    <row r="271" ht="14.25" hidden="1" customHeight="1" x14ac:dyDescent="0.15"/>
    <row r="272" ht="14.25" hidden="1" customHeight="1" x14ac:dyDescent="0.15"/>
    <row r="273" ht="14.25" hidden="1" customHeight="1" x14ac:dyDescent="0.15"/>
    <row r="274" ht="14.25" hidden="1" customHeight="1" x14ac:dyDescent="0.15"/>
    <row r="275" ht="14.25" hidden="1" customHeight="1" x14ac:dyDescent="0.15"/>
    <row r="276" ht="14.25" hidden="1" customHeight="1" x14ac:dyDescent="0.15"/>
    <row r="277" ht="14.25" hidden="1" customHeight="1" x14ac:dyDescent="0.15"/>
    <row r="278" ht="14.25" hidden="1" customHeight="1" x14ac:dyDescent="0.15"/>
    <row r="279" ht="14.25" hidden="1" customHeight="1" x14ac:dyDescent="0.15"/>
    <row r="280" ht="14.25" hidden="1" customHeight="1" x14ac:dyDescent="0.15"/>
    <row r="281" ht="14.25" hidden="1" customHeight="1" x14ac:dyDescent="0.15"/>
    <row r="282" ht="14.25" hidden="1" customHeight="1" x14ac:dyDescent="0.15"/>
    <row r="283" ht="14.25" hidden="1" customHeight="1" x14ac:dyDescent="0.15"/>
    <row r="284" ht="14.25" hidden="1" customHeight="1" x14ac:dyDescent="0.15"/>
    <row r="285" ht="14.25" hidden="1" customHeight="1" x14ac:dyDescent="0.15"/>
    <row r="286" ht="14.25" hidden="1" customHeight="1" x14ac:dyDescent="0.15"/>
    <row r="287" ht="14.25" hidden="1" customHeight="1" x14ac:dyDescent="0.15"/>
    <row r="288" ht="14.25" hidden="1" customHeight="1" x14ac:dyDescent="0.15"/>
    <row r="289" ht="14.25" hidden="1" customHeight="1" x14ac:dyDescent="0.15"/>
    <row r="290" ht="14.25" hidden="1" customHeight="1" x14ac:dyDescent="0.15"/>
    <row r="291" ht="14.25" hidden="1" customHeight="1" x14ac:dyDescent="0.15"/>
    <row r="292" ht="14.25" hidden="1" customHeight="1" x14ac:dyDescent="0.15"/>
    <row r="293" ht="14.25" hidden="1" customHeight="1" x14ac:dyDescent="0.15"/>
    <row r="294" ht="14.25" hidden="1" customHeight="1" x14ac:dyDescent="0.15"/>
    <row r="295" ht="14.25" hidden="1" customHeight="1" x14ac:dyDescent="0.15"/>
    <row r="296" ht="14.25" hidden="1" customHeight="1" x14ac:dyDescent="0.15"/>
    <row r="297" ht="14.25" hidden="1" customHeight="1" x14ac:dyDescent="0.15"/>
    <row r="298" ht="14.25" hidden="1" customHeight="1" x14ac:dyDescent="0.15"/>
    <row r="299" ht="14.25" hidden="1" customHeight="1" x14ac:dyDescent="0.15"/>
    <row r="300" ht="14.25" hidden="1" customHeight="1" x14ac:dyDescent="0.15"/>
    <row r="301" ht="14.25" hidden="1" customHeight="1" x14ac:dyDescent="0.15"/>
    <row r="302" ht="14.25" hidden="1" customHeight="1" x14ac:dyDescent="0.15"/>
    <row r="303" ht="14.25" hidden="1" customHeight="1" x14ac:dyDescent="0.15"/>
    <row r="304" ht="14.25" hidden="1" customHeight="1" x14ac:dyDescent="0.15"/>
    <row r="305" ht="14.25" hidden="1" customHeight="1" x14ac:dyDescent="0.15"/>
    <row r="306" ht="14.25" hidden="1" customHeight="1" x14ac:dyDescent="0.15"/>
    <row r="307" ht="14.25" hidden="1" customHeight="1" x14ac:dyDescent="0.15"/>
    <row r="308" ht="14.25" hidden="1" customHeight="1" x14ac:dyDescent="0.15"/>
    <row r="309" ht="14.25" hidden="1" customHeight="1" x14ac:dyDescent="0.15"/>
    <row r="310" ht="14.25" hidden="1" customHeight="1" x14ac:dyDescent="0.15"/>
    <row r="311" ht="14.25" hidden="1" customHeight="1" x14ac:dyDescent="0.15"/>
    <row r="312" ht="14.25" hidden="1" customHeight="1" x14ac:dyDescent="0.15"/>
    <row r="313" ht="14.25" hidden="1" customHeight="1" x14ac:dyDescent="0.15"/>
    <row r="314" ht="14.25" hidden="1" customHeight="1" x14ac:dyDescent="0.15"/>
    <row r="315" ht="14.25" hidden="1" customHeight="1" x14ac:dyDescent="0.15"/>
    <row r="316" ht="14.25" hidden="1" customHeight="1" x14ac:dyDescent="0.15"/>
    <row r="317" ht="14.25" hidden="1" customHeight="1" x14ac:dyDescent="0.15"/>
    <row r="318" ht="14.25" hidden="1" customHeight="1" x14ac:dyDescent="0.15"/>
    <row r="319" ht="14.25" hidden="1" customHeight="1" x14ac:dyDescent="0.15"/>
    <row r="320" ht="14.25" hidden="1" customHeight="1" x14ac:dyDescent="0.15"/>
    <row r="321" ht="14.25" hidden="1" customHeight="1" x14ac:dyDescent="0.15"/>
    <row r="322" ht="14.25" hidden="1" customHeight="1" x14ac:dyDescent="0.15"/>
    <row r="323" ht="14.25" hidden="1" customHeight="1" x14ac:dyDescent="0.15"/>
    <row r="324" ht="14.25" hidden="1" customHeight="1" x14ac:dyDescent="0.15"/>
    <row r="325" ht="14.25" hidden="1" customHeight="1" x14ac:dyDescent="0.15"/>
    <row r="326" ht="14.25" hidden="1" customHeight="1" x14ac:dyDescent="0.15"/>
    <row r="327" ht="14.25" hidden="1" customHeight="1" x14ac:dyDescent="0.15"/>
    <row r="328" ht="14.25" hidden="1" customHeight="1" x14ac:dyDescent="0.15"/>
    <row r="329" ht="14.25" hidden="1" customHeight="1" x14ac:dyDescent="0.15"/>
    <row r="330" ht="14.25" hidden="1" customHeight="1" x14ac:dyDescent="0.15"/>
    <row r="331" ht="14.25" hidden="1" customHeight="1" x14ac:dyDescent="0.15"/>
    <row r="332" ht="14.25" hidden="1" customHeight="1" x14ac:dyDescent="0.15"/>
    <row r="333" ht="14.25" hidden="1" customHeight="1" x14ac:dyDescent="0.15"/>
    <row r="334" ht="14.25" hidden="1" customHeight="1" x14ac:dyDescent="0.15"/>
    <row r="335" ht="14.25" hidden="1" customHeight="1" x14ac:dyDescent="0.15"/>
    <row r="336" ht="14.25" hidden="1" customHeight="1" x14ac:dyDescent="0.15"/>
    <row r="337" ht="14.25" hidden="1" customHeight="1" x14ac:dyDescent="0.15"/>
    <row r="338" ht="14.25" hidden="1" customHeight="1" x14ac:dyDescent="0.15"/>
    <row r="339" ht="14.25" hidden="1" customHeight="1" x14ac:dyDescent="0.15"/>
    <row r="340" ht="14.25" hidden="1" customHeight="1" x14ac:dyDescent="0.15"/>
    <row r="341" ht="14.25" hidden="1" customHeight="1" x14ac:dyDescent="0.15"/>
    <row r="342" ht="14.25" hidden="1" customHeight="1" x14ac:dyDescent="0.15"/>
    <row r="343" ht="14.25" hidden="1" customHeight="1" x14ac:dyDescent="0.15"/>
    <row r="344" ht="14.25" hidden="1" customHeight="1" x14ac:dyDescent="0.15"/>
    <row r="345" ht="14.25" hidden="1" customHeight="1" x14ac:dyDescent="0.15"/>
    <row r="346" ht="14.25" hidden="1" customHeight="1" x14ac:dyDescent="0.15"/>
    <row r="347" ht="14.25" hidden="1" customHeight="1" x14ac:dyDescent="0.15"/>
    <row r="348" ht="14.25" hidden="1" customHeight="1" x14ac:dyDescent="0.15"/>
    <row r="349" ht="14.25" hidden="1" customHeight="1" x14ac:dyDescent="0.15"/>
    <row r="350" ht="14.25" hidden="1" customHeight="1" x14ac:dyDescent="0.15"/>
    <row r="351" ht="14.25" hidden="1" customHeight="1" x14ac:dyDescent="0.15"/>
    <row r="352" ht="14.25" hidden="1" customHeight="1" x14ac:dyDescent="0.15"/>
    <row r="353" ht="14.25" hidden="1" customHeight="1" x14ac:dyDescent="0.15"/>
    <row r="354" ht="14.25" hidden="1" customHeight="1" x14ac:dyDescent="0.15"/>
    <row r="355" ht="14.25" hidden="1" customHeight="1" x14ac:dyDescent="0.15"/>
    <row r="356" ht="14.25" hidden="1" customHeight="1" x14ac:dyDescent="0.15"/>
    <row r="357" ht="14.25" hidden="1" customHeight="1" x14ac:dyDescent="0.15"/>
    <row r="358" ht="14.25" hidden="1" customHeight="1" x14ac:dyDescent="0.15"/>
    <row r="359" ht="14.25" hidden="1" customHeight="1" x14ac:dyDescent="0.15"/>
    <row r="360" ht="14.25" hidden="1" customHeight="1" x14ac:dyDescent="0.15"/>
    <row r="361" ht="14.25" hidden="1" customHeight="1" x14ac:dyDescent="0.15"/>
    <row r="362" ht="14.25" hidden="1" customHeight="1" x14ac:dyDescent="0.15"/>
    <row r="363" ht="14.25" hidden="1" customHeight="1" x14ac:dyDescent="0.15"/>
    <row r="364" ht="14.25" hidden="1" customHeight="1" x14ac:dyDescent="0.15"/>
    <row r="365" ht="14.25" hidden="1" customHeight="1" x14ac:dyDescent="0.15"/>
    <row r="366" ht="14.25" hidden="1" customHeight="1" x14ac:dyDescent="0.15"/>
    <row r="367" ht="14.25" hidden="1" customHeight="1" x14ac:dyDescent="0.15"/>
    <row r="368" ht="14.25" hidden="1" customHeight="1" x14ac:dyDescent="0.15"/>
    <row r="369" ht="14.25" hidden="1" customHeight="1" x14ac:dyDescent="0.15"/>
    <row r="370" ht="14.25" hidden="1" customHeight="1" x14ac:dyDescent="0.15"/>
    <row r="371" ht="14.25" hidden="1" customHeight="1" x14ac:dyDescent="0.15"/>
    <row r="372" ht="14.25" hidden="1" customHeight="1" x14ac:dyDescent="0.15"/>
    <row r="373" ht="14.25" hidden="1" customHeight="1" x14ac:dyDescent="0.15"/>
    <row r="374" ht="14.25" hidden="1" customHeight="1" x14ac:dyDescent="0.15"/>
    <row r="375" ht="14.25" hidden="1" customHeight="1" x14ac:dyDescent="0.15"/>
    <row r="376" ht="14.25" hidden="1" customHeight="1" x14ac:dyDescent="0.15"/>
    <row r="377" ht="14.25" hidden="1" customHeight="1" x14ac:dyDescent="0.15"/>
    <row r="378" ht="14.25" hidden="1" customHeight="1" x14ac:dyDescent="0.15"/>
    <row r="379" ht="14.25" hidden="1" customHeight="1" x14ac:dyDescent="0.15"/>
    <row r="380" ht="14.25" hidden="1" customHeight="1" x14ac:dyDescent="0.15"/>
    <row r="381" ht="14.25" hidden="1" customHeight="1" x14ac:dyDescent="0.15"/>
    <row r="382" ht="14.25" hidden="1" customHeight="1" x14ac:dyDescent="0.15"/>
    <row r="383" ht="14.25" hidden="1" customHeight="1" x14ac:dyDescent="0.15"/>
    <row r="384" ht="14.25" hidden="1" customHeight="1" x14ac:dyDescent="0.15"/>
    <row r="385" ht="14.25" hidden="1" customHeight="1" x14ac:dyDescent="0.15"/>
    <row r="386" ht="14.25" hidden="1" customHeight="1" x14ac:dyDescent="0.15"/>
    <row r="387" ht="14.25" hidden="1" customHeight="1" x14ac:dyDescent="0.15"/>
    <row r="388" ht="14.25" hidden="1" customHeight="1" x14ac:dyDescent="0.15"/>
    <row r="389" ht="14.25" hidden="1" customHeight="1" x14ac:dyDescent="0.15"/>
    <row r="390" ht="14.25" hidden="1" customHeight="1" x14ac:dyDescent="0.15"/>
    <row r="391" ht="14.25" hidden="1" customHeight="1" x14ac:dyDescent="0.15"/>
    <row r="392" ht="14.25" hidden="1" customHeight="1" x14ac:dyDescent="0.15"/>
    <row r="393" ht="14.25" hidden="1" customHeight="1" x14ac:dyDescent="0.15"/>
    <row r="394" ht="14.25" hidden="1" customHeight="1" x14ac:dyDescent="0.15"/>
    <row r="395" ht="14.25" hidden="1" customHeight="1" x14ac:dyDescent="0.15"/>
    <row r="396" ht="14.25" hidden="1" customHeight="1" x14ac:dyDescent="0.15"/>
    <row r="397" ht="14.25" hidden="1" customHeight="1" x14ac:dyDescent="0.15"/>
    <row r="398" ht="14.25" hidden="1" customHeight="1" x14ac:dyDescent="0.15"/>
    <row r="399" ht="14.25" hidden="1" customHeight="1" x14ac:dyDescent="0.15"/>
    <row r="400" ht="14.25" hidden="1" customHeight="1" x14ac:dyDescent="0.15"/>
    <row r="401" ht="14.25" hidden="1" customHeight="1" x14ac:dyDescent="0.15"/>
    <row r="402" ht="14.25" hidden="1" customHeight="1" x14ac:dyDescent="0.15"/>
    <row r="403" ht="14.25" hidden="1" customHeight="1" x14ac:dyDescent="0.15"/>
    <row r="404" ht="14.25" hidden="1" customHeight="1" x14ac:dyDescent="0.15"/>
    <row r="405" ht="14.25" hidden="1" customHeight="1" x14ac:dyDescent="0.15"/>
    <row r="406" ht="14.25" hidden="1" customHeight="1" x14ac:dyDescent="0.15"/>
    <row r="407" ht="14.25" hidden="1" customHeight="1" x14ac:dyDescent="0.15"/>
    <row r="408" ht="14.25" hidden="1" customHeight="1" x14ac:dyDescent="0.15"/>
    <row r="409" ht="14.25" hidden="1" customHeight="1" x14ac:dyDescent="0.15"/>
    <row r="410" ht="14.25" hidden="1" customHeight="1" x14ac:dyDescent="0.15"/>
    <row r="411" ht="14.25" hidden="1" customHeight="1" x14ac:dyDescent="0.15"/>
    <row r="412" ht="14.25" hidden="1" customHeight="1" x14ac:dyDescent="0.15"/>
    <row r="413" ht="14.25" hidden="1" customHeight="1" x14ac:dyDescent="0.15"/>
    <row r="414" ht="14.25" hidden="1" customHeight="1" x14ac:dyDescent="0.15"/>
    <row r="415" ht="14.25" hidden="1" customHeight="1" x14ac:dyDescent="0.15"/>
    <row r="416" ht="14.25" hidden="1" customHeight="1" x14ac:dyDescent="0.15"/>
    <row r="417" ht="14.25" hidden="1" customHeight="1" x14ac:dyDescent="0.15"/>
    <row r="418" ht="14.25" hidden="1" customHeight="1" x14ac:dyDescent="0.15"/>
    <row r="419" ht="14.25" hidden="1" customHeight="1" x14ac:dyDescent="0.15"/>
    <row r="420" ht="14.25" hidden="1" customHeight="1" x14ac:dyDescent="0.15"/>
    <row r="421" ht="14.25" hidden="1" customHeight="1" x14ac:dyDescent="0.15"/>
    <row r="422" ht="14.25" hidden="1" customHeight="1" x14ac:dyDescent="0.15"/>
    <row r="423" ht="14.25" hidden="1" customHeight="1" x14ac:dyDescent="0.15"/>
    <row r="424" ht="14.25" hidden="1" customHeight="1" x14ac:dyDescent="0.15"/>
    <row r="425" ht="14.25" hidden="1" customHeight="1" x14ac:dyDescent="0.15"/>
    <row r="426" ht="14.25" hidden="1" customHeight="1" x14ac:dyDescent="0.15"/>
    <row r="427" ht="14.25" hidden="1" customHeight="1" x14ac:dyDescent="0.15"/>
    <row r="428" ht="14.25" hidden="1" customHeight="1" x14ac:dyDescent="0.15"/>
    <row r="429" ht="14.25" hidden="1" customHeight="1" x14ac:dyDescent="0.15"/>
    <row r="430" ht="14.25" hidden="1" customHeight="1" x14ac:dyDescent="0.15"/>
    <row r="431" ht="14.25" hidden="1" customHeight="1" x14ac:dyDescent="0.15"/>
    <row r="432" ht="14.25" hidden="1" customHeight="1" x14ac:dyDescent="0.15"/>
    <row r="433" ht="14.25" hidden="1" customHeight="1" x14ac:dyDescent="0.15"/>
    <row r="434" ht="14.25" hidden="1" customHeight="1" x14ac:dyDescent="0.15"/>
    <row r="435" ht="14.25" hidden="1" customHeight="1" x14ac:dyDescent="0.15"/>
    <row r="436" ht="14.25" hidden="1" customHeight="1" x14ac:dyDescent="0.15"/>
    <row r="437" ht="14.25" hidden="1" customHeight="1" x14ac:dyDescent="0.15"/>
    <row r="438" ht="14.25" hidden="1" customHeight="1" x14ac:dyDescent="0.15"/>
    <row r="439" ht="14.25" hidden="1" customHeight="1" x14ac:dyDescent="0.15"/>
    <row r="440" ht="14.25" hidden="1" customHeight="1" x14ac:dyDescent="0.15"/>
    <row r="441" ht="14.25" hidden="1" customHeight="1" x14ac:dyDescent="0.15"/>
    <row r="442" ht="14.25" hidden="1" customHeight="1" x14ac:dyDescent="0.15"/>
    <row r="443" ht="14.25" hidden="1" customHeight="1" x14ac:dyDescent="0.15"/>
    <row r="444" ht="14.25" hidden="1" customHeight="1" x14ac:dyDescent="0.15"/>
    <row r="445" ht="14.25" hidden="1" customHeight="1" x14ac:dyDescent="0.15"/>
    <row r="446" ht="14.25" hidden="1" customHeight="1" x14ac:dyDescent="0.15"/>
    <row r="447" ht="14.25" hidden="1" customHeight="1" x14ac:dyDescent="0.15"/>
    <row r="448" ht="14.25" hidden="1" customHeight="1" x14ac:dyDescent="0.15"/>
    <row r="449" ht="14.25" hidden="1" customHeight="1" x14ac:dyDescent="0.15"/>
    <row r="450" ht="14.25" hidden="1" customHeight="1" x14ac:dyDescent="0.15"/>
    <row r="451" ht="14.25" hidden="1" customHeight="1" x14ac:dyDescent="0.15"/>
    <row r="452" ht="14.25" hidden="1" customHeight="1" x14ac:dyDescent="0.15"/>
    <row r="453" ht="14.25" hidden="1" customHeight="1" x14ac:dyDescent="0.15"/>
    <row r="454" ht="14.25" hidden="1" customHeight="1" x14ac:dyDescent="0.15"/>
    <row r="455" ht="14.25" hidden="1" customHeight="1" x14ac:dyDescent="0.15"/>
    <row r="456" ht="14.25" hidden="1" customHeight="1" x14ac:dyDescent="0.15"/>
    <row r="457" ht="14.25" hidden="1" customHeight="1" x14ac:dyDescent="0.15"/>
    <row r="458" ht="14.25" hidden="1" customHeight="1" x14ac:dyDescent="0.15"/>
    <row r="459" ht="14.25" hidden="1" customHeight="1" x14ac:dyDescent="0.15"/>
    <row r="460" ht="14.25" hidden="1" customHeight="1" x14ac:dyDescent="0.15"/>
    <row r="461" ht="14.25" hidden="1" customHeight="1" x14ac:dyDescent="0.15"/>
    <row r="462" ht="14.25" hidden="1" customHeight="1" x14ac:dyDescent="0.15"/>
    <row r="463" ht="14.25" hidden="1" customHeight="1" x14ac:dyDescent="0.15"/>
    <row r="464" ht="14.25" hidden="1" customHeight="1" x14ac:dyDescent="0.15"/>
    <row r="465" ht="14.25" hidden="1" customHeight="1" x14ac:dyDescent="0.15"/>
    <row r="466" ht="14.25" hidden="1" customHeight="1" x14ac:dyDescent="0.15"/>
    <row r="467" ht="14.25" hidden="1" customHeight="1" x14ac:dyDescent="0.15"/>
    <row r="468" ht="14.25" hidden="1" customHeight="1" x14ac:dyDescent="0.15"/>
    <row r="469" ht="14.25" hidden="1" customHeight="1" x14ac:dyDescent="0.15"/>
    <row r="470" ht="14.25" hidden="1" customHeight="1" x14ac:dyDescent="0.15"/>
    <row r="471" ht="14.25" hidden="1" customHeight="1" x14ac:dyDescent="0.15"/>
    <row r="472" ht="14.25" hidden="1" customHeight="1" x14ac:dyDescent="0.15"/>
    <row r="473" ht="14.25" hidden="1" customHeight="1" x14ac:dyDescent="0.15"/>
    <row r="474" ht="14.25" hidden="1" customHeight="1" x14ac:dyDescent="0.15"/>
    <row r="475" ht="14.25" hidden="1" customHeight="1" x14ac:dyDescent="0.15"/>
    <row r="476" ht="14.25" hidden="1" customHeight="1" x14ac:dyDescent="0.15"/>
    <row r="477" ht="14.25" hidden="1" customHeight="1" x14ac:dyDescent="0.15"/>
    <row r="478" ht="14.25" hidden="1" customHeight="1" x14ac:dyDescent="0.15"/>
    <row r="479" ht="14.25" hidden="1" customHeight="1" x14ac:dyDescent="0.15"/>
    <row r="480" ht="14.25" hidden="1" customHeight="1" x14ac:dyDescent="0.15"/>
    <row r="481" ht="14.25" hidden="1" customHeight="1" x14ac:dyDescent="0.15"/>
    <row r="482" ht="14.25" hidden="1" customHeight="1" x14ac:dyDescent="0.15"/>
    <row r="483" ht="14.25" hidden="1" customHeight="1" x14ac:dyDescent="0.15"/>
    <row r="484" ht="14.25" hidden="1" customHeight="1" x14ac:dyDescent="0.15"/>
    <row r="485" ht="14.25" hidden="1" customHeight="1" x14ac:dyDescent="0.15"/>
    <row r="486" ht="14.25" hidden="1" customHeight="1" x14ac:dyDescent="0.15"/>
    <row r="487" ht="14.25" hidden="1" customHeight="1" x14ac:dyDescent="0.15"/>
    <row r="488" ht="14.25" hidden="1" customHeight="1" x14ac:dyDescent="0.15"/>
    <row r="489" ht="14.25" hidden="1" customHeight="1" x14ac:dyDescent="0.15"/>
    <row r="490" ht="14.25" hidden="1" customHeight="1" x14ac:dyDescent="0.15"/>
    <row r="491" ht="14.25" hidden="1" customHeight="1" x14ac:dyDescent="0.15"/>
    <row r="492" ht="14.25" hidden="1" customHeight="1" x14ac:dyDescent="0.15"/>
    <row r="493" ht="14.25" hidden="1" customHeight="1" x14ac:dyDescent="0.15"/>
    <row r="494" ht="14.25" hidden="1" customHeight="1" x14ac:dyDescent="0.15"/>
    <row r="495" ht="14.25" hidden="1" customHeight="1" x14ac:dyDescent="0.15"/>
    <row r="496" ht="14.25" hidden="1" customHeight="1" x14ac:dyDescent="0.15"/>
    <row r="497" ht="14.25" hidden="1" customHeight="1" x14ac:dyDescent="0.15"/>
    <row r="498" ht="14.25" hidden="1" customHeight="1" x14ac:dyDescent="0.15"/>
    <row r="499" ht="14.25" hidden="1" customHeight="1" x14ac:dyDescent="0.15"/>
    <row r="500" ht="14.25" hidden="1" customHeight="1" x14ac:dyDescent="0.15"/>
    <row r="501" ht="14.25" hidden="1" customHeight="1" x14ac:dyDescent="0.15"/>
    <row r="502" ht="14.25" hidden="1" customHeight="1" x14ac:dyDescent="0.15"/>
    <row r="503" ht="14.25" hidden="1" customHeight="1" x14ac:dyDescent="0.15"/>
    <row r="504" ht="14.25" hidden="1" customHeight="1" x14ac:dyDescent="0.15"/>
    <row r="505" ht="14.25" hidden="1" customHeight="1" x14ac:dyDescent="0.15"/>
    <row r="506" ht="14.25" hidden="1" customHeight="1" x14ac:dyDescent="0.15"/>
    <row r="507" ht="14.25" hidden="1" customHeight="1" x14ac:dyDescent="0.15"/>
    <row r="508" ht="14.25" hidden="1" customHeight="1" x14ac:dyDescent="0.15"/>
    <row r="509" ht="14.25" hidden="1" customHeight="1" x14ac:dyDescent="0.15"/>
    <row r="510" ht="14.25" hidden="1" customHeight="1" x14ac:dyDescent="0.15"/>
    <row r="511" ht="14.25" hidden="1" customHeight="1" x14ac:dyDescent="0.15"/>
    <row r="512" ht="14.25" hidden="1" customHeight="1" x14ac:dyDescent="0.15"/>
    <row r="513" ht="14.25" hidden="1" customHeight="1" x14ac:dyDescent="0.15"/>
    <row r="514" ht="14.25" hidden="1" customHeight="1" x14ac:dyDescent="0.15"/>
    <row r="515" ht="14.25" hidden="1" customHeight="1" x14ac:dyDescent="0.15"/>
    <row r="516" ht="14.25" hidden="1" customHeight="1" x14ac:dyDescent="0.15"/>
    <row r="517" ht="14.25" hidden="1" customHeight="1" x14ac:dyDescent="0.15"/>
    <row r="518" ht="14.25" hidden="1" customHeight="1" x14ac:dyDescent="0.15"/>
    <row r="519" ht="14.25" hidden="1" customHeight="1" x14ac:dyDescent="0.15"/>
    <row r="520" ht="14.25" hidden="1" customHeight="1" x14ac:dyDescent="0.15"/>
    <row r="521" ht="14.25" hidden="1" customHeight="1" x14ac:dyDescent="0.15"/>
    <row r="522" ht="14.25" hidden="1" customHeight="1" x14ac:dyDescent="0.15"/>
    <row r="523" ht="14.25" hidden="1" customHeight="1" x14ac:dyDescent="0.15"/>
    <row r="524" ht="14.25" hidden="1" customHeight="1" x14ac:dyDescent="0.15"/>
    <row r="525" ht="14.25" hidden="1" customHeight="1" x14ac:dyDescent="0.15"/>
    <row r="526" ht="14.25" hidden="1" customHeight="1" x14ac:dyDescent="0.15"/>
    <row r="527" ht="14.25" hidden="1" customHeight="1" x14ac:dyDescent="0.15"/>
    <row r="528" ht="14.25" hidden="1" customHeight="1" x14ac:dyDescent="0.15"/>
    <row r="529" ht="14.25" hidden="1" customHeight="1" x14ac:dyDescent="0.15"/>
    <row r="530" ht="14.25" hidden="1" customHeight="1" x14ac:dyDescent="0.15"/>
    <row r="531" ht="14.25" hidden="1" customHeight="1" x14ac:dyDescent="0.15"/>
    <row r="532" ht="14.25" hidden="1" customHeight="1" x14ac:dyDescent="0.15"/>
    <row r="533" ht="14.25" hidden="1" customHeight="1" x14ac:dyDescent="0.15"/>
    <row r="534" ht="14.25" hidden="1" customHeight="1" x14ac:dyDescent="0.15"/>
    <row r="535" ht="14.25" hidden="1" customHeight="1" x14ac:dyDescent="0.15"/>
    <row r="536" ht="14.25" hidden="1" customHeight="1" x14ac:dyDescent="0.15"/>
    <row r="537" ht="14.25" hidden="1" customHeight="1" x14ac:dyDescent="0.15"/>
    <row r="538" ht="14.25" hidden="1" customHeight="1" x14ac:dyDescent="0.15"/>
    <row r="539" ht="14.25" hidden="1" customHeight="1" x14ac:dyDescent="0.15"/>
    <row r="540" ht="14.25" hidden="1" customHeight="1" x14ac:dyDescent="0.15"/>
    <row r="541" ht="14.25" hidden="1" customHeight="1" x14ac:dyDescent="0.15"/>
    <row r="542" ht="14.25" hidden="1" customHeight="1" x14ac:dyDescent="0.15"/>
    <row r="543" ht="14.25" hidden="1" customHeight="1" x14ac:dyDescent="0.15"/>
    <row r="544" ht="14.25" hidden="1" customHeight="1" x14ac:dyDescent="0.15"/>
    <row r="545" ht="14.25" hidden="1" customHeight="1" x14ac:dyDescent="0.15"/>
    <row r="546" ht="14.25" hidden="1" customHeight="1" x14ac:dyDescent="0.15"/>
    <row r="547" ht="14.25" hidden="1" customHeight="1" x14ac:dyDescent="0.15"/>
    <row r="548" ht="14.25" hidden="1" customHeight="1" x14ac:dyDescent="0.15"/>
    <row r="549" ht="14.25" hidden="1" customHeight="1" x14ac:dyDescent="0.15"/>
    <row r="550" ht="14.25" hidden="1" customHeight="1" x14ac:dyDescent="0.15"/>
    <row r="551" ht="14.25" hidden="1" customHeight="1" x14ac:dyDescent="0.15"/>
    <row r="552" ht="14.25" hidden="1" customHeight="1" x14ac:dyDescent="0.15"/>
    <row r="553" ht="14.25" hidden="1" customHeight="1" x14ac:dyDescent="0.15"/>
    <row r="554" ht="14.25" hidden="1" customHeight="1" x14ac:dyDescent="0.15"/>
    <row r="555" ht="14.25" hidden="1" customHeight="1" x14ac:dyDescent="0.15"/>
    <row r="556" ht="14.25" hidden="1" customHeight="1" x14ac:dyDescent="0.15"/>
    <row r="557" ht="14.25" hidden="1" customHeight="1" x14ac:dyDescent="0.15"/>
    <row r="558" ht="14.25" hidden="1" customHeight="1" x14ac:dyDescent="0.15"/>
    <row r="559" ht="14.25" hidden="1" customHeight="1" x14ac:dyDescent="0.15"/>
    <row r="560" ht="14.25" hidden="1" customHeight="1" x14ac:dyDescent="0.15"/>
    <row r="561" ht="14.25" hidden="1" customHeight="1" x14ac:dyDescent="0.15"/>
    <row r="562" ht="14.25" hidden="1" customHeight="1" x14ac:dyDescent="0.15"/>
    <row r="563" ht="14.25" hidden="1" customHeight="1" x14ac:dyDescent="0.15"/>
    <row r="564" ht="14.25" hidden="1" customHeight="1" x14ac:dyDescent="0.15"/>
    <row r="565" ht="14.25" hidden="1" customHeight="1" x14ac:dyDescent="0.15"/>
    <row r="566" ht="14.25" hidden="1" customHeight="1" x14ac:dyDescent="0.15"/>
    <row r="567" ht="14.25" hidden="1" customHeight="1" x14ac:dyDescent="0.15"/>
    <row r="568" ht="14.25" hidden="1" customHeight="1" x14ac:dyDescent="0.15"/>
    <row r="569" ht="14.25" hidden="1" customHeight="1" x14ac:dyDescent="0.15"/>
    <row r="570" ht="14.25" hidden="1" customHeight="1" x14ac:dyDescent="0.15"/>
    <row r="571" ht="14.25" hidden="1" customHeight="1" x14ac:dyDescent="0.15"/>
    <row r="572" ht="14.25" hidden="1" customHeight="1" x14ac:dyDescent="0.15"/>
    <row r="573" ht="14.25" hidden="1" customHeight="1" x14ac:dyDescent="0.15"/>
    <row r="574" ht="14.25" hidden="1" customHeight="1" x14ac:dyDescent="0.15"/>
    <row r="575" ht="14.25" hidden="1" customHeight="1" x14ac:dyDescent="0.15"/>
    <row r="576" ht="14.25" hidden="1" customHeight="1" x14ac:dyDescent="0.15"/>
    <row r="577" ht="14.25" hidden="1" customHeight="1" x14ac:dyDescent="0.15"/>
    <row r="578" ht="14.25" hidden="1" customHeight="1" x14ac:dyDescent="0.15"/>
    <row r="579" ht="14.25" hidden="1" customHeight="1" x14ac:dyDescent="0.15"/>
    <row r="580" ht="14.25" hidden="1" customHeight="1" x14ac:dyDescent="0.15"/>
    <row r="581" ht="14.25" hidden="1" customHeight="1" x14ac:dyDescent="0.15"/>
    <row r="582" ht="14.25" hidden="1" customHeight="1" x14ac:dyDescent="0.15"/>
    <row r="583" ht="14.25" hidden="1" customHeight="1" x14ac:dyDescent="0.15"/>
    <row r="584" ht="14.25" hidden="1" customHeight="1" x14ac:dyDescent="0.15"/>
    <row r="585" ht="14.25" hidden="1" customHeight="1" x14ac:dyDescent="0.15"/>
    <row r="586" ht="14.25" hidden="1" customHeight="1" x14ac:dyDescent="0.15"/>
    <row r="587" ht="14.25" hidden="1" customHeight="1" x14ac:dyDescent="0.15"/>
    <row r="588" ht="14.25" hidden="1" customHeight="1" x14ac:dyDescent="0.15"/>
    <row r="589" ht="14.25" hidden="1" customHeight="1" x14ac:dyDescent="0.15"/>
    <row r="590" ht="14.25" hidden="1" customHeight="1" x14ac:dyDescent="0.15"/>
    <row r="591" ht="14.25" hidden="1" customHeight="1" x14ac:dyDescent="0.15"/>
    <row r="592" ht="14.25" hidden="1" customHeight="1" x14ac:dyDescent="0.15"/>
    <row r="593" ht="14.25" hidden="1" customHeight="1" x14ac:dyDescent="0.15"/>
    <row r="594" ht="14.25" hidden="1" customHeight="1" x14ac:dyDescent="0.15"/>
    <row r="595" ht="14.25" hidden="1" customHeight="1" x14ac:dyDescent="0.15"/>
    <row r="596" ht="14.25" hidden="1" customHeight="1" x14ac:dyDescent="0.15"/>
    <row r="597" ht="14.25" hidden="1" customHeight="1" x14ac:dyDescent="0.15"/>
    <row r="598" ht="14.25" hidden="1" customHeight="1" x14ac:dyDescent="0.15"/>
    <row r="599" ht="14.25" hidden="1" customHeight="1" x14ac:dyDescent="0.15"/>
    <row r="600" ht="14.25" hidden="1" customHeight="1" x14ac:dyDescent="0.15"/>
    <row r="601" ht="14.25" hidden="1" customHeight="1" x14ac:dyDescent="0.15"/>
    <row r="602" ht="14.25" hidden="1" customHeight="1" x14ac:dyDescent="0.15"/>
    <row r="603" ht="14.25" hidden="1" customHeight="1" x14ac:dyDescent="0.15"/>
    <row r="604" ht="14.25" hidden="1" customHeight="1" x14ac:dyDescent="0.15"/>
    <row r="605" ht="14.25" hidden="1" customHeight="1" x14ac:dyDescent="0.15"/>
    <row r="606" ht="14.25" hidden="1" customHeight="1" x14ac:dyDescent="0.15"/>
    <row r="607" ht="14.25" hidden="1" customHeight="1" x14ac:dyDescent="0.15"/>
    <row r="608" ht="14.25" hidden="1" customHeight="1" x14ac:dyDescent="0.15"/>
    <row r="609" ht="14.25" hidden="1" customHeight="1" x14ac:dyDescent="0.15"/>
    <row r="610" ht="14.25" hidden="1" customHeight="1" x14ac:dyDescent="0.15"/>
    <row r="611" ht="14.25" hidden="1" customHeight="1" x14ac:dyDescent="0.15"/>
    <row r="612" ht="14.25" hidden="1" customHeight="1" x14ac:dyDescent="0.15"/>
    <row r="613" ht="14.25" hidden="1" customHeight="1" x14ac:dyDescent="0.15"/>
    <row r="614" ht="14.25" hidden="1" customHeight="1" x14ac:dyDescent="0.15"/>
    <row r="615" ht="14.25" hidden="1" customHeight="1" x14ac:dyDescent="0.15"/>
    <row r="616" ht="14.25" hidden="1" customHeight="1" x14ac:dyDescent="0.15"/>
    <row r="617" ht="14.25" hidden="1" customHeight="1" x14ac:dyDescent="0.15"/>
    <row r="618" ht="14.25" hidden="1" customHeight="1" x14ac:dyDescent="0.15"/>
    <row r="619" ht="14.25" hidden="1" customHeight="1" x14ac:dyDescent="0.15"/>
    <row r="620" ht="14.25" hidden="1" customHeight="1" x14ac:dyDescent="0.15"/>
    <row r="621" ht="14.25" hidden="1" customHeight="1" x14ac:dyDescent="0.15"/>
    <row r="622" ht="14.25" hidden="1" customHeight="1" x14ac:dyDescent="0.15"/>
    <row r="623" ht="14.25" hidden="1" customHeight="1" x14ac:dyDescent="0.15"/>
    <row r="624" ht="14.25" hidden="1" customHeight="1" x14ac:dyDescent="0.15"/>
    <row r="625" ht="14.25" hidden="1" customHeight="1" x14ac:dyDescent="0.15"/>
    <row r="626" ht="14.25" hidden="1" customHeight="1" x14ac:dyDescent="0.15"/>
    <row r="627" ht="14.25" hidden="1" customHeight="1" x14ac:dyDescent="0.15"/>
    <row r="628" ht="14.25" hidden="1" customHeight="1" x14ac:dyDescent="0.15"/>
    <row r="629" ht="14.25" hidden="1" customHeight="1" x14ac:dyDescent="0.15"/>
    <row r="630" ht="14.25" hidden="1" customHeight="1" x14ac:dyDescent="0.15"/>
    <row r="631" ht="14.25" hidden="1" customHeight="1" x14ac:dyDescent="0.15"/>
    <row r="632" ht="14.25" hidden="1" customHeight="1" x14ac:dyDescent="0.15"/>
    <row r="633" ht="14.25" hidden="1" customHeight="1" x14ac:dyDescent="0.15"/>
    <row r="634" ht="14.25" hidden="1" customHeight="1" x14ac:dyDescent="0.15"/>
    <row r="635" ht="14.25" hidden="1" customHeight="1" x14ac:dyDescent="0.15"/>
    <row r="636" ht="14.25" hidden="1" customHeight="1" x14ac:dyDescent="0.15"/>
    <row r="637" ht="14.25" hidden="1" customHeight="1" x14ac:dyDescent="0.15"/>
    <row r="638" ht="14.25" hidden="1" customHeight="1" x14ac:dyDescent="0.15"/>
    <row r="639" ht="14.25" hidden="1" customHeight="1" x14ac:dyDescent="0.15"/>
    <row r="640" ht="14.25" hidden="1" customHeight="1" x14ac:dyDescent="0.15"/>
    <row r="641" ht="14.25" hidden="1" customHeight="1" x14ac:dyDescent="0.15"/>
    <row r="642" ht="14.25" hidden="1" customHeight="1" x14ac:dyDescent="0.15"/>
    <row r="643" ht="14.25" hidden="1" customHeight="1" x14ac:dyDescent="0.15"/>
    <row r="644" ht="14.25" hidden="1" customHeight="1" x14ac:dyDescent="0.15"/>
    <row r="645" ht="14.25" hidden="1" customHeight="1" x14ac:dyDescent="0.15"/>
    <row r="646" ht="14.25" hidden="1" customHeight="1" x14ac:dyDescent="0.15"/>
    <row r="647" ht="14.25" hidden="1" customHeight="1" x14ac:dyDescent="0.15"/>
    <row r="648" ht="14.25" hidden="1" customHeight="1" x14ac:dyDescent="0.15"/>
    <row r="649" ht="14.25" hidden="1" customHeight="1" x14ac:dyDescent="0.15"/>
    <row r="650" ht="14.25" hidden="1" customHeight="1" x14ac:dyDescent="0.15"/>
    <row r="651" ht="14.25" hidden="1" customHeight="1" x14ac:dyDescent="0.15"/>
    <row r="652" ht="14.25" hidden="1" customHeight="1" x14ac:dyDescent="0.15"/>
    <row r="653" ht="14.25" hidden="1" customHeight="1" x14ac:dyDescent="0.15"/>
    <row r="654" ht="14.25" hidden="1" customHeight="1" x14ac:dyDescent="0.15"/>
    <row r="655" ht="14.25" hidden="1" customHeight="1" x14ac:dyDescent="0.15"/>
    <row r="656" ht="14.25" hidden="1" customHeight="1" x14ac:dyDescent="0.15"/>
    <row r="657" ht="14.25" hidden="1" customHeight="1" x14ac:dyDescent="0.15"/>
    <row r="658" ht="14.25" hidden="1" customHeight="1" x14ac:dyDescent="0.15"/>
    <row r="659" ht="14.25" hidden="1" customHeight="1" x14ac:dyDescent="0.15"/>
    <row r="660" ht="14.25" hidden="1" customHeight="1" x14ac:dyDescent="0.15"/>
    <row r="661" ht="14.25" hidden="1" customHeight="1" x14ac:dyDescent="0.15"/>
    <row r="662" ht="14.25" hidden="1" customHeight="1" x14ac:dyDescent="0.15"/>
    <row r="663" ht="14.25" hidden="1" customHeight="1" x14ac:dyDescent="0.15"/>
    <row r="664" ht="14.25" hidden="1" customHeight="1" x14ac:dyDescent="0.15"/>
    <row r="665" ht="14.25" hidden="1" customHeight="1" x14ac:dyDescent="0.15"/>
    <row r="666" ht="14.25" hidden="1" customHeight="1" x14ac:dyDescent="0.15"/>
    <row r="667" ht="14.25" hidden="1" customHeight="1" x14ac:dyDescent="0.15"/>
    <row r="668" ht="14.25" hidden="1" customHeight="1" x14ac:dyDescent="0.15"/>
    <row r="669" ht="14.25" hidden="1" customHeight="1" x14ac:dyDescent="0.15"/>
    <row r="670" ht="14.25" hidden="1" customHeight="1" x14ac:dyDescent="0.15"/>
    <row r="671" ht="14.25" hidden="1" customHeight="1" x14ac:dyDescent="0.15"/>
    <row r="672" ht="14.25" hidden="1" customHeight="1" x14ac:dyDescent="0.15"/>
    <row r="673" ht="14.25" hidden="1" customHeight="1" x14ac:dyDescent="0.15"/>
    <row r="674" ht="14.25" hidden="1" customHeight="1" x14ac:dyDescent="0.15"/>
    <row r="675" ht="14.25" hidden="1" customHeight="1" x14ac:dyDescent="0.15"/>
    <row r="676" ht="14.25" hidden="1" customHeight="1" x14ac:dyDescent="0.15"/>
    <row r="677" ht="14.25" hidden="1" customHeight="1" x14ac:dyDescent="0.15"/>
    <row r="678" ht="14.25" hidden="1" customHeight="1" x14ac:dyDescent="0.15"/>
    <row r="679" ht="14.25" hidden="1" customHeight="1" x14ac:dyDescent="0.15"/>
    <row r="680" ht="14.25" hidden="1" customHeight="1" x14ac:dyDescent="0.15"/>
    <row r="681" ht="14.25" hidden="1" customHeight="1" x14ac:dyDescent="0.15"/>
    <row r="682" ht="14.25" hidden="1" customHeight="1" x14ac:dyDescent="0.15"/>
    <row r="683" ht="14.25" hidden="1" customHeight="1" x14ac:dyDescent="0.15"/>
    <row r="684" ht="14.25" hidden="1" customHeight="1" x14ac:dyDescent="0.15"/>
    <row r="685" ht="14.25" hidden="1" customHeight="1" x14ac:dyDescent="0.15"/>
    <row r="686" ht="14.25" hidden="1" customHeight="1" x14ac:dyDescent="0.15"/>
    <row r="687" ht="14.25" hidden="1" customHeight="1" x14ac:dyDescent="0.15"/>
    <row r="688" ht="14.25" hidden="1" customHeight="1" x14ac:dyDescent="0.15"/>
    <row r="689" ht="14.25" hidden="1" customHeight="1" x14ac:dyDescent="0.15"/>
    <row r="690" ht="14.25" hidden="1" customHeight="1" x14ac:dyDescent="0.15"/>
    <row r="691" ht="14.25" hidden="1" customHeight="1" x14ac:dyDescent="0.15"/>
    <row r="692" ht="14.25" hidden="1" customHeight="1" x14ac:dyDescent="0.15"/>
    <row r="693" ht="14.25" hidden="1" customHeight="1" x14ac:dyDescent="0.15"/>
    <row r="694" ht="14.25" hidden="1" customHeight="1" x14ac:dyDescent="0.15"/>
    <row r="695" ht="14.25" hidden="1" customHeight="1" x14ac:dyDescent="0.15"/>
    <row r="696" ht="14.25" hidden="1" customHeight="1" x14ac:dyDescent="0.15"/>
    <row r="697" ht="14.25" hidden="1" customHeight="1" x14ac:dyDescent="0.15"/>
    <row r="698" ht="14.25" hidden="1" customHeight="1" x14ac:dyDescent="0.15"/>
    <row r="699" ht="14.25" hidden="1" customHeight="1" x14ac:dyDescent="0.15"/>
    <row r="700" ht="14.25" hidden="1" customHeight="1" x14ac:dyDescent="0.15"/>
    <row r="701" ht="14.25" hidden="1" customHeight="1" x14ac:dyDescent="0.15"/>
    <row r="702" ht="14.25" hidden="1" customHeight="1" x14ac:dyDescent="0.15"/>
    <row r="703" ht="14.25" hidden="1" customHeight="1" x14ac:dyDescent="0.15"/>
    <row r="704" ht="14.25" hidden="1" customHeight="1" x14ac:dyDescent="0.15"/>
    <row r="705" ht="14.25" hidden="1" customHeight="1" x14ac:dyDescent="0.15"/>
    <row r="706" ht="14.25" hidden="1" customHeight="1" x14ac:dyDescent="0.15"/>
    <row r="707" ht="14.25" hidden="1" customHeight="1" x14ac:dyDescent="0.15"/>
    <row r="708" ht="14.25" hidden="1" customHeight="1" x14ac:dyDescent="0.15"/>
    <row r="709" ht="14.25" hidden="1" customHeight="1" x14ac:dyDescent="0.15"/>
    <row r="710" ht="14.25" hidden="1" customHeight="1" x14ac:dyDescent="0.15"/>
    <row r="711" ht="14.25" hidden="1" customHeight="1" x14ac:dyDescent="0.15"/>
    <row r="712" ht="14.25" hidden="1" customHeight="1" x14ac:dyDescent="0.15"/>
    <row r="713" ht="14.25" hidden="1" customHeight="1" x14ac:dyDescent="0.15"/>
    <row r="714" ht="14.25" hidden="1" customHeight="1" x14ac:dyDescent="0.15"/>
    <row r="715" ht="14.25" hidden="1" customHeight="1" x14ac:dyDescent="0.15"/>
    <row r="716" ht="14.25" hidden="1" customHeight="1" x14ac:dyDescent="0.15"/>
    <row r="717" ht="14.25" hidden="1" customHeight="1" x14ac:dyDescent="0.15"/>
    <row r="718" ht="14.25" hidden="1" customHeight="1" x14ac:dyDescent="0.15"/>
    <row r="719" ht="14.25" hidden="1" customHeight="1" x14ac:dyDescent="0.15"/>
    <row r="720" ht="14.25" hidden="1" customHeight="1" x14ac:dyDescent="0.15"/>
    <row r="721" ht="14.25" hidden="1" customHeight="1" x14ac:dyDescent="0.15"/>
    <row r="722" ht="14.25" hidden="1" customHeight="1" x14ac:dyDescent="0.15"/>
    <row r="723" ht="14.25" hidden="1" customHeight="1" x14ac:dyDescent="0.15"/>
    <row r="724" ht="14.25" hidden="1" customHeight="1" x14ac:dyDescent="0.15"/>
    <row r="725" ht="14.25" hidden="1" customHeight="1" x14ac:dyDescent="0.15"/>
    <row r="726" ht="14.25" hidden="1" customHeight="1" x14ac:dyDescent="0.15"/>
    <row r="727" ht="14.25" hidden="1" customHeight="1" x14ac:dyDescent="0.15"/>
    <row r="728" ht="14.25" hidden="1" customHeight="1" x14ac:dyDescent="0.15"/>
    <row r="729" ht="14.25" hidden="1" customHeight="1" x14ac:dyDescent="0.15"/>
    <row r="730" ht="14.25" hidden="1" customHeight="1" x14ac:dyDescent="0.15"/>
    <row r="731" ht="14.25" hidden="1" customHeight="1" x14ac:dyDescent="0.15"/>
    <row r="732" ht="14.25" hidden="1" customHeight="1" x14ac:dyDescent="0.15"/>
    <row r="733" ht="14.25" hidden="1" customHeight="1" x14ac:dyDescent="0.15"/>
    <row r="734" ht="14.25" hidden="1" customHeight="1" x14ac:dyDescent="0.15"/>
    <row r="735" ht="14.25" hidden="1" customHeight="1" x14ac:dyDescent="0.15"/>
    <row r="736" ht="14.25" hidden="1" customHeight="1" x14ac:dyDescent="0.15"/>
    <row r="737" ht="14.25" hidden="1" customHeight="1" x14ac:dyDescent="0.15"/>
    <row r="738" ht="14.25" hidden="1" customHeight="1" x14ac:dyDescent="0.15"/>
    <row r="739" ht="14.25" hidden="1" customHeight="1" x14ac:dyDescent="0.15"/>
    <row r="740" ht="14.25" hidden="1" customHeight="1" x14ac:dyDescent="0.15"/>
    <row r="741" ht="14.25" hidden="1" customHeight="1" x14ac:dyDescent="0.15"/>
    <row r="742" ht="14.25" hidden="1" customHeight="1" x14ac:dyDescent="0.15"/>
    <row r="743" ht="14.25" hidden="1" customHeight="1" x14ac:dyDescent="0.15"/>
    <row r="744" ht="14.25" hidden="1" customHeight="1" x14ac:dyDescent="0.15"/>
    <row r="745" ht="14.25" hidden="1" customHeight="1" x14ac:dyDescent="0.15"/>
    <row r="746" ht="14.25" hidden="1" customHeight="1" x14ac:dyDescent="0.15"/>
    <row r="747" ht="14.25" hidden="1" customHeight="1" x14ac:dyDescent="0.15"/>
    <row r="748" ht="14.25" hidden="1" customHeight="1" x14ac:dyDescent="0.15"/>
    <row r="749" ht="14.25" hidden="1" customHeight="1" x14ac:dyDescent="0.15"/>
    <row r="750" ht="14.25" hidden="1" customHeight="1" x14ac:dyDescent="0.15"/>
    <row r="751" ht="14.25" hidden="1" customHeight="1" x14ac:dyDescent="0.15"/>
    <row r="752" ht="14.25" hidden="1" customHeight="1" x14ac:dyDescent="0.15"/>
    <row r="753" ht="14.25" hidden="1" customHeight="1" x14ac:dyDescent="0.15"/>
    <row r="754" ht="14.25" hidden="1" customHeight="1" x14ac:dyDescent="0.15"/>
    <row r="755" ht="14.25" hidden="1" customHeight="1" x14ac:dyDescent="0.15"/>
    <row r="756" ht="14.25" hidden="1" customHeight="1" x14ac:dyDescent="0.15"/>
    <row r="757" ht="14.25" hidden="1" customHeight="1" x14ac:dyDescent="0.15"/>
    <row r="758" ht="14.25" hidden="1" customHeight="1" x14ac:dyDescent="0.15"/>
    <row r="759" ht="14.25" hidden="1" customHeight="1" x14ac:dyDescent="0.15"/>
    <row r="760" ht="14.25" hidden="1" customHeight="1" x14ac:dyDescent="0.15"/>
    <row r="761" ht="14.25" hidden="1" customHeight="1" x14ac:dyDescent="0.15"/>
    <row r="762" ht="14.25" hidden="1" customHeight="1" x14ac:dyDescent="0.15"/>
    <row r="763" ht="14.25" hidden="1" customHeight="1" x14ac:dyDescent="0.15"/>
    <row r="764" ht="14.25" hidden="1" customHeight="1" x14ac:dyDescent="0.15"/>
    <row r="765" ht="14.25" hidden="1" customHeight="1" x14ac:dyDescent="0.15"/>
    <row r="766" ht="14.25" hidden="1" customHeight="1" x14ac:dyDescent="0.15"/>
    <row r="767" ht="14.25" hidden="1" customHeight="1" x14ac:dyDescent="0.15"/>
    <row r="768" ht="14.25" hidden="1" customHeight="1" x14ac:dyDescent="0.15"/>
    <row r="769" ht="14.25" hidden="1" customHeight="1" x14ac:dyDescent="0.15"/>
    <row r="770" ht="14.25" hidden="1" customHeight="1" x14ac:dyDescent="0.15"/>
    <row r="771" ht="14.25" hidden="1" customHeight="1" x14ac:dyDescent="0.15"/>
    <row r="772" ht="14.25" hidden="1" customHeight="1" x14ac:dyDescent="0.15"/>
    <row r="773" ht="14.25" hidden="1" customHeight="1" x14ac:dyDescent="0.15"/>
    <row r="774" ht="14.25" hidden="1" customHeight="1" x14ac:dyDescent="0.15"/>
    <row r="775" ht="14.25" hidden="1" customHeight="1" x14ac:dyDescent="0.15"/>
    <row r="776" ht="14.25" hidden="1" customHeight="1" x14ac:dyDescent="0.15"/>
    <row r="777" ht="14.25" hidden="1" customHeight="1" x14ac:dyDescent="0.15"/>
    <row r="778" ht="14.25" hidden="1" customHeight="1" x14ac:dyDescent="0.15"/>
    <row r="779" ht="14.25" hidden="1" customHeight="1" x14ac:dyDescent="0.15"/>
    <row r="780" ht="14.25" hidden="1" customHeight="1" x14ac:dyDescent="0.15"/>
    <row r="781" ht="14.25" hidden="1" customHeight="1" x14ac:dyDescent="0.15"/>
    <row r="782" ht="14.25" hidden="1" customHeight="1" x14ac:dyDescent="0.15"/>
    <row r="783" ht="14.25" hidden="1" customHeight="1" x14ac:dyDescent="0.15"/>
    <row r="784" ht="14.25" hidden="1" customHeight="1" x14ac:dyDescent="0.15"/>
    <row r="785" ht="14.25" hidden="1" customHeight="1" x14ac:dyDescent="0.15"/>
    <row r="786" ht="14.25" hidden="1" customHeight="1" x14ac:dyDescent="0.15"/>
    <row r="787" ht="14.25" hidden="1" customHeight="1" x14ac:dyDescent="0.15"/>
    <row r="788" ht="14.25" hidden="1" customHeight="1" x14ac:dyDescent="0.15"/>
    <row r="789" ht="14.25" hidden="1" customHeight="1" x14ac:dyDescent="0.15"/>
    <row r="790" ht="14.25" hidden="1" customHeight="1" x14ac:dyDescent="0.15"/>
    <row r="791" ht="14.25" hidden="1" customHeight="1" x14ac:dyDescent="0.15"/>
    <row r="792" ht="14.25" hidden="1" customHeight="1" x14ac:dyDescent="0.15"/>
    <row r="793" ht="14.25" hidden="1" customHeight="1" x14ac:dyDescent="0.15"/>
    <row r="794" ht="14.25" hidden="1" customHeight="1" x14ac:dyDescent="0.15"/>
    <row r="795" ht="14.25" hidden="1" customHeight="1" x14ac:dyDescent="0.15"/>
    <row r="796" ht="14.25" hidden="1" customHeight="1" x14ac:dyDescent="0.15"/>
    <row r="797" ht="14.25" hidden="1" customHeight="1" x14ac:dyDescent="0.15"/>
    <row r="798" ht="14.25" hidden="1" customHeight="1" x14ac:dyDescent="0.15"/>
    <row r="799" ht="14.25" hidden="1" customHeight="1" x14ac:dyDescent="0.15"/>
    <row r="800" ht="14.25" hidden="1" customHeight="1" x14ac:dyDescent="0.15"/>
    <row r="801" ht="14.25" hidden="1" customHeight="1" x14ac:dyDescent="0.15"/>
    <row r="802" ht="14.25" hidden="1" customHeight="1" x14ac:dyDescent="0.15"/>
    <row r="803" ht="14.25" hidden="1" customHeight="1" x14ac:dyDescent="0.15"/>
    <row r="804" ht="14.25" hidden="1" customHeight="1" x14ac:dyDescent="0.15"/>
    <row r="805" ht="14.25" hidden="1" customHeight="1" x14ac:dyDescent="0.15"/>
    <row r="806" ht="14.25" hidden="1" customHeight="1" x14ac:dyDescent="0.15"/>
    <row r="807" ht="14.25" hidden="1" customHeight="1" x14ac:dyDescent="0.15"/>
    <row r="808" ht="14.25" hidden="1" customHeight="1" x14ac:dyDescent="0.15"/>
    <row r="809" ht="14.25" hidden="1" customHeight="1" x14ac:dyDescent="0.15"/>
    <row r="810" ht="14.25" hidden="1" customHeight="1" x14ac:dyDescent="0.15"/>
    <row r="811" ht="14.25" hidden="1" customHeight="1" x14ac:dyDescent="0.15"/>
    <row r="812" ht="14.25" hidden="1" customHeight="1" x14ac:dyDescent="0.15"/>
    <row r="813" ht="14.25" hidden="1" customHeight="1" x14ac:dyDescent="0.15"/>
    <row r="814" ht="14.25" hidden="1" customHeight="1" x14ac:dyDescent="0.15"/>
    <row r="815" ht="14.25" hidden="1" customHeight="1" x14ac:dyDescent="0.15"/>
    <row r="816" ht="14.25" hidden="1" customHeight="1" x14ac:dyDescent="0.15"/>
    <row r="817" ht="14.25" hidden="1" customHeight="1" x14ac:dyDescent="0.15"/>
    <row r="818" ht="14.25" hidden="1" customHeight="1" x14ac:dyDescent="0.15"/>
    <row r="819" ht="14.25" hidden="1" customHeight="1" x14ac:dyDescent="0.15"/>
    <row r="820" ht="14.25" hidden="1" customHeight="1" x14ac:dyDescent="0.15"/>
    <row r="821" ht="14.25" hidden="1" customHeight="1" x14ac:dyDescent="0.15"/>
    <row r="822" ht="14.25" hidden="1" customHeight="1" x14ac:dyDescent="0.15"/>
    <row r="823" ht="14.25" hidden="1" customHeight="1" x14ac:dyDescent="0.15"/>
    <row r="824" ht="14.25" hidden="1" customHeight="1" x14ac:dyDescent="0.15"/>
    <row r="825" ht="14.25" hidden="1" customHeight="1" x14ac:dyDescent="0.15"/>
    <row r="826" ht="14.25" hidden="1" customHeight="1" x14ac:dyDescent="0.15"/>
    <row r="827" ht="14.25" hidden="1" customHeight="1" x14ac:dyDescent="0.15"/>
    <row r="828" ht="14.25" hidden="1" customHeight="1" x14ac:dyDescent="0.15"/>
    <row r="829" ht="14.25" hidden="1" customHeight="1" x14ac:dyDescent="0.15"/>
    <row r="830" ht="14.25" hidden="1" customHeight="1" x14ac:dyDescent="0.15"/>
    <row r="831" ht="14.25" hidden="1" customHeight="1" x14ac:dyDescent="0.15"/>
    <row r="832" ht="14.25" hidden="1" customHeight="1" x14ac:dyDescent="0.15"/>
    <row r="833" ht="14.25" hidden="1" customHeight="1" x14ac:dyDescent="0.15"/>
    <row r="834" ht="14.25" hidden="1" customHeight="1" x14ac:dyDescent="0.15"/>
    <row r="835" ht="14.25" hidden="1" customHeight="1" x14ac:dyDescent="0.15"/>
    <row r="836" ht="14.25" hidden="1" customHeight="1" x14ac:dyDescent="0.15"/>
    <row r="837" ht="14.25" hidden="1" customHeight="1" x14ac:dyDescent="0.15"/>
    <row r="838" ht="14.25" hidden="1" customHeight="1" x14ac:dyDescent="0.15"/>
    <row r="839" ht="14.25" hidden="1" customHeight="1" x14ac:dyDescent="0.15"/>
    <row r="840" ht="14.25" hidden="1" customHeight="1" x14ac:dyDescent="0.15"/>
    <row r="841" ht="14.25" hidden="1" customHeight="1" x14ac:dyDescent="0.15"/>
    <row r="842" ht="14.25" hidden="1" customHeight="1" x14ac:dyDescent="0.15"/>
    <row r="843" ht="14.25" hidden="1" customHeight="1" x14ac:dyDescent="0.15"/>
    <row r="844" ht="14.25" hidden="1" customHeight="1" x14ac:dyDescent="0.15"/>
    <row r="845" ht="14.25" hidden="1" customHeight="1" x14ac:dyDescent="0.15"/>
    <row r="846" ht="14.25" hidden="1" customHeight="1" x14ac:dyDescent="0.15"/>
    <row r="847" ht="14.25" hidden="1" customHeight="1" x14ac:dyDescent="0.15"/>
    <row r="848" ht="14.25" hidden="1" customHeight="1" x14ac:dyDescent="0.15"/>
    <row r="849" ht="14.25" hidden="1" customHeight="1" x14ac:dyDescent="0.15"/>
    <row r="850" ht="14.25" hidden="1" customHeight="1" x14ac:dyDescent="0.15"/>
    <row r="851" ht="14.25" hidden="1" customHeight="1" x14ac:dyDescent="0.15"/>
    <row r="852" ht="14.25" hidden="1" customHeight="1" x14ac:dyDescent="0.15"/>
    <row r="853" ht="14.25" hidden="1" customHeight="1" x14ac:dyDescent="0.15"/>
    <row r="854" ht="14.25" hidden="1" customHeight="1" x14ac:dyDescent="0.15"/>
    <row r="855" ht="14.25" hidden="1" customHeight="1" x14ac:dyDescent="0.15"/>
    <row r="856" ht="14.25" hidden="1" customHeight="1" x14ac:dyDescent="0.15"/>
    <row r="857" ht="14.25" hidden="1" customHeight="1" x14ac:dyDescent="0.15"/>
    <row r="858" ht="14.25" hidden="1" customHeight="1" x14ac:dyDescent="0.15"/>
    <row r="859" ht="14.25" hidden="1" customHeight="1" x14ac:dyDescent="0.15"/>
    <row r="860" ht="14.25" hidden="1" customHeight="1" x14ac:dyDescent="0.15"/>
    <row r="861" ht="14.25" hidden="1" customHeight="1" x14ac:dyDescent="0.15"/>
    <row r="862" ht="14.25" hidden="1" customHeight="1" x14ac:dyDescent="0.15"/>
    <row r="863" ht="14.25" hidden="1" customHeight="1" x14ac:dyDescent="0.15"/>
    <row r="864" ht="14.25" hidden="1" customHeight="1" x14ac:dyDescent="0.15"/>
    <row r="865" ht="14.25" hidden="1" customHeight="1" x14ac:dyDescent="0.15"/>
    <row r="866" ht="14.25" hidden="1" customHeight="1" x14ac:dyDescent="0.15"/>
    <row r="867" ht="14.25" hidden="1" customHeight="1" x14ac:dyDescent="0.15"/>
    <row r="868" ht="14.25" hidden="1" customHeight="1" x14ac:dyDescent="0.15"/>
    <row r="869" ht="14.25" hidden="1" customHeight="1" x14ac:dyDescent="0.15"/>
    <row r="870" ht="14.25" hidden="1" customHeight="1" x14ac:dyDescent="0.15"/>
    <row r="871" ht="14.25" hidden="1" customHeight="1" x14ac:dyDescent="0.15"/>
    <row r="872" ht="14.25" hidden="1" customHeight="1" x14ac:dyDescent="0.15"/>
    <row r="873" ht="14.25" hidden="1" customHeight="1" x14ac:dyDescent="0.15"/>
    <row r="874" ht="14.25" hidden="1" customHeight="1" x14ac:dyDescent="0.15"/>
    <row r="875" ht="14.25" hidden="1" customHeight="1" x14ac:dyDescent="0.15"/>
    <row r="876" ht="14.25" hidden="1" customHeight="1" x14ac:dyDescent="0.15"/>
    <row r="877" ht="14.25" hidden="1" customHeight="1" x14ac:dyDescent="0.15"/>
    <row r="878" ht="14.25" hidden="1" customHeight="1" x14ac:dyDescent="0.15"/>
    <row r="879" ht="14.25" hidden="1" customHeight="1" x14ac:dyDescent="0.15"/>
    <row r="880" ht="14.25" hidden="1" customHeight="1" x14ac:dyDescent="0.15"/>
    <row r="881" ht="14.25" hidden="1" customHeight="1" x14ac:dyDescent="0.15"/>
    <row r="882" ht="14.25" hidden="1" customHeight="1" x14ac:dyDescent="0.15"/>
    <row r="883" ht="14.25" hidden="1" customHeight="1" x14ac:dyDescent="0.15"/>
    <row r="884" ht="14.25" hidden="1" customHeight="1" x14ac:dyDescent="0.15"/>
    <row r="885" ht="14.25" hidden="1" customHeight="1" x14ac:dyDescent="0.15"/>
    <row r="886" ht="14.25" hidden="1" customHeight="1" x14ac:dyDescent="0.15"/>
    <row r="887" ht="14.25" hidden="1" customHeight="1" x14ac:dyDescent="0.15"/>
    <row r="888" ht="14.25" hidden="1" customHeight="1" x14ac:dyDescent="0.15"/>
    <row r="889" ht="14.25" hidden="1" customHeight="1" x14ac:dyDescent="0.15"/>
    <row r="890" ht="14.25" hidden="1" customHeight="1" x14ac:dyDescent="0.15"/>
    <row r="891" ht="14.25" hidden="1" customHeight="1" x14ac:dyDescent="0.15"/>
    <row r="892" ht="14.25" hidden="1" customHeight="1" x14ac:dyDescent="0.15"/>
    <row r="893" ht="14.25" hidden="1" customHeight="1" x14ac:dyDescent="0.15"/>
    <row r="894" ht="14.25" hidden="1" customHeight="1" x14ac:dyDescent="0.15"/>
    <row r="895" ht="14.25" hidden="1" customHeight="1" x14ac:dyDescent="0.15"/>
    <row r="896" ht="14.25" hidden="1" customHeight="1" x14ac:dyDescent="0.15"/>
    <row r="897" ht="14.25" hidden="1" customHeight="1" x14ac:dyDescent="0.15"/>
    <row r="898" ht="14.25" hidden="1" customHeight="1" x14ac:dyDescent="0.15"/>
    <row r="899" ht="14.25" hidden="1" customHeight="1" x14ac:dyDescent="0.15"/>
    <row r="900" ht="14.25" hidden="1" customHeight="1" x14ac:dyDescent="0.15"/>
    <row r="901" ht="14.25" hidden="1" customHeight="1" x14ac:dyDescent="0.15"/>
    <row r="902" ht="14.25" hidden="1" customHeight="1" x14ac:dyDescent="0.15"/>
    <row r="903" ht="14.25" hidden="1" customHeight="1" x14ac:dyDescent="0.15"/>
    <row r="904" ht="14.25" hidden="1" customHeight="1" x14ac:dyDescent="0.15"/>
    <row r="905" ht="14.25" hidden="1" customHeight="1" x14ac:dyDescent="0.15"/>
    <row r="906" ht="14.25" hidden="1" customHeight="1" x14ac:dyDescent="0.15"/>
    <row r="907" ht="14.25" hidden="1" customHeight="1" x14ac:dyDescent="0.15"/>
    <row r="908" ht="14.25" hidden="1" customHeight="1" x14ac:dyDescent="0.15"/>
    <row r="909" ht="14.25" hidden="1" customHeight="1" x14ac:dyDescent="0.15"/>
    <row r="910" ht="14.25" hidden="1" customHeight="1" x14ac:dyDescent="0.15"/>
    <row r="911" ht="14.25" hidden="1" customHeight="1" x14ac:dyDescent="0.15"/>
    <row r="912" ht="14.25" hidden="1" customHeight="1" x14ac:dyDescent="0.15"/>
    <row r="913" ht="14.25" hidden="1" customHeight="1" x14ac:dyDescent="0.15"/>
    <row r="914" ht="14.25" hidden="1" customHeight="1" x14ac:dyDescent="0.15"/>
    <row r="915" ht="14.25" hidden="1" customHeight="1" x14ac:dyDescent="0.15"/>
    <row r="916" ht="14.25" hidden="1" customHeight="1" x14ac:dyDescent="0.15"/>
    <row r="917" ht="14.25" hidden="1" customHeight="1" x14ac:dyDescent="0.15"/>
    <row r="918" ht="14.25" hidden="1" customHeight="1" x14ac:dyDescent="0.15"/>
    <row r="919" ht="14.25" hidden="1" customHeight="1" x14ac:dyDescent="0.15"/>
    <row r="920" ht="14.25" hidden="1" customHeight="1" x14ac:dyDescent="0.15"/>
    <row r="921" ht="14.25" hidden="1" customHeight="1" x14ac:dyDescent="0.15"/>
    <row r="922" ht="14.25" hidden="1" customHeight="1" x14ac:dyDescent="0.15"/>
    <row r="923" ht="14.25" hidden="1" customHeight="1" x14ac:dyDescent="0.15"/>
    <row r="924" ht="14.25" hidden="1" customHeight="1" x14ac:dyDescent="0.15"/>
    <row r="925" ht="14.25" hidden="1" customHeight="1" x14ac:dyDescent="0.15"/>
    <row r="926" ht="14.25" hidden="1" customHeight="1" x14ac:dyDescent="0.15"/>
    <row r="927" ht="14.25" hidden="1" customHeight="1" x14ac:dyDescent="0.15"/>
    <row r="928" ht="14.25" hidden="1" customHeight="1" x14ac:dyDescent="0.15"/>
    <row r="929" ht="14.25" hidden="1" customHeight="1" x14ac:dyDescent="0.15"/>
    <row r="930" ht="14.25" hidden="1" customHeight="1" x14ac:dyDescent="0.15"/>
    <row r="931" ht="14.25" hidden="1" customHeight="1" x14ac:dyDescent="0.15"/>
    <row r="932" ht="14.25" hidden="1" customHeight="1" x14ac:dyDescent="0.15"/>
    <row r="933" ht="14.25" hidden="1" customHeight="1" x14ac:dyDescent="0.15"/>
    <row r="934" ht="14.25" hidden="1" customHeight="1" x14ac:dyDescent="0.15"/>
    <row r="935" ht="14.25" hidden="1" customHeight="1" x14ac:dyDescent="0.15"/>
    <row r="936" ht="14.25" hidden="1" customHeight="1" x14ac:dyDescent="0.15"/>
    <row r="937" ht="14.25" hidden="1" customHeight="1" x14ac:dyDescent="0.15"/>
    <row r="938" ht="14.25" hidden="1" customHeight="1" x14ac:dyDescent="0.15"/>
    <row r="939" ht="14.25" hidden="1" customHeight="1" x14ac:dyDescent="0.15"/>
    <row r="940" ht="14.25" hidden="1" customHeight="1" x14ac:dyDescent="0.15"/>
    <row r="941" ht="14.25" hidden="1" customHeight="1" x14ac:dyDescent="0.15"/>
    <row r="942" ht="14.25" hidden="1" customHeight="1" x14ac:dyDescent="0.15"/>
    <row r="943" ht="14.25" hidden="1" customHeight="1" x14ac:dyDescent="0.15"/>
    <row r="944" ht="14.25" hidden="1" customHeight="1" x14ac:dyDescent="0.15"/>
    <row r="945" ht="14.25" hidden="1" customHeight="1" x14ac:dyDescent="0.15"/>
    <row r="946" ht="14.25" hidden="1" customHeight="1" x14ac:dyDescent="0.15"/>
    <row r="947" ht="14.25" hidden="1" customHeight="1" x14ac:dyDescent="0.15"/>
    <row r="948" ht="14.25" hidden="1" customHeight="1" x14ac:dyDescent="0.15"/>
    <row r="949" ht="14.25" hidden="1" customHeight="1" x14ac:dyDescent="0.15"/>
    <row r="950" ht="14.25" hidden="1" customHeight="1" x14ac:dyDescent="0.15"/>
    <row r="951" ht="14.25" hidden="1" customHeight="1" x14ac:dyDescent="0.15"/>
    <row r="952" ht="14.25" hidden="1" customHeight="1" x14ac:dyDescent="0.15"/>
    <row r="953" ht="14.25" hidden="1" customHeight="1" x14ac:dyDescent="0.15"/>
    <row r="954" ht="14.25" hidden="1" customHeight="1" x14ac:dyDescent="0.15"/>
    <row r="955" ht="14.25" hidden="1" customHeight="1" x14ac:dyDescent="0.15"/>
    <row r="956" ht="14.25" hidden="1" customHeight="1" x14ac:dyDescent="0.15"/>
    <row r="957" ht="14.25" hidden="1" customHeight="1" x14ac:dyDescent="0.15"/>
    <row r="958" ht="14.25" hidden="1" customHeight="1" x14ac:dyDescent="0.15"/>
    <row r="959" ht="14.25" hidden="1" customHeight="1" x14ac:dyDescent="0.15"/>
    <row r="960" ht="14.25" hidden="1" customHeight="1" x14ac:dyDescent="0.15"/>
    <row r="961" ht="14.25" hidden="1" customHeight="1" x14ac:dyDescent="0.15"/>
    <row r="962" ht="14.25" hidden="1" customHeight="1" x14ac:dyDescent="0.15"/>
    <row r="963" ht="14.25" hidden="1" customHeight="1" x14ac:dyDescent="0.15"/>
    <row r="964" ht="14.25" hidden="1" customHeight="1" x14ac:dyDescent="0.15"/>
    <row r="965" ht="14.25" hidden="1" customHeight="1" x14ac:dyDescent="0.15"/>
    <row r="966" ht="14.25" hidden="1" customHeight="1" x14ac:dyDescent="0.15"/>
    <row r="967" ht="14.25" hidden="1" customHeight="1" x14ac:dyDescent="0.15"/>
    <row r="968" ht="14.25" hidden="1" customHeight="1" x14ac:dyDescent="0.15"/>
    <row r="969" ht="14.25" hidden="1" customHeight="1" x14ac:dyDescent="0.15"/>
    <row r="970" ht="14.25" hidden="1" customHeight="1" x14ac:dyDescent="0.15"/>
    <row r="971" ht="14.25" hidden="1" customHeight="1" x14ac:dyDescent="0.15"/>
    <row r="972" ht="14.25" hidden="1" customHeight="1" x14ac:dyDescent="0.15"/>
    <row r="973" ht="14.25" hidden="1" customHeight="1" x14ac:dyDescent="0.15"/>
    <row r="974" ht="14.25" hidden="1" customHeight="1" x14ac:dyDescent="0.15"/>
    <row r="975" ht="14.25" hidden="1" customHeight="1" x14ac:dyDescent="0.15"/>
    <row r="976" ht="14.25" hidden="1" customHeight="1" x14ac:dyDescent="0.15"/>
    <row r="977" ht="14.25" hidden="1" customHeight="1" x14ac:dyDescent="0.15"/>
    <row r="978" ht="14.25" hidden="1" customHeight="1" x14ac:dyDescent="0.15"/>
    <row r="979" ht="14.25" hidden="1" customHeight="1" x14ac:dyDescent="0.15"/>
    <row r="980" ht="14.25" hidden="1" customHeight="1" x14ac:dyDescent="0.15"/>
    <row r="981" ht="14.25" hidden="1" customHeight="1" x14ac:dyDescent="0.15"/>
    <row r="982" ht="14.25" hidden="1" customHeight="1" x14ac:dyDescent="0.15"/>
    <row r="983" ht="14.25" hidden="1" customHeight="1" x14ac:dyDescent="0.15"/>
    <row r="984" ht="14.25" hidden="1" customHeight="1" x14ac:dyDescent="0.15"/>
    <row r="985" ht="14.25" hidden="1" customHeight="1" x14ac:dyDescent="0.15"/>
    <row r="986" ht="14.25" hidden="1" customHeight="1" x14ac:dyDescent="0.15"/>
    <row r="987" ht="14.25" hidden="1" customHeight="1" x14ac:dyDescent="0.15"/>
    <row r="988" ht="14.25" hidden="1" customHeight="1" x14ac:dyDescent="0.15"/>
    <row r="989" ht="14.25" hidden="1" customHeight="1" x14ac:dyDescent="0.15"/>
    <row r="990" ht="14.25" hidden="1" customHeight="1" x14ac:dyDescent="0.15"/>
    <row r="991" ht="14.25" hidden="1" customHeight="1" x14ac:dyDescent="0.15"/>
    <row r="992" ht="14.25" hidden="1" customHeight="1" x14ac:dyDescent="0.15"/>
    <row r="993" ht="14.25" hidden="1" customHeight="1" x14ac:dyDescent="0.15"/>
    <row r="994" ht="14.25" hidden="1" customHeight="1" x14ac:dyDescent="0.15"/>
    <row r="995" ht="14.25" hidden="1" customHeight="1" x14ac:dyDescent="0.15"/>
    <row r="996" ht="14.25" hidden="1" customHeight="1" x14ac:dyDescent="0.15"/>
    <row r="997" ht="14.25" hidden="1" customHeight="1" x14ac:dyDescent="0.15"/>
    <row r="998" ht="14.25" hidden="1" customHeight="1" x14ac:dyDescent="0.15"/>
    <row r="999" ht="14.25" hidden="1" customHeight="1" x14ac:dyDescent="0.15"/>
    <row r="1000" ht="14.25" hidden="1" customHeight="1" x14ac:dyDescent="0.15"/>
    <row r="1001" ht="14.25" hidden="1" customHeight="1" x14ac:dyDescent="0.15"/>
    <row r="1002" ht="14.25" hidden="1" customHeight="1" x14ac:dyDescent="0.15"/>
  </sheetData>
  <hyperlinks>
    <hyperlink ref="A4" location="'Table of Contents'!A1" display="Table of contents" xr:uid="{00000000-0004-0000-0D00-000000000000}"/>
  </hyperlink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4" tint="0.499984740745262"/>
  </sheetPr>
  <dimension ref="A1:XFC1037"/>
  <sheetViews>
    <sheetView showGridLines="0" zoomScale="91" zoomScaleNormal="91" workbookViewId="0">
      <pane xSplit="1" ySplit="3" topLeftCell="B4" activePane="bottomRight" state="frozen"/>
      <selection pane="topRight"/>
      <selection pane="bottomLeft"/>
      <selection pane="bottomRight" activeCell="G6" sqref="G6"/>
    </sheetView>
  </sheetViews>
  <sheetFormatPr baseColWidth="10" defaultColWidth="0" defaultRowHeight="0" customHeight="1" zeroHeight="1" x14ac:dyDescent="0.15"/>
  <cols>
    <col min="1" max="1" width="60" style="3" customWidth="1"/>
    <col min="2" max="2" width="16.83203125" style="3" customWidth="1"/>
    <col min="3" max="8" width="12.6640625" style="3" customWidth="1"/>
    <col min="9" max="11" width="13" style="3" customWidth="1"/>
    <col min="12" max="12" width="3.5" style="3" customWidth="1"/>
    <col min="13" max="19" width="8.6640625" style="3" customWidth="1"/>
    <col min="20" max="21" width="9.1640625" style="3" customWidth="1"/>
    <col min="22" max="26" width="8.6640625" style="3" customWidth="1"/>
    <col min="27" max="27" width="14.5" style="3" customWidth="1"/>
    <col min="28" max="16383" width="14.5" style="3" hidden="1"/>
    <col min="16384" max="16384" width="5.5" style="3" hidden="1"/>
  </cols>
  <sheetData>
    <row r="1" spans="1:27" ht="36.75" customHeight="1" x14ac:dyDescent="0.15">
      <c r="A1" s="818" t="str">
        <f>+Company</f>
        <v>Can Pere Rei</v>
      </c>
      <c r="B1" s="819"/>
      <c r="C1" s="819"/>
      <c r="D1" s="819"/>
      <c r="E1" s="819"/>
      <c r="F1" s="819"/>
      <c r="G1" s="819"/>
      <c r="H1" s="819"/>
      <c r="I1" s="819"/>
      <c r="J1" s="819"/>
      <c r="K1" s="819"/>
      <c r="L1" s="819"/>
      <c r="M1" s="819"/>
      <c r="N1" s="819"/>
      <c r="O1" s="819"/>
      <c r="P1" s="819"/>
      <c r="Q1" s="819"/>
      <c r="R1" s="819"/>
      <c r="S1" s="819"/>
      <c r="T1" s="819"/>
      <c r="U1" s="819"/>
      <c r="V1" s="819"/>
      <c r="W1" s="819"/>
      <c r="X1" s="819"/>
      <c r="Y1" s="819"/>
      <c r="Z1" s="819"/>
      <c r="AA1" s="819"/>
    </row>
    <row r="2" spans="1:27" ht="12.75" customHeight="1" x14ac:dyDescent="0.15">
      <c r="A2" s="820" t="s">
        <v>212</v>
      </c>
      <c r="B2" s="819"/>
      <c r="C2" s="819"/>
      <c r="D2" s="819"/>
      <c r="E2" s="819"/>
      <c r="F2" s="819"/>
      <c r="G2" s="819"/>
      <c r="H2" s="819"/>
      <c r="I2" s="819"/>
      <c r="J2" s="819"/>
      <c r="K2" s="819"/>
      <c r="L2" s="819"/>
      <c r="M2" s="819"/>
      <c r="N2" s="819"/>
      <c r="O2" s="819"/>
      <c r="P2" s="819"/>
      <c r="Q2" s="819"/>
      <c r="R2" s="819"/>
      <c r="S2" s="819"/>
      <c r="T2" s="819"/>
      <c r="U2" s="819"/>
      <c r="V2" s="819"/>
      <c r="W2" s="819"/>
      <c r="X2" s="819"/>
      <c r="Y2" s="819"/>
      <c r="Z2" s="819"/>
      <c r="AA2" s="819"/>
    </row>
    <row r="3" spans="1:27" ht="12.75" customHeight="1" x14ac:dyDescent="0.15">
      <c r="A3" s="819"/>
      <c r="B3" s="819"/>
      <c r="C3" s="819"/>
      <c r="D3" s="819"/>
      <c r="E3" s="819"/>
      <c r="F3" s="819"/>
      <c r="G3" s="819"/>
      <c r="H3" s="819"/>
      <c r="I3" s="819"/>
      <c r="J3" s="819"/>
      <c r="K3" s="819"/>
      <c r="L3" s="819"/>
      <c r="M3" s="819"/>
      <c r="N3" s="819"/>
      <c r="O3" s="819"/>
      <c r="P3" s="819"/>
      <c r="Q3" s="819"/>
      <c r="R3" s="819"/>
      <c r="S3" s="819"/>
      <c r="T3" s="819"/>
      <c r="U3" s="819"/>
      <c r="V3" s="819"/>
      <c r="W3" s="819"/>
      <c r="X3" s="819"/>
      <c r="Y3" s="819"/>
      <c r="Z3" s="819"/>
      <c r="AA3" s="819"/>
    </row>
    <row r="4" spans="1:27" ht="12.75" customHeight="1" x14ac:dyDescent="0.15">
      <c r="A4" s="7" t="s">
        <v>1</v>
      </c>
    </row>
    <row r="5" spans="1:27" ht="12.75" customHeight="1" x14ac:dyDescent="0.15"/>
    <row r="6" spans="1:27" ht="12.75" customHeight="1" x14ac:dyDescent="0.2">
      <c r="A6" s="789" t="s">
        <v>213</v>
      </c>
      <c r="B6" s="790">
        <f>+FirstYear</f>
        <v>2025</v>
      </c>
      <c r="C6" s="790">
        <f t="shared" ref="C6:K6" si="0">+B6+1</f>
        <v>2026</v>
      </c>
      <c r="D6" s="790">
        <f t="shared" si="0"/>
        <v>2027</v>
      </c>
      <c r="E6" s="790">
        <f t="shared" si="0"/>
        <v>2028</v>
      </c>
      <c r="F6" s="790">
        <f t="shared" si="0"/>
        <v>2029</v>
      </c>
      <c r="G6" s="790">
        <f t="shared" si="0"/>
        <v>2030</v>
      </c>
      <c r="H6" s="790">
        <f t="shared" si="0"/>
        <v>2031</v>
      </c>
      <c r="I6" s="790">
        <f t="shared" si="0"/>
        <v>2032</v>
      </c>
      <c r="J6" s="790">
        <f t="shared" si="0"/>
        <v>2033</v>
      </c>
      <c r="K6" s="790">
        <f t="shared" si="0"/>
        <v>2034</v>
      </c>
      <c r="L6"/>
      <c r="M6"/>
      <c r="N6" s="11"/>
      <c r="O6" s="11"/>
      <c r="P6" s="11"/>
      <c r="Q6" s="11"/>
      <c r="R6" s="11"/>
      <c r="S6" s="11"/>
      <c r="T6" s="11"/>
      <c r="U6" s="11"/>
    </row>
    <row r="7" spans="1:27" ht="12.75" customHeight="1" x14ac:dyDescent="0.15">
      <c r="A7" s="152" t="s">
        <v>214</v>
      </c>
      <c r="B7" s="189"/>
      <c r="C7" s="190">
        <f ca="1">+'Annual- FS '!E17/'Annual- FS '!D17-1</f>
        <v>0.12263482322887831</v>
      </c>
      <c r="D7" s="190">
        <f ca="1">+'Annual- FS '!F17/'Annual- FS '!E17-1</f>
        <v>2.7999999999998249E-2</v>
      </c>
      <c r="E7" s="190">
        <f ca="1">+'Annual- FS '!G17/'Annual- FS '!F17-1</f>
        <v>2.7999999999998693E-2</v>
      </c>
      <c r="F7" s="190">
        <f ca="1">+'Annual- FS '!H17/'Annual- FS '!G17-1</f>
        <v>2.7999999999998471E-2</v>
      </c>
      <c r="G7" s="190">
        <f ca="1">+'Annual- FS '!I17/'Annual- FS '!H17-1</f>
        <v>2.7999999999998471E-2</v>
      </c>
      <c r="H7" s="190">
        <f ca="1">+'Annual- FS '!J17/'Annual- FS '!I17-1</f>
        <v>2.7999999999998693E-2</v>
      </c>
      <c r="I7" s="190">
        <f ca="1">+'Annual- FS '!K17/'Annual- FS '!J17-1</f>
        <v>2.7999999999998471E-2</v>
      </c>
      <c r="J7" s="190">
        <f ca="1">+'Annual- FS '!L17/'Annual- FS '!K17-1</f>
        <v>2.7999999999998693E-2</v>
      </c>
      <c r="K7" s="190">
        <f ca="1">+'Annual- FS '!M17/'Annual- FS '!L17-1</f>
        <v>2.7999999999998249E-2</v>
      </c>
      <c r="L7" s="11"/>
      <c r="M7" s="11"/>
      <c r="N7" s="11"/>
      <c r="O7" s="11"/>
      <c r="P7" s="11"/>
      <c r="Q7" s="11"/>
      <c r="R7" s="11"/>
      <c r="S7" s="11"/>
      <c r="T7" s="11"/>
      <c r="U7" s="11"/>
    </row>
    <row r="8" spans="1:27" ht="12.75" customHeight="1" x14ac:dyDescent="0.15">
      <c r="A8" s="191"/>
      <c r="B8" s="191"/>
      <c r="C8" s="191"/>
      <c r="D8" s="191"/>
      <c r="E8" s="191"/>
      <c r="F8" s="191"/>
      <c r="G8" s="191"/>
      <c r="H8" s="191"/>
      <c r="I8" s="191"/>
      <c r="J8" s="191"/>
      <c r="K8" s="191"/>
      <c r="L8" s="11"/>
      <c r="M8" s="11"/>
      <c r="N8" s="11"/>
      <c r="O8" s="11"/>
      <c r="P8" s="11"/>
      <c r="Q8" s="11"/>
      <c r="R8" s="11"/>
      <c r="S8" s="11"/>
      <c r="T8" s="11"/>
      <c r="U8" s="11"/>
    </row>
    <row r="9" spans="1:27" ht="12.75" customHeight="1" x14ac:dyDescent="0.15">
      <c r="A9" s="789" t="s">
        <v>215</v>
      </c>
      <c r="B9" s="790">
        <f>+FirstYear</f>
        <v>2025</v>
      </c>
      <c r="C9" s="790">
        <f t="shared" ref="C9:K9" si="1">+B9+1</f>
        <v>2026</v>
      </c>
      <c r="D9" s="790">
        <f t="shared" si="1"/>
        <v>2027</v>
      </c>
      <c r="E9" s="790">
        <f t="shared" si="1"/>
        <v>2028</v>
      </c>
      <c r="F9" s="790">
        <f t="shared" si="1"/>
        <v>2029</v>
      </c>
      <c r="G9" s="790">
        <f t="shared" si="1"/>
        <v>2030</v>
      </c>
      <c r="H9" s="790">
        <f t="shared" si="1"/>
        <v>2031</v>
      </c>
      <c r="I9" s="790">
        <f t="shared" si="1"/>
        <v>2032</v>
      </c>
      <c r="J9" s="790">
        <f t="shared" si="1"/>
        <v>2033</v>
      </c>
      <c r="K9" s="790">
        <f t="shared" si="1"/>
        <v>2034</v>
      </c>
      <c r="L9" s="11"/>
      <c r="M9" s="11"/>
      <c r="N9" s="11"/>
      <c r="O9" s="11"/>
      <c r="P9" s="11"/>
      <c r="Q9" s="11"/>
      <c r="R9" s="11"/>
      <c r="S9" s="11"/>
      <c r="T9" s="11"/>
      <c r="U9" s="11"/>
    </row>
    <row r="10" spans="1:27" ht="12.75" customHeight="1" x14ac:dyDescent="0.15">
      <c r="A10" s="152" t="s">
        <v>127</v>
      </c>
      <c r="B10" s="192">
        <f ca="1">+'Annual- FS '!D75/'Annual- FS '!D84</f>
        <v>0</v>
      </c>
      <c r="C10" s="192">
        <f ca="1">+'Annual- FS '!E75/'Annual- FS '!E84</f>
        <v>0</v>
      </c>
      <c r="D10" s="192">
        <f ca="1">+'Annual- FS '!F75/'Annual- FS '!F84</f>
        <v>0</v>
      </c>
      <c r="E10" s="192">
        <f ca="1">+'Annual- FS '!G75/'Annual- FS '!G84</f>
        <v>0</v>
      </c>
      <c r="F10" s="192">
        <f ca="1">+'Annual- FS '!H75/'Annual- FS '!H84</f>
        <v>0</v>
      </c>
      <c r="G10" s="192">
        <f ca="1">+'Annual- FS '!I75/'Annual- FS '!I84</f>
        <v>0</v>
      </c>
      <c r="H10" s="192">
        <f ca="1">+'Annual- FS '!J75/'Annual- FS '!J84</f>
        <v>0</v>
      </c>
      <c r="I10" s="192">
        <f ca="1">+'Annual- FS '!K75/'Annual- FS '!K84</f>
        <v>0</v>
      </c>
      <c r="J10" s="192">
        <f ca="1">+'Annual- FS '!L75/'Annual- FS '!L84</f>
        <v>0</v>
      </c>
      <c r="K10" s="192">
        <f ca="1">+'Annual- FS '!M75/'Annual- FS '!M84</f>
        <v>1.5192657247368763E-3</v>
      </c>
      <c r="L10" s="11"/>
      <c r="M10" s="11"/>
      <c r="N10" s="11"/>
      <c r="O10" s="11"/>
      <c r="P10" s="11"/>
      <c r="Q10" s="11"/>
      <c r="R10" s="11"/>
      <c r="S10" s="11"/>
      <c r="T10" s="11"/>
      <c r="U10" s="11"/>
    </row>
    <row r="11" spans="1:27" ht="12.75" customHeight="1" x14ac:dyDescent="0.15">
      <c r="A11" s="152" t="s">
        <v>128</v>
      </c>
      <c r="B11" s="192">
        <f ca="1">+('Annual- FS '!D73+'Annual- FS '!D74+'Annual- FS '!D76)/'Annual- FS '!D84</f>
        <v>0.14693969314245842</v>
      </c>
      <c r="C11" s="192">
        <f ca="1">+('Annual- FS '!E73+'Annual- FS '!E74+'Annual- FS '!E76)/'Annual- FS '!E84</f>
        <v>0.26208636840761457</v>
      </c>
      <c r="D11" s="192">
        <f ca="1">+('Annual- FS '!F73+'Annual- FS '!F74+'Annual- FS '!F76)/'Annual- FS '!F84</f>
        <v>0.35776506548552217</v>
      </c>
      <c r="E11" s="192">
        <f ca="1">+('Annual- FS '!G73+'Annual- FS '!G74+'Annual- FS '!G76)/'Annual- FS '!G84</f>
        <v>0.43830870331832028</v>
      </c>
      <c r="F11" s="192">
        <f ca="1">+('Annual- FS '!H73+'Annual- FS '!H74+'Annual- FS '!H76)/'Annual- FS '!H84</f>
        <v>0.50685922237911352</v>
      </c>
      <c r="G11" s="192">
        <f ca="1">+('Annual- FS '!I73+'Annual- FS '!I74+'Annual- FS '!I76)/'Annual- FS '!I84</f>
        <v>0.56575031807690668</v>
      </c>
      <c r="H11" s="192">
        <f ca="1">+('Annual- FS '!J73+'Annual- FS '!J74+'Annual- FS '!J76)/'Annual- FS '!J84</f>
        <v>0.61543636174056648</v>
      </c>
      <c r="I11" s="192">
        <f ca="1">+('Annual- FS '!K73+'Annual- FS '!K74+'Annual- FS '!K76)/'Annual- FS '!K84</f>
        <v>0.65988129808952956</v>
      </c>
      <c r="J11" s="192">
        <f ca="1">+('Annual- FS '!L73+'Annual- FS '!L74+'Annual- FS '!L76)/'Annual- FS '!L84</f>
        <v>0.69887057881727976</v>
      </c>
      <c r="K11" s="192">
        <f ca="1">+('Annual- FS '!M73+'Annual- FS '!M74+'Annual- FS '!M76)/'Annual- FS '!M84</f>
        <v>0.73201838295316601</v>
      </c>
      <c r="L11" s="11"/>
      <c r="M11" s="11"/>
      <c r="N11" s="11"/>
      <c r="O11" s="11"/>
      <c r="P11" s="11"/>
      <c r="Q11" s="11"/>
      <c r="R11" s="11"/>
      <c r="S11" s="11"/>
      <c r="T11" s="11"/>
      <c r="U11" s="11"/>
    </row>
    <row r="12" spans="1:27" ht="12.75" customHeight="1" x14ac:dyDescent="0.15">
      <c r="A12" s="152" t="s">
        <v>216</v>
      </c>
      <c r="B12" s="192">
        <f t="shared" ref="B12:K12" ca="1" si="2">+B10+B11</f>
        <v>0.14693969314245842</v>
      </c>
      <c r="C12" s="192">
        <f t="shared" ca="1" si="2"/>
        <v>0.26208636840761457</v>
      </c>
      <c r="D12" s="192">
        <f t="shared" ca="1" si="2"/>
        <v>0.35776506548552217</v>
      </c>
      <c r="E12" s="192">
        <f t="shared" ca="1" si="2"/>
        <v>0.43830870331832028</v>
      </c>
      <c r="F12" s="192">
        <f t="shared" ca="1" si="2"/>
        <v>0.50685922237911352</v>
      </c>
      <c r="G12" s="192">
        <f t="shared" ca="1" si="2"/>
        <v>0.56575031807690668</v>
      </c>
      <c r="H12" s="192">
        <f t="shared" ca="1" si="2"/>
        <v>0.61543636174056648</v>
      </c>
      <c r="I12" s="192">
        <f t="shared" ca="1" si="2"/>
        <v>0.65988129808952956</v>
      </c>
      <c r="J12" s="192">
        <f t="shared" ca="1" si="2"/>
        <v>0.69887057881727976</v>
      </c>
      <c r="K12" s="192">
        <f t="shared" ca="1" si="2"/>
        <v>0.73353764867790294</v>
      </c>
      <c r="L12" s="11"/>
      <c r="M12" s="11"/>
      <c r="N12" s="11"/>
      <c r="O12" s="11"/>
      <c r="P12" s="11"/>
      <c r="Q12" s="11"/>
      <c r="R12" s="11"/>
      <c r="S12" s="11"/>
      <c r="T12" s="11"/>
      <c r="U12" s="11"/>
    </row>
    <row r="13" spans="1:27" ht="12.75" customHeight="1" x14ac:dyDescent="0.15">
      <c r="A13" s="152" t="s">
        <v>217</v>
      </c>
      <c r="B13" s="192">
        <f t="shared" ref="B13:K13" ca="1" si="3">100%-B12</f>
        <v>0.85306030685754153</v>
      </c>
      <c r="C13" s="192">
        <f t="shared" ca="1" si="3"/>
        <v>0.73791363159238543</v>
      </c>
      <c r="D13" s="192">
        <f t="shared" ca="1" si="3"/>
        <v>0.64223493451447777</v>
      </c>
      <c r="E13" s="192">
        <f t="shared" ca="1" si="3"/>
        <v>0.56169129668167972</v>
      </c>
      <c r="F13" s="192">
        <f t="shared" ca="1" si="3"/>
        <v>0.49314077762088648</v>
      </c>
      <c r="G13" s="192">
        <f t="shared" ca="1" si="3"/>
        <v>0.43424968192309332</v>
      </c>
      <c r="H13" s="192">
        <f t="shared" ca="1" si="3"/>
        <v>0.38456363825943352</v>
      </c>
      <c r="I13" s="192">
        <f t="shared" ca="1" si="3"/>
        <v>0.34011870191047044</v>
      </c>
      <c r="J13" s="192">
        <f t="shared" ca="1" si="3"/>
        <v>0.30112942118272024</v>
      </c>
      <c r="K13" s="192">
        <f t="shared" ca="1" si="3"/>
        <v>0.26646235132209706</v>
      </c>
      <c r="L13" s="11"/>
      <c r="M13" s="11"/>
      <c r="N13" s="11"/>
      <c r="O13" s="11"/>
      <c r="P13" s="11"/>
      <c r="Q13" s="11"/>
      <c r="R13" s="11"/>
      <c r="S13" s="11"/>
      <c r="T13" s="11"/>
      <c r="U13" s="11"/>
    </row>
    <row r="14" spans="1:27" ht="12.75" customHeight="1" x14ac:dyDescent="0.15">
      <c r="A14" s="152" t="s">
        <v>180</v>
      </c>
      <c r="B14" s="192">
        <f t="shared" ref="B14:K14" ca="1" si="4">+B12+B13</f>
        <v>1</v>
      </c>
      <c r="C14" s="192">
        <f t="shared" ca="1" si="4"/>
        <v>1</v>
      </c>
      <c r="D14" s="192">
        <f t="shared" ca="1" si="4"/>
        <v>1</v>
      </c>
      <c r="E14" s="192">
        <f t="shared" ca="1" si="4"/>
        <v>1</v>
      </c>
      <c r="F14" s="192">
        <f t="shared" ca="1" si="4"/>
        <v>1</v>
      </c>
      <c r="G14" s="192">
        <f t="shared" ca="1" si="4"/>
        <v>1</v>
      </c>
      <c r="H14" s="192">
        <f t="shared" ca="1" si="4"/>
        <v>1</v>
      </c>
      <c r="I14" s="192">
        <f t="shared" ca="1" si="4"/>
        <v>1</v>
      </c>
      <c r="J14" s="192">
        <f t="shared" ca="1" si="4"/>
        <v>1</v>
      </c>
      <c r="K14" s="192">
        <f t="shared" ca="1" si="4"/>
        <v>1</v>
      </c>
      <c r="L14" s="11"/>
      <c r="M14" s="11"/>
      <c r="N14" s="11"/>
      <c r="O14" s="11"/>
      <c r="P14" s="11"/>
      <c r="Q14" s="11"/>
      <c r="R14" s="11"/>
      <c r="S14" s="11"/>
      <c r="T14" s="11"/>
      <c r="U14" s="11"/>
    </row>
    <row r="15" spans="1:27" ht="12.75" customHeight="1" x14ac:dyDescent="0.15">
      <c r="A15" s="152" t="s">
        <v>137</v>
      </c>
      <c r="B15" s="192">
        <f ca="1">+'Annual- FS '!D90/'Annual- FS '!D84</f>
        <v>1.3576879743047025E-3</v>
      </c>
      <c r="C15" s="192">
        <f ca="1">+'Annual- FS '!E90/'Annual- FS '!E84</f>
        <v>1.2519618407422163E-3</v>
      </c>
      <c r="D15" s="192">
        <f ca="1">+'Annual- FS '!F90/'Annual- FS '!F84</f>
        <v>1.1631594665429388E-3</v>
      </c>
      <c r="E15" s="192">
        <f ca="1">+'Annual- FS '!G90/'Annual- FS '!G84</f>
        <v>1.0875364665695519E-3</v>
      </c>
      <c r="F15" s="192">
        <f ca="1">+'Annual- FS '!H90/'Annual- FS '!H84</f>
        <v>1.0223771640793212E-3</v>
      </c>
      <c r="G15" s="192">
        <f ca="1">+'Annual- FS '!I90/'Annual- FS '!I84</f>
        <v>9.6566401753945326E-4</v>
      </c>
      <c r="H15" s="192">
        <f ca="1">+'Annual- FS '!J90/'Annual- FS '!J84</f>
        <v>9.1588307181455348E-4</v>
      </c>
      <c r="I15" s="192">
        <f ca="1">+'Annual- FS '!K90/'Annual- FS '!K84</f>
        <v>8.7169333513163044E-4</v>
      </c>
      <c r="J15" s="192">
        <f ca="1">+'Annual- FS '!L90/'Annual- FS '!L84</f>
        <v>8.3233949263506715E-4</v>
      </c>
      <c r="K15" s="192">
        <f ca="1">+'Annual- FS '!M90/'Annual- FS '!M84</f>
        <v>1.8425346677472603E-3</v>
      </c>
      <c r="L15" s="11"/>
      <c r="M15" s="11"/>
      <c r="N15" s="11"/>
      <c r="O15" s="11"/>
      <c r="P15" s="11"/>
      <c r="Q15" s="11"/>
      <c r="R15" s="11"/>
      <c r="S15" s="11"/>
      <c r="T15" s="11"/>
      <c r="U15" s="11"/>
    </row>
    <row r="16" spans="1:27" ht="12.75" customHeight="1" x14ac:dyDescent="0.15">
      <c r="A16" s="152" t="s">
        <v>218</v>
      </c>
      <c r="B16" s="192">
        <f ca="1">+'Annual- FS '!D95/'Annual- FS '!D84</f>
        <v>0</v>
      </c>
      <c r="C16" s="192">
        <f ca="1">+'Annual- FS '!E95/'Annual- FS '!E84</f>
        <v>0</v>
      </c>
      <c r="D16" s="192">
        <f ca="1">+'Annual- FS '!F95/'Annual- FS '!F84</f>
        <v>0</v>
      </c>
      <c r="E16" s="192">
        <f ca="1">+'Annual- FS '!G95/'Annual- FS '!G84</f>
        <v>0</v>
      </c>
      <c r="F16" s="192">
        <f ca="1">+'Annual- FS '!H95/'Annual- FS '!H84</f>
        <v>0</v>
      </c>
      <c r="G16" s="192">
        <f ca="1">+'Annual- FS '!I95/'Annual- FS '!I84</f>
        <v>0</v>
      </c>
      <c r="H16" s="192">
        <f ca="1">+'Annual- FS '!J95/'Annual- FS '!J84</f>
        <v>0</v>
      </c>
      <c r="I16" s="192">
        <f ca="1">+'Annual- FS '!K95/'Annual- FS '!K84</f>
        <v>0</v>
      </c>
      <c r="J16" s="192">
        <f ca="1">+'Annual- FS '!L95/'Annual- FS '!L84</f>
        <v>0</v>
      </c>
      <c r="K16" s="192">
        <f ca="1">+'Annual- FS '!M95/'Annual- FS '!M84</f>
        <v>0</v>
      </c>
      <c r="L16" s="11"/>
      <c r="M16" s="11"/>
      <c r="N16" s="11"/>
      <c r="O16" s="11"/>
      <c r="P16" s="11"/>
      <c r="Q16" s="11"/>
      <c r="R16" s="11"/>
      <c r="S16" s="11"/>
      <c r="T16" s="11"/>
      <c r="U16" s="11"/>
    </row>
    <row r="17" spans="1:21" ht="12.75" customHeight="1" x14ac:dyDescent="0.15">
      <c r="A17" s="152" t="s">
        <v>219</v>
      </c>
      <c r="B17" s="192">
        <f t="shared" ref="B17:K17" ca="1" si="5">+B16+B15</f>
        <v>1.3576879743047025E-3</v>
      </c>
      <c r="C17" s="192">
        <f t="shared" ca="1" si="5"/>
        <v>1.2519618407422163E-3</v>
      </c>
      <c r="D17" s="192">
        <f t="shared" ca="1" si="5"/>
        <v>1.1631594665429388E-3</v>
      </c>
      <c r="E17" s="192">
        <f t="shared" ca="1" si="5"/>
        <v>1.0875364665695519E-3</v>
      </c>
      <c r="F17" s="192">
        <f t="shared" ca="1" si="5"/>
        <v>1.0223771640793212E-3</v>
      </c>
      <c r="G17" s="192">
        <f t="shared" ca="1" si="5"/>
        <v>9.6566401753945326E-4</v>
      </c>
      <c r="H17" s="192">
        <f t="shared" ca="1" si="5"/>
        <v>9.1588307181455348E-4</v>
      </c>
      <c r="I17" s="192">
        <f t="shared" ca="1" si="5"/>
        <v>8.7169333513163044E-4</v>
      </c>
      <c r="J17" s="192">
        <f t="shared" ca="1" si="5"/>
        <v>8.3233949263506715E-4</v>
      </c>
      <c r="K17" s="192">
        <f t="shared" ca="1" si="5"/>
        <v>1.8425346677472603E-3</v>
      </c>
      <c r="L17" s="11"/>
      <c r="M17" s="11"/>
      <c r="N17" s="11"/>
      <c r="O17" s="11"/>
      <c r="P17" s="11"/>
      <c r="Q17" s="11"/>
      <c r="R17" s="11"/>
      <c r="S17" s="11"/>
      <c r="T17" s="11"/>
      <c r="U17" s="11"/>
    </row>
    <row r="18" spans="1:21" ht="12.75" customHeight="1" x14ac:dyDescent="0.15">
      <c r="A18" s="152" t="s">
        <v>220</v>
      </c>
      <c r="B18" s="192">
        <f t="shared" ref="B18:K18" ca="1" si="6">100%-B17</f>
        <v>0.99864231202569531</v>
      </c>
      <c r="C18" s="192">
        <f t="shared" ca="1" si="6"/>
        <v>0.99874803815925783</v>
      </c>
      <c r="D18" s="192">
        <f t="shared" ca="1" si="6"/>
        <v>0.99883684053345712</v>
      </c>
      <c r="E18" s="192">
        <f t="shared" ca="1" si="6"/>
        <v>0.99891246353343044</v>
      </c>
      <c r="F18" s="192">
        <f t="shared" ca="1" si="6"/>
        <v>0.99897762283592073</v>
      </c>
      <c r="G18" s="192">
        <f t="shared" ca="1" si="6"/>
        <v>0.9990343359824605</v>
      </c>
      <c r="H18" s="192">
        <f t="shared" ca="1" si="6"/>
        <v>0.99908411692818544</v>
      </c>
      <c r="I18" s="192">
        <f t="shared" ca="1" si="6"/>
        <v>0.9991283066648684</v>
      </c>
      <c r="J18" s="192">
        <f t="shared" ca="1" si="6"/>
        <v>0.99916766050736494</v>
      </c>
      <c r="K18" s="192">
        <f t="shared" ca="1" si="6"/>
        <v>0.99815746533225269</v>
      </c>
      <c r="L18" s="11"/>
      <c r="M18" s="11"/>
      <c r="N18" s="11"/>
      <c r="O18" s="11"/>
      <c r="P18" s="11"/>
      <c r="Q18" s="11"/>
      <c r="R18" s="11"/>
      <c r="S18" s="11"/>
      <c r="T18" s="11"/>
      <c r="U18" s="11"/>
    </row>
    <row r="19" spans="1:21" ht="12.75" customHeight="1" x14ac:dyDescent="0.15">
      <c r="A19" s="191"/>
      <c r="B19" s="191"/>
      <c r="C19" s="191"/>
      <c r="D19" s="191"/>
      <c r="E19" s="191"/>
      <c r="F19" s="191"/>
      <c r="G19" s="191"/>
      <c r="H19" s="191"/>
      <c r="I19" s="191"/>
      <c r="J19" s="191"/>
      <c r="K19" s="191"/>
      <c r="L19" s="11"/>
      <c r="M19" s="11"/>
      <c r="N19" s="11"/>
      <c r="O19" s="11"/>
      <c r="P19" s="11"/>
      <c r="Q19" s="11"/>
      <c r="R19" s="11"/>
      <c r="S19" s="11"/>
      <c r="T19" s="11"/>
      <c r="U19" s="11"/>
    </row>
    <row r="20" spans="1:21" ht="12.75" customHeight="1" x14ac:dyDescent="0.15">
      <c r="A20" s="789" t="s">
        <v>221</v>
      </c>
      <c r="B20" s="790">
        <f t="shared" ref="B20:K20" si="7">+B9</f>
        <v>2025</v>
      </c>
      <c r="C20" s="790">
        <f t="shared" si="7"/>
        <v>2026</v>
      </c>
      <c r="D20" s="790">
        <f t="shared" si="7"/>
        <v>2027</v>
      </c>
      <c r="E20" s="790">
        <f t="shared" si="7"/>
        <v>2028</v>
      </c>
      <c r="F20" s="790">
        <f t="shared" si="7"/>
        <v>2029</v>
      </c>
      <c r="G20" s="790">
        <f t="shared" si="7"/>
        <v>2030</v>
      </c>
      <c r="H20" s="790">
        <f t="shared" si="7"/>
        <v>2031</v>
      </c>
      <c r="I20" s="790">
        <f t="shared" si="7"/>
        <v>2032</v>
      </c>
      <c r="J20" s="790">
        <f t="shared" si="7"/>
        <v>2033</v>
      </c>
      <c r="K20" s="790">
        <f t="shared" si="7"/>
        <v>2034</v>
      </c>
      <c r="L20" s="11"/>
      <c r="M20" s="11"/>
      <c r="N20" s="11"/>
      <c r="O20" s="11"/>
      <c r="P20" s="11"/>
      <c r="Q20" s="11"/>
      <c r="R20" s="11"/>
      <c r="S20" s="11"/>
      <c r="T20" s="11"/>
      <c r="U20" s="11"/>
    </row>
    <row r="21" spans="1:21" ht="12.75" customHeight="1" x14ac:dyDescent="0.15">
      <c r="A21" s="152" t="s">
        <v>114</v>
      </c>
      <c r="B21" s="192">
        <f ca="1">+'Annual- FS '!D36</f>
        <v>0.81244180328504512</v>
      </c>
      <c r="C21" s="192">
        <f ca="1">+'Annual- FS '!E36</f>
        <v>0.80303555100152735</v>
      </c>
      <c r="D21" s="192">
        <f ca="1">+'Annual- FS '!F36</f>
        <v>0.80303555100152713</v>
      </c>
      <c r="E21" s="192">
        <f ca="1">+'Annual- FS '!G36</f>
        <v>0.80303555100152724</v>
      </c>
      <c r="F21" s="192">
        <f ca="1">+'Annual- FS '!H36</f>
        <v>0.80303555100152735</v>
      </c>
      <c r="G21" s="192">
        <f ca="1">+'Annual- FS '!I36</f>
        <v>0.80303555100152724</v>
      </c>
      <c r="H21" s="192">
        <f ca="1">+'Annual- FS '!J36</f>
        <v>0.80303555100152735</v>
      </c>
      <c r="I21" s="192">
        <f ca="1">+'Annual- FS '!K36</f>
        <v>0.80303555100152724</v>
      </c>
      <c r="J21" s="192">
        <f ca="1">+'Annual- FS '!L36</f>
        <v>0.80303555100152724</v>
      </c>
      <c r="K21" s="192">
        <f ca="1">+'Annual- FS '!M36</f>
        <v>0.80303555100152724</v>
      </c>
      <c r="L21" s="11"/>
      <c r="M21" s="11"/>
      <c r="N21" s="11"/>
      <c r="O21" s="11"/>
      <c r="P21" s="11"/>
      <c r="Q21" s="11"/>
      <c r="R21" s="11"/>
      <c r="S21" s="11"/>
      <c r="T21" s="11"/>
      <c r="U21" s="11"/>
    </row>
    <row r="22" spans="1:21" ht="12.75" customHeight="1" x14ac:dyDescent="0.15">
      <c r="A22" s="152" t="s">
        <v>222</v>
      </c>
      <c r="B22" s="192">
        <f ca="1">-('Annual- FS '!D59)/'Annual- FS '!D35</f>
        <v>9.5576885016765881E-2</v>
      </c>
      <c r="C22" s="192">
        <f ca="1">-('Annual- FS '!E59)/'Annual- FS '!E35</f>
        <v>0.11765505766086573</v>
      </c>
      <c r="D22" s="192">
        <f ca="1">-('Annual- FS '!F59)/'Annual- FS '!F35</f>
        <v>0.11765505766086572</v>
      </c>
      <c r="E22" s="192">
        <f ca="1">-('Annual- FS '!G59)/'Annual- FS '!G35</f>
        <v>0.11765505766086574</v>
      </c>
      <c r="F22" s="192">
        <f ca="1">-('Annual- FS '!H59)/'Annual- FS '!H35</f>
        <v>0.11765505766086573</v>
      </c>
      <c r="G22" s="192">
        <f ca="1">-('Annual- FS '!I59)/'Annual- FS '!I35</f>
        <v>0.11765505766086576</v>
      </c>
      <c r="H22" s="192">
        <f ca="1">-('Annual- FS '!J59)/'Annual- FS '!J35</f>
        <v>0.11765505766086573</v>
      </c>
      <c r="I22" s="192">
        <f ca="1">-('Annual- FS '!K59)/'Annual- FS '!K35</f>
        <v>0.11765505766086577</v>
      </c>
      <c r="J22" s="192">
        <f ca="1">-('Annual- FS '!L59)/'Annual- FS '!L35</f>
        <v>0.11765505766086574</v>
      </c>
      <c r="K22" s="192">
        <f ca="1">-('Annual- FS '!M59)/'Annual- FS '!M35</f>
        <v>0.11765505766086576</v>
      </c>
      <c r="L22" s="11"/>
      <c r="M22" s="11"/>
      <c r="N22" s="11"/>
      <c r="O22" s="11"/>
      <c r="P22" s="11"/>
      <c r="Q22" s="11"/>
      <c r="R22" s="11"/>
      <c r="S22" s="11"/>
      <c r="T22" s="11"/>
      <c r="U22" s="11"/>
    </row>
    <row r="23" spans="1:21" ht="12.75" customHeight="1" x14ac:dyDescent="0.15">
      <c r="A23" s="152" t="s">
        <v>223</v>
      </c>
      <c r="B23" s="192">
        <f ca="1">-'Annual- FS '!D47/'Annual- FS '!D35</f>
        <v>9.2422207017243962E-3</v>
      </c>
      <c r="C23" s="192">
        <f ca="1">-'Annual- FS '!E47/'Annual- FS '!E35</f>
        <v>1.1377165194127035E-2</v>
      </c>
      <c r="D23" s="192">
        <f ca="1">-'Annual- FS '!F47/'Annual- FS '!F35</f>
        <v>1.1377165194127039E-2</v>
      </c>
      <c r="E23" s="192">
        <f ca="1">-'Annual- FS '!G47/'Annual- FS '!G35</f>
        <v>1.1377165194127035E-2</v>
      </c>
      <c r="F23" s="192">
        <f ca="1">-'Annual- FS '!H47/'Annual- FS '!H35</f>
        <v>1.1377165194127034E-2</v>
      </c>
      <c r="G23" s="192">
        <f ca="1">-'Annual- FS '!I47/'Annual- FS '!I35</f>
        <v>1.1377165194127035E-2</v>
      </c>
      <c r="H23" s="192">
        <f ca="1">-'Annual- FS '!J47/'Annual- FS '!J35</f>
        <v>1.1377165194127035E-2</v>
      </c>
      <c r="I23" s="192">
        <f ca="1">-'Annual- FS '!K47/'Annual- FS '!K35</f>
        <v>1.1377165194127041E-2</v>
      </c>
      <c r="J23" s="192">
        <f ca="1">-'Annual- FS '!L47/'Annual- FS '!L35</f>
        <v>1.1377165194127039E-2</v>
      </c>
      <c r="K23" s="192">
        <f ca="1">-'Annual- FS '!M47/'Annual- FS '!M35</f>
        <v>1.1377165194127041E-2</v>
      </c>
      <c r="L23" s="11"/>
      <c r="M23" s="11"/>
      <c r="N23" s="11"/>
      <c r="O23" s="11"/>
      <c r="P23" s="11"/>
      <c r="Q23" s="11"/>
      <c r="R23" s="11"/>
      <c r="S23" s="11"/>
      <c r="T23" s="11"/>
      <c r="U23" s="11"/>
    </row>
    <row r="24" spans="1:21" ht="12.75" customHeight="1" x14ac:dyDescent="0.15">
      <c r="A24" s="152" t="s">
        <v>224</v>
      </c>
      <c r="B24" s="192">
        <f ca="1">+('Annual- FS '!D60+'Annual- FS '!D61)/'Annual- FS '!D17</f>
        <v>0.59561829421588885</v>
      </c>
      <c r="C24" s="192">
        <f ca="1">+('Annual- FS '!E60+'Annual- FS '!E61)/'Annual- FS '!E17</f>
        <v>0.58458452332287769</v>
      </c>
      <c r="D24" s="192">
        <f ca="1">+('Annual- FS '!F60+'Annual- FS '!F61)/'Annual- FS '!F17</f>
        <v>0.58796113357716873</v>
      </c>
      <c r="E24" s="192">
        <f ca="1">+('Annual- FS '!G60+'Annual- FS '!G61)/'Annual- FS '!G17</f>
        <v>0.59124577390235478</v>
      </c>
      <c r="F24" s="192">
        <f ca="1">+('Annual- FS '!H60+'Annual- FS '!H61)/'Annual- FS '!H17</f>
        <v>0.59444094931595992</v>
      </c>
      <c r="G24" s="192">
        <f ca="1">+('Annual- FS '!I60+'Annual- FS '!I61)/'Annual- FS '!I17</f>
        <v>0.59754909660545896</v>
      </c>
      <c r="H24" s="192">
        <f ca="1">+('Annual- FS '!J60+'Annual- FS '!J61)/'Annual- FS '!J17</f>
        <v>0.60043489345055745</v>
      </c>
      <c r="I24" s="192">
        <f ca="1">+('Annual- FS '!K60+'Annual- FS '!K61)/'Annual- FS '!K17</f>
        <v>0.60468240771547899</v>
      </c>
      <c r="J24" s="192">
        <f ca="1">+('Annual- FS '!L60+'Annual- FS '!L61)/'Annual- FS '!L17</f>
        <v>0.60751160477619737</v>
      </c>
      <c r="K24" s="192">
        <f ca="1">+('Annual- FS '!M60+'Annual- FS '!M61)/'Annual- FS '!M17</f>
        <v>0.61026374199479505</v>
      </c>
      <c r="L24" s="11"/>
      <c r="M24" s="11"/>
      <c r="N24" s="11"/>
      <c r="O24" s="11"/>
      <c r="P24" s="11"/>
      <c r="Q24" s="11"/>
      <c r="R24" s="11"/>
      <c r="S24" s="11"/>
      <c r="T24" s="11"/>
      <c r="U24" s="11"/>
    </row>
    <row r="25" spans="1:21" ht="12.75" customHeight="1" x14ac:dyDescent="0.15">
      <c r="A25" s="191"/>
      <c r="B25" s="191"/>
      <c r="C25" s="191"/>
      <c r="D25" s="191"/>
      <c r="E25" s="191"/>
      <c r="F25" s="191"/>
      <c r="G25" s="191"/>
      <c r="H25" s="191"/>
      <c r="I25" s="191"/>
      <c r="J25" s="191"/>
      <c r="K25" s="191"/>
      <c r="L25" s="11"/>
      <c r="M25" s="11"/>
      <c r="N25" s="11"/>
      <c r="O25" s="11"/>
      <c r="P25" s="11"/>
      <c r="Q25" s="11"/>
      <c r="R25" s="11"/>
      <c r="S25" s="11"/>
      <c r="T25" s="11"/>
      <c r="U25" s="11"/>
    </row>
    <row r="26" spans="1:21" ht="12.75" customHeight="1" x14ac:dyDescent="0.15">
      <c r="A26" s="789" t="s">
        <v>225</v>
      </c>
      <c r="B26" s="790">
        <f t="shared" ref="B26:K26" si="8">+B20</f>
        <v>2025</v>
      </c>
      <c r="C26" s="790">
        <f t="shared" si="8"/>
        <v>2026</v>
      </c>
      <c r="D26" s="790">
        <f t="shared" si="8"/>
        <v>2027</v>
      </c>
      <c r="E26" s="790">
        <f t="shared" si="8"/>
        <v>2028</v>
      </c>
      <c r="F26" s="790">
        <f t="shared" si="8"/>
        <v>2029</v>
      </c>
      <c r="G26" s="790">
        <f t="shared" si="8"/>
        <v>2030</v>
      </c>
      <c r="H26" s="790">
        <f t="shared" si="8"/>
        <v>2031</v>
      </c>
      <c r="I26" s="790">
        <f t="shared" si="8"/>
        <v>2032</v>
      </c>
      <c r="J26" s="790">
        <f t="shared" si="8"/>
        <v>2033</v>
      </c>
      <c r="K26" s="790">
        <f t="shared" si="8"/>
        <v>2034</v>
      </c>
      <c r="L26" s="11"/>
      <c r="M26" s="11"/>
      <c r="N26" s="11"/>
      <c r="O26" s="11"/>
      <c r="P26" s="11"/>
      <c r="Q26" s="11"/>
      <c r="R26" s="11"/>
      <c r="S26" s="11"/>
      <c r="T26" s="11"/>
      <c r="U26" s="11"/>
    </row>
    <row r="27" spans="1:21" ht="12.75" customHeight="1" x14ac:dyDescent="0.15">
      <c r="A27" s="152" t="s">
        <v>226</v>
      </c>
      <c r="B27" s="193">
        <f ca="1">IFERROR(+'Annual- FS '!D77/'Annual- FS '!D90,"")</f>
        <v>108.22788145980964</v>
      </c>
      <c r="C27" s="193">
        <f ca="1">IFERROR(+'Annual- FS '!E77/'Annual- FS '!E90,"")</f>
        <v>209.34054048503475</v>
      </c>
      <c r="D27" s="193">
        <f ca="1">IFERROR(+'Annual- FS '!F77/'Annual- FS '!F90,"")</f>
        <v>307.58040988897807</v>
      </c>
      <c r="E27" s="193">
        <f ca="1">IFERROR(+'Annual- FS '!G77/'Annual- FS '!G90,"")</f>
        <v>403.02897124993905</v>
      </c>
      <c r="F27" s="193">
        <f ca="1">IFERROR(+'Annual- FS '!H77/'Annual- FS '!H90,"")</f>
        <v>495.76539870738821</v>
      </c>
      <c r="G27" s="193">
        <f ca="1">IFERROR(+'Annual- FS '!I77/'Annual- FS '!I90,"")</f>
        <v>585.86662421000096</v>
      </c>
      <c r="H27" s="193">
        <f ca="1">IFERROR(+'Annual- FS '!J77/'Annual- FS '!J90,"")</f>
        <v>671.95953356934524</v>
      </c>
      <c r="I27" s="193">
        <f ca="1">IFERROR(+'Annual- FS '!K77/'Annual- FS '!K90,"")</f>
        <v>757.01083339117645</v>
      </c>
      <c r="J27" s="193">
        <f ca="1">IFERROR(+'Annual- FS '!L77/'Annual- FS '!L90,"")</f>
        <v>839.64606389726384</v>
      </c>
      <c r="K27" s="193">
        <f ca="1">IFERROR(+'Annual- FS '!M77/'Annual- FS '!M90,"")</f>
        <v>398.11334978828307</v>
      </c>
      <c r="L27" s="11"/>
      <c r="M27" s="11"/>
      <c r="N27" s="11"/>
      <c r="O27" s="11"/>
      <c r="P27" s="11"/>
      <c r="Q27" s="11"/>
      <c r="R27" s="11"/>
      <c r="S27" s="11"/>
      <c r="T27" s="11"/>
      <c r="U27" s="11"/>
    </row>
    <row r="28" spans="1:21" ht="12.75" customHeight="1" x14ac:dyDescent="0.15">
      <c r="A28" s="152" t="s">
        <v>227</v>
      </c>
      <c r="B28" s="193">
        <f ca="1">IFERROR(+('Annual- FS '!D77-'Annual- FS '!D75)/'Annual- FS '!D90,"")</f>
        <v>108.22788145980964</v>
      </c>
      <c r="C28" s="193">
        <f ca="1">IFERROR(+('Annual- FS '!E77-'Annual- FS '!E75)/'Annual- FS '!E90,"")</f>
        <v>209.34054048503475</v>
      </c>
      <c r="D28" s="193">
        <f ca="1">IFERROR(+('Annual- FS '!F77-'Annual- FS '!F75)/'Annual- FS '!F90,"")</f>
        <v>307.58040988897807</v>
      </c>
      <c r="E28" s="193">
        <f ca="1">IFERROR(+('Annual- FS '!G77-'Annual- FS '!G75)/'Annual- FS '!G90,"")</f>
        <v>403.02897124993905</v>
      </c>
      <c r="F28" s="193">
        <f ca="1">IFERROR(+('Annual- FS '!H77-'Annual- FS '!H75)/'Annual- FS '!H90,"")</f>
        <v>495.76539870738821</v>
      </c>
      <c r="G28" s="193">
        <f ca="1">IFERROR(+('Annual- FS '!I77-'Annual- FS '!I75)/'Annual- FS '!I90,"")</f>
        <v>585.86662421000096</v>
      </c>
      <c r="H28" s="193">
        <f ca="1">IFERROR(+('Annual- FS '!J77-'Annual- FS '!J75)/'Annual- FS '!J90,"")</f>
        <v>671.95953356934524</v>
      </c>
      <c r="I28" s="193">
        <f ca="1">IFERROR(+('Annual- FS '!K77-'Annual- FS '!K75)/'Annual- FS '!K90,"")</f>
        <v>757.01083339117645</v>
      </c>
      <c r="J28" s="193">
        <f ca="1">IFERROR(+('Annual- FS '!L77-'Annual- FS '!L75)/'Annual- FS '!L90,"")</f>
        <v>839.64606389726384</v>
      </c>
      <c r="K28" s="193">
        <f ca="1">IFERROR(+('Annual- FS '!M77-'Annual- FS '!M75)/'Annual- FS '!M90,"")</f>
        <v>397.28879774520294</v>
      </c>
      <c r="L28" s="11"/>
      <c r="M28" s="11"/>
      <c r="N28" s="11"/>
      <c r="O28" s="11"/>
      <c r="P28" s="11"/>
      <c r="Q28" s="11"/>
      <c r="R28" s="11"/>
      <c r="S28" s="11"/>
      <c r="T28" s="11"/>
      <c r="U28" s="11"/>
    </row>
    <row r="29" spans="1:21" ht="12.75" customHeight="1" x14ac:dyDescent="0.15">
      <c r="A29" s="152" t="s">
        <v>228</v>
      </c>
      <c r="B29" s="193">
        <f ca="1">+('Annual- FS '!D88+'Annual- FS '!D93)/'Annual- FS '!D84</f>
        <v>0</v>
      </c>
      <c r="C29" s="193">
        <f ca="1">+('Annual- FS '!E88+'Annual- FS '!E93)/'Annual- FS '!E84</f>
        <v>0</v>
      </c>
      <c r="D29" s="193">
        <f ca="1">+('Annual- FS '!F88+'Annual- FS '!F93)/'Annual- FS '!F84</f>
        <v>0</v>
      </c>
      <c r="E29" s="193">
        <f ca="1">+('Annual- FS '!G88+'Annual- FS '!G93)/'Annual- FS '!G84</f>
        <v>0</v>
      </c>
      <c r="F29" s="193">
        <f ca="1">+('Annual- FS '!H88+'Annual- FS '!H93)/'Annual- FS '!H84</f>
        <v>0</v>
      </c>
      <c r="G29" s="193">
        <f ca="1">+('Annual- FS '!I88+'Annual- FS '!I93)/'Annual- FS '!I84</f>
        <v>0</v>
      </c>
      <c r="H29" s="193">
        <f ca="1">+('Annual- FS '!J88+'Annual- FS '!J93)/'Annual- FS '!J84</f>
        <v>0</v>
      </c>
      <c r="I29" s="193">
        <f ca="1">+('Annual- FS '!K88+'Annual- FS '!K93)/'Annual- FS '!K84</f>
        <v>0</v>
      </c>
      <c r="J29" s="193">
        <f ca="1">+('Annual- FS '!L88+'Annual- FS '!L93)/'Annual- FS '!L84</f>
        <v>0</v>
      </c>
      <c r="K29" s="193">
        <f ca="1">+('Annual- FS '!M88+'Annual- FS '!M93)/'Annual- FS '!M84</f>
        <v>0</v>
      </c>
      <c r="L29" s="11"/>
      <c r="M29" s="11"/>
      <c r="N29" s="11"/>
      <c r="O29" s="11"/>
      <c r="P29" s="11"/>
      <c r="Q29" s="11"/>
      <c r="R29" s="11"/>
      <c r="S29" s="11"/>
      <c r="T29" s="11"/>
      <c r="U29" s="11"/>
    </row>
    <row r="30" spans="1:21" ht="12.75" customHeight="1" x14ac:dyDescent="0.15">
      <c r="A30" s="152" t="s">
        <v>229</v>
      </c>
      <c r="B30" s="192">
        <f ca="1">'Annual- FS '!D63/'Annual- FS '!D99</f>
        <v>0.13038547189744276</v>
      </c>
      <c r="C30" s="192">
        <f ca="1">'Annual- FS '!E63/'Annual- FS '!E99</f>
        <v>0.12885433304977914</v>
      </c>
      <c r="D30" s="192">
        <f ca="1">'Annual- FS '!F63/'Annual- FS '!F99</f>
        <v>0.12039539811761385</v>
      </c>
      <c r="E30" s="192">
        <f ca="1">'Annual- FS '!G63/'Annual- FS '!G99</f>
        <v>0.11318816187634058</v>
      </c>
      <c r="F30" s="192">
        <f ca="1">'Annual- FS '!H63/'Annual- FS '!H99</f>
        <v>0.10697459740514198</v>
      </c>
      <c r="G30" s="192">
        <f ca="1">'Annual- FS '!I63/'Annual- FS '!I99</f>
        <v>0.10156306289741379</v>
      </c>
      <c r="H30" s="192">
        <f ca="1">'Annual- FS '!J63/'Annual- FS '!J99</f>
        <v>9.6787764988024091E-2</v>
      </c>
      <c r="I30" s="192">
        <f ca="1">'Annual- FS '!K63/'Annual- FS '!K99</f>
        <v>9.2765471663312074E-2</v>
      </c>
      <c r="J30" s="192">
        <f ca="1">'Annual- FS '!L63/'Annual- FS '!L99</f>
        <v>8.8988374116779637E-2</v>
      </c>
      <c r="K30" s="192">
        <f ca="1">'Annual- FS '!M63/'Annual- FS '!M99</f>
        <v>8.5601431219693311E-2</v>
      </c>
      <c r="L30" s="11"/>
      <c r="M30" s="11"/>
      <c r="N30" s="11"/>
      <c r="O30" s="11"/>
      <c r="P30" s="11"/>
      <c r="Q30" s="11"/>
      <c r="R30" s="11"/>
      <c r="S30" s="11"/>
      <c r="T30" s="11"/>
      <c r="U30" s="11"/>
    </row>
    <row r="31" spans="1:21" ht="12.75" customHeight="1" x14ac:dyDescent="0.15">
      <c r="A31" s="152" t="s">
        <v>230</v>
      </c>
      <c r="B31" s="192">
        <f ca="1">+'Annual- FS '!D63/'Annual- FS '!D84</f>
        <v>0.13020844911022356</v>
      </c>
      <c r="C31" s="192">
        <f ca="1">+'Annual- FS '!E63/'Annual- FS '!E84</f>
        <v>0.12869301234178648</v>
      </c>
      <c r="D31" s="192">
        <f ca="1">+'Annual- FS '!F63/'Annual- FS '!F84</f>
        <v>0.12025535907056513</v>
      </c>
      <c r="E31" s="192">
        <f ca="1">+'Annual- FS '!G63/'Annual- FS '!G84</f>
        <v>0.11306506562271608</v>
      </c>
      <c r="F31" s="192">
        <f ca="1">+'Annual- FS '!H63/'Annual- FS '!H84</f>
        <v>0.1068652290196184</v>
      </c>
      <c r="G31" s="192">
        <f ca="1">+'Annual- FS '!I63/'Annual- FS '!I84</f>
        <v>0.10146498710206266</v>
      </c>
      <c r="H31" s="192">
        <f ca="1">+'Annual- FS '!J63/'Annual- FS '!J84</f>
        <v>9.6699118712512813E-2</v>
      </c>
      <c r="I31" s="192">
        <f ca="1">+'Annual- FS '!K63/'Annual- FS '!K84</f>
        <v>9.2684608619932843E-2</v>
      </c>
      <c r="J31" s="192">
        <f ca="1">+'Annual- FS '!L63/'Annual- FS '!L84</f>
        <v>8.8914305578616848E-2</v>
      </c>
      <c r="K31" s="192">
        <f ca="1">+'Annual- FS '!M63/'Annual- FS '!M84</f>
        <v>8.5443707615062259E-2</v>
      </c>
      <c r="L31" s="11"/>
      <c r="M31" s="11"/>
      <c r="N31" s="11"/>
      <c r="O31" s="11"/>
      <c r="P31" s="11"/>
      <c r="Q31" s="11"/>
      <c r="R31" s="11"/>
      <c r="S31" s="11"/>
      <c r="T31" s="11"/>
      <c r="U31" s="11"/>
    </row>
    <row r="32" spans="1:21" ht="12.75" customHeight="1" x14ac:dyDescent="0.15">
      <c r="A32" s="191"/>
      <c r="B32" s="191"/>
      <c r="C32" s="191"/>
      <c r="D32" s="191"/>
      <c r="E32" s="191"/>
      <c r="F32" s="191"/>
      <c r="G32" s="191"/>
      <c r="H32" s="191"/>
      <c r="I32" s="191"/>
      <c r="J32" s="191"/>
      <c r="K32" s="191"/>
      <c r="L32" s="11"/>
      <c r="M32" s="11"/>
      <c r="N32" s="11"/>
      <c r="O32" s="11"/>
      <c r="P32" s="11"/>
      <c r="Q32" s="11"/>
      <c r="R32" s="11"/>
      <c r="S32" s="11"/>
      <c r="T32" s="11"/>
      <c r="U32" s="11"/>
    </row>
    <row r="33" spans="1:21" ht="12.75" customHeight="1" x14ac:dyDescent="0.15">
      <c r="A33" s="789" t="s">
        <v>329</v>
      </c>
      <c r="B33" s="790">
        <f t="shared" ref="B33:K33" si="9">+B$20</f>
        <v>2025</v>
      </c>
      <c r="C33" s="790">
        <f t="shared" si="9"/>
        <v>2026</v>
      </c>
      <c r="D33" s="790">
        <f t="shared" si="9"/>
        <v>2027</v>
      </c>
      <c r="E33" s="790">
        <f t="shared" si="9"/>
        <v>2028</v>
      </c>
      <c r="F33" s="790">
        <f t="shared" si="9"/>
        <v>2029</v>
      </c>
      <c r="G33" s="790">
        <f t="shared" si="9"/>
        <v>2030</v>
      </c>
      <c r="H33" s="790">
        <f t="shared" si="9"/>
        <v>2031</v>
      </c>
      <c r="I33" s="790">
        <f t="shared" si="9"/>
        <v>2032</v>
      </c>
      <c r="J33" s="790">
        <f t="shared" si="9"/>
        <v>2033</v>
      </c>
      <c r="K33" s="790">
        <f t="shared" si="9"/>
        <v>2034</v>
      </c>
      <c r="L33" s="11"/>
      <c r="M33" s="11"/>
      <c r="N33" s="11"/>
      <c r="O33" s="11"/>
      <c r="P33" s="11"/>
      <c r="Q33" s="11"/>
      <c r="R33" s="11"/>
      <c r="S33" s="11"/>
      <c r="T33" s="11"/>
      <c r="U33" s="11"/>
    </row>
    <row r="34" spans="1:21" ht="12.75" customHeight="1" x14ac:dyDescent="0.15">
      <c r="A34" s="152" t="s">
        <v>232</v>
      </c>
      <c r="B34" s="192">
        <f ca="1">+'Annual- FS '!D65/'Annual- FS '!D17</f>
        <v>0.47649463537271103</v>
      </c>
      <c r="C34" s="192">
        <f ca="1">+'Annual- FS '!E65/'Annual- FS '!E17</f>
        <v>0.46766761865830214</v>
      </c>
      <c r="D34" s="192">
        <f ca="1">+'Annual- FS '!F65/'Annual- FS '!F17</f>
        <v>0.47036890686173499</v>
      </c>
      <c r="E34" s="192">
        <f ca="1">+'Annual- FS '!G65/'Annual- FS '!G17</f>
        <v>0.47299661912188384</v>
      </c>
      <c r="F34" s="192">
        <f ca="1">+'Annual- FS '!H65/'Annual- FS '!H17</f>
        <v>0.47555275945276798</v>
      </c>
      <c r="G34" s="192">
        <f ca="1">+'Annual- FS '!I65/'Annual- FS '!I17</f>
        <v>0.47803927728436713</v>
      </c>
      <c r="H34" s="192">
        <f ca="1">+'Annual- FS '!J65/'Annual- FS '!J17</f>
        <v>0.48034791476044592</v>
      </c>
      <c r="I34" s="192">
        <f ca="1">+'Annual- FS '!K65/'Annual- FS '!K17</f>
        <v>0.48374592617238316</v>
      </c>
      <c r="J34" s="192">
        <f ca="1">+'Annual- FS '!L65/'Annual- FS '!L17</f>
        <v>0.48600928382095787</v>
      </c>
      <c r="K34" s="192">
        <f ca="1">+'Annual- FS '!M65/'Annual- FS '!M17</f>
        <v>0.48821099359583603</v>
      </c>
      <c r="L34" s="11"/>
      <c r="M34" s="11"/>
      <c r="N34" s="11"/>
      <c r="O34" s="11"/>
      <c r="P34" s="11"/>
      <c r="Q34" s="11"/>
      <c r="R34" s="11"/>
      <c r="S34" s="11"/>
      <c r="T34" s="11"/>
      <c r="U34" s="11"/>
    </row>
    <row r="35" spans="1:21" ht="12.75" customHeight="1" x14ac:dyDescent="0.15">
      <c r="A35" s="152" t="s">
        <v>233</v>
      </c>
      <c r="B35" s="192">
        <f ca="1">+'Annual- FS '!D65/'Annual- FS '!D99</f>
        <v>0.1043083775179542</v>
      </c>
      <c r="C35" s="192">
        <f ca="1">+'Annual- FS '!E65/'Annual- FS '!E99</f>
        <v>0.10308346643982332</v>
      </c>
      <c r="D35" s="192">
        <f ca="1">+'Annual- FS '!F65/'Annual- FS '!F99</f>
        <v>9.6316318494091085E-2</v>
      </c>
      <c r="E35" s="192">
        <f ca="1">+'Annual- FS '!G65/'Annual- FS '!G99</f>
        <v>9.0550529501072466E-2</v>
      </c>
      <c r="F35" s="192">
        <f ca="1">+'Annual- FS '!H65/'Annual- FS '!H99</f>
        <v>8.5579677924113598E-2</v>
      </c>
      <c r="G35" s="192">
        <f ca="1">+'Annual- FS '!I65/'Annual- FS '!I99</f>
        <v>8.1250450317931031E-2</v>
      </c>
      <c r="H35" s="192">
        <f ca="1">+'Annual- FS '!J65/'Annual- FS '!J99</f>
        <v>7.7430211990419273E-2</v>
      </c>
      <c r="I35" s="192">
        <f ca="1">+'Annual- FS '!K65/'Annual- FS '!K99</f>
        <v>7.4212377330649643E-2</v>
      </c>
      <c r="J35" s="192">
        <f ca="1">+'Annual- FS '!L65/'Annual- FS '!L99</f>
        <v>7.1190699293423698E-2</v>
      </c>
      <c r="K35" s="192">
        <f ca="1">+'Annual- FS '!M65/'Annual- FS '!M99</f>
        <v>6.8481144975754651E-2</v>
      </c>
      <c r="L35" s="11"/>
      <c r="M35" s="11"/>
      <c r="N35" s="11"/>
      <c r="O35" s="11"/>
      <c r="P35" s="11"/>
      <c r="Q35" s="11"/>
      <c r="R35" s="11"/>
      <c r="S35" s="11"/>
      <c r="T35" s="11"/>
      <c r="U35" s="11"/>
    </row>
    <row r="36" spans="1:21" ht="12.75" customHeight="1" x14ac:dyDescent="0.15">
      <c r="A36" s="191"/>
      <c r="B36" s="191"/>
      <c r="C36" s="191"/>
      <c r="D36" s="191"/>
      <c r="E36" s="191"/>
      <c r="F36" s="191"/>
      <c r="G36" s="191"/>
      <c r="H36" s="191"/>
      <c r="I36" s="191"/>
      <c r="J36" s="191"/>
      <c r="K36" s="191"/>
      <c r="L36" s="11"/>
      <c r="M36" s="11"/>
      <c r="N36" s="11"/>
      <c r="O36" s="11"/>
      <c r="P36" s="11"/>
      <c r="Q36" s="11"/>
      <c r="R36" s="11"/>
      <c r="S36" s="11"/>
      <c r="T36" s="11"/>
      <c r="U36" s="11"/>
    </row>
    <row r="37" spans="1:21" ht="12.75" customHeight="1" x14ac:dyDescent="0.15">
      <c r="A37" s="789" t="s">
        <v>234</v>
      </c>
      <c r="B37" s="790">
        <f t="shared" ref="B37:K37" si="10">+B$20</f>
        <v>2025</v>
      </c>
      <c r="C37" s="790">
        <f t="shared" si="10"/>
        <v>2026</v>
      </c>
      <c r="D37" s="790">
        <f t="shared" si="10"/>
        <v>2027</v>
      </c>
      <c r="E37" s="790">
        <f t="shared" si="10"/>
        <v>2028</v>
      </c>
      <c r="F37" s="790">
        <f t="shared" si="10"/>
        <v>2029</v>
      </c>
      <c r="G37" s="790">
        <f t="shared" si="10"/>
        <v>2030</v>
      </c>
      <c r="H37" s="790">
        <f t="shared" si="10"/>
        <v>2031</v>
      </c>
      <c r="I37" s="790">
        <f t="shared" si="10"/>
        <v>2032</v>
      </c>
      <c r="J37" s="790">
        <f t="shared" si="10"/>
        <v>2033</v>
      </c>
      <c r="K37" s="790">
        <f t="shared" si="10"/>
        <v>2034</v>
      </c>
      <c r="L37" s="11"/>
      <c r="M37" s="11"/>
      <c r="N37" s="11"/>
      <c r="O37" s="11"/>
      <c r="P37" s="11"/>
      <c r="Q37" s="11"/>
      <c r="R37" s="11"/>
      <c r="S37" s="11"/>
      <c r="T37" s="11"/>
      <c r="U37" s="11"/>
    </row>
    <row r="38" spans="1:21" ht="12.75" customHeight="1" x14ac:dyDescent="0.15">
      <c r="A38" s="152" t="s">
        <v>235</v>
      </c>
      <c r="B38" s="194">
        <f ca="1">+-365*(('Annual- FS '!D75))/('Annual- FS '!D26)</f>
        <v>0</v>
      </c>
      <c r="C38" s="194">
        <f ca="1">+-365*((AVERAGE('Annual- FS '!E75,'Annual- FS '!EC75)))/('Annual- FS '!E26)</f>
        <v>0</v>
      </c>
      <c r="D38" s="194">
        <f ca="1">+-365*((AVERAGE('Annual- FS '!F75,'Annual- FS '!ED75)))/('Annual- FS '!F26)</f>
        <v>0</v>
      </c>
      <c r="E38" s="194">
        <f ca="1">+-365*((AVERAGE('Annual- FS '!G75,'Annual- FS '!EE75)))/('Annual- FS '!G26)</f>
        <v>0</v>
      </c>
      <c r="F38" s="194">
        <f ca="1">+-365*((AVERAGE('Annual- FS '!H75,'Annual- FS '!EF75)))/('Annual- FS '!H26)</f>
        <v>0</v>
      </c>
      <c r="G38" s="194">
        <f ca="1">+-365*((AVERAGE('Annual- FS '!I75,'Annual- FS '!EG75)))/('Annual- FS '!I26)</f>
        <v>0</v>
      </c>
      <c r="H38" s="194">
        <f ca="1">+-365*((AVERAGE('Annual- FS '!J75,'Annual- FS '!EH75)))/('Annual- FS '!J26)</f>
        <v>0</v>
      </c>
      <c r="I38" s="194">
        <f ca="1">+-365*((AVERAGE('Annual- FS '!K75,'Annual- FS '!EI75)))/('Annual- FS '!K26)</f>
        <v>0</v>
      </c>
      <c r="J38" s="194">
        <f ca="1">+-365*((AVERAGE('Annual- FS '!L75,'Annual- FS '!EJ75)))/('Annual- FS '!L26)</f>
        <v>0</v>
      </c>
      <c r="K38" s="194">
        <f ca="1">+-365*((AVERAGE('Annual- FS '!M75,'Annual- FS '!EK75)))/('Annual- FS '!M26)</f>
        <v>20.108341005495625</v>
      </c>
      <c r="L38" s="11"/>
      <c r="M38" s="11"/>
      <c r="N38" s="11"/>
      <c r="O38" s="11"/>
      <c r="P38" s="11"/>
      <c r="Q38" s="11"/>
      <c r="R38" s="11"/>
      <c r="S38" s="11"/>
      <c r="T38" s="11"/>
      <c r="U38" s="11"/>
    </row>
    <row r="39" spans="1:21" ht="12.75" customHeight="1" x14ac:dyDescent="0.15">
      <c r="A39" s="152" t="s">
        <v>236</v>
      </c>
      <c r="B39" s="194">
        <f ca="1">365*(('Annual- FS '!D74))/('Annual- FS '!D17)</f>
        <v>-1.4501561767687381E-14</v>
      </c>
      <c r="C39" s="194">
        <f ca="1">365*((AVERAGE('Annual- FS '!E74,'Annual- FS '!EC74)))/('Annual- FS '!E17)</f>
        <v>-2.9710099291014936E-14</v>
      </c>
      <c r="D39" s="194">
        <f ca="1">365*((AVERAGE('Annual- FS '!F74,'Annual- FS '!ED74)))/('Annual- FS '!F17)</f>
        <v>-6.9110787557343267E-14</v>
      </c>
      <c r="E39" s="194">
        <f ca="1">365*((AVERAGE('Annual- FS '!G74,'Annual- FS '!EE74)))/('Annual- FS '!G17)</f>
        <v>-9.4119749591712734E-14</v>
      </c>
      <c r="F39" s="194">
        <f ca="1">365*((AVERAGE('Annual- FS '!H74,'Annual- FS '!EF74)))/('Annual- FS '!H17)</f>
        <v>-1.0820275421756875E-13</v>
      </c>
      <c r="G39" s="194">
        <f ca="1">365*((AVERAGE('Annual- FS '!I74,'Annual- FS '!EG74)))/('Annual- FS '!I17)</f>
        <v>-1.260753860019991E-13</v>
      </c>
      <c r="H39" s="194">
        <f ca="1">365*((AVERAGE('Annual- FS '!J74,'Annual- FS '!EH74)))/('Annual- FS '!J17)</f>
        <v>-1.4514444003014586E-13</v>
      </c>
      <c r="I39" s="194">
        <f ca="1">365*((AVERAGE('Annual- FS '!K74,'Annual- FS '!EI74)))/('Annual- FS '!K17)</f>
        <v>-1.4885262151313508E-13</v>
      </c>
      <c r="J39" s="194">
        <f ca="1">365*((AVERAGE('Annual- FS '!L74,'Annual- FS '!EJ74)))/('Annual- FS '!L17)</f>
        <v>-1.6609213318300171E-13</v>
      </c>
      <c r="K39" s="194">
        <f ca="1">365*((AVERAGE('Annual- FS '!M74,'Annual- FS '!EK74)))/('Annual- FS '!M17)</f>
        <v>-1.8746056636064151E-13</v>
      </c>
      <c r="L39" s="11"/>
      <c r="M39" s="11"/>
      <c r="N39" s="11"/>
      <c r="O39" s="11"/>
      <c r="P39" s="11"/>
      <c r="Q39" s="11"/>
      <c r="R39" s="11"/>
      <c r="S39" s="11"/>
      <c r="T39" s="11"/>
      <c r="U39" s="11"/>
    </row>
    <row r="40" spans="1:21" ht="12.75" customHeight="1" x14ac:dyDescent="0.15">
      <c r="A40" s="152" t="s">
        <v>237</v>
      </c>
      <c r="B40" s="194">
        <f ca="1">+-(('Annual- FS '!D87))/(SUM('Annual- FS '!D43:D53))*365</f>
        <v>84.960517982849751</v>
      </c>
      <c r="C40" s="194">
        <f ca="1">+-((AVERAGE('Annual- FS '!E87,'Annual- FS '!D87)))/(SUM('Annual- FS '!E43:E53))*365</f>
        <v>63.06905987106898</v>
      </c>
      <c r="D40" s="194">
        <f ca="1">+-((AVERAGE('Annual- FS '!F87,'Annual- FS '!E87)))/(SUM('Annual- FS '!F43:F53))*365</f>
        <v>63.069059871068895</v>
      </c>
      <c r="E40" s="194">
        <f ca="1">+-((AVERAGE('Annual- FS '!G87,'Annual- FS '!F87)))/(SUM('Annual- FS '!G43:G53))*365</f>
        <v>63.069059871068809</v>
      </c>
      <c r="F40" s="194">
        <f ca="1">+-((AVERAGE('Annual- FS '!H87,'Annual- FS '!G87)))/(SUM('Annual- FS '!H43:H53))*365</f>
        <v>63.069059871068788</v>
      </c>
      <c r="G40" s="194">
        <f ca="1">+-((AVERAGE('Annual- FS '!I87,'Annual- FS '!H87)))/(SUM('Annual- FS '!I43:I53))*365</f>
        <v>63.069059871068788</v>
      </c>
      <c r="H40" s="194">
        <f ca="1">+-((AVERAGE('Annual- FS '!J87,'Annual- FS '!I87)))/(SUM('Annual- FS '!J43:J53))*365</f>
        <v>63.069059871068738</v>
      </c>
      <c r="I40" s="194">
        <f ca="1">+-((AVERAGE('Annual- FS '!K87,'Annual- FS '!J87)))/(SUM('Annual- FS '!K43:K53))*365</f>
        <v>63.069059871068703</v>
      </c>
      <c r="J40" s="194">
        <f ca="1">+-((AVERAGE('Annual- FS '!L87,'Annual- FS '!K87)))/(SUM('Annual- FS '!L43:L53))*365</f>
        <v>63.069059871068667</v>
      </c>
      <c r="K40" s="194">
        <f ca="1">+-((AVERAGE('Annual- FS '!M87,'Annual- FS '!L87)))/(SUM('Annual- FS '!M43:M53))*365</f>
        <v>105.07861490856531</v>
      </c>
      <c r="L40" s="11"/>
      <c r="M40" s="11"/>
      <c r="N40" s="11"/>
      <c r="O40" s="11"/>
      <c r="P40" s="11"/>
      <c r="Q40" s="11"/>
      <c r="R40" s="11"/>
      <c r="S40" s="11"/>
      <c r="T40" s="11"/>
      <c r="U40" s="11"/>
    </row>
    <row r="41" spans="1:21" ht="12.75" customHeight="1" x14ac:dyDescent="0.15">
      <c r="A41" s="152" t="s">
        <v>238</v>
      </c>
      <c r="B41" s="194">
        <f ca="1">+'Annual- FS '!D17/AVERAGE('Annual- FS '!C100,'Annual- FS '!D100)</f>
        <v>0.21861056044566016</v>
      </c>
      <c r="C41" s="194">
        <f ca="1">+'Annual- FS '!E17/AVERAGE('Annual- FS '!D100,'Annual- FS '!E100)</f>
        <v>0.23209601696581081</v>
      </c>
      <c r="D41" s="194">
        <f ca="1">+'Annual- FS '!F17/AVERAGE('Annual- FS '!E100,'Annual- FS '!F100)</f>
        <v>0.21486847390995603</v>
      </c>
      <c r="E41" s="194">
        <f ca="1">+'Annual- FS '!G17/AVERAGE('Annual- FS '!F100,'Annual- FS '!G100)</f>
        <v>0.20029336115491547</v>
      </c>
      <c r="F41" s="194">
        <f ca="1">+'Annual- FS '!H17/AVERAGE('Annual- FS '!G100,'Annual- FS '!H100)</f>
        <v>0.18780487891981767</v>
      </c>
      <c r="G41" s="194">
        <f ca="1">+'Annual- FS '!I17/AVERAGE('Annual- FS '!H100,'Annual- FS '!I100)</f>
        <v>0.17698746528924661</v>
      </c>
      <c r="H41" s="194">
        <f ca="1">+'Annual- FS '!J17/AVERAGE('Annual- FS '!I100,'Annual- FS '!J100)</f>
        <v>0.16753057970993676</v>
      </c>
      <c r="I41" s="194">
        <f ca="1">+'Annual- FS '!K17/AVERAGE('Annual- FS '!J100,'Annual- FS '!K100)</f>
        <v>0.15918152352129136</v>
      </c>
      <c r="J41" s="194">
        <f ca="1">+'Annual- FS '!L17/AVERAGE('Annual- FS '!K100,'Annual- FS '!L100)</f>
        <v>0.15175727846415638</v>
      </c>
      <c r="K41" s="194">
        <f ca="1">+'Annual- FS '!M17/AVERAGE('Annual- FS '!L100,'Annual- FS '!M100)</f>
        <v>0.14504587184402015</v>
      </c>
      <c r="L41" s="11"/>
      <c r="M41" s="11"/>
      <c r="N41" s="11"/>
      <c r="O41" s="11"/>
      <c r="P41" s="11"/>
      <c r="Q41" s="11"/>
      <c r="R41" s="11"/>
      <c r="S41" s="11"/>
      <c r="T41" s="11"/>
      <c r="U41" s="11"/>
    </row>
    <row r="42" spans="1:21" ht="12.75" customHeight="1" x14ac:dyDescent="0.15">
      <c r="A42" s="191"/>
      <c r="B42" s="191"/>
      <c r="C42" s="191"/>
      <c r="D42" s="191"/>
      <c r="E42" s="191"/>
      <c r="F42" s="191"/>
      <c r="G42" s="191"/>
      <c r="H42" s="191"/>
      <c r="I42" s="191"/>
      <c r="J42" s="191"/>
      <c r="K42" s="191"/>
      <c r="L42" s="11"/>
      <c r="M42" s="11"/>
      <c r="N42" s="11"/>
      <c r="O42" s="11"/>
      <c r="P42" s="11"/>
      <c r="Q42" s="11"/>
      <c r="R42" s="11"/>
      <c r="S42" s="11"/>
      <c r="T42" s="11"/>
      <c r="U42" s="11"/>
    </row>
    <row r="43" spans="1:21" ht="12.75" customHeight="1" x14ac:dyDescent="0.15">
      <c r="A43" s="789" t="s">
        <v>239</v>
      </c>
      <c r="B43" s="790">
        <f t="shared" ref="B43:K43" si="11">+B$20</f>
        <v>2025</v>
      </c>
      <c r="C43" s="790">
        <f t="shared" si="11"/>
        <v>2026</v>
      </c>
      <c r="D43" s="790">
        <f t="shared" si="11"/>
        <v>2027</v>
      </c>
      <c r="E43" s="790">
        <f t="shared" si="11"/>
        <v>2028</v>
      </c>
      <c r="F43" s="790">
        <f t="shared" si="11"/>
        <v>2029</v>
      </c>
      <c r="G43" s="790">
        <f t="shared" si="11"/>
        <v>2030</v>
      </c>
      <c r="H43" s="790">
        <f t="shared" si="11"/>
        <v>2031</v>
      </c>
      <c r="I43" s="790">
        <f t="shared" si="11"/>
        <v>2032</v>
      </c>
      <c r="J43" s="790">
        <f t="shared" si="11"/>
        <v>2033</v>
      </c>
      <c r="K43" s="790">
        <f t="shared" si="11"/>
        <v>2034</v>
      </c>
      <c r="L43" s="11"/>
      <c r="M43" s="11"/>
      <c r="N43" s="11"/>
      <c r="O43" s="11"/>
      <c r="P43" s="11"/>
      <c r="Q43" s="11"/>
      <c r="R43" s="11"/>
      <c r="S43" s="11"/>
      <c r="T43" s="11"/>
      <c r="U43" s="11"/>
    </row>
    <row r="44" spans="1:21" ht="12.75" customHeight="1" x14ac:dyDescent="0.15">
      <c r="A44" s="152" t="s">
        <v>240</v>
      </c>
      <c r="B44" s="193">
        <f ca="1">+('Annual- FS '!D88+'Annual- FS '!D93)/'Annual- FS '!D99</f>
        <v>0</v>
      </c>
      <c r="C44" s="193">
        <f ca="1">+('Annual- FS '!E88+'Annual- FS '!E93)/'Annual- FS '!E99</f>
        <v>0</v>
      </c>
      <c r="D44" s="193">
        <f ca="1">+('Annual- FS '!F88+'Annual- FS '!F93)/'Annual- FS '!F99</f>
        <v>0</v>
      </c>
      <c r="E44" s="193">
        <f ca="1">+('Annual- FS '!G88+'Annual- FS '!G93)/'Annual- FS '!G99</f>
        <v>0</v>
      </c>
      <c r="F44" s="193">
        <f ca="1">+('Annual- FS '!H88+'Annual- FS '!H93)/'Annual- FS '!H99</f>
        <v>0</v>
      </c>
      <c r="G44" s="193">
        <f ca="1">+('Annual- FS '!I88+'Annual- FS '!I93)/'Annual- FS '!I99</f>
        <v>0</v>
      </c>
      <c r="H44" s="193">
        <f ca="1">+('Annual- FS '!J88+'Annual- FS '!J93)/'Annual- FS '!J99</f>
        <v>0</v>
      </c>
      <c r="I44" s="193">
        <f ca="1">+('Annual- FS '!K88+'Annual- FS '!K93)/'Annual- FS '!K99</f>
        <v>0</v>
      </c>
      <c r="J44" s="193">
        <f ca="1">+('Annual- FS '!L88+'Annual- FS '!L93)/'Annual- FS '!L99</f>
        <v>0</v>
      </c>
      <c r="K44" s="193">
        <f ca="1">+('Annual- FS '!M88+'Annual- FS '!M93)/'Annual- FS '!M99</f>
        <v>0</v>
      </c>
      <c r="L44" s="11"/>
      <c r="M44" s="11"/>
      <c r="N44" s="11"/>
      <c r="O44" s="11"/>
      <c r="P44" s="11"/>
      <c r="Q44" s="11"/>
      <c r="R44" s="11"/>
      <c r="S44" s="11"/>
      <c r="T44" s="11"/>
      <c r="U44" s="11"/>
    </row>
    <row r="45" spans="1:21" ht="12.75" customHeight="1" x14ac:dyDescent="0.15">
      <c r="A45" s="152" t="s">
        <v>241</v>
      </c>
      <c r="B45" s="193">
        <f ca="1">IFERROR(+'Annual- FS '!D90/('Annual- FS '!D90+'Annual- FS '!D95),"")</f>
        <v>1</v>
      </c>
      <c r="C45" s="193">
        <f ca="1">IFERROR(+'Annual- FS '!E90/('Annual- FS '!E90+'Annual- FS '!E95),"")</f>
        <v>1</v>
      </c>
      <c r="D45" s="193">
        <f ca="1">IFERROR(+'Annual- FS '!F90/('Annual- FS '!F90+'Annual- FS '!F95),"")</f>
        <v>1</v>
      </c>
      <c r="E45" s="193">
        <f ca="1">IFERROR(+'Annual- FS '!G90/('Annual- FS '!G90+'Annual- FS '!G95),"")</f>
        <v>1</v>
      </c>
      <c r="F45" s="193">
        <f ca="1">IFERROR(+'Annual- FS '!H90/('Annual- FS '!H90+'Annual- FS '!H95),"")</f>
        <v>1</v>
      </c>
      <c r="G45" s="193">
        <f ca="1">IFERROR(+'Annual- FS '!I90/('Annual- FS '!I90+'Annual- FS '!I95),"")</f>
        <v>1</v>
      </c>
      <c r="H45" s="193">
        <f ca="1">IFERROR(+'Annual- FS '!J90/('Annual- FS '!J90+'Annual- FS '!J95),"")</f>
        <v>1</v>
      </c>
      <c r="I45" s="193">
        <f ca="1">IFERROR(+'Annual- FS '!K90/('Annual- FS '!K90+'Annual- FS '!K95),"")</f>
        <v>1</v>
      </c>
      <c r="J45" s="193">
        <f ca="1">IFERROR(+'Annual- FS '!L90/('Annual- FS '!L90+'Annual- FS '!L95),"")</f>
        <v>1</v>
      </c>
      <c r="K45" s="193">
        <f ca="1">IFERROR(+'Annual- FS '!M90/('Annual- FS '!M90+'Annual- FS '!M95),"")</f>
        <v>1</v>
      </c>
      <c r="L45" s="11"/>
      <c r="M45" s="11"/>
      <c r="N45" s="11"/>
      <c r="O45" s="11"/>
      <c r="P45" s="11"/>
      <c r="Q45" s="11"/>
      <c r="R45" s="11"/>
      <c r="S45" s="11"/>
      <c r="T45" s="11"/>
      <c r="U45" s="11"/>
    </row>
    <row r="46" spans="1:21" ht="23.25" customHeight="1" x14ac:dyDescent="0.15">
      <c r="A46" s="191"/>
      <c r="B46" s="191"/>
      <c r="C46" s="191"/>
      <c r="D46" s="191"/>
      <c r="E46" s="191"/>
      <c r="F46" s="191"/>
      <c r="G46" s="191"/>
      <c r="H46" s="191"/>
      <c r="I46" s="191"/>
      <c r="J46" s="191"/>
      <c r="K46" s="191"/>
      <c r="L46" s="11"/>
      <c r="M46" s="11"/>
      <c r="N46" s="11"/>
      <c r="O46" s="11"/>
      <c r="P46" s="11"/>
      <c r="Q46" s="11"/>
      <c r="R46" s="11"/>
      <c r="S46" s="11"/>
      <c r="T46" s="11"/>
      <c r="U46" s="11"/>
    </row>
    <row r="47" spans="1:21" ht="12.75" customHeight="1" x14ac:dyDescent="0.15">
      <c r="A47" s="789" t="s">
        <v>242</v>
      </c>
      <c r="B47" s="790">
        <f t="shared" ref="B47:K47" si="12">+B43</f>
        <v>2025</v>
      </c>
      <c r="C47" s="790">
        <f t="shared" si="12"/>
        <v>2026</v>
      </c>
      <c r="D47" s="790">
        <f t="shared" si="12"/>
        <v>2027</v>
      </c>
      <c r="E47" s="790">
        <f t="shared" si="12"/>
        <v>2028</v>
      </c>
      <c r="F47" s="790">
        <f t="shared" si="12"/>
        <v>2029</v>
      </c>
      <c r="G47" s="790">
        <f t="shared" si="12"/>
        <v>2030</v>
      </c>
      <c r="H47" s="790">
        <f t="shared" si="12"/>
        <v>2031</v>
      </c>
      <c r="I47" s="790">
        <f t="shared" si="12"/>
        <v>2032</v>
      </c>
      <c r="J47" s="790">
        <f t="shared" si="12"/>
        <v>2033</v>
      </c>
      <c r="K47" s="790">
        <f t="shared" si="12"/>
        <v>2034</v>
      </c>
      <c r="L47" s="11"/>
      <c r="M47" s="11"/>
      <c r="N47" s="11"/>
      <c r="O47" s="11"/>
      <c r="P47" s="11"/>
      <c r="Q47" s="11"/>
      <c r="R47" s="11"/>
      <c r="S47" s="11"/>
      <c r="T47" s="11"/>
      <c r="U47" s="11"/>
    </row>
    <row r="48" spans="1:21" ht="12.75" customHeight="1" x14ac:dyDescent="0.15">
      <c r="A48" s="152" t="s">
        <v>243</v>
      </c>
      <c r="B48" s="195">
        <f ca="1">+'Annual- FS '!D77-'Annual- FS '!D90</f>
        <v>1219564.5932717514</v>
      </c>
      <c r="C48" s="195">
        <f ca="1">+'Annual- FS '!E77-'Annual- FS '!E90</f>
        <v>2435925.3942648368</v>
      </c>
      <c r="D48" s="195">
        <f ca="1">+'Annual- FS '!F77-'Annual- FS '!F90</f>
        <v>3684917.0123523925</v>
      </c>
      <c r="E48" s="195">
        <f ca="1">+'Annual- FS '!G77-'Annual- FS '!G90</f>
        <v>4967453.1104130642</v>
      </c>
      <c r="F48" s="195">
        <f ca="1">+'Annual- FS '!H77-'Annual- FS '!H90</f>
        <v>6284472.9338860996</v>
      </c>
      <c r="G48" s="195">
        <f ca="1">+'Annual- FS '!I77-'Annual- FS '!I90</f>
        <v>7636942.0270830458</v>
      </c>
      <c r="H48" s="195">
        <f ca="1">+'Annual- FS '!J77-'Annual- FS '!J90</f>
        <v>9006417.9695561696</v>
      </c>
      <c r="I48" s="195">
        <f ca="1">+'Annual- FS '!K77-'Annual- FS '!K90</f>
        <v>10432223.990228064</v>
      </c>
      <c r="J48" s="195">
        <f ca="1">+'Annual- FS '!L77-'Annual- FS '!L90</f>
        <v>11896541.174145436</v>
      </c>
      <c r="K48" s="195">
        <f ca="1">+'Annual- FS '!M77-'Annual- FS '!M90</f>
        <v>13400447.833879158</v>
      </c>
      <c r="L48" s="11"/>
      <c r="M48" s="11"/>
      <c r="N48" s="11"/>
      <c r="O48" s="11"/>
      <c r="P48" s="11"/>
      <c r="Q48" s="11"/>
      <c r="R48" s="11"/>
      <c r="S48" s="11"/>
      <c r="T48" s="11"/>
      <c r="U48" s="11"/>
    </row>
    <row r="49" spans="1:21" ht="12.75" customHeight="1" x14ac:dyDescent="0.15">
      <c r="A49" s="152" t="s">
        <v>244</v>
      </c>
      <c r="B49" s="196" t="str">
        <f ca="1">IFERROR(-('Annual- FS '!D63)/'Annual- FS '!#REF!,"N/A")</f>
        <v>N/A</v>
      </c>
      <c r="C49" s="196" t="str">
        <f ca="1">IFERROR(-('Annual- FS '!E63)/'Annual- FS '!#REF!,"N/A")</f>
        <v>N/A</v>
      </c>
      <c r="D49" s="196" t="str">
        <f ca="1">IFERROR(-('Annual- FS '!F63)/'Annual- FS '!#REF!,"N/A")</f>
        <v>N/A</v>
      </c>
      <c r="E49" s="196" t="str">
        <f ca="1">IFERROR(-('Annual- FS '!G63)/'Annual- FS '!#REF!,"N/A")</f>
        <v>N/A</v>
      </c>
      <c r="F49" s="196" t="str">
        <f ca="1">IFERROR(-('Annual- FS '!H63)/'Annual- FS '!#REF!,"N/A")</f>
        <v>N/A</v>
      </c>
      <c r="G49" s="196" t="str">
        <f ca="1">IFERROR(-('Annual- FS '!I63)/'Annual- FS '!#REF!,"N/A")</f>
        <v>N/A</v>
      </c>
      <c r="H49" s="196" t="str">
        <f ca="1">IFERROR(-('Annual- FS '!J63)/'Annual- FS '!#REF!,"N/A")</f>
        <v>N/A</v>
      </c>
      <c r="I49" s="196" t="str">
        <f ca="1">IFERROR(-('Annual- FS '!K63)/'Annual- FS '!#REF!,"N/A")</f>
        <v>N/A</v>
      </c>
      <c r="J49" s="196" t="str">
        <f ca="1">IFERROR(-('Annual- FS '!L63)/'Annual- FS '!#REF!,"N/A")</f>
        <v>N/A</v>
      </c>
      <c r="K49" s="196" t="str">
        <f ca="1">IFERROR(-('Annual- FS '!M63)/'Annual- FS '!#REF!,"N/A")</f>
        <v>N/A</v>
      </c>
      <c r="L49" s="11"/>
      <c r="M49" s="11"/>
      <c r="N49" s="11"/>
      <c r="O49" s="11"/>
      <c r="P49" s="11"/>
      <c r="Q49" s="11"/>
      <c r="R49" s="11"/>
      <c r="S49" s="11"/>
      <c r="T49" s="11"/>
      <c r="U49" s="11"/>
    </row>
    <row r="50" spans="1:21" ht="23.25" customHeight="1" x14ac:dyDescent="0.15">
      <c r="A50" s="191"/>
      <c r="B50" s="191"/>
      <c r="C50" s="191"/>
      <c r="D50" s="191"/>
      <c r="E50" s="191"/>
      <c r="F50" s="191"/>
      <c r="G50" s="191"/>
      <c r="H50" s="191"/>
      <c r="I50" s="191"/>
      <c r="J50" s="191"/>
      <c r="K50" s="191"/>
      <c r="L50" s="11"/>
      <c r="M50" s="11"/>
      <c r="N50" s="11"/>
      <c r="O50" s="11"/>
      <c r="P50" s="11"/>
      <c r="Q50" s="11"/>
      <c r="R50" s="11"/>
      <c r="S50" s="11"/>
      <c r="T50" s="11"/>
      <c r="U50" s="11"/>
    </row>
    <row r="51" spans="1:21" ht="12.75" customHeight="1" x14ac:dyDescent="0.15">
      <c r="A51" s="789" t="s">
        <v>231</v>
      </c>
      <c r="B51" s="790">
        <f t="shared" ref="B51:K51" si="13">+B47</f>
        <v>2025</v>
      </c>
      <c r="C51" s="790">
        <f t="shared" si="13"/>
        <v>2026</v>
      </c>
      <c r="D51" s="790">
        <f t="shared" si="13"/>
        <v>2027</v>
      </c>
      <c r="E51" s="790">
        <f t="shared" si="13"/>
        <v>2028</v>
      </c>
      <c r="F51" s="790">
        <f t="shared" si="13"/>
        <v>2029</v>
      </c>
      <c r="G51" s="790">
        <f t="shared" si="13"/>
        <v>2030</v>
      </c>
      <c r="H51" s="790">
        <f t="shared" si="13"/>
        <v>2031</v>
      </c>
      <c r="I51" s="790">
        <f t="shared" si="13"/>
        <v>2032</v>
      </c>
      <c r="J51" s="790">
        <f t="shared" si="13"/>
        <v>2033</v>
      </c>
      <c r="K51" s="790">
        <f t="shared" si="13"/>
        <v>2034</v>
      </c>
      <c r="L51" s="11"/>
      <c r="M51" s="11"/>
      <c r="N51" s="11"/>
      <c r="O51" s="11"/>
      <c r="P51" s="11"/>
      <c r="Q51" s="11"/>
      <c r="R51" s="11"/>
      <c r="S51" s="11"/>
      <c r="T51" s="11"/>
      <c r="U51" s="11"/>
    </row>
    <row r="52" spans="1:21" ht="12.75" customHeight="1" x14ac:dyDescent="0.15">
      <c r="A52" s="152" t="s">
        <v>245</v>
      </c>
      <c r="B52" s="193">
        <f ca="1">+'Annual- FS '!D84/'Annual- FS '!D17</f>
        <v>4.5743444322241205</v>
      </c>
      <c r="C52" s="193">
        <f ca="1">+'Annual- FS '!E84/'Annual- FS '!E17</f>
        <v>4.542472918190164</v>
      </c>
      <c r="D52" s="193">
        <f ca="1">+'Annual- FS '!F84/'Annual- FS '!F17</f>
        <v>4.8892717806626536</v>
      </c>
      <c r="E52" s="193">
        <f ca="1">+'Annual- FS '!G84/'Annual- FS '!G17</f>
        <v>5.2292524719816429</v>
      </c>
      <c r="F52" s="193">
        <f ca="1">+'Annual- FS '!H84/'Annual- FS '!H17</f>
        <v>5.5625291291597945</v>
      </c>
      <c r="G52" s="193">
        <f ca="1">+'Annual- FS '!I84/'Annual- FS '!I17</f>
        <v>5.8892147298495203</v>
      </c>
      <c r="H52" s="193">
        <f ca="1">+'Annual- FS '!J84/'Annual- FS '!J17</f>
        <v>6.2093109166346672</v>
      </c>
      <c r="I52" s="193">
        <f ca="1">+'Annual- FS '!K84/'Annual- FS '!K17</f>
        <v>6.5240865416508367</v>
      </c>
      <c r="J52" s="193">
        <f ca="1">+'Annual- FS '!L84/'Annual- FS '!L17</f>
        <v>6.8325518691594986</v>
      </c>
      <c r="K52" s="193">
        <f ca="1">+'Annual- FS '!M84/'Annual- FS '!M17</f>
        <v>7.1422900413466612</v>
      </c>
      <c r="L52" s="11"/>
      <c r="M52" s="11"/>
      <c r="N52" s="11"/>
      <c r="O52" s="11"/>
      <c r="P52" s="11"/>
      <c r="Q52" s="11"/>
      <c r="R52" s="11"/>
      <c r="S52" s="11"/>
      <c r="T52" s="11"/>
      <c r="U52" s="11"/>
    </row>
    <row r="53" spans="1:21" ht="12.75" customHeight="1" x14ac:dyDescent="0.15">
      <c r="A53" s="152" t="s">
        <v>246</v>
      </c>
      <c r="B53" s="193">
        <f ca="1">+'Annual- FS '!D88/'Annual- FS '!D77</f>
        <v>0</v>
      </c>
      <c r="C53" s="193">
        <f ca="1">+'Annual- FS '!E88/'Annual- FS '!E77</f>
        <v>0</v>
      </c>
      <c r="D53" s="193">
        <f ca="1">+'Annual- FS '!F88/'Annual- FS '!F77</f>
        <v>0</v>
      </c>
      <c r="E53" s="193">
        <f ca="1">+'Annual- FS '!G88/'Annual- FS '!G77</f>
        <v>0</v>
      </c>
      <c r="F53" s="193">
        <f ca="1">+'Annual- FS '!H88/'Annual- FS '!H77</f>
        <v>0</v>
      </c>
      <c r="G53" s="193">
        <f ca="1">+'Annual- FS '!I88/'Annual- FS '!I77</f>
        <v>0</v>
      </c>
      <c r="H53" s="193">
        <f ca="1">+'Annual- FS '!J88/'Annual- FS '!J77</f>
        <v>0</v>
      </c>
      <c r="I53" s="193">
        <f ca="1">+'Annual- FS '!K88/'Annual- FS '!K77</f>
        <v>0</v>
      </c>
      <c r="J53" s="193">
        <f ca="1">+'Annual- FS '!L88/'Annual- FS '!L77</f>
        <v>0</v>
      </c>
      <c r="K53" s="193">
        <f ca="1">+'Annual- FS '!M88/'Annual- FS '!M77</f>
        <v>0</v>
      </c>
      <c r="L53" s="11"/>
      <c r="M53" s="11"/>
      <c r="N53" s="11"/>
      <c r="O53" s="11"/>
      <c r="P53" s="11"/>
      <c r="Q53" s="11"/>
      <c r="R53" s="11"/>
      <c r="S53" s="11"/>
      <c r="T53" s="11"/>
      <c r="U53" s="11"/>
    </row>
    <row r="54" spans="1:21" ht="12.75" customHeight="1" x14ac:dyDescent="0.15">
      <c r="A54" s="152" t="s">
        <v>247</v>
      </c>
      <c r="B54" s="193">
        <f ca="1">IFERROR(+('Annual- FS '!D73+'Annual- FS '!D74)/'Annual- FS '!D90,"")</f>
        <v>108.22788145980964</v>
      </c>
      <c r="C54" s="193">
        <f ca="1">IFERROR(+('Annual- FS '!E73+'Annual- FS '!E74)/'Annual- FS '!E90,"")</f>
        <v>209.34054048503475</v>
      </c>
      <c r="D54" s="193">
        <f ca="1">IFERROR(+('Annual- FS '!F73+'Annual- FS '!F74)/'Annual- FS '!F90,"")</f>
        <v>307.58040988897807</v>
      </c>
      <c r="E54" s="193">
        <f ca="1">IFERROR(+('Annual- FS '!G73+'Annual- FS '!G74)/'Annual- FS '!G90,"")</f>
        <v>403.02897124993905</v>
      </c>
      <c r="F54" s="193">
        <f ca="1">IFERROR(+('Annual- FS '!H73+'Annual- FS '!H74)/'Annual- FS '!H90,"")</f>
        <v>495.76539870738821</v>
      </c>
      <c r="G54" s="193">
        <f ca="1">IFERROR(+('Annual- FS '!I73+'Annual- FS '!I74)/'Annual- FS '!I90,"")</f>
        <v>585.86662421000096</v>
      </c>
      <c r="H54" s="193">
        <f ca="1">IFERROR(+('Annual- FS '!J73+'Annual- FS '!J74)/'Annual- FS '!J90,"")</f>
        <v>671.95953356934524</v>
      </c>
      <c r="I54" s="193">
        <f ca="1">IFERROR(+('Annual- FS '!K73+'Annual- FS '!K74)/'Annual- FS '!K90,"")</f>
        <v>757.01083339117645</v>
      </c>
      <c r="J54" s="193">
        <f ca="1">IFERROR(+('Annual- FS '!L73+'Annual- FS '!L74)/'Annual- FS '!L90,"")</f>
        <v>839.64606389726384</v>
      </c>
      <c r="K54" s="193">
        <f ca="1">IFERROR(+('Annual- FS '!M73+'Annual- FS '!M74)/'Annual- FS '!M90,"")</f>
        <v>397.28879774520294</v>
      </c>
      <c r="L54" s="11"/>
      <c r="M54" s="11"/>
      <c r="N54" s="11"/>
      <c r="O54" s="11"/>
      <c r="P54" s="11"/>
      <c r="Q54" s="11"/>
      <c r="R54" s="11"/>
      <c r="S54" s="11"/>
      <c r="T54" s="11"/>
      <c r="U54" s="11"/>
    </row>
    <row r="55" spans="1:21" ht="12.75" customHeight="1" x14ac:dyDescent="0.15">
      <c r="A55" s="152" t="s">
        <v>248</v>
      </c>
      <c r="B55" s="193">
        <f ca="1">+'Annual- FS '!D17/'Annual- FS '!D99</f>
        <v>0.21890776889096528</v>
      </c>
      <c r="C55" s="193">
        <f ca="1">+'Annual- FS '!E17/'Annual- FS '!E99</f>
        <v>0.22042036336738652</v>
      </c>
      <c r="D55" s="193">
        <f ca="1">+'Annual- FS '!F17/'Annual- FS '!F99</f>
        <v>0.20476761343921757</v>
      </c>
      <c r="E55" s="193">
        <f ca="1">+'Annual- FS '!G17/'Annual- FS '!G99</f>
        <v>0.19144011995091875</v>
      </c>
      <c r="F55" s="193">
        <f ca="1">+'Annual- FS '!H17/'Annual- FS '!H99</f>
        <v>0.17995832475579063</v>
      </c>
      <c r="G55" s="193">
        <f ca="1">+'Annual- FS '!I17/'Annual- FS '!I99</f>
        <v>0.1699660554661877</v>
      </c>
      <c r="H55" s="193">
        <f ca="1">+'Annual- FS '!J17/'Annual- FS '!J99</f>
        <v>0.16119610309755267</v>
      </c>
      <c r="I55" s="193">
        <f ca="1">+'Annual- FS '!K17/'Annual- FS '!K99</f>
        <v>0.1534118910682134</v>
      </c>
      <c r="J55" s="193">
        <f ca="1">+'Annual- FS '!L17/'Annual- FS '!L99</f>
        <v>0.14648012221850851</v>
      </c>
      <c r="K55" s="193">
        <f ca="1">+'Annual- FS '!M17/'Annual- FS '!M99</f>
        <v>0.14026956761331463</v>
      </c>
      <c r="L55" s="11"/>
      <c r="M55" s="11"/>
      <c r="N55" s="11"/>
      <c r="O55" s="11"/>
      <c r="P55" s="11"/>
      <c r="Q55" s="11"/>
      <c r="R55" s="11"/>
      <c r="S55" s="11"/>
      <c r="T55" s="11"/>
      <c r="U55" s="11"/>
    </row>
    <row r="56" spans="1:21" ht="12.75" customHeight="1" x14ac:dyDescent="0.15">
      <c r="A56" s="152" t="s">
        <v>249</v>
      </c>
      <c r="B56" s="192">
        <f ca="1">-'Annual- FS '!D122/'Annual- FS '!D65</f>
        <v>0</v>
      </c>
      <c r="C56" s="192">
        <f ca="1">-'Annual- FS '!E122/'Annual- FS '!E65</f>
        <v>0</v>
      </c>
      <c r="D56" s="192">
        <f ca="1">-'Annual- FS '!F122/'Annual- FS '!F65</f>
        <v>0</v>
      </c>
      <c r="E56" s="192">
        <f ca="1">-'Annual- FS '!G122/'Annual- FS '!G65</f>
        <v>0</v>
      </c>
      <c r="F56" s="192">
        <f ca="1">-'Annual- FS '!H122/'Annual- FS '!H65</f>
        <v>0</v>
      </c>
      <c r="G56" s="192">
        <f ca="1">-'Annual- FS '!I122/'Annual- FS '!I65</f>
        <v>0</v>
      </c>
      <c r="H56" s="192">
        <f ca="1">-'Annual- FS '!J122/'Annual- FS '!J65</f>
        <v>0</v>
      </c>
      <c r="I56" s="192">
        <f ca="1">-'Annual- FS '!K122/'Annual- FS '!K65</f>
        <v>0</v>
      </c>
      <c r="J56" s="192">
        <f ca="1">-'Annual- FS '!L122/'Annual- FS '!L65</f>
        <v>0</v>
      </c>
      <c r="K56" s="192">
        <f ca="1">-'Annual- FS '!M122/'Annual- FS '!M65</f>
        <v>0</v>
      </c>
      <c r="L56" s="11"/>
      <c r="M56" s="11"/>
      <c r="N56" s="11"/>
      <c r="O56" s="11"/>
      <c r="P56" s="11"/>
      <c r="Q56" s="11"/>
      <c r="R56" s="11"/>
      <c r="S56" s="11"/>
      <c r="T56" s="11"/>
      <c r="U56" s="11"/>
    </row>
    <row r="57" spans="1:21" ht="12.75" customHeight="1" x14ac:dyDescent="0.15">
      <c r="A57" s="152"/>
      <c r="B57" s="191"/>
      <c r="C57" s="191"/>
      <c r="D57" s="191"/>
      <c r="E57" s="191"/>
      <c r="F57" s="191"/>
      <c r="G57" s="191"/>
      <c r="H57" s="191"/>
      <c r="I57" s="191"/>
      <c r="J57" s="191"/>
      <c r="K57" s="191"/>
      <c r="L57" s="11"/>
      <c r="M57" s="11"/>
      <c r="N57" s="11"/>
      <c r="O57" s="11"/>
      <c r="P57" s="11"/>
      <c r="Q57" s="11"/>
      <c r="R57" s="11"/>
      <c r="S57" s="11"/>
      <c r="T57" s="11"/>
      <c r="U57" s="11"/>
    </row>
    <row r="58" spans="1:21" ht="12.75" customHeight="1" x14ac:dyDescent="0.15">
      <c r="A58" s="152"/>
      <c r="B58" s="191"/>
      <c r="C58" s="191"/>
      <c r="D58" s="191"/>
      <c r="E58" s="191"/>
      <c r="F58" s="191"/>
      <c r="G58" s="191"/>
      <c r="H58" s="191"/>
      <c r="I58" s="191"/>
      <c r="J58" s="191"/>
      <c r="K58" s="191"/>
      <c r="L58" s="11"/>
      <c r="M58" s="11"/>
      <c r="N58" s="11"/>
      <c r="O58" s="11"/>
      <c r="P58" s="11"/>
      <c r="Q58" s="11"/>
      <c r="R58" s="11"/>
      <c r="S58" s="11"/>
      <c r="T58" s="11"/>
      <c r="U58" s="11"/>
    </row>
    <row r="59" spans="1:21" ht="12.75" customHeight="1" x14ac:dyDescent="0.15">
      <c r="A59" s="152"/>
      <c r="B59" s="191"/>
      <c r="C59" s="191"/>
      <c r="D59" s="191"/>
      <c r="E59" s="191"/>
      <c r="F59" s="191"/>
      <c r="G59" s="191"/>
      <c r="H59" s="191"/>
      <c r="I59" s="191"/>
      <c r="J59" s="191"/>
      <c r="K59" s="191"/>
      <c r="L59" s="11"/>
      <c r="M59" s="11"/>
      <c r="N59" s="11"/>
      <c r="O59" s="11"/>
      <c r="P59" s="11"/>
      <c r="Q59" s="11"/>
      <c r="R59" s="11"/>
      <c r="S59" s="11"/>
      <c r="T59" s="11"/>
      <c r="U59" s="11"/>
    </row>
    <row r="60" spans="1:21" ht="12.75" customHeight="1" x14ac:dyDescent="0.15">
      <c r="A60" s="152"/>
      <c r="B60" s="191"/>
      <c r="C60" s="191"/>
      <c r="D60" s="191"/>
      <c r="E60" s="191"/>
      <c r="F60" s="191"/>
      <c r="G60" s="191"/>
      <c r="H60" s="191"/>
      <c r="I60" s="191"/>
      <c r="J60" s="191"/>
      <c r="K60" s="191"/>
      <c r="L60" s="11"/>
      <c r="M60" s="11"/>
      <c r="N60" s="11"/>
      <c r="O60" s="11"/>
      <c r="P60" s="11"/>
      <c r="Q60" s="11"/>
      <c r="R60" s="11"/>
      <c r="S60" s="11"/>
      <c r="T60" s="11"/>
      <c r="U60" s="11"/>
    </row>
    <row r="61" spans="1:21" ht="12.75" customHeight="1" x14ac:dyDescent="0.15">
      <c r="A61" s="152"/>
      <c r="B61" s="191"/>
      <c r="C61" s="191"/>
      <c r="D61" s="191"/>
      <c r="E61" s="191"/>
      <c r="F61" s="191"/>
      <c r="G61" s="191"/>
      <c r="H61" s="191"/>
      <c r="I61" s="191"/>
      <c r="J61" s="191"/>
      <c r="K61" s="191"/>
      <c r="L61" s="11"/>
      <c r="M61" s="11"/>
      <c r="N61" s="11"/>
      <c r="O61" s="11"/>
      <c r="P61" s="11"/>
      <c r="Q61" s="11"/>
      <c r="R61" s="11"/>
      <c r="S61" s="11"/>
      <c r="T61" s="11"/>
      <c r="U61" s="11"/>
    </row>
    <row r="62" spans="1:21" ht="12.75" customHeight="1" x14ac:dyDescent="0.15">
      <c r="A62" s="152"/>
      <c r="B62" s="191"/>
      <c r="C62" s="191"/>
      <c r="D62" s="191"/>
      <c r="E62" s="191"/>
      <c r="F62" s="191"/>
      <c r="G62" s="191"/>
      <c r="H62" s="191"/>
      <c r="I62" s="191"/>
      <c r="J62" s="191"/>
      <c r="K62" s="191"/>
      <c r="L62" s="11"/>
      <c r="M62" s="11"/>
      <c r="N62" s="11"/>
      <c r="O62" s="11"/>
      <c r="P62" s="11"/>
      <c r="Q62" s="11"/>
      <c r="R62" s="11"/>
      <c r="S62" s="11"/>
      <c r="T62" s="11"/>
      <c r="U62" s="11"/>
    </row>
    <row r="63" spans="1:21" ht="12.75" customHeight="1" x14ac:dyDescent="0.15">
      <c r="A63" s="152"/>
      <c r="B63" s="191"/>
      <c r="C63" s="191"/>
      <c r="D63" s="191"/>
      <c r="E63" s="191"/>
      <c r="F63" s="191"/>
      <c r="G63" s="191"/>
      <c r="H63" s="191"/>
      <c r="I63" s="191"/>
      <c r="J63" s="191"/>
      <c r="K63" s="191"/>
      <c r="L63" s="11"/>
      <c r="M63" s="11"/>
      <c r="N63" s="11"/>
      <c r="O63" s="11"/>
      <c r="P63" s="11"/>
      <c r="Q63" s="11"/>
      <c r="R63" s="11"/>
      <c r="S63" s="11"/>
      <c r="T63" s="11"/>
      <c r="U63" s="11"/>
    </row>
    <row r="64" spans="1:21" ht="12.75" customHeight="1" x14ac:dyDescent="0.15">
      <c r="A64" s="152"/>
      <c r="B64" s="191"/>
      <c r="C64" s="191"/>
      <c r="D64" s="191"/>
      <c r="E64" s="191"/>
      <c r="F64" s="191"/>
      <c r="G64" s="191"/>
      <c r="H64" s="191"/>
      <c r="I64" s="191"/>
      <c r="J64" s="191"/>
      <c r="K64" s="191"/>
      <c r="L64" s="11"/>
      <c r="M64" s="11"/>
      <c r="N64" s="11"/>
      <c r="O64" s="11"/>
      <c r="P64" s="11"/>
      <c r="Q64" s="11"/>
      <c r="R64" s="11"/>
      <c r="S64" s="11"/>
      <c r="T64" s="11"/>
      <c r="U64" s="11"/>
    </row>
    <row r="65" spans="1:21" ht="12.75" customHeight="1" x14ac:dyDescent="0.15">
      <c r="A65" s="152"/>
      <c r="B65" s="191"/>
      <c r="C65" s="191"/>
      <c r="D65" s="191"/>
      <c r="E65" s="191"/>
      <c r="F65" s="191"/>
      <c r="G65" s="191"/>
      <c r="H65" s="191"/>
      <c r="I65" s="191"/>
      <c r="J65" s="191"/>
      <c r="K65" s="191"/>
      <c r="L65" s="11"/>
      <c r="M65" s="11"/>
      <c r="N65" s="11"/>
      <c r="O65" s="11"/>
      <c r="P65" s="11"/>
      <c r="Q65" s="11"/>
      <c r="R65" s="11"/>
      <c r="S65" s="11"/>
      <c r="T65" s="11"/>
      <c r="U65" s="11"/>
    </row>
    <row r="66" spans="1:21" ht="12.75" customHeight="1" x14ac:dyDescent="0.15">
      <c r="A66" s="152"/>
      <c r="B66" s="191"/>
      <c r="C66" s="191"/>
      <c r="D66" s="191"/>
      <c r="E66" s="191"/>
      <c r="F66" s="191"/>
      <c r="G66" s="191"/>
      <c r="H66" s="191"/>
      <c r="I66" s="191"/>
      <c r="J66" s="191"/>
      <c r="K66" s="191"/>
      <c r="L66" s="11"/>
      <c r="M66" s="11"/>
      <c r="N66" s="11"/>
      <c r="O66" s="11"/>
      <c r="P66" s="11"/>
      <c r="Q66" s="11"/>
      <c r="R66" s="11"/>
      <c r="S66" s="11"/>
      <c r="T66" s="11"/>
      <c r="U66" s="11"/>
    </row>
    <row r="67" spans="1:21" ht="12.75" customHeight="1" x14ac:dyDescent="0.15">
      <c r="A67" s="152"/>
      <c r="B67" s="191"/>
      <c r="C67" s="191"/>
      <c r="D67" s="191"/>
      <c r="E67" s="191"/>
      <c r="F67" s="191"/>
      <c r="G67" s="191"/>
      <c r="H67" s="191"/>
      <c r="I67" s="191"/>
      <c r="J67" s="191"/>
      <c r="K67" s="191"/>
      <c r="L67" s="11"/>
      <c r="M67" s="11"/>
      <c r="N67" s="11"/>
      <c r="O67" s="11"/>
      <c r="P67" s="11"/>
      <c r="Q67" s="11"/>
      <c r="R67" s="11"/>
      <c r="S67" s="11"/>
      <c r="T67" s="11"/>
      <c r="U67" s="11"/>
    </row>
    <row r="68" spans="1:21" ht="12.75" customHeight="1" x14ac:dyDescent="0.15">
      <c r="A68" s="152"/>
      <c r="B68" s="191"/>
      <c r="C68" s="191"/>
      <c r="D68" s="191"/>
      <c r="E68" s="191"/>
      <c r="F68" s="191"/>
      <c r="G68" s="191"/>
      <c r="H68" s="191"/>
      <c r="I68" s="191"/>
      <c r="J68" s="191"/>
      <c r="K68" s="191"/>
      <c r="L68" s="11"/>
      <c r="M68" s="11"/>
      <c r="N68" s="11"/>
      <c r="O68" s="11"/>
      <c r="P68" s="11"/>
      <c r="Q68" s="11"/>
      <c r="R68" s="11"/>
      <c r="S68" s="11"/>
      <c r="T68" s="11"/>
      <c r="U68" s="11"/>
    </row>
    <row r="69" spans="1:21" ht="12.75" customHeight="1" x14ac:dyDescent="0.15">
      <c r="A69" s="152"/>
      <c r="B69" s="191"/>
      <c r="C69" s="191"/>
      <c r="D69" s="191"/>
      <c r="E69" s="191"/>
      <c r="F69" s="191"/>
      <c r="G69" s="191"/>
      <c r="H69" s="191"/>
      <c r="I69" s="191"/>
      <c r="J69" s="191"/>
      <c r="K69" s="191"/>
      <c r="L69" s="11"/>
      <c r="M69" s="11"/>
      <c r="N69" s="11"/>
      <c r="O69" s="11"/>
      <c r="P69" s="11"/>
      <c r="Q69" s="11"/>
      <c r="R69" s="11"/>
      <c r="S69" s="11"/>
      <c r="T69" s="11"/>
      <c r="U69" s="11"/>
    </row>
    <row r="70" spans="1:21" ht="12.75" customHeight="1" x14ac:dyDescent="0.15">
      <c r="A70" s="152"/>
      <c r="B70" s="191"/>
      <c r="C70" s="191"/>
      <c r="D70" s="191"/>
      <c r="E70" s="191"/>
      <c r="F70" s="191"/>
      <c r="G70" s="191"/>
      <c r="H70" s="191"/>
      <c r="I70" s="191"/>
      <c r="J70" s="191"/>
      <c r="K70" s="191"/>
      <c r="L70" s="11"/>
      <c r="M70" s="11"/>
      <c r="N70" s="11"/>
      <c r="O70" s="11"/>
      <c r="P70" s="11"/>
      <c r="Q70" s="11"/>
      <c r="R70" s="11"/>
      <c r="S70" s="11"/>
      <c r="T70" s="11"/>
      <c r="U70" s="11"/>
    </row>
    <row r="71" spans="1:21" ht="12.75" customHeight="1" x14ac:dyDescent="0.15">
      <c r="A71" s="152"/>
      <c r="B71" s="191"/>
      <c r="C71" s="191"/>
      <c r="D71" s="191"/>
      <c r="E71" s="191"/>
      <c r="F71" s="191"/>
      <c r="G71" s="191"/>
      <c r="H71" s="191"/>
      <c r="I71" s="191"/>
      <c r="J71" s="191"/>
      <c r="K71" s="191"/>
      <c r="L71" s="11"/>
      <c r="M71" s="11"/>
      <c r="N71" s="11"/>
      <c r="O71" s="11"/>
      <c r="P71" s="11"/>
      <c r="Q71" s="11"/>
      <c r="R71" s="11"/>
      <c r="S71" s="11"/>
      <c r="T71" s="11"/>
      <c r="U71" s="11"/>
    </row>
    <row r="72" spans="1:21" ht="12.75" customHeight="1" x14ac:dyDescent="0.15">
      <c r="A72" s="152"/>
      <c r="B72" s="191"/>
      <c r="C72" s="191"/>
      <c r="D72" s="191"/>
      <c r="E72" s="191"/>
      <c r="F72" s="191"/>
      <c r="G72" s="191"/>
      <c r="H72" s="191"/>
      <c r="I72" s="191"/>
      <c r="J72" s="191"/>
      <c r="K72" s="191"/>
      <c r="L72" s="11"/>
      <c r="M72" s="11"/>
      <c r="N72" s="11"/>
      <c r="O72" s="11"/>
      <c r="P72" s="11"/>
      <c r="Q72" s="11"/>
      <c r="R72" s="11"/>
      <c r="S72" s="11"/>
      <c r="T72" s="11"/>
      <c r="U72" s="11"/>
    </row>
    <row r="73" spans="1:21" ht="12.75" customHeight="1" x14ac:dyDescent="0.15">
      <c r="A73" s="152"/>
      <c r="B73" s="191"/>
      <c r="C73" s="191"/>
      <c r="D73" s="191"/>
      <c r="E73" s="191"/>
      <c r="F73" s="191"/>
      <c r="G73" s="191"/>
      <c r="H73" s="191"/>
      <c r="I73" s="191"/>
      <c r="J73" s="191"/>
      <c r="K73" s="191"/>
      <c r="L73" s="11"/>
      <c r="M73" s="11"/>
      <c r="N73" s="11"/>
      <c r="O73" s="11"/>
      <c r="P73" s="11"/>
      <c r="Q73" s="11"/>
      <c r="R73" s="11"/>
      <c r="S73" s="11"/>
      <c r="T73" s="11"/>
      <c r="U73" s="11"/>
    </row>
    <row r="74" spans="1:21" ht="12.75" customHeight="1" x14ac:dyDescent="0.15">
      <c r="A74" s="152"/>
      <c r="B74" s="191"/>
      <c r="C74" s="191"/>
      <c r="D74" s="191"/>
      <c r="E74" s="191"/>
      <c r="F74" s="191"/>
      <c r="G74" s="191"/>
      <c r="H74" s="191"/>
      <c r="I74" s="191"/>
      <c r="J74" s="191"/>
      <c r="K74" s="191"/>
      <c r="L74" s="11"/>
      <c r="M74" s="11"/>
      <c r="N74" s="11"/>
      <c r="O74" s="11"/>
      <c r="P74" s="11"/>
      <c r="Q74" s="11"/>
      <c r="R74" s="11"/>
      <c r="S74" s="11"/>
      <c r="T74" s="11"/>
      <c r="U74" s="11"/>
    </row>
    <row r="75" spans="1:21" ht="12.75" customHeight="1" x14ac:dyDescent="0.15">
      <c r="A75" s="152"/>
      <c r="B75" s="191"/>
      <c r="C75" s="191"/>
      <c r="D75" s="191"/>
      <c r="E75" s="191"/>
      <c r="F75" s="191"/>
      <c r="G75" s="191"/>
      <c r="H75" s="191"/>
      <c r="I75" s="191"/>
      <c r="J75" s="191"/>
      <c r="K75" s="191"/>
      <c r="L75" s="11"/>
      <c r="M75" s="11"/>
      <c r="N75" s="11"/>
      <c r="O75" s="11"/>
      <c r="P75" s="11"/>
      <c r="Q75" s="11"/>
      <c r="R75" s="11"/>
      <c r="S75" s="11"/>
      <c r="T75" s="11"/>
      <c r="U75" s="11"/>
    </row>
    <row r="76" spans="1:21" ht="12.75" customHeight="1" x14ac:dyDescent="0.15">
      <c r="A76" s="152"/>
      <c r="B76" s="191"/>
      <c r="C76" s="191"/>
      <c r="D76" s="191"/>
      <c r="E76" s="191"/>
      <c r="F76" s="191"/>
      <c r="G76" s="191"/>
      <c r="H76" s="191"/>
      <c r="I76" s="191"/>
      <c r="J76" s="191"/>
      <c r="K76" s="191"/>
      <c r="L76" s="11"/>
      <c r="M76" s="11"/>
      <c r="N76" s="11"/>
      <c r="O76" s="11"/>
      <c r="P76" s="11"/>
      <c r="Q76" s="11"/>
      <c r="R76" s="11"/>
      <c r="S76" s="11"/>
      <c r="T76" s="11"/>
      <c r="U76" s="11"/>
    </row>
    <row r="77" spans="1:21" ht="12.75" customHeight="1" x14ac:dyDescent="0.15">
      <c r="A77" s="152"/>
      <c r="B77" s="191"/>
      <c r="C77" s="191"/>
      <c r="D77" s="191"/>
      <c r="E77" s="191"/>
      <c r="F77" s="191"/>
      <c r="G77" s="191"/>
      <c r="H77" s="191"/>
      <c r="I77" s="191"/>
      <c r="J77" s="191"/>
      <c r="K77" s="191"/>
      <c r="L77" s="11"/>
      <c r="M77" s="11"/>
      <c r="N77" s="11"/>
      <c r="O77" s="11"/>
      <c r="P77" s="11"/>
      <c r="Q77" s="11"/>
      <c r="R77" s="11"/>
      <c r="S77" s="11"/>
      <c r="T77" s="11"/>
      <c r="U77" s="11"/>
    </row>
    <row r="78" spans="1:21" ht="12.75" customHeight="1" x14ac:dyDescent="0.15">
      <c r="A78" s="152"/>
      <c r="B78" s="191"/>
      <c r="C78" s="191"/>
      <c r="D78" s="191"/>
      <c r="E78" s="191"/>
      <c r="F78" s="191"/>
      <c r="G78" s="191"/>
      <c r="H78" s="191"/>
      <c r="I78" s="191"/>
      <c r="J78" s="191"/>
      <c r="K78" s="191"/>
      <c r="L78" s="11"/>
      <c r="M78" s="11"/>
      <c r="N78" s="11"/>
      <c r="O78" s="11"/>
      <c r="P78" s="11"/>
      <c r="Q78" s="11"/>
      <c r="R78" s="11"/>
      <c r="S78" s="11"/>
      <c r="T78" s="11"/>
      <c r="U78" s="11"/>
    </row>
    <row r="79" spans="1:21" ht="12.75" customHeight="1" x14ac:dyDescent="0.15">
      <c r="A79" s="152"/>
      <c r="B79" s="191"/>
      <c r="C79" s="191"/>
      <c r="D79" s="191"/>
      <c r="E79" s="191"/>
      <c r="F79" s="191"/>
      <c r="G79" s="191"/>
      <c r="H79" s="191"/>
      <c r="I79" s="191"/>
      <c r="J79" s="191"/>
      <c r="K79" s="191"/>
      <c r="L79" s="11"/>
      <c r="M79" s="11"/>
      <c r="N79" s="11"/>
      <c r="O79" s="11"/>
      <c r="P79" s="11"/>
      <c r="Q79" s="11"/>
      <c r="R79" s="11"/>
      <c r="S79" s="11"/>
      <c r="T79" s="11"/>
      <c r="U79" s="11"/>
    </row>
    <row r="80" spans="1:21" ht="12.75" customHeight="1" x14ac:dyDescent="0.15">
      <c r="A80" s="152"/>
      <c r="B80" s="191"/>
      <c r="C80" s="191"/>
      <c r="D80" s="191"/>
      <c r="E80" s="191"/>
      <c r="F80" s="191"/>
      <c r="G80" s="191"/>
      <c r="H80" s="191"/>
      <c r="I80" s="191"/>
      <c r="J80" s="191"/>
      <c r="K80" s="191"/>
      <c r="L80" s="11"/>
      <c r="M80" s="11"/>
      <c r="N80" s="11"/>
      <c r="O80" s="11"/>
      <c r="P80" s="11"/>
      <c r="Q80" s="11"/>
      <c r="R80" s="11"/>
      <c r="S80" s="11"/>
      <c r="T80" s="11"/>
      <c r="U80" s="11"/>
    </row>
    <row r="81" spans="1:27" ht="12.75" customHeight="1" x14ac:dyDescent="0.15">
      <c r="A81" s="152"/>
      <c r="B81" s="191"/>
      <c r="C81" s="191"/>
      <c r="D81" s="191"/>
      <c r="E81" s="191"/>
      <c r="F81" s="191"/>
      <c r="G81" s="191"/>
      <c r="H81" s="191"/>
      <c r="I81" s="191"/>
      <c r="J81" s="191"/>
      <c r="K81" s="191"/>
      <c r="L81" s="11"/>
      <c r="M81" s="11"/>
      <c r="N81" s="11"/>
      <c r="O81" s="11"/>
      <c r="P81" s="11"/>
      <c r="Q81" s="11"/>
      <c r="R81" s="11"/>
      <c r="S81" s="11"/>
      <c r="T81" s="11"/>
      <c r="U81" s="11"/>
    </row>
    <row r="82" spans="1:27" ht="12.75" customHeight="1" x14ac:dyDescent="0.15">
      <c r="A82" s="152"/>
      <c r="B82" s="191"/>
      <c r="C82" s="191"/>
      <c r="D82" s="191"/>
      <c r="E82" s="191"/>
      <c r="F82" s="191"/>
      <c r="G82" s="191"/>
      <c r="H82" s="191"/>
      <c r="I82" s="191"/>
      <c r="J82" s="191"/>
      <c r="K82" s="191"/>
      <c r="L82" s="11"/>
      <c r="M82" s="11"/>
      <c r="N82" s="11"/>
      <c r="O82" s="11"/>
      <c r="P82" s="11"/>
      <c r="Q82" s="11"/>
      <c r="R82" s="11"/>
      <c r="S82" s="11"/>
      <c r="T82" s="11"/>
      <c r="U82" s="11"/>
    </row>
    <row r="83" spans="1:27" ht="12.75" customHeight="1" x14ac:dyDescent="0.15">
      <c r="A83" s="152"/>
      <c r="B83" s="191"/>
      <c r="C83" s="191"/>
      <c r="D83" s="191"/>
      <c r="E83" s="191"/>
      <c r="F83" s="191"/>
      <c r="G83" s="191"/>
      <c r="H83" s="191"/>
      <c r="I83" s="191"/>
      <c r="J83" s="191"/>
      <c r="K83" s="191"/>
      <c r="L83" s="11"/>
      <c r="M83" s="11"/>
      <c r="N83" s="11"/>
      <c r="O83" s="11"/>
      <c r="P83" s="11"/>
      <c r="Q83" s="11"/>
      <c r="R83" s="11"/>
      <c r="S83" s="11"/>
      <c r="T83" s="11"/>
      <c r="U83" s="11"/>
    </row>
    <row r="84" spans="1:27" ht="12.75" customHeight="1" x14ac:dyDescent="0.15">
      <c r="A84" s="152"/>
      <c r="B84" s="191"/>
      <c r="C84" s="191"/>
      <c r="D84" s="191"/>
      <c r="E84" s="191"/>
      <c r="F84" s="191"/>
      <c r="G84" s="191"/>
      <c r="H84" s="191"/>
      <c r="I84" s="191"/>
      <c r="J84" s="191"/>
      <c r="K84" s="191"/>
      <c r="L84" s="11"/>
      <c r="M84" s="11"/>
      <c r="N84" s="11"/>
      <c r="O84" s="11"/>
      <c r="P84" s="11"/>
      <c r="Q84" s="11"/>
      <c r="R84" s="11"/>
      <c r="S84" s="11"/>
      <c r="T84" s="11"/>
      <c r="U84" s="11"/>
    </row>
    <row r="85" spans="1:27" ht="12.75" customHeight="1" x14ac:dyDescent="0.15">
      <c r="A85" s="152"/>
      <c r="B85" s="191"/>
      <c r="C85" s="191"/>
      <c r="D85" s="191"/>
      <c r="E85" s="191"/>
      <c r="F85" s="191"/>
      <c r="G85" s="191"/>
      <c r="H85" s="191"/>
      <c r="I85" s="191"/>
      <c r="J85" s="191"/>
      <c r="K85" s="191"/>
      <c r="L85" s="11"/>
      <c r="M85" s="11"/>
      <c r="N85" s="11"/>
      <c r="O85" s="11"/>
      <c r="P85" s="11"/>
      <c r="Q85" s="11"/>
      <c r="R85" s="11"/>
      <c r="S85" s="11"/>
      <c r="T85" s="11"/>
      <c r="U85" s="11"/>
    </row>
    <row r="86" spans="1:27" ht="12.75" customHeight="1" x14ac:dyDescent="0.15">
      <c r="A86" s="152"/>
      <c r="B86" s="191"/>
      <c r="C86" s="191"/>
      <c r="D86" s="191"/>
      <c r="E86" s="191"/>
      <c r="F86" s="191"/>
      <c r="G86" s="191"/>
      <c r="H86" s="191"/>
      <c r="I86" s="191"/>
      <c r="J86" s="191"/>
      <c r="K86" s="191"/>
      <c r="L86" s="11"/>
      <c r="M86" s="11"/>
      <c r="N86" s="11"/>
      <c r="O86" s="11"/>
      <c r="P86" s="11"/>
      <c r="Q86" s="11"/>
      <c r="R86" s="11"/>
      <c r="S86" s="11"/>
      <c r="T86" s="11"/>
      <c r="U86" s="11"/>
    </row>
    <row r="87" spans="1:27" ht="12.75" customHeight="1" x14ac:dyDescent="0.15">
      <c r="A87" s="152"/>
      <c r="B87" s="191"/>
      <c r="C87" s="191"/>
      <c r="D87" s="191"/>
      <c r="E87" s="191"/>
      <c r="F87" s="191"/>
      <c r="G87" s="191"/>
      <c r="H87" s="191"/>
      <c r="I87" s="191"/>
      <c r="J87" s="191"/>
      <c r="K87" s="191"/>
      <c r="L87" s="11"/>
      <c r="M87" s="11"/>
      <c r="N87" s="11"/>
      <c r="O87" s="11"/>
      <c r="P87" s="11"/>
      <c r="Q87" s="11"/>
      <c r="R87" s="11"/>
      <c r="S87" s="11"/>
      <c r="T87" s="11"/>
      <c r="U87" s="11"/>
    </row>
    <row r="88" spans="1:27" ht="12.75" customHeight="1" x14ac:dyDescent="0.15">
      <c r="A88" s="152"/>
      <c r="B88" s="191"/>
      <c r="C88" s="191"/>
      <c r="D88" s="191"/>
      <c r="E88" s="191"/>
      <c r="F88" s="191"/>
      <c r="G88" s="191"/>
      <c r="H88" s="191"/>
      <c r="I88" s="191"/>
      <c r="J88" s="191"/>
      <c r="K88" s="191"/>
      <c r="L88" s="11"/>
      <c r="M88" s="11"/>
      <c r="N88" s="11"/>
      <c r="O88" s="11"/>
      <c r="P88" s="11"/>
      <c r="Q88" s="11"/>
      <c r="R88" s="11"/>
      <c r="S88" s="11"/>
      <c r="T88" s="11"/>
      <c r="U88" s="11"/>
    </row>
    <row r="89" spans="1:27" ht="12.75" customHeight="1" x14ac:dyDescent="0.15">
      <c r="A89" s="152"/>
      <c r="B89" s="191"/>
      <c r="C89" s="191"/>
      <c r="D89" s="191"/>
      <c r="E89" s="191"/>
      <c r="F89" s="191"/>
      <c r="G89" s="191"/>
      <c r="H89" s="191"/>
      <c r="I89" s="191"/>
      <c r="J89" s="191"/>
      <c r="K89" s="191"/>
      <c r="L89" s="11"/>
      <c r="M89" s="11"/>
      <c r="N89" s="11"/>
      <c r="O89" s="11"/>
      <c r="P89" s="11"/>
      <c r="Q89" s="11"/>
      <c r="R89" s="11"/>
      <c r="S89" s="11"/>
      <c r="T89" s="11"/>
      <c r="U89" s="11"/>
    </row>
    <row r="90" spans="1:27" ht="12.75" customHeight="1" x14ac:dyDescent="0.15">
      <c r="A90" s="152"/>
      <c r="B90" s="191"/>
      <c r="C90" s="191"/>
      <c r="D90" s="191"/>
      <c r="E90" s="191"/>
      <c r="F90" s="191"/>
      <c r="G90" s="191"/>
      <c r="H90" s="191"/>
      <c r="I90" s="191"/>
      <c r="J90" s="191"/>
      <c r="K90" s="191"/>
      <c r="L90" s="11"/>
      <c r="M90" s="11"/>
      <c r="N90" s="11"/>
      <c r="O90" s="11"/>
      <c r="P90" s="11"/>
      <c r="Q90" s="11"/>
      <c r="R90" s="11"/>
      <c r="S90" s="11"/>
      <c r="T90" s="11"/>
      <c r="U90" s="11"/>
    </row>
    <row r="91" spans="1:27" ht="12.75" customHeight="1" x14ac:dyDescent="0.15">
      <c r="A91" s="152"/>
      <c r="B91" s="191"/>
      <c r="C91" s="191"/>
      <c r="D91" s="191"/>
      <c r="E91" s="191"/>
      <c r="F91" s="191"/>
      <c r="G91" s="191"/>
      <c r="H91" s="191"/>
      <c r="I91" s="191"/>
      <c r="J91" s="191"/>
      <c r="K91" s="191"/>
      <c r="L91" s="11"/>
      <c r="M91" s="11"/>
      <c r="N91" s="11"/>
      <c r="O91" s="11"/>
      <c r="P91" s="11"/>
      <c r="Q91" s="11"/>
      <c r="R91" s="11"/>
      <c r="S91" s="11"/>
      <c r="T91" s="11"/>
      <c r="U91" s="11"/>
    </row>
    <row r="92" spans="1:27" ht="12.75" customHeight="1" x14ac:dyDescent="0.15">
      <c r="A92" s="152"/>
      <c r="B92" s="191"/>
      <c r="C92" s="191"/>
      <c r="D92" s="191"/>
      <c r="E92" s="191"/>
      <c r="F92" s="191"/>
      <c r="G92" s="191"/>
      <c r="H92" s="191"/>
      <c r="I92" s="191"/>
      <c r="J92" s="191"/>
      <c r="K92" s="191"/>
      <c r="L92" s="11"/>
      <c r="M92" s="11"/>
      <c r="N92" s="11"/>
      <c r="O92" s="11"/>
      <c r="P92" s="11"/>
      <c r="Q92" s="11"/>
      <c r="R92" s="11"/>
      <c r="S92" s="11"/>
      <c r="T92" s="11"/>
      <c r="U92" s="11"/>
    </row>
    <row r="93" spans="1:27" ht="12.75" customHeight="1" x14ac:dyDescent="0.15">
      <c r="A93" s="152"/>
      <c r="B93" s="191"/>
      <c r="C93" s="191"/>
      <c r="D93" s="191"/>
      <c r="E93" s="191"/>
      <c r="F93" s="191"/>
      <c r="G93" s="191"/>
      <c r="H93" s="191"/>
      <c r="I93" s="191"/>
      <c r="J93" s="191"/>
      <c r="K93" s="191"/>
      <c r="L93" s="11"/>
      <c r="M93" s="11"/>
      <c r="N93" s="11"/>
      <c r="O93" s="11"/>
      <c r="P93" s="11"/>
      <c r="Q93" s="11"/>
      <c r="R93" s="11"/>
      <c r="S93" s="11"/>
      <c r="T93" s="11"/>
      <c r="U93" s="11"/>
    </row>
    <row r="94" spans="1:27" ht="12.75" customHeight="1" x14ac:dyDescent="0.15">
      <c r="A94" s="152"/>
      <c r="B94" s="191"/>
      <c r="C94" s="191"/>
      <c r="D94" s="191"/>
      <c r="E94" s="191"/>
      <c r="F94" s="191"/>
      <c r="G94" s="191"/>
      <c r="H94" s="191"/>
      <c r="I94" s="191"/>
      <c r="J94" s="191"/>
      <c r="K94" s="191"/>
      <c r="L94" s="11"/>
      <c r="M94" s="11"/>
      <c r="N94" s="11"/>
      <c r="O94" s="11"/>
      <c r="P94" s="11"/>
      <c r="Q94" s="11"/>
      <c r="R94" s="11"/>
      <c r="S94" s="11"/>
      <c r="T94" s="11"/>
      <c r="U94" s="11"/>
    </row>
    <row r="95" spans="1:27" ht="12.75" customHeight="1" x14ac:dyDescent="0.15">
      <c r="A95" s="186" t="s">
        <v>58</v>
      </c>
      <c r="B95" s="187"/>
      <c r="C95" s="187"/>
      <c r="D95" s="187"/>
      <c r="E95" s="187"/>
      <c r="F95" s="187"/>
      <c r="G95" s="187"/>
      <c r="H95" s="187"/>
      <c r="I95" s="187"/>
      <c r="J95" s="187"/>
      <c r="K95" s="187"/>
      <c r="L95" s="197"/>
      <c r="M95" s="197"/>
      <c r="N95" s="197"/>
      <c r="O95" s="197"/>
      <c r="P95" s="197"/>
      <c r="Q95" s="197"/>
      <c r="R95" s="197"/>
      <c r="S95" s="197"/>
      <c r="T95" s="197"/>
      <c r="U95" s="197"/>
      <c r="V95" s="197"/>
      <c r="W95" s="197"/>
      <c r="X95" s="197"/>
      <c r="Y95" s="197"/>
      <c r="Z95" s="197"/>
      <c r="AA95" s="197"/>
    </row>
    <row r="96" spans="1:27" ht="12.75" customHeight="1" x14ac:dyDescent="0.15">
      <c r="A96" s="191"/>
      <c r="B96" s="191"/>
      <c r="C96" s="191"/>
      <c r="D96" s="191"/>
      <c r="E96" s="191"/>
      <c r="F96" s="191"/>
      <c r="G96" s="191"/>
      <c r="H96" s="191"/>
      <c r="I96" s="191"/>
      <c r="J96" s="191"/>
      <c r="K96" s="191"/>
      <c r="L96" s="11"/>
      <c r="M96" s="11"/>
      <c r="N96" s="11"/>
      <c r="O96" s="11"/>
      <c r="P96" s="11"/>
      <c r="Q96" s="11"/>
      <c r="R96" s="11"/>
      <c r="S96" s="11"/>
      <c r="T96" s="11"/>
      <c r="U96" s="11"/>
    </row>
    <row r="97" spans="1:21" ht="12.75" customHeight="1" x14ac:dyDescent="0.15">
      <c r="A97" s="191"/>
      <c r="B97" s="191"/>
      <c r="C97" s="191"/>
      <c r="D97" s="191"/>
      <c r="E97" s="191"/>
      <c r="F97" s="191"/>
      <c r="G97" s="191"/>
      <c r="H97" s="191"/>
      <c r="I97" s="191"/>
      <c r="J97" s="191"/>
      <c r="K97" s="191"/>
      <c r="L97" s="11"/>
      <c r="M97" s="11"/>
      <c r="N97" s="11"/>
      <c r="O97" s="11"/>
      <c r="P97" s="11"/>
      <c r="Q97" s="11"/>
      <c r="R97" s="11"/>
      <c r="S97" s="11"/>
      <c r="T97" s="11"/>
      <c r="U97" s="11"/>
    </row>
    <row r="98" spans="1:21" ht="12.75" customHeight="1" x14ac:dyDescent="0.15">
      <c r="A98" s="191"/>
      <c r="B98" s="11"/>
      <c r="C98" s="11"/>
      <c r="D98" s="11"/>
      <c r="E98" s="11"/>
      <c r="F98" s="11"/>
      <c r="G98" s="11"/>
      <c r="H98" s="11"/>
      <c r="I98" s="11"/>
      <c r="J98" s="11"/>
      <c r="K98" s="11"/>
      <c r="L98" s="11"/>
      <c r="M98" s="11"/>
      <c r="N98" s="11"/>
      <c r="O98" s="11"/>
      <c r="P98" s="11"/>
      <c r="Q98" s="11"/>
      <c r="R98" s="11"/>
      <c r="S98" s="11"/>
      <c r="T98" s="11"/>
      <c r="U98" s="11"/>
    </row>
    <row r="99" spans="1:21" ht="12.75" hidden="1" customHeight="1" x14ac:dyDescent="0.15">
      <c r="A99" s="191"/>
      <c r="B99" s="11"/>
      <c r="C99" s="11"/>
      <c r="D99" s="11"/>
      <c r="E99" s="11"/>
      <c r="F99" s="11"/>
      <c r="G99" s="11"/>
      <c r="H99" s="11"/>
      <c r="I99" s="11"/>
      <c r="J99" s="11"/>
      <c r="K99" s="11"/>
      <c r="L99" s="11"/>
      <c r="M99" s="11"/>
      <c r="N99" s="11"/>
      <c r="O99" s="11"/>
      <c r="P99" s="11"/>
      <c r="Q99" s="11"/>
      <c r="R99" s="11"/>
      <c r="S99" s="11"/>
      <c r="T99" s="11"/>
      <c r="U99" s="11"/>
    </row>
    <row r="100" spans="1:21" ht="12.75" hidden="1" customHeight="1" x14ac:dyDescent="0.15">
      <c r="A100" s="191"/>
      <c r="B100" s="11"/>
      <c r="C100" s="11"/>
      <c r="D100" s="11"/>
      <c r="E100" s="11"/>
      <c r="F100" s="11"/>
      <c r="G100" s="11"/>
      <c r="H100" s="11"/>
      <c r="I100" s="11"/>
      <c r="J100" s="11"/>
      <c r="K100" s="11"/>
      <c r="L100" s="11"/>
      <c r="M100" s="11"/>
      <c r="N100" s="11"/>
      <c r="O100" s="11"/>
      <c r="P100" s="11"/>
      <c r="Q100" s="11"/>
      <c r="R100" s="11"/>
      <c r="S100" s="11"/>
      <c r="T100" s="11"/>
      <c r="U100" s="11"/>
    </row>
    <row r="101" spans="1:21" ht="12.75" hidden="1" customHeight="1" x14ac:dyDescent="0.15">
      <c r="A101" s="191"/>
      <c r="B101" s="11"/>
      <c r="C101" s="11"/>
      <c r="D101" s="11"/>
      <c r="E101" s="11"/>
      <c r="F101" s="11"/>
      <c r="G101" s="11"/>
      <c r="H101" s="11"/>
      <c r="I101" s="11"/>
      <c r="J101" s="11"/>
      <c r="K101" s="11"/>
      <c r="L101" s="11"/>
      <c r="M101" s="11"/>
      <c r="N101" s="11"/>
      <c r="O101" s="11"/>
      <c r="P101" s="11"/>
      <c r="Q101" s="11"/>
      <c r="R101" s="11"/>
      <c r="S101" s="11"/>
      <c r="T101" s="11"/>
      <c r="U101" s="11"/>
    </row>
    <row r="102" spans="1:21" ht="12.75" hidden="1" customHeight="1" x14ac:dyDescent="0.15">
      <c r="A102" s="191"/>
      <c r="B102" s="11"/>
      <c r="C102" s="11"/>
      <c r="D102" s="11"/>
      <c r="E102" s="11"/>
      <c r="F102" s="11"/>
      <c r="G102" s="11"/>
      <c r="H102" s="11"/>
      <c r="I102" s="11"/>
      <c r="J102" s="11"/>
      <c r="K102" s="11"/>
      <c r="L102" s="11"/>
      <c r="M102" s="11"/>
      <c r="N102" s="11"/>
      <c r="O102" s="11"/>
      <c r="P102" s="11"/>
      <c r="Q102" s="11"/>
      <c r="R102" s="11"/>
      <c r="S102" s="11"/>
      <c r="T102" s="11"/>
      <c r="U102" s="11"/>
    </row>
    <row r="103" spans="1:21" ht="12.75" hidden="1" customHeight="1" x14ac:dyDescent="0.15">
      <c r="A103" s="198"/>
      <c r="B103" s="11"/>
      <c r="C103" s="11"/>
      <c r="D103" s="11"/>
      <c r="E103" s="11"/>
      <c r="F103" s="11"/>
      <c r="G103" s="11"/>
      <c r="H103" s="11"/>
      <c r="I103" s="11"/>
      <c r="J103" s="11"/>
      <c r="K103" s="11"/>
      <c r="L103" s="11"/>
      <c r="M103" s="11"/>
      <c r="N103" s="11"/>
      <c r="O103" s="11"/>
      <c r="P103" s="11"/>
      <c r="Q103" s="11"/>
      <c r="R103" s="11"/>
      <c r="S103" s="11"/>
      <c r="T103" s="11"/>
      <c r="U103" s="11"/>
    </row>
    <row r="104" spans="1:21" ht="12.75" hidden="1" customHeight="1" x14ac:dyDescent="0.15">
      <c r="A104" s="198"/>
      <c r="B104" s="11"/>
      <c r="C104" s="11"/>
      <c r="D104" s="11"/>
      <c r="E104" s="11"/>
      <c r="F104" s="11"/>
      <c r="G104" s="11"/>
      <c r="H104" s="11"/>
      <c r="I104" s="11"/>
      <c r="J104" s="11"/>
      <c r="K104" s="11"/>
      <c r="L104" s="11"/>
      <c r="M104" s="11"/>
      <c r="N104" s="11"/>
      <c r="O104" s="11"/>
      <c r="P104" s="11"/>
      <c r="Q104" s="11"/>
      <c r="R104" s="11"/>
      <c r="S104" s="11"/>
      <c r="T104" s="11"/>
      <c r="U104" s="11"/>
    </row>
    <row r="105" spans="1:21" ht="12.75" hidden="1" customHeight="1" x14ac:dyDescent="0.15">
      <c r="A105" s="189"/>
      <c r="B105" s="11"/>
      <c r="C105" s="11"/>
      <c r="D105" s="11"/>
      <c r="E105" s="11"/>
      <c r="F105" s="11"/>
      <c r="G105" s="11"/>
      <c r="H105" s="11"/>
      <c r="I105" s="11"/>
      <c r="J105" s="11"/>
      <c r="K105" s="11"/>
      <c r="L105" s="11"/>
      <c r="M105" s="11"/>
      <c r="N105" s="11"/>
      <c r="O105" s="11"/>
      <c r="P105" s="11"/>
      <c r="Q105" s="11"/>
      <c r="R105" s="11"/>
      <c r="S105" s="11"/>
      <c r="T105" s="11"/>
      <c r="U105" s="11"/>
    </row>
    <row r="106" spans="1:21" ht="12.75" hidden="1" customHeight="1" x14ac:dyDescent="0.15">
      <c r="A106" s="189"/>
      <c r="B106" s="11"/>
      <c r="C106" s="11"/>
      <c r="D106" s="11"/>
      <c r="E106" s="11"/>
      <c r="F106" s="11"/>
      <c r="G106" s="11"/>
      <c r="H106" s="11"/>
      <c r="I106" s="11"/>
      <c r="J106" s="11"/>
      <c r="K106" s="11"/>
      <c r="L106" s="11"/>
      <c r="M106" s="11"/>
      <c r="N106" s="11"/>
      <c r="O106" s="11"/>
      <c r="P106" s="11"/>
      <c r="Q106" s="11"/>
      <c r="R106" s="11"/>
      <c r="S106" s="11"/>
      <c r="T106" s="11"/>
      <c r="U106" s="11"/>
    </row>
    <row r="107" spans="1:21" ht="12.75" hidden="1" customHeight="1" x14ac:dyDescent="0.15">
      <c r="A107" s="189"/>
      <c r="B107" s="11"/>
      <c r="C107" s="11"/>
      <c r="D107" s="11"/>
      <c r="E107" s="11"/>
      <c r="F107" s="11"/>
      <c r="G107" s="11"/>
      <c r="H107" s="11"/>
      <c r="I107" s="11"/>
      <c r="J107" s="11"/>
      <c r="K107" s="11"/>
      <c r="L107" s="11"/>
      <c r="M107" s="11"/>
      <c r="N107" s="11"/>
      <c r="O107" s="11"/>
      <c r="P107" s="11"/>
      <c r="Q107" s="11"/>
      <c r="R107" s="11"/>
      <c r="S107" s="11"/>
      <c r="T107" s="11"/>
      <c r="U107" s="11"/>
    </row>
    <row r="108" spans="1:21" ht="12.75" hidden="1" customHeight="1" x14ac:dyDescent="0.15">
      <c r="A108" s="199"/>
      <c r="B108" s="11"/>
      <c r="C108" s="11"/>
      <c r="D108" s="11"/>
      <c r="E108" s="11"/>
      <c r="F108" s="11"/>
      <c r="G108" s="11"/>
      <c r="H108" s="11"/>
      <c r="I108" s="11"/>
      <c r="J108" s="11"/>
      <c r="K108" s="11"/>
      <c r="L108" s="11"/>
      <c r="M108" s="11"/>
      <c r="N108" s="11"/>
      <c r="O108" s="11"/>
      <c r="P108" s="11"/>
      <c r="Q108" s="11"/>
      <c r="R108" s="11"/>
      <c r="S108" s="11"/>
      <c r="T108" s="11"/>
      <c r="U108" s="11"/>
    </row>
    <row r="109" spans="1:21" ht="12.75" hidden="1" customHeight="1" x14ac:dyDescent="0.15">
      <c r="A109" s="200"/>
      <c r="B109" s="11"/>
      <c r="C109" s="11"/>
      <c r="D109" s="11"/>
      <c r="E109" s="11"/>
      <c r="F109" s="11"/>
      <c r="G109" s="11"/>
      <c r="H109" s="11"/>
      <c r="I109" s="11"/>
      <c r="J109" s="11"/>
      <c r="K109" s="11"/>
      <c r="L109" s="11"/>
      <c r="M109" s="11"/>
      <c r="N109" s="11"/>
      <c r="O109" s="11"/>
      <c r="P109" s="11"/>
      <c r="Q109" s="11"/>
      <c r="R109" s="11"/>
      <c r="S109" s="11"/>
      <c r="T109" s="11"/>
      <c r="U109" s="11"/>
    </row>
    <row r="110" spans="1:21" ht="12.75" hidden="1" customHeight="1" x14ac:dyDescent="0.15">
      <c r="A110" s="191"/>
      <c r="B110" s="11"/>
      <c r="C110" s="11"/>
      <c r="D110" s="11"/>
      <c r="E110" s="11"/>
      <c r="F110" s="11"/>
      <c r="G110" s="11"/>
      <c r="H110" s="11"/>
      <c r="I110" s="11"/>
      <c r="J110" s="11"/>
      <c r="K110" s="11"/>
      <c r="L110" s="11"/>
      <c r="M110" s="11"/>
      <c r="N110" s="11"/>
      <c r="O110" s="11"/>
      <c r="P110" s="11"/>
      <c r="Q110" s="11"/>
      <c r="R110" s="11"/>
      <c r="S110" s="11"/>
      <c r="T110" s="11"/>
      <c r="U110" s="11"/>
    </row>
    <row r="111" spans="1:21" ht="12.75" hidden="1" customHeight="1" x14ac:dyDescent="0.15">
      <c r="A111" s="201"/>
      <c r="B111" s="11"/>
      <c r="C111" s="11"/>
      <c r="D111" s="11"/>
      <c r="E111" s="11"/>
      <c r="F111" s="11"/>
      <c r="G111" s="11"/>
      <c r="H111" s="11"/>
      <c r="I111" s="11"/>
      <c r="J111" s="11"/>
      <c r="K111" s="11"/>
      <c r="L111" s="11"/>
      <c r="M111" s="11"/>
      <c r="N111" s="11"/>
      <c r="O111" s="11"/>
      <c r="P111" s="11"/>
      <c r="Q111" s="11"/>
      <c r="R111" s="11"/>
      <c r="S111" s="11"/>
      <c r="T111" s="11"/>
      <c r="U111" s="11"/>
    </row>
    <row r="112" spans="1:21" ht="12.75" hidden="1" customHeight="1" x14ac:dyDescent="0.15">
      <c r="A112" s="201"/>
      <c r="B112" s="11"/>
      <c r="C112" s="11"/>
      <c r="D112" s="11"/>
      <c r="E112" s="11"/>
      <c r="F112" s="11"/>
      <c r="G112" s="11"/>
      <c r="H112" s="11"/>
      <c r="I112" s="11"/>
      <c r="J112" s="11"/>
      <c r="K112" s="11"/>
      <c r="L112" s="11"/>
      <c r="M112" s="11"/>
      <c r="N112" s="11"/>
      <c r="O112" s="11"/>
      <c r="P112" s="11"/>
      <c r="Q112" s="11"/>
      <c r="R112" s="11"/>
      <c r="S112" s="11"/>
      <c r="T112" s="11"/>
      <c r="U112" s="11"/>
    </row>
    <row r="113" spans="1:21" ht="12.75" hidden="1" customHeight="1" x14ac:dyDescent="0.15">
      <c r="A113" s="201"/>
      <c r="B113" s="11"/>
      <c r="C113" s="11"/>
      <c r="D113" s="11"/>
      <c r="E113" s="11"/>
      <c r="F113" s="11"/>
      <c r="G113" s="11"/>
      <c r="H113" s="11"/>
      <c r="I113" s="11"/>
      <c r="J113" s="11"/>
      <c r="K113" s="11"/>
      <c r="L113" s="11"/>
      <c r="M113" s="11"/>
      <c r="N113" s="11"/>
      <c r="O113" s="11"/>
      <c r="P113" s="11"/>
      <c r="Q113" s="11"/>
      <c r="R113" s="11"/>
      <c r="S113" s="11"/>
      <c r="T113" s="11"/>
      <c r="U113" s="11"/>
    </row>
    <row r="114" spans="1:21" ht="12.75" hidden="1" customHeight="1" x14ac:dyDescent="0.15">
      <c r="A114" s="201"/>
      <c r="B114" s="11"/>
      <c r="C114" s="11"/>
      <c r="D114" s="11"/>
      <c r="E114" s="11"/>
      <c r="F114" s="11"/>
      <c r="G114" s="11"/>
      <c r="H114" s="11"/>
      <c r="I114" s="11"/>
      <c r="J114" s="11"/>
      <c r="K114" s="11"/>
      <c r="L114" s="11"/>
      <c r="M114" s="11"/>
      <c r="N114" s="11"/>
      <c r="O114" s="11"/>
      <c r="P114" s="11"/>
      <c r="Q114" s="11"/>
      <c r="R114" s="11"/>
      <c r="S114" s="11"/>
      <c r="T114" s="11"/>
      <c r="U114" s="11"/>
    </row>
    <row r="115" spans="1:21" ht="12.75" hidden="1" customHeight="1" x14ac:dyDescent="0.15">
      <c r="A115" s="200"/>
      <c r="B115" s="11"/>
      <c r="C115" s="11"/>
      <c r="D115" s="11"/>
      <c r="E115" s="11"/>
      <c r="F115" s="11"/>
      <c r="G115" s="11"/>
      <c r="H115" s="11"/>
      <c r="I115" s="11"/>
      <c r="J115" s="11"/>
      <c r="K115" s="11"/>
      <c r="L115" s="11"/>
      <c r="M115" s="11"/>
      <c r="N115" s="11"/>
      <c r="O115" s="11"/>
      <c r="P115" s="11"/>
      <c r="Q115" s="11"/>
      <c r="R115" s="11"/>
      <c r="S115" s="11"/>
      <c r="T115" s="11"/>
      <c r="U115" s="11"/>
    </row>
    <row r="116" spans="1:21" ht="12.75" hidden="1" customHeight="1" x14ac:dyDescent="0.15">
      <c r="A116" s="191"/>
      <c r="B116" s="11"/>
      <c r="C116" s="11"/>
      <c r="D116" s="11"/>
      <c r="E116" s="11"/>
      <c r="F116" s="11"/>
      <c r="G116" s="11"/>
      <c r="H116" s="11"/>
      <c r="I116" s="11"/>
      <c r="J116" s="11"/>
      <c r="K116" s="11"/>
      <c r="L116" s="11"/>
      <c r="M116" s="11"/>
      <c r="N116" s="11"/>
      <c r="O116" s="11"/>
      <c r="P116" s="11"/>
      <c r="Q116" s="11"/>
      <c r="R116" s="11"/>
      <c r="S116" s="11"/>
      <c r="T116" s="11"/>
      <c r="U116" s="11"/>
    </row>
    <row r="117" spans="1:21" ht="12.75" hidden="1" customHeight="1" x14ac:dyDescent="0.15">
      <c r="A117" s="201"/>
      <c r="B117" s="11"/>
      <c r="C117" s="11"/>
      <c r="D117" s="11"/>
      <c r="E117" s="11"/>
      <c r="F117" s="11"/>
      <c r="G117" s="11"/>
      <c r="H117" s="11"/>
      <c r="I117" s="11"/>
      <c r="J117" s="11"/>
      <c r="K117" s="11"/>
      <c r="L117" s="11"/>
      <c r="M117" s="11"/>
      <c r="N117" s="11"/>
      <c r="O117" s="11"/>
      <c r="P117" s="11"/>
      <c r="Q117" s="11"/>
      <c r="R117" s="11"/>
      <c r="S117" s="11"/>
      <c r="T117" s="11"/>
      <c r="U117" s="11"/>
    </row>
    <row r="118" spans="1:21" ht="12.75" hidden="1" customHeight="1" x14ac:dyDescent="0.15">
      <c r="A118" s="201"/>
      <c r="B118" s="11"/>
      <c r="C118" s="11"/>
      <c r="D118" s="11"/>
      <c r="E118" s="11"/>
      <c r="F118" s="11"/>
      <c r="G118" s="11"/>
      <c r="H118" s="11"/>
      <c r="I118" s="11"/>
      <c r="J118" s="11"/>
      <c r="K118" s="11"/>
      <c r="L118" s="11"/>
      <c r="M118" s="11"/>
      <c r="N118" s="11"/>
      <c r="O118" s="11"/>
      <c r="P118" s="11"/>
      <c r="Q118" s="11"/>
      <c r="R118" s="11"/>
      <c r="S118" s="11"/>
      <c r="T118" s="11"/>
      <c r="U118" s="11"/>
    </row>
    <row r="119" spans="1:21" ht="12.75" hidden="1" customHeight="1" x14ac:dyDescent="0.15">
      <c r="A119" s="201"/>
      <c r="B119" s="11"/>
      <c r="C119" s="11"/>
      <c r="D119" s="11"/>
      <c r="E119" s="11"/>
      <c r="F119" s="11"/>
      <c r="G119" s="11"/>
      <c r="H119" s="11"/>
      <c r="I119" s="11"/>
      <c r="J119" s="11"/>
      <c r="K119" s="11"/>
      <c r="L119" s="11"/>
      <c r="M119" s="11"/>
      <c r="N119" s="11"/>
      <c r="O119" s="11"/>
      <c r="P119" s="11"/>
      <c r="Q119" s="11"/>
      <c r="R119" s="11"/>
      <c r="S119" s="11"/>
      <c r="T119" s="11"/>
      <c r="U119" s="11"/>
    </row>
    <row r="120" spans="1:21" ht="12.75" hidden="1" customHeight="1" x14ac:dyDescent="0.15">
      <c r="A120" s="201"/>
      <c r="B120" s="11"/>
      <c r="C120" s="11"/>
      <c r="D120" s="11"/>
      <c r="E120" s="11"/>
      <c r="F120" s="11"/>
      <c r="G120" s="11"/>
      <c r="H120" s="11"/>
      <c r="I120" s="11"/>
      <c r="J120" s="11"/>
      <c r="K120" s="11"/>
      <c r="L120" s="11"/>
      <c r="M120" s="11"/>
      <c r="N120" s="11"/>
      <c r="O120" s="11"/>
      <c r="P120" s="11"/>
      <c r="Q120" s="11"/>
      <c r="R120" s="11"/>
      <c r="S120" s="11"/>
      <c r="T120" s="11"/>
      <c r="U120" s="11"/>
    </row>
    <row r="121" spans="1:21" ht="12.75" hidden="1" customHeight="1" x14ac:dyDescent="0.15">
      <c r="A121" s="200"/>
      <c r="B121" s="11"/>
      <c r="C121" s="11"/>
      <c r="D121" s="11"/>
      <c r="E121" s="11"/>
      <c r="F121" s="11"/>
      <c r="G121" s="11"/>
      <c r="H121" s="11"/>
      <c r="I121" s="11"/>
      <c r="J121" s="11"/>
      <c r="K121" s="11"/>
      <c r="L121" s="11"/>
      <c r="M121" s="11"/>
      <c r="N121" s="11"/>
      <c r="O121" s="11"/>
      <c r="P121" s="11"/>
      <c r="Q121" s="11"/>
      <c r="R121" s="11"/>
      <c r="S121" s="11"/>
      <c r="T121" s="11"/>
      <c r="U121" s="11"/>
    </row>
    <row r="122" spans="1:21" ht="12.75" hidden="1" customHeight="1" x14ac:dyDescent="0.15">
      <c r="A122" s="191"/>
      <c r="B122" s="11"/>
      <c r="C122" s="11"/>
      <c r="D122" s="11"/>
      <c r="E122" s="11"/>
      <c r="F122" s="11"/>
      <c r="G122" s="11"/>
      <c r="H122" s="11"/>
      <c r="I122" s="11"/>
      <c r="J122" s="11"/>
      <c r="K122" s="11"/>
      <c r="L122" s="11"/>
      <c r="M122" s="11"/>
      <c r="N122" s="11"/>
      <c r="O122" s="11"/>
      <c r="P122" s="11"/>
      <c r="Q122" s="11"/>
      <c r="R122" s="11"/>
      <c r="S122" s="11"/>
      <c r="T122" s="11"/>
      <c r="U122" s="11"/>
    </row>
    <row r="123" spans="1:21" ht="12.75" hidden="1" customHeight="1" x14ac:dyDescent="0.15">
      <c r="A123" s="201"/>
      <c r="B123" s="11"/>
      <c r="C123" s="11"/>
      <c r="D123" s="11"/>
      <c r="E123" s="11"/>
      <c r="F123" s="11"/>
      <c r="G123" s="11"/>
      <c r="H123" s="11"/>
      <c r="I123" s="11"/>
      <c r="J123" s="11"/>
      <c r="K123" s="11"/>
      <c r="L123" s="11"/>
      <c r="M123" s="11"/>
      <c r="N123" s="11"/>
      <c r="O123" s="11"/>
      <c r="P123" s="11"/>
      <c r="Q123" s="11"/>
      <c r="R123" s="11"/>
      <c r="S123" s="11"/>
      <c r="T123" s="11"/>
      <c r="U123" s="11"/>
    </row>
    <row r="124" spans="1:21" ht="12.75" hidden="1" customHeight="1" x14ac:dyDescent="0.15">
      <c r="A124" s="201"/>
      <c r="B124" s="11"/>
      <c r="C124" s="11"/>
      <c r="D124" s="11"/>
      <c r="E124" s="11"/>
      <c r="F124" s="11"/>
      <c r="G124" s="11"/>
      <c r="H124" s="11"/>
      <c r="I124" s="11"/>
      <c r="J124" s="11"/>
      <c r="K124" s="11"/>
      <c r="L124" s="11"/>
      <c r="M124" s="11"/>
      <c r="N124" s="11"/>
      <c r="O124" s="11"/>
      <c r="P124" s="11"/>
      <c r="Q124" s="11"/>
      <c r="R124" s="11"/>
      <c r="S124" s="11"/>
      <c r="T124" s="11"/>
      <c r="U124" s="11"/>
    </row>
    <row r="125" spans="1:21" ht="12.75" hidden="1" customHeight="1" x14ac:dyDescent="0.15">
      <c r="A125" s="201"/>
      <c r="B125" s="11"/>
      <c r="C125" s="11"/>
      <c r="D125" s="11"/>
      <c r="E125" s="11"/>
      <c r="F125" s="11"/>
      <c r="G125" s="11"/>
      <c r="H125" s="11"/>
      <c r="I125" s="11"/>
      <c r="J125" s="11"/>
      <c r="K125" s="11"/>
      <c r="L125" s="11"/>
      <c r="M125" s="11"/>
      <c r="N125" s="11"/>
      <c r="O125" s="11"/>
      <c r="P125" s="11"/>
      <c r="Q125" s="11"/>
      <c r="R125" s="11"/>
      <c r="S125" s="11"/>
      <c r="T125" s="11"/>
      <c r="U125" s="11"/>
    </row>
    <row r="126" spans="1:21" ht="12.75" hidden="1" customHeight="1" x14ac:dyDescent="0.15">
      <c r="A126" s="201"/>
      <c r="B126" s="11"/>
      <c r="C126" s="11"/>
      <c r="D126" s="11"/>
      <c r="E126" s="11"/>
      <c r="F126" s="11"/>
      <c r="G126" s="11"/>
      <c r="H126" s="11"/>
      <c r="I126" s="11"/>
      <c r="J126" s="11"/>
      <c r="K126" s="11"/>
      <c r="L126" s="11"/>
      <c r="M126" s="11"/>
      <c r="N126" s="11"/>
      <c r="O126" s="11"/>
      <c r="P126" s="11"/>
      <c r="Q126" s="11"/>
      <c r="R126" s="11"/>
      <c r="S126" s="11"/>
      <c r="T126" s="11"/>
      <c r="U126" s="11"/>
    </row>
    <row r="127" spans="1:21" ht="12.75" hidden="1" customHeight="1" x14ac:dyDescent="0.15">
      <c r="A127" s="201"/>
      <c r="B127" s="11"/>
      <c r="C127" s="11"/>
      <c r="D127" s="11"/>
      <c r="E127" s="11"/>
      <c r="F127" s="11"/>
      <c r="G127" s="11"/>
      <c r="H127" s="11"/>
      <c r="I127" s="11"/>
      <c r="J127" s="11"/>
      <c r="K127" s="11"/>
      <c r="L127" s="11"/>
      <c r="M127" s="11"/>
      <c r="N127" s="11"/>
      <c r="O127" s="11"/>
      <c r="P127" s="11"/>
      <c r="Q127" s="11"/>
      <c r="R127" s="11"/>
      <c r="S127" s="11"/>
      <c r="T127" s="11"/>
      <c r="U127" s="11"/>
    </row>
    <row r="128" spans="1:21" ht="12.75" hidden="1" customHeight="1" x14ac:dyDescent="0.15">
      <c r="A128" s="202"/>
      <c r="B128" s="11"/>
      <c r="C128" s="11"/>
      <c r="D128" s="11"/>
      <c r="E128" s="11"/>
      <c r="F128" s="11"/>
      <c r="G128" s="11"/>
      <c r="H128" s="11"/>
      <c r="I128" s="11"/>
      <c r="J128" s="11"/>
      <c r="K128" s="11"/>
      <c r="L128" s="11"/>
      <c r="M128" s="11"/>
      <c r="N128" s="11"/>
      <c r="O128" s="11"/>
      <c r="P128" s="11"/>
      <c r="Q128" s="11"/>
      <c r="R128" s="11"/>
      <c r="S128" s="11"/>
      <c r="T128" s="11"/>
      <c r="U128" s="11"/>
    </row>
    <row r="129" spans="1:21" ht="12.75" hidden="1" customHeight="1" x14ac:dyDescent="0.15">
      <c r="A129" s="203"/>
      <c r="B129" s="11"/>
      <c r="C129" s="11"/>
      <c r="D129" s="11"/>
      <c r="E129" s="11"/>
      <c r="F129" s="11"/>
      <c r="G129" s="11"/>
      <c r="H129" s="11"/>
      <c r="I129" s="11"/>
      <c r="J129" s="11"/>
      <c r="K129" s="11"/>
      <c r="L129" s="11"/>
      <c r="M129" s="11"/>
      <c r="N129" s="11"/>
      <c r="O129" s="11"/>
      <c r="P129" s="11"/>
      <c r="Q129" s="11"/>
      <c r="R129" s="11"/>
      <c r="S129" s="11"/>
      <c r="T129" s="11"/>
      <c r="U129" s="11"/>
    </row>
    <row r="130" spans="1:21" ht="12.75" hidden="1" customHeight="1" x14ac:dyDescent="0.15">
      <c r="A130" s="204"/>
      <c r="B130" s="11"/>
      <c r="C130" s="11"/>
      <c r="D130" s="11"/>
      <c r="E130" s="11"/>
      <c r="F130" s="11"/>
      <c r="G130" s="11"/>
      <c r="H130" s="11"/>
      <c r="I130" s="11"/>
      <c r="J130" s="11"/>
      <c r="K130" s="11"/>
      <c r="L130" s="11"/>
      <c r="M130" s="11"/>
      <c r="N130" s="11"/>
      <c r="O130" s="11"/>
      <c r="P130" s="11"/>
      <c r="Q130" s="11"/>
      <c r="R130" s="11"/>
      <c r="S130" s="11"/>
      <c r="T130" s="11"/>
      <c r="U130" s="11"/>
    </row>
    <row r="131" spans="1:21" ht="12.75" hidden="1" customHeight="1" x14ac:dyDescent="0.15">
      <c r="A131" s="11"/>
      <c r="B131" s="11"/>
      <c r="C131" s="11"/>
      <c r="D131" s="11"/>
      <c r="E131" s="11"/>
      <c r="F131" s="11"/>
      <c r="G131" s="11"/>
      <c r="H131" s="11"/>
      <c r="I131" s="11"/>
      <c r="J131" s="11"/>
      <c r="K131" s="11"/>
      <c r="L131" s="11"/>
      <c r="M131" s="11"/>
      <c r="N131" s="11"/>
      <c r="O131" s="11"/>
      <c r="P131" s="11"/>
      <c r="Q131" s="11"/>
      <c r="R131" s="11"/>
      <c r="S131" s="11"/>
      <c r="T131" s="11"/>
      <c r="U131" s="11"/>
    </row>
    <row r="132" spans="1:21" ht="12.75" hidden="1" customHeight="1" x14ac:dyDescent="0.15">
      <c r="A132" s="205"/>
      <c r="B132" s="11"/>
      <c r="C132" s="11"/>
      <c r="D132" s="11"/>
      <c r="E132" s="11"/>
      <c r="F132" s="11"/>
      <c r="G132" s="11"/>
      <c r="H132" s="11"/>
      <c r="I132" s="11"/>
      <c r="J132" s="11"/>
      <c r="K132" s="11"/>
      <c r="L132" s="11"/>
      <c r="M132" s="11"/>
      <c r="N132" s="11"/>
      <c r="O132" s="11"/>
      <c r="P132" s="11"/>
      <c r="Q132" s="11"/>
      <c r="R132" s="11"/>
      <c r="S132" s="11"/>
      <c r="T132" s="11"/>
      <c r="U132" s="11"/>
    </row>
    <row r="133" spans="1:21" ht="12.75" hidden="1" customHeight="1" x14ac:dyDescent="0.15">
      <c r="A133" s="11"/>
      <c r="B133" s="11"/>
      <c r="C133" s="11"/>
      <c r="D133" s="11"/>
      <c r="E133" s="11"/>
      <c r="F133" s="11"/>
      <c r="G133" s="11"/>
      <c r="H133" s="11"/>
      <c r="I133" s="11"/>
      <c r="J133" s="11"/>
      <c r="K133" s="11"/>
      <c r="L133" s="11"/>
      <c r="M133" s="11"/>
      <c r="N133" s="11"/>
      <c r="O133" s="11"/>
      <c r="P133" s="11"/>
      <c r="Q133" s="11"/>
      <c r="R133" s="11"/>
      <c r="S133" s="11"/>
      <c r="T133" s="11"/>
      <c r="U133" s="11"/>
    </row>
    <row r="134" spans="1:21" ht="12.75" hidden="1" customHeight="1" x14ac:dyDescent="0.15">
      <c r="A134" s="11"/>
      <c r="B134" s="11"/>
      <c r="C134" s="11"/>
      <c r="D134" s="11"/>
      <c r="E134" s="11"/>
      <c r="F134" s="11"/>
      <c r="G134" s="11"/>
      <c r="H134" s="11"/>
      <c r="I134" s="11"/>
      <c r="J134" s="11"/>
      <c r="K134" s="11"/>
      <c r="L134" s="11"/>
      <c r="M134" s="11"/>
      <c r="N134" s="11"/>
      <c r="O134" s="11"/>
      <c r="P134" s="11"/>
      <c r="Q134" s="11"/>
      <c r="R134" s="11"/>
      <c r="S134" s="11"/>
      <c r="T134" s="11"/>
      <c r="U134" s="11"/>
    </row>
    <row r="135" spans="1:21" ht="12.75" hidden="1" customHeight="1" x14ac:dyDescent="0.15">
      <c r="A135" s="11"/>
      <c r="B135" s="11"/>
      <c r="C135" s="11"/>
      <c r="D135" s="11"/>
      <c r="E135" s="11"/>
      <c r="F135" s="11"/>
      <c r="G135" s="11"/>
      <c r="H135" s="11"/>
      <c r="I135" s="11"/>
      <c r="J135" s="11"/>
      <c r="K135" s="11"/>
      <c r="L135" s="11"/>
      <c r="M135" s="11"/>
      <c r="N135" s="11"/>
      <c r="O135" s="11"/>
      <c r="P135" s="11"/>
      <c r="Q135" s="11"/>
      <c r="R135" s="11"/>
      <c r="S135" s="11"/>
      <c r="T135" s="11"/>
      <c r="U135" s="11"/>
    </row>
    <row r="136" spans="1:21" ht="12.75" hidden="1" customHeight="1" x14ac:dyDescent="0.15">
      <c r="A136" s="11"/>
      <c r="B136" s="11"/>
      <c r="C136" s="11"/>
      <c r="D136" s="11"/>
      <c r="E136" s="11"/>
      <c r="F136" s="11"/>
      <c r="G136" s="11"/>
      <c r="H136" s="11"/>
      <c r="I136" s="11"/>
      <c r="J136" s="11"/>
      <c r="K136" s="11"/>
      <c r="L136" s="11"/>
      <c r="M136" s="11"/>
      <c r="N136" s="11"/>
      <c r="O136" s="11"/>
      <c r="P136" s="11"/>
      <c r="Q136" s="11"/>
      <c r="R136" s="11"/>
      <c r="S136" s="11"/>
      <c r="T136" s="11"/>
      <c r="U136" s="11"/>
    </row>
    <row r="137" spans="1:21" ht="12.75" hidden="1" customHeight="1" x14ac:dyDescent="0.15">
      <c r="A137" s="11"/>
      <c r="B137" s="11"/>
      <c r="C137" s="11"/>
      <c r="D137" s="11"/>
      <c r="E137" s="11"/>
      <c r="F137" s="11"/>
      <c r="G137" s="11"/>
      <c r="H137" s="11"/>
      <c r="I137" s="11"/>
      <c r="J137" s="11"/>
      <c r="K137" s="11"/>
      <c r="L137" s="11"/>
      <c r="M137" s="11"/>
      <c r="N137" s="11"/>
      <c r="O137" s="11"/>
      <c r="P137" s="11"/>
      <c r="Q137" s="11"/>
      <c r="R137" s="11"/>
      <c r="S137" s="11"/>
      <c r="T137" s="11"/>
      <c r="U137" s="11"/>
    </row>
    <row r="138" spans="1:21" ht="12.75" hidden="1" customHeight="1" x14ac:dyDescent="0.15">
      <c r="A138" s="11"/>
      <c r="B138" s="11"/>
      <c r="C138" s="11"/>
      <c r="D138" s="11"/>
      <c r="E138" s="11"/>
      <c r="F138" s="11"/>
      <c r="G138" s="11"/>
      <c r="H138" s="11"/>
      <c r="I138" s="11"/>
      <c r="J138" s="11"/>
      <c r="K138" s="11"/>
      <c r="L138" s="11"/>
      <c r="M138" s="11"/>
      <c r="N138" s="11"/>
      <c r="O138" s="11"/>
      <c r="P138" s="11"/>
      <c r="Q138" s="11"/>
      <c r="R138" s="11"/>
      <c r="S138" s="11"/>
      <c r="T138" s="11"/>
      <c r="U138" s="11"/>
    </row>
    <row r="139" spans="1:21" ht="12.75" hidden="1" customHeight="1" x14ac:dyDescent="0.15">
      <c r="A139" s="11"/>
      <c r="B139" s="11"/>
      <c r="C139" s="11"/>
      <c r="D139" s="11"/>
      <c r="E139" s="11"/>
      <c r="F139" s="11"/>
      <c r="G139" s="11"/>
      <c r="H139" s="11"/>
      <c r="I139" s="11"/>
      <c r="J139" s="11"/>
      <c r="K139" s="11"/>
      <c r="L139" s="11"/>
      <c r="M139" s="11"/>
      <c r="N139" s="11"/>
      <c r="O139" s="11"/>
      <c r="P139" s="11"/>
      <c r="Q139" s="11"/>
      <c r="R139" s="11"/>
      <c r="S139" s="11"/>
      <c r="T139" s="11"/>
      <c r="U139" s="11"/>
    </row>
    <row r="140" spans="1:21" ht="12.75" hidden="1" customHeight="1" x14ac:dyDescent="0.15">
      <c r="A140" s="11"/>
      <c r="B140" s="11"/>
      <c r="C140" s="11"/>
      <c r="D140" s="11"/>
      <c r="E140" s="11"/>
      <c r="F140" s="11"/>
      <c r="G140" s="11"/>
      <c r="H140" s="11"/>
      <c r="I140" s="11"/>
      <c r="J140" s="11"/>
      <c r="K140" s="11"/>
      <c r="L140" s="11"/>
      <c r="M140" s="11"/>
      <c r="N140" s="11"/>
      <c r="O140" s="11"/>
      <c r="P140" s="11"/>
      <c r="Q140" s="11"/>
      <c r="R140" s="11"/>
      <c r="S140" s="11"/>
      <c r="T140" s="11"/>
      <c r="U140" s="11"/>
    </row>
    <row r="141" spans="1:21" ht="12.75" hidden="1" customHeight="1" x14ac:dyDescent="0.15">
      <c r="A141" s="11"/>
      <c r="B141" s="11"/>
      <c r="C141" s="11"/>
      <c r="D141" s="11"/>
      <c r="E141" s="11"/>
      <c r="F141" s="11"/>
      <c r="G141" s="11"/>
      <c r="H141" s="11"/>
      <c r="I141" s="11"/>
      <c r="J141" s="11"/>
      <c r="K141" s="11"/>
      <c r="L141" s="11"/>
      <c r="M141" s="11"/>
      <c r="N141" s="11"/>
      <c r="O141" s="11"/>
      <c r="P141" s="11"/>
      <c r="Q141" s="11"/>
      <c r="R141" s="11"/>
      <c r="S141" s="11"/>
      <c r="T141" s="11"/>
      <c r="U141" s="11"/>
    </row>
    <row r="142" spans="1:21" ht="12.75" hidden="1" customHeight="1" x14ac:dyDescent="0.15">
      <c r="A142" s="11"/>
      <c r="B142" s="11"/>
      <c r="C142" s="11"/>
      <c r="D142" s="11"/>
      <c r="E142" s="11"/>
      <c r="F142" s="11"/>
      <c r="G142" s="11"/>
      <c r="H142" s="11"/>
      <c r="I142" s="11"/>
      <c r="J142" s="11"/>
      <c r="K142" s="11"/>
      <c r="L142" s="11"/>
      <c r="M142" s="11"/>
      <c r="N142" s="11"/>
      <c r="O142" s="11"/>
      <c r="P142" s="11"/>
      <c r="Q142" s="11"/>
      <c r="R142" s="11"/>
      <c r="S142" s="11"/>
      <c r="T142" s="11"/>
      <c r="U142" s="11"/>
    </row>
    <row r="143" spans="1:21" ht="12.75" hidden="1" customHeight="1" x14ac:dyDescent="0.15">
      <c r="A143" s="11"/>
      <c r="B143" s="11"/>
      <c r="C143" s="11"/>
      <c r="D143" s="11"/>
      <c r="E143" s="11"/>
      <c r="F143" s="11"/>
      <c r="G143" s="11"/>
      <c r="H143" s="11"/>
      <c r="I143" s="11"/>
      <c r="J143" s="11"/>
      <c r="K143" s="11"/>
      <c r="L143" s="11"/>
      <c r="M143" s="11"/>
      <c r="N143" s="11"/>
      <c r="O143" s="11"/>
      <c r="P143" s="11"/>
      <c r="Q143" s="11"/>
      <c r="R143" s="11"/>
      <c r="S143" s="11"/>
      <c r="T143" s="11"/>
      <c r="U143" s="11"/>
    </row>
    <row r="144" spans="1:21" ht="12.75" hidden="1" customHeight="1" x14ac:dyDescent="0.15">
      <c r="A144" s="11"/>
      <c r="B144" s="11"/>
      <c r="C144" s="11"/>
      <c r="D144" s="11"/>
      <c r="E144" s="11"/>
      <c r="F144" s="11"/>
      <c r="G144" s="11"/>
      <c r="H144" s="11"/>
      <c r="I144" s="11"/>
      <c r="J144" s="11"/>
      <c r="K144" s="11"/>
      <c r="L144" s="11"/>
      <c r="M144" s="11"/>
      <c r="N144" s="11"/>
      <c r="O144" s="11"/>
      <c r="P144" s="11"/>
      <c r="Q144" s="11"/>
      <c r="R144" s="11"/>
      <c r="S144" s="11"/>
      <c r="T144" s="11"/>
      <c r="U144" s="11"/>
    </row>
    <row r="145" spans="1:21" ht="12.75" hidden="1" customHeight="1" x14ac:dyDescent="0.15">
      <c r="A145" s="11"/>
      <c r="B145" s="11"/>
      <c r="C145" s="11"/>
      <c r="D145" s="11"/>
      <c r="E145" s="11"/>
      <c r="F145" s="11"/>
      <c r="G145" s="11"/>
      <c r="H145" s="11"/>
      <c r="I145" s="11"/>
      <c r="J145" s="11"/>
      <c r="K145" s="11"/>
      <c r="L145" s="11"/>
      <c r="M145" s="11"/>
      <c r="N145" s="11"/>
      <c r="O145" s="11"/>
      <c r="P145" s="11"/>
      <c r="Q145" s="11"/>
      <c r="R145" s="11"/>
      <c r="S145" s="11"/>
      <c r="T145" s="11"/>
      <c r="U145" s="11"/>
    </row>
    <row r="146" spans="1:21" ht="12.75" hidden="1"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row>
    <row r="147" spans="1:21" ht="12.75" hidden="1" customHeight="1" x14ac:dyDescent="0.15">
      <c r="A147" s="11"/>
      <c r="B147" s="11"/>
      <c r="C147" s="11"/>
      <c r="D147" s="11"/>
      <c r="E147" s="11"/>
      <c r="F147" s="11"/>
      <c r="G147" s="11"/>
      <c r="H147" s="11"/>
      <c r="I147" s="11"/>
      <c r="J147" s="11"/>
      <c r="K147" s="11"/>
      <c r="L147" s="11"/>
      <c r="M147" s="11"/>
      <c r="N147" s="11"/>
      <c r="O147" s="11"/>
      <c r="P147" s="11"/>
      <c r="Q147" s="11"/>
      <c r="R147" s="11"/>
      <c r="S147" s="11"/>
      <c r="T147" s="11"/>
      <c r="U147" s="11"/>
    </row>
    <row r="148" spans="1:21" ht="12.75" hidden="1" customHeight="1" x14ac:dyDescent="0.15">
      <c r="A148" s="11"/>
      <c r="B148" s="11"/>
      <c r="C148" s="11"/>
      <c r="D148" s="11"/>
      <c r="E148" s="11"/>
      <c r="F148" s="11"/>
      <c r="G148" s="11"/>
      <c r="H148" s="11"/>
      <c r="I148" s="11"/>
      <c r="J148" s="11"/>
      <c r="K148" s="11"/>
      <c r="L148" s="11"/>
      <c r="M148" s="11"/>
      <c r="N148" s="11"/>
      <c r="O148" s="11"/>
      <c r="P148" s="11"/>
      <c r="Q148" s="11"/>
      <c r="R148" s="11"/>
      <c r="S148" s="11"/>
      <c r="T148" s="11"/>
      <c r="U148" s="11"/>
    </row>
    <row r="149" spans="1:21" ht="12.75" hidden="1" customHeight="1" x14ac:dyDescent="0.15">
      <c r="A149" s="11"/>
      <c r="B149" s="11"/>
      <c r="C149" s="11"/>
      <c r="D149" s="11"/>
      <c r="E149" s="11"/>
      <c r="F149" s="11"/>
      <c r="G149" s="11"/>
      <c r="H149" s="11"/>
      <c r="I149" s="11"/>
      <c r="J149" s="11"/>
      <c r="K149" s="11"/>
      <c r="L149" s="11"/>
      <c r="M149" s="11"/>
      <c r="N149" s="11"/>
      <c r="O149" s="11"/>
      <c r="P149" s="11"/>
      <c r="Q149" s="11"/>
      <c r="R149" s="11"/>
      <c r="S149" s="11"/>
      <c r="T149" s="11"/>
      <c r="U149" s="11"/>
    </row>
    <row r="150" spans="1:21" ht="12.75" hidden="1" customHeight="1" x14ac:dyDescent="0.15">
      <c r="A150" s="11"/>
      <c r="B150" s="11"/>
      <c r="C150" s="11"/>
      <c r="D150" s="11"/>
      <c r="E150" s="11"/>
      <c r="F150" s="11"/>
      <c r="G150" s="11"/>
      <c r="H150" s="11"/>
      <c r="I150" s="11"/>
      <c r="J150" s="11"/>
      <c r="K150" s="11"/>
      <c r="L150" s="11"/>
      <c r="M150" s="11"/>
      <c r="N150" s="11"/>
      <c r="O150" s="11"/>
      <c r="P150" s="11"/>
      <c r="Q150" s="11"/>
      <c r="R150" s="11"/>
      <c r="S150" s="11"/>
      <c r="T150" s="11"/>
      <c r="U150" s="11"/>
    </row>
    <row r="151" spans="1:21" ht="12.75" hidden="1" customHeight="1" x14ac:dyDescent="0.15">
      <c r="A151" s="11"/>
      <c r="B151" s="11"/>
      <c r="C151" s="11"/>
      <c r="D151" s="11"/>
      <c r="E151" s="11"/>
      <c r="F151" s="11"/>
      <c r="G151" s="11"/>
      <c r="H151" s="11"/>
      <c r="I151" s="11"/>
      <c r="J151" s="11"/>
      <c r="K151" s="11"/>
      <c r="L151" s="11"/>
      <c r="M151" s="11"/>
      <c r="N151" s="11"/>
      <c r="O151" s="11"/>
      <c r="P151" s="11"/>
      <c r="Q151" s="11"/>
      <c r="R151" s="11"/>
      <c r="S151" s="11"/>
      <c r="T151" s="11"/>
      <c r="U151" s="11"/>
    </row>
    <row r="152" spans="1:21" ht="12.75" hidden="1" customHeight="1" x14ac:dyDescent="0.15">
      <c r="A152" s="11"/>
      <c r="B152" s="11"/>
      <c r="C152" s="11"/>
      <c r="D152" s="11"/>
      <c r="E152" s="11"/>
      <c r="F152" s="11"/>
      <c r="G152" s="11"/>
      <c r="H152" s="11"/>
      <c r="I152" s="11"/>
      <c r="J152" s="11"/>
      <c r="K152" s="11"/>
      <c r="L152" s="11"/>
      <c r="M152" s="11"/>
      <c r="N152" s="11"/>
      <c r="O152" s="11"/>
      <c r="P152" s="11"/>
      <c r="Q152" s="11"/>
      <c r="R152" s="11"/>
      <c r="S152" s="11"/>
      <c r="T152" s="11"/>
      <c r="U152" s="11"/>
    </row>
    <row r="153" spans="1:21" ht="12.75" hidden="1" customHeight="1" x14ac:dyDescent="0.15">
      <c r="A153" s="11"/>
      <c r="B153" s="11"/>
      <c r="C153" s="11"/>
      <c r="D153" s="11"/>
      <c r="E153" s="11"/>
      <c r="F153" s="11"/>
      <c r="G153" s="11"/>
      <c r="H153" s="11"/>
      <c r="I153" s="11"/>
      <c r="J153" s="11"/>
      <c r="K153" s="11"/>
      <c r="L153" s="11"/>
      <c r="M153" s="11"/>
      <c r="N153" s="11"/>
      <c r="O153" s="11"/>
      <c r="P153" s="11"/>
      <c r="Q153" s="11"/>
      <c r="R153" s="11"/>
      <c r="S153" s="11"/>
      <c r="T153" s="11"/>
      <c r="U153" s="11"/>
    </row>
    <row r="154" spans="1:21" ht="12.75" hidden="1" customHeight="1" x14ac:dyDescent="0.15">
      <c r="A154" s="11"/>
      <c r="B154" s="11"/>
      <c r="C154" s="11"/>
      <c r="D154" s="11"/>
      <c r="E154" s="11"/>
      <c r="F154" s="11"/>
      <c r="G154" s="11"/>
      <c r="H154" s="11"/>
      <c r="I154" s="11"/>
      <c r="J154" s="11"/>
      <c r="K154" s="11"/>
      <c r="L154" s="11"/>
      <c r="M154" s="11"/>
      <c r="N154" s="11"/>
      <c r="O154" s="11"/>
      <c r="P154" s="11"/>
      <c r="Q154" s="11"/>
      <c r="R154" s="11"/>
      <c r="S154" s="11"/>
      <c r="T154" s="11"/>
      <c r="U154" s="11"/>
    </row>
    <row r="155" spans="1:21" ht="12.75" hidden="1" customHeight="1" x14ac:dyDescent="0.15">
      <c r="A155" s="11"/>
      <c r="B155" s="11"/>
      <c r="C155" s="11"/>
      <c r="D155" s="11"/>
      <c r="E155" s="11"/>
      <c r="F155" s="11"/>
      <c r="G155" s="11"/>
      <c r="H155" s="11"/>
      <c r="I155" s="11"/>
      <c r="J155" s="11"/>
      <c r="K155" s="11"/>
      <c r="L155" s="11"/>
      <c r="M155" s="11"/>
      <c r="N155" s="11"/>
      <c r="O155" s="11"/>
      <c r="P155" s="11"/>
      <c r="Q155" s="11"/>
      <c r="R155" s="11"/>
      <c r="S155" s="11"/>
      <c r="T155" s="11"/>
      <c r="U155" s="11"/>
    </row>
    <row r="156" spans="1:21" ht="12.75" hidden="1" customHeight="1" x14ac:dyDescent="0.15">
      <c r="A156" s="11"/>
      <c r="B156" s="11"/>
      <c r="C156" s="11"/>
      <c r="D156" s="11"/>
      <c r="E156" s="11"/>
      <c r="F156" s="11"/>
      <c r="G156" s="11"/>
      <c r="H156" s="11"/>
      <c r="I156" s="11"/>
      <c r="J156" s="11"/>
      <c r="K156" s="11"/>
      <c r="L156" s="11"/>
      <c r="M156" s="11"/>
      <c r="N156" s="11"/>
      <c r="O156" s="11"/>
      <c r="P156" s="11"/>
      <c r="Q156" s="11"/>
      <c r="R156" s="11"/>
      <c r="S156" s="11"/>
      <c r="T156" s="11"/>
      <c r="U156" s="11"/>
    </row>
    <row r="157" spans="1:21" ht="12.75" hidden="1" customHeight="1" x14ac:dyDescent="0.15">
      <c r="A157" s="11"/>
      <c r="B157" s="11"/>
      <c r="C157" s="11"/>
      <c r="D157" s="11"/>
      <c r="E157" s="11"/>
      <c r="F157" s="11"/>
      <c r="G157" s="11"/>
      <c r="H157" s="11"/>
      <c r="I157" s="11"/>
      <c r="J157" s="11"/>
      <c r="K157" s="11"/>
      <c r="L157" s="11"/>
      <c r="M157" s="11"/>
      <c r="N157" s="11"/>
      <c r="O157" s="11"/>
      <c r="P157" s="11"/>
      <c r="Q157" s="11"/>
      <c r="R157" s="11"/>
      <c r="S157" s="11"/>
      <c r="T157" s="11"/>
      <c r="U157" s="11"/>
    </row>
    <row r="158" spans="1:21" ht="12.75" hidden="1" customHeight="1" x14ac:dyDescent="0.15">
      <c r="A158" s="11"/>
      <c r="B158" s="11"/>
      <c r="C158" s="11"/>
      <c r="D158" s="11"/>
      <c r="E158" s="11"/>
      <c r="F158" s="11"/>
      <c r="G158" s="11"/>
      <c r="H158" s="11"/>
      <c r="I158" s="11"/>
      <c r="J158" s="11"/>
      <c r="K158" s="11"/>
      <c r="L158" s="11"/>
      <c r="M158" s="11"/>
      <c r="N158" s="11"/>
      <c r="O158" s="11"/>
      <c r="P158" s="11"/>
      <c r="Q158" s="11"/>
      <c r="R158" s="11"/>
      <c r="S158" s="11"/>
      <c r="T158" s="11"/>
      <c r="U158" s="11"/>
    </row>
    <row r="159" spans="1:21" ht="12.75" hidden="1" customHeight="1" x14ac:dyDescent="0.15">
      <c r="A159" s="11"/>
      <c r="B159" s="11"/>
      <c r="C159" s="11"/>
      <c r="D159" s="11"/>
      <c r="E159" s="11"/>
      <c r="F159" s="11"/>
      <c r="G159" s="11"/>
      <c r="H159" s="11"/>
      <c r="I159" s="11"/>
      <c r="J159" s="11"/>
      <c r="K159" s="11"/>
      <c r="L159" s="11"/>
      <c r="M159" s="11"/>
      <c r="N159" s="11"/>
      <c r="O159" s="11"/>
      <c r="P159" s="11"/>
      <c r="Q159" s="11"/>
      <c r="R159" s="11"/>
      <c r="S159" s="11"/>
      <c r="T159" s="11"/>
      <c r="U159" s="11"/>
    </row>
    <row r="160" spans="1:21" ht="12.75" hidden="1" customHeight="1" x14ac:dyDescent="0.15">
      <c r="A160" s="11"/>
      <c r="B160" s="11"/>
      <c r="C160" s="11"/>
      <c r="D160" s="11"/>
      <c r="E160" s="11"/>
      <c r="F160" s="11"/>
      <c r="G160" s="11"/>
      <c r="H160" s="11"/>
      <c r="I160" s="11"/>
      <c r="J160" s="11"/>
      <c r="K160" s="11"/>
      <c r="L160" s="11"/>
      <c r="M160" s="11"/>
      <c r="N160" s="11"/>
      <c r="O160" s="11"/>
      <c r="P160" s="11"/>
      <c r="Q160" s="11"/>
      <c r="R160" s="11"/>
      <c r="S160" s="11"/>
      <c r="T160" s="11"/>
      <c r="U160" s="11"/>
    </row>
    <row r="161" spans="1:21" ht="12.75" hidden="1" customHeight="1" x14ac:dyDescent="0.15">
      <c r="A161" s="11"/>
      <c r="B161" s="11"/>
      <c r="C161" s="11"/>
      <c r="D161" s="11"/>
      <c r="E161" s="11"/>
      <c r="F161" s="11"/>
      <c r="G161" s="11"/>
      <c r="H161" s="11"/>
      <c r="I161" s="11"/>
      <c r="J161" s="11"/>
      <c r="K161" s="11"/>
      <c r="L161" s="11"/>
      <c r="M161" s="11"/>
      <c r="N161" s="11"/>
      <c r="O161" s="11"/>
      <c r="P161" s="11"/>
      <c r="Q161" s="11"/>
      <c r="R161" s="11"/>
      <c r="S161" s="11"/>
      <c r="T161" s="11"/>
      <c r="U161" s="11"/>
    </row>
    <row r="162" spans="1:21" ht="12.75" hidden="1" customHeight="1" x14ac:dyDescent="0.15">
      <c r="A162" s="11"/>
      <c r="B162" s="11"/>
      <c r="C162" s="11"/>
      <c r="D162" s="11"/>
      <c r="E162" s="11"/>
      <c r="F162" s="11"/>
      <c r="G162" s="11"/>
      <c r="H162" s="11"/>
      <c r="I162" s="11"/>
      <c r="J162" s="11"/>
      <c r="K162" s="11"/>
      <c r="L162" s="11"/>
      <c r="M162" s="11"/>
      <c r="N162" s="11"/>
      <c r="O162" s="11"/>
      <c r="P162" s="11"/>
      <c r="Q162" s="11"/>
      <c r="R162" s="11"/>
      <c r="S162" s="11"/>
      <c r="T162" s="11"/>
      <c r="U162" s="11"/>
    </row>
    <row r="163" spans="1:21" ht="12.75" hidden="1" customHeight="1" x14ac:dyDescent="0.15">
      <c r="A163" s="11"/>
      <c r="B163" s="11"/>
      <c r="C163" s="11"/>
      <c r="D163" s="11"/>
      <c r="E163" s="11"/>
      <c r="F163" s="11"/>
      <c r="G163" s="11"/>
      <c r="H163" s="11"/>
      <c r="I163" s="11"/>
      <c r="J163" s="11"/>
      <c r="K163" s="11"/>
      <c r="L163" s="11"/>
      <c r="M163" s="11"/>
      <c r="N163" s="11"/>
      <c r="O163" s="11"/>
      <c r="P163" s="11"/>
      <c r="Q163" s="11"/>
      <c r="R163" s="11"/>
      <c r="S163" s="11"/>
      <c r="T163" s="11"/>
      <c r="U163" s="11"/>
    </row>
    <row r="164" spans="1:21" ht="12.75" hidden="1" customHeight="1" x14ac:dyDescent="0.15">
      <c r="A164" s="11"/>
      <c r="B164" s="11"/>
      <c r="C164" s="11"/>
      <c r="D164" s="11"/>
      <c r="E164" s="11"/>
      <c r="F164" s="11"/>
      <c r="G164" s="11"/>
      <c r="H164" s="11"/>
      <c r="I164" s="11"/>
      <c r="J164" s="11"/>
      <c r="K164" s="11"/>
      <c r="L164" s="11"/>
      <c r="M164" s="11"/>
      <c r="N164" s="11"/>
      <c r="O164" s="11"/>
      <c r="P164" s="11"/>
      <c r="Q164" s="11"/>
      <c r="R164" s="11"/>
      <c r="S164" s="11"/>
      <c r="T164" s="11"/>
      <c r="U164" s="11"/>
    </row>
    <row r="165" spans="1:21" ht="12.75" hidden="1" customHeight="1" x14ac:dyDescent="0.15">
      <c r="A165" s="11"/>
      <c r="B165" s="11"/>
      <c r="C165" s="11"/>
      <c r="D165" s="11"/>
      <c r="E165" s="11"/>
      <c r="F165" s="11"/>
      <c r="G165" s="11"/>
      <c r="H165" s="11"/>
      <c r="I165" s="11"/>
      <c r="J165" s="11"/>
      <c r="K165" s="11"/>
      <c r="L165" s="11"/>
      <c r="M165" s="11"/>
      <c r="N165" s="11"/>
      <c r="O165" s="11"/>
      <c r="P165" s="11"/>
      <c r="Q165" s="11"/>
      <c r="R165" s="11"/>
      <c r="S165" s="11"/>
      <c r="T165" s="11"/>
      <c r="U165" s="11"/>
    </row>
    <row r="166" spans="1:21" ht="12.75" hidden="1" customHeight="1" x14ac:dyDescent="0.15">
      <c r="A166" s="11"/>
      <c r="B166" s="11"/>
      <c r="C166" s="11"/>
      <c r="D166" s="11"/>
      <c r="E166" s="11"/>
      <c r="F166" s="11"/>
      <c r="G166" s="11"/>
      <c r="H166" s="11"/>
      <c r="I166" s="11"/>
      <c r="J166" s="11"/>
      <c r="K166" s="11"/>
      <c r="L166" s="11"/>
      <c r="M166" s="11"/>
      <c r="N166" s="11"/>
      <c r="O166" s="11"/>
      <c r="P166" s="11"/>
      <c r="Q166" s="11"/>
      <c r="R166" s="11"/>
      <c r="S166" s="11"/>
      <c r="T166" s="11"/>
      <c r="U166" s="11"/>
    </row>
    <row r="167" spans="1:21" ht="12.75" hidden="1" customHeight="1" x14ac:dyDescent="0.15">
      <c r="A167" s="11"/>
      <c r="B167" s="11"/>
      <c r="C167" s="11"/>
      <c r="D167" s="11"/>
      <c r="E167" s="11"/>
      <c r="F167" s="11"/>
      <c r="G167" s="11"/>
      <c r="H167" s="11"/>
      <c r="I167" s="11"/>
      <c r="J167" s="11"/>
      <c r="K167" s="11"/>
      <c r="L167" s="11"/>
      <c r="M167" s="11"/>
      <c r="N167" s="11"/>
      <c r="O167" s="11"/>
      <c r="P167" s="11"/>
      <c r="Q167" s="11"/>
      <c r="R167" s="11"/>
      <c r="S167" s="11"/>
      <c r="T167" s="11"/>
      <c r="U167" s="11"/>
    </row>
    <row r="168" spans="1:21" ht="12.75" hidden="1" customHeight="1" x14ac:dyDescent="0.15">
      <c r="A168" s="11"/>
      <c r="B168" s="11"/>
      <c r="C168" s="11"/>
      <c r="D168" s="11"/>
      <c r="E168" s="11"/>
      <c r="F168" s="11"/>
      <c r="G168" s="11"/>
      <c r="H168" s="11"/>
      <c r="I168" s="11"/>
      <c r="J168" s="11"/>
      <c r="K168" s="11"/>
      <c r="L168" s="11"/>
      <c r="M168" s="11"/>
      <c r="N168" s="11"/>
      <c r="O168" s="11"/>
      <c r="P168" s="11"/>
      <c r="Q168" s="11"/>
      <c r="R168" s="11"/>
      <c r="S168" s="11"/>
      <c r="T168" s="11"/>
      <c r="U168" s="11"/>
    </row>
    <row r="169" spans="1:21" ht="12.75" hidden="1" customHeight="1" x14ac:dyDescent="0.15">
      <c r="A169" s="11"/>
      <c r="B169" s="11"/>
      <c r="C169" s="11"/>
      <c r="D169" s="11"/>
      <c r="E169" s="11"/>
      <c r="F169" s="11"/>
      <c r="G169" s="11"/>
      <c r="H169" s="11"/>
      <c r="I169" s="11"/>
      <c r="J169" s="11"/>
      <c r="K169" s="11"/>
      <c r="L169" s="11"/>
      <c r="M169" s="11"/>
      <c r="N169" s="11"/>
      <c r="O169" s="11"/>
      <c r="P169" s="11"/>
      <c r="Q169" s="11"/>
      <c r="R169" s="11"/>
      <c r="S169" s="11"/>
      <c r="T169" s="11"/>
      <c r="U169" s="11"/>
    </row>
    <row r="170" spans="1:21" ht="12.75" hidden="1" customHeight="1" x14ac:dyDescent="0.15">
      <c r="A170" s="11"/>
      <c r="B170" s="11"/>
      <c r="C170" s="11"/>
      <c r="D170" s="11"/>
      <c r="E170" s="11"/>
      <c r="F170" s="11"/>
      <c r="G170" s="11"/>
      <c r="H170" s="11"/>
      <c r="I170" s="11"/>
      <c r="J170" s="11"/>
      <c r="K170" s="11"/>
      <c r="L170" s="11"/>
      <c r="M170" s="11"/>
      <c r="N170" s="11"/>
      <c r="O170" s="11"/>
      <c r="P170" s="11"/>
      <c r="Q170" s="11"/>
      <c r="R170" s="11"/>
      <c r="S170" s="11"/>
      <c r="T170" s="11"/>
      <c r="U170" s="11"/>
    </row>
    <row r="171" spans="1:21" ht="12.75" hidden="1" customHeight="1" x14ac:dyDescent="0.15">
      <c r="A171" s="11"/>
      <c r="B171" s="11"/>
      <c r="C171" s="11"/>
      <c r="D171" s="11"/>
      <c r="E171" s="11"/>
      <c r="F171" s="11"/>
      <c r="G171" s="11"/>
      <c r="H171" s="11"/>
      <c r="I171" s="11"/>
      <c r="J171" s="11"/>
      <c r="K171" s="11"/>
      <c r="L171" s="11"/>
      <c r="M171" s="11"/>
      <c r="N171" s="11"/>
      <c r="O171" s="11"/>
      <c r="P171" s="11"/>
      <c r="Q171" s="11"/>
      <c r="R171" s="11"/>
      <c r="S171" s="11"/>
      <c r="T171" s="11"/>
      <c r="U171" s="11"/>
    </row>
    <row r="172" spans="1:21" ht="12.75" hidden="1" customHeight="1" x14ac:dyDescent="0.15">
      <c r="A172" s="11"/>
      <c r="B172" s="11"/>
      <c r="C172" s="11"/>
      <c r="D172" s="11"/>
      <c r="E172" s="11"/>
      <c r="F172" s="11"/>
      <c r="G172" s="11"/>
      <c r="H172" s="11"/>
      <c r="I172" s="11"/>
      <c r="J172" s="11"/>
      <c r="K172" s="11"/>
      <c r="L172" s="11"/>
      <c r="M172" s="11"/>
      <c r="N172" s="11"/>
      <c r="O172" s="11"/>
      <c r="P172" s="11"/>
      <c r="Q172" s="11"/>
      <c r="R172" s="11"/>
      <c r="S172" s="11"/>
      <c r="T172" s="11"/>
      <c r="U172" s="11"/>
    </row>
    <row r="173" spans="1:21" ht="12.75" hidden="1" customHeight="1" x14ac:dyDescent="0.15">
      <c r="A173" s="11"/>
      <c r="B173" s="11"/>
      <c r="C173" s="11"/>
      <c r="D173" s="11"/>
      <c r="E173" s="11"/>
      <c r="F173" s="11"/>
      <c r="G173" s="11"/>
      <c r="H173" s="11"/>
      <c r="I173" s="11"/>
      <c r="J173" s="11"/>
      <c r="K173" s="11"/>
      <c r="L173" s="11"/>
      <c r="M173" s="11"/>
      <c r="N173" s="11"/>
      <c r="O173" s="11"/>
      <c r="P173" s="11"/>
      <c r="Q173" s="11"/>
      <c r="R173" s="11"/>
      <c r="S173" s="11"/>
      <c r="T173" s="11"/>
      <c r="U173" s="11"/>
    </row>
    <row r="174" spans="1:21" ht="12.75" hidden="1" customHeight="1" x14ac:dyDescent="0.15">
      <c r="A174" s="11"/>
      <c r="B174" s="11"/>
      <c r="C174" s="11"/>
      <c r="D174" s="11"/>
      <c r="E174" s="11"/>
      <c r="F174" s="11"/>
      <c r="G174" s="11"/>
      <c r="H174" s="11"/>
      <c r="I174" s="11"/>
      <c r="J174" s="11"/>
      <c r="K174" s="11"/>
      <c r="L174" s="11"/>
      <c r="M174" s="11"/>
      <c r="N174" s="11"/>
      <c r="O174" s="11"/>
      <c r="P174" s="11"/>
      <c r="Q174" s="11"/>
      <c r="R174" s="11"/>
      <c r="S174" s="11"/>
      <c r="T174" s="11"/>
      <c r="U174" s="11"/>
    </row>
    <row r="175" spans="1:21" ht="12.75" hidden="1" customHeight="1" x14ac:dyDescent="0.15">
      <c r="A175" s="11"/>
      <c r="B175" s="11"/>
      <c r="C175" s="11"/>
      <c r="D175" s="11"/>
      <c r="E175" s="11"/>
      <c r="F175" s="11"/>
      <c r="G175" s="11"/>
      <c r="H175" s="11"/>
      <c r="I175" s="11"/>
      <c r="J175" s="11"/>
      <c r="K175" s="11"/>
      <c r="L175" s="11"/>
      <c r="M175" s="11"/>
      <c r="N175" s="11"/>
      <c r="O175" s="11"/>
      <c r="P175" s="11"/>
      <c r="Q175" s="11"/>
      <c r="R175" s="11"/>
      <c r="S175" s="11"/>
      <c r="T175" s="11"/>
      <c r="U175" s="11"/>
    </row>
    <row r="176" spans="1:21" ht="12.75" hidden="1" customHeight="1" x14ac:dyDescent="0.15">
      <c r="A176" s="11"/>
      <c r="B176" s="11"/>
      <c r="C176" s="11"/>
      <c r="D176" s="11"/>
      <c r="E176" s="11"/>
      <c r="F176" s="11"/>
      <c r="G176" s="11"/>
      <c r="H176" s="11"/>
      <c r="I176" s="11"/>
      <c r="J176" s="11"/>
      <c r="K176" s="11"/>
      <c r="L176" s="11"/>
      <c r="M176" s="11"/>
      <c r="N176" s="11"/>
      <c r="O176" s="11"/>
      <c r="P176" s="11"/>
      <c r="Q176" s="11"/>
      <c r="R176" s="11"/>
      <c r="S176" s="11"/>
      <c r="T176" s="11"/>
      <c r="U176" s="11"/>
    </row>
    <row r="177" spans="1:21" ht="12.75" hidden="1" customHeight="1" x14ac:dyDescent="0.15">
      <c r="A177" s="11"/>
      <c r="B177" s="11"/>
      <c r="C177" s="11"/>
      <c r="D177" s="11"/>
      <c r="E177" s="11"/>
      <c r="F177" s="11"/>
      <c r="G177" s="11"/>
      <c r="H177" s="11"/>
      <c r="I177" s="11"/>
      <c r="J177" s="11"/>
      <c r="K177" s="11"/>
      <c r="L177" s="11"/>
      <c r="M177" s="11"/>
      <c r="N177" s="11"/>
      <c r="O177" s="11"/>
      <c r="P177" s="11"/>
      <c r="Q177" s="11"/>
      <c r="R177" s="11"/>
      <c r="S177" s="11"/>
      <c r="T177" s="11"/>
      <c r="U177" s="11"/>
    </row>
    <row r="178" spans="1:21" ht="12.75" hidden="1" customHeight="1" x14ac:dyDescent="0.15">
      <c r="A178" s="11"/>
      <c r="B178" s="11"/>
      <c r="C178" s="11"/>
      <c r="D178" s="11"/>
      <c r="E178" s="11"/>
      <c r="F178" s="11"/>
      <c r="G178" s="11"/>
      <c r="H178" s="11"/>
      <c r="I178" s="11"/>
      <c r="J178" s="11"/>
      <c r="K178" s="11"/>
      <c r="L178" s="11"/>
      <c r="M178" s="11"/>
      <c r="N178" s="11"/>
      <c r="O178" s="11"/>
      <c r="P178" s="11"/>
      <c r="Q178" s="11"/>
      <c r="R178" s="11"/>
      <c r="S178" s="11"/>
      <c r="T178" s="11"/>
      <c r="U178" s="11"/>
    </row>
    <row r="179" spans="1:21" ht="12.75" hidden="1" customHeight="1" x14ac:dyDescent="0.15">
      <c r="A179" s="11"/>
      <c r="B179" s="11"/>
      <c r="C179" s="11"/>
      <c r="D179" s="11"/>
      <c r="E179" s="11"/>
      <c r="F179" s="11"/>
      <c r="G179" s="11"/>
      <c r="H179" s="11"/>
      <c r="I179" s="11"/>
      <c r="J179" s="11"/>
      <c r="K179" s="11"/>
      <c r="L179" s="11"/>
      <c r="M179" s="11"/>
      <c r="N179" s="11"/>
      <c r="O179" s="11"/>
      <c r="P179" s="11"/>
      <c r="Q179" s="11"/>
      <c r="R179" s="11"/>
      <c r="S179" s="11"/>
      <c r="T179" s="11"/>
      <c r="U179" s="11"/>
    </row>
    <row r="180" spans="1:21" ht="12.75" hidden="1" customHeight="1" x14ac:dyDescent="0.15">
      <c r="A180" s="11"/>
      <c r="B180" s="11"/>
      <c r="C180" s="11"/>
      <c r="D180" s="11"/>
      <c r="E180" s="11"/>
      <c r="F180" s="11"/>
      <c r="G180" s="11"/>
      <c r="H180" s="11"/>
      <c r="I180" s="11"/>
      <c r="J180" s="11"/>
      <c r="K180" s="11"/>
      <c r="L180" s="11"/>
      <c r="M180" s="11"/>
      <c r="N180" s="11"/>
      <c r="O180" s="11"/>
      <c r="P180" s="11"/>
      <c r="Q180" s="11"/>
      <c r="R180" s="11"/>
      <c r="S180" s="11"/>
      <c r="T180" s="11"/>
      <c r="U180" s="11"/>
    </row>
    <row r="181" spans="1:21" ht="12.75" hidden="1" customHeight="1" x14ac:dyDescent="0.15">
      <c r="A181" s="11"/>
      <c r="B181" s="11"/>
      <c r="C181" s="11"/>
      <c r="D181" s="11"/>
      <c r="E181" s="11"/>
      <c r="F181" s="11"/>
      <c r="G181" s="11"/>
      <c r="H181" s="11"/>
      <c r="I181" s="11"/>
      <c r="J181" s="11"/>
      <c r="K181" s="11"/>
      <c r="L181" s="11"/>
      <c r="M181" s="11"/>
      <c r="N181" s="11"/>
      <c r="O181" s="11"/>
      <c r="P181" s="11"/>
      <c r="Q181" s="11"/>
      <c r="R181" s="11"/>
      <c r="S181" s="11"/>
      <c r="T181" s="11"/>
      <c r="U181" s="11"/>
    </row>
    <row r="182" spans="1:21" ht="12.75" hidden="1" customHeight="1" x14ac:dyDescent="0.15">
      <c r="A182" s="11"/>
      <c r="B182" s="11"/>
      <c r="C182" s="11"/>
      <c r="D182" s="11"/>
      <c r="E182" s="11"/>
      <c r="F182" s="11"/>
      <c r="G182" s="11"/>
      <c r="H182" s="11"/>
      <c r="I182" s="11"/>
      <c r="J182" s="11"/>
      <c r="K182" s="11"/>
      <c r="L182" s="11"/>
      <c r="M182" s="11"/>
      <c r="N182" s="11"/>
      <c r="O182" s="11"/>
      <c r="P182" s="11"/>
      <c r="Q182" s="11"/>
      <c r="R182" s="11"/>
      <c r="S182" s="11"/>
      <c r="T182" s="11"/>
      <c r="U182" s="11"/>
    </row>
    <row r="183" spans="1:21" ht="12.75" hidden="1" customHeight="1" x14ac:dyDescent="0.15">
      <c r="A183" s="11"/>
      <c r="B183" s="11"/>
      <c r="C183" s="11"/>
      <c r="D183" s="11"/>
      <c r="E183" s="11"/>
      <c r="F183" s="11"/>
      <c r="G183" s="11"/>
      <c r="H183" s="11"/>
      <c r="I183" s="11"/>
      <c r="J183" s="11"/>
      <c r="K183" s="11"/>
      <c r="L183" s="11"/>
      <c r="M183" s="11"/>
      <c r="N183" s="11"/>
      <c r="O183" s="11"/>
      <c r="P183" s="11"/>
      <c r="Q183" s="11"/>
      <c r="R183" s="11"/>
      <c r="S183" s="11"/>
      <c r="T183" s="11"/>
      <c r="U183" s="11"/>
    </row>
    <row r="184" spans="1:21" ht="12.75" hidden="1" customHeight="1" x14ac:dyDescent="0.15">
      <c r="A184" s="11"/>
      <c r="B184" s="11"/>
      <c r="C184" s="11"/>
      <c r="D184" s="11"/>
      <c r="E184" s="11"/>
      <c r="F184" s="11"/>
      <c r="G184" s="11"/>
      <c r="H184" s="11"/>
      <c r="I184" s="11"/>
      <c r="J184" s="11"/>
      <c r="K184" s="11"/>
      <c r="L184" s="11"/>
      <c r="M184" s="11"/>
      <c r="N184" s="11"/>
      <c r="O184" s="11"/>
      <c r="P184" s="11"/>
      <c r="Q184" s="11"/>
      <c r="R184" s="11"/>
      <c r="S184" s="11"/>
      <c r="T184" s="11"/>
      <c r="U184" s="11"/>
    </row>
    <row r="185" spans="1:21" ht="12.75" hidden="1" customHeight="1" x14ac:dyDescent="0.15">
      <c r="A185" s="11"/>
      <c r="B185" s="11"/>
      <c r="C185" s="11"/>
      <c r="D185" s="11"/>
      <c r="E185" s="11"/>
      <c r="F185" s="11"/>
      <c r="G185" s="11"/>
      <c r="H185" s="11"/>
      <c r="I185" s="11"/>
      <c r="J185" s="11"/>
      <c r="K185" s="11"/>
      <c r="L185" s="11"/>
      <c r="M185" s="11"/>
      <c r="N185" s="11"/>
      <c r="O185" s="11"/>
      <c r="P185" s="11"/>
      <c r="Q185" s="11"/>
      <c r="R185" s="11"/>
      <c r="S185" s="11"/>
      <c r="T185" s="11"/>
      <c r="U185" s="11"/>
    </row>
    <row r="186" spans="1:21" ht="12.75" hidden="1" customHeight="1" x14ac:dyDescent="0.15">
      <c r="A186" s="11"/>
      <c r="B186" s="11"/>
      <c r="C186" s="11"/>
      <c r="D186" s="11"/>
      <c r="E186" s="11"/>
      <c r="F186" s="11"/>
      <c r="G186" s="11"/>
      <c r="H186" s="11"/>
      <c r="I186" s="11"/>
      <c r="J186" s="11"/>
      <c r="K186" s="11"/>
      <c r="L186" s="11"/>
      <c r="M186" s="11"/>
      <c r="N186" s="11"/>
      <c r="O186" s="11"/>
      <c r="P186" s="11"/>
      <c r="Q186" s="11"/>
      <c r="R186" s="11"/>
      <c r="S186" s="11"/>
      <c r="T186" s="11"/>
      <c r="U186" s="11"/>
    </row>
    <row r="187" spans="1:21" ht="12.75" hidden="1" customHeight="1" x14ac:dyDescent="0.15">
      <c r="A187" s="11"/>
      <c r="B187" s="11"/>
      <c r="C187" s="11"/>
      <c r="D187" s="11"/>
      <c r="E187" s="11"/>
      <c r="F187" s="11"/>
      <c r="G187" s="11"/>
      <c r="H187" s="11"/>
      <c r="I187" s="11"/>
      <c r="J187" s="11"/>
      <c r="K187" s="11"/>
      <c r="L187" s="11"/>
      <c r="M187" s="11"/>
      <c r="N187" s="11"/>
      <c r="O187" s="11"/>
      <c r="P187" s="11"/>
      <c r="Q187" s="11"/>
      <c r="R187" s="11"/>
      <c r="S187" s="11"/>
      <c r="T187" s="11"/>
      <c r="U187" s="11"/>
    </row>
    <row r="188" spans="1:21" ht="12.75" hidden="1" customHeight="1" x14ac:dyDescent="0.15">
      <c r="A188" s="11"/>
      <c r="B188" s="11"/>
      <c r="C188" s="11"/>
      <c r="D188" s="11"/>
      <c r="E188" s="11"/>
      <c r="F188" s="11"/>
      <c r="G188" s="11"/>
      <c r="H188" s="11"/>
      <c r="I188" s="11"/>
      <c r="J188" s="11"/>
      <c r="K188" s="11"/>
      <c r="L188" s="11"/>
      <c r="M188" s="11"/>
      <c r="N188" s="11"/>
      <c r="O188" s="11"/>
      <c r="P188" s="11"/>
      <c r="Q188" s="11"/>
      <c r="R188" s="11"/>
      <c r="S188" s="11"/>
      <c r="T188" s="11"/>
      <c r="U188" s="11"/>
    </row>
    <row r="189" spans="1:21" ht="12.75" hidden="1" customHeight="1" x14ac:dyDescent="0.15">
      <c r="A189" s="11"/>
      <c r="B189" s="11"/>
      <c r="C189" s="11"/>
      <c r="D189" s="11"/>
      <c r="E189" s="11"/>
      <c r="F189" s="11"/>
      <c r="G189" s="11"/>
      <c r="H189" s="11"/>
      <c r="I189" s="11"/>
      <c r="J189" s="11"/>
      <c r="K189" s="11"/>
      <c r="L189" s="11"/>
      <c r="M189" s="11"/>
      <c r="N189" s="11"/>
      <c r="O189" s="11"/>
      <c r="P189" s="11"/>
      <c r="Q189" s="11"/>
      <c r="R189" s="11"/>
      <c r="S189" s="11"/>
      <c r="T189" s="11"/>
      <c r="U189" s="11"/>
    </row>
    <row r="190" spans="1:21" ht="12.75" hidden="1" customHeight="1" x14ac:dyDescent="0.15">
      <c r="A190" s="11"/>
      <c r="B190" s="11"/>
      <c r="C190" s="11"/>
      <c r="D190" s="11"/>
      <c r="E190" s="11"/>
      <c r="F190" s="11"/>
      <c r="G190" s="11"/>
      <c r="H190" s="11"/>
      <c r="I190" s="11"/>
      <c r="J190" s="11"/>
      <c r="K190" s="11"/>
      <c r="L190" s="11"/>
      <c r="M190" s="11"/>
      <c r="N190" s="11"/>
      <c r="O190" s="11"/>
      <c r="P190" s="11"/>
      <c r="Q190" s="11"/>
      <c r="R190" s="11"/>
      <c r="S190" s="11"/>
      <c r="T190" s="11"/>
      <c r="U190" s="11"/>
    </row>
    <row r="191" spans="1:21" ht="12.75" hidden="1" customHeight="1" x14ac:dyDescent="0.15">
      <c r="A191" s="11"/>
      <c r="B191" s="11"/>
      <c r="C191" s="11"/>
      <c r="D191" s="11"/>
      <c r="E191" s="11"/>
      <c r="F191" s="11"/>
      <c r="G191" s="11"/>
      <c r="H191" s="11"/>
      <c r="I191" s="11"/>
      <c r="J191" s="11"/>
      <c r="K191" s="11"/>
      <c r="L191" s="11"/>
      <c r="M191" s="11"/>
      <c r="N191" s="11"/>
      <c r="O191" s="11"/>
      <c r="P191" s="11"/>
      <c r="Q191" s="11"/>
      <c r="R191" s="11"/>
      <c r="S191" s="11"/>
      <c r="T191" s="11"/>
      <c r="U191" s="11"/>
    </row>
    <row r="192" spans="1:21" ht="12.75" hidden="1" customHeight="1" x14ac:dyDescent="0.15">
      <c r="A192" s="11"/>
      <c r="B192" s="11"/>
      <c r="C192" s="11"/>
      <c r="D192" s="11"/>
      <c r="E192" s="11"/>
      <c r="F192" s="11"/>
      <c r="G192" s="11"/>
      <c r="H192" s="11"/>
      <c r="I192" s="11"/>
      <c r="J192" s="11"/>
      <c r="K192" s="11"/>
      <c r="L192" s="11"/>
      <c r="M192" s="11"/>
      <c r="N192" s="11"/>
      <c r="O192" s="11"/>
      <c r="P192" s="11"/>
      <c r="Q192" s="11"/>
      <c r="R192" s="11"/>
      <c r="S192" s="11"/>
      <c r="T192" s="11"/>
      <c r="U192" s="11"/>
    </row>
    <row r="193" spans="1:21" ht="12.75" hidden="1" customHeight="1" x14ac:dyDescent="0.15">
      <c r="A193" s="11"/>
      <c r="B193" s="11"/>
      <c r="C193" s="11"/>
      <c r="D193" s="11"/>
      <c r="E193" s="11"/>
      <c r="F193" s="11"/>
      <c r="G193" s="11"/>
      <c r="H193" s="11"/>
      <c r="I193" s="11"/>
      <c r="J193" s="11"/>
      <c r="K193" s="11"/>
      <c r="L193" s="11"/>
      <c r="M193" s="11"/>
      <c r="N193" s="11"/>
      <c r="O193" s="11"/>
      <c r="P193" s="11"/>
      <c r="Q193" s="11"/>
      <c r="R193" s="11"/>
      <c r="S193" s="11"/>
      <c r="T193" s="11"/>
      <c r="U193" s="11"/>
    </row>
    <row r="194" spans="1:21" ht="12.75" hidden="1" customHeight="1" x14ac:dyDescent="0.15">
      <c r="A194" s="11"/>
      <c r="B194" s="11"/>
      <c r="C194" s="11"/>
      <c r="D194" s="11"/>
      <c r="E194" s="11"/>
      <c r="F194" s="11"/>
      <c r="G194" s="11"/>
      <c r="H194" s="11"/>
      <c r="I194" s="11"/>
      <c r="J194" s="11"/>
      <c r="K194" s="11"/>
      <c r="L194" s="11"/>
      <c r="M194" s="11"/>
      <c r="N194" s="11"/>
      <c r="O194" s="11"/>
      <c r="P194" s="11"/>
      <c r="Q194" s="11"/>
      <c r="R194" s="11"/>
      <c r="S194" s="11"/>
      <c r="T194" s="11"/>
      <c r="U194" s="11"/>
    </row>
    <row r="195" spans="1:21" ht="12.75" hidden="1" customHeight="1" x14ac:dyDescent="0.15">
      <c r="A195" s="11"/>
      <c r="B195" s="11"/>
      <c r="C195" s="11"/>
      <c r="D195" s="11"/>
      <c r="E195" s="11"/>
      <c r="F195" s="11"/>
      <c r="G195" s="11"/>
      <c r="H195" s="11"/>
      <c r="I195" s="11"/>
      <c r="J195" s="11"/>
      <c r="K195" s="11"/>
      <c r="L195" s="11"/>
      <c r="M195" s="11"/>
      <c r="N195" s="11"/>
      <c r="O195" s="11"/>
      <c r="P195" s="11"/>
      <c r="Q195" s="11"/>
      <c r="R195" s="11"/>
      <c r="S195" s="11"/>
      <c r="T195" s="11"/>
      <c r="U195" s="11"/>
    </row>
    <row r="196" spans="1:21" ht="12.75" hidden="1" customHeight="1" x14ac:dyDescent="0.15">
      <c r="A196" s="11"/>
      <c r="B196" s="11"/>
      <c r="C196" s="11"/>
      <c r="D196" s="11"/>
      <c r="E196" s="11"/>
      <c r="F196" s="11"/>
      <c r="G196" s="11"/>
      <c r="H196" s="11"/>
      <c r="I196" s="11"/>
      <c r="J196" s="11"/>
      <c r="K196" s="11"/>
      <c r="L196" s="11"/>
      <c r="M196" s="11"/>
      <c r="N196" s="11"/>
      <c r="O196" s="11"/>
      <c r="P196" s="11"/>
      <c r="Q196" s="11"/>
      <c r="R196" s="11"/>
      <c r="S196" s="11"/>
      <c r="T196" s="11"/>
      <c r="U196" s="11"/>
    </row>
    <row r="197" spans="1:21" ht="12.75" hidden="1" customHeight="1" x14ac:dyDescent="0.15">
      <c r="A197" s="11"/>
      <c r="B197" s="11"/>
      <c r="C197" s="11"/>
      <c r="D197" s="11"/>
      <c r="E197" s="11"/>
      <c r="F197" s="11"/>
      <c r="G197" s="11"/>
      <c r="H197" s="11"/>
      <c r="I197" s="11"/>
      <c r="J197" s="11"/>
      <c r="K197" s="11"/>
      <c r="L197" s="11"/>
      <c r="M197" s="11"/>
      <c r="N197" s="11"/>
      <c r="O197" s="11"/>
      <c r="P197" s="11"/>
      <c r="Q197" s="11"/>
      <c r="R197" s="11"/>
      <c r="S197" s="11"/>
      <c r="T197" s="11"/>
      <c r="U197" s="11"/>
    </row>
    <row r="198" spans="1:21" ht="12.75" hidden="1" customHeight="1" x14ac:dyDescent="0.15">
      <c r="A198" s="11"/>
      <c r="B198" s="11"/>
      <c r="C198" s="11"/>
      <c r="D198" s="11"/>
      <c r="E198" s="11"/>
      <c r="F198" s="11"/>
      <c r="G198" s="11"/>
      <c r="H198" s="11"/>
      <c r="I198" s="11"/>
      <c r="J198" s="11"/>
      <c r="K198" s="11"/>
      <c r="L198" s="11"/>
      <c r="M198" s="11"/>
      <c r="N198" s="11"/>
      <c r="O198" s="11"/>
      <c r="P198" s="11"/>
      <c r="Q198" s="11"/>
      <c r="R198" s="11"/>
      <c r="S198" s="11"/>
      <c r="T198" s="11"/>
      <c r="U198" s="11"/>
    </row>
    <row r="199" spans="1:21" ht="12.75" hidden="1" customHeight="1" x14ac:dyDescent="0.15">
      <c r="A199" s="11"/>
      <c r="B199" s="11"/>
      <c r="C199" s="11"/>
      <c r="D199" s="11"/>
      <c r="E199" s="11"/>
      <c r="F199" s="11"/>
      <c r="G199" s="11"/>
      <c r="H199" s="11"/>
      <c r="I199" s="11"/>
      <c r="J199" s="11"/>
      <c r="K199" s="11"/>
      <c r="L199" s="11"/>
      <c r="M199" s="11"/>
      <c r="N199" s="11"/>
      <c r="O199" s="11"/>
      <c r="P199" s="11"/>
      <c r="Q199" s="11"/>
      <c r="R199" s="11"/>
      <c r="S199" s="11"/>
      <c r="T199" s="11"/>
      <c r="U199" s="11"/>
    </row>
    <row r="200" spans="1:21" ht="12.75" hidden="1" customHeight="1" x14ac:dyDescent="0.15">
      <c r="A200" s="11"/>
      <c r="B200" s="11"/>
      <c r="C200" s="11"/>
      <c r="D200" s="11"/>
      <c r="E200" s="11"/>
      <c r="F200" s="11"/>
      <c r="G200" s="11"/>
      <c r="H200" s="11"/>
      <c r="I200" s="11"/>
      <c r="J200" s="11"/>
      <c r="K200" s="11"/>
      <c r="L200" s="11"/>
      <c r="M200" s="11"/>
      <c r="N200" s="11"/>
      <c r="O200" s="11"/>
      <c r="P200" s="11"/>
      <c r="Q200" s="11"/>
      <c r="R200" s="11"/>
      <c r="S200" s="11"/>
      <c r="T200" s="11"/>
      <c r="U200" s="11"/>
    </row>
    <row r="201" spans="1:21" ht="12.75" hidden="1" customHeight="1" x14ac:dyDescent="0.15">
      <c r="A201" s="11"/>
      <c r="B201" s="11"/>
      <c r="C201" s="11"/>
      <c r="D201" s="11"/>
      <c r="E201" s="11"/>
      <c r="F201" s="11"/>
      <c r="G201" s="11"/>
      <c r="H201" s="11"/>
      <c r="I201" s="11"/>
      <c r="J201" s="11"/>
      <c r="K201" s="11"/>
      <c r="L201" s="11"/>
      <c r="M201" s="11"/>
      <c r="N201" s="11"/>
      <c r="O201" s="11"/>
      <c r="P201" s="11"/>
      <c r="Q201" s="11"/>
      <c r="R201" s="11"/>
      <c r="S201" s="11"/>
      <c r="T201" s="11"/>
      <c r="U201" s="11"/>
    </row>
    <row r="202" spans="1:21" ht="12.75" hidden="1" customHeight="1" x14ac:dyDescent="0.15">
      <c r="A202" s="11"/>
      <c r="B202" s="11"/>
      <c r="C202" s="11"/>
      <c r="D202" s="11"/>
      <c r="E202" s="11"/>
      <c r="F202" s="11"/>
      <c r="G202" s="11"/>
      <c r="H202" s="11"/>
      <c r="I202" s="11"/>
      <c r="J202" s="11"/>
      <c r="K202" s="11"/>
      <c r="L202" s="11"/>
      <c r="M202" s="11"/>
      <c r="N202" s="11"/>
      <c r="O202" s="11"/>
      <c r="P202" s="11"/>
      <c r="Q202" s="11"/>
      <c r="R202" s="11"/>
      <c r="S202" s="11"/>
      <c r="T202" s="11"/>
      <c r="U202" s="11"/>
    </row>
    <row r="203" spans="1:21" ht="12.75" hidden="1" customHeight="1" x14ac:dyDescent="0.15">
      <c r="A203" s="11"/>
      <c r="B203" s="11"/>
      <c r="C203" s="11"/>
      <c r="D203" s="11"/>
      <c r="E203" s="11"/>
      <c r="F203" s="11"/>
      <c r="G203" s="11"/>
      <c r="H203" s="11"/>
      <c r="I203" s="11"/>
      <c r="J203" s="11"/>
      <c r="K203" s="11"/>
      <c r="L203" s="11"/>
      <c r="M203" s="11"/>
      <c r="N203" s="11"/>
      <c r="O203" s="11"/>
      <c r="P203" s="11"/>
      <c r="Q203" s="11"/>
      <c r="R203" s="11"/>
      <c r="S203" s="11"/>
      <c r="T203" s="11"/>
      <c r="U203" s="11"/>
    </row>
    <row r="204" spans="1:21" ht="12.75" hidden="1" customHeight="1" x14ac:dyDescent="0.15">
      <c r="A204" s="11"/>
      <c r="B204" s="11"/>
      <c r="C204" s="11"/>
      <c r="D204" s="11"/>
      <c r="E204" s="11"/>
      <c r="F204" s="11"/>
      <c r="G204" s="11"/>
      <c r="H204" s="11"/>
      <c r="I204" s="11"/>
      <c r="J204" s="11"/>
      <c r="K204" s="11"/>
      <c r="L204" s="11"/>
      <c r="M204" s="11"/>
      <c r="N204" s="11"/>
      <c r="O204" s="11"/>
      <c r="P204" s="11"/>
      <c r="Q204" s="11"/>
      <c r="R204" s="11"/>
      <c r="S204" s="11"/>
      <c r="T204" s="11"/>
      <c r="U204" s="11"/>
    </row>
    <row r="205" spans="1:21" ht="12.75" hidden="1" customHeight="1" x14ac:dyDescent="0.15">
      <c r="A205" s="11"/>
      <c r="B205" s="11"/>
      <c r="C205" s="11"/>
      <c r="D205" s="11"/>
      <c r="E205" s="11"/>
      <c r="F205" s="11"/>
      <c r="G205" s="11"/>
      <c r="H205" s="11"/>
      <c r="I205" s="11"/>
      <c r="J205" s="11"/>
      <c r="K205" s="11"/>
      <c r="L205" s="11"/>
      <c r="M205" s="11"/>
      <c r="N205" s="11"/>
      <c r="O205" s="11"/>
      <c r="P205" s="11"/>
      <c r="Q205" s="11"/>
      <c r="R205" s="11"/>
      <c r="S205" s="11"/>
      <c r="T205" s="11"/>
      <c r="U205" s="11"/>
    </row>
    <row r="206" spans="1:21" ht="12.75" hidden="1" customHeight="1" x14ac:dyDescent="0.15">
      <c r="A206" s="11"/>
      <c r="B206" s="11"/>
      <c r="C206" s="11"/>
      <c r="D206" s="11"/>
      <c r="E206" s="11"/>
      <c r="F206" s="11"/>
      <c r="G206" s="11"/>
      <c r="H206" s="11"/>
      <c r="I206" s="11"/>
      <c r="J206" s="11"/>
      <c r="K206" s="11"/>
      <c r="L206" s="11"/>
      <c r="M206" s="11"/>
      <c r="N206" s="11"/>
      <c r="O206" s="11"/>
      <c r="P206" s="11"/>
      <c r="Q206" s="11"/>
      <c r="R206" s="11"/>
      <c r="S206" s="11"/>
      <c r="T206" s="11"/>
      <c r="U206" s="11"/>
    </row>
    <row r="207" spans="1:21" ht="12.75" hidden="1" customHeight="1" x14ac:dyDescent="0.15">
      <c r="A207" s="11"/>
      <c r="B207" s="11"/>
      <c r="C207" s="11"/>
      <c r="D207" s="11"/>
      <c r="E207" s="11"/>
      <c r="F207" s="11"/>
      <c r="G207" s="11"/>
      <c r="H207" s="11"/>
      <c r="I207" s="11"/>
      <c r="J207" s="11"/>
      <c r="K207" s="11"/>
      <c r="L207" s="11"/>
      <c r="M207" s="11"/>
      <c r="N207" s="11"/>
      <c r="O207" s="11"/>
      <c r="P207" s="11"/>
      <c r="Q207" s="11"/>
      <c r="R207" s="11"/>
      <c r="S207" s="11"/>
      <c r="T207" s="11"/>
      <c r="U207" s="11"/>
    </row>
    <row r="208" spans="1:21" ht="12.75" hidden="1" customHeight="1" x14ac:dyDescent="0.15">
      <c r="A208" s="11"/>
      <c r="B208" s="11"/>
      <c r="C208" s="11"/>
      <c r="D208" s="11"/>
      <c r="E208" s="11"/>
      <c r="F208" s="11"/>
      <c r="G208" s="11"/>
      <c r="H208" s="11"/>
      <c r="I208" s="11"/>
      <c r="J208" s="11"/>
      <c r="K208" s="11"/>
      <c r="L208" s="11"/>
      <c r="M208" s="11"/>
      <c r="N208" s="11"/>
      <c r="O208" s="11"/>
      <c r="P208" s="11"/>
      <c r="Q208" s="11"/>
      <c r="R208" s="11"/>
      <c r="S208" s="11"/>
      <c r="T208" s="11"/>
      <c r="U208" s="11"/>
    </row>
    <row r="209" spans="1:21" ht="12.75" hidden="1" customHeight="1" x14ac:dyDescent="0.15">
      <c r="A209" s="11"/>
      <c r="B209" s="11"/>
      <c r="C209" s="11"/>
      <c r="D209" s="11"/>
      <c r="E209" s="11"/>
      <c r="F209" s="11"/>
      <c r="G209" s="11"/>
      <c r="H209" s="11"/>
      <c r="I209" s="11"/>
      <c r="J209" s="11"/>
      <c r="K209" s="11"/>
      <c r="L209" s="11"/>
      <c r="M209" s="11"/>
      <c r="N209" s="11"/>
      <c r="O209" s="11"/>
      <c r="P209" s="11"/>
      <c r="Q209" s="11"/>
      <c r="R209" s="11"/>
      <c r="S209" s="11"/>
      <c r="T209" s="11"/>
      <c r="U209" s="11"/>
    </row>
    <row r="210" spans="1:21" ht="12.75" hidden="1" customHeight="1" x14ac:dyDescent="0.15">
      <c r="A210" s="11"/>
      <c r="B210" s="11"/>
      <c r="C210" s="11"/>
      <c r="D210" s="11"/>
      <c r="E210" s="11"/>
      <c r="F210" s="11"/>
      <c r="G210" s="11"/>
      <c r="H210" s="11"/>
      <c r="I210" s="11"/>
      <c r="J210" s="11"/>
      <c r="K210" s="11"/>
      <c r="L210" s="11"/>
      <c r="M210" s="11"/>
      <c r="N210" s="11"/>
      <c r="O210" s="11"/>
      <c r="P210" s="11"/>
      <c r="Q210" s="11"/>
      <c r="R210" s="11"/>
      <c r="S210" s="11"/>
      <c r="T210" s="11"/>
      <c r="U210" s="11"/>
    </row>
    <row r="211" spans="1:21" ht="12.75" hidden="1" customHeight="1" x14ac:dyDescent="0.15">
      <c r="A211" s="11"/>
      <c r="B211" s="11"/>
      <c r="C211" s="11"/>
      <c r="D211" s="11"/>
      <c r="E211" s="11"/>
      <c r="F211" s="11"/>
      <c r="G211" s="11"/>
      <c r="H211" s="11"/>
      <c r="I211" s="11"/>
      <c r="J211" s="11"/>
      <c r="K211" s="11"/>
      <c r="L211" s="11"/>
      <c r="M211" s="11"/>
      <c r="N211" s="11"/>
      <c r="O211" s="11"/>
      <c r="P211" s="11"/>
      <c r="Q211" s="11"/>
      <c r="R211" s="11"/>
      <c r="S211" s="11"/>
      <c r="T211" s="11"/>
      <c r="U211" s="11"/>
    </row>
    <row r="212" spans="1:21" ht="12.75" hidden="1" customHeight="1" x14ac:dyDescent="0.15">
      <c r="A212" s="11"/>
      <c r="B212" s="11"/>
      <c r="C212" s="11"/>
      <c r="D212" s="11"/>
      <c r="E212" s="11"/>
      <c r="F212" s="11"/>
      <c r="G212" s="11"/>
      <c r="H212" s="11"/>
      <c r="I212" s="11"/>
      <c r="J212" s="11"/>
      <c r="K212" s="11"/>
      <c r="L212" s="11"/>
      <c r="M212" s="11"/>
      <c r="N212" s="11"/>
      <c r="O212" s="11"/>
      <c r="P212" s="11"/>
      <c r="Q212" s="11"/>
      <c r="R212" s="11"/>
      <c r="S212" s="11"/>
      <c r="T212" s="11"/>
      <c r="U212" s="11"/>
    </row>
    <row r="213" spans="1:21" ht="12.75" hidden="1"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row>
    <row r="214" spans="1:21" ht="12.75" hidden="1" customHeight="1" x14ac:dyDescent="0.15">
      <c r="A214" s="11"/>
      <c r="B214" s="11"/>
      <c r="C214" s="11"/>
      <c r="D214" s="11"/>
      <c r="E214" s="11"/>
      <c r="F214" s="11"/>
      <c r="G214" s="11"/>
      <c r="H214" s="11"/>
      <c r="I214" s="11"/>
      <c r="J214" s="11"/>
      <c r="K214" s="11"/>
      <c r="L214" s="11"/>
      <c r="M214" s="11"/>
      <c r="N214" s="11"/>
      <c r="O214" s="11"/>
      <c r="P214" s="11"/>
      <c r="Q214" s="11"/>
      <c r="R214" s="11"/>
      <c r="S214" s="11"/>
      <c r="T214" s="11"/>
      <c r="U214" s="11"/>
    </row>
    <row r="215" spans="1:21" ht="12.75" hidden="1" customHeight="1" x14ac:dyDescent="0.15">
      <c r="A215" s="11"/>
      <c r="B215" s="11"/>
      <c r="C215" s="11"/>
      <c r="D215" s="11"/>
      <c r="E215" s="11"/>
      <c r="F215" s="11"/>
      <c r="G215" s="11"/>
      <c r="H215" s="11"/>
      <c r="I215" s="11"/>
      <c r="J215" s="11"/>
      <c r="K215" s="11"/>
      <c r="L215" s="11"/>
      <c r="M215" s="11"/>
      <c r="N215" s="11"/>
      <c r="O215" s="11"/>
      <c r="P215" s="11"/>
      <c r="Q215" s="11"/>
      <c r="R215" s="11"/>
      <c r="S215" s="11"/>
      <c r="T215" s="11"/>
      <c r="U215" s="11"/>
    </row>
    <row r="216" spans="1:21" ht="12.75" hidden="1" customHeight="1" x14ac:dyDescent="0.15">
      <c r="A216" s="11"/>
      <c r="B216" s="11"/>
      <c r="C216" s="11"/>
      <c r="D216" s="11"/>
      <c r="E216" s="11"/>
      <c r="F216" s="11"/>
      <c r="G216" s="11"/>
      <c r="H216" s="11"/>
      <c r="I216" s="11"/>
      <c r="J216" s="11"/>
      <c r="K216" s="11"/>
      <c r="L216" s="11"/>
      <c r="M216" s="11"/>
      <c r="N216" s="11"/>
      <c r="O216" s="11"/>
      <c r="P216" s="11"/>
      <c r="Q216" s="11"/>
      <c r="R216" s="11"/>
      <c r="S216" s="11"/>
      <c r="T216" s="11"/>
      <c r="U216" s="11"/>
    </row>
    <row r="217" spans="1:21" ht="12.75" hidden="1" customHeight="1" x14ac:dyDescent="0.15">
      <c r="A217" s="11"/>
      <c r="B217" s="11"/>
      <c r="C217" s="11"/>
      <c r="D217" s="11"/>
      <c r="E217" s="11"/>
      <c r="F217" s="11"/>
      <c r="G217" s="11"/>
      <c r="H217" s="11"/>
      <c r="I217" s="11"/>
      <c r="J217" s="11"/>
      <c r="K217" s="11"/>
      <c r="L217" s="11"/>
      <c r="M217" s="11"/>
      <c r="N217" s="11"/>
      <c r="O217" s="11"/>
      <c r="P217" s="11"/>
      <c r="Q217" s="11"/>
      <c r="R217" s="11"/>
      <c r="S217" s="11"/>
      <c r="T217" s="11"/>
      <c r="U217" s="11"/>
    </row>
    <row r="218" spans="1:21" ht="12.75" hidden="1" customHeight="1" x14ac:dyDescent="0.15">
      <c r="A218" s="11"/>
      <c r="B218" s="11"/>
      <c r="C218" s="11"/>
      <c r="D218" s="11"/>
      <c r="E218" s="11"/>
      <c r="F218" s="11"/>
      <c r="G218" s="11"/>
      <c r="H218" s="11"/>
      <c r="I218" s="11"/>
      <c r="J218" s="11"/>
      <c r="K218" s="11"/>
      <c r="L218" s="11"/>
      <c r="M218" s="11"/>
      <c r="N218" s="11"/>
      <c r="O218" s="11"/>
      <c r="P218" s="11"/>
      <c r="Q218" s="11"/>
      <c r="R218" s="11"/>
      <c r="S218" s="11"/>
      <c r="T218" s="11"/>
      <c r="U218" s="11"/>
    </row>
    <row r="219" spans="1:21" ht="12.75" hidden="1" customHeight="1" x14ac:dyDescent="0.15">
      <c r="A219" s="11"/>
      <c r="B219" s="11"/>
      <c r="C219" s="11"/>
      <c r="D219" s="11"/>
      <c r="E219" s="11"/>
      <c r="F219" s="11"/>
      <c r="G219" s="11"/>
      <c r="H219" s="11"/>
      <c r="I219" s="11"/>
      <c r="J219" s="11"/>
      <c r="K219" s="11"/>
      <c r="L219" s="11"/>
      <c r="M219" s="11"/>
      <c r="N219" s="11"/>
      <c r="O219" s="11"/>
      <c r="P219" s="11"/>
      <c r="Q219" s="11"/>
      <c r="R219" s="11"/>
      <c r="S219" s="11"/>
      <c r="T219" s="11"/>
      <c r="U219" s="11"/>
    </row>
    <row r="220" spans="1:21" ht="12.75" hidden="1" customHeight="1" x14ac:dyDescent="0.15">
      <c r="A220" s="11"/>
      <c r="B220" s="11"/>
      <c r="C220" s="11"/>
      <c r="D220" s="11"/>
      <c r="E220" s="11"/>
      <c r="F220" s="11"/>
      <c r="G220" s="11"/>
      <c r="H220" s="11"/>
      <c r="I220" s="11"/>
      <c r="J220" s="11"/>
      <c r="K220" s="11"/>
      <c r="L220" s="11"/>
      <c r="M220" s="11"/>
      <c r="N220" s="11"/>
      <c r="O220" s="11"/>
      <c r="P220" s="11"/>
      <c r="Q220" s="11"/>
      <c r="R220" s="11"/>
      <c r="S220" s="11"/>
      <c r="T220" s="11"/>
      <c r="U220" s="11"/>
    </row>
    <row r="221" spans="1:21" ht="12.75" hidden="1" customHeight="1" x14ac:dyDescent="0.15">
      <c r="A221" s="11"/>
      <c r="B221" s="11"/>
      <c r="C221" s="11"/>
      <c r="D221" s="11"/>
      <c r="E221" s="11"/>
      <c r="F221" s="11"/>
      <c r="G221" s="11"/>
      <c r="H221" s="11"/>
      <c r="I221" s="11"/>
      <c r="J221" s="11"/>
      <c r="K221" s="11"/>
      <c r="L221" s="11"/>
      <c r="M221" s="11"/>
      <c r="N221" s="11"/>
      <c r="O221" s="11"/>
      <c r="P221" s="11"/>
      <c r="Q221" s="11"/>
      <c r="R221" s="11"/>
      <c r="S221" s="11"/>
      <c r="T221" s="11"/>
      <c r="U221" s="11"/>
    </row>
    <row r="222" spans="1:21" ht="12.75" hidden="1" customHeight="1" x14ac:dyDescent="0.15">
      <c r="A222" s="11"/>
      <c r="B222" s="11"/>
      <c r="C222" s="11"/>
      <c r="D222" s="11"/>
      <c r="E222" s="11"/>
      <c r="F222" s="11"/>
      <c r="G222" s="11"/>
      <c r="H222" s="11"/>
      <c r="I222" s="11"/>
      <c r="J222" s="11"/>
      <c r="K222" s="11"/>
      <c r="L222" s="11"/>
      <c r="M222" s="11"/>
      <c r="N222" s="11"/>
      <c r="O222" s="11"/>
      <c r="P222" s="11"/>
      <c r="Q222" s="11"/>
      <c r="R222" s="11"/>
      <c r="S222" s="11"/>
      <c r="T222" s="11"/>
      <c r="U222" s="11"/>
    </row>
    <row r="223" spans="1:21" ht="12.75" hidden="1" customHeight="1" x14ac:dyDescent="0.15">
      <c r="A223" s="11"/>
      <c r="B223" s="11"/>
      <c r="C223" s="11"/>
      <c r="D223" s="11"/>
      <c r="E223" s="11"/>
      <c r="F223" s="11"/>
      <c r="G223" s="11"/>
      <c r="H223" s="11"/>
      <c r="I223" s="11"/>
      <c r="J223" s="11"/>
      <c r="K223" s="11"/>
      <c r="L223" s="11"/>
      <c r="M223" s="11"/>
      <c r="N223" s="11"/>
      <c r="O223" s="11"/>
      <c r="P223" s="11"/>
      <c r="Q223" s="11"/>
      <c r="R223" s="11"/>
      <c r="S223" s="11"/>
      <c r="T223" s="11"/>
      <c r="U223" s="11"/>
    </row>
    <row r="224" spans="1:21" ht="12.75" hidden="1" customHeight="1" x14ac:dyDescent="0.15">
      <c r="A224" s="11"/>
      <c r="B224" s="11"/>
      <c r="C224" s="11"/>
      <c r="D224" s="11"/>
      <c r="E224" s="11"/>
      <c r="F224" s="11"/>
      <c r="G224" s="11"/>
      <c r="H224" s="11"/>
      <c r="I224" s="11"/>
      <c r="J224" s="11"/>
      <c r="K224" s="11"/>
      <c r="L224" s="11"/>
      <c r="M224" s="11"/>
      <c r="N224" s="11"/>
      <c r="O224" s="11"/>
      <c r="P224" s="11"/>
      <c r="Q224" s="11"/>
      <c r="R224" s="11"/>
      <c r="S224" s="11"/>
      <c r="T224" s="11"/>
      <c r="U224" s="11"/>
    </row>
    <row r="225" spans="1:21" ht="12.75" hidden="1" customHeight="1" x14ac:dyDescent="0.15">
      <c r="A225" s="11"/>
      <c r="B225" s="11"/>
      <c r="C225" s="11"/>
      <c r="D225" s="11"/>
      <c r="E225" s="11"/>
      <c r="F225" s="11"/>
      <c r="G225" s="11"/>
      <c r="H225" s="11"/>
      <c r="I225" s="11"/>
      <c r="J225" s="11"/>
      <c r="K225" s="11"/>
      <c r="L225" s="11"/>
      <c r="M225" s="11"/>
      <c r="N225" s="11"/>
      <c r="O225" s="11"/>
      <c r="P225" s="11"/>
      <c r="Q225" s="11"/>
      <c r="R225" s="11"/>
      <c r="S225" s="11"/>
      <c r="T225" s="11"/>
      <c r="U225" s="11"/>
    </row>
    <row r="226" spans="1:21" ht="12.75" hidden="1" customHeight="1" x14ac:dyDescent="0.15">
      <c r="A226" s="11"/>
      <c r="B226" s="11"/>
      <c r="C226" s="11"/>
      <c r="D226" s="11"/>
      <c r="E226" s="11"/>
      <c r="F226" s="11"/>
      <c r="G226" s="11"/>
      <c r="H226" s="11"/>
      <c r="I226" s="11"/>
      <c r="J226" s="11"/>
      <c r="K226" s="11"/>
      <c r="L226" s="11"/>
      <c r="M226" s="11"/>
      <c r="N226" s="11"/>
      <c r="O226" s="11"/>
      <c r="P226" s="11"/>
      <c r="Q226" s="11"/>
      <c r="R226" s="11"/>
      <c r="S226" s="11"/>
      <c r="T226" s="11"/>
      <c r="U226" s="11"/>
    </row>
    <row r="227" spans="1:21" ht="12.75" hidden="1" customHeight="1" x14ac:dyDescent="0.15">
      <c r="A227" s="11"/>
      <c r="B227" s="11"/>
      <c r="C227" s="11"/>
      <c r="D227" s="11"/>
      <c r="E227" s="11"/>
      <c r="F227" s="11"/>
      <c r="G227" s="11"/>
      <c r="H227" s="11"/>
      <c r="I227" s="11"/>
      <c r="J227" s="11"/>
      <c r="K227" s="11"/>
      <c r="L227" s="11"/>
      <c r="M227" s="11"/>
      <c r="N227" s="11"/>
      <c r="O227" s="11"/>
      <c r="P227" s="11"/>
      <c r="Q227" s="11"/>
      <c r="R227" s="11"/>
      <c r="S227" s="11"/>
      <c r="T227" s="11"/>
      <c r="U227" s="11"/>
    </row>
    <row r="228" spans="1:21" ht="12.75" hidden="1" customHeight="1" x14ac:dyDescent="0.15">
      <c r="A228" s="11"/>
      <c r="B228" s="11"/>
      <c r="C228" s="11"/>
      <c r="D228" s="11"/>
      <c r="E228" s="11"/>
      <c r="F228" s="11"/>
      <c r="G228" s="11"/>
      <c r="H228" s="11"/>
      <c r="I228" s="11"/>
      <c r="J228" s="11"/>
      <c r="K228" s="11"/>
      <c r="L228" s="11"/>
      <c r="M228" s="11"/>
      <c r="N228" s="11"/>
      <c r="O228" s="11"/>
      <c r="P228" s="11"/>
      <c r="Q228" s="11"/>
      <c r="R228" s="11"/>
      <c r="S228" s="11"/>
      <c r="T228" s="11"/>
      <c r="U228" s="11"/>
    </row>
    <row r="229" spans="1:21" ht="12.75" hidden="1" customHeight="1" x14ac:dyDescent="0.15">
      <c r="A229" s="11"/>
      <c r="B229" s="11"/>
      <c r="C229" s="11"/>
      <c r="D229" s="11"/>
      <c r="E229" s="11"/>
      <c r="F229" s="11"/>
      <c r="G229" s="11"/>
      <c r="H229" s="11"/>
      <c r="I229" s="11"/>
      <c r="J229" s="11"/>
      <c r="K229" s="11"/>
      <c r="L229" s="11"/>
      <c r="M229" s="11"/>
      <c r="N229" s="11"/>
      <c r="O229" s="11"/>
      <c r="P229" s="11"/>
      <c r="Q229" s="11"/>
      <c r="R229" s="11"/>
      <c r="S229" s="11"/>
      <c r="T229" s="11"/>
      <c r="U229" s="11"/>
    </row>
    <row r="230" spans="1:21" ht="12.75" hidden="1" customHeight="1" x14ac:dyDescent="0.15">
      <c r="A230" s="11"/>
      <c r="B230" s="11"/>
      <c r="C230" s="11"/>
      <c r="D230" s="11"/>
      <c r="E230" s="11"/>
      <c r="F230" s="11"/>
      <c r="G230" s="11"/>
      <c r="H230" s="11"/>
      <c r="I230" s="11"/>
      <c r="J230" s="11"/>
      <c r="K230" s="11"/>
      <c r="L230" s="11"/>
      <c r="M230" s="11"/>
      <c r="N230" s="11"/>
      <c r="O230" s="11"/>
      <c r="P230" s="11"/>
      <c r="Q230" s="11"/>
      <c r="R230" s="11"/>
      <c r="S230" s="11"/>
      <c r="T230" s="11"/>
      <c r="U230" s="11"/>
    </row>
    <row r="231" spans="1:21" ht="12.75" hidden="1" customHeight="1" x14ac:dyDescent="0.15">
      <c r="A231" s="11"/>
      <c r="B231" s="11"/>
      <c r="C231" s="11"/>
      <c r="D231" s="11"/>
      <c r="E231" s="11"/>
      <c r="F231" s="11"/>
      <c r="G231" s="11"/>
      <c r="H231" s="11"/>
      <c r="I231" s="11"/>
      <c r="J231" s="11"/>
      <c r="K231" s="11"/>
      <c r="L231" s="11"/>
      <c r="M231" s="11"/>
      <c r="N231" s="11"/>
      <c r="O231" s="11"/>
      <c r="P231" s="11"/>
      <c r="Q231" s="11"/>
      <c r="R231" s="11"/>
      <c r="S231" s="11"/>
      <c r="T231" s="11"/>
      <c r="U231" s="11"/>
    </row>
    <row r="232" spans="1:21" ht="12.75" hidden="1" customHeight="1" x14ac:dyDescent="0.15">
      <c r="A232" s="11"/>
      <c r="B232" s="11"/>
      <c r="C232" s="11"/>
      <c r="D232" s="11"/>
      <c r="E232" s="11"/>
      <c r="F232" s="11"/>
      <c r="G232" s="11"/>
      <c r="H232" s="11"/>
      <c r="I232" s="11"/>
      <c r="J232" s="11"/>
      <c r="K232" s="11"/>
      <c r="L232" s="11"/>
      <c r="M232" s="11"/>
      <c r="N232" s="11"/>
      <c r="O232" s="11"/>
      <c r="P232" s="11"/>
      <c r="Q232" s="11"/>
      <c r="R232" s="11"/>
      <c r="S232" s="11"/>
      <c r="T232" s="11"/>
      <c r="U232" s="11"/>
    </row>
    <row r="233" spans="1:21" ht="12.75" hidden="1" customHeight="1" x14ac:dyDescent="0.15">
      <c r="A233" s="11"/>
      <c r="B233" s="11"/>
      <c r="C233" s="11"/>
      <c r="D233" s="11"/>
      <c r="E233" s="11"/>
      <c r="F233" s="11"/>
      <c r="G233" s="11"/>
      <c r="H233" s="11"/>
      <c r="I233" s="11"/>
      <c r="J233" s="11"/>
      <c r="K233" s="11"/>
      <c r="L233" s="11"/>
      <c r="M233" s="11"/>
      <c r="N233" s="11"/>
      <c r="O233" s="11"/>
      <c r="P233" s="11"/>
      <c r="Q233" s="11"/>
      <c r="R233" s="11"/>
      <c r="S233" s="11"/>
      <c r="T233" s="11"/>
      <c r="U233" s="11"/>
    </row>
    <row r="234" spans="1:21" ht="12.75" hidden="1" customHeight="1" x14ac:dyDescent="0.15">
      <c r="A234" s="11"/>
      <c r="B234" s="11"/>
      <c r="C234" s="11"/>
      <c r="D234" s="11"/>
      <c r="E234" s="11"/>
      <c r="F234" s="11"/>
      <c r="G234" s="11"/>
      <c r="H234" s="11"/>
      <c r="I234" s="11"/>
      <c r="J234" s="11"/>
      <c r="K234" s="11"/>
      <c r="L234" s="11"/>
      <c r="M234" s="11"/>
      <c r="N234" s="11"/>
      <c r="O234" s="11"/>
      <c r="P234" s="11"/>
      <c r="Q234" s="11"/>
      <c r="R234" s="11"/>
      <c r="S234" s="11"/>
      <c r="T234" s="11"/>
      <c r="U234" s="11"/>
    </row>
    <row r="235" spans="1:21" ht="12.75" hidden="1" customHeight="1" x14ac:dyDescent="0.15">
      <c r="A235" s="11"/>
      <c r="B235" s="11"/>
      <c r="C235" s="11"/>
      <c r="D235" s="11"/>
      <c r="E235" s="11"/>
      <c r="F235" s="11"/>
      <c r="G235" s="11"/>
      <c r="H235" s="11"/>
      <c r="I235" s="11"/>
      <c r="J235" s="11"/>
      <c r="K235" s="11"/>
      <c r="L235" s="11"/>
      <c r="M235" s="11"/>
      <c r="N235" s="11"/>
      <c r="O235" s="11"/>
      <c r="P235" s="11"/>
      <c r="Q235" s="11"/>
      <c r="R235" s="11"/>
      <c r="S235" s="11"/>
      <c r="T235" s="11"/>
      <c r="U235" s="11"/>
    </row>
    <row r="236" spans="1:21" ht="12.75" hidden="1" customHeight="1" x14ac:dyDescent="0.15">
      <c r="A236" s="11"/>
      <c r="B236" s="11"/>
      <c r="C236" s="11"/>
      <c r="D236" s="11"/>
      <c r="E236" s="11"/>
      <c r="F236" s="11"/>
      <c r="G236" s="11"/>
      <c r="H236" s="11"/>
      <c r="I236" s="11"/>
      <c r="J236" s="11"/>
      <c r="K236" s="11"/>
      <c r="L236" s="11"/>
      <c r="M236" s="11"/>
      <c r="N236" s="11"/>
      <c r="O236" s="11"/>
      <c r="P236" s="11"/>
      <c r="Q236" s="11"/>
      <c r="R236" s="11"/>
      <c r="S236" s="11"/>
      <c r="T236" s="11"/>
      <c r="U236" s="11"/>
    </row>
    <row r="237" spans="1:21" ht="12.75" hidden="1" customHeight="1" x14ac:dyDescent="0.15">
      <c r="A237" s="11"/>
      <c r="B237" s="11"/>
      <c r="C237" s="11"/>
      <c r="D237" s="11"/>
      <c r="E237" s="11"/>
      <c r="F237" s="11"/>
      <c r="G237" s="11"/>
      <c r="H237" s="11"/>
      <c r="I237" s="11"/>
      <c r="J237" s="11"/>
      <c r="K237" s="11"/>
      <c r="L237" s="11"/>
      <c r="M237" s="11"/>
      <c r="N237" s="11"/>
      <c r="O237" s="11"/>
      <c r="P237" s="11"/>
      <c r="Q237" s="11"/>
      <c r="R237" s="11"/>
      <c r="S237" s="11"/>
      <c r="T237" s="11"/>
      <c r="U237" s="11"/>
    </row>
    <row r="238" spans="1:21" ht="12.75" hidden="1" customHeight="1" x14ac:dyDescent="0.15">
      <c r="A238" s="11"/>
      <c r="B238" s="11"/>
      <c r="C238" s="11"/>
      <c r="D238" s="11"/>
      <c r="E238" s="11"/>
      <c r="F238" s="11"/>
      <c r="G238" s="11"/>
      <c r="H238" s="11"/>
      <c r="I238" s="11"/>
      <c r="J238" s="11"/>
      <c r="K238" s="11"/>
      <c r="L238" s="11"/>
      <c r="M238" s="11"/>
      <c r="N238" s="11"/>
      <c r="O238" s="11"/>
      <c r="P238" s="11"/>
      <c r="Q238" s="11"/>
      <c r="R238" s="11"/>
      <c r="S238" s="11"/>
      <c r="T238" s="11"/>
      <c r="U238" s="11"/>
    </row>
    <row r="239" spans="1:21" ht="12.75" hidden="1" customHeight="1" x14ac:dyDescent="0.15">
      <c r="A239" s="11"/>
      <c r="B239" s="11"/>
      <c r="C239" s="11"/>
      <c r="D239" s="11"/>
      <c r="E239" s="11"/>
      <c r="F239" s="11"/>
      <c r="G239" s="11"/>
      <c r="H239" s="11"/>
      <c r="I239" s="11"/>
      <c r="J239" s="11"/>
      <c r="K239" s="11"/>
      <c r="L239" s="11"/>
      <c r="M239" s="11"/>
      <c r="N239" s="11"/>
      <c r="O239" s="11"/>
      <c r="P239" s="11"/>
      <c r="Q239" s="11"/>
      <c r="R239" s="11"/>
      <c r="S239" s="11"/>
      <c r="T239" s="11"/>
      <c r="U239" s="11"/>
    </row>
    <row r="240" spans="1:21" ht="12.75" hidden="1" customHeight="1" x14ac:dyDescent="0.15">
      <c r="A240" s="11"/>
      <c r="B240" s="11"/>
      <c r="C240" s="11"/>
      <c r="D240" s="11"/>
      <c r="E240" s="11"/>
      <c r="F240" s="11"/>
      <c r="G240" s="11"/>
      <c r="H240" s="11"/>
      <c r="I240" s="11"/>
      <c r="J240" s="11"/>
      <c r="K240" s="11"/>
      <c r="L240" s="11"/>
      <c r="M240" s="11"/>
      <c r="N240" s="11"/>
      <c r="O240" s="11"/>
      <c r="P240" s="11"/>
      <c r="Q240" s="11"/>
      <c r="R240" s="11"/>
      <c r="S240" s="11"/>
      <c r="T240" s="11"/>
      <c r="U240" s="11"/>
    </row>
    <row r="241" spans="1:21" ht="12.75" hidden="1" customHeight="1" x14ac:dyDescent="0.15">
      <c r="A241" s="11"/>
      <c r="B241" s="11"/>
      <c r="C241" s="11"/>
      <c r="D241" s="11"/>
      <c r="E241" s="11"/>
      <c r="F241" s="11"/>
      <c r="G241" s="11"/>
      <c r="H241" s="11"/>
      <c r="I241" s="11"/>
      <c r="J241" s="11"/>
      <c r="K241" s="11"/>
      <c r="L241" s="11"/>
      <c r="M241" s="11"/>
      <c r="N241" s="11"/>
      <c r="O241" s="11"/>
      <c r="P241" s="11"/>
      <c r="Q241" s="11"/>
      <c r="R241" s="11"/>
      <c r="S241" s="11"/>
      <c r="T241" s="11"/>
      <c r="U241" s="11"/>
    </row>
    <row r="242" spans="1:21" ht="12.75" hidden="1" customHeight="1" x14ac:dyDescent="0.15">
      <c r="A242" s="11"/>
      <c r="B242" s="11"/>
      <c r="C242" s="11"/>
      <c r="D242" s="11"/>
      <c r="E242" s="11"/>
      <c r="F242" s="11"/>
      <c r="G242" s="11"/>
      <c r="H242" s="11"/>
      <c r="I242" s="11"/>
      <c r="J242" s="11"/>
      <c r="K242" s="11"/>
      <c r="L242" s="11"/>
      <c r="M242" s="11"/>
      <c r="N242" s="11"/>
      <c r="O242" s="11"/>
      <c r="P242" s="11"/>
      <c r="Q242" s="11"/>
      <c r="R242" s="11"/>
      <c r="S242" s="11"/>
      <c r="T242" s="11"/>
      <c r="U242" s="11"/>
    </row>
    <row r="243" spans="1:21" ht="12.75" hidden="1" customHeight="1" x14ac:dyDescent="0.15">
      <c r="A243" s="11"/>
      <c r="B243" s="11"/>
      <c r="C243" s="11"/>
      <c r="D243" s="11"/>
      <c r="E243" s="11"/>
      <c r="F243" s="11"/>
      <c r="G243" s="11"/>
      <c r="H243" s="11"/>
      <c r="I243" s="11"/>
      <c r="J243" s="11"/>
      <c r="K243" s="11"/>
      <c r="L243" s="11"/>
      <c r="M243" s="11"/>
      <c r="N243" s="11"/>
      <c r="O243" s="11"/>
      <c r="P243" s="11"/>
      <c r="Q243" s="11"/>
      <c r="R243" s="11"/>
      <c r="S243" s="11"/>
      <c r="T243" s="11"/>
      <c r="U243" s="11"/>
    </row>
    <row r="244" spans="1:21" ht="12.75" hidden="1" customHeight="1" x14ac:dyDescent="0.15">
      <c r="A244" s="11"/>
      <c r="B244" s="11"/>
      <c r="C244" s="11"/>
      <c r="D244" s="11"/>
      <c r="E244" s="11"/>
      <c r="F244" s="11"/>
      <c r="G244" s="11"/>
      <c r="H244" s="11"/>
      <c r="I244" s="11"/>
      <c r="J244" s="11"/>
      <c r="K244" s="11"/>
      <c r="L244" s="11"/>
      <c r="M244" s="11"/>
      <c r="N244" s="11"/>
      <c r="O244" s="11"/>
      <c r="P244" s="11"/>
      <c r="Q244" s="11"/>
      <c r="R244" s="11"/>
      <c r="S244" s="11"/>
      <c r="T244" s="11"/>
      <c r="U244" s="11"/>
    </row>
    <row r="245" spans="1:21" ht="12.75" hidden="1" customHeight="1" x14ac:dyDescent="0.15">
      <c r="A245" s="11"/>
      <c r="B245" s="11"/>
      <c r="C245" s="11"/>
      <c r="D245" s="11"/>
      <c r="E245" s="11"/>
      <c r="F245" s="11"/>
      <c r="G245" s="11"/>
      <c r="H245" s="11"/>
      <c r="I245" s="11"/>
      <c r="J245" s="11"/>
      <c r="K245" s="11"/>
      <c r="L245" s="11"/>
      <c r="M245" s="11"/>
      <c r="N245" s="11"/>
      <c r="O245" s="11"/>
      <c r="P245" s="11"/>
      <c r="Q245" s="11"/>
      <c r="R245" s="11"/>
      <c r="S245" s="11"/>
      <c r="T245" s="11"/>
      <c r="U245" s="11"/>
    </row>
    <row r="246" spans="1:21" ht="12.75" hidden="1" customHeight="1" x14ac:dyDescent="0.15">
      <c r="A246" s="11"/>
      <c r="B246" s="11"/>
      <c r="C246" s="11"/>
      <c r="D246" s="11"/>
      <c r="E246" s="11"/>
      <c r="F246" s="11"/>
      <c r="G246" s="11"/>
      <c r="H246" s="11"/>
      <c r="I246" s="11"/>
      <c r="J246" s="11"/>
      <c r="K246" s="11"/>
      <c r="L246" s="11"/>
      <c r="M246" s="11"/>
      <c r="N246" s="11"/>
      <c r="O246" s="11"/>
      <c r="P246" s="11"/>
      <c r="Q246" s="11"/>
      <c r="R246" s="11"/>
      <c r="S246" s="11"/>
      <c r="T246" s="11"/>
      <c r="U246" s="11"/>
    </row>
    <row r="247" spans="1:21" ht="12.75" hidden="1" customHeight="1" x14ac:dyDescent="0.15">
      <c r="A247" s="11"/>
      <c r="B247" s="11"/>
      <c r="C247" s="11"/>
      <c r="D247" s="11"/>
      <c r="E247" s="11"/>
      <c r="F247" s="11"/>
      <c r="G247" s="11"/>
      <c r="H247" s="11"/>
      <c r="I247" s="11"/>
      <c r="J247" s="11"/>
      <c r="K247" s="11"/>
      <c r="L247" s="11"/>
      <c r="M247" s="11"/>
      <c r="N247" s="11"/>
      <c r="O247" s="11"/>
      <c r="P247" s="11"/>
      <c r="Q247" s="11"/>
      <c r="R247" s="11"/>
      <c r="S247" s="11"/>
      <c r="T247" s="11"/>
      <c r="U247" s="11"/>
    </row>
    <row r="248" spans="1:21" ht="12.75" hidden="1" customHeight="1" x14ac:dyDescent="0.15">
      <c r="A248" s="11"/>
      <c r="B248" s="11"/>
      <c r="C248" s="11"/>
      <c r="D248" s="11"/>
      <c r="E248" s="11"/>
      <c r="F248" s="11"/>
      <c r="G248" s="11"/>
      <c r="H248" s="11"/>
      <c r="I248" s="11"/>
      <c r="J248" s="11"/>
      <c r="K248" s="11"/>
      <c r="L248" s="11"/>
      <c r="M248" s="11"/>
      <c r="N248" s="11"/>
      <c r="O248" s="11"/>
      <c r="P248" s="11"/>
      <c r="Q248" s="11"/>
      <c r="R248" s="11"/>
      <c r="S248" s="11"/>
      <c r="T248" s="11"/>
      <c r="U248" s="11"/>
    </row>
    <row r="249" spans="1:21" ht="12.75" hidden="1" customHeight="1" x14ac:dyDescent="0.15">
      <c r="A249" s="11"/>
      <c r="B249" s="11"/>
      <c r="C249" s="11"/>
      <c r="D249" s="11"/>
      <c r="E249" s="11"/>
      <c r="F249" s="11"/>
      <c r="G249" s="11"/>
      <c r="H249" s="11"/>
      <c r="I249" s="11"/>
      <c r="J249" s="11"/>
      <c r="K249" s="11"/>
      <c r="L249" s="11"/>
      <c r="M249" s="11"/>
      <c r="N249" s="11"/>
      <c r="O249" s="11"/>
      <c r="P249" s="11"/>
      <c r="Q249" s="11"/>
      <c r="R249" s="11"/>
      <c r="S249" s="11"/>
      <c r="T249" s="11"/>
      <c r="U249" s="11"/>
    </row>
    <row r="250" spans="1:21" ht="12.75" hidden="1" customHeight="1" x14ac:dyDescent="0.15">
      <c r="A250" s="11"/>
      <c r="B250" s="11"/>
      <c r="C250" s="11"/>
      <c r="D250" s="11"/>
      <c r="E250" s="11"/>
      <c r="F250" s="11"/>
      <c r="G250" s="11"/>
      <c r="H250" s="11"/>
      <c r="I250" s="11"/>
      <c r="J250" s="11"/>
      <c r="K250" s="11"/>
      <c r="L250" s="11"/>
      <c r="M250" s="11"/>
      <c r="N250" s="11"/>
      <c r="O250" s="11"/>
      <c r="P250" s="11"/>
      <c r="Q250" s="11"/>
      <c r="R250" s="11"/>
      <c r="S250" s="11"/>
      <c r="T250" s="11"/>
      <c r="U250" s="11"/>
    </row>
    <row r="251" spans="1:21" ht="12.75" hidden="1" customHeight="1" x14ac:dyDescent="0.15">
      <c r="A251" s="11"/>
      <c r="B251" s="11"/>
      <c r="C251" s="11"/>
      <c r="D251" s="11"/>
      <c r="E251" s="11"/>
      <c r="F251" s="11"/>
      <c r="G251" s="11"/>
      <c r="H251" s="11"/>
      <c r="I251" s="11"/>
      <c r="J251" s="11"/>
      <c r="K251" s="11"/>
      <c r="L251" s="11"/>
      <c r="M251" s="11"/>
      <c r="N251" s="11"/>
      <c r="O251" s="11"/>
      <c r="P251" s="11"/>
      <c r="Q251" s="11"/>
      <c r="R251" s="11"/>
      <c r="S251" s="11"/>
      <c r="T251" s="11"/>
      <c r="U251" s="11"/>
    </row>
    <row r="252" spans="1:21" ht="12.75" hidden="1" customHeight="1" x14ac:dyDescent="0.15">
      <c r="A252" s="11"/>
      <c r="B252" s="11"/>
      <c r="C252" s="11"/>
      <c r="D252" s="11"/>
      <c r="E252" s="11"/>
      <c r="F252" s="11"/>
      <c r="G252" s="11"/>
      <c r="H252" s="11"/>
      <c r="I252" s="11"/>
      <c r="J252" s="11"/>
      <c r="K252" s="11"/>
      <c r="L252" s="11"/>
      <c r="M252" s="11"/>
      <c r="N252" s="11"/>
      <c r="O252" s="11"/>
      <c r="P252" s="11"/>
      <c r="Q252" s="11"/>
      <c r="R252" s="11"/>
      <c r="S252" s="11"/>
      <c r="T252" s="11"/>
      <c r="U252" s="11"/>
    </row>
    <row r="253" spans="1:21" ht="12.75" hidden="1" customHeight="1" x14ac:dyDescent="0.15">
      <c r="A253" s="11"/>
      <c r="B253" s="11"/>
      <c r="C253" s="11"/>
      <c r="D253" s="11"/>
      <c r="E253" s="11"/>
      <c r="F253" s="11"/>
      <c r="G253" s="11"/>
      <c r="H253" s="11"/>
      <c r="I253" s="11"/>
      <c r="J253" s="11"/>
      <c r="K253" s="11"/>
      <c r="L253" s="11"/>
      <c r="M253" s="11"/>
      <c r="N253" s="11"/>
      <c r="O253" s="11"/>
      <c r="P253" s="11"/>
      <c r="Q253" s="11"/>
      <c r="R253" s="11"/>
      <c r="S253" s="11"/>
      <c r="T253" s="11"/>
      <c r="U253" s="11"/>
    </row>
    <row r="254" spans="1:21" ht="12.75" hidden="1" customHeight="1" x14ac:dyDescent="0.15">
      <c r="A254" s="11"/>
      <c r="B254" s="11"/>
      <c r="C254" s="11"/>
      <c r="D254" s="11"/>
      <c r="E254" s="11"/>
      <c r="F254" s="11"/>
      <c r="G254" s="11"/>
      <c r="H254" s="11"/>
      <c r="I254" s="11"/>
      <c r="J254" s="11"/>
      <c r="K254" s="11"/>
      <c r="L254" s="11"/>
      <c r="M254" s="11"/>
      <c r="N254" s="11"/>
      <c r="O254" s="11"/>
      <c r="P254" s="11"/>
      <c r="Q254" s="11"/>
      <c r="R254" s="11"/>
      <c r="S254" s="11"/>
      <c r="T254" s="11"/>
      <c r="U254" s="11"/>
    </row>
    <row r="255" spans="1:21" ht="12.75" hidden="1" customHeight="1" x14ac:dyDescent="0.15">
      <c r="A255" s="11"/>
      <c r="B255" s="11"/>
      <c r="C255" s="11"/>
      <c r="D255" s="11"/>
      <c r="E255" s="11"/>
      <c r="F255" s="11"/>
      <c r="G255" s="11"/>
      <c r="H255" s="11"/>
      <c r="I255" s="11"/>
      <c r="J255" s="11"/>
      <c r="K255" s="11"/>
      <c r="L255" s="11"/>
      <c r="M255" s="11"/>
      <c r="N255" s="11"/>
      <c r="O255" s="11"/>
      <c r="P255" s="11"/>
      <c r="Q255" s="11"/>
      <c r="R255" s="11"/>
      <c r="S255" s="11"/>
      <c r="T255" s="11"/>
      <c r="U255" s="11"/>
    </row>
    <row r="256" spans="1:21" ht="12.75" hidden="1" customHeight="1" x14ac:dyDescent="0.15">
      <c r="A256" s="11"/>
      <c r="B256" s="11"/>
      <c r="C256" s="11"/>
      <c r="D256" s="11"/>
      <c r="E256" s="11"/>
      <c r="F256" s="11"/>
      <c r="G256" s="11"/>
      <c r="H256" s="11"/>
      <c r="I256" s="11"/>
      <c r="J256" s="11"/>
      <c r="K256" s="11"/>
      <c r="L256" s="11"/>
      <c r="M256" s="11"/>
      <c r="N256" s="11"/>
      <c r="O256" s="11"/>
      <c r="P256" s="11"/>
      <c r="Q256" s="11"/>
      <c r="R256" s="11"/>
      <c r="S256" s="11"/>
      <c r="T256" s="11"/>
      <c r="U256" s="11"/>
    </row>
    <row r="257" spans="1:21" ht="12.75" hidden="1" customHeight="1" x14ac:dyDescent="0.15">
      <c r="A257" s="11"/>
      <c r="B257" s="11"/>
      <c r="C257" s="11"/>
      <c r="D257" s="11"/>
      <c r="E257" s="11"/>
      <c r="F257" s="11"/>
      <c r="G257" s="11"/>
      <c r="H257" s="11"/>
      <c r="I257" s="11"/>
      <c r="J257" s="11"/>
      <c r="K257" s="11"/>
      <c r="L257" s="11"/>
      <c r="M257" s="11"/>
      <c r="N257" s="11"/>
      <c r="O257" s="11"/>
      <c r="P257" s="11"/>
      <c r="Q257" s="11"/>
      <c r="R257" s="11"/>
      <c r="S257" s="11"/>
      <c r="T257" s="11"/>
      <c r="U257" s="11"/>
    </row>
    <row r="258" spans="1:21" ht="12.75" hidden="1" customHeight="1" x14ac:dyDescent="0.15">
      <c r="A258" s="11"/>
      <c r="B258" s="11"/>
      <c r="C258" s="11"/>
      <c r="D258" s="11"/>
      <c r="E258" s="11"/>
      <c r="F258" s="11"/>
      <c r="G258" s="11"/>
      <c r="H258" s="11"/>
      <c r="I258" s="11"/>
      <c r="J258" s="11"/>
      <c r="K258" s="11"/>
      <c r="L258" s="11"/>
      <c r="M258" s="11"/>
      <c r="N258" s="11"/>
      <c r="O258" s="11"/>
      <c r="P258" s="11"/>
      <c r="Q258" s="11"/>
      <c r="R258" s="11"/>
      <c r="S258" s="11"/>
      <c r="T258" s="11"/>
      <c r="U258" s="11"/>
    </row>
    <row r="259" spans="1:21" ht="12.75" hidden="1" customHeight="1" x14ac:dyDescent="0.15">
      <c r="A259" s="11"/>
      <c r="B259" s="11"/>
      <c r="C259" s="11"/>
      <c r="D259" s="11"/>
      <c r="E259" s="11"/>
      <c r="F259" s="11"/>
      <c r="G259" s="11"/>
      <c r="H259" s="11"/>
      <c r="I259" s="11"/>
      <c r="J259" s="11"/>
      <c r="K259" s="11"/>
      <c r="L259" s="11"/>
      <c r="M259" s="11"/>
      <c r="N259" s="11"/>
      <c r="O259" s="11"/>
      <c r="P259" s="11"/>
      <c r="Q259" s="11"/>
      <c r="R259" s="11"/>
      <c r="S259" s="11"/>
      <c r="T259" s="11"/>
      <c r="U259" s="11"/>
    </row>
    <row r="260" spans="1:21" ht="12.75" hidden="1" customHeight="1" x14ac:dyDescent="0.15">
      <c r="A260" s="11"/>
      <c r="B260" s="11"/>
      <c r="C260" s="11"/>
      <c r="D260" s="11"/>
      <c r="E260" s="11"/>
      <c r="F260" s="11"/>
      <c r="G260" s="11"/>
      <c r="H260" s="11"/>
      <c r="I260" s="11"/>
      <c r="J260" s="11"/>
      <c r="K260" s="11"/>
      <c r="L260" s="11"/>
      <c r="M260" s="11"/>
      <c r="N260" s="11"/>
      <c r="O260" s="11"/>
      <c r="P260" s="11"/>
      <c r="Q260" s="11"/>
      <c r="R260" s="11"/>
      <c r="S260" s="11"/>
      <c r="T260" s="11"/>
      <c r="U260" s="11"/>
    </row>
    <row r="261" spans="1:21" ht="12.75" hidden="1" customHeight="1" x14ac:dyDescent="0.15">
      <c r="A261" s="11"/>
      <c r="B261" s="11"/>
      <c r="C261" s="11"/>
      <c r="D261" s="11"/>
      <c r="E261" s="11"/>
      <c r="F261" s="11"/>
      <c r="G261" s="11"/>
      <c r="H261" s="11"/>
      <c r="I261" s="11"/>
      <c r="J261" s="11"/>
      <c r="K261" s="11"/>
      <c r="L261" s="11"/>
      <c r="M261" s="11"/>
      <c r="N261" s="11"/>
      <c r="O261" s="11"/>
      <c r="P261" s="11"/>
      <c r="Q261" s="11"/>
      <c r="R261" s="11"/>
      <c r="S261" s="11"/>
      <c r="T261" s="11"/>
      <c r="U261" s="11"/>
    </row>
    <row r="262" spans="1:21" ht="12.75" hidden="1" customHeight="1" x14ac:dyDescent="0.15">
      <c r="A262" s="11"/>
      <c r="B262" s="11"/>
      <c r="C262" s="11"/>
      <c r="D262" s="11"/>
      <c r="E262" s="11"/>
      <c r="F262" s="11"/>
      <c r="G262" s="11"/>
      <c r="H262" s="11"/>
      <c r="I262" s="11"/>
      <c r="J262" s="11"/>
      <c r="K262" s="11"/>
      <c r="L262" s="11"/>
      <c r="M262" s="11"/>
      <c r="N262" s="11"/>
      <c r="O262" s="11"/>
      <c r="P262" s="11"/>
      <c r="Q262" s="11"/>
      <c r="R262" s="11"/>
      <c r="S262" s="11"/>
      <c r="T262" s="11"/>
      <c r="U262" s="11"/>
    </row>
    <row r="263" spans="1:21" ht="12.75" hidden="1" customHeight="1" x14ac:dyDescent="0.15">
      <c r="A263" s="11"/>
      <c r="B263" s="11"/>
      <c r="C263" s="11"/>
      <c r="D263" s="11"/>
      <c r="E263" s="11"/>
      <c r="F263" s="11"/>
      <c r="G263" s="11"/>
      <c r="H263" s="11"/>
      <c r="I263" s="11"/>
      <c r="J263" s="11"/>
      <c r="K263" s="11"/>
      <c r="L263" s="11"/>
      <c r="M263" s="11"/>
      <c r="N263" s="11"/>
      <c r="O263" s="11"/>
      <c r="P263" s="11"/>
      <c r="Q263" s="11"/>
      <c r="R263" s="11"/>
      <c r="S263" s="11"/>
      <c r="T263" s="11"/>
      <c r="U263" s="11"/>
    </row>
    <row r="264" spans="1:21" ht="12.75" hidden="1" customHeight="1" x14ac:dyDescent="0.15">
      <c r="A264" s="11"/>
      <c r="B264" s="11"/>
      <c r="C264" s="11"/>
      <c r="D264" s="11"/>
      <c r="E264" s="11"/>
      <c r="F264" s="11"/>
      <c r="G264" s="11"/>
      <c r="H264" s="11"/>
      <c r="I264" s="11"/>
      <c r="J264" s="11"/>
      <c r="K264" s="11"/>
      <c r="L264" s="11"/>
      <c r="M264" s="11"/>
      <c r="N264" s="11"/>
      <c r="O264" s="11"/>
      <c r="P264" s="11"/>
      <c r="Q264" s="11"/>
      <c r="R264" s="11"/>
      <c r="S264" s="11"/>
      <c r="T264" s="11"/>
      <c r="U264" s="11"/>
    </row>
    <row r="265" spans="1:21" ht="12.75" hidden="1" customHeight="1" x14ac:dyDescent="0.15">
      <c r="A265" s="11"/>
      <c r="B265" s="11"/>
      <c r="C265" s="11"/>
      <c r="D265" s="11"/>
      <c r="E265" s="11"/>
      <c r="F265" s="11"/>
      <c r="G265" s="11"/>
      <c r="H265" s="11"/>
      <c r="I265" s="11"/>
      <c r="J265" s="11"/>
      <c r="K265" s="11"/>
      <c r="L265" s="11"/>
      <c r="M265" s="11"/>
      <c r="N265" s="11"/>
      <c r="O265" s="11"/>
      <c r="P265" s="11"/>
      <c r="Q265" s="11"/>
      <c r="R265" s="11"/>
      <c r="S265" s="11"/>
      <c r="T265" s="11"/>
      <c r="U265" s="11"/>
    </row>
    <row r="266" spans="1:21" ht="12.75" hidden="1" customHeight="1" x14ac:dyDescent="0.15">
      <c r="A266" s="11"/>
      <c r="B266" s="11"/>
      <c r="C266" s="11"/>
      <c r="D266" s="11"/>
      <c r="E266" s="11"/>
      <c r="F266" s="11"/>
      <c r="G266" s="11"/>
      <c r="H266" s="11"/>
      <c r="I266" s="11"/>
      <c r="J266" s="11"/>
      <c r="K266" s="11"/>
      <c r="L266" s="11"/>
      <c r="M266" s="11"/>
      <c r="N266" s="11"/>
      <c r="O266" s="11"/>
      <c r="P266" s="11"/>
      <c r="Q266" s="11"/>
      <c r="R266" s="11"/>
      <c r="S266" s="11"/>
      <c r="T266" s="11"/>
      <c r="U266" s="11"/>
    </row>
    <row r="267" spans="1:21" ht="12.75" hidden="1" customHeight="1" x14ac:dyDescent="0.15">
      <c r="A267" s="11"/>
      <c r="B267" s="11"/>
      <c r="C267" s="11"/>
      <c r="D267" s="11"/>
      <c r="E267" s="11"/>
      <c r="F267" s="11"/>
      <c r="G267" s="11"/>
      <c r="H267" s="11"/>
      <c r="I267" s="11"/>
      <c r="J267" s="11"/>
      <c r="K267" s="11"/>
      <c r="L267" s="11"/>
      <c r="M267" s="11"/>
      <c r="N267" s="11"/>
      <c r="O267" s="11"/>
      <c r="P267" s="11"/>
      <c r="Q267" s="11"/>
      <c r="R267" s="11"/>
      <c r="S267" s="11"/>
      <c r="T267" s="11"/>
      <c r="U267" s="11"/>
    </row>
    <row r="268" spans="1:21" ht="12.75" hidden="1" customHeight="1" x14ac:dyDescent="0.15">
      <c r="A268" s="11"/>
      <c r="B268" s="11"/>
      <c r="C268" s="11"/>
      <c r="D268" s="11"/>
      <c r="E268" s="11"/>
      <c r="F268" s="11"/>
      <c r="G268" s="11"/>
      <c r="H268" s="11"/>
      <c r="I268" s="11"/>
      <c r="J268" s="11"/>
      <c r="K268" s="11"/>
      <c r="L268" s="11"/>
      <c r="M268" s="11"/>
      <c r="N268" s="11"/>
      <c r="O268" s="11"/>
      <c r="P268" s="11"/>
      <c r="Q268" s="11"/>
      <c r="R268" s="11"/>
      <c r="S268" s="11"/>
      <c r="T268" s="11"/>
      <c r="U268" s="11"/>
    </row>
    <row r="269" spans="1:21" ht="12.75" hidden="1" customHeight="1" x14ac:dyDescent="0.15">
      <c r="A269" s="11"/>
      <c r="B269" s="11"/>
      <c r="C269" s="11"/>
      <c r="D269" s="11"/>
      <c r="E269" s="11"/>
      <c r="F269" s="11"/>
      <c r="G269" s="11"/>
      <c r="H269" s="11"/>
      <c r="I269" s="11"/>
      <c r="J269" s="11"/>
      <c r="K269" s="11"/>
      <c r="L269" s="11"/>
      <c r="M269" s="11"/>
      <c r="N269" s="11"/>
      <c r="O269" s="11"/>
      <c r="P269" s="11"/>
      <c r="Q269" s="11"/>
      <c r="R269" s="11"/>
      <c r="S269" s="11"/>
      <c r="T269" s="11"/>
      <c r="U269" s="11"/>
    </row>
    <row r="270" spans="1:21" ht="12.75" hidden="1" customHeight="1" x14ac:dyDescent="0.15">
      <c r="A270" s="11"/>
      <c r="B270" s="11"/>
      <c r="C270" s="11"/>
      <c r="D270" s="11"/>
      <c r="E270" s="11"/>
      <c r="F270" s="11"/>
      <c r="G270" s="11"/>
      <c r="H270" s="11"/>
      <c r="I270" s="11"/>
      <c r="J270" s="11"/>
      <c r="K270" s="11"/>
      <c r="L270" s="11"/>
      <c r="M270" s="11"/>
      <c r="N270" s="11"/>
      <c r="O270" s="11"/>
      <c r="P270" s="11"/>
      <c r="Q270" s="11"/>
      <c r="R270" s="11"/>
      <c r="S270" s="11"/>
      <c r="T270" s="11"/>
      <c r="U270" s="11"/>
    </row>
    <row r="271" spans="1:21" ht="12.75" hidden="1" customHeight="1" x14ac:dyDescent="0.15">
      <c r="A271" s="11"/>
      <c r="B271" s="11"/>
      <c r="C271" s="11"/>
      <c r="D271" s="11"/>
      <c r="E271" s="11"/>
      <c r="F271" s="11"/>
      <c r="G271" s="11"/>
      <c r="H271" s="11"/>
      <c r="I271" s="11"/>
      <c r="J271" s="11"/>
      <c r="K271" s="11"/>
      <c r="L271" s="11"/>
      <c r="M271" s="11"/>
      <c r="N271" s="11"/>
      <c r="O271" s="11"/>
      <c r="P271" s="11"/>
      <c r="Q271" s="11"/>
      <c r="R271" s="11"/>
      <c r="S271" s="11"/>
      <c r="T271" s="11"/>
      <c r="U271" s="11"/>
    </row>
    <row r="272" spans="1:21" ht="12.75" hidden="1" customHeight="1" x14ac:dyDescent="0.15">
      <c r="A272" s="11"/>
      <c r="B272" s="11"/>
      <c r="C272" s="11"/>
      <c r="D272" s="11"/>
      <c r="E272" s="11"/>
      <c r="F272" s="11"/>
      <c r="G272" s="11"/>
      <c r="H272" s="11"/>
      <c r="I272" s="11"/>
      <c r="J272" s="11"/>
      <c r="K272" s="11"/>
      <c r="L272" s="11"/>
      <c r="M272" s="11"/>
      <c r="N272" s="11"/>
      <c r="O272" s="11"/>
      <c r="P272" s="11"/>
      <c r="Q272" s="11"/>
      <c r="R272" s="11"/>
      <c r="S272" s="11"/>
      <c r="T272" s="11"/>
      <c r="U272" s="11"/>
    </row>
    <row r="273" spans="1:21" ht="12.75" hidden="1" customHeight="1" x14ac:dyDescent="0.15">
      <c r="A273" s="11"/>
      <c r="B273" s="11"/>
      <c r="C273" s="11"/>
      <c r="D273" s="11"/>
      <c r="E273" s="11"/>
      <c r="F273" s="11"/>
      <c r="G273" s="11"/>
      <c r="H273" s="11"/>
      <c r="I273" s="11"/>
      <c r="J273" s="11"/>
      <c r="K273" s="11"/>
      <c r="L273" s="11"/>
      <c r="M273" s="11"/>
      <c r="N273" s="11"/>
      <c r="O273" s="11"/>
      <c r="P273" s="11"/>
      <c r="Q273" s="11"/>
      <c r="R273" s="11"/>
      <c r="S273" s="11"/>
      <c r="T273" s="11"/>
      <c r="U273" s="11"/>
    </row>
    <row r="274" spans="1:21" ht="12.75" hidden="1" customHeight="1" x14ac:dyDescent="0.15">
      <c r="A274" s="11"/>
      <c r="B274" s="11"/>
      <c r="C274" s="11"/>
      <c r="D274" s="11"/>
      <c r="E274" s="11"/>
      <c r="F274" s="11"/>
      <c r="G274" s="11"/>
      <c r="H274" s="11"/>
      <c r="I274" s="11"/>
      <c r="J274" s="11"/>
      <c r="K274" s="11"/>
      <c r="L274" s="11"/>
      <c r="M274" s="11"/>
      <c r="N274" s="11"/>
      <c r="O274" s="11"/>
      <c r="P274" s="11"/>
      <c r="Q274" s="11"/>
      <c r="R274" s="11"/>
      <c r="S274" s="11"/>
      <c r="T274" s="11"/>
      <c r="U274" s="11"/>
    </row>
    <row r="275" spans="1:21" ht="12.75" hidden="1" customHeight="1" x14ac:dyDescent="0.15">
      <c r="A275" s="11"/>
      <c r="B275" s="11"/>
      <c r="C275" s="11"/>
      <c r="D275" s="11"/>
      <c r="E275" s="11"/>
      <c r="F275" s="11"/>
      <c r="G275" s="11"/>
      <c r="H275" s="11"/>
      <c r="I275" s="11"/>
      <c r="J275" s="11"/>
      <c r="K275" s="11"/>
      <c r="L275" s="11"/>
      <c r="M275" s="11"/>
      <c r="N275" s="11"/>
      <c r="O275" s="11"/>
      <c r="P275" s="11"/>
      <c r="Q275" s="11"/>
      <c r="R275" s="11"/>
      <c r="S275" s="11"/>
      <c r="T275" s="11"/>
      <c r="U275" s="11"/>
    </row>
    <row r="276" spans="1:21" ht="12.75" hidden="1" customHeight="1" x14ac:dyDescent="0.15">
      <c r="A276" s="11"/>
      <c r="B276" s="11"/>
      <c r="C276" s="11"/>
      <c r="D276" s="11"/>
      <c r="E276" s="11"/>
      <c r="F276" s="11"/>
      <c r="G276" s="11"/>
      <c r="H276" s="11"/>
      <c r="I276" s="11"/>
      <c r="J276" s="11"/>
      <c r="K276" s="11"/>
      <c r="L276" s="11"/>
      <c r="M276" s="11"/>
      <c r="N276" s="11"/>
      <c r="O276" s="11"/>
      <c r="P276" s="11"/>
      <c r="Q276" s="11"/>
      <c r="R276" s="11"/>
      <c r="S276" s="11"/>
      <c r="T276" s="11"/>
      <c r="U276" s="11"/>
    </row>
    <row r="277" spans="1:21" ht="12.75" hidden="1" customHeight="1" x14ac:dyDescent="0.15">
      <c r="A277" s="11"/>
      <c r="B277" s="11"/>
      <c r="C277" s="11"/>
      <c r="D277" s="11"/>
      <c r="E277" s="11"/>
      <c r="F277" s="11"/>
      <c r="G277" s="11"/>
      <c r="H277" s="11"/>
      <c r="I277" s="11"/>
      <c r="J277" s="11"/>
      <c r="K277" s="11"/>
      <c r="L277" s="11"/>
      <c r="M277" s="11"/>
      <c r="N277" s="11"/>
      <c r="O277" s="11"/>
      <c r="P277" s="11"/>
      <c r="Q277" s="11"/>
      <c r="R277" s="11"/>
      <c r="S277" s="11"/>
      <c r="T277" s="11"/>
      <c r="U277" s="11"/>
    </row>
    <row r="278" spans="1:21" ht="12.75" hidden="1" customHeight="1" x14ac:dyDescent="0.15">
      <c r="A278" s="11"/>
      <c r="B278" s="11"/>
      <c r="C278" s="11"/>
      <c r="D278" s="11"/>
      <c r="E278" s="11"/>
      <c r="F278" s="11"/>
      <c r="G278" s="11"/>
      <c r="H278" s="11"/>
      <c r="I278" s="11"/>
      <c r="J278" s="11"/>
      <c r="K278" s="11"/>
      <c r="L278" s="11"/>
      <c r="M278" s="11"/>
      <c r="N278" s="11"/>
      <c r="O278" s="11"/>
      <c r="P278" s="11"/>
      <c r="Q278" s="11"/>
      <c r="R278" s="11"/>
      <c r="S278" s="11"/>
      <c r="T278" s="11"/>
      <c r="U278" s="11"/>
    </row>
    <row r="279" spans="1:21" ht="12.75" hidden="1" customHeight="1" x14ac:dyDescent="0.15">
      <c r="A279" s="11"/>
      <c r="B279" s="11"/>
      <c r="C279" s="11"/>
      <c r="D279" s="11"/>
      <c r="E279" s="11"/>
      <c r="F279" s="11"/>
      <c r="G279" s="11"/>
      <c r="H279" s="11"/>
      <c r="I279" s="11"/>
      <c r="J279" s="11"/>
      <c r="K279" s="11"/>
      <c r="L279" s="11"/>
      <c r="M279" s="11"/>
      <c r="N279" s="11"/>
      <c r="O279" s="11"/>
      <c r="P279" s="11"/>
      <c r="Q279" s="11"/>
      <c r="R279" s="11"/>
      <c r="S279" s="11"/>
      <c r="T279" s="11"/>
      <c r="U279" s="11"/>
    </row>
    <row r="280" spans="1:21" ht="12.75" hidden="1"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row>
    <row r="281" spans="1:21" ht="12.75" hidden="1" customHeight="1" x14ac:dyDescent="0.15">
      <c r="A281" s="11"/>
      <c r="B281" s="11"/>
      <c r="C281" s="11"/>
      <c r="D281" s="11"/>
      <c r="E281" s="11"/>
      <c r="F281" s="11"/>
      <c r="G281" s="11"/>
      <c r="H281" s="11"/>
      <c r="I281" s="11"/>
      <c r="J281" s="11"/>
      <c r="K281" s="11"/>
      <c r="L281" s="11"/>
      <c r="M281" s="11"/>
      <c r="N281" s="11"/>
      <c r="O281" s="11"/>
      <c r="P281" s="11"/>
      <c r="Q281" s="11"/>
      <c r="R281" s="11"/>
      <c r="S281" s="11"/>
      <c r="T281" s="11"/>
      <c r="U281" s="11"/>
    </row>
    <row r="282" spans="1:21" ht="12.75" hidden="1" customHeight="1" x14ac:dyDescent="0.15">
      <c r="A282" s="11"/>
      <c r="B282" s="11"/>
      <c r="C282" s="11"/>
      <c r="D282" s="11"/>
      <c r="E282" s="11"/>
      <c r="F282" s="11"/>
      <c r="G282" s="11"/>
      <c r="H282" s="11"/>
      <c r="I282" s="11"/>
      <c r="J282" s="11"/>
      <c r="K282" s="11"/>
      <c r="L282" s="11"/>
      <c r="M282" s="11"/>
      <c r="N282" s="11"/>
      <c r="O282" s="11"/>
      <c r="P282" s="11"/>
      <c r="Q282" s="11"/>
      <c r="R282" s="11"/>
      <c r="S282" s="11"/>
      <c r="T282" s="11"/>
      <c r="U282" s="11"/>
    </row>
    <row r="283" spans="1:21" ht="12.75" hidden="1" customHeight="1" x14ac:dyDescent="0.15">
      <c r="A283" s="11"/>
      <c r="B283" s="11"/>
      <c r="C283" s="11"/>
      <c r="D283" s="11"/>
      <c r="E283" s="11"/>
      <c r="F283" s="11"/>
      <c r="G283" s="11"/>
      <c r="H283" s="11"/>
      <c r="I283" s="11"/>
      <c r="J283" s="11"/>
      <c r="K283" s="11"/>
      <c r="L283" s="11"/>
      <c r="M283" s="11"/>
      <c r="N283" s="11"/>
      <c r="O283" s="11"/>
      <c r="P283" s="11"/>
      <c r="Q283" s="11"/>
      <c r="R283" s="11"/>
      <c r="S283" s="11"/>
      <c r="T283" s="11"/>
      <c r="U283" s="11"/>
    </row>
    <row r="284" spans="1:21" ht="12.75" hidden="1" customHeight="1" x14ac:dyDescent="0.15">
      <c r="A284" s="11"/>
      <c r="B284" s="11"/>
      <c r="C284" s="11"/>
      <c r="D284" s="11"/>
      <c r="E284" s="11"/>
      <c r="F284" s="11"/>
      <c r="G284" s="11"/>
      <c r="H284" s="11"/>
      <c r="I284" s="11"/>
      <c r="J284" s="11"/>
      <c r="K284" s="11"/>
      <c r="L284" s="11"/>
      <c r="M284" s="11"/>
      <c r="N284" s="11"/>
      <c r="O284" s="11"/>
      <c r="P284" s="11"/>
      <c r="Q284" s="11"/>
      <c r="R284" s="11"/>
      <c r="S284" s="11"/>
      <c r="T284" s="11"/>
      <c r="U284" s="11"/>
    </row>
    <row r="285" spans="1:21" ht="12.75" hidden="1" customHeight="1" x14ac:dyDescent="0.15">
      <c r="A285" s="11"/>
      <c r="B285" s="11"/>
      <c r="C285" s="11"/>
      <c r="D285" s="11"/>
      <c r="E285" s="11"/>
      <c r="F285" s="11"/>
      <c r="G285" s="11"/>
      <c r="H285" s="11"/>
      <c r="I285" s="11"/>
      <c r="J285" s="11"/>
      <c r="K285" s="11"/>
      <c r="L285" s="11"/>
      <c r="M285" s="11"/>
      <c r="N285" s="11"/>
      <c r="O285" s="11"/>
      <c r="P285" s="11"/>
      <c r="Q285" s="11"/>
      <c r="R285" s="11"/>
      <c r="S285" s="11"/>
      <c r="T285" s="11"/>
      <c r="U285" s="11"/>
    </row>
    <row r="286" spans="1:21" ht="12.75" hidden="1" customHeight="1" x14ac:dyDescent="0.15">
      <c r="A286" s="11"/>
      <c r="B286" s="11"/>
      <c r="C286" s="11"/>
      <c r="D286" s="11"/>
      <c r="E286" s="11"/>
      <c r="F286" s="11"/>
      <c r="G286" s="11"/>
      <c r="H286" s="11"/>
      <c r="I286" s="11"/>
      <c r="J286" s="11"/>
      <c r="K286" s="11"/>
      <c r="L286" s="11"/>
      <c r="M286" s="11"/>
      <c r="N286" s="11"/>
      <c r="O286" s="11"/>
      <c r="P286" s="11"/>
      <c r="Q286" s="11"/>
      <c r="R286" s="11"/>
      <c r="S286" s="11"/>
      <c r="T286" s="11"/>
      <c r="U286" s="11"/>
    </row>
    <row r="287" spans="1:21" ht="12.75" hidden="1" customHeight="1" x14ac:dyDescent="0.15">
      <c r="A287" s="11"/>
      <c r="B287" s="11"/>
      <c r="C287" s="11"/>
      <c r="D287" s="11"/>
      <c r="E287" s="11"/>
      <c r="F287" s="11"/>
      <c r="G287" s="11"/>
      <c r="H287" s="11"/>
      <c r="I287" s="11"/>
      <c r="J287" s="11"/>
      <c r="K287" s="11"/>
      <c r="L287" s="11"/>
      <c r="M287" s="11"/>
      <c r="N287" s="11"/>
      <c r="O287" s="11"/>
      <c r="P287" s="11"/>
      <c r="Q287" s="11"/>
      <c r="R287" s="11"/>
      <c r="S287" s="11"/>
      <c r="T287" s="11"/>
      <c r="U287" s="11"/>
    </row>
    <row r="288" spans="1:21" ht="12.75" hidden="1" customHeight="1" x14ac:dyDescent="0.15">
      <c r="A288" s="11"/>
      <c r="B288" s="11"/>
      <c r="C288" s="11"/>
      <c r="D288" s="11"/>
      <c r="E288" s="11"/>
      <c r="F288" s="11"/>
      <c r="G288" s="11"/>
      <c r="H288" s="11"/>
      <c r="I288" s="11"/>
      <c r="J288" s="11"/>
      <c r="K288" s="11"/>
      <c r="L288" s="11"/>
      <c r="M288" s="11"/>
      <c r="N288" s="11"/>
      <c r="O288" s="11"/>
      <c r="P288" s="11"/>
      <c r="Q288" s="11"/>
      <c r="R288" s="11"/>
      <c r="S288" s="11"/>
      <c r="T288" s="11"/>
      <c r="U288" s="11"/>
    </row>
    <row r="289" spans="1:21" ht="12.75" hidden="1" customHeight="1" x14ac:dyDescent="0.15">
      <c r="A289" s="11"/>
      <c r="B289" s="11"/>
      <c r="C289" s="11"/>
      <c r="D289" s="11"/>
      <c r="E289" s="11"/>
      <c r="F289" s="11"/>
      <c r="G289" s="11"/>
      <c r="H289" s="11"/>
      <c r="I289" s="11"/>
      <c r="J289" s="11"/>
      <c r="K289" s="11"/>
      <c r="L289" s="11"/>
      <c r="M289" s="11"/>
      <c r="N289" s="11"/>
      <c r="O289" s="11"/>
      <c r="P289" s="11"/>
      <c r="Q289" s="11"/>
      <c r="R289" s="11"/>
      <c r="S289" s="11"/>
      <c r="T289" s="11"/>
      <c r="U289" s="11"/>
    </row>
    <row r="290" spans="1:21" ht="12.75" hidden="1" customHeight="1" x14ac:dyDescent="0.15">
      <c r="A290" s="11"/>
      <c r="B290" s="11"/>
      <c r="C290" s="11"/>
      <c r="D290" s="11"/>
      <c r="E290" s="11"/>
      <c r="F290" s="11"/>
      <c r="G290" s="11"/>
      <c r="H290" s="11"/>
      <c r="I290" s="11"/>
      <c r="J290" s="11"/>
      <c r="K290" s="11"/>
      <c r="L290" s="11"/>
      <c r="M290" s="11"/>
      <c r="N290" s="11"/>
      <c r="O290" s="11"/>
      <c r="P290" s="11"/>
      <c r="Q290" s="11"/>
      <c r="R290" s="11"/>
      <c r="S290" s="11"/>
      <c r="T290" s="11"/>
      <c r="U290" s="11"/>
    </row>
    <row r="291" spans="1:21" ht="12.75" hidden="1" customHeight="1" x14ac:dyDescent="0.15">
      <c r="A291" s="11"/>
      <c r="B291" s="11"/>
      <c r="C291" s="11"/>
      <c r="D291" s="11"/>
      <c r="E291" s="11"/>
      <c r="F291" s="11"/>
      <c r="G291" s="11"/>
      <c r="H291" s="11"/>
      <c r="I291" s="11"/>
      <c r="J291" s="11"/>
      <c r="K291" s="11"/>
      <c r="L291" s="11"/>
      <c r="M291" s="11"/>
      <c r="N291" s="11"/>
      <c r="O291" s="11"/>
      <c r="P291" s="11"/>
      <c r="Q291" s="11"/>
      <c r="R291" s="11"/>
      <c r="S291" s="11"/>
      <c r="T291" s="11"/>
      <c r="U291" s="11"/>
    </row>
    <row r="292" spans="1:21" ht="12.75" hidden="1" customHeight="1" x14ac:dyDescent="0.15">
      <c r="A292" s="11"/>
      <c r="B292" s="11"/>
      <c r="C292" s="11"/>
      <c r="D292" s="11"/>
      <c r="E292" s="11"/>
      <c r="F292" s="11"/>
      <c r="G292" s="11"/>
      <c r="H292" s="11"/>
      <c r="I292" s="11"/>
      <c r="J292" s="11"/>
      <c r="K292" s="11"/>
      <c r="L292" s="11"/>
      <c r="M292" s="11"/>
      <c r="N292" s="11"/>
      <c r="O292" s="11"/>
      <c r="P292" s="11"/>
      <c r="Q292" s="11"/>
      <c r="R292" s="11"/>
      <c r="S292" s="11"/>
      <c r="T292" s="11"/>
      <c r="U292" s="11"/>
    </row>
    <row r="293" spans="1:21" ht="12.75" hidden="1" customHeight="1" x14ac:dyDescent="0.15">
      <c r="A293" s="11"/>
      <c r="B293" s="11"/>
      <c r="C293" s="11"/>
      <c r="D293" s="11"/>
      <c r="E293" s="11"/>
      <c r="F293" s="11"/>
      <c r="G293" s="11"/>
      <c r="H293" s="11"/>
      <c r="I293" s="11"/>
      <c r="J293" s="11"/>
      <c r="K293" s="11"/>
      <c r="L293" s="11"/>
      <c r="M293" s="11"/>
      <c r="N293" s="11"/>
      <c r="O293" s="11"/>
      <c r="P293" s="11"/>
      <c r="Q293" s="11"/>
      <c r="R293" s="11"/>
      <c r="S293" s="11"/>
      <c r="T293" s="11"/>
      <c r="U293" s="11"/>
    </row>
    <row r="294" spans="1:21" ht="12.75" hidden="1" customHeight="1" x14ac:dyDescent="0.15">
      <c r="A294" s="11"/>
      <c r="B294" s="11"/>
      <c r="C294" s="11"/>
      <c r="D294" s="11"/>
      <c r="E294" s="11"/>
      <c r="F294" s="11"/>
      <c r="G294" s="11"/>
      <c r="H294" s="11"/>
      <c r="I294" s="11"/>
      <c r="J294" s="11"/>
      <c r="K294" s="11"/>
      <c r="L294" s="11"/>
      <c r="M294" s="11"/>
      <c r="N294" s="11"/>
      <c r="O294" s="11"/>
      <c r="P294" s="11"/>
      <c r="Q294" s="11"/>
      <c r="R294" s="11"/>
      <c r="S294" s="11"/>
      <c r="T294" s="11"/>
      <c r="U294" s="11"/>
    </row>
    <row r="295" spans="1:21" ht="12.75" hidden="1" customHeight="1" x14ac:dyDescent="0.15">
      <c r="A295" s="11"/>
      <c r="B295" s="11"/>
      <c r="C295" s="11"/>
      <c r="D295" s="11"/>
      <c r="E295" s="11"/>
      <c r="F295" s="11"/>
      <c r="G295" s="11"/>
      <c r="H295" s="11"/>
      <c r="I295" s="11"/>
      <c r="J295" s="11"/>
      <c r="K295" s="11"/>
      <c r="L295" s="11"/>
      <c r="M295" s="11"/>
      <c r="N295" s="11"/>
      <c r="O295" s="11"/>
      <c r="P295" s="11"/>
      <c r="Q295" s="11"/>
      <c r="R295" s="11"/>
      <c r="S295" s="11"/>
      <c r="T295" s="11"/>
      <c r="U295" s="11"/>
    </row>
    <row r="296" spans="1:21" ht="12.75" hidden="1" customHeight="1" x14ac:dyDescent="0.15">
      <c r="A296" s="11"/>
      <c r="B296" s="11"/>
      <c r="C296" s="11"/>
      <c r="D296" s="11"/>
      <c r="E296" s="11"/>
      <c r="F296" s="11"/>
      <c r="G296" s="11"/>
      <c r="H296" s="11"/>
      <c r="I296" s="11"/>
      <c r="J296" s="11"/>
      <c r="K296" s="11"/>
      <c r="L296" s="11"/>
      <c r="M296" s="11"/>
      <c r="N296" s="11"/>
      <c r="O296" s="11"/>
      <c r="P296" s="11"/>
      <c r="Q296" s="11"/>
      <c r="R296" s="11"/>
      <c r="S296" s="11"/>
      <c r="T296" s="11"/>
      <c r="U296" s="11"/>
    </row>
    <row r="297" spans="1:21" ht="12.75" hidden="1" customHeight="1" x14ac:dyDescent="0.15">
      <c r="A297" s="11"/>
      <c r="B297" s="11"/>
      <c r="C297" s="11"/>
      <c r="D297" s="11"/>
      <c r="E297" s="11"/>
      <c r="F297" s="11"/>
      <c r="G297" s="11"/>
      <c r="H297" s="11"/>
      <c r="I297" s="11"/>
      <c r="J297" s="11"/>
      <c r="K297" s="11"/>
      <c r="L297" s="11"/>
      <c r="M297" s="11"/>
      <c r="N297" s="11"/>
      <c r="O297" s="11"/>
      <c r="P297" s="11"/>
      <c r="Q297" s="11"/>
      <c r="R297" s="11"/>
      <c r="S297" s="11"/>
      <c r="T297" s="11"/>
      <c r="U297" s="11"/>
    </row>
    <row r="298" spans="1:21" ht="12.75" hidden="1" customHeight="1" x14ac:dyDescent="0.15">
      <c r="A298" s="11"/>
      <c r="B298" s="11"/>
      <c r="C298" s="11"/>
      <c r="D298" s="11"/>
      <c r="E298" s="11"/>
      <c r="F298" s="11"/>
      <c r="G298" s="11"/>
      <c r="H298" s="11"/>
      <c r="I298" s="11"/>
      <c r="J298" s="11"/>
      <c r="K298" s="11"/>
      <c r="L298" s="11"/>
      <c r="M298" s="11"/>
      <c r="N298" s="11"/>
      <c r="O298" s="11"/>
      <c r="P298" s="11"/>
      <c r="Q298" s="11"/>
      <c r="R298" s="11"/>
      <c r="S298" s="11"/>
      <c r="T298" s="11"/>
      <c r="U298" s="11"/>
    </row>
    <row r="299" spans="1:21" ht="12.75" hidden="1" customHeight="1" x14ac:dyDescent="0.15">
      <c r="A299" s="11"/>
      <c r="B299" s="11"/>
      <c r="C299" s="11"/>
      <c r="D299" s="11"/>
      <c r="E299" s="11"/>
      <c r="F299" s="11"/>
      <c r="G299" s="11"/>
      <c r="H299" s="11"/>
      <c r="I299" s="11"/>
      <c r="J299" s="11"/>
      <c r="K299" s="11"/>
      <c r="L299" s="11"/>
      <c r="M299" s="11"/>
      <c r="N299" s="11"/>
      <c r="O299" s="11"/>
      <c r="P299" s="11"/>
      <c r="Q299" s="11"/>
      <c r="R299" s="11"/>
      <c r="S299" s="11"/>
      <c r="T299" s="11"/>
      <c r="U299" s="11"/>
    </row>
    <row r="300" spans="1:21" ht="12.75" hidden="1" customHeight="1" x14ac:dyDescent="0.15">
      <c r="A300" s="11"/>
      <c r="B300" s="11"/>
      <c r="C300" s="11"/>
      <c r="D300" s="11"/>
      <c r="E300" s="11"/>
      <c r="F300" s="11"/>
      <c r="G300" s="11"/>
      <c r="H300" s="11"/>
      <c r="I300" s="11"/>
      <c r="J300" s="11"/>
      <c r="K300" s="11"/>
      <c r="L300" s="11"/>
      <c r="M300" s="11"/>
      <c r="N300" s="11"/>
      <c r="O300" s="11"/>
      <c r="P300" s="11"/>
      <c r="Q300" s="11"/>
      <c r="R300" s="11"/>
      <c r="S300" s="11"/>
      <c r="T300" s="11"/>
      <c r="U300" s="11"/>
    </row>
    <row r="301" spans="1:21" ht="12.75" hidden="1" customHeight="1" x14ac:dyDescent="0.15">
      <c r="A301" s="11"/>
      <c r="B301" s="11"/>
      <c r="C301" s="11"/>
      <c r="D301" s="11"/>
      <c r="E301" s="11"/>
      <c r="F301" s="11"/>
      <c r="G301" s="11"/>
      <c r="H301" s="11"/>
      <c r="I301" s="11"/>
      <c r="J301" s="11"/>
      <c r="K301" s="11"/>
      <c r="L301" s="11"/>
      <c r="M301" s="11"/>
      <c r="N301" s="11"/>
      <c r="O301" s="11"/>
      <c r="P301" s="11"/>
      <c r="Q301" s="11"/>
      <c r="R301" s="11"/>
      <c r="S301" s="11"/>
      <c r="T301" s="11"/>
      <c r="U301" s="11"/>
    </row>
    <row r="302" spans="1:21" ht="12.75" hidden="1" customHeight="1" x14ac:dyDescent="0.15">
      <c r="A302" s="11"/>
      <c r="B302" s="11"/>
      <c r="C302" s="11"/>
      <c r="D302" s="11"/>
      <c r="E302" s="11"/>
      <c r="F302" s="11"/>
      <c r="G302" s="11"/>
      <c r="H302" s="11"/>
      <c r="I302" s="11"/>
      <c r="J302" s="11"/>
      <c r="K302" s="11"/>
      <c r="L302" s="11"/>
      <c r="M302" s="11"/>
      <c r="N302" s="11"/>
      <c r="O302" s="11"/>
      <c r="P302" s="11"/>
      <c r="Q302" s="11"/>
      <c r="R302" s="11"/>
      <c r="S302" s="11"/>
      <c r="T302" s="11"/>
      <c r="U302" s="11"/>
    </row>
    <row r="303" spans="1:21" ht="12.75" hidden="1" customHeight="1" x14ac:dyDescent="0.15">
      <c r="A303" s="11"/>
      <c r="B303" s="11"/>
      <c r="C303" s="11"/>
      <c r="D303" s="11"/>
      <c r="E303" s="11"/>
      <c r="F303" s="11"/>
      <c r="G303" s="11"/>
      <c r="H303" s="11"/>
      <c r="I303" s="11"/>
      <c r="J303" s="11"/>
      <c r="K303" s="11"/>
      <c r="L303" s="11"/>
      <c r="M303" s="11"/>
      <c r="N303" s="11"/>
      <c r="O303" s="11"/>
      <c r="P303" s="11"/>
      <c r="Q303" s="11"/>
      <c r="R303" s="11"/>
      <c r="S303" s="11"/>
      <c r="T303" s="11"/>
      <c r="U303" s="11"/>
    </row>
    <row r="304" spans="1:21" ht="12.75" hidden="1" customHeight="1" x14ac:dyDescent="0.15">
      <c r="A304" s="11"/>
      <c r="B304" s="11"/>
      <c r="C304" s="11"/>
      <c r="D304" s="11"/>
      <c r="E304" s="11"/>
      <c r="F304" s="11"/>
      <c r="G304" s="11"/>
      <c r="H304" s="11"/>
      <c r="I304" s="11"/>
      <c r="J304" s="11"/>
      <c r="K304" s="11"/>
      <c r="L304" s="11"/>
      <c r="M304" s="11"/>
      <c r="N304" s="11"/>
      <c r="O304" s="11"/>
      <c r="P304" s="11"/>
      <c r="Q304" s="11"/>
      <c r="R304" s="11"/>
      <c r="S304" s="11"/>
      <c r="T304" s="11"/>
      <c r="U304" s="11"/>
    </row>
    <row r="305" spans="1:21" ht="12.75" hidden="1" customHeight="1" x14ac:dyDescent="0.15">
      <c r="A305" s="11"/>
      <c r="B305" s="11"/>
      <c r="C305" s="11"/>
      <c r="D305" s="11"/>
      <c r="E305" s="11"/>
      <c r="F305" s="11"/>
      <c r="G305" s="11"/>
      <c r="H305" s="11"/>
      <c r="I305" s="11"/>
      <c r="J305" s="11"/>
      <c r="K305" s="11"/>
      <c r="L305" s="11"/>
      <c r="M305" s="11"/>
      <c r="N305" s="11"/>
      <c r="O305" s="11"/>
      <c r="P305" s="11"/>
      <c r="Q305" s="11"/>
      <c r="R305" s="11"/>
      <c r="S305" s="11"/>
      <c r="T305" s="11"/>
      <c r="U305" s="11"/>
    </row>
    <row r="306" spans="1:21" ht="12.75" hidden="1" customHeight="1" x14ac:dyDescent="0.15">
      <c r="A306" s="11"/>
      <c r="B306" s="11"/>
      <c r="C306" s="11"/>
      <c r="D306" s="11"/>
      <c r="E306" s="11"/>
      <c r="F306" s="11"/>
      <c r="G306" s="11"/>
      <c r="H306" s="11"/>
      <c r="I306" s="11"/>
      <c r="J306" s="11"/>
      <c r="K306" s="11"/>
      <c r="L306" s="11"/>
      <c r="M306" s="11"/>
      <c r="N306" s="11"/>
      <c r="O306" s="11"/>
      <c r="P306" s="11"/>
      <c r="Q306" s="11"/>
      <c r="R306" s="11"/>
      <c r="S306" s="11"/>
      <c r="T306" s="11"/>
      <c r="U306" s="11"/>
    </row>
    <row r="307" spans="1:21" ht="12.75" hidden="1" customHeight="1" x14ac:dyDescent="0.15">
      <c r="A307" s="11"/>
      <c r="B307" s="11"/>
      <c r="C307" s="11"/>
      <c r="D307" s="11"/>
      <c r="E307" s="11"/>
      <c r="F307" s="11"/>
      <c r="G307" s="11"/>
      <c r="H307" s="11"/>
      <c r="I307" s="11"/>
      <c r="J307" s="11"/>
      <c r="K307" s="11"/>
      <c r="L307" s="11"/>
      <c r="M307" s="11"/>
      <c r="N307" s="11"/>
      <c r="O307" s="11"/>
      <c r="P307" s="11"/>
      <c r="Q307" s="11"/>
      <c r="R307" s="11"/>
      <c r="S307" s="11"/>
      <c r="T307" s="11"/>
      <c r="U307" s="11"/>
    </row>
    <row r="308" spans="1:21" ht="12.75" hidden="1" customHeight="1" x14ac:dyDescent="0.15">
      <c r="A308" s="11"/>
      <c r="B308" s="11"/>
      <c r="C308" s="11"/>
      <c r="D308" s="11"/>
      <c r="E308" s="11"/>
      <c r="F308" s="11"/>
      <c r="G308" s="11"/>
      <c r="H308" s="11"/>
      <c r="I308" s="11"/>
      <c r="J308" s="11"/>
      <c r="K308" s="11"/>
      <c r="L308" s="11"/>
      <c r="M308" s="11"/>
      <c r="N308" s="11"/>
      <c r="O308" s="11"/>
      <c r="P308" s="11"/>
      <c r="Q308" s="11"/>
      <c r="R308" s="11"/>
      <c r="S308" s="11"/>
      <c r="T308" s="11"/>
      <c r="U308" s="11"/>
    </row>
    <row r="309" spans="1:21" ht="12.75" hidden="1" customHeight="1" x14ac:dyDescent="0.15">
      <c r="A309" s="11"/>
      <c r="B309" s="11"/>
      <c r="C309" s="11"/>
      <c r="D309" s="11"/>
      <c r="E309" s="11"/>
      <c r="F309" s="11"/>
      <c r="G309" s="11"/>
      <c r="H309" s="11"/>
      <c r="I309" s="11"/>
      <c r="J309" s="11"/>
      <c r="K309" s="11"/>
      <c r="L309" s="11"/>
      <c r="M309" s="11"/>
      <c r="N309" s="11"/>
      <c r="O309" s="11"/>
      <c r="P309" s="11"/>
      <c r="Q309" s="11"/>
      <c r="R309" s="11"/>
      <c r="S309" s="11"/>
      <c r="T309" s="11"/>
      <c r="U309" s="11"/>
    </row>
    <row r="310" spans="1:21" ht="12.75" hidden="1" customHeight="1" x14ac:dyDescent="0.15">
      <c r="A310" s="11"/>
      <c r="B310" s="11"/>
      <c r="C310" s="11"/>
      <c r="D310" s="11"/>
      <c r="E310" s="11"/>
      <c r="F310" s="11"/>
      <c r="G310" s="11"/>
      <c r="H310" s="11"/>
      <c r="I310" s="11"/>
      <c r="J310" s="11"/>
      <c r="K310" s="11"/>
      <c r="L310" s="11"/>
      <c r="M310" s="11"/>
      <c r="N310" s="11"/>
      <c r="O310" s="11"/>
      <c r="P310" s="11"/>
      <c r="Q310" s="11"/>
      <c r="R310" s="11"/>
      <c r="S310" s="11"/>
      <c r="T310" s="11"/>
      <c r="U310" s="11"/>
    </row>
    <row r="311" spans="1:21" ht="12.75" hidden="1" customHeight="1" x14ac:dyDescent="0.15">
      <c r="A311" s="11"/>
      <c r="B311" s="11"/>
      <c r="C311" s="11"/>
      <c r="D311" s="11"/>
      <c r="E311" s="11"/>
      <c r="F311" s="11"/>
      <c r="G311" s="11"/>
      <c r="H311" s="11"/>
      <c r="I311" s="11"/>
      <c r="J311" s="11"/>
      <c r="K311" s="11"/>
      <c r="L311" s="11"/>
      <c r="M311" s="11"/>
      <c r="N311" s="11"/>
      <c r="O311" s="11"/>
      <c r="P311" s="11"/>
      <c r="Q311" s="11"/>
      <c r="R311" s="11"/>
      <c r="S311" s="11"/>
      <c r="T311" s="11"/>
      <c r="U311" s="11"/>
    </row>
    <row r="312" spans="1:21" ht="12.75" hidden="1" customHeight="1" x14ac:dyDescent="0.15">
      <c r="A312" s="11"/>
      <c r="B312" s="11"/>
      <c r="C312" s="11"/>
      <c r="D312" s="11"/>
      <c r="E312" s="11"/>
      <c r="F312" s="11"/>
      <c r="G312" s="11"/>
      <c r="H312" s="11"/>
      <c r="I312" s="11"/>
      <c r="J312" s="11"/>
      <c r="K312" s="11"/>
      <c r="L312" s="11"/>
      <c r="M312" s="11"/>
      <c r="N312" s="11"/>
      <c r="O312" s="11"/>
      <c r="P312" s="11"/>
      <c r="Q312" s="11"/>
      <c r="R312" s="11"/>
      <c r="S312" s="11"/>
      <c r="T312" s="11"/>
      <c r="U312" s="11"/>
    </row>
    <row r="313" spans="1:21" ht="12.75" hidden="1" customHeight="1" x14ac:dyDescent="0.15">
      <c r="A313" s="11"/>
      <c r="B313" s="11"/>
      <c r="C313" s="11"/>
      <c r="D313" s="11"/>
      <c r="E313" s="11"/>
      <c r="F313" s="11"/>
      <c r="G313" s="11"/>
      <c r="H313" s="11"/>
      <c r="I313" s="11"/>
      <c r="J313" s="11"/>
      <c r="K313" s="11"/>
      <c r="L313" s="11"/>
      <c r="M313" s="11"/>
      <c r="N313" s="11"/>
      <c r="O313" s="11"/>
      <c r="P313" s="11"/>
      <c r="Q313" s="11"/>
      <c r="R313" s="11"/>
      <c r="S313" s="11"/>
      <c r="T313" s="11"/>
      <c r="U313" s="11"/>
    </row>
    <row r="314" spans="1:21" ht="12.75" hidden="1" customHeight="1" x14ac:dyDescent="0.15">
      <c r="A314" s="11"/>
      <c r="B314" s="11"/>
      <c r="C314" s="11"/>
      <c r="D314" s="11"/>
      <c r="E314" s="11"/>
      <c r="F314" s="11"/>
      <c r="G314" s="11"/>
      <c r="H314" s="11"/>
      <c r="I314" s="11"/>
      <c r="J314" s="11"/>
      <c r="K314" s="11"/>
      <c r="L314" s="11"/>
      <c r="M314" s="11"/>
      <c r="N314" s="11"/>
      <c r="O314" s="11"/>
      <c r="P314" s="11"/>
      <c r="Q314" s="11"/>
      <c r="R314" s="11"/>
      <c r="S314" s="11"/>
      <c r="T314" s="11"/>
      <c r="U314" s="11"/>
    </row>
    <row r="315" spans="1:21" ht="12.75" hidden="1" customHeight="1" x14ac:dyDescent="0.15">
      <c r="A315" s="11"/>
      <c r="B315" s="11"/>
      <c r="C315" s="11"/>
      <c r="D315" s="11"/>
      <c r="E315" s="11"/>
      <c r="F315" s="11"/>
      <c r="G315" s="11"/>
      <c r="H315" s="11"/>
      <c r="I315" s="11"/>
      <c r="J315" s="11"/>
      <c r="K315" s="11"/>
      <c r="L315" s="11"/>
      <c r="M315" s="11"/>
      <c r="N315" s="11"/>
      <c r="O315" s="11"/>
      <c r="P315" s="11"/>
      <c r="Q315" s="11"/>
      <c r="R315" s="11"/>
      <c r="S315" s="11"/>
      <c r="T315" s="11"/>
      <c r="U315" s="11"/>
    </row>
    <row r="316" spans="1:21" ht="12.75" hidden="1" customHeight="1" x14ac:dyDescent="0.15">
      <c r="A316" s="11"/>
      <c r="B316" s="11"/>
      <c r="C316" s="11"/>
      <c r="D316" s="11"/>
      <c r="E316" s="11"/>
      <c r="F316" s="11"/>
      <c r="G316" s="11"/>
      <c r="H316" s="11"/>
      <c r="I316" s="11"/>
      <c r="J316" s="11"/>
      <c r="K316" s="11"/>
      <c r="L316" s="11"/>
      <c r="M316" s="11"/>
      <c r="N316" s="11"/>
      <c r="O316" s="11"/>
      <c r="P316" s="11"/>
      <c r="Q316" s="11"/>
      <c r="R316" s="11"/>
      <c r="S316" s="11"/>
      <c r="T316" s="11"/>
      <c r="U316" s="11"/>
    </row>
    <row r="317" spans="1:21" ht="12.75" hidden="1" customHeight="1" x14ac:dyDescent="0.15">
      <c r="A317" s="11"/>
      <c r="B317" s="11"/>
      <c r="C317" s="11"/>
      <c r="D317" s="11"/>
      <c r="E317" s="11"/>
      <c r="F317" s="11"/>
      <c r="G317" s="11"/>
      <c r="H317" s="11"/>
      <c r="I317" s="11"/>
      <c r="J317" s="11"/>
      <c r="K317" s="11"/>
      <c r="L317" s="11"/>
      <c r="M317" s="11"/>
      <c r="N317" s="11"/>
      <c r="O317" s="11"/>
      <c r="P317" s="11"/>
      <c r="Q317" s="11"/>
      <c r="R317" s="11"/>
      <c r="S317" s="11"/>
      <c r="T317" s="11"/>
      <c r="U317" s="11"/>
    </row>
    <row r="318" spans="1:21" ht="12.75" hidden="1" customHeight="1" x14ac:dyDescent="0.15">
      <c r="A318" s="11"/>
      <c r="B318" s="11"/>
      <c r="C318" s="11"/>
      <c r="D318" s="11"/>
      <c r="E318" s="11"/>
      <c r="F318" s="11"/>
      <c r="G318" s="11"/>
      <c r="H318" s="11"/>
      <c r="I318" s="11"/>
      <c r="J318" s="11"/>
      <c r="K318" s="11"/>
      <c r="L318" s="11"/>
      <c r="M318" s="11"/>
      <c r="N318" s="11"/>
      <c r="O318" s="11"/>
      <c r="P318" s="11"/>
      <c r="Q318" s="11"/>
      <c r="R318" s="11"/>
      <c r="S318" s="11"/>
      <c r="T318" s="11"/>
      <c r="U318" s="11"/>
    </row>
    <row r="319" spans="1:21" ht="12.75" hidden="1" customHeight="1" x14ac:dyDescent="0.15">
      <c r="A319" s="11"/>
      <c r="B319" s="11"/>
      <c r="C319" s="11"/>
      <c r="D319" s="11"/>
      <c r="E319" s="11"/>
      <c r="F319" s="11"/>
      <c r="G319" s="11"/>
      <c r="H319" s="11"/>
      <c r="I319" s="11"/>
      <c r="J319" s="11"/>
      <c r="K319" s="11"/>
      <c r="L319" s="11"/>
      <c r="M319" s="11"/>
      <c r="N319" s="11"/>
      <c r="O319" s="11"/>
      <c r="P319" s="11"/>
      <c r="Q319" s="11"/>
      <c r="R319" s="11"/>
      <c r="S319" s="11"/>
      <c r="T319" s="11"/>
      <c r="U319" s="11"/>
    </row>
    <row r="320" spans="1:21" ht="12.75" hidden="1" customHeight="1" x14ac:dyDescent="0.15">
      <c r="A320" s="11"/>
      <c r="B320" s="11"/>
      <c r="C320" s="11"/>
      <c r="D320" s="11"/>
      <c r="E320" s="11"/>
      <c r="F320" s="11"/>
      <c r="G320" s="11"/>
      <c r="H320" s="11"/>
      <c r="I320" s="11"/>
      <c r="J320" s="11"/>
      <c r="K320" s="11"/>
      <c r="L320" s="11"/>
      <c r="M320" s="11"/>
      <c r="N320" s="11"/>
      <c r="O320" s="11"/>
      <c r="P320" s="11"/>
      <c r="Q320" s="11"/>
      <c r="R320" s="11"/>
      <c r="S320" s="11"/>
      <c r="T320" s="11"/>
      <c r="U320" s="11"/>
    </row>
    <row r="321" spans="1:21" ht="12.75" hidden="1" customHeight="1" x14ac:dyDescent="0.15">
      <c r="A321" s="11"/>
      <c r="B321" s="11"/>
      <c r="C321" s="11"/>
      <c r="D321" s="11"/>
      <c r="E321" s="11"/>
      <c r="F321" s="11"/>
      <c r="G321" s="11"/>
      <c r="H321" s="11"/>
      <c r="I321" s="11"/>
      <c r="J321" s="11"/>
      <c r="K321" s="11"/>
      <c r="L321" s="11"/>
      <c r="M321" s="11"/>
      <c r="N321" s="11"/>
      <c r="O321" s="11"/>
      <c r="P321" s="11"/>
      <c r="Q321" s="11"/>
      <c r="R321" s="11"/>
      <c r="S321" s="11"/>
      <c r="T321" s="11"/>
      <c r="U321" s="11"/>
    </row>
    <row r="322" spans="1:21" ht="12.75" hidden="1" customHeight="1" x14ac:dyDescent="0.15">
      <c r="A322" s="11"/>
      <c r="B322" s="11"/>
      <c r="C322" s="11"/>
      <c r="D322" s="11"/>
      <c r="E322" s="11"/>
      <c r="F322" s="11"/>
      <c r="G322" s="11"/>
      <c r="H322" s="11"/>
      <c r="I322" s="11"/>
      <c r="J322" s="11"/>
      <c r="K322" s="11"/>
      <c r="L322" s="11"/>
      <c r="M322" s="11"/>
      <c r="N322" s="11"/>
      <c r="O322" s="11"/>
      <c r="P322" s="11"/>
      <c r="Q322" s="11"/>
      <c r="R322" s="11"/>
      <c r="S322" s="11"/>
      <c r="T322" s="11"/>
      <c r="U322" s="11"/>
    </row>
    <row r="323" spans="1:21" ht="12.75" hidden="1" customHeight="1" x14ac:dyDescent="0.15">
      <c r="A323" s="11"/>
      <c r="B323" s="11"/>
      <c r="C323" s="11"/>
      <c r="D323" s="11"/>
      <c r="E323" s="11"/>
      <c r="F323" s="11"/>
      <c r="G323" s="11"/>
      <c r="H323" s="11"/>
      <c r="I323" s="11"/>
      <c r="J323" s="11"/>
      <c r="K323" s="11"/>
      <c r="L323" s="11"/>
      <c r="M323" s="11"/>
      <c r="N323" s="11"/>
      <c r="O323" s="11"/>
      <c r="P323" s="11"/>
      <c r="Q323" s="11"/>
      <c r="R323" s="11"/>
      <c r="S323" s="11"/>
      <c r="T323" s="11"/>
      <c r="U323" s="11"/>
    </row>
    <row r="324" spans="1:21" ht="12.75" hidden="1" customHeight="1" x14ac:dyDescent="0.15">
      <c r="A324" s="11"/>
      <c r="B324" s="11"/>
      <c r="C324" s="11"/>
      <c r="D324" s="11"/>
      <c r="E324" s="11"/>
      <c r="F324" s="11"/>
      <c r="G324" s="11"/>
      <c r="H324" s="11"/>
      <c r="I324" s="11"/>
      <c r="J324" s="11"/>
      <c r="K324" s="11"/>
      <c r="L324" s="11"/>
      <c r="M324" s="11"/>
      <c r="N324" s="11"/>
      <c r="O324" s="11"/>
      <c r="P324" s="11"/>
      <c r="Q324" s="11"/>
      <c r="R324" s="11"/>
      <c r="S324" s="11"/>
      <c r="T324" s="11"/>
      <c r="U324" s="11"/>
    </row>
    <row r="325" spans="1:21" ht="12.75" hidden="1" customHeight="1" x14ac:dyDescent="0.15">
      <c r="A325" s="11"/>
      <c r="B325" s="11"/>
      <c r="C325" s="11"/>
      <c r="D325" s="11"/>
      <c r="E325" s="11"/>
      <c r="F325" s="11"/>
      <c r="G325" s="11"/>
      <c r="H325" s="11"/>
      <c r="I325" s="11"/>
      <c r="J325" s="11"/>
      <c r="K325" s="11"/>
      <c r="L325" s="11"/>
      <c r="M325" s="11"/>
      <c r="N325" s="11"/>
      <c r="O325" s="11"/>
      <c r="P325" s="11"/>
      <c r="Q325" s="11"/>
      <c r="R325" s="11"/>
      <c r="S325" s="11"/>
      <c r="T325" s="11"/>
      <c r="U325" s="11"/>
    </row>
    <row r="326" spans="1:21" ht="12.75" hidden="1" customHeight="1" x14ac:dyDescent="0.15">
      <c r="A326" s="11"/>
      <c r="B326" s="11"/>
      <c r="C326" s="11"/>
      <c r="D326" s="11"/>
      <c r="E326" s="11"/>
      <c r="F326" s="11"/>
      <c r="G326" s="11"/>
      <c r="H326" s="11"/>
      <c r="I326" s="11"/>
      <c r="J326" s="11"/>
      <c r="K326" s="11"/>
      <c r="L326" s="11"/>
      <c r="M326" s="11"/>
      <c r="N326" s="11"/>
      <c r="O326" s="11"/>
      <c r="P326" s="11"/>
      <c r="Q326" s="11"/>
      <c r="R326" s="11"/>
      <c r="S326" s="11"/>
      <c r="T326" s="11"/>
      <c r="U326" s="11"/>
    </row>
    <row r="327" spans="1:21" ht="12.75" hidden="1" customHeight="1" x14ac:dyDescent="0.15">
      <c r="A327" s="11"/>
      <c r="B327" s="11"/>
      <c r="C327" s="11"/>
      <c r="D327" s="11"/>
      <c r="E327" s="11"/>
      <c r="F327" s="11"/>
      <c r="G327" s="11"/>
      <c r="H327" s="11"/>
      <c r="I327" s="11"/>
      <c r="J327" s="11"/>
      <c r="K327" s="11"/>
      <c r="L327" s="11"/>
      <c r="M327" s="11"/>
      <c r="N327" s="11"/>
      <c r="O327" s="11"/>
      <c r="P327" s="11"/>
      <c r="Q327" s="11"/>
      <c r="R327" s="11"/>
      <c r="S327" s="11"/>
      <c r="T327" s="11"/>
      <c r="U327" s="11"/>
    </row>
    <row r="328" spans="1:21" ht="12.75" hidden="1" customHeight="1" x14ac:dyDescent="0.15">
      <c r="A328" s="11"/>
      <c r="B328" s="11"/>
      <c r="C328" s="11"/>
      <c r="D328" s="11"/>
      <c r="E328" s="11"/>
      <c r="F328" s="11"/>
      <c r="G328" s="11"/>
      <c r="H328" s="11"/>
      <c r="I328" s="11"/>
      <c r="J328" s="11"/>
      <c r="K328" s="11"/>
      <c r="L328" s="11"/>
      <c r="M328" s="11"/>
      <c r="N328" s="11"/>
      <c r="O328" s="11"/>
      <c r="P328" s="11"/>
      <c r="Q328" s="11"/>
      <c r="R328" s="11"/>
      <c r="S328" s="11"/>
      <c r="T328" s="11"/>
      <c r="U328" s="11"/>
    </row>
    <row r="329" spans="1:21" ht="12.75" hidden="1" customHeight="1" x14ac:dyDescent="0.15">
      <c r="A329" s="11"/>
      <c r="B329" s="11"/>
      <c r="C329" s="11"/>
      <c r="D329" s="11"/>
      <c r="E329" s="11"/>
      <c r="F329" s="11"/>
      <c r="G329" s="11"/>
      <c r="H329" s="11"/>
      <c r="I329" s="11"/>
      <c r="J329" s="11"/>
      <c r="K329" s="11"/>
      <c r="L329" s="11"/>
      <c r="M329" s="11"/>
      <c r="N329" s="11"/>
      <c r="O329" s="11"/>
      <c r="P329" s="11"/>
      <c r="Q329" s="11"/>
      <c r="R329" s="11"/>
      <c r="S329" s="11"/>
      <c r="T329" s="11"/>
      <c r="U329" s="11"/>
    </row>
    <row r="330" spans="1:21" ht="12.75" hidden="1" customHeight="1" x14ac:dyDescent="0.15">
      <c r="A330" s="11"/>
      <c r="B330" s="11"/>
      <c r="C330" s="11"/>
      <c r="D330" s="11"/>
      <c r="E330" s="11"/>
      <c r="F330" s="11"/>
      <c r="G330" s="11"/>
      <c r="H330" s="11"/>
      <c r="I330" s="11"/>
      <c r="J330" s="11"/>
      <c r="K330" s="11"/>
      <c r="L330" s="11"/>
      <c r="M330" s="11"/>
      <c r="N330" s="11"/>
      <c r="O330" s="11"/>
      <c r="P330" s="11"/>
      <c r="Q330" s="11"/>
      <c r="R330" s="11"/>
      <c r="S330" s="11"/>
      <c r="T330" s="11"/>
      <c r="U330" s="11"/>
    </row>
    <row r="331" spans="1:21" ht="12.75" hidden="1" customHeight="1" x14ac:dyDescent="0.15">
      <c r="A331" s="11"/>
      <c r="B331" s="11"/>
      <c r="C331" s="11"/>
      <c r="D331" s="11"/>
      <c r="E331" s="11"/>
      <c r="F331" s="11"/>
      <c r="G331" s="11"/>
      <c r="H331" s="11"/>
      <c r="I331" s="11"/>
      <c r="J331" s="11"/>
      <c r="K331" s="11"/>
      <c r="L331" s="11"/>
      <c r="M331" s="11"/>
      <c r="N331" s="11"/>
      <c r="O331" s="11"/>
      <c r="P331" s="11"/>
      <c r="Q331" s="11"/>
      <c r="R331" s="11"/>
      <c r="S331" s="11"/>
      <c r="T331" s="11"/>
      <c r="U331" s="11"/>
    </row>
    <row r="332" spans="1:21" ht="12.75" hidden="1" customHeight="1" x14ac:dyDescent="0.15">
      <c r="A332" s="11"/>
      <c r="B332" s="11"/>
      <c r="C332" s="11"/>
      <c r="D332" s="11"/>
      <c r="E332" s="11"/>
      <c r="F332" s="11"/>
      <c r="G332" s="11"/>
      <c r="H332" s="11"/>
      <c r="I332" s="11"/>
      <c r="J332" s="11"/>
      <c r="K332" s="11"/>
      <c r="L332" s="11"/>
      <c r="M332" s="11"/>
      <c r="N332" s="11"/>
      <c r="O332" s="11"/>
      <c r="P332" s="11"/>
      <c r="Q332" s="11"/>
      <c r="R332" s="11"/>
      <c r="S332" s="11"/>
      <c r="T332" s="11"/>
      <c r="U332" s="11"/>
    </row>
    <row r="333" spans="1:21" ht="12.75" hidden="1" customHeight="1" x14ac:dyDescent="0.15">
      <c r="A333" s="11"/>
      <c r="B333" s="11"/>
      <c r="C333" s="11"/>
      <c r="D333" s="11"/>
      <c r="E333" s="11"/>
      <c r="F333" s="11"/>
      <c r="G333" s="11"/>
      <c r="H333" s="11"/>
      <c r="I333" s="11"/>
      <c r="J333" s="11"/>
      <c r="K333" s="11"/>
      <c r="L333" s="11"/>
      <c r="M333" s="11"/>
      <c r="N333" s="11"/>
      <c r="O333" s="11"/>
      <c r="P333" s="11"/>
      <c r="Q333" s="11"/>
      <c r="R333" s="11"/>
      <c r="S333" s="11"/>
      <c r="T333" s="11"/>
      <c r="U333" s="11"/>
    </row>
    <row r="334" spans="1:21" ht="12.75" hidden="1" customHeight="1" x14ac:dyDescent="0.15">
      <c r="A334" s="11"/>
      <c r="B334" s="11"/>
      <c r="C334" s="11"/>
      <c r="D334" s="11"/>
      <c r="E334" s="11"/>
      <c r="F334" s="11"/>
      <c r="G334" s="11"/>
      <c r="H334" s="11"/>
      <c r="I334" s="11"/>
      <c r="J334" s="11"/>
      <c r="K334" s="11"/>
      <c r="L334" s="11"/>
      <c r="M334" s="11"/>
      <c r="N334" s="11"/>
      <c r="O334" s="11"/>
      <c r="P334" s="11"/>
      <c r="Q334" s="11"/>
      <c r="R334" s="11"/>
      <c r="S334" s="11"/>
      <c r="T334" s="11"/>
      <c r="U334" s="11"/>
    </row>
    <row r="335" spans="1:21" ht="12.75" hidden="1" customHeight="1" x14ac:dyDescent="0.15">
      <c r="A335" s="11"/>
      <c r="B335" s="11"/>
      <c r="C335" s="11"/>
      <c r="D335" s="11"/>
      <c r="E335" s="11"/>
      <c r="F335" s="11"/>
      <c r="G335" s="11"/>
      <c r="H335" s="11"/>
      <c r="I335" s="11"/>
      <c r="J335" s="11"/>
      <c r="K335" s="11"/>
      <c r="L335" s="11"/>
      <c r="M335" s="11"/>
      <c r="N335" s="11"/>
      <c r="O335" s="11"/>
      <c r="P335" s="11"/>
      <c r="Q335" s="11"/>
      <c r="R335" s="11"/>
      <c r="S335" s="11"/>
      <c r="T335" s="11"/>
      <c r="U335" s="11"/>
    </row>
    <row r="336" spans="1:21" ht="12.75" hidden="1" customHeight="1" x14ac:dyDescent="0.15">
      <c r="A336" s="11"/>
      <c r="B336" s="11"/>
      <c r="C336" s="11"/>
      <c r="D336" s="11"/>
      <c r="E336" s="11"/>
      <c r="F336" s="11"/>
      <c r="G336" s="11"/>
      <c r="H336" s="11"/>
      <c r="I336" s="11"/>
      <c r="J336" s="11"/>
      <c r="K336" s="11"/>
      <c r="L336" s="11"/>
      <c r="M336" s="11"/>
      <c r="N336" s="11"/>
      <c r="O336" s="11"/>
      <c r="P336" s="11"/>
      <c r="Q336" s="11"/>
      <c r="R336" s="11"/>
      <c r="S336" s="11"/>
      <c r="T336" s="11"/>
      <c r="U336" s="11"/>
    </row>
    <row r="337" spans="1:21" ht="12.75" hidden="1" customHeight="1" x14ac:dyDescent="0.15">
      <c r="A337" s="11"/>
      <c r="B337" s="11"/>
      <c r="C337" s="11"/>
      <c r="D337" s="11"/>
      <c r="E337" s="11"/>
      <c r="F337" s="11"/>
      <c r="G337" s="11"/>
      <c r="H337" s="11"/>
      <c r="I337" s="11"/>
      <c r="J337" s="11"/>
      <c r="K337" s="11"/>
      <c r="L337" s="11"/>
      <c r="M337" s="11"/>
      <c r="N337" s="11"/>
      <c r="O337" s="11"/>
      <c r="P337" s="11"/>
      <c r="Q337" s="11"/>
      <c r="R337" s="11"/>
      <c r="S337" s="11"/>
      <c r="T337" s="11"/>
      <c r="U337" s="11"/>
    </row>
    <row r="338" spans="1:21" ht="12.75" hidden="1" customHeight="1" x14ac:dyDescent="0.15">
      <c r="A338" s="11"/>
      <c r="B338" s="11"/>
      <c r="C338" s="11"/>
      <c r="D338" s="11"/>
      <c r="E338" s="11"/>
      <c r="F338" s="11"/>
      <c r="G338" s="11"/>
      <c r="H338" s="11"/>
      <c r="I338" s="11"/>
      <c r="J338" s="11"/>
      <c r="K338" s="11"/>
      <c r="L338" s="11"/>
      <c r="M338" s="11"/>
      <c r="N338" s="11"/>
      <c r="O338" s="11"/>
      <c r="P338" s="11"/>
      <c r="Q338" s="11"/>
      <c r="R338" s="11"/>
      <c r="S338" s="11"/>
      <c r="T338" s="11"/>
      <c r="U338" s="11"/>
    </row>
    <row r="339" spans="1:21" ht="12.75" hidden="1" customHeight="1" x14ac:dyDescent="0.15">
      <c r="A339" s="11"/>
      <c r="B339" s="11"/>
      <c r="C339" s="11"/>
      <c r="D339" s="11"/>
      <c r="E339" s="11"/>
      <c r="F339" s="11"/>
      <c r="G339" s="11"/>
      <c r="H339" s="11"/>
      <c r="I339" s="11"/>
      <c r="J339" s="11"/>
      <c r="K339" s="11"/>
      <c r="L339" s="11"/>
      <c r="M339" s="11"/>
      <c r="N339" s="11"/>
      <c r="O339" s="11"/>
      <c r="P339" s="11"/>
      <c r="Q339" s="11"/>
      <c r="R339" s="11"/>
      <c r="S339" s="11"/>
      <c r="T339" s="11"/>
      <c r="U339" s="11"/>
    </row>
    <row r="340" spans="1:21" ht="12.75" hidden="1" customHeight="1" x14ac:dyDescent="0.15">
      <c r="A340" s="11"/>
      <c r="B340" s="11"/>
      <c r="C340" s="11"/>
      <c r="D340" s="11"/>
      <c r="E340" s="11"/>
      <c r="F340" s="11"/>
      <c r="G340" s="11"/>
      <c r="H340" s="11"/>
      <c r="I340" s="11"/>
      <c r="J340" s="11"/>
      <c r="K340" s="11"/>
      <c r="L340" s="11"/>
      <c r="M340" s="11"/>
      <c r="N340" s="11"/>
      <c r="O340" s="11"/>
      <c r="P340" s="11"/>
      <c r="Q340" s="11"/>
      <c r="R340" s="11"/>
      <c r="S340" s="11"/>
      <c r="T340" s="11"/>
      <c r="U340" s="11"/>
    </row>
    <row r="341" spans="1:21" ht="12.75" hidden="1" customHeight="1" x14ac:dyDescent="0.15">
      <c r="A341" s="11"/>
      <c r="B341" s="11"/>
      <c r="C341" s="11"/>
      <c r="D341" s="11"/>
      <c r="E341" s="11"/>
      <c r="F341" s="11"/>
      <c r="G341" s="11"/>
      <c r="H341" s="11"/>
      <c r="I341" s="11"/>
      <c r="J341" s="11"/>
      <c r="K341" s="11"/>
      <c r="L341" s="11"/>
      <c r="M341" s="11"/>
      <c r="N341" s="11"/>
      <c r="O341" s="11"/>
      <c r="P341" s="11"/>
      <c r="Q341" s="11"/>
      <c r="R341" s="11"/>
      <c r="S341" s="11"/>
      <c r="T341" s="11"/>
      <c r="U341" s="11"/>
    </row>
    <row r="342" spans="1:21" ht="12.75" hidden="1" customHeight="1" x14ac:dyDescent="0.15">
      <c r="A342" s="11"/>
      <c r="B342" s="11"/>
      <c r="C342" s="11"/>
      <c r="D342" s="11"/>
      <c r="E342" s="11"/>
      <c r="F342" s="11"/>
      <c r="G342" s="11"/>
      <c r="H342" s="11"/>
      <c r="I342" s="11"/>
      <c r="J342" s="11"/>
      <c r="K342" s="11"/>
      <c r="L342" s="11"/>
      <c r="M342" s="11"/>
      <c r="N342" s="11"/>
      <c r="O342" s="11"/>
      <c r="P342" s="11"/>
      <c r="Q342" s="11"/>
      <c r="R342" s="11"/>
      <c r="S342" s="11"/>
      <c r="T342" s="11"/>
      <c r="U342" s="11"/>
    </row>
    <row r="343" spans="1:21" ht="12.75" hidden="1" customHeight="1" x14ac:dyDescent="0.15">
      <c r="A343" s="11"/>
      <c r="B343" s="11"/>
      <c r="C343" s="11"/>
      <c r="D343" s="11"/>
      <c r="E343" s="11"/>
      <c r="F343" s="11"/>
      <c r="G343" s="11"/>
      <c r="H343" s="11"/>
      <c r="I343" s="11"/>
      <c r="J343" s="11"/>
      <c r="K343" s="11"/>
      <c r="L343" s="11"/>
      <c r="M343" s="11"/>
      <c r="N343" s="11"/>
      <c r="O343" s="11"/>
      <c r="P343" s="11"/>
      <c r="Q343" s="11"/>
      <c r="R343" s="11"/>
      <c r="S343" s="11"/>
      <c r="T343" s="11"/>
      <c r="U343" s="11"/>
    </row>
    <row r="344" spans="1:21" ht="12.75" hidden="1" customHeight="1" x14ac:dyDescent="0.15">
      <c r="A344" s="11"/>
      <c r="B344" s="11"/>
      <c r="C344" s="11"/>
      <c r="D344" s="11"/>
      <c r="E344" s="11"/>
      <c r="F344" s="11"/>
      <c r="G344" s="11"/>
      <c r="H344" s="11"/>
      <c r="I344" s="11"/>
      <c r="J344" s="11"/>
      <c r="K344" s="11"/>
      <c r="L344" s="11"/>
      <c r="M344" s="11"/>
      <c r="N344" s="11"/>
      <c r="O344" s="11"/>
      <c r="P344" s="11"/>
      <c r="Q344" s="11"/>
      <c r="R344" s="11"/>
      <c r="S344" s="11"/>
      <c r="T344" s="11"/>
      <c r="U344" s="11"/>
    </row>
    <row r="345" spans="1:21" ht="12.75" hidden="1" customHeight="1" x14ac:dyDescent="0.15">
      <c r="A345" s="11"/>
      <c r="B345" s="11"/>
      <c r="C345" s="11"/>
      <c r="D345" s="11"/>
      <c r="E345" s="11"/>
      <c r="F345" s="11"/>
      <c r="G345" s="11"/>
      <c r="H345" s="11"/>
      <c r="I345" s="11"/>
      <c r="J345" s="11"/>
      <c r="K345" s="11"/>
      <c r="L345" s="11"/>
      <c r="M345" s="11"/>
      <c r="N345" s="11"/>
      <c r="O345" s="11"/>
      <c r="P345" s="11"/>
      <c r="Q345" s="11"/>
      <c r="R345" s="11"/>
      <c r="S345" s="11"/>
      <c r="T345" s="11"/>
      <c r="U345" s="11"/>
    </row>
    <row r="346" spans="1:21" ht="12.75" hidden="1" customHeight="1" x14ac:dyDescent="0.15">
      <c r="A346" s="11"/>
      <c r="B346" s="11"/>
      <c r="C346" s="11"/>
      <c r="D346" s="11"/>
      <c r="E346" s="11"/>
      <c r="F346" s="11"/>
      <c r="G346" s="11"/>
      <c r="H346" s="11"/>
      <c r="I346" s="11"/>
      <c r="J346" s="11"/>
      <c r="K346" s="11"/>
      <c r="L346" s="11"/>
      <c r="M346" s="11"/>
      <c r="N346" s="11"/>
      <c r="O346" s="11"/>
      <c r="P346" s="11"/>
      <c r="Q346" s="11"/>
      <c r="R346" s="11"/>
      <c r="S346" s="11"/>
      <c r="T346" s="11"/>
      <c r="U346" s="11"/>
    </row>
    <row r="347" spans="1:21" ht="12.75" hidden="1" customHeight="1" x14ac:dyDescent="0.15">
      <c r="A347" s="11"/>
      <c r="B347" s="11"/>
      <c r="C347" s="11"/>
      <c r="D347" s="11"/>
      <c r="E347" s="11"/>
      <c r="F347" s="11"/>
      <c r="G347" s="11"/>
      <c r="H347" s="11"/>
      <c r="I347" s="11"/>
      <c r="J347" s="11"/>
      <c r="K347" s="11"/>
      <c r="L347" s="11"/>
      <c r="M347" s="11"/>
      <c r="N347" s="11"/>
      <c r="O347" s="11"/>
      <c r="P347" s="11"/>
      <c r="Q347" s="11"/>
      <c r="R347" s="11"/>
      <c r="S347" s="11"/>
      <c r="T347" s="11"/>
      <c r="U347" s="11"/>
    </row>
    <row r="348" spans="1:21" ht="12.75" hidden="1" customHeight="1" x14ac:dyDescent="0.15">
      <c r="A348" s="11"/>
      <c r="B348" s="11"/>
      <c r="C348" s="11"/>
      <c r="D348" s="11"/>
      <c r="E348" s="11"/>
      <c r="F348" s="11"/>
      <c r="G348" s="11"/>
      <c r="H348" s="11"/>
      <c r="I348" s="11"/>
      <c r="J348" s="11"/>
      <c r="K348" s="11"/>
      <c r="L348" s="11"/>
      <c r="M348" s="11"/>
      <c r="N348" s="11"/>
      <c r="O348" s="11"/>
      <c r="P348" s="11"/>
      <c r="Q348" s="11"/>
      <c r="R348" s="11"/>
      <c r="S348" s="11"/>
      <c r="T348" s="11"/>
      <c r="U348" s="11"/>
    </row>
    <row r="349" spans="1:21" ht="12.75" hidden="1" customHeight="1" x14ac:dyDescent="0.15">
      <c r="A349" s="11"/>
      <c r="B349" s="11"/>
      <c r="C349" s="11"/>
      <c r="D349" s="11"/>
      <c r="E349" s="11"/>
      <c r="F349" s="11"/>
      <c r="G349" s="11"/>
      <c r="H349" s="11"/>
      <c r="I349" s="11"/>
      <c r="J349" s="11"/>
      <c r="K349" s="11"/>
      <c r="L349" s="11"/>
      <c r="M349" s="11"/>
      <c r="N349" s="11"/>
      <c r="O349" s="11"/>
      <c r="P349" s="11"/>
      <c r="Q349" s="11"/>
      <c r="R349" s="11"/>
      <c r="S349" s="11"/>
      <c r="T349" s="11"/>
      <c r="U349" s="11"/>
    </row>
    <row r="350" spans="1:21" ht="12.75" hidden="1" customHeight="1" x14ac:dyDescent="0.15">
      <c r="A350" s="11"/>
      <c r="B350" s="11"/>
      <c r="C350" s="11"/>
      <c r="D350" s="11"/>
      <c r="E350" s="11"/>
      <c r="F350" s="11"/>
      <c r="G350" s="11"/>
      <c r="H350" s="11"/>
      <c r="I350" s="11"/>
      <c r="J350" s="11"/>
      <c r="K350" s="11"/>
      <c r="L350" s="11"/>
      <c r="M350" s="11"/>
      <c r="N350" s="11"/>
      <c r="O350" s="11"/>
      <c r="P350" s="11"/>
      <c r="Q350" s="11"/>
      <c r="R350" s="11"/>
      <c r="S350" s="11"/>
      <c r="T350" s="11"/>
      <c r="U350" s="11"/>
    </row>
    <row r="351" spans="1:21" ht="12.75" hidden="1" customHeight="1" x14ac:dyDescent="0.15">
      <c r="A351" s="11"/>
      <c r="B351" s="11"/>
      <c r="C351" s="11"/>
      <c r="D351" s="11"/>
      <c r="E351" s="11"/>
      <c r="F351" s="11"/>
      <c r="G351" s="11"/>
      <c r="H351" s="11"/>
      <c r="I351" s="11"/>
      <c r="J351" s="11"/>
      <c r="K351" s="11"/>
      <c r="L351" s="11"/>
      <c r="M351" s="11"/>
      <c r="N351" s="11"/>
      <c r="O351" s="11"/>
      <c r="P351" s="11"/>
      <c r="Q351" s="11"/>
      <c r="R351" s="11"/>
      <c r="S351" s="11"/>
      <c r="T351" s="11"/>
      <c r="U351" s="11"/>
    </row>
    <row r="352" spans="1:21" ht="12.75" hidden="1" customHeight="1" x14ac:dyDescent="0.15">
      <c r="A352" s="11"/>
      <c r="B352" s="11"/>
      <c r="C352" s="11"/>
      <c r="D352" s="11"/>
      <c r="E352" s="11"/>
      <c r="F352" s="11"/>
      <c r="G352" s="11"/>
      <c r="H352" s="11"/>
      <c r="I352" s="11"/>
      <c r="J352" s="11"/>
      <c r="K352" s="11"/>
      <c r="L352" s="11"/>
      <c r="M352" s="11"/>
      <c r="N352" s="11"/>
      <c r="O352" s="11"/>
      <c r="P352" s="11"/>
      <c r="Q352" s="11"/>
      <c r="R352" s="11"/>
      <c r="S352" s="11"/>
      <c r="T352" s="11"/>
      <c r="U352" s="11"/>
    </row>
    <row r="353" spans="1:21" ht="12.75" hidden="1" customHeight="1" x14ac:dyDescent="0.15">
      <c r="A353" s="11"/>
      <c r="B353" s="11"/>
      <c r="C353" s="11"/>
      <c r="D353" s="11"/>
      <c r="E353" s="11"/>
      <c r="F353" s="11"/>
      <c r="G353" s="11"/>
      <c r="H353" s="11"/>
      <c r="I353" s="11"/>
      <c r="J353" s="11"/>
      <c r="K353" s="11"/>
      <c r="L353" s="11"/>
      <c r="M353" s="11"/>
      <c r="N353" s="11"/>
      <c r="O353" s="11"/>
      <c r="P353" s="11"/>
      <c r="Q353" s="11"/>
      <c r="R353" s="11"/>
      <c r="S353" s="11"/>
      <c r="T353" s="11"/>
      <c r="U353" s="11"/>
    </row>
    <row r="354" spans="1:21" ht="12.75" hidden="1" customHeight="1" x14ac:dyDescent="0.15">
      <c r="A354" s="11"/>
      <c r="B354" s="11"/>
      <c r="C354" s="11"/>
      <c r="D354" s="11"/>
      <c r="E354" s="11"/>
      <c r="F354" s="11"/>
      <c r="G354" s="11"/>
      <c r="H354" s="11"/>
      <c r="I354" s="11"/>
      <c r="J354" s="11"/>
      <c r="K354" s="11"/>
      <c r="L354" s="11"/>
      <c r="M354" s="11"/>
      <c r="N354" s="11"/>
      <c r="O354" s="11"/>
      <c r="P354" s="11"/>
      <c r="Q354" s="11"/>
      <c r="R354" s="11"/>
      <c r="S354" s="11"/>
      <c r="T354" s="11"/>
      <c r="U354" s="11"/>
    </row>
    <row r="355" spans="1:21" ht="12.75" hidden="1" customHeight="1" x14ac:dyDescent="0.15">
      <c r="A355" s="11"/>
      <c r="B355" s="11"/>
      <c r="C355" s="11"/>
      <c r="D355" s="11"/>
      <c r="E355" s="11"/>
      <c r="F355" s="11"/>
      <c r="G355" s="11"/>
      <c r="H355" s="11"/>
      <c r="I355" s="11"/>
      <c r="J355" s="11"/>
      <c r="K355" s="11"/>
      <c r="L355" s="11"/>
      <c r="M355" s="11"/>
      <c r="N355" s="11"/>
      <c r="O355" s="11"/>
      <c r="P355" s="11"/>
      <c r="Q355" s="11"/>
      <c r="R355" s="11"/>
      <c r="S355" s="11"/>
      <c r="T355" s="11"/>
      <c r="U355" s="11"/>
    </row>
    <row r="356" spans="1:21" ht="12.75" hidden="1" customHeight="1" x14ac:dyDescent="0.15">
      <c r="A356" s="11"/>
      <c r="B356" s="11"/>
      <c r="C356" s="11"/>
      <c r="D356" s="11"/>
      <c r="E356" s="11"/>
      <c r="F356" s="11"/>
      <c r="G356" s="11"/>
      <c r="H356" s="11"/>
      <c r="I356" s="11"/>
      <c r="J356" s="11"/>
      <c r="K356" s="11"/>
      <c r="L356" s="11"/>
      <c r="M356" s="11"/>
      <c r="N356" s="11"/>
      <c r="O356" s="11"/>
      <c r="P356" s="11"/>
      <c r="Q356" s="11"/>
      <c r="R356" s="11"/>
      <c r="S356" s="11"/>
      <c r="T356" s="11"/>
      <c r="U356" s="11"/>
    </row>
    <row r="357" spans="1:21" ht="12.75" hidden="1" customHeight="1" x14ac:dyDescent="0.15">
      <c r="A357" s="11"/>
      <c r="B357" s="11"/>
      <c r="C357" s="11"/>
      <c r="D357" s="11"/>
      <c r="E357" s="11"/>
      <c r="F357" s="11"/>
      <c r="G357" s="11"/>
      <c r="H357" s="11"/>
      <c r="I357" s="11"/>
      <c r="J357" s="11"/>
      <c r="K357" s="11"/>
      <c r="L357" s="11"/>
      <c r="M357" s="11"/>
      <c r="N357" s="11"/>
      <c r="O357" s="11"/>
      <c r="P357" s="11"/>
      <c r="Q357" s="11"/>
      <c r="R357" s="11"/>
      <c r="S357" s="11"/>
      <c r="T357" s="11"/>
      <c r="U357" s="11"/>
    </row>
    <row r="358" spans="1:21" ht="12.75" hidden="1" customHeight="1" x14ac:dyDescent="0.15">
      <c r="A358" s="11"/>
      <c r="B358" s="11"/>
      <c r="C358" s="11"/>
      <c r="D358" s="11"/>
      <c r="E358" s="11"/>
      <c r="F358" s="11"/>
      <c r="G358" s="11"/>
      <c r="H358" s="11"/>
      <c r="I358" s="11"/>
      <c r="J358" s="11"/>
      <c r="K358" s="11"/>
      <c r="L358" s="11"/>
      <c r="M358" s="11"/>
      <c r="N358" s="11"/>
      <c r="O358" s="11"/>
      <c r="P358" s="11"/>
      <c r="Q358" s="11"/>
      <c r="R358" s="11"/>
      <c r="S358" s="11"/>
      <c r="T358" s="11"/>
      <c r="U358" s="11"/>
    </row>
    <row r="359" spans="1:21" ht="12.75" hidden="1" customHeight="1" x14ac:dyDescent="0.15">
      <c r="A359" s="11"/>
      <c r="B359" s="11"/>
      <c r="C359" s="11"/>
      <c r="D359" s="11"/>
      <c r="E359" s="11"/>
      <c r="F359" s="11"/>
      <c r="G359" s="11"/>
      <c r="H359" s="11"/>
      <c r="I359" s="11"/>
      <c r="J359" s="11"/>
      <c r="K359" s="11"/>
      <c r="L359" s="11"/>
      <c r="M359" s="11"/>
      <c r="N359" s="11"/>
      <c r="O359" s="11"/>
      <c r="P359" s="11"/>
      <c r="Q359" s="11"/>
      <c r="R359" s="11"/>
      <c r="S359" s="11"/>
      <c r="T359" s="11"/>
      <c r="U359" s="11"/>
    </row>
    <row r="360" spans="1:21" ht="12.75" hidden="1" customHeight="1" x14ac:dyDescent="0.15">
      <c r="A360" s="11"/>
      <c r="B360" s="11"/>
      <c r="C360" s="11"/>
      <c r="D360" s="11"/>
      <c r="E360" s="11"/>
      <c r="F360" s="11"/>
      <c r="G360" s="11"/>
      <c r="H360" s="11"/>
      <c r="I360" s="11"/>
      <c r="J360" s="11"/>
      <c r="K360" s="11"/>
      <c r="L360" s="11"/>
      <c r="M360" s="11"/>
      <c r="N360" s="11"/>
      <c r="O360" s="11"/>
      <c r="P360" s="11"/>
      <c r="Q360" s="11"/>
      <c r="R360" s="11"/>
      <c r="S360" s="11"/>
      <c r="T360" s="11"/>
      <c r="U360" s="11"/>
    </row>
    <row r="361" spans="1:21" ht="12.75" hidden="1" customHeight="1" x14ac:dyDescent="0.15">
      <c r="A361" s="11"/>
      <c r="B361" s="11"/>
      <c r="C361" s="11"/>
      <c r="D361" s="11"/>
      <c r="E361" s="11"/>
      <c r="F361" s="11"/>
      <c r="G361" s="11"/>
      <c r="H361" s="11"/>
      <c r="I361" s="11"/>
      <c r="J361" s="11"/>
      <c r="K361" s="11"/>
      <c r="L361" s="11"/>
      <c r="M361" s="11"/>
      <c r="N361" s="11"/>
      <c r="O361" s="11"/>
      <c r="P361" s="11"/>
      <c r="Q361" s="11"/>
      <c r="R361" s="11"/>
      <c r="S361" s="11"/>
      <c r="T361" s="11"/>
      <c r="U361" s="11"/>
    </row>
    <row r="362" spans="1:21" ht="12.75" hidden="1" customHeight="1" x14ac:dyDescent="0.15">
      <c r="A362" s="11"/>
      <c r="B362" s="11"/>
      <c r="C362" s="11"/>
      <c r="D362" s="11"/>
      <c r="E362" s="11"/>
      <c r="F362" s="11"/>
      <c r="G362" s="11"/>
      <c r="H362" s="11"/>
      <c r="I362" s="11"/>
      <c r="J362" s="11"/>
      <c r="K362" s="11"/>
      <c r="L362" s="11"/>
      <c r="M362" s="11"/>
      <c r="N362" s="11"/>
      <c r="O362" s="11"/>
      <c r="P362" s="11"/>
      <c r="Q362" s="11"/>
      <c r="R362" s="11"/>
      <c r="S362" s="11"/>
      <c r="T362" s="11"/>
      <c r="U362" s="11"/>
    </row>
    <row r="363" spans="1:21" ht="12.75" hidden="1" customHeight="1" x14ac:dyDescent="0.15">
      <c r="A363" s="11"/>
      <c r="B363" s="11"/>
      <c r="C363" s="11"/>
      <c r="D363" s="11"/>
      <c r="E363" s="11"/>
      <c r="F363" s="11"/>
      <c r="G363" s="11"/>
      <c r="H363" s="11"/>
      <c r="I363" s="11"/>
      <c r="J363" s="11"/>
      <c r="K363" s="11"/>
      <c r="L363" s="11"/>
      <c r="M363" s="11"/>
      <c r="N363" s="11"/>
      <c r="O363" s="11"/>
      <c r="P363" s="11"/>
      <c r="Q363" s="11"/>
      <c r="R363" s="11"/>
      <c r="S363" s="11"/>
      <c r="T363" s="11"/>
      <c r="U363" s="11"/>
    </row>
    <row r="364" spans="1:21" ht="12.75" hidden="1" customHeight="1" x14ac:dyDescent="0.15">
      <c r="A364" s="11"/>
      <c r="B364" s="11"/>
      <c r="C364" s="11"/>
      <c r="D364" s="11"/>
      <c r="E364" s="11"/>
      <c r="F364" s="11"/>
      <c r="G364" s="11"/>
      <c r="H364" s="11"/>
      <c r="I364" s="11"/>
      <c r="J364" s="11"/>
      <c r="K364" s="11"/>
      <c r="L364" s="11"/>
      <c r="M364" s="11"/>
      <c r="N364" s="11"/>
      <c r="O364" s="11"/>
      <c r="P364" s="11"/>
      <c r="Q364" s="11"/>
      <c r="R364" s="11"/>
      <c r="S364" s="11"/>
      <c r="T364" s="11"/>
      <c r="U364" s="11"/>
    </row>
    <row r="365" spans="1:21" ht="12.75" hidden="1" customHeight="1" x14ac:dyDescent="0.15">
      <c r="A365" s="11"/>
      <c r="B365" s="11"/>
      <c r="C365" s="11"/>
      <c r="D365" s="11"/>
      <c r="E365" s="11"/>
      <c r="F365" s="11"/>
      <c r="G365" s="11"/>
      <c r="H365" s="11"/>
      <c r="I365" s="11"/>
      <c r="J365" s="11"/>
      <c r="K365" s="11"/>
      <c r="L365" s="11"/>
      <c r="M365" s="11"/>
      <c r="N365" s="11"/>
      <c r="O365" s="11"/>
      <c r="P365" s="11"/>
      <c r="Q365" s="11"/>
      <c r="R365" s="11"/>
      <c r="S365" s="11"/>
      <c r="T365" s="11"/>
      <c r="U365" s="11"/>
    </row>
    <row r="366" spans="1:21" ht="12.75" hidden="1" customHeight="1" x14ac:dyDescent="0.15">
      <c r="A366" s="11"/>
      <c r="B366" s="11"/>
      <c r="C366" s="11"/>
      <c r="D366" s="11"/>
      <c r="E366" s="11"/>
      <c r="F366" s="11"/>
      <c r="G366" s="11"/>
      <c r="H366" s="11"/>
      <c r="I366" s="11"/>
      <c r="J366" s="11"/>
      <c r="K366" s="11"/>
      <c r="L366" s="11"/>
      <c r="M366" s="11"/>
      <c r="N366" s="11"/>
      <c r="O366" s="11"/>
      <c r="P366" s="11"/>
      <c r="Q366" s="11"/>
      <c r="R366" s="11"/>
      <c r="S366" s="11"/>
      <c r="T366" s="11"/>
      <c r="U366" s="11"/>
    </row>
    <row r="367" spans="1:21" ht="12.75" hidden="1" customHeight="1" x14ac:dyDescent="0.15">
      <c r="A367" s="11"/>
      <c r="B367" s="11"/>
      <c r="C367" s="11"/>
      <c r="D367" s="11"/>
      <c r="E367" s="11"/>
      <c r="F367" s="11"/>
      <c r="G367" s="11"/>
      <c r="H367" s="11"/>
      <c r="I367" s="11"/>
      <c r="J367" s="11"/>
      <c r="K367" s="11"/>
      <c r="L367" s="11"/>
      <c r="M367" s="11"/>
      <c r="N367" s="11"/>
      <c r="O367" s="11"/>
      <c r="P367" s="11"/>
      <c r="Q367" s="11"/>
      <c r="R367" s="11"/>
      <c r="S367" s="11"/>
      <c r="T367" s="11"/>
      <c r="U367" s="11"/>
    </row>
    <row r="368" spans="1:21" ht="12.75" hidden="1" customHeight="1" x14ac:dyDescent="0.15">
      <c r="A368" s="11"/>
      <c r="B368" s="11"/>
      <c r="C368" s="11"/>
      <c r="D368" s="11"/>
      <c r="E368" s="11"/>
      <c r="F368" s="11"/>
      <c r="G368" s="11"/>
      <c r="H368" s="11"/>
      <c r="I368" s="11"/>
      <c r="J368" s="11"/>
      <c r="K368" s="11"/>
      <c r="L368" s="11"/>
      <c r="M368" s="11"/>
      <c r="N368" s="11"/>
      <c r="O368" s="11"/>
      <c r="P368" s="11"/>
      <c r="Q368" s="11"/>
      <c r="R368" s="11"/>
      <c r="S368" s="11"/>
      <c r="T368" s="11"/>
      <c r="U368" s="11"/>
    </row>
    <row r="369" spans="1:21" ht="12.75" hidden="1" customHeight="1" x14ac:dyDescent="0.15">
      <c r="A369" s="11"/>
      <c r="B369" s="11"/>
      <c r="C369" s="11"/>
      <c r="D369" s="11"/>
      <c r="E369" s="11"/>
      <c r="F369" s="11"/>
      <c r="G369" s="11"/>
      <c r="H369" s="11"/>
      <c r="I369" s="11"/>
      <c r="J369" s="11"/>
      <c r="K369" s="11"/>
      <c r="L369" s="11"/>
      <c r="M369" s="11"/>
      <c r="N369" s="11"/>
      <c r="O369" s="11"/>
      <c r="P369" s="11"/>
      <c r="Q369" s="11"/>
      <c r="R369" s="11"/>
      <c r="S369" s="11"/>
      <c r="T369" s="11"/>
      <c r="U369" s="11"/>
    </row>
    <row r="370" spans="1:21" ht="12.75" hidden="1" customHeight="1" x14ac:dyDescent="0.15">
      <c r="A370" s="11"/>
      <c r="B370" s="11"/>
      <c r="C370" s="11"/>
      <c r="D370" s="11"/>
      <c r="E370" s="11"/>
      <c r="F370" s="11"/>
      <c r="G370" s="11"/>
      <c r="H370" s="11"/>
      <c r="I370" s="11"/>
      <c r="J370" s="11"/>
      <c r="K370" s="11"/>
      <c r="L370" s="11"/>
      <c r="M370" s="11"/>
      <c r="N370" s="11"/>
      <c r="O370" s="11"/>
      <c r="P370" s="11"/>
      <c r="Q370" s="11"/>
      <c r="R370" s="11"/>
      <c r="S370" s="11"/>
      <c r="T370" s="11"/>
      <c r="U370" s="11"/>
    </row>
    <row r="371" spans="1:21" ht="12.75" hidden="1" customHeight="1" x14ac:dyDescent="0.15">
      <c r="A371" s="11"/>
      <c r="B371" s="11"/>
      <c r="C371" s="11"/>
      <c r="D371" s="11"/>
      <c r="E371" s="11"/>
      <c r="F371" s="11"/>
      <c r="G371" s="11"/>
      <c r="H371" s="11"/>
      <c r="I371" s="11"/>
      <c r="J371" s="11"/>
      <c r="K371" s="11"/>
      <c r="L371" s="11"/>
      <c r="M371" s="11"/>
      <c r="N371" s="11"/>
      <c r="O371" s="11"/>
      <c r="P371" s="11"/>
      <c r="Q371" s="11"/>
      <c r="R371" s="11"/>
      <c r="S371" s="11"/>
      <c r="T371" s="11"/>
      <c r="U371" s="11"/>
    </row>
    <row r="372" spans="1:21" ht="12.75" hidden="1" customHeight="1" x14ac:dyDescent="0.15">
      <c r="A372" s="11"/>
      <c r="B372" s="11"/>
      <c r="C372" s="11"/>
      <c r="D372" s="11"/>
      <c r="E372" s="11"/>
      <c r="F372" s="11"/>
      <c r="G372" s="11"/>
      <c r="H372" s="11"/>
      <c r="I372" s="11"/>
      <c r="J372" s="11"/>
      <c r="K372" s="11"/>
      <c r="L372" s="11"/>
      <c r="M372" s="11"/>
      <c r="N372" s="11"/>
      <c r="O372" s="11"/>
      <c r="P372" s="11"/>
      <c r="Q372" s="11"/>
      <c r="R372" s="11"/>
      <c r="S372" s="11"/>
      <c r="T372" s="11"/>
      <c r="U372" s="11"/>
    </row>
    <row r="373" spans="1:21" ht="12.75" hidden="1" customHeight="1" x14ac:dyDescent="0.15">
      <c r="A373" s="11"/>
      <c r="B373" s="11"/>
      <c r="C373" s="11"/>
      <c r="D373" s="11"/>
      <c r="E373" s="11"/>
      <c r="F373" s="11"/>
      <c r="G373" s="11"/>
      <c r="H373" s="11"/>
      <c r="I373" s="11"/>
      <c r="J373" s="11"/>
      <c r="K373" s="11"/>
      <c r="L373" s="11"/>
      <c r="M373" s="11"/>
      <c r="N373" s="11"/>
      <c r="O373" s="11"/>
      <c r="P373" s="11"/>
      <c r="Q373" s="11"/>
      <c r="R373" s="11"/>
      <c r="S373" s="11"/>
      <c r="T373" s="11"/>
      <c r="U373" s="11"/>
    </row>
    <row r="374" spans="1:21" ht="12.75" hidden="1" customHeight="1" x14ac:dyDescent="0.15">
      <c r="A374" s="11"/>
      <c r="B374" s="11"/>
      <c r="C374" s="11"/>
      <c r="D374" s="11"/>
      <c r="E374" s="11"/>
      <c r="F374" s="11"/>
      <c r="G374" s="11"/>
      <c r="H374" s="11"/>
      <c r="I374" s="11"/>
      <c r="J374" s="11"/>
      <c r="K374" s="11"/>
      <c r="L374" s="11"/>
      <c r="M374" s="11"/>
      <c r="N374" s="11"/>
      <c r="O374" s="11"/>
      <c r="P374" s="11"/>
      <c r="Q374" s="11"/>
      <c r="R374" s="11"/>
      <c r="S374" s="11"/>
      <c r="T374" s="11"/>
      <c r="U374" s="11"/>
    </row>
    <row r="375" spans="1:21" ht="12.75" hidden="1" customHeight="1" x14ac:dyDescent="0.15">
      <c r="A375" s="11"/>
      <c r="B375" s="11"/>
      <c r="C375" s="11"/>
      <c r="D375" s="11"/>
      <c r="E375" s="11"/>
      <c r="F375" s="11"/>
      <c r="G375" s="11"/>
      <c r="H375" s="11"/>
      <c r="I375" s="11"/>
      <c r="J375" s="11"/>
      <c r="K375" s="11"/>
      <c r="L375" s="11"/>
      <c r="M375" s="11"/>
      <c r="N375" s="11"/>
      <c r="O375" s="11"/>
      <c r="P375" s="11"/>
      <c r="Q375" s="11"/>
      <c r="R375" s="11"/>
      <c r="S375" s="11"/>
      <c r="T375" s="11"/>
      <c r="U375" s="11"/>
    </row>
    <row r="376" spans="1:21" ht="12.75" hidden="1" customHeight="1" x14ac:dyDescent="0.15">
      <c r="A376" s="11"/>
      <c r="B376" s="11"/>
      <c r="C376" s="11"/>
      <c r="D376" s="11"/>
      <c r="E376" s="11"/>
      <c r="F376" s="11"/>
      <c r="G376" s="11"/>
      <c r="H376" s="11"/>
      <c r="I376" s="11"/>
      <c r="J376" s="11"/>
      <c r="K376" s="11"/>
      <c r="L376" s="11"/>
      <c r="M376" s="11"/>
      <c r="N376" s="11"/>
      <c r="O376" s="11"/>
      <c r="P376" s="11"/>
      <c r="Q376" s="11"/>
      <c r="R376" s="11"/>
      <c r="S376" s="11"/>
      <c r="T376" s="11"/>
      <c r="U376" s="11"/>
    </row>
    <row r="377" spans="1:21" ht="12.75" hidden="1" customHeight="1" x14ac:dyDescent="0.15">
      <c r="A377" s="11"/>
      <c r="B377" s="11"/>
      <c r="C377" s="11"/>
      <c r="D377" s="11"/>
      <c r="E377" s="11"/>
      <c r="F377" s="11"/>
      <c r="G377" s="11"/>
      <c r="H377" s="11"/>
      <c r="I377" s="11"/>
      <c r="J377" s="11"/>
      <c r="K377" s="11"/>
      <c r="L377" s="11"/>
      <c r="M377" s="11"/>
      <c r="N377" s="11"/>
      <c r="O377" s="11"/>
      <c r="P377" s="11"/>
      <c r="Q377" s="11"/>
      <c r="R377" s="11"/>
      <c r="S377" s="11"/>
      <c r="T377" s="11"/>
      <c r="U377" s="11"/>
    </row>
    <row r="378" spans="1:21" ht="12.75" hidden="1" customHeight="1" x14ac:dyDescent="0.15">
      <c r="A378" s="11"/>
      <c r="B378" s="11"/>
      <c r="C378" s="11"/>
      <c r="D378" s="11"/>
      <c r="E378" s="11"/>
      <c r="F378" s="11"/>
      <c r="G378" s="11"/>
      <c r="H378" s="11"/>
      <c r="I378" s="11"/>
      <c r="J378" s="11"/>
      <c r="K378" s="11"/>
      <c r="L378" s="11"/>
      <c r="M378" s="11"/>
      <c r="N378" s="11"/>
      <c r="O378" s="11"/>
      <c r="P378" s="11"/>
      <c r="Q378" s="11"/>
      <c r="R378" s="11"/>
      <c r="S378" s="11"/>
      <c r="T378" s="11"/>
      <c r="U378" s="11"/>
    </row>
    <row r="379" spans="1:21" ht="12.75" hidden="1" customHeight="1" x14ac:dyDescent="0.15">
      <c r="A379" s="11"/>
      <c r="B379" s="11"/>
      <c r="C379" s="11"/>
      <c r="D379" s="11"/>
      <c r="E379" s="11"/>
      <c r="F379" s="11"/>
      <c r="G379" s="11"/>
      <c r="H379" s="11"/>
      <c r="I379" s="11"/>
      <c r="J379" s="11"/>
      <c r="K379" s="11"/>
      <c r="L379" s="11"/>
      <c r="M379" s="11"/>
      <c r="N379" s="11"/>
      <c r="O379" s="11"/>
      <c r="P379" s="11"/>
      <c r="Q379" s="11"/>
      <c r="R379" s="11"/>
      <c r="S379" s="11"/>
      <c r="T379" s="11"/>
      <c r="U379" s="11"/>
    </row>
    <row r="380" spans="1:21" ht="12.75" hidden="1" customHeight="1" x14ac:dyDescent="0.15">
      <c r="A380" s="11"/>
      <c r="B380" s="11"/>
      <c r="C380" s="11"/>
      <c r="D380" s="11"/>
      <c r="E380" s="11"/>
      <c r="F380" s="11"/>
      <c r="G380" s="11"/>
      <c r="H380" s="11"/>
      <c r="I380" s="11"/>
      <c r="J380" s="11"/>
      <c r="K380" s="11"/>
      <c r="L380" s="11"/>
      <c r="M380" s="11"/>
      <c r="N380" s="11"/>
      <c r="O380" s="11"/>
      <c r="P380" s="11"/>
      <c r="Q380" s="11"/>
      <c r="R380" s="11"/>
      <c r="S380" s="11"/>
      <c r="T380" s="11"/>
      <c r="U380" s="11"/>
    </row>
    <row r="381" spans="1:21" ht="12.75" hidden="1" customHeight="1" x14ac:dyDescent="0.15">
      <c r="A381" s="11"/>
      <c r="B381" s="11"/>
      <c r="C381" s="11"/>
      <c r="D381" s="11"/>
      <c r="E381" s="11"/>
      <c r="F381" s="11"/>
      <c r="G381" s="11"/>
      <c r="H381" s="11"/>
      <c r="I381" s="11"/>
      <c r="J381" s="11"/>
      <c r="K381" s="11"/>
      <c r="L381" s="11"/>
      <c r="M381" s="11"/>
      <c r="N381" s="11"/>
      <c r="O381" s="11"/>
      <c r="P381" s="11"/>
      <c r="Q381" s="11"/>
      <c r="R381" s="11"/>
      <c r="S381" s="11"/>
      <c r="T381" s="11"/>
      <c r="U381" s="11"/>
    </row>
    <row r="382" spans="1:21" ht="12.75" hidden="1" customHeight="1" x14ac:dyDescent="0.15">
      <c r="A382" s="11"/>
      <c r="B382" s="11"/>
      <c r="C382" s="11"/>
      <c r="D382" s="11"/>
      <c r="E382" s="11"/>
      <c r="F382" s="11"/>
      <c r="G382" s="11"/>
      <c r="H382" s="11"/>
      <c r="I382" s="11"/>
      <c r="J382" s="11"/>
      <c r="K382" s="11"/>
      <c r="L382" s="11"/>
      <c r="M382" s="11"/>
      <c r="N382" s="11"/>
      <c r="O382" s="11"/>
      <c r="P382" s="11"/>
      <c r="Q382" s="11"/>
      <c r="R382" s="11"/>
      <c r="S382" s="11"/>
      <c r="T382" s="11"/>
      <c r="U382" s="11"/>
    </row>
    <row r="383" spans="1:21" ht="12.75" hidden="1" customHeight="1" x14ac:dyDescent="0.15">
      <c r="A383" s="11"/>
      <c r="B383" s="11"/>
      <c r="C383" s="11"/>
      <c r="D383" s="11"/>
      <c r="E383" s="11"/>
      <c r="F383" s="11"/>
      <c r="G383" s="11"/>
      <c r="H383" s="11"/>
      <c r="I383" s="11"/>
      <c r="J383" s="11"/>
      <c r="K383" s="11"/>
      <c r="L383" s="11"/>
      <c r="M383" s="11"/>
      <c r="N383" s="11"/>
      <c r="O383" s="11"/>
      <c r="P383" s="11"/>
      <c r="Q383" s="11"/>
      <c r="R383" s="11"/>
      <c r="S383" s="11"/>
      <c r="T383" s="11"/>
      <c r="U383" s="11"/>
    </row>
    <row r="384" spans="1:21" ht="12.75" hidden="1" customHeight="1" x14ac:dyDescent="0.15">
      <c r="A384" s="11"/>
      <c r="B384" s="11"/>
      <c r="C384" s="11"/>
      <c r="D384" s="11"/>
      <c r="E384" s="11"/>
      <c r="F384" s="11"/>
      <c r="G384" s="11"/>
      <c r="H384" s="11"/>
      <c r="I384" s="11"/>
      <c r="J384" s="11"/>
      <c r="K384" s="11"/>
      <c r="L384" s="11"/>
      <c r="M384" s="11"/>
      <c r="N384" s="11"/>
      <c r="O384" s="11"/>
      <c r="P384" s="11"/>
      <c r="Q384" s="11"/>
      <c r="R384" s="11"/>
      <c r="S384" s="11"/>
      <c r="T384" s="11"/>
      <c r="U384" s="11"/>
    </row>
    <row r="385" spans="1:21" ht="12.75" hidden="1" customHeight="1" x14ac:dyDescent="0.15">
      <c r="A385" s="11"/>
      <c r="B385" s="11"/>
      <c r="C385" s="11"/>
      <c r="D385" s="11"/>
      <c r="E385" s="11"/>
      <c r="F385" s="11"/>
      <c r="G385" s="11"/>
      <c r="H385" s="11"/>
      <c r="I385" s="11"/>
      <c r="J385" s="11"/>
      <c r="K385" s="11"/>
      <c r="L385" s="11"/>
      <c r="M385" s="11"/>
      <c r="N385" s="11"/>
      <c r="O385" s="11"/>
      <c r="P385" s="11"/>
      <c r="Q385" s="11"/>
      <c r="R385" s="11"/>
      <c r="S385" s="11"/>
      <c r="T385" s="11"/>
      <c r="U385" s="11"/>
    </row>
    <row r="386" spans="1:21" ht="12.75" hidden="1" customHeight="1" x14ac:dyDescent="0.15">
      <c r="A386" s="11"/>
      <c r="B386" s="11"/>
      <c r="C386" s="11"/>
      <c r="D386" s="11"/>
      <c r="E386" s="11"/>
      <c r="F386" s="11"/>
      <c r="G386" s="11"/>
      <c r="H386" s="11"/>
      <c r="I386" s="11"/>
      <c r="J386" s="11"/>
      <c r="K386" s="11"/>
      <c r="L386" s="11"/>
      <c r="M386" s="11"/>
      <c r="N386" s="11"/>
      <c r="O386" s="11"/>
      <c r="P386" s="11"/>
      <c r="Q386" s="11"/>
      <c r="R386" s="11"/>
      <c r="S386" s="11"/>
      <c r="T386" s="11"/>
      <c r="U386" s="11"/>
    </row>
    <row r="387" spans="1:21" ht="12.75" hidden="1" customHeight="1" x14ac:dyDescent="0.15">
      <c r="A387" s="11"/>
      <c r="B387" s="11"/>
      <c r="C387" s="11"/>
      <c r="D387" s="11"/>
      <c r="E387" s="11"/>
      <c r="F387" s="11"/>
      <c r="G387" s="11"/>
      <c r="H387" s="11"/>
      <c r="I387" s="11"/>
      <c r="J387" s="11"/>
      <c r="K387" s="11"/>
      <c r="L387" s="11"/>
      <c r="M387" s="11"/>
      <c r="N387" s="11"/>
      <c r="O387" s="11"/>
      <c r="P387" s="11"/>
      <c r="Q387" s="11"/>
      <c r="R387" s="11"/>
      <c r="S387" s="11"/>
      <c r="T387" s="11"/>
      <c r="U387" s="11"/>
    </row>
    <row r="388" spans="1:21" ht="12.75" hidden="1" customHeight="1" x14ac:dyDescent="0.15">
      <c r="A388" s="11"/>
      <c r="B388" s="11"/>
      <c r="C388" s="11"/>
      <c r="D388" s="11"/>
      <c r="E388" s="11"/>
      <c r="F388" s="11"/>
      <c r="G388" s="11"/>
      <c r="H388" s="11"/>
      <c r="I388" s="11"/>
      <c r="J388" s="11"/>
      <c r="K388" s="11"/>
      <c r="L388" s="11"/>
      <c r="M388" s="11"/>
      <c r="N388" s="11"/>
      <c r="O388" s="11"/>
      <c r="P388" s="11"/>
      <c r="Q388" s="11"/>
      <c r="R388" s="11"/>
      <c r="S388" s="11"/>
      <c r="T388" s="11"/>
      <c r="U388" s="11"/>
    </row>
    <row r="389" spans="1:21" ht="12.75" hidden="1" customHeight="1" x14ac:dyDescent="0.15">
      <c r="A389" s="11"/>
      <c r="B389" s="11"/>
      <c r="C389" s="11"/>
      <c r="D389" s="11"/>
      <c r="E389" s="11"/>
      <c r="F389" s="11"/>
      <c r="G389" s="11"/>
      <c r="H389" s="11"/>
      <c r="I389" s="11"/>
      <c r="J389" s="11"/>
      <c r="K389" s="11"/>
      <c r="L389" s="11"/>
      <c r="M389" s="11"/>
      <c r="N389" s="11"/>
      <c r="O389" s="11"/>
      <c r="P389" s="11"/>
      <c r="Q389" s="11"/>
      <c r="R389" s="11"/>
      <c r="S389" s="11"/>
      <c r="T389" s="11"/>
      <c r="U389" s="11"/>
    </row>
    <row r="390" spans="1:21" ht="12.75" hidden="1" customHeight="1" x14ac:dyDescent="0.15">
      <c r="A390" s="11"/>
      <c r="B390" s="11"/>
      <c r="C390" s="11"/>
      <c r="D390" s="11"/>
      <c r="E390" s="11"/>
      <c r="F390" s="11"/>
      <c r="G390" s="11"/>
      <c r="H390" s="11"/>
      <c r="I390" s="11"/>
      <c r="J390" s="11"/>
      <c r="K390" s="11"/>
      <c r="L390" s="11"/>
      <c r="M390" s="11"/>
      <c r="N390" s="11"/>
      <c r="O390" s="11"/>
      <c r="P390" s="11"/>
      <c r="Q390" s="11"/>
      <c r="R390" s="11"/>
      <c r="S390" s="11"/>
      <c r="T390" s="11"/>
      <c r="U390" s="11"/>
    </row>
    <row r="391" spans="1:21" ht="12.75" hidden="1" customHeight="1" x14ac:dyDescent="0.15">
      <c r="A391" s="11"/>
      <c r="B391" s="11"/>
      <c r="C391" s="11"/>
      <c r="D391" s="11"/>
      <c r="E391" s="11"/>
      <c r="F391" s="11"/>
      <c r="G391" s="11"/>
      <c r="H391" s="11"/>
      <c r="I391" s="11"/>
      <c r="J391" s="11"/>
      <c r="K391" s="11"/>
      <c r="L391" s="11"/>
      <c r="M391" s="11"/>
      <c r="N391" s="11"/>
      <c r="O391" s="11"/>
      <c r="P391" s="11"/>
      <c r="Q391" s="11"/>
      <c r="R391" s="11"/>
      <c r="S391" s="11"/>
      <c r="T391" s="11"/>
      <c r="U391" s="11"/>
    </row>
    <row r="392" spans="1:21" ht="12.75" hidden="1" customHeight="1" x14ac:dyDescent="0.15">
      <c r="A392" s="11"/>
      <c r="B392" s="11"/>
      <c r="C392" s="11"/>
      <c r="D392" s="11"/>
      <c r="E392" s="11"/>
      <c r="F392" s="11"/>
      <c r="G392" s="11"/>
      <c r="H392" s="11"/>
      <c r="I392" s="11"/>
      <c r="J392" s="11"/>
      <c r="K392" s="11"/>
      <c r="L392" s="11"/>
      <c r="M392" s="11"/>
      <c r="N392" s="11"/>
      <c r="O392" s="11"/>
      <c r="P392" s="11"/>
      <c r="Q392" s="11"/>
      <c r="R392" s="11"/>
      <c r="S392" s="11"/>
      <c r="T392" s="11"/>
      <c r="U392" s="11"/>
    </row>
    <row r="393" spans="1:21" ht="12.75" hidden="1" customHeight="1" x14ac:dyDescent="0.15">
      <c r="A393" s="11"/>
      <c r="B393" s="11"/>
      <c r="C393" s="11"/>
      <c r="D393" s="11"/>
      <c r="E393" s="11"/>
      <c r="F393" s="11"/>
      <c r="G393" s="11"/>
      <c r="H393" s="11"/>
      <c r="I393" s="11"/>
      <c r="J393" s="11"/>
      <c r="K393" s="11"/>
      <c r="L393" s="11"/>
      <c r="M393" s="11"/>
      <c r="N393" s="11"/>
      <c r="O393" s="11"/>
      <c r="P393" s="11"/>
      <c r="Q393" s="11"/>
      <c r="R393" s="11"/>
      <c r="S393" s="11"/>
      <c r="T393" s="11"/>
      <c r="U393" s="11"/>
    </row>
    <row r="394" spans="1:21" ht="12.75" hidden="1" customHeight="1" x14ac:dyDescent="0.15">
      <c r="A394" s="11"/>
      <c r="B394" s="11"/>
      <c r="C394" s="11"/>
      <c r="D394" s="11"/>
      <c r="E394" s="11"/>
      <c r="F394" s="11"/>
      <c r="G394" s="11"/>
      <c r="H394" s="11"/>
      <c r="I394" s="11"/>
      <c r="J394" s="11"/>
      <c r="K394" s="11"/>
      <c r="L394" s="11"/>
      <c r="M394" s="11"/>
      <c r="N394" s="11"/>
      <c r="O394" s="11"/>
      <c r="P394" s="11"/>
      <c r="Q394" s="11"/>
      <c r="R394" s="11"/>
      <c r="S394" s="11"/>
      <c r="T394" s="11"/>
      <c r="U394" s="11"/>
    </row>
    <row r="395" spans="1:21" ht="12.75" hidden="1" customHeight="1" x14ac:dyDescent="0.15">
      <c r="A395" s="11"/>
      <c r="B395" s="11"/>
      <c r="C395" s="11"/>
      <c r="D395" s="11"/>
      <c r="E395" s="11"/>
      <c r="F395" s="11"/>
      <c r="G395" s="11"/>
      <c r="H395" s="11"/>
      <c r="I395" s="11"/>
      <c r="J395" s="11"/>
      <c r="K395" s="11"/>
      <c r="L395" s="11"/>
      <c r="M395" s="11"/>
      <c r="N395" s="11"/>
      <c r="O395" s="11"/>
      <c r="P395" s="11"/>
      <c r="Q395" s="11"/>
      <c r="R395" s="11"/>
      <c r="S395" s="11"/>
      <c r="T395" s="11"/>
      <c r="U395" s="11"/>
    </row>
    <row r="396" spans="1:21" ht="12.75" hidden="1" customHeight="1" x14ac:dyDescent="0.15">
      <c r="A396" s="11"/>
      <c r="B396" s="11"/>
      <c r="C396" s="11"/>
      <c r="D396" s="11"/>
      <c r="E396" s="11"/>
      <c r="F396" s="11"/>
      <c r="G396" s="11"/>
      <c r="H396" s="11"/>
      <c r="I396" s="11"/>
      <c r="J396" s="11"/>
      <c r="K396" s="11"/>
      <c r="L396" s="11"/>
      <c r="M396" s="11"/>
      <c r="N396" s="11"/>
      <c r="O396" s="11"/>
      <c r="P396" s="11"/>
      <c r="Q396" s="11"/>
      <c r="R396" s="11"/>
      <c r="S396" s="11"/>
      <c r="T396" s="11"/>
      <c r="U396" s="11"/>
    </row>
    <row r="397" spans="1:21" ht="12.75" hidden="1" customHeight="1" x14ac:dyDescent="0.15">
      <c r="A397" s="11"/>
      <c r="B397" s="11"/>
      <c r="C397" s="11"/>
      <c r="D397" s="11"/>
      <c r="E397" s="11"/>
      <c r="F397" s="11"/>
      <c r="G397" s="11"/>
      <c r="H397" s="11"/>
      <c r="I397" s="11"/>
      <c r="J397" s="11"/>
      <c r="K397" s="11"/>
      <c r="L397" s="11"/>
      <c r="M397" s="11"/>
      <c r="N397" s="11"/>
      <c r="O397" s="11"/>
      <c r="P397" s="11"/>
      <c r="Q397" s="11"/>
      <c r="R397" s="11"/>
      <c r="S397" s="11"/>
      <c r="T397" s="11"/>
      <c r="U397" s="11"/>
    </row>
    <row r="398" spans="1:21" ht="12.75" hidden="1" customHeight="1" x14ac:dyDescent="0.15">
      <c r="A398" s="11"/>
      <c r="B398" s="11"/>
      <c r="C398" s="11"/>
      <c r="D398" s="11"/>
      <c r="E398" s="11"/>
      <c r="F398" s="11"/>
      <c r="G398" s="11"/>
      <c r="H398" s="11"/>
      <c r="I398" s="11"/>
      <c r="J398" s="11"/>
      <c r="K398" s="11"/>
      <c r="L398" s="11"/>
      <c r="M398" s="11"/>
      <c r="N398" s="11"/>
      <c r="O398" s="11"/>
      <c r="P398" s="11"/>
      <c r="Q398" s="11"/>
      <c r="R398" s="11"/>
      <c r="S398" s="11"/>
      <c r="T398" s="11"/>
      <c r="U398" s="11"/>
    </row>
    <row r="399" spans="1:21" ht="12.75" hidden="1" customHeight="1" x14ac:dyDescent="0.15">
      <c r="A399" s="11"/>
      <c r="B399" s="11"/>
      <c r="C399" s="11"/>
      <c r="D399" s="11"/>
      <c r="E399" s="11"/>
      <c r="F399" s="11"/>
      <c r="G399" s="11"/>
      <c r="H399" s="11"/>
      <c r="I399" s="11"/>
      <c r="J399" s="11"/>
      <c r="K399" s="11"/>
      <c r="L399" s="11"/>
      <c r="M399" s="11"/>
      <c r="N399" s="11"/>
      <c r="O399" s="11"/>
      <c r="P399" s="11"/>
      <c r="Q399" s="11"/>
      <c r="R399" s="11"/>
      <c r="S399" s="11"/>
      <c r="T399" s="11"/>
      <c r="U399" s="11"/>
    </row>
    <row r="400" spans="1:21" ht="12.75" hidden="1" customHeight="1" x14ac:dyDescent="0.15">
      <c r="A400" s="11"/>
      <c r="B400" s="11"/>
      <c r="C400" s="11"/>
      <c r="D400" s="11"/>
      <c r="E400" s="11"/>
      <c r="F400" s="11"/>
      <c r="G400" s="11"/>
      <c r="H400" s="11"/>
      <c r="I400" s="11"/>
      <c r="J400" s="11"/>
      <c r="K400" s="11"/>
      <c r="L400" s="11"/>
      <c r="M400" s="11"/>
      <c r="N400" s="11"/>
      <c r="O400" s="11"/>
      <c r="P400" s="11"/>
      <c r="Q400" s="11"/>
      <c r="R400" s="11"/>
      <c r="S400" s="11"/>
      <c r="T400" s="11"/>
      <c r="U400" s="11"/>
    </row>
    <row r="401" spans="1:21" ht="12.75" hidden="1" customHeight="1" x14ac:dyDescent="0.15">
      <c r="A401" s="11"/>
      <c r="B401" s="11"/>
      <c r="C401" s="11"/>
      <c r="D401" s="11"/>
      <c r="E401" s="11"/>
      <c r="F401" s="11"/>
      <c r="G401" s="11"/>
      <c r="H401" s="11"/>
      <c r="I401" s="11"/>
      <c r="J401" s="11"/>
      <c r="K401" s="11"/>
      <c r="L401" s="11"/>
      <c r="M401" s="11"/>
      <c r="N401" s="11"/>
      <c r="O401" s="11"/>
      <c r="P401" s="11"/>
      <c r="Q401" s="11"/>
      <c r="R401" s="11"/>
      <c r="S401" s="11"/>
      <c r="T401" s="11"/>
      <c r="U401" s="11"/>
    </row>
    <row r="402" spans="1:21" ht="12.75" hidden="1" customHeight="1" x14ac:dyDescent="0.15">
      <c r="A402" s="11"/>
      <c r="B402" s="11"/>
      <c r="C402" s="11"/>
      <c r="D402" s="11"/>
      <c r="E402" s="11"/>
      <c r="F402" s="11"/>
      <c r="G402" s="11"/>
      <c r="H402" s="11"/>
      <c r="I402" s="11"/>
      <c r="J402" s="11"/>
      <c r="K402" s="11"/>
      <c r="L402" s="11"/>
      <c r="M402" s="11"/>
      <c r="N402" s="11"/>
      <c r="O402" s="11"/>
      <c r="P402" s="11"/>
      <c r="Q402" s="11"/>
      <c r="R402" s="11"/>
      <c r="S402" s="11"/>
      <c r="T402" s="11"/>
      <c r="U402" s="11"/>
    </row>
    <row r="403" spans="1:21" ht="12.75" hidden="1" customHeight="1" x14ac:dyDescent="0.15">
      <c r="A403" s="11"/>
      <c r="B403" s="11"/>
      <c r="C403" s="11"/>
      <c r="D403" s="11"/>
      <c r="E403" s="11"/>
      <c r="F403" s="11"/>
      <c r="G403" s="11"/>
      <c r="H403" s="11"/>
      <c r="I403" s="11"/>
      <c r="J403" s="11"/>
      <c r="K403" s="11"/>
      <c r="L403" s="11"/>
      <c r="M403" s="11"/>
      <c r="N403" s="11"/>
      <c r="O403" s="11"/>
      <c r="P403" s="11"/>
      <c r="Q403" s="11"/>
      <c r="R403" s="11"/>
      <c r="S403" s="11"/>
      <c r="T403" s="11"/>
      <c r="U403" s="11"/>
    </row>
    <row r="404" spans="1:21" ht="12.75" hidden="1" customHeight="1" x14ac:dyDescent="0.15">
      <c r="A404" s="11"/>
      <c r="B404" s="11"/>
      <c r="C404" s="11"/>
      <c r="D404" s="11"/>
      <c r="E404" s="11"/>
      <c r="F404" s="11"/>
      <c r="G404" s="11"/>
      <c r="H404" s="11"/>
      <c r="I404" s="11"/>
      <c r="J404" s="11"/>
      <c r="K404" s="11"/>
      <c r="L404" s="11"/>
      <c r="M404" s="11"/>
      <c r="N404" s="11"/>
      <c r="O404" s="11"/>
      <c r="P404" s="11"/>
      <c r="Q404" s="11"/>
      <c r="R404" s="11"/>
      <c r="S404" s="11"/>
      <c r="T404" s="11"/>
      <c r="U404" s="11"/>
    </row>
    <row r="405" spans="1:21" ht="12.75" hidden="1" customHeight="1" x14ac:dyDescent="0.15">
      <c r="A405" s="11"/>
      <c r="B405" s="11"/>
      <c r="C405" s="11"/>
      <c r="D405" s="11"/>
      <c r="E405" s="11"/>
      <c r="F405" s="11"/>
      <c r="G405" s="11"/>
      <c r="H405" s="11"/>
      <c r="I405" s="11"/>
      <c r="J405" s="11"/>
      <c r="K405" s="11"/>
      <c r="L405" s="11"/>
      <c r="M405" s="11"/>
      <c r="N405" s="11"/>
      <c r="O405" s="11"/>
      <c r="P405" s="11"/>
      <c r="Q405" s="11"/>
      <c r="R405" s="11"/>
      <c r="S405" s="11"/>
      <c r="T405" s="11"/>
      <c r="U405" s="11"/>
    </row>
    <row r="406" spans="1:21" ht="12.75" hidden="1" customHeight="1" x14ac:dyDescent="0.15">
      <c r="A406" s="11"/>
      <c r="B406" s="11"/>
      <c r="C406" s="11"/>
      <c r="D406" s="11"/>
      <c r="E406" s="11"/>
      <c r="F406" s="11"/>
      <c r="G406" s="11"/>
      <c r="H406" s="11"/>
      <c r="I406" s="11"/>
      <c r="J406" s="11"/>
      <c r="K406" s="11"/>
      <c r="L406" s="11"/>
      <c r="M406" s="11"/>
      <c r="N406" s="11"/>
      <c r="O406" s="11"/>
      <c r="P406" s="11"/>
      <c r="Q406" s="11"/>
      <c r="R406" s="11"/>
      <c r="S406" s="11"/>
      <c r="T406" s="11"/>
      <c r="U406" s="11"/>
    </row>
    <row r="407" spans="1:21" ht="12.75" hidden="1" customHeight="1" x14ac:dyDescent="0.15">
      <c r="A407" s="11"/>
      <c r="B407" s="11"/>
      <c r="C407" s="11"/>
      <c r="D407" s="11"/>
      <c r="E407" s="11"/>
      <c r="F407" s="11"/>
      <c r="G407" s="11"/>
      <c r="H407" s="11"/>
      <c r="I407" s="11"/>
      <c r="J407" s="11"/>
      <c r="K407" s="11"/>
      <c r="L407" s="11"/>
      <c r="M407" s="11"/>
      <c r="N407" s="11"/>
      <c r="O407" s="11"/>
      <c r="P407" s="11"/>
      <c r="Q407" s="11"/>
      <c r="R407" s="11"/>
      <c r="S407" s="11"/>
      <c r="T407" s="11"/>
      <c r="U407" s="11"/>
    </row>
    <row r="408" spans="1:21" ht="12.75" hidden="1" customHeight="1" x14ac:dyDescent="0.15">
      <c r="A408" s="11"/>
      <c r="B408" s="11"/>
      <c r="C408" s="11"/>
      <c r="D408" s="11"/>
      <c r="E408" s="11"/>
      <c r="F408" s="11"/>
      <c r="G408" s="11"/>
      <c r="H408" s="11"/>
      <c r="I408" s="11"/>
      <c r="J408" s="11"/>
      <c r="K408" s="11"/>
      <c r="L408" s="11"/>
      <c r="M408" s="11"/>
      <c r="N408" s="11"/>
      <c r="O408" s="11"/>
      <c r="P408" s="11"/>
      <c r="Q408" s="11"/>
      <c r="R408" s="11"/>
      <c r="S408" s="11"/>
      <c r="T408" s="11"/>
      <c r="U408" s="11"/>
    </row>
    <row r="409" spans="1:21" ht="12.75" hidden="1" customHeight="1" x14ac:dyDescent="0.15">
      <c r="A409" s="11"/>
      <c r="B409" s="11"/>
      <c r="C409" s="11"/>
      <c r="D409" s="11"/>
      <c r="E409" s="11"/>
      <c r="F409" s="11"/>
      <c r="G409" s="11"/>
      <c r="H409" s="11"/>
      <c r="I409" s="11"/>
      <c r="J409" s="11"/>
      <c r="K409" s="11"/>
      <c r="L409" s="11"/>
      <c r="M409" s="11"/>
      <c r="N409" s="11"/>
      <c r="O409" s="11"/>
      <c r="P409" s="11"/>
      <c r="Q409" s="11"/>
      <c r="R409" s="11"/>
      <c r="S409" s="11"/>
      <c r="T409" s="11"/>
      <c r="U409" s="11"/>
    </row>
    <row r="410" spans="1:21" ht="12.75" hidden="1" customHeight="1" x14ac:dyDescent="0.15">
      <c r="A410" s="11"/>
      <c r="B410" s="11"/>
      <c r="C410" s="11"/>
      <c r="D410" s="11"/>
      <c r="E410" s="11"/>
      <c r="F410" s="11"/>
      <c r="G410" s="11"/>
      <c r="H410" s="11"/>
      <c r="I410" s="11"/>
      <c r="J410" s="11"/>
      <c r="K410" s="11"/>
      <c r="L410" s="11"/>
      <c r="M410" s="11"/>
      <c r="N410" s="11"/>
      <c r="O410" s="11"/>
      <c r="P410" s="11"/>
      <c r="Q410" s="11"/>
      <c r="R410" s="11"/>
      <c r="S410" s="11"/>
      <c r="T410" s="11"/>
      <c r="U410" s="11"/>
    </row>
    <row r="411" spans="1:21" ht="12.75" hidden="1" customHeight="1" x14ac:dyDescent="0.15">
      <c r="A411" s="11"/>
      <c r="B411" s="11"/>
      <c r="C411" s="11"/>
      <c r="D411" s="11"/>
      <c r="E411" s="11"/>
      <c r="F411" s="11"/>
      <c r="G411" s="11"/>
      <c r="H411" s="11"/>
      <c r="I411" s="11"/>
      <c r="J411" s="11"/>
      <c r="K411" s="11"/>
      <c r="L411" s="11"/>
      <c r="M411" s="11"/>
      <c r="N411" s="11"/>
      <c r="O411" s="11"/>
      <c r="P411" s="11"/>
      <c r="Q411" s="11"/>
      <c r="R411" s="11"/>
      <c r="S411" s="11"/>
      <c r="T411" s="11"/>
      <c r="U411" s="11"/>
    </row>
    <row r="412" spans="1:21" ht="12.75" hidden="1" customHeight="1" x14ac:dyDescent="0.15">
      <c r="A412" s="11"/>
      <c r="B412" s="11"/>
      <c r="C412" s="11"/>
      <c r="D412" s="11"/>
      <c r="E412" s="11"/>
      <c r="F412" s="11"/>
      <c r="G412" s="11"/>
      <c r="H412" s="11"/>
      <c r="I412" s="11"/>
      <c r="J412" s="11"/>
      <c r="K412" s="11"/>
      <c r="L412" s="11"/>
      <c r="M412" s="11"/>
      <c r="N412" s="11"/>
      <c r="O412" s="11"/>
      <c r="P412" s="11"/>
      <c r="Q412" s="11"/>
      <c r="R412" s="11"/>
      <c r="S412" s="11"/>
      <c r="T412" s="11"/>
      <c r="U412" s="11"/>
    </row>
    <row r="413" spans="1:21" ht="12.75" hidden="1" customHeight="1" x14ac:dyDescent="0.15">
      <c r="A413" s="11"/>
      <c r="B413" s="11"/>
      <c r="C413" s="11"/>
      <c r="D413" s="11"/>
      <c r="E413" s="11"/>
      <c r="F413" s="11"/>
      <c r="G413" s="11"/>
      <c r="H413" s="11"/>
      <c r="I413" s="11"/>
      <c r="J413" s="11"/>
      <c r="K413" s="11"/>
      <c r="L413" s="11"/>
      <c r="M413" s="11"/>
      <c r="N413" s="11"/>
      <c r="O413" s="11"/>
      <c r="P413" s="11"/>
      <c r="Q413" s="11"/>
      <c r="R413" s="11"/>
      <c r="S413" s="11"/>
      <c r="T413" s="11"/>
      <c r="U413" s="11"/>
    </row>
    <row r="414" spans="1:21" ht="12.75" hidden="1" customHeight="1" x14ac:dyDescent="0.15">
      <c r="A414" s="11"/>
      <c r="B414" s="11"/>
      <c r="C414" s="11"/>
      <c r="D414" s="11"/>
      <c r="E414" s="11"/>
      <c r="F414" s="11"/>
      <c r="G414" s="11"/>
      <c r="H414" s="11"/>
      <c r="I414" s="11"/>
      <c r="J414" s="11"/>
      <c r="K414" s="11"/>
      <c r="L414" s="11"/>
      <c r="M414" s="11"/>
      <c r="N414" s="11"/>
      <c r="O414" s="11"/>
      <c r="P414" s="11"/>
      <c r="Q414" s="11"/>
      <c r="R414" s="11"/>
      <c r="S414" s="11"/>
      <c r="T414" s="11"/>
      <c r="U414" s="11"/>
    </row>
    <row r="415" spans="1:21" ht="12.75" hidden="1" customHeight="1" x14ac:dyDescent="0.15">
      <c r="A415" s="11"/>
      <c r="B415" s="11"/>
      <c r="C415" s="11"/>
      <c r="D415" s="11"/>
      <c r="E415" s="11"/>
      <c r="F415" s="11"/>
      <c r="G415" s="11"/>
      <c r="H415" s="11"/>
      <c r="I415" s="11"/>
      <c r="J415" s="11"/>
      <c r="K415" s="11"/>
      <c r="L415" s="11"/>
      <c r="M415" s="11"/>
      <c r="N415" s="11"/>
      <c r="O415" s="11"/>
      <c r="P415" s="11"/>
      <c r="Q415" s="11"/>
      <c r="R415" s="11"/>
      <c r="S415" s="11"/>
      <c r="T415" s="11"/>
      <c r="U415" s="11"/>
    </row>
    <row r="416" spans="1:21" ht="12.75" hidden="1" customHeight="1" x14ac:dyDescent="0.15">
      <c r="A416" s="11"/>
      <c r="B416" s="11"/>
      <c r="C416" s="11"/>
      <c r="D416" s="11"/>
      <c r="E416" s="11"/>
      <c r="F416" s="11"/>
      <c r="G416" s="11"/>
      <c r="H416" s="11"/>
      <c r="I416" s="11"/>
      <c r="J416" s="11"/>
      <c r="K416" s="11"/>
      <c r="L416" s="11"/>
      <c r="M416" s="11"/>
      <c r="N416" s="11"/>
      <c r="O416" s="11"/>
      <c r="P416" s="11"/>
      <c r="Q416" s="11"/>
      <c r="R416" s="11"/>
      <c r="S416" s="11"/>
      <c r="T416" s="11"/>
      <c r="U416" s="11"/>
    </row>
    <row r="417" spans="1:21" ht="12.75" hidden="1" customHeight="1" x14ac:dyDescent="0.15">
      <c r="A417" s="11"/>
      <c r="B417" s="11"/>
      <c r="C417" s="11"/>
      <c r="D417" s="11"/>
      <c r="E417" s="11"/>
      <c r="F417" s="11"/>
      <c r="G417" s="11"/>
      <c r="H417" s="11"/>
      <c r="I417" s="11"/>
      <c r="J417" s="11"/>
      <c r="K417" s="11"/>
      <c r="L417" s="11"/>
      <c r="M417" s="11"/>
      <c r="N417" s="11"/>
      <c r="O417" s="11"/>
      <c r="P417" s="11"/>
      <c r="Q417" s="11"/>
      <c r="R417" s="11"/>
      <c r="S417" s="11"/>
      <c r="T417" s="11"/>
      <c r="U417" s="11"/>
    </row>
    <row r="418" spans="1:21" ht="12.75" hidden="1" customHeight="1" x14ac:dyDescent="0.15">
      <c r="A418" s="11"/>
      <c r="B418" s="11"/>
      <c r="C418" s="11"/>
      <c r="D418" s="11"/>
      <c r="E418" s="11"/>
      <c r="F418" s="11"/>
      <c r="G418" s="11"/>
      <c r="H418" s="11"/>
      <c r="I418" s="11"/>
      <c r="J418" s="11"/>
      <c r="K418" s="11"/>
      <c r="L418" s="11"/>
      <c r="M418" s="11"/>
      <c r="N418" s="11"/>
      <c r="O418" s="11"/>
      <c r="P418" s="11"/>
      <c r="Q418" s="11"/>
      <c r="R418" s="11"/>
      <c r="S418" s="11"/>
      <c r="T418" s="11"/>
      <c r="U418" s="11"/>
    </row>
    <row r="419" spans="1:21" ht="12.75" hidden="1" customHeight="1" x14ac:dyDescent="0.15">
      <c r="A419" s="11"/>
      <c r="B419" s="11"/>
      <c r="C419" s="11"/>
      <c r="D419" s="11"/>
      <c r="E419" s="11"/>
      <c r="F419" s="11"/>
      <c r="G419" s="11"/>
      <c r="H419" s="11"/>
      <c r="I419" s="11"/>
      <c r="J419" s="11"/>
      <c r="K419" s="11"/>
      <c r="L419" s="11"/>
      <c r="M419" s="11"/>
      <c r="N419" s="11"/>
      <c r="O419" s="11"/>
      <c r="P419" s="11"/>
      <c r="Q419" s="11"/>
      <c r="R419" s="11"/>
      <c r="S419" s="11"/>
      <c r="T419" s="11"/>
      <c r="U419" s="11"/>
    </row>
    <row r="420" spans="1:21" ht="12.75" hidden="1" customHeight="1" x14ac:dyDescent="0.15">
      <c r="A420" s="11"/>
      <c r="B420" s="11"/>
      <c r="C420" s="11"/>
      <c r="D420" s="11"/>
      <c r="E420" s="11"/>
      <c r="F420" s="11"/>
      <c r="G420" s="11"/>
      <c r="H420" s="11"/>
      <c r="I420" s="11"/>
      <c r="J420" s="11"/>
      <c r="K420" s="11"/>
      <c r="L420" s="11"/>
      <c r="M420" s="11"/>
      <c r="N420" s="11"/>
      <c r="O420" s="11"/>
      <c r="P420" s="11"/>
      <c r="Q420" s="11"/>
      <c r="R420" s="11"/>
      <c r="S420" s="11"/>
      <c r="T420" s="11"/>
      <c r="U420" s="11"/>
    </row>
    <row r="421" spans="1:21" ht="12.75" hidden="1" customHeight="1" x14ac:dyDescent="0.15">
      <c r="A421" s="11"/>
      <c r="B421" s="11"/>
      <c r="C421" s="11"/>
      <c r="D421" s="11"/>
      <c r="E421" s="11"/>
      <c r="F421" s="11"/>
      <c r="G421" s="11"/>
      <c r="H421" s="11"/>
      <c r="I421" s="11"/>
      <c r="J421" s="11"/>
      <c r="K421" s="11"/>
      <c r="L421" s="11"/>
      <c r="M421" s="11"/>
      <c r="N421" s="11"/>
      <c r="O421" s="11"/>
      <c r="P421" s="11"/>
      <c r="Q421" s="11"/>
      <c r="R421" s="11"/>
      <c r="S421" s="11"/>
      <c r="T421" s="11"/>
      <c r="U421" s="11"/>
    </row>
    <row r="422" spans="1:21" ht="12.75" hidden="1" customHeight="1" x14ac:dyDescent="0.15">
      <c r="A422" s="11"/>
      <c r="B422" s="11"/>
      <c r="C422" s="11"/>
      <c r="D422" s="11"/>
      <c r="E422" s="11"/>
      <c r="F422" s="11"/>
      <c r="G422" s="11"/>
      <c r="H422" s="11"/>
      <c r="I422" s="11"/>
      <c r="J422" s="11"/>
      <c r="K422" s="11"/>
      <c r="L422" s="11"/>
      <c r="M422" s="11"/>
      <c r="N422" s="11"/>
      <c r="O422" s="11"/>
      <c r="P422" s="11"/>
      <c r="Q422" s="11"/>
      <c r="R422" s="11"/>
      <c r="S422" s="11"/>
      <c r="T422" s="11"/>
      <c r="U422" s="11"/>
    </row>
    <row r="423" spans="1:21" ht="12.75" hidden="1" customHeight="1" x14ac:dyDescent="0.15">
      <c r="A423" s="11"/>
      <c r="B423" s="11"/>
      <c r="C423" s="11"/>
      <c r="D423" s="11"/>
      <c r="E423" s="11"/>
      <c r="F423" s="11"/>
      <c r="G423" s="11"/>
      <c r="H423" s="11"/>
      <c r="I423" s="11"/>
      <c r="J423" s="11"/>
      <c r="K423" s="11"/>
      <c r="L423" s="11"/>
      <c r="M423" s="11"/>
      <c r="N423" s="11"/>
      <c r="O423" s="11"/>
      <c r="P423" s="11"/>
      <c r="Q423" s="11"/>
      <c r="R423" s="11"/>
      <c r="S423" s="11"/>
      <c r="T423" s="11"/>
      <c r="U423" s="11"/>
    </row>
    <row r="424" spans="1:21" ht="12.75" hidden="1" customHeight="1" x14ac:dyDescent="0.15">
      <c r="A424" s="11"/>
      <c r="B424" s="11"/>
      <c r="C424" s="11"/>
      <c r="D424" s="11"/>
      <c r="E424" s="11"/>
      <c r="F424" s="11"/>
      <c r="G424" s="11"/>
      <c r="H424" s="11"/>
      <c r="I424" s="11"/>
      <c r="J424" s="11"/>
      <c r="K424" s="11"/>
      <c r="L424" s="11"/>
      <c r="M424" s="11"/>
      <c r="N424" s="11"/>
      <c r="O424" s="11"/>
      <c r="P424" s="11"/>
      <c r="Q424" s="11"/>
      <c r="R424" s="11"/>
      <c r="S424" s="11"/>
      <c r="T424" s="11"/>
      <c r="U424" s="11"/>
    </row>
    <row r="425" spans="1:21" ht="12.75" hidden="1" customHeight="1" x14ac:dyDescent="0.15">
      <c r="A425" s="11"/>
      <c r="B425" s="11"/>
      <c r="C425" s="11"/>
      <c r="D425" s="11"/>
      <c r="E425" s="11"/>
      <c r="F425" s="11"/>
      <c r="G425" s="11"/>
      <c r="H425" s="11"/>
      <c r="I425" s="11"/>
      <c r="J425" s="11"/>
      <c r="K425" s="11"/>
      <c r="L425" s="11"/>
      <c r="M425" s="11"/>
      <c r="N425" s="11"/>
      <c r="O425" s="11"/>
      <c r="P425" s="11"/>
      <c r="Q425" s="11"/>
      <c r="R425" s="11"/>
      <c r="S425" s="11"/>
      <c r="T425" s="11"/>
      <c r="U425" s="11"/>
    </row>
    <row r="426" spans="1:21" ht="12.75" hidden="1" customHeight="1" x14ac:dyDescent="0.15">
      <c r="A426" s="11"/>
      <c r="B426" s="11"/>
      <c r="C426" s="11"/>
      <c r="D426" s="11"/>
      <c r="E426" s="11"/>
      <c r="F426" s="11"/>
      <c r="G426" s="11"/>
      <c r="H426" s="11"/>
      <c r="I426" s="11"/>
      <c r="J426" s="11"/>
      <c r="K426" s="11"/>
      <c r="L426" s="11"/>
      <c r="M426" s="11"/>
      <c r="N426" s="11"/>
      <c r="O426" s="11"/>
      <c r="P426" s="11"/>
      <c r="Q426" s="11"/>
      <c r="R426" s="11"/>
      <c r="S426" s="11"/>
      <c r="T426" s="11"/>
      <c r="U426" s="11"/>
    </row>
    <row r="427" spans="1:21" ht="12.75" hidden="1" customHeight="1" x14ac:dyDescent="0.15">
      <c r="A427" s="11"/>
      <c r="B427" s="11"/>
      <c r="C427" s="11"/>
      <c r="D427" s="11"/>
      <c r="E427" s="11"/>
      <c r="F427" s="11"/>
      <c r="G427" s="11"/>
      <c r="H427" s="11"/>
      <c r="I427" s="11"/>
      <c r="J427" s="11"/>
      <c r="K427" s="11"/>
      <c r="L427" s="11"/>
      <c r="M427" s="11"/>
      <c r="N427" s="11"/>
      <c r="O427" s="11"/>
      <c r="P427" s="11"/>
      <c r="Q427" s="11"/>
      <c r="R427" s="11"/>
      <c r="S427" s="11"/>
      <c r="T427" s="11"/>
      <c r="U427" s="11"/>
    </row>
    <row r="428" spans="1:21" ht="12.75" hidden="1" customHeight="1" x14ac:dyDescent="0.15">
      <c r="A428" s="11"/>
      <c r="B428" s="11"/>
      <c r="C428" s="11"/>
      <c r="D428" s="11"/>
      <c r="E428" s="11"/>
      <c r="F428" s="11"/>
      <c r="G428" s="11"/>
      <c r="H428" s="11"/>
      <c r="I428" s="11"/>
      <c r="J428" s="11"/>
      <c r="K428" s="11"/>
      <c r="L428" s="11"/>
      <c r="M428" s="11"/>
      <c r="N428" s="11"/>
      <c r="O428" s="11"/>
      <c r="P428" s="11"/>
      <c r="Q428" s="11"/>
      <c r="R428" s="11"/>
      <c r="S428" s="11"/>
      <c r="T428" s="11"/>
      <c r="U428" s="11"/>
    </row>
    <row r="429" spans="1:21" ht="12.75" hidden="1" customHeight="1" x14ac:dyDescent="0.15">
      <c r="A429" s="11"/>
      <c r="B429" s="11"/>
      <c r="C429" s="11"/>
      <c r="D429" s="11"/>
      <c r="E429" s="11"/>
      <c r="F429" s="11"/>
      <c r="G429" s="11"/>
      <c r="H429" s="11"/>
      <c r="I429" s="11"/>
      <c r="J429" s="11"/>
      <c r="K429" s="11"/>
      <c r="L429" s="11"/>
      <c r="M429" s="11"/>
      <c r="N429" s="11"/>
      <c r="O429" s="11"/>
      <c r="P429" s="11"/>
      <c r="Q429" s="11"/>
      <c r="R429" s="11"/>
      <c r="S429" s="11"/>
      <c r="T429" s="11"/>
      <c r="U429" s="11"/>
    </row>
    <row r="430" spans="1:21" ht="12.75" hidden="1" customHeight="1" x14ac:dyDescent="0.15">
      <c r="A430" s="11"/>
      <c r="B430" s="11"/>
      <c r="C430" s="11"/>
      <c r="D430" s="11"/>
      <c r="E430" s="11"/>
      <c r="F430" s="11"/>
      <c r="G430" s="11"/>
      <c r="H430" s="11"/>
      <c r="I430" s="11"/>
      <c r="J430" s="11"/>
      <c r="K430" s="11"/>
      <c r="L430" s="11"/>
      <c r="M430" s="11"/>
      <c r="N430" s="11"/>
      <c r="O430" s="11"/>
      <c r="P430" s="11"/>
      <c r="Q430" s="11"/>
      <c r="R430" s="11"/>
      <c r="S430" s="11"/>
      <c r="T430" s="11"/>
      <c r="U430" s="11"/>
    </row>
    <row r="431" spans="1:21" ht="12.75" hidden="1" customHeight="1" x14ac:dyDescent="0.15">
      <c r="A431" s="11"/>
      <c r="B431" s="11"/>
      <c r="C431" s="11"/>
      <c r="D431" s="11"/>
      <c r="E431" s="11"/>
      <c r="F431" s="11"/>
      <c r="G431" s="11"/>
      <c r="H431" s="11"/>
      <c r="I431" s="11"/>
      <c r="J431" s="11"/>
      <c r="K431" s="11"/>
      <c r="L431" s="11"/>
      <c r="M431" s="11"/>
      <c r="N431" s="11"/>
      <c r="O431" s="11"/>
      <c r="P431" s="11"/>
      <c r="Q431" s="11"/>
      <c r="R431" s="11"/>
      <c r="S431" s="11"/>
      <c r="T431" s="11"/>
      <c r="U431" s="11"/>
    </row>
    <row r="432" spans="1:21" ht="12.75" hidden="1" customHeight="1" x14ac:dyDescent="0.15">
      <c r="A432" s="11"/>
      <c r="B432" s="11"/>
      <c r="C432" s="11"/>
      <c r="D432" s="11"/>
      <c r="E432" s="11"/>
      <c r="F432" s="11"/>
      <c r="G432" s="11"/>
      <c r="H432" s="11"/>
      <c r="I432" s="11"/>
      <c r="J432" s="11"/>
      <c r="K432" s="11"/>
      <c r="L432" s="11"/>
      <c r="M432" s="11"/>
      <c r="N432" s="11"/>
      <c r="O432" s="11"/>
      <c r="P432" s="11"/>
      <c r="Q432" s="11"/>
      <c r="R432" s="11"/>
      <c r="S432" s="11"/>
      <c r="T432" s="11"/>
      <c r="U432" s="11"/>
    </row>
    <row r="433" spans="1:21" ht="12.75" hidden="1" customHeight="1" x14ac:dyDescent="0.15">
      <c r="A433" s="11"/>
      <c r="B433" s="11"/>
      <c r="C433" s="11"/>
      <c r="D433" s="11"/>
      <c r="E433" s="11"/>
      <c r="F433" s="11"/>
      <c r="G433" s="11"/>
      <c r="H433" s="11"/>
      <c r="I433" s="11"/>
      <c r="J433" s="11"/>
      <c r="K433" s="11"/>
      <c r="L433" s="11"/>
      <c r="M433" s="11"/>
      <c r="N433" s="11"/>
      <c r="O433" s="11"/>
      <c r="P433" s="11"/>
      <c r="Q433" s="11"/>
      <c r="R433" s="11"/>
      <c r="S433" s="11"/>
      <c r="T433" s="11"/>
      <c r="U433" s="11"/>
    </row>
    <row r="434" spans="1:21" ht="12.75" hidden="1" customHeight="1" x14ac:dyDescent="0.15">
      <c r="A434" s="11"/>
      <c r="B434" s="11"/>
      <c r="C434" s="11"/>
      <c r="D434" s="11"/>
      <c r="E434" s="11"/>
      <c r="F434" s="11"/>
      <c r="G434" s="11"/>
      <c r="H434" s="11"/>
      <c r="I434" s="11"/>
      <c r="J434" s="11"/>
      <c r="K434" s="11"/>
      <c r="L434" s="11"/>
      <c r="M434" s="11"/>
      <c r="N434" s="11"/>
      <c r="O434" s="11"/>
      <c r="P434" s="11"/>
      <c r="Q434" s="11"/>
      <c r="R434" s="11"/>
      <c r="S434" s="11"/>
      <c r="T434" s="11"/>
      <c r="U434" s="11"/>
    </row>
    <row r="435" spans="1:21" ht="12.75" hidden="1" customHeight="1" x14ac:dyDescent="0.15">
      <c r="A435" s="11"/>
      <c r="B435" s="11"/>
      <c r="C435" s="11"/>
      <c r="D435" s="11"/>
      <c r="E435" s="11"/>
      <c r="F435" s="11"/>
      <c r="G435" s="11"/>
      <c r="H435" s="11"/>
      <c r="I435" s="11"/>
      <c r="J435" s="11"/>
      <c r="K435" s="11"/>
      <c r="L435" s="11"/>
      <c r="M435" s="11"/>
      <c r="N435" s="11"/>
      <c r="O435" s="11"/>
      <c r="P435" s="11"/>
      <c r="Q435" s="11"/>
      <c r="R435" s="11"/>
      <c r="S435" s="11"/>
      <c r="T435" s="11"/>
      <c r="U435" s="11"/>
    </row>
    <row r="436" spans="1:21" ht="12.75" hidden="1" customHeight="1" x14ac:dyDescent="0.15">
      <c r="A436" s="11"/>
      <c r="B436" s="11"/>
      <c r="C436" s="11"/>
      <c r="D436" s="11"/>
      <c r="E436" s="11"/>
      <c r="F436" s="11"/>
      <c r="G436" s="11"/>
      <c r="H436" s="11"/>
      <c r="I436" s="11"/>
      <c r="J436" s="11"/>
      <c r="K436" s="11"/>
      <c r="L436" s="11"/>
      <c r="M436" s="11"/>
      <c r="N436" s="11"/>
      <c r="O436" s="11"/>
      <c r="P436" s="11"/>
      <c r="Q436" s="11"/>
      <c r="R436" s="11"/>
      <c r="S436" s="11"/>
      <c r="T436" s="11"/>
      <c r="U436" s="11"/>
    </row>
    <row r="437" spans="1:21" ht="12.75" hidden="1" customHeight="1" x14ac:dyDescent="0.15">
      <c r="A437" s="11"/>
      <c r="B437" s="11"/>
      <c r="C437" s="11"/>
      <c r="D437" s="11"/>
      <c r="E437" s="11"/>
      <c r="F437" s="11"/>
      <c r="G437" s="11"/>
      <c r="H437" s="11"/>
      <c r="I437" s="11"/>
      <c r="J437" s="11"/>
      <c r="K437" s="11"/>
      <c r="L437" s="11"/>
      <c r="M437" s="11"/>
      <c r="N437" s="11"/>
      <c r="O437" s="11"/>
      <c r="P437" s="11"/>
      <c r="Q437" s="11"/>
      <c r="R437" s="11"/>
      <c r="S437" s="11"/>
      <c r="T437" s="11"/>
      <c r="U437" s="11"/>
    </row>
    <row r="438" spans="1:21" ht="12.75" hidden="1" customHeight="1" x14ac:dyDescent="0.15">
      <c r="A438" s="11"/>
      <c r="B438" s="11"/>
      <c r="C438" s="11"/>
      <c r="D438" s="11"/>
      <c r="E438" s="11"/>
      <c r="F438" s="11"/>
      <c r="G438" s="11"/>
      <c r="H438" s="11"/>
      <c r="I438" s="11"/>
      <c r="J438" s="11"/>
      <c r="K438" s="11"/>
      <c r="L438" s="11"/>
      <c r="M438" s="11"/>
      <c r="N438" s="11"/>
      <c r="O438" s="11"/>
      <c r="P438" s="11"/>
      <c r="Q438" s="11"/>
      <c r="R438" s="11"/>
      <c r="S438" s="11"/>
      <c r="T438" s="11"/>
      <c r="U438" s="11"/>
    </row>
    <row r="439" spans="1:21" ht="12.75" hidden="1" customHeight="1" x14ac:dyDescent="0.15">
      <c r="A439" s="11"/>
      <c r="B439" s="11"/>
      <c r="C439" s="11"/>
      <c r="D439" s="11"/>
      <c r="E439" s="11"/>
      <c r="F439" s="11"/>
      <c r="G439" s="11"/>
      <c r="H439" s="11"/>
      <c r="I439" s="11"/>
      <c r="J439" s="11"/>
      <c r="K439" s="11"/>
      <c r="L439" s="11"/>
      <c r="M439" s="11"/>
      <c r="N439" s="11"/>
      <c r="O439" s="11"/>
      <c r="P439" s="11"/>
      <c r="Q439" s="11"/>
      <c r="R439" s="11"/>
      <c r="S439" s="11"/>
      <c r="T439" s="11"/>
      <c r="U439" s="11"/>
    </row>
    <row r="440" spans="1:21" ht="12.75" hidden="1" customHeight="1" x14ac:dyDescent="0.15">
      <c r="A440" s="11"/>
      <c r="B440" s="11"/>
      <c r="C440" s="11"/>
      <c r="D440" s="11"/>
      <c r="E440" s="11"/>
      <c r="F440" s="11"/>
      <c r="G440" s="11"/>
      <c r="H440" s="11"/>
      <c r="I440" s="11"/>
      <c r="J440" s="11"/>
      <c r="K440" s="11"/>
      <c r="L440" s="11"/>
      <c r="M440" s="11"/>
      <c r="N440" s="11"/>
      <c r="O440" s="11"/>
      <c r="P440" s="11"/>
      <c r="Q440" s="11"/>
      <c r="R440" s="11"/>
      <c r="S440" s="11"/>
      <c r="T440" s="11"/>
      <c r="U440" s="11"/>
    </row>
    <row r="441" spans="1:21" ht="12.75" hidden="1" customHeight="1" x14ac:dyDescent="0.15">
      <c r="A441" s="11"/>
      <c r="B441" s="11"/>
      <c r="C441" s="11"/>
      <c r="D441" s="11"/>
      <c r="E441" s="11"/>
      <c r="F441" s="11"/>
      <c r="G441" s="11"/>
      <c r="H441" s="11"/>
      <c r="I441" s="11"/>
      <c r="J441" s="11"/>
      <c r="K441" s="11"/>
      <c r="L441" s="11"/>
      <c r="M441" s="11"/>
      <c r="N441" s="11"/>
      <c r="O441" s="11"/>
      <c r="P441" s="11"/>
      <c r="Q441" s="11"/>
      <c r="R441" s="11"/>
      <c r="S441" s="11"/>
      <c r="T441" s="11"/>
      <c r="U441" s="11"/>
    </row>
    <row r="442" spans="1:21" ht="12.75" hidden="1" customHeight="1" x14ac:dyDescent="0.15">
      <c r="A442" s="11"/>
      <c r="B442" s="11"/>
      <c r="C442" s="11"/>
      <c r="D442" s="11"/>
      <c r="E442" s="11"/>
      <c r="F442" s="11"/>
      <c r="G442" s="11"/>
      <c r="H442" s="11"/>
      <c r="I442" s="11"/>
      <c r="J442" s="11"/>
      <c r="K442" s="11"/>
      <c r="L442" s="11"/>
      <c r="M442" s="11"/>
      <c r="N442" s="11"/>
      <c r="O442" s="11"/>
      <c r="P442" s="11"/>
      <c r="Q442" s="11"/>
      <c r="R442" s="11"/>
      <c r="S442" s="11"/>
      <c r="T442" s="11"/>
      <c r="U442" s="11"/>
    </row>
    <row r="443" spans="1:21" ht="12.75" hidden="1" customHeight="1" x14ac:dyDescent="0.15">
      <c r="A443" s="11"/>
      <c r="B443" s="11"/>
      <c r="C443" s="11"/>
      <c r="D443" s="11"/>
      <c r="E443" s="11"/>
      <c r="F443" s="11"/>
      <c r="G443" s="11"/>
      <c r="H443" s="11"/>
      <c r="I443" s="11"/>
      <c r="J443" s="11"/>
      <c r="K443" s="11"/>
      <c r="L443" s="11"/>
      <c r="M443" s="11"/>
      <c r="N443" s="11"/>
      <c r="O443" s="11"/>
      <c r="P443" s="11"/>
      <c r="Q443" s="11"/>
      <c r="R443" s="11"/>
      <c r="S443" s="11"/>
      <c r="T443" s="11"/>
      <c r="U443" s="11"/>
    </row>
    <row r="444" spans="1:21" ht="12.75" hidden="1" customHeight="1" x14ac:dyDescent="0.15">
      <c r="A444" s="11"/>
      <c r="B444" s="11"/>
      <c r="C444" s="11"/>
      <c r="D444" s="11"/>
      <c r="E444" s="11"/>
      <c r="F444" s="11"/>
      <c r="G444" s="11"/>
      <c r="H444" s="11"/>
      <c r="I444" s="11"/>
      <c r="J444" s="11"/>
      <c r="K444" s="11"/>
      <c r="L444" s="11"/>
      <c r="M444" s="11"/>
      <c r="N444" s="11"/>
      <c r="O444" s="11"/>
      <c r="P444" s="11"/>
      <c r="Q444" s="11"/>
      <c r="R444" s="11"/>
      <c r="S444" s="11"/>
      <c r="T444" s="11"/>
      <c r="U444" s="11"/>
    </row>
    <row r="445" spans="1:21" ht="12.75" hidden="1" customHeight="1" x14ac:dyDescent="0.15">
      <c r="A445" s="11"/>
      <c r="B445" s="11"/>
      <c r="C445" s="11"/>
      <c r="D445" s="11"/>
      <c r="E445" s="11"/>
      <c r="F445" s="11"/>
      <c r="G445" s="11"/>
      <c r="H445" s="11"/>
      <c r="I445" s="11"/>
      <c r="J445" s="11"/>
      <c r="K445" s="11"/>
      <c r="L445" s="11"/>
      <c r="M445" s="11"/>
      <c r="N445" s="11"/>
      <c r="O445" s="11"/>
      <c r="P445" s="11"/>
      <c r="Q445" s="11"/>
      <c r="R445" s="11"/>
      <c r="S445" s="11"/>
      <c r="T445" s="11"/>
      <c r="U445" s="11"/>
    </row>
    <row r="446" spans="1:21" ht="12.75" hidden="1" customHeight="1" x14ac:dyDescent="0.15">
      <c r="A446" s="11"/>
      <c r="B446" s="11"/>
      <c r="C446" s="11"/>
      <c r="D446" s="11"/>
      <c r="E446" s="11"/>
      <c r="F446" s="11"/>
      <c r="G446" s="11"/>
      <c r="H446" s="11"/>
      <c r="I446" s="11"/>
      <c r="J446" s="11"/>
      <c r="K446" s="11"/>
      <c r="L446" s="11"/>
      <c r="M446" s="11"/>
      <c r="N446" s="11"/>
      <c r="O446" s="11"/>
      <c r="P446" s="11"/>
      <c r="Q446" s="11"/>
      <c r="R446" s="11"/>
      <c r="S446" s="11"/>
      <c r="T446" s="11"/>
      <c r="U446" s="11"/>
    </row>
    <row r="447" spans="1:21" ht="12.75" hidden="1" customHeight="1" x14ac:dyDescent="0.15">
      <c r="A447" s="11"/>
      <c r="B447" s="11"/>
      <c r="C447" s="11"/>
      <c r="D447" s="11"/>
      <c r="E447" s="11"/>
      <c r="F447" s="11"/>
      <c r="G447" s="11"/>
      <c r="H447" s="11"/>
      <c r="I447" s="11"/>
      <c r="J447" s="11"/>
      <c r="K447" s="11"/>
      <c r="L447" s="11"/>
      <c r="M447" s="11"/>
      <c r="N447" s="11"/>
      <c r="O447" s="11"/>
      <c r="P447" s="11"/>
      <c r="Q447" s="11"/>
      <c r="R447" s="11"/>
      <c r="S447" s="11"/>
      <c r="T447" s="11"/>
      <c r="U447" s="11"/>
    </row>
    <row r="448" spans="1:21" ht="12.75" hidden="1" customHeight="1" x14ac:dyDescent="0.15">
      <c r="A448" s="11"/>
      <c r="B448" s="11"/>
      <c r="C448" s="11"/>
      <c r="D448" s="11"/>
      <c r="E448" s="11"/>
      <c r="F448" s="11"/>
      <c r="G448" s="11"/>
      <c r="H448" s="11"/>
      <c r="I448" s="11"/>
      <c r="J448" s="11"/>
      <c r="K448" s="11"/>
      <c r="L448" s="11"/>
      <c r="M448" s="11"/>
      <c r="N448" s="11"/>
      <c r="O448" s="11"/>
      <c r="P448" s="11"/>
      <c r="Q448" s="11"/>
      <c r="R448" s="11"/>
      <c r="S448" s="11"/>
      <c r="T448" s="11"/>
      <c r="U448" s="11"/>
    </row>
    <row r="449" spans="1:21" ht="12.75" hidden="1" customHeight="1" x14ac:dyDescent="0.15">
      <c r="A449" s="11"/>
      <c r="B449" s="11"/>
      <c r="C449" s="11"/>
      <c r="D449" s="11"/>
      <c r="E449" s="11"/>
      <c r="F449" s="11"/>
      <c r="G449" s="11"/>
      <c r="H449" s="11"/>
      <c r="I449" s="11"/>
      <c r="J449" s="11"/>
      <c r="K449" s="11"/>
      <c r="L449" s="11"/>
      <c r="M449" s="11"/>
      <c r="N449" s="11"/>
      <c r="O449" s="11"/>
      <c r="P449" s="11"/>
      <c r="Q449" s="11"/>
      <c r="R449" s="11"/>
      <c r="S449" s="11"/>
      <c r="T449" s="11"/>
      <c r="U449" s="11"/>
    </row>
    <row r="450" spans="1:21" ht="12.75" hidden="1" customHeight="1" x14ac:dyDescent="0.15">
      <c r="A450" s="11"/>
      <c r="B450" s="11"/>
      <c r="C450" s="11"/>
      <c r="D450" s="11"/>
      <c r="E450" s="11"/>
      <c r="F450" s="11"/>
      <c r="G450" s="11"/>
      <c r="H450" s="11"/>
      <c r="I450" s="11"/>
      <c r="J450" s="11"/>
      <c r="K450" s="11"/>
      <c r="L450" s="11"/>
      <c r="M450" s="11"/>
      <c r="N450" s="11"/>
      <c r="O450" s="11"/>
      <c r="P450" s="11"/>
      <c r="Q450" s="11"/>
      <c r="R450" s="11"/>
      <c r="S450" s="11"/>
      <c r="T450" s="11"/>
      <c r="U450" s="11"/>
    </row>
    <row r="451" spans="1:21" ht="12.75" hidden="1" customHeight="1" x14ac:dyDescent="0.15">
      <c r="A451" s="11"/>
      <c r="B451" s="11"/>
      <c r="C451" s="11"/>
      <c r="D451" s="11"/>
      <c r="E451" s="11"/>
      <c r="F451" s="11"/>
      <c r="G451" s="11"/>
      <c r="H451" s="11"/>
      <c r="I451" s="11"/>
      <c r="J451" s="11"/>
      <c r="K451" s="11"/>
      <c r="L451" s="11"/>
      <c r="M451" s="11"/>
      <c r="N451" s="11"/>
      <c r="O451" s="11"/>
      <c r="P451" s="11"/>
      <c r="Q451" s="11"/>
      <c r="R451" s="11"/>
      <c r="S451" s="11"/>
      <c r="T451" s="11"/>
      <c r="U451" s="11"/>
    </row>
    <row r="452" spans="1:21" ht="12.75" hidden="1" customHeight="1" x14ac:dyDescent="0.15">
      <c r="A452" s="11"/>
      <c r="B452" s="11"/>
      <c r="C452" s="11"/>
      <c r="D452" s="11"/>
      <c r="E452" s="11"/>
      <c r="F452" s="11"/>
      <c r="G452" s="11"/>
      <c r="H452" s="11"/>
      <c r="I452" s="11"/>
      <c r="J452" s="11"/>
      <c r="K452" s="11"/>
      <c r="L452" s="11"/>
      <c r="M452" s="11"/>
      <c r="N452" s="11"/>
      <c r="O452" s="11"/>
      <c r="P452" s="11"/>
      <c r="Q452" s="11"/>
      <c r="R452" s="11"/>
      <c r="S452" s="11"/>
      <c r="T452" s="11"/>
      <c r="U452" s="11"/>
    </row>
    <row r="453" spans="1:21" ht="12.75" hidden="1" customHeight="1" x14ac:dyDescent="0.15">
      <c r="A453" s="11"/>
      <c r="B453" s="11"/>
      <c r="C453" s="11"/>
      <c r="D453" s="11"/>
      <c r="E453" s="11"/>
      <c r="F453" s="11"/>
      <c r="G453" s="11"/>
      <c r="H453" s="11"/>
      <c r="I453" s="11"/>
      <c r="J453" s="11"/>
      <c r="K453" s="11"/>
      <c r="L453" s="11"/>
      <c r="M453" s="11"/>
      <c r="N453" s="11"/>
      <c r="O453" s="11"/>
      <c r="P453" s="11"/>
      <c r="Q453" s="11"/>
      <c r="R453" s="11"/>
      <c r="S453" s="11"/>
      <c r="T453" s="11"/>
      <c r="U453" s="11"/>
    </row>
    <row r="454" spans="1:21" ht="12.75" hidden="1" customHeight="1" x14ac:dyDescent="0.15">
      <c r="A454" s="11"/>
      <c r="B454" s="11"/>
      <c r="C454" s="11"/>
      <c r="D454" s="11"/>
      <c r="E454" s="11"/>
      <c r="F454" s="11"/>
      <c r="G454" s="11"/>
      <c r="H454" s="11"/>
      <c r="I454" s="11"/>
      <c r="J454" s="11"/>
      <c r="K454" s="11"/>
      <c r="L454" s="11"/>
      <c r="M454" s="11"/>
      <c r="N454" s="11"/>
      <c r="O454" s="11"/>
      <c r="P454" s="11"/>
      <c r="Q454" s="11"/>
      <c r="R454" s="11"/>
      <c r="S454" s="11"/>
      <c r="T454" s="11"/>
      <c r="U454" s="11"/>
    </row>
    <row r="455" spans="1:21" ht="12.75" hidden="1" customHeight="1" x14ac:dyDescent="0.15">
      <c r="A455" s="11"/>
      <c r="B455" s="11"/>
      <c r="C455" s="11"/>
      <c r="D455" s="11"/>
      <c r="E455" s="11"/>
      <c r="F455" s="11"/>
      <c r="G455" s="11"/>
      <c r="H455" s="11"/>
      <c r="I455" s="11"/>
      <c r="J455" s="11"/>
      <c r="K455" s="11"/>
      <c r="L455" s="11"/>
      <c r="M455" s="11"/>
      <c r="N455" s="11"/>
      <c r="O455" s="11"/>
      <c r="P455" s="11"/>
      <c r="Q455" s="11"/>
      <c r="R455" s="11"/>
      <c r="S455" s="11"/>
      <c r="T455" s="11"/>
      <c r="U455" s="11"/>
    </row>
    <row r="456" spans="1:21" ht="12.75" hidden="1" customHeight="1" x14ac:dyDescent="0.15">
      <c r="A456" s="11"/>
      <c r="B456" s="11"/>
      <c r="C456" s="11"/>
      <c r="D456" s="11"/>
      <c r="E456" s="11"/>
      <c r="F456" s="11"/>
      <c r="G456" s="11"/>
      <c r="H456" s="11"/>
      <c r="I456" s="11"/>
      <c r="J456" s="11"/>
      <c r="K456" s="11"/>
      <c r="L456" s="11"/>
      <c r="M456" s="11"/>
      <c r="N456" s="11"/>
      <c r="O456" s="11"/>
      <c r="P456" s="11"/>
      <c r="Q456" s="11"/>
      <c r="R456" s="11"/>
      <c r="S456" s="11"/>
      <c r="T456" s="11"/>
      <c r="U456" s="11"/>
    </row>
    <row r="457" spans="1:21" ht="12.75" hidden="1" customHeight="1" x14ac:dyDescent="0.15">
      <c r="A457" s="11"/>
      <c r="B457" s="11"/>
      <c r="C457" s="11"/>
      <c r="D457" s="11"/>
      <c r="E457" s="11"/>
      <c r="F457" s="11"/>
      <c r="G457" s="11"/>
      <c r="H457" s="11"/>
      <c r="I457" s="11"/>
      <c r="J457" s="11"/>
      <c r="K457" s="11"/>
      <c r="L457" s="11"/>
      <c r="M457" s="11"/>
      <c r="N457" s="11"/>
      <c r="O457" s="11"/>
      <c r="P457" s="11"/>
      <c r="Q457" s="11"/>
      <c r="R457" s="11"/>
      <c r="S457" s="11"/>
      <c r="T457" s="11"/>
      <c r="U457" s="11"/>
    </row>
    <row r="458" spans="1:21" ht="12.75" hidden="1" customHeight="1" x14ac:dyDescent="0.15">
      <c r="A458" s="11"/>
      <c r="B458" s="11"/>
      <c r="C458" s="11"/>
      <c r="D458" s="11"/>
      <c r="E458" s="11"/>
      <c r="F458" s="11"/>
      <c r="G458" s="11"/>
      <c r="H458" s="11"/>
      <c r="I458" s="11"/>
      <c r="J458" s="11"/>
      <c r="K458" s="11"/>
      <c r="L458" s="11"/>
      <c r="M458" s="11"/>
      <c r="N458" s="11"/>
      <c r="O458" s="11"/>
      <c r="P458" s="11"/>
      <c r="Q458" s="11"/>
      <c r="R458" s="11"/>
      <c r="S458" s="11"/>
      <c r="T458" s="11"/>
      <c r="U458" s="11"/>
    </row>
    <row r="459" spans="1:21" ht="12.75" hidden="1" customHeight="1" x14ac:dyDescent="0.15">
      <c r="A459" s="11"/>
      <c r="B459" s="11"/>
      <c r="C459" s="11"/>
      <c r="D459" s="11"/>
      <c r="E459" s="11"/>
      <c r="F459" s="11"/>
      <c r="G459" s="11"/>
      <c r="H459" s="11"/>
      <c r="I459" s="11"/>
      <c r="J459" s="11"/>
      <c r="K459" s="11"/>
      <c r="L459" s="11"/>
      <c r="M459" s="11"/>
      <c r="N459" s="11"/>
      <c r="O459" s="11"/>
      <c r="P459" s="11"/>
      <c r="Q459" s="11"/>
      <c r="R459" s="11"/>
      <c r="S459" s="11"/>
      <c r="T459" s="11"/>
      <c r="U459" s="11"/>
    </row>
    <row r="460" spans="1:21" ht="12.75" hidden="1" customHeight="1" x14ac:dyDescent="0.15">
      <c r="A460" s="11"/>
      <c r="B460" s="11"/>
      <c r="C460" s="11"/>
      <c r="D460" s="11"/>
      <c r="E460" s="11"/>
      <c r="F460" s="11"/>
      <c r="G460" s="11"/>
      <c r="H460" s="11"/>
      <c r="I460" s="11"/>
      <c r="J460" s="11"/>
      <c r="K460" s="11"/>
      <c r="L460" s="11"/>
      <c r="M460" s="11"/>
      <c r="N460" s="11"/>
      <c r="O460" s="11"/>
      <c r="P460" s="11"/>
      <c r="Q460" s="11"/>
      <c r="R460" s="11"/>
      <c r="S460" s="11"/>
      <c r="T460" s="11"/>
      <c r="U460" s="11"/>
    </row>
    <row r="461" spans="1:21" ht="12.75" hidden="1" customHeight="1" x14ac:dyDescent="0.15">
      <c r="A461" s="11"/>
      <c r="B461" s="11"/>
      <c r="C461" s="11"/>
      <c r="D461" s="11"/>
      <c r="E461" s="11"/>
      <c r="F461" s="11"/>
      <c r="G461" s="11"/>
      <c r="H461" s="11"/>
      <c r="I461" s="11"/>
      <c r="J461" s="11"/>
      <c r="K461" s="11"/>
      <c r="L461" s="11"/>
      <c r="M461" s="11"/>
      <c r="N461" s="11"/>
      <c r="O461" s="11"/>
      <c r="P461" s="11"/>
      <c r="Q461" s="11"/>
      <c r="R461" s="11"/>
      <c r="S461" s="11"/>
      <c r="T461" s="11"/>
      <c r="U461" s="11"/>
    </row>
    <row r="462" spans="1:21" ht="12.75" hidden="1" customHeight="1" x14ac:dyDescent="0.15">
      <c r="A462" s="11"/>
      <c r="B462" s="11"/>
      <c r="C462" s="11"/>
      <c r="D462" s="11"/>
      <c r="E462" s="11"/>
      <c r="F462" s="11"/>
      <c r="G462" s="11"/>
      <c r="H462" s="11"/>
      <c r="I462" s="11"/>
      <c r="J462" s="11"/>
      <c r="K462" s="11"/>
      <c r="L462" s="11"/>
      <c r="M462" s="11"/>
      <c r="N462" s="11"/>
      <c r="O462" s="11"/>
      <c r="P462" s="11"/>
      <c r="Q462" s="11"/>
      <c r="R462" s="11"/>
      <c r="S462" s="11"/>
      <c r="T462" s="11"/>
      <c r="U462" s="11"/>
    </row>
    <row r="463" spans="1:21" ht="12.75" hidden="1" customHeight="1" x14ac:dyDescent="0.15">
      <c r="A463" s="11"/>
      <c r="B463" s="11"/>
      <c r="C463" s="11"/>
      <c r="D463" s="11"/>
      <c r="E463" s="11"/>
      <c r="F463" s="11"/>
      <c r="G463" s="11"/>
      <c r="H463" s="11"/>
      <c r="I463" s="11"/>
      <c r="J463" s="11"/>
      <c r="K463" s="11"/>
      <c r="L463" s="11"/>
      <c r="M463" s="11"/>
      <c r="N463" s="11"/>
      <c r="O463" s="11"/>
      <c r="P463" s="11"/>
      <c r="Q463" s="11"/>
      <c r="R463" s="11"/>
      <c r="S463" s="11"/>
      <c r="T463" s="11"/>
      <c r="U463" s="11"/>
    </row>
    <row r="464" spans="1:21" ht="12.75" hidden="1" customHeight="1" x14ac:dyDescent="0.15">
      <c r="A464" s="11"/>
      <c r="B464" s="11"/>
      <c r="C464" s="11"/>
      <c r="D464" s="11"/>
      <c r="E464" s="11"/>
      <c r="F464" s="11"/>
      <c r="G464" s="11"/>
      <c r="H464" s="11"/>
      <c r="I464" s="11"/>
      <c r="J464" s="11"/>
      <c r="K464" s="11"/>
      <c r="L464" s="11"/>
      <c r="M464" s="11"/>
      <c r="N464" s="11"/>
      <c r="O464" s="11"/>
      <c r="P464" s="11"/>
      <c r="Q464" s="11"/>
      <c r="R464" s="11"/>
      <c r="S464" s="11"/>
      <c r="T464" s="11"/>
      <c r="U464" s="11"/>
    </row>
    <row r="465" spans="1:21" ht="12.75" hidden="1" customHeight="1" x14ac:dyDescent="0.15">
      <c r="A465" s="11"/>
      <c r="B465" s="11"/>
      <c r="C465" s="11"/>
      <c r="D465" s="11"/>
      <c r="E465" s="11"/>
      <c r="F465" s="11"/>
      <c r="G465" s="11"/>
      <c r="H465" s="11"/>
      <c r="I465" s="11"/>
      <c r="J465" s="11"/>
      <c r="K465" s="11"/>
      <c r="L465" s="11"/>
      <c r="M465" s="11"/>
      <c r="N465" s="11"/>
      <c r="O465" s="11"/>
      <c r="P465" s="11"/>
      <c r="Q465" s="11"/>
      <c r="R465" s="11"/>
      <c r="S465" s="11"/>
      <c r="T465" s="11"/>
      <c r="U465" s="11"/>
    </row>
    <row r="466" spans="1:21" ht="12.75" hidden="1" customHeight="1" x14ac:dyDescent="0.15">
      <c r="A466" s="11"/>
      <c r="B466" s="11"/>
      <c r="C466" s="11"/>
      <c r="D466" s="11"/>
      <c r="E466" s="11"/>
      <c r="F466" s="11"/>
      <c r="G466" s="11"/>
      <c r="H466" s="11"/>
      <c r="I466" s="11"/>
      <c r="J466" s="11"/>
      <c r="K466" s="11"/>
      <c r="L466" s="11"/>
      <c r="M466" s="11"/>
      <c r="N466" s="11"/>
      <c r="O466" s="11"/>
      <c r="P466" s="11"/>
      <c r="Q466" s="11"/>
      <c r="R466" s="11"/>
      <c r="S466" s="11"/>
      <c r="T466" s="11"/>
      <c r="U466" s="11"/>
    </row>
    <row r="467" spans="1:21" ht="12.75" hidden="1" customHeight="1" x14ac:dyDescent="0.15">
      <c r="A467" s="11"/>
      <c r="B467" s="11"/>
      <c r="C467" s="11"/>
      <c r="D467" s="11"/>
      <c r="E467" s="11"/>
      <c r="F467" s="11"/>
      <c r="G467" s="11"/>
      <c r="H467" s="11"/>
      <c r="I467" s="11"/>
      <c r="J467" s="11"/>
      <c r="K467" s="11"/>
      <c r="L467" s="11"/>
      <c r="M467" s="11"/>
      <c r="N467" s="11"/>
      <c r="O467" s="11"/>
      <c r="P467" s="11"/>
      <c r="Q467" s="11"/>
      <c r="R467" s="11"/>
      <c r="S467" s="11"/>
      <c r="T467" s="11"/>
      <c r="U467" s="11"/>
    </row>
    <row r="468" spans="1:21" ht="12.75" hidden="1" customHeight="1" x14ac:dyDescent="0.15">
      <c r="A468" s="11"/>
      <c r="B468" s="11"/>
      <c r="C468" s="11"/>
      <c r="D468" s="11"/>
      <c r="E468" s="11"/>
      <c r="F468" s="11"/>
      <c r="G468" s="11"/>
      <c r="H468" s="11"/>
      <c r="I468" s="11"/>
      <c r="J468" s="11"/>
      <c r="K468" s="11"/>
      <c r="L468" s="11"/>
      <c r="M468" s="11"/>
      <c r="N468" s="11"/>
      <c r="O468" s="11"/>
      <c r="P468" s="11"/>
      <c r="Q468" s="11"/>
      <c r="R468" s="11"/>
      <c r="S468" s="11"/>
      <c r="T468" s="11"/>
      <c r="U468" s="11"/>
    </row>
    <row r="469" spans="1:21" ht="12.75" hidden="1" customHeight="1" x14ac:dyDescent="0.15">
      <c r="A469" s="11"/>
      <c r="B469" s="11"/>
      <c r="C469" s="11"/>
      <c r="D469" s="11"/>
      <c r="E469" s="11"/>
      <c r="F469" s="11"/>
      <c r="G469" s="11"/>
      <c r="H469" s="11"/>
      <c r="I469" s="11"/>
      <c r="J469" s="11"/>
      <c r="K469" s="11"/>
      <c r="L469" s="11"/>
      <c r="M469" s="11"/>
      <c r="N469" s="11"/>
      <c r="O469" s="11"/>
      <c r="P469" s="11"/>
      <c r="Q469" s="11"/>
      <c r="R469" s="11"/>
      <c r="S469" s="11"/>
      <c r="T469" s="11"/>
      <c r="U469" s="11"/>
    </row>
    <row r="470" spans="1:21" ht="12.75" hidden="1" customHeight="1" x14ac:dyDescent="0.15">
      <c r="A470" s="11"/>
      <c r="B470" s="11"/>
      <c r="C470" s="11"/>
      <c r="D470" s="11"/>
      <c r="E470" s="11"/>
      <c r="F470" s="11"/>
      <c r="G470" s="11"/>
      <c r="H470" s="11"/>
      <c r="I470" s="11"/>
      <c r="J470" s="11"/>
      <c r="K470" s="11"/>
      <c r="L470" s="11"/>
      <c r="M470" s="11"/>
      <c r="N470" s="11"/>
      <c r="O470" s="11"/>
      <c r="P470" s="11"/>
      <c r="Q470" s="11"/>
      <c r="R470" s="11"/>
      <c r="S470" s="11"/>
      <c r="T470" s="11"/>
      <c r="U470" s="11"/>
    </row>
    <row r="471" spans="1:21" ht="12.75" hidden="1" customHeight="1" x14ac:dyDescent="0.15">
      <c r="A471" s="11"/>
      <c r="B471" s="11"/>
      <c r="C471" s="11"/>
      <c r="D471" s="11"/>
      <c r="E471" s="11"/>
      <c r="F471" s="11"/>
      <c r="G471" s="11"/>
      <c r="H471" s="11"/>
      <c r="I471" s="11"/>
      <c r="J471" s="11"/>
      <c r="K471" s="11"/>
      <c r="L471" s="11"/>
      <c r="M471" s="11"/>
      <c r="N471" s="11"/>
      <c r="O471" s="11"/>
      <c r="P471" s="11"/>
      <c r="Q471" s="11"/>
      <c r="R471" s="11"/>
      <c r="S471" s="11"/>
      <c r="T471" s="11"/>
      <c r="U471" s="11"/>
    </row>
    <row r="472" spans="1:21" ht="12.75" hidden="1" customHeight="1" x14ac:dyDescent="0.15">
      <c r="A472" s="11"/>
      <c r="B472" s="11"/>
      <c r="C472" s="11"/>
      <c r="D472" s="11"/>
      <c r="E472" s="11"/>
      <c r="F472" s="11"/>
      <c r="G472" s="11"/>
      <c r="H472" s="11"/>
      <c r="I472" s="11"/>
      <c r="J472" s="11"/>
      <c r="K472" s="11"/>
      <c r="L472" s="11"/>
      <c r="M472" s="11"/>
      <c r="N472" s="11"/>
      <c r="O472" s="11"/>
      <c r="P472" s="11"/>
      <c r="Q472" s="11"/>
      <c r="R472" s="11"/>
      <c r="S472" s="11"/>
      <c r="T472" s="11"/>
      <c r="U472" s="11"/>
    </row>
    <row r="473" spans="1:21" ht="12.75" hidden="1" customHeight="1" x14ac:dyDescent="0.15">
      <c r="A473" s="11"/>
      <c r="B473" s="11"/>
      <c r="C473" s="11"/>
      <c r="D473" s="11"/>
      <c r="E473" s="11"/>
      <c r="F473" s="11"/>
      <c r="G473" s="11"/>
      <c r="H473" s="11"/>
      <c r="I473" s="11"/>
      <c r="J473" s="11"/>
      <c r="K473" s="11"/>
      <c r="L473" s="11"/>
      <c r="M473" s="11"/>
      <c r="N473" s="11"/>
      <c r="O473" s="11"/>
      <c r="P473" s="11"/>
      <c r="Q473" s="11"/>
      <c r="R473" s="11"/>
      <c r="S473" s="11"/>
      <c r="T473" s="11"/>
      <c r="U473" s="11"/>
    </row>
    <row r="474" spans="1:21" ht="12.75" hidden="1" customHeight="1" x14ac:dyDescent="0.15">
      <c r="A474" s="11"/>
      <c r="B474" s="11"/>
      <c r="C474" s="11"/>
      <c r="D474" s="11"/>
      <c r="E474" s="11"/>
      <c r="F474" s="11"/>
      <c r="G474" s="11"/>
      <c r="H474" s="11"/>
      <c r="I474" s="11"/>
      <c r="J474" s="11"/>
      <c r="K474" s="11"/>
      <c r="L474" s="11"/>
      <c r="M474" s="11"/>
      <c r="N474" s="11"/>
      <c r="O474" s="11"/>
      <c r="P474" s="11"/>
      <c r="Q474" s="11"/>
      <c r="R474" s="11"/>
      <c r="S474" s="11"/>
      <c r="T474" s="11"/>
      <c r="U474" s="11"/>
    </row>
    <row r="475" spans="1:21" ht="12.75" hidden="1" customHeight="1" x14ac:dyDescent="0.15">
      <c r="A475" s="11"/>
      <c r="B475" s="11"/>
      <c r="C475" s="11"/>
      <c r="D475" s="11"/>
      <c r="E475" s="11"/>
      <c r="F475" s="11"/>
      <c r="G475" s="11"/>
      <c r="H475" s="11"/>
      <c r="I475" s="11"/>
      <c r="J475" s="11"/>
      <c r="K475" s="11"/>
      <c r="L475" s="11"/>
      <c r="M475" s="11"/>
      <c r="N475" s="11"/>
      <c r="O475" s="11"/>
      <c r="P475" s="11"/>
      <c r="Q475" s="11"/>
      <c r="R475" s="11"/>
      <c r="S475" s="11"/>
      <c r="T475" s="11"/>
      <c r="U475" s="11"/>
    </row>
    <row r="476" spans="1:21" ht="12.75" hidden="1" customHeight="1" x14ac:dyDescent="0.15">
      <c r="A476" s="11"/>
      <c r="B476" s="11"/>
      <c r="C476" s="11"/>
      <c r="D476" s="11"/>
      <c r="E476" s="11"/>
      <c r="F476" s="11"/>
      <c r="G476" s="11"/>
      <c r="H476" s="11"/>
      <c r="I476" s="11"/>
      <c r="J476" s="11"/>
      <c r="K476" s="11"/>
      <c r="L476" s="11"/>
      <c r="M476" s="11"/>
      <c r="N476" s="11"/>
      <c r="O476" s="11"/>
      <c r="P476" s="11"/>
      <c r="Q476" s="11"/>
      <c r="R476" s="11"/>
      <c r="S476" s="11"/>
      <c r="T476" s="11"/>
      <c r="U476" s="11"/>
    </row>
    <row r="477" spans="1:21" ht="12.75" hidden="1" customHeight="1" x14ac:dyDescent="0.15">
      <c r="A477" s="11"/>
      <c r="B477" s="11"/>
      <c r="C477" s="11"/>
      <c r="D477" s="11"/>
      <c r="E477" s="11"/>
      <c r="F477" s="11"/>
      <c r="G477" s="11"/>
      <c r="H477" s="11"/>
      <c r="I477" s="11"/>
      <c r="J477" s="11"/>
      <c r="K477" s="11"/>
      <c r="L477" s="11"/>
      <c r="M477" s="11"/>
      <c r="N477" s="11"/>
      <c r="O477" s="11"/>
      <c r="P477" s="11"/>
      <c r="Q477" s="11"/>
      <c r="R477" s="11"/>
      <c r="S477" s="11"/>
      <c r="T477" s="11"/>
      <c r="U477" s="11"/>
    </row>
    <row r="478" spans="1:21" ht="12.75" hidden="1" customHeight="1" x14ac:dyDescent="0.15">
      <c r="A478" s="11"/>
      <c r="B478" s="11"/>
      <c r="C478" s="11"/>
      <c r="D478" s="11"/>
      <c r="E478" s="11"/>
      <c r="F478" s="11"/>
      <c r="G478" s="11"/>
      <c r="H478" s="11"/>
      <c r="I478" s="11"/>
      <c r="J478" s="11"/>
      <c r="K478" s="11"/>
      <c r="L478" s="11"/>
      <c r="M478" s="11"/>
      <c r="N478" s="11"/>
      <c r="O478" s="11"/>
      <c r="P478" s="11"/>
      <c r="Q478" s="11"/>
      <c r="R478" s="11"/>
      <c r="S478" s="11"/>
      <c r="T478" s="11"/>
      <c r="U478" s="11"/>
    </row>
    <row r="479" spans="1:21" ht="12.75" hidden="1" customHeight="1" x14ac:dyDescent="0.15">
      <c r="A479" s="11"/>
      <c r="B479" s="11"/>
      <c r="C479" s="11"/>
      <c r="D479" s="11"/>
      <c r="E479" s="11"/>
      <c r="F479" s="11"/>
      <c r="G479" s="11"/>
      <c r="H479" s="11"/>
      <c r="I479" s="11"/>
      <c r="J479" s="11"/>
      <c r="K479" s="11"/>
      <c r="L479" s="11"/>
      <c r="M479" s="11"/>
      <c r="N479" s="11"/>
      <c r="O479" s="11"/>
      <c r="P479" s="11"/>
      <c r="Q479" s="11"/>
      <c r="R479" s="11"/>
      <c r="S479" s="11"/>
      <c r="T479" s="11"/>
      <c r="U479" s="11"/>
    </row>
    <row r="480" spans="1:21" ht="12.75" hidden="1" customHeight="1" x14ac:dyDescent="0.15">
      <c r="A480" s="11"/>
      <c r="B480" s="11"/>
      <c r="C480" s="11"/>
      <c r="D480" s="11"/>
      <c r="E480" s="11"/>
      <c r="F480" s="11"/>
      <c r="G480" s="11"/>
      <c r="H480" s="11"/>
      <c r="I480" s="11"/>
      <c r="J480" s="11"/>
      <c r="K480" s="11"/>
      <c r="L480" s="11"/>
      <c r="M480" s="11"/>
      <c r="N480" s="11"/>
      <c r="O480" s="11"/>
      <c r="P480" s="11"/>
      <c r="Q480" s="11"/>
      <c r="R480" s="11"/>
      <c r="S480" s="11"/>
      <c r="T480" s="11"/>
      <c r="U480" s="11"/>
    </row>
    <row r="481" spans="1:21" ht="12.75" hidden="1" customHeight="1" x14ac:dyDescent="0.15">
      <c r="A481" s="11"/>
      <c r="B481" s="11"/>
      <c r="C481" s="11"/>
      <c r="D481" s="11"/>
      <c r="E481" s="11"/>
      <c r="F481" s="11"/>
      <c r="G481" s="11"/>
      <c r="H481" s="11"/>
      <c r="I481" s="11"/>
      <c r="J481" s="11"/>
      <c r="K481" s="11"/>
      <c r="L481" s="11"/>
      <c r="M481" s="11"/>
      <c r="N481" s="11"/>
      <c r="O481" s="11"/>
      <c r="P481" s="11"/>
      <c r="Q481" s="11"/>
      <c r="R481" s="11"/>
      <c r="S481" s="11"/>
      <c r="T481" s="11"/>
      <c r="U481" s="11"/>
    </row>
    <row r="482" spans="1:21" ht="12.75" hidden="1" customHeight="1" x14ac:dyDescent="0.15">
      <c r="A482" s="11"/>
      <c r="B482" s="11"/>
      <c r="C482" s="11"/>
      <c r="D482" s="11"/>
      <c r="E482" s="11"/>
      <c r="F482" s="11"/>
      <c r="G482" s="11"/>
      <c r="H482" s="11"/>
      <c r="I482" s="11"/>
      <c r="J482" s="11"/>
      <c r="K482" s="11"/>
      <c r="L482" s="11"/>
      <c r="M482" s="11"/>
      <c r="N482" s="11"/>
      <c r="O482" s="11"/>
      <c r="P482" s="11"/>
      <c r="Q482" s="11"/>
      <c r="R482" s="11"/>
      <c r="S482" s="11"/>
      <c r="T482" s="11"/>
      <c r="U482" s="11"/>
    </row>
    <row r="483" spans="1:21" ht="12.75" hidden="1" customHeight="1" x14ac:dyDescent="0.15">
      <c r="A483" s="11"/>
      <c r="B483" s="11"/>
      <c r="C483" s="11"/>
      <c r="D483" s="11"/>
      <c r="E483" s="11"/>
      <c r="F483" s="11"/>
      <c r="G483" s="11"/>
      <c r="H483" s="11"/>
      <c r="I483" s="11"/>
      <c r="J483" s="11"/>
      <c r="K483" s="11"/>
      <c r="L483" s="11"/>
      <c r="M483" s="11"/>
      <c r="N483" s="11"/>
      <c r="O483" s="11"/>
      <c r="P483" s="11"/>
      <c r="Q483" s="11"/>
      <c r="R483" s="11"/>
      <c r="S483" s="11"/>
      <c r="T483" s="11"/>
      <c r="U483" s="11"/>
    </row>
    <row r="484" spans="1:21" ht="12.75" hidden="1" customHeight="1" x14ac:dyDescent="0.15">
      <c r="A484" s="11"/>
      <c r="B484" s="11"/>
      <c r="C484" s="11"/>
      <c r="D484" s="11"/>
      <c r="E484" s="11"/>
      <c r="F484" s="11"/>
      <c r="G484" s="11"/>
      <c r="H484" s="11"/>
      <c r="I484" s="11"/>
      <c r="J484" s="11"/>
      <c r="K484" s="11"/>
      <c r="L484" s="11"/>
      <c r="M484" s="11"/>
      <c r="N484" s="11"/>
      <c r="O484" s="11"/>
      <c r="P484" s="11"/>
      <c r="Q484" s="11"/>
      <c r="R484" s="11"/>
      <c r="S484" s="11"/>
      <c r="T484" s="11"/>
      <c r="U484" s="11"/>
    </row>
    <row r="485" spans="1:21" ht="12.75" hidden="1" customHeight="1" x14ac:dyDescent="0.15">
      <c r="A485" s="11"/>
      <c r="B485" s="11"/>
      <c r="C485" s="11"/>
      <c r="D485" s="11"/>
      <c r="E485" s="11"/>
      <c r="F485" s="11"/>
      <c r="G485" s="11"/>
      <c r="H485" s="11"/>
      <c r="I485" s="11"/>
      <c r="J485" s="11"/>
      <c r="K485" s="11"/>
      <c r="L485" s="11"/>
      <c r="M485" s="11"/>
      <c r="N485" s="11"/>
      <c r="O485" s="11"/>
      <c r="P485" s="11"/>
      <c r="Q485" s="11"/>
      <c r="R485" s="11"/>
      <c r="S485" s="11"/>
      <c r="T485" s="11"/>
      <c r="U485" s="11"/>
    </row>
    <row r="486" spans="1:21" ht="12.75" hidden="1" customHeight="1" x14ac:dyDescent="0.15">
      <c r="A486" s="11"/>
      <c r="B486" s="11"/>
      <c r="C486" s="11"/>
      <c r="D486" s="11"/>
      <c r="E486" s="11"/>
      <c r="F486" s="11"/>
      <c r="G486" s="11"/>
      <c r="H486" s="11"/>
      <c r="I486" s="11"/>
      <c r="J486" s="11"/>
      <c r="K486" s="11"/>
      <c r="L486" s="11"/>
      <c r="M486" s="11"/>
      <c r="N486" s="11"/>
      <c r="O486" s="11"/>
      <c r="P486" s="11"/>
      <c r="Q486" s="11"/>
      <c r="R486" s="11"/>
      <c r="S486" s="11"/>
      <c r="T486" s="11"/>
      <c r="U486" s="11"/>
    </row>
    <row r="487" spans="1:21" ht="12.75" hidden="1" customHeight="1" x14ac:dyDescent="0.15">
      <c r="A487" s="11"/>
      <c r="B487" s="11"/>
      <c r="C487" s="11"/>
      <c r="D487" s="11"/>
      <c r="E487" s="11"/>
      <c r="F487" s="11"/>
      <c r="G487" s="11"/>
      <c r="H487" s="11"/>
      <c r="I487" s="11"/>
      <c r="J487" s="11"/>
      <c r="K487" s="11"/>
      <c r="L487" s="11"/>
      <c r="M487" s="11"/>
      <c r="N487" s="11"/>
      <c r="O487" s="11"/>
      <c r="P487" s="11"/>
      <c r="Q487" s="11"/>
      <c r="R487" s="11"/>
      <c r="S487" s="11"/>
      <c r="T487" s="11"/>
      <c r="U487" s="11"/>
    </row>
    <row r="488" spans="1:21" ht="12.75" hidden="1" customHeight="1" x14ac:dyDescent="0.15">
      <c r="A488" s="11"/>
      <c r="B488" s="11"/>
      <c r="C488" s="11"/>
      <c r="D488" s="11"/>
      <c r="E488" s="11"/>
      <c r="F488" s="11"/>
      <c r="G488" s="11"/>
      <c r="H488" s="11"/>
      <c r="I488" s="11"/>
      <c r="J488" s="11"/>
      <c r="K488" s="11"/>
      <c r="L488" s="11"/>
      <c r="M488" s="11"/>
      <c r="N488" s="11"/>
      <c r="O488" s="11"/>
      <c r="P488" s="11"/>
      <c r="Q488" s="11"/>
      <c r="R488" s="11"/>
      <c r="S488" s="11"/>
      <c r="T488" s="11"/>
      <c r="U488" s="11"/>
    </row>
    <row r="489" spans="1:21" ht="12.75" hidden="1" customHeight="1" x14ac:dyDescent="0.15">
      <c r="A489" s="11"/>
      <c r="B489" s="11"/>
      <c r="C489" s="11"/>
      <c r="D489" s="11"/>
      <c r="E489" s="11"/>
      <c r="F489" s="11"/>
      <c r="G489" s="11"/>
      <c r="H489" s="11"/>
      <c r="I489" s="11"/>
      <c r="J489" s="11"/>
      <c r="K489" s="11"/>
      <c r="L489" s="11"/>
      <c r="M489" s="11"/>
      <c r="N489" s="11"/>
      <c r="O489" s="11"/>
      <c r="P489" s="11"/>
      <c r="Q489" s="11"/>
      <c r="R489" s="11"/>
      <c r="S489" s="11"/>
      <c r="T489" s="11"/>
      <c r="U489" s="11"/>
    </row>
    <row r="490" spans="1:21" ht="12.75" hidden="1" customHeight="1" x14ac:dyDescent="0.15">
      <c r="A490" s="11"/>
      <c r="B490" s="11"/>
      <c r="C490" s="11"/>
      <c r="D490" s="11"/>
      <c r="E490" s="11"/>
      <c r="F490" s="11"/>
      <c r="G490" s="11"/>
      <c r="H490" s="11"/>
      <c r="I490" s="11"/>
      <c r="J490" s="11"/>
      <c r="K490" s="11"/>
      <c r="L490" s="11"/>
      <c r="M490" s="11"/>
      <c r="N490" s="11"/>
      <c r="O490" s="11"/>
      <c r="P490" s="11"/>
      <c r="Q490" s="11"/>
      <c r="R490" s="11"/>
      <c r="S490" s="11"/>
      <c r="T490" s="11"/>
      <c r="U490" s="11"/>
    </row>
    <row r="491" spans="1:21" ht="12.75" hidden="1" customHeight="1" x14ac:dyDescent="0.15">
      <c r="A491" s="11"/>
      <c r="B491" s="11"/>
      <c r="C491" s="11"/>
      <c r="D491" s="11"/>
      <c r="E491" s="11"/>
      <c r="F491" s="11"/>
      <c r="G491" s="11"/>
      <c r="H491" s="11"/>
      <c r="I491" s="11"/>
      <c r="J491" s="11"/>
      <c r="K491" s="11"/>
      <c r="L491" s="11"/>
      <c r="M491" s="11"/>
      <c r="N491" s="11"/>
      <c r="O491" s="11"/>
      <c r="P491" s="11"/>
      <c r="Q491" s="11"/>
      <c r="R491" s="11"/>
      <c r="S491" s="11"/>
      <c r="T491" s="11"/>
      <c r="U491" s="11"/>
    </row>
    <row r="492" spans="1:21" ht="12.75" hidden="1" customHeight="1" x14ac:dyDescent="0.15">
      <c r="A492" s="11"/>
      <c r="B492" s="11"/>
      <c r="C492" s="11"/>
      <c r="D492" s="11"/>
      <c r="E492" s="11"/>
      <c r="F492" s="11"/>
      <c r="G492" s="11"/>
      <c r="H492" s="11"/>
      <c r="I492" s="11"/>
      <c r="J492" s="11"/>
      <c r="K492" s="11"/>
      <c r="L492" s="11"/>
      <c r="M492" s="11"/>
      <c r="N492" s="11"/>
      <c r="O492" s="11"/>
      <c r="P492" s="11"/>
      <c r="Q492" s="11"/>
      <c r="R492" s="11"/>
      <c r="S492" s="11"/>
      <c r="T492" s="11"/>
      <c r="U492" s="11"/>
    </row>
    <row r="493" spans="1:21" ht="12.75" hidden="1" customHeight="1" x14ac:dyDescent="0.15">
      <c r="A493" s="11"/>
      <c r="B493" s="11"/>
      <c r="C493" s="11"/>
      <c r="D493" s="11"/>
      <c r="E493" s="11"/>
      <c r="F493" s="11"/>
      <c r="G493" s="11"/>
      <c r="H493" s="11"/>
      <c r="I493" s="11"/>
      <c r="J493" s="11"/>
      <c r="K493" s="11"/>
      <c r="L493" s="11"/>
      <c r="M493" s="11"/>
      <c r="N493" s="11"/>
      <c r="O493" s="11"/>
      <c r="P493" s="11"/>
      <c r="Q493" s="11"/>
      <c r="R493" s="11"/>
      <c r="S493" s="11"/>
      <c r="T493" s="11"/>
      <c r="U493" s="11"/>
    </row>
    <row r="494" spans="1:21" ht="12.75" hidden="1" customHeight="1" x14ac:dyDescent="0.15">
      <c r="A494" s="11"/>
      <c r="B494" s="11"/>
      <c r="C494" s="11"/>
      <c r="D494" s="11"/>
      <c r="E494" s="11"/>
      <c r="F494" s="11"/>
      <c r="G494" s="11"/>
      <c r="H494" s="11"/>
      <c r="I494" s="11"/>
      <c r="J494" s="11"/>
      <c r="K494" s="11"/>
      <c r="L494" s="11"/>
      <c r="M494" s="11"/>
      <c r="N494" s="11"/>
      <c r="O494" s="11"/>
      <c r="P494" s="11"/>
      <c r="Q494" s="11"/>
      <c r="R494" s="11"/>
      <c r="S494" s="11"/>
      <c r="T494" s="11"/>
      <c r="U494" s="11"/>
    </row>
    <row r="495" spans="1:21" ht="12.75" hidden="1" customHeight="1" x14ac:dyDescent="0.15">
      <c r="A495" s="11"/>
      <c r="B495" s="11"/>
      <c r="C495" s="11"/>
      <c r="D495" s="11"/>
      <c r="E495" s="11"/>
      <c r="F495" s="11"/>
      <c r="G495" s="11"/>
      <c r="H495" s="11"/>
      <c r="I495" s="11"/>
      <c r="J495" s="11"/>
      <c r="K495" s="11"/>
      <c r="L495" s="11"/>
      <c r="M495" s="11"/>
      <c r="N495" s="11"/>
      <c r="O495" s="11"/>
      <c r="P495" s="11"/>
      <c r="Q495" s="11"/>
      <c r="R495" s="11"/>
      <c r="S495" s="11"/>
      <c r="T495" s="11"/>
      <c r="U495" s="11"/>
    </row>
    <row r="496" spans="1:21" ht="12.75" hidden="1" customHeight="1" x14ac:dyDescent="0.15">
      <c r="A496" s="11"/>
      <c r="B496" s="11"/>
      <c r="C496" s="11"/>
      <c r="D496" s="11"/>
      <c r="E496" s="11"/>
      <c r="F496" s="11"/>
      <c r="G496" s="11"/>
      <c r="H496" s="11"/>
      <c r="I496" s="11"/>
      <c r="J496" s="11"/>
      <c r="K496" s="11"/>
      <c r="L496" s="11"/>
      <c r="M496" s="11"/>
      <c r="N496" s="11"/>
      <c r="O496" s="11"/>
      <c r="P496" s="11"/>
      <c r="Q496" s="11"/>
      <c r="R496" s="11"/>
      <c r="S496" s="11"/>
      <c r="T496" s="11"/>
      <c r="U496" s="11"/>
    </row>
    <row r="497" spans="1:21" ht="12.75" hidden="1" customHeight="1" x14ac:dyDescent="0.15">
      <c r="A497" s="11"/>
      <c r="B497" s="11"/>
      <c r="C497" s="11"/>
      <c r="D497" s="11"/>
      <c r="E497" s="11"/>
      <c r="F497" s="11"/>
      <c r="G497" s="11"/>
      <c r="H497" s="11"/>
      <c r="I497" s="11"/>
      <c r="J497" s="11"/>
      <c r="K497" s="11"/>
      <c r="L497" s="11"/>
      <c r="M497" s="11"/>
      <c r="N497" s="11"/>
      <c r="O497" s="11"/>
      <c r="P497" s="11"/>
      <c r="Q497" s="11"/>
      <c r="R497" s="11"/>
      <c r="S497" s="11"/>
      <c r="T497" s="11"/>
      <c r="U497" s="11"/>
    </row>
    <row r="498" spans="1:21" ht="12.75" hidden="1" customHeight="1" x14ac:dyDescent="0.15">
      <c r="A498" s="11"/>
      <c r="B498" s="11"/>
      <c r="C498" s="11"/>
      <c r="D498" s="11"/>
      <c r="E498" s="11"/>
      <c r="F498" s="11"/>
      <c r="G498" s="11"/>
      <c r="H498" s="11"/>
      <c r="I498" s="11"/>
      <c r="J498" s="11"/>
      <c r="K498" s="11"/>
      <c r="L498" s="11"/>
      <c r="M498" s="11"/>
      <c r="N498" s="11"/>
      <c r="O498" s="11"/>
      <c r="P498" s="11"/>
      <c r="Q498" s="11"/>
      <c r="R498" s="11"/>
      <c r="S498" s="11"/>
      <c r="T498" s="11"/>
      <c r="U498" s="11"/>
    </row>
    <row r="499" spans="1:21" ht="12.75" hidden="1" customHeight="1" x14ac:dyDescent="0.15">
      <c r="A499" s="11"/>
      <c r="B499" s="11"/>
      <c r="C499" s="11"/>
      <c r="D499" s="11"/>
      <c r="E499" s="11"/>
      <c r="F499" s="11"/>
      <c r="G499" s="11"/>
      <c r="H499" s="11"/>
      <c r="I499" s="11"/>
      <c r="J499" s="11"/>
      <c r="K499" s="11"/>
      <c r="L499" s="11"/>
      <c r="M499" s="11"/>
      <c r="N499" s="11"/>
      <c r="O499" s="11"/>
      <c r="P499" s="11"/>
      <c r="Q499" s="11"/>
      <c r="R499" s="11"/>
      <c r="S499" s="11"/>
      <c r="T499" s="11"/>
      <c r="U499" s="11"/>
    </row>
    <row r="500" spans="1:21" ht="12.75" hidden="1" customHeight="1" x14ac:dyDescent="0.15">
      <c r="A500" s="11"/>
      <c r="B500" s="11"/>
      <c r="C500" s="11"/>
      <c r="D500" s="11"/>
      <c r="E500" s="11"/>
      <c r="F500" s="11"/>
      <c r="G500" s="11"/>
      <c r="H500" s="11"/>
      <c r="I500" s="11"/>
      <c r="J500" s="11"/>
      <c r="K500" s="11"/>
      <c r="L500" s="11"/>
      <c r="M500" s="11"/>
      <c r="N500" s="11"/>
      <c r="O500" s="11"/>
      <c r="P500" s="11"/>
      <c r="Q500" s="11"/>
      <c r="R500" s="11"/>
      <c r="S500" s="11"/>
      <c r="T500" s="11"/>
      <c r="U500" s="11"/>
    </row>
    <row r="501" spans="1:21" ht="12.75" hidden="1" customHeight="1" x14ac:dyDescent="0.15">
      <c r="A501" s="11"/>
      <c r="B501" s="11"/>
      <c r="C501" s="11"/>
      <c r="D501" s="11"/>
      <c r="E501" s="11"/>
      <c r="F501" s="11"/>
      <c r="G501" s="11"/>
      <c r="H501" s="11"/>
      <c r="I501" s="11"/>
      <c r="J501" s="11"/>
      <c r="K501" s="11"/>
      <c r="L501" s="11"/>
      <c r="M501" s="11"/>
      <c r="N501" s="11"/>
      <c r="O501" s="11"/>
      <c r="P501" s="11"/>
      <c r="Q501" s="11"/>
      <c r="R501" s="11"/>
      <c r="S501" s="11"/>
      <c r="T501" s="11"/>
      <c r="U501" s="11"/>
    </row>
    <row r="502" spans="1:21" ht="12.75" hidden="1" customHeight="1" x14ac:dyDescent="0.15">
      <c r="A502" s="11"/>
      <c r="B502" s="11"/>
      <c r="C502" s="11"/>
      <c r="D502" s="11"/>
      <c r="E502" s="11"/>
      <c r="F502" s="11"/>
      <c r="G502" s="11"/>
      <c r="H502" s="11"/>
      <c r="I502" s="11"/>
      <c r="J502" s="11"/>
      <c r="K502" s="11"/>
      <c r="L502" s="11"/>
      <c r="M502" s="11"/>
      <c r="N502" s="11"/>
      <c r="O502" s="11"/>
      <c r="P502" s="11"/>
      <c r="Q502" s="11"/>
      <c r="R502" s="11"/>
      <c r="S502" s="11"/>
      <c r="T502" s="11"/>
      <c r="U502" s="11"/>
    </row>
    <row r="503" spans="1:21" ht="12.75" hidden="1" customHeight="1" x14ac:dyDescent="0.15">
      <c r="A503" s="11"/>
      <c r="B503" s="11"/>
      <c r="C503" s="11"/>
      <c r="D503" s="11"/>
      <c r="E503" s="11"/>
      <c r="F503" s="11"/>
      <c r="G503" s="11"/>
      <c r="H503" s="11"/>
      <c r="I503" s="11"/>
      <c r="J503" s="11"/>
      <c r="K503" s="11"/>
      <c r="L503" s="11"/>
      <c r="M503" s="11"/>
      <c r="N503" s="11"/>
      <c r="O503" s="11"/>
      <c r="P503" s="11"/>
      <c r="Q503" s="11"/>
      <c r="R503" s="11"/>
      <c r="S503" s="11"/>
      <c r="T503" s="11"/>
      <c r="U503" s="11"/>
    </row>
    <row r="504" spans="1:21" ht="12.75" hidden="1" customHeight="1" x14ac:dyDescent="0.15">
      <c r="A504" s="11"/>
      <c r="B504" s="11"/>
      <c r="C504" s="11"/>
      <c r="D504" s="11"/>
      <c r="E504" s="11"/>
      <c r="F504" s="11"/>
      <c r="G504" s="11"/>
      <c r="H504" s="11"/>
      <c r="I504" s="11"/>
      <c r="J504" s="11"/>
      <c r="K504" s="11"/>
      <c r="L504" s="11"/>
      <c r="M504" s="11"/>
      <c r="N504" s="11"/>
      <c r="O504" s="11"/>
      <c r="P504" s="11"/>
      <c r="Q504" s="11"/>
      <c r="R504" s="11"/>
      <c r="S504" s="11"/>
      <c r="T504" s="11"/>
      <c r="U504" s="11"/>
    </row>
    <row r="505" spans="1:21" ht="12.75" hidden="1" customHeight="1" x14ac:dyDescent="0.15">
      <c r="A505" s="11"/>
      <c r="B505" s="11"/>
      <c r="C505" s="11"/>
      <c r="D505" s="11"/>
      <c r="E505" s="11"/>
      <c r="F505" s="11"/>
      <c r="G505" s="11"/>
      <c r="H505" s="11"/>
      <c r="I505" s="11"/>
      <c r="J505" s="11"/>
      <c r="K505" s="11"/>
      <c r="L505" s="11"/>
      <c r="M505" s="11"/>
      <c r="N505" s="11"/>
      <c r="O505" s="11"/>
      <c r="P505" s="11"/>
      <c r="Q505" s="11"/>
      <c r="R505" s="11"/>
      <c r="S505" s="11"/>
      <c r="T505" s="11"/>
      <c r="U505" s="11"/>
    </row>
    <row r="506" spans="1:21" ht="12.75" hidden="1" customHeight="1" x14ac:dyDescent="0.15">
      <c r="A506" s="11"/>
      <c r="B506" s="11"/>
      <c r="C506" s="11"/>
      <c r="D506" s="11"/>
      <c r="E506" s="11"/>
      <c r="F506" s="11"/>
      <c r="G506" s="11"/>
      <c r="H506" s="11"/>
      <c r="I506" s="11"/>
      <c r="J506" s="11"/>
      <c r="K506" s="11"/>
      <c r="L506" s="11"/>
      <c r="M506" s="11"/>
      <c r="N506" s="11"/>
      <c r="O506" s="11"/>
      <c r="P506" s="11"/>
      <c r="Q506" s="11"/>
      <c r="R506" s="11"/>
      <c r="S506" s="11"/>
      <c r="T506" s="11"/>
      <c r="U506" s="11"/>
    </row>
    <row r="507" spans="1:21" ht="12.75" hidden="1" customHeight="1" x14ac:dyDescent="0.15">
      <c r="A507" s="11"/>
      <c r="B507" s="11"/>
      <c r="C507" s="11"/>
      <c r="D507" s="11"/>
      <c r="E507" s="11"/>
      <c r="F507" s="11"/>
      <c r="G507" s="11"/>
      <c r="H507" s="11"/>
      <c r="I507" s="11"/>
      <c r="J507" s="11"/>
      <c r="K507" s="11"/>
      <c r="L507" s="11"/>
      <c r="M507" s="11"/>
      <c r="N507" s="11"/>
      <c r="O507" s="11"/>
      <c r="P507" s="11"/>
      <c r="Q507" s="11"/>
      <c r="R507" s="11"/>
      <c r="S507" s="11"/>
      <c r="T507" s="11"/>
      <c r="U507" s="11"/>
    </row>
    <row r="508" spans="1:21" ht="12.75" hidden="1" customHeight="1" x14ac:dyDescent="0.15">
      <c r="A508" s="11"/>
      <c r="B508" s="11"/>
      <c r="C508" s="11"/>
      <c r="D508" s="11"/>
      <c r="E508" s="11"/>
      <c r="F508" s="11"/>
      <c r="G508" s="11"/>
      <c r="H508" s="11"/>
      <c r="I508" s="11"/>
      <c r="J508" s="11"/>
      <c r="K508" s="11"/>
      <c r="L508" s="11"/>
      <c r="M508" s="11"/>
      <c r="N508" s="11"/>
      <c r="O508" s="11"/>
      <c r="P508" s="11"/>
      <c r="Q508" s="11"/>
      <c r="R508" s="11"/>
      <c r="S508" s="11"/>
      <c r="T508" s="11"/>
      <c r="U508" s="11"/>
    </row>
    <row r="509" spans="1:21" ht="12.75" hidden="1" customHeight="1" x14ac:dyDescent="0.15">
      <c r="A509" s="11"/>
      <c r="B509" s="11"/>
      <c r="C509" s="11"/>
      <c r="D509" s="11"/>
      <c r="E509" s="11"/>
      <c r="F509" s="11"/>
      <c r="G509" s="11"/>
      <c r="H509" s="11"/>
      <c r="I509" s="11"/>
      <c r="J509" s="11"/>
      <c r="K509" s="11"/>
      <c r="L509" s="11"/>
      <c r="M509" s="11"/>
      <c r="N509" s="11"/>
      <c r="O509" s="11"/>
      <c r="P509" s="11"/>
      <c r="Q509" s="11"/>
      <c r="R509" s="11"/>
      <c r="S509" s="11"/>
      <c r="T509" s="11"/>
      <c r="U509" s="11"/>
    </row>
    <row r="510" spans="1:21" ht="12.75" hidden="1" customHeight="1" x14ac:dyDescent="0.15">
      <c r="A510" s="11"/>
      <c r="B510" s="11"/>
      <c r="C510" s="11"/>
      <c r="D510" s="11"/>
      <c r="E510" s="11"/>
      <c r="F510" s="11"/>
      <c r="G510" s="11"/>
      <c r="H510" s="11"/>
      <c r="I510" s="11"/>
      <c r="J510" s="11"/>
      <c r="K510" s="11"/>
      <c r="L510" s="11"/>
      <c r="M510" s="11"/>
      <c r="N510" s="11"/>
      <c r="O510" s="11"/>
      <c r="P510" s="11"/>
      <c r="Q510" s="11"/>
      <c r="R510" s="11"/>
      <c r="S510" s="11"/>
      <c r="T510" s="11"/>
      <c r="U510" s="11"/>
    </row>
    <row r="511" spans="1:21" ht="12.75" hidden="1" customHeight="1" x14ac:dyDescent="0.15">
      <c r="A511" s="11"/>
      <c r="B511" s="11"/>
      <c r="C511" s="11"/>
      <c r="D511" s="11"/>
      <c r="E511" s="11"/>
      <c r="F511" s="11"/>
      <c r="G511" s="11"/>
      <c r="H511" s="11"/>
      <c r="I511" s="11"/>
      <c r="J511" s="11"/>
      <c r="K511" s="11"/>
      <c r="L511" s="11"/>
      <c r="M511" s="11"/>
      <c r="N511" s="11"/>
      <c r="O511" s="11"/>
      <c r="P511" s="11"/>
      <c r="Q511" s="11"/>
      <c r="R511" s="11"/>
      <c r="S511" s="11"/>
      <c r="T511" s="11"/>
      <c r="U511" s="11"/>
    </row>
    <row r="512" spans="1:21" ht="12.75" hidden="1" customHeight="1" x14ac:dyDescent="0.15">
      <c r="A512" s="11"/>
      <c r="B512" s="11"/>
      <c r="C512" s="11"/>
      <c r="D512" s="11"/>
      <c r="E512" s="11"/>
      <c r="F512" s="11"/>
      <c r="G512" s="11"/>
      <c r="H512" s="11"/>
      <c r="I512" s="11"/>
      <c r="J512" s="11"/>
      <c r="K512" s="11"/>
      <c r="L512" s="11"/>
      <c r="M512" s="11"/>
      <c r="N512" s="11"/>
      <c r="O512" s="11"/>
      <c r="P512" s="11"/>
      <c r="Q512" s="11"/>
      <c r="R512" s="11"/>
      <c r="S512" s="11"/>
      <c r="T512" s="11"/>
      <c r="U512" s="11"/>
    </row>
    <row r="513" spans="1:21" ht="12.75" hidden="1" customHeight="1" x14ac:dyDescent="0.15">
      <c r="A513" s="11"/>
      <c r="B513" s="11"/>
      <c r="C513" s="11"/>
      <c r="D513" s="11"/>
      <c r="E513" s="11"/>
      <c r="F513" s="11"/>
      <c r="G513" s="11"/>
      <c r="H513" s="11"/>
      <c r="I513" s="11"/>
      <c r="J513" s="11"/>
      <c r="K513" s="11"/>
      <c r="L513" s="11"/>
      <c r="M513" s="11"/>
      <c r="N513" s="11"/>
      <c r="O513" s="11"/>
      <c r="P513" s="11"/>
      <c r="Q513" s="11"/>
      <c r="R513" s="11"/>
      <c r="S513" s="11"/>
      <c r="T513" s="11"/>
      <c r="U513" s="11"/>
    </row>
    <row r="514" spans="1:21" ht="12.75" hidden="1" customHeight="1" x14ac:dyDescent="0.15">
      <c r="A514" s="11"/>
      <c r="B514" s="11"/>
      <c r="C514" s="11"/>
      <c r="D514" s="11"/>
      <c r="E514" s="11"/>
      <c r="F514" s="11"/>
      <c r="G514" s="11"/>
      <c r="H514" s="11"/>
      <c r="I514" s="11"/>
      <c r="J514" s="11"/>
      <c r="K514" s="11"/>
      <c r="L514" s="11"/>
      <c r="M514" s="11"/>
      <c r="N514" s="11"/>
      <c r="O514" s="11"/>
      <c r="P514" s="11"/>
      <c r="Q514" s="11"/>
      <c r="R514" s="11"/>
      <c r="S514" s="11"/>
      <c r="T514" s="11"/>
      <c r="U514" s="11"/>
    </row>
    <row r="515" spans="1:21" ht="12.75" hidden="1" customHeight="1" x14ac:dyDescent="0.15">
      <c r="A515" s="11"/>
      <c r="B515" s="11"/>
      <c r="C515" s="11"/>
      <c r="D515" s="11"/>
      <c r="E515" s="11"/>
      <c r="F515" s="11"/>
      <c r="G515" s="11"/>
      <c r="H515" s="11"/>
      <c r="I515" s="11"/>
      <c r="J515" s="11"/>
      <c r="K515" s="11"/>
      <c r="L515" s="11"/>
      <c r="M515" s="11"/>
      <c r="N515" s="11"/>
      <c r="O515" s="11"/>
      <c r="P515" s="11"/>
      <c r="Q515" s="11"/>
      <c r="R515" s="11"/>
      <c r="S515" s="11"/>
      <c r="T515" s="11"/>
      <c r="U515" s="11"/>
    </row>
    <row r="516" spans="1:21" ht="12.75" hidden="1" customHeight="1" x14ac:dyDescent="0.15">
      <c r="A516" s="11"/>
      <c r="B516" s="11"/>
      <c r="C516" s="11"/>
      <c r="D516" s="11"/>
      <c r="E516" s="11"/>
      <c r="F516" s="11"/>
      <c r="G516" s="11"/>
      <c r="H516" s="11"/>
      <c r="I516" s="11"/>
      <c r="J516" s="11"/>
      <c r="K516" s="11"/>
      <c r="L516" s="11"/>
      <c r="M516" s="11"/>
      <c r="N516" s="11"/>
      <c r="O516" s="11"/>
      <c r="P516" s="11"/>
      <c r="Q516" s="11"/>
      <c r="R516" s="11"/>
      <c r="S516" s="11"/>
      <c r="T516" s="11"/>
      <c r="U516" s="11"/>
    </row>
    <row r="517" spans="1:21" ht="12.75" hidden="1" customHeight="1" x14ac:dyDescent="0.15">
      <c r="A517" s="11"/>
      <c r="B517" s="11"/>
      <c r="C517" s="11"/>
      <c r="D517" s="11"/>
      <c r="E517" s="11"/>
      <c r="F517" s="11"/>
      <c r="G517" s="11"/>
      <c r="H517" s="11"/>
      <c r="I517" s="11"/>
      <c r="J517" s="11"/>
      <c r="K517" s="11"/>
      <c r="L517" s="11"/>
      <c r="M517" s="11"/>
      <c r="N517" s="11"/>
      <c r="O517" s="11"/>
      <c r="P517" s="11"/>
      <c r="Q517" s="11"/>
      <c r="R517" s="11"/>
      <c r="S517" s="11"/>
      <c r="T517" s="11"/>
      <c r="U517" s="11"/>
    </row>
    <row r="518" spans="1:21" ht="12.75" hidden="1" customHeight="1" x14ac:dyDescent="0.15">
      <c r="A518" s="11"/>
      <c r="B518" s="11"/>
      <c r="C518" s="11"/>
      <c r="D518" s="11"/>
      <c r="E518" s="11"/>
      <c r="F518" s="11"/>
      <c r="G518" s="11"/>
      <c r="H518" s="11"/>
      <c r="I518" s="11"/>
      <c r="J518" s="11"/>
      <c r="K518" s="11"/>
      <c r="L518" s="11"/>
      <c r="M518" s="11"/>
      <c r="N518" s="11"/>
      <c r="O518" s="11"/>
      <c r="P518" s="11"/>
      <c r="Q518" s="11"/>
      <c r="R518" s="11"/>
      <c r="S518" s="11"/>
      <c r="T518" s="11"/>
      <c r="U518" s="11"/>
    </row>
    <row r="519" spans="1:21" ht="12.75" hidden="1" customHeight="1" x14ac:dyDescent="0.15">
      <c r="A519" s="11"/>
      <c r="B519" s="11"/>
      <c r="C519" s="11"/>
      <c r="D519" s="11"/>
      <c r="E519" s="11"/>
      <c r="F519" s="11"/>
      <c r="G519" s="11"/>
      <c r="H519" s="11"/>
      <c r="I519" s="11"/>
      <c r="J519" s="11"/>
      <c r="K519" s="11"/>
      <c r="L519" s="11"/>
      <c r="M519" s="11"/>
      <c r="N519" s="11"/>
      <c r="O519" s="11"/>
      <c r="P519" s="11"/>
      <c r="Q519" s="11"/>
      <c r="R519" s="11"/>
      <c r="S519" s="11"/>
      <c r="T519" s="11"/>
      <c r="U519" s="11"/>
    </row>
    <row r="520" spans="1:21" ht="12.75" hidden="1" customHeight="1" x14ac:dyDescent="0.15">
      <c r="A520" s="11"/>
      <c r="B520" s="11"/>
      <c r="C520" s="11"/>
      <c r="D520" s="11"/>
      <c r="E520" s="11"/>
      <c r="F520" s="11"/>
      <c r="G520" s="11"/>
      <c r="H520" s="11"/>
      <c r="I520" s="11"/>
      <c r="J520" s="11"/>
      <c r="K520" s="11"/>
      <c r="L520" s="11"/>
      <c r="M520" s="11"/>
      <c r="N520" s="11"/>
      <c r="O520" s="11"/>
      <c r="P520" s="11"/>
      <c r="Q520" s="11"/>
      <c r="R520" s="11"/>
      <c r="S520" s="11"/>
      <c r="T520" s="11"/>
      <c r="U520" s="11"/>
    </row>
    <row r="521" spans="1:21" ht="12.75" hidden="1" customHeight="1" x14ac:dyDescent="0.15">
      <c r="A521" s="11"/>
      <c r="B521" s="11"/>
      <c r="C521" s="11"/>
      <c r="D521" s="11"/>
      <c r="E521" s="11"/>
      <c r="F521" s="11"/>
      <c r="G521" s="11"/>
      <c r="H521" s="11"/>
      <c r="I521" s="11"/>
      <c r="J521" s="11"/>
      <c r="K521" s="11"/>
      <c r="L521" s="11"/>
      <c r="M521" s="11"/>
      <c r="N521" s="11"/>
      <c r="O521" s="11"/>
      <c r="P521" s="11"/>
      <c r="Q521" s="11"/>
      <c r="R521" s="11"/>
      <c r="S521" s="11"/>
      <c r="T521" s="11"/>
      <c r="U521" s="11"/>
    </row>
    <row r="522" spans="1:21" ht="12.75" hidden="1" customHeight="1" x14ac:dyDescent="0.15">
      <c r="A522" s="11"/>
      <c r="B522" s="11"/>
      <c r="C522" s="11"/>
      <c r="D522" s="11"/>
      <c r="E522" s="11"/>
      <c r="F522" s="11"/>
      <c r="G522" s="11"/>
      <c r="H522" s="11"/>
      <c r="I522" s="11"/>
      <c r="J522" s="11"/>
      <c r="K522" s="11"/>
      <c r="L522" s="11"/>
      <c r="M522" s="11"/>
      <c r="N522" s="11"/>
      <c r="O522" s="11"/>
      <c r="P522" s="11"/>
      <c r="Q522" s="11"/>
      <c r="R522" s="11"/>
      <c r="S522" s="11"/>
      <c r="T522" s="11"/>
      <c r="U522" s="11"/>
    </row>
    <row r="523" spans="1:21" ht="12.75" hidden="1" customHeight="1" x14ac:dyDescent="0.15">
      <c r="A523" s="11"/>
      <c r="B523" s="11"/>
      <c r="C523" s="11"/>
      <c r="D523" s="11"/>
      <c r="E523" s="11"/>
      <c r="F523" s="11"/>
      <c r="G523" s="11"/>
      <c r="H523" s="11"/>
      <c r="I523" s="11"/>
      <c r="J523" s="11"/>
      <c r="K523" s="11"/>
      <c r="L523" s="11"/>
      <c r="M523" s="11"/>
      <c r="N523" s="11"/>
      <c r="O523" s="11"/>
      <c r="P523" s="11"/>
      <c r="Q523" s="11"/>
      <c r="R523" s="11"/>
      <c r="S523" s="11"/>
      <c r="T523" s="11"/>
      <c r="U523" s="11"/>
    </row>
    <row r="524" spans="1:21" ht="12.75" hidden="1" customHeight="1" x14ac:dyDescent="0.15">
      <c r="A524" s="11"/>
      <c r="B524" s="11"/>
      <c r="C524" s="11"/>
      <c r="D524" s="11"/>
      <c r="E524" s="11"/>
      <c r="F524" s="11"/>
      <c r="G524" s="11"/>
      <c r="H524" s="11"/>
      <c r="I524" s="11"/>
      <c r="J524" s="11"/>
      <c r="K524" s="11"/>
      <c r="L524" s="11"/>
      <c r="M524" s="11"/>
      <c r="N524" s="11"/>
      <c r="O524" s="11"/>
      <c r="P524" s="11"/>
      <c r="Q524" s="11"/>
      <c r="R524" s="11"/>
      <c r="S524" s="11"/>
      <c r="T524" s="11"/>
      <c r="U524" s="11"/>
    </row>
    <row r="525" spans="1:21" ht="12.75" hidden="1" customHeight="1" x14ac:dyDescent="0.15">
      <c r="A525" s="11"/>
      <c r="B525" s="11"/>
      <c r="C525" s="11"/>
      <c r="D525" s="11"/>
      <c r="E525" s="11"/>
      <c r="F525" s="11"/>
      <c r="G525" s="11"/>
      <c r="H525" s="11"/>
      <c r="I525" s="11"/>
      <c r="J525" s="11"/>
      <c r="K525" s="11"/>
      <c r="L525" s="11"/>
      <c r="M525" s="11"/>
      <c r="N525" s="11"/>
      <c r="O525" s="11"/>
      <c r="P525" s="11"/>
      <c r="Q525" s="11"/>
      <c r="R525" s="11"/>
      <c r="S525" s="11"/>
      <c r="T525" s="11"/>
      <c r="U525" s="11"/>
    </row>
    <row r="526" spans="1:21" ht="12.75" hidden="1" customHeight="1" x14ac:dyDescent="0.15">
      <c r="A526" s="11"/>
      <c r="B526" s="11"/>
      <c r="C526" s="11"/>
      <c r="D526" s="11"/>
      <c r="E526" s="11"/>
      <c r="F526" s="11"/>
      <c r="G526" s="11"/>
      <c r="H526" s="11"/>
      <c r="I526" s="11"/>
      <c r="J526" s="11"/>
      <c r="K526" s="11"/>
      <c r="L526" s="11"/>
      <c r="M526" s="11"/>
      <c r="N526" s="11"/>
      <c r="O526" s="11"/>
      <c r="P526" s="11"/>
      <c r="Q526" s="11"/>
      <c r="R526" s="11"/>
      <c r="S526" s="11"/>
      <c r="T526" s="11"/>
      <c r="U526" s="11"/>
    </row>
    <row r="527" spans="1:21" ht="12.75" hidden="1" customHeight="1" x14ac:dyDescent="0.15">
      <c r="A527" s="11"/>
      <c r="B527" s="11"/>
      <c r="C527" s="11"/>
      <c r="D527" s="11"/>
      <c r="E527" s="11"/>
      <c r="F527" s="11"/>
      <c r="G527" s="11"/>
      <c r="H527" s="11"/>
      <c r="I527" s="11"/>
      <c r="J527" s="11"/>
      <c r="K527" s="11"/>
      <c r="L527" s="11"/>
      <c r="M527" s="11"/>
      <c r="N527" s="11"/>
      <c r="O527" s="11"/>
      <c r="P527" s="11"/>
      <c r="Q527" s="11"/>
      <c r="R527" s="11"/>
      <c r="S527" s="11"/>
      <c r="T527" s="11"/>
      <c r="U527" s="11"/>
    </row>
    <row r="528" spans="1:21" ht="12.75" hidden="1" customHeight="1" x14ac:dyDescent="0.15">
      <c r="A528" s="11"/>
      <c r="B528" s="11"/>
      <c r="C528" s="11"/>
      <c r="D528" s="11"/>
      <c r="E528" s="11"/>
      <c r="F528" s="11"/>
      <c r="G528" s="11"/>
      <c r="H528" s="11"/>
      <c r="I528" s="11"/>
      <c r="J528" s="11"/>
      <c r="K528" s="11"/>
      <c r="L528" s="11"/>
      <c r="M528" s="11"/>
      <c r="N528" s="11"/>
      <c r="O528" s="11"/>
      <c r="P528" s="11"/>
      <c r="Q528" s="11"/>
      <c r="R528" s="11"/>
      <c r="S528" s="11"/>
      <c r="T528" s="11"/>
      <c r="U528" s="11"/>
    </row>
    <row r="529" spans="1:21" ht="12.75" hidden="1" customHeight="1" x14ac:dyDescent="0.15">
      <c r="A529" s="11"/>
      <c r="B529" s="11"/>
      <c r="C529" s="11"/>
      <c r="D529" s="11"/>
      <c r="E529" s="11"/>
      <c r="F529" s="11"/>
      <c r="G529" s="11"/>
      <c r="H529" s="11"/>
      <c r="I529" s="11"/>
      <c r="J529" s="11"/>
      <c r="K529" s="11"/>
      <c r="L529" s="11"/>
      <c r="M529" s="11"/>
      <c r="N529" s="11"/>
      <c r="O529" s="11"/>
      <c r="P529" s="11"/>
      <c r="Q529" s="11"/>
      <c r="R529" s="11"/>
      <c r="S529" s="11"/>
      <c r="T529" s="11"/>
      <c r="U529" s="11"/>
    </row>
    <row r="530" spans="1:21" ht="12.75" hidden="1" customHeight="1" x14ac:dyDescent="0.15">
      <c r="A530" s="11"/>
      <c r="B530" s="11"/>
      <c r="C530" s="11"/>
      <c r="D530" s="11"/>
      <c r="E530" s="11"/>
      <c r="F530" s="11"/>
      <c r="G530" s="11"/>
      <c r="H530" s="11"/>
      <c r="I530" s="11"/>
      <c r="J530" s="11"/>
      <c r="K530" s="11"/>
      <c r="L530" s="11"/>
      <c r="M530" s="11"/>
      <c r="N530" s="11"/>
      <c r="O530" s="11"/>
      <c r="P530" s="11"/>
      <c r="Q530" s="11"/>
      <c r="R530" s="11"/>
      <c r="S530" s="11"/>
      <c r="T530" s="11"/>
      <c r="U530" s="11"/>
    </row>
    <row r="531" spans="1:21" ht="12.75" hidden="1" customHeight="1" x14ac:dyDescent="0.15">
      <c r="A531" s="11"/>
      <c r="B531" s="11"/>
      <c r="C531" s="11"/>
      <c r="D531" s="11"/>
      <c r="E531" s="11"/>
      <c r="F531" s="11"/>
      <c r="G531" s="11"/>
      <c r="H531" s="11"/>
      <c r="I531" s="11"/>
      <c r="J531" s="11"/>
      <c r="K531" s="11"/>
      <c r="L531" s="11"/>
      <c r="M531" s="11"/>
      <c r="N531" s="11"/>
      <c r="O531" s="11"/>
      <c r="P531" s="11"/>
      <c r="Q531" s="11"/>
      <c r="R531" s="11"/>
      <c r="S531" s="11"/>
      <c r="T531" s="11"/>
      <c r="U531" s="11"/>
    </row>
    <row r="532" spans="1:21" ht="12.75" hidden="1" customHeight="1" x14ac:dyDescent="0.15">
      <c r="A532" s="11"/>
      <c r="B532" s="11"/>
      <c r="C532" s="11"/>
      <c r="D532" s="11"/>
      <c r="E532" s="11"/>
      <c r="F532" s="11"/>
      <c r="G532" s="11"/>
      <c r="H532" s="11"/>
      <c r="I532" s="11"/>
      <c r="J532" s="11"/>
      <c r="K532" s="11"/>
      <c r="L532" s="11"/>
      <c r="M532" s="11"/>
      <c r="N532" s="11"/>
      <c r="O532" s="11"/>
      <c r="P532" s="11"/>
      <c r="Q532" s="11"/>
      <c r="R532" s="11"/>
      <c r="S532" s="11"/>
      <c r="T532" s="11"/>
      <c r="U532" s="11"/>
    </row>
    <row r="533" spans="1:21" ht="12.75" hidden="1" customHeight="1" x14ac:dyDescent="0.15">
      <c r="A533" s="11"/>
      <c r="B533" s="11"/>
      <c r="C533" s="11"/>
      <c r="D533" s="11"/>
      <c r="E533" s="11"/>
      <c r="F533" s="11"/>
      <c r="G533" s="11"/>
      <c r="H533" s="11"/>
      <c r="I533" s="11"/>
      <c r="J533" s="11"/>
      <c r="K533" s="11"/>
      <c r="L533" s="11"/>
      <c r="M533" s="11"/>
      <c r="N533" s="11"/>
      <c r="O533" s="11"/>
      <c r="P533" s="11"/>
      <c r="Q533" s="11"/>
      <c r="R533" s="11"/>
      <c r="S533" s="11"/>
      <c r="T533" s="11"/>
      <c r="U533" s="11"/>
    </row>
    <row r="534" spans="1:21" ht="12.75" hidden="1" customHeight="1" x14ac:dyDescent="0.15">
      <c r="A534" s="11"/>
      <c r="B534" s="11"/>
      <c r="C534" s="11"/>
      <c r="D534" s="11"/>
      <c r="E534" s="11"/>
      <c r="F534" s="11"/>
      <c r="G534" s="11"/>
      <c r="H534" s="11"/>
      <c r="I534" s="11"/>
      <c r="J534" s="11"/>
      <c r="K534" s="11"/>
      <c r="L534" s="11"/>
      <c r="M534" s="11"/>
      <c r="N534" s="11"/>
      <c r="O534" s="11"/>
      <c r="P534" s="11"/>
      <c r="Q534" s="11"/>
      <c r="R534" s="11"/>
      <c r="S534" s="11"/>
      <c r="T534" s="11"/>
      <c r="U534" s="11"/>
    </row>
    <row r="535" spans="1:21" ht="12.75" hidden="1" customHeight="1" x14ac:dyDescent="0.15">
      <c r="A535" s="11"/>
      <c r="B535" s="11"/>
      <c r="C535" s="11"/>
      <c r="D535" s="11"/>
      <c r="E535" s="11"/>
      <c r="F535" s="11"/>
      <c r="G535" s="11"/>
      <c r="H535" s="11"/>
      <c r="I535" s="11"/>
      <c r="J535" s="11"/>
      <c r="K535" s="11"/>
      <c r="L535" s="11"/>
      <c r="M535" s="11"/>
      <c r="N535" s="11"/>
      <c r="O535" s="11"/>
      <c r="P535" s="11"/>
      <c r="Q535" s="11"/>
      <c r="R535" s="11"/>
      <c r="S535" s="11"/>
      <c r="T535" s="11"/>
      <c r="U535" s="11"/>
    </row>
    <row r="536" spans="1:21" ht="12.75" hidden="1" customHeight="1" x14ac:dyDescent="0.15">
      <c r="A536" s="11"/>
      <c r="B536" s="11"/>
      <c r="C536" s="11"/>
      <c r="D536" s="11"/>
      <c r="E536" s="11"/>
      <c r="F536" s="11"/>
      <c r="G536" s="11"/>
      <c r="H536" s="11"/>
      <c r="I536" s="11"/>
      <c r="J536" s="11"/>
      <c r="K536" s="11"/>
      <c r="L536" s="11"/>
      <c r="M536" s="11"/>
      <c r="N536" s="11"/>
      <c r="O536" s="11"/>
      <c r="P536" s="11"/>
      <c r="Q536" s="11"/>
      <c r="R536" s="11"/>
      <c r="S536" s="11"/>
      <c r="T536" s="11"/>
      <c r="U536" s="11"/>
    </row>
    <row r="537" spans="1:21" ht="12.75" hidden="1" customHeight="1" x14ac:dyDescent="0.15">
      <c r="A537" s="11"/>
      <c r="B537" s="11"/>
      <c r="C537" s="11"/>
      <c r="D537" s="11"/>
      <c r="E537" s="11"/>
      <c r="F537" s="11"/>
      <c r="G537" s="11"/>
      <c r="H537" s="11"/>
      <c r="I537" s="11"/>
      <c r="J537" s="11"/>
      <c r="K537" s="11"/>
      <c r="L537" s="11"/>
      <c r="M537" s="11"/>
      <c r="N537" s="11"/>
      <c r="O537" s="11"/>
      <c r="P537" s="11"/>
      <c r="Q537" s="11"/>
      <c r="R537" s="11"/>
      <c r="S537" s="11"/>
      <c r="T537" s="11"/>
      <c r="U537" s="11"/>
    </row>
    <row r="538" spans="1:21" ht="12.75" hidden="1" customHeight="1" x14ac:dyDescent="0.15">
      <c r="A538" s="11"/>
      <c r="B538" s="11"/>
      <c r="C538" s="11"/>
      <c r="D538" s="11"/>
      <c r="E538" s="11"/>
      <c r="F538" s="11"/>
      <c r="G538" s="11"/>
      <c r="H538" s="11"/>
      <c r="I538" s="11"/>
      <c r="J538" s="11"/>
      <c r="K538" s="11"/>
      <c r="L538" s="11"/>
      <c r="M538" s="11"/>
      <c r="N538" s="11"/>
      <c r="O538" s="11"/>
      <c r="P538" s="11"/>
      <c r="Q538" s="11"/>
      <c r="R538" s="11"/>
      <c r="S538" s="11"/>
      <c r="T538" s="11"/>
      <c r="U538" s="11"/>
    </row>
    <row r="539" spans="1:21" ht="12.75" hidden="1" customHeight="1" x14ac:dyDescent="0.15">
      <c r="A539" s="11"/>
      <c r="B539" s="11"/>
      <c r="C539" s="11"/>
      <c r="D539" s="11"/>
      <c r="E539" s="11"/>
      <c r="F539" s="11"/>
      <c r="G539" s="11"/>
      <c r="H539" s="11"/>
      <c r="I539" s="11"/>
      <c r="J539" s="11"/>
      <c r="K539" s="11"/>
      <c r="L539" s="11"/>
      <c r="M539" s="11"/>
      <c r="N539" s="11"/>
      <c r="O539" s="11"/>
      <c r="P539" s="11"/>
      <c r="Q539" s="11"/>
      <c r="R539" s="11"/>
      <c r="S539" s="11"/>
      <c r="T539" s="11"/>
      <c r="U539" s="11"/>
    </row>
    <row r="540" spans="1:21" ht="12.75" hidden="1" customHeight="1" x14ac:dyDescent="0.15">
      <c r="A540" s="11"/>
      <c r="B540" s="11"/>
      <c r="C540" s="11"/>
      <c r="D540" s="11"/>
      <c r="E540" s="11"/>
      <c r="F540" s="11"/>
      <c r="G540" s="11"/>
      <c r="H540" s="11"/>
      <c r="I540" s="11"/>
      <c r="J540" s="11"/>
      <c r="K540" s="11"/>
      <c r="L540" s="11"/>
      <c r="M540" s="11"/>
      <c r="N540" s="11"/>
      <c r="O540" s="11"/>
      <c r="P540" s="11"/>
      <c r="Q540" s="11"/>
      <c r="R540" s="11"/>
      <c r="S540" s="11"/>
      <c r="T540" s="11"/>
      <c r="U540" s="11"/>
    </row>
    <row r="541" spans="1:21" ht="12.75" hidden="1" customHeight="1" x14ac:dyDescent="0.15">
      <c r="A541" s="11"/>
      <c r="B541" s="11"/>
      <c r="C541" s="11"/>
      <c r="D541" s="11"/>
      <c r="E541" s="11"/>
      <c r="F541" s="11"/>
      <c r="G541" s="11"/>
      <c r="H541" s="11"/>
      <c r="I541" s="11"/>
      <c r="J541" s="11"/>
      <c r="K541" s="11"/>
      <c r="L541" s="11"/>
      <c r="M541" s="11"/>
      <c r="N541" s="11"/>
      <c r="O541" s="11"/>
      <c r="P541" s="11"/>
      <c r="Q541" s="11"/>
      <c r="R541" s="11"/>
      <c r="S541" s="11"/>
      <c r="T541" s="11"/>
      <c r="U541" s="11"/>
    </row>
    <row r="542" spans="1:21" ht="12.75" hidden="1" customHeight="1" x14ac:dyDescent="0.15">
      <c r="A542" s="11"/>
      <c r="B542" s="11"/>
      <c r="C542" s="11"/>
      <c r="D542" s="11"/>
      <c r="E542" s="11"/>
      <c r="F542" s="11"/>
      <c r="G542" s="11"/>
      <c r="H542" s="11"/>
      <c r="I542" s="11"/>
      <c r="J542" s="11"/>
      <c r="K542" s="11"/>
      <c r="L542" s="11"/>
      <c r="M542" s="11"/>
      <c r="N542" s="11"/>
      <c r="O542" s="11"/>
      <c r="P542" s="11"/>
      <c r="Q542" s="11"/>
      <c r="R542" s="11"/>
      <c r="S542" s="11"/>
      <c r="T542" s="11"/>
      <c r="U542" s="11"/>
    </row>
    <row r="543" spans="1:21" ht="12.75" hidden="1" customHeight="1" x14ac:dyDescent="0.15">
      <c r="A543" s="11"/>
      <c r="B543" s="11"/>
      <c r="C543" s="11"/>
      <c r="D543" s="11"/>
      <c r="E543" s="11"/>
      <c r="F543" s="11"/>
      <c r="G543" s="11"/>
      <c r="H543" s="11"/>
      <c r="I543" s="11"/>
      <c r="J543" s="11"/>
      <c r="K543" s="11"/>
      <c r="L543" s="11"/>
      <c r="M543" s="11"/>
      <c r="N543" s="11"/>
      <c r="O543" s="11"/>
      <c r="P543" s="11"/>
      <c r="Q543" s="11"/>
      <c r="R543" s="11"/>
      <c r="S543" s="11"/>
      <c r="T543" s="11"/>
      <c r="U543" s="11"/>
    </row>
    <row r="544" spans="1:21" ht="12.75" hidden="1" customHeight="1" x14ac:dyDescent="0.15">
      <c r="A544" s="11"/>
      <c r="B544" s="11"/>
      <c r="C544" s="11"/>
      <c r="D544" s="11"/>
      <c r="E544" s="11"/>
      <c r="F544" s="11"/>
      <c r="G544" s="11"/>
      <c r="H544" s="11"/>
      <c r="I544" s="11"/>
      <c r="J544" s="11"/>
      <c r="K544" s="11"/>
      <c r="L544" s="11"/>
      <c r="M544" s="11"/>
      <c r="N544" s="11"/>
      <c r="O544" s="11"/>
      <c r="P544" s="11"/>
      <c r="Q544" s="11"/>
      <c r="R544" s="11"/>
      <c r="S544" s="11"/>
      <c r="T544" s="11"/>
      <c r="U544" s="11"/>
    </row>
    <row r="545" spans="1:21" ht="12.75" hidden="1" customHeight="1" x14ac:dyDescent="0.15">
      <c r="A545" s="11"/>
      <c r="B545" s="11"/>
      <c r="C545" s="11"/>
      <c r="D545" s="11"/>
      <c r="E545" s="11"/>
      <c r="F545" s="11"/>
      <c r="G545" s="11"/>
      <c r="H545" s="11"/>
      <c r="I545" s="11"/>
      <c r="J545" s="11"/>
      <c r="K545" s="11"/>
      <c r="L545" s="11"/>
      <c r="M545" s="11"/>
      <c r="N545" s="11"/>
      <c r="O545" s="11"/>
      <c r="P545" s="11"/>
      <c r="Q545" s="11"/>
      <c r="R545" s="11"/>
      <c r="S545" s="11"/>
      <c r="T545" s="11"/>
      <c r="U545" s="11"/>
    </row>
    <row r="546" spans="1:21" ht="12.75" hidden="1" customHeight="1" x14ac:dyDescent="0.15">
      <c r="A546" s="11"/>
      <c r="B546" s="11"/>
      <c r="C546" s="11"/>
      <c r="D546" s="11"/>
      <c r="E546" s="11"/>
      <c r="F546" s="11"/>
      <c r="G546" s="11"/>
      <c r="H546" s="11"/>
      <c r="I546" s="11"/>
      <c r="J546" s="11"/>
      <c r="K546" s="11"/>
      <c r="L546" s="11"/>
      <c r="M546" s="11"/>
      <c r="N546" s="11"/>
      <c r="O546" s="11"/>
      <c r="P546" s="11"/>
      <c r="Q546" s="11"/>
      <c r="R546" s="11"/>
      <c r="S546" s="11"/>
      <c r="T546" s="11"/>
      <c r="U546" s="11"/>
    </row>
    <row r="547" spans="1:21" ht="12.75" hidden="1" customHeight="1" x14ac:dyDescent="0.15">
      <c r="A547" s="11"/>
      <c r="B547" s="11"/>
      <c r="C547" s="11"/>
      <c r="D547" s="11"/>
      <c r="E547" s="11"/>
      <c r="F547" s="11"/>
      <c r="G547" s="11"/>
      <c r="H547" s="11"/>
      <c r="I547" s="11"/>
      <c r="J547" s="11"/>
      <c r="K547" s="11"/>
      <c r="L547" s="11"/>
      <c r="M547" s="11"/>
      <c r="N547" s="11"/>
      <c r="O547" s="11"/>
      <c r="P547" s="11"/>
      <c r="Q547" s="11"/>
      <c r="R547" s="11"/>
      <c r="S547" s="11"/>
      <c r="T547" s="11"/>
      <c r="U547" s="11"/>
    </row>
    <row r="548" spans="1:21" ht="12.75" hidden="1" customHeight="1" x14ac:dyDescent="0.15">
      <c r="A548" s="11"/>
      <c r="B548" s="11"/>
      <c r="C548" s="11"/>
      <c r="D548" s="11"/>
      <c r="E548" s="11"/>
      <c r="F548" s="11"/>
      <c r="G548" s="11"/>
      <c r="H548" s="11"/>
      <c r="I548" s="11"/>
      <c r="J548" s="11"/>
      <c r="K548" s="11"/>
      <c r="L548" s="11"/>
      <c r="M548" s="11"/>
      <c r="N548" s="11"/>
      <c r="O548" s="11"/>
      <c r="P548" s="11"/>
      <c r="Q548" s="11"/>
      <c r="R548" s="11"/>
      <c r="S548" s="11"/>
      <c r="T548" s="11"/>
      <c r="U548" s="11"/>
    </row>
    <row r="549" spans="1:21" ht="12.75" hidden="1" customHeight="1" x14ac:dyDescent="0.15">
      <c r="A549" s="11"/>
      <c r="B549" s="11"/>
      <c r="C549" s="11"/>
      <c r="D549" s="11"/>
      <c r="E549" s="11"/>
      <c r="F549" s="11"/>
      <c r="G549" s="11"/>
      <c r="H549" s="11"/>
      <c r="I549" s="11"/>
      <c r="J549" s="11"/>
      <c r="K549" s="11"/>
      <c r="L549" s="11"/>
      <c r="M549" s="11"/>
      <c r="N549" s="11"/>
      <c r="O549" s="11"/>
      <c r="P549" s="11"/>
      <c r="Q549" s="11"/>
      <c r="R549" s="11"/>
      <c r="S549" s="11"/>
      <c r="T549" s="11"/>
      <c r="U549" s="11"/>
    </row>
    <row r="550" spans="1:21" ht="12.75" hidden="1" customHeight="1" x14ac:dyDescent="0.15">
      <c r="A550" s="11"/>
      <c r="B550" s="11"/>
      <c r="C550" s="11"/>
      <c r="D550" s="11"/>
      <c r="E550" s="11"/>
      <c r="F550" s="11"/>
      <c r="G550" s="11"/>
      <c r="H550" s="11"/>
      <c r="I550" s="11"/>
      <c r="J550" s="11"/>
      <c r="K550" s="11"/>
      <c r="L550" s="11"/>
      <c r="M550" s="11"/>
      <c r="N550" s="11"/>
      <c r="O550" s="11"/>
      <c r="P550" s="11"/>
      <c r="Q550" s="11"/>
      <c r="R550" s="11"/>
      <c r="S550" s="11"/>
      <c r="T550" s="11"/>
      <c r="U550" s="11"/>
    </row>
    <row r="551" spans="1:21" ht="12.75" hidden="1" customHeight="1" x14ac:dyDescent="0.15">
      <c r="A551" s="11"/>
      <c r="B551" s="11"/>
      <c r="C551" s="11"/>
      <c r="D551" s="11"/>
      <c r="E551" s="11"/>
      <c r="F551" s="11"/>
      <c r="G551" s="11"/>
      <c r="H551" s="11"/>
      <c r="I551" s="11"/>
      <c r="J551" s="11"/>
      <c r="K551" s="11"/>
      <c r="L551" s="11"/>
      <c r="M551" s="11"/>
      <c r="N551" s="11"/>
      <c r="O551" s="11"/>
      <c r="P551" s="11"/>
      <c r="Q551" s="11"/>
      <c r="R551" s="11"/>
      <c r="S551" s="11"/>
      <c r="T551" s="11"/>
      <c r="U551" s="11"/>
    </row>
    <row r="552" spans="1:21" ht="12.75" hidden="1" customHeight="1" x14ac:dyDescent="0.15">
      <c r="A552" s="11"/>
      <c r="B552" s="11"/>
      <c r="C552" s="11"/>
      <c r="D552" s="11"/>
      <c r="E552" s="11"/>
      <c r="F552" s="11"/>
      <c r="G552" s="11"/>
      <c r="H552" s="11"/>
      <c r="I552" s="11"/>
      <c r="J552" s="11"/>
      <c r="K552" s="11"/>
      <c r="L552" s="11"/>
      <c r="M552" s="11"/>
      <c r="N552" s="11"/>
      <c r="O552" s="11"/>
      <c r="P552" s="11"/>
      <c r="Q552" s="11"/>
      <c r="R552" s="11"/>
      <c r="S552" s="11"/>
      <c r="T552" s="11"/>
      <c r="U552" s="11"/>
    </row>
    <row r="553" spans="1:21" ht="12.75" hidden="1" customHeight="1" x14ac:dyDescent="0.15">
      <c r="A553" s="11"/>
      <c r="B553" s="11"/>
      <c r="C553" s="11"/>
      <c r="D553" s="11"/>
      <c r="E553" s="11"/>
      <c r="F553" s="11"/>
      <c r="G553" s="11"/>
      <c r="H553" s="11"/>
      <c r="I553" s="11"/>
      <c r="J553" s="11"/>
      <c r="K553" s="11"/>
      <c r="L553" s="11"/>
      <c r="M553" s="11"/>
      <c r="N553" s="11"/>
      <c r="O553" s="11"/>
      <c r="P553" s="11"/>
      <c r="Q553" s="11"/>
      <c r="R553" s="11"/>
      <c r="S553" s="11"/>
      <c r="T553" s="11"/>
      <c r="U553" s="11"/>
    </row>
    <row r="554" spans="1:21" ht="12.75" hidden="1" customHeight="1" x14ac:dyDescent="0.15">
      <c r="A554" s="11"/>
      <c r="B554" s="11"/>
      <c r="C554" s="11"/>
      <c r="D554" s="11"/>
      <c r="E554" s="11"/>
      <c r="F554" s="11"/>
      <c r="G554" s="11"/>
      <c r="H554" s="11"/>
      <c r="I554" s="11"/>
      <c r="J554" s="11"/>
      <c r="K554" s="11"/>
      <c r="L554" s="11"/>
      <c r="M554" s="11"/>
      <c r="N554" s="11"/>
      <c r="O554" s="11"/>
      <c r="P554" s="11"/>
      <c r="Q554" s="11"/>
      <c r="R554" s="11"/>
      <c r="S554" s="11"/>
      <c r="T554" s="11"/>
      <c r="U554" s="11"/>
    </row>
    <row r="555" spans="1:21" ht="12.75" hidden="1" customHeight="1" x14ac:dyDescent="0.15">
      <c r="A555" s="11"/>
      <c r="B555" s="11"/>
      <c r="C555" s="11"/>
      <c r="D555" s="11"/>
      <c r="E555" s="11"/>
      <c r="F555" s="11"/>
      <c r="G555" s="11"/>
      <c r="H555" s="11"/>
      <c r="I555" s="11"/>
      <c r="J555" s="11"/>
      <c r="K555" s="11"/>
      <c r="L555" s="11"/>
      <c r="M555" s="11"/>
      <c r="N555" s="11"/>
      <c r="O555" s="11"/>
      <c r="P555" s="11"/>
      <c r="Q555" s="11"/>
      <c r="R555" s="11"/>
      <c r="S555" s="11"/>
      <c r="T555" s="11"/>
      <c r="U555" s="11"/>
    </row>
    <row r="556" spans="1:21" ht="12.75" hidden="1" customHeight="1" x14ac:dyDescent="0.15">
      <c r="A556" s="11"/>
      <c r="B556" s="11"/>
      <c r="C556" s="11"/>
      <c r="D556" s="11"/>
      <c r="E556" s="11"/>
      <c r="F556" s="11"/>
      <c r="G556" s="11"/>
      <c r="H556" s="11"/>
      <c r="I556" s="11"/>
      <c r="J556" s="11"/>
      <c r="K556" s="11"/>
      <c r="L556" s="11"/>
      <c r="M556" s="11"/>
      <c r="N556" s="11"/>
      <c r="O556" s="11"/>
      <c r="P556" s="11"/>
      <c r="Q556" s="11"/>
      <c r="R556" s="11"/>
      <c r="S556" s="11"/>
      <c r="T556" s="11"/>
      <c r="U556" s="11"/>
    </row>
    <row r="557" spans="1:21" ht="12.75" hidden="1" customHeight="1" x14ac:dyDescent="0.15">
      <c r="A557" s="11"/>
      <c r="B557" s="11"/>
      <c r="C557" s="11"/>
      <c r="D557" s="11"/>
      <c r="E557" s="11"/>
      <c r="F557" s="11"/>
      <c r="G557" s="11"/>
      <c r="H557" s="11"/>
      <c r="I557" s="11"/>
      <c r="J557" s="11"/>
      <c r="K557" s="11"/>
      <c r="L557" s="11"/>
      <c r="M557" s="11"/>
      <c r="N557" s="11"/>
      <c r="O557" s="11"/>
      <c r="P557" s="11"/>
      <c r="Q557" s="11"/>
      <c r="R557" s="11"/>
      <c r="S557" s="11"/>
      <c r="T557" s="11"/>
      <c r="U557" s="11"/>
    </row>
    <row r="558" spans="1:21" ht="12.75" hidden="1" customHeight="1" x14ac:dyDescent="0.15">
      <c r="A558" s="11"/>
      <c r="B558" s="11"/>
      <c r="C558" s="11"/>
      <c r="D558" s="11"/>
      <c r="E558" s="11"/>
      <c r="F558" s="11"/>
      <c r="G558" s="11"/>
      <c r="H558" s="11"/>
      <c r="I558" s="11"/>
      <c r="J558" s="11"/>
      <c r="K558" s="11"/>
      <c r="L558" s="11"/>
      <c r="M558" s="11"/>
      <c r="N558" s="11"/>
      <c r="O558" s="11"/>
      <c r="P558" s="11"/>
      <c r="Q558" s="11"/>
      <c r="R558" s="11"/>
      <c r="S558" s="11"/>
      <c r="T558" s="11"/>
      <c r="U558" s="11"/>
    </row>
    <row r="559" spans="1:21" ht="12.75" hidden="1" customHeight="1" x14ac:dyDescent="0.15">
      <c r="A559" s="11"/>
      <c r="B559" s="11"/>
      <c r="C559" s="11"/>
      <c r="D559" s="11"/>
      <c r="E559" s="11"/>
      <c r="F559" s="11"/>
      <c r="G559" s="11"/>
      <c r="H559" s="11"/>
      <c r="I559" s="11"/>
      <c r="J559" s="11"/>
      <c r="K559" s="11"/>
      <c r="L559" s="11"/>
      <c r="M559" s="11"/>
      <c r="N559" s="11"/>
      <c r="O559" s="11"/>
      <c r="P559" s="11"/>
      <c r="Q559" s="11"/>
      <c r="R559" s="11"/>
      <c r="S559" s="11"/>
      <c r="T559" s="11"/>
      <c r="U559" s="11"/>
    </row>
    <row r="560" spans="1:21" ht="12.75" hidden="1" customHeight="1" x14ac:dyDescent="0.15">
      <c r="A560" s="11"/>
      <c r="B560" s="11"/>
      <c r="C560" s="11"/>
      <c r="D560" s="11"/>
      <c r="E560" s="11"/>
      <c r="F560" s="11"/>
      <c r="G560" s="11"/>
      <c r="H560" s="11"/>
      <c r="I560" s="11"/>
      <c r="J560" s="11"/>
      <c r="K560" s="11"/>
      <c r="L560" s="11"/>
      <c r="M560" s="11"/>
      <c r="N560" s="11"/>
      <c r="O560" s="11"/>
      <c r="P560" s="11"/>
      <c r="Q560" s="11"/>
      <c r="R560" s="11"/>
      <c r="S560" s="11"/>
      <c r="T560" s="11"/>
      <c r="U560" s="11"/>
    </row>
    <row r="561" spans="1:21" ht="12.75" hidden="1" customHeight="1" x14ac:dyDescent="0.15">
      <c r="A561" s="11"/>
      <c r="B561" s="11"/>
      <c r="C561" s="11"/>
      <c r="D561" s="11"/>
      <c r="E561" s="11"/>
      <c r="F561" s="11"/>
      <c r="G561" s="11"/>
      <c r="H561" s="11"/>
      <c r="I561" s="11"/>
      <c r="J561" s="11"/>
      <c r="K561" s="11"/>
      <c r="L561" s="11"/>
      <c r="M561" s="11"/>
      <c r="N561" s="11"/>
      <c r="O561" s="11"/>
      <c r="P561" s="11"/>
      <c r="Q561" s="11"/>
      <c r="R561" s="11"/>
      <c r="S561" s="11"/>
      <c r="T561" s="11"/>
      <c r="U561" s="11"/>
    </row>
    <row r="562" spans="1:21" ht="12.75" hidden="1" customHeight="1" x14ac:dyDescent="0.15">
      <c r="A562" s="11"/>
      <c r="B562" s="11"/>
      <c r="C562" s="11"/>
      <c r="D562" s="11"/>
      <c r="E562" s="11"/>
      <c r="F562" s="11"/>
      <c r="G562" s="11"/>
      <c r="H562" s="11"/>
      <c r="I562" s="11"/>
      <c r="J562" s="11"/>
      <c r="K562" s="11"/>
      <c r="L562" s="11"/>
      <c r="M562" s="11"/>
      <c r="N562" s="11"/>
      <c r="O562" s="11"/>
      <c r="P562" s="11"/>
      <c r="Q562" s="11"/>
      <c r="R562" s="11"/>
      <c r="S562" s="11"/>
      <c r="T562" s="11"/>
      <c r="U562" s="11"/>
    </row>
    <row r="563" spans="1:21" ht="12.75" hidden="1" customHeight="1" x14ac:dyDescent="0.15">
      <c r="A563" s="11"/>
      <c r="B563" s="11"/>
      <c r="C563" s="11"/>
      <c r="D563" s="11"/>
      <c r="E563" s="11"/>
      <c r="F563" s="11"/>
      <c r="G563" s="11"/>
      <c r="H563" s="11"/>
      <c r="I563" s="11"/>
      <c r="J563" s="11"/>
      <c r="K563" s="11"/>
      <c r="L563" s="11"/>
      <c r="M563" s="11"/>
      <c r="N563" s="11"/>
      <c r="O563" s="11"/>
      <c r="P563" s="11"/>
      <c r="Q563" s="11"/>
      <c r="R563" s="11"/>
      <c r="S563" s="11"/>
      <c r="T563" s="11"/>
      <c r="U563" s="11"/>
    </row>
    <row r="564" spans="1:21" ht="12.75" hidden="1" customHeight="1" x14ac:dyDescent="0.15">
      <c r="A564" s="11"/>
      <c r="B564" s="11"/>
      <c r="C564" s="11"/>
      <c r="D564" s="11"/>
      <c r="E564" s="11"/>
      <c r="F564" s="11"/>
      <c r="G564" s="11"/>
      <c r="H564" s="11"/>
      <c r="I564" s="11"/>
      <c r="J564" s="11"/>
      <c r="K564" s="11"/>
      <c r="L564" s="11"/>
      <c r="M564" s="11"/>
      <c r="N564" s="11"/>
      <c r="O564" s="11"/>
      <c r="P564" s="11"/>
      <c r="Q564" s="11"/>
      <c r="R564" s="11"/>
      <c r="S564" s="11"/>
      <c r="T564" s="11"/>
      <c r="U564" s="11"/>
    </row>
    <row r="565" spans="1:21" ht="12.75" hidden="1" customHeight="1" x14ac:dyDescent="0.15">
      <c r="A565" s="11"/>
      <c r="B565" s="11"/>
      <c r="C565" s="11"/>
      <c r="D565" s="11"/>
      <c r="E565" s="11"/>
      <c r="F565" s="11"/>
      <c r="G565" s="11"/>
      <c r="H565" s="11"/>
      <c r="I565" s="11"/>
      <c r="J565" s="11"/>
      <c r="K565" s="11"/>
      <c r="L565" s="11"/>
      <c r="M565" s="11"/>
      <c r="N565" s="11"/>
      <c r="O565" s="11"/>
      <c r="P565" s="11"/>
      <c r="Q565" s="11"/>
      <c r="R565" s="11"/>
      <c r="S565" s="11"/>
      <c r="T565" s="11"/>
      <c r="U565" s="11"/>
    </row>
    <row r="566" spans="1:21" ht="12.75" hidden="1" customHeight="1" x14ac:dyDescent="0.15">
      <c r="A566" s="11"/>
      <c r="B566" s="11"/>
      <c r="C566" s="11"/>
      <c r="D566" s="11"/>
      <c r="E566" s="11"/>
      <c r="F566" s="11"/>
      <c r="G566" s="11"/>
      <c r="H566" s="11"/>
      <c r="I566" s="11"/>
      <c r="J566" s="11"/>
      <c r="K566" s="11"/>
      <c r="L566" s="11"/>
      <c r="M566" s="11"/>
      <c r="N566" s="11"/>
      <c r="O566" s="11"/>
      <c r="P566" s="11"/>
      <c r="Q566" s="11"/>
      <c r="R566" s="11"/>
      <c r="S566" s="11"/>
      <c r="T566" s="11"/>
      <c r="U566" s="11"/>
    </row>
    <row r="567" spans="1:21" ht="12.75" hidden="1" customHeight="1" x14ac:dyDescent="0.15">
      <c r="A567" s="11"/>
      <c r="B567" s="11"/>
      <c r="C567" s="11"/>
      <c r="D567" s="11"/>
      <c r="E567" s="11"/>
      <c r="F567" s="11"/>
      <c r="G567" s="11"/>
      <c r="H567" s="11"/>
      <c r="I567" s="11"/>
      <c r="J567" s="11"/>
      <c r="K567" s="11"/>
      <c r="L567" s="11"/>
      <c r="M567" s="11"/>
      <c r="N567" s="11"/>
      <c r="O567" s="11"/>
      <c r="P567" s="11"/>
      <c r="Q567" s="11"/>
      <c r="R567" s="11"/>
      <c r="S567" s="11"/>
      <c r="T567" s="11"/>
      <c r="U567" s="11"/>
    </row>
    <row r="568" spans="1:21" ht="12.75" hidden="1" customHeight="1" x14ac:dyDescent="0.15">
      <c r="A568" s="11"/>
      <c r="B568" s="11"/>
      <c r="C568" s="11"/>
      <c r="D568" s="11"/>
      <c r="E568" s="11"/>
      <c r="F568" s="11"/>
      <c r="G568" s="11"/>
      <c r="H568" s="11"/>
      <c r="I568" s="11"/>
      <c r="J568" s="11"/>
      <c r="K568" s="11"/>
      <c r="L568" s="11"/>
      <c r="M568" s="11"/>
      <c r="N568" s="11"/>
      <c r="O568" s="11"/>
      <c r="P568" s="11"/>
      <c r="Q568" s="11"/>
      <c r="R568" s="11"/>
      <c r="S568" s="11"/>
      <c r="T568" s="11"/>
      <c r="U568" s="11"/>
    </row>
    <row r="569" spans="1:21" ht="12.75" hidden="1" customHeight="1" x14ac:dyDescent="0.15">
      <c r="A569" s="11"/>
      <c r="B569" s="11"/>
      <c r="C569" s="11"/>
      <c r="D569" s="11"/>
      <c r="E569" s="11"/>
      <c r="F569" s="11"/>
      <c r="G569" s="11"/>
      <c r="H569" s="11"/>
      <c r="I569" s="11"/>
      <c r="J569" s="11"/>
      <c r="K569" s="11"/>
      <c r="L569" s="11"/>
      <c r="M569" s="11"/>
      <c r="N569" s="11"/>
      <c r="O569" s="11"/>
      <c r="P569" s="11"/>
      <c r="Q569" s="11"/>
      <c r="R569" s="11"/>
      <c r="S569" s="11"/>
      <c r="T569" s="11"/>
      <c r="U569" s="11"/>
    </row>
    <row r="570" spans="1:21" ht="12.75" hidden="1" customHeight="1" x14ac:dyDescent="0.15">
      <c r="A570" s="11"/>
      <c r="B570" s="11"/>
      <c r="C570" s="11"/>
      <c r="D570" s="11"/>
      <c r="E570" s="11"/>
      <c r="F570" s="11"/>
      <c r="G570" s="11"/>
      <c r="H570" s="11"/>
      <c r="I570" s="11"/>
      <c r="J570" s="11"/>
      <c r="K570" s="11"/>
      <c r="L570" s="11"/>
      <c r="M570" s="11"/>
      <c r="N570" s="11"/>
      <c r="O570" s="11"/>
      <c r="P570" s="11"/>
      <c r="Q570" s="11"/>
      <c r="R570" s="11"/>
      <c r="S570" s="11"/>
      <c r="T570" s="11"/>
      <c r="U570" s="11"/>
    </row>
    <row r="571" spans="1:21" ht="12.75" hidden="1" customHeight="1" x14ac:dyDescent="0.15">
      <c r="A571" s="11"/>
      <c r="B571" s="11"/>
      <c r="C571" s="11"/>
      <c r="D571" s="11"/>
      <c r="E571" s="11"/>
      <c r="F571" s="11"/>
      <c r="G571" s="11"/>
      <c r="H571" s="11"/>
      <c r="I571" s="11"/>
      <c r="J571" s="11"/>
      <c r="K571" s="11"/>
      <c r="L571" s="11"/>
      <c r="M571" s="11"/>
      <c r="N571" s="11"/>
      <c r="O571" s="11"/>
      <c r="P571" s="11"/>
      <c r="Q571" s="11"/>
      <c r="R571" s="11"/>
      <c r="S571" s="11"/>
      <c r="T571" s="11"/>
      <c r="U571" s="11"/>
    </row>
    <row r="572" spans="1:21" ht="12.75" hidden="1" customHeight="1" x14ac:dyDescent="0.15">
      <c r="A572" s="11"/>
      <c r="B572" s="11"/>
      <c r="C572" s="11"/>
      <c r="D572" s="11"/>
      <c r="E572" s="11"/>
      <c r="F572" s="11"/>
      <c r="G572" s="11"/>
      <c r="H572" s="11"/>
      <c r="I572" s="11"/>
      <c r="J572" s="11"/>
      <c r="K572" s="11"/>
      <c r="L572" s="11"/>
      <c r="M572" s="11"/>
      <c r="N572" s="11"/>
      <c r="O572" s="11"/>
      <c r="P572" s="11"/>
      <c r="Q572" s="11"/>
      <c r="R572" s="11"/>
      <c r="S572" s="11"/>
      <c r="T572" s="11"/>
      <c r="U572" s="11"/>
    </row>
    <row r="573" spans="1:21" ht="12.75" hidden="1" customHeight="1" x14ac:dyDescent="0.15">
      <c r="A573" s="11"/>
      <c r="B573" s="11"/>
      <c r="C573" s="11"/>
      <c r="D573" s="11"/>
      <c r="E573" s="11"/>
      <c r="F573" s="11"/>
      <c r="G573" s="11"/>
      <c r="H573" s="11"/>
      <c r="I573" s="11"/>
      <c r="J573" s="11"/>
      <c r="K573" s="11"/>
      <c r="L573" s="11"/>
      <c r="M573" s="11"/>
      <c r="N573" s="11"/>
      <c r="O573" s="11"/>
      <c r="P573" s="11"/>
      <c r="Q573" s="11"/>
      <c r="R573" s="11"/>
      <c r="S573" s="11"/>
      <c r="T573" s="11"/>
      <c r="U573" s="11"/>
    </row>
    <row r="574" spans="1:21" ht="12.75" hidden="1" customHeight="1" x14ac:dyDescent="0.15">
      <c r="A574" s="11"/>
      <c r="B574" s="11"/>
      <c r="C574" s="11"/>
      <c r="D574" s="11"/>
      <c r="E574" s="11"/>
      <c r="F574" s="11"/>
      <c r="G574" s="11"/>
      <c r="H574" s="11"/>
      <c r="I574" s="11"/>
      <c r="J574" s="11"/>
      <c r="K574" s="11"/>
      <c r="L574" s="11"/>
      <c r="M574" s="11"/>
      <c r="N574" s="11"/>
      <c r="O574" s="11"/>
      <c r="P574" s="11"/>
      <c r="Q574" s="11"/>
      <c r="R574" s="11"/>
      <c r="S574" s="11"/>
      <c r="T574" s="11"/>
      <c r="U574" s="11"/>
    </row>
    <row r="575" spans="1:21" ht="12.75" hidden="1" customHeight="1" x14ac:dyDescent="0.15">
      <c r="A575" s="11"/>
      <c r="B575" s="11"/>
      <c r="C575" s="11"/>
      <c r="D575" s="11"/>
      <c r="E575" s="11"/>
      <c r="F575" s="11"/>
      <c r="G575" s="11"/>
      <c r="H575" s="11"/>
      <c r="I575" s="11"/>
      <c r="J575" s="11"/>
      <c r="K575" s="11"/>
      <c r="L575" s="11"/>
      <c r="M575" s="11"/>
      <c r="N575" s="11"/>
      <c r="O575" s="11"/>
      <c r="P575" s="11"/>
      <c r="Q575" s="11"/>
      <c r="R575" s="11"/>
      <c r="S575" s="11"/>
      <c r="T575" s="11"/>
      <c r="U575" s="11"/>
    </row>
    <row r="576" spans="1:21" ht="12.75" hidden="1" customHeight="1" x14ac:dyDescent="0.15">
      <c r="A576" s="11"/>
      <c r="B576" s="11"/>
      <c r="C576" s="11"/>
      <c r="D576" s="11"/>
      <c r="E576" s="11"/>
      <c r="F576" s="11"/>
      <c r="G576" s="11"/>
      <c r="H576" s="11"/>
      <c r="I576" s="11"/>
      <c r="J576" s="11"/>
      <c r="K576" s="11"/>
      <c r="L576" s="11"/>
      <c r="M576" s="11"/>
      <c r="N576" s="11"/>
      <c r="O576" s="11"/>
      <c r="P576" s="11"/>
      <c r="Q576" s="11"/>
      <c r="R576" s="11"/>
      <c r="S576" s="11"/>
      <c r="T576" s="11"/>
      <c r="U576" s="11"/>
    </row>
    <row r="577" spans="1:21" ht="12.75" hidden="1" customHeight="1" x14ac:dyDescent="0.15">
      <c r="A577" s="11"/>
      <c r="B577" s="11"/>
      <c r="C577" s="11"/>
      <c r="D577" s="11"/>
      <c r="E577" s="11"/>
      <c r="F577" s="11"/>
      <c r="G577" s="11"/>
      <c r="H577" s="11"/>
      <c r="I577" s="11"/>
      <c r="J577" s="11"/>
      <c r="K577" s="11"/>
      <c r="L577" s="11"/>
      <c r="M577" s="11"/>
      <c r="N577" s="11"/>
      <c r="O577" s="11"/>
      <c r="P577" s="11"/>
      <c r="Q577" s="11"/>
      <c r="R577" s="11"/>
      <c r="S577" s="11"/>
      <c r="T577" s="11"/>
      <c r="U577" s="11"/>
    </row>
    <row r="578" spans="1:21" ht="12.75" hidden="1" customHeight="1" x14ac:dyDescent="0.15">
      <c r="A578" s="11"/>
      <c r="B578" s="11"/>
      <c r="C578" s="11"/>
      <c r="D578" s="11"/>
      <c r="E578" s="11"/>
      <c r="F578" s="11"/>
      <c r="G578" s="11"/>
      <c r="H578" s="11"/>
      <c r="I578" s="11"/>
      <c r="J578" s="11"/>
      <c r="K578" s="11"/>
      <c r="L578" s="11"/>
      <c r="M578" s="11"/>
      <c r="N578" s="11"/>
      <c r="O578" s="11"/>
      <c r="P578" s="11"/>
      <c r="Q578" s="11"/>
      <c r="R578" s="11"/>
      <c r="S578" s="11"/>
      <c r="T578" s="11"/>
      <c r="U578" s="11"/>
    </row>
    <row r="579" spans="1:21" ht="12.75" hidden="1" customHeight="1" x14ac:dyDescent="0.15">
      <c r="A579" s="11"/>
      <c r="B579" s="11"/>
      <c r="C579" s="11"/>
      <c r="D579" s="11"/>
      <c r="E579" s="11"/>
      <c r="F579" s="11"/>
      <c r="G579" s="11"/>
      <c r="H579" s="11"/>
      <c r="I579" s="11"/>
      <c r="J579" s="11"/>
      <c r="K579" s="11"/>
      <c r="L579" s="11"/>
      <c r="M579" s="11"/>
      <c r="N579" s="11"/>
      <c r="O579" s="11"/>
      <c r="P579" s="11"/>
      <c r="Q579" s="11"/>
      <c r="R579" s="11"/>
      <c r="S579" s="11"/>
      <c r="T579" s="11"/>
      <c r="U579" s="11"/>
    </row>
    <row r="580" spans="1:21" ht="12.75" hidden="1" customHeight="1" x14ac:dyDescent="0.15">
      <c r="A580" s="11"/>
      <c r="B580" s="11"/>
      <c r="C580" s="11"/>
      <c r="D580" s="11"/>
      <c r="E580" s="11"/>
      <c r="F580" s="11"/>
      <c r="G580" s="11"/>
      <c r="H580" s="11"/>
      <c r="I580" s="11"/>
      <c r="J580" s="11"/>
      <c r="K580" s="11"/>
      <c r="L580" s="11"/>
      <c r="M580" s="11"/>
      <c r="N580" s="11"/>
      <c r="O580" s="11"/>
      <c r="P580" s="11"/>
      <c r="Q580" s="11"/>
      <c r="R580" s="11"/>
      <c r="S580" s="11"/>
      <c r="T580" s="11"/>
      <c r="U580" s="11"/>
    </row>
    <row r="581" spans="1:21" ht="12.75" hidden="1" customHeight="1" x14ac:dyDescent="0.15">
      <c r="A581" s="11"/>
      <c r="B581" s="11"/>
      <c r="C581" s="11"/>
      <c r="D581" s="11"/>
      <c r="E581" s="11"/>
      <c r="F581" s="11"/>
      <c r="G581" s="11"/>
      <c r="H581" s="11"/>
      <c r="I581" s="11"/>
      <c r="J581" s="11"/>
      <c r="K581" s="11"/>
      <c r="L581" s="11"/>
      <c r="M581" s="11"/>
      <c r="N581" s="11"/>
      <c r="O581" s="11"/>
      <c r="P581" s="11"/>
      <c r="Q581" s="11"/>
      <c r="R581" s="11"/>
      <c r="S581" s="11"/>
      <c r="T581" s="11"/>
      <c r="U581" s="11"/>
    </row>
    <row r="582" spans="1:21" ht="12.75" hidden="1" customHeight="1" x14ac:dyDescent="0.15">
      <c r="A582" s="11"/>
      <c r="B582" s="11"/>
      <c r="C582" s="11"/>
      <c r="D582" s="11"/>
      <c r="E582" s="11"/>
      <c r="F582" s="11"/>
      <c r="G582" s="11"/>
      <c r="H582" s="11"/>
      <c r="I582" s="11"/>
      <c r="J582" s="11"/>
      <c r="K582" s="11"/>
      <c r="L582" s="11"/>
      <c r="M582" s="11"/>
      <c r="N582" s="11"/>
      <c r="O582" s="11"/>
      <c r="P582" s="11"/>
      <c r="Q582" s="11"/>
      <c r="R582" s="11"/>
      <c r="S582" s="11"/>
      <c r="T582" s="11"/>
      <c r="U582" s="11"/>
    </row>
    <row r="583" spans="1:21" ht="12.75" hidden="1" customHeight="1" x14ac:dyDescent="0.15">
      <c r="A583" s="11"/>
      <c r="B583" s="11"/>
      <c r="C583" s="11"/>
      <c r="D583" s="11"/>
      <c r="E583" s="11"/>
      <c r="F583" s="11"/>
      <c r="G583" s="11"/>
      <c r="H583" s="11"/>
      <c r="I583" s="11"/>
      <c r="J583" s="11"/>
      <c r="K583" s="11"/>
      <c r="L583" s="11"/>
      <c r="M583" s="11"/>
      <c r="N583" s="11"/>
      <c r="O583" s="11"/>
      <c r="P583" s="11"/>
      <c r="Q583" s="11"/>
      <c r="R583" s="11"/>
      <c r="S583" s="11"/>
      <c r="T583" s="11"/>
      <c r="U583" s="11"/>
    </row>
    <row r="584" spans="1:21" ht="12.75" hidden="1" customHeight="1" x14ac:dyDescent="0.15">
      <c r="A584" s="11"/>
      <c r="B584" s="11"/>
      <c r="C584" s="11"/>
      <c r="D584" s="11"/>
      <c r="E584" s="11"/>
      <c r="F584" s="11"/>
      <c r="G584" s="11"/>
      <c r="H584" s="11"/>
      <c r="I584" s="11"/>
      <c r="J584" s="11"/>
      <c r="K584" s="11"/>
      <c r="L584" s="11"/>
      <c r="M584" s="11"/>
      <c r="N584" s="11"/>
      <c r="O584" s="11"/>
      <c r="P584" s="11"/>
      <c r="Q584" s="11"/>
      <c r="R584" s="11"/>
      <c r="S584" s="11"/>
      <c r="T584" s="11"/>
      <c r="U584" s="11"/>
    </row>
    <row r="585" spans="1:21" ht="12.75" hidden="1" customHeight="1" x14ac:dyDescent="0.15">
      <c r="A585" s="11"/>
      <c r="B585" s="11"/>
      <c r="C585" s="11"/>
      <c r="D585" s="11"/>
      <c r="E585" s="11"/>
      <c r="F585" s="11"/>
      <c r="G585" s="11"/>
      <c r="H585" s="11"/>
      <c r="I585" s="11"/>
      <c r="J585" s="11"/>
      <c r="K585" s="11"/>
      <c r="L585" s="11"/>
      <c r="M585" s="11"/>
      <c r="N585" s="11"/>
      <c r="O585" s="11"/>
      <c r="P585" s="11"/>
      <c r="Q585" s="11"/>
      <c r="R585" s="11"/>
      <c r="S585" s="11"/>
      <c r="T585" s="11"/>
      <c r="U585" s="11"/>
    </row>
    <row r="586" spans="1:21" ht="12.75" hidden="1" customHeight="1" x14ac:dyDescent="0.15">
      <c r="A586" s="11"/>
      <c r="B586" s="11"/>
      <c r="C586" s="11"/>
      <c r="D586" s="11"/>
      <c r="E586" s="11"/>
      <c r="F586" s="11"/>
      <c r="G586" s="11"/>
      <c r="H586" s="11"/>
      <c r="I586" s="11"/>
      <c r="J586" s="11"/>
      <c r="K586" s="11"/>
      <c r="L586" s="11"/>
      <c r="M586" s="11"/>
      <c r="N586" s="11"/>
      <c r="O586" s="11"/>
      <c r="P586" s="11"/>
      <c r="Q586" s="11"/>
      <c r="R586" s="11"/>
      <c r="S586" s="11"/>
      <c r="T586" s="11"/>
      <c r="U586" s="11"/>
    </row>
    <row r="587" spans="1:21" ht="12.75" hidden="1" customHeight="1" x14ac:dyDescent="0.15">
      <c r="A587" s="11"/>
      <c r="B587" s="11"/>
      <c r="C587" s="11"/>
      <c r="D587" s="11"/>
      <c r="E587" s="11"/>
      <c r="F587" s="11"/>
      <c r="G587" s="11"/>
      <c r="H587" s="11"/>
      <c r="I587" s="11"/>
      <c r="J587" s="11"/>
      <c r="K587" s="11"/>
      <c r="L587" s="11"/>
      <c r="M587" s="11"/>
      <c r="N587" s="11"/>
      <c r="O587" s="11"/>
      <c r="P587" s="11"/>
      <c r="Q587" s="11"/>
      <c r="R587" s="11"/>
      <c r="S587" s="11"/>
      <c r="T587" s="11"/>
      <c r="U587" s="11"/>
    </row>
    <row r="588" spans="1:21" ht="12.75" hidden="1" customHeight="1" x14ac:dyDescent="0.15">
      <c r="A588" s="11"/>
      <c r="B588" s="11"/>
      <c r="C588" s="11"/>
      <c r="D588" s="11"/>
      <c r="E588" s="11"/>
      <c r="F588" s="11"/>
      <c r="G588" s="11"/>
      <c r="H588" s="11"/>
      <c r="I588" s="11"/>
      <c r="J588" s="11"/>
      <c r="K588" s="11"/>
      <c r="L588" s="11"/>
      <c r="M588" s="11"/>
      <c r="N588" s="11"/>
      <c r="O588" s="11"/>
      <c r="P588" s="11"/>
      <c r="Q588" s="11"/>
      <c r="R588" s="11"/>
      <c r="S588" s="11"/>
      <c r="T588" s="11"/>
      <c r="U588" s="11"/>
    </row>
    <row r="589" spans="1:21" ht="12.75" hidden="1" customHeight="1" x14ac:dyDescent="0.15">
      <c r="A589" s="11"/>
      <c r="B589" s="11"/>
      <c r="C589" s="11"/>
      <c r="D589" s="11"/>
      <c r="E589" s="11"/>
      <c r="F589" s="11"/>
      <c r="G589" s="11"/>
      <c r="H589" s="11"/>
      <c r="I589" s="11"/>
      <c r="J589" s="11"/>
      <c r="K589" s="11"/>
      <c r="L589" s="11"/>
      <c r="M589" s="11"/>
      <c r="N589" s="11"/>
      <c r="O589" s="11"/>
      <c r="P589" s="11"/>
      <c r="Q589" s="11"/>
      <c r="R589" s="11"/>
      <c r="S589" s="11"/>
      <c r="T589" s="11"/>
      <c r="U589" s="11"/>
    </row>
    <row r="590" spans="1:21" ht="12.75" hidden="1" customHeight="1" x14ac:dyDescent="0.15">
      <c r="A590" s="11"/>
      <c r="B590" s="11"/>
      <c r="C590" s="11"/>
      <c r="D590" s="11"/>
      <c r="E590" s="11"/>
      <c r="F590" s="11"/>
      <c r="G590" s="11"/>
      <c r="H590" s="11"/>
      <c r="I590" s="11"/>
      <c r="J590" s="11"/>
      <c r="K590" s="11"/>
      <c r="L590" s="11"/>
      <c r="M590" s="11"/>
      <c r="N590" s="11"/>
      <c r="O590" s="11"/>
      <c r="P590" s="11"/>
      <c r="Q590" s="11"/>
      <c r="R590" s="11"/>
      <c r="S590" s="11"/>
      <c r="T590" s="11"/>
      <c r="U590" s="11"/>
    </row>
    <row r="591" spans="1:21" ht="12.75" hidden="1" customHeight="1" x14ac:dyDescent="0.15">
      <c r="A591" s="11"/>
      <c r="B591" s="11"/>
      <c r="C591" s="11"/>
      <c r="D591" s="11"/>
      <c r="E591" s="11"/>
      <c r="F591" s="11"/>
      <c r="G591" s="11"/>
      <c r="H591" s="11"/>
      <c r="I591" s="11"/>
      <c r="J591" s="11"/>
      <c r="K591" s="11"/>
      <c r="L591" s="11"/>
      <c r="M591" s="11"/>
      <c r="N591" s="11"/>
      <c r="O591" s="11"/>
      <c r="P591" s="11"/>
      <c r="Q591" s="11"/>
      <c r="R591" s="11"/>
      <c r="S591" s="11"/>
      <c r="T591" s="11"/>
      <c r="U591" s="11"/>
    </row>
    <row r="592" spans="1:21" ht="12.75" hidden="1" customHeight="1" x14ac:dyDescent="0.15">
      <c r="A592" s="11"/>
      <c r="B592" s="11"/>
      <c r="C592" s="11"/>
      <c r="D592" s="11"/>
      <c r="E592" s="11"/>
      <c r="F592" s="11"/>
      <c r="G592" s="11"/>
      <c r="H592" s="11"/>
      <c r="I592" s="11"/>
      <c r="J592" s="11"/>
      <c r="K592" s="11"/>
      <c r="L592" s="11"/>
      <c r="M592" s="11"/>
      <c r="N592" s="11"/>
      <c r="O592" s="11"/>
      <c r="P592" s="11"/>
      <c r="Q592" s="11"/>
      <c r="R592" s="11"/>
      <c r="S592" s="11"/>
      <c r="T592" s="11"/>
      <c r="U592" s="11"/>
    </row>
    <row r="593" spans="1:21" ht="12.75" hidden="1" customHeight="1" x14ac:dyDescent="0.15">
      <c r="A593" s="11"/>
      <c r="B593" s="11"/>
      <c r="C593" s="11"/>
      <c r="D593" s="11"/>
      <c r="E593" s="11"/>
      <c r="F593" s="11"/>
      <c r="G593" s="11"/>
      <c r="H593" s="11"/>
      <c r="I593" s="11"/>
      <c r="J593" s="11"/>
      <c r="K593" s="11"/>
      <c r="L593" s="11"/>
      <c r="M593" s="11"/>
      <c r="N593" s="11"/>
      <c r="O593" s="11"/>
      <c r="P593" s="11"/>
      <c r="Q593" s="11"/>
      <c r="R593" s="11"/>
      <c r="S593" s="11"/>
      <c r="T593" s="11"/>
      <c r="U593" s="11"/>
    </row>
    <row r="594" spans="1:21" ht="12.75" hidden="1" customHeight="1" x14ac:dyDescent="0.15">
      <c r="A594" s="11"/>
      <c r="B594" s="11"/>
      <c r="C594" s="11"/>
      <c r="D594" s="11"/>
      <c r="E594" s="11"/>
      <c r="F594" s="11"/>
      <c r="G594" s="11"/>
      <c r="H594" s="11"/>
      <c r="I594" s="11"/>
      <c r="J594" s="11"/>
      <c r="K594" s="11"/>
      <c r="L594" s="11"/>
      <c r="M594" s="11"/>
      <c r="N594" s="11"/>
      <c r="O594" s="11"/>
      <c r="P594" s="11"/>
      <c r="Q594" s="11"/>
      <c r="R594" s="11"/>
      <c r="S594" s="11"/>
      <c r="T594" s="11"/>
      <c r="U594" s="11"/>
    </row>
    <row r="595" spans="1:21" ht="12.75" hidden="1" customHeight="1" x14ac:dyDescent="0.15">
      <c r="A595" s="11"/>
      <c r="B595" s="11"/>
      <c r="C595" s="11"/>
      <c r="D595" s="11"/>
      <c r="E595" s="11"/>
      <c r="F595" s="11"/>
      <c r="G595" s="11"/>
      <c r="H595" s="11"/>
      <c r="I595" s="11"/>
      <c r="J595" s="11"/>
      <c r="K595" s="11"/>
      <c r="L595" s="11"/>
      <c r="M595" s="11"/>
      <c r="N595" s="11"/>
      <c r="O595" s="11"/>
      <c r="P595" s="11"/>
      <c r="Q595" s="11"/>
      <c r="R595" s="11"/>
      <c r="S595" s="11"/>
      <c r="T595" s="11"/>
      <c r="U595" s="11"/>
    </row>
    <row r="596" spans="1:21" ht="12.75" hidden="1" customHeight="1" x14ac:dyDescent="0.15">
      <c r="A596" s="11"/>
      <c r="B596" s="11"/>
      <c r="C596" s="11"/>
      <c r="D596" s="11"/>
      <c r="E596" s="11"/>
      <c r="F596" s="11"/>
      <c r="G596" s="11"/>
      <c r="H596" s="11"/>
      <c r="I596" s="11"/>
      <c r="J596" s="11"/>
      <c r="K596" s="11"/>
      <c r="L596" s="11"/>
      <c r="M596" s="11"/>
      <c r="N596" s="11"/>
      <c r="O596" s="11"/>
      <c r="P596" s="11"/>
      <c r="Q596" s="11"/>
      <c r="R596" s="11"/>
      <c r="S596" s="11"/>
      <c r="T596" s="11"/>
      <c r="U596" s="11"/>
    </row>
    <row r="597" spans="1:21" ht="12.75" hidden="1" customHeight="1" x14ac:dyDescent="0.15">
      <c r="A597" s="11"/>
      <c r="B597" s="11"/>
      <c r="C597" s="11"/>
      <c r="D597" s="11"/>
      <c r="E597" s="11"/>
      <c r="F597" s="11"/>
      <c r="G597" s="11"/>
      <c r="H597" s="11"/>
      <c r="I597" s="11"/>
      <c r="J597" s="11"/>
      <c r="K597" s="11"/>
      <c r="L597" s="11"/>
      <c r="M597" s="11"/>
      <c r="N597" s="11"/>
      <c r="O597" s="11"/>
      <c r="P597" s="11"/>
      <c r="Q597" s="11"/>
      <c r="R597" s="11"/>
      <c r="S597" s="11"/>
      <c r="T597" s="11"/>
      <c r="U597" s="11"/>
    </row>
    <row r="598" spans="1:21" ht="12.75" hidden="1" customHeight="1" x14ac:dyDescent="0.15">
      <c r="A598" s="11"/>
      <c r="B598" s="11"/>
      <c r="C598" s="11"/>
      <c r="D598" s="11"/>
      <c r="E598" s="11"/>
      <c r="F598" s="11"/>
      <c r="G598" s="11"/>
      <c r="H598" s="11"/>
      <c r="I598" s="11"/>
      <c r="J598" s="11"/>
      <c r="K598" s="11"/>
      <c r="L598" s="11"/>
      <c r="M598" s="11"/>
      <c r="N598" s="11"/>
      <c r="O598" s="11"/>
      <c r="P598" s="11"/>
      <c r="Q598" s="11"/>
      <c r="R598" s="11"/>
      <c r="S598" s="11"/>
      <c r="T598" s="11"/>
      <c r="U598" s="11"/>
    </row>
    <row r="599" spans="1:21" ht="12.75" hidden="1" customHeight="1" x14ac:dyDescent="0.15">
      <c r="A599" s="11"/>
      <c r="B599" s="11"/>
      <c r="C599" s="11"/>
      <c r="D599" s="11"/>
      <c r="E599" s="11"/>
      <c r="F599" s="11"/>
      <c r="G599" s="11"/>
      <c r="H599" s="11"/>
      <c r="I599" s="11"/>
      <c r="J599" s="11"/>
      <c r="K599" s="11"/>
      <c r="L599" s="11"/>
      <c r="M599" s="11"/>
      <c r="N599" s="11"/>
      <c r="O599" s="11"/>
      <c r="P599" s="11"/>
      <c r="Q599" s="11"/>
      <c r="R599" s="11"/>
      <c r="S599" s="11"/>
      <c r="T599" s="11"/>
      <c r="U599" s="11"/>
    </row>
    <row r="600" spans="1:21" ht="12.75" hidden="1" customHeight="1" x14ac:dyDescent="0.15">
      <c r="A600" s="11"/>
      <c r="B600" s="11"/>
      <c r="C600" s="11"/>
      <c r="D600" s="11"/>
      <c r="E600" s="11"/>
      <c r="F600" s="11"/>
      <c r="G600" s="11"/>
      <c r="H600" s="11"/>
      <c r="I600" s="11"/>
      <c r="J600" s="11"/>
      <c r="K600" s="11"/>
      <c r="L600" s="11"/>
      <c r="M600" s="11"/>
      <c r="N600" s="11"/>
      <c r="O600" s="11"/>
      <c r="P600" s="11"/>
      <c r="Q600" s="11"/>
      <c r="R600" s="11"/>
      <c r="S600" s="11"/>
      <c r="T600" s="11"/>
      <c r="U600" s="11"/>
    </row>
    <row r="601" spans="1:21" ht="12.75" hidden="1" customHeight="1" x14ac:dyDescent="0.15">
      <c r="A601" s="11"/>
      <c r="B601" s="11"/>
      <c r="C601" s="11"/>
      <c r="D601" s="11"/>
      <c r="E601" s="11"/>
      <c r="F601" s="11"/>
      <c r="G601" s="11"/>
      <c r="H601" s="11"/>
      <c r="I601" s="11"/>
      <c r="J601" s="11"/>
      <c r="K601" s="11"/>
      <c r="L601" s="11"/>
      <c r="M601" s="11"/>
      <c r="N601" s="11"/>
      <c r="O601" s="11"/>
      <c r="P601" s="11"/>
      <c r="Q601" s="11"/>
      <c r="R601" s="11"/>
      <c r="S601" s="11"/>
      <c r="T601" s="11"/>
      <c r="U601" s="11"/>
    </row>
    <row r="602" spans="1:21" ht="12.75" hidden="1" customHeight="1" x14ac:dyDescent="0.15">
      <c r="A602" s="11"/>
      <c r="B602" s="11"/>
      <c r="C602" s="11"/>
      <c r="D602" s="11"/>
      <c r="E602" s="11"/>
      <c r="F602" s="11"/>
      <c r="G602" s="11"/>
      <c r="H602" s="11"/>
      <c r="I602" s="11"/>
      <c r="J602" s="11"/>
      <c r="K602" s="11"/>
      <c r="L602" s="11"/>
      <c r="M602" s="11"/>
      <c r="N602" s="11"/>
      <c r="O602" s="11"/>
      <c r="P602" s="11"/>
      <c r="Q602" s="11"/>
      <c r="R602" s="11"/>
      <c r="S602" s="11"/>
      <c r="T602" s="11"/>
      <c r="U602" s="11"/>
    </row>
    <row r="603" spans="1:21" ht="12.75" hidden="1" customHeight="1" x14ac:dyDescent="0.15">
      <c r="A603" s="11"/>
      <c r="B603" s="11"/>
      <c r="C603" s="11"/>
      <c r="D603" s="11"/>
      <c r="E603" s="11"/>
      <c r="F603" s="11"/>
      <c r="G603" s="11"/>
      <c r="H603" s="11"/>
      <c r="I603" s="11"/>
      <c r="J603" s="11"/>
      <c r="K603" s="11"/>
      <c r="L603" s="11"/>
      <c r="M603" s="11"/>
      <c r="N603" s="11"/>
      <c r="O603" s="11"/>
      <c r="P603" s="11"/>
      <c r="Q603" s="11"/>
      <c r="R603" s="11"/>
      <c r="S603" s="11"/>
      <c r="T603" s="11"/>
      <c r="U603" s="11"/>
    </row>
    <row r="604" spans="1:21" ht="12.75" hidden="1" customHeight="1" x14ac:dyDescent="0.15">
      <c r="A604" s="11"/>
      <c r="B604" s="11"/>
      <c r="C604" s="11"/>
      <c r="D604" s="11"/>
      <c r="E604" s="11"/>
      <c r="F604" s="11"/>
      <c r="G604" s="11"/>
      <c r="H604" s="11"/>
      <c r="I604" s="11"/>
      <c r="J604" s="11"/>
      <c r="K604" s="11"/>
      <c r="L604" s="11"/>
      <c r="M604" s="11"/>
      <c r="N604" s="11"/>
      <c r="O604" s="11"/>
      <c r="P604" s="11"/>
      <c r="Q604" s="11"/>
      <c r="R604" s="11"/>
      <c r="S604" s="11"/>
      <c r="T604" s="11"/>
      <c r="U604" s="11"/>
    </row>
    <row r="605" spans="1:21" ht="12.75" hidden="1" customHeight="1" x14ac:dyDescent="0.15">
      <c r="A605" s="11"/>
      <c r="B605" s="11"/>
      <c r="C605" s="11"/>
      <c r="D605" s="11"/>
      <c r="E605" s="11"/>
      <c r="F605" s="11"/>
      <c r="G605" s="11"/>
      <c r="H605" s="11"/>
      <c r="I605" s="11"/>
      <c r="J605" s="11"/>
      <c r="K605" s="11"/>
      <c r="L605" s="11"/>
      <c r="M605" s="11"/>
      <c r="N605" s="11"/>
      <c r="O605" s="11"/>
      <c r="P605" s="11"/>
      <c r="Q605" s="11"/>
      <c r="R605" s="11"/>
      <c r="S605" s="11"/>
      <c r="T605" s="11"/>
      <c r="U605" s="11"/>
    </row>
    <row r="606" spans="1:21" ht="12.75" hidden="1" customHeight="1" x14ac:dyDescent="0.15">
      <c r="A606" s="11"/>
      <c r="B606" s="11"/>
      <c r="C606" s="11"/>
      <c r="D606" s="11"/>
      <c r="E606" s="11"/>
      <c r="F606" s="11"/>
      <c r="G606" s="11"/>
      <c r="H606" s="11"/>
      <c r="I606" s="11"/>
      <c r="J606" s="11"/>
      <c r="K606" s="11"/>
      <c r="L606" s="11"/>
      <c r="M606" s="11"/>
      <c r="N606" s="11"/>
      <c r="O606" s="11"/>
      <c r="P606" s="11"/>
      <c r="Q606" s="11"/>
      <c r="R606" s="11"/>
      <c r="S606" s="11"/>
      <c r="T606" s="11"/>
      <c r="U606" s="11"/>
    </row>
    <row r="607" spans="1:21" ht="12.75" hidden="1" customHeight="1" x14ac:dyDescent="0.15">
      <c r="A607" s="11"/>
      <c r="B607" s="11"/>
      <c r="C607" s="11"/>
      <c r="D607" s="11"/>
      <c r="E607" s="11"/>
      <c r="F607" s="11"/>
      <c r="G607" s="11"/>
      <c r="H607" s="11"/>
      <c r="I607" s="11"/>
      <c r="J607" s="11"/>
      <c r="K607" s="11"/>
      <c r="L607" s="11"/>
      <c r="M607" s="11"/>
      <c r="N607" s="11"/>
      <c r="O607" s="11"/>
      <c r="P607" s="11"/>
      <c r="Q607" s="11"/>
      <c r="R607" s="11"/>
      <c r="S607" s="11"/>
      <c r="T607" s="11"/>
      <c r="U607" s="11"/>
    </row>
    <row r="608" spans="1:21" ht="12.75" hidden="1" customHeight="1" x14ac:dyDescent="0.15">
      <c r="A608" s="11"/>
      <c r="B608" s="11"/>
      <c r="C608" s="11"/>
      <c r="D608" s="11"/>
      <c r="E608" s="11"/>
      <c r="F608" s="11"/>
      <c r="G608" s="11"/>
      <c r="H608" s="11"/>
      <c r="I608" s="11"/>
      <c r="J608" s="11"/>
      <c r="K608" s="11"/>
      <c r="L608" s="11"/>
      <c r="M608" s="11"/>
      <c r="N608" s="11"/>
      <c r="O608" s="11"/>
      <c r="P608" s="11"/>
      <c r="Q608" s="11"/>
      <c r="R608" s="11"/>
      <c r="S608" s="11"/>
      <c r="T608" s="11"/>
      <c r="U608" s="11"/>
    </row>
    <row r="609" spans="1:21" ht="12.75" hidden="1" customHeight="1" x14ac:dyDescent="0.15">
      <c r="A609" s="11"/>
      <c r="B609" s="11"/>
      <c r="C609" s="11"/>
      <c r="D609" s="11"/>
      <c r="E609" s="11"/>
      <c r="F609" s="11"/>
      <c r="G609" s="11"/>
      <c r="H609" s="11"/>
      <c r="I609" s="11"/>
      <c r="J609" s="11"/>
      <c r="K609" s="11"/>
      <c r="L609" s="11"/>
      <c r="M609" s="11"/>
      <c r="N609" s="11"/>
      <c r="O609" s="11"/>
      <c r="P609" s="11"/>
      <c r="Q609" s="11"/>
      <c r="R609" s="11"/>
      <c r="S609" s="11"/>
      <c r="T609" s="11"/>
      <c r="U609" s="11"/>
    </row>
    <row r="610" spans="1:21" ht="12.75" hidden="1" customHeight="1" x14ac:dyDescent="0.15">
      <c r="A610" s="11"/>
      <c r="B610" s="11"/>
      <c r="C610" s="11"/>
      <c r="D610" s="11"/>
      <c r="E610" s="11"/>
      <c r="F610" s="11"/>
      <c r="G610" s="11"/>
      <c r="H610" s="11"/>
      <c r="I610" s="11"/>
      <c r="J610" s="11"/>
      <c r="K610" s="11"/>
      <c r="L610" s="11"/>
      <c r="M610" s="11"/>
      <c r="N610" s="11"/>
      <c r="O610" s="11"/>
      <c r="P610" s="11"/>
      <c r="Q610" s="11"/>
      <c r="R610" s="11"/>
      <c r="S610" s="11"/>
      <c r="T610" s="11"/>
      <c r="U610" s="11"/>
    </row>
    <row r="611" spans="1:21" ht="12.75" hidden="1" customHeight="1" x14ac:dyDescent="0.15">
      <c r="A611" s="11"/>
      <c r="B611" s="11"/>
      <c r="C611" s="11"/>
      <c r="D611" s="11"/>
      <c r="E611" s="11"/>
      <c r="F611" s="11"/>
      <c r="G611" s="11"/>
      <c r="H611" s="11"/>
      <c r="I611" s="11"/>
      <c r="J611" s="11"/>
      <c r="K611" s="11"/>
      <c r="L611" s="11"/>
      <c r="M611" s="11"/>
      <c r="N611" s="11"/>
      <c r="O611" s="11"/>
      <c r="P611" s="11"/>
      <c r="Q611" s="11"/>
      <c r="R611" s="11"/>
      <c r="S611" s="11"/>
      <c r="T611" s="11"/>
      <c r="U611" s="11"/>
    </row>
    <row r="612" spans="1:21" ht="12.75" hidden="1" customHeight="1" x14ac:dyDescent="0.15">
      <c r="A612" s="11"/>
      <c r="B612" s="11"/>
      <c r="C612" s="11"/>
      <c r="D612" s="11"/>
      <c r="E612" s="11"/>
      <c r="F612" s="11"/>
      <c r="G612" s="11"/>
      <c r="H612" s="11"/>
      <c r="I612" s="11"/>
      <c r="J612" s="11"/>
      <c r="K612" s="11"/>
      <c r="L612" s="11"/>
      <c r="M612" s="11"/>
      <c r="N612" s="11"/>
      <c r="O612" s="11"/>
      <c r="P612" s="11"/>
      <c r="Q612" s="11"/>
      <c r="R612" s="11"/>
      <c r="S612" s="11"/>
      <c r="T612" s="11"/>
      <c r="U612" s="11"/>
    </row>
    <row r="613" spans="1:21" ht="12.75" hidden="1" customHeight="1" x14ac:dyDescent="0.15">
      <c r="A613" s="11"/>
      <c r="B613" s="11"/>
      <c r="C613" s="11"/>
      <c r="D613" s="11"/>
      <c r="E613" s="11"/>
      <c r="F613" s="11"/>
      <c r="G613" s="11"/>
      <c r="H613" s="11"/>
      <c r="I613" s="11"/>
      <c r="J613" s="11"/>
      <c r="K613" s="11"/>
      <c r="L613" s="11"/>
      <c r="M613" s="11"/>
      <c r="N613" s="11"/>
      <c r="O613" s="11"/>
      <c r="P613" s="11"/>
      <c r="Q613" s="11"/>
      <c r="R613" s="11"/>
      <c r="S613" s="11"/>
      <c r="T613" s="11"/>
      <c r="U613" s="11"/>
    </row>
    <row r="614" spans="1:21" ht="12.75" hidden="1" customHeight="1" x14ac:dyDescent="0.15">
      <c r="A614" s="11"/>
      <c r="B614" s="11"/>
      <c r="C614" s="11"/>
      <c r="D614" s="11"/>
      <c r="E614" s="11"/>
      <c r="F614" s="11"/>
      <c r="G614" s="11"/>
      <c r="H614" s="11"/>
      <c r="I614" s="11"/>
      <c r="J614" s="11"/>
      <c r="K614" s="11"/>
      <c r="L614" s="11"/>
      <c r="M614" s="11"/>
      <c r="N614" s="11"/>
      <c r="O614" s="11"/>
      <c r="P614" s="11"/>
      <c r="Q614" s="11"/>
      <c r="R614" s="11"/>
      <c r="S614" s="11"/>
      <c r="T614" s="11"/>
      <c r="U614" s="11"/>
    </row>
    <row r="615" spans="1:21" ht="12.75" hidden="1" customHeight="1" x14ac:dyDescent="0.15">
      <c r="A615" s="11"/>
      <c r="B615" s="11"/>
      <c r="C615" s="11"/>
      <c r="D615" s="11"/>
      <c r="E615" s="11"/>
      <c r="F615" s="11"/>
      <c r="G615" s="11"/>
      <c r="H615" s="11"/>
      <c r="I615" s="11"/>
      <c r="J615" s="11"/>
      <c r="K615" s="11"/>
      <c r="L615" s="11"/>
      <c r="M615" s="11"/>
      <c r="N615" s="11"/>
      <c r="O615" s="11"/>
      <c r="P615" s="11"/>
      <c r="Q615" s="11"/>
      <c r="R615" s="11"/>
      <c r="S615" s="11"/>
      <c r="T615" s="11"/>
      <c r="U615" s="11"/>
    </row>
    <row r="616" spans="1:21" ht="12.75" hidden="1" customHeight="1" x14ac:dyDescent="0.15">
      <c r="A616" s="11"/>
      <c r="B616" s="11"/>
      <c r="C616" s="11"/>
      <c r="D616" s="11"/>
      <c r="E616" s="11"/>
      <c r="F616" s="11"/>
      <c r="G616" s="11"/>
      <c r="H616" s="11"/>
      <c r="I616" s="11"/>
      <c r="J616" s="11"/>
      <c r="K616" s="11"/>
      <c r="L616" s="11"/>
      <c r="M616" s="11"/>
      <c r="N616" s="11"/>
      <c r="O616" s="11"/>
      <c r="P616" s="11"/>
      <c r="Q616" s="11"/>
      <c r="R616" s="11"/>
      <c r="S616" s="11"/>
      <c r="T616" s="11"/>
      <c r="U616" s="11"/>
    </row>
    <row r="617" spans="1:21" ht="12.75" hidden="1" customHeight="1" x14ac:dyDescent="0.15">
      <c r="A617" s="11"/>
      <c r="B617" s="11"/>
      <c r="C617" s="11"/>
      <c r="D617" s="11"/>
      <c r="E617" s="11"/>
      <c r="F617" s="11"/>
      <c r="G617" s="11"/>
      <c r="H617" s="11"/>
      <c r="I617" s="11"/>
      <c r="J617" s="11"/>
      <c r="K617" s="11"/>
      <c r="L617" s="11"/>
      <c r="M617" s="11"/>
      <c r="N617" s="11"/>
      <c r="O617" s="11"/>
      <c r="P617" s="11"/>
      <c r="Q617" s="11"/>
      <c r="R617" s="11"/>
      <c r="S617" s="11"/>
      <c r="T617" s="11"/>
      <c r="U617" s="11"/>
    </row>
    <row r="618" spans="1:21" ht="12.75" hidden="1" customHeight="1" x14ac:dyDescent="0.15">
      <c r="A618" s="11"/>
      <c r="B618" s="11"/>
      <c r="C618" s="11"/>
      <c r="D618" s="11"/>
      <c r="E618" s="11"/>
      <c r="F618" s="11"/>
      <c r="G618" s="11"/>
      <c r="H618" s="11"/>
      <c r="I618" s="11"/>
      <c r="J618" s="11"/>
      <c r="K618" s="11"/>
      <c r="L618" s="11"/>
      <c r="M618" s="11"/>
      <c r="N618" s="11"/>
      <c r="O618" s="11"/>
      <c r="P618" s="11"/>
      <c r="Q618" s="11"/>
      <c r="R618" s="11"/>
      <c r="S618" s="11"/>
      <c r="T618" s="11"/>
      <c r="U618" s="11"/>
    </row>
    <row r="619" spans="1:21" ht="12.75" hidden="1" customHeight="1" x14ac:dyDescent="0.15">
      <c r="A619" s="11"/>
      <c r="B619" s="11"/>
      <c r="C619" s="11"/>
      <c r="D619" s="11"/>
      <c r="E619" s="11"/>
      <c r="F619" s="11"/>
      <c r="G619" s="11"/>
      <c r="H619" s="11"/>
      <c r="I619" s="11"/>
      <c r="J619" s="11"/>
      <c r="K619" s="11"/>
      <c r="L619" s="11"/>
      <c r="M619" s="11"/>
      <c r="N619" s="11"/>
      <c r="O619" s="11"/>
      <c r="P619" s="11"/>
      <c r="Q619" s="11"/>
      <c r="R619" s="11"/>
      <c r="S619" s="11"/>
      <c r="T619" s="11"/>
      <c r="U619" s="11"/>
    </row>
    <row r="620" spans="1:21" ht="12.75" hidden="1" customHeight="1" x14ac:dyDescent="0.15">
      <c r="A620" s="11"/>
      <c r="B620" s="11"/>
      <c r="C620" s="11"/>
      <c r="D620" s="11"/>
      <c r="E620" s="11"/>
      <c r="F620" s="11"/>
      <c r="G620" s="11"/>
      <c r="H620" s="11"/>
      <c r="I620" s="11"/>
      <c r="J620" s="11"/>
      <c r="K620" s="11"/>
      <c r="L620" s="11"/>
      <c r="M620" s="11"/>
      <c r="N620" s="11"/>
      <c r="O620" s="11"/>
      <c r="P620" s="11"/>
      <c r="Q620" s="11"/>
      <c r="R620" s="11"/>
      <c r="S620" s="11"/>
      <c r="T620" s="11"/>
      <c r="U620" s="11"/>
    </row>
    <row r="621" spans="1:21" ht="12.75" hidden="1" customHeight="1" x14ac:dyDescent="0.15">
      <c r="A621" s="11"/>
      <c r="B621" s="11"/>
      <c r="C621" s="11"/>
      <c r="D621" s="11"/>
      <c r="E621" s="11"/>
      <c r="F621" s="11"/>
      <c r="G621" s="11"/>
      <c r="H621" s="11"/>
      <c r="I621" s="11"/>
      <c r="J621" s="11"/>
      <c r="K621" s="11"/>
      <c r="L621" s="11"/>
      <c r="M621" s="11"/>
      <c r="N621" s="11"/>
      <c r="O621" s="11"/>
      <c r="P621" s="11"/>
      <c r="Q621" s="11"/>
      <c r="R621" s="11"/>
      <c r="S621" s="11"/>
      <c r="T621" s="11"/>
      <c r="U621" s="11"/>
    </row>
    <row r="622" spans="1:21" ht="12.75" hidden="1" customHeight="1" x14ac:dyDescent="0.15">
      <c r="A622" s="11"/>
      <c r="B622" s="11"/>
      <c r="C622" s="11"/>
      <c r="D622" s="11"/>
      <c r="E622" s="11"/>
      <c r="F622" s="11"/>
      <c r="G622" s="11"/>
      <c r="H622" s="11"/>
      <c r="I622" s="11"/>
      <c r="J622" s="11"/>
      <c r="K622" s="11"/>
      <c r="L622" s="11"/>
      <c r="M622" s="11"/>
      <c r="N622" s="11"/>
      <c r="O622" s="11"/>
      <c r="P622" s="11"/>
      <c r="Q622" s="11"/>
      <c r="R622" s="11"/>
      <c r="S622" s="11"/>
      <c r="T622" s="11"/>
      <c r="U622" s="11"/>
    </row>
    <row r="623" spans="1:21" ht="12.75" hidden="1" customHeight="1" x14ac:dyDescent="0.15">
      <c r="A623" s="11"/>
      <c r="B623" s="11"/>
      <c r="C623" s="11"/>
      <c r="D623" s="11"/>
      <c r="E623" s="11"/>
      <c r="F623" s="11"/>
      <c r="G623" s="11"/>
      <c r="H623" s="11"/>
      <c r="I623" s="11"/>
      <c r="J623" s="11"/>
      <c r="K623" s="11"/>
      <c r="L623" s="11"/>
      <c r="M623" s="11"/>
      <c r="N623" s="11"/>
      <c r="O623" s="11"/>
      <c r="P623" s="11"/>
      <c r="Q623" s="11"/>
      <c r="R623" s="11"/>
      <c r="S623" s="11"/>
      <c r="T623" s="11"/>
      <c r="U623" s="11"/>
    </row>
    <row r="624" spans="1:21" ht="12.75" hidden="1" customHeight="1" x14ac:dyDescent="0.15">
      <c r="A624" s="11"/>
      <c r="B624" s="11"/>
      <c r="C624" s="11"/>
      <c r="D624" s="11"/>
      <c r="E624" s="11"/>
      <c r="F624" s="11"/>
      <c r="G624" s="11"/>
      <c r="H624" s="11"/>
      <c r="I624" s="11"/>
      <c r="J624" s="11"/>
      <c r="K624" s="11"/>
      <c r="L624" s="11"/>
      <c r="M624" s="11"/>
      <c r="N624" s="11"/>
      <c r="O624" s="11"/>
      <c r="P624" s="11"/>
      <c r="Q624" s="11"/>
      <c r="R624" s="11"/>
      <c r="S624" s="11"/>
      <c r="T624" s="11"/>
      <c r="U624" s="11"/>
    </row>
    <row r="625" spans="1:21" ht="12.75" hidden="1" customHeight="1" x14ac:dyDescent="0.15">
      <c r="A625" s="11"/>
      <c r="B625" s="11"/>
      <c r="C625" s="11"/>
      <c r="D625" s="11"/>
      <c r="E625" s="11"/>
      <c r="F625" s="11"/>
      <c r="G625" s="11"/>
      <c r="H625" s="11"/>
      <c r="I625" s="11"/>
      <c r="J625" s="11"/>
      <c r="K625" s="11"/>
      <c r="L625" s="11"/>
      <c r="M625" s="11"/>
      <c r="N625" s="11"/>
      <c r="O625" s="11"/>
      <c r="P625" s="11"/>
      <c r="Q625" s="11"/>
      <c r="R625" s="11"/>
      <c r="S625" s="11"/>
      <c r="T625" s="11"/>
      <c r="U625" s="11"/>
    </row>
    <row r="626" spans="1:21" ht="12.75" hidden="1" customHeight="1" x14ac:dyDescent="0.15">
      <c r="A626" s="11"/>
      <c r="B626" s="11"/>
      <c r="C626" s="11"/>
      <c r="D626" s="11"/>
      <c r="E626" s="11"/>
      <c r="F626" s="11"/>
      <c r="G626" s="11"/>
      <c r="H626" s="11"/>
      <c r="I626" s="11"/>
      <c r="J626" s="11"/>
      <c r="K626" s="11"/>
      <c r="L626" s="11"/>
      <c r="M626" s="11"/>
      <c r="N626" s="11"/>
      <c r="O626" s="11"/>
      <c r="P626" s="11"/>
      <c r="Q626" s="11"/>
      <c r="R626" s="11"/>
      <c r="S626" s="11"/>
      <c r="T626" s="11"/>
      <c r="U626" s="11"/>
    </row>
    <row r="627" spans="1:21" ht="12.75" hidden="1" customHeight="1" x14ac:dyDescent="0.15">
      <c r="A627" s="11"/>
      <c r="B627" s="11"/>
      <c r="C627" s="11"/>
      <c r="D627" s="11"/>
      <c r="E627" s="11"/>
      <c r="F627" s="11"/>
      <c r="G627" s="11"/>
      <c r="H627" s="11"/>
      <c r="I627" s="11"/>
      <c r="J627" s="11"/>
      <c r="K627" s="11"/>
      <c r="L627" s="11"/>
      <c r="M627" s="11"/>
      <c r="N627" s="11"/>
      <c r="O627" s="11"/>
      <c r="P627" s="11"/>
      <c r="Q627" s="11"/>
      <c r="R627" s="11"/>
      <c r="S627" s="11"/>
      <c r="T627" s="11"/>
      <c r="U627" s="11"/>
    </row>
    <row r="628" spans="1:21" ht="12.75" hidden="1" customHeight="1" x14ac:dyDescent="0.15">
      <c r="A628" s="11"/>
      <c r="B628" s="11"/>
      <c r="C628" s="11"/>
      <c r="D628" s="11"/>
      <c r="E628" s="11"/>
      <c r="F628" s="11"/>
      <c r="G628" s="11"/>
      <c r="H628" s="11"/>
      <c r="I628" s="11"/>
      <c r="J628" s="11"/>
      <c r="K628" s="11"/>
      <c r="L628" s="11"/>
      <c r="M628" s="11"/>
      <c r="N628" s="11"/>
      <c r="O628" s="11"/>
      <c r="P628" s="11"/>
      <c r="Q628" s="11"/>
      <c r="R628" s="11"/>
      <c r="S628" s="11"/>
      <c r="T628" s="11"/>
      <c r="U628" s="11"/>
    </row>
    <row r="629" spans="1:21" ht="12.75" hidden="1" customHeight="1" x14ac:dyDescent="0.15">
      <c r="A629" s="11"/>
      <c r="B629" s="11"/>
      <c r="C629" s="11"/>
      <c r="D629" s="11"/>
      <c r="E629" s="11"/>
      <c r="F629" s="11"/>
      <c r="G629" s="11"/>
      <c r="H629" s="11"/>
      <c r="I629" s="11"/>
      <c r="J629" s="11"/>
      <c r="K629" s="11"/>
      <c r="L629" s="11"/>
      <c r="M629" s="11"/>
      <c r="N629" s="11"/>
      <c r="O629" s="11"/>
      <c r="P629" s="11"/>
      <c r="Q629" s="11"/>
      <c r="R629" s="11"/>
      <c r="S629" s="11"/>
      <c r="T629" s="11"/>
      <c r="U629" s="11"/>
    </row>
    <row r="630" spans="1:21" ht="12.75" hidden="1" customHeight="1" x14ac:dyDescent="0.15">
      <c r="A630" s="11"/>
      <c r="B630" s="11"/>
      <c r="C630" s="11"/>
      <c r="D630" s="11"/>
      <c r="E630" s="11"/>
      <c r="F630" s="11"/>
      <c r="G630" s="11"/>
      <c r="H630" s="11"/>
      <c r="I630" s="11"/>
      <c r="J630" s="11"/>
      <c r="K630" s="11"/>
      <c r="L630" s="11"/>
      <c r="M630" s="11"/>
      <c r="N630" s="11"/>
      <c r="O630" s="11"/>
      <c r="P630" s="11"/>
      <c r="Q630" s="11"/>
      <c r="R630" s="11"/>
      <c r="S630" s="11"/>
      <c r="T630" s="11"/>
      <c r="U630" s="11"/>
    </row>
    <row r="631" spans="1:21" ht="12.75" hidden="1" customHeight="1" x14ac:dyDescent="0.15">
      <c r="A631" s="11"/>
      <c r="B631" s="11"/>
      <c r="C631" s="11"/>
      <c r="D631" s="11"/>
      <c r="E631" s="11"/>
      <c r="F631" s="11"/>
      <c r="G631" s="11"/>
      <c r="H631" s="11"/>
      <c r="I631" s="11"/>
      <c r="J631" s="11"/>
      <c r="K631" s="11"/>
      <c r="L631" s="11"/>
      <c r="M631" s="11"/>
      <c r="N631" s="11"/>
      <c r="O631" s="11"/>
      <c r="P631" s="11"/>
      <c r="Q631" s="11"/>
      <c r="R631" s="11"/>
      <c r="S631" s="11"/>
      <c r="T631" s="11"/>
      <c r="U631" s="11"/>
    </row>
    <row r="632" spans="1:21" ht="12.75" hidden="1" customHeight="1" x14ac:dyDescent="0.15">
      <c r="A632" s="11"/>
      <c r="B632" s="11"/>
      <c r="C632" s="11"/>
      <c r="D632" s="11"/>
      <c r="E632" s="11"/>
      <c r="F632" s="11"/>
      <c r="G632" s="11"/>
      <c r="H632" s="11"/>
      <c r="I632" s="11"/>
      <c r="J632" s="11"/>
      <c r="K632" s="11"/>
      <c r="L632" s="11"/>
      <c r="M632" s="11"/>
      <c r="N632" s="11"/>
      <c r="O632" s="11"/>
      <c r="P632" s="11"/>
      <c r="Q632" s="11"/>
      <c r="R632" s="11"/>
      <c r="S632" s="11"/>
      <c r="T632" s="11"/>
      <c r="U632" s="11"/>
    </row>
    <row r="633" spans="1:21" ht="12.75" hidden="1" customHeight="1" x14ac:dyDescent="0.15">
      <c r="A633" s="11"/>
      <c r="B633" s="11"/>
      <c r="C633" s="11"/>
      <c r="D633" s="11"/>
      <c r="E633" s="11"/>
      <c r="F633" s="11"/>
      <c r="G633" s="11"/>
      <c r="H633" s="11"/>
      <c r="I633" s="11"/>
      <c r="J633" s="11"/>
      <c r="K633" s="11"/>
      <c r="L633" s="11"/>
      <c r="M633" s="11"/>
      <c r="N633" s="11"/>
      <c r="O633" s="11"/>
      <c r="P633" s="11"/>
      <c r="Q633" s="11"/>
      <c r="R633" s="11"/>
      <c r="S633" s="11"/>
      <c r="T633" s="11"/>
      <c r="U633" s="11"/>
    </row>
    <row r="634" spans="1:21" ht="12.75" hidden="1" customHeight="1" x14ac:dyDescent="0.15">
      <c r="A634" s="11"/>
      <c r="B634" s="11"/>
      <c r="C634" s="11"/>
      <c r="D634" s="11"/>
      <c r="E634" s="11"/>
      <c r="F634" s="11"/>
      <c r="G634" s="11"/>
      <c r="H634" s="11"/>
      <c r="I634" s="11"/>
      <c r="J634" s="11"/>
      <c r="K634" s="11"/>
      <c r="L634" s="11"/>
      <c r="M634" s="11"/>
      <c r="N634" s="11"/>
      <c r="O634" s="11"/>
      <c r="P634" s="11"/>
      <c r="Q634" s="11"/>
      <c r="R634" s="11"/>
      <c r="S634" s="11"/>
      <c r="T634" s="11"/>
      <c r="U634" s="11"/>
    </row>
    <row r="635" spans="1:21" ht="12.75" hidden="1" customHeight="1" x14ac:dyDescent="0.15">
      <c r="A635" s="11"/>
      <c r="B635" s="11"/>
      <c r="C635" s="11"/>
      <c r="D635" s="11"/>
      <c r="E635" s="11"/>
      <c r="F635" s="11"/>
      <c r="G635" s="11"/>
      <c r="H635" s="11"/>
      <c r="I635" s="11"/>
      <c r="J635" s="11"/>
      <c r="K635" s="11"/>
      <c r="L635" s="11"/>
      <c r="M635" s="11"/>
      <c r="N635" s="11"/>
      <c r="O635" s="11"/>
      <c r="P635" s="11"/>
      <c r="Q635" s="11"/>
      <c r="R635" s="11"/>
      <c r="S635" s="11"/>
      <c r="T635" s="11"/>
      <c r="U635" s="11"/>
    </row>
    <row r="636" spans="1:21" ht="12.75" hidden="1" customHeight="1" x14ac:dyDescent="0.15">
      <c r="A636" s="11"/>
      <c r="B636" s="11"/>
      <c r="C636" s="11"/>
      <c r="D636" s="11"/>
      <c r="E636" s="11"/>
      <c r="F636" s="11"/>
      <c r="G636" s="11"/>
      <c r="H636" s="11"/>
      <c r="I636" s="11"/>
      <c r="J636" s="11"/>
      <c r="K636" s="11"/>
      <c r="L636" s="11"/>
      <c r="M636" s="11"/>
      <c r="N636" s="11"/>
      <c r="O636" s="11"/>
      <c r="P636" s="11"/>
      <c r="Q636" s="11"/>
      <c r="R636" s="11"/>
      <c r="S636" s="11"/>
      <c r="T636" s="11"/>
      <c r="U636" s="11"/>
    </row>
    <row r="637" spans="1:21" ht="12.75" hidden="1" customHeight="1" x14ac:dyDescent="0.15">
      <c r="A637" s="11"/>
      <c r="B637" s="11"/>
      <c r="C637" s="11"/>
      <c r="D637" s="11"/>
      <c r="E637" s="11"/>
      <c r="F637" s="11"/>
      <c r="G637" s="11"/>
      <c r="H637" s="11"/>
      <c r="I637" s="11"/>
      <c r="J637" s="11"/>
      <c r="K637" s="11"/>
      <c r="L637" s="11"/>
      <c r="M637" s="11"/>
      <c r="N637" s="11"/>
      <c r="O637" s="11"/>
      <c r="P637" s="11"/>
      <c r="Q637" s="11"/>
      <c r="R637" s="11"/>
      <c r="S637" s="11"/>
      <c r="T637" s="11"/>
      <c r="U637" s="11"/>
    </row>
    <row r="638" spans="1:21" ht="12.75" hidden="1" customHeight="1" x14ac:dyDescent="0.15">
      <c r="A638" s="11"/>
      <c r="B638" s="11"/>
      <c r="C638" s="11"/>
      <c r="D638" s="11"/>
      <c r="E638" s="11"/>
      <c r="F638" s="11"/>
      <c r="G638" s="11"/>
      <c r="H638" s="11"/>
      <c r="I638" s="11"/>
      <c r="J638" s="11"/>
      <c r="K638" s="11"/>
      <c r="L638" s="11"/>
      <c r="M638" s="11"/>
      <c r="N638" s="11"/>
      <c r="O638" s="11"/>
      <c r="P638" s="11"/>
      <c r="Q638" s="11"/>
      <c r="R638" s="11"/>
      <c r="S638" s="11"/>
      <c r="T638" s="11"/>
      <c r="U638" s="11"/>
    </row>
    <row r="639" spans="1:21" ht="12.75" hidden="1" customHeight="1" x14ac:dyDescent="0.15">
      <c r="A639" s="11"/>
      <c r="B639" s="11"/>
      <c r="C639" s="11"/>
      <c r="D639" s="11"/>
      <c r="E639" s="11"/>
      <c r="F639" s="11"/>
      <c r="G639" s="11"/>
      <c r="H639" s="11"/>
      <c r="I639" s="11"/>
      <c r="J639" s="11"/>
      <c r="K639" s="11"/>
      <c r="L639" s="11"/>
      <c r="M639" s="11"/>
      <c r="N639" s="11"/>
      <c r="O639" s="11"/>
      <c r="P639" s="11"/>
      <c r="Q639" s="11"/>
      <c r="R639" s="11"/>
      <c r="S639" s="11"/>
      <c r="T639" s="11"/>
      <c r="U639" s="11"/>
    </row>
    <row r="640" spans="1:21" ht="12.75" hidden="1" customHeight="1" x14ac:dyDescent="0.15">
      <c r="A640" s="11"/>
      <c r="B640" s="11"/>
      <c r="C640" s="11"/>
      <c r="D640" s="11"/>
      <c r="E640" s="11"/>
      <c r="F640" s="11"/>
      <c r="G640" s="11"/>
      <c r="H640" s="11"/>
      <c r="I640" s="11"/>
      <c r="J640" s="11"/>
      <c r="K640" s="11"/>
      <c r="L640" s="11"/>
      <c r="M640" s="11"/>
      <c r="N640" s="11"/>
      <c r="O640" s="11"/>
      <c r="P640" s="11"/>
      <c r="Q640" s="11"/>
      <c r="R640" s="11"/>
      <c r="S640" s="11"/>
      <c r="T640" s="11"/>
      <c r="U640" s="11"/>
    </row>
    <row r="641" spans="1:21" ht="12.75" hidden="1" customHeight="1" x14ac:dyDescent="0.15">
      <c r="A641" s="11"/>
      <c r="B641" s="11"/>
      <c r="C641" s="11"/>
      <c r="D641" s="11"/>
      <c r="E641" s="11"/>
      <c r="F641" s="11"/>
      <c r="G641" s="11"/>
      <c r="H641" s="11"/>
      <c r="I641" s="11"/>
      <c r="J641" s="11"/>
      <c r="K641" s="11"/>
      <c r="L641" s="11"/>
      <c r="M641" s="11"/>
      <c r="N641" s="11"/>
      <c r="O641" s="11"/>
      <c r="P641" s="11"/>
      <c r="Q641" s="11"/>
      <c r="R641" s="11"/>
      <c r="S641" s="11"/>
      <c r="T641" s="11"/>
      <c r="U641" s="11"/>
    </row>
    <row r="642" spans="1:21" ht="12.75" hidden="1" customHeight="1" x14ac:dyDescent="0.15">
      <c r="A642" s="11"/>
      <c r="B642" s="11"/>
      <c r="C642" s="11"/>
      <c r="D642" s="11"/>
      <c r="E642" s="11"/>
      <c r="F642" s="11"/>
      <c r="G642" s="11"/>
      <c r="H642" s="11"/>
      <c r="I642" s="11"/>
      <c r="J642" s="11"/>
      <c r="K642" s="11"/>
      <c r="L642" s="11"/>
      <c r="M642" s="11"/>
      <c r="N642" s="11"/>
      <c r="O642" s="11"/>
      <c r="P642" s="11"/>
      <c r="Q642" s="11"/>
      <c r="R642" s="11"/>
      <c r="S642" s="11"/>
      <c r="T642" s="11"/>
      <c r="U642" s="11"/>
    </row>
    <row r="643" spans="1:21" ht="12.75" hidden="1" customHeight="1" x14ac:dyDescent="0.15">
      <c r="A643" s="11"/>
      <c r="B643" s="11"/>
      <c r="C643" s="11"/>
      <c r="D643" s="11"/>
      <c r="E643" s="11"/>
      <c r="F643" s="11"/>
      <c r="G643" s="11"/>
      <c r="H643" s="11"/>
      <c r="I643" s="11"/>
      <c r="J643" s="11"/>
      <c r="K643" s="11"/>
      <c r="L643" s="11"/>
      <c r="M643" s="11"/>
      <c r="N643" s="11"/>
      <c r="O643" s="11"/>
      <c r="P643" s="11"/>
      <c r="Q643" s="11"/>
      <c r="R643" s="11"/>
      <c r="S643" s="11"/>
      <c r="T643" s="11"/>
      <c r="U643" s="11"/>
    </row>
    <row r="644" spans="1:21" ht="12.75" hidden="1" customHeight="1" x14ac:dyDescent="0.15">
      <c r="A644" s="11"/>
      <c r="B644" s="11"/>
      <c r="C644" s="11"/>
      <c r="D644" s="11"/>
      <c r="E644" s="11"/>
      <c r="F644" s="11"/>
      <c r="G644" s="11"/>
      <c r="H644" s="11"/>
      <c r="I644" s="11"/>
      <c r="J644" s="11"/>
      <c r="K644" s="11"/>
      <c r="L644" s="11"/>
      <c r="M644" s="11"/>
      <c r="N644" s="11"/>
      <c r="O644" s="11"/>
      <c r="P644" s="11"/>
      <c r="Q644" s="11"/>
      <c r="R644" s="11"/>
      <c r="S644" s="11"/>
      <c r="T644" s="11"/>
      <c r="U644" s="11"/>
    </row>
    <row r="645" spans="1:21" ht="12.75" hidden="1" customHeight="1" x14ac:dyDescent="0.15">
      <c r="A645" s="11"/>
      <c r="B645" s="11"/>
      <c r="C645" s="11"/>
      <c r="D645" s="11"/>
      <c r="E645" s="11"/>
      <c r="F645" s="11"/>
      <c r="G645" s="11"/>
      <c r="H645" s="11"/>
      <c r="I645" s="11"/>
      <c r="J645" s="11"/>
      <c r="K645" s="11"/>
      <c r="L645" s="11"/>
      <c r="M645" s="11"/>
      <c r="N645" s="11"/>
      <c r="O645" s="11"/>
      <c r="P645" s="11"/>
      <c r="Q645" s="11"/>
      <c r="R645" s="11"/>
      <c r="S645" s="11"/>
      <c r="T645" s="11"/>
      <c r="U645" s="11"/>
    </row>
    <row r="646" spans="1:21" ht="12.75" hidden="1" customHeight="1" x14ac:dyDescent="0.15">
      <c r="A646" s="11"/>
      <c r="B646" s="11"/>
      <c r="C646" s="11"/>
      <c r="D646" s="11"/>
      <c r="E646" s="11"/>
      <c r="F646" s="11"/>
      <c r="G646" s="11"/>
      <c r="H646" s="11"/>
      <c r="I646" s="11"/>
      <c r="J646" s="11"/>
      <c r="K646" s="11"/>
      <c r="L646" s="11"/>
      <c r="M646" s="11"/>
      <c r="N646" s="11"/>
      <c r="O646" s="11"/>
      <c r="P646" s="11"/>
      <c r="Q646" s="11"/>
      <c r="R646" s="11"/>
      <c r="S646" s="11"/>
      <c r="T646" s="11"/>
      <c r="U646" s="11"/>
    </row>
    <row r="647" spans="1:21" ht="12.75" hidden="1" customHeight="1" x14ac:dyDescent="0.15">
      <c r="A647" s="11"/>
      <c r="B647" s="11"/>
      <c r="C647" s="11"/>
      <c r="D647" s="11"/>
      <c r="E647" s="11"/>
      <c r="F647" s="11"/>
      <c r="G647" s="11"/>
      <c r="H647" s="11"/>
      <c r="I647" s="11"/>
      <c r="J647" s="11"/>
      <c r="K647" s="11"/>
      <c r="L647" s="11"/>
      <c r="M647" s="11"/>
      <c r="N647" s="11"/>
      <c r="O647" s="11"/>
      <c r="P647" s="11"/>
      <c r="Q647" s="11"/>
      <c r="R647" s="11"/>
      <c r="S647" s="11"/>
      <c r="T647" s="11"/>
      <c r="U647" s="11"/>
    </row>
    <row r="648" spans="1:21" ht="12.75" hidden="1" customHeight="1" x14ac:dyDescent="0.15">
      <c r="A648" s="11"/>
      <c r="B648" s="11"/>
      <c r="C648" s="11"/>
      <c r="D648" s="11"/>
      <c r="E648" s="11"/>
      <c r="F648" s="11"/>
      <c r="G648" s="11"/>
      <c r="H648" s="11"/>
      <c r="I648" s="11"/>
      <c r="J648" s="11"/>
      <c r="K648" s="11"/>
      <c r="L648" s="11"/>
      <c r="M648" s="11"/>
      <c r="N648" s="11"/>
      <c r="O648" s="11"/>
      <c r="P648" s="11"/>
      <c r="Q648" s="11"/>
      <c r="R648" s="11"/>
      <c r="S648" s="11"/>
      <c r="T648" s="11"/>
      <c r="U648" s="11"/>
    </row>
    <row r="649" spans="1:21" ht="12.75" hidden="1" customHeight="1" x14ac:dyDescent="0.15">
      <c r="A649" s="11"/>
      <c r="B649" s="11"/>
      <c r="C649" s="11"/>
      <c r="D649" s="11"/>
      <c r="E649" s="11"/>
      <c r="F649" s="11"/>
      <c r="G649" s="11"/>
      <c r="H649" s="11"/>
      <c r="I649" s="11"/>
      <c r="J649" s="11"/>
      <c r="K649" s="11"/>
      <c r="L649" s="11"/>
      <c r="M649" s="11"/>
      <c r="N649" s="11"/>
      <c r="O649" s="11"/>
      <c r="P649" s="11"/>
      <c r="Q649" s="11"/>
      <c r="R649" s="11"/>
      <c r="S649" s="11"/>
      <c r="T649" s="11"/>
      <c r="U649" s="11"/>
    </row>
    <row r="650" spans="1:21" ht="12.75" hidden="1" customHeight="1" x14ac:dyDescent="0.15">
      <c r="A650" s="11"/>
      <c r="B650" s="11"/>
      <c r="C650" s="11"/>
      <c r="D650" s="11"/>
      <c r="E650" s="11"/>
      <c r="F650" s="11"/>
      <c r="G650" s="11"/>
      <c r="H650" s="11"/>
      <c r="I650" s="11"/>
      <c r="J650" s="11"/>
      <c r="K650" s="11"/>
      <c r="L650" s="11"/>
      <c r="M650" s="11"/>
      <c r="N650" s="11"/>
      <c r="O650" s="11"/>
      <c r="P650" s="11"/>
      <c r="Q650" s="11"/>
      <c r="R650" s="11"/>
      <c r="S650" s="11"/>
      <c r="T650" s="11"/>
      <c r="U650" s="11"/>
    </row>
    <row r="651" spans="1:21" ht="12.75" hidden="1" customHeight="1" x14ac:dyDescent="0.15">
      <c r="A651" s="11"/>
      <c r="B651" s="11"/>
      <c r="C651" s="11"/>
      <c r="D651" s="11"/>
      <c r="E651" s="11"/>
      <c r="F651" s="11"/>
      <c r="G651" s="11"/>
      <c r="H651" s="11"/>
      <c r="I651" s="11"/>
      <c r="J651" s="11"/>
      <c r="K651" s="11"/>
      <c r="L651" s="11"/>
      <c r="M651" s="11"/>
      <c r="N651" s="11"/>
      <c r="O651" s="11"/>
      <c r="P651" s="11"/>
      <c r="Q651" s="11"/>
      <c r="R651" s="11"/>
      <c r="S651" s="11"/>
      <c r="T651" s="11"/>
      <c r="U651" s="11"/>
    </row>
    <row r="652" spans="1:21" ht="12.75" hidden="1" customHeight="1" x14ac:dyDescent="0.15">
      <c r="A652" s="11"/>
      <c r="B652" s="11"/>
      <c r="C652" s="11"/>
      <c r="D652" s="11"/>
      <c r="E652" s="11"/>
      <c r="F652" s="11"/>
      <c r="G652" s="11"/>
      <c r="H652" s="11"/>
      <c r="I652" s="11"/>
      <c r="J652" s="11"/>
      <c r="K652" s="11"/>
      <c r="L652" s="11"/>
      <c r="M652" s="11"/>
      <c r="N652" s="11"/>
      <c r="O652" s="11"/>
      <c r="P652" s="11"/>
      <c r="Q652" s="11"/>
      <c r="R652" s="11"/>
      <c r="S652" s="11"/>
      <c r="T652" s="11"/>
      <c r="U652" s="11"/>
    </row>
    <row r="653" spans="1:21" ht="12.75" hidden="1" customHeight="1" x14ac:dyDescent="0.15">
      <c r="A653" s="11"/>
      <c r="B653" s="11"/>
      <c r="C653" s="11"/>
      <c r="D653" s="11"/>
      <c r="E653" s="11"/>
      <c r="F653" s="11"/>
      <c r="G653" s="11"/>
      <c r="H653" s="11"/>
      <c r="I653" s="11"/>
      <c r="J653" s="11"/>
      <c r="K653" s="11"/>
      <c r="L653" s="11"/>
      <c r="M653" s="11"/>
      <c r="N653" s="11"/>
      <c r="O653" s="11"/>
      <c r="P653" s="11"/>
      <c r="Q653" s="11"/>
      <c r="R653" s="11"/>
      <c r="S653" s="11"/>
      <c r="T653" s="11"/>
      <c r="U653" s="11"/>
    </row>
    <row r="654" spans="1:21" ht="12.75" hidden="1" customHeight="1" x14ac:dyDescent="0.15">
      <c r="A654" s="11"/>
      <c r="B654" s="11"/>
      <c r="C654" s="11"/>
      <c r="D654" s="11"/>
      <c r="E654" s="11"/>
      <c r="F654" s="11"/>
      <c r="G654" s="11"/>
      <c r="H654" s="11"/>
      <c r="I654" s="11"/>
      <c r="J654" s="11"/>
      <c r="K654" s="11"/>
      <c r="L654" s="11"/>
      <c r="M654" s="11"/>
      <c r="N654" s="11"/>
      <c r="O654" s="11"/>
      <c r="P654" s="11"/>
      <c r="Q654" s="11"/>
      <c r="R654" s="11"/>
      <c r="S654" s="11"/>
      <c r="T654" s="11"/>
      <c r="U654" s="11"/>
    </row>
    <row r="655" spans="1:21" ht="12.75" hidden="1" customHeight="1" x14ac:dyDescent="0.15">
      <c r="A655" s="11"/>
      <c r="B655" s="11"/>
      <c r="C655" s="11"/>
      <c r="D655" s="11"/>
      <c r="E655" s="11"/>
      <c r="F655" s="11"/>
      <c r="G655" s="11"/>
      <c r="H655" s="11"/>
      <c r="I655" s="11"/>
      <c r="J655" s="11"/>
      <c r="K655" s="11"/>
      <c r="L655" s="11"/>
      <c r="M655" s="11"/>
      <c r="N655" s="11"/>
      <c r="O655" s="11"/>
      <c r="P655" s="11"/>
      <c r="Q655" s="11"/>
      <c r="R655" s="11"/>
      <c r="S655" s="11"/>
      <c r="T655" s="11"/>
      <c r="U655" s="11"/>
    </row>
    <row r="656" spans="1:21" ht="12.75" hidden="1" customHeight="1" x14ac:dyDescent="0.15">
      <c r="A656" s="11"/>
      <c r="B656" s="11"/>
      <c r="C656" s="11"/>
      <c r="D656" s="11"/>
      <c r="E656" s="11"/>
      <c r="F656" s="11"/>
      <c r="G656" s="11"/>
      <c r="H656" s="11"/>
      <c r="I656" s="11"/>
      <c r="J656" s="11"/>
      <c r="K656" s="11"/>
      <c r="L656" s="11"/>
      <c r="M656" s="11"/>
      <c r="N656" s="11"/>
      <c r="O656" s="11"/>
      <c r="P656" s="11"/>
      <c r="Q656" s="11"/>
      <c r="R656" s="11"/>
      <c r="S656" s="11"/>
      <c r="T656" s="11"/>
      <c r="U656" s="11"/>
    </row>
    <row r="657" spans="1:21" ht="12.75" hidden="1" customHeight="1" x14ac:dyDescent="0.15">
      <c r="A657" s="11"/>
      <c r="B657" s="11"/>
      <c r="C657" s="11"/>
      <c r="D657" s="11"/>
      <c r="E657" s="11"/>
      <c r="F657" s="11"/>
      <c r="G657" s="11"/>
      <c r="H657" s="11"/>
      <c r="I657" s="11"/>
      <c r="J657" s="11"/>
      <c r="K657" s="11"/>
      <c r="L657" s="11"/>
      <c r="M657" s="11"/>
      <c r="N657" s="11"/>
      <c r="O657" s="11"/>
      <c r="P657" s="11"/>
      <c r="Q657" s="11"/>
      <c r="R657" s="11"/>
      <c r="S657" s="11"/>
      <c r="T657" s="11"/>
      <c r="U657" s="11"/>
    </row>
    <row r="658" spans="1:21" ht="12.75" hidden="1" customHeight="1" x14ac:dyDescent="0.15">
      <c r="A658" s="11"/>
      <c r="B658" s="11"/>
      <c r="C658" s="11"/>
      <c r="D658" s="11"/>
      <c r="E658" s="11"/>
      <c r="F658" s="11"/>
      <c r="G658" s="11"/>
      <c r="H658" s="11"/>
      <c r="I658" s="11"/>
      <c r="J658" s="11"/>
      <c r="K658" s="11"/>
      <c r="L658" s="11"/>
      <c r="M658" s="11"/>
      <c r="N658" s="11"/>
      <c r="O658" s="11"/>
      <c r="P658" s="11"/>
      <c r="Q658" s="11"/>
      <c r="R658" s="11"/>
      <c r="S658" s="11"/>
      <c r="T658" s="11"/>
      <c r="U658" s="11"/>
    </row>
    <row r="659" spans="1:21" ht="12.75" hidden="1" customHeight="1" x14ac:dyDescent="0.15">
      <c r="A659" s="11"/>
      <c r="B659" s="11"/>
      <c r="C659" s="11"/>
      <c r="D659" s="11"/>
      <c r="E659" s="11"/>
      <c r="F659" s="11"/>
      <c r="G659" s="11"/>
      <c r="H659" s="11"/>
      <c r="I659" s="11"/>
      <c r="J659" s="11"/>
      <c r="K659" s="11"/>
      <c r="L659" s="11"/>
      <c r="M659" s="11"/>
      <c r="N659" s="11"/>
      <c r="O659" s="11"/>
      <c r="P659" s="11"/>
      <c r="Q659" s="11"/>
      <c r="R659" s="11"/>
      <c r="S659" s="11"/>
      <c r="T659" s="11"/>
      <c r="U659" s="11"/>
    </row>
    <row r="660" spans="1:21" ht="12.75" hidden="1" customHeight="1" x14ac:dyDescent="0.15">
      <c r="A660" s="11"/>
      <c r="B660" s="11"/>
      <c r="C660" s="11"/>
      <c r="D660" s="11"/>
      <c r="E660" s="11"/>
      <c r="F660" s="11"/>
      <c r="G660" s="11"/>
      <c r="H660" s="11"/>
      <c r="I660" s="11"/>
      <c r="J660" s="11"/>
      <c r="K660" s="11"/>
      <c r="L660" s="11"/>
      <c r="M660" s="11"/>
      <c r="N660" s="11"/>
      <c r="O660" s="11"/>
      <c r="P660" s="11"/>
      <c r="Q660" s="11"/>
      <c r="R660" s="11"/>
      <c r="S660" s="11"/>
      <c r="T660" s="11"/>
      <c r="U660" s="11"/>
    </row>
    <row r="661" spans="1:21" ht="12.75" hidden="1" customHeight="1" x14ac:dyDescent="0.15">
      <c r="A661" s="11"/>
      <c r="B661" s="11"/>
      <c r="C661" s="11"/>
      <c r="D661" s="11"/>
      <c r="E661" s="11"/>
      <c r="F661" s="11"/>
      <c r="G661" s="11"/>
      <c r="H661" s="11"/>
      <c r="I661" s="11"/>
      <c r="J661" s="11"/>
      <c r="K661" s="11"/>
      <c r="L661" s="11"/>
      <c r="M661" s="11"/>
      <c r="N661" s="11"/>
      <c r="O661" s="11"/>
      <c r="P661" s="11"/>
      <c r="Q661" s="11"/>
      <c r="R661" s="11"/>
      <c r="S661" s="11"/>
      <c r="T661" s="11"/>
      <c r="U661" s="11"/>
    </row>
    <row r="662" spans="1:21" ht="12.75" hidden="1" customHeight="1" x14ac:dyDescent="0.15">
      <c r="A662" s="11"/>
      <c r="B662" s="11"/>
      <c r="C662" s="11"/>
      <c r="D662" s="11"/>
      <c r="E662" s="11"/>
      <c r="F662" s="11"/>
      <c r="G662" s="11"/>
      <c r="H662" s="11"/>
      <c r="I662" s="11"/>
      <c r="J662" s="11"/>
      <c r="K662" s="11"/>
      <c r="L662" s="11"/>
      <c r="M662" s="11"/>
      <c r="N662" s="11"/>
      <c r="O662" s="11"/>
      <c r="P662" s="11"/>
      <c r="Q662" s="11"/>
      <c r="R662" s="11"/>
      <c r="S662" s="11"/>
      <c r="T662" s="11"/>
      <c r="U662" s="11"/>
    </row>
    <row r="663" spans="1:21" ht="12.75" hidden="1" customHeight="1" x14ac:dyDescent="0.15">
      <c r="A663" s="11"/>
      <c r="B663" s="11"/>
      <c r="C663" s="11"/>
      <c r="D663" s="11"/>
      <c r="E663" s="11"/>
      <c r="F663" s="11"/>
      <c r="G663" s="11"/>
      <c r="H663" s="11"/>
      <c r="I663" s="11"/>
      <c r="J663" s="11"/>
      <c r="K663" s="11"/>
      <c r="L663" s="11"/>
      <c r="M663" s="11"/>
      <c r="N663" s="11"/>
      <c r="O663" s="11"/>
      <c r="P663" s="11"/>
      <c r="Q663" s="11"/>
      <c r="R663" s="11"/>
      <c r="S663" s="11"/>
      <c r="T663" s="11"/>
      <c r="U663" s="11"/>
    </row>
    <row r="664" spans="1:21" ht="12.75" hidden="1" customHeight="1" x14ac:dyDescent="0.15">
      <c r="A664" s="11"/>
      <c r="B664" s="11"/>
      <c r="C664" s="11"/>
      <c r="D664" s="11"/>
      <c r="E664" s="11"/>
      <c r="F664" s="11"/>
      <c r="G664" s="11"/>
      <c r="H664" s="11"/>
      <c r="I664" s="11"/>
      <c r="J664" s="11"/>
      <c r="K664" s="11"/>
      <c r="L664" s="11"/>
      <c r="M664" s="11"/>
      <c r="N664" s="11"/>
      <c r="O664" s="11"/>
      <c r="P664" s="11"/>
      <c r="Q664" s="11"/>
      <c r="R664" s="11"/>
      <c r="S664" s="11"/>
      <c r="T664" s="11"/>
      <c r="U664" s="11"/>
    </row>
    <row r="665" spans="1:21" ht="12.75" hidden="1" customHeight="1" x14ac:dyDescent="0.15">
      <c r="A665" s="11"/>
      <c r="B665" s="11"/>
      <c r="C665" s="11"/>
      <c r="D665" s="11"/>
      <c r="E665" s="11"/>
      <c r="F665" s="11"/>
      <c r="G665" s="11"/>
      <c r="H665" s="11"/>
      <c r="I665" s="11"/>
      <c r="J665" s="11"/>
      <c r="K665" s="11"/>
      <c r="L665" s="11"/>
      <c r="M665" s="11"/>
      <c r="N665" s="11"/>
      <c r="O665" s="11"/>
      <c r="P665" s="11"/>
      <c r="Q665" s="11"/>
      <c r="R665" s="11"/>
      <c r="S665" s="11"/>
      <c r="T665" s="11"/>
      <c r="U665" s="11"/>
    </row>
    <row r="666" spans="1:21" ht="12.75" hidden="1" customHeight="1" x14ac:dyDescent="0.15">
      <c r="A666" s="11"/>
      <c r="B666" s="11"/>
      <c r="C666" s="11"/>
      <c r="D666" s="11"/>
      <c r="E666" s="11"/>
      <c r="F666" s="11"/>
      <c r="G666" s="11"/>
      <c r="H666" s="11"/>
      <c r="I666" s="11"/>
      <c r="J666" s="11"/>
      <c r="K666" s="11"/>
      <c r="L666" s="11"/>
      <c r="M666" s="11"/>
      <c r="N666" s="11"/>
      <c r="O666" s="11"/>
      <c r="P666" s="11"/>
      <c r="Q666" s="11"/>
      <c r="R666" s="11"/>
      <c r="S666" s="11"/>
      <c r="T666" s="11"/>
      <c r="U666" s="11"/>
    </row>
    <row r="667" spans="1:21" ht="12.75" hidden="1" customHeight="1" x14ac:dyDescent="0.15">
      <c r="A667" s="11"/>
      <c r="B667" s="11"/>
      <c r="C667" s="11"/>
      <c r="D667" s="11"/>
      <c r="E667" s="11"/>
      <c r="F667" s="11"/>
      <c r="G667" s="11"/>
      <c r="H667" s="11"/>
      <c r="I667" s="11"/>
      <c r="J667" s="11"/>
      <c r="K667" s="11"/>
      <c r="L667" s="11"/>
      <c r="M667" s="11"/>
      <c r="N667" s="11"/>
      <c r="O667" s="11"/>
      <c r="P667" s="11"/>
      <c r="Q667" s="11"/>
      <c r="R667" s="11"/>
      <c r="S667" s="11"/>
      <c r="T667" s="11"/>
      <c r="U667" s="11"/>
    </row>
    <row r="668" spans="1:21" ht="12.75" hidden="1" customHeight="1" x14ac:dyDescent="0.15">
      <c r="A668" s="11"/>
      <c r="B668" s="11"/>
      <c r="C668" s="11"/>
      <c r="D668" s="11"/>
      <c r="E668" s="11"/>
      <c r="F668" s="11"/>
      <c r="G668" s="11"/>
      <c r="H668" s="11"/>
      <c r="I668" s="11"/>
      <c r="J668" s="11"/>
      <c r="K668" s="11"/>
      <c r="L668" s="11"/>
      <c r="M668" s="11"/>
      <c r="N668" s="11"/>
      <c r="O668" s="11"/>
      <c r="P668" s="11"/>
      <c r="Q668" s="11"/>
      <c r="R668" s="11"/>
      <c r="S668" s="11"/>
      <c r="T668" s="11"/>
      <c r="U668" s="11"/>
    </row>
    <row r="669" spans="1:21" ht="12.75" hidden="1" customHeight="1" x14ac:dyDescent="0.15">
      <c r="A669" s="11"/>
      <c r="B669" s="11"/>
      <c r="C669" s="11"/>
      <c r="D669" s="11"/>
      <c r="E669" s="11"/>
      <c r="F669" s="11"/>
      <c r="G669" s="11"/>
      <c r="H669" s="11"/>
      <c r="I669" s="11"/>
      <c r="J669" s="11"/>
      <c r="K669" s="11"/>
      <c r="L669" s="11"/>
      <c r="M669" s="11"/>
      <c r="N669" s="11"/>
      <c r="O669" s="11"/>
      <c r="P669" s="11"/>
      <c r="Q669" s="11"/>
      <c r="R669" s="11"/>
      <c r="S669" s="11"/>
      <c r="T669" s="11"/>
      <c r="U669" s="11"/>
    </row>
    <row r="670" spans="1:21" ht="12.75" hidden="1" customHeight="1" x14ac:dyDescent="0.15">
      <c r="A670" s="11"/>
      <c r="B670" s="11"/>
      <c r="C670" s="11"/>
      <c r="D670" s="11"/>
      <c r="E670" s="11"/>
      <c r="F670" s="11"/>
      <c r="G670" s="11"/>
      <c r="H670" s="11"/>
      <c r="I670" s="11"/>
      <c r="J670" s="11"/>
      <c r="K670" s="11"/>
      <c r="L670" s="11"/>
      <c r="M670" s="11"/>
      <c r="N670" s="11"/>
      <c r="O670" s="11"/>
      <c r="P670" s="11"/>
      <c r="Q670" s="11"/>
      <c r="R670" s="11"/>
      <c r="S670" s="11"/>
      <c r="T670" s="11"/>
      <c r="U670" s="11"/>
    </row>
    <row r="671" spans="1:21" ht="12.75" hidden="1" customHeight="1" x14ac:dyDescent="0.15">
      <c r="A671" s="11"/>
      <c r="B671" s="11"/>
      <c r="C671" s="11"/>
      <c r="D671" s="11"/>
      <c r="E671" s="11"/>
      <c r="F671" s="11"/>
      <c r="G671" s="11"/>
      <c r="H671" s="11"/>
      <c r="I671" s="11"/>
      <c r="J671" s="11"/>
      <c r="K671" s="11"/>
      <c r="L671" s="11"/>
      <c r="M671" s="11"/>
      <c r="N671" s="11"/>
      <c r="O671" s="11"/>
      <c r="P671" s="11"/>
      <c r="Q671" s="11"/>
      <c r="R671" s="11"/>
      <c r="S671" s="11"/>
      <c r="T671" s="11"/>
      <c r="U671" s="11"/>
    </row>
    <row r="672" spans="1:21" ht="12.75" hidden="1" customHeight="1" x14ac:dyDescent="0.15">
      <c r="A672" s="11"/>
      <c r="B672" s="11"/>
      <c r="C672" s="11"/>
      <c r="D672" s="11"/>
      <c r="E672" s="11"/>
      <c r="F672" s="11"/>
      <c r="G672" s="11"/>
      <c r="H672" s="11"/>
      <c r="I672" s="11"/>
      <c r="J672" s="11"/>
      <c r="K672" s="11"/>
      <c r="L672" s="11"/>
      <c r="M672" s="11"/>
      <c r="N672" s="11"/>
      <c r="O672" s="11"/>
      <c r="P672" s="11"/>
      <c r="Q672" s="11"/>
      <c r="R672" s="11"/>
      <c r="S672" s="11"/>
      <c r="T672" s="11"/>
      <c r="U672" s="11"/>
    </row>
    <row r="673" spans="1:21" ht="12.75" hidden="1" customHeight="1" x14ac:dyDescent="0.15">
      <c r="A673" s="11"/>
      <c r="B673" s="11"/>
      <c r="C673" s="11"/>
      <c r="D673" s="11"/>
      <c r="E673" s="11"/>
      <c r="F673" s="11"/>
      <c r="G673" s="11"/>
      <c r="H673" s="11"/>
      <c r="I673" s="11"/>
      <c r="J673" s="11"/>
      <c r="K673" s="11"/>
      <c r="L673" s="11"/>
      <c r="M673" s="11"/>
      <c r="N673" s="11"/>
      <c r="O673" s="11"/>
      <c r="P673" s="11"/>
      <c r="Q673" s="11"/>
      <c r="R673" s="11"/>
      <c r="S673" s="11"/>
      <c r="T673" s="11"/>
      <c r="U673" s="11"/>
    </row>
    <row r="674" spans="1:21" ht="12.75" hidden="1" customHeight="1" x14ac:dyDescent="0.15">
      <c r="A674" s="11"/>
      <c r="B674" s="11"/>
      <c r="C674" s="11"/>
      <c r="D674" s="11"/>
      <c r="E674" s="11"/>
      <c r="F674" s="11"/>
      <c r="G674" s="11"/>
      <c r="H674" s="11"/>
      <c r="I674" s="11"/>
      <c r="J674" s="11"/>
      <c r="K674" s="11"/>
      <c r="L674" s="11"/>
      <c r="M674" s="11"/>
      <c r="N674" s="11"/>
      <c r="O674" s="11"/>
      <c r="P674" s="11"/>
      <c r="Q674" s="11"/>
      <c r="R674" s="11"/>
      <c r="S674" s="11"/>
      <c r="T674" s="11"/>
      <c r="U674" s="11"/>
    </row>
    <row r="675" spans="1:21" ht="12.75" hidden="1" customHeight="1" x14ac:dyDescent="0.15">
      <c r="A675" s="11"/>
      <c r="B675" s="11"/>
      <c r="C675" s="11"/>
      <c r="D675" s="11"/>
      <c r="E675" s="11"/>
      <c r="F675" s="11"/>
      <c r="G675" s="11"/>
      <c r="H675" s="11"/>
      <c r="I675" s="11"/>
      <c r="J675" s="11"/>
      <c r="K675" s="11"/>
      <c r="L675" s="11"/>
      <c r="M675" s="11"/>
      <c r="N675" s="11"/>
      <c r="O675" s="11"/>
      <c r="P675" s="11"/>
      <c r="Q675" s="11"/>
      <c r="R675" s="11"/>
      <c r="S675" s="11"/>
      <c r="T675" s="11"/>
      <c r="U675" s="11"/>
    </row>
    <row r="676" spans="1:21" ht="12.75" hidden="1" customHeight="1" x14ac:dyDescent="0.15">
      <c r="A676" s="11"/>
      <c r="B676" s="11"/>
      <c r="C676" s="11"/>
      <c r="D676" s="11"/>
      <c r="E676" s="11"/>
      <c r="F676" s="11"/>
      <c r="G676" s="11"/>
      <c r="H676" s="11"/>
      <c r="I676" s="11"/>
      <c r="J676" s="11"/>
      <c r="K676" s="11"/>
      <c r="L676" s="11"/>
      <c r="M676" s="11"/>
      <c r="N676" s="11"/>
      <c r="O676" s="11"/>
      <c r="P676" s="11"/>
      <c r="Q676" s="11"/>
      <c r="R676" s="11"/>
      <c r="S676" s="11"/>
      <c r="T676" s="11"/>
      <c r="U676" s="11"/>
    </row>
    <row r="677" spans="1:21" ht="12.75" hidden="1" customHeight="1" x14ac:dyDescent="0.15">
      <c r="A677" s="11"/>
      <c r="B677" s="11"/>
      <c r="C677" s="11"/>
      <c r="D677" s="11"/>
      <c r="E677" s="11"/>
      <c r="F677" s="11"/>
      <c r="G677" s="11"/>
      <c r="H677" s="11"/>
      <c r="I677" s="11"/>
      <c r="J677" s="11"/>
      <c r="K677" s="11"/>
      <c r="L677" s="11"/>
      <c r="M677" s="11"/>
      <c r="N677" s="11"/>
      <c r="O677" s="11"/>
      <c r="P677" s="11"/>
      <c r="Q677" s="11"/>
      <c r="R677" s="11"/>
      <c r="S677" s="11"/>
      <c r="T677" s="11"/>
      <c r="U677" s="11"/>
    </row>
    <row r="678" spans="1:21" ht="12.75" hidden="1" customHeight="1" x14ac:dyDescent="0.15">
      <c r="A678" s="11"/>
      <c r="B678" s="11"/>
      <c r="C678" s="11"/>
      <c r="D678" s="11"/>
      <c r="E678" s="11"/>
      <c r="F678" s="11"/>
      <c r="G678" s="11"/>
      <c r="H678" s="11"/>
      <c r="I678" s="11"/>
      <c r="J678" s="11"/>
      <c r="K678" s="11"/>
      <c r="L678" s="11"/>
      <c r="M678" s="11"/>
      <c r="N678" s="11"/>
      <c r="O678" s="11"/>
      <c r="P678" s="11"/>
      <c r="Q678" s="11"/>
      <c r="R678" s="11"/>
      <c r="S678" s="11"/>
      <c r="T678" s="11"/>
      <c r="U678" s="11"/>
    </row>
    <row r="679" spans="1:21" ht="12.75" hidden="1" customHeight="1" x14ac:dyDescent="0.15">
      <c r="A679" s="11"/>
      <c r="B679" s="11"/>
      <c r="C679" s="11"/>
      <c r="D679" s="11"/>
      <c r="E679" s="11"/>
      <c r="F679" s="11"/>
      <c r="G679" s="11"/>
      <c r="H679" s="11"/>
      <c r="I679" s="11"/>
      <c r="J679" s="11"/>
      <c r="K679" s="11"/>
      <c r="L679" s="11"/>
      <c r="M679" s="11"/>
      <c r="N679" s="11"/>
      <c r="O679" s="11"/>
      <c r="P679" s="11"/>
      <c r="Q679" s="11"/>
      <c r="R679" s="11"/>
      <c r="S679" s="11"/>
      <c r="T679" s="11"/>
      <c r="U679" s="11"/>
    </row>
    <row r="680" spans="1:21" ht="12.75" hidden="1" customHeight="1" x14ac:dyDescent="0.15">
      <c r="A680" s="11"/>
      <c r="B680" s="11"/>
      <c r="C680" s="11"/>
      <c r="D680" s="11"/>
      <c r="E680" s="11"/>
      <c r="F680" s="11"/>
      <c r="G680" s="11"/>
      <c r="H680" s="11"/>
      <c r="I680" s="11"/>
      <c r="J680" s="11"/>
      <c r="K680" s="11"/>
      <c r="L680" s="11"/>
      <c r="M680" s="11"/>
      <c r="N680" s="11"/>
      <c r="O680" s="11"/>
      <c r="P680" s="11"/>
      <c r="Q680" s="11"/>
      <c r="R680" s="11"/>
      <c r="S680" s="11"/>
      <c r="T680" s="11"/>
      <c r="U680" s="11"/>
    </row>
    <row r="681" spans="1:21" ht="12.75" hidden="1" customHeight="1" x14ac:dyDescent="0.15">
      <c r="A681" s="11"/>
      <c r="B681" s="11"/>
      <c r="C681" s="11"/>
      <c r="D681" s="11"/>
      <c r="E681" s="11"/>
      <c r="F681" s="11"/>
      <c r="G681" s="11"/>
      <c r="H681" s="11"/>
      <c r="I681" s="11"/>
      <c r="J681" s="11"/>
      <c r="K681" s="11"/>
      <c r="L681" s="11"/>
      <c r="M681" s="11"/>
      <c r="N681" s="11"/>
      <c r="O681" s="11"/>
      <c r="P681" s="11"/>
      <c r="Q681" s="11"/>
      <c r="R681" s="11"/>
      <c r="S681" s="11"/>
      <c r="T681" s="11"/>
      <c r="U681" s="11"/>
    </row>
    <row r="682" spans="1:21" ht="12.75" hidden="1" customHeight="1" x14ac:dyDescent="0.15">
      <c r="A682" s="11"/>
      <c r="B682" s="11"/>
      <c r="C682" s="11"/>
      <c r="D682" s="11"/>
      <c r="E682" s="11"/>
      <c r="F682" s="11"/>
      <c r="G682" s="11"/>
      <c r="H682" s="11"/>
      <c r="I682" s="11"/>
      <c r="J682" s="11"/>
      <c r="K682" s="11"/>
      <c r="L682" s="11"/>
      <c r="M682" s="11"/>
      <c r="N682" s="11"/>
      <c r="O682" s="11"/>
      <c r="P682" s="11"/>
      <c r="Q682" s="11"/>
      <c r="R682" s="11"/>
      <c r="S682" s="11"/>
      <c r="T682" s="11"/>
      <c r="U682" s="11"/>
    </row>
    <row r="683" spans="1:21" ht="12.75" hidden="1" customHeight="1" x14ac:dyDescent="0.15">
      <c r="A683" s="11"/>
      <c r="B683" s="11"/>
      <c r="C683" s="11"/>
      <c r="D683" s="11"/>
      <c r="E683" s="11"/>
      <c r="F683" s="11"/>
      <c r="G683" s="11"/>
      <c r="H683" s="11"/>
      <c r="I683" s="11"/>
      <c r="J683" s="11"/>
      <c r="K683" s="11"/>
      <c r="L683" s="11"/>
      <c r="M683" s="11"/>
      <c r="N683" s="11"/>
      <c r="O683" s="11"/>
      <c r="P683" s="11"/>
      <c r="Q683" s="11"/>
      <c r="R683" s="11"/>
      <c r="S683" s="11"/>
      <c r="T683" s="11"/>
      <c r="U683" s="11"/>
    </row>
    <row r="684" spans="1:21" ht="12.75" hidden="1" customHeight="1" x14ac:dyDescent="0.15">
      <c r="A684" s="11"/>
      <c r="B684" s="11"/>
      <c r="C684" s="11"/>
      <c r="D684" s="11"/>
      <c r="E684" s="11"/>
      <c r="F684" s="11"/>
      <c r="G684" s="11"/>
      <c r="H684" s="11"/>
      <c r="I684" s="11"/>
      <c r="J684" s="11"/>
      <c r="K684" s="11"/>
      <c r="L684" s="11"/>
      <c r="M684" s="11"/>
      <c r="N684" s="11"/>
      <c r="O684" s="11"/>
      <c r="P684" s="11"/>
      <c r="Q684" s="11"/>
      <c r="R684" s="11"/>
      <c r="S684" s="11"/>
      <c r="T684" s="11"/>
      <c r="U684" s="11"/>
    </row>
    <row r="685" spans="1:21" ht="12.75" hidden="1" customHeight="1" x14ac:dyDescent="0.15">
      <c r="A685" s="11"/>
      <c r="B685" s="11"/>
      <c r="C685" s="11"/>
      <c r="D685" s="11"/>
      <c r="E685" s="11"/>
      <c r="F685" s="11"/>
      <c r="G685" s="11"/>
      <c r="H685" s="11"/>
      <c r="I685" s="11"/>
      <c r="J685" s="11"/>
      <c r="K685" s="11"/>
      <c r="L685" s="11"/>
      <c r="M685" s="11"/>
      <c r="N685" s="11"/>
      <c r="O685" s="11"/>
      <c r="P685" s="11"/>
      <c r="Q685" s="11"/>
      <c r="R685" s="11"/>
      <c r="S685" s="11"/>
      <c r="T685" s="11"/>
      <c r="U685" s="11"/>
    </row>
    <row r="686" spans="1:21" ht="12.75" hidden="1" customHeight="1" x14ac:dyDescent="0.15">
      <c r="A686" s="11"/>
      <c r="B686" s="11"/>
      <c r="C686" s="11"/>
      <c r="D686" s="11"/>
      <c r="E686" s="11"/>
      <c r="F686" s="11"/>
      <c r="G686" s="11"/>
      <c r="H686" s="11"/>
      <c r="I686" s="11"/>
      <c r="J686" s="11"/>
      <c r="K686" s="11"/>
      <c r="L686" s="11"/>
      <c r="M686" s="11"/>
      <c r="N686" s="11"/>
      <c r="O686" s="11"/>
      <c r="P686" s="11"/>
      <c r="Q686" s="11"/>
      <c r="R686" s="11"/>
      <c r="S686" s="11"/>
      <c r="T686" s="11"/>
      <c r="U686" s="11"/>
    </row>
    <row r="687" spans="1:21" ht="12.75" hidden="1" customHeight="1" x14ac:dyDescent="0.15">
      <c r="A687" s="11"/>
      <c r="B687" s="11"/>
      <c r="C687" s="11"/>
      <c r="D687" s="11"/>
      <c r="E687" s="11"/>
      <c r="F687" s="11"/>
      <c r="G687" s="11"/>
      <c r="H687" s="11"/>
      <c r="I687" s="11"/>
      <c r="J687" s="11"/>
      <c r="K687" s="11"/>
      <c r="L687" s="11"/>
      <c r="M687" s="11"/>
      <c r="N687" s="11"/>
      <c r="O687" s="11"/>
      <c r="P687" s="11"/>
      <c r="Q687" s="11"/>
      <c r="R687" s="11"/>
      <c r="S687" s="11"/>
      <c r="T687" s="11"/>
      <c r="U687" s="11"/>
    </row>
    <row r="688" spans="1:21" ht="12.75" hidden="1" customHeight="1" x14ac:dyDescent="0.15">
      <c r="A688" s="11"/>
      <c r="B688" s="11"/>
      <c r="C688" s="11"/>
      <c r="D688" s="11"/>
      <c r="E688" s="11"/>
      <c r="F688" s="11"/>
      <c r="G688" s="11"/>
      <c r="H688" s="11"/>
      <c r="I688" s="11"/>
      <c r="J688" s="11"/>
      <c r="K688" s="11"/>
      <c r="L688" s="11"/>
      <c r="M688" s="11"/>
      <c r="N688" s="11"/>
      <c r="O688" s="11"/>
      <c r="P688" s="11"/>
      <c r="Q688" s="11"/>
      <c r="R688" s="11"/>
      <c r="S688" s="11"/>
      <c r="T688" s="11"/>
      <c r="U688" s="11"/>
    </row>
    <row r="689" spans="1:21" ht="12.75" hidden="1" customHeight="1" x14ac:dyDescent="0.15">
      <c r="A689" s="11"/>
      <c r="B689" s="11"/>
      <c r="C689" s="11"/>
      <c r="D689" s="11"/>
      <c r="E689" s="11"/>
      <c r="F689" s="11"/>
      <c r="G689" s="11"/>
      <c r="H689" s="11"/>
      <c r="I689" s="11"/>
      <c r="J689" s="11"/>
      <c r="K689" s="11"/>
      <c r="L689" s="11"/>
      <c r="M689" s="11"/>
      <c r="N689" s="11"/>
      <c r="O689" s="11"/>
      <c r="P689" s="11"/>
      <c r="Q689" s="11"/>
      <c r="R689" s="11"/>
      <c r="S689" s="11"/>
      <c r="T689" s="11"/>
      <c r="U689" s="11"/>
    </row>
    <row r="690" spans="1:21" ht="12.75" hidden="1" customHeight="1" x14ac:dyDescent="0.15">
      <c r="A690" s="11"/>
      <c r="B690" s="11"/>
      <c r="C690" s="11"/>
      <c r="D690" s="11"/>
      <c r="E690" s="11"/>
      <c r="F690" s="11"/>
      <c r="G690" s="11"/>
      <c r="H690" s="11"/>
      <c r="I690" s="11"/>
      <c r="J690" s="11"/>
      <c r="K690" s="11"/>
      <c r="L690" s="11"/>
      <c r="M690" s="11"/>
      <c r="N690" s="11"/>
      <c r="O690" s="11"/>
      <c r="P690" s="11"/>
      <c r="Q690" s="11"/>
      <c r="R690" s="11"/>
      <c r="S690" s="11"/>
      <c r="T690" s="11"/>
      <c r="U690" s="11"/>
    </row>
    <row r="691" spans="1:21" ht="12.75" hidden="1" customHeight="1" x14ac:dyDescent="0.15">
      <c r="A691" s="11"/>
      <c r="B691" s="11"/>
      <c r="C691" s="11"/>
      <c r="D691" s="11"/>
      <c r="E691" s="11"/>
      <c r="F691" s="11"/>
      <c r="G691" s="11"/>
      <c r="H691" s="11"/>
      <c r="I691" s="11"/>
      <c r="J691" s="11"/>
      <c r="K691" s="11"/>
      <c r="L691" s="11"/>
      <c r="M691" s="11"/>
      <c r="N691" s="11"/>
      <c r="O691" s="11"/>
      <c r="P691" s="11"/>
      <c r="Q691" s="11"/>
      <c r="R691" s="11"/>
      <c r="S691" s="11"/>
      <c r="T691" s="11"/>
      <c r="U691" s="11"/>
    </row>
    <row r="692" spans="1:21" ht="12.75" hidden="1" customHeight="1" x14ac:dyDescent="0.15">
      <c r="A692" s="11"/>
      <c r="B692" s="11"/>
      <c r="C692" s="11"/>
      <c r="D692" s="11"/>
      <c r="E692" s="11"/>
      <c r="F692" s="11"/>
      <c r="G692" s="11"/>
      <c r="H692" s="11"/>
      <c r="I692" s="11"/>
      <c r="J692" s="11"/>
      <c r="K692" s="11"/>
      <c r="L692" s="11"/>
      <c r="M692" s="11"/>
      <c r="N692" s="11"/>
      <c r="O692" s="11"/>
      <c r="P692" s="11"/>
      <c r="Q692" s="11"/>
      <c r="R692" s="11"/>
      <c r="S692" s="11"/>
      <c r="T692" s="11"/>
      <c r="U692" s="11"/>
    </row>
    <row r="693" spans="1:21" ht="12.75" hidden="1" customHeight="1" x14ac:dyDescent="0.15">
      <c r="A693" s="11"/>
      <c r="B693" s="11"/>
      <c r="C693" s="11"/>
      <c r="D693" s="11"/>
      <c r="E693" s="11"/>
      <c r="F693" s="11"/>
      <c r="G693" s="11"/>
      <c r="H693" s="11"/>
      <c r="I693" s="11"/>
      <c r="J693" s="11"/>
      <c r="K693" s="11"/>
      <c r="L693" s="11"/>
      <c r="M693" s="11"/>
      <c r="N693" s="11"/>
      <c r="O693" s="11"/>
      <c r="P693" s="11"/>
      <c r="Q693" s="11"/>
      <c r="R693" s="11"/>
      <c r="S693" s="11"/>
      <c r="T693" s="11"/>
      <c r="U693" s="11"/>
    </row>
    <row r="694" spans="1:21" ht="12.75" hidden="1" customHeight="1" x14ac:dyDescent="0.15">
      <c r="A694" s="11"/>
      <c r="B694" s="11"/>
      <c r="C694" s="11"/>
      <c r="D694" s="11"/>
      <c r="E694" s="11"/>
      <c r="F694" s="11"/>
      <c r="G694" s="11"/>
      <c r="H694" s="11"/>
      <c r="I694" s="11"/>
      <c r="J694" s="11"/>
      <c r="K694" s="11"/>
      <c r="L694" s="11"/>
      <c r="M694" s="11"/>
      <c r="N694" s="11"/>
      <c r="O694" s="11"/>
      <c r="P694" s="11"/>
      <c r="Q694" s="11"/>
      <c r="R694" s="11"/>
      <c r="S694" s="11"/>
      <c r="T694" s="11"/>
      <c r="U694" s="11"/>
    </row>
    <row r="695" spans="1:21" ht="12.75" hidden="1" customHeight="1" x14ac:dyDescent="0.15">
      <c r="A695" s="11"/>
      <c r="B695" s="11"/>
      <c r="C695" s="11"/>
      <c r="D695" s="11"/>
      <c r="E695" s="11"/>
      <c r="F695" s="11"/>
      <c r="G695" s="11"/>
      <c r="H695" s="11"/>
      <c r="I695" s="11"/>
      <c r="J695" s="11"/>
      <c r="K695" s="11"/>
      <c r="L695" s="11"/>
      <c r="M695" s="11"/>
      <c r="N695" s="11"/>
      <c r="O695" s="11"/>
      <c r="P695" s="11"/>
      <c r="Q695" s="11"/>
      <c r="R695" s="11"/>
      <c r="S695" s="11"/>
      <c r="T695" s="11"/>
      <c r="U695" s="11"/>
    </row>
    <row r="696" spans="1:21" ht="12.75" hidden="1" customHeight="1" x14ac:dyDescent="0.15">
      <c r="A696" s="11"/>
      <c r="B696" s="11"/>
      <c r="C696" s="11"/>
      <c r="D696" s="11"/>
      <c r="E696" s="11"/>
      <c r="F696" s="11"/>
      <c r="G696" s="11"/>
      <c r="H696" s="11"/>
      <c r="I696" s="11"/>
      <c r="J696" s="11"/>
      <c r="K696" s="11"/>
      <c r="L696" s="11"/>
      <c r="M696" s="11"/>
      <c r="N696" s="11"/>
      <c r="O696" s="11"/>
      <c r="P696" s="11"/>
      <c r="Q696" s="11"/>
      <c r="R696" s="11"/>
      <c r="S696" s="11"/>
      <c r="T696" s="11"/>
      <c r="U696" s="11"/>
    </row>
    <row r="697" spans="1:21" ht="12.75" hidden="1" customHeight="1" x14ac:dyDescent="0.15">
      <c r="A697" s="11"/>
      <c r="B697" s="11"/>
      <c r="C697" s="11"/>
      <c r="D697" s="11"/>
      <c r="E697" s="11"/>
      <c r="F697" s="11"/>
      <c r="G697" s="11"/>
      <c r="H697" s="11"/>
      <c r="I697" s="11"/>
      <c r="J697" s="11"/>
      <c r="K697" s="11"/>
      <c r="L697" s="11"/>
      <c r="M697" s="11"/>
      <c r="N697" s="11"/>
      <c r="O697" s="11"/>
      <c r="P697" s="11"/>
      <c r="Q697" s="11"/>
      <c r="R697" s="11"/>
      <c r="S697" s="11"/>
      <c r="T697" s="11"/>
      <c r="U697" s="11"/>
    </row>
    <row r="698" spans="1:21" ht="12.75" hidden="1" customHeight="1" x14ac:dyDescent="0.15">
      <c r="A698" s="11"/>
      <c r="B698" s="11"/>
      <c r="C698" s="11"/>
      <c r="D698" s="11"/>
      <c r="E698" s="11"/>
      <c r="F698" s="11"/>
      <c r="G698" s="11"/>
      <c r="H698" s="11"/>
      <c r="I698" s="11"/>
      <c r="J698" s="11"/>
      <c r="K698" s="11"/>
      <c r="L698" s="11"/>
      <c r="M698" s="11"/>
      <c r="N698" s="11"/>
      <c r="O698" s="11"/>
      <c r="P698" s="11"/>
      <c r="Q698" s="11"/>
      <c r="R698" s="11"/>
      <c r="S698" s="11"/>
      <c r="T698" s="11"/>
      <c r="U698" s="11"/>
    </row>
    <row r="699" spans="1:21" ht="12.75" hidden="1" customHeight="1" x14ac:dyDescent="0.15">
      <c r="A699" s="11"/>
      <c r="B699" s="11"/>
      <c r="C699" s="11"/>
      <c r="D699" s="11"/>
      <c r="E699" s="11"/>
      <c r="F699" s="11"/>
      <c r="G699" s="11"/>
      <c r="H699" s="11"/>
      <c r="I699" s="11"/>
      <c r="J699" s="11"/>
      <c r="K699" s="11"/>
      <c r="L699" s="11"/>
      <c r="M699" s="11"/>
      <c r="N699" s="11"/>
      <c r="O699" s="11"/>
      <c r="P699" s="11"/>
      <c r="Q699" s="11"/>
      <c r="R699" s="11"/>
      <c r="S699" s="11"/>
      <c r="T699" s="11"/>
      <c r="U699" s="11"/>
    </row>
    <row r="700" spans="1:21" ht="12.75" hidden="1" customHeight="1" x14ac:dyDescent="0.15">
      <c r="A700" s="11"/>
      <c r="B700" s="11"/>
      <c r="C700" s="11"/>
      <c r="D700" s="11"/>
      <c r="E700" s="11"/>
      <c r="F700" s="11"/>
      <c r="G700" s="11"/>
      <c r="H700" s="11"/>
      <c r="I700" s="11"/>
      <c r="J700" s="11"/>
      <c r="K700" s="11"/>
      <c r="L700" s="11"/>
      <c r="M700" s="11"/>
      <c r="N700" s="11"/>
      <c r="O700" s="11"/>
      <c r="P700" s="11"/>
      <c r="Q700" s="11"/>
      <c r="R700" s="11"/>
      <c r="S700" s="11"/>
      <c r="T700" s="11"/>
      <c r="U700" s="11"/>
    </row>
    <row r="701" spans="1:21" ht="12.75" hidden="1" customHeight="1" x14ac:dyDescent="0.15">
      <c r="A701" s="11"/>
      <c r="B701" s="11"/>
      <c r="C701" s="11"/>
      <c r="D701" s="11"/>
      <c r="E701" s="11"/>
      <c r="F701" s="11"/>
      <c r="G701" s="11"/>
      <c r="H701" s="11"/>
      <c r="I701" s="11"/>
      <c r="J701" s="11"/>
      <c r="K701" s="11"/>
      <c r="L701" s="11"/>
      <c r="M701" s="11"/>
      <c r="N701" s="11"/>
      <c r="O701" s="11"/>
      <c r="P701" s="11"/>
      <c r="Q701" s="11"/>
      <c r="R701" s="11"/>
      <c r="S701" s="11"/>
      <c r="T701" s="11"/>
      <c r="U701" s="11"/>
    </row>
    <row r="702" spans="1:21" ht="12.75" hidden="1" customHeight="1" x14ac:dyDescent="0.15">
      <c r="A702" s="11"/>
      <c r="B702" s="11"/>
      <c r="C702" s="11"/>
      <c r="D702" s="11"/>
      <c r="E702" s="11"/>
      <c r="F702" s="11"/>
      <c r="G702" s="11"/>
      <c r="H702" s="11"/>
      <c r="I702" s="11"/>
      <c r="J702" s="11"/>
      <c r="K702" s="11"/>
      <c r="L702" s="11"/>
      <c r="M702" s="11"/>
      <c r="N702" s="11"/>
      <c r="O702" s="11"/>
      <c r="P702" s="11"/>
      <c r="Q702" s="11"/>
      <c r="R702" s="11"/>
      <c r="S702" s="11"/>
      <c r="T702" s="11"/>
      <c r="U702" s="11"/>
    </row>
    <row r="703" spans="1:21" ht="12.75" hidden="1" customHeight="1" x14ac:dyDescent="0.15">
      <c r="A703" s="11"/>
      <c r="B703" s="11"/>
      <c r="C703" s="11"/>
      <c r="D703" s="11"/>
      <c r="E703" s="11"/>
      <c r="F703" s="11"/>
      <c r="G703" s="11"/>
      <c r="H703" s="11"/>
      <c r="I703" s="11"/>
      <c r="J703" s="11"/>
      <c r="K703" s="11"/>
      <c r="L703" s="11"/>
      <c r="M703" s="11"/>
      <c r="N703" s="11"/>
      <c r="O703" s="11"/>
      <c r="P703" s="11"/>
      <c r="Q703" s="11"/>
      <c r="R703" s="11"/>
      <c r="S703" s="11"/>
      <c r="T703" s="11"/>
      <c r="U703" s="11"/>
    </row>
    <row r="704" spans="1:21" ht="12.75" hidden="1" customHeight="1" x14ac:dyDescent="0.15">
      <c r="A704" s="11"/>
      <c r="B704" s="11"/>
      <c r="C704" s="11"/>
      <c r="D704" s="11"/>
      <c r="E704" s="11"/>
      <c r="F704" s="11"/>
      <c r="G704" s="11"/>
      <c r="H704" s="11"/>
      <c r="I704" s="11"/>
      <c r="J704" s="11"/>
      <c r="K704" s="11"/>
      <c r="L704" s="11"/>
      <c r="M704" s="11"/>
      <c r="N704" s="11"/>
      <c r="O704" s="11"/>
      <c r="P704" s="11"/>
      <c r="Q704" s="11"/>
      <c r="R704" s="11"/>
      <c r="S704" s="11"/>
      <c r="T704" s="11"/>
      <c r="U704" s="11"/>
    </row>
    <row r="705" spans="1:21" ht="12.75" hidden="1" customHeight="1" x14ac:dyDescent="0.15">
      <c r="A705" s="11"/>
      <c r="B705" s="11"/>
      <c r="C705" s="11"/>
      <c r="D705" s="11"/>
      <c r="E705" s="11"/>
      <c r="F705" s="11"/>
      <c r="G705" s="11"/>
      <c r="H705" s="11"/>
      <c r="I705" s="11"/>
      <c r="J705" s="11"/>
      <c r="K705" s="11"/>
      <c r="L705" s="11"/>
      <c r="M705" s="11"/>
      <c r="N705" s="11"/>
      <c r="O705" s="11"/>
      <c r="P705" s="11"/>
      <c r="Q705" s="11"/>
      <c r="R705" s="11"/>
      <c r="S705" s="11"/>
      <c r="T705" s="11"/>
      <c r="U705" s="11"/>
    </row>
    <row r="706" spans="1:21" ht="12.75" hidden="1" customHeight="1" x14ac:dyDescent="0.15">
      <c r="A706" s="11"/>
      <c r="B706" s="11"/>
      <c r="C706" s="11"/>
      <c r="D706" s="11"/>
      <c r="E706" s="11"/>
      <c r="F706" s="11"/>
      <c r="G706" s="11"/>
      <c r="H706" s="11"/>
      <c r="I706" s="11"/>
      <c r="J706" s="11"/>
      <c r="K706" s="11"/>
      <c r="L706" s="11"/>
      <c r="M706" s="11"/>
      <c r="N706" s="11"/>
      <c r="O706" s="11"/>
      <c r="P706" s="11"/>
      <c r="Q706" s="11"/>
      <c r="R706" s="11"/>
      <c r="S706" s="11"/>
      <c r="T706" s="11"/>
      <c r="U706" s="11"/>
    </row>
    <row r="707" spans="1:21" ht="12.75" hidden="1" customHeight="1" x14ac:dyDescent="0.15">
      <c r="A707" s="11"/>
      <c r="B707" s="11"/>
      <c r="C707" s="11"/>
      <c r="D707" s="11"/>
      <c r="E707" s="11"/>
      <c r="F707" s="11"/>
      <c r="G707" s="11"/>
      <c r="H707" s="11"/>
      <c r="I707" s="11"/>
      <c r="J707" s="11"/>
      <c r="K707" s="11"/>
      <c r="L707" s="11"/>
      <c r="M707" s="11"/>
      <c r="N707" s="11"/>
      <c r="O707" s="11"/>
      <c r="P707" s="11"/>
      <c r="Q707" s="11"/>
      <c r="R707" s="11"/>
      <c r="S707" s="11"/>
      <c r="T707" s="11"/>
      <c r="U707" s="11"/>
    </row>
    <row r="708" spans="1:21" ht="12.75" hidden="1" customHeight="1" x14ac:dyDescent="0.15">
      <c r="A708" s="11"/>
      <c r="B708" s="11"/>
      <c r="C708" s="11"/>
      <c r="D708" s="11"/>
      <c r="E708" s="11"/>
      <c r="F708" s="11"/>
      <c r="G708" s="11"/>
      <c r="H708" s="11"/>
      <c r="I708" s="11"/>
      <c r="J708" s="11"/>
      <c r="K708" s="11"/>
      <c r="L708" s="11"/>
      <c r="M708" s="11"/>
      <c r="N708" s="11"/>
      <c r="O708" s="11"/>
      <c r="P708" s="11"/>
      <c r="Q708" s="11"/>
      <c r="R708" s="11"/>
      <c r="S708" s="11"/>
      <c r="T708" s="11"/>
      <c r="U708" s="11"/>
    </row>
    <row r="709" spans="1:21" ht="12.75" hidden="1" customHeight="1" x14ac:dyDescent="0.15">
      <c r="A709" s="11"/>
      <c r="B709" s="11"/>
      <c r="C709" s="11"/>
      <c r="D709" s="11"/>
      <c r="E709" s="11"/>
      <c r="F709" s="11"/>
      <c r="G709" s="11"/>
      <c r="H709" s="11"/>
      <c r="I709" s="11"/>
      <c r="J709" s="11"/>
      <c r="K709" s="11"/>
      <c r="L709" s="11"/>
      <c r="M709" s="11"/>
      <c r="N709" s="11"/>
      <c r="O709" s="11"/>
      <c r="P709" s="11"/>
      <c r="Q709" s="11"/>
      <c r="R709" s="11"/>
      <c r="S709" s="11"/>
      <c r="T709" s="11"/>
      <c r="U709" s="11"/>
    </row>
    <row r="710" spans="1:21" ht="12.75" hidden="1" customHeight="1" x14ac:dyDescent="0.15">
      <c r="A710" s="11"/>
      <c r="B710" s="11"/>
      <c r="C710" s="11"/>
      <c r="D710" s="11"/>
      <c r="E710" s="11"/>
      <c r="F710" s="11"/>
      <c r="G710" s="11"/>
      <c r="H710" s="11"/>
      <c r="I710" s="11"/>
      <c r="J710" s="11"/>
      <c r="K710" s="11"/>
      <c r="L710" s="11"/>
      <c r="M710" s="11"/>
      <c r="N710" s="11"/>
      <c r="O710" s="11"/>
      <c r="P710" s="11"/>
      <c r="Q710" s="11"/>
      <c r="R710" s="11"/>
      <c r="S710" s="11"/>
      <c r="T710" s="11"/>
      <c r="U710" s="11"/>
    </row>
    <row r="711" spans="1:21" ht="12.75" hidden="1" customHeight="1" x14ac:dyDescent="0.15">
      <c r="A711" s="11"/>
      <c r="B711" s="11"/>
      <c r="C711" s="11"/>
      <c r="D711" s="11"/>
      <c r="E711" s="11"/>
      <c r="F711" s="11"/>
      <c r="G711" s="11"/>
      <c r="H711" s="11"/>
      <c r="I711" s="11"/>
      <c r="J711" s="11"/>
      <c r="K711" s="11"/>
      <c r="L711" s="11"/>
      <c r="M711" s="11"/>
      <c r="N711" s="11"/>
      <c r="O711" s="11"/>
      <c r="P711" s="11"/>
      <c r="Q711" s="11"/>
      <c r="R711" s="11"/>
      <c r="S711" s="11"/>
      <c r="T711" s="11"/>
      <c r="U711" s="11"/>
    </row>
    <row r="712" spans="1:21" ht="12.75" hidden="1" customHeight="1" x14ac:dyDescent="0.15">
      <c r="A712" s="11"/>
      <c r="B712" s="11"/>
      <c r="C712" s="11"/>
      <c r="D712" s="11"/>
      <c r="E712" s="11"/>
      <c r="F712" s="11"/>
      <c r="G712" s="11"/>
      <c r="H712" s="11"/>
      <c r="I712" s="11"/>
      <c r="J712" s="11"/>
      <c r="K712" s="11"/>
      <c r="L712" s="11"/>
      <c r="M712" s="11"/>
      <c r="N712" s="11"/>
      <c r="O712" s="11"/>
      <c r="P712" s="11"/>
      <c r="Q712" s="11"/>
      <c r="R712" s="11"/>
      <c r="S712" s="11"/>
      <c r="T712" s="11"/>
      <c r="U712" s="11"/>
    </row>
    <row r="713" spans="1:21" ht="12.75" hidden="1" customHeight="1" x14ac:dyDescent="0.15">
      <c r="A713" s="11"/>
      <c r="B713" s="11"/>
      <c r="C713" s="11"/>
      <c r="D713" s="11"/>
      <c r="E713" s="11"/>
      <c r="F713" s="11"/>
      <c r="G713" s="11"/>
      <c r="H713" s="11"/>
      <c r="I713" s="11"/>
      <c r="J713" s="11"/>
      <c r="K713" s="11"/>
      <c r="L713" s="11"/>
      <c r="M713" s="11"/>
      <c r="N713" s="11"/>
      <c r="O713" s="11"/>
      <c r="P713" s="11"/>
      <c r="Q713" s="11"/>
      <c r="R713" s="11"/>
      <c r="S713" s="11"/>
      <c r="T713" s="11"/>
      <c r="U713" s="11"/>
    </row>
    <row r="714" spans="1:21" ht="12.75" hidden="1" customHeight="1" x14ac:dyDescent="0.15">
      <c r="A714" s="11"/>
      <c r="B714" s="11"/>
      <c r="C714" s="11"/>
      <c r="D714" s="11"/>
      <c r="E714" s="11"/>
      <c r="F714" s="11"/>
      <c r="G714" s="11"/>
      <c r="H714" s="11"/>
      <c r="I714" s="11"/>
      <c r="J714" s="11"/>
      <c r="K714" s="11"/>
      <c r="L714" s="11"/>
      <c r="M714" s="11"/>
      <c r="N714" s="11"/>
      <c r="O714" s="11"/>
      <c r="P714" s="11"/>
      <c r="Q714" s="11"/>
      <c r="R714" s="11"/>
      <c r="S714" s="11"/>
      <c r="T714" s="11"/>
      <c r="U714" s="11"/>
    </row>
    <row r="715" spans="1:21" ht="12.75" hidden="1" customHeight="1" x14ac:dyDescent="0.15">
      <c r="A715" s="11"/>
      <c r="B715" s="11"/>
      <c r="C715" s="11"/>
      <c r="D715" s="11"/>
      <c r="E715" s="11"/>
      <c r="F715" s="11"/>
      <c r="G715" s="11"/>
      <c r="H715" s="11"/>
      <c r="I715" s="11"/>
      <c r="J715" s="11"/>
      <c r="K715" s="11"/>
      <c r="L715" s="11"/>
      <c r="M715" s="11"/>
      <c r="N715" s="11"/>
      <c r="O715" s="11"/>
      <c r="P715" s="11"/>
      <c r="Q715" s="11"/>
      <c r="R715" s="11"/>
      <c r="S715" s="11"/>
      <c r="T715" s="11"/>
      <c r="U715" s="11"/>
    </row>
    <row r="716" spans="1:21" ht="12.75" hidden="1" customHeight="1" x14ac:dyDescent="0.15">
      <c r="A716" s="11"/>
      <c r="B716" s="11"/>
      <c r="C716" s="11"/>
      <c r="D716" s="11"/>
      <c r="E716" s="11"/>
      <c r="F716" s="11"/>
      <c r="G716" s="11"/>
      <c r="H716" s="11"/>
      <c r="I716" s="11"/>
      <c r="J716" s="11"/>
      <c r="K716" s="11"/>
      <c r="L716" s="11"/>
      <c r="M716" s="11"/>
      <c r="N716" s="11"/>
      <c r="O716" s="11"/>
      <c r="P716" s="11"/>
      <c r="Q716" s="11"/>
      <c r="R716" s="11"/>
      <c r="S716" s="11"/>
      <c r="T716" s="11"/>
      <c r="U716" s="11"/>
    </row>
    <row r="717" spans="1:21" ht="12.75" hidden="1" customHeight="1" x14ac:dyDescent="0.15">
      <c r="A717" s="11"/>
      <c r="B717" s="11"/>
      <c r="C717" s="11"/>
      <c r="D717" s="11"/>
      <c r="E717" s="11"/>
      <c r="F717" s="11"/>
      <c r="G717" s="11"/>
      <c r="H717" s="11"/>
      <c r="I717" s="11"/>
      <c r="J717" s="11"/>
      <c r="K717" s="11"/>
      <c r="L717" s="11"/>
      <c r="M717" s="11"/>
      <c r="N717" s="11"/>
      <c r="O717" s="11"/>
      <c r="P717" s="11"/>
      <c r="Q717" s="11"/>
      <c r="R717" s="11"/>
      <c r="S717" s="11"/>
      <c r="T717" s="11"/>
      <c r="U717" s="11"/>
    </row>
    <row r="718" spans="1:21" ht="12.75" hidden="1" customHeight="1" x14ac:dyDescent="0.15">
      <c r="A718" s="11"/>
      <c r="B718" s="11"/>
      <c r="C718" s="11"/>
      <c r="D718" s="11"/>
      <c r="E718" s="11"/>
      <c r="F718" s="11"/>
      <c r="G718" s="11"/>
      <c r="H718" s="11"/>
      <c r="I718" s="11"/>
      <c r="J718" s="11"/>
      <c r="K718" s="11"/>
      <c r="L718" s="11"/>
      <c r="M718" s="11"/>
      <c r="N718" s="11"/>
      <c r="O718" s="11"/>
      <c r="P718" s="11"/>
      <c r="Q718" s="11"/>
      <c r="R718" s="11"/>
      <c r="S718" s="11"/>
      <c r="T718" s="11"/>
      <c r="U718" s="11"/>
    </row>
    <row r="719" spans="1:21" ht="12.75" hidden="1" customHeight="1" x14ac:dyDescent="0.15">
      <c r="A719" s="11"/>
      <c r="B719" s="11"/>
      <c r="C719" s="11"/>
      <c r="D719" s="11"/>
      <c r="E719" s="11"/>
      <c r="F719" s="11"/>
      <c r="G719" s="11"/>
      <c r="H719" s="11"/>
      <c r="I719" s="11"/>
      <c r="J719" s="11"/>
      <c r="K719" s="11"/>
      <c r="L719" s="11"/>
      <c r="M719" s="11"/>
      <c r="N719" s="11"/>
      <c r="O719" s="11"/>
      <c r="P719" s="11"/>
      <c r="Q719" s="11"/>
      <c r="R719" s="11"/>
      <c r="S719" s="11"/>
      <c r="T719" s="11"/>
      <c r="U719" s="11"/>
    </row>
    <row r="720" spans="1:21" ht="12.75" hidden="1" customHeight="1" x14ac:dyDescent="0.15">
      <c r="A720" s="11"/>
      <c r="B720" s="11"/>
      <c r="C720" s="11"/>
      <c r="D720" s="11"/>
      <c r="E720" s="11"/>
      <c r="F720" s="11"/>
      <c r="G720" s="11"/>
      <c r="H720" s="11"/>
      <c r="I720" s="11"/>
      <c r="J720" s="11"/>
      <c r="K720" s="11"/>
      <c r="L720" s="11"/>
      <c r="M720" s="11"/>
      <c r="N720" s="11"/>
      <c r="O720" s="11"/>
      <c r="P720" s="11"/>
      <c r="Q720" s="11"/>
      <c r="R720" s="11"/>
      <c r="S720" s="11"/>
      <c r="T720" s="11"/>
      <c r="U720" s="11"/>
    </row>
    <row r="721" spans="1:21" ht="12.75" hidden="1" customHeight="1" x14ac:dyDescent="0.15">
      <c r="A721" s="11"/>
      <c r="B721" s="11"/>
      <c r="C721" s="11"/>
      <c r="D721" s="11"/>
      <c r="E721" s="11"/>
      <c r="F721" s="11"/>
      <c r="G721" s="11"/>
      <c r="H721" s="11"/>
      <c r="I721" s="11"/>
      <c r="J721" s="11"/>
      <c r="K721" s="11"/>
      <c r="L721" s="11"/>
      <c r="M721" s="11"/>
      <c r="N721" s="11"/>
      <c r="O721" s="11"/>
      <c r="P721" s="11"/>
      <c r="Q721" s="11"/>
      <c r="R721" s="11"/>
      <c r="S721" s="11"/>
      <c r="T721" s="11"/>
      <c r="U721" s="11"/>
    </row>
    <row r="722" spans="1:21" ht="12.75" hidden="1" customHeight="1" x14ac:dyDescent="0.15">
      <c r="A722" s="11"/>
      <c r="B722" s="11"/>
      <c r="C722" s="11"/>
      <c r="D722" s="11"/>
      <c r="E722" s="11"/>
      <c r="F722" s="11"/>
      <c r="G722" s="11"/>
      <c r="H722" s="11"/>
      <c r="I722" s="11"/>
      <c r="J722" s="11"/>
      <c r="K722" s="11"/>
      <c r="L722" s="11"/>
      <c r="M722" s="11"/>
      <c r="N722" s="11"/>
      <c r="O722" s="11"/>
      <c r="P722" s="11"/>
      <c r="Q722" s="11"/>
      <c r="R722" s="11"/>
      <c r="S722" s="11"/>
      <c r="T722" s="11"/>
      <c r="U722" s="11"/>
    </row>
    <row r="723" spans="1:21" ht="12.75" hidden="1" customHeight="1" x14ac:dyDescent="0.15">
      <c r="A723" s="11"/>
      <c r="B723" s="11"/>
      <c r="C723" s="11"/>
      <c r="D723" s="11"/>
      <c r="E723" s="11"/>
      <c r="F723" s="11"/>
      <c r="G723" s="11"/>
      <c r="H723" s="11"/>
      <c r="I723" s="11"/>
      <c r="J723" s="11"/>
      <c r="K723" s="11"/>
      <c r="L723" s="11"/>
      <c r="M723" s="11"/>
      <c r="N723" s="11"/>
      <c r="O723" s="11"/>
      <c r="P723" s="11"/>
      <c r="Q723" s="11"/>
      <c r="R723" s="11"/>
      <c r="S723" s="11"/>
      <c r="T723" s="11"/>
      <c r="U723" s="11"/>
    </row>
    <row r="724" spans="1:21" ht="12.75" hidden="1" customHeight="1" x14ac:dyDescent="0.15">
      <c r="A724" s="11"/>
      <c r="B724" s="11"/>
      <c r="C724" s="11"/>
      <c r="D724" s="11"/>
      <c r="E724" s="11"/>
      <c r="F724" s="11"/>
      <c r="G724" s="11"/>
      <c r="H724" s="11"/>
      <c r="I724" s="11"/>
      <c r="J724" s="11"/>
      <c r="K724" s="11"/>
      <c r="L724" s="11"/>
      <c r="M724" s="11"/>
      <c r="N724" s="11"/>
      <c r="O724" s="11"/>
      <c r="P724" s="11"/>
      <c r="Q724" s="11"/>
      <c r="R724" s="11"/>
      <c r="S724" s="11"/>
      <c r="T724" s="11"/>
      <c r="U724" s="11"/>
    </row>
    <row r="725" spans="1:21" ht="12.75" hidden="1" customHeight="1" x14ac:dyDescent="0.15">
      <c r="A725" s="11"/>
      <c r="B725" s="11"/>
      <c r="C725" s="11"/>
      <c r="D725" s="11"/>
      <c r="E725" s="11"/>
      <c r="F725" s="11"/>
      <c r="G725" s="11"/>
      <c r="H725" s="11"/>
      <c r="I725" s="11"/>
      <c r="J725" s="11"/>
      <c r="K725" s="11"/>
      <c r="L725" s="11"/>
      <c r="M725" s="11"/>
      <c r="N725" s="11"/>
      <c r="O725" s="11"/>
      <c r="P725" s="11"/>
      <c r="Q725" s="11"/>
      <c r="R725" s="11"/>
      <c r="S725" s="11"/>
      <c r="T725" s="11"/>
      <c r="U725" s="11"/>
    </row>
    <row r="726" spans="1:21" ht="12.75" hidden="1" customHeight="1" x14ac:dyDescent="0.15">
      <c r="A726" s="11"/>
      <c r="B726" s="11"/>
      <c r="C726" s="11"/>
      <c r="D726" s="11"/>
      <c r="E726" s="11"/>
      <c r="F726" s="11"/>
      <c r="G726" s="11"/>
      <c r="H726" s="11"/>
      <c r="I726" s="11"/>
      <c r="J726" s="11"/>
      <c r="K726" s="11"/>
      <c r="L726" s="11"/>
      <c r="M726" s="11"/>
      <c r="N726" s="11"/>
      <c r="O726" s="11"/>
      <c r="P726" s="11"/>
      <c r="Q726" s="11"/>
      <c r="R726" s="11"/>
      <c r="S726" s="11"/>
      <c r="T726" s="11"/>
      <c r="U726" s="11"/>
    </row>
    <row r="727" spans="1:21" ht="12.75" hidden="1" customHeight="1" x14ac:dyDescent="0.15">
      <c r="A727" s="11"/>
      <c r="B727" s="11"/>
      <c r="C727" s="11"/>
      <c r="D727" s="11"/>
      <c r="E727" s="11"/>
      <c r="F727" s="11"/>
      <c r="G727" s="11"/>
      <c r="H727" s="11"/>
      <c r="I727" s="11"/>
      <c r="J727" s="11"/>
      <c r="K727" s="11"/>
      <c r="L727" s="11"/>
      <c r="M727" s="11"/>
      <c r="N727" s="11"/>
      <c r="O727" s="11"/>
      <c r="P727" s="11"/>
      <c r="Q727" s="11"/>
      <c r="R727" s="11"/>
      <c r="S727" s="11"/>
      <c r="T727" s="11"/>
      <c r="U727" s="11"/>
    </row>
    <row r="728" spans="1:21" ht="12.75" hidden="1" customHeight="1" x14ac:dyDescent="0.15">
      <c r="A728" s="11"/>
      <c r="B728" s="11"/>
      <c r="C728" s="11"/>
      <c r="D728" s="11"/>
      <c r="E728" s="11"/>
      <c r="F728" s="11"/>
      <c r="G728" s="11"/>
      <c r="H728" s="11"/>
      <c r="I728" s="11"/>
      <c r="J728" s="11"/>
      <c r="K728" s="11"/>
      <c r="L728" s="11"/>
      <c r="M728" s="11"/>
      <c r="N728" s="11"/>
      <c r="O728" s="11"/>
      <c r="P728" s="11"/>
      <c r="Q728" s="11"/>
      <c r="R728" s="11"/>
      <c r="S728" s="11"/>
      <c r="T728" s="11"/>
      <c r="U728" s="11"/>
    </row>
    <row r="729" spans="1:21" ht="12.75" hidden="1" customHeight="1" x14ac:dyDescent="0.15">
      <c r="A729" s="11"/>
      <c r="B729" s="11"/>
      <c r="C729" s="11"/>
      <c r="D729" s="11"/>
      <c r="E729" s="11"/>
      <c r="F729" s="11"/>
      <c r="G729" s="11"/>
      <c r="H729" s="11"/>
      <c r="I729" s="11"/>
      <c r="J729" s="11"/>
      <c r="K729" s="11"/>
      <c r="L729" s="11"/>
      <c r="M729" s="11"/>
      <c r="N729" s="11"/>
      <c r="O729" s="11"/>
      <c r="P729" s="11"/>
      <c r="Q729" s="11"/>
      <c r="R729" s="11"/>
      <c r="S729" s="11"/>
      <c r="T729" s="11"/>
      <c r="U729" s="11"/>
    </row>
    <row r="730" spans="1:21" ht="12.75" hidden="1" customHeight="1" x14ac:dyDescent="0.15">
      <c r="A730" s="11"/>
      <c r="B730" s="11"/>
      <c r="C730" s="11"/>
      <c r="D730" s="11"/>
      <c r="E730" s="11"/>
      <c r="F730" s="11"/>
      <c r="G730" s="11"/>
      <c r="H730" s="11"/>
      <c r="I730" s="11"/>
      <c r="J730" s="11"/>
      <c r="K730" s="11"/>
      <c r="L730" s="11"/>
      <c r="M730" s="11"/>
      <c r="N730" s="11"/>
      <c r="O730" s="11"/>
      <c r="P730" s="11"/>
      <c r="Q730" s="11"/>
      <c r="R730" s="11"/>
      <c r="S730" s="11"/>
      <c r="T730" s="11"/>
      <c r="U730" s="11"/>
    </row>
    <row r="731" spans="1:21" ht="12.75" hidden="1" customHeight="1" x14ac:dyDescent="0.15">
      <c r="A731" s="11"/>
      <c r="B731" s="11"/>
      <c r="C731" s="11"/>
      <c r="D731" s="11"/>
      <c r="E731" s="11"/>
      <c r="F731" s="11"/>
      <c r="G731" s="11"/>
      <c r="H731" s="11"/>
      <c r="I731" s="11"/>
      <c r="J731" s="11"/>
      <c r="K731" s="11"/>
      <c r="L731" s="11"/>
      <c r="M731" s="11"/>
      <c r="N731" s="11"/>
      <c r="O731" s="11"/>
      <c r="P731" s="11"/>
      <c r="Q731" s="11"/>
      <c r="R731" s="11"/>
      <c r="S731" s="11"/>
      <c r="T731" s="11"/>
      <c r="U731" s="11"/>
    </row>
    <row r="732" spans="1:21" ht="12.75" hidden="1" customHeight="1" x14ac:dyDescent="0.15">
      <c r="A732" s="11"/>
      <c r="B732" s="11"/>
      <c r="C732" s="11"/>
      <c r="D732" s="11"/>
      <c r="E732" s="11"/>
      <c r="F732" s="11"/>
      <c r="G732" s="11"/>
      <c r="H732" s="11"/>
      <c r="I732" s="11"/>
      <c r="J732" s="11"/>
      <c r="K732" s="11"/>
      <c r="L732" s="11"/>
      <c r="M732" s="11"/>
      <c r="N732" s="11"/>
      <c r="O732" s="11"/>
      <c r="P732" s="11"/>
      <c r="Q732" s="11"/>
      <c r="R732" s="11"/>
      <c r="S732" s="11"/>
      <c r="T732" s="11"/>
      <c r="U732" s="11"/>
    </row>
    <row r="733" spans="1:21" ht="12.75" hidden="1" customHeight="1" x14ac:dyDescent="0.15">
      <c r="A733" s="11"/>
      <c r="B733" s="11"/>
      <c r="C733" s="11"/>
      <c r="D733" s="11"/>
      <c r="E733" s="11"/>
      <c r="F733" s="11"/>
      <c r="G733" s="11"/>
      <c r="H733" s="11"/>
      <c r="I733" s="11"/>
      <c r="J733" s="11"/>
      <c r="K733" s="11"/>
      <c r="L733" s="11"/>
      <c r="M733" s="11"/>
      <c r="N733" s="11"/>
      <c r="O733" s="11"/>
      <c r="P733" s="11"/>
      <c r="Q733" s="11"/>
      <c r="R733" s="11"/>
      <c r="S733" s="11"/>
      <c r="T733" s="11"/>
      <c r="U733" s="11"/>
    </row>
    <row r="734" spans="1:21" ht="12.75" hidden="1" customHeight="1" x14ac:dyDescent="0.15">
      <c r="A734" s="11"/>
      <c r="B734" s="11"/>
      <c r="C734" s="11"/>
      <c r="D734" s="11"/>
      <c r="E734" s="11"/>
      <c r="F734" s="11"/>
      <c r="G734" s="11"/>
      <c r="H734" s="11"/>
      <c r="I734" s="11"/>
      <c r="J734" s="11"/>
      <c r="K734" s="11"/>
      <c r="L734" s="11"/>
      <c r="M734" s="11"/>
      <c r="N734" s="11"/>
      <c r="O734" s="11"/>
      <c r="P734" s="11"/>
      <c r="Q734" s="11"/>
      <c r="R734" s="11"/>
      <c r="S734" s="11"/>
      <c r="T734" s="11"/>
      <c r="U734" s="11"/>
    </row>
    <row r="735" spans="1:21" ht="12.75" hidden="1" customHeight="1" x14ac:dyDescent="0.15">
      <c r="A735" s="11"/>
      <c r="B735" s="11"/>
      <c r="C735" s="11"/>
      <c r="D735" s="11"/>
      <c r="E735" s="11"/>
      <c r="F735" s="11"/>
      <c r="G735" s="11"/>
      <c r="H735" s="11"/>
      <c r="I735" s="11"/>
      <c r="J735" s="11"/>
      <c r="K735" s="11"/>
      <c r="L735" s="11"/>
      <c r="M735" s="11"/>
      <c r="N735" s="11"/>
      <c r="O735" s="11"/>
      <c r="P735" s="11"/>
      <c r="Q735" s="11"/>
      <c r="R735" s="11"/>
      <c r="S735" s="11"/>
      <c r="T735" s="11"/>
      <c r="U735" s="11"/>
    </row>
    <row r="736" spans="1:21" ht="12.75" hidden="1" customHeight="1" x14ac:dyDescent="0.15">
      <c r="A736" s="11"/>
      <c r="B736" s="11"/>
      <c r="C736" s="11"/>
      <c r="D736" s="11"/>
      <c r="E736" s="11"/>
      <c r="F736" s="11"/>
      <c r="G736" s="11"/>
      <c r="H736" s="11"/>
      <c r="I736" s="11"/>
      <c r="J736" s="11"/>
      <c r="K736" s="11"/>
      <c r="L736" s="11"/>
      <c r="M736" s="11"/>
      <c r="N736" s="11"/>
      <c r="O736" s="11"/>
      <c r="P736" s="11"/>
      <c r="Q736" s="11"/>
      <c r="R736" s="11"/>
      <c r="S736" s="11"/>
      <c r="T736" s="11"/>
      <c r="U736" s="11"/>
    </row>
    <row r="737" spans="1:21" ht="12.75" hidden="1" customHeight="1" x14ac:dyDescent="0.15">
      <c r="A737" s="11"/>
      <c r="B737" s="11"/>
      <c r="C737" s="11"/>
      <c r="D737" s="11"/>
      <c r="E737" s="11"/>
      <c r="F737" s="11"/>
      <c r="G737" s="11"/>
      <c r="H737" s="11"/>
      <c r="I737" s="11"/>
      <c r="J737" s="11"/>
      <c r="K737" s="11"/>
      <c r="L737" s="11"/>
      <c r="M737" s="11"/>
      <c r="N737" s="11"/>
      <c r="O737" s="11"/>
      <c r="P737" s="11"/>
      <c r="Q737" s="11"/>
      <c r="R737" s="11"/>
      <c r="S737" s="11"/>
      <c r="T737" s="11"/>
      <c r="U737" s="11"/>
    </row>
    <row r="738" spans="1:21" ht="12.75" hidden="1" customHeight="1" x14ac:dyDescent="0.15">
      <c r="A738" s="11"/>
      <c r="B738" s="11"/>
      <c r="C738" s="11"/>
      <c r="D738" s="11"/>
      <c r="E738" s="11"/>
      <c r="F738" s="11"/>
      <c r="G738" s="11"/>
      <c r="H738" s="11"/>
      <c r="I738" s="11"/>
      <c r="J738" s="11"/>
      <c r="K738" s="11"/>
      <c r="L738" s="11"/>
      <c r="M738" s="11"/>
      <c r="N738" s="11"/>
      <c r="O738" s="11"/>
      <c r="P738" s="11"/>
      <c r="Q738" s="11"/>
      <c r="R738" s="11"/>
      <c r="S738" s="11"/>
      <c r="T738" s="11"/>
      <c r="U738" s="11"/>
    </row>
    <row r="739" spans="1:21" ht="12.75" hidden="1" customHeight="1" x14ac:dyDescent="0.15">
      <c r="A739" s="11"/>
      <c r="B739" s="11"/>
      <c r="C739" s="11"/>
      <c r="D739" s="11"/>
      <c r="E739" s="11"/>
      <c r="F739" s="11"/>
      <c r="G739" s="11"/>
      <c r="H739" s="11"/>
      <c r="I739" s="11"/>
      <c r="J739" s="11"/>
      <c r="K739" s="11"/>
      <c r="L739" s="11"/>
      <c r="M739" s="11"/>
      <c r="N739" s="11"/>
      <c r="O739" s="11"/>
      <c r="P739" s="11"/>
      <c r="Q739" s="11"/>
      <c r="R739" s="11"/>
      <c r="S739" s="11"/>
      <c r="T739" s="11"/>
      <c r="U739" s="11"/>
    </row>
    <row r="740" spans="1:21" ht="12.75" hidden="1" customHeight="1" x14ac:dyDescent="0.15">
      <c r="A740" s="11"/>
      <c r="B740" s="11"/>
      <c r="C740" s="11"/>
      <c r="D740" s="11"/>
      <c r="E740" s="11"/>
      <c r="F740" s="11"/>
      <c r="G740" s="11"/>
      <c r="H740" s="11"/>
      <c r="I740" s="11"/>
      <c r="J740" s="11"/>
      <c r="K740" s="11"/>
      <c r="L740" s="11"/>
      <c r="M740" s="11"/>
      <c r="N740" s="11"/>
      <c r="O740" s="11"/>
      <c r="P740" s="11"/>
      <c r="Q740" s="11"/>
      <c r="R740" s="11"/>
      <c r="S740" s="11"/>
      <c r="T740" s="11"/>
      <c r="U740" s="11"/>
    </row>
    <row r="741" spans="1:21" ht="12.75" hidden="1" customHeight="1" x14ac:dyDescent="0.15">
      <c r="A741" s="11"/>
      <c r="B741" s="11"/>
      <c r="C741" s="11"/>
      <c r="D741" s="11"/>
      <c r="E741" s="11"/>
      <c r="F741" s="11"/>
      <c r="G741" s="11"/>
      <c r="H741" s="11"/>
      <c r="I741" s="11"/>
      <c r="J741" s="11"/>
      <c r="K741" s="11"/>
      <c r="L741" s="11"/>
      <c r="M741" s="11"/>
      <c r="N741" s="11"/>
      <c r="O741" s="11"/>
      <c r="P741" s="11"/>
      <c r="Q741" s="11"/>
      <c r="R741" s="11"/>
      <c r="S741" s="11"/>
      <c r="T741" s="11"/>
      <c r="U741" s="11"/>
    </row>
    <row r="742" spans="1:21" ht="12.75" hidden="1" customHeight="1" x14ac:dyDescent="0.15">
      <c r="A742" s="11"/>
      <c r="B742" s="11"/>
      <c r="C742" s="11"/>
      <c r="D742" s="11"/>
      <c r="E742" s="11"/>
      <c r="F742" s="11"/>
      <c r="G742" s="11"/>
      <c r="H742" s="11"/>
      <c r="I742" s="11"/>
      <c r="J742" s="11"/>
      <c r="K742" s="11"/>
      <c r="L742" s="11"/>
      <c r="M742" s="11"/>
      <c r="N742" s="11"/>
      <c r="O742" s="11"/>
      <c r="P742" s="11"/>
      <c r="Q742" s="11"/>
      <c r="R742" s="11"/>
      <c r="S742" s="11"/>
      <c r="T742" s="11"/>
      <c r="U742" s="11"/>
    </row>
    <row r="743" spans="1:21" ht="12.75" hidden="1" customHeight="1" x14ac:dyDescent="0.15">
      <c r="A743" s="11"/>
      <c r="B743" s="11"/>
      <c r="C743" s="11"/>
      <c r="D743" s="11"/>
      <c r="E743" s="11"/>
      <c r="F743" s="11"/>
      <c r="G743" s="11"/>
      <c r="H743" s="11"/>
      <c r="I743" s="11"/>
      <c r="J743" s="11"/>
      <c r="K743" s="11"/>
      <c r="L743" s="11"/>
      <c r="M743" s="11"/>
      <c r="N743" s="11"/>
      <c r="O743" s="11"/>
      <c r="P743" s="11"/>
      <c r="Q743" s="11"/>
      <c r="R743" s="11"/>
      <c r="S743" s="11"/>
      <c r="T743" s="11"/>
      <c r="U743" s="11"/>
    </row>
    <row r="744" spans="1:21" ht="12.75" hidden="1" customHeight="1" x14ac:dyDescent="0.15">
      <c r="A744" s="11"/>
      <c r="B744" s="11"/>
      <c r="C744" s="11"/>
      <c r="D744" s="11"/>
      <c r="E744" s="11"/>
      <c r="F744" s="11"/>
      <c r="G744" s="11"/>
      <c r="H744" s="11"/>
      <c r="I744" s="11"/>
      <c r="J744" s="11"/>
      <c r="K744" s="11"/>
      <c r="L744" s="11"/>
      <c r="M744" s="11"/>
      <c r="N744" s="11"/>
      <c r="O744" s="11"/>
      <c r="P744" s="11"/>
      <c r="Q744" s="11"/>
      <c r="R744" s="11"/>
      <c r="S744" s="11"/>
      <c r="T744" s="11"/>
      <c r="U744" s="11"/>
    </row>
    <row r="745" spans="1:21" ht="12.75" hidden="1" customHeight="1" x14ac:dyDescent="0.15">
      <c r="A745" s="11"/>
      <c r="B745" s="11"/>
      <c r="C745" s="11"/>
      <c r="D745" s="11"/>
      <c r="E745" s="11"/>
      <c r="F745" s="11"/>
      <c r="G745" s="11"/>
      <c r="H745" s="11"/>
      <c r="I745" s="11"/>
      <c r="J745" s="11"/>
      <c r="K745" s="11"/>
      <c r="L745" s="11"/>
      <c r="M745" s="11"/>
      <c r="N745" s="11"/>
      <c r="O745" s="11"/>
      <c r="P745" s="11"/>
      <c r="Q745" s="11"/>
      <c r="R745" s="11"/>
      <c r="S745" s="11"/>
      <c r="T745" s="11"/>
      <c r="U745" s="11"/>
    </row>
    <row r="746" spans="1:21" ht="12.75" hidden="1" customHeight="1" x14ac:dyDescent="0.15">
      <c r="A746" s="11"/>
      <c r="B746" s="11"/>
      <c r="C746" s="11"/>
      <c r="D746" s="11"/>
      <c r="E746" s="11"/>
      <c r="F746" s="11"/>
      <c r="G746" s="11"/>
      <c r="H746" s="11"/>
      <c r="I746" s="11"/>
      <c r="J746" s="11"/>
      <c r="K746" s="11"/>
      <c r="L746" s="11"/>
      <c r="M746" s="11"/>
      <c r="N746" s="11"/>
      <c r="O746" s="11"/>
      <c r="P746" s="11"/>
      <c r="Q746" s="11"/>
      <c r="R746" s="11"/>
      <c r="S746" s="11"/>
      <c r="T746" s="11"/>
      <c r="U746" s="11"/>
    </row>
    <row r="747" spans="1:21" ht="12.75" hidden="1" customHeight="1" x14ac:dyDescent="0.15">
      <c r="A747" s="11"/>
      <c r="B747" s="11"/>
      <c r="C747" s="11"/>
      <c r="D747" s="11"/>
      <c r="E747" s="11"/>
      <c r="F747" s="11"/>
      <c r="G747" s="11"/>
      <c r="H747" s="11"/>
      <c r="I747" s="11"/>
      <c r="J747" s="11"/>
      <c r="K747" s="11"/>
      <c r="L747" s="11"/>
      <c r="M747" s="11"/>
      <c r="N747" s="11"/>
      <c r="O747" s="11"/>
      <c r="P747" s="11"/>
      <c r="Q747" s="11"/>
      <c r="R747" s="11"/>
      <c r="S747" s="11"/>
      <c r="T747" s="11"/>
      <c r="U747" s="11"/>
    </row>
    <row r="748" spans="1:21" ht="12.75" hidden="1" customHeight="1" x14ac:dyDescent="0.15">
      <c r="A748" s="11"/>
      <c r="B748" s="11"/>
      <c r="C748" s="11"/>
      <c r="D748" s="11"/>
      <c r="E748" s="11"/>
      <c r="F748" s="11"/>
      <c r="G748" s="11"/>
      <c r="H748" s="11"/>
      <c r="I748" s="11"/>
      <c r="J748" s="11"/>
      <c r="K748" s="11"/>
      <c r="L748" s="11"/>
      <c r="M748" s="11"/>
      <c r="N748" s="11"/>
      <c r="O748" s="11"/>
      <c r="P748" s="11"/>
      <c r="Q748" s="11"/>
      <c r="R748" s="11"/>
      <c r="S748" s="11"/>
      <c r="T748" s="11"/>
      <c r="U748" s="11"/>
    </row>
    <row r="749" spans="1:21" ht="12.75" hidden="1" customHeight="1" x14ac:dyDescent="0.15">
      <c r="A749" s="11"/>
      <c r="B749" s="11"/>
      <c r="C749" s="11"/>
      <c r="D749" s="11"/>
      <c r="E749" s="11"/>
      <c r="F749" s="11"/>
      <c r="G749" s="11"/>
      <c r="H749" s="11"/>
      <c r="I749" s="11"/>
      <c r="J749" s="11"/>
      <c r="K749" s="11"/>
      <c r="L749" s="11"/>
      <c r="M749" s="11"/>
      <c r="N749" s="11"/>
      <c r="O749" s="11"/>
      <c r="P749" s="11"/>
      <c r="Q749" s="11"/>
      <c r="R749" s="11"/>
      <c r="S749" s="11"/>
      <c r="T749" s="11"/>
      <c r="U749" s="11"/>
    </row>
    <row r="750" spans="1:21" ht="12.75" hidden="1" customHeight="1" x14ac:dyDescent="0.15">
      <c r="A750" s="11"/>
      <c r="B750" s="11"/>
      <c r="C750" s="11"/>
      <c r="D750" s="11"/>
      <c r="E750" s="11"/>
      <c r="F750" s="11"/>
      <c r="G750" s="11"/>
      <c r="H750" s="11"/>
      <c r="I750" s="11"/>
      <c r="J750" s="11"/>
      <c r="K750" s="11"/>
      <c r="L750" s="11"/>
      <c r="M750" s="11"/>
      <c r="N750" s="11"/>
      <c r="O750" s="11"/>
      <c r="P750" s="11"/>
      <c r="Q750" s="11"/>
      <c r="R750" s="11"/>
      <c r="S750" s="11"/>
      <c r="T750" s="11"/>
      <c r="U750" s="11"/>
    </row>
    <row r="751" spans="1:21" ht="12.75" hidden="1" customHeight="1" x14ac:dyDescent="0.15">
      <c r="A751" s="11"/>
      <c r="B751" s="11"/>
      <c r="C751" s="11"/>
      <c r="D751" s="11"/>
      <c r="E751" s="11"/>
      <c r="F751" s="11"/>
      <c r="G751" s="11"/>
      <c r="H751" s="11"/>
      <c r="I751" s="11"/>
      <c r="J751" s="11"/>
      <c r="K751" s="11"/>
      <c r="L751" s="11"/>
      <c r="M751" s="11"/>
      <c r="N751" s="11"/>
      <c r="O751" s="11"/>
      <c r="P751" s="11"/>
      <c r="Q751" s="11"/>
      <c r="R751" s="11"/>
      <c r="S751" s="11"/>
      <c r="T751" s="11"/>
      <c r="U751" s="11"/>
    </row>
    <row r="752" spans="1:21" ht="12.75" hidden="1" customHeight="1" x14ac:dyDescent="0.15">
      <c r="A752" s="11"/>
      <c r="B752" s="11"/>
      <c r="C752" s="11"/>
      <c r="D752" s="11"/>
      <c r="E752" s="11"/>
      <c r="F752" s="11"/>
      <c r="G752" s="11"/>
      <c r="H752" s="11"/>
      <c r="I752" s="11"/>
      <c r="J752" s="11"/>
      <c r="K752" s="11"/>
      <c r="L752" s="11"/>
      <c r="M752" s="11"/>
      <c r="N752" s="11"/>
      <c r="O752" s="11"/>
      <c r="P752" s="11"/>
      <c r="Q752" s="11"/>
      <c r="R752" s="11"/>
      <c r="S752" s="11"/>
      <c r="T752" s="11"/>
      <c r="U752" s="11"/>
    </row>
    <row r="753" spans="1:21" ht="12.75" hidden="1" customHeight="1" x14ac:dyDescent="0.15">
      <c r="A753" s="11"/>
      <c r="B753" s="11"/>
      <c r="C753" s="11"/>
      <c r="D753" s="11"/>
      <c r="E753" s="11"/>
      <c r="F753" s="11"/>
      <c r="G753" s="11"/>
      <c r="H753" s="11"/>
      <c r="I753" s="11"/>
      <c r="J753" s="11"/>
      <c r="K753" s="11"/>
      <c r="L753" s="11"/>
      <c r="M753" s="11"/>
      <c r="N753" s="11"/>
      <c r="O753" s="11"/>
      <c r="P753" s="11"/>
      <c r="Q753" s="11"/>
      <c r="R753" s="11"/>
      <c r="S753" s="11"/>
      <c r="T753" s="11"/>
      <c r="U753" s="11"/>
    </row>
    <row r="754" spans="1:21" ht="12.75" hidden="1" customHeight="1" x14ac:dyDescent="0.15">
      <c r="A754" s="11"/>
      <c r="B754" s="11"/>
      <c r="C754" s="11"/>
      <c r="D754" s="11"/>
      <c r="E754" s="11"/>
      <c r="F754" s="11"/>
      <c r="G754" s="11"/>
      <c r="H754" s="11"/>
      <c r="I754" s="11"/>
      <c r="J754" s="11"/>
      <c r="K754" s="11"/>
      <c r="L754" s="11"/>
      <c r="M754" s="11"/>
      <c r="N754" s="11"/>
      <c r="O754" s="11"/>
      <c r="P754" s="11"/>
      <c r="Q754" s="11"/>
      <c r="R754" s="11"/>
      <c r="S754" s="11"/>
      <c r="T754" s="11"/>
      <c r="U754" s="11"/>
    </row>
    <row r="755" spans="1:21" ht="12.75" hidden="1" customHeight="1" x14ac:dyDescent="0.15">
      <c r="A755" s="11"/>
      <c r="B755" s="11"/>
      <c r="C755" s="11"/>
      <c r="D755" s="11"/>
      <c r="E755" s="11"/>
      <c r="F755" s="11"/>
      <c r="G755" s="11"/>
      <c r="H755" s="11"/>
      <c r="I755" s="11"/>
      <c r="J755" s="11"/>
      <c r="K755" s="11"/>
      <c r="L755" s="11"/>
      <c r="M755" s="11"/>
      <c r="N755" s="11"/>
      <c r="O755" s="11"/>
      <c r="P755" s="11"/>
      <c r="Q755" s="11"/>
      <c r="R755" s="11"/>
      <c r="S755" s="11"/>
      <c r="T755" s="11"/>
      <c r="U755" s="11"/>
    </row>
    <row r="756" spans="1:21" ht="12.75" hidden="1" customHeight="1" x14ac:dyDescent="0.15">
      <c r="A756" s="11"/>
      <c r="B756" s="11"/>
      <c r="C756" s="11"/>
      <c r="D756" s="11"/>
      <c r="E756" s="11"/>
      <c r="F756" s="11"/>
      <c r="G756" s="11"/>
      <c r="H756" s="11"/>
      <c r="I756" s="11"/>
      <c r="J756" s="11"/>
      <c r="K756" s="11"/>
      <c r="L756" s="11"/>
      <c r="M756" s="11"/>
      <c r="N756" s="11"/>
      <c r="O756" s="11"/>
      <c r="P756" s="11"/>
      <c r="Q756" s="11"/>
      <c r="R756" s="11"/>
      <c r="S756" s="11"/>
      <c r="T756" s="11"/>
      <c r="U756" s="11"/>
    </row>
    <row r="757" spans="1:21" ht="12.75" hidden="1" customHeight="1" x14ac:dyDescent="0.15">
      <c r="A757" s="11"/>
      <c r="B757" s="11"/>
      <c r="C757" s="11"/>
      <c r="D757" s="11"/>
      <c r="E757" s="11"/>
      <c r="F757" s="11"/>
      <c r="G757" s="11"/>
      <c r="H757" s="11"/>
      <c r="I757" s="11"/>
      <c r="J757" s="11"/>
      <c r="K757" s="11"/>
      <c r="L757" s="11"/>
      <c r="M757" s="11"/>
      <c r="N757" s="11"/>
      <c r="O757" s="11"/>
      <c r="P757" s="11"/>
      <c r="Q757" s="11"/>
      <c r="R757" s="11"/>
      <c r="S757" s="11"/>
      <c r="T757" s="11"/>
      <c r="U757" s="11"/>
    </row>
    <row r="758" spans="1:21" ht="12.75" hidden="1" customHeight="1" x14ac:dyDescent="0.15">
      <c r="A758" s="11"/>
      <c r="B758" s="11"/>
      <c r="C758" s="11"/>
      <c r="D758" s="11"/>
      <c r="E758" s="11"/>
      <c r="F758" s="11"/>
      <c r="G758" s="11"/>
      <c r="H758" s="11"/>
      <c r="I758" s="11"/>
      <c r="J758" s="11"/>
      <c r="K758" s="11"/>
      <c r="L758" s="11"/>
      <c r="M758" s="11"/>
      <c r="N758" s="11"/>
      <c r="O758" s="11"/>
      <c r="P758" s="11"/>
      <c r="Q758" s="11"/>
      <c r="R758" s="11"/>
      <c r="S758" s="11"/>
      <c r="T758" s="11"/>
      <c r="U758" s="11"/>
    </row>
    <row r="759" spans="1:21" ht="12.75" hidden="1" customHeight="1" x14ac:dyDescent="0.15">
      <c r="A759" s="11"/>
      <c r="B759" s="11"/>
      <c r="C759" s="11"/>
      <c r="D759" s="11"/>
      <c r="E759" s="11"/>
      <c r="F759" s="11"/>
      <c r="G759" s="11"/>
      <c r="H759" s="11"/>
      <c r="I759" s="11"/>
      <c r="J759" s="11"/>
      <c r="K759" s="11"/>
      <c r="L759" s="11"/>
      <c r="M759" s="11"/>
      <c r="N759" s="11"/>
      <c r="O759" s="11"/>
      <c r="P759" s="11"/>
      <c r="Q759" s="11"/>
      <c r="R759" s="11"/>
      <c r="S759" s="11"/>
      <c r="T759" s="11"/>
      <c r="U759" s="11"/>
    </row>
    <row r="760" spans="1:21" ht="12.75" hidden="1" customHeight="1" x14ac:dyDescent="0.15">
      <c r="A760" s="11"/>
      <c r="B760" s="11"/>
      <c r="C760" s="11"/>
      <c r="D760" s="11"/>
      <c r="E760" s="11"/>
      <c r="F760" s="11"/>
      <c r="G760" s="11"/>
      <c r="H760" s="11"/>
      <c r="I760" s="11"/>
      <c r="J760" s="11"/>
      <c r="K760" s="11"/>
      <c r="L760" s="11"/>
      <c r="M760" s="11"/>
      <c r="N760" s="11"/>
      <c r="O760" s="11"/>
      <c r="P760" s="11"/>
      <c r="Q760" s="11"/>
      <c r="R760" s="11"/>
      <c r="S760" s="11"/>
      <c r="T760" s="11"/>
      <c r="U760" s="11"/>
    </row>
    <row r="761" spans="1:21" ht="12.75" hidden="1" customHeight="1" x14ac:dyDescent="0.15">
      <c r="A761" s="11"/>
      <c r="B761" s="11"/>
      <c r="C761" s="11"/>
      <c r="D761" s="11"/>
      <c r="E761" s="11"/>
      <c r="F761" s="11"/>
      <c r="G761" s="11"/>
      <c r="H761" s="11"/>
      <c r="I761" s="11"/>
      <c r="J761" s="11"/>
      <c r="K761" s="11"/>
      <c r="L761" s="11"/>
      <c r="M761" s="11"/>
      <c r="N761" s="11"/>
      <c r="O761" s="11"/>
      <c r="P761" s="11"/>
      <c r="Q761" s="11"/>
      <c r="R761" s="11"/>
      <c r="S761" s="11"/>
      <c r="T761" s="11"/>
      <c r="U761" s="11"/>
    </row>
    <row r="762" spans="1:21" ht="12.75" hidden="1" customHeight="1" x14ac:dyDescent="0.15">
      <c r="A762" s="11"/>
      <c r="B762" s="11"/>
      <c r="C762" s="11"/>
      <c r="D762" s="11"/>
      <c r="E762" s="11"/>
      <c r="F762" s="11"/>
      <c r="G762" s="11"/>
      <c r="H762" s="11"/>
      <c r="I762" s="11"/>
      <c r="J762" s="11"/>
      <c r="K762" s="11"/>
      <c r="L762" s="11"/>
      <c r="M762" s="11"/>
      <c r="N762" s="11"/>
      <c r="O762" s="11"/>
      <c r="P762" s="11"/>
      <c r="Q762" s="11"/>
      <c r="R762" s="11"/>
      <c r="S762" s="11"/>
      <c r="T762" s="11"/>
      <c r="U762" s="11"/>
    </row>
    <row r="763" spans="1:21" ht="12.75" hidden="1" customHeight="1" x14ac:dyDescent="0.15">
      <c r="A763" s="11"/>
      <c r="B763" s="11"/>
      <c r="C763" s="11"/>
      <c r="D763" s="11"/>
      <c r="E763" s="11"/>
      <c r="F763" s="11"/>
      <c r="G763" s="11"/>
      <c r="H763" s="11"/>
      <c r="I763" s="11"/>
      <c r="J763" s="11"/>
      <c r="K763" s="11"/>
      <c r="L763" s="11"/>
      <c r="M763" s="11"/>
      <c r="N763" s="11"/>
      <c r="O763" s="11"/>
      <c r="P763" s="11"/>
      <c r="Q763" s="11"/>
      <c r="R763" s="11"/>
      <c r="S763" s="11"/>
      <c r="T763" s="11"/>
      <c r="U763" s="11"/>
    </row>
    <row r="764" spans="1:21" ht="12.75" hidden="1" customHeight="1" x14ac:dyDescent="0.15">
      <c r="A764" s="11"/>
      <c r="B764" s="11"/>
      <c r="C764" s="11"/>
      <c r="D764" s="11"/>
      <c r="E764" s="11"/>
      <c r="F764" s="11"/>
      <c r="G764" s="11"/>
      <c r="H764" s="11"/>
      <c r="I764" s="11"/>
      <c r="J764" s="11"/>
      <c r="K764" s="11"/>
      <c r="L764" s="11"/>
      <c r="M764" s="11"/>
      <c r="N764" s="11"/>
      <c r="O764" s="11"/>
      <c r="P764" s="11"/>
      <c r="Q764" s="11"/>
      <c r="R764" s="11"/>
      <c r="S764" s="11"/>
      <c r="T764" s="11"/>
      <c r="U764" s="11"/>
    </row>
    <row r="765" spans="1:21" ht="12.75" hidden="1" customHeight="1" x14ac:dyDescent="0.15">
      <c r="A765" s="11"/>
      <c r="B765" s="11"/>
      <c r="C765" s="11"/>
      <c r="D765" s="11"/>
      <c r="E765" s="11"/>
      <c r="F765" s="11"/>
      <c r="G765" s="11"/>
      <c r="H765" s="11"/>
      <c r="I765" s="11"/>
      <c r="J765" s="11"/>
      <c r="K765" s="11"/>
      <c r="L765" s="11"/>
      <c r="M765" s="11"/>
      <c r="N765" s="11"/>
      <c r="O765" s="11"/>
      <c r="P765" s="11"/>
      <c r="Q765" s="11"/>
      <c r="R765" s="11"/>
      <c r="S765" s="11"/>
      <c r="T765" s="11"/>
      <c r="U765" s="11"/>
    </row>
    <row r="766" spans="1:21" ht="12.75" hidden="1" customHeight="1" x14ac:dyDescent="0.15">
      <c r="A766" s="11"/>
      <c r="B766" s="11"/>
      <c r="C766" s="11"/>
      <c r="D766" s="11"/>
      <c r="E766" s="11"/>
      <c r="F766" s="11"/>
      <c r="G766" s="11"/>
      <c r="H766" s="11"/>
      <c r="I766" s="11"/>
      <c r="J766" s="11"/>
      <c r="K766" s="11"/>
      <c r="L766" s="11"/>
      <c r="M766" s="11"/>
      <c r="N766" s="11"/>
      <c r="O766" s="11"/>
      <c r="P766" s="11"/>
      <c r="Q766" s="11"/>
      <c r="R766" s="11"/>
      <c r="S766" s="11"/>
      <c r="T766" s="11"/>
      <c r="U766" s="11"/>
    </row>
    <row r="767" spans="1:21" ht="12.75" hidden="1" customHeight="1" x14ac:dyDescent="0.15">
      <c r="A767" s="11"/>
      <c r="B767" s="11"/>
      <c r="C767" s="11"/>
      <c r="D767" s="11"/>
      <c r="E767" s="11"/>
      <c r="F767" s="11"/>
      <c r="G767" s="11"/>
      <c r="H767" s="11"/>
      <c r="I767" s="11"/>
      <c r="J767" s="11"/>
      <c r="K767" s="11"/>
      <c r="L767" s="11"/>
      <c r="M767" s="11"/>
      <c r="N767" s="11"/>
      <c r="O767" s="11"/>
      <c r="P767" s="11"/>
      <c r="Q767" s="11"/>
      <c r="R767" s="11"/>
      <c r="S767" s="11"/>
      <c r="T767" s="11"/>
      <c r="U767" s="11"/>
    </row>
    <row r="768" spans="1:21" ht="12.75" hidden="1" customHeight="1" x14ac:dyDescent="0.15">
      <c r="A768" s="11"/>
      <c r="B768" s="11"/>
      <c r="C768" s="11"/>
      <c r="D768" s="11"/>
      <c r="E768" s="11"/>
      <c r="F768" s="11"/>
      <c r="G768" s="11"/>
      <c r="H768" s="11"/>
      <c r="I768" s="11"/>
      <c r="J768" s="11"/>
      <c r="K768" s="11"/>
      <c r="L768" s="11"/>
      <c r="M768" s="11"/>
      <c r="N768" s="11"/>
      <c r="O768" s="11"/>
      <c r="P768" s="11"/>
      <c r="Q768" s="11"/>
      <c r="R768" s="11"/>
      <c r="S768" s="11"/>
      <c r="T768" s="11"/>
      <c r="U768" s="11"/>
    </row>
    <row r="769" spans="1:21" ht="12.75" hidden="1" customHeight="1" x14ac:dyDescent="0.15">
      <c r="A769" s="11"/>
      <c r="B769" s="11"/>
      <c r="C769" s="11"/>
      <c r="D769" s="11"/>
      <c r="E769" s="11"/>
      <c r="F769" s="11"/>
      <c r="G769" s="11"/>
      <c r="H769" s="11"/>
      <c r="I769" s="11"/>
      <c r="J769" s="11"/>
      <c r="K769" s="11"/>
      <c r="L769" s="11"/>
      <c r="M769" s="11"/>
      <c r="N769" s="11"/>
      <c r="O769" s="11"/>
      <c r="P769" s="11"/>
      <c r="Q769" s="11"/>
      <c r="R769" s="11"/>
      <c r="S769" s="11"/>
      <c r="T769" s="11"/>
      <c r="U769" s="11"/>
    </row>
    <row r="770" spans="1:21" ht="12.75" hidden="1" customHeight="1" x14ac:dyDescent="0.15">
      <c r="A770" s="11"/>
      <c r="B770" s="11"/>
      <c r="C770" s="11"/>
      <c r="D770" s="11"/>
      <c r="E770" s="11"/>
      <c r="F770" s="11"/>
      <c r="G770" s="11"/>
      <c r="H770" s="11"/>
      <c r="I770" s="11"/>
      <c r="J770" s="11"/>
      <c r="K770" s="11"/>
      <c r="L770" s="11"/>
      <c r="M770" s="11"/>
      <c r="N770" s="11"/>
      <c r="O770" s="11"/>
      <c r="P770" s="11"/>
      <c r="Q770" s="11"/>
      <c r="R770" s="11"/>
      <c r="S770" s="11"/>
      <c r="T770" s="11"/>
      <c r="U770" s="11"/>
    </row>
    <row r="771" spans="1:21" ht="12.75" hidden="1" customHeight="1" x14ac:dyDescent="0.15">
      <c r="A771" s="11"/>
      <c r="B771" s="11"/>
      <c r="C771" s="11"/>
      <c r="D771" s="11"/>
      <c r="E771" s="11"/>
      <c r="F771" s="11"/>
      <c r="G771" s="11"/>
      <c r="H771" s="11"/>
      <c r="I771" s="11"/>
      <c r="J771" s="11"/>
      <c r="K771" s="11"/>
      <c r="L771" s="11"/>
      <c r="M771" s="11"/>
      <c r="N771" s="11"/>
      <c r="O771" s="11"/>
      <c r="P771" s="11"/>
      <c r="Q771" s="11"/>
      <c r="R771" s="11"/>
      <c r="S771" s="11"/>
      <c r="T771" s="11"/>
      <c r="U771" s="11"/>
    </row>
    <row r="772" spans="1:21" ht="12.75" hidden="1" customHeight="1" x14ac:dyDescent="0.15">
      <c r="A772" s="11"/>
      <c r="B772" s="11"/>
      <c r="C772" s="11"/>
      <c r="D772" s="11"/>
      <c r="E772" s="11"/>
      <c r="F772" s="11"/>
      <c r="G772" s="11"/>
      <c r="H772" s="11"/>
      <c r="I772" s="11"/>
      <c r="J772" s="11"/>
      <c r="K772" s="11"/>
      <c r="L772" s="11"/>
      <c r="M772" s="11"/>
      <c r="N772" s="11"/>
      <c r="O772" s="11"/>
      <c r="P772" s="11"/>
      <c r="Q772" s="11"/>
      <c r="R772" s="11"/>
      <c r="S772" s="11"/>
      <c r="T772" s="11"/>
      <c r="U772" s="11"/>
    </row>
    <row r="773" spans="1:21" ht="12.75" hidden="1" customHeight="1" x14ac:dyDescent="0.15">
      <c r="A773" s="11"/>
      <c r="B773" s="11"/>
      <c r="C773" s="11"/>
      <c r="D773" s="11"/>
      <c r="E773" s="11"/>
      <c r="F773" s="11"/>
      <c r="G773" s="11"/>
      <c r="H773" s="11"/>
      <c r="I773" s="11"/>
      <c r="J773" s="11"/>
      <c r="K773" s="11"/>
      <c r="L773" s="11"/>
      <c r="M773" s="11"/>
      <c r="N773" s="11"/>
      <c r="O773" s="11"/>
      <c r="P773" s="11"/>
      <c r="Q773" s="11"/>
      <c r="R773" s="11"/>
      <c r="S773" s="11"/>
      <c r="T773" s="11"/>
      <c r="U773" s="11"/>
    </row>
    <row r="774" spans="1:21" ht="12.75" hidden="1" customHeight="1" x14ac:dyDescent="0.15">
      <c r="A774" s="11"/>
      <c r="B774" s="11"/>
      <c r="C774" s="11"/>
      <c r="D774" s="11"/>
      <c r="E774" s="11"/>
      <c r="F774" s="11"/>
      <c r="G774" s="11"/>
      <c r="H774" s="11"/>
      <c r="I774" s="11"/>
      <c r="J774" s="11"/>
      <c r="K774" s="11"/>
      <c r="L774" s="11"/>
      <c r="M774" s="11"/>
      <c r="N774" s="11"/>
      <c r="O774" s="11"/>
      <c r="P774" s="11"/>
      <c r="Q774" s="11"/>
      <c r="R774" s="11"/>
      <c r="S774" s="11"/>
      <c r="T774" s="11"/>
      <c r="U774" s="11"/>
    </row>
    <row r="775" spans="1:21" ht="12.75" hidden="1" customHeight="1" x14ac:dyDescent="0.15">
      <c r="A775" s="11"/>
      <c r="B775" s="11"/>
      <c r="C775" s="11"/>
      <c r="D775" s="11"/>
      <c r="E775" s="11"/>
      <c r="F775" s="11"/>
      <c r="G775" s="11"/>
      <c r="H775" s="11"/>
      <c r="I775" s="11"/>
      <c r="J775" s="11"/>
      <c r="K775" s="11"/>
      <c r="L775" s="11"/>
      <c r="M775" s="11"/>
      <c r="N775" s="11"/>
      <c r="O775" s="11"/>
      <c r="P775" s="11"/>
      <c r="Q775" s="11"/>
      <c r="R775" s="11"/>
      <c r="S775" s="11"/>
      <c r="T775" s="11"/>
      <c r="U775" s="11"/>
    </row>
    <row r="776" spans="1:21" ht="12.75" hidden="1" customHeight="1" x14ac:dyDescent="0.15">
      <c r="A776" s="11"/>
      <c r="B776" s="11"/>
      <c r="C776" s="11"/>
      <c r="D776" s="11"/>
      <c r="E776" s="11"/>
      <c r="F776" s="11"/>
      <c r="G776" s="11"/>
      <c r="H776" s="11"/>
      <c r="I776" s="11"/>
      <c r="J776" s="11"/>
      <c r="K776" s="11"/>
      <c r="L776" s="11"/>
      <c r="M776" s="11"/>
      <c r="N776" s="11"/>
      <c r="O776" s="11"/>
      <c r="P776" s="11"/>
      <c r="Q776" s="11"/>
      <c r="R776" s="11"/>
      <c r="S776" s="11"/>
      <c r="T776" s="11"/>
      <c r="U776" s="11"/>
    </row>
    <row r="777" spans="1:21" ht="12.75" hidden="1" customHeight="1" x14ac:dyDescent="0.15">
      <c r="A777" s="11"/>
      <c r="B777" s="11"/>
      <c r="C777" s="11"/>
      <c r="D777" s="11"/>
      <c r="E777" s="11"/>
      <c r="F777" s="11"/>
      <c r="G777" s="11"/>
      <c r="H777" s="11"/>
      <c r="I777" s="11"/>
      <c r="J777" s="11"/>
      <c r="K777" s="11"/>
      <c r="L777" s="11"/>
      <c r="M777" s="11"/>
      <c r="N777" s="11"/>
      <c r="O777" s="11"/>
      <c r="P777" s="11"/>
      <c r="Q777" s="11"/>
      <c r="R777" s="11"/>
      <c r="S777" s="11"/>
      <c r="T777" s="11"/>
      <c r="U777" s="11"/>
    </row>
    <row r="778" spans="1:21" ht="12.75" hidden="1" customHeight="1" x14ac:dyDescent="0.15">
      <c r="A778" s="11"/>
      <c r="B778" s="11"/>
      <c r="C778" s="11"/>
      <c r="D778" s="11"/>
      <c r="E778" s="11"/>
      <c r="F778" s="11"/>
      <c r="G778" s="11"/>
      <c r="H778" s="11"/>
      <c r="I778" s="11"/>
      <c r="J778" s="11"/>
      <c r="K778" s="11"/>
      <c r="L778" s="11"/>
      <c r="M778" s="11"/>
      <c r="N778" s="11"/>
      <c r="O778" s="11"/>
      <c r="P778" s="11"/>
      <c r="Q778" s="11"/>
      <c r="R778" s="11"/>
      <c r="S778" s="11"/>
      <c r="T778" s="11"/>
      <c r="U778" s="11"/>
    </row>
    <row r="779" spans="1:21" ht="12.75" hidden="1" customHeight="1" x14ac:dyDescent="0.15">
      <c r="A779" s="11"/>
      <c r="B779" s="11"/>
      <c r="C779" s="11"/>
      <c r="D779" s="11"/>
      <c r="E779" s="11"/>
      <c r="F779" s="11"/>
      <c r="G779" s="11"/>
      <c r="H779" s="11"/>
      <c r="I779" s="11"/>
      <c r="J779" s="11"/>
      <c r="K779" s="11"/>
      <c r="L779" s="11"/>
      <c r="M779" s="11"/>
      <c r="N779" s="11"/>
      <c r="O779" s="11"/>
      <c r="P779" s="11"/>
      <c r="Q779" s="11"/>
      <c r="R779" s="11"/>
      <c r="S779" s="11"/>
      <c r="T779" s="11"/>
      <c r="U779" s="11"/>
    </row>
    <row r="780" spans="1:21" ht="12.75" hidden="1" customHeight="1" x14ac:dyDescent="0.15">
      <c r="A780" s="11"/>
      <c r="B780" s="11"/>
      <c r="C780" s="11"/>
      <c r="D780" s="11"/>
      <c r="E780" s="11"/>
      <c r="F780" s="11"/>
      <c r="G780" s="11"/>
      <c r="H780" s="11"/>
      <c r="I780" s="11"/>
      <c r="J780" s="11"/>
      <c r="K780" s="11"/>
      <c r="L780" s="11"/>
      <c r="M780" s="11"/>
      <c r="N780" s="11"/>
      <c r="O780" s="11"/>
      <c r="P780" s="11"/>
      <c r="Q780" s="11"/>
      <c r="R780" s="11"/>
      <c r="S780" s="11"/>
      <c r="T780" s="11"/>
      <c r="U780" s="11"/>
    </row>
    <row r="781" spans="1:21" ht="12.75" hidden="1" customHeight="1" x14ac:dyDescent="0.15">
      <c r="A781" s="11"/>
      <c r="B781" s="11"/>
      <c r="C781" s="11"/>
      <c r="D781" s="11"/>
      <c r="E781" s="11"/>
      <c r="F781" s="11"/>
      <c r="G781" s="11"/>
      <c r="H781" s="11"/>
      <c r="I781" s="11"/>
      <c r="J781" s="11"/>
      <c r="K781" s="11"/>
      <c r="L781" s="11"/>
      <c r="M781" s="11"/>
      <c r="N781" s="11"/>
      <c r="O781" s="11"/>
      <c r="P781" s="11"/>
      <c r="Q781" s="11"/>
      <c r="R781" s="11"/>
      <c r="S781" s="11"/>
      <c r="T781" s="11"/>
      <c r="U781" s="11"/>
    </row>
    <row r="782" spans="1:21" ht="12.75" hidden="1" customHeight="1" x14ac:dyDescent="0.15">
      <c r="A782" s="11"/>
      <c r="B782" s="11"/>
      <c r="C782" s="11"/>
      <c r="D782" s="11"/>
      <c r="E782" s="11"/>
      <c r="F782" s="11"/>
      <c r="G782" s="11"/>
      <c r="H782" s="11"/>
      <c r="I782" s="11"/>
      <c r="J782" s="11"/>
      <c r="K782" s="11"/>
      <c r="L782" s="11"/>
      <c r="M782" s="11"/>
      <c r="N782" s="11"/>
      <c r="O782" s="11"/>
      <c r="P782" s="11"/>
      <c r="Q782" s="11"/>
      <c r="R782" s="11"/>
      <c r="S782" s="11"/>
      <c r="T782" s="11"/>
      <c r="U782" s="11"/>
    </row>
    <row r="783" spans="1:21" ht="12.75" hidden="1" customHeight="1" x14ac:dyDescent="0.15">
      <c r="A783" s="11"/>
      <c r="B783" s="11"/>
      <c r="C783" s="11"/>
      <c r="D783" s="11"/>
      <c r="E783" s="11"/>
      <c r="F783" s="11"/>
      <c r="G783" s="11"/>
      <c r="H783" s="11"/>
      <c r="I783" s="11"/>
      <c r="J783" s="11"/>
      <c r="K783" s="11"/>
      <c r="L783" s="11"/>
      <c r="M783" s="11"/>
      <c r="N783" s="11"/>
      <c r="O783" s="11"/>
      <c r="P783" s="11"/>
      <c r="Q783" s="11"/>
      <c r="R783" s="11"/>
      <c r="S783" s="11"/>
      <c r="T783" s="11"/>
      <c r="U783" s="11"/>
    </row>
    <row r="784" spans="1:21" ht="12.75" hidden="1" customHeight="1" x14ac:dyDescent="0.15">
      <c r="A784" s="11"/>
      <c r="B784" s="11"/>
      <c r="C784" s="11"/>
      <c r="D784" s="11"/>
      <c r="E784" s="11"/>
      <c r="F784" s="11"/>
      <c r="G784" s="11"/>
      <c r="H784" s="11"/>
      <c r="I784" s="11"/>
      <c r="J784" s="11"/>
      <c r="K784" s="11"/>
      <c r="L784" s="11"/>
      <c r="M784" s="11"/>
      <c r="N784" s="11"/>
      <c r="O784" s="11"/>
      <c r="P784" s="11"/>
      <c r="Q784" s="11"/>
      <c r="R784" s="11"/>
      <c r="S784" s="11"/>
      <c r="T784" s="11"/>
      <c r="U784" s="11"/>
    </row>
    <row r="785" spans="1:21" ht="12.75" hidden="1" customHeight="1" x14ac:dyDescent="0.15">
      <c r="A785" s="11"/>
      <c r="B785" s="11"/>
      <c r="C785" s="11"/>
      <c r="D785" s="11"/>
      <c r="E785" s="11"/>
      <c r="F785" s="11"/>
      <c r="G785" s="11"/>
      <c r="H785" s="11"/>
      <c r="I785" s="11"/>
      <c r="J785" s="11"/>
      <c r="K785" s="11"/>
      <c r="L785" s="11"/>
      <c r="M785" s="11"/>
      <c r="N785" s="11"/>
      <c r="O785" s="11"/>
      <c r="P785" s="11"/>
      <c r="Q785" s="11"/>
      <c r="R785" s="11"/>
      <c r="S785" s="11"/>
      <c r="T785" s="11"/>
      <c r="U785" s="11"/>
    </row>
    <row r="786" spans="1:21" ht="12.75" hidden="1" customHeight="1" x14ac:dyDescent="0.15">
      <c r="A786" s="11"/>
      <c r="B786" s="11"/>
      <c r="C786" s="11"/>
      <c r="D786" s="11"/>
      <c r="E786" s="11"/>
      <c r="F786" s="11"/>
      <c r="G786" s="11"/>
      <c r="H786" s="11"/>
      <c r="I786" s="11"/>
      <c r="J786" s="11"/>
      <c r="K786" s="11"/>
      <c r="L786" s="11"/>
      <c r="M786" s="11"/>
      <c r="N786" s="11"/>
      <c r="O786" s="11"/>
      <c r="P786" s="11"/>
      <c r="Q786" s="11"/>
      <c r="R786" s="11"/>
      <c r="S786" s="11"/>
      <c r="T786" s="11"/>
      <c r="U786" s="11"/>
    </row>
    <row r="787" spans="1:21" ht="12.75" hidden="1" customHeight="1" x14ac:dyDescent="0.15">
      <c r="A787" s="11"/>
      <c r="B787" s="11"/>
      <c r="C787" s="11"/>
      <c r="D787" s="11"/>
      <c r="E787" s="11"/>
      <c r="F787" s="11"/>
      <c r="G787" s="11"/>
      <c r="H787" s="11"/>
      <c r="I787" s="11"/>
      <c r="J787" s="11"/>
      <c r="K787" s="11"/>
      <c r="L787" s="11"/>
      <c r="M787" s="11"/>
      <c r="N787" s="11"/>
      <c r="O787" s="11"/>
      <c r="P787" s="11"/>
      <c r="Q787" s="11"/>
      <c r="R787" s="11"/>
      <c r="S787" s="11"/>
      <c r="T787" s="11"/>
      <c r="U787" s="11"/>
    </row>
    <row r="788" spans="1:21" ht="12.75" hidden="1" customHeight="1" x14ac:dyDescent="0.15">
      <c r="A788" s="11"/>
      <c r="B788" s="11"/>
      <c r="C788" s="11"/>
      <c r="D788" s="11"/>
      <c r="E788" s="11"/>
      <c r="F788" s="11"/>
      <c r="G788" s="11"/>
      <c r="H788" s="11"/>
      <c r="I788" s="11"/>
      <c r="J788" s="11"/>
      <c r="K788" s="11"/>
      <c r="L788" s="11"/>
      <c r="M788" s="11"/>
      <c r="N788" s="11"/>
      <c r="O788" s="11"/>
      <c r="P788" s="11"/>
      <c r="Q788" s="11"/>
      <c r="R788" s="11"/>
      <c r="S788" s="11"/>
      <c r="T788" s="11"/>
      <c r="U788" s="11"/>
    </row>
    <row r="789" spans="1:21" ht="12.75" hidden="1" customHeight="1" x14ac:dyDescent="0.15">
      <c r="A789" s="11"/>
      <c r="B789" s="11"/>
      <c r="C789" s="11"/>
      <c r="D789" s="11"/>
      <c r="E789" s="11"/>
      <c r="F789" s="11"/>
      <c r="G789" s="11"/>
      <c r="H789" s="11"/>
      <c r="I789" s="11"/>
      <c r="J789" s="11"/>
      <c r="K789" s="11"/>
      <c r="L789" s="11"/>
      <c r="M789" s="11"/>
      <c r="N789" s="11"/>
      <c r="O789" s="11"/>
      <c r="P789" s="11"/>
      <c r="Q789" s="11"/>
      <c r="R789" s="11"/>
      <c r="S789" s="11"/>
      <c r="T789" s="11"/>
      <c r="U789" s="11"/>
    </row>
    <row r="790" spans="1:21" ht="12.75" hidden="1" customHeight="1" x14ac:dyDescent="0.15">
      <c r="A790" s="11"/>
      <c r="B790" s="11"/>
      <c r="C790" s="11"/>
      <c r="D790" s="11"/>
      <c r="E790" s="11"/>
      <c r="F790" s="11"/>
      <c r="G790" s="11"/>
      <c r="H790" s="11"/>
      <c r="I790" s="11"/>
      <c r="J790" s="11"/>
      <c r="K790" s="11"/>
      <c r="L790" s="11"/>
      <c r="M790" s="11"/>
      <c r="N790" s="11"/>
      <c r="O790" s="11"/>
      <c r="P790" s="11"/>
      <c r="Q790" s="11"/>
      <c r="R790" s="11"/>
      <c r="S790" s="11"/>
      <c r="T790" s="11"/>
      <c r="U790" s="11"/>
    </row>
    <row r="791" spans="1:21" ht="12.75" hidden="1" customHeight="1" x14ac:dyDescent="0.15">
      <c r="A791" s="11"/>
      <c r="B791" s="11"/>
      <c r="C791" s="11"/>
      <c r="D791" s="11"/>
      <c r="E791" s="11"/>
      <c r="F791" s="11"/>
      <c r="G791" s="11"/>
      <c r="H791" s="11"/>
      <c r="I791" s="11"/>
      <c r="J791" s="11"/>
      <c r="K791" s="11"/>
      <c r="L791" s="11"/>
      <c r="M791" s="11"/>
      <c r="N791" s="11"/>
      <c r="O791" s="11"/>
      <c r="P791" s="11"/>
      <c r="Q791" s="11"/>
      <c r="R791" s="11"/>
      <c r="S791" s="11"/>
      <c r="T791" s="11"/>
      <c r="U791" s="11"/>
    </row>
    <row r="792" spans="1:21" ht="12.75" hidden="1" customHeight="1" x14ac:dyDescent="0.15">
      <c r="A792" s="11"/>
      <c r="B792" s="11"/>
      <c r="C792" s="11"/>
      <c r="D792" s="11"/>
      <c r="E792" s="11"/>
      <c r="F792" s="11"/>
      <c r="G792" s="11"/>
      <c r="H792" s="11"/>
      <c r="I792" s="11"/>
      <c r="J792" s="11"/>
      <c r="K792" s="11"/>
      <c r="L792" s="11"/>
      <c r="M792" s="11"/>
      <c r="N792" s="11"/>
      <c r="O792" s="11"/>
      <c r="P792" s="11"/>
      <c r="Q792" s="11"/>
      <c r="R792" s="11"/>
      <c r="S792" s="11"/>
      <c r="T792" s="11"/>
      <c r="U792" s="11"/>
    </row>
    <row r="793" spans="1:21" ht="12.75" hidden="1" customHeight="1" x14ac:dyDescent="0.15">
      <c r="A793" s="11"/>
      <c r="B793" s="11"/>
      <c r="C793" s="11"/>
      <c r="D793" s="11"/>
      <c r="E793" s="11"/>
      <c r="F793" s="11"/>
      <c r="G793" s="11"/>
      <c r="H793" s="11"/>
      <c r="I793" s="11"/>
      <c r="J793" s="11"/>
      <c r="K793" s="11"/>
      <c r="L793" s="11"/>
      <c r="M793" s="11"/>
      <c r="N793" s="11"/>
      <c r="O793" s="11"/>
      <c r="P793" s="11"/>
      <c r="Q793" s="11"/>
      <c r="R793" s="11"/>
      <c r="S793" s="11"/>
      <c r="T793" s="11"/>
      <c r="U793" s="11"/>
    </row>
    <row r="794" spans="1:21" ht="12.75" hidden="1" customHeight="1" x14ac:dyDescent="0.15">
      <c r="A794" s="11"/>
      <c r="B794" s="11"/>
      <c r="C794" s="11"/>
      <c r="D794" s="11"/>
      <c r="E794" s="11"/>
      <c r="F794" s="11"/>
      <c r="G794" s="11"/>
      <c r="H794" s="11"/>
      <c r="I794" s="11"/>
      <c r="J794" s="11"/>
      <c r="K794" s="11"/>
      <c r="L794" s="11"/>
      <c r="M794" s="11"/>
      <c r="N794" s="11"/>
      <c r="O794" s="11"/>
      <c r="P794" s="11"/>
      <c r="Q794" s="11"/>
      <c r="R794" s="11"/>
      <c r="S794" s="11"/>
      <c r="T794" s="11"/>
      <c r="U794" s="11"/>
    </row>
    <row r="795" spans="1:21" ht="12.75" hidden="1" customHeight="1" x14ac:dyDescent="0.15">
      <c r="A795" s="11"/>
      <c r="B795" s="11"/>
      <c r="C795" s="11"/>
      <c r="D795" s="11"/>
      <c r="E795" s="11"/>
      <c r="F795" s="11"/>
      <c r="G795" s="11"/>
      <c r="H795" s="11"/>
      <c r="I795" s="11"/>
      <c r="J795" s="11"/>
      <c r="K795" s="11"/>
      <c r="L795" s="11"/>
      <c r="M795" s="11"/>
      <c r="N795" s="11"/>
      <c r="O795" s="11"/>
      <c r="P795" s="11"/>
      <c r="Q795" s="11"/>
      <c r="R795" s="11"/>
      <c r="S795" s="11"/>
      <c r="T795" s="11"/>
      <c r="U795" s="11"/>
    </row>
    <row r="796" spans="1:21" ht="12.75" hidden="1" customHeight="1" x14ac:dyDescent="0.15">
      <c r="A796" s="11"/>
      <c r="B796" s="11"/>
      <c r="C796" s="11"/>
      <c r="D796" s="11"/>
      <c r="E796" s="11"/>
      <c r="F796" s="11"/>
      <c r="G796" s="11"/>
      <c r="H796" s="11"/>
      <c r="I796" s="11"/>
      <c r="J796" s="11"/>
      <c r="K796" s="11"/>
      <c r="L796" s="11"/>
      <c r="M796" s="11"/>
      <c r="N796" s="11"/>
      <c r="O796" s="11"/>
      <c r="P796" s="11"/>
      <c r="Q796" s="11"/>
      <c r="R796" s="11"/>
      <c r="S796" s="11"/>
      <c r="T796" s="11"/>
      <c r="U796" s="11"/>
    </row>
    <row r="797" spans="1:21" ht="12.75" hidden="1" customHeight="1" x14ac:dyDescent="0.15">
      <c r="A797" s="11"/>
      <c r="B797" s="11"/>
      <c r="C797" s="11"/>
      <c r="D797" s="11"/>
      <c r="E797" s="11"/>
      <c r="F797" s="11"/>
      <c r="G797" s="11"/>
      <c r="H797" s="11"/>
      <c r="I797" s="11"/>
      <c r="J797" s="11"/>
      <c r="K797" s="11"/>
      <c r="L797" s="11"/>
      <c r="M797" s="11"/>
      <c r="N797" s="11"/>
      <c r="O797" s="11"/>
      <c r="P797" s="11"/>
      <c r="Q797" s="11"/>
      <c r="R797" s="11"/>
      <c r="S797" s="11"/>
      <c r="T797" s="11"/>
      <c r="U797" s="11"/>
    </row>
    <row r="798" spans="1:21" ht="12.75" hidden="1" customHeight="1" x14ac:dyDescent="0.15">
      <c r="A798" s="11"/>
      <c r="B798" s="11"/>
      <c r="C798" s="11"/>
      <c r="D798" s="11"/>
      <c r="E798" s="11"/>
      <c r="F798" s="11"/>
      <c r="G798" s="11"/>
      <c r="H798" s="11"/>
      <c r="I798" s="11"/>
      <c r="J798" s="11"/>
      <c r="K798" s="11"/>
      <c r="L798" s="11"/>
      <c r="M798" s="11"/>
      <c r="N798" s="11"/>
      <c r="O798" s="11"/>
      <c r="P798" s="11"/>
      <c r="Q798" s="11"/>
      <c r="R798" s="11"/>
      <c r="S798" s="11"/>
      <c r="T798" s="11"/>
      <c r="U798" s="11"/>
    </row>
    <row r="799" spans="1:21" ht="12.75" hidden="1" customHeight="1" x14ac:dyDescent="0.15">
      <c r="A799" s="11"/>
      <c r="B799" s="11"/>
      <c r="C799" s="11"/>
      <c r="D799" s="11"/>
      <c r="E799" s="11"/>
      <c r="F799" s="11"/>
      <c r="G799" s="11"/>
      <c r="H799" s="11"/>
      <c r="I799" s="11"/>
      <c r="J799" s="11"/>
      <c r="K799" s="11"/>
      <c r="L799" s="11"/>
      <c r="M799" s="11"/>
      <c r="N799" s="11"/>
      <c r="O799" s="11"/>
      <c r="P799" s="11"/>
      <c r="Q799" s="11"/>
      <c r="R799" s="11"/>
      <c r="S799" s="11"/>
      <c r="T799" s="11"/>
      <c r="U799" s="11"/>
    </row>
    <row r="800" spans="1:21" ht="12.75" hidden="1" customHeight="1" x14ac:dyDescent="0.15">
      <c r="A800" s="11"/>
      <c r="B800" s="11"/>
      <c r="C800" s="11"/>
      <c r="D800" s="11"/>
      <c r="E800" s="11"/>
      <c r="F800" s="11"/>
      <c r="G800" s="11"/>
      <c r="H800" s="11"/>
      <c r="I800" s="11"/>
      <c r="J800" s="11"/>
      <c r="K800" s="11"/>
      <c r="L800" s="11"/>
      <c r="M800" s="11"/>
      <c r="N800" s="11"/>
      <c r="O800" s="11"/>
      <c r="P800" s="11"/>
      <c r="Q800" s="11"/>
      <c r="R800" s="11"/>
      <c r="S800" s="11"/>
      <c r="T800" s="11"/>
      <c r="U800" s="11"/>
    </row>
    <row r="801" spans="1:21" ht="12.75" hidden="1" customHeight="1" x14ac:dyDescent="0.15">
      <c r="A801" s="11"/>
      <c r="B801" s="11"/>
      <c r="C801" s="11"/>
      <c r="D801" s="11"/>
      <c r="E801" s="11"/>
      <c r="F801" s="11"/>
      <c r="G801" s="11"/>
      <c r="H801" s="11"/>
      <c r="I801" s="11"/>
      <c r="J801" s="11"/>
      <c r="K801" s="11"/>
      <c r="L801" s="11"/>
      <c r="M801" s="11"/>
      <c r="N801" s="11"/>
      <c r="O801" s="11"/>
      <c r="P801" s="11"/>
      <c r="Q801" s="11"/>
      <c r="R801" s="11"/>
      <c r="S801" s="11"/>
      <c r="T801" s="11"/>
      <c r="U801" s="11"/>
    </row>
    <row r="802" spans="1:21" ht="12.75" hidden="1" customHeight="1" x14ac:dyDescent="0.15">
      <c r="A802" s="11"/>
      <c r="B802" s="11"/>
      <c r="C802" s="11"/>
      <c r="D802" s="11"/>
      <c r="E802" s="11"/>
      <c r="F802" s="11"/>
      <c r="G802" s="11"/>
      <c r="H802" s="11"/>
      <c r="I802" s="11"/>
      <c r="J802" s="11"/>
      <c r="K802" s="11"/>
      <c r="L802" s="11"/>
      <c r="M802" s="11"/>
      <c r="N802" s="11"/>
      <c r="O802" s="11"/>
      <c r="P802" s="11"/>
      <c r="Q802" s="11"/>
      <c r="R802" s="11"/>
      <c r="S802" s="11"/>
      <c r="T802" s="11"/>
      <c r="U802" s="11"/>
    </row>
    <row r="803" spans="1:21" ht="12.75" hidden="1" customHeight="1" x14ac:dyDescent="0.15">
      <c r="A803" s="11"/>
      <c r="B803" s="11"/>
      <c r="C803" s="11"/>
      <c r="D803" s="11"/>
      <c r="E803" s="11"/>
      <c r="F803" s="11"/>
      <c r="G803" s="11"/>
      <c r="H803" s="11"/>
      <c r="I803" s="11"/>
      <c r="J803" s="11"/>
      <c r="K803" s="11"/>
      <c r="L803" s="11"/>
      <c r="M803" s="11"/>
      <c r="N803" s="11"/>
      <c r="O803" s="11"/>
      <c r="P803" s="11"/>
      <c r="Q803" s="11"/>
      <c r="R803" s="11"/>
      <c r="S803" s="11"/>
      <c r="T803" s="11"/>
      <c r="U803" s="11"/>
    </row>
    <row r="804" spans="1:21" ht="12.75" hidden="1" customHeight="1" x14ac:dyDescent="0.15">
      <c r="A804" s="11"/>
      <c r="B804" s="11"/>
      <c r="C804" s="11"/>
      <c r="D804" s="11"/>
      <c r="E804" s="11"/>
      <c r="F804" s="11"/>
      <c r="G804" s="11"/>
      <c r="H804" s="11"/>
      <c r="I804" s="11"/>
      <c r="J804" s="11"/>
      <c r="K804" s="11"/>
      <c r="L804" s="11"/>
      <c r="M804" s="11"/>
      <c r="N804" s="11"/>
      <c r="O804" s="11"/>
      <c r="P804" s="11"/>
      <c r="Q804" s="11"/>
      <c r="R804" s="11"/>
      <c r="S804" s="11"/>
      <c r="T804" s="11"/>
      <c r="U804" s="11"/>
    </row>
    <row r="805" spans="1:21" ht="12.75" hidden="1" customHeight="1" x14ac:dyDescent="0.15">
      <c r="A805" s="11"/>
      <c r="B805" s="11"/>
      <c r="C805" s="11"/>
      <c r="D805" s="11"/>
      <c r="E805" s="11"/>
      <c r="F805" s="11"/>
      <c r="G805" s="11"/>
      <c r="H805" s="11"/>
      <c r="I805" s="11"/>
      <c r="J805" s="11"/>
      <c r="K805" s="11"/>
      <c r="L805" s="11"/>
      <c r="M805" s="11"/>
      <c r="N805" s="11"/>
      <c r="O805" s="11"/>
      <c r="P805" s="11"/>
      <c r="Q805" s="11"/>
      <c r="R805" s="11"/>
      <c r="S805" s="11"/>
      <c r="T805" s="11"/>
      <c r="U805" s="11"/>
    </row>
    <row r="806" spans="1:21" ht="12.75" hidden="1" customHeight="1" x14ac:dyDescent="0.15">
      <c r="A806" s="11"/>
      <c r="B806" s="11"/>
      <c r="C806" s="11"/>
      <c r="D806" s="11"/>
      <c r="E806" s="11"/>
      <c r="F806" s="11"/>
      <c r="G806" s="11"/>
      <c r="H806" s="11"/>
      <c r="I806" s="11"/>
      <c r="J806" s="11"/>
      <c r="K806" s="11"/>
      <c r="L806" s="11"/>
      <c r="M806" s="11"/>
      <c r="N806" s="11"/>
      <c r="O806" s="11"/>
      <c r="P806" s="11"/>
      <c r="Q806" s="11"/>
      <c r="R806" s="11"/>
      <c r="S806" s="11"/>
      <c r="T806" s="11"/>
      <c r="U806" s="11"/>
    </row>
    <row r="807" spans="1:21" ht="12.75" hidden="1" customHeight="1" x14ac:dyDescent="0.15">
      <c r="A807" s="11"/>
      <c r="B807" s="11"/>
      <c r="C807" s="11"/>
      <c r="D807" s="11"/>
      <c r="E807" s="11"/>
      <c r="F807" s="11"/>
      <c r="G807" s="11"/>
      <c r="H807" s="11"/>
      <c r="I807" s="11"/>
      <c r="J807" s="11"/>
      <c r="K807" s="11"/>
      <c r="L807" s="11"/>
      <c r="M807" s="11"/>
      <c r="N807" s="11"/>
      <c r="O807" s="11"/>
      <c r="P807" s="11"/>
      <c r="Q807" s="11"/>
      <c r="R807" s="11"/>
      <c r="S807" s="11"/>
      <c r="T807" s="11"/>
      <c r="U807" s="11"/>
    </row>
    <row r="808" spans="1:21" ht="12.75" hidden="1" customHeight="1" x14ac:dyDescent="0.15">
      <c r="A808" s="11"/>
      <c r="B808" s="11"/>
      <c r="C808" s="11"/>
      <c r="D808" s="11"/>
      <c r="E808" s="11"/>
      <c r="F808" s="11"/>
      <c r="G808" s="11"/>
      <c r="H808" s="11"/>
      <c r="I808" s="11"/>
      <c r="J808" s="11"/>
      <c r="K808" s="11"/>
      <c r="L808" s="11"/>
      <c r="M808" s="11"/>
      <c r="N808" s="11"/>
      <c r="O808" s="11"/>
      <c r="P808" s="11"/>
      <c r="Q808" s="11"/>
      <c r="R808" s="11"/>
      <c r="S808" s="11"/>
      <c r="T808" s="11"/>
      <c r="U808" s="11"/>
    </row>
    <row r="809" spans="1:21" ht="12.75" hidden="1" customHeight="1" x14ac:dyDescent="0.15">
      <c r="A809" s="11"/>
      <c r="B809" s="11"/>
      <c r="C809" s="11"/>
      <c r="D809" s="11"/>
      <c r="E809" s="11"/>
      <c r="F809" s="11"/>
      <c r="G809" s="11"/>
      <c r="H809" s="11"/>
      <c r="I809" s="11"/>
      <c r="J809" s="11"/>
      <c r="K809" s="11"/>
      <c r="L809" s="11"/>
      <c r="M809" s="11"/>
      <c r="N809" s="11"/>
      <c r="O809" s="11"/>
      <c r="P809" s="11"/>
      <c r="Q809" s="11"/>
      <c r="R809" s="11"/>
      <c r="S809" s="11"/>
      <c r="T809" s="11"/>
      <c r="U809" s="11"/>
    </row>
    <row r="810" spans="1:21" ht="12.75" hidden="1" customHeight="1" x14ac:dyDescent="0.15">
      <c r="A810" s="11"/>
      <c r="B810" s="11"/>
      <c r="C810" s="11"/>
      <c r="D810" s="11"/>
      <c r="E810" s="11"/>
      <c r="F810" s="11"/>
      <c r="G810" s="11"/>
      <c r="H810" s="11"/>
      <c r="I810" s="11"/>
      <c r="J810" s="11"/>
      <c r="K810" s="11"/>
      <c r="L810" s="11"/>
      <c r="M810" s="11"/>
      <c r="N810" s="11"/>
      <c r="O810" s="11"/>
      <c r="P810" s="11"/>
      <c r="Q810" s="11"/>
      <c r="R810" s="11"/>
      <c r="S810" s="11"/>
      <c r="T810" s="11"/>
      <c r="U810" s="11"/>
    </row>
    <row r="811" spans="1:21" ht="12.75" hidden="1" customHeight="1" x14ac:dyDescent="0.15">
      <c r="A811" s="11"/>
      <c r="B811" s="11"/>
      <c r="C811" s="11"/>
      <c r="D811" s="11"/>
      <c r="E811" s="11"/>
      <c r="F811" s="11"/>
      <c r="G811" s="11"/>
      <c r="H811" s="11"/>
      <c r="I811" s="11"/>
      <c r="J811" s="11"/>
      <c r="K811" s="11"/>
      <c r="L811" s="11"/>
      <c r="M811" s="11"/>
      <c r="N811" s="11"/>
      <c r="O811" s="11"/>
      <c r="P811" s="11"/>
      <c r="Q811" s="11"/>
      <c r="R811" s="11"/>
      <c r="S811" s="11"/>
      <c r="T811" s="11"/>
      <c r="U811" s="11"/>
    </row>
    <row r="812" spans="1:21" ht="12.75" hidden="1" customHeight="1" x14ac:dyDescent="0.15">
      <c r="A812" s="11"/>
      <c r="B812" s="11"/>
      <c r="C812" s="11"/>
      <c r="D812" s="11"/>
      <c r="E812" s="11"/>
      <c r="F812" s="11"/>
      <c r="G812" s="11"/>
      <c r="H812" s="11"/>
      <c r="I812" s="11"/>
      <c r="J812" s="11"/>
      <c r="K812" s="11"/>
      <c r="L812" s="11"/>
      <c r="M812" s="11"/>
      <c r="N812" s="11"/>
      <c r="O812" s="11"/>
      <c r="P812" s="11"/>
      <c r="Q812" s="11"/>
      <c r="R812" s="11"/>
      <c r="S812" s="11"/>
      <c r="T812" s="11"/>
      <c r="U812" s="11"/>
    </row>
    <row r="813" spans="1:21" ht="12.75" hidden="1" customHeight="1" x14ac:dyDescent="0.15">
      <c r="A813" s="11"/>
      <c r="B813" s="11"/>
      <c r="C813" s="11"/>
      <c r="D813" s="11"/>
      <c r="E813" s="11"/>
      <c r="F813" s="11"/>
      <c r="G813" s="11"/>
      <c r="H813" s="11"/>
      <c r="I813" s="11"/>
      <c r="J813" s="11"/>
      <c r="K813" s="11"/>
      <c r="L813" s="11"/>
      <c r="M813" s="11"/>
      <c r="N813" s="11"/>
      <c r="O813" s="11"/>
      <c r="P813" s="11"/>
      <c r="Q813" s="11"/>
      <c r="R813" s="11"/>
      <c r="S813" s="11"/>
      <c r="T813" s="11"/>
      <c r="U813" s="11"/>
    </row>
    <row r="814" spans="1:21" ht="12.75" hidden="1" customHeight="1" x14ac:dyDescent="0.15">
      <c r="A814" s="11"/>
      <c r="B814" s="11"/>
      <c r="C814" s="11"/>
      <c r="D814" s="11"/>
      <c r="E814" s="11"/>
      <c r="F814" s="11"/>
      <c r="G814" s="11"/>
      <c r="H814" s="11"/>
      <c r="I814" s="11"/>
      <c r="J814" s="11"/>
      <c r="K814" s="11"/>
      <c r="L814" s="11"/>
      <c r="M814" s="11"/>
      <c r="N814" s="11"/>
      <c r="O814" s="11"/>
      <c r="P814" s="11"/>
      <c r="Q814" s="11"/>
      <c r="R814" s="11"/>
      <c r="S814" s="11"/>
      <c r="T814" s="11"/>
      <c r="U814" s="11"/>
    </row>
    <row r="815" spans="1:21" ht="12.75" hidden="1" customHeight="1" x14ac:dyDescent="0.15">
      <c r="A815" s="11"/>
      <c r="B815" s="11"/>
      <c r="C815" s="11"/>
      <c r="D815" s="11"/>
      <c r="E815" s="11"/>
      <c r="F815" s="11"/>
      <c r="G815" s="11"/>
      <c r="H815" s="11"/>
      <c r="I815" s="11"/>
      <c r="J815" s="11"/>
      <c r="K815" s="11"/>
      <c r="L815" s="11"/>
      <c r="M815" s="11"/>
      <c r="N815" s="11"/>
      <c r="O815" s="11"/>
      <c r="P815" s="11"/>
      <c r="Q815" s="11"/>
      <c r="R815" s="11"/>
      <c r="S815" s="11"/>
      <c r="T815" s="11"/>
      <c r="U815" s="11"/>
    </row>
    <row r="816" spans="1:21" ht="12.75" hidden="1" customHeight="1" x14ac:dyDescent="0.15">
      <c r="A816" s="11"/>
      <c r="B816" s="11"/>
      <c r="C816" s="11"/>
      <c r="D816" s="11"/>
      <c r="E816" s="11"/>
      <c r="F816" s="11"/>
      <c r="G816" s="11"/>
      <c r="H816" s="11"/>
      <c r="I816" s="11"/>
      <c r="J816" s="11"/>
      <c r="K816" s="11"/>
      <c r="L816" s="11"/>
      <c r="M816" s="11"/>
      <c r="N816" s="11"/>
      <c r="O816" s="11"/>
      <c r="P816" s="11"/>
      <c r="Q816" s="11"/>
      <c r="R816" s="11"/>
      <c r="S816" s="11"/>
      <c r="T816" s="11"/>
      <c r="U816" s="11"/>
    </row>
    <row r="817" spans="1:21" ht="12.75" hidden="1" customHeight="1" x14ac:dyDescent="0.15">
      <c r="A817" s="11"/>
      <c r="B817" s="11"/>
      <c r="C817" s="11"/>
      <c r="D817" s="11"/>
      <c r="E817" s="11"/>
      <c r="F817" s="11"/>
      <c r="G817" s="11"/>
      <c r="H817" s="11"/>
      <c r="I817" s="11"/>
      <c r="J817" s="11"/>
      <c r="K817" s="11"/>
      <c r="L817" s="11"/>
      <c r="M817" s="11"/>
      <c r="N817" s="11"/>
      <c r="O817" s="11"/>
      <c r="P817" s="11"/>
      <c r="Q817" s="11"/>
      <c r="R817" s="11"/>
      <c r="S817" s="11"/>
      <c r="T817" s="11"/>
      <c r="U817" s="11"/>
    </row>
    <row r="818" spans="1:21" ht="12.75" hidden="1" customHeight="1" x14ac:dyDescent="0.15">
      <c r="A818" s="11"/>
      <c r="B818" s="11"/>
      <c r="C818" s="11"/>
      <c r="D818" s="11"/>
      <c r="E818" s="11"/>
      <c r="F818" s="11"/>
      <c r="G818" s="11"/>
      <c r="H818" s="11"/>
      <c r="I818" s="11"/>
      <c r="J818" s="11"/>
      <c r="K818" s="11"/>
      <c r="L818" s="11"/>
      <c r="M818" s="11"/>
      <c r="N818" s="11"/>
      <c r="O818" s="11"/>
      <c r="P818" s="11"/>
      <c r="Q818" s="11"/>
      <c r="R818" s="11"/>
      <c r="S818" s="11"/>
      <c r="T818" s="11"/>
      <c r="U818" s="11"/>
    </row>
    <row r="819" spans="1:21" ht="12.75" hidden="1" customHeight="1" x14ac:dyDescent="0.15">
      <c r="A819" s="11"/>
      <c r="B819" s="11"/>
      <c r="C819" s="11"/>
      <c r="D819" s="11"/>
      <c r="E819" s="11"/>
      <c r="F819" s="11"/>
      <c r="G819" s="11"/>
      <c r="H819" s="11"/>
      <c r="I819" s="11"/>
      <c r="J819" s="11"/>
      <c r="K819" s="11"/>
      <c r="L819" s="11"/>
      <c r="M819" s="11"/>
      <c r="N819" s="11"/>
      <c r="O819" s="11"/>
      <c r="P819" s="11"/>
      <c r="Q819" s="11"/>
      <c r="R819" s="11"/>
      <c r="S819" s="11"/>
      <c r="T819" s="11"/>
      <c r="U819" s="11"/>
    </row>
    <row r="820" spans="1:21" ht="12.75" hidden="1" customHeight="1" x14ac:dyDescent="0.15">
      <c r="A820" s="11"/>
      <c r="B820" s="11"/>
      <c r="C820" s="11"/>
      <c r="D820" s="11"/>
      <c r="E820" s="11"/>
      <c r="F820" s="11"/>
      <c r="G820" s="11"/>
      <c r="H820" s="11"/>
      <c r="I820" s="11"/>
      <c r="J820" s="11"/>
      <c r="K820" s="11"/>
      <c r="L820" s="11"/>
      <c r="M820" s="11"/>
      <c r="N820" s="11"/>
      <c r="O820" s="11"/>
      <c r="P820" s="11"/>
      <c r="Q820" s="11"/>
      <c r="R820" s="11"/>
      <c r="S820" s="11"/>
      <c r="T820" s="11"/>
      <c r="U820" s="11"/>
    </row>
    <row r="821" spans="1:21" ht="12.75" hidden="1" customHeight="1" x14ac:dyDescent="0.15">
      <c r="A821" s="11"/>
      <c r="B821" s="11"/>
      <c r="C821" s="11"/>
      <c r="D821" s="11"/>
      <c r="E821" s="11"/>
      <c r="F821" s="11"/>
      <c r="G821" s="11"/>
      <c r="H821" s="11"/>
      <c r="I821" s="11"/>
      <c r="J821" s="11"/>
      <c r="K821" s="11"/>
      <c r="L821" s="11"/>
      <c r="M821" s="11"/>
      <c r="N821" s="11"/>
      <c r="O821" s="11"/>
      <c r="P821" s="11"/>
      <c r="Q821" s="11"/>
      <c r="R821" s="11"/>
      <c r="S821" s="11"/>
      <c r="T821" s="11"/>
      <c r="U821" s="11"/>
    </row>
    <row r="822" spans="1:21" ht="12.75" hidden="1" customHeight="1" x14ac:dyDescent="0.15">
      <c r="A822" s="11"/>
      <c r="B822" s="11"/>
      <c r="C822" s="11"/>
      <c r="D822" s="11"/>
      <c r="E822" s="11"/>
      <c r="F822" s="11"/>
      <c r="G822" s="11"/>
      <c r="H822" s="11"/>
      <c r="I822" s="11"/>
      <c r="J822" s="11"/>
      <c r="K822" s="11"/>
      <c r="L822" s="11"/>
      <c r="M822" s="11"/>
      <c r="N822" s="11"/>
      <c r="O822" s="11"/>
      <c r="P822" s="11"/>
      <c r="Q822" s="11"/>
      <c r="R822" s="11"/>
      <c r="S822" s="11"/>
      <c r="T822" s="11"/>
      <c r="U822" s="11"/>
    </row>
    <row r="823" spans="1:21" ht="12.75" hidden="1" customHeight="1" x14ac:dyDescent="0.15">
      <c r="A823" s="11"/>
      <c r="B823" s="11"/>
      <c r="C823" s="11"/>
      <c r="D823" s="11"/>
      <c r="E823" s="11"/>
      <c r="F823" s="11"/>
      <c r="G823" s="11"/>
      <c r="H823" s="11"/>
      <c r="I823" s="11"/>
      <c r="J823" s="11"/>
      <c r="K823" s="11"/>
      <c r="L823" s="11"/>
      <c r="M823" s="11"/>
      <c r="N823" s="11"/>
      <c r="O823" s="11"/>
      <c r="P823" s="11"/>
      <c r="Q823" s="11"/>
      <c r="R823" s="11"/>
      <c r="S823" s="11"/>
      <c r="T823" s="11"/>
      <c r="U823" s="11"/>
    </row>
    <row r="824" spans="1:21" ht="12.75" hidden="1" customHeight="1" x14ac:dyDescent="0.15">
      <c r="A824" s="11"/>
      <c r="B824" s="11"/>
      <c r="C824" s="11"/>
      <c r="D824" s="11"/>
      <c r="E824" s="11"/>
      <c r="F824" s="11"/>
      <c r="G824" s="11"/>
      <c r="H824" s="11"/>
      <c r="I824" s="11"/>
      <c r="J824" s="11"/>
      <c r="K824" s="11"/>
      <c r="L824" s="11"/>
      <c r="M824" s="11"/>
      <c r="N824" s="11"/>
      <c r="O824" s="11"/>
      <c r="P824" s="11"/>
      <c r="Q824" s="11"/>
      <c r="R824" s="11"/>
      <c r="S824" s="11"/>
      <c r="T824" s="11"/>
      <c r="U824" s="11"/>
    </row>
    <row r="825" spans="1:21" ht="12.75" hidden="1" customHeight="1" x14ac:dyDescent="0.15">
      <c r="A825" s="11"/>
      <c r="B825" s="11"/>
      <c r="C825" s="11"/>
      <c r="D825" s="11"/>
      <c r="E825" s="11"/>
      <c r="F825" s="11"/>
      <c r="G825" s="11"/>
      <c r="H825" s="11"/>
      <c r="I825" s="11"/>
      <c r="J825" s="11"/>
      <c r="K825" s="11"/>
      <c r="L825" s="11"/>
      <c r="M825" s="11"/>
      <c r="N825" s="11"/>
      <c r="O825" s="11"/>
      <c r="P825" s="11"/>
      <c r="Q825" s="11"/>
      <c r="R825" s="11"/>
      <c r="S825" s="11"/>
      <c r="T825" s="11"/>
      <c r="U825" s="11"/>
    </row>
    <row r="826" spans="1:21" ht="12.75" hidden="1" customHeight="1" x14ac:dyDescent="0.15">
      <c r="A826" s="11"/>
      <c r="B826" s="11"/>
      <c r="C826" s="11"/>
      <c r="D826" s="11"/>
      <c r="E826" s="11"/>
      <c r="F826" s="11"/>
      <c r="G826" s="11"/>
      <c r="H826" s="11"/>
      <c r="I826" s="11"/>
      <c r="J826" s="11"/>
      <c r="K826" s="11"/>
      <c r="L826" s="11"/>
      <c r="M826" s="11"/>
      <c r="N826" s="11"/>
      <c r="O826" s="11"/>
      <c r="P826" s="11"/>
      <c r="Q826" s="11"/>
      <c r="R826" s="11"/>
      <c r="S826" s="11"/>
      <c r="T826" s="11"/>
      <c r="U826" s="11"/>
    </row>
    <row r="827" spans="1:21" ht="12.75" hidden="1" customHeight="1" x14ac:dyDescent="0.15">
      <c r="A827" s="11"/>
      <c r="B827" s="11"/>
      <c r="C827" s="11"/>
      <c r="D827" s="11"/>
      <c r="E827" s="11"/>
      <c r="F827" s="11"/>
      <c r="G827" s="11"/>
      <c r="H827" s="11"/>
      <c r="I827" s="11"/>
      <c r="J827" s="11"/>
      <c r="K827" s="11"/>
      <c r="L827" s="11"/>
      <c r="M827" s="11"/>
      <c r="N827" s="11"/>
      <c r="O827" s="11"/>
      <c r="P827" s="11"/>
      <c r="Q827" s="11"/>
      <c r="R827" s="11"/>
      <c r="S827" s="11"/>
      <c r="T827" s="11"/>
      <c r="U827" s="11"/>
    </row>
    <row r="828" spans="1:21" ht="12.75" hidden="1" customHeight="1" x14ac:dyDescent="0.15">
      <c r="A828" s="11"/>
      <c r="B828" s="11"/>
      <c r="C828" s="11"/>
      <c r="D828" s="11"/>
      <c r="E828" s="11"/>
      <c r="F828" s="11"/>
      <c r="G828" s="11"/>
      <c r="H828" s="11"/>
      <c r="I828" s="11"/>
      <c r="J828" s="11"/>
      <c r="K828" s="11"/>
      <c r="L828" s="11"/>
      <c r="M828" s="11"/>
      <c r="N828" s="11"/>
      <c r="O828" s="11"/>
      <c r="P828" s="11"/>
      <c r="Q828" s="11"/>
      <c r="R828" s="11"/>
      <c r="S828" s="11"/>
      <c r="T828" s="11"/>
      <c r="U828" s="11"/>
    </row>
    <row r="829" spans="1:21" ht="12.75" hidden="1" customHeight="1" x14ac:dyDescent="0.15">
      <c r="A829" s="11"/>
      <c r="B829" s="11"/>
      <c r="C829" s="11"/>
      <c r="D829" s="11"/>
      <c r="E829" s="11"/>
      <c r="F829" s="11"/>
      <c r="G829" s="11"/>
      <c r="H829" s="11"/>
      <c r="I829" s="11"/>
      <c r="J829" s="11"/>
      <c r="K829" s="11"/>
      <c r="L829" s="11"/>
      <c r="M829" s="11"/>
      <c r="N829" s="11"/>
      <c r="O829" s="11"/>
      <c r="P829" s="11"/>
      <c r="Q829" s="11"/>
      <c r="R829" s="11"/>
      <c r="S829" s="11"/>
      <c r="T829" s="11"/>
      <c r="U829" s="11"/>
    </row>
    <row r="830" spans="1:21" ht="12.75" hidden="1" customHeight="1" x14ac:dyDescent="0.15">
      <c r="A830" s="11"/>
      <c r="B830" s="11"/>
      <c r="C830" s="11"/>
      <c r="D830" s="11"/>
      <c r="E830" s="11"/>
      <c r="F830" s="11"/>
      <c r="G830" s="11"/>
      <c r="H830" s="11"/>
      <c r="I830" s="11"/>
      <c r="J830" s="11"/>
      <c r="K830" s="11"/>
      <c r="L830" s="11"/>
      <c r="M830" s="11"/>
      <c r="N830" s="11"/>
      <c r="O830" s="11"/>
      <c r="P830" s="11"/>
      <c r="Q830" s="11"/>
      <c r="R830" s="11"/>
      <c r="S830" s="11"/>
      <c r="T830" s="11"/>
      <c r="U830" s="11"/>
    </row>
    <row r="831" spans="1:21" ht="12.75" hidden="1" customHeight="1" x14ac:dyDescent="0.15">
      <c r="A831" s="11"/>
      <c r="B831" s="11"/>
      <c r="C831" s="11"/>
      <c r="D831" s="11"/>
      <c r="E831" s="11"/>
      <c r="F831" s="11"/>
      <c r="G831" s="11"/>
      <c r="H831" s="11"/>
      <c r="I831" s="11"/>
      <c r="J831" s="11"/>
      <c r="K831" s="11"/>
      <c r="L831" s="11"/>
      <c r="M831" s="11"/>
      <c r="N831" s="11"/>
      <c r="O831" s="11"/>
      <c r="P831" s="11"/>
      <c r="Q831" s="11"/>
      <c r="R831" s="11"/>
      <c r="S831" s="11"/>
      <c r="T831" s="11"/>
      <c r="U831" s="11"/>
    </row>
    <row r="832" spans="1:21" ht="12.75" hidden="1" customHeight="1" x14ac:dyDescent="0.15">
      <c r="A832" s="11"/>
      <c r="B832" s="11"/>
      <c r="C832" s="11"/>
      <c r="D832" s="11"/>
      <c r="E832" s="11"/>
      <c r="F832" s="11"/>
      <c r="G832" s="11"/>
      <c r="H832" s="11"/>
      <c r="I832" s="11"/>
      <c r="J832" s="11"/>
      <c r="K832" s="11"/>
      <c r="L832" s="11"/>
      <c r="M832" s="11"/>
      <c r="N832" s="11"/>
      <c r="O832" s="11"/>
      <c r="P832" s="11"/>
      <c r="Q832" s="11"/>
      <c r="R832" s="11"/>
      <c r="S832" s="11"/>
      <c r="T832" s="11"/>
      <c r="U832" s="11"/>
    </row>
    <row r="833" spans="1:21" ht="12.75" hidden="1" customHeight="1" x14ac:dyDescent="0.15">
      <c r="A833" s="11"/>
      <c r="B833" s="11"/>
      <c r="C833" s="11"/>
      <c r="D833" s="11"/>
      <c r="E833" s="11"/>
      <c r="F833" s="11"/>
      <c r="G833" s="11"/>
      <c r="H833" s="11"/>
      <c r="I833" s="11"/>
      <c r="J833" s="11"/>
      <c r="K833" s="11"/>
      <c r="L833" s="11"/>
      <c r="M833" s="11"/>
      <c r="N833" s="11"/>
      <c r="O833" s="11"/>
      <c r="P833" s="11"/>
      <c r="Q833" s="11"/>
      <c r="R833" s="11"/>
      <c r="S833" s="11"/>
      <c r="T833" s="11"/>
      <c r="U833" s="11"/>
    </row>
    <row r="834" spans="1:21" ht="12.75" hidden="1" customHeight="1" x14ac:dyDescent="0.15">
      <c r="A834" s="11"/>
      <c r="B834" s="11"/>
      <c r="C834" s="11"/>
      <c r="D834" s="11"/>
      <c r="E834" s="11"/>
      <c r="F834" s="11"/>
      <c r="G834" s="11"/>
      <c r="H834" s="11"/>
      <c r="I834" s="11"/>
      <c r="J834" s="11"/>
      <c r="K834" s="11"/>
      <c r="L834" s="11"/>
      <c r="M834" s="11"/>
      <c r="N834" s="11"/>
      <c r="O834" s="11"/>
      <c r="P834" s="11"/>
      <c r="Q834" s="11"/>
      <c r="R834" s="11"/>
      <c r="S834" s="11"/>
      <c r="T834" s="11"/>
      <c r="U834" s="11"/>
    </row>
    <row r="835" spans="1:21" ht="12.75" hidden="1" customHeight="1" x14ac:dyDescent="0.15">
      <c r="A835" s="11"/>
      <c r="B835" s="11"/>
      <c r="C835" s="11"/>
      <c r="D835" s="11"/>
      <c r="E835" s="11"/>
      <c r="F835" s="11"/>
      <c r="G835" s="11"/>
      <c r="H835" s="11"/>
      <c r="I835" s="11"/>
      <c r="J835" s="11"/>
      <c r="K835" s="11"/>
      <c r="L835" s="11"/>
      <c r="M835" s="11"/>
      <c r="N835" s="11"/>
      <c r="O835" s="11"/>
      <c r="P835" s="11"/>
      <c r="Q835" s="11"/>
      <c r="R835" s="11"/>
      <c r="S835" s="11"/>
      <c r="T835" s="11"/>
      <c r="U835" s="11"/>
    </row>
    <row r="836" spans="1:21" ht="12.75" hidden="1" customHeight="1" x14ac:dyDescent="0.15">
      <c r="A836" s="11"/>
      <c r="B836" s="11"/>
      <c r="C836" s="11"/>
      <c r="D836" s="11"/>
      <c r="E836" s="11"/>
      <c r="F836" s="11"/>
      <c r="G836" s="11"/>
      <c r="H836" s="11"/>
      <c r="I836" s="11"/>
      <c r="J836" s="11"/>
      <c r="K836" s="11"/>
      <c r="L836" s="11"/>
      <c r="M836" s="11"/>
      <c r="N836" s="11"/>
      <c r="O836" s="11"/>
      <c r="P836" s="11"/>
      <c r="Q836" s="11"/>
      <c r="R836" s="11"/>
      <c r="S836" s="11"/>
      <c r="T836" s="11"/>
      <c r="U836" s="11"/>
    </row>
    <row r="837" spans="1:21" ht="12.75" hidden="1" customHeight="1" x14ac:dyDescent="0.15">
      <c r="A837" s="11"/>
      <c r="B837" s="11"/>
      <c r="C837" s="11"/>
      <c r="D837" s="11"/>
      <c r="E837" s="11"/>
      <c r="F837" s="11"/>
      <c r="G837" s="11"/>
      <c r="H837" s="11"/>
      <c r="I837" s="11"/>
      <c r="J837" s="11"/>
      <c r="K837" s="11"/>
      <c r="L837" s="11"/>
      <c r="M837" s="11"/>
      <c r="N837" s="11"/>
      <c r="O837" s="11"/>
      <c r="P837" s="11"/>
      <c r="Q837" s="11"/>
      <c r="R837" s="11"/>
      <c r="S837" s="11"/>
      <c r="T837" s="11"/>
      <c r="U837" s="11"/>
    </row>
    <row r="838" spans="1:21" ht="12.75" hidden="1" customHeight="1" x14ac:dyDescent="0.15">
      <c r="A838" s="11"/>
      <c r="B838" s="11"/>
      <c r="C838" s="11"/>
      <c r="D838" s="11"/>
      <c r="E838" s="11"/>
      <c r="F838" s="11"/>
      <c r="G838" s="11"/>
      <c r="H838" s="11"/>
      <c r="I838" s="11"/>
      <c r="J838" s="11"/>
      <c r="K838" s="11"/>
      <c r="L838" s="11"/>
      <c r="M838" s="11"/>
      <c r="N838" s="11"/>
      <c r="O838" s="11"/>
      <c r="P838" s="11"/>
      <c r="Q838" s="11"/>
      <c r="R838" s="11"/>
      <c r="S838" s="11"/>
      <c r="T838" s="11"/>
      <c r="U838" s="11"/>
    </row>
    <row r="839" spans="1:21" ht="12.75" hidden="1" customHeight="1" x14ac:dyDescent="0.15">
      <c r="A839" s="11"/>
      <c r="B839" s="11"/>
      <c r="C839" s="11"/>
      <c r="D839" s="11"/>
      <c r="E839" s="11"/>
      <c r="F839" s="11"/>
      <c r="G839" s="11"/>
      <c r="H839" s="11"/>
      <c r="I839" s="11"/>
      <c r="J839" s="11"/>
      <c r="K839" s="11"/>
      <c r="L839" s="11"/>
      <c r="M839" s="11"/>
      <c r="N839" s="11"/>
      <c r="O839" s="11"/>
      <c r="P839" s="11"/>
      <c r="Q839" s="11"/>
      <c r="R839" s="11"/>
      <c r="S839" s="11"/>
      <c r="T839" s="11"/>
      <c r="U839" s="11"/>
    </row>
    <row r="840" spans="1:21" ht="12.75" hidden="1" customHeight="1" x14ac:dyDescent="0.15">
      <c r="A840" s="11"/>
      <c r="B840" s="11"/>
      <c r="C840" s="11"/>
      <c r="D840" s="11"/>
      <c r="E840" s="11"/>
      <c r="F840" s="11"/>
      <c r="G840" s="11"/>
      <c r="H840" s="11"/>
      <c r="I840" s="11"/>
      <c r="J840" s="11"/>
      <c r="K840" s="11"/>
      <c r="L840" s="11"/>
      <c r="M840" s="11"/>
      <c r="N840" s="11"/>
      <c r="O840" s="11"/>
      <c r="P840" s="11"/>
      <c r="Q840" s="11"/>
      <c r="R840" s="11"/>
      <c r="S840" s="11"/>
      <c r="T840" s="11"/>
      <c r="U840" s="11"/>
    </row>
    <row r="841" spans="1:21" ht="12.75" hidden="1" customHeight="1" x14ac:dyDescent="0.15">
      <c r="A841" s="11"/>
      <c r="B841" s="11"/>
      <c r="C841" s="11"/>
      <c r="D841" s="11"/>
      <c r="E841" s="11"/>
      <c r="F841" s="11"/>
      <c r="G841" s="11"/>
      <c r="H841" s="11"/>
      <c r="I841" s="11"/>
      <c r="J841" s="11"/>
      <c r="K841" s="11"/>
      <c r="L841" s="11"/>
      <c r="M841" s="11"/>
      <c r="N841" s="11"/>
      <c r="O841" s="11"/>
      <c r="P841" s="11"/>
      <c r="Q841" s="11"/>
      <c r="R841" s="11"/>
      <c r="S841" s="11"/>
      <c r="T841" s="11"/>
      <c r="U841" s="11"/>
    </row>
    <row r="842" spans="1:21" ht="12.75" hidden="1" customHeight="1" x14ac:dyDescent="0.15">
      <c r="A842" s="11"/>
      <c r="B842" s="11"/>
      <c r="C842" s="11"/>
      <c r="D842" s="11"/>
      <c r="E842" s="11"/>
      <c r="F842" s="11"/>
      <c r="G842" s="11"/>
      <c r="H842" s="11"/>
      <c r="I842" s="11"/>
      <c r="J842" s="11"/>
      <c r="K842" s="11"/>
      <c r="L842" s="11"/>
      <c r="M842" s="11"/>
      <c r="N842" s="11"/>
      <c r="O842" s="11"/>
      <c r="P842" s="11"/>
      <c r="Q842" s="11"/>
      <c r="R842" s="11"/>
      <c r="S842" s="11"/>
      <c r="T842" s="11"/>
      <c r="U842" s="11"/>
    </row>
    <row r="843" spans="1:21" ht="12.75" hidden="1" customHeight="1" x14ac:dyDescent="0.15">
      <c r="A843" s="11"/>
      <c r="B843" s="11"/>
      <c r="C843" s="11"/>
      <c r="D843" s="11"/>
      <c r="E843" s="11"/>
      <c r="F843" s="11"/>
      <c r="G843" s="11"/>
      <c r="H843" s="11"/>
      <c r="I843" s="11"/>
      <c r="J843" s="11"/>
      <c r="K843" s="11"/>
      <c r="L843" s="11"/>
      <c r="M843" s="11"/>
      <c r="N843" s="11"/>
      <c r="O843" s="11"/>
      <c r="P843" s="11"/>
      <c r="Q843" s="11"/>
      <c r="R843" s="11"/>
      <c r="S843" s="11"/>
      <c r="T843" s="11"/>
      <c r="U843" s="11"/>
    </row>
    <row r="844" spans="1:21" ht="12.75" hidden="1" customHeight="1" x14ac:dyDescent="0.15">
      <c r="A844" s="11"/>
      <c r="B844" s="11"/>
      <c r="C844" s="11"/>
      <c r="D844" s="11"/>
      <c r="E844" s="11"/>
      <c r="F844" s="11"/>
      <c r="G844" s="11"/>
      <c r="H844" s="11"/>
      <c r="I844" s="11"/>
      <c r="J844" s="11"/>
      <c r="K844" s="11"/>
      <c r="L844" s="11"/>
      <c r="M844" s="11"/>
      <c r="N844" s="11"/>
      <c r="O844" s="11"/>
      <c r="P844" s="11"/>
      <c r="Q844" s="11"/>
      <c r="R844" s="11"/>
      <c r="S844" s="11"/>
      <c r="T844" s="11"/>
      <c r="U844" s="11"/>
    </row>
    <row r="845" spans="1:21" ht="12.75" hidden="1" customHeight="1" x14ac:dyDescent="0.15">
      <c r="A845" s="11"/>
      <c r="B845" s="11"/>
      <c r="C845" s="11"/>
      <c r="D845" s="11"/>
      <c r="E845" s="11"/>
      <c r="F845" s="11"/>
      <c r="G845" s="11"/>
      <c r="H845" s="11"/>
      <c r="I845" s="11"/>
      <c r="J845" s="11"/>
      <c r="K845" s="11"/>
      <c r="L845" s="11"/>
      <c r="M845" s="11"/>
      <c r="N845" s="11"/>
      <c r="O845" s="11"/>
      <c r="P845" s="11"/>
      <c r="Q845" s="11"/>
      <c r="R845" s="11"/>
      <c r="S845" s="11"/>
      <c r="T845" s="11"/>
      <c r="U845" s="11"/>
    </row>
    <row r="846" spans="1:21" ht="12.75" hidden="1" customHeight="1" x14ac:dyDescent="0.15">
      <c r="A846" s="11"/>
      <c r="B846" s="11"/>
      <c r="C846" s="11"/>
      <c r="D846" s="11"/>
      <c r="E846" s="11"/>
      <c r="F846" s="11"/>
      <c r="G846" s="11"/>
      <c r="H846" s="11"/>
      <c r="I846" s="11"/>
      <c r="J846" s="11"/>
      <c r="K846" s="11"/>
      <c r="L846" s="11"/>
      <c r="M846" s="11"/>
      <c r="N846" s="11"/>
      <c r="O846" s="11"/>
      <c r="P846" s="11"/>
      <c r="Q846" s="11"/>
      <c r="R846" s="11"/>
      <c r="S846" s="11"/>
      <c r="T846" s="11"/>
      <c r="U846" s="11"/>
    </row>
    <row r="847" spans="1:21" ht="12.75" hidden="1" customHeight="1" x14ac:dyDescent="0.15">
      <c r="A847" s="11"/>
      <c r="B847" s="11"/>
      <c r="C847" s="11"/>
      <c r="D847" s="11"/>
      <c r="E847" s="11"/>
      <c r="F847" s="11"/>
      <c r="G847" s="11"/>
      <c r="H847" s="11"/>
      <c r="I847" s="11"/>
      <c r="J847" s="11"/>
      <c r="K847" s="11"/>
      <c r="L847" s="11"/>
      <c r="M847" s="11"/>
      <c r="N847" s="11"/>
      <c r="O847" s="11"/>
      <c r="P847" s="11"/>
      <c r="Q847" s="11"/>
      <c r="R847" s="11"/>
      <c r="S847" s="11"/>
      <c r="T847" s="11"/>
      <c r="U847" s="11"/>
    </row>
    <row r="848" spans="1:21" ht="12.75" hidden="1" customHeight="1" x14ac:dyDescent="0.15">
      <c r="A848" s="11"/>
      <c r="B848" s="11"/>
      <c r="C848" s="11"/>
      <c r="D848" s="11"/>
      <c r="E848" s="11"/>
      <c r="F848" s="11"/>
      <c r="G848" s="11"/>
      <c r="H848" s="11"/>
      <c r="I848" s="11"/>
      <c r="J848" s="11"/>
      <c r="K848" s="11"/>
      <c r="L848" s="11"/>
      <c r="M848" s="11"/>
      <c r="N848" s="11"/>
      <c r="O848" s="11"/>
      <c r="P848" s="11"/>
      <c r="Q848" s="11"/>
      <c r="R848" s="11"/>
      <c r="S848" s="11"/>
      <c r="T848" s="11"/>
      <c r="U848" s="11"/>
    </row>
    <row r="849" spans="1:21" ht="12.75" hidden="1" customHeight="1" x14ac:dyDescent="0.15">
      <c r="A849" s="11"/>
      <c r="B849" s="11"/>
      <c r="C849" s="11"/>
      <c r="D849" s="11"/>
      <c r="E849" s="11"/>
      <c r="F849" s="11"/>
      <c r="G849" s="11"/>
      <c r="H849" s="11"/>
      <c r="I849" s="11"/>
      <c r="J849" s="11"/>
      <c r="K849" s="11"/>
      <c r="L849" s="11"/>
      <c r="M849" s="11"/>
      <c r="N849" s="11"/>
      <c r="O849" s="11"/>
      <c r="P849" s="11"/>
      <c r="Q849" s="11"/>
      <c r="R849" s="11"/>
      <c r="S849" s="11"/>
      <c r="T849" s="11"/>
      <c r="U849" s="11"/>
    </row>
    <row r="850" spans="1:21" ht="12.75" hidden="1" customHeight="1" x14ac:dyDescent="0.15">
      <c r="A850" s="11"/>
      <c r="B850" s="11"/>
      <c r="C850" s="11"/>
      <c r="D850" s="11"/>
      <c r="E850" s="11"/>
      <c r="F850" s="11"/>
      <c r="G850" s="11"/>
      <c r="H850" s="11"/>
      <c r="I850" s="11"/>
      <c r="J850" s="11"/>
      <c r="K850" s="11"/>
      <c r="L850" s="11"/>
      <c r="M850" s="11"/>
      <c r="N850" s="11"/>
      <c r="O850" s="11"/>
      <c r="P850" s="11"/>
      <c r="Q850" s="11"/>
      <c r="R850" s="11"/>
      <c r="S850" s="11"/>
      <c r="T850" s="11"/>
      <c r="U850" s="11"/>
    </row>
    <row r="851" spans="1:21" ht="12.75" hidden="1" customHeight="1" x14ac:dyDescent="0.15">
      <c r="A851" s="11"/>
      <c r="B851" s="11"/>
      <c r="C851" s="11"/>
      <c r="D851" s="11"/>
      <c r="E851" s="11"/>
      <c r="F851" s="11"/>
      <c r="G851" s="11"/>
      <c r="H851" s="11"/>
      <c r="I851" s="11"/>
      <c r="J851" s="11"/>
      <c r="K851" s="11"/>
      <c r="L851" s="11"/>
      <c r="M851" s="11"/>
      <c r="N851" s="11"/>
      <c r="O851" s="11"/>
      <c r="P851" s="11"/>
      <c r="Q851" s="11"/>
      <c r="R851" s="11"/>
      <c r="S851" s="11"/>
      <c r="T851" s="11"/>
      <c r="U851" s="11"/>
    </row>
    <row r="852" spans="1:21" ht="12.75" hidden="1" customHeight="1" x14ac:dyDescent="0.15">
      <c r="A852" s="11"/>
      <c r="B852" s="11"/>
      <c r="C852" s="11"/>
      <c r="D852" s="11"/>
      <c r="E852" s="11"/>
      <c r="F852" s="11"/>
      <c r="G852" s="11"/>
      <c r="H852" s="11"/>
      <c r="I852" s="11"/>
      <c r="J852" s="11"/>
      <c r="K852" s="11"/>
      <c r="L852" s="11"/>
      <c r="M852" s="11"/>
      <c r="N852" s="11"/>
      <c r="O852" s="11"/>
      <c r="P852" s="11"/>
      <c r="Q852" s="11"/>
      <c r="R852" s="11"/>
      <c r="S852" s="11"/>
      <c r="T852" s="11"/>
      <c r="U852" s="11"/>
    </row>
    <row r="853" spans="1:21" ht="12.75" hidden="1" customHeight="1" x14ac:dyDescent="0.15">
      <c r="A853" s="11"/>
      <c r="B853" s="11"/>
      <c r="C853" s="11"/>
      <c r="D853" s="11"/>
      <c r="E853" s="11"/>
      <c r="F853" s="11"/>
      <c r="G853" s="11"/>
      <c r="H853" s="11"/>
      <c r="I853" s="11"/>
      <c r="J853" s="11"/>
      <c r="K853" s="11"/>
      <c r="L853" s="11"/>
      <c r="M853" s="11"/>
      <c r="N853" s="11"/>
      <c r="O853" s="11"/>
      <c r="P853" s="11"/>
      <c r="Q853" s="11"/>
      <c r="R853" s="11"/>
      <c r="S853" s="11"/>
      <c r="T853" s="11"/>
      <c r="U853" s="11"/>
    </row>
    <row r="854" spans="1:21" ht="12.75" hidden="1" customHeight="1" x14ac:dyDescent="0.15">
      <c r="A854" s="11"/>
      <c r="B854" s="11"/>
      <c r="C854" s="11"/>
      <c r="D854" s="11"/>
      <c r="E854" s="11"/>
      <c r="F854" s="11"/>
      <c r="G854" s="11"/>
      <c r="H854" s="11"/>
      <c r="I854" s="11"/>
      <c r="J854" s="11"/>
      <c r="K854" s="11"/>
      <c r="L854" s="11"/>
      <c r="M854" s="11"/>
      <c r="N854" s="11"/>
      <c r="O854" s="11"/>
      <c r="P854" s="11"/>
      <c r="Q854" s="11"/>
      <c r="R854" s="11"/>
      <c r="S854" s="11"/>
      <c r="T854" s="11"/>
      <c r="U854" s="11"/>
    </row>
    <row r="855" spans="1:21" ht="12.75" hidden="1" customHeight="1" x14ac:dyDescent="0.15">
      <c r="A855" s="11"/>
      <c r="B855" s="11"/>
      <c r="C855" s="11"/>
      <c r="D855" s="11"/>
      <c r="E855" s="11"/>
      <c r="F855" s="11"/>
      <c r="G855" s="11"/>
      <c r="H855" s="11"/>
      <c r="I855" s="11"/>
      <c r="J855" s="11"/>
      <c r="K855" s="11"/>
      <c r="L855" s="11"/>
      <c r="M855" s="11"/>
      <c r="N855" s="11"/>
      <c r="O855" s="11"/>
      <c r="P855" s="11"/>
      <c r="Q855" s="11"/>
      <c r="R855" s="11"/>
      <c r="S855" s="11"/>
      <c r="T855" s="11"/>
      <c r="U855" s="11"/>
    </row>
    <row r="856" spans="1:21" ht="12.75" hidden="1" customHeight="1" x14ac:dyDescent="0.15">
      <c r="A856" s="11"/>
      <c r="B856" s="11"/>
      <c r="C856" s="11"/>
      <c r="D856" s="11"/>
      <c r="E856" s="11"/>
      <c r="F856" s="11"/>
      <c r="G856" s="11"/>
      <c r="H856" s="11"/>
      <c r="I856" s="11"/>
      <c r="J856" s="11"/>
      <c r="K856" s="11"/>
      <c r="L856" s="11"/>
      <c r="M856" s="11"/>
      <c r="N856" s="11"/>
      <c r="O856" s="11"/>
      <c r="P856" s="11"/>
      <c r="Q856" s="11"/>
      <c r="R856" s="11"/>
      <c r="S856" s="11"/>
      <c r="T856" s="11"/>
      <c r="U856" s="11"/>
    </row>
    <row r="857" spans="1:21" ht="12.75" hidden="1" customHeight="1" x14ac:dyDescent="0.15">
      <c r="A857" s="11"/>
      <c r="B857" s="11"/>
      <c r="C857" s="11"/>
      <c r="D857" s="11"/>
      <c r="E857" s="11"/>
      <c r="F857" s="11"/>
      <c r="G857" s="11"/>
      <c r="H857" s="11"/>
      <c r="I857" s="11"/>
      <c r="J857" s="11"/>
      <c r="K857" s="11"/>
      <c r="L857" s="11"/>
      <c r="M857" s="11"/>
      <c r="N857" s="11"/>
      <c r="O857" s="11"/>
      <c r="P857" s="11"/>
      <c r="Q857" s="11"/>
      <c r="R857" s="11"/>
      <c r="S857" s="11"/>
      <c r="T857" s="11"/>
      <c r="U857" s="11"/>
    </row>
    <row r="858" spans="1:21" ht="12.75" hidden="1" customHeight="1" x14ac:dyDescent="0.15">
      <c r="A858" s="11"/>
      <c r="B858" s="11"/>
      <c r="C858" s="11"/>
      <c r="D858" s="11"/>
      <c r="E858" s="11"/>
      <c r="F858" s="11"/>
      <c r="G858" s="11"/>
      <c r="H858" s="11"/>
      <c r="I858" s="11"/>
      <c r="J858" s="11"/>
      <c r="K858" s="11"/>
      <c r="L858" s="11"/>
      <c r="M858" s="11"/>
      <c r="N858" s="11"/>
      <c r="O858" s="11"/>
      <c r="P858" s="11"/>
      <c r="Q858" s="11"/>
      <c r="R858" s="11"/>
      <c r="S858" s="11"/>
      <c r="T858" s="11"/>
      <c r="U858" s="11"/>
    </row>
    <row r="859" spans="1:21" ht="12.75" hidden="1" customHeight="1" x14ac:dyDescent="0.15">
      <c r="A859" s="11"/>
      <c r="B859" s="11"/>
      <c r="C859" s="11"/>
      <c r="D859" s="11"/>
      <c r="E859" s="11"/>
      <c r="F859" s="11"/>
      <c r="G859" s="11"/>
      <c r="H859" s="11"/>
      <c r="I859" s="11"/>
      <c r="J859" s="11"/>
      <c r="K859" s="11"/>
      <c r="L859" s="11"/>
      <c r="M859" s="11"/>
      <c r="N859" s="11"/>
      <c r="O859" s="11"/>
      <c r="P859" s="11"/>
      <c r="Q859" s="11"/>
      <c r="R859" s="11"/>
      <c r="S859" s="11"/>
      <c r="T859" s="11"/>
      <c r="U859" s="11"/>
    </row>
    <row r="860" spans="1:21" ht="12.75" hidden="1" customHeight="1" x14ac:dyDescent="0.15">
      <c r="A860" s="11"/>
      <c r="B860" s="11"/>
      <c r="C860" s="11"/>
      <c r="D860" s="11"/>
      <c r="E860" s="11"/>
      <c r="F860" s="11"/>
      <c r="G860" s="11"/>
      <c r="H860" s="11"/>
      <c r="I860" s="11"/>
      <c r="J860" s="11"/>
      <c r="K860" s="11"/>
      <c r="L860" s="11"/>
      <c r="M860" s="11"/>
      <c r="N860" s="11"/>
      <c r="O860" s="11"/>
      <c r="P860" s="11"/>
      <c r="Q860" s="11"/>
      <c r="R860" s="11"/>
      <c r="S860" s="11"/>
      <c r="T860" s="11"/>
      <c r="U860" s="11"/>
    </row>
    <row r="861" spans="1:21" ht="12.75" hidden="1" customHeight="1" x14ac:dyDescent="0.15">
      <c r="A861" s="11"/>
      <c r="B861" s="11"/>
      <c r="C861" s="11"/>
      <c r="D861" s="11"/>
      <c r="E861" s="11"/>
      <c r="F861" s="11"/>
      <c r="G861" s="11"/>
      <c r="H861" s="11"/>
      <c r="I861" s="11"/>
      <c r="J861" s="11"/>
      <c r="K861" s="11"/>
      <c r="L861" s="11"/>
      <c r="M861" s="11"/>
      <c r="N861" s="11"/>
      <c r="O861" s="11"/>
      <c r="P861" s="11"/>
      <c r="Q861" s="11"/>
      <c r="R861" s="11"/>
      <c r="S861" s="11"/>
      <c r="T861" s="11"/>
      <c r="U861" s="11"/>
    </row>
    <row r="862" spans="1:21" ht="12.75" hidden="1" customHeight="1" x14ac:dyDescent="0.15">
      <c r="A862" s="11"/>
      <c r="B862" s="11"/>
      <c r="C862" s="11"/>
      <c r="D862" s="11"/>
      <c r="E862" s="11"/>
      <c r="F862" s="11"/>
      <c r="G862" s="11"/>
      <c r="H862" s="11"/>
      <c r="I862" s="11"/>
      <c r="J862" s="11"/>
      <c r="K862" s="11"/>
      <c r="L862" s="11"/>
      <c r="M862" s="11"/>
      <c r="N862" s="11"/>
      <c r="O862" s="11"/>
      <c r="P862" s="11"/>
      <c r="Q862" s="11"/>
      <c r="R862" s="11"/>
      <c r="S862" s="11"/>
      <c r="T862" s="11"/>
      <c r="U862" s="11"/>
    </row>
    <row r="863" spans="1:21" ht="12.75" hidden="1" customHeight="1" x14ac:dyDescent="0.15">
      <c r="A863" s="11"/>
      <c r="B863" s="11"/>
      <c r="C863" s="11"/>
      <c r="D863" s="11"/>
      <c r="E863" s="11"/>
      <c r="F863" s="11"/>
      <c r="G863" s="11"/>
      <c r="H863" s="11"/>
      <c r="I863" s="11"/>
      <c r="J863" s="11"/>
      <c r="K863" s="11"/>
      <c r="L863" s="11"/>
      <c r="M863" s="11"/>
      <c r="N863" s="11"/>
      <c r="O863" s="11"/>
      <c r="P863" s="11"/>
      <c r="Q863" s="11"/>
      <c r="R863" s="11"/>
      <c r="S863" s="11"/>
      <c r="T863" s="11"/>
      <c r="U863" s="11"/>
    </row>
    <row r="864" spans="1:21" ht="12.75" hidden="1" customHeight="1" x14ac:dyDescent="0.15">
      <c r="A864" s="11"/>
      <c r="B864" s="11"/>
      <c r="C864" s="11"/>
      <c r="D864" s="11"/>
      <c r="E864" s="11"/>
      <c r="F864" s="11"/>
      <c r="G864" s="11"/>
      <c r="H864" s="11"/>
      <c r="I864" s="11"/>
      <c r="J864" s="11"/>
      <c r="K864" s="11"/>
      <c r="L864" s="11"/>
      <c r="M864" s="11"/>
      <c r="N864" s="11"/>
      <c r="O864" s="11"/>
      <c r="P864" s="11"/>
      <c r="Q864" s="11"/>
      <c r="R864" s="11"/>
      <c r="S864" s="11"/>
      <c r="T864" s="11"/>
      <c r="U864" s="11"/>
    </row>
    <row r="865" spans="1:21" ht="12.75" hidden="1" customHeight="1" x14ac:dyDescent="0.15">
      <c r="A865" s="11"/>
      <c r="B865" s="11"/>
      <c r="C865" s="11"/>
      <c r="D865" s="11"/>
      <c r="E865" s="11"/>
      <c r="F865" s="11"/>
      <c r="G865" s="11"/>
      <c r="H865" s="11"/>
      <c r="I865" s="11"/>
      <c r="J865" s="11"/>
      <c r="K865" s="11"/>
      <c r="L865" s="11"/>
      <c r="M865" s="11"/>
      <c r="N865" s="11"/>
      <c r="O865" s="11"/>
      <c r="P865" s="11"/>
      <c r="Q865" s="11"/>
      <c r="R865" s="11"/>
      <c r="S865" s="11"/>
      <c r="T865" s="11"/>
      <c r="U865" s="11"/>
    </row>
    <row r="866" spans="1:21" ht="12.75" hidden="1" customHeight="1" x14ac:dyDescent="0.15">
      <c r="A866" s="11"/>
      <c r="B866" s="11"/>
      <c r="C866" s="11"/>
      <c r="D866" s="11"/>
      <c r="E866" s="11"/>
      <c r="F866" s="11"/>
      <c r="G866" s="11"/>
      <c r="H866" s="11"/>
      <c r="I866" s="11"/>
      <c r="J866" s="11"/>
      <c r="K866" s="11"/>
      <c r="L866" s="11"/>
      <c r="M866" s="11"/>
      <c r="N866" s="11"/>
      <c r="O866" s="11"/>
      <c r="P866" s="11"/>
      <c r="Q866" s="11"/>
      <c r="R866" s="11"/>
      <c r="S866" s="11"/>
      <c r="T866" s="11"/>
      <c r="U866" s="11"/>
    </row>
    <row r="867" spans="1:21" ht="12.75" hidden="1" customHeight="1" x14ac:dyDescent="0.15">
      <c r="A867" s="11"/>
      <c r="B867" s="11"/>
      <c r="C867" s="11"/>
      <c r="D867" s="11"/>
      <c r="E867" s="11"/>
      <c r="F867" s="11"/>
      <c r="G867" s="11"/>
      <c r="H867" s="11"/>
      <c r="I867" s="11"/>
      <c r="J867" s="11"/>
      <c r="K867" s="11"/>
      <c r="L867" s="11"/>
      <c r="M867" s="11"/>
      <c r="N867" s="11"/>
      <c r="O867" s="11"/>
      <c r="P867" s="11"/>
      <c r="Q867" s="11"/>
      <c r="R867" s="11"/>
      <c r="S867" s="11"/>
      <c r="T867" s="11"/>
      <c r="U867" s="11"/>
    </row>
    <row r="868" spans="1:21" ht="12.75" hidden="1" customHeight="1" x14ac:dyDescent="0.15">
      <c r="A868" s="11"/>
      <c r="B868" s="11"/>
      <c r="C868" s="11"/>
      <c r="D868" s="11"/>
      <c r="E868" s="11"/>
      <c r="F868" s="11"/>
      <c r="G868" s="11"/>
      <c r="H868" s="11"/>
      <c r="I868" s="11"/>
      <c r="J868" s="11"/>
      <c r="K868" s="11"/>
      <c r="L868" s="11"/>
      <c r="M868" s="11"/>
      <c r="N868" s="11"/>
      <c r="O868" s="11"/>
      <c r="P868" s="11"/>
      <c r="Q868" s="11"/>
      <c r="R868" s="11"/>
      <c r="S868" s="11"/>
      <c r="T868" s="11"/>
      <c r="U868" s="11"/>
    </row>
    <row r="869" spans="1:21" ht="12.75" hidden="1" customHeight="1" x14ac:dyDescent="0.15">
      <c r="A869" s="11"/>
      <c r="B869" s="11"/>
      <c r="C869" s="11"/>
      <c r="D869" s="11"/>
      <c r="E869" s="11"/>
      <c r="F869" s="11"/>
      <c r="G869" s="11"/>
      <c r="H869" s="11"/>
      <c r="I869" s="11"/>
      <c r="J869" s="11"/>
      <c r="K869" s="11"/>
      <c r="L869" s="11"/>
      <c r="M869" s="11"/>
      <c r="N869" s="11"/>
      <c r="O869" s="11"/>
      <c r="P869" s="11"/>
      <c r="Q869" s="11"/>
      <c r="R869" s="11"/>
      <c r="S869" s="11"/>
      <c r="T869" s="11"/>
      <c r="U869" s="11"/>
    </row>
    <row r="870" spans="1:21" ht="12.75" hidden="1" customHeight="1" x14ac:dyDescent="0.15">
      <c r="A870" s="11"/>
      <c r="B870" s="11"/>
      <c r="C870" s="11"/>
      <c r="D870" s="11"/>
      <c r="E870" s="11"/>
      <c r="F870" s="11"/>
      <c r="G870" s="11"/>
      <c r="H870" s="11"/>
      <c r="I870" s="11"/>
      <c r="J870" s="11"/>
      <c r="K870" s="11"/>
      <c r="L870" s="11"/>
      <c r="M870" s="11"/>
      <c r="N870" s="11"/>
      <c r="O870" s="11"/>
      <c r="P870" s="11"/>
      <c r="Q870" s="11"/>
      <c r="R870" s="11"/>
      <c r="S870" s="11"/>
      <c r="T870" s="11"/>
      <c r="U870" s="11"/>
    </row>
    <row r="871" spans="1:21" ht="12.75" hidden="1" customHeight="1" x14ac:dyDescent="0.15">
      <c r="A871" s="11"/>
      <c r="B871" s="11"/>
      <c r="C871" s="11"/>
      <c r="D871" s="11"/>
      <c r="E871" s="11"/>
      <c r="F871" s="11"/>
      <c r="G871" s="11"/>
      <c r="H871" s="11"/>
      <c r="I871" s="11"/>
      <c r="J871" s="11"/>
      <c r="K871" s="11"/>
      <c r="L871" s="11"/>
      <c r="M871" s="11"/>
      <c r="N871" s="11"/>
      <c r="O871" s="11"/>
      <c r="P871" s="11"/>
      <c r="Q871" s="11"/>
      <c r="R871" s="11"/>
      <c r="S871" s="11"/>
      <c r="T871" s="11"/>
      <c r="U871" s="11"/>
    </row>
    <row r="872" spans="1:21" ht="12.75" hidden="1" customHeight="1" x14ac:dyDescent="0.15">
      <c r="A872" s="11"/>
      <c r="B872" s="11"/>
      <c r="C872" s="11"/>
      <c r="D872" s="11"/>
      <c r="E872" s="11"/>
      <c r="F872" s="11"/>
      <c r="G872" s="11"/>
      <c r="H872" s="11"/>
      <c r="I872" s="11"/>
      <c r="J872" s="11"/>
      <c r="K872" s="11"/>
      <c r="L872" s="11"/>
      <c r="M872" s="11"/>
      <c r="N872" s="11"/>
      <c r="O872" s="11"/>
      <c r="P872" s="11"/>
      <c r="Q872" s="11"/>
      <c r="R872" s="11"/>
      <c r="S872" s="11"/>
      <c r="T872" s="11"/>
      <c r="U872" s="11"/>
    </row>
    <row r="873" spans="1:21" ht="12.75" hidden="1" customHeight="1" x14ac:dyDescent="0.15">
      <c r="A873" s="11"/>
      <c r="B873" s="11"/>
      <c r="C873" s="11"/>
      <c r="D873" s="11"/>
      <c r="E873" s="11"/>
      <c r="F873" s="11"/>
      <c r="G873" s="11"/>
      <c r="H873" s="11"/>
      <c r="I873" s="11"/>
      <c r="J873" s="11"/>
      <c r="K873" s="11"/>
      <c r="L873" s="11"/>
      <c r="M873" s="11"/>
      <c r="N873" s="11"/>
      <c r="O873" s="11"/>
      <c r="P873" s="11"/>
      <c r="Q873" s="11"/>
      <c r="R873" s="11"/>
      <c r="S873" s="11"/>
      <c r="T873" s="11"/>
      <c r="U873" s="11"/>
    </row>
    <row r="874" spans="1:21" ht="12.75" hidden="1" customHeight="1" x14ac:dyDescent="0.15">
      <c r="A874" s="11"/>
      <c r="B874" s="11"/>
      <c r="C874" s="11"/>
      <c r="D874" s="11"/>
      <c r="E874" s="11"/>
      <c r="F874" s="11"/>
      <c r="G874" s="11"/>
      <c r="H874" s="11"/>
      <c r="I874" s="11"/>
      <c r="J874" s="11"/>
      <c r="K874" s="11"/>
      <c r="L874" s="11"/>
      <c r="M874" s="11"/>
      <c r="N874" s="11"/>
      <c r="O874" s="11"/>
      <c r="P874" s="11"/>
      <c r="Q874" s="11"/>
      <c r="R874" s="11"/>
      <c r="S874" s="11"/>
      <c r="T874" s="11"/>
      <c r="U874" s="11"/>
    </row>
    <row r="875" spans="1:21" ht="12.75" hidden="1" customHeight="1" x14ac:dyDescent="0.15">
      <c r="A875" s="11"/>
      <c r="B875" s="11"/>
      <c r="C875" s="11"/>
      <c r="D875" s="11"/>
      <c r="E875" s="11"/>
      <c r="F875" s="11"/>
      <c r="G875" s="11"/>
      <c r="H875" s="11"/>
      <c r="I875" s="11"/>
      <c r="J875" s="11"/>
      <c r="K875" s="11"/>
      <c r="L875" s="11"/>
      <c r="M875" s="11"/>
      <c r="N875" s="11"/>
      <c r="O875" s="11"/>
      <c r="P875" s="11"/>
      <c r="Q875" s="11"/>
      <c r="R875" s="11"/>
      <c r="S875" s="11"/>
      <c r="T875" s="11"/>
      <c r="U875" s="11"/>
    </row>
    <row r="876" spans="1:21" ht="12.75" hidden="1" customHeight="1" x14ac:dyDescent="0.15">
      <c r="A876" s="11"/>
      <c r="B876" s="11"/>
      <c r="C876" s="11"/>
      <c r="D876" s="11"/>
      <c r="E876" s="11"/>
      <c r="F876" s="11"/>
      <c r="G876" s="11"/>
      <c r="H876" s="11"/>
      <c r="I876" s="11"/>
      <c r="J876" s="11"/>
      <c r="K876" s="11"/>
      <c r="L876" s="11"/>
      <c r="M876" s="11"/>
      <c r="N876" s="11"/>
      <c r="O876" s="11"/>
      <c r="P876" s="11"/>
      <c r="Q876" s="11"/>
      <c r="R876" s="11"/>
      <c r="S876" s="11"/>
      <c r="T876" s="11"/>
      <c r="U876" s="11"/>
    </row>
    <row r="877" spans="1:21" ht="12.75" hidden="1" customHeight="1" x14ac:dyDescent="0.15">
      <c r="A877" s="11"/>
      <c r="B877" s="11"/>
      <c r="C877" s="11"/>
      <c r="D877" s="11"/>
      <c r="E877" s="11"/>
      <c r="F877" s="11"/>
      <c r="G877" s="11"/>
      <c r="H877" s="11"/>
      <c r="I877" s="11"/>
      <c r="J877" s="11"/>
      <c r="K877" s="11"/>
      <c r="L877" s="11"/>
      <c r="M877" s="11"/>
      <c r="N877" s="11"/>
      <c r="O877" s="11"/>
      <c r="P877" s="11"/>
      <c r="Q877" s="11"/>
      <c r="R877" s="11"/>
      <c r="S877" s="11"/>
      <c r="T877" s="11"/>
      <c r="U877" s="11"/>
    </row>
    <row r="878" spans="1:21" ht="12.75" hidden="1" customHeight="1" x14ac:dyDescent="0.15">
      <c r="A878" s="11"/>
      <c r="B878" s="11"/>
      <c r="C878" s="11"/>
      <c r="D878" s="11"/>
      <c r="E878" s="11"/>
      <c r="F878" s="11"/>
      <c r="G878" s="11"/>
      <c r="H878" s="11"/>
      <c r="I878" s="11"/>
      <c r="J878" s="11"/>
      <c r="K878" s="11"/>
      <c r="L878" s="11"/>
      <c r="M878" s="11"/>
      <c r="N878" s="11"/>
      <c r="O878" s="11"/>
      <c r="P878" s="11"/>
      <c r="Q878" s="11"/>
      <c r="R878" s="11"/>
      <c r="S878" s="11"/>
      <c r="T878" s="11"/>
      <c r="U878" s="11"/>
    </row>
    <row r="879" spans="1:21" ht="12.75" hidden="1" customHeight="1" x14ac:dyDescent="0.15">
      <c r="A879" s="11"/>
      <c r="B879" s="11"/>
      <c r="C879" s="11"/>
      <c r="D879" s="11"/>
      <c r="E879" s="11"/>
      <c r="F879" s="11"/>
      <c r="G879" s="11"/>
      <c r="H879" s="11"/>
      <c r="I879" s="11"/>
      <c r="J879" s="11"/>
      <c r="K879" s="11"/>
      <c r="L879" s="11"/>
      <c r="M879" s="11"/>
      <c r="N879" s="11"/>
      <c r="O879" s="11"/>
      <c r="P879" s="11"/>
      <c r="Q879" s="11"/>
      <c r="R879" s="11"/>
      <c r="S879" s="11"/>
      <c r="T879" s="11"/>
      <c r="U879" s="11"/>
    </row>
    <row r="880" spans="1:21" ht="12.75" hidden="1" customHeight="1" x14ac:dyDescent="0.15">
      <c r="A880" s="11"/>
      <c r="B880" s="11"/>
      <c r="C880" s="11"/>
      <c r="D880" s="11"/>
      <c r="E880" s="11"/>
      <c r="F880" s="11"/>
      <c r="G880" s="11"/>
      <c r="H880" s="11"/>
      <c r="I880" s="11"/>
      <c r="J880" s="11"/>
      <c r="K880" s="11"/>
      <c r="L880" s="11"/>
      <c r="M880" s="11"/>
      <c r="N880" s="11"/>
      <c r="O880" s="11"/>
      <c r="P880" s="11"/>
      <c r="Q880" s="11"/>
      <c r="R880" s="11"/>
      <c r="S880" s="11"/>
      <c r="T880" s="11"/>
      <c r="U880" s="11"/>
    </row>
    <row r="881" spans="1:21" ht="12.75" hidden="1" customHeight="1" x14ac:dyDescent="0.15">
      <c r="A881" s="11"/>
      <c r="B881" s="11"/>
      <c r="C881" s="11"/>
      <c r="D881" s="11"/>
      <c r="E881" s="11"/>
      <c r="F881" s="11"/>
      <c r="G881" s="11"/>
      <c r="H881" s="11"/>
      <c r="I881" s="11"/>
      <c r="J881" s="11"/>
      <c r="K881" s="11"/>
      <c r="L881" s="11"/>
      <c r="M881" s="11"/>
      <c r="N881" s="11"/>
      <c r="O881" s="11"/>
      <c r="P881" s="11"/>
      <c r="Q881" s="11"/>
      <c r="R881" s="11"/>
      <c r="S881" s="11"/>
      <c r="T881" s="11"/>
      <c r="U881" s="11"/>
    </row>
    <row r="882" spans="1:21" ht="12.75" hidden="1" customHeight="1" x14ac:dyDescent="0.15">
      <c r="A882" s="11"/>
      <c r="B882" s="11"/>
      <c r="C882" s="11"/>
      <c r="D882" s="11"/>
      <c r="E882" s="11"/>
      <c r="F882" s="11"/>
      <c r="G882" s="11"/>
      <c r="H882" s="11"/>
      <c r="I882" s="11"/>
      <c r="J882" s="11"/>
      <c r="K882" s="11"/>
      <c r="L882" s="11"/>
      <c r="M882" s="11"/>
      <c r="N882" s="11"/>
      <c r="O882" s="11"/>
      <c r="P882" s="11"/>
      <c r="Q882" s="11"/>
      <c r="R882" s="11"/>
      <c r="S882" s="11"/>
      <c r="T882" s="11"/>
      <c r="U882" s="11"/>
    </row>
    <row r="883" spans="1:21" ht="12.75" hidden="1" customHeight="1" x14ac:dyDescent="0.15">
      <c r="A883" s="11"/>
      <c r="B883" s="11"/>
      <c r="C883" s="11"/>
      <c r="D883" s="11"/>
      <c r="E883" s="11"/>
      <c r="F883" s="11"/>
      <c r="G883" s="11"/>
      <c r="H883" s="11"/>
      <c r="I883" s="11"/>
      <c r="J883" s="11"/>
      <c r="K883" s="11"/>
      <c r="L883" s="11"/>
      <c r="M883" s="11"/>
      <c r="N883" s="11"/>
      <c r="O883" s="11"/>
      <c r="P883" s="11"/>
      <c r="Q883" s="11"/>
      <c r="R883" s="11"/>
      <c r="S883" s="11"/>
      <c r="T883" s="11"/>
      <c r="U883" s="11"/>
    </row>
    <row r="884" spans="1:21" ht="12.75" hidden="1" customHeight="1" x14ac:dyDescent="0.15">
      <c r="A884" s="11"/>
      <c r="B884" s="11"/>
      <c r="C884" s="11"/>
      <c r="D884" s="11"/>
      <c r="E884" s="11"/>
      <c r="F884" s="11"/>
      <c r="G884" s="11"/>
      <c r="H884" s="11"/>
      <c r="I884" s="11"/>
      <c r="J884" s="11"/>
      <c r="K884" s="11"/>
      <c r="L884" s="11"/>
      <c r="M884" s="11"/>
      <c r="N884" s="11"/>
      <c r="O884" s="11"/>
      <c r="P884" s="11"/>
      <c r="Q884" s="11"/>
      <c r="R884" s="11"/>
      <c r="S884" s="11"/>
      <c r="T884" s="11"/>
      <c r="U884" s="11"/>
    </row>
    <row r="885" spans="1:21" ht="12.75" hidden="1" customHeight="1" x14ac:dyDescent="0.15">
      <c r="A885" s="11"/>
      <c r="B885" s="11"/>
      <c r="C885" s="11"/>
      <c r="D885" s="11"/>
      <c r="E885" s="11"/>
      <c r="F885" s="11"/>
      <c r="G885" s="11"/>
      <c r="H885" s="11"/>
      <c r="I885" s="11"/>
      <c r="J885" s="11"/>
      <c r="K885" s="11"/>
      <c r="L885" s="11"/>
      <c r="M885" s="11"/>
      <c r="N885" s="11"/>
      <c r="O885" s="11"/>
      <c r="P885" s="11"/>
      <c r="Q885" s="11"/>
      <c r="R885" s="11"/>
      <c r="S885" s="11"/>
      <c r="T885" s="11"/>
      <c r="U885" s="11"/>
    </row>
    <row r="886" spans="1:21" ht="12.75" hidden="1" customHeight="1" x14ac:dyDescent="0.15">
      <c r="A886" s="11"/>
      <c r="B886" s="11"/>
      <c r="C886" s="11"/>
      <c r="D886" s="11"/>
      <c r="E886" s="11"/>
      <c r="F886" s="11"/>
      <c r="G886" s="11"/>
      <c r="H886" s="11"/>
      <c r="I886" s="11"/>
      <c r="J886" s="11"/>
      <c r="K886" s="11"/>
      <c r="L886" s="11"/>
      <c r="M886" s="11"/>
      <c r="N886" s="11"/>
      <c r="O886" s="11"/>
      <c r="P886" s="11"/>
      <c r="Q886" s="11"/>
      <c r="R886" s="11"/>
      <c r="S886" s="11"/>
      <c r="T886" s="11"/>
      <c r="U886" s="11"/>
    </row>
    <row r="887" spans="1:21" ht="12.75" hidden="1" customHeight="1" x14ac:dyDescent="0.15">
      <c r="A887" s="11"/>
      <c r="B887" s="11"/>
      <c r="C887" s="11"/>
      <c r="D887" s="11"/>
      <c r="E887" s="11"/>
      <c r="F887" s="11"/>
      <c r="G887" s="11"/>
      <c r="H887" s="11"/>
      <c r="I887" s="11"/>
      <c r="J887" s="11"/>
      <c r="K887" s="11"/>
      <c r="L887" s="11"/>
      <c r="M887" s="11"/>
      <c r="N887" s="11"/>
      <c r="O887" s="11"/>
      <c r="P887" s="11"/>
      <c r="Q887" s="11"/>
      <c r="R887" s="11"/>
      <c r="S887" s="11"/>
      <c r="T887" s="11"/>
      <c r="U887" s="11"/>
    </row>
    <row r="888" spans="1:21" ht="12.75" hidden="1" customHeight="1" x14ac:dyDescent="0.15">
      <c r="A888" s="11"/>
      <c r="B888" s="11"/>
      <c r="C888" s="11"/>
      <c r="D888" s="11"/>
      <c r="E888" s="11"/>
      <c r="F888" s="11"/>
      <c r="G888" s="11"/>
      <c r="H888" s="11"/>
      <c r="I888" s="11"/>
      <c r="J888" s="11"/>
      <c r="K888" s="11"/>
      <c r="L888" s="11"/>
      <c r="M888" s="11"/>
      <c r="N888" s="11"/>
      <c r="O888" s="11"/>
      <c r="P888" s="11"/>
      <c r="Q888" s="11"/>
      <c r="R888" s="11"/>
      <c r="S888" s="11"/>
      <c r="T888" s="11"/>
      <c r="U888" s="11"/>
    </row>
    <row r="889" spans="1:21" ht="12.75" hidden="1" customHeight="1" x14ac:dyDescent="0.15">
      <c r="A889" s="11"/>
      <c r="B889" s="11"/>
      <c r="C889" s="11"/>
      <c r="D889" s="11"/>
      <c r="E889" s="11"/>
      <c r="F889" s="11"/>
      <c r="G889" s="11"/>
      <c r="H889" s="11"/>
      <c r="I889" s="11"/>
      <c r="J889" s="11"/>
      <c r="K889" s="11"/>
      <c r="L889" s="11"/>
      <c r="M889" s="11"/>
      <c r="N889" s="11"/>
      <c r="O889" s="11"/>
      <c r="P889" s="11"/>
      <c r="Q889" s="11"/>
      <c r="R889" s="11"/>
      <c r="S889" s="11"/>
      <c r="T889" s="11"/>
      <c r="U889" s="11"/>
    </row>
    <row r="890" spans="1:21" ht="12.75" hidden="1" customHeight="1" x14ac:dyDescent="0.15">
      <c r="A890" s="11"/>
      <c r="B890" s="11"/>
      <c r="C890" s="11"/>
      <c r="D890" s="11"/>
      <c r="E890" s="11"/>
      <c r="F890" s="11"/>
      <c r="G890" s="11"/>
      <c r="H890" s="11"/>
      <c r="I890" s="11"/>
      <c r="J890" s="11"/>
      <c r="K890" s="11"/>
      <c r="L890" s="11"/>
      <c r="M890" s="11"/>
      <c r="N890" s="11"/>
      <c r="O890" s="11"/>
      <c r="P890" s="11"/>
      <c r="Q890" s="11"/>
      <c r="R890" s="11"/>
      <c r="S890" s="11"/>
      <c r="T890" s="11"/>
      <c r="U890" s="11"/>
    </row>
    <row r="891" spans="1:21" ht="12.75" hidden="1" customHeight="1" x14ac:dyDescent="0.15">
      <c r="A891" s="11"/>
      <c r="B891" s="11"/>
      <c r="C891" s="11"/>
      <c r="D891" s="11"/>
      <c r="E891" s="11"/>
      <c r="F891" s="11"/>
      <c r="G891" s="11"/>
      <c r="H891" s="11"/>
      <c r="I891" s="11"/>
      <c r="J891" s="11"/>
      <c r="K891" s="11"/>
      <c r="L891" s="11"/>
      <c r="M891" s="11"/>
      <c r="N891" s="11"/>
      <c r="O891" s="11"/>
      <c r="P891" s="11"/>
      <c r="Q891" s="11"/>
      <c r="R891" s="11"/>
      <c r="S891" s="11"/>
      <c r="T891" s="11"/>
      <c r="U891" s="11"/>
    </row>
    <row r="892" spans="1:21" ht="12.75" hidden="1" customHeight="1" x14ac:dyDescent="0.15">
      <c r="A892" s="11"/>
      <c r="B892" s="11"/>
      <c r="C892" s="11"/>
      <c r="D892" s="11"/>
      <c r="E892" s="11"/>
      <c r="F892" s="11"/>
      <c r="G892" s="11"/>
      <c r="H892" s="11"/>
      <c r="I892" s="11"/>
      <c r="J892" s="11"/>
      <c r="K892" s="11"/>
      <c r="L892" s="11"/>
      <c r="M892" s="11"/>
      <c r="N892" s="11"/>
      <c r="O892" s="11"/>
      <c r="P892" s="11"/>
      <c r="Q892" s="11"/>
      <c r="R892" s="11"/>
      <c r="S892" s="11"/>
      <c r="T892" s="11"/>
      <c r="U892" s="11"/>
    </row>
    <row r="893" spans="1:21" ht="12.75" hidden="1" customHeight="1" x14ac:dyDescent="0.15">
      <c r="A893" s="11"/>
      <c r="B893" s="11"/>
      <c r="C893" s="11"/>
      <c r="D893" s="11"/>
      <c r="E893" s="11"/>
      <c r="F893" s="11"/>
      <c r="G893" s="11"/>
      <c r="H893" s="11"/>
      <c r="I893" s="11"/>
      <c r="J893" s="11"/>
      <c r="K893" s="11"/>
      <c r="L893" s="11"/>
      <c r="M893" s="11"/>
      <c r="N893" s="11"/>
      <c r="O893" s="11"/>
      <c r="P893" s="11"/>
      <c r="Q893" s="11"/>
      <c r="R893" s="11"/>
      <c r="S893" s="11"/>
      <c r="T893" s="11"/>
      <c r="U893" s="11"/>
    </row>
    <row r="894" spans="1:21" ht="12.75" hidden="1" customHeight="1" x14ac:dyDescent="0.15">
      <c r="A894" s="11"/>
      <c r="B894" s="11"/>
      <c r="C894" s="11"/>
      <c r="D894" s="11"/>
      <c r="E894" s="11"/>
      <c r="F894" s="11"/>
      <c r="G894" s="11"/>
      <c r="H894" s="11"/>
      <c r="I894" s="11"/>
      <c r="J894" s="11"/>
      <c r="K894" s="11"/>
      <c r="L894" s="11"/>
      <c r="M894" s="11"/>
      <c r="N894" s="11"/>
      <c r="O894" s="11"/>
      <c r="P894" s="11"/>
      <c r="Q894" s="11"/>
      <c r="R894" s="11"/>
      <c r="S894" s="11"/>
      <c r="T894" s="11"/>
      <c r="U894" s="11"/>
    </row>
    <row r="895" spans="1:21" ht="12.75" hidden="1" customHeight="1" x14ac:dyDescent="0.15">
      <c r="A895" s="11"/>
      <c r="B895" s="11"/>
      <c r="C895" s="11"/>
      <c r="D895" s="11"/>
      <c r="E895" s="11"/>
      <c r="F895" s="11"/>
      <c r="G895" s="11"/>
      <c r="H895" s="11"/>
      <c r="I895" s="11"/>
      <c r="J895" s="11"/>
      <c r="K895" s="11"/>
      <c r="L895" s="11"/>
      <c r="M895" s="11"/>
      <c r="N895" s="11"/>
      <c r="O895" s="11"/>
      <c r="P895" s="11"/>
      <c r="Q895" s="11"/>
      <c r="R895" s="11"/>
      <c r="S895" s="11"/>
      <c r="T895" s="11"/>
      <c r="U895" s="11"/>
    </row>
    <row r="896" spans="1:21" ht="12.75" hidden="1" customHeight="1" x14ac:dyDescent="0.15">
      <c r="A896" s="11"/>
      <c r="B896" s="11"/>
      <c r="C896" s="11"/>
      <c r="D896" s="11"/>
      <c r="E896" s="11"/>
      <c r="F896" s="11"/>
      <c r="G896" s="11"/>
      <c r="H896" s="11"/>
      <c r="I896" s="11"/>
      <c r="J896" s="11"/>
      <c r="K896" s="11"/>
      <c r="L896" s="11"/>
      <c r="M896" s="11"/>
      <c r="N896" s="11"/>
      <c r="O896" s="11"/>
      <c r="P896" s="11"/>
      <c r="Q896" s="11"/>
      <c r="R896" s="11"/>
      <c r="S896" s="11"/>
      <c r="T896" s="11"/>
      <c r="U896" s="11"/>
    </row>
    <row r="897" spans="1:21" ht="12.75" hidden="1" customHeight="1" x14ac:dyDescent="0.15">
      <c r="A897" s="11"/>
      <c r="B897" s="11"/>
      <c r="C897" s="11"/>
      <c r="D897" s="11"/>
      <c r="E897" s="11"/>
      <c r="F897" s="11"/>
      <c r="G897" s="11"/>
      <c r="H897" s="11"/>
      <c r="I897" s="11"/>
      <c r="J897" s="11"/>
      <c r="K897" s="11"/>
      <c r="L897" s="11"/>
      <c r="M897" s="11"/>
      <c r="N897" s="11"/>
      <c r="O897" s="11"/>
      <c r="P897" s="11"/>
      <c r="Q897" s="11"/>
      <c r="R897" s="11"/>
      <c r="S897" s="11"/>
      <c r="T897" s="11"/>
      <c r="U897" s="11"/>
    </row>
    <row r="898" spans="1:21" ht="12.75" hidden="1" customHeight="1" x14ac:dyDescent="0.15">
      <c r="A898" s="11"/>
      <c r="B898" s="11"/>
      <c r="C898" s="11"/>
      <c r="D898" s="11"/>
      <c r="E898" s="11"/>
      <c r="F898" s="11"/>
      <c r="G898" s="11"/>
      <c r="H898" s="11"/>
      <c r="I898" s="11"/>
      <c r="J898" s="11"/>
      <c r="K898" s="11"/>
      <c r="L898" s="11"/>
      <c r="M898" s="11"/>
      <c r="N898" s="11"/>
      <c r="O898" s="11"/>
      <c r="P898" s="11"/>
      <c r="Q898" s="11"/>
      <c r="R898" s="11"/>
      <c r="S898" s="11"/>
      <c r="T898" s="11"/>
      <c r="U898" s="11"/>
    </row>
    <row r="899" spans="1:21" ht="12.75" hidden="1" customHeight="1" x14ac:dyDescent="0.15">
      <c r="A899" s="11"/>
      <c r="B899" s="11"/>
      <c r="C899" s="11"/>
      <c r="D899" s="11"/>
      <c r="E899" s="11"/>
      <c r="F899" s="11"/>
      <c r="G899" s="11"/>
      <c r="H899" s="11"/>
      <c r="I899" s="11"/>
      <c r="J899" s="11"/>
      <c r="K899" s="11"/>
      <c r="L899" s="11"/>
      <c r="M899" s="11"/>
      <c r="N899" s="11"/>
      <c r="O899" s="11"/>
      <c r="P899" s="11"/>
      <c r="Q899" s="11"/>
      <c r="R899" s="11"/>
      <c r="S899" s="11"/>
      <c r="T899" s="11"/>
      <c r="U899" s="11"/>
    </row>
    <row r="900" spans="1:21" ht="12.75" hidden="1" customHeight="1" x14ac:dyDescent="0.15">
      <c r="A900" s="11"/>
      <c r="B900" s="11"/>
      <c r="C900" s="11"/>
      <c r="D900" s="11"/>
      <c r="E900" s="11"/>
      <c r="F900" s="11"/>
      <c r="G900" s="11"/>
      <c r="H900" s="11"/>
      <c r="I900" s="11"/>
      <c r="J900" s="11"/>
      <c r="K900" s="11"/>
      <c r="L900" s="11"/>
      <c r="M900" s="11"/>
      <c r="N900" s="11"/>
      <c r="O900" s="11"/>
      <c r="P900" s="11"/>
      <c r="Q900" s="11"/>
      <c r="R900" s="11"/>
      <c r="S900" s="11"/>
      <c r="T900" s="11"/>
      <c r="U900" s="11"/>
    </row>
    <row r="901" spans="1:21" ht="12.75" hidden="1" customHeight="1" x14ac:dyDescent="0.15">
      <c r="A901" s="11"/>
      <c r="B901" s="11"/>
      <c r="C901" s="11"/>
      <c r="D901" s="11"/>
      <c r="E901" s="11"/>
      <c r="F901" s="11"/>
      <c r="G901" s="11"/>
      <c r="H901" s="11"/>
      <c r="I901" s="11"/>
      <c r="J901" s="11"/>
      <c r="K901" s="11"/>
      <c r="L901" s="11"/>
      <c r="M901" s="11"/>
      <c r="N901" s="11"/>
      <c r="O901" s="11"/>
      <c r="P901" s="11"/>
      <c r="Q901" s="11"/>
      <c r="R901" s="11"/>
      <c r="S901" s="11"/>
      <c r="T901" s="11"/>
      <c r="U901" s="11"/>
    </row>
    <row r="902" spans="1:21" ht="12.75" hidden="1" customHeight="1" x14ac:dyDescent="0.15">
      <c r="A902" s="11"/>
      <c r="B902" s="11"/>
      <c r="C902" s="11"/>
      <c r="D902" s="11"/>
      <c r="E902" s="11"/>
      <c r="F902" s="11"/>
      <c r="G902" s="11"/>
      <c r="H902" s="11"/>
      <c r="I902" s="11"/>
      <c r="J902" s="11"/>
      <c r="K902" s="11"/>
      <c r="L902" s="11"/>
      <c r="M902" s="11"/>
      <c r="N902" s="11"/>
      <c r="O902" s="11"/>
      <c r="P902" s="11"/>
      <c r="Q902" s="11"/>
      <c r="R902" s="11"/>
      <c r="S902" s="11"/>
      <c r="T902" s="11"/>
      <c r="U902" s="11"/>
    </row>
    <row r="903" spans="1:21" ht="12.75" hidden="1" customHeight="1" x14ac:dyDescent="0.15">
      <c r="A903" s="11"/>
      <c r="B903" s="11"/>
      <c r="C903" s="11"/>
      <c r="D903" s="11"/>
      <c r="E903" s="11"/>
      <c r="F903" s="11"/>
      <c r="G903" s="11"/>
      <c r="H903" s="11"/>
      <c r="I903" s="11"/>
      <c r="J903" s="11"/>
      <c r="K903" s="11"/>
      <c r="L903" s="11"/>
      <c r="M903" s="11"/>
      <c r="N903" s="11"/>
      <c r="O903" s="11"/>
      <c r="P903" s="11"/>
      <c r="Q903" s="11"/>
      <c r="R903" s="11"/>
      <c r="S903" s="11"/>
      <c r="T903" s="11"/>
      <c r="U903" s="11"/>
    </row>
    <row r="904" spans="1:21" ht="12.75" hidden="1" customHeight="1" x14ac:dyDescent="0.15">
      <c r="A904" s="11"/>
      <c r="B904" s="11"/>
      <c r="C904" s="11"/>
      <c r="D904" s="11"/>
      <c r="E904" s="11"/>
      <c r="F904" s="11"/>
      <c r="G904" s="11"/>
      <c r="H904" s="11"/>
      <c r="I904" s="11"/>
      <c r="J904" s="11"/>
      <c r="K904" s="11"/>
      <c r="L904" s="11"/>
      <c r="M904" s="11"/>
      <c r="N904" s="11"/>
      <c r="O904" s="11"/>
      <c r="P904" s="11"/>
      <c r="Q904" s="11"/>
      <c r="R904" s="11"/>
      <c r="S904" s="11"/>
      <c r="T904" s="11"/>
      <c r="U904" s="11"/>
    </row>
    <row r="905" spans="1:21" ht="12.75" hidden="1" customHeight="1" x14ac:dyDescent="0.15">
      <c r="A905" s="11"/>
      <c r="B905" s="11"/>
      <c r="C905" s="11"/>
      <c r="D905" s="11"/>
      <c r="E905" s="11"/>
      <c r="F905" s="11"/>
      <c r="G905" s="11"/>
      <c r="H905" s="11"/>
      <c r="I905" s="11"/>
      <c r="J905" s="11"/>
      <c r="K905" s="11"/>
      <c r="L905" s="11"/>
      <c r="M905" s="11"/>
      <c r="N905" s="11"/>
      <c r="O905" s="11"/>
      <c r="P905" s="11"/>
      <c r="Q905" s="11"/>
      <c r="R905" s="11"/>
      <c r="S905" s="11"/>
      <c r="T905" s="11"/>
      <c r="U905" s="11"/>
    </row>
    <row r="906" spans="1:21" ht="12.75" hidden="1" customHeight="1" x14ac:dyDescent="0.15">
      <c r="A906" s="11"/>
      <c r="B906" s="11"/>
      <c r="C906" s="11"/>
      <c r="D906" s="11"/>
      <c r="E906" s="11"/>
      <c r="F906" s="11"/>
      <c r="G906" s="11"/>
      <c r="H906" s="11"/>
      <c r="I906" s="11"/>
      <c r="J906" s="11"/>
      <c r="K906" s="11"/>
      <c r="L906" s="11"/>
      <c r="M906" s="11"/>
      <c r="N906" s="11"/>
      <c r="O906" s="11"/>
      <c r="P906" s="11"/>
      <c r="Q906" s="11"/>
      <c r="R906" s="11"/>
      <c r="S906" s="11"/>
      <c r="T906" s="11"/>
      <c r="U906" s="11"/>
    </row>
    <row r="907" spans="1:21" ht="12.75" hidden="1" customHeight="1" x14ac:dyDescent="0.15">
      <c r="A907" s="11"/>
      <c r="B907" s="11"/>
      <c r="C907" s="11"/>
      <c r="D907" s="11"/>
      <c r="E907" s="11"/>
      <c r="F907" s="11"/>
      <c r="G907" s="11"/>
      <c r="H907" s="11"/>
      <c r="I907" s="11"/>
      <c r="J907" s="11"/>
      <c r="K907" s="11"/>
      <c r="L907" s="11"/>
      <c r="M907" s="11"/>
      <c r="N907" s="11"/>
      <c r="O907" s="11"/>
      <c r="P907" s="11"/>
      <c r="Q907" s="11"/>
      <c r="R907" s="11"/>
      <c r="S907" s="11"/>
      <c r="T907" s="11"/>
      <c r="U907" s="11"/>
    </row>
    <row r="908" spans="1:21" ht="12.75" hidden="1" customHeight="1" x14ac:dyDescent="0.15">
      <c r="A908" s="11"/>
      <c r="B908" s="11"/>
      <c r="C908" s="11"/>
      <c r="D908" s="11"/>
      <c r="E908" s="11"/>
      <c r="F908" s="11"/>
      <c r="G908" s="11"/>
      <c r="H908" s="11"/>
      <c r="I908" s="11"/>
      <c r="J908" s="11"/>
      <c r="K908" s="11"/>
      <c r="L908" s="11"/>
      <c r="M908" s="11"/>
      <c r="N908" s="11"/>
      <c r="O908" s="11"/>
      <c r="P908" s="11"/>
      <c r="Q908" s="11"/>
      <c r="R908" s="11"/>
      <c r="S908" s="11"/>
      <c r="T908" s="11"/>
      <c r="U908" s="11"/>
    </row>
    <row r="909" spans="1:21" ht="12.75" hidden="1" customHeight="1" x14ac:dyDescent="0.15">
      <c r="A909" s="11"/>
      <c r="B909" s="11"/>
      <c r="C909" s="11"/>
      <c r="D909" s="11"/>
      <c r="E909" s="11"/>
      <c r="F909" s="11"/>
      <c r="G909" s="11"/>
      <c r="H909" s="11"/>
      <c r="I909" s="11"/>
      <c r="J909" s="11"/>
      <c r="K909" s="11"/>
      <c r="L909" s="11"/>
      <c r="M909" s="11"/>
      <c r="N909" s="11"/>
      <c r="O909" s="11"/>
      <c r="P909" s="11"/>
      <c r="Q909" s="11"/>
      <c r="R909" s="11"/>
      <c r="S909" s="11"/>
      <c r="T909" s="11"/>
      <c r="U909" s="11"/>
    </row>
    <row r="910" spans="1:21" ht="12.75" hidden="1" customHeight="1" x14ac:dyDescent="0.15">
      <c r="A910" s="11"/>
      <c r="B910" s="11"/>
      <c r="C910" s="11"/>
      <c r="D910" s="11"/>
      <c r="E910" s="11"/>
      <c r="F910" s="11"/>
      <c r="G910" s="11"/>
      <c r="H910" s="11"/>
      <c r="I910" s="11"/>
      <c r="J910" s="11"/>
      <c r="K910" s="11"/>
      <c r="L910" s="11"/>
      <c r="M910" s="11"/>
      <c r="N910" s="11"/>
      <c r="O910" s="11"/>
      <c r="P910" s="11"/>
      <c r="Q910" s="11"/>
      <c r="R910" s="11"/>
      <c r="S910" s="11"/>
      <c r="T910" s="11"/>
      <c r="U910" s="11"/>
    </row>
    <row r="911" spans="1:21" ht="12.75" hidden="1" customHeight="1" x14ac:dyDescent="0.15">
      <c r="A911" s="11"/>
      <c r="B911" s="11"/>
      <c r="C911" s="11"/>
      <c r="D911" s="11"/>
      <c r="E911" s="11"/>
      <c r="F911" s="11"/>
      <c r="G911" s="11"/>
      <c r="H911" s="11"/>
      <c r="I911" s="11"/>
      <c r="J911" s="11"/>
      <c r="K911" s="11"/>
      <c r="L911" s="11"/>
      <c r="M911" s="11"/>
      <c r="N911" s="11"/>
      <c r="O911" s="11"/>
      <c r="P911" s="11"/>
      <c r="Q911" s="11"/>
      <c r="R911" s="11"/>
      <c r="S911" s="11"/>
      <c r="T911" s="11"/>
      <c r="U911" s="11"/>
    </row>
    <row r="912" spans="1:21" ht="12.75" hidden="1" customHeight="1" x14ac:dyDescent="0.15">
      <c r="A912" s="11"/>
      <c r="B912" s="11"/>
      <c r="C912" s="11"/>
      <c r="D912" s="11"/>
      <c r="E912" s="11"/>
      <c r="F912" s="11"/>
      <c r="G912" s="11"/>
      <c r="H912" s="11"/>
      <c r="I912" s="11"/>
      <c r="J912" s="11"/>
      <c r="K912" s="11"/>
      <c r="L912" s="11"/>
      <c r="M912" s="11"/>
      <c r="N912" s="11"/>
      <c r="O912" s="11"/>
      <c r="P912" s="11"/>
      <c r="Q912" s="11"/>
      <c r="R912" s="11"/>
      <c r="S912" s="11"/>
      <c r="T912" s="11"/>
      <c r="U912" s="11"/>
    </row>
    <row r="913" spans="1:21" ht="12.75" hidden="1" customHeight="1" x14ac:dyDescent="0.15">
      <c r="A913" s="11"/>
      <c r="B913" s="11"/>
      <c r="C913" s="11"/>
      <c r="D913" s="11"/>
      <c r="E913" s="11"/>
      <c r="F913" s="11"/>
      <c r="G913" s="11"/>
      <c r="H913" s="11"/>
      <c r="I913" s="11"/>
      <c r="J913" s="11"/>
      <c r="K913" s="11"/>
      <c r="L913" s="11"/>
      <c r="M913" s="11"/>
      <c r="N913" s="11"/>
      <c r="O913" s="11"/>
      <c r="P913" s="11"/>
      <c r="Q913" s="11"/>
      <c r="R913" s="11"/>
      <c r="S913" s="11"/>
      <c r="T913" s="11"/>
      <c r="U913" s="11"/>
    </row>
    <row r="914" spans="1:21" ht="12.75" hidden="1" customHeight="1" x14ac:dyDescent="0.15">
      <c r="A914" s="11"/>
      <c r="B914" s="11"/>
      <c r="C914" s="11"/>
      <c r="D914" s="11"/>
      <c r="E914" s="11"/>
      <c r="F914" s="11"/>
      <c r="G914" s="11"/>
      <c r="H914" s="11"/>
      <c r="I914" s="11"/>
      <c r="J914" s="11"/>
      <c r="K914" s="11"/>
      <c r="L914" s="11"/>
      <c r="M914" s="11"/>
      <c r="N914" s="11"/>
      <c r="O914" s="11"/>
      <c r="P914" s="11"/>
      <c r="Q914" s="11"/>
      <c r="R914" s="11"/>
      <c r="S914" s="11"/>
      <c r="T914" s="11"/>
      <c r="U914" s="11"/>
    </row>
    <row r="915" spans="1:21" ht="12.75" hidden="1" customHeight="1" x14ac:dyDescent="0.15">
      <c r="A915" s="11"/>
      <c r="B915" s="11"/>
      <c r="C915" s="11"/>
      <c r="D915" s="11"/>
      <c r="E915" s="11"/>
      <c r="F915" s="11"/>
      <c r="G915" s="11"/>
      <c r="H915" s="11"/>
      <c r="I915" s="11"/>
      <c r="J915" s="11"/>
      <c r="K915" s="11"/>
      <c r="L915" s="11"/>
      <c r="M915" s="11"/>
      <c r="N915" s="11"/>
      <c r="O915" s="11"/>
      <c r="P915" s="11"/>
      <c r="Q915" s="11"/>
      <c r="R915" s="11"/>
      <c r="S915" s="11"/>
      <c r="T915" s="11"/>
      <c r="U915" s="11"/>
    </row>
    <row r="916" spans="1:21" ht="12.75" hidden="1" customHeight="1" x14ac:dyDescent="0.15">
      <c r="A916" s="11"/>
      <c r="B916" s="11"/>
      <c r="C916" s="11"/>
      <c r="D916" s="11"/>
      <c r="E916" s="11"/>
      <c r="F916" s="11"/>
      <c r="G916" s="11"/>
      <c r="H916" s="11"/>
      <c r="I916" s="11"/>
      <c r="J916" s="11"/>
      <c r="K916" s="11"/>
      <c r="L916" s="11"/>
      <c r="M916" s="11"/>
      <c r="N916" s="11"/>
      <c r="O916" s="11"/>
      <c r="P916" s="11"/>
      <c r="Q916" s="11"/>
      <c r="R916" s="11"/>
      <c r="S916" s="11"/>
      <c r="T916" s="11"/>
      <c r="U916" s="11"/>
    </row>
    <row r="917" spans="1:21" ht="12.75" hidden="1" customHeight="1" x14ac:dyDescent="0.15">
      <c r="A917" s="11"/>
      <c r="B917" s="11"/>
      <c r="C917" s="11"/>
      <c r="D917" s="11"/>
      <c r="E917" s="11"/>
      <c r="F917" s="11"/>
      <c r="G917" s="11"/>
      <c r="H917" s="11"/>
      <c r="I917" s="11"/>
      <c r="J917" s="11"/>
      <c r="K917" s="11"/>
      <c r="L917" s="11"/>
      <c r="M917" s="11"/>
      <c r="N917" s="11"/>
      <c r="O917" s="11"/>
      <c r="P917" s="11"/>
      <c r="Q917" s="11"/>
      <c r="R917" s="11"/>
      <c r="S917" s="11"/>
      <c r="T917" s="11"/>
      <c r="U917" s="11"/>
    </row>
    <row r="918" spans="1:21" ht="12.75" hidden="1" customHeight="1" x14ac:dyDescent="0.15">
      <c r="A918" s="11"/>
      <c r="B918" s="11"/>
      <c r="C918" s="11"/>
      <c r="D918" s="11"/>
      <c r="E918" s="11"/>
      <c r="F918" s="11"/>
      <c r="G918" s="11"/>
      <c r="H918" s="11"/>
      <c r="I918" s="11"/>
      <c r="J918" s="11"/>
      <c r="K918" s="11"/>
      <c r="L918" s="11"/>
      <c r="M918" s="11"/>
      <c r="N918" s="11"/>
      <c r="O918" s="11"/>
      <c r="P918" s="11"/>
      <c r="Q918" s="11"/>
      <c r="R918" s="11"/>
      <c r="S918" s="11"/>
      <c r="T918" s="11"/>
      <c r="U918" s="11"/>
    </row>
    <row r="919" spans="1:21" ht="12.75" hidden="1" customHeight="1" x14ac:dyDescent="0.15">
      <c r="A919" s="11"/>
      <c r="B919" s="11"/>
      <c r="C919" s="11"/>
      <c r="D919" s="11"/>
      <c r="E919" s="11"/>
      <c r="F919" s="11"/>
      <c r="G919" s="11"/>
      <c r="H919" s="11"/>
      <c r="I919" s="11"/>
      <c r="J919" s="11"/>
      <c r="K919" s="11"/>
      <c r="L919" s="11"/>
      <c r="M919" s="11"/>
      <c r="N919" s="11"/>
      <c r="O919" s="11"/>
      <c r="P919" s="11"/>
      <c r="Q919" s="11"/>
      <c r="R919" s="11"/>
      <c r="S919" s="11"/>
      <c r="T919" s="11"/>
      <c r="U919" s="11"/>
    </row>
    <row r="920" spans="1:21" ht="12.75" hidden="1" customHeight="1" x14ac:dyDescent="0.15">
      <c r="A920" s="11"/>
      <c r="B920" s="11"/>
      <c r="C920" s="11"/>
      <c r="D920" s="11"/>
      <c r="E920" s="11"/>
      <c r="F920" s="11"/>
      <c r="G920" s="11"/>
      <c r="H920" s="11"/>
      <c r="I920" s="11"/>
      <c r="J920" s="11"/>
      <c r="K920" s="11"/>
      <c r="L920" s="11"/>
      <c r="M920" s="11"/>
      <c r="N920" s="11"/>
      <c r="O920" s="11"/>
      <c r="P920" s="11"/>
      <c r="Q920" s="11"/>
      <c r="R920" s="11"/>
      <c r="S920" s="11"/>
      <c r="T920" s="11"/>
      <c r="U920" s="11"/>
    </row>
    <row r="921" spans="1:21" ht="12.75" hidden="1" customHeight="1" x14ac:dyDescent="0.15">
      <c r="A921" s="11"/>
      <c r="B921" s="11"/>
      <c r="C921" s="11"/>
      <c r="D921" s="11"/>
      <c r="E921" s="11"/>
      <c r="F921" s="11"/>
      <c r="G921" s="11"/>
      <c r="H921" s="11"/>
      <c r="I921" s="11"/>
      <c r="J921" s="11"/>
      <c r="K921" s="11"/>
      <c r="L921" s="11"/>
      <c r="M921" s="11"/>
      <c r="N921" s="11"/>
      <c r="O921" s="11"/>
      <c r="P921" s="11"/>
      <c r="Q921" s="11"/>
      <c r="R921" s="11"/>
      <c r="S921" s="11"/>
      <c r="T921" s="11"/>
      <c r="U921" s="11"/>
    </row>
    <row r="922" spans="1:21" ht="12.75" hidden="1" customHeight="1" x14ac:dyDescent="0.15">
      <c r="A922" s="11"/>
      <c r="B922" s="11"/>
      <c r="C922" s="11"/>
      <c r="D922" s="11"/>
      <c r="E922" s="11"/>
      <c r="F922" s="11"/>
      <c r="G922" s="11"/>
      <c r="H922" s="11"/>
      <c r="I922" s="11"/>
      <c r="J922" s="11"/>
      <c r="K922" s="11"/>
      <c r="L922" s="11"/>
      <c r="M922" s="11"/>
      <c r="N922" s="11"/>
      <c r="O922" s="11"/>
      <c r="P922" s="11"/>
      <c r="Q922" s="11"/>
      <c r="R922" s="11"/>
      <c r="S922" s="11"/>
      <c r="T922" s="11"/>
      <c r="U922" s="11"/>
    </row>
    <row r="923" spans="1:21" ht="12.75" hidden="1" customHeight="1" x14ac:dyDescent="0.15">
      <c r="A923" s="11"/>
      <c r="B923" s="11"/>
      <c r="C923" s="11"/>
      <c r="D923" s="11"/>
      <c r="E923" s="11"/>
      <c r="F923" s="11"/>
      <c r="G923" s="11"/>
      <c r="H923" s="11"/>
      <c r="I923" s="11"/>
      <c r="J923" s="11"/>
      <c r="K923" s="11"/>
      <c r="L923" s="11"/>
      <c r="M923" s="11"/>
      <c r="N923" s="11"/>
      <c r="O923" s="11"/>
      <c r="P923" s="11"/>
      <c r="Q923" s="11"/>
      <c r="R923" s="11"/>
      <c r="S923" s="11"/>
      <c r="T923" s="11"/>
      <c r="U923" s="11"/>
    </row>
    <row r="924" spans="1:21" ht="12.75" hidden="1" customHeight="1" x14ac:dyDescent="0.15">
      <c r="A924" s="11"/>
      <c r="B924" s="11"/>
      <c r="C924" s="11"/>
      <c r="D924" s="11"/>
      <c r="E924" s="11"/>
      <c r="F924" s="11"/>
      <c r="G924" s="11"/>
      <c r="H924" s="11"/>
      <c r="I924" s="11"/>
      <c r="J924" s="11"/>
      <c r="K924" s="11"/>
      <c r="L924" s="11"/>
      <c r="M924" s="11"/>
      <c r="N924" s="11"/>
      <c r="O924" s="11"/>
      <c r="P924" s="11"/>
      <c r="Q924" s="11"/>
      <c r="R924" s="11"/>
      <c r="S924" s="11"/>
      <c r="T924" s="11"/>
      <c r="U924" s="11"/>
    </row>
    <row r="925" spans="1:21" ht="12.75" hidden="1" customHeight="1" x14ac:dyDescent="0.15">
      <c r="A925" s="11"/>
      <c r="B925" s="11"/>
      <c r="C925" s="11"/>
      <c r="D925" s="11"/>
      <c r="E925" s="11"/>
      <c r="F925" s="11"/>
      <c r="G925" s="11"/>
      <c r="H925" s="11"/>
      <c r="I925" s="11"/>
      <c r="J925" s="11"/>
      <c r="K925" s="11"/>
      <c r="L925" s="11"/>
      <c r="M925" s="11"/>
      <c r="N925" s="11"/>
      <c r="O925" s="11"/>
      <c r="P925" s="11"/>
      <c r="Q925" s="11"/>
      <c r="R925" s="11"/>
      <c r="S925" s="11"/>
      <c r="T925" s="11"/>
      <c r="U925" s="11"/>
    </row>
    <row r="926" spans="1:21" ht="12.75" hidden="1" customHeight="1" x14ac:dyDescent="0.15">
      <c r="A926" s="11"/>
      <c r="B926" s="11"/>
      <c r="C926" s="11"/>
      <c r="D926" s="11"/>
      <c r="E926" s="11"/>
      <c r="F926" s="11"/>
      <c r="G926" s="11"/>
      <c r="H926" s="11"/>
      <c r="I926" s="11"/>
      <c r="J926" s="11"/>
      <c r="K926" s="11"/>
      <c r="L926" s="11"/>
      <c r="M926" s="11"/>
      <c r="N926" s="11"/>
      <c r="O926" s="11"/>
      <c r="P926" s="11"/>
      <c r="Q926" s="11"/>
      <c r="R926" s="11"/>
      <c r="S926" s="11"/>
      <c r="T926" s="11"/>
      <c r="U926" s="11"/>
    </row>
    <row r="927" spans="1:21" ht="12.75" hidden="1" customHeight="1" x14ac:dyDescent="0.15">
      <c r="A927" s="11"/>
      <c r="B927" s="11"/>
      <c r="C927" s="11"/>
      <c r="D927" s="11"/>
      <c r="E927" s="11"/>
      <c r="F927" s="11"/>
      <c r="G927" s="11"/>
      <c r="H927" s="11"/>
      <c r="I927" s="11"/>
      <c r="J927" s="11"/>
      <c r="K927" s="11"/>
      <c r="L927" s="11"/>
      <c r="M927" s="11"/>
      <c r="N927" s="11"/>
      <c r="O927" s="11"/>
      <c r="P927" s="11"/>
      <c r="Q927" s="11"/>
      <c r="R927" s="11"/>
      <c r="S927" s="11"/>
      <c r="T927" s="11"/>
      <c r="U927" s="11"/>
    </row>
    <row r="928" spans="1:21" ht="12.75" hidden="1" customHeight="1" x14ac:dyDescent="0.15">
      <c r="A928" s="11"/>
      <c r="B928" s="11"/>
      <c r="C928" s="11"/>
      <c r="D928" s="11"/>
      <c r="E928" s="11"/>
      <c r="F928" s="11"/>
      <c r="G928" s="11"/>
      <c r="H928" s="11"/>
      <c r="I928" s="11"/>
      <c r="J928" s="11"/>
      <c r="K928" s="11"/>
      <c r="L928" s="11"/>
      <c r="M928" s="11"/>
      <c r="N928" s="11"/>
      <c r="O928" s="11"/>
      <c r="P928" s="11"/>
      <c r="Q928" s="11"/>
      <c r="R928" s="11"/>
      <c r="S928" s="11"/>
      <c r="T928" s="11"/>
      <c r="U928" s="11"/>
    </row>
    <row r="929" spans="1:21" ht="12.75" hidden="1" customHeight="1" x14ac:dyDescent="0.15">
      <c r="A929" s="11"/>
      <c r="B929" s="11"/>
      <c r="C929" s="11"/>
      <c r="D929" s="11"/>
      <c r="E929" s="11"/>
      <c r="F929" s="11"/>
      <c r="G929" s="11"/>
      <c r="H929" s="11"/>
      <c r="I929" s="11"/>
      <c r="J929" s="11"/>
      <c r="K929" s="11"/>
      <c r="L929" s="11"/>
      <c r="M929" s="11"/>
      <c r="N929" s="11"/>
      <c r="O929" s="11"/>
      <c r="P929" s="11"/>
      <c r="Q929" s="11"/>
      <c r="R929" s="11"/>
      <c r="S929" s="11"/>
      <c r="T929" s="11"/>
      <c r="U929" s="11"/>
    </row>
    <row r="930" spans="1:21" ht="12.75" hidden="1" customHeight="1" x14ac:dyDescent="0.15">
      <c r="A930" s="11"/>
      <c r="B930" s="11"/>
      <c r="C930" s="11"/>
      <c r="D930" s="11"/>
      <c r="E930" s="11"/>
      <c r="F930" s="11"/>
      <c r="G930" s="11"/>
      <c r="H930" s="11"/>
      <c r="I930" s="11"/>
      <c r="J930" s="11"/>
      <c r="K930" s="11"/>
      <c r="L930" s="11"/>
      <c r="M930" s="11"/>
      <c r="N930" s="11"/>
      <c r="O930" s="11"/>
      <c r="P930" s="11"/>
      <c r="Q930" s="11"/>
      <c r="R930" s="11"/>
      <c r="S930" s="11"/>
      <c r="T930" s="11"/>
      <c r="U930" s="11"/>
    </row>
    <row r="931" spans="1:21" ht="12.75" hidden="1" customHeight="1" x14ac:dyDescent="0.15">
      <c r="A931" s="11"/>
      <c r="B931" s="11"/>
      <c r="C931" s="11"/>
      <c r="D931" s="11"/>
      <c r="E931" s="11"/>
      <c r="F931" s="11"/>
      <c r="G931" s="11"/>
      <c r="H931" s="11"/>
      <c r="I931" s="11"/>
      <c r="J931" s="11"/>
      <c r="K931" s="11"/>
      <c r="L931" s="11"/>
      <c r="M931" s="11"/>
      <c r="N931" s="11"/>
      <c r="O931" s="11"/>
      <c r="P931" s="11"/>
      <c r="Q931" s="11"/>
      <c r="R931" s="11"/>
      <c r="S931" s="11"/>
      <c r="T931" s="11"/>
      <c r="U931" s="11"/>
    </row>
    <row r="932" spans="1:21" ht="12.75" hidden="1" customHeight="1" x14ac:dyDescent="0.15">
      <c r="A932" s="11"/>
      <c r="B932" s="11"/>
      <c r="C932" s="11"/>
      <c r="D932" s="11"/>
      <c r="E932" s="11"/>
      <c r="F932" s="11"/>
      <c r="G932" s="11"/>
      <c r="H932" s="11"/>
      <c r="I932" s="11"/>
      <c r="J932" s="11"/>
      <c r="K932" s="11"/>
      <c r="L932" s="11"/>
      <c r="M932" s="11"/>
      <c r="N932" s="11"/>
      <c r="O932" s="11"/>
      <c r="P932" s="11"/>
      <c r="Q932" s="11"/>
      <c r="R932" s="11"/>
      <c r="S932" s="11"/>
      <c r="T932" s="11"/>
      <c r="U932" s="11"/>
    </row>
    <row r="933" spans="1:21" ht="12.75" hidden="1" customHeight="1" x14ac:dyDescent="0.15">
      <c r="A933" s="11"/>
      <c r="B933" s="11"/>
      <c r="C933" s="11"/>
      <c r="D933" s="11"/>
      <c r="E933" s="11"/>
      <c r="F933" s="11"/>
      <c r="G933" s="11"/>
      <c r="H933" s="11"/>
      <c r="I933" s="11"/>
      <c r="J933" s="11"/>
      <c r="K933" s="11"/>
      <c r="L933" s="11"/>
      <c r="M933" s="11"/>
      <c r="N933" s="11"/>
      <c r="O933" s="11"/>
      <c r="P933" s="11"/>
      <c r="Q933" s="11"/>
      <c r="R933" s="11"/>
      <c r="S933" s="11"/>
      <c r="T933" s="11"/>
      <c r="U933" s="11"/>
    </row>
    <row r="934" spans="1:21" ht="12.75" hidden="1" customHeight="1" x14ac:dyDescent="0.15">
      <c r="A934" s="11"/>
      <c r="B934" s="11"/>
      <c r="C934" s="11"/>
      <c r="D934" s="11"/>
      <c r="E934" s="11"/>
      <c r="F934" s="11"/>
      <c r="G934" s="11"/>
      <c r="H934" s="11"/>
      <c r="I934" s="11"/>
      <c r="J934" s="11"/>
      <c r="K934" s="11"/>
      <c r="L934" s="11"/>
      <c r="M934" s="11"/>
      <c r="N934" s="11"/>
      <c r="O934" s="11"/>
      <c r="P934" s="11"/>
      <c r="Q934" s="11"/>
      <c r="R934" s="11"/>
      <c r="S934" s="11"/>
      <c r="T934" s="11"/>
      <c r="U934" s="11"/>
    </row>
    <row r="935" spans="1:21" ht="12.75" hidden="1" customHeight="1" x14ac:dyDescent="0.15">
      <c r="A935" s="11"/>
      <c r="B935" s="11"/>
      <c r="C935" s="11"/>
      <c r="D935" s="11"/>
      <c r="E935" s="11"/>
      <c r="F935" s="11"/>
      <c r="G935" s="11"/>
      <c r="H935" s="11"/>
      <c r="I935" s="11"/>
      <c r="J935" s="11"/>
      <c r="K935" s="11"/>
      <c r="L935" s="11"/>
      <c r="M935" s="11"/>
      <c r="N935" s="11"/>
      <c r="O935" s="11"/>
      <c r="P935" s="11"/>
      <c r="Q935" s="11"/>
      <c r="R935" s="11"/>
      <c r="S935" s="11"/>
      <c r="T935" s="11"/>
      <c r="U935" s="11"/>
    </row>
    <row r="936" spans="1:21" ht="12.75" hidden="1" customHeight="1" x14ac:dyDescent="0.15">
      <c r="A936" s="11"/>
      <c r="B936" s="11"/>
      <c r="C936" s="11"/>
      <c r="D936" s="11"/>
      <c r="E936" s="11"/>
      <c r="F936" s="11"/>
      <c r="G936" s="11"/>
      <c r="H936" s="11"/>
      <c r="I936" s="11"/>
      <c r="J936" s="11"/>
      <c r="K936" s="11"/>
      <c r="L936" s="11"/>
      <c r="M936" s="11"/>
      <c r="N936" s="11"/>
      <c r="O936" s="11"/>
      <c r="P936" s="11"/>
      <c r="Q936" s="11"/>
      <c r="R936" s="11"/>
      <c r="S936" s="11"/>
      <c r="T936" s="11"/>
      <c r="U936" s="11"/>
    </row>
    <row r="937" spans="1:21" ht="12.75" hidden="1" customHeight="1" x14ac:dyDescent="0.15">
      <c r="A937" s="11"/>
      <c r="B937" s="11"/>
      <c r="C937" s="11"/>
      <c r="D937" s="11"/>
      <c r="E937" s="11"/>
      <c r="F937" s="11"/>
      <c r="G937" s="11"/>
      <c r="H937" s="11"/>
      <c r="I937" s="11"/>
      <c r="J937" s="11"/>
      <c r="K937" s="11"/>
      <c r="L937" s="11"/>
      <c r="M937" s="11"/>
      <c r="N937" s="11"/>
      <c r="O937" s="11"/>
      <c r="P937" s="11"/>
      <c r="Q937" s="11"/>
      <c r="R937" s="11"/>
      <c r="S937" s="11"/>
      <c r="T937" s="11"/>
      <c r="U937" s="11"/>
    </row>
    <row r="938" spans="1:21" ht="12.75" hidden="1" customHeight="1" x14ac:dyDescent="0.15">
      <c r="A938" s="11"/>
      <c r="B938" s="11"/>
      <c r="C938" s="11"/>
      <c r="D938" s="11"/>
      <c r="E938" s="11"/>
      <c r="F938" s="11"/>
      <c r="G938" s="11"/>
      <c r="H938" s="11"/>
      <c r="I938" s="11"/>
      <c r="J938" s="11"/>
      <c r="K938" s="11"/>
      <c r="L938" s="11"/>
      <c r="M938" s="11"/>
      <c r="N938" s="11"/>
      <c r="O938" s="11"/>
      <c r="P938" s="11"/>
      <c r="Q938" s="11"/>
      <c r="R938" s="11"/>
      <c r="S938" s="11"/>
      <c r="T938" s="11"/>
      <c r="U938" s="11"/>
    </row>
    <row r="939" spans="1:21" ht="12.75" hidden="1" customHeight="1" x14ac:dyDescent="0.15">
      <c r="A939" s="11"/>
      <c r="B939" s="11"/>
      <c r="C939" s="11"/>
      <c r="D939" s="11"/>
      <c r="E939" s="11"/>
      <c r="F939" s="11"/>
      <c r="G939" s="11"/>
      <c r="H939" s="11"/>
      <c r="I939" s="11"/>
      <c r="J939" s="11"/>
      <c r="K939" s="11"/>
      <c r="L939" s="11"/>
      <c r="M939" s="11"/>
      <c r="N939" s="11"/>
      <c r="O939" s="11"/>
      <c r="P939" s="11"/>
      <c r="Q939" s="11"/>
      <c r="R939" s="11"/>
      <c r="S939" s="11"/>
      <c r="T939" s="11"/>
      <c r="U939" s="11"/>
    </row>
    <row r="940" spans="1:21" ht="12.75" hidden="1" customHeight="1" x14ac:dyDescent="0.15">
      <c r="A940" s="11"/>
      <c r="B940" s="11"/>
      <c r="C940" s="11"/>
      <c r="D940" s="11"/>
      <c r="E940" s="11"/>
      <c r="F940" s="11"/>
      <c r="G940" s="11"/>
      <c r="H940" s="11"/>
      <c r="I940" s="11"/>
      <c r="J940" s="11"/>
      <c r="K940" s="11"/>
      <c r="L940" s="11"/>
      <c r="M940" s="11"/>
      <c r="N940" s="11"/>
      <c r="O940" s="11"/>
      <c r="P940" s="11"/>
      <c r="Q940" s="11"/>
      <c r="R940" s="11"/>
      <c r="S940" s="11"/>
      <c r="T940" s="11"/>
      <c r="U940" s="11"/>
    </row>
    <row r="941" spans="1:21" ht="12.75" hidden="1" customHeight="1" x14ac:dyDescent="0.15">
      <c r="A941" s="11"/>
      <c r="B941" s="11"/>
      <c r="C941" s="11"/>
      <c r="D941" s="11"/>
      <c r="E941" s="11"/>
      <c r="F941" s="11"/>
      <c r="G941" s="11"/>
      <c r="H941" s="11"/>
      <c r="I941" s="11"/>
      <c r="J941" s="11"/>
      <c r="K941" s="11"/>
      <c r="L941" s="11"/>
      <c r="M941" s="11"/>
      <c r="N941" s="11"/>
      <c r="O941" s="11"/>
      <c r="P941" s="11"/>
      <c r="Q941" s="11"/>
      <c r="R941" s="11"/>
      <c r="S941" s="11"/>
      <c r="T941" s="11"/>
      <c r="U941" s="11"/>
    </row>
    <row r="942" spans="1:21" ht="12.75" hidden="1" customHeight="1" x14ac:dyDescent="0.15">
      <c r="A942" s="11"/>
      <c r="B942" s="11"/>
      <c r="C942" s="11"/>
      <c r="D942" s="11"/>
      <c r="E942" s="11"/>
      <c r="F942" s="11"/>
      <c r="G942" s="11"/>
      <c r="H942" s="11"/>
      <c r="I942" s="11"/>
      <c r="J942" s="11"/>
      <c r="K942" s="11"/>
      <c r="L942" s="11"/>
      <c r="M942" s="11"/>
      <c r="N942" s="11"/>
      <c r="O942" s="11"/>
      <c r="P942" s="11"/>
      <c r="Q942" s="11"/>
      <c r="R942" s="11"/>
      <c r="S942" s="11"/>
      <c r="T942" s="11"/>
      <c r="U942" s="11"/>
    </row>
    <row r="943" spans="1:21" ht="12.75" hidden="1" customHeight="1" x14ac:dyDescent="0.15">
      <c r="A943" s="11"/>
      <c r="B943" s="11"/>
      <c r="C943" s="11"/>
      <c r="D943" s="11"/>
      <c r="E943" s="11"/>
      <c r="F943" s="11"/>
      <c r="G943" s="11"/>
      <c r="H943" s="11"/>
      <c r="I943" s="11"/>
      <c r="J943" s="11"/>
      <c r="K943" s="11"/>
      <c r="L943" s="11"/>
      <c r="M943" s="11"/>
      <c r="N943" s="11"/>
      <c r="O943" s="11"/>
      <c r="P943" s="11"/>
      <c r="Q943" s="11"/>
      <c r="R943" s="11"/>
      <c r="S943" s="11"/>
      <c r="T943" s="11"/>
      <c r="U943" s="11"/>
    </row>
    <row r="944" spans="1:21" ht="12.75" hidden="1" customHeight="1" x14ac:dyDescent="0.15">
      <c r="A944" s="11"/>
      <c r="B944" s="11"/>
      <c r="C944" s="11"/>
      <c r="D944" s="11"/>
      <c r="E944" s="11"/>
      <c r="F944" s="11"/>
      <c r="G944" s="11"/>
      <c r="H944" s="11"/>
      <c r="I944" s="11"/>
      <c r="J944" s="11"/>
      <c r="K944" s="11"/>
      <c r="L944" s="11"/>
      <c r="M944" s="11"/>
      <c r="N944" s="11"/>
      <c r="O944" s="11"/>
      <c r="P944" s="11"/>
      <c r="Q944" s="11"/>
      <c r="R944" s="11"/>
      <c r="S944" s="11"/>
      <c r="T944" s="11"/>
      <c r="U944" s="11"/>
    </row>
    <row r="945" spans="1:21" ht="12.75" hidden="1" customHeight="1" x14ac:dyDescent="0.15">
      <c r="A945" s="11"/>
      <c r="B945" s="11"/>
      <c r="C945" s="11"/>
      <c r="D945" s="11"/>
      <c r="E945" s="11"/>
      <c r="F945" s="11"/>
      <c r="G945" s="11"/>
      <c r="H945" s="11"/>
      <c r="I945" s="11"/>
      <c r="J945" s="11"/>
      <c r="K945" s="11"/>
      <c r="L945" s="11"/>
      <c r="M945" s="11"/>
      <c r="N945" s="11"/>
      <c r="O945" s="11"/>
      <c r="P945" s="11"/>
      <c r="Q945" s="11"/>
      <c r="R945" s="11"/>
      <c r="S945" s="11"/>
      <c r="T945" s="11"/>
      <c r="U945" s="11"/>
    </row>
    <row r="946" spans="1:21" ht="12.75" hidden="1" customHeight="1" x14ac:dyDescent="0.15">
      <c r="A946" s="11"/>
      <c r="B946" s="11"/>
      <c r="C946" s="11"/>
      <c r="D946" s="11"/>
      <c r="E946" s="11"/>
      <c r="F946" s="11"/>
      <c r="G946" s="11"/>
      <c r="H946" s="11"/>
      <c r="I946" s="11"/>
      <c r="J946" s="11"/>
      <c r="K946" s="11"/>
      <c r="L946" s="11"/>
      <c r="M946" s="11"/>
      <c r="N946" s="11"/>
      <c r="O946" s="11"/>
      <c r="P946" s="11"/>
      <c r="Q946" s="11"/>
      <c r="R946" s="11"/>
      <c r="S946" s="11"/>
      <c r="T946" s="11"/>
      <c r="U946" s="11"/>
    </row>
    <row r="947" spans="1:21" ht="12.75" hidden="1" customHeight="1" x14ac:dyDescent="0.15">
      <c r="A947" s="11"/>
      <c r="B947" s="11"/>
      <c r="C947" s="11"/>
      <c r="D947" s="11"/>
      <c r="E947" s="11"/>
      <c r="F947" s="11"/>
      <c r="G947" s="11"/>
      <c r="H947" s="11"/>
      <c r="I947" s="11"/>
      <c r="J947" s="11"/>
      <c r="K947" s="11"/>
      <c r="L947" s="11"/>
      <c r="M947" s="11"/>
      <c r="N947" s="11"/>
      <c r="O947" s="11"/>
      <c r="P947" s="11"/>
      <c r="Q947" s="11"/>
      <c r="R947" s="11"/>
      <c r="S947" s="11"/>
      <c r="T947" s="11"/>
      <c r="U947" s="11"/>
    </row>
    <row r="948" spans="1:21" ht="12.75" hidden="1" customHeight="1" x14ac:dyDescent="0.15">
      <c r="A948" s="11"/>
      <c r="B948" s="11"/>
      <c r="C948" s="11"/>
      <c r="D948" s="11"/>
      <c r="E948" s="11"/>
      <c r="F948" s="11"/>
      <c r="G948" s="11"/>
      <c r="H948" s="11"/>
      <c r="I948" s="11"/>
      <c r="J948" s="11"/>
      <c r="K948" s="11"/>
      <c r="L948" s="11"/>
      <c r="M948" s="11"/>
      <c r="N948" s="11"/>
      <c r="O948" s="11"/>
      <c r="P948" s="11"/>
      <c r="Q948" s="11"/>
      <c r="R948" s="11"/>
      <c r="S948" s="11"/>
      <c r="T948" s="11"/>
      <c r="U948" s="11"/>
    </row>
    <row r="949" spans="1:21" ht="12.75" hidden="1" customHeight="1" x14ac:dyDescent="0.15">
      <c r="A949" s="11"/>
      <c r="B949" s="11"/>
      <c r="C949" s="11"/>
      <c r="D949" s="11"/>
      <c r="E949" s="11"/>
      <c r="F949" s="11"/>
      <c r="G949" s="11"/>
      <c r="H949" s="11"/>
      <c r="I949" s="11"/>
      <c r="J949" s="11"/>
      <c r="K949" s="11"/>
      <c r="L949" s="11"/>
      <c r="M949" s="11"/>
      <c r="N949" s="11"/>
      <c r="O949" s="11"/>
      <c r="P949" s="11"/>
      <c r="Q949" s="11"/>
      <c r="R949" s="11"/>
      <c r="S949" s="11"/>
      <c r="T949" s="11"/>
      <c r="U949" s="11"/>
    </row>
    <row r="950" spans="1:21" ht="12.75" hidden="1" customHeight="1" x14ac:dyDescent="0.15">
      <c r="A950" s="11"/>
      <c r="B950" s="11"/>
      <c r="C950" s="11"/>
      <c r="D950" s="11"/>
      <c r="E950" s="11"/>
      <c r="F950" s="11"/>
      <c r="G950" s="11"/>
      <c r="H950" s="11"/>
      <c r="I950" s="11"/>
      <c r="J950" s="11"/>
      <c r="K950" s="11"/>
      <c r="L950" s="11"/>
      <c r="M950" s="11"/>
      <c r="N950" s="11"/>
      <c r="O950" s="11"/>
      <c r="P950" s="11"/>
      <c r="Q950" s="11"/>
      <c r="R950" s="11"/>
      <c r="S950" s="11"/>
      <c r="T950" s="11"/>
      <c r="U950" s="11"/>
    </row>
    <row r="951" spans="1:21" ht="12.75" hidden="1" customHeight="1" x14ac:dyDescent="0.15">
      <c r="A951" s="11"/>
      <c r="B951" s="11"/>
      <c r="C951" s="11"/>
      <c r="D951" s="11"/>
      <c r="E951" s="11"/>
      <c r="F951" s="11"/>
      <c r="G951" s="11"/>
      <c r="H951" s="11"/>
      <c r="I951" s="11"/>
      <c r="J951" s="11"/>
      <c r="K951" s="11"/>
      <c r="L951" s="11"/>
      <c r="M951" s="11"/>
      <c r="N951" s="11"/>
      <c r="O951" s="11"/>
      <c r="P951" s="11"/>
      <c r="Q951" s="11"/>
      <c r="R951" s="11"/>
      <c r="S951" s="11"/>
      <c r="T951" s="11"/>
      <c r="U951" s="11"/>
    </row>
    <row r="952" spans="1:21" ht="12.75" hidden="1" customHeight="1" x14ac:dyDescent="0.15">
      <c r="A952" s="11"/>
      <c r="B952" s="11"/>
      <c r="C952" s="11"/>
      <c r="D952" s="11"/>
      <c r="E952" s="11"/>
      <c r="F952" s="11"/>
      <c r="G952" s="11"/>
      <c r="H952" s="11"/>
      <c r="I952" s="11"/>
      <c r="J952" s="11"/>
      <c r="K952" s="11"/>
      <c r="L952" s="11"/>
      <c r="M952" s="11"/>
      <c r="N952" s="11"/>
      <c r="O952" s="11"/>
      <c r="P952" s="11"/>
      <c r="Q952" s="11"/>
      <c r="R952" s="11"/>
      <c r="S952" s="11"/>
      <c r="T952" s="11"/>
      <c r="U952" s="11"/>
    </row>
    <row r="953" spans="1:21" ht="12.75" hidden="1" customHeight="1" x14ac:dyDescent="0.15">
      <c r="A953" s="11"/>
      <c r="B953" s="11"/>
      <c r="C953" s="11"/>
      <c r="D953" s="11"/>
      <c r="E953" s="11"/>
      <c r="F953" s="11"/>
      <c r="G953" s="11"/>
      <c r="H953" s="11"/>
      <c r="I953" s="11"/>
      <c r="J953" s="11"/>
      <c r="K953" s="11"/>
      <c r="L953" s="11"/>
      <c r="M953" s="11"/>
      <c r="N953" s="11"/>
      <c r="O953" s="11"/>
      <c r="P953" s="11"/>
      <c r="Q953" s="11"/>
      <c r="R953" s="11"/>
      <c r="S953" s="11"/>
      <c r="T953" s="11"/>
      <c r="U953" s="11"/>
    </row>
    <row r="954" spans="1:21" ht="12.75" hidden="1" customHeight="1" x14ac:dyDescent="0.15">
      <c r="A954" s="11"/>
      <c r="B954" s="11"/>
      <c r="C954" s="11"/>
      <c r="D954" s="11"/>
      <c r="E954" s="11"/>
      <c r="F954" s="11"/>
      <c r="G954" s="11"/>
      <c r="H954" s="11"/>
      <c r="I954" s="11"/>
      <c r="J954" s="11"/>
      <c r="K954" s="11"/>
      <c r="L954" s="11"/>
      <c r="M954" s="11"/>
      <c r="N954" s="11"/>
      <c r="O954" s="11"/>
      <c r="P954" s="11"/>
      <c r="Q954" s="11"/>
      <c r="R954" s="11"/>
      <c r="S954" s="11"/>
      <c r="T954" s="11"/>
      <c r="U954" s="11"/>
    </row>
    <row r="955" spans="1:21" ht="12.75" hidden="1" customHeight="1" x14ac:dyDescent="0.15">
      <c r="A955" s="11"/>
      <c r="B955" s="11"/>
      <c r="C955" s="11"/>
      <c r="D955" s="11"/>
      <c r="E955" s="11"/>
      <c r="F955" s="11"/>
      <c r="G955" s="11"/>
      <c r="H955" s="11"/>
      <c r="I955" s="11"/>
      <c r="J955" s="11"/>
      <c r="K955" s="11"/>
      <c r="L955" s="11"/>
      <c r="M955" s="11"/>
      <c r="N955" s="11"/>
      <c r="O955" s="11"/>
      <c r="P955" s="11"/>
      <c r="Q955" s="11"/>
      <c r="R955" s="11"/>
      <c r="S955" s="11"/>
      <c r="T955" s="11"/>
      <c r="U955" s="11"/>
    </row>
    <row r="956" spans="1:21" ht="12.75" hidden="1" customHeight="1" x14ac:dyDescent="0.15">
      <c r="A956" s="11"/>
      <c r="B956" s="11"/>
      <c r="C956" s="11"/>
      <c r="D956" s="11"/>
      <c r="E956" s="11"/>
      <c r="F956" s="11"/>
      <c r="G956" s="11"/>
      <c r="H956" s="11"/>
      <c r="I956" s="11"/>
      <c r="J956" s="11"/>
      <c r="K956" s="11"/>
      <c r="L956" s="11"/>
      <c r="M956" s="11"/>
      <c r="N956" s="11"/>
      <c r="O956" s="11"/>
      <c r="P956" s="11"/>
      <c r="Q956" s="11"/>
      <c r="R956" s="11"/>
      <c r="S956" s="11"/>
      <c r="T956" s="11"/>
      <c r="U956" s="11"/>
    </row>
    <row r="957" spans="1:21" ht="12.75" hidden="1" customHeight="1" x14ac:dyDescent="0.15">
      <c r="A957" s="11"/>
      <c r="B957" s="11"/>
      <c r="C957" s="11"/>
      <c r="D957" s="11"/>
      <c r="E957" s="11"/>
      <c r="F957" s="11"/>
      <c r="G957" s="11"/>
      <c r="H957" s="11"/>
      <c r="I957" s="11"/>
      <c r="J957" s="11"/>
      <c r="K957" s="11"/>
      <c r="L957" s="11"/>
      <c r="M957" s="11"/>
      <c r="N957" s="11"/>
      <c r="O957" s="11"/>
      <c r="P957" s="11"/>
      <c r="Q957" s="11"/>
      <c r="R957" s="11"/>
      <c r="S957" s="11"/>
      <c r="T957" s="11"/>
      <c r="U957" s="11"/>
    </row>
    <row r="958" spans="1:21" ht="12.75" hidden="1" customHeight="1" x14ac:dyDescent="0.15">
      <c r="A958" s="11"/>
      <c r="B958" s="11"/>
      <c r="C958" s="11"/>
      <c r="D958" s="11"/>
      <c r="E958" s="11"/>
      <c r="F958" s="11"/>
      <c r="G958" s="11"/>
      <c r="H958" s="11"/>
      <c r="I958" s="11"/>
      <c r="J958" s="11"/>
      <c r="K958" s="11"/>
      <c r="L958" s="11"/>
      <c r="M958" s="11"/>
      <c r="N958" s="11"/>
      <c r="O958" s="11"/>
      <c r="P958" s="11"/>
      <c r="Q958" s="11"/>
      <c r="R958" s="11"/>
      <c r="S958" s="11"/>
      <c r="T958" s="11"/>
      <c r="U958" s="11"/>
    </row>
    <row r="959" spans="1:21" ht="12.75" hidden="1" customHeight="1" x14ac:dyDescent="0.15">
      <c r="A959" s="11"/>
      <c r="B959" s="11"/>
      <c r="C959" s="11"/>
      <c r="D959" s="11"/>
      <c r="E959" s="11"/>
      <c r="F959" s="11"/>
      <c r="G959" s="11"/>
      <c r="H959" s="11"/>
      <c r="I959" s="11"/>
      <c r="J959" s="11"/>
      <c r="K959" s="11"/>
      <c r="L959" s="11"/>
      <c r="M959" s="11"/>
      <c r="N959" s="11"/>
      <c r="O959" s="11"/>
      <c r="P959" s="11"/>
      <c r="Q959" s="11"/>
      <c r="R959" s="11"/>
      <c r="S959" s="11"/>
      <c r="T959" s="11"/>
      <c r="U959" s="11"/>
    </row>
    <row r="960" spans="1:21" ht="12.75" hidden="1" customHeight="1" x14ac:dyDescent="0.15">
      <c r="A960" s="11"/>
      <c r="B960" s="11"/>
      <c r="C960" s="11"/>
      <c r="D960" s="11"/>
      <c r="E960" s="11"/>
      <c r="F960" s="11"/>
      <c r="G960" s="11"/>
      <c r="H960" s="11"/>
      <c r="I960" s="11"/>
      <c r="J960" s="11"/>
      <c r="K960" s="11"/>
      <c r="L960" s="11"/>
      <c r="M960" s="11"/>
      <c r="N960" s="11"/>
      <c r="O960" s="11"/>
      <c r="P960" s="11"/>
      <c r="Q960" s="11"/>
      <c r="R960" s="11"/>
      <c r="S960" s="11"/>
      <c r="T960" s="11"/>
      <c r="U960" s="11"/>
    </row>
    <row r="961" spans="1:21" ht="12.75" hidden="1" customHeight="1" x14ac:dyDescent="0.15">
      <c r="A961" s="11"/>
      <c r="B961" s="11"/>
      <c r="C961" s="11"/>
      <c r="D961" s="11"/>
      <c r="E961" s="11"/>
      <c r="F961" s="11"/>
      <c r="G961" s="11"/>
      <c r="H961" s="11"/>
      <c r="I961" s="11"/>
      <c r="J961" s="11"/>
      <c r="K961" s="11"/>
      <c r="L961" s="11"/>
      <c r="M961" s="11"/>
      <c r="N961" s="11"/>
      <c r="O961" s="11"/>
      <c r="P961" s="11"/>
      <c r="Q961" s="11"/>
      <c r="R961" s="11"/>
      <c r="S961" s="11"/>
      <c r="T961" s="11"/>
      <c r="U961" s="11"/>
    </row>
    <row r="962" spans="1:21" ht="12.75" hidden="1" customHeight="1" x14ac:dyDescent="0.15">
      <c r="A962" s="11"/>
      <c r="B962" s="11"/>
      <c r="C962" s="11"/>
      <c r="D962" s="11"/>
      <c r="E962" s="11"/>
      <c r="F962" s="11"/>
      <c r="G962" s="11"/>
      <c r="H962" s="11"/>
      <c r="I962" s="11"/>
      <c r="J962" s="11"/>
      <c r="K962" s="11"/>
      <c r="L962" s="11"/>
      <c r="M962" s="11"/>
      <c r="N962" s="11"/>
      <c r="O962" s="11"/>
      <c r="P962" s="11"/>
      <c r="Q962" s="11"/>
      <c r="R962" s="11"/>
      <c r="S962" s="11"/>
      <c r="T962" s="11"/>
      <c r="U962" s="11"/>
    </row>
    <row r="963" spans="1:21" ht="12.75" hidden="1" customHeight="1" x14ac:dyDescent="0.15">
      <c r="A963" s="11"/>
      <c r="B963" s="11"/>
      <c r="C963" s="11"/>
      <c r="D963" s="11"/>
      <c r="E963" s="11"/>
      <c r="F963" s="11"/>
      <c r="G963" s="11"/>
      <c r="H963" s="11"/>
      <c r="I963" s="11"/>
      <c r="J963" s="11"/>
      <c r="K963" s="11"/>
      <c r="L963" s="11"/>
      <c r="M963" s="11"/>
      <c r="N963" s="11"/>
      <c r="O963" s="11"/>
      <c r="P963" s="11"/>
      <c r="Q963" s="11"/>
      <c r="R963" s="11"/>
      <c r="S963" s="11"/>
      <c r="T963" s="11"/>
      <c r="U963" s="11"/>
    </row>
    <row r="964" spans="1:21" ht="12.75" hidden="1" customHeight="1" x14ac:dyDescent="0.15">
      <c r="A964" s="11"/>
      <c r="B964" s="11"/>
      <c r="C964" s="11"/>
      <c r="D964" s="11"/>
      <c r="E964" s="11"/>
      <c r="F964" s="11"/>
      <c r="G964" s="11"/>
      <c r="H964" s="11"/>
      <c r="I964" s="11"/>
      <c r="J964" s="11"/>
      <c r="K964" s="11"/>
      <c r="L964" s="11"/>
      <c r="M964" s="11"/>
      <c r="N964" s="11"/>
      <c r="O964" s="11"/>
      <c r="P964" s="11"/>
      <c r="Q964" s="11"/>
      <c r="R964" s="11"/>
      <c r="S964" s="11"/>
      <c r="T964" s="11"/>
      <c r="U964" s="11"/>
    </row>
    <row r="965" spans="1:21" ht="12.75" hidden="1" customHeight="1" x14ac:dyDescent="0.15">
      <c r="A965" s="11"/>
      <c r="B965" s="11"/>
      <c r="C965" s="11"/>
      <c r="D965" s="11"/>
      <c r="E965" s="11"/>
      <c r="F965" s="11"/>
      <c r="G965" s="11"/>
      <c r="H965" s="11"/>
      <c r="I965" s="11"/>
      <c r="J965" s="11"/>
      <c r="K965" s="11"/>
      <c r="L965" s="11"/>
      <c r="M965" s="11"/>
      <c r="N965" s="11"/>
      <c r="O965" s="11"/>
      <c r="P965" s="11"/>
      <c r="Q965" s="11"/>
      <c r="R965" s="11"/>
      <c r="S965" s="11"/>
      <c r="T965" s="11"/>
      <c r="U965" s="11"/>
    </row>
    <row r="966" spans="1:21" ht="12.75" hidden="1" customHeight="1" x14ac:dyDescent="0.15">
      <c r="A966" s="11"/>
      <c r="B966" s="11"/>
      <c r="C966" s="11"/>
      <c r="D966" s="11"/>
      <c r="E966" s="11"/>
      <c r="F966" s="11"/>
      <c r="G966" s="11"/>
      <c r="H966" s="11"/>
      <c r="I966" s="11"/>
      <c r="J966" s="11"/>
      <c r="K966" s="11"/>
      <c r="L966" s="11"/>
      <c r="M966" s="11"/>
      <c r="N966" s="11"/>
      <c r="O966" s="11"/>
      <c r="P966" s="11"/>
      <c r="Q966" s="11"/>
      <c r="R966" s="11"/>
      <c r="S966" s="11"/>
      <c r="T966" s="11"/>
      <c r="U966" s="11"/>
    </row>
    <row r="967" spans="1:21" ht="12.75" hidden="1" customHeight="1" x14ac:dyDescent="0.15">
      <c r="A967" s="11"/>
      <c r="B967" s="11"/>
      <c r="C967" s="11"/>
      <c r="D967" s="11"/>
      <c r="E967" s="11"/>
      <c r="F967" s="11"/>
      <c r="G967" s="11"/>
      <c r="H967" s="11"/>
      <c r="I967" s="11"/>
      <c r="J967" s="11"/>
      <c r="K967" s="11"/>
      <c r="L967" s="11"/>
      <c r="M967" s="11"/>
      <c r="N967" s="11"/>
      <c r="O967" s="11"/>
      <c r="P967" s="11"/>
      <c r="Q967" s="11"/>
      <c r="R967" s="11"/>
      <c r="S967" s="11"/>
      <c r="T967" s="11"/>
      <c r="U967" s="11"/>
    </row>
    <row r="968" spans="1:21" ht="12.75" hidden="1" customHeight="1" x14ac:dyDescent="0.15">
      <c r="A968" s="11"/>
      <c r="B968" s="11"/>
      <c r="C968" s="11"/>
      <c r="D968" s="11"/>
      <c r="E968" s="11"/>
      <c r="F968" s="11"/>
      <c r="G968" s="11"/>
      <c r="H968" s="11"/>
      <c r="I968" s="11"/>
      <c r="J968" s="11"/>
      <c r="K968" s="11"/>
      <c r="L968" s="11"/>
      <c r="M968" s="11"/>
      <c r="N968" s="11"/>
      <c r="O968" s="11"/>
      <c r="P968" s="11"/>
      <c r="Q968" s="11"/>
      <c r="R968" s="11"/>
      <c r="S968" s="11"/>
      <c r="T968" s="11"/>
      <c r="U968" s="11"/>
    </row>
    <row r="969" spans="1:21" ht="12.75" hidden="1" customHeight="1" x14ac:dyDescent="0.15">
      <c r="A969" s="11"/>
      <c r="B969" s="11"/>
      <c r="C969" s="11"/>
      <c r="D969" s="11"/>
      <c r="E969" s="11"/>
      <c r="F969" s="11"/>
      <c r="G969" s="11"/>
      <c r="H969" s="11"/>
      <c r="I969" s="11"/>
      <c r="J969" s="11"/>
      <c r="K969" s="11"/>
      <c r="L969" s="11"/>
      <c r="M969" s="11"/>
      <c r="N969" s="11"/>
      <c r="O969" s="11"/>
      <c r="P969" s="11"/>
      <c r="Q969" s="11"/>
      <c r="R969" s="11"/>
      <c r="S969" s="11"/>
      <c r="T969" s="11"/>
      <c r="U969" s="11"/>
    </row>
    <row r="970" spans="1:21" ht="12.75" hidden="1" customHeight="1" x14ac:dyDescent="0.15">
      <c r="A970" s="11"/>
      <c r="B970" s="11"/>
      <c r="C970" s="11"/>
      <c r="D970" s="11"/>
      <c r="E970" s="11"/>
      <c r="F970" s="11"/>
      <c r="G970" s="11"/>
      <c r="H970" s="11"/>
      <c r="I970" s="11"/>
      <c r="J970" s="11"/>
      <c r="K970" s="11"/>
      <c r="L970" s="11"/>
      <c r="M970" s="11"/>
      <c r="N970" s="11"/>
      <c r="O970" s="11"/>
      <c r="P970" s="11"/>
      <c r="Q970" s="11"/>
      <c r="R970" s="11"/>
      <c r="S970" s="11"/>
      <c r="T970" s="11"/>
      <c r="U970" s="11"/>
    </row>
    <row r="971" spans="1:21" ht="12.75" hidden="1" customHeight="1" x14ac:dyDescent="0.15">
      <c r="A971" s="11"/>
      <c r="B971" s="11"/>
      <c r="C971" s="11"/>
      <c r="D971" s="11"/>
      <c r="E971" s="11"/>
      <c r="F971" s="11"/>
      <c r="G971" s="11"/>
      <c r="H971" s="11"/>
      <c r="I971" s="11"/>
      <c r="J971" s="11"/>
      <c r="K971" s="11"/>
      <c r="L971" s="11"/>
      <c r="M971" s="11"/>
      <c r="N971" s="11"/>
      <c r="O971" s="11"/>
      <c r="P971" s="11"/>
      <c r="Q971" s="11"/>
      <c r="R971" s="11"/>
      <c r="S971" s="11"/>
      <c r="T971" s="11"/>
      <c r="U971" s="11"/>
    </row>
    <row r="972" spans="1:21" ht="12.75" hidden="1" customHeight="1" x14ac:dyDescent="0.15">
      <c r="A972" s="11"/>
      <c r="B972" s="11"/>
      <c r="C972" s="11"/>
      <c r="D972" s="11"/>
      <c r="E972" s="11"/>
      <c r="F972" s="11"/>
      <c r="G972" s="11"/>
      <c r="H972" s="11"/>
      <c r="I972" s="11"/>
      <c r="J972" s="11"/>
      <c r="K972" s="11"/>
      <c r="L972" s="11"/>
      <c r="M972" s="11"/>
      <c r="N972" s="11"/>
      <c r="O972" s="11"/>
      <c r="P972" s="11"/>
      <c r="Q972" s="11"/>
      <c r="R972" s="11"/>
      <c r="S972" s="11"/>
      <c r="T972" s="11"/>
      <c r="U972" s="11"/>
    </row>
    <row r="973" spans="1:21" ht="12.75" hidden="1" customHeight="1" x14ac:dyDescent="0.15">
      <c r="A973" s="11"/>
      <c r="B973" s="11"/>
      <c r="C973" s="11"/>
      <c r="D973" s="11"/>
      <c r="E973" s="11"/>
      <c r="F973" s="11"/>
      <c r="G973" s="11"/>
      <c r="H973" s="11"/>
      <c r="I973" s="11"/>
      <c r="J973" s="11"/>
      <c r="K973" s="11"/>
      <c r="L973" s="11"/>
      <c r="M973" s="11"/>
      <c r="N973" s="11"/>
      <c r="O973" s="11"/>
      <c r="P973" s="11"/>
      <c r="Q973" s="11"/>
      <c r="R973" s="11"/>
      <c r="S973" s="11"/>
      <c r="T973" s="11"/>
      <c r="U973" s="11"/>
    </row>
    <row r="974" spans="1:21" ht="12.75" hidden="1" customHeight="1" x14ac:dyDescent="0.15">
      <c r="A974" s="11"/>
      <c r="B974" s="11"/>
      <c r="C974" s="11"/>
      <c r="D974" s="11"/>
      <c r="E974" s="11"/>
      <c r="F974" s="11"/>
      <c r="G974" s="11"/>
      <c r="H974" s="11"/>
      <c r="I974" s="11"/>
      <c r="J974" s="11"/>
      <c r="K974" s="11"/>
      <c r="L974" s="11"/>
      <c r="M974" s="11"/>
      <c r="N974" s="11"/>
      <c r="O974" s="11"/>
      <c r="P974" s="11"/>
      <c r="Q974" s="11"/>
      <c r="R974" s="11"/>
      <c r="S974" s="11"/>
      <c r="T974" s="11"/>
      <c r="U974" s="11"/>
    </row>
    <row r="975" spans="1:21" ht="12.75" hidden="1" customHeight="1" x14ac:dyDescent="0.15">
      <c r="A975" s="11"/>
      <c r="B975" s="11"/>
      <c r="C975" s="11"/>
      <c r="D975" s="11"/>
      <c r="E975" s="11"/>
      <c r="F975" s="11"/>
      <c r="G975" s="11"/>
      <c r="H975" s="11"/>
      <c r="I975" s="11"/>
      <c r="J975" s="11"/>
      <c r="K975" s="11"/>
      <c r="L975" s="11"/>
      <c r="M975" s="11"/>
      <c r="N975" s="11"/>
      <c r="O975" s="11"/>
      <c r="P975" s="11"/>
      <c r="Q975" s="11"/>
      <c r="R975" s="11"/>
      <c r="S975" s="11"/>
      <c r="T975" s="11"/>
      <c r="U975" s="11"/>
    </row>
    <row r="976" spans="1:21" ht="12.75" hidden="1" customHeight="1" x14ac:dyDescent="0.15">
      <c r="A976" s="11"/>
      <c r="B976" s="11"/>
      <c r="C976" s="11"/>
      <c r="D976" s="11"/>
      <c r="E976" s="11"/>
      <c r="F976" s="11"/>
      <c r="G976" s="11"/>
      <c r="H976" s="11"/>
      <c r="I976" s="11"/>
      <c r="J976" s="11"/>
      <c r="K976" s="11"/>
      <c r="L976" s="11"/>
      <c r="M976" s="11"/>
      <c r="N976" s="11"/>
      <c r="O976" s="11"/>
      <c r="P976" s="11"/>
      <c r="Q976" s="11"/>
      <c r="R976" s="11"/>
      <c r="S976" s="11"/>
      <c r="T976" s="11"/>
      <c r="U976" s="11"/>
    </row>
    <row r="977" spans="1:21" ht="12.75" hidden="1" customHeight="1" x14ac:dyDescent="0.15">
      <c r="A977" s="11"/>
      <c r="B977" s="11"/>
      <c r="C977" s="11"/>
      <c r="D977" s="11"/>
      <c r="E977" s="11"/>
      <c r="F977" s="11"/>
      <c r="G977" s="11"/>
      <c r="H977" s="11"/>
      <c r="I977" s="11"/>
      <c r="J977" s="11"/>
      <c r="K977" s="11"/>
      <c r="L977" s="11"/>
      <c r="M977" s="11"/>
      <c r="N977" s="11"/>
      <c r="O977" s="11"/>
      <c r="P977" s="11"/>
      <c r="Q977" s="11"/>
      <c r="R977" s="11"/>
      <c r="S977" s="11"/>
      <c r="T977" s="11"/>
      <c r="U977" s="11"/>
    </row>
    <row r="978" spans="1:21" ht="12.75" hidden="1" customHeight="1" x14ac:dyDescent="0.15">
      <c r="A978" s="11"/>
      <c r="B978" s="11"/>
      <c r="C978" s="11"/>
      <c r="D978" s="11"/>
      <c r="E978" s="11"/>
      <c r="F978" s="11"/>
      <c r="G978" s="11"/>
      <c r="H978" s="11"/>
      <c r="I978" s="11"/>
      <c r="J978" s="11"/>
      <c r="K978" s="11"/>
      <c r="L978" s="11"/>
      <c r="M978" s="11"/>
      <c r="N978" s="11"/>
      <c r="O978" s="11"/>
      <c r="P978" s="11"/>
      <c r="Q978" s="11"/>
      <c r="R978" s="11"/>
      <c r="S978" s="11"/>
      <c r="T978" s="11"/>
      <c r="U978" s="11"/>
    </row>
    <row r="979" spans="1:21" ht="12.75" hidden="1" customHeight="1" x14ac:dyDescent="0.15">
      <c r="A979" s="11"/>
      <c r="B979" s="11"/>
      <c r="C979" s="11"/>
      <c r="D979" s="11"/>
      <c r="E979" s="11"/>
      <c r="F979" s="11"/>
      <c r="G979" s="11"/>
      <c r="H979" s="11"/>
      <c r="I979" s="11"/>
      <c r="J979" s="11"/>
      <c r="K979" s="11"/>
      <c r="L979" s="11"/>
      <c r="M979" s="11"/>
      <c r="N979" s="11"/>
      <c r="O979" s="11"/>
      <c r="P979" s="11"/>
      <c r="Q979" s="11"/>
      <c r="R979" s="11"/>
      <c r="S979" s="11"/>
      <c r="T979" s="11"/>
      <c r="U979" s="11"/>
    </row>
    <row r="980" spans="1:21" ht="12.75" hidden="1" customHeight="1" x14ac:dyDescent="0.15">
      <c r="A980" s="11"/>
      <c r="B980" s="11"/>
      <c r="C980" s="11"/>
      <c r="D980" s="11"/>
      <c r="E980" s="11"/>
      <c r="F980" s="11"/>
      <c r="G980" s="11"/>
      <c r="H980" s="11"/>
      <c r="I980" s="11"/>
      <c r="J980" s="11"/>
      <c r="K980" s="11"/>
      <c r="L980" s="11"/>
      <c r="M980" s="11"/>
      <c r="N980" s="11"/>
      <c r="O980" s="11"/>
      <c r="P980" s="11"/>
      <c r="Q980" s="11"/>
      <c r="R980" s="11"/>
      <c r="S980" s="11"/>
      <c r="T980" s="11"/>
      <c r="U980" s="11"/>
    </row>
    <row r="981" spans="1:21" ht="12.75" hidden="1" customHeight="1" x14ac:dyDescent="0.15">
      <c r="A981" s="11"/>
      <c r="B981" s="11"/>
      <c r="C981" s="11"/>
      <c r="D981" s="11"/>
      <c r="E981" s="11"/>
      <c r="F981" s="11"/>
      <c r="G981" s="11"/>
      <c r="H981" s="11"/>
      <c r="I981" s="11"/>
      <c r="J981" s="11"/>
      <c r="K981" s="11"/>
      <c r="L981" s="11"/>
      <c r="M981" s="11"/>
      <c r="N981" s="11"/>
      <c r="O981" s="11"/>
      <c r="P981" s="11"/>
      <c r="Q981" s="11"/>
      <c r="R981" s="11"/>
      <c r="S981" s="11"/>
      <c r="T981" s="11"/>
      <c r="U981" s="11"/>
    </row>
    <row r="982" spans="1:21" ht="12.75" hidden="1" customHeight="1" x14ac:dyDescent="0.15">
      <c r="A982" s="11"/>
      <c r="B982" s="11"/>
      <c r="C982" s="11"/>
      <c r="D982" s="11"/>
      <c r="E982" s="11"/>
      <c r="F982" s="11"/>
      <c r="G982" s="11"/>
      <c r="H982" s="11"/>
      <c r="I982" s="11"/>
      <c r="J982" s="11"/>
      <c r="K982" s="11"/>
      <c r="L982" s="11"/>
      <c r="M982" s="11"/>
      <c r="N982" s="11"/>
      <c r="O982" s="11"/>
      <c r="P982" s="11"/>
      <c r="Q982" s="11"/>
      <c r="R982" s="11"/>
      <c r="S982" s="11"/>
      <c r="T982" s="11"/>
      <c r="U982" s="11"/>
    </row>
    <row r="983" spans="1:21" ht="12.75" hidden="1" customHeight="1" x14ac:dyDescent="0.15">
      <c r="A983" s="11"/>
      <c r="B983" s="11"/>
      <c r="C983" s="11"/>
      <c r="D983" s="11"/>
      <c r="E983" s="11"/>
      <c r="F983" s="11"/>
      <c r="G983" s="11"/>
      <c r="H983" s="11"/>
      <c r="I983" s="11"/>
      <c r="J983" s="11"/>
      <c r="K983" s="11"/>
      <c r="L983" s="11"/>
      <c r="M983" s="11"/>
      <c r="N983" s="11"/>
      <c r="O983" s="11"/>
      <c r="P983" s="11"/>
      <c r="Q983" s="11"/>
      <c r="R983" s="11"/>
      <c r="S983" s="11"/>
      <c r="T983" s="11"/>
      <c r="U983" s="11"/>
    </row>
    <row r="984" spans="1:21" ht="12.75" hidden="1" customHeight="1" x14ac:dyDescent="0.15">
      <c r="A984" s="11"/>
      <c r="B984" s="11"/>
      <c r="C984" s="11"/>
      <c r="D984" s="11"/>
      <c r="E984" s="11"/>
      <c r="F984" s="11"/>
      <c r="G984" s="11"/>
      <c r="H984" s="11"/>
      <c r="I984" s="11"/>
      <c r="J984" s="11"/>
      <c r="K984" s="11"/>
      <c r="L984" s="11"/>
      <c r="M984" s="11"/>
      <c r="N984" s="11"/>
      <c r="O984" s="11"/>
      <c r="P984" s="11"/>
      <c r="Q984" s="11"/>
      <c r="R984" s="11"/>
      <c r="S984" s="11"/>
      <c r="T984" s="11"/>
      <c r="U984" s="11"/>
    </row>
    <row r="985" spans="1:21" ht="12.75" hidden="1" customHeight="1" x14ac:dyDescent="0.15">
      <c r="A985" s="11"/>
      <c r="B985" s="11"/>
      <c r="C985" s="11"/>
      <c r="D985" s="11"/>
      <c r="E985" s="11"/>
      <c r="F985" s="11"/>
      <c r="G985" s="11"/>
      <c r="H985" s="11"/>
      <c r="I985" s="11"/>
      <c r="J985" s="11"/>
      <c r="K985" s="11"/>
      <c r="L985" s="11"/>
      <c r="M985" s="11"/>
      <c r="N985" s="11"/>
      <c r="O985" s="11"/>
      <c r="P985" s="11"/>
      <c r="Q985" s="11"/>
      <c r="R985" s="11"/>
      <c r="S985" s="11"/>
      <c r="T985" s="11"/>
      <c r="U985" s="11"/>
    </row>
    <row r="986" spans="1:21" ht="12.75" hidden="1" customHeight="1" x14ac:dyDescent="0.15">
      <c r="A986" s="11"/>
      <c r="B986" s="11"/>
      <c r="C986" s="11"/>
      <c r="D986" s="11"/>
      <c r="E986" s="11"/>
      <c r="F986" s="11"/>
      <c r="G986" s="11"/>
      <c r="H986" s="11"/>
      <c r="I986" s="11"/>
      <c r="J986" s="11"/>
      <c r="K986" s="11"/>
      <c r="L986" s="11"/>
      <c r="M986" s="11"/>
      <c r="N986" s="11"/>
      <c r="O986" s="11"/>
      <c r="P986" s="11"/>
      <c r="Q986" s="11"/>
      <c r="R986" s="11"/>
      <c r="S986" s="11"/>
      <c r="T986" s="11"/>
      <c r="U986" s="11"/>
    </row>
    <row r="987" spans="1:21" ht="12.75" hidden="1" customHeight="1" x14ac:dyDescent="0.15">
      <c r="A987" s="11"/>
      <c r="B987" s="11"/>
      <c r="C987" s="11"/>
      <c r="D987" s="11"/>
      <c r="E987" s="11"/>
      <c r="F987" s="11"/>
      <c r="G987" s="11"/>
      <c r="H987" s="11"/>
      <c r="I987" s="11"/>
      <c r="J987" s="11"/>
      <c r="K987" s="11"/>
      <c r="L987" s="11"/>
      <c r="M987" s="11"/>
      <c r="N987" s="11"/>
      <c r="O987" s="11"/>
      <c r="P987" s="11"/>
      <c r="Q987" s="11"/>
      <c r="R987" s="11"/>
      <c r="S987" s="11"/>
      <c r="T987" s="11"/>
      <c r="U987" s="11"/>
    </row>
    <row r="988" spans="1:21" ht="12.75" hidden="1" customHeight="1" x14ac:dyDescent="0.15">
      <c r="A988" s="11"/>
      <c r="B988" s="11"/>
      <c r="C988" s="11"/>
      <c r="D988" s="11"/>
      <c r="E988" s="11"/>
      <c r="F988" s="11"/>
      <c r="G988" s="11"/>
      <c r="H988" s="11"/>
      <c r="I988" s="11"/>
      <c r="J988" s="11"/>
      <c r="K988" s="11"/>
      <c r="L988" s="11"/>
      <c r="M988" s="11"/>
      <c r="N988" s="11"/>
      <c r="O988" s="11"/>
      <c r="P988" s="11"/>
      <c r="Q988" s="11"/>
      <c r="R988" s="11"/>
      <c r="S988" s="11"/>
      <c r="T988" s="11"/>
      <c r="U988" s="11"/>
    </row>
    <row r="989" spans="1:21" ht="12.75" hidden="1" customHeight="1" x14ac:dyDescent="0.15">
      <c r="A989" s="11"/>
      <c r="B989" s="11"/>
      <c r="C989" s="11"/>
      <c r="D989" s="11"/>
      <c r="E989" s="11"/>
      <c r="F989" s="11"/>
      <c r="G989" s="11"/>
      <c r="H989" s="11"/>
      <c r="I989" s="11"/>
      <c r="J989" s="11"/>
      <c r="K989" s="11"/>
      <c r="L989" s="11"/>
      <c r="M989" s="11"/>
      <c r="N989" s="11"/>
      <c r="O989" s="11"/>
      <c r="P989" s="11"/>
      <c r="Q989" s="11"/>
      <c r="R989" s="11"/>
      <c r="S989" s="11"/>
      <c r="T989" s="11"/>
      <c r="U989" s="11"/>
    </row>
    <row r="990" spans="1:21" ht="12.75" hidden="1" customHeight="1" x14ac:dyDescent="0.15">
      <c r="A990" s="11"/>
      <c r="B990" s="11"/>
      <c r="C990" s="11"/>
      <c r="D990" s="11"/>
      <c r="E990" s="11"/>
      <c r="F990" s="11"/>
      <c r="G990" s="11"/>
      <c r="H990" s="11"/>
      <c r="I990" s="11"/>
      <c r="J990" s="11"/>
      <c r="K990" s="11"/>
      <c r="L990" s="11"/>
      <c r="M990" s="11"/>
      <c r="N990" s="11"/>
      <c r="O990" s="11"/>
      <c r="P990" s="11"/>
      <c r="Q990" s="11"/>
      <c r="R990" s="11"/>
      <c r="S990" s="11"/>
      <c r="T990" s="11"/>
      <c r="U990" s="11"/>
    </row>
    <row r="991" spans="1:21" ht="12.75" hidden="1" customHeight="1" x14ac:dyDescent="0.15">
      <c r="A991" s="11"/>
      <c r="B991" s="11"/>
      <c r="C991" s="11"/>
      <c r="D991" s="11"/>
      <c r="E991" s="11"/>
      <c r="F991" s="11"/>
      <c r="G991" s="11"/>
      <c r="H991" s="11"/>
      <c r="I991" s="11"/>
      <c r="J991" s="11"/>
      <c r="K991" s="11"/>
      <c r="L991" s="11"/>
      <c r="M991" s="11"/>
      <c r="N991" s="11"/>
      <c r="O991" s="11"/>
      <c r="P991" s="11"/>
      <c r="Q991" s="11"/>
      <c r="R991" s="11"/>
      <c r="S991" s="11"/>
      <c r="T991" s="11"/>
      <c r="U991" s="11"/>
    </row>
    <row r="992" spans="1:21" ht="12.75" hidden="1" customHeight="1" x14ac:dyDescent="0.15">
      <c r="A992" s="11"/>
      <c r="B992" s="11"/>
      <c r="C992" s="11"/>
      <c r="D992" s="11"/>
      <c r="E992" s="11"/>
      <c r="F992" s="11"/>
      <c r="G992" s="11"/>
      <c r="H992" s="11"/>
      <c r="I992" s="11"/>
      <c r="J992" s="11"/>
      <c r="K992" s="11"/>
      <c r="L992" s="11"/>
      <c r="M992" s="11"/>
      <c r="N992" s="11"/>
      <c r="O992" s="11"/>
      <c r="P992" s="11"/>
      <c r="Q992" s="11"/>
      <c r="R992" s="11"/>
      <c r="S992" s="11"/>
      <c r="T992" s="11"/>
      <c r="U992" s="11"/>
    </row>
    <row r="993" spans="1:21" ht="12.75" hidden="1" customHeight="1" x14ac:dyDescent="0.15">
      <c r="A993" s="11"/>
      <c r="B993" s="11"/>
      <c r="C993" s="11"/>
      <c r="D993" s="11"/>
      <c r="E993" s="11"/>
      <c r="F993" s="11"/>
      <c r="G993" s="11"/>
      <c r="H993" s="11"/>
      <c r="I993" s="11"/>
      <c r="J993" s="11"/>
      <c r="K993" s="11"/>
      <c r="L993" s="11"/>
      <c r="M993" s="11"/>
      <c r="N993" s="11"/>
      <c r="O993" s="11"/>
      <c r="P993" s="11"/>
      <c r="Q993" s="11"/>
      <c r="R993" s="11"/>
      <c r="S993" s="11"/>
      <c r="T993" s="11"/>
      <c r="U993" s="11"/>
    </row>
    <row r="994" spans="1:21" ht="12.75" hidden="1" customHeight="1" x14ac:dyDescent="0.15">
      <c r="A994" s="11"/>
      <c r="B994" s="11"/>
      <c r="C994" s="11"/>
      <c r="D994" s="11"/>
      <c r="E994" s="11"/>
      <c r="F994" s="11"/>
      <c r="G994" s="11"/>
      <c r="H994" s="11"/>
      <c r="I994" s="11"/>
      <c r="J994" s="11"/>
      <c r="K994" s="11"/>
      <c r="L994" s="11"/>
      <c r="M994" s="11"/>
      <c r="N994" s="11"/>
      <c r="O994" s="11"/>
      <c r="P994" s="11"/>
      <c r="Q994" s="11"/>
      <c r="R994" s="11"/>
      <c r="S994" s="11"/>
      <c r="T994" s="11"/>
      <c r="U994" s="11"/>
    </row>
    <row r="995" spans="1:21" ht="12.75" hidden="1" customHeight="1" x14ac:dyDescent="0.15">
      <c r="A995" s="11"/>
      <c r="B995" s="11"/>
      <c r="C995" s="11"/>
      <c r="D995" s="11"/>
      <c r="E995" s="11"/>
      <c r="F995" s="11"/>
      <c r="G995" s="11"/>
      <c r="H995" s="11"/>
      <c r="I995" s="11"/>
      <c r="J995" s="11"/>
      <c r="K995" s="11"/>
      <c r="L995" s="11"/>
      <c r="M995" s="11"/>
      <c r="N995" s="11"/>
      <c r="O995" s="11"/>
      <c r="P995" s="11"/>
      <c r="Q995" s="11"/>
      <c r="R995" s="11"/>
      <c r="S995" s="11"/>
      <c r="T995" s="11"/>
      <c r="U995" s="11"/>
    </row>
    <row r="996" spans="1:21" ht="12.75" hidden="1" customHeight="1" x14ac:dyDescent="0.15">
      <c r="A996" s="11"/>
      <c r="B996" s="11"/>
      <c r="C996" s="11"/>
      <c r="D996" s="11"/>
      <c r="E996" s="11"/>
      <c r="F996" s="11"/>
      <c r="G996" s="11"/>
      <c r="H996" s="11"/>
      <c r="I996" s="11"/>
      <c r="J996" s="11"/>
      <c r="K996" s="11"/>
      <c r="L996" s="11"/>
      <c r="M996" s="11"/>
      <c r="N996" s="11"/>
      <c r="O996" s="11"/>
      <c r="P996" s="11"/>
      <c r="Q996" s="11"/>
      <c r="R996" s="11"/>
      <c r="S996" s="11"/>
      <c r="T996" s="11"/>
      <c r="U996" s="11"/>
    </row>
    <row r="997" spans="1:21" ht="12.75" hidden="1" customHeight="1" x14ac:dyDescent="0.15">
      <c r="A997" s="11"/>
      <c r="B997" s="11"/>
      <c r="C997" s="11"/>
      <c r="D997" s="11"/>
      <c r="E997" s="11"/>
      <c r="F997" s="11"/>
      <c r="G997" s="11"/>
      <c r="H997" s="11"/>
      <c r="I997" s="11"/>
      <c r="J997" s="11"/>
      <c r="K997" s="11"/>
      <c r="L997" s="11"/>
      <c r="M997" s="11"/>
      <c r="N997" s="11"/>
      <c r="O997" s="11"/>
      <c r="P997" s="11"/>
      <c r="Q997" s="11"/>
      <c r="R997" s="11"/>
      <c r="S997" s="11"/>
      <c r="T997" s="11"/>
      <c r="U997" s="11"/>
    </row>
    <row r="998" spans="1:21" ht="12.75" hidden="1" customHeight="1" x14ac:dyDescent="0.15">
      <c r="A998" s="11"/>
      <c r="B998" s="11"/>
      <c r="C998" s="11"/>
      <c r="D998" s="11"/>
      <c r="E998" s="11"/>
      <c r="F998" s="11"/>
      <c r="G998" s="11"/>
      <c r="H998" s="11"/>
      <c r="I998" s="11"/>
      <c r="J998" s="11"/>
      <c r="K998" s="11"/>
      <c r="L998" s="11"/>
      <c r="M998" s="11"/>
      <c r="N998" s="11"/>
      <c r="O998" s="11"/>
      <c r="P998" s="11"/>
      <c r="Q998" s="11"/>
      <c r="R998" s="11"/>
      <c r="S998" s="11"/>
      <c r="T998" s="11"/>
      <c r="U998" s="11"/>
    </row>
    <row r="999" spans="1:21" ht="12.75" hidden="1" customHeight="1" x14ac:dyDescent="0.15">
      <c r="A999" s="11"/>
      <c r="B999" s="11"/>
      <c r="C999" s="11"/>
      <c r="D999" s="11"/>
      <c r="E999" s="11"/>
      <c r="F999" s="11"/>
      <c r="G999" s="11"/>
      <c r="H999" s="11"/>
      <c r="I999" s="11"/>
      <c r="J999" s="11"/>
      <c r="K999" s="11"/>
      <c r="L999" s="11"/>
      <c r="M999" s="11"/>
      <c r="N999" s="11"/>
      <c r="O999" s="11"/>
      <c r="P999" s="11"/>
      <c r="Q999" s="11"/>
      <c r="R999" s="11"/>
      <c r="S999" s="11"/>
      <c r="T999" s="11"/>
      <c r="U999" s="11"/>
    </row>
    <row r="1000" spans="1:21" ht="12.75" hidden="1" customHeight="1" x14ac:dyDescent="0.15">
      <c r="A1000" s="11"/>
      <c r="B1000" s="11"/>
      <c r="C1000" s="11"/>
      <c r="D1000" s="11"/>
      <c r="E1000" s="11"/>
      <c r="F1000" s="11"/>
      <c r="G1000" s="11"/>
      <c r="H1000" s="11"/>
      <c r="I1000" s="11"/>
      <c r="J1000" s="11"/>
      <c r="K1000" s="11"/>
      <c r="L1000" s="11"/>
      <c r="M1000" s="11"/>
      <c r="N1000" s="11"/>
      <c r="O1000" s="11"/>
      <c r="P1000" s="11"/>
      <c r="Q1000" s="11"/>
      <c r="R1000" s="11"/>
      <c r="S1000" s="11"/>
      <c r="T1000" s="11"/>
      <c r="U1000" s="11"/>
    </row>
    <row r="1001" spans="1:21" ht="12.75" hidden="1" customHeight="1" x14ac:dyDescent="0.15">
      <c r="A1001" s="11"/>
      <c r="B1001" s="11"/>
      <c r="C1001" s="11"/>
      <c r="D1001" s="11"/>
      <c r="E1001" s="11"/>
      <c r="F1001" s="11"/>
      <c r="G1001" s="11"/>
      <c r="H1001" s="11"/>
      <c r="I1001" s="11"/>
      <c r="J1001" s="11"/>
      <c r="K1001" s="11"/>
      <c r="L1001" s="11"/>
      <c r="M1001" s="11"/>
      <c r="N1001" s="11"/>
      <c r="O1001" s="11"/>
      <c r="P1001" s="11"/>
      <c r="Q1001" s="11"/>
      <c r="R1001" s="11"/>
      <c r="S1001" s="11"/>
      <c r="T1001" s="11"/>
      <c r="U1001" s="11"/>
    </row>
    <row r="1002" spans="1:21" ht="12.75" hidden="1" customHeight="1" x14ac:dyDescent="0.15">
      <c r="A1002" s="11"/>
      <c r="B1002" s="11"/>
      <c r="C1002" s="11"/>
      <c r="D1002" s="11"/>
      <c r="E1002" s="11"/>
      <c r="F1002" s="11"/>
      <c r="G1002" s="11"/>
      <c r="H1002" s="11"/>
      <c r="I1002" s="11"/>
      <c r="J1002" s="11"/>
      <c r="K1002" s="11"/>
      <c r="L1002" s="11"/>
      <c r="M1002" s="11"/>
      <c r="N1002" s="11"/>
      <c r="O1002" s="11"/>
      <c r="P1002" s="11"/>
      <c r="Q1002" s="11"/>
      <c r="R1002" s="11"/>
      <c r="S1002" s="11"/>
      <c r="T1002" s="11"/>
      <c r="U1002" s="11"/>
    </row>
    <row r="1003" spans="1:21" ht="12.75" hidden="1" customHeight="1" x14ac:dyDescent="0.15">
      <c r="A1003" s="11"/>
      <c r="B1003" s="11"/>
      <c r="C1003" s="11"/>
      <c r="D1003" s="11"/>
      <c r="E1003" s="11"/>
      <c r="F1003" s="11"/>
      <c r="G1003" s="11"/>
      <c r="H1003" s="11"/>
      <c r="I1003" s="11"/>
      <c r="J1003" s="11"/>
      <c r="K1003" s="11"/>
      <c r="L1003" s="11"/>
      <c r="M1003" s="11"/>
      <c r="N1003" s="11"/>
      <c r="O1003" s="11"/>
      <c r="P1003" s="11"/>
      <c r="Q1003" s="11"/>
      <c r="R1003" s="11"/>
      <c r="S1003" s="11"/>
      <c r="T1003" s="11"/>
      <c r="U1003" s="11"/>
    </row>
    <row r="1004" spans="1:21" ht="12.75" hidden="1" customHeight="1" x14ac:dyDescent="0.15">
      <c r="A1004" s="11"/>
      <c r="B1004" s="11"/>
      <c r="C1004" s="11"/>
      <c r="D1004" s="11"/>
      <c r="E1004" s="11"/>
      <c r="F1004" s="11"/>
      <c r="G1004" s="11"/>
      <c r="H1004" s="11"/>
      <c r="I1004" s="11"/>
      <c r="J1004" s="11"/>
      <c r="K1004" s="11"/>
      <c r="L1004" s="11"/>
      <c r="M1004" s="11"/>
      <c r="N1004" s="11"/>
      <c r="O1004" s="11"/>
      <c r="P1004" s="11"/>
      <c r="Q1004" s="11"/>
      <c r="R1004" s="11"/>
      <c r="S1004" s="11"/>
      <c r="T1004" s="11"/>
      <c r="U1004" s="11"/>
    </row>
    <row r="1005" spans="1:21" ht="12.75" hidden="1" customHeight="1" x14ac:dyDescent="0.15">
      <c r="A1005" s="11"/>
      <c r="B1005" s="11"/>
      <c r="C1005" s="11"/>
      <c r="D1005" s="11"/>
      <c r="E1005" s="11"/>
      <c r="F1005" s="11"/>
      <c r="G1005" s="11"/>
      <c r="H1005" s="11"/>
      <c r="I1005" s="11"/>
      <c r="J1005" s="11"/>
      <c r="K1005" s="11"/>
      <c r="L1005" s="11"/>
      <c r="M1005" s="11"/>
      <c r="N1005" s="11"/>
      <c r="O1005" s="11"/>
      <c r="P1005" s="11"/>
      <c r="Q1005" s="11"/>
      <c r="R1005" s="11"/>
      <c r="S1005" s="11"/>
      <c r="T1005" s="11"/>
      <c r="U1005" s="11"/>
    </row>
    <row r="1006" spans="1:21" ht="12.75" hidden="1" customHeight="1" x14ac:dyDescent="0.15">
      <c r="A1006" s="11"/>
      <c r="B1006" s="11"/>
      <c r="C1006" s="11"/>
      <c r="D1006" s="11"/>
      <c r="E1006" s="11"/>
      <c r="F1006" s="11"/>
      <c r="G1006" s="11"/>
      <c r="H1006" s="11"/>
      <c r="I1006" s="11"/>
      <c r="J1006" s="11"/>
      <c r="K1006" s="11"/>
      <c r="L1006" s="11"/>
      <c r="M1006" s="11"/>
      <c r="N1006" s="11"/>
      <c r="O1006" s="11"/>
      <c r="P1006" s="11"/>
      <c r="Q1006" s="11"/>
      <c r="R1006" s="11"/>
      <c r="S1006" s="11"/>
      <c r="T1006" s="11"/>
      <c r="U1006" s="11"/>
    </row>
    <row r="1007" spans="1:21" ht="12.75" hidden="1" customHeight="1" x14ac:dyDescent="0.15">
      <c r="A1007" s="11"/>
      <c r="B1007" s="11"/>
      <c r="C1007" s="11"/>
      <c r="D1007" s="11"/>
      <c r="E1007" s="11"/>
      <c r="F1007" s="11"/>
      <c r="G1007" s="11"/>
      <c r="H1007" s="11"/>
      <c r="I1007" s="11"/>
      <c r="J1007" s="11"/>
      <c r="K1007" s="11"/>
      <c r="L1007" s="11"/>
      <c r="M1007" s="11"/>
      <c r="N1007" s="11"/>
      <c r="O1007" s="11"/>
      <c r="P1007" s="11"/>
      <c r="Q1007" s="11"/>
      <c r="R1007" s="11"/>
      <c r="S1007" s="11"/>
      <c r="T1007" s="11"/>
      <c r="U1007" s="11"/>
    </row>
    <row r="1008" spans="1:21" ht="12.75" hidden="1" customHeight="1" x14ac:dyDescent="0.15">
      <c r="A1008" s="11"/>
      <c r="B1008" s="11"/>
      <c r="C1008" s="11"/>
      <c r="D1008" s="11"/>
      <c r="E1008" s="11"/>
      <c r="F1008" s="11"/>
      <c r="G1008" s="11"/>
      <c r="H1008" s="11"/>
      <c r="I1008" s="11"/>
      <c r="J1008" s="11"/>
      <c r="K1008" s="11"/>
      <c r="L1008" s="11"/>
      <c r="M1008" s="11"/>
      <c r="N1008" s="11"/>
      <c r="O1008" s="11"/>
      <c r="P1008" s="11"/>
      <c r="Q1008" s="11"/>
      <c r="R1008" s="11"/>
      <c r="S1008" s="11"/>
      <c r="T1008" s="11"/>
      <c r="U1008" s="11"/>
    </row>
    <row r="1009" spans="1:21" ht="12.75" hidden="1" customHeight="1" x14ac:dyDescent="0.15">
      <c r="A1009" s="11"/>
      <c r="B1009" s="11"/>
      <c r="C1009" s="11"/>
      <c r="D1009" s="11"/>
      <c r="E1009" s="11"/>
      <c r="F1009" s="11"/>
      <c r="G1009" s="11"/>
      <c r="H1009" s="11"/>
      <c r="I1009" s="11"/>
      <c r="J1009" s="11"/>
      <c r="K1009" s="11"/>
      <c r="L1009" s="11"/>
      <c r="M1009" s="11"/>
      <c r="N1009" s="11"/>
      <c r="O1009" s="11"/>
      <c r="P1009" s="11"/>
      <c r="Q1009" s="11"/>
      <c r="R1009" s="11"/>
      <c r="S1009" s="11"/>
      <c r="T1009" s="11"/>
      <c r="U1009" s="11"/>
    </row>
    <row r="1010" spans="1:21" ht="12.75" hidden="1" customHeight="1" x14ac:dyDescent="0.15">
      <c r="A1010" s="11"/>
      <c r="B1010" s="11"/>
      <c r="C1010" s="11"/>
      <c r="D1010" s="11"/>
      <c r="E1010" s="11"/>
      <c r="F1010" s="11"/>
      <c r="G1010" s="11"/>
      <c r="H1010" s="11"/>
      <c r="I1010" s="11"/>
      <c r="J1010" s="11"/>
      <c r="K1010" s="11"/>
      <c r="L1010" s="11"/>
      <c r="M1010" s="11"/>
      <c r="N1010" s="11"/>
      <c r="O1010" s="11"/>
      <c r="P1010" s="11"/>
      <c r="Q1010" s="11"/>
      <c r="R1010" s="11"/>
      <c r="S1010" s="11"/>
      <c r="T1010" s="11"/>
      <c r="U1010" s="11"/>
    </row>
    <row r="1011" spans="1:21" ht="12.75" hidden="1" customHeight="1" x14ac:dyDescent="0.15">
      <c r="A1011" s="11"/>
      <c r="B1011" s="11"/>
      <c r="C1011" s="11"/>
      <c r="D1011" s="11"/>
      <c r="E1011" s="11"/>
      <c r="F1011" s="11"/>
      <c r="G1011" s="11"/>
      <c r="H1011" s="11"/>
      <c r="I1011" s="11"/>
      <c r="J1011" s="11"/>
      <c r="K1011" s="11"/>
      <c r="L1011" s="11"/>
      <c r="M1011" s="11"/>
      <c r="N1011" s="11"/>
      <c r="O1011" s="11"/>
      <c r="P1011" s="11"/>
      <c r="Q1011" s="11"/>
      <c r="R1011" s="11"/>
      <c r="S1011" s="11"/>
      <c r="T1011" s="11"/>
      <c r="U1011" s="11"/>
    </row>
    <row r="1012" spans="1:21" ht="12.75" hidden="1" customHeight="1" x14ac:dyDescent="0.15">
      <c r="A1012" s="11"/>
      <c r="B1012" s="11"/>
      <c r="C1012" s="11"/>
      <c r="D1012" s="11"/>
      <c r="E1012" s="11"/>
      <c r="F1012" s="11"/>
      <c r="G1012" s="11"/>
      <c r="H1012" s="11"/>
      <c r="I1012" s="11"/>
      <c r="J1012" s="11"/>
      <c r="K1012" s="11"/>
      <c r="L1012" s="11"/>
      <c r="M1012" s="11"/>
      <c r="N1012" s="11"/>
      <c r="O1012" s="11"/>
      <c r="P1012" s="11"/>
      <c r="Q1012" s="11"/>
      <c r="R1012" s="11"/>
      <c r="S1012" s="11"/>
      <c r="T1012" s="11"/>
      <c r="U1012" s="11"/>
    </row>
    <row r="1013" spans="1:21" ht="12.75" hidden="1" customHeight="1" x14ac:dyDescent="0.15">
      <c r="A1013" s="11"/>
      <c r="B1013" s="11"/>
      <c r="C1013" s="11"/>
      <c r="D1013" s="11"/>
      <c r="E1013" s="11"/>
      <c r="F1013" s="11"/>
      <c r="G1013" s="11"/>
      <c r="H1013" s="11"/>
      <c r="I1013" s="11"/>
      <c r="J1013" s="11"/>
      <c r="K1013" s="11"/>
      <c r="L1013" s="11"/>
      <c r="M1013" s="11"/>
      <c r="N1013" s="11"/>
      <c r="O1013" s="11"/>
      <c r="P1013" s="11"/>
      <c r="Q1013" s="11"/>
      <c r="R1013" s="11"/>
      <c r="S1013" s="11"/>
      <c r="T1013" s="11"/>
      <c r="U1013" s="11"/>
    </row>
    <row r="1014" spans="1:21" ht="12.75" hidden="1" customHeight="1" x14ac:dyDescent="0.15">
      <c r="A1014" s="11"/>
      <c r="B1014" s="11"/>
      <c r="C1014" s="11"/>
      <c r="D1014" s="11"/>
      <c r="E1014" s="11"/>
      <c r="F1014" s="11"/>
      <c r="G1014" s="11"/>
      <c r="H1014" s="11"/>
      <c r="I1014" s="11"/>
      <c r="J1014" s="11"/>
      <c r="K1014" s="11"/>
      <c r="L1014" s="11"/>
      <c r="M1014" s="11"/>
      <c r="N1014" s="11"/>
      <c r="O1014" s="11"/>
      <c r="P1014" s="11"/>
      <c r="Q1014" s="11"/>
      <c r="R1014" s="11"/>
      <c r="S1014" s="11"/>
      <c r="T1014" s="11"/>
      <c r="U1014" s="11"/>
    </row>
    <row r="1015" spans="1:21" ht="12.75" hidden="1" customHeight="1" x14ac:dyDescent="0.15">
      <c r="A1015" s="11"/>
      <c r="B1015" s="11"/>
      <c r="C1015" s="11"/>
      <c r="D1015" s="11"/>
      <c r="E1015" s="11"/>
      <c r="F1015" s="11"/>
      <c r="G1015" s="11"/>
      <c r="H1015" s="11"/>
      <c r="I1015" s="11"/>
      <c r="J1015" s="11"/>
      <c r="K1015" s="11"/>
      <c r="L1015" s="11"/>
      <c r="M1015" s="11"/>
      <c r="N1015" s="11"/>
      <c r="O1015" s="11"/>
      <c r="P1015" s="11"/>
      <c r="Q1015" s="11"/>
      <c r="R1015" s="11"/>
      <c r="S1015" s="11"/>
      <c r="T1015" s="11"/>
      <c r="U1015" s="11"/>
    </row>
    <row r="1016" spans="1:21" ht="12.75" hidden="1" customHeight="1" x14ac:dyDescent="0.15">
      <c r="A1016" s="11"/>
      <c r="B1016" s="11"/>
      <c r="C1016" s="11"/>
      <c r="D1016" s="11"/>
      <c r="E1016" s="11"/>
      <c r="F1016" s="11"/>
      <c r="G1016" s="11"/>
      <c r="H1016" s="11"/>
      <c r="I1016" s="11"/>
      <c r="J1016" s="11"/>
      <c r="K1016" s="11"/>
      <c r="L1016" s="11"/>
      <c r="M1016" s="11"/>
      <c r="N1016" s="11"/>
      <c r="O1016" s="11"/>
      <c r="P1016" s="11"/>
      <c r="Q1016" s="11"/>
      <c r="R1016" s="11"/>
      <c r="S1016" s="11"/>
      <c r="T1016" s="11"/>
      <c r="U1016" s="11"/>
    </row>
    <row r="1017" spans="1:21" ht="12.75" hidden="1" customHeight="1" x14ac:dyDescent="0.15">
      <c r="A1017" s="11"/>
      <c r="B1017" s="11"/>
      <c r="C1017" s="11"/>
      <c r="D1017" s="11"/>
      <c r="E1017" s="11"/>
      <c r="F1017" s="11"/>
      <c r="G1017" s="11"/>
      <c r="H1017" s="11"/>
      <c r="I1017" s="11"/>
      <c r="J1017" s="11"/>
      <c r="K1017" s="11"/>
      <c r="L1017" s="11"/>
      <c r="M1017" s="11"/>
      <c r="N1017" s="11"/>
      <c r="O1017" s="11"/>
      <c r="P1017" s="11"/>
      <c r="Q1017" s="11"/>
      <c r="R1017" s="11"/>
      <c r="S1017" s="11"/>
      <c r="T1017" s="11"/>
      <c r="U1017" s="11"/>
    </row>
    <row r="1018" spans="1:21" ht="12.75" hidden="1" customHeight="1" x14ac:dyDescent="0.15">
      <c r="A1018" s="11"/>
      <c r="B1018" s="11"/>
      <c r="C1018" s="11"/>
      <c r="D1018" s="11"/>
      <c r="E1018" s="11"/>
      <c r="F1018" s="11"/>
      <c r="G1018" s="11"/>
      <c r="H1018" s="11"/>
      <c r="I1018" s="11"/>
      <c r="J1018" s="11"/>
      <c r="K1018" s="11"/>
      <c r="L1018" s="11"/>
      <c r="M1018" s="11"/>
      <c r="N1018" s="11"/>
      <c r="O1018" s="11"/>
      <c r="P1018" s="11"/>
      <c r="Q1018" s="11"/>
      <c r="R1018" s="11"/>
      <c r="S1018" s="11"/>
      <c r="T1018" s="11"/>
      <c r="U1018" s="11"/>
    </row>
    <row r="1019" spans="1:21" ht="12.75" hidden="1" customHeight="1" x14ac:dyDescent="0.15">
      <c r="A1019" s="11"/>
      <c r="B1019" s="11"/>
      <c r="C1019" s="11"/>
      <c r="D1019" s="11"/>
      <c r="E1019" s="11"/>
      <c r="F1019" s="11"/>
      <c r="G1019" s="11"/>
      <c r="H1019" s="11"/>
      <c r="I1019" s="11"/>
      <c r="J1019" s="11"/>
      <c r="K1019" s="11"/>
      <c r="L1019" s="11"/>
      <c r="M1019" s="11"/>
      <c r="N1019" s="11"/>
      <c r="O1019" s="11"/>
      <c r="P1019" s="11"/>
      <c r="Q1019" s="11"/>
      <c r="R1019" s="11"/>
      <c r="S1019" s="11"/>
      <c r="T1019" s="11"/>
      <c r="U1019" s="11"/>
    </row>
    <row r="1020" spans="1:21" ht="12.75" hidden="1" customHeight="1" x14ac:dyDescent="0.15">
      <c r="A1020" s="11"/>
      <c r="B1020" s="11"/>
      <c r="C1020" s="11"/>
      <c r="D1020" s="11"/>
      <c r="E1020" s="11"/>
      <c r="F1020" s="11"/>
      <c r="G1020" s="11"/>
      <c r="H1020" s="11"/>
      <c r="I1020" s="11"/>
      <c r="J1020" s="11"/>
      <c r="K1020" s="11"/>
      <c r="L1020" s="11"/>
      <c r="M1020" s="11"/>
      <c r="N1020" s="11"/>
      <c r="O1020" s="11"/>
      <c r="P1020" s="11"/>
      <c r="Q1020" s="11"/>
      <c r="R1020" s="11"/>
      <c r="S1020" s="11"/>
      <c r="T1020" s="11"/>
      <c r="U1020" s="11"/>
    </row>
    <row r="1021" spans="1:21" ht="12.75" hidden="1" customHeight="1" x14ac:dyDescent="0.15">
      <c r="A1021" s="11"/>
      <c r="B1021" s="11"/>
      <c r="C1021" s="11"/>
      <c r="D1021" s="11"/>
      <c r="E1021" s="11"/>
      <c r="F1021" s="11"/>
      <c r="G1021" s="11"/>
      <c r="H1021" s="11"/>
      <c r="I1021" s="11"/>
      <c r="J1021" s="11"/>
      <c r="K1021" s="11"/>
      <c r="L1021" s="11"/>
      <c r="M1021" s="11"/>
      <c r="N1021" s="11"/>
      <c r="O1021" s="11"/>
      <c r="P1021" s="11"/>
      <c r="Q1021" s="11"/>
      <c r="R1021" s="11"/>
      <c r="S1021" s="11"/>
      <c r="T1021" s="11"/>
      <c r="U1021" s="11"/>
    </row>
    <row r="1022" spans="1:21" ht="12.75" hidden="1" customHeight="1" x14ac:dyDescent="0.15">
      <c r="A1022" s="11"/>
      <c r="B1022" s="11"/>
      <c r="C1022" s="11"/>
      <c r="D1022" s="11"/>
      <c r="E1022" s="11"/>
      <c r="F1022" s="11"/>
      <c r="G1022" s="11"/>
      <c r="H1022" s="11"/>
      <c r="I1022" s="11"/>
      <c r="J1022" s="11"/>
      <c r="K1022" s="11"/>
      <c r="L1022" s="11"/>
      <c r="M1022" s="11"/>
      <c r="N1022" s="11"/>
      <c r="O1022" s="11"/>
      <c r="P1022" s="11"/>
      <c r="Q1022" s="11"/>
      <c r="R1022" s="11"/>
      <c r="S1022" s="11"/>
      <c r="T1022" s="11"/>
      <c r="U1022" s="11"/>
    </row>
    <row r="1023" spans="1:21" ht="12.75" hidden="1" customHeight="1" x14ac:dyDescent="0.15">
      <c r="A1023" s="11"/>
      <c r="B1023" s="11"/>
      <c r="C1023" s="11"/>
      <c r="D1023" s="11"/>
      <c r="E1023" s="11"/>
      <c r="F1023" s="11"/>
      <c r="G1023" s="11"/>
      <c r="H1023" s="11"/>
      <c r="I1023" s="11"/>
      <c r="J1023" s="11"/>
      <c r="K1023" s="11"/>
      <c r="L1023" s="11"/>
      <c r="M1023" s="11"/>
      <c r="N1023" s="11"/>
      <c r="O1023" s="11"/>
      <c r="P1023" s="11"/>
      <c r="Q1023" s="11"/>
      <c r="R1023" s="11"/>
      <c r="S1023" s="11"/>
      <c r="T1023" s="11"/>
      <c r="U1023" s="11"/>
    </row>
    <row r="1024" spans="1:21" ht="12.75" hidden="1" customHeight="1" x14ac:dyDescent="0.15">
      <c r="A1024" s="11"/>
      <c r="B1024" s="11"/>
      <c r="C1024" s="11"/>
      <c r="D1024" s="11"/>
      <c r="E1024" s="11"/>
      <c r="F1024" s="11"/>
      <c r="G1024" s="11"/>
      <c r="H1024" s="11"/>
      <c r="I1024" s="11"/>
      <c r="J1024" s="11"/>
      <c r="K1024" s="11"/>
      <c r="L1024" s="11"/>
      <c r="M1024" s="11"/>
      <c r="N1024" s="11"/>
      <c r="O1024" s="11"/>
      <c r="P1024" s="11"/>
      <c r="Q1024" s="11"/>
      <c r="R1024" s="11"/>
      <c r="S1024" s="11"/>
      <c r="T1024" s="11"/>
      <c r="U1024" s="11"/>
    </row>
    <row r="1025" spans="1:21" ht="12.75" hidden="1" customHeight="1" x14ac:dyDescent="0.15">
      <c r="A1025" s="11"/>
      <c r="B1025" s="11"/>
      <c r="C1025" s="11"/>
      <c r="D1025" s="11"/>
      <c r="E1025" s="11"/>
      <c r="F1025" s="11"/>
      <c r="G1025" s="11"/>
      <c r="H1025" s="11"/>
      <c r="I1025" s="11"/>
      <c r="J1025" s="11"/>
      <c r="K1025" s="11"/>
      <c r="L1025" s="11"/>
      <c r="M1025" s="11"/>
      <c r="N1025" s="11"/>
      <c r="O1025" s="11"/>
      <c r="P1025" s="11"/>
      <c r="Q1025" s="11"/>
      <c r="R1025" s="11"/>
      <c r="S1025" s="11"/>
      <c r="T1025" s="11"/>
      <c r="U1025" s="11"/>
    </row>
    <row r="1026" spans="1:21" ht="12.75" hidden="1" customHeight="1" x14ac:dyDescent="0.15">
      <c r="A1026" s="11"/>
      <c r="B1026" s="11"/>
      <c r="C1026" s="11"/>
      <c r="D1026" s="11"/>
      <c r="E1026" s="11"/>
      <c r="F1026" s="11"/>
      <c r="G1026" s="11"/>
      <c r="H1026" s="11"/>
      <c r="I1026" s="11"/>
      <c r="J1026" s="11"/>
      <c r="K1026" s="11"/>
      <c r="L1026" s="11"/>
      <c r="M1026" s="11"/>
      <c r="N1026" s="11"/>
      <c r="O1026" s="11"/>
      <c r="P1026" s="11"/>
      <c r="Q1026" s="11"/>
      <c r="R1026" s="11"/>
      <c r="S1026" s="11"/>
      <c r="T1026" s="11"/>
      <c r="U1026" s="11"/>
    </row>
    <row r="1027" spans="1:21" ht="12.75" hidden="1" customHeight="1" x14ac:dyDescent="0.15">
      <c r="A1027" s="11"/>
      <c r="B1027" s="11"/>
      <c r="C1027" s="11"/>
      <c r="D1027" s="11"/>
      <c r="E1027" s="11"/>
      <c r="F1027" s="11"/>
      <c r="G1027" s="11"/>
      <c r="H1027" s="11"/>
      <c r="I1027" s="11"/>
      <c r="J1027" s="11"/>
      <c r="K1027" s="11"/>
      <c r="L1027" s="11"/>
      <c r="M1027" s="11"/>
      <c r="N1027" s="11"/>
      <c r="O1027" s="11"/>
      <c r="P1027" s="11"/>
      <c r="Q1027" s="11"/>
      <c r="R1027" s="11"/>
      <c r="S1027" s="11"/>
      <c r="T1027" s="11"/>
      <c r="U1027" s="11"/>
    </row>
    <row r="1028" spans="1:21" ht="12.75" hidden="1" customHeight="1" x14ac:dyDescent="0.15">
      <c r="A1028" s="11"/>
      <c r="B1028" s="11"/>
      <c r="C1028" s="11"/>
      <c r="D1028" s="11"/>
      <c r="E1028" s="11"/>
      <c r="F1028" s="11"/>
      <c r="G1028" s="11"/>
      <c r="H1028" s="11"/>
      <c r="I1028" s="11"/>
      <c r="J1028" s="11"/>
      <c r="K1028" s="11"/>
      <c r="L1028" s="11"/>
      <c r="M1028" s="11"/>
      <c r="N1028" s="11"/>
      <c r="O1028" s="11"/>
      <c r="P1028" s="11"/>
      <c r="Q1028" s="11"/>
      <c r="R1028" s="11"/>
      <c r="S1028" s="11"/>
      <c r="T1028" s="11"/>
      <c r="U1028" s="11"/>
    </row>
    <row r="1029" spans="1:21" ht="12.75" hidden="1" customHeight="1" x14ac:dyDescent="0.15">
      <c r="A1029" s="11"/>
      <c r="B1029" s="11"/>
      <c r="C1029" s="11"/>
      <c r="D1029" s="11"/>
      <c r="E1029" s="11"/>
      <c r="F1029" s="11"/>
      <c r="G1029" s="11"/>
      <c r="H1029" s="11"/>
      <c r="I1029" s="11"/>
      <c r="J1029" s="11"/>
      <c r="K1029" s="11"/>
      <c r="L1029" s="11"/>
      <c r="M1029" s="11"/>
      <c r="N1029" s="11"/>
      <c r="O1029" s="11"/>
      <c r="P1029" s="11"/>
      <c r="Q1029" s="11"/>
      <c r="R1029" s="11"/>
      <c r="S1029" s="11"/>
      <c r="T1029" s="11"/>
      <c r="U1029" s="11"/>
    </row>
    <row r="1030" spans="1:21" ht="12.75" hidden="1" customHeight="1" x14ac:dyDescent="0.15">
      <c r="A1030" s="11"/>
      <c r="B1030" s="11"/>
      <c r="C1030" s="11"/>
      <c r="D1030" s="11"/>
      <c r="E1030" s="11"/>
      <c r="F1030" s="11"/>
      <c r="G1030" s="11"/>
      <c r="H1030" s="11"/>
      <c r="I1030" s="11"/>
      <c r="J1030" s="11"/>
      <c r="K1030" s="11"/>
      <c r="L1030" s="11"/>
      <c r="M1030" s="11"/>
      <c r="N1030" s="11"/>
      <c r="O1030" s="11"/>
      <c r="P1030" s="11"/>
      <c r="Q1030" s="11"/>
      <c r="R1030" s="11"/>
      <c r="S1030" s="11"/>
      <c r="T1030" s="11"/>
      <c r="U1030" s="11"/>
    </row>
    <row r="1031" spans="1:21" ht="12.75" hidden="1" customHeight="1" x14ac:dyDescent="0.15">
      <c r="A1031" s="11"/>
      <c r="B1031" s="11"/>
      <c r="C1031" s="11"/>
      <c r="D1031" s="11"/>
      <c r="E1031" s="11"/>
      <c r="F1031" s="11"/>
      <c r="G1031" s="11"/>
      <c r="H1031" s="11"/>
      <c r="I1031" s="11"/>
      <c r="J1031" s="11"/>
      <c r="K1031" s="11"/>
      <c r="L1031" s="11"/>
      <c r="M1031" s="11"/>
      <c r="N1031" s="11"/>
      <c r="O1031" s="11"/>
      <c r="P1031" s="11"/>
      <c r="Q1031" s="11"/>
      <c r="R1031" s="11"/>
      <c r="S1031" s="11"/>
      <c r="T1031" s="11"/>
      <c r="U1031" s="11"/>
    </row>
    <row r="1032" spans="1:21" ht="12.75" hidden="1" customHeight="1" x14ac:dyDescent="0.15">
      <c r="A1032" s="11"/>
      <c r="B1032" s="11"/>
      <c r="C1032" s="11"/>
      <c r="D1032" s="11"/>
      <c r="E1032" s="11"/>
      <c r="F1032" s="11"/>
      <c r="G1032" s="11"/>
      <c r="H1032" s="11"/>
      <c r="I1032" s="11"/>
      <c r="J1032" s="11"/>
      <c r="K1032" s="11"/>
      <c r="L1032" s="11"/>
      <c r="M1032" s="11"/>
      <c r="N1032" s="11"/>
      <c r="O1032" s="11"/>
      <c r="P1032" s="11"/>
      <c r="Q1032" s="11"/>
      <c r="R1032" s="11"/>
      <c r="S1032" s="11"/>
      <c r="T1032" s="11"/>
      <c r="U1032" s="11"/>
    </row>
    <row r="1033" spans="1:21" ht="12.75" hidden="1" customHeight="1" x14ac:dyDescent="0.15">
      <c r="A1033" s="11"/>
      <c r="B1033" s="11"/>
      <c r="C1033" s="11"/>
      <c r="D1033" s="11"/>
      <c r="E1033" s="11"/>
      <c r="F1033" s="11"/>
      <c r="G1033" s="11"/>
      <c r="H1033" s="11"/>
      <c r="I1033" s="11"/>
      <c r="J1033" s="11"/>
      <c r="K1033" s="11"/>
      <c r="L1033" s="11"/>
      <c r="M1033" s="11"/>
      <c r="N1033" s="11"/>
      <c r="O1033" s="11"/>
      <c r="P1033" s="11"/>
      <c r="Q1033" s="11"/>
      <c r="R1033" s="11"/>
      <c r="S1033" s="11"/>
      <c r="T1033" s="11"/>
      <c r="U1033" s="11"/>
    </row>
    <row r="1034" spans="1:21" ht="12.75" hidden="1" customHeight="1" x14ac:dyDescent="0.15">
      <c r="A1034" s="11"/>
      <c r="B1034" s="11"/>
      <c r="C1034" s="11"/>
      <c r="D1034" s="11"/>
      <c r="E1034" s="11"/>
      <c r="F1034" s="11"/>
      <c r="G1034" s="11"/>
      <c r="H1034" s="11"/>
      <c r="I1034" s="11"/>
      <c r="J1034" s="11"/>
      <c r="K1034" s="11"/>
      <c r="L1034" s="11"/>
      <c r="M1034" s="11"/>
      <c r="N1034" s="11"/>
      <c r="O1034" s="11"/>
      <c r="P1034" s="11"/>
      <c r="Q1034" s="11"/>
      <c r="R1034" s="11"/>
      <c r="S1034" s="11"/>
      <c r="T1034" s="11"/>
      <c r="U1034" s="11"/>
    </row>
    <row r="1035" spans="1:21" ht="12.75" hidden="1" customHeight="1" x14ac:dyDescent="0.15">
      <c r="A1035" s="11"/>
      <c r="B1035" s="11"/>
      <c r="C1035" s="11"/>
      <c r="D1035" s="11"/>
      <c r="E1035" s="11"/>
      <c r="F1035" s="11"/>
      <c r="G1035" s="11"/>
      <c r="H1035" s="11"/>
      <c r="I1035" s="11"/>
      <c r="J1035" s="11"/>
      <c r="K1035" s="11"/>
      <c r="L1035" s="11"/>
      <c r="M1035" s="11"/>
      <c r="N1035" s="11"/>
      <c r="O1035" s="11"/>
      <c r="P1035" s="11"/>
      <c r="Q1035" s="11"/>
      <c r="R1035" s="11"/>
      <c r="S1035" s="11"/>
      <c r="T1035" s="11"/>
      <c r="U1035" s="11"/>
    </row>
    <row r="1036" spans="1:21" ht="12.75" hidden="1" customHeight="1" x14ac:dyDescent="0.15">
      <c r="A1036" s="11"/>
      <c r="B1036" s="11"/>
      <c r="C1036" s="11"/>
      <c r="D1036" s="11"/>
      <c r="E1036" s="11"/>
      <c r="F1036" s="11"/>
      <c r="G1036" s="11"/>
      <c r="H1036" s="11"/>
      <c r="I1036" s="11"/>
      <c r="J1036" s="11"/>
      <c r="K1036" s="11"/>
      <c r="L1036" s="11"/>
      <c r="M1036" s="11"/>
      <c r="N1036" s="11"/>
      <c r="O1036" s="11"/>
      <c r="P1036" s="11"/>
      <c r="Q1036" s="11"/>
      <c r="R1036" s="11"/>
      <c r="S1036" s="11"/>
      <c r="T1036" s="11"/>
      <c r="U1036" s="11"/>
    </row>
    <row r="1037" spans="1:21" ht="12.75" hidden="1" customHeight="1" x14ac:dyDescent="0.15">
      <c r="A1037" s="11"/>
      <c r="B1037" s="11"/>
      <c r="C1037" s="11"/>
      <c r="D1037" s="11"/>
      <c r="E1037" s="11"/>
      <c r="F1037" s="11"/>
      <c r="G1037" s="11"/>
      <c r="H1037" s="11"/>
      <c r="I1037" s="11"/>
      <c r="J1037" s="11"/>
      <c r="K1037" s="11"/>
      <c r="L1037" s="11"/>
      <c r="M1037" s="11"/>
      <c r="N1037" s="11"/>
      <c r="O1037" s="11"/>
      <c r="P1037" s="11"/>
      <c r="Q1037" s="11"/>
      <c r="R1037" s="11"/>
      <c r="S1037" s="11"/>
      <c r="T1037" s="11"/>
      <c r="U1037" s="11"/>
    </row>
  </sheetData>
  <hyperlinks>
    <hyperlink ref="A4" location="'Table of Contents'!A1" display="Table of contents" xr:uid="{00000000-0004-0000-0E00-000000000000}"/>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tint="0.499984740745262"/>
  </sheetPr>
  <dimension ref="A1:BE1002"/>
  <sheetViews>
    <sheetView showGridLines="0" zoomScale="78" zoomScaleNormal="78" workbookViewId="0">
      <pane ySplit="4" topLeftCell="A42" activePane="bottomLeft" state="frozen"/>
      <selection pane="bottomLeft" activeCell="A2" sqref="A2"/>
    </sheetView>
  </sheetViews>
  <sheetFormatPr baseColWidth="10" defaultColWidth="0" defaultRowHeight="15" customHeight="1" outlineLevelRow="1" x14ac:dyDescent="0.2"/>
  <cols>
    <col min="1" max="1" width="47" style="3" customWidth="1"/>
    <col min="2" max="2" width="12.6640625" style="3" bestFit="1" customWidth="1"/>
    <col min="3" max="16" width="9.1640625" style="3" customWidth="1"/>
    <col min="17" max="17" width="1.5" style="3" customWidth="1"/>
    <col min="18" max="29" width="9.1640625" style="3" customWidth="1"/>
    <col min="30" max="30" width="12.33203125" style="3" customWidth="1"/>
    <col min="31" max="31" width="2.6640625" style="3" customWidth="1"/>
    <col min="32" max="32" width="10.33203125" style="3" customWidth="1"/>
    <col min="33" max="34" width="10.33203125" hidden="1" customWidth="1"/>
    <col min="35" max="35" width="11.5" hidden="1" customWidth="1"/>
    <col min="36" max="36" width="10.33203125" hidden="1" customWidth="1"/>
    <col min="37" max="37" width="11.5" hidden="1" customWidth="1"/>
    <col min="38" max="57" width="6.83203125" hidden="1" customWidth="1"/>
    <col min="58" max="16384" width="14.5" hidden="1"/>
  </cols>
  <sheetData>
    <row r="1" spans="1:32" ht="30" x14ac:dyDescent="0.2">
      <c r="A1" s="853" t="str">
        <f>+Company</f>
        <v>Can Pere Rei</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50"/>
    </row>
    <row r="2" spans="1:32" ht="14.25" customHeight="1" x14ac:dyDescent="0.2">
      <c r="A2" s="851" t="s">
        <v>0</v>
      </c>
      <c r="B2" s="836"/>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50"/>
    </row>
    <row r="3" spans="1:32" ht="14.25" customHeight="1" x14ac:dyDescent="0.2">
      <c r="A3" s="838"/>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52"/>
    </row>
    <row r="4" spans="1:32" ht="14.25" customHeight="1" x14ac:dyDescent="0.2">
      <c r="A4" s="7" t="s">
        <v>1</v>
      </c>
    </row>
    <row r="5" spans="1:32" ht="14.25" customHeight="1" x14ac:dyDescent="0.2"/>
    <row r="6" spans="1:32" ht="14.25" customHeight="1" x14ac:dyDescent="0.2">
      <c r="A6" s="821" t="str">
        <f>+A108</f>
        <v>Montlhy Revenue Break Down - 3 Years</v>
      </c>
      <c r="B6" s="822"/>
      <c r="C6" s="822"/>
      <c r="D6" s="822"/>
      <c r="E6" s="822"/>
      <c r="F6" s="822"/>
      <c r="G6" s="822"/>
      <c r="H6" s="822"/>
      <c r="I6" s="822"/>
      <c r="J6" s="822"/>
      <c r="K6" s="822"/>
      <c r="L6" s="822"/>
      <c r="M6" s="822"/>
      <c r="N6" s="822"/>
      <c r="O6" s="822"/>
      <c r="P6" s="823"/>
      <c r="Q6" s="11"/>
      <c r="R6" s="828" t="str">
        <f>+A131</f>
        <v>Revenue Break Down - 10 years</v>
      </c>
      <c r="S6" s="828"/>
      <c r="T6" s="828"/>
      <c r="U6" s="828"/>
      <c r="V6" s="828"/>
      <c r="W6" s="828"/>
      <c r="X6" s="828"/>
      <c r="Y6" s="828"/>
      <c r="Z6" s="828"/>
      <c r="AA6" s="828"/>
      <c r="AB6" s="828"/>
      <c r="AC6" s="828"/>
      <c r="AD6" s="828"/>
      <c r="AE6" s="11"/>
      <c r="AF6" s="11"/>
    </row>
    <row r="7" spans="1:32" ht="14.25" customHeight="1" x14ac:dyDescent="0.2">
      <c r="A7" s="824"/>
      <c r="B7" s="9"/>
      <c r="C7" s="9"/>
      <c r="D7" s="9"/>
      <c r="E7" s="9"/>
      <c r="F7" s="9"/>
      <c r="G7" s="9"/>
      <c r="H7" s="9"/>
      <c r="I7" s="9"/>
      <c r="J7" s="9"/>
      <c r="K7" s="9"/>
      <c r="L7" s="9"/>
      <c r="M7" s="9"/>
      <c r="N7" s="9"/>
      <c r="O7" s="9"/>
      <c r="P7" s="825"/>
      <c r="R7" s="206"/>
      <c r="AD7" s="207"/>
    </row>
    <row r="8" spans="1:32" ht="14.25" customHeight="1" x14ac:dyDescent="0.2">
      <c r="A8" s="824"/>
      <c r="B8" s="9"/>
      <c r="C8" s="9"/>
      <c r="D8" s="9"/>
      <c r="E8" s="9"/>
      <c r="F8" s="9"/>
      <c r="G8" s="9"/>
      <c r="H8" s="9"/>
      <c r="I8" s="9"/>
      <c r="J8" s="9"/>
      <c r="K8" s="9"/>
      <c r="L8" s="9"/>
      <c r="M8" s="9"/>
      <c r="N8" s="9"/>
      <c r="O8" s="9"/>
      <c r="P8" s="825"/>
      <c r="R8" s="206"/>
      <c r="AD8" s="207"/>
    </row>
    <row r="9" spans="1:32" ht="14.25" customHeight="1" x14ac:dyDescent="0.2">
      <c r="A9" s="824"/>
      <c r="B9" s="9"/>
      <c r="C9" s="9"/>
      <c r="D9" s="9"/>
      <c r="E9" s="9"/>
      <c r="F9" s="9"/>
      <c r="G9" s="9"/>
      <c r="H9" s="9"/>
      <c r="I9" s="9"/>
      <c r="J9" s="9"/>
      <c r="K9" s="9"/>
      <c r="L9" s="9"/>
      <c r="M9" s="9"/>
      <c r="N9" s="9"/>
      <c r="O9" s="9"/>
      <c r="P9" s="825"/>
      <c r="R9" s="206"/>
      <c r="AD9" s="207"/>
    </row>
    <row r="10" spans="1:32" ht="14.25" customHeight="1" x14ac:dyDescent="0.2">
      <c r="A10" s="824"/>
      <c r="B10" s="9"/>
      <c r="C10" s="9"/>
      <c r="D10" s="9"/>
      <c r="E10" s="9"/>
      <c r="F10" s="9"/>
      <c r="G10" s="9"/>
      <c r="H10" s="9"/>
      <c r="I10" s="9"/>
      <c r="J10" s="9"/>
      <c r="K10" s="9"/>
      <c r="L10" s="9"/>
      <c r="M10" s="9"/>
      <c r="N10" s="9"/>
      <c r="O10" s="9"/>
      <c r="P10" s="825"/>
      <c r="R10" s="206"/>
      <c r="AD10" s="207"/>
    </row>
    <row r="11" spans="1:32" ht="14.25" customHeight="1" x14ac:dyDescent="0.2">
      <c r="A11" s="824"/>
      <c r="B11" s="9"/>
      <c r="C11" s="9"/>
      <c r="D11" s="9"/>
      <c r="E11" s="9"/>
      <c r="F11" s="9"/>
      <c r="G11" s="9"/>
      <c r="H11" s="9"/>
      <c r="I11" s="9"/>
      <c r="J11" s="9"/>
      <c r="K11" s="9"/>
      <c r="L11" s="9"/>
      <c r="M11" s="9"/>
      <c r="N11" s="9"/>
      <c r="O11" s="9"/>
      <c r="P11" s="825"/>
      <c r="R11" s="206"/>
      <c r="AD11" s="207"/>
    </row>
    <row r="12" spans="1:32" ht="14.25" customHeight="1" x14ac:dyDescent="0.2">
      <c r="A12" s="824"/>
      <c r="B12" s="9"/>
      <c r="C12" s="9"/>
      <c r="D12" s="9"/>
      <c r="E12" s="9"/>
      <c r="F12" s="9"/>
      <c r="G12" s="9"/>
      <c r="H12" s="9"/>
      <c r="I12" s="9"/>
      <c r="J12" s="9"/>
      <c r="K12" s="9"/>
      <c r="L12" s="9"/>
      <c r="M12" s="9"/>
      <c r="N12" s="9"/>
      <c r="O12" s="9"/>
      <c r="P12" s="825"/>
      <c r="R12" s="206"/>
      <c r="AD12" s="207"/>
    </row>
    <row r="13" spans="1:32" ht="14.25" customHeight="1" x14ac:dyDescent="0.2">
      <c r="A13" s="824"/>
      <c r="B13" s="9"/>
      <c r="C13" s="9"/>
      <c r="D13" s="9"/>
      <c r="E13" s="9"/>
      <c r="F13" s="9"/>
      <c r="G13" s="9"/>
      <c r="H13" s="9"/>
      <c r="I13" s="9"/>
      <c r="J13" s="9"/>
      <c r="K13" s="9"/>
      <c r="L13" s="9"/>
      <c r="M13" s="9"/>
      <c r="N13" s="9"/>
      <c r="O13" s="9"/>
      <c r="P13" s="825"/>
      <c r="R13" s="206"/>
      <c r="AD13" s="207"/>
    </row>
    <row r="14" spans="1:32" ht="14.25" customHeight="1" x14ac:dyDescent="0.2">
      <c r="A14" s="824"/>
      <c r="B14" s="9"/>
      <c r="C14" s="9"/>
      <c r="D14" s="9"/>
      <c r="E14" s="9"/>
      <c r="F14" s="9"/>
      <c r="G14" s="9"/>
      <c r="H14" s="9"/>
      <c r="I14" s="9"/>
      <c r="J14" s="9"/>
      <c r="K14" s="9"/>
      <c r="L14" s="9"/>
      <c r="M14" s="9"/>
      <c r="N14" s="9"/>
      <c r="O14" s="9"/>
      <c r="P14" s="825"/>
      <c r="R14" s="206"/>
      <c r="AD14" s="207"/>
    </row>
    <row r="15" spans="1:32" ht="14.25" customHeight="1" x14ac:dyDescent="0.2">
      <c r="A15" s="824"/>
      <c r="B15" s="9"/>
      <c r="C15" s="9"/>
      <c r="D15" s="9"/>
      <c r="E15" s="9"/>
      <c r="F15" s="9"/>
      <c r="G15" s="9"/>
      <c r="H15" s="9"/>
      <c r="I15" s="9"/>
      <c r="J15" s="9"/>
      <c r="K15" s="9"/>
      <c r="L15" s="9"/>
      <c r="M15" s="9"/>
      <c r="N15" s="9"/>
      <c r="O15" s="9"/>
      <c r="P15" s="825"/>
      <c r="R15" s="206"/>
      <c r="AD15" s="207"/>
    </row>
    <row r="16" spans="1:32" ht="14.25" customHeight="1" x14ac:dyDescent="0.2">
      <c r="A16" s="824"/>
      <c r="B16" s="9"/>
      <c r="C16" s="9"/>
      <c r="D16" s="9"/>
      <c r="E16" s="9"/>
      <c r="F16" s="9"/>
      <c r="G16" s="9"/>
      <c r="H16" s="9"/>
      <c r="I16" s="9"/>
      <c r="J16" s="9"/>
      <c r="K16" s="9"/>
      <c r="L16" s="9"/>
      <c r="M16" s="9"/>
      <c r="N16" s="9"/>
      <c r="O16" s="9"/>
      <c r="P16" s="825"/>
      <c r="R16" s="206"/>
      <c r="AD16" s="207"/>
    </row>
    <row r="17" spans="1:32" ht="14.25" customHeight="1" x14ac:dyDescent="0.2">
      <c r="A17" s="824"/>
      <c r="B17" s="9"/>
      <c r="C17" s="9"/>
      <c r="D17" s="9"/>
      <c r="E17" s="9"/>
      <c r="F17" s="9"/>
      <c r="G17" s="9"/>
      <c r="H17" s="9"/>
      <c r="I17" s="9"/>
      <c r="J17" s="9"/>
      <c r="K17" s="9"/>
      <c r="L17" s="9"/>
      <c r="M17" s="9"/>
      <c r="N17" s="9"/>
      <c r="O17" s="9"/>
      <c r="P17" s="825"/>
      <c r="R17" s="206"/>
      <c r="AD17" s="207"/>
    </row>
    <row r="18" spans="1:32" ht="14.25" customHeight="1" x14ac:dyDescent="0.2">
      <c r="A18" s="824"/>
      <c r="B18" s="9"/>
      <c r="C18" s="9"/>
      <c r="D18" s="9"/>
      <c r="E18" s="9"/>
      <c r="F18" s="9"/>
      <c r="G18" s="9"/>
      <c r="H18" s="9"/>
      <c r="I18" s="9"/>
      <c r="J18" s="9"/>
      <c r="K18" s="9"/>
      <c r="L18" s="9"/>
      <c r="M18" s="9"/>
      <c r="N18" s="9"/>
      <c r="O18" s="9"/>
      <c r="P18" s="825"/>
      <c r="R18" s="206"/>
      <c r="AD18" s="207"/>
    </row>
    <row r="19" spans="1:32" ht="14.25" customHeight="1" x14ac:dyDescent="0.2">
      <c r="A19" s="824"/>
      <c r="B19" s="9"/>
      <c r="C19" s="9"/>
      <c r="D19" s="9"/>
      <c r="E19" s="9"/>
      <c r="F19" s="9"/>
      <c r="G19" s="9"/>
      <c r="H19" s="9"/>
      <c r="I19" s="9"/>
      <c r="J19" s="9"/>
      <c r="K19" s="9"/>
      <c r="L19" s="9"/>
      <c r="M19" s="9"/>
      <c r="N19" s="9"/>
      <c r="O19" s="9"/>
      <c r="P19" s="825"/>
      <c r="R19" s="206"/>
      <c r="AD19" s="207"/>
    </row>
    <row r="20" spans="1:32" ht="14.25" customHeight="1" x14ac:dyDescent="0.2">
      <c r="A20" s="824"/>
      <c r="B20" s="9"/>
      <c r="C20" s="9"/>
      <c r="D20" s="9"/>
      <c r="E20" s="9"/>
      <c r="F20" s="9"/>
      <c r="G20" s="9"/>
      <c r="H20" s="9"/>
      <c r="I20" s="9"/>
      <c r="J20" s="9"/>
      <c r="K20" s="9"/>
      <c r="L20" s="9"/>
      <c r="M20" s="9"/>
      <c r="N20" s="9"/>
      <c r="O20" s="9"/>
      <c r="P20" s="825"/>
      <c r="R20" s="206"/>
      <c r="AD20" s="207"/>
    </row>
    <row r="21" spans="1:32" ht="14.25" customHeight="1" x14ac:dyDescent="0.2">
      <c r="A21" s="824"/>
      <c r="B21" s="9"/>
      <c r="C21" s="9"/>
      <c r="D21" s="9"/>
      <c r="E21" s="9"/>
      <c r="F21" s="9"/>
      <c r="G21" s="9"/>
      <c r="H21" s="9"/>
      <c r="I21" s="9"/>
      <c r="J21" s="9"/>
      <c r="K21" s="9"/>
      <c r="L21" s="9"/>
      <c r="M21" s="9"/>
      <c r="N21" s="9"/>
      <c r="O21" s="9"/>
      <c r="P21" s="825"/>
      <c r="R21" s="206"/>
      <c r="AD21" s="207"/>
    </row>
    <row r="22" spans="1:32" ht="14.25" customHeight="1" x14ac:dyDescent="0.2">
      <c r="A22" s="824"/>
      <c r="B22" s="9"/>
      <c r="C22" s="9"/>
      <c r="D22" s="9"/>
      <c r="E22" s="9"/>
      <c r="F22" s="9"/>
      <c r="G22" s="9"/>
      <c r="H22" s="9"/>
      <c r="I22" s="9"/>
      <c r="J22" s="9"/>
      <c r="K22" s="9"/>
      <c r="L22" s="9"/>
      <c r="M22" s="9"/>
      <c r="N22" s="9"/>
      <c r="O22" s="9"/>
      <c r="P22" s="825"/>
      <c r="R22" s="206"/>
      <c r="AD22" s="207"/>
    </row>
    <row r="23" spans="1:32" ht="14.25" customHeight="1" x14ac:dyDescent="0.2">
      <c r="A23" s="824"/>
      <c r="B23" s="9"/>
      <c r="C23" s="9"/>
      <c r="D23" s="9"/>
      <c r="E23" s="9"/>
      <c r="F23" s="9"/>
      <c r="G23" s="9"/>
      <c r="H23" s="9"/>
      <c r="I23" s="9"/>
      <c r="J23" s="9"/>
      <c r="K23" s="9"/>
      <c r="L23" s="9"/>
      <c r="M23" s="9"/>
      <c r="N23" s="9"/>
      <c r="O23" s="9"/>
      <c r="P23" s="825"/>
      <c r="R23" s="206"/>
      <c r="AD23" s="207"/>
    </row>
    <row r="24" spans="1:32" ht="14.25" customHeight="1" x14ac:dyDescent="0.2">
      <c r="A24" s="824"/>
      <c r="B24" s="9"/>
      <c r="C24" s="9"/>
      <c r="D24" s="9"/>
      <c r="E24" s="9"/>
      <c r="F24" s="9"/>
      <c r="G24" s="9"/>
      <c r="H24" s="9"/>
      <c r="I24" s="9"/>
      <c r="J24" s="9"/>
      <c r="K24" s="9"/>
      <c r="L24" s="9"/>
      <c r="M24" s="9"/>
      <c r="N24" s="9"/>
      <c r="O24" s="9"/>
      <c r="P24" s="825"/>
      <c r="R24" s="206"/>
      <c r="AD24" s="207"/>
    </row>
    <row r="25" spans="1:32" ht="14.25" customHeight="1" x14ac:dyDescent="0.2">
      <c r="A25" s="826"/>
      <c r="B25" s="155"/>
      <c r="C25" s="155"/>
      <c r="D25" s="155"/>
      <c r="E25" s="155"/>
      <c r="F25" s="155"/>
      <c r="G25" s="155"/>
      <c r="H25" s="155"/>
      <c r="I25" s="155"/>
      <c r="J25" s="155"/>
      <c r="K25" s="155"/>
      <c r="L25" s="155"/>
      <c r="M25" s="155"/>
      <c r="N25" s="155"/>
      <c r="O25" s="155"/>
      <c r="P25" s="827"/>
      <c r="R25" s="209"/>
      <c r="S25" s="4"/>
      <c r="T25" s="4"/>
      <c r="U25" s="4"/>
      <c r="V25" s="4"/>
      <c r="W25" s="4"/>
      <c r="X25" s="4"/>
      <c r="Y25" s="4"/>
      <c r="Z25" s="4"/>
      <c r="AA25" s="4"/>
      <c r="AB25" s="4"/>
      <c r="AC25" s="4"/>
      <c r="AD25" s="210"/>
    </row>
    <row r="26" spans="1:32" ht="14.25" customHeight="1" x14ac:dyDescent="0.2"/>
    <row r="27" spans="1:32" ht="14.25" customHeight="1" x14ac:dyDescent="0.2"/>
    <row r="28" spans="1:32" ht="14.25" customHeight="1" x14ac:dyDescent="0.2">
      <c r="A28" s="821" t="s">
        <v>253</v>
      </c>
      <c r="B28" s="822"/>
      <c r="C28" s="822"/>
      <c r="D28" s="822"/>
      <c r="E28" s="822"/>
      <c r="F28" s="822"/>
      <c r="G28" s="822"/>
      <c r="H28" s="822"/>
      <c r="I28" s="822"/>
      <c r="J28" s="822"/>
      <c r="K28" s="822"/>
      <c r="L28" s="822"/>
      <c r="M28" s="822"/>
      <c r="N28" s="822"/>
      <c r="O28" s="822"/>
      <c r="P28" s="823"/>
      <c r="Q28" s="11"/>
      <c r="R28" s="828" t="str">
        <f>+A139</f>
        <v>EBITDA - 10 Years</v>
      </c>
      <c r="S28" s="828"/>
      <c r="T28" s="828"/>
      <c r="U28" s="828"/>
      <c r="V28" s="828"/>
      <c r="W28" s="828"/>
      <c r="X28" s="828"/>
      <c r="Y28" s="828"/>
      <c r="Z28" s="828"/>
      <c r="AA28" s="828"/>
      <c r="AB28" s="828"/>
      <c r="AC28" s="828"/>
      <c r="AD28" s="828"/>
      <c r="AE28" s="11"/>
      <c r="AF28" s="11"/>
    </row>
    <row r="29" spans="1:32" ht="14.25" customHeight="1" x14ac:dyDescent="0.2">
      <c r="A29" s="206"/>
      <c r="P29" s="207"/>
      <c r="R29" s="206"/>
      <c r="AD29" s="207"/>
    </row>
    <row r="30" spans="1:32" ht="14.25" customHeight="1" x14ac:dyDescent="0.2">
      <c r="A30" s="206"/>
      <c r="P30" s="207"/>
      <c r="R30" s="206"/>
      <c r="AD30" s="207"/>
    </row>
    <row r="31" spans="1:32" ht="14.25" customHeight="1" x14ac:dyDescent="0.2">
      <c r="A31" s="206"/>
      <c r="P31" s="207"/>
      <c r="R31" s="206"/>
      <c r="AD31" s="207"/>
    </row>
    <row r="32" spans="1:32" ht="14.25" customHeight="1" x14ac:dyDescent="0.2">
      <c r="A32" s="206"/>
      <c r="P32" s="207"/>
      <c r="R32" s="206"/>
      <c r="AD32" s="207"/>
    </row>
    <row r="33" spans="1:30" ht="14.25" customHeight="1" x14ac:dyDescent="0.2">
      <c r="A33" s="206"/>
      <c r="P33" s="207"/>
      <c r="R33" s="206"/>
      <c r="AD33" s="207"/>
    </row>
    <row r="34" spans="1:30" ht="14.25" customHeight="1" x14ac:dyDescent="0.2">
      <c r="A34" s="206"/>
      <c r="P34" s="207"/>
      <c r="R34" s="206"/>
      <c r="AD34" s="207"/>
    </row>
    <row r="35" spans="1:30" ht="14.25" customHeight="1" x14ac:dyDescent="0.2">
      <c r="A35" s="206"/>
      <c r="P35" s="207"/>
      <c r="R35" s="206"/>
      <c r="AD35" s="207"/>
    </row>
    <row r="36" spans="1:30" ht="14.25" customHeight="1" x14ac:dyDescent="0.2">
      <c r="A36" s="206"/>
      <c r="P36" s="207"/>
      <c r="R36" s="206"/>
      <c r="AD36" s="207"/>
    </row>
    <row r="37" spans="1:30" ht="14.25" customHeight="1" x14ac:dyDescent="0.2">
      <c r="A37" s="206"/>
      <c r="P37" s="207"/>
      <c r="R37" s="206"/>
      <c r="AD37" s="207"/>
    </row>
    <row r="38" spans="1:30" ht="14.25" customHeight="1" x14ac:dyDescent="0.2">
      <c r="A38" s="206"/>
      <c r="P38" s="207"/>
      <c r="R38" s="206"/>
      <c r="AD38" s="207"/>
    </row>
    <row r="39" spans="1:30" ht="14.25" customHeight="1" x14ac:dyDescent="0.2">
      <c r="A39" s="206"/>
      <c r="P39" s="207"/>
      <c r="R39" s="206"/>
      <c r="AD39" s="207"/>
    </row>
    <row r="40" spans="1:30" ht="14.25" customHeight="1" x14ac:dyDescent="0.2">
      <c r="A40" s="206"/>
      <c r="P40" s="207"/>
      <c r="R40" s="206"/>
      <c r="AD40" s="207"/>
    </row>
    <row r="41" spans="1:30" ht="14.25" customHeight="1" x14ac:dyDescent="0.2">
      <c r="A41" s="206"/>
      <c r="P41" s="207"/>
      <c r="R41" s="206"/>
      <c r="AD41" s="207"/>
    </row>
    <row r="42" spans="1:30" ht="14.25" customHeight="1" x14ac:dyDescent="0.2">
      <c r="A42" s="206"/>
      <c r="P42" s="207"/>
      <c r="R42" s="206"/>
      <c r="AD42" s="207"/>
    </row>
    <row r="43" spans="1:30" ht="14.25" customHeight="1" x14ac:dyDescent="0.2">
      <c r="A43" s="206"/>
      <c r="P43" s="207"/>
      <c r="R43" s="206"/>
      <c r="AD43" s="207"/>
    </row>
    <row r="44" spans="1:30" ht="14.25" customHeight="1" x14ac:dyDescent="0.2">
      <c r="A44" s="206"/>
      <c r="P44" s="207"/>
      <c r="R44" s="206"/>
      <c r="AD44" s="207"/>
    </row>
    <row r="45" spans="1:30" ht="14.25" customHeight="1" x14ac:dyDescent="0.2">
      <c r="A45" s="206"/>
      <c r="P45" s="207"/>
      <c r="R45" s="206"/>
      <c r="AD45" s="207"/>
    </row>
    <row r="46" spans="1:30" ht="14.25" customHeight="1" x14ac:dyDescent="0.2">
      <c r="A46" s="206"/>
      <c r="P46" s="207"/>
      <c r="R46" s="206"/>
      <c r="AD46" s="207"/>
    </row>
    <row r="47" spans="1:30" ht="14.25" customHeight="1" x14ac:dyDescent="0.2">
      <c r="A47" s="209"/>
      <c r="B47" s="4"/>
      <c r="C47" s="4"/>
      <c r="D47" s="4"/>
      <c r="E47" s="4"/>
      <c r="F47" s="4"/>
      <c r="G47" s="4"/>
      <c r="H47" s="4"/>
      <c r="I47" s="4"/>
      <c r="J47" s="4"/>
      <c r="K47" s="4"/>
      <c r="L47" s="4"/>
      <c r="M47" s="4"/>
      <c r="N47" s="4"/>
      <c r="O47" s="4"/>
      <c r="P47" s="210"/>
      <c r="R47" s="209"/>
      <c r="S47" s="4"/>
      <c r="T47" s="4"/>
      <c r="U47" s="4"/>
      <c r="V47" s="4"/>
      <c r="W47" s="4"/>
      <c r="X47" s="4"/>
      <c r="Y47" s="4"/>
      <c r="Z47" s="4"/>
      <c r="AA47" s="4"/>
      <c r="AB47" s="4"/>
      <c r="AC47" s="4"/>
      <c r="AD47" s="210"/>
    </row>
    <row r="48" spans="1:30" ht="14.25" customHeight="1" x14ac:dyDescent="0.2"/>
    <row r="49" spans="1:32" ht="14.25" customHeight="1" x14ac:dyDescent="0.2"/>
    <row r="50" spans="1:32" ht="14.25" customHeight="1" x14ac:dyDescent="0.2">
      <c r="A50" s="821" t="str">
        <f>+A121</f>
        <v>Monthly Net Income - 3 Years</v>
      </c>
      <c r="B50" s="822"/>
      <c r="C50" s="822"/>
      <c r="D50" s="822"/>
      <c r="E50" s="822"/>
      <c r="F50" s="822"/>
      <c r="G50" s="822"/>
      <c r="H50" s="822"/>
      <c r="I50" s="822"/>
      <c r="J50" s="822"/>
      <c r="K50" s="822"/>
      <c r="L50" s="822"/>
      <c r="M50" s="822"/>
      <c r="N50" s="822"/>
      <c r="O50" s="822"/>
      <c r="P50" s="823"/>
      <c r="Q50" s="11"/>
      <c r="R50" s="828" t="str">
        <f>+A141</f>
        <v>Net Income - 10 Years</v>
      </c>
      <c r="S50" s="828"/>
      <c r="T50" s="828"/>
      <c r="U50" s="828"/>
      <c r="V50" s="828"/>
      <c r="W50" s="828"/>
      <c r="X50" s="828"/>
      <c r="Y50" s="828"/>
      <c r="Z50" s="828"/>
      <c r="AA50" s="828"/>
      <c r="AB50" s="828"/>
      <c r="AC50" s="828"/>
      <c r="AD50" s="828"/>
      <c r="AE50" s="11"/>
      <c r="AF50" s="11"/>
    </row>
    <row r="51" spans="1:32" ht="14.25" customHeight="1" x14ac:dyDescent="0.2">
      <c r="A51" s="206"/>
      <c r="P51" s="207"/>
      <c r="R51" s="206"/>
      <c r="AD51" s="207"/>
    </row>
    <row r="52" spans="1:32" ht="14.25" customHeight="1" x14ac:dyDescent="0.2">
      <c r="A52" s="206"/>
      <c r="P52" s="207"/>
      <c r="R52" s="206"/>
      <c r="AD52" s="207"/>
    </row>
    <row r="53" spans="1:32" ht="14.25" customHeight="1" x14ac:dyDescent="0.2">
      <c r="A53" s="206"/>
      <c r="P53" s="207"/>
      <c r="R53" s="206"/>
      <c r="AD53" s="207"/>
    </row>
    <row r="54" spans="1:32" ht="14.25" customHeight="1" x14ac:dyDescent="0.2">
      <c r="A54" s="206"/>
      <c r="P54" s="207"/>
      <c r="R54" s="206"/>
      <c r="AD54" s="207"/>
    </row>
    <row r="55" spans="1:32" ht="14.25" customHeight="1" x14ac:dyDescent="0.2">
      <c r="A55" s="206"/>
      <c r="P55" s="207"/>
      <c r="R55" s="206"/>
      <c r="AD55" s="207"/>
    </row>
    <row r="56" spans="1:32" ht="14.25" customHeight="1" x14ac:dyDescent="0.2">
      <c r="A56" s="206"/>
      <c r="P56" s="207"/>
      <c r="R56" s="206"/>
      <c r="AD56" s="207"/>
    </row>
    <row r="57" spans="1:32" ht="14.25" customHeight="1" x14ac:dyDescent="0.2">
      <c r="A57" s="206"/>
      <c r="P57" s="207"/>
      <c r="R57" s="206"/>
      <c r="AD57" s="207"/>
    </row>
    <row r="58" spans="1:32" ht="14.25" customHeight="1" x14ac:dyDescent="0.2">
      <c r="A58" s="206"/>
      <c r="P58" s="207"/>
      <c r="R58" s="206"/>
      <c r="AD58" s="207"/>
    </row>
    <row r="59" spans="1:32" ht="14.25" customHeight="1" x14ac:dyDescent="0.2">
      <c r="A59" s="206"/>
      <c r="P59" s="207"/>
      <c r="R59" s="206"/>
      <c r="AD59" s="207"/>
    </row>
    <row r="60" spans="1:32" ht="14.25" customHeight="1" x14ac:dyDescent="0.2">
      <c r="A60" s="206"/>
      <c r="P60" s="207"/>
      <c r="R60" s="206"/>
      <c r="AD60" s="207"/>
    </row>
    <row r="61" spans="1:32" ht="14.25" customHeight="1" x14ac:dyDescent="0.2">
      <c r="A61" s="206"/>
      <c r="P61" s="207"/>
      <c r="R61" s="206"/>
      <c r="AD61" s="207"/>
    </row>
    <row r="62" spans="1:32" ht="14.25" customHeight="1" x14ac:dyDescent="0.2">
      <c r="A62" s="206"/>
      <c r="P62" s="207"/>
      <c r="R62" s="206"/>
      <c r="AD62" s="207"/>
    </row>
    <row r="63" spans="1:32" ht="14.25" customHeight="1" x14ac:dyDescent="0.2">
      <c r="A63" s="206"/>
      <c r="P63" s="207"/>
      <c r="R63" s="206"/>
      <c r="AD63" s="207"/>
    </row>
    <row r="64" spans="1:32" ht="14.25" customHeight="1" x14ac:dyDescent="0.2">
      <c r="A64" s="206"/>
      <c r="P64" s="207"/>
      <c r="R64" s="206"/>
      <c r="AD64" s="207"/>
    </row>
    <row r="65" spans="1:30" ht="14.25" customHeight="1" x14ac:dyDescent="0.2">
      <c r="A65" s="206"/>
      <c r="P65" s="207"/>
      <c r="R65" s="206"/>
      <c r="AD65" s="207"/>
    </row>
    <row r="66" spans="1:30" ht="14.25" customHeight="1" x14ac:dyDescent="0.2">
      <c r="A66" s="206"/>
      <c r="P66" s="207"/>
      <c r="R66" s="206"/>
      <c r="AD66" s="207"/>
    </row>
    <row r="67" spans="1:30" ht="14.25" customHeight="1" x14ac:dyDescent="0.2">
      <c r="A67" s="206"/>
      <c r="P67" s="207"/>
      <c r="R67" s="206"/>
      <c r="AD67" s="207"/>
    </row>
    <row r="68" spans="1:30" ht="14.25" customHeight="1" x14ac:dyDescent="0.2">
      <c r="A68" s="206"/>
      <c r="P68" s="207"/>
      <c r="R68" s="206"/>
      <c r="AD68" s="207"/>
    </row>
    <row r="69" spans="1:30" ht="14.25" customHeight="1" x14ac:dyDescent="0.2">
      <c r="A69" s="209"/>
      <c r="B69" s="4"/>
      <c r="C69" s="4"/>
      <c r="D69" s="4"/>
      <c r="E69" s="4"/>
      <c r="F69" s="4"/>
      <c r="G69" s="4"/>
      <c r="H69" s="4"/>
      <c r="I69" s="4"/>
      <c r="J69" s="4"/>
      <c r="K69" s="4"/>
      <c r="L69" s="4"/>
      <c r="M69" s="4"/>
      <c r="N69" s="4"/>
      <c r="O69" s="4"/>
      <c r="P69" s="210"/>
      <c r="R69" s="209"/>
      <c r="S69" s="4"/>
      <c r="T69" s="4"/>
      <c r="U69" s="4"/>
      <c r="V69" s="4"/>
      <c r="W69" s="4"/>
      <c r="X69" s="4"/>
      <c r="Y69" s="4"/>
      <c r="Z69" s="4"/>
      <c r="AA69" s="4"/>
      <c r="AB69" s="4"/>
      <c r="AC69" s="4"/>
      <c r="AD69" s="210"/>
    </row>
    <row r="70" spans="1:30" ht="14.25" customHeight="1" x14ac:dyDescent="0.2"/>
    <row r="71" spans="1:30" ht="14.25" customHeight="1" x14ac:dyDescent="0.2"/>
    <row r="72" spans="1:30" ht="14.25" customHeight="1" x14ac:dyDescent="0.2">
      <c r="A72" s="821" t="s">
        <v>250</v>
      </c>
      <c r="B72" s="822"/>
      <c r="C72" s="822"/>
      <c r="D72" s="822"/>
      <c r="E72" s="822"/>
      <c r="F72" s="822"/>
      <c r="G72" s="822"/>
      <c r="H72" s="822"/>
      <c r="I72" s="822"/>
      <c r="J72" s="822"/>
      <c r="K72" s="822"/>
      <c r="L72" s="822"/>
      <c r="M72" s="822"/>
      <c r="N72" s="822"/>
      <c r="O72" s="822"/>
      <c r="P72" s="823"/>
      <c r="R72" s="828" t="s">
        <v>184</v>
      </c>
      <c r="S72" s="828"/>
      <c r="T72" s="828"/>
      <c r="U72" s="828"/>
      <c r="V72" s="828"/>
      <c r="W72" s="828"/>
      <c r="X72" s="828"/>
      <c r="Y72" s="828"/>
      <c r="Z72" s="828"/>
      <c r="AA72" s="828"/>
      <c r="AB72" s="828"/>
      <c r="AC72" s="828"/>
      <c r="AD72" s="828"/>
    </row>
    <row r="73" spans="1:30" ht="14.25" customHeight="1" x14ac:dyDescent="0.2">
      <c r="A73" s="206"/>
      <c r="P73" s="207"/>
      <c r="R73" s="206"/>
      <c r="AD73" s="207"/>
    </row>
    <row r="74" spans="1:30" ht="14.25" customHeight="1" x14ac:dyDescent="0.2">
      <c r="A74" s="206"/>
      <c r="P74" s="207"/>
      <c r="R74" s="206"/>
      <c r="AD74" s="207"/>
    </row>
    <row r="75" spans="1:30" ht="14.25" customHeight="1" x14ac:dyDescent="0.2">
      <c r="A75" s="206"/>
      <c r="P75" s="207"/>
      <c r="R75" s="206"/>
      <c r="AD75" s="207"/>
    </row>
    <row r="76" spans="1:30" ht="14.25" customHeight="1" x14ac:dyDescent="0.2">
      <c r="A76" s="206"/>
      <c r="P76" s="207"/>
      <c r="R76" s="206"/>
      <c r="AD76" s="207"/>
    </row>
    <row r="77" spans="1:30" ht="14.25" customHeight="1" x14ac:dyDescent="0.2">
      <c r="A77" s="206"/>
      <c r="P77" s="207"/>
      <c r="R77" s="206"/>
      <c r="AD77" s="207"/>
    </row>
    <row r="78" spans="1:30" ht="14.25" customHeight="1" x14ac:dyDescent="0.2">
      <c r="A78" s="206"/>
      <c r="P78" s="207"/>
      <c r="R78" s="206"/>
      <c r="AD78" s="207"/>
    </row>
    <row r="79" spans="1:30" ht="14.25" customHeight="1" x14ac:dyDescent="0.2">
      <c r="A79" s="206"/>
      <c r="P79" s="207"/>
      <c r="R79" s="206"/>
      <c r="AD79" s="207"/>
    </row>
    <row r="80" spans="1:30" ht="14.25" customHeight="1" x14ac:dyDescent="0.2">
      <c r="A80" s="206"/>
      <c r="P80" s="207"/>
      <c r="R80" s="206"/>
      <c r="AD80" s="207"/>
    </row>
    <row r="81" spans="1:30" ht="14.25" customHeight="1" x14ac:dyDescent="0.2">
      <c r="A81" s="206"/>
      <c r="P81" s="207"/>
      <c r="R81" s="206"/>
      <c r="AD81" s="207"/>
    </row>
    <row r="82" spans="1:30" ht="14.25" customHeight="1" x14ac:dyDescent="0.2">
      <c r="A82" s="206"/>
      <c r="P82" s="207"/>
      <c r="R82" s="206"/>
      <c r="AD82" s="207"/>
    </row>
    <row r="83" spans="1:30" ht="14.25" customHeight="1" x14ac:dyDescent="0.2">
      <c r="A83" s="206"/>
      <c r="P83" s="207"/>
      <c r="R83" s="206"/>
      <c r="AD83" s="207"/>
    </row>
    <row r="84" spans="1:30" ht="14.25" customHeight="1" x14ac:dyDescent="0.2">
      <c r="A84" s="206"/>
      <c r="P84" s="207"/>
      <c r="R84" s="206"/>
      <c r="AD84" s="207"/>
    </row>
    <row r="85" spans="1:30" ht="14.25" customHeight="1" x14ac:dyDescent="0.2">
      <c r="A85" s="206"/>
      <c r="P85" s="207"/>
      <c r="R85" s="206"/>
      <c r="AD85" s="207"/>
    </row>
    <row r="86" spans="1:30" ht="14.25" customHeight="1" x14ac:dyDescent="0.2">
      <c r="A86" s="206"/>
      <c r="P86" s="207"/>
      <c r="R86" s="206"/>
      <c r="AD86" s="207"/>
    </row>
    <row r="87" spans="1:30" ht="14.25" customHeight="1" x14ac:dyDescent="0.2">
      <c r="A87" s="206"/>
      <c r="P87" s="207"/>
      <c r="R87" s="206"/>
      <c r="AD87" s="207"/>
    </row>
    <row r="88" spans="1:30" ht="14.25" customHeight="1" x14ac:dyDescent="0.2">
      <c r="A88" s="206"/>
      <c r="P88" s="207"/>
      <c r="R88" s="206"/>
      <c r="AD88" s="207"/>
    </row>
    <row r="89" spans="1:30" ht="14.25" customHeight="1" x14ac:dyDescent="0.2">
      <c r="A89" s="206"/>
      <c r="P89" s="207"/>
      <c r="R89" s="206"/>
      <c r="AD89" s="207"/>
    </row>
    <row r="90" spans="1:30" ht="14.25" customHeight="1" x14ac:dyDescent="0.2">
      <c r="A90" s="206"/>
      <c r="P90" s="207"/>
      <c r="R90" s="206"/>
      <c r="AD90" s="207"/>
    </row>
    <row r="91" spans="1:30" ht="14.25" customHeight="1" x14ac:dyDescent="0.2">
      <c r="A91" s="209"/>
      <c r="B91" s="4"/>
      <c r="C91" s="4"/>
      <c r="D91" s="4"/>
      <c r="E91" s="4"/>
      <c r="F91" s="4"/>
      <c r="G91" s="4"/>
      <c r="H91" s="4"/>
      <c r="I91" s="4"/>
      <c r="J91" s="4"/>
      <c r="K91" s="4"/>
      <c r="L91" s="4"/>
      <c r="M91" s="4"/>
      <c r="N91" s="4"/>
      <c r="O91" s="4"/>
      <c r="P91" s="210"/>
      <c r="R91" s="209"/>
      <c r="S91" s="4"/>
      <c r="T91" s="4"/>
      <c r="U91" s="4"/>
      <c r="V91" s="4"/>
      <c r="W91" s="4"/>
      <c r="X91" s="4"/>
      <c r="Y91" s="4"/>
      <c r="Z91" s="4"/>
      <c r="AA91" s="4"/>
      <c r="AB91" s="4"/>
      <c r="AC91" s="4"/>
      <c r="AD91" s="210"/>
    </row>
    <row r="92" spans="1:30" ht="14.25" customHeight="1" x14ac:dyDescent="0.2"/>
    <row r="93" spans="1:30" ht="14.25" customHeight="1" x14ac:dyDescent="0.2"/>
    <row r="94" spans="1:30" ht="14.25" customHeight="1" x14ac:dyDescent="0.2"/>
    <row r="95" spans="1:30" ht="14.25" customHeight="1" x14ac:dyDescent="0.2"/>
    <row r="96" spans="1:30" ht="14.25" customHeight="1" x14ac:dyDescent="0.2"/>
    <row r="97" spans="1:32" ht="14.25" customHeight="1" x14ac:dyDescent="0.2"/>
    <row r="98" spans="1:32" ht="14.25" customHeight="1" x14ac:dyDescent="0.2"/>
    <row r="99" spans="1:32" ht="14.25" customHeight="1" x14ac:dyDescent="0.2"/>
    <row r="100" spans="1:32" ht="14.25" customHeight="1" x14ac:dyDescent="0.2"/>
    <row r="101" spans="1:32" ht="14.25" customHeight="1" x14ac:dyDescent="0.2"/>
    <row r="102" spans="1:32" ht="14.25" customHeight="1" x14ac:dyDescent="0.2"/>
    <row r="103" spans="1:32" ht="14.25" customHeight="1" x14ac:dyDescent="0.2"/>
    <row r="104" spans="1:32" ht="14.25" customHeight="1" x14ac:dyDescent="0.2"/>
    <row r="105" spans="1:32" ht="45.75" customHeight="1" x14ac:dyDescent="0.2">
      <c r="A105" s="4" t="s">
        <v>251</v>
      </c>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4.25" customHeight="1" outlineLevel="1" x14ac:dyDescent="0.2">
      <c r="A106" s="211" t="s">
        <v>252</v>
      </c>
    </row>
    <row r="107" spans="1:32" ht="14.25" customHeight="1" outlineLevel="1" x14ac:dyDescent="0.2"/>
    <row r="108" spans="1:32" ht="14.25" customHeight="1" outlineLevel="1" x14ac:dyDescent="0.2">
      <c r="A108" s="212" t="s">
        <v>253</v>
      </c>
      <c r="B108" s="213">
        <f>+'Mo- FS'!D4</f>
        <v>45688</v>
      </c>
      <c r="C108" s="213">
        <f>+'Mo- FS'!E4</f>
        <v>45716</v>
      </c>
      <c r="D108" s="213">
        <f>+'Mo- FS'!F4</f>
        <v>45747</v>
      </c>
      <c r="E108" s="213">
        <f>+'Mo- FS'!G4</f>
        <v>45777</v>
      </c>
      <c r="F108" s="213">
        <f>+'Mo- FS'!H4</f>
        <v>45808</v>
      </c>
      <c r="G108" s="213">
        <f>+'Mo- FS'!I4</f>
        <v>45838</v>
      </c>
      <c r="H108" s="213">
        <f>+'Mo- FS'!J4</f>
        <v>45869</v>
      </c>
      <c r="I108" s="213">
        <f>+'Mo- FS'!K4</f>
        <v>45900</v>
      </c>
      <c r="J108" s="213">
        <f>+'Mo- FS'!L4</f>
        <v>45930</v>
      </c>
      <c r="K108" s="213">
        <f>+'Mo- FS'!M4</f>
        <v>45961</v>
      </c>
      <c r="L108" s="213">
        <f>+'Mo- FS'!N4</f>
        <v>45991</v>
      </c>
      <c r="M108" s="213">
        <f>+'Mo- FS'!O4</f>
        <v>46022</v>
      </c>
      <c r="N108" s="213">
        <f>+'Mo- FS'!P4</f>
        <v>46053</v>
      </c>
      <c r="O108" s="213">
        <f>+'Mo- FS'!Q4</f>
        <v>46081</v>
      </c>
      <c r="P108" s="213">
        <f>+'Mo- FS'!R4</f>
        <v>46112</v>
      </c>
      <c r="Q108" s="213">
        <f>+'Mo- FS'!S4</f>
        <v>46142</v>
      </c>
      <c r="R108" s="213">
        <f>+'Mo- FS'!T4</f>
        <v>46173</v>
      </c>
      <c r="S108" s="213">
        <f>+'Mo- FS'!U4</f>
        <v>46203</v>
      </c>
      <c r="T108" s="213">
        <f>+'Mo- FS'!V4</f>
        <v>46234</v>
      </c>
      <c r="U108" s="213">
        <f>+'Mo- FS'!W4</f>
        <v>46265</v>
      </c>
      <c r="V108" s="213">
        <f>+'Mo- FS'!X4</f>
        <v>46295</v>
      </c>
      <c r="W108" s="213">
        <f>+'Mo- FS'!Y4</f>
        <v>46326</v>
      </c>
      <c r="X108" s="213">
        <f>+'Mo- FS'!Z4</f>
        <v>46356</v>
      </c>
      <c r="Y108" s="213">
        <f>+'Mo- FS'!AA4</f>
        <v>46387</v>
      </c>
      <c r="Z108" s="213">
        <f>+'Mo- FS'!AB4</f>
        <v>46418</v>
      </c>
      <c r="AA108" s="213">
        <f>+'Mo- FS'!AC4</f>
        <v>46446</v>
      </c>
      <c r="AB108" s="213">
        <f>+'Mo- FS'!AD4</f>
        <v>46477</v>
      </c>
      <c r="AC108" s="213">
        <f>+'Mo- FS'!AE4</f>
        <v>46507</v>
      </c>
      <c r="AD108" s="213">
        <f>+'Mo- FS'!AF4</f>
        <v>46538</v>
      </c>
      <c r="AE108" s="213">
        <f>+'Mo- FS'!AG4</f>
        <v>46568</v>
      </c>
      <c r="AF108" s="213">
        <f>+'Mo- FS'!AH4</f>
        <v>46599</v>
      </c>
    </row>
    <row r="109" spans="1:32" ht="14.25" customHeight="1" outlineLevel="1" x14ac:dyDescent="0.2">
      <c r="A109" s="214" t="str">
        <f>+'Mo- FS'!A23</f>
        <v>Revenue</v>
      </c>
      <c r="B109" s="215">
        <f ca="1">+'Mo- FS'!D23</f>
        <v>0</v>
      </c>
      <c r="C109" s="215">
        <f ca="1">+'Mo- FS'!E23</f>
        <v>0</v>
      </c>
      <c r="D109" s="215">
        <f ca="1">+'Mo- FS'!F23</f>
        <v>0</v>
      </c>
      <c r="E109" s="215">
        <f ca="1">+'Mo- FS'!G23</f>
        <v>193879.23026559368</v>
      </c>
      <c r="F109" s="215">
        <f ca="1">+'Mo- FS'!H23</f>
        <v>212143.55180136117</v>
      </c>
      <c r="G109" s="215">
        <f ca="1">+'Mo- FS'!I23</f>
        <v>224068.33091842351</v>
      </c>
      <c r="H109" s="215">
        <f ca="1">+'Mo- FS'!J23</f>
        <v>293178.6849467986</v>
      </c>
      <c r="I109" s="215">
        <f ca="1">+'Mo- FS'!K23</f>
        <v>293854.14338237949</v>
      </c>
      <c r="J109" s="215">
        <f ca="1">+'Mo- FS'!L23</f>
        <v>245306.25280227562</v>
      </c>
      <c r="K109" s="215">
        <f ca="1">+'Mo- FS'!M23</f>
        <v>207176.96100704168</v>
      </c>
      <c r="L109" s="215">
        <f ca="1">+'Mo- FS'!N23</f>
        <v>161729.75308037223</v>
      </c>
      <c r="M109" s="215">
        <f ca="1">+'Mo- FS'!O23</f>
        <v>0</v>
      </c>
      <c r="N109" s="215">
        <f ca="1">+'Mo- FS'!P23</f>
        <v>0</v>
      </c>
      <c r="O109" s="215">
        <f ca="1">+'Mo- FS'!Q23</f>
        <v>0</v>
      </c>
      <c r="P109" s="215">
        <f ca="1">+'Mo- FS'!R23</f>
        <v>173308.24458043167</v>
      </c>
      <c r="Q109" s="215">
        <f ca="1">+'Mo- FS'!S23</f>
        <v>199307.84871302999</v>
      </c>
      <c r="R109" s="215">
        <f ca="1">+'Mo- FS'!T23</f>
        <v>218083.57125179895</v>
      </c>
      <c r="S109" s="215">
        <f ca="1">+'Mo- FS'!U23</f>
        <v>230342.24418413904</v>
      </c>
      <c r="T109" s="215">
        <f ca="1">+'Mo- FS'!V23</f>
        <v>301387.68812530849</v>
      </c>
      <c r="U109" s="215">
        <f ca="1">+'Mo- FS'!W23</f>
        <v>302082.05939708574</v>
      </c>
      <c r="V109" s="215">
        <f ca="1">+'Mo- FS'!X23</f>
        <v>252174.82788073903</v>
      </c>
      <c r="W109" s="215">
        <f ca="1">+'Mo- FS'!Y23</f>
        <v>212977.91591523855</v>
      </c>
      <c r="X109" s="215">
        <f ca="1">+'Mo- FS'!Z23</f>
        <v>166258.18616662241</v>
      </c>
      <c r="Y109" s="215">
        <f ca="1">+'Mo- FS'!AA23</f>
        <v>0</v>
      </c>
      <c r="Z109" s="215">
        <f ca="1">+'Mo- FS'!AB23</f>
        <v>0</v>
      </c>
      <c r="AA109" s="215">
        <f ca="1">+'Mo- FS'!AC23</f>
        <v>0</v>
      </c>
      <c r="AB109" s="215">
        <f ca="1">+'Mo- FS'!AD23</f>
        <v>178160.87542868347</v>
      </c>
      <c r="AC109" s="215">
        <f ca="1">+'Mo- FS'!AE23</f>
        <v>204888.46847699457</v>
      </c>
      <c r="AD109" s="215">
        <f ca="1">+'Mo- FS'!AF23</f>
        <v>224189.91124684905</v>
      </c>
      <c r="AE109" s="215">
        <f ca="1">+'Mo- FS'!AG23</f>
        <v>236791.82702129459</v>
      </c>
      <c r="AF109" s="215">
        <f ca="1">+'Mo- FS'!AH23</f>
        <v>309826.54339281667</v>
      </c>
    </row>
    <row r="110" spans="1:32" ht="14.25" customHeight="1" outlineLevel="1" x14ac:dyDescent="0.2">
      <c r="A110" s="214"/>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row>
    <row r="111" spans="1:32" ht="14.25" customHeight="1" outlineLevel="1" x14ac:dyDescent="0.2">
      <c r="A111" s="214"/>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row>
    <row r="112" spans="1:32" ht="14.25" customHeight="1" outlineLevel="1" x14ac:dyDescent="0.2">
      <c r="A112" s="214"/>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row>
    <row r="113" spans="1:32" ht="14.25" customHeight="1" outlineLevel="1" x14ac:dyDescent="0.2">
      <c r="A113" s="214"/>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row>
    <row r="114" spans="1:32" ht="14.25" customHeight="1" outlineLevel="1" x14ac:dyDescent="0.2">
      <c r="A114" s="214"/>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row>
    <row r="115" spans="1:32" ht="14.25" customHeight="1" outlineLevel="1" x14ac:dyDescent="0.2">
      <c r="A115" s="9"/>
      <c r="B115" s="9"/>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row>
    <row r="116" spans="1:32" ht="14.25" customHeight="1" outlineLevel="1" x14ac:dyDescent="0.2">
      <c r="A116" s="9"/>
      <c r="B116" s="9"/>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row>
    <row r="117" spans="1:32" ht="14.25" customHeight="1" outlineLevel="1" x14ac:dyDescent="0.2"/>
    <row r="118" spans="1:32" ht="14.25" customHeight="1" outlineLevel="1" x14ac:dyDescent="0.2"/>
    <row r="119" spans="1:32" ht="14.25" customHeight="1" outlineLevel="1" x14ac:dyDescent="0.2">
      <c r="A119" s="214" t="s">
        <v>296</v>
      </c>
      <c r="B119" s="217">
        <f ca="1">+'Mo- FS'!D72</f>
        <v>0</v>
      </c>
      <c r="C119" s="217">
        <f ca="1">+'Mo- FS'!E72</f>
        <v>0</v>
      </c>
      <c r="D119" s="217">
        <f ca="1">+'Mo- FS'!F72</f>
        <v>0</v>
      </c>
      <c r="E119" s="217">
        <f ca="1">+'Mo- FS'!G72</f>
        <v>141520.24436262407</v>
      </c>
      <c r="F119" s="217">
        <f ca="1">+'Mo- FS'!H72</f>
        <v>157099.53156447192</v>
      </c>
      <c r="G119" s="217">
        <f ca="1">+'Mo- FS'!I72</f>
        <v>167238.51340373285</v>
      </c>
      <c r="H119" s="217">
        <f ca="1">+'Mo- FS'!J72</f>
        <v>226358.4742548978</v>
      </c>
      <c r="I119" s="217">
        <f ca="1">+'Mo- FS'!K72</f>
        <v>226879.98468096589</v>
      </c>
      <c r="J119" s="217">
        <f ca="1">+'Mo- FS'!L72</f>
        <v>185246.05298413298</v>
      </c>
      <c r="K119" s="217">
        <f ca="1">+'Mo- FS'!M72</f>
        <v>152553.36657118401</v>
      </c>
      <c r="L119" s="217">
        <f ca="1">+'Mo- FS'!N72</f>
        <v>113594.57052958423</v>
      </c>
      <c r="M119" s="217">
        <f ca="1">+'Mo- FS'!O72</f>
        <v>-24840.591999999953</v>
      </c>
      <c r="N119" s="217">
        <f ca="1">+'Mo- FS'!P72</f>
        <v>-24897.822584188805</v>
      </c>
      <c r="O119" s="217">
        <f ca="1">+'Mo- FS'!Q72</f>
        <v>-24955.185022713758</v>
      </c>
      <c r="P119" s="217">
        <f ca="1">+'Mo- FS'!R72</f>
        <v>123257.56316072639</v>
      </c>
      <c r="Q119" s="217">
        <f ca="1">+'Mo- FS'!S72</f>
        <v>145482.81120477733</v>
      </c>
      <c r="R119" s="217">
        <f ca="1">+'Mo- FS'!T72</f>
        <v>161498.31844827684</v>
      </c>
      <c r="S119" s="217">
        <f ca="1">+'Mo- FS'!U72</f>
        <v>171921.19177903712</v>
      </c>
      <c r="T119" s="217">
        <f ca="1">+'Mo- FS'!V72</f>
        <v>232696.51153403457</v>
      </c>
      <c r="U119" s="217">
        <f ca="1">+'Mo- FS'!W72</f>
        <v>233232.62425203263</v>
      </c>
      <c r="V119" s="217">
        <f ca="1">+'Mo- FS'!X72</f>
        <v>190432.94246768852</v>
      </c>
      <c r="W119" s="217">
        <f ca="1">+'Mo- FS'!Y72</f>
        <v>156824.86083517698</v>
      </c>
      <c r="X119" s="217">
        <f ca="1">+'Mo- FS'!Z72</f>
        <v>116775.21850441242</v>
      </c>
      <c r="Y119" s="217">
        <f ca="1">+'Mo- FS'!AA72</f>
        <v>-25536.128575999915</v>
      </c>
      <c r="Z119" s="217">
        <f ca="1">+'Mo- FS'!AB72</f>
        <v>-25594.961616546057</v>
      </c>
      <c r="AA119" s="217">
        <f ca="1">+'Mo- FS'!AC72</f>
        <v>-25653.930203349708</v>
      </c>
      <c r="AB119" s="217">
        <f ca="1">+'Mo- FS'!AD72</f>
        <v>126708.77492922655</v>
      </c>
      <c r="AC119" s="217">
        <f ca="1">+'Mo- FS'!AE72</f>
        <v>149556.32991851086</v>
      </c>
      <c r="AD119" s="217">
        <f ca="1">+'Mo- FS'!AF72</f>
        <v>166020.27136482843</v>
      </c>
      <c r="AE119" s="217">
        <f ca="1">+'Mo- FS'!AG72</f>
        <v>176734.98514884993</v>
      </c>
      <c r="AF119" s="217">
        <f ca="1">+'Mo- FS'!AH72</f>
        <v>239212.01385698718</v>
      </c>
    </row>
    <row r="120" spans="1:32" ht="14.25" customHeight="1" outlineLevel="1" x14ac:dyDescent="0.2"/>
    <row r="121" spans="1:32" ht="14.25" customHeight="1" outlineLevel="1" x14ac:dyDescent="0.2">
      <c r="A121" s="214" t="s">
        <v>295</v>
      </c>
      <c r="B121" s="218">
        <f ca="1">+'Mo- FS'!D77</f>
        <v>-21239.365079365078</v>
      </c>
      <c r="C121" s="218">
        <f ca="1">+'Mo- FS'!E77</f>
        <v>-21239.365079365078</v>
      </c>
      <c r="D121" s="218">
        <f ca="1">+'Mo- FS'!F77</f>
        <v>-21239.365079365078</v>
      </c>
      <c r="E121" s="218">
        <f ca="1">+'Mo- FS'!G77</f>
        <v>108968.32247422624</v>
      </c>
      <c r="F121" s="218">
        <f ca="1">+'Mo- FS'!H77</f>
        <v>108688.13318808547</v>
      </c>
      <c r="G121" s="218">
        <f ca="1">+'Mo- FS'!I77</f>
        <v>116799.31865949419</v>
      </c>
      <c r="H121" s="218">
        <f ca="1">+'Mo- FS'!J77</f>
        <v>164095.28734042618</v>
      </c>
      <c r="I121" s="218">
        <f ca="1">+'Mo- FS'!K77</f>
        <v>164512.49568128062</v>
      </c>
      <c r="J121" s="218">
        <f ca="1">+'Mo- FS'!L77</f>
        <v>131205.35032381432</v>
      </c>
      <c r="K121" s="218">
        <f ca="1">+'Mo- FS'!M77</f>
        <v>105051.20119345514</v>
      </c>
      <c r="L121" s="218">
        <f ca="1">+'Mo- FS'!N77</f>
        <v>73884.164360175317</v>
      </c>
      <c r="M121" s="218">
        <f ca="1">+'Mo- FS'!O77</f>
        <v>-36863.965663492039</v>
      </c>
      <c r="N121" s="218">
        <f ca="1">+'Mo- FS'!P77</f>
        <v>-46137.187663553879</v>
      </c>
      <c r="O121" s="218">
        <f ca="1">+'Mo- FS'!Q77</f>
        <v>-46194.550102078836</v>
      </c>
      <c r="P121" s="218">
        <f ca="1">+'Mo- FS'!R77</f>
        <v>100080.9060182156</v>
      </c>
      <c r="Q121" s="218">
        <f ca="1">+'Mo- FS'!S77</f>
        <v>99394.756900329812</v>
      </c>
      <c r="R121" s="218">
        <f ca="1">+'Mo- FS'!T77</f>
        <v>112207.1626951294</v>
      </c>
      <c r="S121" s="218">
        <f ca="1">+'Mo- FS'!U77</f>
        <v>120545.46135973762</v>
      </c>
      <c r="T121" s="218">
        <f ca="1">+'Mo- FS'!V77</f>
        <v>169165.71716373559</v>
      </c>
      <c r="U121" s="218">
        <f ca="1">+'Mo- FS'!W77</f>
        <v>169594.60733813405</v>
      </c>
      <c r="V121" s="218">
        <f ca="1">+'Mo- FS'!X77</f>
        <v>135354.86191065871</v>
      </c>
      <c r="W121" s="218">
        <f ca="1">+'Mo- FS'!Y77</f>
        <v>108468.39660464952</v>
      </c>
      <c r="X121" s="218">
        <f ca="1">+'Mo- FS'!Z77</f>
        <v>76428.682740037868</v>
      </c>
      <c r="Y121" s="218">
        <f ca="1">+'Mo- FS'!AA77</f>
        <v>-37420.394924291992</v>
      </c>
      <c r="Z121" s="218">
        <f ca="1">+'Mo- FS'!AB77</f>
        <v>-46834.326695911135</v>
      </c>
      <c r="AA121" s="218">
        <f ca="1">+'Mo- FS'!AC77</f>
        <v>-46893.295282714782</v>
      </c>
      <c r="AB121" s="218">
        <f ca="1">+'Mo- FS'!AD77</f>
        <v>103121.05227561436</v>
      </c>
      <c r="AC121" s="218">
        <f ca="1">+'Mo- FS'!AE77</f>
        <v>102653.57187131663</v>
      </c>
      <c r="AD121" s="218">
        <f ca="1">+'Mo- FS'!AF77</f>
        <v>115824.72502837068</v>
      </c>
      <c r="AE121" s="218">
        <f ca="1">+'Mo- FS'!AG77</f>
        <v>124396.49605558786</v>
      </c>
      <c r="AF121" s="218">
        <f ca="1">+'Mo- FS'!AH77</f>
        <v>174378.11902209767</v>
      </c>
    </row>
    <row r="122" spans="1:32" ht="14.25" customHeight="1" outlineLevel="1" x14ac:dyDescent="0.2"/>
    <row r="123" spans="1:32" ht="14.25" customHeight="1" outlineLevel="1" x14ac:dyDescent="0.2"/>
    <row r="124" spans="1:32" ht="14.25" customHeight="1" outlineLevel="1" x14ac:dyDescent="0.2">
      <c r="A124" s="214" t="s">
        <v>254</v>
      </c>
      <c r="B124" s="215">
        <f ca="1">+'Mo- FS'!D139</f>
        <v>-7401100</v>
      </c>
      <c r="C124" s="215">
        <f ca="1">+'Mo- FS'!E139</f>
        <v>0</v>
      </c>
      <c r="D124" s="215">
        <f ca="1">+'Mo- FS'!F139</f>
        <v>0</v>
      </c>
      <c r="E124" s="215">
        <f ca="1">+'Mo- FS'!G139</f>
        <v>7595367.9393043648</v>
      </c>
      <c r="F124" s="215">
        <f ca="1">+'Mo- FS'!H139</f>
        <v>130384.11548711463</v>
      </c>
      <c r="G124" s="215">
        <f ca="1">+'Mo- FS'!I139</f>
        <v>136702.34787157385</v>
      </c>
      <c r="H124" s="215">
        <f ca="1">+'Mo- FS'!J139</f>
        <v>172948.73679094436</v>
      </c>
      <c r="I124" s="215">
        <f ca="1">+'Mo- FS'!K139</f>
        <v>185992.04858399963</v>
      </c>
      <c r="J124" s="215">
        <f ca="1">+'Mo- FS'!L139</f>
        <v>161233.86246638137</v>
      </c>
      <c r="K124" s="215">
        <f ca="1">+'Mo- FS'!M139</f>
        <v>132952.8892224874</v>
      </c>
      <c r="L124" s="215">
        <f ca="1">+'Mo- FS'!N139</f>
        <v>103154.94946876462</v>
      </c>
      <c r="M124" s="215">
        <f ca="1">+'Mo- FS'!O139</f>
        <v>13301.281327377223</v>
      </c>
      <c r="N124" s="215">
        <f ca="1">+'Mo- FS'!P139</f>
        <v>-25678.653454426691</v>
      </c>
      <c r="O124" s="215">
        <f ca="1">+'Mo- FS'!Q139</f>
        <v>-24930.780247515562</v>
      </c>
      <c r="P124" s="215">
        <f ca="1">+'Mo- FS'!R139</f>
        <v>90140.006508684397</v>
      </c>
      <c r="Q124" s="215">
        <f ca="1">+'Mo- FS'!S139</f>
        <v>116816.28007917793</v>
      </c>
      <c r="R124" s="215">
        <f ca="1">+'Mo- FS'!T139</f>
        <v>130212.95786315273</v>
      </c>
      <c r="S124" s="215">
        <f ca="1">+'Mo- FS'!U139</f>
        <v>139700.97971368136</v>
      </c>
      <c r="T124" s="215">
        <f ca="1">+'Mo- FS'!V139</f>
        <v>177672.36097664607</v>
      </c>
      <c r="U124" s="215">
        <f ca="1">+'Mo- FS'!W139</f>
        <v>191080.88549990687</v>
      </c>
      <c r="V124" s="215">
        <f ca="1">+'Mo- FS'!X139</f>
        <v>165629.47017099531</v>
      </c>
      <c r="W124" s="215">
        <f ca="1">+'Mo- FS'!Y139</f>
        <v>136556.62967627242</v>
      </c>
      <c r="X124" s="215">
        <f ca="1">+'Mo- FS'!Z139</f>
        <v>105924.34760944545</v>
      </c>
      <c r="Y124" s="215">
        <f ca="1">+'Mo- FS'!AA139</f>
        <v>13554.776760099339</v>
      </c>
      <c r="Z124" s="215">
        <f ca="1">+'Mo- FS'!AB139</f>
        <v>-26397.655751150596</v>
      </c>
      <c r="AA124" s="215">
        <f ca="1">+'Mo- FS'!AC139</f>
        <v>-25628.842094445965</v>
      </c>
      <c r="AB124" s="215">
        <f ca="1">+'Mo- FS'!AD139</f>
        <v>92307.10535759409</v>
      </c>
      <c r="AC124" s="215">
        <f ca="1">+'Mo- FS'!AE139</f>
        <v>119968.19547695035</v>
      </c>
      <c r="AD124" s="215">
        <f ca="1">+'Mo- FS'!AF139</f>
        <v>133739.98023887645</v>
      </c>
      <c r="AE124" s="215">
        <f ca="1">+'Mo- FS'!AG139</f>
        <v>143493.6667012198</v>
      </c>
      <c r="AF124" s="215">
        <f ca="1">+'Mo- FS'!AH139</f>
        <v>182528.24663954743</v>
      </c>
    </row>
    <row r="125" spans="1:32" ht="14.25" customHeight="1" outlineLevel="1" x14ac:dyDescent="0.2">
      <c r="A125" s="214" t="s">
        <v>255</v>
      </c>
      <c r="B125" s="215">
        <f ca="1">+'Mo- FS'!D84</f>
        <v>-7401100</v>
      </c>
      <c r="C125" s="215">
        <f ca="1">+'Mo- FS'!E84</f>
        <v>-7401100</v>
      </c>
      <c r="D125" s="215">
        <f ca="1">+'Mo- FS'!F84</f>
        <v>-7401100</v>
      </c>
      <c r="E125" s="215">
        <f ca="1">+'Mo- FS'!G84</f>
        <v>194267.93930436485</v>
      </c>
      <c r="F125" s="215">
        <f ca="1">+'Mo- FS'!H84</f>
        <v>324652.05479147949</v>
      </c>
      <c r="G125" s="215">
        <f ca="1">+'Mo- FS'!I84</f>
        <v>461354.40266305336</v>
      </c>
      <c r="H125" s="215">
        <f ca="1">+'Mo- FS'!J84</f>
        <v>634303.13945399772</v>
      </c>
      <c r="I125" s="215">
        <f ca="1">+'Mo- FS'!K84</f>
        <v>820295.18803799734</v>
      </c>
      <c r="J125" s="215">
        <f ca="1">+'Mo- FS'!L84</f>
        <v>981529.05050437874</v>
      </c>
      <c r="K125" s="215">
        <f ca="1">+'Mo- FS'!M84</f>
        <v>1114481.9397268661</v>
      </c>
      <c r="L125" s="215">
        <f ca="1">+'Mo- FS'!N84</f>
        <v>1217636.8891956308</v>
      </c>
      <c r="M125" s="215">
        <f ca="1">+'Mo- FS'!O84</f>
        <v>1230938.1705230081</v>
      </c>
      <c r="N125" s="215">
        <f ca="1">+'Mo- FS'!P84</f>
        <v>1205259.5170685814</v>
      </c>
      <c r="O125" s="215">
        <f ca="1">+'Mo- FS'!Q84</f>
        <v>1180328.7368210659</v>
      </c>
      <c r="P125" s="215">
        <f ca="1">+'Mo- FS'!R84</f>
        <v>1270468.7433297504</v>
      </c>
      <c r="Q125" s="215">
        <f ca="1">+'Mo- FS'!S84</f>
        <v>1387285.0234089284</v>
      </c>
      <c r="R125" s="215">
        <f ca="1">+'Mo- FS'!T84</f>
        <v>1517497.9812720811</v>
      </c>
      <c r="S125" s="215">
        <f ca="1">+'Mo- FS'!U84</f>
        <v>1657198.9609857625</v>
      </c>
      <c r="T125" s="215">
        <f ca="1">+'Mo- FS'!V84</f>
        <v>1834871.3219624087</v>
      </c>
      <c r="U125" s="215">
        <f ca="1">+'Mo- FS'!W84</f>
        <v>2025952.2074623157</v>
      </c>
      <c r="V125" s="215">
        <f ca="1">+'Mo- FS'!X84</f>
        <v>2191581.6776333111</v>
      </c>
      <c r="W125" s="215">
        <f ca="1">+'Mo- FS'!Y84</f>
        <v>2328138.3073095838</v>
      </c>
      <c r="X125" s="215">
        <f ca="1">+'Mo- FS'!Z84</f>
        <v>2434062.6549190292</v>
      </c>
      <c r="Y125" s="215">
        <f ca="1">+'Mo- FS'!AA84</f>
        <v>2447617.4316791287</v>
      </c>
      <c r="Z125" s="215">
        <f ca="1">+'Mo- FS'!AB84</f>
        <v>2421219.7759279781</v>
      </c>
      <c r="AA125" s="215">
        <f ca="1">+'Mo- FS'!AC84</f>
        <v>2395590.933833532</v>
      </c>
      <c r="AB125" s="215">
        <f ca="1">+'Mo- FS'!AD84</f>
        <v>2487898.0391911259</v>
      </c>
      <c r="AC125" s="215">
        <f ca="1">+'Mo- FS'!AE84</f>
        <v>2607866.234668076</v>
      </c>
      <c r="AD125" s="215">
        <f ca="1">+'Mo- FS'!AF84</f>
        <v>2741606.2149069523</v>
      </c>
      <c r="AE125" s="215">
        <f ca="1">+'Mo- FS'!AG84</f>
        <v>2885099.8816081723</v>
      </c>
      <c r="AF125" s="215">
        <f ca="1">+'Mo- FS'!AH84</f>
        <v>3067628.1282477197</v>
      </c>
    </row>
    <row r="126" spans="1:32" ht="14.25" customHeight="1" outlineLevel="1" x14ac:dyDescent="0.2"/>
    <row r="127" spans="1:32" ht="14.25" customHeight="1" outlineLevel="1" x14ac:dyDescent="0.2"/>
    <row r="128" spans="1:32" ht="14.25" customHeight="1" outlineLevel="1" x14ac:dyDescent="0.2"/>
    <row r="129" spans="1:32" ht="14.25" customHeight="1" outlineLevel="1" x14ac:dyDescent="0.2"/>
    <row r="130" spans="1:32" ht="14.25" customHeight="1" outlineLevel="1" x14ac:dyDescent="0.2">
      <c r="A130" s="211" t="s">
        <v>256</v>
      </c>
    </row>
    <row r="131" spans="1:32" ht="14.25" customHeight="1" outlineLevel="1" x14ac:dyDescent="0.2">
      <c r="A131" s="219" t="s">
        <v>257</v>
      </c>
      <c r="B131" s="219">
        <f>+'Annual- FS '!D3</f>
        <v>2025</v>
      </c>
      <c r="C131" s="219">
        <f>+'Annual- FS '!E3</f>
        <v>2026</v>
      </c>
      <c r="D131" s="219">
        <f>+'Annual- FS '!F3</f>
        <v>2027</v>
      </c>
      <c r="E131" s="219">
        <f>+'Annual- FS '!G3</f>
        <v>2028</v>
      </c>
      <c r="F131" s="219">
        <f>+'Annual- FS '!H3</f>
        <v>2029</v>
      </c>
      <c r="G131" s="219">
        <f>+'Annual- FS '!I3</f>
        <v>2030</v>
      </c>
      <c r="H131" s="219">
        <f>+'Annual- FS '!J3</f>
        <v>2031</v>
      </c>
      <c r="I131" s="219">
        <f>+'Annual- FS '!K3</f>
        <v>2032</v>
      </c>
      <c r="J131" s="219">
        <f>+'Annual- FS '!L3</f>
        <v>2033</v>
      </c>
      <c r="K131" s="219">
        <f>+'Annual- FS '!M3</f>
        <v>2034</v>
      </c>
    </row>
    <row r="132" spans="1:32" ht="14.25" customHeight="1" outlineLevel="1" x14ac:dyDescent="0.2">
      <c r="A132" s="214" t="str">
        <f>+A109</f>
        <v>Revenue</v>
      </c>
      <c r="B132" s="220">
        <f ca="1">+'Annual- FS '!D17</f>
        <v>1831336.9082042458</v>
      </c>
      <c r="C132" s="220">
        <f ca="1">+'Annual- FS '!E17</f>
        <v>2055922.5862143941</v>
      </c>
      <c r="D132" s="220">
        <f ca="1">+'Annual- FS '!F17</f>
        <v>2113488.4186283937</v>
      </c>
      <c r="E132" s="220">
        <f ca="1">+'Annual- FS '!G17</f>
        <v>2172666.0943499859</v>
      </c>
      <c r="F132" s="220">
        <f ca="1">+'Annual- FS '!H17</f>
        <v>2233500.7449917821</v>
      </c>
      <c r="G132" s="220">
        <f ca="1">+'Annual- FS '!I17</f>
        <v>2296038.7658515484</v>
      </c>
      <c r="H132" s="220">
        <f ca="1">+'Annual- FS '!J17</f>
        <v>2360327.8512953888</v>
      </c>
      <c r="I132" s="220">
        <f ca="1">+'Annual- FS '!K17</f>
        <v>2426417.0311316559</v>
      </c>
      <c r="J132" s="220">
        <f ca="1">+'Annual- FS '!L17</f>
        <v>2494356.7080033389</v>
      </c>
      <c r="K132" s="220">
        <f ca="1">+'Annual- FS '!M17</f>
        <v>2564198.6958274283</v>
      </c>
      <c r="L132" s="89"/>
      <c r="M132" s="89"/>
      <c r="N132" s="89"/>
      <c r="O132" s="89"/>
      <c r="P132" s="89"/>
      <c r="Q132" s="89"/>
      <c r="R132" s="89"/>
      <c r="S132" s="89"/>
      <c r="T132" s="89"/>
      <c r="U132" s="89"/>
      <c r="V132" s="89"/>
      <c r="W132" s="89"/>
      <c r="X132" s="89"/>
      <c r="Y132" s="89"/>
      <c r="Z132" s="89"/>
      <c r="AA132" s="89"/>
      <c r="AB132" s="89"/>
      <c r="AC132" s="89"/>
      <c r="AD132" s="89"/>
      <c r="AE132" s="89"/>
      <c r="AF132" s="89"/>
    </row>
    <row r="133" spans="1:32" ht="14.25" customHeight="1" outlineLevel="1" x14ac:dyDescent="0.2">
      <c r="A133" s="214"/>
      <c r="B133" s="220"/>
      <c r="C133" s="220"/>
      <c r="D133" s="220"/>
      <c r="E133" s="220"/>
      <c r="F133" s="220"/>
      <c r="G133" s="220"/>
      <c r="H133" s="220"/>
      <c r="I133" s="220"/>
      <c r="J133" s="220"/>
      <c r="K133" s="220"/>
      <c r="L133" s="89"/>
      <c r="M133" s="89"/>
      <c r="N133" s="89"/>
      <c r="O133" s="89"/>
      <c r="P133" s="89"/>
      <c r="Q133" s="89"/>
      <c r="R133" s="89"/>
      <c r="S133" s="89"/>
      <c r="T133" s="89"/>
      <c r="U133" s="89"/>
      <c r="V133" s="89"/>
      <c r="W133" s="89"/>
      <c r="X133" s="89"/>
      <c r="Y133" s="89"/>
      <c r="Z133" s="89"/>
      <c r="AA133" s="89"/>
      <c r="AB133" s="89"/>
      <c r="AC133" s="89"/>
      <c r="AD133" s="89"/>
      <c r="AE133" s="89"/>
      <c r="AF133" s="89"/>
    </row>
    <row r="134" spans="1:32" ht="14.25" customHeight="1" outlineLevel="1" x14ac:dyDescent="0.2">
      <c r="A134" s="214"/>
      <c r="B134" s="220"/>
      <c r="C134" s="220"/>
      <c r="D134" s="220"/>
      <c r="E134" s="220"/>
      <c r="F134" s="220"/>
      <c r="G134" s="220"/>
      <c r="H134" s="220"/>
      <c r="I134" s="220"/>
      <c r="J134" s="220"/>
      <c r="K134" s="220"/>
      <c r="L134" s="89"/>
      <c r="M134" s="89"/>
      <c r="N134" s="89"/>
      <c r="O134" s="89"/>
      <c r="P134" s="89"/>
      <c r="Q134" s="89"/>
      <c r="R134" s="89"/>
      <c r="S134" s="89"/>
      <c r="T134" s="89"/>
      <c r="U134" s="89"/>
      <c r="V134" s="89"/>
      <c r="W134" s="89"/>
      <c r="X134" s="89"/>
      <c r="Y134" s="89"/>
      <c r="Z134" s="89"/>
      <c r="AA134" s="89"/>
      <c r="AB134" s="89"/>
      <c r="AC134" s="89"/>
      <c r="AD134" s="89"/>
      <c r="AE134" s="89"/>
      <c r="AF134" s="89"/>
    </row>
    <row r="135" spans="1:32" ht="14.25" customHeight="1" outlineLevel="1" x14ac:dyDescent="0.2">
      <c r="A135" s="214"/>
      <c r="B135" s="220"/>
      <c r="C135" s="220"/>
      <c r="D135" s="220"/>
      <c r="E135" s="220"/>
      <c r="F135" s="220"/>
      <c r="G135" s="220"/>
      <c r="H135" s="220"/>
      <c r="I135" s="220"/>
      <c r="J135" s="220"/>
      <c r="K135" s="220"/>
      <c r="L135" s="89"/>
      <c r="M135" s="89"/>
      <c r="N135" s="89"/>
      <c r="O135" s="89"/>
      <c r="P135" s="89"/>
      <c r="Q135" s="89"/>
      <c r="R135" s="89"/>
      <c r="S135" s="89"/>
      <c r="T135" s="89"/>
      <c r="U135" s="89"/>
      <c r="V135" s="89"/>
      <c r="W135" s="89"/>
      <c r="X135" s="89"/>
      <c r="Y135" s="89"/>
      <c r="Z135" s="89"/>
      <c r="AA135" s="89"/>
      <c r="AB135" s="89"/>
      <c r="AC135" s="89"/>
      <c r="AD135" s="89"/>
      <c r="AE135" s="89"/>
      <c r="AF135" s="89"/>
    </row>
    <row r="136" spans="1:32" ht="14.25" customHeight="1" outlineLevel="1" x14ac:dyDescent="0.2">
      <c r="A136" s="214"/>
      <c r="B136" s="220"/>
      <c r="C136" s="220"/>
      <c r="D136" s="220"/>
      <c r="E136" s="220"/>
      <c r="F136" s="220"/>
      <c r="G136" s="220"/>
      <c r="H136" s="220"/>
      <c r="I136" s="220"/>
      <c r="J136" s="220"/>
      <c r="K136" s="220"/>
      <c r="L136" s="89"/>
      <c r="M136" s="89"/>
      <c r="N136" s="89"/>
      <c r="O136" s="89"/>
      <c r="P136" s="89"/>
      <c r="Q136" s="89"/>
      <c r="R136" s="89"/>
      <c r="S136" s="89"/>
      <c r="T136" s="89"/>
      <c r="U136" s="89"/>
      <c r="V136" s="89"/>
      <c r="W136" s="89"/>
      <c r="X136" s="89"/>
      <c r="Y136" s="89"/>
      <c r="Z136" s="89"/>
      <c r="AA136" s="89"/>
      <c r="AB136" s="89"/>
      <c r="AC136" s="89"/>
      <c r="AD136" s="89"/>
      <c r="AE136" s="89"/>
      <c r="AF136" s="89"/>
    </row>
    <row r="137" spans="1:32" ht="14.25" customHeight="1" outlineLevel="1" x14ac:dyDescent="0.2">
      <c r="A137" s="214"/>
      <c r="B137" s="220"/>
      <c r="C137" s="220"/>
      <c r="D137" s="220"/>
      <c r="E137" s="220"/>
      <c r="F137" s="220"/>
      <c r="G137" s="220"/>
      <c r="H137" s="220"/>
      <c r="I137" s="220"/>
      <c r="J137" s="220"/>
      <c r="K137" s="220"/>
    </row>
    <row r="138" spans="1:32" ht="14.25" customHeight="1" outlineLevel="1" x14ac:dyDescent="0.2">
      <c r="A138" s="214"/>
      <c r="B138" s="214"/>
      <c r="C138" s="214"/>
      <c r="D138" s="214"/>
      <c r="E138" s="214"/>
      <c r="F138" s="214"/>
      <c r="G138" s="214"/>
      <c r="H138" s="214"/>
      <c r="I138" s="214"/>
      <c r="J138" s="214"/>
      <c r="K138" s="214"/>
    </row>
    <row r="139" spans="1:32" ht="14.25" customHeight="1" outlineLevel="1" x14ac:dyDescent="0.2">
      <c r="A139" s="214" t="s">
        <v>297</v>
      </c>
      <c r="B139" s="215">
        <f ca="1">+'Annual- FS '!D63</f>
        <v>1090777.7653992127</v>
      </c>
      <c r="C139" s="215">
        <f ca="1">+'Annual- FS '!E63</f>
        <v>1201860.5250508795</v>
      </c>
      <c r="D139" s="215">
        <f ca="1">+'Annual- FS '!F63</f>
        <v>1242649.0464189681</v>
      </c>
      <c r="E139" s="215">
        <f ca="1">+'Annual- FS '!G63</f>
        <v>1284579.646385364</v>
      </c>
      <c r="F139" s="215">
        <f ca="1">+'Annual- FS '!H63</f>
        <v>1327684.3031508187</v>
      </c>
      <c r="G139" s="215">
        <f ca="1">+'Annual- FS '!I63</f>
        <v>1371995.8903057056</v>
      </c>
      <c r="H139" s="215">
        <f ca="1">+'Annual- FS '!J63</f>
        <v>1417223.2019009299</v>
      </c>
      <c r="I139" s="215">
        <f ca="1">+'Annual- FS '!K63</f>
        <v>1467211.692506534</v>
      </c>
      <c r="J139" s="215">
        <f ca="1">+'Annual- FS '!L63</f>
        <v>1515350.6465633812</v>
      </c>
      <c r="K139" s="215">
        <f ca="1">+'Annual- FS '!M63</f>
        <v>1564837.4913338197</v>
      </c>
    </row>
    <row r="140" spans="1:32" ht="14.25" customHeight="1" outlineLevel="1" x14ac:dyDescent="0.2">
      <c r="A140" s="214"/>
      <c r="B140" s="214"/>
      <c r="C140" s="214"/>
      <c r="D140" s="214"/>
      <c r="E140" s="214"/>
      <c r="F140" s="214"/>
      <c r="G140" s="214"/>
      <c r="H140" s="214"/>
      <c r="I140" s="214"/>
      <c r="J140" s="214"/>
      <c r="K140" s="214"/>
    </row>
    <row r="141" spans="1:32" ht="14.25" customHeight="1" outlineLevel="1" x14ac:dyDescent="0.2">
      <c r="A141" s="214" t="s">
        <v>258</v>
      </c>
      <c r="B141" s="215">
        <f ca="1">+'Annual- FS '!D65</f>
        <v>872622.21231937013</v>
      </c>
      <c r="C141" s="215">
        <f ca="1">+'Annual- FS '!E65</f>
        <v>961488.42004070361</v>
      </c>
      <c r="D141" s="215">
        <f ca="1">+'Annual- FS '!F65</f>
        <v>994119.23713517445</v>
      </c>
      <c r="E141" s="215">
        <f ca="1">+'Annual- FS '!G65</f>
        <v>1027663.7171082912</v>
      </c>
      <c r="F141" s="215">
        <f ca="1">+'Annual- FS '!H65</f>
        <v>1062147.442520655</v>
      </c>
      <c r="G141" s="215">
        <f ca="1">+'Annual- FS '!I65</f>
        <v>1097596.7122445644</v>
      </c>
      <c r="H141" s="215">
        <f ca="1">+'Annual- FS '!J65</f>
        <v>1133778.5615207439</v>
      </c>
      <c r="I141" s="215">
        <f ca="1">+'Annual- FS '!K65</f>
        <v>1173769.3540052271</v>
      </c>
      <c r="J141" s="215">
        <f ca="1">+'Annual- FS '!L65</f>
        <v>1212280.5172507048</v>
      </c>
      <c r="K141" s="215">
        <f ca="1">+'Annual- FS '!M65</f>
        <v>1251869.9930670557</v>
      </c>
    </row>
    <row r="142" spans="1:32" ht="14.25" customHeight="1" outlineLevel="1" x14ac:dyDescent="0.2">
      <c r="A142" s="214"/>
      <c r="B142" s="214"/>
      <c r="C142" s="214"/>
      <c r="D142" s="214"/>
      <c r="E142" s="214"/>
      <c r="F142" s="214"/>
      <c r="G142" s="214"/>
      <c r="H142" s="214"/>
      <c r="I142" s="214"/>
      <c r="J142" s="214"/>
      <c r="K142" s="214"/>
    </row>
    <row r="143" spans="1:32" ht="14.25" customHeight="1" outlineLevel="1" x14ac:dyDescent="0.2">
      <c r="A143" s="214" t="s">
        <v>259</v>
      </c>
      <c r="B143" s="217">
        <f ca="1">+'Annual- FS '!D126</f>
        <v>1230938.1705230083</v>
      </c>
      <c r="C143" s="217">
        <f ca="1">+'Annual- FS '!E126</f>
        <v>1216679.2611561201</v>
      </c>
      <c r="D143" s="217">
        <f ca="1">+'Annual- FS '!F126</f>
        <v>1249318.9951351562</v>
      </c>
      <c r="E143" s="217">
        <f ca="1">+'Annual- FS '!G126</f>
        <v>1282872.6416656047</v>
      </c>
      <c r="F143" s="217">
        <f ca="1">+'Annual- FS '!H126</f>
        <v>1317365.7902989071</v>
      </c>
      <c r="G143" s="217">
        <f ca="1">+'Annual- FS '!I126</f>
        <v>1352824.7470939413</v>
      </c>
      <c r="H143" s="217">
        <f ca="1">+'Annual- FS '!J126</f>
        <v>1369841.5546792361</v>
      </c>
      <c r="I143" s="217">
        <f ca="1">+'Annual- FS '!K126</f>
        <v>1426181.870019776</v>
      </c>
      <c r="J143" s="217">
        <f ca="1">+'Annual- FS '!L126</f>
        <v>1464703.557046995</v>
      </c>
      <c r="K143" s="217">
        <f ca="1">+'Annual- FS '!M126</f>
        <v>1495641.6747615451</v>
      </c>
    </row>
    <row r="144" spans="1:32" ht="14.25" customHeight="1" outlineLevel="1" x14ac:dyDescent="0.2">
      <c r="A144" s="214" t="s">
        <v>260</v>
      </c>
      <c r="B144" s="217">
        <f ca="1">+'Annual- FS '!D73</f>
        <v>1230938.1705230083</v>
      </c>
      <c r="C144" s="217">
        <f ca="1">+'Annual- FS '!E73</f>
        <v>2447617.4316791287</v>
      </c>
      <c r="D144" s="217">
        <f ca="1">+'Annual- FS '!F73</f>
        <v>3696936.4268142851</v>
      </c>
      <c r="E144" s="217">
        <f ca="1">+'Annual- FS '!G73</f>
        <v>4979809.06847989</v>
      </c>
      <c r="F144" s="217">
        <f ca="1">+'Annual- FS '!H73</f>
        <v>6297174.8587787971</v>
      </c>
      <c r="G144" s="217">
        <f ca="1">+'Annual- FS '!I73</f>
        <v>7649999.6058727382</v>
      </c>
      <c r="H144" s="217">
        <f ca="1">+'Annual- FS '!J73</f>
        <v>9019841.1605519745</v>
      </c>
      <c r="I144" s="217">
        <f ca="1">+'Annual- FS '!K73</f>
        <v>10446023.030571751</v>
      </c>
      <c r="J144" s="217">
        <f ca="1">+'Annual- FS '!L73</f>
        <v>11910726.587618746</v>
      </c>
      <c r="K144" s="217">
        <f ca="1">+'Annual- FS '!M73</f>
        <v>13406368.262380291</v>
      </c>
    </row>
    <row r="145" spans="1:32" ht="14.25" customHeight="1" x14ac:dyDescent="0.2"/>
    <row r="146" spans="1:32" ht="14.25" customHeight="1" x14ac:dyDescent="0.2"/>
    <row r="147" spans="1:32" ht="14.25" customHeight="1" x14ac:dyDescent="0.2">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c r="AD147" s="208"/>
      <c r="AE147" s="208"/>
      <c r="AF147" s="208"/>
    </row>
    <row r="148" spans="1:32" ht="14.25" customHeight="1" x14ac:dyDescent="0.2">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c r="AD148" s="208"/>
      <c r="AE148" s="208"/>
      <c r="AF148" s="208"/>
    </row>
    <row r="149" spans="1:32" ht="14.25" customHeight="1" x14ac:dyDescent="0.2">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c r="AD149" s="208"/>
      <c r="AE149" s="208"/>
      <c r="AF149" s="208"/>
    </row>
    <row r="150" spans="1:32" ht="14.25" customHeight="1" x14ac:dyDescent="0.2">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c r="AD150" s="208"/>
      <c r="AE150" s="208"/>
      <c r="AF150" s="208"/>
    </row>
    <row r="151" spans="1:32" ht="14.25" customHeight="1" x14ac:dyDescent="0.2">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c r="AD151" s="208"/>
      <c r="AE151" s="208"/>
      <c r="AF151" s="208"/>
    </row>
    <row r="152" spans="1:32" ht="14.25" customHeight="1" x14ac:dyDescent="0.2">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c r="AD152" s="208"/>
      <c r="AE152" s="208"/>
      <c r="AF152" s="208"/>
    </row>
    <row r="153" spans="1:32" ht="14.25" customHeight="1" x14ac:dyDescent="0.2">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c r="AD153" s="208"/>
      <c r="AE153" s="208"/>
      <c r="AF153" s="208"/>
    </row>
    <row r="154" spans="1:32" ht="14.25" hidden="1" customHeight="1" x14ac:dyDescent="0.2">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c r="AD154" s="208"/>
      <c r="AE154" s="208"/>
      <c r="AF154" s="208"/>
    </row>
    <row r="155" spans="1:32" ht="14.25" hidden="1" customHeight="1" x14ac:dyDescent="0.2">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c r="AD155" s="208"/>
      <c r="AE155" s="208"/>
      <c r="AF155" s="208"/>
    </row>
    <row r="156" spans="1:32" ht="14.25" hidden="1" customHeight="1" x14ac:dyDescent="0.2">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c r="AD156" s="208"/>
      <c r="AE156" s="208"/>
      <c r="AF156" s="208"/>
    </row>
    <row r="157" spans="1:32" ht="14.25" hidden="1" customHeight="1" x14ac:dyDescent="0.2">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c r="AD157" s="208"/>
      <c r="AE157" s="208"/>
      <c r="AF157" s="208"/>
    </row>
    <row r="158" spans="1:32" ht="14.25" hidden="1" customHeight="1" x14ac:dyDescent="0.2">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c r="AD158" s="208"/>
      <c r="AE158" s="208"/>
      <c r="AF158" s="208"/>
    </row>
    <row r="159" spans="1:32" ht="14.25" hidden="1" customHeight="1" x14ac:dyDescent="0.2">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c r="AD159" s="208"/>
      <c r="AE159" s="208"/>
      <c r="AF159" s="208"/>
    </row>
    <row r="160" spans="1:32" ht="14.25" hidden="1" customHeight="1" x14ac:dyDescent="0.2">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c r="AD160" s="208"/>
      <c r="AE160" s="208"/>
      <c r="AF160" s="208"/>
    </row>
    <row r="161" spans="1:32" ht="14.25" hidden="1" customHeight="1" x14ac:dyDescent="0.2">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c r="AD161" s="208"/>
      <c r="AE161" s="208"/>
      <c r="AF161" s="208"/>
    </row>
    <row r="162" spans="1:32" ht="14.25" hidden="1" customHeight="1" x14ac:dyDescent="0.2">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c r="AD162" s="208"/>
      <c r="AE162" s="208"/>
      <c r="AF162" s="208"/>
    </row>
    <row r="163" spans="1:32" ht="14.25" hidden="1" customHeight="1" x14ac:dyDescent="0.2">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c r="AD163" s="208"/>
      <c r="AE163" s="208"/>
      <c r="AF163" s="208"/>
    </row>
    <row r="164" spans="1:32" ht="14.25" hidden="1" customHeight="1" x14ac:dyDescent="0.2">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c r="AD164" s="208"/>
      <c r="AE164" s="208"/>
      <c r="AF164" s="208"/>
    </row>
    <row r="165" spans="1:32" ht="14.25" hidden="1" customHeight="1" x14ac:dyDescent="0.2">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c r="AD165" s="208"/>
      <c r="AE165" s="208"/>
      <c r="AF165" s="208"/>
    </row>
    <row r="166" spans="1:32" ht="14.25" hidden="1" customHeight="1" x14ac:dyDescent="0.2">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c r="AD166" s="208"/>
      <c r="AE166" s="208"/>
      <c r="AF166" s="208"/>
    </row>
    <row r="167" spans="1:32" ht="14.25" hidden="1" customHeight="1" x14ac:dyDescent="0.2">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c r="AD167" s="208"/>
      <c r="AE167" s="208"/>
      <c r="AF167" s="208"/>
    </row>
    <row r="168" spans="1:32" ht="14.25" hidden="1" customHeight="1" x14ac:dyDescent="0.2">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row>
    <row r="169" spans="1:32" ht="14.25" hidden="1" customHeight="1" x14ac:dyDescent="0.2">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c r="AD169" s="208"/>
      <c r="AE169" s="208"/>
      <c r="AF169" s="208"/>
    </row>
    <row r="170" spans="1:32" ht="14.25" hidden="1" customHeight="1" x14ac:dyDescent="0.2">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c r="AD170" s="208"/>
      <c r="AE170" s="208"/>
      <c r="AF170" s="208"/>
    </row>
    <row r="171" spans="1:32" ht="14.25" hidden="1" customHeight="1" x14ac:dyDescent="0.2">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c r="AD171" s="208"/>
      <c r="AE171" s="208"/>
      <c r="AF171" s="208"/>
    </row>
    <row r="172" spans="1:32" ht="14.25" hidden="1" customHeight="1" x14ac:dyDescent="0.2">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c r="AD172" s="208"/>
      <c r="AE172" s="208"/>
      <c r="AF172" s="208"/>
    </row>
    <row r="173" spans="1:32" ht="14.25" hidden="1" customHeight="1" x14ac:dyDescent="0.2">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c r="AD173" s="208"/>
      <c r="AE173" s="208"/>
      <c r="AF173" s="208"/>
    </row>
    <row r="174" spans="1:32" ht="14.25" hidden="1" customHeight="1" x14ac:dyDescent="0.2">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c r="AD174" s="208"/>
      <c r="AE174" s="208"/>
      <c r="AF174" s="208"/>
    </row>
    <row r="175" spans="1:32" ht="14.25" hidden="1" customHeight="1" x14ac:dyDescent="0.2">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c r="AD175" s="208"/>
      <c r="AE175" s="208"/>
      <c r="AF175" s="208"/>
    </row>
    <row r="176" spans="1:32" ht="14.25" hidden="1" customHeight="1" x14ac:dyDescent="0.2">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c r="AD176" s="208"/>
      <c r="AE176" s="208"/>
      <c r="AF176" s="208"/>
    </row>
    <row r="177" spans="1:32" ht="14.25" hidden="1" customHeight="1" x14ac:dyDescent="0.2">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c r="AD177" s="208"/>
      <c r="AE177" s="208"/>
      <c r="AF177" s="208"/>
    </row>
    <row r="178" spans="1:32" ht="14.25" hidden="1" customHeight="1" x14ac:dyDescent="0.2">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c r="AD178" s="208"/>
      <c r="AE178" s="208"/>
      <c r="AF178" s="208"/>
    </row>
    <row r="179" spans="1:32" ht="14.25" hidden="1" customHeight="1" x14ac:dyDescent="0.2">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c r="AD179" s="208"/>
      <c r="AE179" s="208"/>
      <c r="AF179" s="208"/>
    </row>
    <row r="180" spans="1:32" ht="14.25" hidden="1" customHeight="1" x14ac:dyDescent="0.2">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c r="AD180" s="208"/>
      <c r="AE180" s="208"/>
      <c r="AF180" s="208"/>
    </row>
    <row r="181" spans="1:32" ht="14.25" hidden="1" customHeight="1" x14ac:dyDescent="0.2">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c r="AD181" s="208"/>
      <c r="AE181" s="208"/>
      <c r="AF181" s="208"/>
    </row>
    <row r="182" spans="1:32" ht="14.25" hidden="1" customHeight="1" x14ac:dyDescent="0.2">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c r="AD182" s="208"/>
      <c r="AE182" s="208"/>
      <c r="AF182" s="208"/>
    </row>
    <row r="183" spans="1:32" ht="14.25" hidden="1" customHeight="1" x14ac:dyDescent="0.2">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c r="AD183" s="208"/>
      <c r="AE183" s="208"/>
      <c r="AF183" s="208"/>
    </row>
    <row r="184" spans="1:32" ht="14.25" hidden="1" customHeight="1" x14ac:dyDescent="0.2">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c r="AD184" s="208"/>
      <c r="AE184" s="208"/>
      <c r="AF184" s="208"/>
    </row>
    <row r="185" spans="1:32" ht="14.25" hidden="1" customHeight="1" x14ac:dyDescent="0.2">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c r="AD185" s="208"/>
      <c r="AE185" s="208"/>
      <c r="AF185" s="208"/>
    </row>
    <row r="186" spans="1:32" ht="14.25" hidden="1" customHeight="1" x14ac:dyDescent="0.2">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c r="AD186" s="208"/>
      <c r="AE186" s="208"/>
      <c r="AF186" s="208"/>
    </row>
    <row r="187" spans="1:32" ht="14.25" hidden="1" customHeight="1" x14ac:dyDescent="0.2">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c r="AD187" s="208"/>
      <c r="AE187" s="208"/>
      <c r="AF187" s="208"/>
    </row>
    <row r="188" spans="1:32" ht="14.25" hidden="1" customHeight="1" x14ac:dyDescent="0.2">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c r="AD188" s="208"/>
      <c r="AE188" s="208"/>
      <c r="AF188" s="208"/>
    </row>
    <row r="189" spans="1:32" ht="14.25" hidden="1" customHeight="1" x14ac:dyDescent="0.2">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c r="AD189" s="208"/>
      <c r="AE189" s="208"/>
      <c r="AF189" s="208"/>
    </row>
    <row r="190" spans="1:32" ht="14.25" hidden="1" customHeight="1" x14ac:dyDescent="0.2">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c r="AD190" s="208"/>
      <c r="AE190" s="208"/>
      <c r="AF190" s="208"/>
    </row>
    <row r="191" spans="1:32" ht="14.25" hidden="1" customHeight="1" x14ac:dyDescent="0.2">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c r="AD191" s="208"/>
      <c r="AE191" s="208"/>
      <c r="AF191" s="208"/>
    </row>
    <row r="192" spans="1:32" ht="14.25" hidden="1" customHeight="1" x14ac:dyDescent="0.2"/>
    <row r="193" ht="14.25" hidden="1" customHeight="1" x14ac:dyDescent="0.2"/>
    <row r="194" ht="14.25" hidden="1" customHeight="1" x14ac:dyDescent="0.2"/>
    <row r="195" ht="14.25" hidden="1" customHeight="1" x14ac:dyDescent="0.2"/>
    <row r="196" ht="14.25" hidden="1" customHeight="1" x14ac:dyDescent="0.2"/>
    <row r="197" ht="14.25" hidden="1" customHeight="1" x14ac:dyDescent="0.2"/>
    <row r="198" ht="14.25" hidden="1" customHeight="1" x14ac:dyDescent="0.2"/>
    <row r="199" ht="14.25" hidden="1"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sheetData>
  <hyperlinks>
    <hyperlink ref="A4" location="'Table of Contents'!A1" display="Table of contents" xr:uid="{00000000-0004-0000-0F00-000000000000}"/>
  </hyperlinks>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tint="0.499984740745262"/>
  </sheetPr>
  <dimension ref="A1:AF1003"/>
  <sheetViews>
    <sheetView showGridLines="0" zoomScale="93" zoomScaleNormal="93" workbookViewId="0">
      <pane ySplit="6" topLeftCell="A7" activePane="bottomLeft" state="frozen"/>
      <selection pane="bottomLeft" activeCell="E37" sqref="E37"/>
    </sheetView>
  </sheetViews>
  <sheetFormatPr baseColWidth="10" defaultColWidth="0" defaultRowHeight="15" customHeight="1" x14ac:dyDescent="0.15"/>
  <cols>
    <col min="1" max="1" width="58" style="3" customWidth="1"/>
    <col min="2" max="2" width="8.1640625" style="3" customWidth="1"/>
    <col min="3" max="12" width="14.1640625" style="3" customWidth="1"/>
    <col min="13" max="13" width="9.1640625" style="3" customWidth="1"/>
    <col min="14" max="32" width="9.1640625" style="3" hidden="1" customWidth="1"/>
    <col min="33" max="16384" width="14.5" style="3" hidden="1"/>
  </cols>
  <sheetData>
    <row r="1" spans="1:32" ht="25" x14ac:dyDescent="0.25">
      <c r="A1" s="854" t="str">
        <f>+Company</f>
        <v>Can Pere Rei</v>
      </c>
      <c r="B1" s="855"/>
      <c r="C1" s="855">
        <v>1</v>
      </c>
      <c r="D1" s="855">
        <f t="shared" ref="D1:L1" si="0">+C1+1</f>
        <v>2</v>
      </c>
      <c r="E1" s="855">
        <f t="shared" si="0"/>
        <v>3</v>
      </c>
      <c r="F1" s="855">
        <f t="shared" si="0"/>
        <v>4</v>
      </c>
      <c r="G1" s="855">
        <f t="shared" si="0"/>
        <v>5</v>
      </c>
      <c r="H1" s="855">
        <f t="shared" si="0"/>
        <v>6</v>
      </c>
      <c r="I1" s="855">
        <f t="shared" si="0"/>
        <v>7</v>
      </c>
      <c r="J1" s="855">
        <f t="shared" si="0"/>
        <v>8</v>
      </c>
      <c r="K1" s="855">
        <f t="shared" si="0"/>
        <v>9</v>
      </c>
      <c r="L1" s="855">
        <f t="shared" si="0"/>
        <v>10</v>
      </c>
    </row>
    <row r="2" spans="1:32" ht="14.25" customHeight="1" x14ac:dyDescent="0.15">
      <c r="A2" s="856" t="s">
        <v>167</v>
      </c>
      <c r="B2" s="855"/>
      <c r="C2" s="857">
        <f t="shared" ref="C2:L2" si="1">+YEAR(C3)</f>
        <v>2025</v>
      </c>
      <c r="D2" s="855">
        <f t="shared" si="1"/>
        <v>2026</v>
      </c>
      <c r="E2" s="855">
        <f t="shared" si="1"/>
        <v>2027</v>
      </c>
      <c r="F2" s="855">
        <f t="shared" si="1"/>
        <v>2028</v>
      </c>
      <c r="G2" s="855">
        <f t="shared" si="1"/>
        <v>2029</v>
      </c>
      <c r="H2" s="855">
        <f t="shared" si="1"/>
        <v>2030</v>
      </c>
      <c r="I2" s="855">
        <f t="shared" si="1"/>
        <v>2031</v>
      </c>
      <c r="J2" s="855">
        <f t="shared" si="1"/>
        <v>2032</v>
      </c>
      <c r="K2" s="855">
        <f t="shared" si="1"/>
        <v>2033</v>
      </c>
      <c r="L2" s="855">
        <f t="shared" si="1"/>
        <v>2034</v>
      </c>
    </row>
    <row r="3" spans="1:32" ht="14.25" customHeight="1" x14ac:dyDescent="0.15">
      <c r="A3" s="836"/>
      <c r="B3" s="857"/>
      <c r="C3" s="858">
        <f>+FirstFiscalMonth</f>
        <v>45658</v>
      </c>
      <c r="D3" s="858">
        <f t="shared" ref="D3:L3" si="2">+EDATE(C3,12)</f>
        <v>46023</v>
      </c>
      <c r="E3" s="858">
        <f t="shared" si="2"/>
        <v>46388</v>
      </c>
      <c r="F3" s="858">
        <f t="shared" si="2"/>
        <v>46753</v>
      </c>
      <c r="G3" s="858">
        <f t="shared" si="2"/>
        <v>47119</v>
      </c>
      <c r="H3" s="858">
        <f t="shared" si="2"/>
        <v>47484</v>
      </c>
      <c r="I3" s="858">
        <f t="shared" si="2"/>
        <v>47849</v>
      </c>
      <c r="J3" s="858">
        <f t="shared" si="2"/>
        <v>48214</v>
      </c>
      <c r="K3" s="858">
        <f t="shared" si="2"/>
        <v>48580</v>
      </c>
      <c r="L3" s="858">
        <f t="shared" si="2"/>
        <v>48945</v>
      </c>
    </row>
    <row r="4" spans="1:32" ht="14.25" customHeight="1" x14ac:dyDescent="0.15">
      <c r="A4" s="859" t="s">
        <v>170</v>
      </c>
      <c r="B4" s="859"/>
      <c r="C4" s="859">
        <f>+EOMONTH(C3,11)</f>
        <v>46022</v>
      </c>
      <c r="D4" s="859">
        <f>+EOMONTH(D3,11)</f>
        <v>46387</v>
      </c>
      <c r="E4" s="859">
        <f t="shared" ref="E4:L4" si="3">+EOMONTH(E3,11)</f>
        <v>46752</v>
      </c>
      <c r="F4" s="859">
        <f t="shared" si="3"/>
        <v>47118</v>
      </c>
      <c r="G4" s="859">
        <f t="shared" si="3"/>
        <v>47483</v>
      </c>
      <c r="H4" s="859">
        <f t="shared" si="3"/>
        <v>47848</v>
      </c>
      <c r="I4" s="859">
        <f t="shared" si="3"/>
        <v>48213</v>
      </c>
      <c r="J4" s="859">
        <f t="shared" si="3"/>
        <v>48579</v>
      </c>
      <c r="K4" s="859">
        <f t="shared" si="3"/>
        <v>48944</v>
      </c>
      <c r="L4" s="859">
        <f t="shared" si="3"/>
        <v>49309</v>
      </c>
    </row>
    <row r="5" spans="1:32" ht="14.25" customHeight="1" x14ac:dyDescent="0.15"/>
    <row r="6" spans="1:32" ht="14.25" customHeight="1" x14ac:dyDescent="0.15">
      <c r="A6" s="7" t="s">
        <v>1</v>
      </c>
      <c r="C6" s="915" t="s">
        <v>261</v>
      </c>
      <c r="D6" s="916"/>
      <c r="E6" s="221">
        <v>10</v>
      </c>
    </row>
    <row r="7" spans="1:32" ht="14.25" customHeight="1" x14ac:dyDescent="0.15">
      <c r="A7" s="7"/>
      <c r="B7" s="119"/>
      <c r="C7" s="120"/>
      <c r="D7" s="120"/>
      <c r="E7" s="120"/>
      <c r="F7" s="120"/>
      <c r="G7" s="120"/>
    </row>
    <row r="8" spans="1:32" ht="14.25" customHeight="1" x14ac:dyDescent="0.15">
      <c r="A8" s="790"/>
      <c r="B8" s="790"/>
      <c r="C8" s="860">
        <f>+C1</f>
        <v>1</v>
      </c>
      <c r="D8" s="860">
        <f t="shared" ref="D8:L8" si="4">+D1</f>
        <v>2</v>
      </c>
      <c r="E8" s="860">
        <f t="shared" si="4"/>
        <v>3</v>
      </c>
      <c r="F8" s="860">
        <f t="shared" si="4"/>
        <v>4</v>
      </c>
      <c r="G8" s="860">
        <f t="shared" si="4"/>
        <v>5</v>
      </c>
      <c r="H8" s="860">
        <f t="shared" si="4"/>
        <v>6</v>
      </c>
      <c r="I8" s="860">
        <f t="shared" si="4"/>
        <v>7</v>
      </c>
      <c r="J8" s="860">
        <f t="shared" si="4"/>
        <v>8</v>
      </c>
      <c r="K8" s="860">
        <f t="shared" si="4"/>
        <v>9</v>
      </c>
      <c r="L8" s="860">
        <f t="shared" si="4"/>
        <v>10</v>
      </c>
    </row>
    <row r="9" spans="1:32" s="11" customFormat="1" ht="14.25" customHeight="1" x14ac:dyDescent="0.15">
      <c r="A9" s="124" t="s">
        <v>262</v>
      </c>
      <c r="B9" s="125" t="str">
        <f>"["&amp;currency&amp;"]"</f>
        <v>[EUR]</v>
      </c>
      <c r="C9" s="222">
        <f ca="1">+'Annual- FS '!D63</f>
        <v>1090777.7653992127</v>
      </c>
      <c r="D9" s="222">
        <f ca="1">+'Annual- FS '!E63</f>
        <v>1201860.5250508795</v>
      </c>
      <c r="E9" s="222">
        <f ca="1">+'Annual- FS '!F63</f>
        <v>1242649.0464189681</v>
      </c>
      <c r="F9" s="222">
        <f ca="1">+'Annual- FS '!G63</f>
        <v>1284579.646385364</v>
      </c>
      <c r="G9" s="222">
        <f ca="1">+'Annual- FS '!H63</f>
        <v>1327684.3031508187</v>
      </c>
      <c r="H9" s="222">
        <f ca="1">+'Annual- FS '!I63</f>
        <v>1371995.8903057056</v>
      </c>
      <c r="I9" s="222">
        <f ca="1">+'Annual- FS '!J63</f>
        <v>1417223.2019009299</v>
      </c>
      <c r="J9" s="222">
        <f ca="1">+'Annual- FS '!K63</f>
        <v>1467211.692506534</v>
      </c>
      <c r="K9" s="222">
        <f ca="1">+'Annual- FS '!L63</f>
        <v>1515350.6465633812</v>
      </c>
      <c r="L9" s="222">
        <f ca="1">+'Annual- FS '!M63</f>
        <v>1564837.4913338197</v>
      </c>
    </row>
    <row r="10" spans="1:32" s="11" customFormat="1" ht="14.25" customHeight="1" x14ac:dyDescent="0.15">
      <c r="A10" s="223" t="s">
        <v>263</v>
      </c>
      <c r="B10" s="31" t="str">
        <f>"["&amp;currency&amp;"]"</f>
        <v>[EUR]</v>
      </c>
      <c r="C10" s="224">
        <f t="shared" ref="C10:L10" ca="1" si="5">-MAX(0,C9*IncomeTaxRate)</f>
        <v>-218155.55307984256</v>
      </c>
      <c r="D10" s="224">
        <f t="shared" ca="1" si="5"/>
        <v>-240372.1050101759</v>
      </c>
      <c r="E10" s="224">
        <f t="shared" ca="1" si="5"/>
        <v>-248529.80928379364</v>
      </c>
      <c r="F10" s="224">
        <f t="shared" ca="1" si="5"/>
        <v>-256915.92927707281</v>
      </c>
      <c r="G10" s="224">
        <f t="shared" ca="1" si="5"/>
        <v>-265536.86063016375</v>
      </c>
      <c r="H10" s="224">
        <f t="shared" ca="1" si="5"/>
        <v>-274399.17806114111</v>
      </c>
      <c r="I10" s="224">
        <f t="shared" ca="1" si="5"/>
        <v>-283444.64038018597</v>
      </c>
      <c r="J10" s="224">
        <f t="shared" ca="1" si="5"/>
        <v>-293442.33850130683</v>
      </c>
      <c r="K10" s="224">
        <f t="shared" ca="1" si="5"/>
        <v>-303070.12931267626</v>
      </c>
      <c r="L10" s="224">
        <f t="shared" ca="1" si="5"/>
        <v>-312967.49826676393</v>
      </c>
    </row>
    <row r="11" spans="1:32" s="11" customFormat="1" ht="14.25" customHeight="1" x14ac:dyDescent="0.15">
      <c r="A11" s="225" t="s">
        <v>264</v>
      </c>
      <c r="B11" s="51" t="str">
        <f>"["&amp;currency&amp;"]"</f>
        <v>[EUR]</v>
      </c>
      <c r="C11" s="226">
        <f t="shared" ref="C11:L11" ca="1" si="6">+C9+C10</f>
        <v>872622.21231937013</v>
      </c>
      <c r="D11" s="226">
        <f t="shared" ca="1" si="6"/>
        <v>961488.42004070361</v>
      </c>
      <c r="E11" s="226">
        <f t="shared" ca="1" si="6"/>
        <v>994119.23713517445</v>
      </c>
      <c r="F11" s="226">
        <f t="shared" ca="1" si="6"/>
        <v>1027663.7171082912</v>
      </c>
      <c r="G11" s="226">
        <f t="shared" ca="1" si="6"/>
        <v>1062147.442520655</v>
      </c>
      <c r="H11" s="226">
        <f t="shared" ca="1" si="6"/>
        <v>1097596.7122445644</v>
      </c>
      <c r="I11" s="226">
        <f t="shared" ca="1" si="6"/>
        <v>1133778.5615207439</v>
      </c>
      <c r="J11" s="226">
        <f t="shared" ca="1" si="6"/>
        <v>1173769.3540052273</v>
      </c>
      <c r="K11" s="226">
        <f t="shared" ca="1" si="6"/>
        <v>1212280.517250705</v>
      </c>
      <c r="L11" s="226">
        <f t="shared" ca="1" si="6"/>
        <v>1251869.9930670557</v>
      </c>
      <c r="M11" s="61"/>
      <c r="N11" s="61"/>
      <c r="P11" s="19"/>
      <c r="Q11" s="20"/>
      <c r="R11" s="20"/>
      <c r="S11" s="61"/>
      <c r="T11" s="61"/>
      <c r="U11" s="61"/>
      <c r="V11" s="61"/>
      <c r="W11" s="61"/>
      <c r="Y11" s="19"/>
      <c r="Z11" s="20"/>
      <c r="AA11" s="20"/>
      <c r="AB11" s="61"/>
      <c r="AC11" s="61"/>
      <c r="AD11" s="61"/>
      <c r="AE11" s="61"/>
      <c r="AF11" s="61"/>
    </row>
    <row r="12" spans="1:32" s="11" customFormat="1" ht="14.25" customHeight="1" x14ac:dyDescent="0.15">
      <c r="A12" s="223" t="s">
        <v>265</v>
      </c>
      <c r="B12" s="31" t="str">
        <f>"["&amp;currency&amp;"]"</f>
        <v>[EUR]</v>
      </c>
      <c r="C12" s="224">
        <f>-'Annual- FS '!D42</f>
        <v>7333.9099418423348</v>
      </c>
      <c r="D12" s="224">
        <f>-'Annual- FS '!E42</f>
        <v>10017.845324079439</v>
      </c>
      <c r="E12" s="224">
        <f>-'Annual- FS '!F42</f>
        <v>10298.344993153651</v>
      </c>
      <c r="F12" s="224">
        <f>-'Annual- FS '!G42</f>
        <v>10586.698652961937</v>
      </c>
      <c r="G12" s="224">
        <f>-'Annual- FS '!H42</f>
        <v>10883.126215244854</v>
      </c>
      <c r="H12" s="224">
        <f>-'Annual- FS '!I42</f>
        <v>11187.853749271695</v>
      </c>
      <c r="I12" s="224">
        <f>-'Annual- FS '!J42</f>
        <v>11501.113654251287</v>
      </c>
      <c r="J12" s="224">
        <f>-'Annual- FS '!K42</f>
        <v>11823.144836570309</v>
      </c>
      <c r="K12" s="224">
        <f>-'Annual- FS '!L42</f>
        <v>12154.192891994257</v>
      </c>
      <c r="L12" s="224">
        <f>-'Annual- FS '!M42</f>
        <v>12494.510292970077</v>
      </c>
      <c r="M12" s="227"/>
      <c r="N12" s="227"/>
      <c r="O12" s="227"/>
      <c r="P12" s="227"/>
      <c r="Q12" s="227"/>
      <c r="R12" s="227"/>
      <c r="S12" s="227"/>
      <c r="T12" s="227"/>
      <c r="U12" s="227"/>
      <c r="V12" s="227"/>
      <c r="W12" s="227"/>
      <c r="X12" s="227"/>
      <c r="Y12" s="227"/>
      <c r="Z12" s="227"/>
      <c r="AA12" s="227"/>
      <c r="AB12" s="227"/>
      <c r="AC12" s="227"/>
      <c r="AD12" s="227"/>
      <c r="AE12" s="227"/>
      <c r="AF12" s="227"/>
    </row>
    <row r="13" spans="1:32" s="11" customFormat="1" ht="14.25" customHeight="1" x14ac:dyDescent="0.15">
      <c r="A13" s="225" t="s">
        <v>266</v>
      </c>
      <c r="B13" s="51" t="str">
        <f>"["&amp;currency&amp;"]"</f>
        <v>[EUR]</v>
      </c>
      <c r="C13" s="226">
        <f t="shared" ref="C13:L13" ca="1" si="7">SUM(C11:C12)</f>
        <v>879956.12226121244</v>
      </c>
      <c r="D13" s="226">
        <f t="shared" ca="1" si="7"/>
        <v>971506.265364783</v>
      </c>
      <c r="E13" s="226">
        <f t="shared" ca="1" si="7"/>
        <v>1004417.5821283282</v>
      </c>
      <c r="F13" s="226">
        <f t="shared" ca="1" si="7"/>
        <v>1038250.4157612532</v>
      </c>
      <c r="G13" s="226">
        <f t="shared" ca="1" si="7"/>
        <v>1073030.5687358999</v>
      </c>
      <c r="H13" s="226">
        <f t="shared" ca="1" si="7"/>
        <v>1108784.5659938361</v>
      </c>
      <c r="I13" s="226">
        <f t="shared" ca="1" si="7"/>
        <v>1145279.6751749951</v>
      </c>
      <c r="J13" s="226">
        <f t="shared" ca="1" si="7"/>
        <v>1185592.4988417977</v>
      </c>
      <c r="K13" s="226">
        <f t="shared" ca="1" si="7"/>
        <v>1224434.7101426993</v>
      </c>
      <c r="L13" s="226">
        <f t="shared" ca="1" si="7"/>
        <v>1264364.5033600258</v>
      </c>
      <c r="M13" s="61"/>
      <c r="N13" s="61"/>
      <c r="P13" s="19"/>
      <c r="Q13" s="20"/>
      <c r="R13" s="20"/>
      <c r="S13" s="61"/>
      <c r="T13" s="61"/>
      <c r="U13" s="61"/>
      <c r="V13" s="61"/>
      <c r="W13" s="61"/>
      <c r="Y13" s="19"/>
      <c r="Z13" s="20"/>
      <c r="AA13" s="20"/>
      <c r="AB13" s="61"/>
      <c r="AC13" s="61"/>
      <c r="AD13" s="61"/>
      <c r="AE13" s="61"/>
      <c r="AF13" s="61"/>
    </row>
    <row r="14" spans="1:32" s="11" customFormat="1" ht="14.25" customHeight="1" x14ac:dyDescent="0.15">
      <c r="B14" s="31"/>
      <c r="C14" s="228"/>
      <c r="D14" s="228"/>
      <c r="E14" s="228"/>
      <c r="F14" s="228"/>
      <c r="G14" s="228"/>
      <c r="H14" s="228"/>
      <c r="I14" s="228"/>
      <c r="J14" s="228"/>
      <c r="K14" s="228"/>
      <c r="L14" s="228"/>
    </row>
    <row r="15" spans="1:32" s="11" customFormat="1" ht="14.25" customHeight="1" x14ac:dyDescent="0.15">
      <c r="A15" s="11" t="s">
        <v>267</v>
      </c>
      <c r="B15" s="31" t="str">
        <f>"["&amp;currency&amp;"]"</f>
        <v>[EUR]</v>
      </c>
      <c r="C15" s="228">
        <f ca="1">+B47-C47</f>
        <v>7.2759576141834259E-11</v>
      </c>
      <c r="D15" s="228">
        <f t="shared" ref="D15:L15" ca="1" si="8">+C47-D47</f>
        <v>9.4587448984384537E-11</v>
      </c>
      <c r="E15" s="228">
        <f t="shared" ca="1" si="8"/>
        <v>2.3283064365386963E-10</v>
      </c>
      <c r="F15" s="228">
        <f t="shared" ca="1" si="8"/>
        <v>1.6007106751203537E-10</v>
      </c>
      <c r="G15" s="228">
        <f t="shared" ca="1" si="8"/>
        <v>1.0186340659856796E-10</v>
      </c>
      <c r="H15" s="228">
        <f t="shared" ca="1" si="8"/>
        <v>1.3096723705530167E-10</v>
      </c>
      <c r="I15" s="228">
        <f t="shared" ca="1" si="8"/>
        <v>1.4551915228366852E-10</v>
      </c>
      <c r="J15" s="228">
        <f t="shared" ca="1" si="8"/>
        <v>5.0931703299283981E-11</v>
      </c>
      <c r="K15" s="228">
        <f t="shared" ca="1" si="8"/>
        <v>1.4551915228366852E-10</v>
      </c>
      <c r="L15" s="228">
        <f t="shared" ca="1" si="8"/>
        <v>-27824.213528716304</v>
      </c>
    </row>
    <row r="16" spans="1:32" s="11" customFormat="1" ht="14.25" customHeight="1" x14ac:dyDescent="0.15">
      <c r="A16" s="11" t="s">
        <v>268</v>
      </c>
      <c r="B16" s="31" t="str">
        <f>"["&amp;currency&amp;"]"</f>
        <v>[EUR]</v>
      </c>
      <c r="C16" s="228">
        <f ca="1">+C48-B48</f>
        <v>11373.577251256798</v>
      </c>
      <c r="D16" s="228">
        <f t="shared" ref="D16:L16" ca="1" si="9">+D48-C48</f>
        <v>318.4601630351699</v>
      </c>
      <c r="E16" s="228">
        <f t="shared" ca="1" si="9"/>
        <v>327.3770476001373</v>
      </c>
      <c r="F16" s="228">
        <f t="shared" ca="1" si="9"/>
        <v>336.5436049329528</v>
      </c>
      <c r="G16" s="228">
        <f t="shared" ca="1" si="9"/>
        <v>345.96682587107171</v>
      </c>
      <c r="H16" s="228">
        <f t="shared" ca="1" si="9"/>
        <v>355.65389699548541</v>
      </c>
      <c r="I16" s="228">
        <f t="shared" ca="1" si="9"/>
        <v>365.61220611131648</v>
      </c>
      <c r="J16" s="228">
        <f t="shared" ca="1" si="9"/>
        <v>375.84934788246755</v>
      </c>
      <c r="K16" s="228">
        <f t="shared" ca="1" si="9"/>
        <v>386.37312962315809</v>
      </c>
      <c r="L16" s="228">
        <f t="shared" ca="1" si="9"/>
        <v>19559.228556538765</v>
      </c>
    </row>
    <row r="17" spans="1:32" s="11" customFormat="1" ht="14.25" customHeight="1" x14ac:dyDescent="0.15">
      <c r="A17" s="225" t="s">
        <v>269</v>
      </c>
      <c r="B17" s="51" t="str">
        <f>"["&amp;currency&amp;"]"</f>
        <v>[EUR]</v>
      </c>
      <c r="C17" s="226">
        <f t="shared" ref="C17:L17" ca="1" si="10">SUM(C15:C16)</f>
        <v>11373.577251256871</v>
      </c>
      <c r="D17" s="226">
        <f t="shared" ca="1" si="10"/>
        <v>318.46016303526449</v>
      </c>
      <c r="E17" s="226">
        <f t="shared" ca="1" si="10"/>
        <v>327.37704760037013</v>
      </c>
      <c r="F17" s="226">
        <f t="shared" ca="1" si="10"/>
        <v>336.54360493311287</v>
      </c>
      <c r="G17" s="226">
        <f t="shared" ca="1" si="10"/>
        <v>345.96682587117357</v>
      </c>
      <c r="H17" s="226">
        <f t="shared" ca="1" si="10"/>
        <v>355.65389699561638</v>
      </c>
      <c r="I17" s="226">
        <f t="shared" ca="1" si="10"/>
        <v>365.612206111462</v>
      </c>
      <c r="J17" s="226">
        <f t="shared" ca="1" si="10"/>
        <v>375.84934788251849</v>
      </c>
      <c r="K17" s="226">
        <f t="shared" ca="1" si="10"/>
        <v>386.37312962330361</v>
      </c>
      <c r="L17" s="226">
        <f t="shared" ca="1" si="10"/>
        <v>-8264.984972177539</v>
      </c>
      <c r="M17" s="61"/>
      <c r="N17" s="61"/>
      <c r="P17" s="19"/>
      <c r="Q17" s="20"/>
      <c r="R17" s="20"/>
      <c r="S17" s="61"/>
      <c r="T17" s="61"/>
      <c r="U17" s="61"/>
      <c r="V17" s="61"/>
      <c r="W17" s="61"/>
      <c r="Y17" s="19"/>
      <c r="Z17" s="20"/>
      <c r="AA17" s="20"/>
      <c r="AB17" s="61"/>
      <c r="AC17" s="61"/>
      <c r="AD17" s="61"/>
      <c r="AE17" s="61"/>
      <c r="AF17" s="61"/>
    </row>
    <row r="18" spans="1:32" s="11" customFormat="1" ht="14.25" customHeight="1" x14ac:dyDescent="0.15">
      <c r="A18" s="24" t="s">
        <v>186</v>
      </c>
      <c r="B18" s="20" t="str">
        <f>"["&amp;currency&amp;"]"</f>
        <v>[EUR]</v>
      </c>
      <c r="C18" s="229">
        <f>+'Annual- FS '!D116</f>
        <v>-7401100</v>
      </c>
      <c r="D18" s="229">
        <f>+'Annual- FS '!E116</f>
        <v>0</v>
      </c>
      <c r="E18" s="229">
        <f>+'Annual- FS '!F116</f>
        <v>0</v>
      </c>
      <c r="F18" s="229">
        <f>+'Annual- FS '!G116</f>
        <v>0</v>
      </c>
      <c r="G18" s="229">
        <f>+'Annual- FS '!H116</f>
        <v>0</v>
      </c>
      <c r="H18" s="229">
        <f>+'Annual- FS '!I116</f>
        <v>0</v>
      </c>
      <c r="I18" s="229">
        <f>+'Annual- FS '!J116</f>
        <v>-19500</v>
      </c>
      <c r="J18" s="229">
        <f>+'Annual- FS '!K116</f>
        <v>0</v>
      </c>
      <c r="K18" s="229">
        <f>+'Annual- FS '!L116</f>
        <v>0</v>
      </c>
      <c r="L18" s="229">
        <f>+'Annual- FS '!M116</f>
        <v>0</v>
      </c>
    </row>
    <row r="19" spans="1:32" s="11" customFormat="1" ht="14.25" customHeight="1" x14ac:dyDescent="0.15">
      <c r="B19" s="31"/>
      <c r="C19" s="228"/>
      <c r="D19" s="228"/>
      <c r="E19" s="228"/>
      <c r="F19" s="228"/>
      <c r="G19" s="228"/>
      <c r="H19" s="228"/>
      <c r="I19" s="228"/>
      <c r="J19" s="228"/>
      <c r="K19" s="228"/>
      <c r="L19" s="228"/>
    </row>
    <row r="20" spans="1:32" s="11" customFormat="1" ht="14.25" customHeight="1" x14ac:dyDescent="0.15">
      <c r="A20" s="225" t="s">
        <v>270</v>
      </c>
      <c r="B20" s="51" t="str">
        <f>"["&amp;currency&amp;"]"</f>
        <v>[EUR]</v>
      </c>
      <c r="C20" s="222">
        <f t="shared" ref="C20:L20" ca="1" si="11">+C13+C17+C18</f>
        <v>-6509770.3004875304</v>
      </c>
      <c r="D20" s="222">
        <f t="shared" ca="1" si="11"/>
        <v>971824.72552781831</v>
      </c>
      <c r="E20" s="222">
        <f t="shared" ca="1" si="11"/>
        <v>1004744.9591759285</v>
      </c>
      <c r="F20" s="222">
        <f t="shared" ca="1" si="11"/>
        <v>1038586.9593661863</v>
      </c>
      <c r="G20" s="222">
        <f t="shared" ca="1" si="11"/>
        <v>1073376.5355617711</v>
      </c>
      <c r="H20" s="222">
        <f t="shared" ca="1" si="11"/>
        <v>1109140.2198908317</v>
      </c>
      <c r="I20" s="222">
        <f t="shared" ca="1" si="11"/>
        <v>1126145.2873811065</v>
      </c>
      <c r="J20" s="222">
        <f t="shared" ca="1" si="11"/>
        <v>1185968.3481896801</v>
      </c>
      <c r="K20" s="222">
        <f t="shared" ca="1" si="11"/>
        <v>1224821.0832723225</v>
      </c>
      <c r="L20" s="222">
        <f t="shared" ca="1" si="11"/>
        <v>1256099.5183878483</v>
      </c>
      <c r="M20" s="123"/>
      <c r="N20" s="123"/>
      <c r="O20" s="24"/>
      <c r="P20" s="19"/>
      <c r="Q20" s="20"/>
      <c r="R20" s="20"/>
      <c r="S20" s="123"/>
      <c r="T20" s="123"/>
      <c r="U20" s="123"/>
      <c r="V20" s="123"/>
      <c r="W20" s="123"/>
      <c r="X20" s="24"/>
      <c r="Y20" s="19"/>
      <c r="Z20" s="20"/>
      <c r="AA20" s="20"/>
      <c r="AB20" s="123"/>
      <c r="AC20" s="123"/>
      <c r="AD20" s="123"/>
      <c r="AE20" s="123"/>
      <c r="AF20" s="123"/>
    </row>
    <row r="21" spans="1:32" s="11" customFormat="1" ht="14.25" customHeight="1" x14ac:dyDescent="0.15">
      <c r="A21" s="24" t="s">
        <v>271</v>
      </c>
      <c r="B21" s="20" t="str">
        <f>"["&amp;currency&amp;"]"</f>
        <v>[EUR]</v>
      </c>
      <c r="C21" s="229"/>
      <c r="D21" s="229">
        <f ca="1">D20*(1+Input!$D$202)/(D24-Input!$D$202)</f>
        <v>16521020.333972912</v>
      </c>
      <c r="E21" s="229">
        <f ca="1">E20*(1+Input!$D$202)/(E24-Input!$D$202)</f>
        <v>17080664.305990785</v>
      </c>
      <c r="F21" s="229">
        <f ca="1">F20*(1+Input!$D$202)/(F24-Input!$D$202)</f>
        <v>17655978.309225168</v>
      </c>
      <c r="G21" s="229">
        <f ca="1">G20*(1+Input!$D$202)/(G24-Input!$D$202)</f>
        <v>18247401.104550112</v>
      </c>
      <c r="H21" s="229">
        <f ca="1">H20*(1+Input!$D$202)/(H24-Input!$D$202)</f>
        <v>18855383.738144141</v>
      </c>
      <c r="I21" s="229">
        <f ca="1">I20*(1+Input!$D$202)/(I24-Input!$D$202)</f>
        <v>19144469.885478813</v>
      </c>
      <c r="J21" s="229">
        <f ca="1">J20*(1+Input!$D$202)/(J24-Input!$D$202)</f>
        <v>20161461.91922456</v>
      </c>
      <c r="K21" s="229">
        <f ca="1">K20*(1+Input!$D$202)/(K24-Input!$D$202)</f>
        <v>20821958.415629484</v>
      </c>
      <c r="L21" s="229">
        <f ca="1">L20*(1+Input!$D$202)/(L24-Input!$D$202)</f>
        <v>21353691.812593419</v>
      </c>
    </row>
    <row r="22" spans="1:32" s="11" customFormat="1" ht="14.25" customHeight="1" x14ac:dyDescent="0.15">
      <c r="B22" s="31"/>
      <c r="G22" s="230"/>
    </row>
    <row r="23" spans="1:32" s="11" customFormat="1" ht="14.25" customHeight="1" x14ac:dyDescent="0.15">
      <c r="A23" s="11" t="s">
        <v>272</v>
      </c>
      <c r="B23" s="31" t="s">
        <v>273</v>
      </c>
      <c r="C23" s="20">
        <v>0</v>
      </c>
      <c r="D23" s="20">
        <f t="shared" ref="D23:L23" si="12">+C23+1</f>
        <v>1</v>
      </c>
      <c r="E23" s="20">
        <f t="shared" si="12"/>
        <v>2</v>
      </c>
      <c r="F23" s="20">
        <f t="shared" si="12"/>
        <v>3</v>
      </c>
      <c r="G23" s="20">
        <f t="shared" si="12"/>
        <v>4</v>
      </c>
      <c r="H23" s="20">
        <f t="shared" si="12"/>
        <v>5</v>
      </c>
      <c r="I23" s="20">
        <f t="shared" si="12"/>
        <v>6</v>
      </c>
      <c r="J23" s="20">
        <f t="shared" si="12"/>
        <v>7</v>
      </c>
      <c r="K23" s="20">
        <f t="shared" si="12"/>
        <v>8</v>
      </c>
      <c r="L23" s="20">
        <f t="shared" si="12"/>
        <v>9</v>
      </c>
    </row>
    <row r="24" spans="1:32" s="11" customFormat="1" ht="14.25" customHeight="1" x14ac:dyDescent="0.15">
      <c r="A24" s="11" t="s">
        <v>274</v>
      </c>
      <c r="B24" s="31" t="s">
        <v>35</v>
      </c>
      <c r="C24" s="44">
        <f>+Input!$D$201</f>
        <v>0.08</v>
      </c>
      <c r="D24" s="44">
        <f>+Input!$D$201</f>
        <v>0.08</v>
      </c>
      <c r="E24" s="44">
        <f>+Input!$D$201</f>
        <v>0.08</v>
      </c>
      <c r="F24" s="44">
        <f>+Input!$D$201</f>
        <v>0.08</v>
      </c>
      <c r="G24" s="44">
        <f>+Input!$D$201</f>
        <v>0.08</v>
      </c>
      <c r="H24" s="44">
        <f>+Input!$D$201</f>
        <v>0.08</v>
      </c>
      <c r="I24" s="44">
        <f>+Input!$D$201</f>
        <v>0.08</v>
      </c>
      <c r="J24" s="44">
        <f>+Input!$D$201</f>
        <v>0.08</v>
      </c>
      <c r="K24" s="44">
        <f>+Input!$D$201</f>
        <v>0.08</v>
      </c>
      <c r="L24" s="44">
        <f>+Input!$D$201</f>
        <v>0.08</v>
      </c>
    </row>
    <row r="25" spans="1:32" s="11" customFormat="1" ht="14.25" customHeight="1" x14ac:dyDescent="0.15">
      <c r="A25" s="225" t="s">
        <v>275</v>
      </c>
      <c r="B25" s="51" t="str">
        <f>"["&amp;currency&amp;"]"</f>
        <v>[EUR]</v>
      </c>
      <c r="C25" s="122">
        <f t="shared" ref="C25:L25" ca="1" si="13">+C20/(1+C24)^C23</f>
        <v>-6509770.3004875304</v>
      </c>
      <c r="D25" s="122">
        <f ca="1">+D20/(1+D24)^D23</f>
        <v>899837.70882205397</v>
      </c>
      <c r="E25" s="122">
        <f t="shared" ca="1" si="13"/>
        <v>861406.85800405382</v>
      </c>
      <c r="F25" s="222">
        <f t="shared" ca="1" si="13"/>
        <v>824463.81344798347</v>
      </c>
      <c r="G25" s="222">
        <f t="shared" ca="1" si="13"/>
        <v>788963.79692913557</v>
      </c>
      <c r="H25" s="222">
        <f t="shared" ca="1" si="13"/>
        <v>754862.19681202213</v>
      </c>
      <c r="I25" s="222">
        <f t="shared" ca="1" si="13"/>
        <v>709662.55556511844</v>
      </c>
      <c r="J25" s="222">
        <f t="shared" ca="1" si="13"/>
        <v>692001.14025357645</v>
      </c>
      <c r="K25" s="222">
        <f t="shared" ca="1" si="13"/>
        <v>661732.72037403926</v>
      </c>
      <c r="L25" s="222">
        <f t="shared" ca="1" si="13"/>
        <v>628362.48668784415</v>
      </c>
      <c r="M25" s="123"/>
      <c r="N25" s="123"/>
      <c r="O25" s="24"/>
      <c r="P25" s="19"/>
      <c r="Q25" s="20"/>
      <c r="R25" s="20"/>
      <c r="S25" s="123"/>
      <c r="T25" s="123"/>
      <c r="U25" s="123"/>
      <c r="V25" s="123"/>
      <c r="W25" s="123"/>
      <c r="X25" s="24"/>
      <c r="Y25" s="19"/>
      <c r="Z25" s="20"/>
      <c r="AA25" s="20"/>
      <c r="AB25" s="123"/>
      <c r="AC25" s="123"/>
      <c r="AD25" s="123"/>
      <c r="AE25" s="123"/>
      <c r="AF25" s="123"/>
    </row>
    <row r="26" spans="1:32" s="11" customFormat="1" ht="14.25" customHeight="1" x14ac:dyDescent="0.15">
      <c r="A26" s="24" t="s">
        <v>276</v>
      </c>
      <c r="B26" s="20" t="str">
        <f>"["&amp;currency&amp;"]"</f>
        <v>[EUR]</v>
      </c>
      <c r="G26" s="231"/>
      <c r="H26" s="231"/>
      <c r="I26" s="231"/>
      <c r="J26" s="231"/>
      <c r="K26" s="231"/>
      <c r="L26" s="231"/>
    </row>
    <row r="27" spans="1:32" s="11" customFormat="1" ht="14.25" customHeight="1" x14ac:dyDescent="0.15">
      <c r="A27" s="11" t="s">
        <v>277</v>
      </c>
      <c r="B27" s="31"/>
      <c r="C27" s="11">
        <f t="shared" ref="C27:L27" ca="1" si="14">IF(SUM($C25:C25)&gt;0,1,0)</f>
        <v>0</v>
      </c>
      <c r="D27" s="11">
        <f t="shared" ca="1" si="14"/>
        <v>0</v>
      </c>
      <c r="E27" s="11">
        <f t="shared" ca="1" si="14"/>
        <v>0</v>
      </c>
      <c r="F27" s="11">
        <f t="shared" ca="1" si="14"/>
        <v>0</v>
      </c>
      <c r="G27" s="11">
        <f t="shared" ca="1" si="14"/>
        <v>0</v>
      </c>
      <c r="H27" s="11">
        <f t="shared" ca="1" si="14"/>
        <v>0</v>
      </c>
      <c r="I27" s="11">
        <f t="shared" ca="1" si="14"/>
        <v>0</v>
      </c>
      <c r="J27" s="11">
        <f t="shared" ca="1" si="14"/>
        <v>0</v>
      </c>
      <c r="K27" s="11">
        <f t="shared" ca="1" si="14"/>
        <v>0</v>
      </c>
      <c r="L27" s="11">
        <f t="shared" ca="1" si="14"/>
        <v>1</v>
      </c>
    </row>
    <row r="28" spans="1:32" s="11" customFormat="1" ht="14.25" customHeight="1" x14ac:dyDescent="0.15">
      <c r="B28" s="31"/>
    </row>
    <row r="29" spans="1:32" s="11" customFormat="1" ht="14.25" customHeight="1" x14ac:dyDescent="0.15">
      <c r="A29" s="232" t="s">
        <v>278</v>
      </c>
      <c r="B29" s="233"/>
      <c r="C29" s="233"/>
      <c r="D29" s="234"/>
      <c r="E29" s="235">
        <f ca="1">+SUM(OFFSET(C25,0,0,1,E6))</f>
        <v>311522.97640829661</v>
      </c>
    </row>
    <row r="30" spans="1:32" s="11" customFormat="1" ht="14.25" customHeight="1" x14ac:dyDescent="0.15">
      <c r="A30" s="232" t="s">
        <v>271</v>
      </c>
      <c r="B30" s="233"/>
      <c r="C30" s="233"/>
      <c r="D30" s="234"/>
      <c r="E30" s="235">
        <f ca="1">+OFFSET(B21,0,E6)</f>
        <v>21353691.812593419</v>
      </c>
    </row>
    <row r="31" spans="1:32" s="11" customFormat="1" ht="14.25" customHeight="1" x14ac:dyDescent="0.15">
      <c r="A31" s="232" t="s">
        <v>279</v>
      </c>
      <c r="B31" s="233"/>
      <c r="C31" s="233"/>
      <c r="D31" s="234"/>
      <c r="E31" s="235">
        <f ca="1">+E30/(1+$G$24)^(E6-1)</f>
        <v>10682162.273693351</v>
      </c>
      <c r="F31" s="45"/>
    </row>
    <row r="32" spans="1:32" s="11" customFormat="1" ht="14.25" customHeight="1" x14ac:dyDescent="0.15">
      <c r="A32" s="236" t="s">
        <v>280</v>
      </c>
      <c r="B32" s="236"/>
      <c r="C32" s="236"/>
      <c r="D32" s="237"/>
      <c r="E32" s="238">
        <f ca="1">+E29+E31</f>
        <v>10993685.250101648</v>
      </c>
    </row>
    <row r="33" spans="1:12" s="11" customFormat="1" ht="14.25" customHeight="1" x14ac:dyDescent="0.15">
      <c r="A33" s="239" t="s">
        <v>281</v>
      </c>
      <c r="B33" s="233"/>
      <c r="C33" s="233"/>
      <c r="D33" s="234"/>
      <c r="E33" s="235">
        <f ca="1">+OFFSET('Annual- FS '!C73,0,Exityear)</f>
        <v>13406368.262380291</v>
      </c>
    </row>
    <row r="34" spans="1:12" s="11" customFormat="1" ht="14.25" customHeight="1" x14ac:dyDescent="0.15">
      <c r="A34" s="239" t="s">
        <v>282</v>
      </c>
      <c r="B34" s="233"/>
      <c r="C34" s="233"/>
      <c r="D34" s="234"/>
      <c r="E34" s="235">
        <f ca="1">-(OFFSET('Annual- FS '!C93,0,valuation!$E$6)++OFFSET('Annual- FS '!C88,0,valuation!$E$6))</f>
        <v>0</v>
      </c>
    </row>
    <row r="35" spans="1:12" s="11" customFormat="1" ht="14.25" customHeight="1" x14ac:dyDescent="0.15">
      <c r="A35" s="861" t="s">
        <v>283</v>
      </c>
      <c r="B35" s="862"/>
      <c r="C35" s="862"/>
      <c r="D35" s="863" t="str">
        <f>"["&amp;currency&amp;"]"</f>
        <v>[EUR]</v>
      </c>
      <c r="E35" s="864">
        <f ca="1">+E32+E33+E34</f>
        <v>24400053.512481939</v>
      </c>
    </row>
    <row r="36" spans="1:12" s="11" customFormat="1" ht="14.25" customHeight="1" x14ac:dyDescent="0.15">
      <c r="A36" s="865" t="s">
        <v>284</v>
      </c>
      <c r="B36" s="866"/>
      <c r="C36" s="866"/>
      <c r="D36" s="867" t="str">
        <f>"["&amp;"%"&amp;"]"</f>
        <v>[%]</v>
      </c>
      <c r="E36" s="868">
        <f ca="1">+IRR(OFFSET(C20,0,0,1,Exityear))</f>
        <v>9.0865931845795389E-2</v>
      </c>
      <c r="F36" s="44"/>
    </row>
    <row r="37" spans="1:12" s="11" customFormat="1" ht="14.25" customHeight="1" x14ac:dyDescent="0.15">
      <c r="A37" s="865" t="s">
        <v>285</v>
      </c>
      <c r="B37" s="866"/>
      <c r="C37" s="866"/>
      <c r="D37" s="867" t="str">
        <f>"["&amp;currency&amp;"]"</f>
        <v>[EUR]</v>
      </c>
      <c r="E37" s="869">
        <f ca="1">SUM(OFFSET(B25,0,0,1,Exityear-1))+E32</f>
        <v>10015113.019448061</v>
      </c>
    </row>
    <row r="38" spans="1:12" s="11" customFormat="1" ht="14.25" customHeight="1" x14ac:dyDescent="0.15">
      <c r="A38" s="870" t="s">
        <v>286</v>
      </c>
      <c r="B38" s="871"/>
      <c r="C38" s="871"/>
      <c r="D38" s="872" t="str">
        <f>"["&amp;"YEARS"&amp;"]"</f>
        <v>[YEARS]</v>
      </c>
      <c r="E38" s="873">
        <f ca="1">+MATCH(1,C27:L27,0)</f>
        <v>10</v>
      </c>
    </row>
    <row r="39" spans="1:12" s="11" customFormat="1" ht="14.25" customHeight="1" x14ac:dyDescent="0.15">
      <c r="B39" s="31"/>
    </row>
    <row r="40" spans="1:12" ht="14.25" customHeight="1" x14ac:dyDescent="0.15">
      <c r="B40" s="23"/>
    </row>
    <row r="41" spans="1:12" ht="14.25" customHeight="1" x14ac:dyDescent="0.15">
      <c r="A41" s="17"/>
      <c r="B41" s="23"/>
    </row>
    <row r="42" spans="1:12" ht="14.25" customHeight="1" x14ac:dyDescent="0.15">
      <c r="B42" s="23"/>
    </row>
    <row r="43" spans="1:12" ht="14.25" customHeight="1" x14ac:dyDescent="0.15">
      <c r="B43" s="23"/>
    </row>
    <row r="44" spans="1:12" ht="14.25" customHeight="1" x14ac:dyDescent="0.15">
      <c r="B44" s="23"/>
    </row>
    <row r="45" spans="1:12" ht="14.25" customHeight="1" x14ac:dyDescent="0.15">
      <c r="B45" s="23"/>
    </row>
    <row r="46" spans="1:12" ht="14.25" customHeight="1" x14ac:dyDescent="0.15">
      <c r="A46" s="6" t="s">
        <v>330</v>
      </c>
      <c r="B46" s="23"/>
    </row>
    <row r="47" spans="1:12" ht="14.25" customHeight="1" x14ac:dyDescent="0.15">
      <c r="A47" s="240" t="s">
        <v>346</v>
      </c>
      <c r="B47" s="241"/>
      <c r="C47" s="242">
        <f ca="1">+SUM('Annual- FS '!D74:D76)</f>
        <v>-7.2759576141834259E-11</v>
      </c>
      <c r="D47" s="242">
        <f ca="1">+SUM('Annual- FS '!E74:E76)</f>
        <v>-1.673470251262188E-10</v>
      </c>
      <c r="E47" s="242">
        <f ca="1">+SUM('Annual- FS '!F74:F76)</f>
        <v>-4.0017766878008842E-10</v>
      </c>
      <c r="F47" s="242">
        <f ca="1">+SUM('Annual- FS '!G74:G76)</f>
        <v>-5.6024873629212379E-10</v>
      </c>
      <c r="G47" s="242">
        <f ca="1">+SUM('Annual- FS '!H74:H76)</f>
        <v>-6.6211214289069176E-10</v>
      </c>
      <c r="H47" s="242">
        <f ca="1">+SUM('Annual- FS '!I74:I76)</f>
        <v>-7.9307937994599342E-10</v>
      </c>
      <c r="I47" s="242">
        <f ca="1">+SUM('Annual- FS '!J74:J76)</f>
        <v>-9.3859853222966194E-10</v>
      </c>
      <c r="J47" s="242">
        <f ca="1">+SUM('Annual- FS '!K74:K76)</f>
        <v>-9.8953023552894592E-10</v>
      </c>
      <c r="K47" s="242">
        <f ca="1">+SUM('Annual- FS '!L74:L76)</f>
        <v>-1.1350493878126144E-9</v>
      </c>
      <c r="L47" s="242">
        <f ca="1">+SUM('Annual- FS '!M74:M76)</f>
        <v>27824.213528715169</v>
      </c>
    </row>
    <row r="48" spans="1:12" ht="14.25" customHeight="1" x14ac:dyDescent="0.15">
      <c r="A48" s="9" t="s">
        <v>137</v>
      </c>
      <c r="B48" s="243"/>
      <c r="C48" s="244">
        <f ca="1">+'Annual- FS '!D90</f>
        <v>11373.577251256798</v>
      </c>
      <c r="D48" s="244">
        <f ca="1">+'Annual- FS '!E90</f>
        <v>11692.037414291968</v>
      </c>
      <c r="E48" s="244">
        <f ca="1">+'Annual- FS '!F90</f>
        <v>12019.414461892105</v>
      </c>
      <c r="F48" s="244">
        <f ca="1">+'Annual- FS '!G90</f>
        <v>12355.958066825058</v>
      </c>
      <c r="G48" s="244">
        <f ca="1">+'Annual- FS '!H90</f>
        <v>12701.92489269613</v>
      </c>
      <c r="H48" s="244">
        <f ca="1">+'Annual- FS '!I90</f>
        <v>13057.578789691615</v>
      </c>
      <c r="I48" s="244">
        <f ca="1">+'Annual- FS '!J90</f>
        <v>13423.190995802932</v>
      </c>
      <c r="J48" s="244">
        <f ca="1">+'Annual- FS '!K90</f>
        <v>13799.040343685399</v>
      </c>
      <c r="K48" s="244">
        <f ca="1">+'Annual- FS '!L90</f>
        <v>14185.413473308558</v>
      </c>
      <c r="L48" s="244">
        <f ca="1">+'Annual- FS '!M90</f>
        <v>33744.642029847324</v>
      </c>
    </row>
    <row r="49" spans="2:2" ht="14.25" customHeight="1" x14ac:dyDescent="0.15">
      <c r="B49" s="23"/>
    </row>
    <row r="50" spans="2:2" ht="14.25" customHeight="1" x14ac:dyDescent="0.15">
      <c r="B50" s="23"/>
    </row>
    <row r="51" spans="2:2" ht="14.25" customHeight="1" x14ac:dyDescent="0.15">
      <c r="B51" s="23"/>
    </row>
    <row r="52" spans="2:2" ht="14.25" customHeight="1" x14ac:dyDescent="0.15">
      <c r="B52" s="23"/>
    </row>
    <row r="53" spans="2:2" ht="14.25" customHeight="1" x14ac:dyDescent="0.15">
      <c r="B53" s="23"/>
    </row>
    <row r="54" spans="2:2" ht="14.25" customHeight="1" x14ac:dyDescent="0.15">
      <c r="B54" s="23"/>
    </row>
    <row r="55" spans="2:2" ht="14.25" customHeight="1" x14ac:dyDescent="0.15">
      <c r="B55" s="23"/>
    </row>
    <row r="56" spans="2:2" ht="14.25" customHeight="1" x14ac:dyDescent="0.15">
      <c r="B56" s="23"/>
    </row>
    <row r="57" spans="2:2" ht="14.25" customHeight="1" x14ac:dyDescent="0.15">
      <c r="B57" s="23"/>
    </row>
    <row r="58" spans="2:2" ht="14.25" customHeight="1" x14ac:dyDescent="0.15">
      <c r="B58" s="23"/>
    </row>
    <row r="59" spans="2:2" ht="14.25" customHeight="1" x14ac:dyDescent="0.15">
      <c r="B59" s="23"/>
    </row>
    <row r="60" spans="2:2" ht="14.25" customHeight="1" x14ac:dyDescent="0.15">
      <c r="B60" s="23"/>
    </row>
    <row r="61" spans="2:2" ht="14.25" customHeight="1" x14ac:dyDescent="0.15">
      <c r="B61" s="23"/>
    </row>
    <row r="62" spans="2:2" ht="14.25" customHeight="1" x14ac:dyDescent="0.15">
      <c r="B62" s="23"/>
    </row>
    <row r="63" spans="2:2" ht="14.25" customHeight="1" x14ac:dyDescent="0.15">
      <c r="B63" s="23"/>
    </row>
    <row r="64" spans="2:2" ht="14.25" customHeight="1" x14ac:dyDescent="0.15">
      <c r="B64" s="23"/>
    </row>
    <row r="65" spans="2:2" ht="14.25" customHeight="1" x14ac:dyDescent="0.15">
      <c r="B65" s="23"/>
    </row>
    <row r="66" spans="2:2" ht="14.25" customHeight="1" x14ac:dyDescent="0.15">
      <c r="B66" s="23"/>
    </row>
    <row r="67" spans="2:2" ht="14.25" customHeight="1" x14ac:dyDescent="0.15">
      <c r="B67" s="23"/>
    </row>
    <row r="68" spans="2:2" ht="14.25" customHeight="1" x14ac:dyDescent="0.15">
      <c r="B68" s="23"/>
    </row>
    <row r="69" spans="2:2" ht="14.25" customHeight="1" x14ac:dyDescent="0.15">
      <c r="B69" s="23"/>
    </row>
    <row r="70" spans="2:2" ht="14.25" customHeight="1" x14ac:dyDescent="0.15">
      <c r="B70" s="23"/>
    </row>
    <row r="71" spans="2:2" ht="14.25" customHeight="1" x14ac:dyDescent="0.15">
      <c r="B71" s="23"/>
    </row>
    <row r="72" spans="2:2" ht="14.25" customHeight="1" x14ac:dyDescent="0.15">
      <c r="B72" s="23"/>
    </row>
    <row r="73" spans="2:2" ht="14.25" customHeight="1" x14ac:dyDescent="0.15">
      <c r="B73" s="23"/>
    </row>
    <row r="74" spans="2:2" ht="14.25" customHeight="1" x14ac:dyDescent="0.15">
      <c r="B74" s="23"/>
    </row>
    <row r="75" spans="2:2" ht="14.25" customHeight="1" x14ac:dyDescent="0.15">
      <c r="B75" s="23"/>
    </row>
    <row r="76" spans="2:2" ht="14.25" customHeight="1" x14ac:dyDescent="0.15">
      <c r="B76" s="23"/>
    </row>
    <row r="77" spans="2:2" ht="14.25" customHeight="1" x14ac:dyDescent="0.15">
      <c r="B77" s="23"/>
    </row>
    <row r="78" spans="2:2" ht="14.25" customHeight="1" x14ac:dyDescent="0.15">
      <c r="B78" s="23"/>
    </row>
    <row r="79" spans="2:2" ht="14.25" customHeight="1" x14ac:dyDescent="0.15">
      <c r="B79" s="23"/>
    </row>
    <row r="80" spans="2:2" ht="14.25" customHeight="1" x14ac:dyDescent="0.15">
      <c r="B80" s="23"/>
    </row>
    <row r="81" spans="2:2" ht="14.25" customHeight="1" x14ac:dyDescent="0.15">
      <c r="B81" s="23"/>
    </row>
    <row r="82" spans="2:2" ht="14.25" customHeight="1" x14ac:dyDescent="0.15">
      <c r="B82" s="23"/>
    </row>
    <row r="83" spans="2:2" ht="14.25" customHeight="1" x14ac:dyDescent="0.15">
      <c r="B83" s="23"/>
    </row>
    <row r="84" spans="2:2" ht="14.25" customHeight="1" x14ac:dyDescent="0.15">
      <c r="B84" s="23"/>
    </row>
    <row r="85" spans="2:2" ht="14.25" customHeight="1" x14ac:dyDescent="0.15">
      <c r="B85" s="23"/>
    </row>
    <row r="86" spans="2:2" ht="14.25" customHeight="1" x14ac:dyDescent="0.15">
      <c r="B86" s="23"/>
    </row>
    <row r="87" spans="2:2" ht="14.25" customHeight="1" x14ac:dyDescent="0.15">
      <c r="B87" s="23"/>
    </row>
    <row r="88" spans="2:2" ht="14.25" customHeight="1" x14ac:dyDescent="0.15">
      <c r="B88" s="23"/>
    </row>
    <row r="89" spans="2:2" ht="14.25" customHeight="1" x14ac:dyDescent="0.15">
      <c r="B89" s="23"/>
    </row>
    <row r="90" spans="2:2" ht="14.25" customHeight="1" x14ac:dyDescent="0.15">
      <c r="B90" s="23"/>
    </row>
    <row r="91" spans="2:2" ht="14.25" customHeight="1" x14ac:dyDescent="0.15">
      <c r="B91" s="23"/>
    </row>
    <row r="92" spans="2:2" ht="14.25" customHeight="1" x14ac:dyDescent="0.15">
      <c r="B92" s="23"/>
    </row>
    <row r="93" spans="2:2" ht="14.25" customHeight="1" x14ac:dyDescent="0.15">
      <c r="B93" s="23"/>
    </row>
    <row r="94" spans="2:2" ht="14.25" customHeight="1" x14ac:dyDescent="0.15">
      <c r="B94" s="23"/>
    </row>
    <row r="95" spans="2:2" ht="14.25" customHeight="1" x14ac:dyDescent="0.15">
      <c r="B95" s="23"/>
    </row>
    <row r="96" spans="2:2" ht="14.25" customHeight="1" x14ac:dyDescent="0.15">
      <c r="B96" s="23"/>
    </row>
    <row r="97" spans="2:2" ht="14.25" customHeight="1" x14ac:dyDescent="0.15">
      <c r="B97" s="23"/>
    </row>
    <row r="98" spans="2:2" ht="14.25" customHeight="1" x14ac:dyDescent="0.15">
      <c r="B98" s="23"/>
    </row>
    <row r="99" spans="2:2" ht="14.25" customHeight="1" x14ac:dyDescent="0.15">
      <c r="B99" s="23"/>
    </row>
    <row r="100" spans="2:2" ht="14.25" customHeight="1" x14ac:dyDescent="0.15">
      <c r="B100" s="23"/>
    </row>
    <row r="101" spans="2:2" ht="14.25" customHeight="1" x14ac:dyDescent="0.15">
      <c r="B101" s="23"/>
    </row>
    <row r="102" spans="2:2" ht="14.25" customHeight="1" x14ac:dyDescent="0.15">
      <c r="B102" s="23"/>
    </row>
    <row r="103" spans="2:2" ht="14.25" customHeight="1" x14ac:dyDescent="0.15">
      <c r="B103" s="23"/>
    </row>
    <row r="104" spans="2:2" ht="14.25" customHeight="1" x14ac:dyDescent="0.15">
      <c r="B104" s="23"/>
    </row>
    <row r="105" spans="2:2" ht="14.25" customHeight="1" x14ac:dyDescent="0.15">
      <c r="B105" s="23"/>
    </row>
    <row r="106" spans="2:2" ht="14.25" customHeight="1" x14ac:dyDescent="0.15">
      <c r="B106" s="23"/>
    </row>
    <row r="107" spans="2:2" ht="14.25" customHeight="1" x14ac:dyDescent="0.15">
      <c r="B107" s="23"/>
    </row>
    <row r="108" spans="2:2" ht="14.25" customHeight="1" x14ac:dyDescent="0.15">
      <c r="B108" s="23"/>
    </row>
    <row r="109" spans="2:2" ht="14.25" customHeight="1" x14ac:dyDescent="0.15">
      <c r="B109" s="23"/>
    </row>
    <row r="110" spans="2:2" ht="14.25" customHeight="1" x14ac:dyDescent="0.15">
      <c r="B110" s="23"/>
    </row>
    <row r="111" spans="2:2" ht="14.25" customHeight="1" x14ac:dyDescent="0.15">
      <c r="B111" s="23"/>
    </row>
    <row r="112" spans="2:2" ht="14.25" customHeight="1" x14ac:dyDescent="0.15">
      <c r="B112" s="23"/>
    </row>
    <row r="113" spans="2:2" ht="14.25" customHeight="1" x14ac:dyDescent="0.15">
      <c r="B113" s="23"/>
    </row>
    <row r="114" spans="2:2" ht="14.25" customHeight="1" x14ac:dyDescent="0.15">
      <c r="B114" s="23"/>
    </row>
    <row r="115" spans="2:2" ht="14.25" customHeight="1" x14ac:dyDescent="0.15">
      <c r="B115" s="23"/>
    </row>
    <row r="116" spans="2:2" ht="14.25" customHeight="1" x14ac:dyDescent="0.15">
      <c r="B116" s="23"/>
    </row>
    <row r="117" spans="2:2" ht="14.25" customHeight="1" x14ac:dyDescent="0.15">
      <c r="B117" s="23"/>
    </row>
    <row r="118" spans="2:2" ht="14.25" customHeight="1" x14ac:dyDescent="0.15">
      <c r="B118" s="23"/>
    </row>
    <row r="119" spans="2:2" ht="14.25" customHeight="1" x14ac:dyDescent="0.15">
      <c r="B119" s="23"/>
    </row>
    <row r="120" spans="2:2" ht="14.25" customHeight="1" x14ac:dyDescent="0.15">
      <c r="B120" s="23"/>
    </row>
    <row r="121" spans="2:2" ht="14.25" customHeight="1" x14ac:dyDescent="0.15">
      <c r="B121" s="23"/>
    </row>
    <row r="122" spans="2:2" ht="14.25" customHeight="1" x14ac:dyDescent="0.15">
      <c r="B122" s="23"/>
    </row>
    <row r="123" spans="2:2" ht="14.25" customHeight="1" x14ac:dyDescent="0.15">
      <c r="B123" s="23"/>
    </row>
    <row r="124" spans="2:2" ht="14.25" customHeight="1" x14ac:dyDescent="0.15">
      <c r="B124" s="23"/>
    </row>
    <row r="125" spans="2:2" ht="14.25" customHeight="1" x14ac:dyDescent="0.15">
      <c r="B125" s="23"/>
    </row>
    <row r="126" spans="2:2" ht="14.25" customHeight="1" x14ac:dyDescent="0.15">
      <c r="B126" s="23"/>
    </row>
    <row r="127" spans="2:2" ht="14.25" customHeight="1" x14ac:dyDescent="0.15">
      <c r="B127" s="23"/>
    </row>
    <row r="128" spans="2:2" ht="14.25" customHeight="1" x14ac:dyDescent="0.15">
      <c r="B128" s="23"/>
    </row>
    <row r="129" spans="2:2" ht="14.25" customHeight="1" x14ac:dyDescent="0.15">
      <c r="B129" s="23"/>
    </row>
    <row r="130" spans="2:2" ht="14.25" customHeight="1" x14ac:dyDescent="0.15">
      <c r="B130" s="23"/>
    </row>
    <row r="131" spans="2:2" ht="14.25" customHeight="1" x14ac:dyDescent="0.15">
      <c r="B131" s="23"/>
    </row>
    <row r="132" spans="2:2" ht="14.25" customHeight="1" x14ac:dyDescent="0.15">
      <c r="B132" s="23"/>
    </row>
    <row r="133" spans="2:2" ht="14.25" customHeight="1" x14ac:dyDescent="0.15">
      <c r="B133" s="23"/>
    </row>
    <row r="134" spans="2:2" ht="14.25" customHeight="1" x14ac:dyDescent="0.15">
      <c r="B134" s="23"/>
    </row>
    <row r="135" spans="2:2" ht="14.25" customHeight="1" x14ac:dyDescent="0.15">
      <c r="B135" s="23"/>
    </row>
    <row r="136" spans="2:2" ht="14.25" customHeight="1" x14ac:dyDescent="0.15">
      <c r="B136" s="23"/>
    </row>
    <row r="137" spans="2:2" ht="14.25" customHeight="1" x14ac:dyDescent="0.15">
      <c r="B137" s="23"/>
    </row>
    <row r="138" spans="2:2" ht="14.25" customHeight="1" x14ac:dyDescent="0.15">
      <c r="B138" s="23"/>
    </row>
    <row r="139" spans="2:2" ht="14.25" customHeight="1" x14ac:dyDescent="0.15">
      <c r="B139" s="23"/>
    </row>
    <row r="140" spans="2:2" ht="14.25" customHeight="1" x14ac:dyDescent="0.15">
      <c r="B140" s="23"/>
    </row>
    <row r="141" spans="2:2" ht="14.25" customHeight="1" x14ac:dyDescent="0.15">
      <c r="B141" s="23"/>
    </row>
    <row r="142" spans="2:2" ht="14.25" customHeight="1" x14ac:dyDescent="0.15">
      <c r="B142" s="23"/>
    </row>
    <row r="143" spans="2:2" ht="14.25" customHeight="1" x14ac:dyDescent="0.15">
      <c r="B143" s="23"/>
    </row>
    <row r="144" spans="2:2" ht="14.25" customHeight="1" x14ac:dyDescent="0.15">
      <c r="B144" s="23"/>
    </row>
    <row r="145" spans="2:2" ht="14.25" customHeight="1" x14ac:dyDescent="0.15">
      <c r="B145" s="23"/>
    </row>
    <row r="146" spans="2:2" ht="14.25" customHeight="1" x14ac:dyDescent="0.15">
      <c r="B146" s="23"/>
    </row>
    <row r="147" spans="2:2" ht="14.25" customHeight="1" x14ac:dyDescent="0.15">
      <c r="B147" s="23"/>
    </row>
    <row r="148" spans="2:2" ht="14.25" customHeight="1" x14ac:dyDescent="0.15">
      <c r="B148" s="23"/>
    </row>
    <row r="149" spans="2:2" ht="14.25" customHeight="1" x14ac:dyDescent="0.15">
      <c r="B149" s="23"/>
    </row>
    <row r="150" spans="2:2" ht="14.25" customHeight="1" x14ac:dyDescent="0.15">
      <c r="B150" s="23"/>
    </row>
    <row r="151" spans="2:2" ht="14.25" customHeight="1" x14ac:dyDescent="0.15">
      <c r="B151" s="23"/>
    </row>
    <row r="152" spans="2:2" ht="14.25" customHeight="1" x14ac:dyDescent="0.15">
      <c r="B152" s="23"/>
    </row>
    <row r="153" spans="2:2" ht="14.25" customHeight="1" x14ac:dyDescent="0.15">
      <c r="B153" s="23"/>
    </row>
    <row r="154" spans="2:2" ht="14.25" customHeight="1" x14ac:dyDescent="0.15">
      <c r="B154" s="23"/>
    </row>
    <row r="155" spans="2:2" ht="14.25" customHeight="1" x14ac:dyDescent="0.15">
      <c r="B155" s="23"/>
    </row>
    <row r="156" spans="2:2" ht="14.25" customHeight="1" x14ac:dyDescent="0.15">
      <c r="B156" s="23"/>
    </row>
    <row r="157" spans="2:2" ht="14.25" customHeight="1" x14ac:dyDescent="0.15">
      <c r="B157" s="23"/>
    </row>
    <row r="158" spans="2:2" ht="14.25" customHeight="1" x14ac:dyDescent="0.15">
      <c r="B158" s="23"/>
    </row>
    <row r="159" spans="2:2" ht="14.25" customHeight="1" x14ac:dyDescent="0.15">
      <c r="B159" s="23"/>
    </row>
    <row r="160" spans="2:2" ht="14.25" customHeight="1" x14ac:dyDescent="0.15">
      <c r="B160" s="23"/>
    </row>
    <row r="161" spans="2:2" ht="14.25" customHeight="1" x14ac:dyDescent="0.15">
      <c r="B161" s="23"/>
    </row>
    <row r="162" spans="2:2" ht="14.25" customHeight="1" x14ac:dyDescent="0.15">
      <c r="B162" s="23"/>
    </row>
    <row r="163" spans="2:2" ht="14.25" customHeight="1" x14ac:dyDescent="0.15">
      <c r="B163" s="23"/>
    </row>
    <row r="164" spans="2:2" ht="14.25" customHeight="1" x14ac:dyDescent="0.15">
      <c r="B164" s="23"/>
    </row>
    <row r="165" spans="2:2" ht="14.25" customHeight="1" x14ac:dyDescent="0.15">
      <c r="B165" s="23"/>
    </row>
    <row r="166" spans="2:2" ht="14.25" customHeight="1" x14ac:dyDescent="0.15">
      <c r="B166" s="23"/>
    </row>
    <row r="167" spans="2:2" ht="14.25" customHeight="1" x14ac:dyDescent="0.15">
      <c r="B167" s="23"/>
    </row>
    <row r="168" spans="2:2" ht="14.25" customHeight="1" x14ac:dyDescent="0.15">
      <c r="B168" s="23"/>
    </row>
    <row r="169" spans="2:2" ht="14.25" customHeight="1" x14ac:dyDescent="0.15">
      <c r="B169" s="23"/>
    </row>
    <row r="170" spans="2:2" ht="14.25" customHeight="1" x14ac:dyDescent="0.15">
      <c r="B170" s="23"/>
    </row>
    <row r="171" spans="2:2" ht="14.25" customHeight="1" x14ac:dyDescent="0.15">
      <c r="B171" s="23"/>
    </row>
    <row r="172" spans="2:2" ht="14.25" customHeight="1" x14ac:dyDescent="0.15">
      <c r="B172" s="23"/>
    </row>
    <row r="173" spans="2:2" ht="14.25" customHeight="1" x14ac:dyDescent="0.15">
      <c r="B173" s="23"/>
    </row>
    <row r="174" spans="2:2" ht="14.25" customHeight="1" x14ac:dyDescent="0.15">
      <c r="B174" s="23"/>
    </row>
    <row r="175" spans="2:2" ht="14.25" customHeight="1" x14ac:dyDescent="0.15">
      <c r="B175" s="23"/>
    </row>
    <row r="176" spans="2:2" ht="14.25" customHeight="1" x14ac:dyDescent="0.15">
      <c r="B176" s="23"/>
    </row>
    <row r="177" spans="2:2" ht="14.25" customHeight="1" x14ac:dyDescent="0.15">
      <c r="B177" s="23"/>
    </row>
    <row r="178" spans="2:2" ht="14.25" customHeight="1" x14ac:dyDescent="0.15">
      <c r="B178" s="23"/>
    </row>
    <row r="179" spans="2:2" ht="14.25" customHeight="1" x14ac:dyDescent="0.15">
      <c r="B179" s="23"/>
    </row>
    <row r="180" spans="2:2" ht="14.25" customHeight="1" x14ac:dyDescent="0.15">
      <c r="B180" s="23"/>
    </row>
    <row r="181" spans="2:2" ht="14.25" customHeight="1" x14ac:dyDescent="0.15">
      <c r="B181" s="23"/>
    </row>
    <row r="182" spans="2:2" ht="14.25" customHeight="1" x14ac:dyDescent="0.15">
      <c r="B182" s="23"/>
    </row>
    <row r="183" spans="2:2" ht="14.25" customHeight="1" x14ac:dyDescent="0.15">
      <c r="B183" s="23"/>
    </row>
    <row r="184" spans="2:2" ht="14.25" customHeight="1" x14ac:dyDescent="0.15">
      <c r="B184" s="23"/>
    </row>
    <row r="185" spans="2:2" ht="14.25" customHeight="1" x14ac:dyDescent="0.15">
      <c r="B185" s="23"/>
    </row>
    <row r="186" spans="2:2" ht="14.25" customHeight="1" x14ac:dyDescent="0.15">
      <c r="B186" s="23"/>
    </row>
    <row r="187" spans="2:2" ht="14.25" customHeight="1" x14ac:dyDescent="0.15">
      <c r="B187" s="23"/>
    </row>
    <row r="188" spans="2:2" ht="14.25" customHeight="1" x14ac:dyDescent="0.15">
      <c r="B188" s="23"/>
    </row>
    <row r="189" spans="2:2" ht="14.25" customHeight="1" x14ac:dyDescent="0.15">
      <c r="B189" s="23"/>
    </row>
    <row r="190" spans="2:2" ht="14.25" customHeight="1" x14ac:dyDescent="0.15">
      <c r="B190" s="23"/>
    </row>
    <row r="191" spans="2:2" ht="14.25" customHeight="1" x14ac:dyDescent="0.15">
      <c r="B191" s="23"/>
    </row>
    <row r="192" spans="2:2" ht="14.25" customHeight="1" x14ac:dyDescent="0.15">
      <c r="B192" s="23"/>
    </row>
    <row r="193" spans="2:2" ht="14.25" customHeight="1" x14ac:dyDescent="0.15">
      <c r="B193" s="23"/>
    </row>
    <row r="194" spans="2:2" ht="14.25" customHeight="1" x14ac:dyDescent="0.15">
      <c r="B194" s="23"/>
    </row>
    <row r="195" spans="2:2" ht="14.25" customHeight="1" x14ac:dyDescent="0.15">
      <c r="B195" s="23"/>
    </row>
    <row r="196" spans="2:2" ht="14.25" customHeight="1" x14ac:dyDescent="0.15">
      <c r="B196" s="23"/>
    </row>
    <row r="197" spans="2:2" ht="14.25" customHeight="1" x14ac:dyDescent="0.15">
      <c r="B197" s="23"/>
    </row>
    <row r="198" spans="2:2" ht="14.25" customHeight="1" x14ac:dyDescent="0.15">
      <c r="B198" s="23"/>
    </row>
    <row r="199" spans="2:2" ht="14.25" customHeight="1" x14ac:dyDescent="0.15">
      <c r="B199" s="23"/>
    </row>
    <row r="200" spans="2:2" ht="14.25" customHeight="1" x14ac:dyDescent="0.15">
      <c r="B200" s="23"/>
    </row>
    <row r="201" spans="2:2" ht="14.25" customHeight="1" x14ac:dyDescent="0.15">
      <c r="B201" s="23"/>
    </row>
    <row r="202" spans="2:2" ht="14.25" customHeight="1" x14ac:dyDescent="0.15">
      <c r="B202" s="23"/>
    </row>
    <row r="203" spans="2:2" ht="14.25" customHeight="1" x14ac:dyDescent="0.15">
      <c r="B203" s="23"/>
    </row>
    <row r="204" spans="2:2" ht="14.25" customHeight="1" x14ac:dyDescent="0.15">
      <c r="B204" s="23"/>
    </row>
    <row r="205" spans="2:2" ht="14.25" customHeight="1" x14ac:dyDescent="0.15">
      <c r="B205" s="23"/>
    </row>
    <row r="206" spans="2:2" ht="14.25" customHeight="1" x14ac:dyDescent="0.15">
      <c r="B206" s="23"/>
    </row>
    <row r="207" spans="2:2" ht="14.25" customHeight="1" x14ac:dyDescent="0.15">
      <c r="B207" s="23"/>
    </row>
    <row r="208" spans="2:2" ht="14.25" customHeight="1" x14ac:dyDescent="0.15">
      <c r="B208" s="23"/>
    </row>
    <row r="209" spans="2:2" ht="14.25" customHeight="1" x14ac:dyDescent="0.15">
      <c r="B209" s="23"/>
    </row>
    <row r="210" spans="2:2" ht="14.25" customHeight="1" x14ac:dyDescent="0.15">
      <c r="B210" s="23"/>
    </row>
    <row r="211" spans="2:2" ht="14.25" customHeight="1" x14ac:dyDescent="0.15">
      <c r="B211" s="23"/>
    </row>
    <row r="212" spans="2:2" ht="14.25" customHeight="1" x14ac:dyDescent="0.15">
      <c r="B212" s="23"/>
    </row>
    <row r="213" spans="2:2" ht="14.25" customHeight="1" x14ac:dyDescent="0.15">
      <c r="B213" s="23"/>
    </row>
    <row r="214" spans="2:2" ht="14.25" customHeight="1" x14ac:dyDescent="0.15">
      <c r="B214" s="23"/>
    </row>
    <row r="215" spans="2:2" ht="14.25" customHeight="1" x14ac:dyDescent="0.15">
      <c r="B215" s="23"/>
    </row>
    <row r="216" spans="2:2" ht="14.25" customHeight="1" x14ac:dyDescent="0.15">
      <c r="B216" s="23"/>
    </row>
    <row r="217" spans="2:2" ht="14.25" customHeight="1" x14ac:dyDescent="0.15">
      <c r="B217" s="23"/>
    </row>
    <row r="218" spans="2:2" ht="14.25" customHeight="1" x14ac:dyDescent="0.15">
      <c r="B218" s="23"/>
    </row>
    <row r="219" spans="2:2" ht="14.25" customHeight="1" x14ac:dyDescent="0.15">
      <c r="B219" s="23"/>
    </row>
    <row r="220" spans="2:2" ht="14.25" customHeight="1" x14ac:dyDescent="0.15">
      <c r="B220" s="23"/>
    </row>
    <row r="221" spans="2:2" ht="14.25" customHeight="1" x14ac:dyDescent="0.15">
      <c r="B221" s="23"/>
    </row>
    <row r="222" spans="2:2" ht="14.25" customHeight="1" x14ac:dyDescent="0.15">
      <c r="B222" s="23"/>
    </row>
    <row r="223" spans="2:2" ht="14.25" customHeight="1" x14ac:dyDescent="0.15">
      <c r="B223" s="23"/>
    </row>
    <row r="224" spans="2:2" ht="14.25" customHeight="1" x14ac:dyDescent="0.15">
      <c r="B224" s="23"/>
    </row>
    <row r="225" spans="2:2" ht="14.25" customHeight="1" x14ac:dyDescent="0.15">
      <c r="B225" s="23"/>
    </row>
    <row r="226" spans="2:2" ht="14.25" customHeight="1" x14ac:dyDescent="0.15">
      <c r="B226" s="23"/>
    </row>
    <row r="227" spans="2:2" ht="14.25" customHeight="1" x14ac:dyDescent="0.15">
      <c r="B227" s="23"/>
    </row>
    <row r="228" spans="2:2" ht="14.25" customHeight="1" x14ac:dyDescent="0.15">
      <c r="B228" s="23"/>
    </row>
    <row r="229" spans="2:2" ht="14.25" customHeight="1" x14ac:dyDescent="0.15">
      <c r="B229" s="23"/>
    </row>
    <row r="230" spans="2:2" ht="14.25" customHeight="1" x14ac:dyDescent="0.15">
      <c r="B230" s="23"/>
    </row>
    <row r="231" spans="2:2" ht="14.25" customHeight="1" x14ac:dyDescent="0.15">
      <c r="B231" s="23"/>
    </row>
    <row r="232" spans="2:2" ht="14.25" customHeight="1" x14ac:dyDescent="0.15">
      <c r="B232" s="23"/>
    </row>
    <row r="233" spans="2:2" ht="14.25" customHeight="1" x14ac:dyDescent="0.15">
      <c r="B233" s="23"/>
    </row>
    <row r="234" spans="2:2" ht="14.25" customHeight="1" x14ac:dyDescent="0.15">
      <c r="B234" s="23"/>
    </row>
    <row r="235" spans="2:2" ht="14.25" customHeight="1" x14ac:dyDescent="0.15">
      <c r="B235" s="23"/>
    </row>
    <row r="236" spans="2:2" ht="14.25" customHeight="1" x14ac:dyDescent="0.15">
      <c r="B236" s="23"/>
    </row>
    <row r="237" spans="2:2" ht="14.25" customHeight="1" x14ac:dyDescent="0.15">
      <c r="B237" s="23"/>
    </row>
    <row r="238" spans="2:2" ht="14.25" customHeight="1" x14ac:dyDescent="0.15">
      <c r="B238" s="23"/>
    </row>
    <row r="239" spans="2:2" ht="14.25" customHeight="1" x14ac:dyDescent="0.15">
      <c r="B239" s="23"/>
    </row>
    <row r="240" spans="2:2" ht="14.25" customHeight="1" x14ac:dyDescent="0.15">
      <c r="B240" s="23"/>
    </row>
    <row r="241" spans="2:2" ht="14.25" customHeight="1" x14ac:dyDescent="0.15">
      <c r="B241" s="23"/>
    </row>
    <row r="242" spans="2:2" ht="14.25" customHeight="1" x14ac:dyDescent="0.15">
      <c r="B242" s="23"/>
    </row>
    <row r="243" spans="2:2" ht="14.25" customHeight="1" x14ac:dyDescent="0.15">
      <c r="B243" s="23"/>
    </row>
    <row r="244" spans="2:2" ht="14.25" customHeight="1" x14ac:dyDescent="0.15">
      <c r="B244" s="23"/>
    </row>
    <row r="245" spans="2:2" ht="14.25" customHeight="1" x14ac:dyDescent="0.15">
      <c r="B245" s="23"/>
    </row>
    <row r="246" spans="2:2" ht="14.25" customHeight="1" x14ac:dyDescent="0.15">
      <c r="B246" s="23"/>
    </row>
    <row r="247" spans="2:2" ht="14.25" customHeight="1" x14ac:dyDescent="0.15">
      <c r="B247" s="23"/>
    </row>
    <row r="248" spans="2:2" ht="14.25" customHeight="1" x14ac:dyDescent="0.15">
      <c r="B248" s="23"/>
    </row>
    <row r="249" spans="2:2" ht="14.25" customHeight="1" x14ac:dyDescent="0.15">
      <c r="B249" s="23"/>
    </row>
    <row r="250" spans="2:2" ht="14.25" customHeight="1" x14ac:dyDescent="0.15">
      <c r="B250" s="23"/>
    </row>
    <row r="251" spans="2:2" ht="14.25" customHeight="1" x14ac:dyDescent="0.15">
      <c r="B251" s="23"/>
    </row>
    <row r="252" spans="2:2" ht="14.25" customHeight="1" x14ac:dyDescent="0.15">
      <c r="B252" s="23"/>
    </row>
    <row r="253" spans="2:2" ht="14.25" customHeight="1" x14ac:dyDescent="0.15">
      <c r="B253" s="23"/>
    </row>
    <row r="254" spans="2:2" ht="14.25" customHeight="1" x14ac:dyDescent="0.15">
      <c r="B254" s="23"/>
    </row>
    <row r="255" spans="2:2" ht="14.25" customHeight="1" x14ac:dyDescent="0.15">
      <c r="B255" s="23"/>
    </row>
    <row r="256" spans="2:2" ht="14.25" customHeight="1" x14ac:dyDescent="0.15">
      <c r="B256" s="23"/>
    </row>
    <row r="257" spans="2:2" ht="14.25" customHeight="1" x14ac:dyDescent="0.15">
      <c r="B257" s="23"/>
    </row>
    <row r="258" spans="2:2" ht="14.25" customHeight="1" x14ac:dyDescent="0.15">
      <c r="B258" s="23"/>
    </row>
    <row r="259" spans="2:2" ht="14.25" customHeight="1" x14ac:dyDescent="0.15">
      <c r="B259" s="23"/>
    </row>
    <row r="260" spans="2:2" ht="14.25" customHeight="1" x14ac:dyDescent="0.15">
      <c r="B260" s="23"/>
    </row>
    <row r="261" spans="2:2" ht="14.25" customHeight="1" x14ac:dyDescent="0.15">
      <c r="B261" s="23"/>
    </row>
    <row r="262" spans="2:2" ht="14.25" customHeight="1" x14ac:dyDescent="0.15">
      <c r="B262" s="23"/>
    </row>
    <row r="263" spans="2:2" ht="14.25" customHeight="1" x14ac:dyDescent="0.15">
      <c r="B263" s="23"/>
    </row>
    <row r="264" spans="2:2" ht="14.25" customHeight="1" x14ac:dyDescent="0.15">
      <c r="B264" s="23"/>
    </row>
    <row r="265" spans="2:2" ht="14.25" customHeight="1" x14ac:dyDescent="0.15">
      <c r="B265" s="23"/>
    </row>
    <row r="266" spans="2:2" ht="14.25" customHeight="1" x14ac:dyDescent="0.15">
      <c r="B266" s="23"/>
    </row>
    <row r="267" spans="2:2" ht="14.25" customHeight="1" x14ac:dyDescent="0.15">
      <c r="B267" s="23"/>
    </row>
    <row r="268" spans="2:2" ht="14.25" customHeight="1" x14ac:dyDescent="0.15">
      <c r="B268" s="23"/>
    </row>
    <row r="269" spans="2:2" ht="14.25" customHeight="1" x14ac:dyDescent="0.15">
      <c r="B269" s="23"/>
    </row>
    <row r="270" spans="2:2" ht="14.25" customHeight="1" x14ac:dyDescent="0.15">
      <c r="B270" s="23"/>
    </row>
    <row r="271" spans="2:2" ht="14.25" customHeight="1" x14ac:dyDescent="0.15">
      <c r="B271" s="23"/>
    </row>
    <row r="272" spans="2:2" ht="14.25" customHeight="1" x14ac:dyDescent="0.15">
      <c r="B272" s="23"/>
    </row>
    <row r="273" spans="2:2" ht="14.25" customHeight="1" x14ac:dyDescent="0.15">
      <c r="B273" s="23"/>
    </row>
    <row r="274" spans="2:2" ht="14.25" customHeight="1" x14ac:dyDescent="0.15">
      <c r="B274" s="23"/>
    </row>
    <row r="275" spans="2:2" ht="14.25" customHeight="1" x14ac:dyDescent="0.15">
      <c r="B275" s="23"/>
    </row>
    <row r="276" spans="2:2" ht="14.25" customHeight="1" x14ac:dyDescent="0.15">
      <c r="B276" s="23"/>
    </row>
    <row r="277" spans="2:2" ht="14.25" customHeight="1" x14ac:dyDescent="0.15">
      <c r="B277" s="23"/>
    </row>
    <row r="278" spans="2:2" ht="14.25" customHeight="1" x14ac:dyDescent="0.15">
      <c r="B278" s="23"/>
    </row>
    <row r="279" spans="2:2" ht="14.25" customHeight="1" x14ac:dyDescent="0.15">
      <c r="B279" s="23"/>
    </row>
    <row r="280" spans="2:2" ht="14.25" customHeight="1" x14ac:dyDescent="0.15">
      <c r="B280" s="23"/>
    </row>
    <row r="281" spans="2:2" ht="14.25" customHeight="1" x14ac:dyDescent="0.15">
      <c r="B281" s="23"/>
    </row>
    <row r="282" spans="2:2" ht="14.25" customHeight="1" x14ac:dyDescent="0.15">
      <c r="B282" s="23"/>
    </row>
    <row r="283" spans="2:2" ht="14.25" customHeight="1" x14ac:dyDescent="0.15">
      <c r="B283" s="23"/>
    </row>
    <row r="284" spans="2:2" ht="14.25" customHeight="1" x14ac:dyDescent="0.15">
      <c r="B284" s="23"/>
    </row>
    <row r="285" spans="2:2" ht="14.25" customHeight="1" x14ac:dyDescent="0.15">
      <c r="B285" s="23"/>
    </row>
    <row r="286" spans="2:2" ht="14.25" customHeight="1" x14ac:dyDescent="0.15">
      <c r="B286" s="23"/>
    </row>
    <row r="287" spans="2:2" ht="14.25" customHeight="1" x14ac:dyDescent="0.15">
      <c r="B287" s="23"/>
    </row>
    <row r="288" spans="2:2" ht="14.25" customHeight="1" x14ac:dyDescent="0.15">
      <c r="B288" s="23"/>
    </row>
    <row r="289" spans="2:2" ht="14.25" customHeight="1" x14ac:dyDescent="0.15">
      <c r="B289" s="23"/>
    </row>
    <row r="290" spans="2:2" ht="14.25" customHeight="1" x14ac:dyDescent="0.15">
      <c r="B290" s="23"/>
    </row>
    <row r="291" spans="2:2" ht="14.25" customHeight="1" x14ac:dyDescent="0.15">
      <c r="B291" s="23"/>
    </row>
    <row r="292" spans="2:2" ht="14.25" customHeight="1" x14ac:dyDescent="0.15">
      <c r="B292" s="23"/>
    </row>
    <row r="293" spans="2:2" ht="14.25" customHeight="1" x14ac:dyDescent="0.15">
      <c r="B293" s="23"/>
    </row>
    <row r="294" spans="2:2" ht="14.25" customHeight="1" x14ac:dyDescent="0.15">
      <c r="B294" s="23"/>
    </row>
    <row r="295" spans="2:2" ht="14.25" customHeight="1" x14ac:dyDescent="0.15">
      <c r="B295" s="23"/>
    </row>
    <row r="296" spans="2:2" ht="14.25" customHeight="1" x14ac:dyDescent="0.15">
      <c r="B296" s="23"/>
    </row>
    <row r="297" spans="2:2" ht="14.25" customHeight="1" x14ac:dyDescent="0.15">
      <c r="B297" s="23"/>
    </row>
    <row r="298" spans="2:2" ht="14.25" customHeight="1" x14ac:dyDescent="0.15">
      <c r="B298" s="23"/>
    </row>
    <row r="299" spans="2:2" ht="14.25" customHeight="1" x14ac:dyDescent="0.15">
      <c r="B299" s="23"/>
    </row>
    <row r="300" spans="2:2" ht="14.25" customHeight="1" x14ac:dyDescent="0.15">
      <c r="B300" s="23"/>
    </row>
    <row r="301" spans="2:2" ht="14.25" customHeight="1" x14ac:dyDescent="0.15">
      <c r="B301" s="23"/>
    </row>
    <row r="302" spans="2:2" ht="14.25" customHeight="1" x14ac:dyDescent="0.15">
      <c r="B302" s="23"/>
    </row>
    <row r="303" spans="2:2" ht="14.25" customHeight="1" x14ac:dyDescent="0.15">
      <c r="B303" s="23"/>
    </row>
    <row r="304" spans="2:2" ht="14.25" customHeight="1" x14ac:dyDescent="0.15">
      <c r="B304" s="23"/>
    </row>
    <row r="305" spans="2:2" ht="14.25" customHeight="1" x14ac:dyDescent="0.15">
      <c r="B305" s="23"/>
    </row>
    <row r="306" spans="2:2" ht="14.25" customHeight="1" x14ac:dyDescent="0.15">
      <c r="B306" s="23"/>
    </row>
    <row r="307" spans="2:2" ht="14.25" customHeight="1" x14ac:dyDescent="0.15">
      <c r="B307" s="23"/>
    </row>
    <row r="308" spans="2:2" ht="14.25" customHeight="1" x14ac:dyDescent="0.15">
      <c r="B308" s="23"/>
    </row>
    <row r="309" spans="2:2" ht="14.25" customHeight="1" x14ac:dyDescent="0.15">
      <c r="B309" s="23"/>
    </row>
    <row r="310" spans="2:2" ht="14.25" customHeight="1" x14ac:dyDescent="0.15">
      <c r="B310" s="23"/>
    </row>
    <row r="311" spans="2:2" ht="14.25" customHeight="1" x14ac:dyDescent="0.15">
      <c r="B311" s="23"/>
    </row>
    <row r="312" spans="2:2" ht="14.25" customHeight="1" x14ac:dyDescent="0.15">
      <c r="B312" s="23"/>
    </row>
    <row r="313" spans="2:2" ht="14.25" customHeight="1" x14ac:dyDescent="0.15">
      <c r="B313" s="23"/>
    </row>
    <row r="314" spans="2:2" ht="14.25" customHeight="1" x14ac:dyDescent="0.15">
      <c r="B314" s="23"/>
    </row>
    <row r="315" spans="2:2" ht="14.25" customHeight="1" x14ac:dyDescent="0.15">
      <c r="B315" s="23"/>
    </row>
    <row r="316" spans="2:2" ht="14.25" customHeight="1" x14ac:dyDescent="0.15">
      <c r="B316" s="23"/>
    </row>
    <row r="317" spans="2:2" ht="14.25" customHeight="1" x14ac:dyDescent="0.15">
      <c r="B317" s="23"/>
    </row>
    <row r="318" spans="2:2" ht="14.25" customHeight="1" x14ac:dyDescent="0.15">
      <c r="B318" s="23"/>
    </row>
    <row r="319" spans="2:2" ht="14.25" customHeight="1" x14ac:dyDescent="0.15">
      <c r="B319" s="23"/>
    </row>
    <row r="320" spans="2:2" ht="14.25" customHeight="1" x14ac:dyDescent="0.15">
      <c r="B320" s="23"/>
    </row>
    <row r="321" spans="2:2" ht="14.25" customHeight="1" x14ac:dyDescent="0.15">
      <c r="B321" s="23"/>
    </row>
    <row r="322" spans="2:2" ht="14.25" customHeight="1" x14ac:dyDescent="0.15">
      <c r="B322" s="23"/>
    </row>
    <row r="323" spans="2:2" ht="14.25" customHeight="1" x14ac:dyDescent="0.15">
      <c r="B323" s="23"/>
    </row>
    <row r="324" spans="2:2" ht="14.25" customHeight="1" x14ac:dyDescent="0.15">
      <c r="B324" s="23"/>
    </row>
    <row r="325" spans="2:2" ht="14.25" customHeight="1" x14ac:dyDescent="0.15">
      <c r="B325" s="23"/>
    </row>
    <row r="326" spans="2:2" ht="14.25" customHeight="1" x14ac:dyDescent="0.15">
      <c r="B326" s="23"/>
    </row>
    <row r="327" spans="2:2" ht="14.25" customHeight="1" x14ac:dyDescent="0.15">
      <c r="B327" s="23"/>
    </row>
    <row r="328" spans="2:2" ht="14.25" customHeight="1" x14ac:dyDescent="0.15">
      <c r="B328" s="23"/>
    </row>
    <row r="329" spans="2:2" ht="14.25" customHeight="1" x14ac:dyDescent="0.15">
      <c r="B329" s="23"/>
    </row>
    <row r="330" spans="2:2" ht="14.25" customHeight="1" x14ac:dyDescent="0.15">
      <c r="B330" s="23"/>
    </row>
    <row r="331" spans="2:2" ht="14.25" customHeight="1" x14ac:dyDescent="0.15">
      <c r="B331" s="23"/>
    </row>
    <row r="332" spans="2:2" ht="14.25" customHeight="1" x14ac:dyDescent="0.15">
      <c r="B332" s="23"/>
    </row>
    <row r="333" spans="2:2" ht="14.25" customHeight="1" x14ac:dyDescent="0.15">
      <c r="B333" s="23"/>
    </row>
    <row r="334" spans="2:2" ht="14.25" customHeight="1" x14ac:dyDescent="0.15">
      <c r="B334" s="23"/>
    </row>
    <row r="335" spans="2:2" ht="14.25" customHeight="1" x14ac:dyDescent="0.15">
      <c r="B335" s="23"/>
    </row>
    <row r="336" spans="2:2" ht="14.25" customHeight="1" x14ac:dyDescent="0.15">
      <c r="B336" s="23"/>
    </row>
    <row r="337" spans="2:2" ht="14.25" customHeight="1" x14ac:dyDescent="0.15">
      <c r="B337" s="23"/>
    </row>
    <row r="338" spans="2:2" ht="14.25" customHeight="1" x14ac:dyDescent="0.15">
      <c r="B338" s="23"/>
    </row>
    <row r="339" spans="2:2" ht="14.25" customHeight="1" x14ac:dyDescent="0.15">
      <c r="B339" s="23"/>
    </row>
    <row r="340" spans="2:2" ht="14.25" customHeight="1" x14ac:dyDescent="0.15">
      <c r="B340" s="23"/>
    </row>
    <row r="341" spans="2:2" ht="14.25" customHeight="1" x14ac:dyDescent="0.15">
      <c r="B341" s="23"/>
    </row>
    <row r="342" spans="2:2" ht="14.25" customHeight="1" x14ac:dyDescent="0.15">
      <c r="B342" s="23"/>
    </row>
    <row r="343" spans="2:2" ht="14.25" customHeight="1" x14ac:dyDescent="0.15">
      <c r="B343" s="23"/>
    </row>
    <row r="344" spans="2:2" ht="14.25" customHeight="1" x14ac:dyDescent="0.15">
      <c r="B344" s="23"/>
    </row>
    <row r="345" spans="2:2" ht="14.25" customHeight="1" x14ac:dyDescent="0.15">
      <c r="B345" s="23"/>
    </row>
    <row r="346" spans="2:2" ht="14.25" customHeight="1" x14ac:dyDescent="0.15">
      <c r="B346" s="23"/>
    </row>
    <row r="347" spans="2:2" ht="14.25" customHeight="1" x14ac:dyDescent="0.15">
      <c r="B347" s="23"/>
    </row>
    <row r="348" spans="2:2" ht="14.25" customHeight="1" x14ac:dyDescent="0.15">
      <c r="B348" s="23"/>
    </row>
    <row r="349" spans="2:2" ht="14.25" customHeight="1" x14ac:dyDescent="0.15">
      <c r="B349" s="23"/>
    </row>
    <row r="350" spans="2:2" ht="14.25" customHeight="1" x14ac:dyDescent="0.15">
      <c r="B350" s="23"/>
    </row>
    <row r="351" spans="2:2" ht="14.25" customHeight="1" x14ac:dyDescent="0.15">
      <c r="B351" s="23"/>
    </row>
    <row r="352" spans="2:2" ht="14.25" customHeight="1" x14ac:dyDescent="0.15">
      <c r="B352" s="23"/>
    </row>
    <row r="353" spans="2:2" ht="14.25" customHeight="1" x14ac:dyDescent="0.15">
      <c r="B353" s="23"/>
    </row>
    <row r="354" spans="2:2" ht="14.25" customHeight="1" x14ac:dyDescent="0.15">
      <c r="B354" s="23"/>
    </row>
    <row r="355" spans="2:2" ht="14.25" customHeight="1" x14ac:dyDescent="0.15">
      <c r="B355" s="23"/>
    </row>
    <row r="356" spans="2:2" ht="14.25" customHeight="1" x14ac:dyDescent="0.15">
      <c r="B356" s="23"/>
    </row>
    <row r="357" spans="2:2" ht="14.25" customHeight="1" x14ac:dyDescent="0.15">
      <c r="B357" s="23"/>
    </row>
    <row r="358" spans="2:2" ht="14.25" customHeight="1" x14ac:dyDescent="0.15">
      <c r="B358" s="23"/>
    </row>
    <row r="359" spans="2:2" ht="14.25" customHeight="1" x14ac:dyDescent="0.15">
      <c r="B359" s="23"/>
    </row>
    <row r="360" spans="2:2" ht="14.25" customHeight="1" x14ac:dyDescent="0.15">
      <c r="B360" s="23"/>
    </row>
    <row r="361" spans="2:2" ht="14.25" customHeight="1" x14ac:dyDescent="0.15">
      <c r="B361" s="23"/>
    </row>
    <row r="362" spans="2:2" ht="14.25" customHeight="1" x14ac:dyDescent="0.15">
      <c r="B362" s="23"/>
    </row>
    <row r="363" spans="2:2" ht="14.25" customHeight="1" x14ac:dyDescent="0.15">
      <c r="B363" s="23"/>
    </row>
    <row r="364" spans="2:2" ht="14.25" customHeight="1" x14ac:dyDescent="0.15">
      <c r="B364" s="23"/>
    </row>
    <row r="365" spans="2:2" ht="14.25" customHeight="1" x14ac:dyDescent="0.15">
      <c r="B365" s="23"/>
    </row>
    <row r="366" spans="2:2" ht="14.25" customHeight="1" x14ac:dyDescent="0.15">
      <c r="B366" s="23"/>
    </row>
    <row r="367" spans="2:2" ht="14.25" customHeight="1" x14ac:dyDescent="0.15">
      <c r="B367" s="23"/>
    </row>
    <row r="368" spans="2:2" ht="14.25" customHeight="1" x14ac:dyDescent="0.15">
      <c r="B368" s="23"/>
    </row>
    <row r="369" spans="2:2" ht="14.25" customHeight="1" x14ac:dyDescent="0.15">
      <c r="B369" s="23"/>
    </row>
    <row r="370" spans="2:2" ht="14.25" customHeight="1" x14ac:dyDescent="0.15">
      <c r="B370" s="23"/>
    </row>
    <row r="371" spans="2:2" ht="14.25" customHeight="1" x14ac:dyDescent="0.15">
      <c r="B371" s="23"/>
    </row>
    <row r="372" spans="2:2" ht="14.25" customHeight="1" x14ac:dyDescent="0.15">
      <c r="B372" s="23"/>
    </row>
    <row r="373" spans="2:2" ht="14.25" customHeight="1" x14ac:dyDescent="0.15">
      <c r="B373" s="23"/>
    </row>
    <row r="374" spans="2:2" ht="14.25" customHeight="1" x14ac:dyDescent="0.15">
      <c r="B374" s="23"/>
    </row>
    <row r="375" spans="2:2" ht="14.25" customHeight="1" x14ac:dyDescent="0.15">
      <c r="B375" s="23"/>
    </row>
    <row r="376" spans="2:2" ht="14.25" customHeight="1" x14ac:dyDescent="0.15">
      <c r="B376" s="23"/>
    </row>
    <row r="377" spans="2:2" ht="14.25" customHeight="1" x14ac:dyDescent="0.15">
      <c r="B377" s="23"/>
    </row>
    <row r="378" spans="2:2" ht="14.25" customHeight="1" x14ac:dyDescent="0.15">
      <c r="B378" s="23"/>
    </row>
    <row r="379" spans="2:2" ht="14.25" customHeight="1" x14ac:dyDescent="0.15">
      <c r="B379" s="23"/>
    </row>
    <row r="380" spans="2:2" ht="14.25" customHeight="1" x14ac:dyDescent="0.15">
      <c r="B380" s="23"/>
    </row>
    <row r="381" spans="2:2" ht="14.25" customHeight="1" x14ac:dyDescent="0.15">
      <c r="B381" s="23"/>
    </row>
    <row r="382" spans="2:2" ht="14.25" customHeight="1" x14ac:dyDescent="0.15">
      <c r="B382" s="23"/>
    </row>
    <row r="383" spans="2:2" ht="14.25" customHeight="1" x14ac:dyDescent="0.15">
      <c r="B383" s="23"/>
    </row>
    <row r="384" spans="2:2" ht="14.25" customHeight="1" x14ac:dyDescent="0.15">
      <c r="B384" s="23"/>
    </row>
    <row r="385" spans="2:2" ht="14.25" customHeight="1" x14ac:dyDescent="0.15">
      <c r="B385" s="23"/>
    </row>
    <row r="386" spans="2:2" ht="14.25" customHeight="1" x14ac:dyDescent="0.15">
      <c r="B386" s="23"/>
    </row>
    <row r="387" spans="2:2" ht="14.25" customHeight="1" x14ac:dyDescent="0.15">
      <c r="B387" s="23"/>
    </row>
    <row r="388" spans="2:2" ht="14.25" customHeight="1" x14ac:dyDescent="0.15">
      <c r="B388" s="23"/>
    </row>
    <row r="389" spans="2:2" ht="14.25" customHeight="1" x14ac:dyDescent="0.15">
      <c r="B389" s="23"/>
    </row>
    <row r="390" spans="2:2" ht="14.25" customHeight="1" x14ac:dyDescent="0.15">
      <c r="B390" s="23"/>
    </row>
    <row r="391" spans="2:2" ht="14.25" customHeight="1" x14ac:dyDescent="0.15">
      <c r="B391" s="23"/>
    </row>
    <row r="392" spans="2:2" ht="14.25" customHeight="1" x14ac:dyDescent="0.15">
      <c r="B392" s="23"/>
    </row>
    <row r="393" spans="2:2" ht="14.25" customHeight="1" x14ac:dyDescent="0.15">
      <c r="B393" s="23"/>
    </row>
    <row r="394" spans="2:2" ht="14.25" customHeight="1" x14ac:dyDescent="0.15">
      <c r="B394" s="23"/>
    </row>
    <row r="395" spans="2:2" ht="14.25" customHeight="1" x14ac:dyDescent="0.15">
      <c r="B395" s="23"/>
    </row>
    <row r="396" spans="2:2" ht="14.25" customHeight="1" x14ac:dyDescent="0.15">
      <c r="B396" s="23"/>
    </row>
    <row r="397" spans="2:2" ht="14.25" customHeight="1" x14ac:dyDescent="0.15">
      <c r="B397" s="23"/>
    </row>
    <row r="398" spans="2:2" ht="14.25" customHeight="1" x14ac:dyDescent="0.15">
      <c r="B398" s="23"/>
    </row>
    <row r="399" spans="2:2" ht="14.25" customHeight="1" x14ac:dyDescent="0.15">
      <c r="B399" s="23"/>
    </row>
    <row r="400" spans="2:2" ht="14.25" customHeight="1" x14ac:dyDescent="0.15">
      <c r="B400" s="23"/>
    </row>
    <row r="401" spans="2:2" ht="14.25" customHeight="1" x14ac:dyDescent="0.15">
      <c r="B401" s="23"/>
    </row>
    <row r="402" spans="2:2" ht="14.25" customHeight="1" x14ac:dyDescent="0.15">
      <c r="B402" s="23"/>
    </row>
    <row r="403" spans="2:2" ht="14.25" customHeight="1" x14ac:dyDescent="0.15">
      <c r="B403" s="23"/>
    </row>
    <row r="404" spans="2:2" ht="14.25" customHeight="1" x14ac:dyDescent="0.15">
      <c r="B404" s="23"/>
    </row>
    <row r="405" spans="2:2" ht="14.25" customHeight="1" x14ac:dyDescent="0.15">
      <c r="B405" s="23"/>
    </row>
    <row r="406" spans="2:2" ht="14.25" customHeight="1" x14ac:dyDescent="0.15">
      <c r="B406" s="23"/>
    </row>
    <row r="407" spans="2:2" ht="14.25" customHeight="1" x14ac:dyDescent="0.15">
      <c r="B407" s="23"/>
    </row>
    <row r="408" spans="2:2" ht="14.25" customHeight="1" x14ac:dyDescent="0.15">
      <c r="B408" s="23"/>
    </row>
    <row r="409" spans="2:2" ht="14.25" customHeight="1" x14ac:dyDescent="0.15">
      <c r="B409" s="23"/>
    </row>
    <row r="410" spans="2:2" ht="14.25" customHeight="1" x14ac:dyDescent="0.15">
      <c r="B410" s="23"/>
    </row>
    <row r="411" spans="2:2" ht="14.25" customHeight="1" x14ac:dyDescent="0.15">
      <c r="B411" s="23"/>
    </row>
    <row r="412" spans="2:2" ht="14.25" customHeight="1" x14ac:dyDescent="0.15">
      <c r="B412" s="23"/>
    </row>
    <row r="413" spans="2:2" ht="14.25" customHeight="1" x14ac:dyDescent="0.15">
      <c r="B413" s="23"/>
    </row>
    <row r="414" spans="2:2" ht="14.25" customHeight="1" x14ac:dyDescent="0.15">
      <c r="B414" s="23"/>
    </row>
    <row r="415" spans="2:2" ht="14.25" customHeight="1" x14ac:dyDescent="0.15">
      <c r="B415" s="23"/>
    </row>
    <row r="416" spans="2:2" ht="14.25" customHeight="1" x14ac:dyDescent="0.15">
      <c r="B416" s="23"/>
    </row>
    <row r="417" spans="2:2" ht="14.25" customHeight="1" x14ac:dyDescent="0.15">
      <c r="B417" s="23"/>
    </row>
    <row r="418" spans="2:2" ht="14.25" customHeight="1" x14ac:dyDescent="0.15">
      <c r="B418" s="23"/>
    </row>
    <row r="419" spans="2:2" ht="14.25" customHeight="1" x14ac:dyDescent="0.15">
      <c r="B419" s="23"/>
    </row>
    <row r="420" spans="2:2" ht="14.25" customHeight="1" x14ac:dyDescent="0.15">
      <c r="B420" s="23"/>
    </row>
    <row r="421" spans="2:2" ht="14.25" customHeight="1" x14ac:dyDescent="0.15">
      <c r="B421" s="23"/>
    </row>
    <row r="422" spans="2:2" ht="14.25" customHeight="1" x14ac:dyDescent="0.15">
      <c r="B422" s="23"/>
    </row>
    <row r="423" spans="2:2" ht="14.25" customHeight="1" x14ac:dyDescent="0.15">
      <c r="B423" s="23"/>
    </row>
    <row r="424" spans="2:2" ht="14.25" customHeight="1" x14ac:dyDescent="0.15">
      <c r="B424" s="23"/>
    </row>
    <row r="425" spans="2:2" ht="14.25" customHeight="1" x14ac:dyDescent="0.15">
      <c r="B425" s="23"/>
    </row>
    <row r="426" spans="2:2" ht="14.25" customHeight="1" x14ac:dyDescent="0.15">
      <c r="B426" s="23"/>
    </row>
    <row r="427" spans="2:2" ht="14.25" customHeight="1" x14ac:dyDescent="0.15">
      <c r="B427" s="23"/>
    </row>
    <row r="428" spans="2:2" ht="14.25" customHeight="1" x14ac:dyDescent="0.15">
      <c r="B428" s="23"/>
    </row>
    <row r="429" spans="2:2" ht="14.25" customHeight="1" x14ac:dyDescent="0.15">
      <c r="B429" s="23"/>
    </row>
    <row r="430" spans="2:2" ht="14.25" customHeight="1" x14ac:dyDescent="0.15">
      <c r="B430" s="23"/>
    </row>
    <row r="431" spans="2:2" ht="14.25" customHeight="1" x14ac:dyDescent="0.15">
      <c r="B431" s="23"/>
    </row>
    <row r="432" spans="2:2" ht="14.25" customHeight="1" x14ac:dyDescent="0.15">
      <c r="B432" s="23"/>
    </row>
    <row r="433" spans="2:2" ht="14.25" customHeight="1" x14ac:dyDescent="0.15">
      <c r="B433" s="23"/>
    </row>
    <row r="434" spans="2:2" ht="14.25" customHeight="1" x14ac:dyDescent="0.15">
      <c r="B434" s="23"/>
    </row>
    <row r="435" spans="2:2" ht="14.25" customHeight="1" x14ac:dyDescent="0.15">
      <c r="B435" s="23"/>
    </row>
    <row r="436" spans="2:2" ht="14.25" customHeight="1" x14ac:dyDescent="0.15">
      <c r="B436" s="23"/>
    </row>
    <row r="437" spans="2:2" ht="14.25" customHeight="1" x14ac:dyDescent="0.15">
      <c r="B437" s="23"/>
    </row>
    <row r="438" spans="2:2" ht="14.25" customHeight="1" x14ac:dyDescent="0.15">
      <c r="B438" s="23"/>
    </row>
    <row r="439" spans="2:2" ht="14.25" customHeight="1" x14ac:dyDescent="0.15">
      <c r="B439" s="23"/>
    </row>
    <row r="440" spans="2:2" ht="14.25" customHeight="1" x14ac:dyDescent="0.15">
      <c r="B440" s="23"/>
    </row>
    <row r="441" spans="2:2" ht="14.25" customHeight="1" x14ac:dyDescent="0.15">
      <c r="B441" s="23"/>
    </row>
    <row r="442" spans="2:2" ht="14.25" customHeight="1" x14ac:dyDescent="0.15">
      <c r="B442" s="23"/>
    </row>
    <row r="443" spans="2:2" ht="14.25" customHeight="1" x14ac:dyDescent="0.15">
      <c r="B443" s="23"/>
    </row>
    <row r="444" spans="2:2" ht="14.25" customHeight="1" x14ac:dyDescent="0.15">
      <c r="B444" s="23"/>
    </row>
    <row r="445" spans="2:2" ht="14.25" customHeight="1" x14ac:dyDescent="0.15">
      <c r="B445" s="23"/>
    </row>
    <row r="446" spans="2:2" ht="14.25" customHeight="1" x14ac:dyDescent="0.15">
      <c r="B446" s="23"/>
    </row>
    <row r="447" spans="2:2" ht="14.25" customHeight="1" x14ac:dyDescent="0.15">
      <c r="B447" s="23"/>
    </row>
    <row r="448" spans="2:2" ht="14.25" customHeight="1" x14ac:dyDescent="0.15">
      <c r="B448" s="23"/>
    </row>
    <row r="449" spans="2:2" ht="14.25" customHeight="1" x14ac:dyDescent="0.15">
      <c r="B449" s="23"/>
    </row>
    <row r="450" spans="2:2" ht="14.25" customHeight="1" x14ac:dyDescent="0.15">
      <c r="B450" s="23"/>
    </row>
    <row r="451" spans="2:2" ht="14.25" customHeight="1" x14ac:dyDescent="0.15">
      <c r="B451" s="23"/>
    </row>
    <row r="452" spans="2:2" ht="14.25" customHeight="1" x14ac:dyDescent="0.15">
      <c r="B452" s="23"/>
    </row>
    <row r="453" spans="2:2" ht="14.25" customHeight="1" x14ac:dyDescent="0.15">
      <c r="B453" s="23"/>
    </row>
    <row r="454" spans="2:2" ht="14.25" customHeight="1" x14ac:dyDescent="0.15">
      <c r="B454" s="23"/>
    </row>
    <row r="455" spans="2:2" ht="14.25" customHeight="1" x14ac:dyDescent="0.15">
      <c r="B455" s="23"/>
    </row>
    <row r="456" spans="2:2" ht="14.25" customHeight="1" x14ac:dyDescent="0.15">
      <c r="B456" s="23"/>
    </row>
    <row r="457" spans="2:2" ht="14.25" customHeight="1" x14ac:dyDescent="0.15">
      <c r="B457" s="23"/>
    </row>
    <row r="458" spans="2:2" ht="14.25" customHeight="1" x14ac:dyDescent="0.15">
      <c r="B458" s="23"/>
    </row>
    <row r="459" spans="2:2" ht="14.25" customHeight="1" x14ac:dyDescent="0.15">
      <c r="B459" s="23"/>
    </row>
    <row r="460" spans="2:2" ht="14.25" customHeight="1" x14ac:dyDescent="0.15">
      <c r="B460" s="23"/>
    </row>
    <row r="461" spans="2:2" ht="14.25" customHeight="1" x14ac:dyDescent="0.15">
      <c r="B461" s="23"/>
    </row>
    <row r="462" spans="2:2" ht="14.25" customHeight="1" x14ac:dyDescent="0.15">
      <c r="B462" s="23"/>
    </row>
    <row r="463" spans="2:2" ht="14.25" customHeight="1" x14ac:dyDescent="0.15">
      <c r="B463" s="23"/>
    </row>
    <row r="464" spans="2:2" ht="14.25" customHeight="1" x14ac:dyDescent="0.15">
      <c r="B464" s="23"/>
    </row>
    <row r="465" spans="2:2" ht="14.25" customHeight="1" x14ac:dyDescent="0.15">
      <c r="B465" s="23"/>
    </row>
    <row r="466" spans="2:2" ht="14.25" customHeight="1" x14ac:dyDescent="0.15">
      <c r="B466" s="23"/>
    </row>
    <row r="467" spans="2:2" ht="14.25" customHeight="1" x14ac:dyDescent="0.15">
      <c r="B467" s="23"/>
    </row>
    <row r="468" spans="2:2" ht="14.25" customHeight="1" x14ac:dyDescent="0.15">
      <c r="B468" s="23"/>
    </row>
    <row r="469" spans="2:2" ht="14.25" customHeight="1" x14ac:dyDescent="0.15">
      <c r="B469" s="23"/>
    </row>
    <row r="470" spans="2:2" ht="14.25" customHeight="1" x14ac:dyDescent="0.15">
      <c r="B470" s="23"/>
    </row>
    <row r="471" spans="2:2" ht="14.25" customHeight="1" x14ac:dyDescent="0.15">
      <c r="B471" s="23"/>
    </row>
    <row r="472" spans="2:2" ht="14.25" customHeight="1" x14ac:dyDescent="0.15">
      <c r="B472" s="23"/>
    </row>
    <row r="473" spans="2:2" ht="14.25" customHeight="1" x14ac:dyDescent="0.15">
      <c r="B473" s="23"/>
    </row>
    <row r="474" spans="2:2" ht="14.25" customHeight="1" x14ac:dyDescent="0.15">
      <c r="B474" s="23"/>
    </row>
    <row r="475" spans="2:2" ht="14.25" customHeight="1" x14ac:dyDescent="0.15">
      <c r="B475" s="23"/>
    </row>
    <row r="476" spans="2:2" ht="14.25" customHeight="1" x14ac:dyDescent="0.15">
      <c r="B476" s="23"/>
    </row>
    <row r="477" spans="2:2" ht="14.25" customHeight="1" x14ac:dyDescent="0.15">
      <c r="B477" s="23"/>
    </row>
    <row r="478" spans="2:2" ht="14.25" customHeight="1" x14ac:dyDescent="0.15">
      <c r="B478" s="23"/>
    </row>
    <row r="479" spans="2:2" ht="14.25" customHeight="1" x14ac:dyDescent="0.15">
      <c r="B479" s="23"/>
    </row>
    <row r="480" spans="2:2" ht="14.25" customHeight="1" x14ac:dyDescent="0.15">
      <c r="B480" s="23"/>
    </row>
    <row r="481" spans="2:2" ht="14.25" customHeight="1" x14ac:dyDescent="0.15">
      <c r="B481" s="23"/>
    </row>
    <row r="482" spans="2:2" ht="14.25" customHeight="1" x14ac:dyDescent="0.15">
      <c r="B482" s="23"/>
    </row>
    <row r="483" spans="2:2" ht="14.25" customHeight="1" x14ac:dyDescent="0.15">
      <c r="B483" s="23"/>
    </row>
    <row r="484" spans="2:2" ht="14.25" customHeight="1" x14ac:dyDescent="0.15">
      <c r="B484" s="23"/>
    </row>
    <row r="485" spans="2:2" ht="14.25" customHeight="1" x14ac:dyDescent="0.15">
      <c r="B485" s="23"/>
    </row>
    <row r="486" spans="2:2" ht="14.25" customHeight="1" x14ac:dyDescent="0.15">
      <c r="B486" s="23"/>
    </row>
    <row r="487" spans="2:2" ht="14.25" customHeight="1" x14ac:dyDescent="0.15">
      <c r="B487" s="23"/>
    </row>
    <row r="488" spans="2:2" ht="14.25" customHeight="1" x14ac:dyDescent="0.15">
      <c r="B488" s="23"/>
    </row>
    <row r="489" spans="2:2" ht="14.25" customHeight="1" x14ac:dyDescent="0.15">
      <c r="B489" s="23"/>
    </row>
    <row r="490" spans="2:2" ht="14.25" customHeight="1" x14ac:dyDescent="0.15">
      <c r="B490" s="23"/>
    </row>
    <row r="491" spans="2:2" ht="14.25" customHeight="1" x14ac:dyDescent="0.15">
      <c r="B491" s="23"/>
    </row>
    <row r="492" spans="2:2" ht="14.25" customHeight="1" x14ac:dyDescent="0.15">
      <c r="B492" s="23"/>
    </row>
    <row r="493" spans="2:2" ht="14.25" customHeight="1" x14ac:dyDescent="0.15">
      <c r="B493" s="23"/>
    </row>
    <row r="494" spans="2:2" ht="14.25" customHeight="1" x14ac:dyDescent="0.15">
      <c r="B494" s="23"/>
    </row>
    <row r="495" spans="2:2" ht="14.25" customHeight="1" x14ac:dyDescent="0.15">
      <c r="B495" s="23"/>
    </row>
    <row r="496" spans="2:2" ht="14.25" customHeight="1" x14ac:dyDescent="0.15">
      <c r="B496" s="23"/>
    </row>
    <row r="497" spans="2:2" ht="14.25" customHeight="1" x14ac:dyDescent="0.15">
      <c r="B497" s="23"/>
    </row>
    <row r="498" spans="2:2" ht="14.25" customHeight="1" x14ac:dyDescent="0.15">
      <c r="B498" s="23"/>
    </row>
    <row r="499" spans="2:2" ht="14.25" customHeight="1" x14ac:dyDescent="0.15">
      <c r="B499" s="23"/>
    </row>
    <row r="500" spans="2:2" ht="14.25" customHeight="1" x14ac:dyDescent="0.15">
      <c r="B500" s="23"/>
    </row>
    <row r="501" spans="2:2" ht="14.25" customHeight="1" x14ac:dyDescent="0.15">
      <c r="B501" s="23"/>
    </row>
    <row r="502" spans="2:2" ht="14.25" customHeight="1" x14ac:dyDescent="0.15">
      <c r="B502" s="23"/>
    </row>
    <row r="503" spans="2:2" ht="14.25" customHeight="1" x14ac:dyDescent="0.15">
      <c r="B503" s="23"/>
    </row>
    <row r="504" spans="2:2" ht="14.25" customHeight="1" x14ac:dyDescent="0.15">
      <c r="B504" s="23"/>
    </row>
    <row r="505" spans="2:2" ht="14.25" customHeight="1" x14ac:dyDescent="0.15">
      <c r="B505" s="23"/>
    </row>
    <row r="506" spans="2:2" ht="14.25" customHeight="1" x14ac:dyDescent="0.15">
      <c r="B506" s="23"/>
    </row>
    <row r="507" spans="2:2" ht="14.25" customHeight="1" x14ac:dyDescent="0.15">
      <c r="B507" s="23"/>
    </row>
    <row r="508" spans="2:2" ht="14.25" customHeight="1" x14ac:dyDescent="0.15">
      <c r="B508" s="23"/>
    </row>
    <row r="509" spans="2:2" ht="14.25" customHeight="1" x14ac:dyDescent="0.15">
      <c r="B509" s="23"/>
    </row>
    <row r="510" spans="2:2" ht="14.25" customHeight="1" x14ac:dyDescent="0.15">
      <c r="B510" s="23"/>
    </row>
    <row r="511" spans="2:2" ht="14.25" customHeight="1" x14ac:dyDescent="0.15">
      <c r="B511" s="23"/>
    </row>
    <row r="512" spans="2:2" ht="14.25" customHeight="1" x14ac:dyDescent="0.15">
      <c r="B512" s="23"/>
    </row>
    <row r="513" spans="2:2" ht="14.25" customHeight="1" x14ac:dyDescent="0.15">
      <c r="B513" s="23"/>
    </row>
    <row r="514" spans="2:2" ht="14.25" customHeight="1" x14ac:dyDescent="0.15">
      <c r="B514" s="23"/>
    </row>
    <row r="515" spans="2:2" ht="14.25" customHeight="1" x14ac:dyDescent="0.15">
      <c r="B515" s="23"/>
    </row>
    <row r="516" spans="2:2" ht="14.25" customHeight="1" x14ac:dyDescent="0.15">
      <c r="B516" s="23"/>
    </row>
    <row r="517" spans="2:2" ht="14.25" customHeight="1" x14ac:dyDescent="0.15">
      <c r="B517" s="23"/>
    </row>
    <row r="518" spans="2:2" ht="14.25" customHeight="1" x14ac:dyDescent="0.15">
      <c r="B518" s="23"/>
    </row>
    <row r="519" spans="2:2" ht="14.25" customHeight="1" x14ac:dyDescent="0.15">
      <c r="B519" s="23"/>
    </row>
    <row r="520" spans="2:2" ht="14.25" customHeight="1" x14ac:dyDescent="0.15">
      <c r="B520" s="23"/>
    </row>
    <row r="521" spans="2:2" ht="14.25" customHeight="1" x14ac:dyDescent="0.15">
      <c r="B521" s="23"/>
    </row>
    <row r="522" spans="2:2" ht="14.25" customHeight="1" x14ac:dyDescent="0.15">
      <c r="B522" s="23"/>
    </row>
    <row r="523" spans="2:2" ht="14.25" customHeight="1" x14ac:dyDescent="0.15">
      <c r="B523" s="23"/>
    </row>
    <row r="524" spans="2:2" ht="14.25" customHeight="1" x14ac:dyDescent="0.15">
      <c r="B524" s="23"/>
    </row>
    <row r="525" spans="2:2" ht="14.25" customHeight="1" x14ac:dyDescent="0.15">
      <c r="B525" s="23"/>
    </row>
    <row r="526" spans="2:2" ht="14.25" customHeight="1" x14ac:dyDescent="0.15">
      <c r="B526" s="23"/>
    </row>
    <row r="527" spans="2:2" ht="14.25" customHeight="1" x14ac:dyDescent="0.15">
      <c r="B527" s="23"/>
    </row>
    <row r="528" spans="2:2" ht="14.25" customHeight="1" x14ac:dyDescent="0.15">
      <c r="B528" s="23"/>
    </row>
    <row r="529" spans="2:2" ht="14.25" customHeight="1" x14ac:dyDescent="0.15">
      <c r="B529" s="23"/>
    </row>
    <row r="530" spans="2:2" ht="14.25" customHeight="1" x14ac:dyDescent="0.15">
      <c r="B530" s="23"/>
    </row>
    <row r="531" spans="2:2" ht="14.25" customHeight="1" x14ac:dyDescent="0.15">
      <c r="B531" s="23"/>
    </row>
    <row r="532" spans="2:2" ht="14.25" customHeight="1" x14ac:dyDescent="0.15">
      <c r="B532" s="23"/>
    </row>
    <row r="533" spans="2:2" ht="14.25" customHeight="1" x14ac:dyDescent="0.15">
      <c r="B533" s="23"/>
    </row>
    <row r="534" spans="2:2" ht="14.25" customHeight="1" x14ac:dyDescent="0.15">
      <c r="B534" s="23"/>
    </row>
    <row r="535" spans="2:2" ht="14.25" customHeight="1" x14ac:dyDescent="0.15">
      <c r="B535" s="23"/>
    </row>
    <row r="536" spans="2:2" ht="14.25" customHeight="1" x14ac:dyDescent="0.15">
      <c r="B536" s="23"/>
    </row>
    <row r="537" spans="2:2" ht="14.25" customHeight="1" x14ac:dyDescent="0.15">
      <c r="B537" s="23"/>
    </row>
    <row r="538" spans="2:2" ht="14.25" customHeight="1" x14ac:dyDescent="0.15">
      <c r="B538" s="23"/>
    </row>
    <row r="539" spans="2:2" ht="14.25" customHeight="1" x14ac:dyDescent="0.15">
      <c r="B539" s="23"/>
    </row>
    <row r="540" spans="2:2" ht="14.25" customHeight="1" x14ac:dyDescent="0.15">
      <c r="B540" s="23"/>
    </row>
    <row r="541" spans="2:2" ht="14.25" customHeight="1" x14ac:dyDescent="0.15">
      <c r="B541" s="23"/>
    </row>
    <row r="542" spans="2:2" ht="14.25" customHeight="1" x14ac:dyDescent="0.15">
      <c r="B542" s="23"/>
    </row>
    <row r="543" spans="2:2" ht="14.25" customHeight="1" x14ac:dyDescent="0.15">
      <c r="B543" s="23"/>
    </row>
    <row r="544" spans="2:2" ht="14.25" customHeight="1" x14ac:dyDescent="0.15">
      <c r="B544" s="23"/>
    </row>
    <row r="545" spans="2:2" ht="14.25" customHeight="1" x14ac:dyDescent="0.15">
      <c r="B545" s="23"/>
    </row>
    <row r="546" spans="2:2" ht="14.25" customHeight="1" x14ac:dyDescent="0.15">
      <c r="B546" s="23"/>
    </row>
    <row r="547" spans="2:2" ht="14.25" customHeight="1" x14ac:dyDescent="0.15">
      <c r="B547" s="23"/>
    </row>
    <row r="548" spans="2:2" ht="14.25" customHeight="1" x14ac:dyDescent="0.15">
      <c r="B548" s="23"/>
    </row>
    <row r="549" spans="2:2" ht="14.25" customHeight="1" x14ac:dyDescent="0.15">
      <c r="B549" s="23"/>
    </row>
    <row r="550" spans="2:2" ht="14.25" customHeight="1" x14ac:dyDescent="0.15">
      <c r="B550" s="23"/>
    </row>
    <row r="551" spans="2:2" ht="14.25" customHeight="1" x14ac:dyDescent="0.15">
      <c r="B551" s="23"/>
    </row>
    <row r="552" spans="2:2" ht="14.25" customHeight="1" x14ac:dyDescent="0.15">
      <c r="B552" s="23"/>
    </row>
    <row r="553" spans="2:2" ht="14.25" customHeight="1" x14ac:dyDescent="0.15">
      <c r="B553" s="23"/>
    </row>
    <row r="554" spans="2:2" ht="14.25" customHeight="1" x14ac:dyDescent="0.15">
      <c r="B554" s="23"/>
    </row>
    <row r="555" spans="2:2" ht="14.25" customHeight="1" x14ac:dyDescent="0.15">
      <c r="B555" s="23"/>
    </row>
    <row r="556" spans="2:2" ht="14.25" customHeight="1" x14ac:dyDescent="0.15">
      <c r="B556" s="23"/>
    </row>
    <row r="557" spans="2:2" ht="14.25" customHeight="1" x14ac:dyDescent="0.15">
      <c r="B557" s="23"/>
    </row>
    <row r="558" spans="2:2" ht="14.25" customHeight="1" x14ac:dyDescent="0.15">
      <c r="B558" s="23"/>
    </row>
    <row r="559" spans="2:2" ht="14.25" customHeight="1" x14ac:dyDescent="0.15">
      <c r="B559" s="23"/>
    </row>
    <row r="560" spans="2:2" ht="14.25" customHeight="1" x14ac:dyDescent="0.15">
      <c r="B560" s="23"/>
    </row>
    <row r="561" spans="2:2" ht="14.25" customHeight="1" x14ac:dyDescent="0.15">
      <c r="B561" s="23"/>
    </row>
    <row r="562" spans="2:2" ht="14.25" customHeight="1" x14ac:dyDescent="0.15">
      <c r="B562" s="23"/>
    </row>
    <row r="563" spans="2:2" ht="14.25" customHeight="1" x14ac:dyDescent="0.15">
      <c r="B563" s="23"/>
    </row>
    <row r="564" spans="2:2" ht="14.25" customHeight="1" x14ac:dyDescent="0.15">
      <c r="B564" s="23"/>
    </row>
    <row r="565" spans="2:2" ht="14.25" customHeight="1" x14ac:dyDescent="0.15">
      <c r="B565" s="23"/>
    </row>
    <row r="566" spans="2:2" ht="14.25" customHeight="1" x14ac:dyDescent="0.15">
      <c r="B566" s="23"/>
    </row>
    <row r="567" spans="2:2" ht="14.25" customHeight="1" x14ac:dyDescent="0.15">
      <c r="B567" s="23"/>
    </row>
    <row r="568" spans="2:2" ht="14.25" customHeight="1" x14ac:dyDescent="0.15">
      <c r="B568" s="23"/>
    </row>
    <row r="569" spans="2:2" ht="14.25" customHeight="1" x14ac:dyDescent="0.15">
      <c r="B569" s="23"/>
    </row>
    <row r="570" spans="2:2" ht="14.25" customHeight="1" x14ac:dyDescent="0.15">
      <c r="B570" s="23"/>
    </row>
    <row r="571" spans="2:2" ht="14.25" customHeight="1" x14ac:dyDescent="0.15">
      <c r="B571" s="23"/>
    </row>
    <row r="572" spans="2:2" ht="14.25" customHeight="1" x14ac:dyDescent="0.15">
      <c r="B572" s="23"/>
    </row>
    <row r="573" spans="2:2" ht="14.25" customHeight="1" x14ac:dyDescent="0.15">
      <c r="B573" s="23"/>
    </row>
    <row r="574" spans="2:2" ht="14.25" customHeight="1" x14ac:dyDescent="0.15">
      <c r="B574" s="23"/>
    </row>
    <row r="575" spans="2:2" ht="14.25" customHeight="1" x14ac:dyDescent="0.15">
      <c r="B575" s="23"/>
    </row>
    <row r="576" spans="2:2" ht="14.25" customHeight="1" x14ac:dyDescent="0.15">
      <c r="B576" s="23"/>
    </row>
    <row r="577" spans="2:2" ht="14.25" customHeight="1" x14ac:dyDescent="0.15">
      <c r="B577" s="23"/>
    </row>
    <row r="578" spans="2:2" ht="14.25" customHeight="1" x14ac:dyDescent="0.15">
      <c r="B578" s="23"/>
    </row>
    <row r="579" spans="2:2" ht="14.25" customHeight="1" x14ac:dyDescent="0.15">
      <c r="B579" s="23"/>
    </row>
    <row r="580" spans="2:2" ht="14.25" customHeight="1" x14ac:dyDescent="0.15">
      <c r="B580" s="23"/>
    </row>
    <row r="581" spans="2:2" ht="14.25" customHeight="1" x14ac:dyDescent="0.15">
      <c r="B581" s="23"/>
    </row>
    <row r="582" spans="2:2" ht="14.25" customHeight="1" x14ac:dyDescent="0.15">
      <c r="B582" s="23"/>
    </row>
    <row r="583" spans="2:2" ht="14.25" customHeight="1" x14ac:dyDescent="0.15">
      <c r="B583" s="23"/>
    </row>
    <row r="584" spans="2:2" ht="14.25" customHeight="1" x14ac:dyDescent="0.15">
      <c r="B584" s="23"/>
    </row>
    <row r="585" spans="2:2" ht="14.25" customHeight="1" x14ac:dyDescent="0.15">
      <c r="B585" s="23"/>
    </row>
    <row r="586" spans="2:2" ht="14.25" customHeight="1" x14ac:dyDescent="0.15">
      <c r="B586" s="23"/>
    </row>
    <row r="587" spans="2:2" ht="14.25" customHeight="1" x14ac:dyDescent="0.15">
      <c r="B587" s="23"/>
    </row>
    <row r="588" spans="2:2" ht="14.25" customHeight="1" x14ac:dyDescent="0.15">
      <c r="B588" s="23"/>
    </row>
    <row r="589" spans="2:2" ht="14.25" customHeight="1" x14ac:dyDescent="0.15">
      <c r="B589" s="23"/>
    </row>
    <row r="590" spans="2:2" ht="14.25" customHeight="1" x14ac:dyDescent="0.15">
      <c r="B590" s="23"/>
    </row>
    <row r="591" spans="2:2" ht="14.25" customHeight="1" x14ac:dyDescent="0.15">
      <c r="B591" s="23"/>
    </row>
    <row r="592" spans="2:2" ht="14.25" customHeight="1" x14ac:dyDescent="0.15">
      <c r="B592" s="23"/>
    </row>
    <row r="593" spans="2:2" ht="14.25" customHeight="1" x14ac:dyDescent="0.15">
      <c r="B593" s="23"/>
    </row>
    <row r="594" spans="2:2" ht="14.25" customHeight="1" x14ac:dyDescent="0.15">
      <c r="B594" s="23"/>
    </row>
    <row r="595" spans="2:2" ht="14.25" customHeight="1" x14ac:dyDescent="0.15">
      <c r="B595" s="23"/>
    </row>
    <row r="596" spans="2:2" ht="14.25" customHeight="1" x14ac:dyDescent="0.15">
      <c r="B596" s="23"/>
    </row>
    <row r="597" spans="2:2" ht="14.25" customHeight="1" x14ac:dyDescent="0.15">
      <c r="B597" s="23"/>
    </row>
    <row r="598" spans="2:2" ht="14.25" customHeight="1" x14ac:dyDescent="0.15">
      <c r="B598" s="23"/>
    </row>
    <row r="599" spans="2:2" ht="14.25" customHeight="1" x14ac:dyDescent="0.15">
      <c r="B599" s="23"/>
    </row>
    <row r="600" spans="2:2" ht="14.25" customHeight="1" x14ac:dyDescent="0.15">
      <c r="B600" s="23"/>
    </row>
    <row r="601" spans="2:2" ht="14.25" customHeight="1" x14ac:dyDescent="0.15">
      <c r="B601" s="23"/>
    </row>
    <row r="602" spans="2:2" ht="14.25" customHeight="1" x14ac:dyDescent="0.15">
      <c r="B602" s="23"/>
    </row>
    <row r="603" spans="2:2" ht="14.25" customHeight="1" x14ac:dyDescent="0.15">
      <c r="B603" s="23"/>
    </row>
    <row r="604" spans="2:2" ht="14.25" customHeight="1" x14ac:dyDescent="0.15">
      <c r="B604" s="23"/>
    </row>
    <row r="605" spans="2:2" ht="14.25" customHeight="1" x14ac:dyDescent="0.15">
      <c r="B605" s="23"/>
    </row>
    <row r="606" spans="2:2" ht="14.25" customHeight="1" x14ac:dyDescent="0.15">
      <c r="B606" s="23"/>
    </row>
    <row r="607" spans="2:2" ht="14.25" customHeight="1" x14ac:dyDescent="0.15">
      <c r="B607" s="23"/>
    </row>
    <row r="608" spans="2:2" ht="14.25" customHeight="1" x14ac:dyDescent="0.15">
      <c r="B608" s="23"/>
    </row>
    <row r="609" spans="2:2" ht="14.25" customHeight="1" x14ac:dyDescent="0.15">
      <c r="B609" s="23"/>
    </row>
    <row r="610" spans="2:2" ht="14.25" customHeight="1" x14ac:dyDescent="0.15">
      <c r="B610" s="23"/>
    </row>
    <row r="611" spans="2:2" ht="14.25" customHeight="1" x14ac:dyDescent="0.15">
      <c r="B611" s="23"/>
    </row>
    <row r="612" spans="2:2" ht="14.25" customHeight="1" x14ac:dyDescent="0.15">
      <c r="B612" s="23"/>
    </row>
    <row r="613" spans="2:2" ht="14.25" customHeight="1" x14ac:dyDescent="0.15">
      <c r="B613" s="23"/>
    </row>
    <row r="614" spans="2:2" ht="14.25" customHeight="1" x14ac:dyDescent="0.15">
      <c r="B614" s="23"/>
    </row>
    <row r="615" spans="2:2" ht="14.25" customHeight="1" x14ac:dyDescent="0.15">
      <c r="B615" s="23"/>
    </row>
    <row r="616" spans="2:2" ht="14.25" customHeight="1" x14ac:dyDescent="0.15">
      <c r="B616" s="23"/>
    </row>
    <row r="617" spans="2:2" ht="14.25" customHeight="1" x14ac:dyDescent="0.15">
      <c r="B617" s="23"/>
    </row>
    <row r="618" spans="2:2" ht="14.25" customHeight="1" x14ac:dyDescent="0.15">
      <c r="B618" s="23"/>
    </row>
    <row r="619" spans="2:2" ht="14.25" customHeight="1" x14ac:dyDescent="0.15">
      <c r="B619" s="23"/>
    </row>
    <row r="620" spans="2:2" ht="14.25" customHeight="1" x14ac:dyDescent="0.15">
      <c r="B620" s="23"/>
    </row>
    <row r="621" spans="2:2" ht="14.25" customHeight="1" x14ac:dyDescent="0.15">
      <c r="B621" s="23"/>
    </row>
    <row r="622" spans="2:2" ht="14.25" customHeight="1" x14ac:dyDescent="0.15">
      <c r="B622" s="23"/>
    </row>
    <row r="623" spans="2:2" ht="14.25" customHeight="1" x14ac:dyDescent="0.15">
      <c r="B623" s="23"/>
    </row>
    <row r="624" spans="2:2" ht="14.25" customHeight="1" x14ac:dyDescent="0.15">
      <c r="B624" s="23"/>
    </row>
    <row r="625" spans="2:2" ht="14.25" customHeight="1" x14ac:dyDescent="0.15">
      <c r="B625" s="23"/>
    </row>
    <row r="626" spans="2:2" ht="14.25" customHeight="1" x14ac:dyDescent="0.15">
      <c r="B626" s="23"/>
    </row>
    <row r="627" spans="2:2" ht="14.25" customHeight="1" x14ac:dyDescent="0.15">
      <c r="B627" s="23"/>
    </row>
    <row r="628" spans="2:2" ht="14.25" customHeight="1" x14ac:dyDescent="0.15">
      <c r="B628" s="23"/>
    </row>
    <row r="629" spans="2:2" ht="14.25" customHeight="1" x14ac:dyDescent="0.15">
      <c r="B629" s="23"/>
    </row>
    <row r="630" spans="2:2" ht="14.25" customHeight="1" x14ac:dyDescent="0.15">
      <c r="B630" s="23"/>
    </row>
    <row r="631" spans="2:2" ht="14.25" customHeight="1" x14ac:dyDescent="0.15">
      <c r="B631" s="23"/>
    </row>
    <row r="632" spans="2:2" ht="14.25" customHeight="1" x14ac:dyDescent="0.15">
      <c r="B632" s="23"/>
    </row>
    <row r="633" spans="2:2" ht="14.25" customHeight="1" x14ac:dyDescent="0.15">
      <c r="B633" s="23"/>
    </row>
    <row r="634" spans="2:2" ht="14.25" customHeight="1" x14ac:dyDescent="0.15">
      <c r="B634" s="23"/>
    </row>
    <row r="635" spans="2:2" ht="14.25" customHeight="1" x14ac:dyDescent="0.15">
      <c r="B635" s="23"/>
    </row>
    <row r="636" spans="2:2" ht="14.25" customHeight="1" x14ac:dyDescent="0.15">
      <c r="B636" s="23"/>
    </row>
    <row r="637" spans="2:2" ht="14.25" customHeight="1" x14ac:dyDescent="0.15">
      <c r="B637" s="23"/>
    </row>
    <row r="638" spans="2:2" ht="14.25" customHeight="1" x14ac:dyDescent="0.15">
      <c r="B638" s="23"/>
    </row>
    <row r="639" spans="2:2" ht="14.25" customHeight="1" x14ac:dyDescent="0.15">
      <c r="B639" s="23"/>
    </row>
    <row r="640" spans="2:2" ht="14.25" customHeight="1" x14ac:dyDescent="0.15">
      <c r="B640" s="23"/>
    </row>
    <row r="641" spans="2:2" ht="14.25" customHeight="1" x14ac:dyDescent="0.15">
      <c r="B641" s="23"/>
    </row>
    <row r="642" spans="2:2" ht="14.25" customHeight="1" x14ac:dyDescent="0.15">
      <c r="B642" s="23"/>
    </row>
    <row r="643" spans="2:2" ht="14.25" customHeight="1" x14ac:dyDescent="0.15">
      <c r="B643" s="23"/>
    </row>
    <row r="644" spans="2:2" ht="14.25" customHeight="1" x14ac:dyDescent="0.15">
      <c r="B644" s="23"/>
    </row>
    <row r="645" spans="2:2" ht="14.25" customHeight="1" x14ac:dyDescent="0.15">
      <c r="B645" s="23"/>
    </row>
    <row r="646" spans="2:2" ht="14.25" customHeight="1" x14ac:dyDescent="0.15">
      <c r="B646" s="23"/>
    </row>
    <row r="647" spans="2:2" ht="14.25" customHeight="1" x14ac:dyDescent="0.15">
      <c r="B647" s="23"/>
    </row>
    <row r="648" spans="2:2" ht="14.25" customHeight="1" x14ac:dyDescent="0.15">
      <c r="B648" s="23"/>
    </row>
    <row r="649" spans="2:2" ht="14.25" customHeight="1" x14ac:dyDescent="0.15">
      <c r="B649" s="23"/>
    </row>
    <row r="650" spans="2:2" ht="14.25" customHeight="1" x14ac:dyDescent="0.15">
      <c r="B650" s="23"/>
    </row>
    <row r="651" spans="2:2" ht="14.25" customHeight="1" x14ac:dyDescent="0.15">
      <c r="B651" s="23"/>
    </row>
    <row r="652" spans="2:2" ht="14.25" customHeight="1" x14ac:dyDescent="0.15">
      <c r="B652" s="23"/>
    </row>
    <row r="653" spans="2:2" ht="14.25" customHeight="1" x14ac:dyDescent="0.15">
      <c r="B653" s="23"/>
    </row>
    <row r="654" spans="2:2" ht="14.25" customHeight="1" x14ac:dyDescent="0.15">
      <c r="B654" s="23"/>
    </row>
    <row r="655" spans="2:2" ht="14.25" customHeight="1" x14ac:dyDescent="0.15">
      <c r="B655" s="23"/>
    </row>
    <row r="656" spans="2:2" ht="14.25" customHeight="1" x14ac:dyDescent="0.15">
      <c r="B656" s="23"/>
    </row>
    <row r="657" spans="2:2" ht="14.25" customHeight="1" x14ac:dyDescent="0.15">
      <c r="B657" s="23"/>
    </row>
    <row r="658" spans="2:2" ht="14.25" customHeight="1" x14ac:dyDescent="0.15">
      <c r="B658" s="23"/>
    </row>
    <row r="659" spans="2:2" ht="14.25" customHeight="1" x14ac:dyDescent="0.15">
      <c r="B659" s="23"/>
    </row>
    <row r="660" spans="2:2" ht="14.25" customHeight="1" x14ac:dyDescent="0.15">
      <c r="B660" s="23"/>
    </row>
    <row r="661" spans="2:2" ht="14.25" customHeight="1" x14ac:dyDescent="0.15">
      <c r="B661" s="23"/>
    </row>
    <row r="662" spans="2:2" ht="14.25" customHeight="1" x14ac:dyDescent="0.15">
      <c r="B662" s="23"/>
    </row>
    <row r="663" spans="2:2" ht="14.25" customHeight="1" x14ac:dyDescent="0.15">
      <c r="B663" s="23"/>
    </row>
    <row r="664" spans="2:2" ht="14.25" customHeight="1" x14ac:dyDescent="0.15">
      <c r="B664" s="23"/>
    </row>
    <row r="665" spans="2:2" ht="14.25" customHeight="1" x14ac:dyDescent="0.15">
      <c r="B665" s="23"/>
    </row>
    <row r="666" spans="2:2" ht="14.25" customHeight="1" x14ac:dyDescent="0.15">
      <c r="B666" s="23"/>
    </row>
    <row r="667" spans="2:2" ht="14.25" customHeight="1" x14ac:dyDescent="0.15">
      <c r="B667" s="23"/>
    </row>
    <row r="668" spans="2:2" ht="14.25" customHeight="1" x14ac:dyDescent="0.15">
      <c r="B668" s="23"/>
    </row>
    <row r="669" spans="2:2" ht="14.25" customHeight="1" x14ac:dyDescent="0.15">
      <c r="B669" s="23"/>
    </row>
    <row r="670" spans="2:2" ht="14.25" customHeight="1" x14ac:dyDescent="0.15">
      <c r="B670" s="23"/>
    </row>
    <row r="671" spans="2:2" ht="14.25" customHeight="1" x14ac:dyDescent="0.15">
      <c r="B671" s="23"/>
    </row>
    <row r="672" spans="2:2" ht="14.25" customHeight="1" x14ac:dyDescent="0.15">
      <c r="B672" s="23"/>
    </row>
    <row r="673" spans="2:2" ht="14.25" customHeight="1" x14ac:dyDescent="0.15">
      <c r="B673" s="23"/>
    </row>
    <row r="674" spans="2:2" ht="14.25" customHeight="1" x14ac:dyDescent="0.15">
      <c r="B674" s="23"/>
    </row>
    <row r="675" spans="2:2" ht="14.25" customHeight="1" x14ac:dyDescent="0.15">
      <c r="B675" s="23"/>
    </row>
    <row r="676" spans="2:2" ht="14.25" customHeight="1" x14ac:dyDescent="0.15">
      <c r="B676" s="23"/>
    </row>
    <row r="677" spans="2:2" ht="14.25" customHeight="1" x14ac:dyDescent="0.15">
      <c r="B677" s="23"/>
    </row>
    <row r="678" spans="2:2" ht="14.25" customHeight="1" x14ac:dyDescent="0.15">
      <c r="B678" s="23"/>
    </row>
    <row r="679" spans="2:2" ht="14.25" customHeight="1" x14ac:dyDescent="0.15">
      <c r="B679" s="23"/>
    </row>
    <row r="680" spans="2:2" ht="14.25" customHeight="1" x14ac:dyDescent="0.15">
      <c r="B680" s="23"/>
    </row>
    <row r="681" spans="2:2" ht="14.25" customHeight="1" x14ac:dyDescent="0.15">
      <c r="B681" s="23"/>
    </row>
    <row r="682" spans="2:2" ht="14.25" customHeight="1" x14ac:dyDescent="0.15">
      <c r="B682" s="23"/>
    </row>
    <row r="683" spans="2:2" ht="14.25" customHeight="1" x14ac:dyDescent="0.15">
      <c r="B683" s="23"/>
    </row>
    <row r="684" spans="2:2" ht="14.25" customHeight="1" x14ac:dyDescent="0.15">
      <c r="B684" s="23"/>
    </row>
    <row r="685" spans="2:2" ht="14.25" customHeight="1" x14ac:dyDescent="0.15">
      <c r="B685" s="23"/>
    </row>
    <row r="686" spans="2:2" ht="14.25" customHeight="1" x14ac:dyDescent="0.15">
      <c r="B686" s="23"/>
    </row>
    <row r="687" spans="2:2" ht="14.25" customHeight="1" x14ac:dyDescent="0.15">
      <c r="B687" s="23"/>
    </row>
    <row r="688" spans="2:2" ht="14.25" customHeight="1" x14ac:dyDescent="0.15">
      <c r="B688" s="23"/>
    </row>
    <row r="689" spans="2:2" ht="14.25" customHeight="1" x14ac:dyDescent="0.15">
      <c r="B689" s="23"/>
    </row>
    <row r="690" spans="2:2" ht="14.25" customHeight="1" x14ac:dyDescent="0.15">
      <c r="B690" s="23"/>
    </row>
    <row r="691" spans="2:2" ht="14.25" customHeight="1" x14ac:dyDescent="0.15">
      <c r="B691" s="23"/>
    </row>
    <row r="692" spans="2:2" ht="14.25" customHeight="1" x14ac:dyDescent="0.15">
      <c r="B692" s="23"/>
    </row>
    <row r="693" spans="2:2" ht="14.25" customHeight="1" x14ac:dyDescent="0.15">
      <c r="B693" s="23"/>
    </row>
    <row r="694" spans="2:2" ht="14.25" customHeight="1" x14ac:dyDescent="0.15">
      <c r="B694" s="23"/>
    </row>
    <row r="695" spans="2:2" ht="14.25" customHeight="1" x14ac:dyDescent="0.15">
      <c r="B695" s="23"/>
    </row>
    <row r="696" spans="2:2" ht="14.25" customHeight="1" x14ac:dyDescent="0.15">
      <c r="B696" s="23"/>
    </row>
    <row r="697" spans="2:2" ht="14.25" customHeight="1" x14ac:dyDescent="0.15">
      <c r="B697" s="23"/>
    </row>
    <row r="698" spans="2:2" ht="14.25" customHeight="1" x14ac:dyDescent="0.15">
      <c r="B698" s="23"/>
    </row>
    <row r="699" spans="2:2" ht="14.25" customHeight="1" x14ac:dyDescent="0.15">
      <c r="B699" s="23"/>
    </row>
    <row r="700" spans="2:2" ht="14.25" customHeight="1" x14ac:dyDescent="0.15">
      <c r="B700" s="23"/>
    </row>
    <row r="701" spans="2:2" ht="14.25" customHeight="1" x14ac:dyDescent="0.15">
      <c r="B701" s="23"/>
    </row>
    <row r="702" spans="2:2" ht="14.25" customHeight="1" x14ac:dyDescent="0.15">
      <c r="B702" s="23"/>
    </row>
    <row r="703" spans="2:2" ht="14.25" customHeight="1" x14ac:dyDescent="0.15">
      <c r="B703" s="23"/>
    </row>
    <row r="704" spans="2:2" ht="14.25" customHeight="1" x14ac:dyDescent="0.15">
      <c r="B704" s="23"/>
    </row>
    <row r="705" spans="2:2" ht="14.25" customHeight="1" x14ac:dyDescent="0.15">
      <c r="B705" s="23"/>
    </row>
    <row r="706" spans="2:2" ht="14.25" customHeight="1" x14ac:dyDescent="0.15">
      <c r="B706" s="23"/>
    </row>
    <row r="707" spans="2:2" ht="14.25" customHeight="1" x14ac:dyDescent="0.15">
      <c r="B707" s="23"/>
    </row>
    <row r="708" spans="2:2" ht="14.25" customHeight="1" x14ac:dyDescent="0.15">
      <c r="B708" s="23"/>
    </row>
    <row r="709" spans="2:2" ht="14.25" customHeight="1" x14ac:dyDescent="0.15">
      <c r="B709" s="23"/>
    </row>
    <row r="710" spans="2:2" ht="14.25" customHeight="1" x14ac:dyDescent="0.15">
      <c r="B710" s="23"/>
    </row>
    <row r="711" spans="2:2" ht="14.25" customHeight="1" x14ac:dyDescent="0.15">
      <c r="B711" s="23"/>
    </row>
    <row r="712" spans="2:2" ht="14.25" customHeight="1" x14ac:dyDescent="0.15">
      <c r="B712" s="23"/>
    </row>
    <row r="713" spans="2:2" ht="14.25" customHeight="1" x14ac:dyDescent="0.15">
      <c r="B713" s="23"/>
    </row>
    <row r="714" spans="2:2" ht="14.25" customHeight="1" x14ac:dyDescent="0.15">
      <c r="B714" s="23"/>
    </row>
    <row r="715" spans="2:2" ht="14.25" customHeight="1" x14ac:dyDescent="0.15">
      <c r="B715" s="23"/>
    </row>
    <row r="716" spans="2:2" ht="14.25" customHeight="1" x14ac:dyDescent="0.15">
      <c r="B716" s="23"/>
    </row>
    <row r="717" spans="2:2" ht="14.25" customHeight="1" x14ac:dyDescent="0.15">
      <c r="B717" s="23"/>
    </row>
    <row r="718" spans="2:2" ht="14.25" customHeight="1" x14ac:dyDescent="0.15">
      <c r="B718" s="23"/>
    </row>
    <row r="719" spans="2:2" ht="14.25" customHeight="1" x14ac:dyDescent="0.15">
      <c r="B719" s="23"/>
    </row>
    <row r="720" spans="2:2" ht="14.25" customHeight="1" x14ac:dyDescent="0.15">
      <c r="B720" s="23"/>
    </row>
    <row r="721" spans="2:2" ht="14.25" customHeight="1" x14ac:dyDescent="0.15">
      <c r="B721" s="23"/>
    </row>
    <row r="722" spans="2:2" ht="14.25" customHeight="1" x14ac:dyDescent="0.15">
      <c r="B722" s="23"/>
    </row>
    <row r="723" spans="2:2" ht="14.25" customHeight="1" x14ac:dyDescent="0.15">
      <c r="B723" s="23"/>
    </row>
    <row r="724" spans="2:2" ht="14.25" customHeight="1" x14ac:dyDescent="0.15">
      <c r="B724" s="23"/>
    </row>
    <row r="725" spans="2:2" ht="14.25" customHeight="1" x14ac:dyDescent="0.15">
      <c r="B725" s="23"/>
    </row>
    <row r="726" spans="2:2" ht="14.25" customHeight="1" x14ac:dyDescent="0.15">
      <c r="B726" s="23"/>
    </row>
    <row r="727" spans="2:2" ht="14.25" customHeight="1" x14ac:dyDescent="0.15">
      <c r="B727" s="23"/>
    </row>
    <row r="728" spans="2:2" ht="14.25" customHeight="1" x14ac:dyDescent="0.15">
      <c r="B728" s="23"/>
    </row>
    <row r="729" spans="2:2" ht="14.25" customHeight="1" x14ac:dyDescent="0.15">
      <c r="B729" s="23"/>
    </row>
    <row r="730" spans="2:2" ht="14.25" customHeight="1" x14ac:dyDescent="0.15">
      <c r="B730" s="23"/>
    </row>
    <row r="731" spans="2:2" ht="14.25" customHeight="1" x14ac:dyDescent="0.15">
      <c r="B731" s="23"/>
    </row>
    <row r="732" spans="2:2" ht="14.25" customHeight="1" x14ac:dyDescent="0.15">
      <c r="B732" s="23"/>
    </row>
    <row r="733" spans="2:2" ht="14.25" customHeight="1" x14ac:dyDescent="0.15">
      <c r="B733" s="23"/>
    </row>
    <row r="734" spans="2:2" ht="14.25" customHeight="1" x14ac:dyDescent="0.15">
      <c r="B734" s="23"/>
    </row>
    <row r="735" spans="2:2" ht="14.25" customHeight="1" x14ac:dyDescent="0.15">
      <c r="B735" s="23"/>
    </row>
    <row r="736" spans="2:2" ht="14.25" customHeight="1" x14ac:dyDescent="0.15">
      <c r="B736" s="23"/>
    </row>
    <row r="737" spans="2:2" ht="14.25" customHeight="1" x14ac:dyDescent="0.15">
      <c r="B737" s="23"/>
    </row>
    <row r="738" spans="2:2" ht="14.25" customHeight="1" x14ac:dyDescent="0.15">
      <c r="B738" s="23"/>
    </row>
    <row r="739" spans="2:2" ht="14.25" customHeight="1" x14ac:dyDescent="0.15">
      <c r="B739" s="23"/>
    </row>
    <row r="740" spans="2:2" ht="14.25" customHeight="1" x14ac:dyDescent="0.15">
      <c r="B740" s="23"/>
    </row>
    <row r="741" spans="2:2" ht="14.25" customHeight="1" x14ac:dyDescent="0.15">
      <c r="B741" s="23"/>
    </row>
    <row r="742" spans="2:2" ht="14.25" customHeight="1" x14ac:dyDescent="0.15">
      <c r="B742" s="23"/>
    </row>
    <row r="743" spans="2:2" ht="14.25" customHeight="1" x14ac:dyDescent="0.15">
      <c r="B743" s="23"/>
    </row>
    <row r="744" spans="2:2" ht="14.25" customHeight="1" x14ac:dyDescent="0.15">
      <c r="B744" s="23"/>
    </row>
    <row r="745" spans="2:2" ht="14.25" customHeight="1" x14ac:dyDescent="0.15">
      <c r="B745" s="23"/>
    </row>
    <row r="746" spans="2:2" ht="14.25" customHeight="1" x14ac:dyDescent="0.15">
      <c r="B746" s="23"/>
    </row>
    <row r="747" spans="2:2" ht="14.25" customHeight="1" x14ac:dyDescent="0.15">
      <c r="B747" s="23"/>
    </row>
    <row r="748" spans="2:2" ht="14.25" customHeight="1" x14ac:dyDescent="0.15">
      <c r="B748" s="23"/>
    </row>
    <row r="749" spans="2:2" ht="14.25" customHeight="1" x14ac:dyDescent="0.15">
      <c r="B749" s="23"/>
    </row>
    <row r="750" spans="2:2" ht="14.25" customHeight="1" x14ac:dyDescent="0.15">
      <c r="B750" s="23"/>
    </row>
    <row r="751" spans="2:2" ht="14.25" customHeight="1" x14ac:dyDescent="0.15">
      <c r="B751" s="23"/>
    </row>
    <row r="752" spans="2:2" ht="14.25" customHeight="1" x14ac:dyDescent="0.15">
      <c r="B752" s="23"/>
    </row>
    <row r="753" spans="2:2" ht="14.25" customHeight="1" x14ac:dyDescent="0.15">
      <c r="B753" s="23"/>
    </row>
    <row r="754" spans="2:2" ht="14.25" customHeight="1" x14ac:dyDescent="0.15">
      <c r="B754" s="23"/>
    </row>
    <row r="755" spans="2:2" ht="14.25" customHeight="1" x14ac:dyDescent="0.15">
      <c r="B755" s="23"/>
    </row>
    <row r="756" spans="2:2" ht="14.25" customHeight="1" x14ac:dyDescent="0.15">
      <c r="B756" s="23"/>
    </row>
    <row r="757" spans="2:2" ht="14.25" customHeight="1" x14ac:dyDescent="0.15">
      <c r="B757" s="23"/>
    </row>
    <row r="758" spans="2:2" ht="14.25" customHeight="1" x14ac:dyDescent="0.15">
      <c r="B758" s="23"/>
    </row>
    <row r="759" spans="2:2" ht="14.25" customHeight="1" x14ac:dyDescent="0.15">
      <c r="B759" s="23"/>
    </row>
    <row r="760" spans="2:2" ht="14.25" customHeight="1" x14ac:dyDescent="0.15">
      <c r="B760" s="23"/>
    </row>
    <row r="761" spans="2:2" ht="14.25" customHeight="1" x14ac:dyDescent="0.15">
      <c r="B761" s="23"/>
    </row>
    <row r="762" spans="2:2" ht="14.25" customHeight="1" x14ac:dyDescent="0.15">
      <c r="B762" s="23"/>
    </row>
    <row r="763" spans="2:2" ht="14.25" customHeight="1" x14ac:dyDescent="0.15">
      <c r="B763" s="23"/>
    </row>
    <row r="764" spans="2:2" ht="14.25" customHeight="1" x14ac:dyDescent="0.15">
      <c r="B764" s="23"/>
    </row>
    <row r="765" spans="2:2" ht="14.25" customHeight="1" x14ac:dyDescent="0.15">
      <c r="B765" s="23"/>
    </row>
    <row r="766" spans="2:2" ht="14.25" customHeight="1" x14ac:dyDescent="0.15">
      <c r="B766" s="23"/>
    </row>
    <row r="767" spans="2:2" ht="14.25" customHeight="1" x14ac:dyDescent="0.15">
      <c r="B767" s="23"/>
    </row>
    <row r="768" spans="2:2" ht="14.25" customHeight="1" x14ac:dyDescent="0.15">
      <c r="B768" s="23"/>
    </row>
    <row r="769" spans="2:2" ht="14.25" customHeight="1" x14ac:dyDescent="0.15">
      <c r="B769" s="23"/>
    </row>
    <row r="770" spans="2:2" ht="14.25" customHeight="1" x14ac:dyDescent="0.15">
      <c r="B770" s="23"/>
    </row>
    <row r="771" spans="2:2" ht="14.25" customHeight="1" x14ac:dyDescent="0.15">
      <c r="B771" s="23"/>
    </row>
    <row r="772" spans="2:2" ht="14.25" customHeight="1" x14ac:dyDescent="0.15">
      <c r="B772" s="23"/>
    </row>
    <row r="773" spans="2:2" ht="14.25" customHeight="1" x14ac:dyDescent="0.15">
      <c r="B773" s="23"/>
    </row>
    <row r="774" spans="2:2" ht="14.25" customHeight="1" x14ac:dyDescent="0.15">
      <c r="B774" s="23"/>
    </row>
    <row r="775" spans="2:2" ht="14.25" customHeight="1" x14ac:dyDescent="0.15">
      <c r="B775" s="23"/>
    </row>
    <row r="776" spans="2:2" ht="14.25" customHeight="1" x14ac:dyDescent="0.15">
      <c r="B776" s="23"/>
    </row>
    <row r="777" spans="2:2" ht="14.25" customHeight="1" x14ac:dyDescent="0.15">
      <c r="B777" s="23"/>
    </row>
    <row r="778" spans="2:2" ht="14.25" customHeight="1" x14ac:dyDescent="0.15">
      <c r="B778" s="23"/>
    </row>
    <row r="779" spans="2:2" ht="14.25" customHeight="1" x14ac:dyDescent="0.15">
      <c r="B779" s="23"/>
    </row>
    <row r="780" spans="2:2" ht="14.25" customHeight="1" x14ac:dyDescent="0.15">
      <c r="B780" s="23"/>
    </row>
    <row r="781" spans="2:2" ht="14.25" customHeight="1" x14ac:dyDescent="0.15">
      <c r="B781" s="23"/>
    </row>
    <row r="782" spans="2:2" ht="14.25" customHeight="1" x14ac:dyDescent="0.15">
      <c r="B782" s="23"/>
    </row>
    <row r="783" spans="2:2" ht="14.25" customHeight="1" x14ac:dyDescent="0.15">
      <c r="B783" s="23"/>
    </row>
    <row r="784" spans="2:2" ht="14.25" customHeight="1" x14ac:dyDescent="0.15">
      <c r="B784" s="23"/>
    </row>
    <row r="785" spans="2:2" ht="14.25" customHeight="1" x14ac:dyDescent="0.15">
      <c r="B785" s="23"/>
    </row>
    <row r="786" spans="2:2" ht="14.25" customHeight="1" x14ac:dyDescent="0.15">
      <c r="B786" s="23"/>
    </row>
    <row r="787" spans="2:2" ht="14.25" customHeight="1" x14ac:dyDescent="0.15">
      <c r="B787" s="23"/>
    </row>
    <row r="788" spans="2:2" ht="14.25" customHeight="1" x14ac:dyDescent="0.15">
      <c r="B788" s="23"/>
    </row>
    <row r="789" spans="2:2" ht="14.25" customHeight="1" x14ac:dyDescent="0.15">
      <c r="B789" s="23"/>
    </row>
    <row r="790" spans="2:2" ht="14.25" customHeight="1" x14ac:dyDescent="0.15">
      <c r="B790" s="23"/>
    </row>
    <row r="791" spans="2:2" ht="14.25" customHeight="1" x14ac:dyDescent="0.15">
      <c r="B791" s="23"/>
    </row>
    <row r="792" spans="2:2" ht="14.25" customHeight="1" x14ac:dyDescent="0.15">
      <c r="B792" s="23"/>
    </row>
    <row r="793" spans="2:2" ht="14.25" customHeight="1" x14ac:dyDescent="0.15">
      <c r="B793" s="23"/>
    </row>
    <row r="794" spans="2:2" ht="14.25" customHeight="1" x14ac:dyDescent="0.15">
      <c r="B794" s="23"/>
    </row>
    <row r="795" spans="2:2" ht="14.25" customHeight="1" x14ac:dyDescent="0.15">
      <c r="B795" s="23"/>
    </row>
    <row r="796" spans="2:2" ht="14.25" customHeight="1" x14ac:dyDescent="0.15">
      <c r="B796" s="23"/>
    </row>
    <row r="797" spans="2:2" ht="14.25" customHeight="1" x14ac:dyDescent="0.15">
      <c r="B797" s="23"/>
    </row>
    <row r="798" spans="2:2" ht="14.25" customHeight="1" x14ac:dyDescent="0.15">
      <c r="B798" s="23"/>
    </row>
    <row r="799" spans="2:2" ht="14.25" customHeight="1" x14ac:dyDescent="0.15">
      <c r="B799" s="23"/>
    </row>
    <row r="800" spans="2:2" ht="14.25" customHeight="1" x14ac:dyDescent="0.15">
      <c r="B800" s="23"/>
    </row>
    <row r="801" spans="2:2" ht="14.25" customHeight="1" x14ac:dyDescent="0.15">
      <c r="B801" s="23"/>
    </row>
    <row r="802" spans="2:2" ht="14.25" customHeight="1" x14ac:dyDescent="0.15">
      <c r="B802" s="23"/>
    </row>
    <row r="803" spans="2:2" ht="14.25" customHeight="1" x14ac:dyDescent="0.15">
      <c r="B803" s="23"/>
    </row>
    <row r="804" spans="2:2" ht="14.25" customHeight="1" x14ac:dyDescent="0.15">
      <c r="B804" s="23"/>
    </row>
    <row r="805" spans="2:2" ht="14.25" customHeight="1" x14ac:dyDescent="0.15">
      <c r="B805" s="23"/>
    </row>
    <row r="806" spans="2:2" ht="14.25" customHeight="1" x14ac:dyDescent="0.15">
      <c r="B806" s="23"/>
    </row>
    <row r="807" spans="2:2" ht="14.25" customHeight="1" x14ac:dyDescent="0.15">
      <c r="B807" s="23"/>
    </row>
    <row r="808" spans="2:2" ht="14.25" customHeight="1" x14ac:dyDescent="0.15">
      <c r="B808" s="23"/>
    </row>
    <row r="809" spans="2:2" ht="14.25" customHeight="1" x14ac:dyDescent="0.15">
      <c r="B809" s="23"/>
    </row>
    <row r="810" spans="2:2" ht="14.25" customHeight="1" x14ac:dyDescent="0.15">
      <c r="B810" s="23"/>
    </row>
    <row r="811" spans="2:2" ht="14.25" customHeight="1" x14ac:dyDescent="0.15">
      <c r="B811" s="23"/>
    </row>
    <row r="812" spans="2:2" ht="14.25" customHeight="1" x14ac:dyDescent="0.15">
      <c r="B812" s="23"/>
    </row>
    <row r="813" spans="2:2" ht="14.25" customHeight="1" x14ac:dyDescent="0.15">
      <c r="B813" s="23"/>
    </row>
    <row r="814" spans="2:2" ht="14.25" customHeight="1" x14ac:dyDescent="0.15">
      <c r="B814" s="23"/>
    </row>
    <row r="815" spans="2:2" ht="14.25" customHeight="1" x14ac:dyDescent="0.15">
      <c r="B815" s="23"/>
    </row>
    <row r="816" spans="2:2" ht="14.25" customHeight="1" x14ac:dyDescent="0.15">
      <c r="B816" s="23"/>
    </row>
    <row r="817" spans="2:2" ht="14.25" customHeight="1" x14ac:dyDescent="0.15">
      <c r="B817" s="23"/>
    </row>
    <row r="818" spans="2:2" ht="14.25" customHeight="1" x14ac:dyDescent="0.15">
      <c r="B818" s="23"/>
    </row>
    <row r="819" spans="2:2" ht="14.25" customHeight="1" x14ac:dyDescent="0.15">
      <c r="B819" s="23"/>
    </row>
    <row r="820" spans="2:2" ht="14.25" customHeight="1" x14ac:dyDescent="0.15">
      <c r="B820" s="23"/>
    </row>
    <row r="821" spans="2:2" ht="14.25" customHeight="1" x14ac:dyDescent="0.15">
      <c r="B821" s="23"/>
    </row>
    <row r="822" spans="2:2" ht="14.25" customHeight="1" x14ac:dyDescent="0.15">
      <c r="B822" s="23"/>
    </row>
    <row r="823" spans="2:2" ht="14.25" customHeight="1" x14ac:dyDescent="0.15">
      <c r="B823" s="23"/>
    </row>
    <row r="824" spans="2:2" ht="14.25" customHeight="1" x14ac:dyDescent="0.15">
      <c r="B824" s="23"/>
    </row>
    <row r="825" spans="2:2" ht="14.25" customHeight="1" x14ac:dyDescent="0.15">
      <c r="B825" s="23"/>
    </row>
    <row r="826" spans="2:2" ht="14.25" customHeight="1" x14ac:dyDescent="0.15">
      <c r="B826" s="23"/>
    </row>
    <row r="827" spans="2:2" ht="14.25" customHeight="1" x14ac:dyDescent="0.15">
      <c r="B827" s="23"/>
    </row>
    <row r="828" spans="2:2" ht="14.25" customHeight="1" x14ac:dyDescent="0.15">
      <c r="B828" s="23"/>
    </row>
    <row r="829" spans="2:2" ht="14.25" customHeight="1" x14ac:dyDescent="0.15">
      <c r="B829" s="23"/>
    </row>
    <row r="830" spans="2:2" ht="14.25" customHeight="1" x14ac:dyDescent="0.15">
      <c r="B830" s="23"/>
    </row>
    <row r="831" spans="2:2" ht="14.25" customHeight="1" x14ac:dyDescent="0.15">
      <c r="B831" s="23"/>
    </row>
    <row r="832" spans="2:2" ht="14.25" customHeight="1" x14ac:dyDescent="0.15">
      <c r="B832" s="23"/>
    </row>
    <row r="833" spans="2:2" ht="14.25" customHeight="1" x14ac:dyDescent="0.15">
      <c r="B833" s="23"/>
    </row>
    <row r="834" spans="2:2" ht="14.25" customHeight="1" x14ac:dyDescent="0.15">
      <c r="B834" s="23"/>
    </row>
    <row r="835" spans="2:2" ht="14.25" customHeight="1" x14ac:dyDescent="0.15">
      <c r="B835" s="23"/>
    </row>
    <row r="836" spans="2:2" ht="14.25" customHeight="1" x14ac:dyDescent="0.15">
      <c r="B836" s="23"/>
    </row>
    <row r="837" spans="2:2" ht="14.25" customHeight="1" x14ac:dyDescent="0.15">
      <c r="B837" s="23"/>
    </row>
    <row r="838" spans="2:2" ht="14.25" customHeight="1" x14ac:dyDescent="0.15">
      <c r="B838" s="23"/>
    </row>
    <row r="839" spans="2:2" ht="14.25" customHeight="1" x14ac:dyDescent="0.15">
      <c r="B839" s="23"/>
    </row>
    <row r="840" spans="2:2" ht="14.25" customHeight="1" x14ac:dyDescent="0.15">
      <c r="B840" s="23"/>
    </row>
    <row r="841" spans="2:2" ht="14.25" customHeight="1" x14ac:dyDescent="0.15">
      <c r="B841" s="23"/>
    </row>
    <row r="842" spans="2:2" ht="14.25" customHeight="1" x14ac:dyDescent="0.15">
      <c r="B842" s="23"/>
    </row>
    <row r="843" spans="2:2" ht="14.25" customHeight="1" x14ac:dyDescent="0.15">
      <c r="B843" s="23"/>
    </row>
    <row r="844" spans="2:2" ht="14.25" customHeight="1" x14ac:dyDescent="0.15">
      <c r="B844" s="23"/>
    </row>
    <row r="845" spans="2:2" ht="14.25" customHeight="1" x14ac:dyDescent="0.15">
      <c r="B845" s="23"/>
    </row>
    <row r="846" spans="2:2" ht="14.25" customHeight="1" x14ac:dyDescent="0.15">
      <c r="B846" s="23"/>
    </row>
    <row r="847" spans="2:2" ht="14.25" customHeight="1" x14ac:dyDescent="0.15">
      <c r="B847" s="23"/>
    </row>
    <row r="848" spans="2:2" ht="14.25" customHeight="1" x14ac:dyDescent="0.15">
      <c r="B848" s="23"/>
    </row>
    <row r="849" spans="2:2" ht="14.25" customHeight="1" x14ac:dyDescent="0.15">
      <c r="B849" s="23"/>
    </row>
    <row r="850" spans="2:2" ht="14.25" customHeight="1" x14ac:dyDescent="0.15">
      <c r="B850" s="23"/>
    </row>
    <row r="851" spans="2:2" ht="14.25" customHeight="1" x14ac:dyDescent="0.15">
      <c r="B851" s="23"/>
    </row>
    <row r="852" spans="2:2" ht="14.25" customHeight="1" x14ac:dyDescent="0.15">
      <c r="B852" s="23"/>
    </row>
    <row r="853" spans="2:2" ht="14.25" customHeight="1" x14ac:dyDescent="0.15">
      <c r="B853" s="23"/>
    </row>
    <row r="854" spans="2:2" ht="14.25" customHeight="1" x14ac:dyDescent="0.15">
      <c r="B854" s="23"/>
    </row>
    <row r="855" spans="2:2" ht="14.25" customHeight="1" x14ac:dyDescent="0.15">
      <c r="B855" s="23"/>
    </row>
    <row r="856" spans="2:2" ht="14.25" customHeight="1" x14ac:dyDescent="0.15">
      <c r="B856" s="23"/>
    </row>
    <row r="857" spans="2:2" ht="14.25" customHeight="1" x14ac:dyDescent="0.15">
      <c r="B857" s="23"/>
    </row>
    <row r="858" spans="2:2" ht="14.25" customHeight="1" x14ac:dyDescent="0.15">
      <c r="B858" s="23"/>
    </row>
    <row r="859" spans="2:2" ht="14.25" customHeight="1" x14ac:dyDescent="0.15">
      <c r="B859" s="23"/>
    </row>
    <row r="860" spans="2:2" ht="14.25" customHeight="1" x14ac:dyDescent="0.15">
      <c r="B860" s="23"/>
    </row>
    <row r="861" spans="2:2" ht="14.25" customHeight="1" x14ac:dyDescent="0.15">
      <c r="B861" s="23"/>
    </row>
    <row r="862" spans="2:2" ht="14.25" customHeight="1" x14ac:dyDescent="0.15">
      <c r="B862" s="23"/>
    </row>
    <row r="863" spans="2:2" ht="14.25" customHeight="1" x14ac:dyDescent="0.15">
      <c r="B863" s="23"/>
    </row>
    <row r="864" spans="2:2" ht="14.25" customHeight="1" x14ac:dyDescent="0.15">
      <c r="B864" s="23"/>
    </row>
    <row r="865" spans="2:2" ht="14.25" customHeight="1" x14ac:dyDescent="0.15">
      <c r="B865" s="23"/>
    </row>
    <row r="866" spans="2:2" ht="14.25" customHeight="1" x14ac:dyDescent="0.15">
      <c r="B866" s="23"/>
    </row>
    <row r="867" spans="2:2" ht="14.25" customHeight="1" x14ac:dyDescent="0.15">
      <c r="B867" s="23"/>
    </row>
    <row r="868" spans="2:2" ht="14.25" customHeight="1" x14ac:dyDescent="0.15">
      <c r="B868" s="23"/>
    </row>
    <row r="869" spans="2:2" ht="14.25" customHeight="1" x14ac:dyDescent="0.15">
      <c r="B869" s="23"/>
    </row>
    <row r="870" spans="2:2" ht="14.25" customHeight="1" x14ac:dyDescent="0.15">
      <c r="B870" s="23"/>
    </row>
    <row r="871" spans="2:2" ht="14.25" customHeight="1" x14ac:dyDescent="0.15">
      <c r="B871" s="23"/>
    </row>
    <row r="872" spans="2:2" ht="14.25" customHeight="1" x14ac:dyDescent="0.15">
      <c r="B872" s="23"/>
    </row>
    <row r="873" spans="2:2" ht="14.25" customHeight="1" x14ac:dyDescent="0.15">
      <c r="B873" s="23"/>
    </row>
    <row r="874" spans="2:2" ht="14.25" customHeight="1" x14ac:dyDescent="0.15">
      <c r="B874" s="23"/>
    </row>
    <row r="875" spans="2:2" ht="14.25" customHeight="1" x14ac:dyDescent="0.15">
      <c r="B875" s="23"/>
    </row>
    <row r="876" spans="2:2" ht="14.25" customHeight="1" x14ac:dyDescent="0.15">
      <c r="B876" s="23"/>
    </row>
    <row r="877" spans="2:2" ht="14.25" customHeight="1" x14ac:dyDescent="0.15">
      <c r="B877" s="23"/>
    </row>
    <row r="878" spans="2:2" ht="14.25" customHeight="1" x14ac:dyDescent="0.15">
      <c r="B878" s="23"/>
    </row>
    <row r="879" spans="2:2" ht="14.25" customHeight="1" x14ac:dyDescent="0.15">
      <c r="B879" s="23"/>
    </row>
    <row r="880" spans="2:2" ht="14.25" customHeight="1" x14ac:dyDescent="0.15">
      <c r="B880" s="23"/>
    </row>
    <row r="881" spans="2:2" ht="14.25" customHeight="1" x14ac:dyDescent="0.15">
      <c r="B881" s="23"/>
    </row>
    <row r="882" spans="2:2" ht="14.25" customHeight="1" x14ac:dyDescent="0.15">
      <c r="B882" s="23"/>
    </row>
    <row r="883" spans="2:2" ht="14.25" customHeight="1" x14ac:dyDescent="0.15">
      <c r="B883" s="23"/>
    </row>
    <row r="884" spans="2:2" ht="14.25" customHeight="1" x14ac:dyDescent="0.15">
      <c r="B884" s="23"/>
    </row>
    <row r="885" spans="2:2" ht="14.25" customHeight="1" x14ac:dyDescent="0.15">
      <c r="B885" s="23"/>
    </row>
    <row r="886" spans="2:2" ht="14.25" customHeight="1" x14ac:dyDescent="0.15">
      <c r="B886" s="23"/>
    </row>
    <row r="887" spans="2:2" ht="14.25" customHeight="1" x14ac:dyDescent="0.15">
      <c r="B887" s="23"/>
    </row>
    <row r="888" spans="2:2" ht="14.25" customHeight="1" x14ac:dyDescent="0.15">
      <c r="B888" s="23"/>
    </row>
    <row r="889" spans="2:2" ht="14.25" customHeight="1" x14ac:dyDescent="0.15">
      <c r="B889" s="23"/>
    </row>
    <row r="890" spans="2:2" ht="14.25" customHeight="1" x14ac:dyDescent="0.15">
      <c r="B890" s="23"/>
    </row>
    <row r="891" spans="2:2" ht="14.25" customHeight="1" x14ac:dyDescent="0.15">
      <c r="B891" s="23"/>
    </row>
    <row r="892" spans="2:2" ht="14.25" customHeight="1" x14ac:dyDescent="0.15">
      <c r="B892" s="23"/>
    </row>
    <row r="893" spans="2:2" ht="14.25" customHeight="1" x14ac:dyDescent="0.15">
      <c r="B893" s="23"/>
    </row>
    <row r="894" spans="2:2" ht="14.25" customHeight="1" x14ac:dyDescent="0.15">
      <c r="B894" s="23"/>
    </row>
    <row r="895" spans="2:2" ht="14.25" customHeight="1" x14ac:dyDescent="0.15">
      <c r="B895" s="23"/>
    </row>
    <row r="896" spans="2:2" ht="14.25" customHeight="1" x14ac:dyDescent="0.15">
      <c r="B896" s="23"/>
    </row>
    <row r="897" spans="2:2" ht="14.25" customHeight="1" x14ac:dyDescent="0.15">
      <c r="B897" s="23"/>
    </row>
    <row r="898" spans="2:2" ht="14.25" customHeight="1" x14ac:dyDescent="0.15">
      <c r="B898" s="23"/>
    </row>
    <row r="899" spans="2:2" ht="14.25" customHeight="1" x14ac:dyDescent="0.15">
      <c r="B899" s="23"/>
    </row>
    <row r="900" spans="2:2" ht="14.25" customHeight="1" x14ac:dyDescent="0.15">
      <c r="B900" s="23"/>
    </row>
    <row r="901" spans="2:2" ht="14.25" customHeight="1" x14ac:dyDescent="0.15">
      <c r="B901" s="23"/>
    </row>
    <row r="902" spans="2:2" ht="14.25" customHeight="1" x14ac:dyDescent="0.15">
      <c r="B902" s="23"/>
    </row>
    <row r="903" spans="2:2" ht="14.25" customHeight="1" x14ac:dyDescent="0.15">
      <c r="B903" s="23"/>
    </row>
    <row r="904" spans="2:2" ht="14.25" customHeight="1" x14ac:dyDescent="0.15">
      <c r="B904" s="23"/>
    </row>
    <row r="905" spans="2:2" ht="14.25" customHeight="1" x14ac:dyDescent="0.15">
      <c r="B905" s="23"/>
    </row>
    <row r="906" spans="2:2" ht="14.25" customHeight="1" x14ac:dyDescent="0.15">
      <c r="B906" s="23"/>
    </row>
    <row r="907" spans="2:2" ht="14.25" customHeight="1" x14ac:dyDescent="0.15">
      <c r="B907" s="23"/>
    </row>
    <row r="908" spans="2:2" ht="14.25" customHeight="1" x14ac:dyDescent="0.15">
      <c r="B908" s="23"/>
    </row>
    <row r="909" spans="2:2" ht="14.25" customHeight="1" x14ac:dyDescent="0.15">
      <c r="B909" s="23"/>
    </row>
    <row r="910" spans="2:2" ht="14.25" customHeight="1" x14ac:dyDescent="0.15">
      <c r="B910" s="23"/>
    </row>
    <row r="911" spans="2:2" ht="14.25" customHeight="1" x14ac:dyDescent="0.15">
      <c r="B911" s="23"/>
    </row>
    <row r="912" spans="2:2" ht="14.25" customHeight="1" x14ac:dyDescent="0.15">
      <c r="B912" s="23"/>
    </row>
    <row r="913" spans="2:2" ht="14.25" customHeight="1" x14ac:dyDescent="0.15">
      <c r="B913" s="23"/>
    </row>
    <row r="914" spans="2:2" ht="14.25" customHeight="1" x14ac:dyDescent="0.15">
      <c r="B914" s="23"/>
    </row>
    <row r="915" spans="2:2" ht="14.25" customHeight="1" x14ac:dyDescent="0.15">
      <c r="B915" s="23"/>
    </row>
    <row r="916" spans="2:2" ht="14.25" customHeight="1" x14ac:dyDescent="0.15">
      <c r="B916" s="23"/>
    </row>
    <row r="917" spans="2:2" ht="14.25" customHeight="1" x14ac:dyDescent="0.15">
      <c r="B917" s="23"/>
    </row>
    <row r="918" spans="2:2" ht="14.25" customHeight="1" x14ac:dyDescent="0.15">
      <c r="B918" s="23"/>
    </row>
    <row r="919" spans="2:2" ht="14.25" customHeight="1" x14ac:dyDescent="0.15">
      <c r="B919" s="23"/>
    </row>
    <row r="920" spans="2:2" ht="14.25" customHeight="1" x14ac:dyDescent="0.15">
      <c r="B920" s="23"/>
    </row>
    <row r="921" spans="2:2" ht="14.25" customHeight="1" x14ac:dyDescent="0.15">
      <c r="B921" s="23"/>
    </row>
    <row r="922" spans="2:2" ht="14.25" customHeight="1" x14ac:dyDescent="0.15">
      <c r="B922" s="23"/>
    </row>
    <row r="923" spans="2:2" ht="14.25" customHeight="1" x14ac:dyDescent="0.15">
      <c r="B923" s="23"/>
    </row>
    <row r="924" spans="2:2" ht="14.25" customHeight="1" x14ac:dyDescent="0.15">
      <c r="B924" s="23"/>
    </row>
    <row r="925" spans="2:2" ht="14.25" customHeight="1" x14ac:dyDescent="0.15">
      <c r="B925" s="23"/>
    </row>
    <row r="926" spans="2:2" ht="14.25" customHeight="1" x14ac:dyDescent="0.15">
      <c r="B926" s="23"/>
    </row>
    <row r="927" spans="2:2" ht="14.25" customHeight="1" x14ac:dyDescent="0.15">
      <c r="B927" s="23"/>
    </row>
    <row r="928" spans="2:2" ht="14.25" customHeight="1" x14ac:dyDescent="0.15">
      <c r="B928" s="23"/>
    </row>
    <row r="929" spans="2:2" ht="14.25" customHeight="1" x14ac:dyDescent="0.15">
      <c r="B929" s="23"/>
    </row>
    <row r="930" spans="2:2" ht="14.25" customHeight="1" x14ac:dyDescent="0.15">
      <c r="B930" s="23"/>
    </row>
    <row r="931" spans="2:2" ht="14.25" customHeight="1" x14ac:dyDescent="0.15">
      <c r="B931" s="23"/>
    </row>
    <row r="932" spans="2:2" ht="14.25" customHeight="1" x14ac:dyDescent="0.15">
      <c r="B932" s="23"/>
    </row>
    <row r="933" spans="2:2" ht="14.25" customHeight="1" x14ac:dyDescent="0.15">
      <c r="B933" s="23"/>
    </row>
    <row r="934" spans="2:2" ht="14.25" customHeight="1" x14ac:dyDescent="0.15">
      <c r="B934" s="23"/>
    </row>
    <row r="935" spans="2:2" ht="14.25" customHeight="1" x14ac:dyDescent="0.15">
      <c r="B935" s="23"/>
    </row>
    <row r="936" spans="2:2" ht="14.25" customHeight="1" x14ac:dyDescent="0.15">
      <c r="B936" s="23"/>
    </row>
    <row r="937" spans="2:2" ht="14.25" customHeight="1" x14ac:dyDescent="0.15">
      <c r="B937" s="23"/>
    </row>
    <row r="938" spans="2:2" ht="14.25" customHeight="1" x14ac:dyDescent="0.15">
      <c r="B938" s="23"/>
    </row>
    <row r="939" spans="2:2" ht="14.25" customHeight="1" x14ac:dyDescent="0.15">
      <c r="B939" s="23"/>
    </row>
    <row r="940" spans="2:2" ht="14.25" customHeight="1" x14ac:dyDescent="0.15">
      <c r="B940" s="23"/>
    </row>
    <row r="941" spans="2:2" ht="14.25" customHeight="1" x14ac:dyDescent="0.15">
      <c r="B941" s="23"/>
    </row>
    <row r="942" spans="2:2" ht="14.25" customHeight="1" x14ac:dyDescent="0.15">
      <c r="B942" s="23"/>
    </row>
    <row r="943" spans="2:2" ht="14.25" customHeight="1" x14ac:dyDescent="0.15">
      <c r="B943" s="23"/>
    </row>
    <row r="944" spans="2:2" ht="14.25" customHeight="1" x14ac:dyDescent="0.15">
      <c r="B944" s="23"/>
    </row>
    <row r="945" spans="2:2" ht="14.25" customHeight="1" x14ac:dyDescent="0.15">
      <c r="B945" s="23"/>
    </row>
    <row r="946" spans="2:2" ht="14.25" customHeight="1" x14ac:dyDescent="0.15">
      <c r="B946" s="23"/>
    </row>
    <row r="947" spans="2:2" ht="14.25" customHeight="1" x14ac:dyDescent="0.15">
      <c r="B947" s="23"/>
    </row>
    <row r="948" spans="2:2" ht="14.25" customHeight="1" x14ac:dyDescent="0.15">
      <c r="B948" s="23"/>
    </row>
    <row r="949" spans="2:2" ht="14.25" customHeight="1" x14ac:dyDescent="0.15">
      <c r="B949" s="23"/>
    </row>
    <row r="950" spans="2:2" ht="14.25" customHeight="1" x14ac:dyDescent="0.15">
      <c r="B950" s="23"/>
    </row>
    <row r="951" spans="2:2" ht="14.25" customHeight="1" x14ac:dyDescent="0.15">
      <c r="B951" s="23"/>
    </row>
    <row r="952" spans="2:2" ht="14.25" customHeight="1" x14ac:dyDescent="0.15">
      <c r="B952" s="23"/>
    </row>
    <row r="953" spans="2:2" ht="14.25" customHeight="1" x14ac:dyDescent="0.15">
      <c r="B953" s="23"/>
    </row>
    <row r="954" spans="2:2" ht="14.25" customHeight="1" x14ac:dyDescent="0.15">
      <c r="B954" s="23"/>
    </row>
    <row r="955" spans="2:2" ht="14.25" customHeight="1" x14ac:dyDescent="0.15">
      <c r="B955" s="23"/>
    </row>
    <row r="956" spans="2:2" ht="14.25" customHeight="1" x14ac:dyDescent="0.15">
      <c r="B956" s="23"/>
    </row>
    <row r="957" spans="2:2" ht="14.25" customHeight="1" x14ac:dyDescent="0.15">
      <c r="B957" s="23"/>
    </row>
    <row r="958" spans="2:2" ht="14.25" customHeight="1" x14ac:dyDescent="0.15">
      <c r="B958" s="23"/>
    </row>
    <row r="959" spans="2:2" ht="14.25" customHeight="1" x14ac:dyDescent="0.15">
      <c r="B959" s="23"/>
    </row>
    <row r="960" spans="2:2" ht="14.25" customHeight="1" x14ac:dyDescent="0.15">
      <c r="B960" s="23"/>
    </row>
    <row r="961" spans="2:2" ht="14.25" customHeight="1" x14ac:dyDescent="0.15">
      <c r="B961" s="23"/>
    </row>
    <row r="962" spans="2:2" ht="14.25" customHeight="1" x14ac:dyDescent="0.15">
      <c r="B962" s="23"/>
    </row>
    <row r="963" spans="2:2" ht="14.25" customHeight="1" x14ac:dyDescent="0.15">
      <c r="B963" s="23"/>
    </row>
    <row r="964" spans="2:2" ht="14.25" customHeight="1" x14ac:dyDescent="0.15">
      <c r="B964" s="23"/>
    </row>
    <row r="965" spans="2:2" ht="14.25" customHeight="1" x14ac:dyDescent="0.15">
      <c r="B965" s="23"/>
    </row>
    <row r="966" spans="2:2" ht="14.25" customHeight="1" x14ac:dyDescent="0.15">
      <c r="B966" s="23"/>
    </row>
    <row r="967" spans="2:2" ht="14.25" customHeight="1" x14ac:dyDescent="0.15">
      <c r="B967" s="23"/>
    </row>
    <row r="968" spans="2:2" ht="14.25" customHeight="1" x14ac:dyDescent="0.15">
      <c r="B968" s="23"/>
    </row>
    <row r="969" spans="2:2" ht="14.25" customHeight="1" x14ac:dyDescent="0.15">
      <c r="B969" s="23"/>
    </row>
    <row r="970" spans="2:2" ht="14.25" customHeight="1" x14ac:dyDescent="0.15">
      <c r="B970" s="23"/>
    </row>
    <row r="971" spans="2:2" ht="14.25" customHeight="1" x14ac:dyDescent="0.15">
      <c r="B971" s="23"/>
    </row>
    <row r="972" spans="2:2" ht="14.25" customHeight="1" x14ac:dyDescent="0.15">
      <c r="B972" s="23"/>
    </row>
    <row r="973" spans="2:2" ht="14.25" customHeight="1" x14ac:dyDescent="0.15">
      <c r="B973" s="23"/>
    </row>
    <row r="974" spans="2:2" ht="14.25" customHeight="1" x14ac:dyDescent="0.15">
      <c r="B974" s="23"/>
    </row>
    <row r="975" spans="2:2" ht="14.25" customHeight="1" x14ac:dyDescent="0.15">
      <c r="B975" s="23"/>
    </row>
    <row r="976" spans="2:2" ht="14.25" customHeight="1" x14ac:dyDescent="0.15">
      <c r="B976" s="23"/>
    </row>
    <row r="977" spans="2:2" ht="14.25" customHeight="1" x14ac:dyDescent="0.15">
      <c r="B977" s="23"/>
    </row>
    <row r="978" spans="2:2" ht="14.25" customHeight="1" x14ac:dyDescent="0.15">
      <c r="B978" s="23"/>
    </row>
    <row r="979" spans="2:2" ht="14.25" customHeight="1" x14ac:dyDescent="0.15">
      <c r="B979" s="23"/>
    </row>
    <row r="980" spans="2:2" ht="14.25" customHeight="1" x14ac:dyDescent="0.15">
      <c r="B980" s="23"/>
    </row>
    <row r="981" spans="2:2" ht="14.25" customHeight="1" x14ac:dyDescent="0.15">
      <c r="B981" s="23"/>
    </row>
    <row r="982" spans="2:2" ht="14.25" customHeight="1" x14ac:dyDescent="0.15">
      <c r="B982" s="23"/>
    </row>
    <row r="983" spans="2:2" ht="14.25" customHeight="1" x14ac:dyDescent="0.15">
      <c r="B983" s="23"/>
    </row>
    <row r="984" spans="2:2" ht="14.25" customHeight="1" x14ac:dyDescent="0.15">
      <c r="B984" s="23"/>
    </row>
    <row r="985" spans="2:2" ht="14.25" customHeight="1" x14ac:dyDescent="0.15">
      <c r="B985" s="23"/>
    </row>
    <row r="986" spans="2:2" ht="14.25" customHeight="1" x14ac:dyDescent="0.15">
      <c r="B986" s="23"/>
    </row>
    <row r="987" spans="2:2" ht="14.25" customHeight="1" x14ac:dyDescent="0.15">
      <c r="B987" s="23"/>
    </row>
    <row r="988" spans="2:2" ht="14.25" customHeight="1" x14ac:dyDescent="0.15">
      <c r="B988" s="23"/>
    </row>
    <row r="989" spans="2:2" ht="14.25" customHeight="1" x14ac:dyDescent="0.15">
      <c r="B989" s="23"/>
    </row>
    <row r="990" spans="2:2" ht="14.25" customHeight="1" x14ac:dyDescent="0.15">
      <c r="B990" s="23"/>
    </row>
    <row r="991" spans="2:2" ht="14.25" customHeight="1" x14ac:dyDescent="0.15">
      <c r="B991" s="23"/>
    </row>
    <row r="992" spans="2:2" ht="14.25" customHeight="1" x14ac:dyDescent="0.15">
      <c r="B992" s="23"/>
    </row>
    <row r="993" spans="2:2" ht="14.25" customHeight="1" x14ac:dyDescent="0.15">
      <c r="B993" s="23"/>
    </row>
    <row r="994" spans="2:2" ht="14.25" customHeight="1" x14ac:dyDescent="0.15">
      <c r="B994" s="23"/>
    </row>
    <row r="995" spans="2:2" ht="14.25" customHeight="1" x14ac:dyDescent="0.15">
      <c r="B995" s="23"/>
    </row>
    <row r="996" spans="2:2" ht="14.25" customHeight="1" x14ac:dyDescent="0.15">
      <c r="B996" s="23"/>
    </row>
    <row r="997" spans="2:2" ht="14.25" customHeight="1" x14ac:dyDescent="0.15">
      <c r="B997" s="23"/>
    </row>
    <row r="998" spans="2:2" ht="14.25" customHeight="1" x14ac:dyDescent="0.15">
      <c r="B998" s="23"/>
    </row>
    <row r="999" spans="2:2" ht="14.25" customHeight="1" x14ac:dyDescent="0.15">
      <c r="B999" s="23"/>
    </row>
    <row r="1000" spans="2:2" ht="14.25" customHeight="1" x14ac:dyDescent="0.15">
      <c r="B1000" s="23"/>
    </row>
    <row r="1001" spans="2:2" ht="14.25" customHeight="1" x14ac:dyDescent="0.15">
      <c r="B1001" s="23"/>
    </row>
    <row r="1002" spans="2:2" ht="14.25" customHeight="1" x14ac:dyDescent="0.15">
      <c r="B1002" s="23"/>
    </row>
    <row r="1003" spans="2:2" ht="14.25" customHeight="1" x14ac:dyDescent="0.15">
      <c r="B1003" s="23"/>
    </row>
  </sheetData>
  <mergeCells count="1">
    <mergeCell ref="C6:D6"/>
  </mergeCells>
  <dataValidations count="1">
    <dataValidation type="list" allowBlank="1" showErrorMessage="1" sqref="E6" xr:uid="{00000000-0002-0000-1000-000000000000}">
      <formula1>$C$1:$L$1</formula1>
    </dataValidation>
  </dataValidations>
  <hyperlinks>
    <hyperlink ref="A6" location="'Table of Contents'!A1" display="Table of contents" xr:uid="{00000000-0004-0000-10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4" tint="0.499984740745262"/>
  </sheetPr>
  <dimension ref="A1:AJ88"/>
  <sheetViews>
    <sheetView showGridLines="0" tabSelected="1" topLeftCell="A2" zoomScale="93" zoomScaleNormal="93" workbookViewId="0">
      <pane xSplit="2" ySplit="14" topLeftCell="C16" activePane="bottomRight" state="frozen"/>
      <selection pane="topRight"/>
      <selection pane="bottomLeft"/>
      <selection pane="bottomRight" activeCell="F28" sqref="F28"/>
    </sheetView>
  </sheetViews>
  <sheetFormatPr baseColWidth="10" defaultColWidth="0" defaultRowHeight="14" x14ac:dyDescent="0.15"/>
  <cols>
    <col min="1" max="1" width="51" style="3" customWidth="1"/>
    <col min="2" max="2" width="6.5" style="3" customWidth="1"/>
    <col min="3" max="3" width="11.83203125" style="3" customWidth="1"/>
    <col min="4" max="4" width="13.5" style="3" customWidth="1"/>
    <col min="5" max="5" width="15.1640625" style="3" bestFit="1" customWidth="1"/>
    <col min="6" max="6" width="12.6640625" style="3" bestFit="1" customWidth="1"/>
    <col min="7" max="7" width="9.83203125" style="3" customWidth="1"/>
    <col min="8" max="8" width="14.5" style="3" customWidth="1"/>
    <col min="9" max="9" width="11" style="3" bestFit="1" customWidth="1"/>
    <col min="10" max="10" width="1.5" style="3" customWidth="1"/>
    <col min="11" max="12" width="14.5" style="3" bestFit="1" customWidth="1"/>
    <col min="13" max="13" width="16" style="3" bestFit="1" customWidth="1"/>
    <col min="14" max="14" width="12.1640625" style="3" bestFit="1" customWidth="1"/>
    <col min="15" max="15" width="11" style="3" bestFit="1" customWidth="1"/>
    <col min="16" max="16" width="12.5" style="3" bestFit="1" customWidth="1"/>
    <col min="17" max="17" width="11.5" style="3" customWidth="1"/>
    <col min="18" max="18" width="4.5" style="3" customWidth="1"/>
    <col min="19" max="27" width="12.5" style="3" customWidth="1"/>
    <col min="28" max="28" width="14.5" style="3" customWidth="1"/>
    <col min="29" max="32" width="14.5" style="3" hidden="1" customWidth="1"/>
    <col min="33" max="33" width="19.6640625" style="3" hidden="1" customWidth="1"/>
    <col min="34" max="35" width="14.5" style="3" hidden="1" customWidth="1"/>
    <col min="36" max="36" width="21.33203125" style="3" hidden="1" customWidth="1"/>
    <col min="37" max="37" width="14.5" style="3" hidden="1" customWidth="1"/>
    <col min="38" max="16384" width="14.5" style="3" hidden="1"/>
  </cols>
  <sheetData>
    <row r="1" spans="1:28" s="310" customFormat="1" ht="27.75" hidden="1" customHeight="1" x14ac:dyDescent="0.15">
      <c r="B1" s="332"/>
      <c r="C1" s="332"/>
      <c r="D1" s="332"/>
      <c r="E1" s="332"/>
      <c r="F1" s="332"/>
      <c r="G1" s="332"/>
      <c r="H1" s="332"/>
      <c r="I1" s="332"/>
      <c r="J1" s="332"/>
      <c r="K1" s="406">
        <f>+DATE(YEAR(K14),1,1)</f>
        <v>45658</v>
      </c>
      <c r="L1" s="406">
        <f>+DATE(YEAR(L14),1,1)</f>
        <v>46023</v>
      </c>
      <c r="M1" s="406">
        <f>+DATE(YEAR(M14),1,1)</f>
        <v>46023</v>
      </c>
      <c r="N1" s="332"/>
      <c r="O1" s="332"/>
      <c r="P1" s="332"/>
      <c r="Q1" s="332"/>
    </row>
    <row r="2" spans="1:28" s="310" customFormat="1" ht="24.75" customHeight="1" x14ac:dyDescent="0.25">
      <c r="A2" s="885" t="str">
        <f>+Input!F11</f>
        <v>Can Pere Rei</v>
      </c>
      <c r="B2" s="886"/>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row>
    <row r="3" spans="1:28" s="310" customFormat="1" ht="26.25" customHeight="1" x14ac:dyDescent="0.15">
      <c r="A3" s="887" t="s">
        <v>357</v>
      </c>
      <c r="B3" s="888"/>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890"/>
    </row>
    <row r="4" spans="1:28" s="310" customFormat="1" ht="14.25" hidden="1" customHeight="1" x14ac:dyDescent="0.15">
      <c r="A4" s="407"/>
      <c r="B4" s="407"/>
      <c r="C4" s="408"/>
      <c r="D4" s="408"/>
      <c r="E4" s="408"/>
      <c r="F4" s="408"/>
      <c r="G4" s="408"/>
      <c r="H4" s="408"/>
      <c r="I4" s="408"/>
      <c r="J4" s="408"/>
      <c r="K4" s="408"/>
      <c r="L4" s="408"/>
      <c r="M4" s="408"/>
      <c r="N4" s="408"/>
      <c r="O4" s="408"/>
      <c r="P4" s="408"/>
      <c r="Q4" s="408"/>
      <c r="R4" s="407"/>
      <c r="S4" s="407"/>
      <c r="T4" s="407"/>
      <c r="U4" s="407"/>
      <c r="V4" s="407"/>
      <c r="W4" s="407"/>
      <c r="X4" s="407"/>
      <c r="Y4" s="407"/>
      <c r="Z4" s="407"/>
      <c r="AA4" s="407"/>
      <c r="AB4" s="407"/>
    </row>
    <row r="5" spans="1:28" s="310" customFormat="1" ht="14.25" hidden="1" customHeight="1" x14ac:dyDescent="0.15">
      <c r="A5" s="409"/>
      <c r="B5" s="410"/>
      <c r="C5" s="411"/>
      <c r="D5" s="411"/>
      <c r="E5" s="411"/>
      <c r="F5" s="411"/>
      <c r="G5" s="411"/>
      <c r="H5" s="411"/>
      <c r="I5" s="411"/>
      <c r="J5" s="411"/>
      <c r="K5" s="411"/>
      <c r="L5" s="411"/>
      <c r="M5" s="411"/>
      <c r="N5" s="411"/>
      <c r="O5" s="411"/>
      <c r="P5" s="411"/>
      <c r="Q5" s="411"/>
      <c r="R5" s="412"/>
      <c r="S5" s="412"/>
      <c r="T5" s="412"/>
      <c r="U5" s="412"/>
      <c r="V5" s="412"/>
      <c r="W5" s="412"/>
      <c r="X5" s="412"/>
      <c r="Y5" s="412"/>
      <c r="Z5" s="412"/>
      <c r="AA5" s="412"/>
      <c r="AB5" s="412"/>
    </row>
    <row r="6" spans="1:28" s="310" customFormat="1" ht="14.25" customHeight="1" x14ac:dyDescent="0.15">
      <c r="A6" s="299" t="s">
        <v>349</v>
      </c>
      <c r="B6" s="332"/>
      <c r="C6" s="332"/>
      <c r="D6" s="332"/>
      <c r="E6" s="332"/>
      <c r="F6" s="332"/>
      <c r="G6" s="332"/>
      <c r="H6" s="332"/>
      <c r="I6" s="332"/>
      <c r="J6" s="332"/>
      <c r="K6" s="332"/>
      <c r="L6" s="332"/>
      <c r="M6" s="332"/>
      <c r="N6" s="332"/>
      <c r="O6" s="332"/>
      <c r="P6" s="332"/>
      <c r="Q6" s="332"/>
    </row>
    <row r="7" spans="1:28" s="310" customFormat="1" ht="14.25" customHeight="1" x14ac:dyDescent="0.15">
      <c r="B7" s="332"/>
      <c r="C7" s="332"/>
      <c r="D7" s="332"/>
      <c r="E7" s="332"/>
      <c r="F7" s="332"/>
      <c r="G7" s="332"/>
      <c r="H7" s="332"/>
      <c r="I7" s="332"/>
      <c r="J7" s="332"/>
      <c r="K7" s="332"/>
      <c r="L7" s="332"/>
      <c r="M7" s="332"/>
      <c r="N7" s="332"/>
      <c r="O7" s="332"/>
      <c r="P7" s="332"/>
      <c r="Q7" s="332"/>
    </row>
    <row r="8" spans="1:28" s="310" customFormat="1" ht="14.25" customHeight="1" x14ac:dyDescent="0.15">
      <c r="A8" s="296"/>
      <c r="B8" s="332"/>
      <c r="C8" s="332"/>
      <c r="D8" s="332"/>
      <c r="E8" s="332"/>
      <c r="F8" s="332"/>
      <c r="G8" s="332"/>
      <c r="H8" s="332"/>
      <c r="I8" s="332"/>
      <c r="J8" s="332"/>
      <c r="K8" s="332"/>
      <c r="L8" s="332"/>
      <c r="M8" s="332"/>
      <c r="N8" s="332"/>
      <c r="O8" s="332"/>
      <c r="P8" s="332"/>
      <c r="Q8" s="332"/>
    </row>
    <row r="9" spans="1:28" s="310" customFormat="1" ht="14.25" customHeight="1" x14ac:dyDescent="0.15">
      <c r="B9" s="332"/>
      <c r="C9" s="332"/>
      <c r="D9" s="332"/>
      <c r="E9" s="332"/>
      <c r="F9" s="332"/>
      <c r="G9" s="332"/>
      <c r="H9" s="332"/>
      <c r="I9" s="332"/>
      <c r="J9" s="332"/>
      <c r="K9" s="332"/>
      <c r="L9" s="332"/>
      <c r="M9" s="332"/>
      <c r="N9" s="332"/>
      <c r="O9" s="332"/>
      <c r="P9" s="332"/>
      <c r="Q9" s="332"/>
    </row>
    <row r="10" spans="1:28" s="310" customFormat="1" ht="14.25" customHeight="1" x14ac:dyDescent="0.15">
      <c r="A10" s="413"/>
      <c r="B10" s="332"/>
      <c r="C10" s="332"/>
      <c r="D10" s="332"/>
      <c r="E10" s="332"/>
      <c r="F10" s="332"/>
      <c r="G10" s="332"/>
      <c r="H10" s="332"/>
      <c r="I10" s="332"/>
      <c r="J10" s="332"/>
      <c r="K10" s="332"/>
      <c r="L10" s="332"/>
      <c r="M10" s="332"/>
      <c r="N10" s="406"/>
      <c r="O10" s="406"/>
      <c r="P10" s="406"/>
      <c r="Q10" s="406"/>
    </row>
    <row r="11" spans="1:28" s="310" customFormat="1" ht="14.25" customHeight="1" x14ac:dyDescent="0.15">
      <c r="B11" s="332"/>
      <c r="C11" s="332"/>
      <c r="D11" s="332"/>
      <c r="F11" s="340" t="s">
        <v>350</v>
      </c>
      <c r="G11" s="918">
        <v>46387</v>
      </c>
      <c r="H11" s="919"/>
      <c r="I11" s="332"/>
      <c r="J11" s="332"/>
      <c r="K11" s="332"/>
      <c r="L11" s="332"/>
      <c r="M11" s="332"/>
      <c r="N11" s="332"/>
      <c r="O11" s="332"/>
      <c r="P11" s="332"/>
      <c r="Q11" s="332"/>
    </row>
    <row r="12" spans="1:28" s="310" customFormat="1" ht="14.25" customHeight="1" x14ac:dyDescent="0.15">
      <c r="B12" s="332"/>
      <c r="C12" s="332"/>
      <c r="D12" s="332"/>
      <c r="E12" s="332"/>
      <c r="F12" s="332"/>
      <c r="G12" s="332"/>
      <c r="H12" s="332"/>
      <c r="I12" s="332"/>
      <c r="J12" s="332"/>
      <c r="K12" s="332"/>
      <c r="L12" s="332"/>
      <c r="M12" s="332"/>
      <c r="N12" s="332"/>
      <c r="O12" s="332"/>
      <c r="P12" s="332"/>
      <c r="Q12" s="332"/>
    </row>
    <row r="13" spans="1:28" s="310" customFormat="1" ht="14.25" customHeight="1" x14ac:dyDescent="0.15">
      <c r="A13" s="413"/>
      <c r="B13" s="332"/>
      <c r="C13" s="332"/>
      <c r="D13" s="332"/>
      <c r="E13" s="332"/>
      <c r="F13" s="332"/>
      <c r="G13" s="332"/>
      <c r="H13" s="332"/>
      <c r="I13" s="332"/>
      <c r="J13" s="332"/>
      <c r="K13" s="332"/>
      <c r="L13" s="332"/>
      <c r="M13" s="332"/>
      <c r="N13" s="332"/>
      <c r="O13" s="332"/>
      <c r="P13" s="332"/>
      <c r="Q13" s="332"/>
      <c r="T13" s="414"/>
      <c r="V13" s="415"/>
      <c r="X13" s="415"/>
    </row>
    <row r="14" spans="1:28" s="310" customFormat="1" ht="17.25" customHeight="1" x14ac:dyDescent="0.2">
      <c r="A14" s="920" t="s">
        <v>111</v>
      </c>
      <c r="B14" s="880"/>
      <c r="C14" s="922">
        <f>+EOMONTH(D14,-12)</f>
        <v>46022</v>
      </c>
      <c r="D14" s="922">
        <f>+G11</f>
        <v>46387</v>
      </c>
      <c r="E14" s="924">
        <f>+D14</f>
        <v>46387</v>
      </c>
      <c r="F14" s="926" t="str">
        <f>+RIGHT(YEAR($G$11),2)&amp;" / "&amp;RIGHT(YEAR($G$11)-1,2)</f>
        <v>26 / 25</v>
      </c>
      <c r="G14" s="927"/>
      <c r="H14" s="926" t="str">
        <f>+RIGHT(YEAR($G$11),2)&amp;" / "&amp;RIGHT(YEAR($G$11),2) &amp;" B"</f>
        <v>26 / 26 B</v>
      </c>
      <c r="I14" s="927"/>
      <c r="J14" s="881"/>
      <c r="K14" s="928">
        <f>+C14</f>
        <v>46022</v>
      </c>
      <c r="L14" s="928">
        <f>+D14</f>
        <v>46387</v>
      </c>
      <c r="M14" s="930">
        <f>+E14</f>
        <v>46387</v>
      </c>
      <c r="N14" s="926" t="str">
        <f>+RIGHT(YEAR($G$11),2)&amp;" / "&amp;RIGHT(YEAR($G$11)-1,2)</f>
        <v>26 / 25</v>
      </c>
      <c r="O14" s="927"/>
      <c r="P14" s="926" t="str">
        <f>+RIGHT(YEAR($G$11),2)&amp;" / "&amp;RIGHT(YEAR($G$11),2) &amp;" B"</f>
        <v>26 / 26 B</v>
      </c>
      <c r="Q14" s="927"/>
      <c r="R14"/>
      <c r="S14" s="917" t="s">
        <v>351</v>
      </c>
      <c r="T14" s="917"/>
      <c r="U14" s="917"/>
      <c r="V14" s="917"/>
      <c r="W14" s="917"/>
      <c r="X14" s="917"/>
      <c r="Y14" s="917"/>
      <c r="Z14" s="917"/>
      <c r="AA14" s="917"/>
      <c r="AB14" s="917"/>
    </row>
    <row r="15" spans="1:28" s="310" customFormat="1" ht="15.75" customHeight="1" x14ac:dyDescent="0.2">
      <c r="A15" s="921"/>
      <c r="B15" s="882"/>
      <c r="C15" s="923"/>
      <c r="D15" s="923"/>
      <c r="E15" s="925"/>
      <c r="F15" s="883" t="s">
        <v>353</v>
      </c>
      <c r="G15" s="883" t="s">
        <v>354</v>
      </c>
      <c r="H15" s="883" t="s">
        <v>353</v>
      </c>
      <c r="I15" s="883" t="s">
        <v>354</v>
      </c>
      <c r="J15" s="884"/>
      <c r="K15" s="929"/>
      <c r="L15" s="929"/>
      <c r="M15" s="931"/>
      <c r="N15" s="883" t="s">
        <v>353</v>
      </c>
      <c r="O15" s="883" t="s">
        <v>354</v>
      </c>
      <c r="P15" s="883" t="s">
        <v>353</v>
      </c>
      <c r="Q15" s="883" t="s">
        <v>354</v>
      </c>
      <c r="R15"/>
      <c r="S15" s="917"/>
      <c r="T15" s="917"/>
      <c r="U15" s="917"/>
      <c r="V15" s="917"/>
      <c r="W15" s="917"/>
      <c r="X15" s="917"/>
      <c r="Y15" s="917"/>
      <c r="Z15" s="917"/>
      <c r="AA15" s="917"/>
      <c r="AB15" s="917"/>
    </row>
    <row r="16" spans="1:28" s="310" customFormat="1" ht="15.75" customHeight="1" x14ac:dyDescent="0.2">
      <c r="A16" s="339" t="s">
        <v>289</v>
      </c>
      <c r="B16" s="339"/>
      <c r="C16" s="382"/>
      <c r="D16" s="382"/>
      <c r="E16" s="382"/>
      <c r="F16" s="419"/>
      <c r="G16" s="419"/>
      <c r="H16" s="419"/>
      <c r="I16" s="419"/>
      <c r="J16" s="298"/>
      <c r="K16" s="382"/>
      <c r="L16" s="382"/>
      <c r="M16" s="382"/>
      <c r="N16" s="419"/>
      <c r="O16" s="419"/>
      <c r="P16" s="419"/>
      <c r="Q16" s="419"/>
      <c r="R16"/>
      <c r="S16" s="420"/>
      <c r="T16" s="420"/>
      <c r="U16" s="420"/>
      <c r="V16" s="420"/>
      <c r="W16" s="420"/>
      <c r="X16" s="420"/>
      <c r="Y16" s="420"/>
      <c r="Z16" s="420"/>
      <c r="AA16" s="420"/>
      <c r="AB16" s="420"/>
    </row>
    <row r="17" spans="1:18" s="310" customFormat="1" ht="14.25" customHeight="1" x14ac:dyDescent="0.2">
      <c r="A17" s="303" t="str">
        <f>+'Mo- FS'!A14</f>
        <v>Room Department</v>
      </c>
      <c r="B17" s="343" t="str">
        <f t="shared" ref="B17:B32" si="0">"["&amp;currency&amp;"]"</f>
        <v>[EUR]</v>
      </c>
      <c r="C17" s="874">
        <f>+SUMIFS(Actual!10:10,Actual!$4:$4,C$14)</f>
        <v>652240.28520000062</v>
      </c>
      <c r="D17" s="874">
        <f>+SUMIFS(Actual!10:10,Actual!$4:$4,D$14)</f>
        <v>603108.91418400081</v>
      </c>
      <c r="E17" s="421">
        <f ca="1">+SUMIFS('Mo- FS'!14:14,'Mo- FS'!$4:$4,E$14)</f>
        <v>0</v>
      </c>
      <c r="F17" s="422">
        <f>+D17-C17</f>
        <v>-49131.371015999815</v>
      </c>
      <c r="G17" s="423">
        <f t="shared" ref="G17:G23" si="1">+IFERROR(F17/D17,"n.a.")</f>
        <v>-8.1463513240347271E-2</v>
      </c>
      <c r="H17" s="422">
        <f ca="1">+D17-E17</f>
        <v>603108.91418400081</v>
      </c>
      <c r="I17" s="423" t="str">
        <f t="shared" ref="I17:I23" ca="1" si="2">+IFERROR(H17/E17,"")</f>
        <v/>
      </c>
      <c r="J17" s="298"/>
      <c r="K17" s="421">
        <f>+SUMIFS(Actual!10:10,Actual!$4:$4,"&lt;="&amp;$K$14,Actual!$4:$4,"&gt;="&amp;K$1)</f>
        <v>7086003.4084525546</v>
      </c>
      <c r="L17" s="421">
        <f>+SUMIFS(Actual!10:10,Actual!$4:$4,"&lt;="&amp;$L$14,Actual!$4:$4,"&gt;="&amp;L$1)</f>
        <v>7041400.13839739</v>
      </c>
      <c r="M17" s="421">
        <f ca="1">+SUMIFS('Mo- FS'!14:14,'Mo- FS'!$4:$4,"&lt;="&amp;M$14,'Mo- FS'!$4:$4,"&gt;="&amp;M$1)</f>
        <v>1611395.6092414816</v>
      </c>
      <c r="N17" s="422">
        <f>+L17-K17</f>
        <v>-44603.270055164583</v>
      </c>
      <c r="O17" s="423">
        <f t="shared" ref="O17:O32" si="3">+IFERROR(N17/L17,"n.a.")</f>
        <v>-6.3344319564995217E-3</v>
      </c>
      <c r="P17" s="422">
        <f ca="1">+L17-M17</f>
        <v>5430004.5291559082</v>
      </c>
      <c r="Q17" s="423">
        <f t="shared" ref="Q17:Q32" ca="1" si="4">IFERROR(P17/M17,"")</f>
        <v>3.3697525908686865</v>
      </c>
      <c r="R17"/>
    </row>
    <row r="18" spans="1:18" s="310" customFormat="1" ht="14.25" customHeight="1" x14ac:dyDescent="0.2">
      <c r="A18" s="303" t="str">
        <f>+'Mo- FS'!A15</f>
        <v>Bar</v>
      </c>
      <c r="B18" s="343" t="str">
        <f t="shared" si="0"/>
        <v>[EUR]</v>
      </c>
      <c r="C18" s="874">
        <f>+SUMIFS(Actual!11:11,Actual!$4:$4,C$14)</f>
        <v>44057.818800000037</v>
      </c>
      <c r="D18" s="874">
        <f>+SUMIFS(Actual!11:11,Actual!$4:$4,D$14)</f>
        <v>50197.791420000074</v>
      </c>
      <c r="E18" s="421">
        <f ca="1">+SUMIFS('Mo- FS'!15:15,'Mo- FS'!$4:$4,E$14)</f>
        <v>0</v>
      </c>
      <c r="F18" s="422">
        <f t="shared" ref="F18:F22" si="5">+D18-C18</f>
        <v>6139.9726200000368</v>
      </c>
      <c r="G18" s="423">
        <f t="shared" ref="G18:G22" si="6">+IFERROR(F18/D18,"n.a.")</f>
        <v>0.12231559290382875</v>
      </c>
      <c r="H18" s="422">
        <f t="shared" ref="H18:H22" ca="1" si="7">+D18-E18</f>
        <v>50197.791420000074</v>
      </c>
      <c r="I18" s="423" t="str">
        <f t="shared" ref="I18:I22" ca="1" si="8">+IFERROR(H18/E18,"")</f>
        <v/>
      </c>
      <c r="J18" s="298"/>
      <c r="K18" s="421">
        <f>+SUMIFS(Actual!11:11,Actual!$4:$4,"&lt;="&amp;$K$14,Actual!$4:$4,"&gt;="&amp;K$1)</f>
        <v>504893.12716165429</v>
      </c>
      <c r="L18" s="421">
        <f>+SUMIFS(Actual!11:11,Actual!$4:$4,"&lt;="&amp;$L$14,Actual!$4:$4,"&gt;="&amp;L$1)</f>
        <v>552675.04804755759</v>
      </c>
      <c r="M18" s="421">
        <f ca="1">+SUMIFS('Mo- FS'!15:15,'Mo- FS'!$4:$4,"&lt;="&amp;M$14,'Mo- FS'!$4:$4,"&gt;="&amp;M$1)</f>
        <v>183221.6147049818</v>
      </c>
      <c r="N18" s="422">
        <f>+L18-K18</f>
        <v>47781.920885903295</v>
      </c>
      <c r="O18" s="423">
        <f t="shared" si="3"/>
        <v>8.6455723041420296E-2</v>
      </c>
      <c r="P18" s="422">
        <f ca="1">+L18-M18</f>
        <v>369453.43334257579</v>
      </c>
      <c r="Q18" s="423">
        <f t="shared" ca="1" si="4"/>
        <v>2.0164293057751901</v>
      </c>
      <c r="R18"/>
    </row>
    <row r="19" spans="1:18" s="310" customFormat="1" ht="14.25" customHeight="1" x14ac:dyDescent="0.2">
      <c r="A19" s="303" t="str">
        <f>+'Mo- FS'!A16</f>
        <v>Restaurant</v>
      </c>
      <c r="B19" s="343" t="str">
        <f t="shared" si="0"/>
        <v>[EUR]</v>
      </c>
      <c r="C19" s="874">
        <f>+SUMIFS(Actual!12:12,Actual!$4:$4,C$14)</f>
        <v>83720.207700000086</v>
      </c>
      <c r="D19" s="874">
        <f>+SUMIFS(Actual!12:12,Actual!$4:$4,D$14)</f>
        <v>85394.611854000119</v>
      </c>
      <c r="E19" s="421">
        <f ca="1">+SUMIFS('Mo- FS'!16:16,'Mo- FS'!$4:$4,E$14)</f>
        <v>0</v>
      </c>
      <c r="F19" s="422">
        <f t="shared" si="5"/>
        <v>1674.4041540000326</v>
      </c>
      <c r="G19" s="423">
        <f t="shared" si="6"/>
        <v>1.9607843137255256E-2</v>
      </c>
      <c r="H19" s="422">
        <f t="shared" ca="1" si="7"/>
        <v>85394.611854000119</v>
      </c>
      <c r="I19" s="423" t="str">
        <f t="shared" ca="1" si="8"/>
        <v/>
      </c>
      <c r="J19" s="298"/>
      <c r="K19" s="421">
        <f>+SUMIFS(Actual!12:12,Actual!$4:$4,"&lt;="&amp;$K$14,Actual!$4:$4,"&gt;="&amp;K$1)</f>
        <v>925419.20037157903</v>
      </c>
      <c r="L19" s="421">
        <f>+SUMIFS(Actual!12:12,Actual!$4:$4,"&lt;="&amp;$L$14,Actual!$4:$4,"&gt;="&amp;L$1)</f>
        <v>869338.18235240737</v>
      </c>
      <c r="M19" s="421">
        <f ca="1">+SUMIFS('Mo- FS'!16:16,'Mo- FS'!$4:$4,"&lt;="&amp;M$14,'Mo- FS'!$4:$4,"&gt;="&amp;M$1)</f>
        <v>261305.36226793035</v>
      </c>
      <c r="N19" s="422"/>
      <c r="O19" s="423"/>
      <c r="P19" s="422"/>
      <c r="Q19" s="423"/>
      <c r="R19"/>
    </row>
    <row r="20" spans="1:18" s="310" customFormat="1" ht="14.25" customHeight="1" x14ac:dyDescent="0.2">
      <c r="A20" s="303" t="str">
        <f>+'Mo- FS'!A17</f>
        <v>Events</v>
      </c>
      <c r="B20" s="343" t="str">
        <f t="shared" si="0"/>
        <v>[EUR]</v>
      </c>
      <c r="C20" s="874">
        <f>+SUMIFS(Actual!13:13,Actual!$4:$4,C$14)</f>
        <v>18519.120000000014</v>
      </c>
      <c r="D20" s="874">
        <f>+SUMIFS(Actual!13:13,Actual!$4:$4,D$14)</f>
        <v>18465.019200000024</v>
      </c>
      <c r="E20" s="421">
        <f ca="1">+SUMIFS('Mo- FS'!17:17,'Mo- FS'!$4:$4,E$14)</f>
        <v>0</v>
      </c>
      <c r="F20" s="422">
        <f t="shared" si="5"/>
        <v>-54.100799999989249</v>
      </c>
      <c r="G20" s="423">
        <f t="shared" si="6"/>
        <v>-2.9299075952214106E-3</v>
      </c>
      <c r="H20" s="422">
        <f t="shared" ca="1" si="7"/>
        <v>18465.019200000024</v>
      </c>
      <c r="I20" s="423" t="str">
        <f t="shared" ca="1" si="8"/>
        <v/>
      </c>
      <c r="J20" s="298"/>
      <c r="K20" s="421">
        <f>+SUMIFS(Actual!13:13,Actual!$4:$4,"&lt;="&amp;$K$14,Actual!$4:$4,"&gt;="&amp;K$1)</f>
        <v>155576.84730300683</v>
      </c>
      <c r="L20" s="421">
        <f>+SUMIFS(Actual!13:13,Actual!$4:$4,"&lt;="&amp;$L$14,Actual!$4:$4,"&gt;="&amp;L$1)</f>
        <v>161835.90885703947</v>
      </c>
      <c r="M20" s="421">
        <f ca="1">+SUMIFS('Mo- FS'!17:17,'Mo- FS'!$4:$4,"&lt;="&amp;M$14,'Mo- FS'!$4:$4,"&gt;="&amp;M$1)</f>
        <v>0</v>
      </c>
      <c r="N20" s="422"/>
      <c r="O20" s="423"/>
      <c r="P20" s="422"/>
      <c r="Q20" s="423"/>
      <c r="R20"/>
    </row>
    <row r="21" spans="1:18" s="310" customFormat="1" ht="14.25" customHeight="1" x14ac:dyDescent="0.2">
      <c r="A21" s="303" t="str">
        <f>+'Mo- FS'!A18</f>
        <v>SPA</v>
      </c>
      <c r="B21" s="343" t="str">
        <f t="shared" si="0"/>
        <v>[EUR]</v>
      </c>
      <c r="C21" s="874">
        <f>+SUMIFS(Actual!14:14,Actual!$4:$4,C$14)</f>
        <v>5358.0600000000049</v>
      </c>
      <c r="D21" s="874">
        <f>+SUMIFS(Actual!14:14,Actual!$4:$4,D$14)</f>
        <v>4775.436000000007</v>
      </c>
      <c r="E21" s="421">
        <f ca="1">+SUMIFS('Mo- FS'!18:18,'Mo- FS'!$4:$4,E$14)</f>
        <v>0</v>
      </c>
      <c r="F21" s="422">
        <f t="shared" si="5"/>
        <v>-582.62399999999798</v>
      </c>
      <c r="G21" s="423">
        <f t="shared" si="6"/>
        <v>-0.12200435729847435</v>
      </c>
      <c r="H21" s="422">
        <f t="shared" ca="1" si="7"/>
        <v>4775.436000000007</v>
      </c>
      <c r="I21" s="423" t="str">
        <f t="shared" ca="1" si="8"/>
        <v/>
      </c>
      <c r="J21" s="298"/>
      <c r="K21" s="421">
        <f>+SUMIFS(Actual!14:14,Actual!$4:$4,"&lt;="&amp;$K$14,Actual!$4:$4,"&gt;="&amp;K$1)</f>
        <v>64493.802317407004</v>
      </c>
      <c r="L21" s="421">
        <f>+SUMIFS(Actual!14:14,Actual!$4:$4,"&lt;="&amp;$L$14,Actual!$4:$4,"&gt;="&amp;L$1)</f>
        <v>64526.426057890116</v>
      </c>
      <c r="M21" s="421">
        <f ca="1">+SUMIFS('Mo- FS'!18:18,'Mo- FS'!$4:$4,"&lt;="&amp;M$14,'Mo- FS'!$4:$4,"&gt;="&amp;M$1)</f>
        <v>0</v>
      </c>
      <c r="N21" s="422"/>
      <c r="O21" s="423"/>
      <c r="P21" s="422"/>
      <c r="Q21" s="423"/>
      <c r="R21"/>
    </row>
    <row r="22" spans="1:18" s="310" customFormat="1" ht="14.25" customHeight="1" x14ac:dyDescent="0.2">
      <c r="A22" s="303" t="s">
        <v>15</v>
      </c>
      <c r="B22" s="343" t="str">
        <f t="shared" si="0"/>
        <v>[EUR]</v>
      </c>
      <c r="C22" s="874">
        <f>+C23-SUM(C17:C21)</f>
        <v>0</v>
      </c>
      <c r="D22" s="874">
        <f>+D23-SUM(D17:D21)</f>
        <v>0</v>
      </c>
      <c r="E22" s="874">
        <f ca="1">+E23-SUM(E17:E21)</f>
        <v>0</v>
      </c>
      <c r="F22" s="422">
        <f t="shared" si="5"/>
        <v>0</v>
      </c>
      <c r="G22" s="423" t="str">
        <f t="shared" si="6"/>
        <v>n.a.</v>
      </c>
      <c r="H22" s="422">
        <f t="shared" ca="1" si="7"/>
        <v>0</v>
      </c>
      <c r="I22" s="423" t="str">
        <f t="shared" ca="1" si="8"/>
        <v/>
      </c>
      <c r="J22" s="298"/>
      <c r="K22" s="874">
        <f>+K23-SUM(K17:K21)</f>
        <v>0</v>
      </c>
      <c r="L22" s="874">
        <f>+L23-SUM(L17:L21)</f>
        <v>0</v>
      </c>
      <c r="M22" s="874">
        <f ca="1">+M23-SUM(M17:M21)</f>
        <v>0</v>
      </c>
      <c r="N22" s="422"/>
      <c r="O22" s="423"/>
      <c r="P22" s="422"/>
      <c r="Q22" s="423"/>
      <c r="R22"/>
    </row>
    <row r="23" spans="1:18" s="310" customFormat="1" ht="14.25" customHeight="1" x14ac:dyDescent="0.2">
      <c r="A23" s="316" t="s">
        <v>356</v>
      </c>
      <c r="B23" s="424" t="str">
        <f t="shared" si="0"/>
        <v>[EUR]</v>
      </c>
      <c r="C23" s="425">
        <f>+SUMIFS(Actual!19:19,Actual!$4:$4,C$14)</f>
        <v>803895.49170000071</v>
      </c>
      <c r="D23" s="425">
        <f>+SUMIFS(Actual!19:19,Actual!$4:$4,D$14)</f>
        <v>761941.77265800093</v>
      </c>
      <c r="E23" s="425">
        <f ca="1">+SUMIFS('Mo- FS'!23:23,'Mo- FS'!$4:$4,E$14)</f>
        <v>0</v>
      </c>
      <c r="F23" s="426">
        <f>+D23-C23</f>
        <v>-41953.719041999779</v>
      </c>
      <c r="G23" s="427">
        <f t="shared" si="1"/>
        <v>-5.5061581537452713E-2</v>
      </c>
      <c r="H23" s="426">
        <f ca="1">+D23-E23</f>
        <v>761941.77265800093</v>
      </c>
      <c r="I23" s="427" t="str">
        <f t="shared" ca="1" si="2"/>
        <v/>
      </c>
      <c r="J23" s="428"/>
      <c r="K23" s="425">
        <f>+SUMIFS(Actual!19:19,Actual!$4:$4,"&lt;="&amp;$K$14,Actual!$4:$4,"&gt;="&amp;K$1)</f>
        <v>8736386.3856062032</v>
      </c>
      <c r="L23" s="425">
        <f>+SUMIFS(Actual!19:19,Actual!$4:$4,"&lt;="&amp;$L$14,Actual!$4:$4,"&gt;="&amp;L$1)</f>
        <v>8689775.7037122846</v>
      </c>
      <c r="M23" s="425">
        <f ca="1">+SUMIFS('Mo- FS'!23:23,'Mo- FS'!$4:$4,"&lt;="&amp;M$14,'Mo- FS'!$4:$4,"&gt;="&amp;M$1)</f>
        <v>2055922.5862143941</v>
      </c>
      <c r="N23" s="425">
        <f>SUM(N17:N18)</f>
        <v>3178.6508307387121</v>
      </c>
      <c r="O23" s="427">
        <f t="shared" si="3"/>
        <v>3.6579204563137204E-4</v>
      </c>
      <c r="P23" s="425">
        <f ca="1">SUM(P17:P18)</f>
        <v>5799457.9624984842</v>
      </c>
      <c r="Q23" s="427">
        <f t="shared" ca="1" si="4"/>
        <v>2.8208542487862478</v>
      </c>
      <c r="R23"/>
    </row>
    <row r="24" spans="1:18" s="310" customFormat="1" ht="14.25" customHeight="1" x14ac:dyDescent="0.2">
      <c r="A24" s="303"/>
      <c r="B24" s="343"/>
      <c r="C24" s="421"/>
      <c r="D24" s="421"/>
      <c r="E24" s="421"/>
      <c r="F24" s="422"/>
      <c r="G24" s="423"/>
      <c r="H24" s="422"/>
      <c r="I24" s="423"/>
      <c r="J24" s="298"/>
      <c r="K24" s="421"/>
      <c r="L24" s="421"/>
      <c r="M24" s="421"/>
      <c r="N24" s="422"/>
      <c r="O24" s="423"/>
      <c r="P24" s="422"/>
      <c r="Q24" s="423"/>
      <c r="R24"/>
    </row>
    <row r="25" spans="1:18" s="310" customFormat="1" ht="14.25" customHeight="1" x14ac:dyDescent="0.2">
      <c r="A25" s="339" t="s">
        <v>112</v>
      </c>
      <c r="B25" s="343"/>
      <c r="C25" s="421"/>
      <c r="D25" s="421"/>
      <c r="E25" s="421"/>
      <c r="F25" s="422"/>
      <c r="G25" s="423"/>
      <c r="H25" s="422"/>
      <c r="I25" s="423"/>
      <c r="J25" s="298"/>
      <c r="K25" s="421"/>
      <c r="L25" s="421"/>
      <c r="M25" s="421"/>
      <c r="N25" s="422"/>
      <c r="O25" s="423"/>
      <c r="P25" s="422"/>
      <c r="Q25" s="423"/>
      <c r="R25"/>
    </row>
    <row r="26" spans="1:18" s="310" customFormat="1" ht="14.25" customHeight="1" x14ac:dyDescent="0.2">
      <c r="A26" s="303" t="str">
        <f>+'Mo- FS'!A26</f>
        <v>Room Department</v>
      </c>
      <c r="B26" s="343" t="str">
        <f t="shared" si="0"/>
        <v>[EUR]</v>
      </c>
      <c r="C26" s="421">
        <f>+SUMIFS(Actual!21:21,Actual!$4:$4,C$14)</f>
        <v>-238572.8235000002</v>
      </c>
      <c r="D26" s="421">
        <f>+SUMIFS(Actual!21:21,Actual!$4:$4,D$14)</f>
        <v>-228596.14179000029</v>
      </c>
      <c r="E26" s="421">
        <f ca="1">+SUMIFS('Mo- FS'!26:26,'Mo- FS'!$4:$4,E$14)</f>
        <v>-9143.2951679999715</v>
      </c>
      <c r="F26" s="422">
        <f t="shared" ref="F26" si="9">+D26-C26</f>
        <v>9976.6817099999171</v>
      </c>
      <c r="G26" s="423">
        <f t="shared" ref="G26" si="10">+IFERROR(F26/D26,"n.a.")</f>
        <v>-4.364326375711533E-2</v>
      </c>
      <c r="H26" s="422">
        <f t="shared" ref="H26" ca="1" si="11">+D26-E26</f>
        <v>-219452.8466220003</v>
      </c>
      <c r="I26" s="423">
        <f t="shared" ref="I26" ca="1" si="12">+IFERROR(H26/E26,"")</f>
        <v>24.001505211168197</v>
      </c>
      <c r="J26" s="298"/>
      <c r="K26" s="421">
        <f>+SUMIFS(Actual!21:21,Actual!$4:$4,"&lt;="&amp;$K$14,Actual!$4:$4,"&gt;="&amp;K$1)</f>
        <v>-2726329.3497364502</v>
      </c>
      <c r="L26" s="421">
        <f>+SUMIFS(Actual!21:21,Actual!$4:$4,"&lt;="&amp;$L$14,Actual!$4:$4,"&gt;="&amp;L$1)</f>
        <v>-2828998.0483054142</v>
      </c>
      <c r="M26" s="421">
        <f ca="1">+SUMIFS('Mo- FS'!26:26,'Mo- FS'!$4:$4,"&lt;="&amp;M$14,'Mo- FS'!$4:$4,"&gt;="&amp;M$1)</f>
        <v>-302972.99586925429</v>
      </c>
      <c r="N26" s="422">
        <f t="shared" ref="N26" si="13">+L26-K26</f>
        <v>-102668.69856896391</v>
      </c>
      <c r="O26" s="423">
        <f t="shared" ref="O26" si="14">+IFERROR(N26/L26,"n.a.")</f>
        <v>3.6291540968175301E-2</v>
      </c>
      <c r="P26" s="422">
        <f t="shared" ref="P26" ca="1" si="15">+L26-M26</f>
        <v>-2526025.0524361599</v>
      </c>
      <c r="Q26" s="423">
        <f t="shared" ref="Q26" ca="1" si="16">IFERROR(P26/M26,"")</f>
        <v>8.3374594002636684</v>
      </c>
      <c r="R26"/>
    </row>
    <row r="27" spans="1:18" s="310" customFormat="1" ht="14.25" customHeight="1" x14ac:dyDescent="0.2">
      <c r="A27" s="303" t="str">
        <f>+'Mo- FS'!A27</f>
        <v>Bar</v>
      </c>
      <c r="B27" s="343" t="str">
        <f t="shared" si="0"/>
        <v>[EUR]</v>
      </c>
      <c r="C27" s="421">
        <f>+SUMIFS(Actual!22:22,Actual!$4:$4,C$14)</f>
        <v>-38791.105920000031</v>
      </c>
      <c r="D27" s="421">
        <f>+SUMIFS(Actual!22:22,Actual!$4:$4,D$14)</f>
        <v>-39213.651895200062</v>
      </c>
      <c r="E27" s="421">
        <f ca="1">+SUMIFS('Mo- FS'!27:27,'Mo- FS'!$4:$4,E$14)</f>
        <v>0</v>
      </c>
      <c r="F27" s="422">
        <f t="shared" ref="F27:F31" si="17">+D27-C27</f>
        <v>-422.54597520003153</v>
      </c>
      <c r="G27" s="423">
        <f t="shared" ref="G27:G31" si="18">+IFERROR(F27/D27,"n.a.")</f>
        <v>1.0775481363717445E-2</v>
      </c>
      <c r="H27" s="422">
        <f t="shared" ref="H27:H31" ca="1" si="19">+D27-E27</f>
        <v>-39213.651895200062</v>
      </c>
      <c r="I27" s="423" t="str">
        <f t="shared" ref="I27:I31" ca="1" si="20">+IFERROR(H27/E27,"")</f>
        <v/>
      </c>
      <c r="J27" s="298"/>
      <c r="K27" s="421">
        <f>+SUMIFS(Actual!22:22,Actual!$4:$4,"&lt;="&amp;$K$14,Actual!$4:$4,"&gt;="&amp;K$1)</f>
        <v>-408443.37750558928</v>
      </c>
      <c r="L27" s="421">
        <f>+SUMIFS(Actual!22:22,Actual!$4:$4,"&lt;="&amp;$L$14,Actual!$4:$4,"&gt;="&amp;L$1)</f>
        <v>-408859.26762648398</v>
      </c>
      <c r="M27" s="421">
        <f ca="1">+SUMIFS('Mo- FS'!27:27,'Mo- FS'!$4:$4,"&lt;="&amp;M$14,'Mo- FS'!$4:$4,"&gt;="&amp;M$1)</f>
        <v>-36644.322940996361</v>
      </c>
      <c r="N27" s="422">
        <f t="shared" ref="N27:N31" si="21">+L27-K27</f>
        <v>-415.89012089470634</v>
      </c>
      <c r="O27" s="423">
        <f t="shared" ref="O27:O31" si="22">+IFERROR(N27/L27,"n.a.")</f>
        <v>1.0171962673343276E-3</v>
      </c>
      <c r="P27" s="422">
        <f t="shared" ref="P27:P31" ca="1" si="23">+L27-M27</f>
        <v>-372214.9446854876</v>
      </c>
      <c r="Q27" s="423">
        <f t="shared" ref="Q27:Q31" ca="1" si="24">IFERROR(P27/M27,"")</f>
        <v>10.157506396961336</v>
      </c>
      <c r="R27"/>
    </row>
    <row r="28" spans="1:18" s="310" customFormat="1" ht="14.25" customHeight="1" x14ac:dyDescent="0.2">
      <c r="A28" s="303" t="str">
        <f>+'Mo- FS'!A28</f>
        <v>Restaurant</v>
      </c>
      <c r="B28" s="343" t="str">
        <f t="shared" si="0"/>
        <v>[EUR]</v>
      </c>
      <c r="C28" s="421">
        <f>+SUMIFS(Actual!23:23,Actual!$4:$4,C$14)</f>
        <v>-71384.791800000065</v>
      </c>
      <c r="D28" s="421">
        <f>+SUMIFS(Actual!23:23,Actual!$4:$4,D$14)</f>
        <v>-57616.838042400086</v>
      </c>
      <c r="E28" s="421">
        <f ca="1">+SUMIFS('Mo- FS'!28:28,'Mo- FS'!$4:$4,E$14)</f>
        <v>0</v>
      </c>
      <c r="F28" s="422">
        <f t="shared" si="17"/>
        <v>13767.953757599978</v>
      </c>
      <c r="G28" s="423">
        <f t="shared" si="18"/>
        <v>-0.23895712131006175</v>
      </c>
      <c r="H28" s="422">
        <f t="shared" ca="1" si="19"/>
        <v>-57616.838042400086</v>
      </c>
      <c r="I28" s="423" t="str">
        <f t="shared" ca="1" si="20"/>
        <v/>
      </c>
      <c r="J28" s="298"/>
      <c r="K28" s="421">
        <f>+SUMIFS(Actual!23:23,Actual!$4:$4,"&lt;="&amp;$K$14,Actual!$4:$4,"&gt;="&amp;K$1)</f>
        <v>-751052.56356205977</v>
      </c>
      <c r="L28" s="421">
        <f>+SUMIFS(Actual!23:23,Actual!$4:$4,"&lt;="&amp;$L$14,Actual!$4:$4,"&gt;="&amp;L$1)</f>
        <v>-722417.42209259165</v>
      </c>
      <c r="M28" s="421">
        <f ca="1">+SUMIFS('Mo- FS'!28:28,'Mo- FS'!$4:$4,"&lt;="&amp;M$14,'Mo- FS'!$4:$4,"&gt;="&amp;M$1)</f>
        <v>-65326.340566982588</v>
      </c>
      <c r="N28" s="422">
        <f t="shared" si="21"/>
        <v>28635.14146946813</v>
      </c>
      <c r="O28" s="423">
        <f t="shared" si="22"/>
        <v>-3.9637944204781353E-2</v>
      </c>
      <c r="P28" s="422">
        <f t="shared" ca="1" si="23"/>
        <v>-657091.08152560901</v>
      </c>
      <c r="Q28" s="423">
        <f t="shared" ca="1" si="24"/>
        <v>10.058593146693383</v>
      </c>
      <c r="R28"/>
    </row>
    <row r="29" spans="1:18" s="310" customFormat="1" ht="14.25" customHeight="1" x14ac:dyDescent="0.2">
      <c r="A29" s="303" t="str">
        <f>+'Mo- FS'!A29</f>
        <v>Events</v>
      </c>
      <c r="B29" s="343" t="str">
        <f t="shared" si="0"/>
        <v>[EUR]</v>
      </c>
      <c r="C29" s="421">
        <f>+SUMIFS(Actual!24:24,Actual!$4:$4,C$14)</f>
        <v>-11412.66780000001</v>
      </c>
      <c r="D29" s="421">
        <f>+SUMIFS(Actual!24:24,Actual!$4:$4,D$14)</f>
        <v>-10284.697332000014</v>
      </c>
      <c r="E29" s="421">
        <f ca="1">+SUMIFS('Mo- FS'!29:29,'Mo- FS'!$4:$4,E$14)</f>
        <v>0</v>
      </c>
      <c r="F29" s="422">
        <f t="shared" si="17"/>
        <v>1127.9704679999959</v>
      </c>
      <c r="G29" s="423">
        <f t="shared" si="18"/>
        <v>-0.10967463908640324</v>
      </c>
      <c r="H29" s="422">
        <f t="shared" ca="1" si="19"/>
        <v>-10284.697332000014</v>
      </c>
      <c r="I29" s="423" t="str">
        <f t="shared" ca="1" si="20"/>
        <v/>
      </c>
      <c r="J29" s="298"/>
      <c r="K29" s="421">
        <f>+SUMIFS(Actual!24:24,Actual!$4:$4,"&lt;="&amp;$K$14,Actual!$4:$4,"&gt;="&amp;K$1)</f>
        <v>-112406.75527305143</v>
      </c>
      <c r="L29" s="421">
        <f>+SUMIFS(Actual!24:24,Actual!$4:$4,"&lt;="&amp;$L$14,Actual!$4:$4,"&gt;="&amp;L$1)</f>
        <v>-110163.49403819245</v>
      </c>
      <c r="M29" s="421">
        <f ca="1">+SUMIFS('Mo- FS'!29:29,'Mo- FS'!$4:$4,"&lt;="&amp;M$14,'Mo- FS'!$4:$4,"&gt;="&amp;M$1)</f>
        <v>0</v>
      </c>
      <c r="N29" s="422">
        <f t="shared" si="21"/>
        <v>2243.2612348589755</v>
      </c>
      <c r="O29" s="423">
        <f t="shared" si="22"/>
        <v>-2.0363018207113708E-2</v>
      </c>
      <c r="P29" s="422">
        <f t="shared" ca="1" si="23"/>
        <v>-110163.49403819245</v>
      </c>
      <c r="Q29" s="423" t="str">
        <f t="shared" ca="1" si="24"/>
        <v/>
      </c>
      <c r="R29"/>
    </row>
    <row r="30" spans="1:18" s="310" customFormat="1" ht="14.25" customHeight="1" x14ac:dyDescent="0.2">
      <c r="A30" s="303" t="str">
        <f>+'Mo- FS'!A30</f>
        <v>SPA</v>
      </c>
      <c r="B30" s="343" t="str">
        <f t="shared" si="0"/>
        <v>[EUR]</v>
      </c>
      <c r="C30" s="421">
        <f>+SUMIFS(Actual!25:25,Actual!$4:$4,C$14)</f>
        <v>-18688.315050000016</v>
      </c>
      <c r="D30" s="421">
        <f>+SUMIFS(Actual!25:25,Actual!$4:$4,D$14)</f>
        <v>-19062.081351000026</v>
      </c>
      <c r="E30" s="421">
        <f ca="1">+SUMIFS('Mo- FS'!30:30,'Mo- FS'!$4:$4,E$14)</f>
        <v>0</v>
      </c>
      <c r="F30" s="422">
        <f t="shared" si="17"/>
        <v>-373.76630100001057</v>
      </c>
      <c r="G30" s="423">
        <f t="shared" si="18"/>
        <v>1.9607843137255429E-2</v>
      </c>
      <c r="H30" s="422">
        <f t="shared" ca="1" si="19"/>
        <v>-19062.081351000026</v>
      </c>
      <c r="I30" s="423" t="str">
        <f t="shared" ca="1" si="20"/>
        <v/>
      </c>
      <c r="J30" s="298"/>
      <c r="K30" s="421">
        <f>+SUMIFS(Actual!25:25,Actual!$4:$4,"&lt;="&amp;$K$14,Actual!$4:$4,"&gt;="&amp;K$1)</f>
        <v>-218064.04038435649</v>
      </c>
      <c r="L30" s="421">
        <f>+SUMIFS(Actual!25:25,Actual!$4:$4,"&lt;="&amp;$L$14,Actual!$4:$4,"&gt;="&amp;L$1)</f>
        <v>-215220.81700324593</v>
      </c>
      <c r="M30" s="421">
        <f ca="1">+SUMIFS('Mo- FS'!30:30,'Mo- FS'!$4:$4,"&lt;="&amp;M$14,'Mo- FS'!$4:$4,"&gt;="&amp;M$1)</f>
        <v>0</v>
      </c>
      <c r="N30" s="422">
        <f t="shared" si="21"/>
        <v>2843.2233811105543</v>
      </c>
      <c r="O30" s="423">
        <f t="shared" si="22"/>
        <v>-1.321072664205932E-2</v>
      </c>
      <c r="P30" s="422">
        <f t="shared" ca="1" si="23"/>
        <v>-215220.81700324593</v>
      </c>
      <c r="Q30" s="423" t="str">
        <f t="shared" ca="1" si="24"/>
        <v/>
      </c>
      <c r="R30"/>
    </row>
    <row r="31" spans="1:18" s="310" customFormat="1" ht="14.25" customHeight="1" x14ac:dyDescent="0.2">
      <c r="A31" s="303" t="s">
        <v>15</v>
      </c>
      <c r="B31" s="343" t="str">
        <f t="shared" si="0"/>
        <v>[EUR]</v>
      </c>
      <c r="C31" s="874">
        <f t="shared" ref="C31:E31" si="25">+C32-SUM(C26:C30)</f>
        <v>0</v>
      </c>
      <c r="D31" s="874">
        <f t="shared" si="25"/>
        <v>0</v>
      </c>
      <c r="E31" s="874">
        <f t="shared" ca="1" si="25"/>
        <v>0</v>
      </c>
      <c r="F31" s="422">
        <f t="shared" si="17"/>
        <v>0</v>
      </c>
      <c r="G31" s="423" t="str">
        <f t="shared" si="18"/>
        <v>n.a.</v>
      </c>
      <c r="H31" s="422">
        <f t="shared" ca="1" si="19"/>
        <v>0</v>
      </c>
      <c r="I31" s="423" t="str">
        <f t="shared" ca="1" si="20"/>
        <v/>
      </c>
      <c r="J31" s="298"/>
      <c r="K31" s="874">
        <f t="shared" ref="K31" si="26">+K32-SUM(K26:K30)</f>
        <v>0</v>
      </c>
      <c r="L31" s="874">
        <f t="shared" ref="L31" si="27">+L32-SUM(L26:L30)</f>
        <v>0</v>
      </c>
      <c r="M31" s="874">
        <f t="shared" ref="M31" ca="1" si="28">+M32-SUM(M26:M30)</f>
        <v>0</v>
      </c>
      <c r="N31" s="422">
        <f t="shared" si="21"/>
        <v>0</v>
      </c>
      <c r="O31" s="423" t="str">
        <f t="shared" si="22"/>
        <v>n.a.</v>
      </c>
      <c r="P31" s="422">
        <f t="shared" ca="1" si="23"/>
        <v>0</v>
      </c>
      <c r="Q31" s="423" t="str">
        <f t="shared" ca="1" si="24"/>
        <v/>
      </c>
      <c r="R31"/>
    </row>
    <row r="32" spans="1:18" s="310" customFormat="1" ht="14.25" customHeight="1" x14ac:dyDescent="0.2">
      <c r="A32" s="376" t="s">
        <v>61</v>
      </c>
      <c r="B32" s="429" t="str">
        <f t="shared" si="0"/>
        <v>[EUR]</v>
      </c>
      <c r="C32" s="430">
        <f>+SUMIFS(Actual!30:30,Actual!$4:$4,C$14)</f>
        <v>-378849.70407000033</v>
      </c>
      <c r="D32" s="430">
        <f>+SUMIFS(Actual!30:30,Actual!$4:$4,D$14)</f>
        <v>-354773.41041060042</v>
      </c>
      <c r="E32" s="430">
        <f ca="1">+SUMIFS('Mo- FS'!35:35,'Mo- FS'!$4:$4,E$14)</f>
        <v>-9143.2951679999715</v>
      </c>
      <c r="F32" s="430">
        <f>SUM(F26:F31)</f>
        <v>24076.293659399849</v>
      </c>
      <c r="G32" s="427">
        <f>+IFERROR(F32/D32,"n.a.")</f>
        <v>-6.7863861701289621E-2</v>
      </c>
      <c r="H32" s="430">
        <f ca="1">SUM(H26:H31)</f>
        <v>-345630.11524260044</v>
      </c>
      <c r="I32" s="427">
        <f ca="1">+IFERROR(H32/E32,"")</f>
        <v>37.801482823418951</v>
      </c>
      <c r="J32" s="298"/>
      <c r="K32" s="430">
        <f>+SUMIFS(Actual!30:30,Actual!$4:$4,"&lt;="&amp;$K$14,Actual!$4:$4,"&gt;="&amp;K$1)</f>
        <v>-4216296.0864615059</v>
      </c>
      <c r="L32" s="430">
        <f>+SUMIFS(Actual!30:30,Actual!$4:$4,"&lt;="&amp;$L$14,Actual!$4:$4,"&gt;="&amp;L$1)</f>
        <v>-4285659.049065928</v>
      </c>
      <c r="M32" s="430">
        <f ca="1">+SUMIFS('Mo- FS'!35:35,'Mo- FS'!$4:$4,"&lt;="&amp;M$14,'Mo- FS'!$4:$4,"&gt;="&amp;M$1)</f>
        <v>-404943.65937723318</v>
      </c>
      <c r="N32" s="430">
        <f>SUM(N26:N31)</f>
        <v>-69362.962604420958</v>
      </c>
      <c r="O32" s="427">
        <f t="shared" si="3"/>
        <v>1.6184899874276938E-2</v>
      </c>
      <c r="P32" s="430">
        <f ca="1">SUM(P26:P31)</f>
        <v>-3880715.3896886948</v>
      </c>
      <c r="Q32" s="427">
        <f t="shared" ca="1" si="4"/>
        <v>9.5833464725855571</v>
      </c>
      <c r="R32"/>
    </row>
    <row r="33" spans="1:18" s="310" customFormat="1" ht="14.25" customHeight="1" x14ac:dyDescent="0.2">
      <c r="A33" s="376"/>
      <c r="B33" s="429"/>
      <c r="C33" s="430"/>
      <c r="D33" s="430"/>
      <c r="E33" s="430"/>
      <c r="F33" s="430"/>
      <c r="G33" s="427"/>
      <c r="H33" s="430"/>
      <c r="I33" s="427"/>
      <c r="J33" s="298"/>
      <c r="K33" s="430"/>
      <c r="L33" s="430"/>
      <c r="M33" s="430"/>
      <c r="N33" s="430"/>
      <c r="O33" s="427"/>
      <c r="P33" s="430"/>
      <c r="Q33" s="427"/>
      <c r="R33"/>
    </row>
    <row r="34" spans="1:18" s="310" customFormat="1" ht="14.25" customHeight="1" x14ac:dyDescent="0.2">
      <c r="A34" s="302" t="s">
        <v>511</v>
      </c>
      <c r="B34" s="876"/>
      <c r="C34" s="433"/>
      <c r="D34" s="433"/>
      <c r="E34" s="433"/>
      <c r="F34" s="433"/>
      <c r="G34" s="875"/>
      <c r="H34" s="433"/>
      <c r="I34" s="875"/>
      <c r="J34" s="298"/>
      <c r="K34" s="433"/>
      <c r="L34" s="433"/>
      <c r="M34" s="433"/>
      <c r="N34" s="433"/>
      <c r="O34" s="875"/>
      <c r="P34" s="433"/>
      <c r="Q34" s="875"/>
      <c r="R34"/>
    </row>
    <row r="35" spans="1:18" s="310" customFormat="1" ht="14.25" customHeight="1" x14ac:dyDescent="0.2">
      <c r="A35" s="303" t="str">
        <f>+A17</f>
        <v>Room Department</v>
      </c>
      <c r="B35" s="343" t="str">
        <f t="shared" ref="B35:B40" si="29">"["&amp;currency&amp;"]"</f>
        <v>[EUR]</v>
      </c>
      <c r="C35" s="421">
        <f>+C17+C26</f>
        <v>413667.46170000045</v>
      </c>
      <c r="D35" s="421">
        <f t="shared" ref="D35:E35" si="30">+D17+D26</f>
        <v>374512.77239400055</v>
      </c>
      <c r="E35" s="421">
        <f t="shared" ca="1" si="30"/>
        <v>-9143.2951679999715</v>
      </c>
      <c r="F35" s="422">
        <f t="shared" ref="F35:F40" si="31">+D35-C35</f>
        <v>-39154.689305999898</v>
      </c>
      <c r="G35" s="423">
        <f t="shared" ref="G35:G40" si="32">+IFERROR(F35/D35,"n.a.")</f>
        <v>-0.10454834171799031</v>
      </c>
      <c r="H35" s="422">
        <f t="shared" ref="H35:H40" ca="1" si="33">+D35-E35</f>
        <v>383656.06756200053</v>
      </c>
      <c r="I35" s="423">
        <f t="shared" ref="I35:I40" ca="1" si="34">+IFERROR(H35/E35,"")</f>
        <v>-41.960372110126514</v>
      </c>
      <c r="J35" s="298"/>
      <c r="K35" s="421">
        <f>+K17+K26</f>
        <v>4359674.0587161044</v>
      </c>
      <c r="L35" s="421">
        <f t="shared" ref="L35:M35" si="35">+L17+L26</f>
        <v>4212402.0900919754</v>
      </c>
      <c r="M35" s="421">
        <f t="shared" ca="1" si="35"/>
        <v>1308422.6133722274</v>
      </c>
      <c r="N35" s="422">
        <f t="shared" ref="N35:N40" si="36">+L35-K35</f>
        <v>-147271.96862412896</v>
      </c>
      <c r="O35" s="423">
        <f t="shared" ref="O35:O40" si="37">+IFERROR(N35/L35,"n.a.")</f>
        <v>-3.4961517318237149E-2</v>
      </c>
      <c r="P35" s="422">
        <f t="shared" ref="P35:P40" ca="1" si="38">+L35-M35</f>
        <v>2903979.4767197482</v>
      </c>
      <c r="Q35" s="423">
        <f t="shared" ref="Q35:Q40" ca="1" si="39">IFERROR(P35/M35,"")</f>
        <v>2.2194506935608946</v>
      </c>
      <c r="R35"/>
    </row>
    <row r="36" spans="1:18" s="310" customFormat="1" ht="14.25" customHeight="1" x14ac:dyDescent="0.2">
      <c r="A36" s="303" t="str">
        <f t="shared" ref="A36:A40" si="40">+A18</f>
        <v>Bar</v>
      </c>
      <c r="B36" s="343" t="str">
        <f t="shared" si="29"/>
        <v>[EUR]</v>
      </c>
      <c r="C36" s="421">
        <f t="shared" ref="C36:E40" si="41">+C18+C27</f>
        <v>5266.7128800000064</v>
      </c>
      <c r="D36" s="421">
        <f t="shared" si="41"/>
        <v>10984.139524800012</v>
      </c>
      <c r="E36" s="421">
        <f t="shared" ca="1" si="41"/>
        <v>0</v>
      </c>
      <c r="F36" s="422">
        <f t="shared" si="31"/>
        <v>5717.4266448000053</v>
      </c>
      <c r="G36" s="423">
        <f t="shared" si="32"/>
        <v>0.52051657136102358</v>
      </c>
      <c r="H36" s="422">
        <f t="shared" ca="1" si="33"/>
        <v>10984.139524800012</v>
      </c>
      <c r="I36" s="423" t="str">
        <f t="shared" ca="1" si="34"/>
        <v/>
      </c>
      <c r="J36" s="298"/>
      <c r="K36" s="421">
        <f t="shared" ref="K36:M36" si="42">+K18+K27</f>
        <v>96449.749656065018</v>
      </c>
      <c r="L36" s="421">
        <f t="shared" si="42"/>
        <v>143815.78042107361</v>
      </c>
      <c r="M36" s="421">
        <f t="shared" ca="1" si="42"/>
        <v>146577.29176398544</v>
      </c>
      <c r="N36" s="422">
        <f t="shared" si="36"/>
        <v>47366.030765008589</v>
      </c>
      <c r="O36" s="423">
        <f t="shared" si="37"/>
        <v>0.32935211022272459</v>
      </c>
      <c r="P36" s="422">
        <f t="shared" ca="1" si="38"/>
        <v>-2761.5113429118355</v>
      </c>
      <c r="Q36" s="423">
        <f t="shared" ca="1" si="39"/>
        <v>-1.8839967021346948E-2</v>
      </c>
      <c r="R36"/>
    </row>
    <row r="37" spans="1:18" s="310" customFormat="1" ht="14.25" customHeight="1" x14ac:dyDescent="0.2">
      <c r="A37" s="303" t="str">
        <f t="shared" si="40"/>
        <v>Restaurant</v>
      </c>
      <c r="B37" s="343" t="str">
        <f t="shared" si="29"/>
        <v>[EUR]</v>
      </c>
      <c r="C37" s="421">
        <f t="shared" si="41"/>
        <v>12335.415900000022</v>
      </c>
      <c r="D37" s="421">
        <f t="shared" si="41"/>
        <v>27777.773811600033</v>
      </c>
      <c r="E37" s="421">
        <f t="shared" ca="1" si="41"/>
        <v>0</v>
      </c>
      <c r="F37" s="422">
        <f t="shared" si="31"/>
        <v>15442.357911600011</v>
      </c>
      <c r="G37" s="423">
        <f t="shared" si="32"/>
        <v>0.55592496419390036</v>
      </c>
      <c r="H37" s="422">
        <f t="shared" ca="1" si="33"/>
        <v>27777.773811600033</v>
      </c>
      <c r="I37" s="423" t="str">
        <f t="shared" ca="1" si="34"/>
        <v/>
      </c>
      <c r="J37" s="298"/>
      <c r="K37" s="421">
        <f t="shared" ref="K37:M37" si="43">+K19+K28</f>
        <v>174366.63680951926</v>
      </c>
      <c r="L37" s="421">
        <f t="shared" si="43"/>
        <v>146920.76025981572</v>
      </c>
      <c r="M37" s="421">
        <f t="shared" ca="1" si="43"/>
        <v>195979.02170094778</v>
      </c>
      <c r="N37" s="422">
        <f t="shared" si="36"/>
        <v>-27445.876549703535</v>
      </c>
      <c r="O37" s="423">
        <f t="shared" si="37"/>
        <v>-0.18680734091743093</v>
      </c>
      <c r="P37" s="422">
        <f t="shared" ca="1" si="38"/>
        <v>-49058.261441132054</v>
      </c>
      <c r="Q37" s="423">
        <f t="shared" ca="1" si="39"/>
        <v>-0.25032404496840494</v>
      </c>
      <c r="R37"/>
    </row>
    <row r="38" spans="1:18" s="310" customFormat="1" ht="14.25" customHeight="1" x14ac:dyDescent="0.2">
      <c r="A38" s="303" t="str">
        <f t="shared" si="40"/>
        <v>Events</v>
      </c>
      <c r="B38" s="343" t="str">
        <f t="shared" si="29"/>
        <v>[EUR]</v>
      </c>
      <c r="C38" s="421">
        <f t="shared" si="41"/>
        <v>7106.4522000000034</v>
      </c>
      <c r="D38" s="421">
        <f t="shared" si="41"/>
        <v>8180.32186800001</v>
      </c>
      <c r="E38" s="421">
        <f t="shared" ca="1" si="41"/>
        <v>0</v>
      </c>
      <c r="F38" s="422">
        <f t="shared" si="31"/>
        <v>1073.8696680000066</v>
      </c>
      <c r="G38" s="423">
        <f t="shared" si="32"/>
        <v>0.13127474509295253</v>
      </c>
      <c r="H38" s="422">
        <f t="shared" ca="1" si="33"/>
        <v>8180.32186800001</v>
      </c>
      <c r="I38" s="423" t="str">
        <f t="shared" ca="1" si="34"/>
        <v/>
      </c>
      <c r="J38" s="298"/>
      <c r="K38" s="421">
        <f t="shared" ref="K38:M38" si="44">+K20+K29</f>
        <v>43170.092029955398</v>
      </c>
      <c r="L38" s="421">
        <f t="shared" si="44"/>
        <v>51672.414818847014</v>
      </c>
      <c r="M38" s="421">
        <f t="shared" ca="1" si="44"/>
        <v>0</v>
      </c>
      <c r="N38" s="422">
        <f t="shared" si="36"/>
        <v>8502.3227888916153</v>
      </c>
      <c r="O38" s="423">
        <f t="shared" si="37"/>
        <v>0.16454278010228535</v>
      </c>
      <c r="P38" s="422">
        <f t="shared" ca="1" si="38"/>
        <v>51672.414818847014</v>
      </c>
      <c r="Q38" s="423" t="str">
        <f t="shared" ca="1" si="39"/>
        <v/>
      </c>
      <c r="R38"/>
    </row>
    <row r="39" spans="1:18" s="310" customFormat="1" ht="14.25" customHeight="1" x14ac:dyDescent="0.2">
      <c r="A39" s="303" t="str">
        <f t="shared" si="40"/>
        <v>SPA</v>
      </c>
      <c r="B39" s="343" t="str">
        <f t="shared" si="29"/>
        <v>[EUR]</v>
      </c>
      <c r="C39" s="421">
        <f t="shared" si="41"/>
        <v>-13330.255050000011</v>
      </c>
      <c r="D39" s="421">
        <f t="shared" si="41"/>
        <v>-14286.645351000019</v>
      </c>
      <c r="E39" s="421">
        <f t="shared" ca="1" si="41"/>
        <v>0</v>
      </c>
      <c r="F39" s="422">
        <f t="shared" si="31"/>
        <v>-956.39030100000855</v>
      </c>
      <c r="G39" s="423">
        <f t="shared" si="32"/>
        <v>6.6942958091492366E-2</v>
      </c>
      <c r="H39" s="422">
        <f t="shared" ca="1" si="33"/>
        <v>-14286.645351000019</v>
      </c>
      <c r="I39" s="423" t="str">
        <f t="shared" ca="1" si="34"/>
        <v/>
      </c>
      <c r="J39" s="298"/>
      <c r="K39" s="421">
        <f t="shared" ref="K39:M39" si="45">+K21+K30</f>
        <v>-153570.23806694947</v>
      </c>
      <c r="L39" s="421">
        <f t="shared" si="45"/>
        <v>-150694.39094535582</v>
      </c>
      <c r="M39" s="421">
        <f t="shared" ca="1" si="45"/>
        <v>0</v>
      </c>
      <c r="N39" s="422">
        <f t="shared" si="36"/>
        <v>2875.8471215936588</v>
      </c>
      <c r="O39" s="423">
        <f t="shared" si="37"/>
        <v>-1.9083969241008358E-2</v>
      </c>
      <c r="P39" s="422">
        <f t="shared" ca="1" si="38"/>
        <v>-150694.39094535582</v>
      </c>
      <c r="Q39" s="423" t="str">
        <f t="shared" ca="1" si="39"/>
        <v/>
      </c>
      <c r="R39"/>
    </row>
    <row r="40" spans="1:18" s="310" customFormat="1" ht="14.25" customHeight="1" x14ac:dyDescent="0.2">
      <c r="A40" s="303" t="str">
        <f t="shared" si="40"/>
        <v>Others</v>
      </c>
      <c r="B40" s="343" t="str">
        <f t="shared" si="29"/>
        <v>[EUR]</v>
      </c>
      <c r="C40" s="874">
        <f t="shared" si="41"/>
        <v>0</v>
      </c>
      <c r="D40" s="874">
        <f t="shared" si="41"/>
        <v>0</v>
      </c>
      <c r="E40" s="874">
        <f t="shared" ca="1" si="41"/>
        <v>0</v>
      </c>
      <c r="F40" s="422">
        <f t="shared" si="31"/>
        <v>0</v>
      </c>
      <c r="G40" s="423" t="str">
        <f t="shared" si="32"/>
        <v>n.a.</v>
      </c>
      <c r="H40" s="422">
        <f t="shared" ca="1" si="33"/>
        <v>0</v>
      </c>
      <c r="I40" s="423" t="str">
        <f t="shared" ca="1" si="34"/>
        <v/>
      </c>
      <c r="J40" s="298"/>
      <c r="K40" s="874">
        <f t="shared" ref="K40:M40" si="46">+K22+K31</f>
        <v>0</v>
      </c>
      <c r="L40" s="874">
        <f t="shared" si="46"/>
        <v>0</v>
      </c>
      <c r="M40" s="874">
        <f t="shared" ca="1" si="46"/>
        <v>0</v>
      </c>
      <c r="N40" s="422">
        <f t="shared" si="36"/>
        <v>0</v>
      </c>
      <c r="O40" s="423" t="str">
        <f t="shared" si="37"/>
        <v>n.a.</v>
      </c>
      <c r="P40" s="422">
        <f t="shared" ca="1" si="38"/>
        <v>0</v>
      </c>
      <c r="Q40" s="423" t="str">
        <f t="shared" ca="1" si="39"/>
        <v/>
      </c>
      <c r="R40"/>
    </row>
    <row r="41" spans="1:18" s="310" customFormat="1" ht="14.25" customHeight="1" x14ac:dyDescent="0.2">
      <c r="A41" s="376" t="s">
        <v>114</v>
      </c>
      <c r="B41" s="429" t="s">
        <v>5</v>
      </c>
      <c r="C41" s="430">
        <f>+C32+C23</f>
        <v>425045.78763000038</v>
      </c>
      <c r="D41" s="430">
        <f>+D32+D23</f>
        <v>407168.36224740051</v>
      </c>
      <c r="E41" s="430">
        <f ca="1">+E32+E23</f>
        <v>-9143.2951679999715</v>
      </c>
      <c r="F41" s="430">
        <f>+F32+F23</f>
        <v>-17877.425382599929</v>
      </c>
      <c r="G41" s="427">
        <f>+IFERROR(F41/D41,"n.a.")</f>
        <v>-4.3906715354611429E-2</v>
      </c>
      <c r="H41" s="431">
        <f ca="1">+H32+H26</f>
        <v>-565082.96186460077</v>
      </c>
      <c r="I41" s="427">
        <f ca="1">+IFERROR(H41/E41,"")</f>
        <v>61.802988034587152</v>
      </c>
      <c r="J41" s="298"/>
      <c r="K41" s="430">
        <f>+K32+K23</f>
        <v>4520090.2991446974</v>
      </c>
      <c r="L41" s="430">
        <f>+L32+L23</f>
        <v>4404116.6546463566</v>
      </c>
      <c r="M41" s="430">
        <f ca="1">+M32+M23</f>
        <v>1650978.926837161</v>
      </c>
      <c r="N41" s="430">
        <f>+N32+N23</f>
        <v>-66184.311773682246</v>
      </c>
      <c r="O41" s="427">
        <f>+IFERROR(N41/L41,"n.a.")</f>
        <v>-1.5027828952681713E-2</v>
      </c>
      <c r="P41" s="430">
        <f ca="1">+L41-M41</f>
        <v>2753137.7278091954</v>
      </c>
      <c r="Q41" s="427">
        <f ca="1">+P41/M41</f>
        <v>1.6675789636415768</v>
      </c>
      <c r="R41"/>
    </row>
    <row r="42" spans="1:18" s="310" customFormat="1" ht="14.25" customHeight="1" x14ac:dyDescent="0.2">
      <c r="A42" s="455" t="s">
        <v>114</v>
      </c>
      <c r="B42" s="456" t="s">
        <v>35</v>
      </c>
      <c r="C42" s="457">
        <f>+IFERROR(C41/C23,"")</f>
        <v>0.5287326425119695</v>
      </c>
      <c r="D42" s="457">
        <f>+IFERROR(D41/D23,"")</f>
        <v>0.53438251695665839</v>
      </c>
      <c r="E42" s="457" t="str">
        <f ca="1">+IFERROR(E41/E23,"")</f>
        <v/>
      </c>
      <c r="F42" s="458"/>
      <c r="G42" s="459"/>
      <c r="H42" s="458"/>
      <c r="I42" s="459"/>
      <c r="J42" s="460"/>
      <c r="K42" s="457">
        <f>+IFERROR(K41/K23,"")</f>
        <v>0.51738672027966348</v>
      </c>
      <c r="L42" s="457">
        <f>+IFERROR(L41/L23,"")</f>
        <v>0.50681591847818486</v>
      </c>
      <c r="M42" s="457">
        <f ca="1">+IFERROR(M41/M23,"")</f>
        <v>0.80303555100152735</v>
      </c>
      <c r="N42" s="458"/>
      <c r="O42" s="459"/>
      <c r="P42" s="461"/>
      <c r="Q42" s="459"/>
      <c r="R42"/>
    </row>
    <row r="43" spans="1:18" s="310" customFormat="1" ht="14.25" customHeight="1" x14ac:dyDescent="0.2">
      <c r="A43" s="302" t="s">
        <v>62</v>
      </c>
      <c r="B43" s="332"/>
      <c r="C43" s="339"/>
      <c r="D43" s="339"/>
      <c r="E43" s="339"/>
      <c r="F43" s="339"/>
      <c r="G43" s="432"/>
      <c r="H43" s="339"/>
      <c r="I43" s="432"/>
      <c r="K43" s="433"/>
      <c r="L43" s="433"/>
      <c r="M43" s="433"/>
      <c r="N43" s="339"/>
      <c r="O43" s="432"/>
      <c r="P43" s="339"/>
      <c r="Q43" s="432"/>
      <c r="R43"/>
    </row>
    <row r="44" spans="1:18" s="310" customFormat="1" ht="14.25" customHeight="1" x14ac:dyDescent="0.2">
      <c r="A44" s="375" t="str">
        <f>+'Mo- FS'!A51</f>
        <v>Undistributed Payroll</v>
      </c>
      <c r="B44" s="332" t="str">
        <f t="shared" ref="B44:B64" si="47">"["&amp;currency&amp;"]"</f>
        <v>[EUR]</v>
      </c>
      <c r="C44" s="421">
        <f>+SUMIFS(Actual!46:46,Actual!$4:$4,C$14)</f>
        <v>-49210.920000000042</v>
      </c>
      <c r="D44" s="421">
        <f>+SUMIFS(Actual!46:46,Actual!$4:$4,D$14)</f>
        <v>-59321.527200000091</v>
      </c>
      <c r="E44" s="421">
        <f>+SUMIFS('Mo- FS'!51:51,'Mo- FS'!$4:$4,E$14)</f>
        <v>-7256.5834666666433</v>
      </c>
      <c r="F44" s="435">
        <f t="shared" ref="F44:F63" si="48">+D44-C44</f>
        <v>-10110.607200000049</v>
      </c>
      <c r="G44" s="436">
        <f t="shared" ref="G44:G63" si="49">+IFERROR(F44/D44,"n.a.")</f>
        <v>0.17043740573152394</v>
      </c>
      <c r="H44" s="435">
        <f t="shared" ref="H44:H63" si="50">+D44-E44</f>
        <v>-52064.94373333345</v>
      </c>
      <c r="I44" s="436">
        <f t="shared" ref="I44:I64" si="51">+IFERROR(H44/E44,"")</f>
        <v>7.1748563180586977</v>
      </c>
      <c r="J44" s="297"/>
      <c r="K44" s="421">
        <f>+SUMIFS(Actual!46:46,Actual!$4:$4,"&lt;="&amp;$K$14,Actual!$4:$4,"&gt;="&amp;K$1)</f>
        <v>-655505.36366259295</v>
      </c>
      <c r="L44" s="421">
        <f>+SUMIFS(Actual!46:46,Actual!$4:$4,"&lt;="&amp;$L$14,Actual!$4:$4,"&gt;="&amp;L$1)</f>
        <v>-648282.73425483156</v>
      </c>
      <c r="M44" s="421">
        <f>+SUMIFS('Mo- FS'!51:51,'Mo- FS'!$4:$4,"&lt;="&amp;M$14,'Mo- FS'!$4:$4,"&gt;="&amp;M$1)</f>
        <v>-85986.505698348556</v>
      </c>
      <c r="N44" s="435">
        <f t="shared" ref="N44:N63" si="52">+L44-K44</f>
        <v>7222.6294077613857</v>
      </c>
      <c r="O44" s="436">
        <f t="shared" ref="O44:O63" si="53">+IFERROR(N44/L44,"n.a.")</f>
        <v>-1.1141171939529494E-2</v>
      </c>
      <c r="P44" s="435">
        <f t="shared" ref="P44:P63" si="54">+L44-M44</f>
        <v>-562296.22855648305</v>
      </c>
      <c r="Q44" s="436">
        <f t="shared" ref="Q44:Q64" si="55">IFERROR(P44/M44,"")</f>
        <v>6.5393543322842858</v>
      </c>
      <c r="R44"/>
    </row>
    <row r="45" spans="1:18" s="310" customFormat="1" ht="14.25" customHeight="1" x14ac:dyDescent="0.2">
      <c r="A45" s="375" t="str">
        <f>+'Mo- FS'!A52</f>
        <v>Payroll Taxes</v>
      </c>
      <c r="B45" s="332" t="str">
        <f t="shared" si="47"/>
        <v>[EUR]</v>
      </c>
      <c r="C45" s="421">
        <f>+SUMIFS(Actual!47:47,Actual!$4:$4,C$14)</f>
        <v>-6520.4469000000063</v>
      </c>
      <c r="D45" s="421">
        <f>+SUMIFS(Actual!47:47,Actual!$4:$4,D$14)</f>
        <v>-5960.6726850000086</v>
      </c>
      <c r="E45" s="434">
        <f>+SUMIFS('Mo- FS'!52:52,'Mo- FS'!$4:$4,E$14)</f>
        <v>-1741.5800319999944</v>
      </c>
      <c r="F45" s="435">
        <f t="shared" si="48"/>
        <v>559.77421499999764</v>
      </c>
      <c r="G45" s="436">
        <f t="shared" si="49"/>
        <v>-9.391124871000979E-2</v>
      </c>
      <c r="H45" s="435">
        <f t="shared" si="50"/>
        <v>-4219.0926530000143</v>
      </c>
      <c r="I45" s="436">
        <f t="shared" si="51"/>
        <v>2.4225660466231322</v>
      </c>
      <c r="J45" s="297"/>
      <c r="K45" s="421">
        <f>+SUMIFS(Actual!47:47,Actual!$4:$4,"&lt;="&amp;$K$14,Actual!$4:$4,"&gt;="&amp;K$1)</f>
        <v>-75769.191135388581</v>
      </c>
      <c r="L45" s="421">
        <f>+SUMIFS(Actual!47:47,Actual!$4:$4,"&lt;="&amp;$L$14,Actual!$4:$4,"&gt;="&amp;L$1)</f>
        <v>-74118.659746425619</v>
      </c>
      <c r="M45" s="434">
        <f>+SUMIFS('Mo- FS'!52:52,'Mo- FS'!$4:$4,"&lt;="&amp;M$14,'Mo- FS'!$4:$4,"&gt;="&amp;M$1)</f>
        <v>-20636.761367603645</v>
      </c>
      <c r="N45" s="435">
        <f t="shared" si="52"/>
        <v>1650.5313889629615</v>
      </c>
      <c r="O45" s="436">
        <f t="shared" si="53"/>
        <v>-2.226877003186176E-2</v>
      </c>
      <c r="P45" s="435">
        <f t="shared" si="54"/>
        <v>-53481.898378821978</v>
      </c>
      <c r="Q45" s="436">
        <f t="shared" si="55"/>
        <v>2.5915838937198665</v>
      </c>
      <c r="R45"/>
    </row>
    <row r="46" spans="1:18" s="310" customFormat="1" ht="14.25" customHeight="1" x14ac:dyDescent="0.2">
      <c r="A46" s="375" t="str">
        <f>+'Mo- FS'!A53</f>
        <v>Employee Benefits</v>
      </c>
      <c r="B46" s="332" t="str">
        <f t="shared" si="47"/>
        <v>[EUR]</v>
      </c>
      <c r="C46" s="421">
        <f>+SUMIFS(Actual!48:48,Actual!$4:$4,C$14)</f>
        <v>-961.84980000000087</v>
      </c>
      <c r="D46" s="421">
        <f>+SUMIFS(Actual!48:48,Actual!$4:$4,D$14)</f>
        <v>-1106.5746420000016</v>
      </c>
      <c r="E46" s="434">
        <f>+SUMIFS('Mo- FS'!53:53,'Mo- FS'!$4:$4,E$14)</f>
        <v>-145.13166933333287</v>
      </c>
      <c r="F46" s="435">
        <f t="shared" si="48"/>
        <v>-144.72484200000076</v>
      </c>
      <c r="G46" s="436">
        <f t="shared" si="49"/>
        <v>0.13078633515261825</v>
      </c>
      <c r="H46" s="435">
        <f t="shared" si="50"/>
        <v>-961.44297266666877</v>
      </c>
      <c r="I46" s="436">
        <f t="shared" si="51"/>
        <v>6.6246256043432075</v>
      </c>
      <c r="J46" s="297"/>
      <c r="K46" s="421">
        <f>+SUMIFS(Actual!48:48,Actual!$4:$4,"&lt;="&amp;$K$14,Actual!$4:$4,"&gt;="&amp;K$1)</f>
        <v>-13173.176312126816</v>
      </c>
      <c r="L46" s="421">
        <f>+SUMIFS(Actual!48:48,Actual!$4:$4,"&lt;="&amp;$L$14,Actual!$4:$4,"&gt;="&amp;L$1)</f>
        <v>-13272.155659882272</v>
      </c>
      <c r="M46" s="434">
        <f>+SUMIFS('Mo- FS'!53:53,'Mo- FS'!$4:$4,"&lt;="&amp;M$14,'Mo- FS'!$4:$4,"&gt;="&amp;M$1)</f>
        <v>-1719.730113966971</v>
      </c>
      <c r="N46" s="435">
        <f t="shared" si="52"/>
        <v>-98.979347755455819</v>
      </c>
      <c r="O46" s="436">
        <f t="shared" si="53"/>
        <v>7.4576692959260997E-3</v>
      </c>
      <c r="P46" s="435">
        <f t="shared" si="54"/>
        <v>-11552.425545915301</v>
      </c>
      <c r="Q46" s="436">
        <f t="shared" si="55"/>
        <v>6.7175805389991421</v>
      </c>
      <c r="R46"/>
    </row>
    <row r="47" spans="1:18" s="310" customFormat="1" ht="14.25" customHeight="1" x14ac:dyDescent="0.2">
      <c r="A47" s="375" t="str">
        <f>+'Mo- FS'!A54</f>
        <v>Maintenance and Repairs</v>
      </c>
      <c r="B47" s="332" t="str">
        <f t="shared" si="47"/>
        <v>[EUR]</v>
      </c>
      <c r="C47" s="421">
        <f>+SUMIFS(Actual!49:49,Actual!$4:$4,C$14)</f>
        <v>-13982.976000000013</v>
      </c>
      <c r="D47" s="421">
        <f>+SUMIFS(Actual!49:49,Actual!$4:$4,D$14)</f>
        <v>-13243.875840000019</v>
      </c>
      <c r="E47" s="434">
        <f>+SUMIFS('Mo- FS'!54:54,'Mo- FS'!$4:$4,E$14)</f>
        <v>-845.42719999999724</v>
      </c>
      <c r="F47" s="435">
        <f t="shared" si="48"/>
        <v>739.1001599999945</v>
      </c>
      <c r="G47" s="436">
        <f t="shared" si="49"/>
        <v>-5.580693815987884E-2</v>
      </c>
      <c r="H47" s="435">
        <f t="shared" si="50"/>
        <v>-12398.448640000022</v>
      </c>
      <c r="I47" s="436">
        <f t="shared" si="51"/>
        <v>14.665306060652014</v>
      </c>
      <c r="J47" s="297"/>
      <c r="K47" s="421">
        <f>+SUMIFS(Actual!49:49,Actual!$4:$4,"&lt;="&amp;$K$14,Actual!$4:$4,"&gt;="&amp;K$1)</f>
        <v>-152191.44286997223</v>
      </c>
      <c r="L47" s="421">
        <f>+SUMIFS(Actual!49:49,Actual!$4:$4,"&lt;="&amp;$L$14,Actual!$4:$4,"&gt;="&amp;L$1)</f>
        <v>-148413.86561559432</v>
      </c>
      <c r="M47" s="434">
        <f>+SUMIFS('Mo- FS'!54:54,'Mo- FS'!$4:$4,"&lt;="&amp;M$14,'Mo- FS'!$4:$4,"&gt;="&amp;M$1)</f>
        <v>-10017.845324079439</v>
      </c>
      <c r="N47" s="435">
        <f t="shared" si="52"/>
        <v>3777.5772543779167</v>
      </c>
      <c r="O47" s="436">
        <f t="shared" si="53"/>
        <v>-2.5452994157312715E-2</v>
      </c>
      <c r="P47" s="435">
        <f t="shared" si="54"/>
        <v>-138396.02029151487</v>
      </c>
      <c r="Q47" s="437">
        <f t="shared" si="55"/>
        <v>13.814948805294353</v>
      </c>
      <c r="R47"/>
    </row>
    <row r="48" spans="1:18" s="310" customFormat="1" ht="14.25" customHeight="1" x14ac:dyDescent="0.2">
      <c r="A48" s="375" t="str">
        <f>+'Mo- FS'!A55</f>
        <v>Utilities (Electricity, Water, Gas)</v>
      </c>
      <c r="B48" s="332" t="str">
        <f t="shared" si="47"/>
        <v>[EUR]</v>
      </c>
      <c r="C48" s="421">
        <f>+SUMIFS(Actual!50:50,Actual!$4:$4,C$14)</f>
        <v>-22056.480000000021</v>
      </c>
      <c r="D48" s="421">
        <f>+SUMIFS(Actual!50:50,Actual!$4:$4,D$14)</f>
        <v>-21011.918400000028</v>
      </c>
      <c r="E48" s="434">
        <f>+SUMIFS('Mo- FS'!55:55,'Mo- FS'!$4:$4,E$14)</f>
        <v>-1373.8191999999956</v>
      </c>
      <c r="F48" s="435">
        <f t="shared" si="48"/>
        <v>1044.5615999999936</v>
      </c>
      <c r="G48" s="436">
        <f t="shared" si="49"/>
        <v>-4.9712814418696405E-2</v>
      </c>
      <c r="H48" s="435">
        <f t="shared" si="50"/>
        <v>-19638.099200000033</v>
      </c>
      <c r="I48" s="436">
        <f t="shared" si="51"/>
        <v>14.29452958584368</v>
      </c>
      <c r="J48" s="297"/>
      <c r="K48" s="421">
        <f>+SUMIFS(Actual!50:50,Actual!$4:$4,"&lt;="&amp;$K$14,Actual!$4:$4,"&gt;="&amp;K$1)</f>
        <v>-249079.72799544691</v>
      </c>
      <c r="L48" s="421">
        <f>+SUMIFS(Actual!50:50,Actual!$4:$4,"&lt;="&amp;$L$14,Actual!$4:$4,"&gt;="&amp;L$1)</f>
        <v>-244441.7031679764</v>
      </c>
      <c r="M48" s="434">
        <f>+SUMIFS('Mo- FS'!55:55,'Mo- FS'!$4:$4,"&lt;="&amp;M$14,'Mo- FS'!$4:$4,"&gt;="&amp;M$1)</f>
        <v>-16278.998651629094</v>
      </c>
      <c r="N48" s="435">
        <f t="shared" si="52"/>
        <v>4638.0248274705082</v>
      </c>
      <c r="O48" s="436">
        <f t="shared" si="53"/>
        <v>-1.8973950710379939E-2</v>
      </c>
      <c r="P48" s="435">
        <f t="shared" si="54"/>
        <v>-228162.70451634732</v>
      </c>
      <c r="Q48" s="436">
        <f t="shared" si="55"/>
        <v>14.015770220210339</v>
      </c>
      <c r="R48"/>
    </row>
    <row r="49" spans="1:18" s="310" customFormat="1" ht="14.25" customHeight="1" x14ac:dyDescent="0.2">
      <c r="A49" s="375" t="str">
        <f>+'Mo- FS'!A56</f>
        <v>Property Insurance</v>
      </c>
      <c r="B49" s="332" t="str">
        <f t="shared" si="47"/>
        <v>[EUR]</v>
      </c>
      <c r="C49" s="421">
        <f>+SUMIFS(Actual!51:51,Actual!$4:$4,C$14)</f>
        <v>-5867.8560000000043</v>
      </c>
      <c r="D49" s="421">
        <f>+SUMIFS(Actual!51:51,Actual!$4:$4,D$14)</f>
        <v>-6239.9030400000083</v>
      </c>
      <c r="E49" s="434">
        <f>+SUMIFS('Mo- FS'!56:56,'Mo- FS'!$4:$4,E$14)</f>
        <v>-528.39199999999835</v>
      </c>
      <c r="F49" s="435">
        <f t="shared" si="48"/>
        <v>-372.04704000000402</v>
      </c>
      <c r="G49" s="436">
        <f t="shared" si="49"/>
        <v>5.962384953981649E-2</v>
      </c>
      <c r="H49" s="435">
        <f t="shared" si="50"/>
        <v>-5711.5110400000103</v>
      </c>
      <c r="I49" s="436">
        <f t="shared" si="51"/>
        <v>10.809230722645362</v>
      </c>
      <c r="J49" s="297"/>
      <c r="K49" s="421">
        <f>+SUMIFS(Actual!51:51,Actual!$4:$4,"&lt;="&amp;$K$14,Actual!$4:$4,"&gt;="&amp;K$1)</f>
        <v>-72682.641559178868</v>
      </c>
      <c r="L49" s="421">
        <f>+SUMIFS(Actual!51:51,Actual!$4:$4,"&lt;="&amp;$L$14,Actual!$4:$4,"&gt;="&amp;L$1)</f>
        <v>-75654.751030713669</v>
      </c>
      <c r="M49" s="434">
        <f>+SUMIFS('Mo- FS'!56:56,'Mo- FS'!$4:$4,"&lt;="&amp;M$14,'Mo- FS'!$4:$4,"&gt;="&amp;M$1)</f>
        <v>-6261.1533275496513</v>
      </c>
      <c r="N49" s="435">
        <f t="shared" si="52"/>
        <v>-2972.1094715348008</v>
      </c>
      <c r="O49" s="436">
        <f t="shared" si="53"/>
        <v>3.9285166245913744E-2</v>
      </c>
      <c r="P49" s="435">
        <f t="shared" si="54"/>
        <v>-69393.597703164021</v>
      </c>
      <c r="Q49" s="436">
        <f t="shared" si="55"/>
        <v>11.083197307726964</v>
      </c>
      <c r="R49"/>
    </row>
    <row r="50" spans="1:18" s="310" customFormat="1" ht="14.25" customHeight="1" x14ac:dyDescent="0.2">
      <c r="A50" s="375" t="str">
        <f>+'Mo- FS'!A57</f>
        <v>Property Taxes I BI MALLORCA</v>
      </c>
      <c r="B50" s="332" t="str">
        <f t="shared" si="47"/>
        <v>[EUR]</v>
      </c>
      <c r="C50" s="421">
        <f>+SUMIFS(Actual!52:52,Actual!$4:$4,C$14)</f>
        <v>-11444.400000000011</v>
      </c>
      <c r="D50" s="421">
        <f>+SUMIFS(Actual!52:52,Actual!$4:$4,D$14)</f>
        <v>-12203.892000000016</v>
      </c>
      <c r="E50" s="434">
        <f>+SUMIFS('Mo- FS'!57:57,'Mo- FS'!$4:$4,E$14)</f>
        <v>-634.07039999999802</v>
      </c>
      <c r="F50" s="435">
        <f t="shared" si="48"/>
        <v>-759.49200000000565</v>
      </c>
      <c r="G50" s="436">
        <f t="shared" si="49"/>
        <v>6.2233589087809418E-2</v>
      </c>
      <c r="H50" s="435">
        <f t="shared" si="50"/>
        <v>-11569.821600000017</v>
      </c>
      <c r="I50" s="436">
        <f t="shared" si="51"/>
        <v>18.246903813835267</v>
      </c>
      <c r="J50" s="297"/>
      <c r="K50" s="421">
        <f>+SUMIFS(Actual!52:52,Actual!$4:$4,"&lt;="&amp;$K$14,Actual!$4:$4,"&gt;="&amp;K$1)</f>
        <v>-126609.53063174982</v>
      </c>
      <c r="L50" s="421">
        <f>+SUMIFS(Actual!52:52,Actual!$4:$4,"&lt;="&amp;$L$14,Actual!$4:$4,"&gt;="&amp;L$1)</f>
        <v>-129487.13909391296</v>
      </c>
      <c r="M50" s="434">
        <f>+SUMIFS('Mo- FS'!57:57,'Mo- FS'!$4:$4,"&lt;="&amp;M$14,'Mo- FS'!$4:$4,"&gt;="&amp;M$1)</f>
        <v>-7513.3839930595823</v>
      </c>
      <c r="N50" s="435">
        <f t="shared" si="52"/>
        <v>-2877.6084621631453</v>
      </c>
      <c r="O50" s="436">
        <f t="shared" si="53"/>
        <v>2.222312178876781E-2</v>
      </c>
      <c r="P50" s="435">
        <f t="shared" si="54"/>
        <v>-121973.75510085338</v>
      </c>
      <c r="Q50" s="436">
        <f t="shared" si="55"/>
        <v>16.234196896302052</v>
      </c>
      <c r="R50"/>
    </row>
    <row r="51" spans="1:18" s="310" customFormat="1" ht="14.25" customHeight="1" x14ac:dyDescent="0.2">
      <c r="A51" s="375" t="str">
        <f>+'Mo- FS'!A58</f>
        <v>Landscaping and Groundskeeping</v>
      </c>
      <c r="B51" s="332" t="str">
        <f t="shared" si="47"/>
        <v>[EUR]</v>
      </c>
      <c r="C51" s="421">
        <f>+SUMIFS(Actual!53:53,Actual!$4:$4,C$14)</f>
        <v>-4525.7400000000043</v>
      </c>
      <c r="D51" s="421">
        <f>+SUMIFS(Actual!53:53,Actual!$4:$4,D$14)</f>
        <v>-5306.0400000000072</v>
      </c>
      <c r="E51" s="434">
        <f>+SUMIFS('Mo- FS'!58:58,'Mo- FS'!$4:$4,E$14)</f>
        <v>-528.39199999999835</v>
      </c>
      <c r="F51" s="435">
        <f t="shared" si="48"/>
        <v>-780.30000000000291</v>
      </c>
      <c r="G51" s="436">
        <f t="shared" si="49"/>
        <v>0.1470588235294121</v>
      </c>
      <c r="H51" s="435">
        <f t="shared" si="50"/>
        <v>-4777.6480000000092</v>
      </c>
      <c r="I51" s="436">
        <f t="shared" si="51"/>
        <v>9.0418628593923156</v>
      </c>
      <c r="J51" s="297"/>
      <c r="K51" s="421">
        <f>+SUMIFS(Actual!53:53,Actual!$4:$4,"&lt;="&amp;$K$14,Actual!$4:$4,"&gt;="&amp;K$1)</f>
        <v>-61448.931266560343</v>
      </c>
      <c r="L51" s="421">
        <f>+SUMIFS(Actual!53:53,Actual!$4:$4,"&lt;="&amp;$L$14,Actual!$4:$4,"&gt;="&amp;L$1)</f>
        <v>-61104.584668830576</v>
      </c>
      <c r="M51" s="434">
        <f>+SUMIFS('Mo- FS'!58:58,'Mo- FS'!$4:$4,"&lt;="&amp;M$14,'Mo- FS'!$4:$4,"&gt;="&amp;M$1)</f>
        <v>-6261.1533275496513</v>
      </c>
      <c r="N51" s="435">
        <f t="shared" si="52"/>
        <v>344.34659772976738</v>
      </c>
      <c r="O51" s="436">
        <f t="shared" si="53"/>
        <v>-5.6353643445255005E-3</v>
      </c>
      <c r="P51" s="435">
        <f t="shared" si="54"/>
        <v>-54843.431341280928</v>
      </c>
      <c r="Q51" s="436">
        <f t="shared" si="55"/>
        <v>8.7593177282474102</v>
      </c>
      <c r="R51"/>
    </row>
    <row r="52" spans="1:18" s="310" customFormat="1" ht="14.25" customHeight="1" x14ac:dyDescent="0.2">
      <c r="A52" s="375" t="str">
        <f>+'Mo- FS'!A59</f>
        <v>AUF NACH MALLORCA (COMMISIONS GERMAN BOOKING AGENT)</v>
      </c>
      <c r="B52" s="332" t="str">
        <f t="shared" si="47"/>
        <v>[EUR]</v>
      </c>
      <c r="C52" s="421">
        <f>+SUMIFS(Actual!54:54,Actual!$4:$4,C$14)</f>
        <v>-10736.928000000009</v>
      </c>
      <c r="D52" s="421">
        <f>+SUMIFS(Actual!54:54,Actual!$4:$4,D$14)</f>
        <v>-11843.081280000017</v>
      </c>
      <c r="E52" s="434">
        <f>+SUMIFS('Mo- FS'!59:59,'Mo- FS'!$4:$4,E$14)</f>
        <v>-1585.1759999999949</v>
      </c>
      <c r="F52" s="435">
        <f t="shared" si="48"/>
        <v>-1106.1532800000077</v>
      </c>
      <c r="G52" s="436">
        <f t="shared" si="49"/>
        <v>9.3400801180687845E-2</v>
      </c>
      <c r="H52" s="435">
        <f t="shared" si="50"/>
        <v>-10257.905280000021</v>
      </c>
      <c r="I52" s="436">
        <f t="shared" si="51"/>
        <v>6.4711459673878826</v>
      </c>
      <c r="J52" s="297"/>
      <c r="K52" s="421">
        <f>+SUMIFS(Actual!54:54,Actual!$4:$4,"&lt;="&amp;$K$14,Actual!$4:$4,"&gt;="&amp;K$1)</f>
        <v>-144644.17194703105</v>
      </c>
      <c r="L52" s="421">
        <f>+SUMIFS(Actual!54:54,Actual!$4:$4,"&lt;="&amp;$L$14,Actual!$4:$4,"&gt;="&amp;L$1)</f>
        <v>-155974.78456061397</v>
      </c>
      <c r="M52" s="434">
        <f>+SUMIFS('Mo- FS'!59:59,'Mo- FS'!$4:$4,"&lt;="&amp;M$14,'Mo- FS'!$4:$4,"&gt;="&amp;M$1)</f>
        <v>-18783.459982648954</v>
      </c>
      <c r="N52" s="435">
        <f t="shared" si="52"/>
        <v>-11330.612613582925</v>
      </c>
      <c r="O52" s="436">
        <f t="shared" si="53"/>
        <v>7.2643874107610584E-2</v>
      </c>
      <c r="P52" s="435">
        <f t="shared" si="54"/>
        <v>-137191.32457796502</v>
      </c>
      <c r="Q52" s="436">
        <f t="shared" si="55"/>
        <v>7.3038367108452986</v>
      </c>
      <c r="R52"/>
    </row>
    <row r="53" spans="1:18" s="310" customFormat="1" ht="14.25" customHeight="1" x14ac:dyDescent="0.2">
      <c r="A53" s="375" t="str">
        <f>+'Mo- FS'!A60</f>
        <v>Commissions BOOKINGS.COM</v>
      </c>
      <c r="B53" s="332" t="str">
        <f t="shared" si="47"/>
        <v>[EUR]</v>
      </c>
      <c r="C53" s="421">
        <f>+SUMIFS(Actual!55:55,Actual!$4:$4,C$14)</f>
        <v>-7407.6480000000056</v>
      </c>
      <c r="D53" s="421">
        <f>+SUMIFS(Actual!55:55,Actual!$4:$4,D$14)</f>
        <v>-7640.6976000000104</v>
      </c>
      <c r="E53" s="434">
        <f>+SUMIFS('Mo- FS'!60:60,'Mo- FS'!$4:$4,E$14)</f>
        <v>-401.5779199999987</v>
      </c>
      <c r="F53" s="435">
        <f t="shared" si="48"/>
        <v>-233.04960000000483</v>
      </c>
      <c r="G53" s="436">
        <f t="shared" si="49"/>
        <v>3.0501089324619327E-2</v>
      </c>
      <c r="H53" s="435">
        <f t="shared" si="50"/>
        <v>-7239.1196800000116</v>
      </c>
      <c r="I53" s="436">
        <f t="shared" si="51"/>
        <v>18.026687523059124</v>
      </c>
      <c r="J53" s="297"/>
      <c r="K53" s="421">
        <f>+SUMIFS(Actual!55:55,Actual!$4:$4,"&lt;="&amp;$K$14,Actual!$4:$4,"&gt;="&amp;K$1)</f>
        <v>-96574.827763272609</v>
      </c>
      <c r="L53" s="421">
        <f>+SUMIFS(Actual!55:55,Actual!$4:$4,"&lt;="&amp;$L$14,Actual!$4:$4,"&gt;="&amp;L$1)</f>
        <v>-97071.141694035876</v>
      </c>
      <c r="M53" s="434">
        <f>+SUMIFS('Mo- FS'!60:60,'Mo- FS'!$4:$4,"&lt;="&amp;M$14,'Mo- FS'!$4:$4,"&gt;="&amp;M$1)</f>
        <v>-4758.4765289377347</v>
      </c>
      <c r="N53" s="435">
        <f t="shared" si="52"/>
        <v>-496.3139307632664</v>
      </c>
      <c r="O53" s="436">
        <f t="shared" si="53"/>
        <v>5.1128885691653541E-3</v>
      </c>
      <c r="P53" s="435">
        <f t="shared" si="54"/>
        <v>-92312.665165098137</v>
      </c>
      <c r="Q53" s="436">
        <f t="shared" si="55"/>
        <v>19.399626036551176</v>
      </c>
      <c r="R53"/>
    </row>
    <row r="54" spans="1:18" s="310" customFormat="1" ht="14.25" customHeight="1" x14ac:dyDescent="0.2">
      <c r="A54" s="375" t="str">
        <f>+'Mo- FS'!A61</f>
        <v>Travel and Entertainment</v>
      </c>
      <c r="B54" s="332" t="str">
        <f t="shared" si="47"/>
        <v>[EUR]</v>
      </c>
      <c r="C54" s="421">
        <f>+SUMIFS(Actual!56:56,Actual!$4:$4,C$14)</f>
        <v>-4725.1500000000042</v>
      </c>
      <c r="D54" s="421">
        <f>+SUMIFS(Actual!56:56,Actual!$4:$4,D$14)</f>
        <v>-4952.3040000000074</v>
      </c>
      <c r="E54" s="434">
        <f>+SUMIFS('Mo- FS'!61:61,'Mo- FS'!$4:$4,E$14)</f>
        <v>-264.19599999999917</v>
      </c>
      <c r="F54" s="435">
        <f t="shared" si="48"/>
        <v>-227.15400000000318</v>
      </c>
      <c r="G54" s="436">
        <f t="shared" si="49"/>
        <v>4.5868347338936147E-2</v>
      </c>
      <c r="H54" s="435">
        <f t="shared" si="50"/>
        <v>-4688.1080000000084</v>
      </c>
      <c r="I54" s="436">
        <f t="shared" si="51"/>
        <v>17.744810670865657</v>
      </c>
      <c r="J54" s="297"/>
      <c r="K54" s="421">
        <f>+SUMIFS(Actual!56:56,Actual!$4:$4,"&lt;="&amp;$K$14,Actual!$4:$4,"&gt;="&amp;K$1)</f>
        <v>-50950.976917149375</v>
      </c>
      <c r="L54" s="421">
        <f>+SUMIFS(Actual!56:56,Actual!$4:$4,"&lt;="&amp;$L$14,Actual!$4:$4,"&gt;="&amp;L$1)</f>
        <v>-53383.652944966743</v>
      </c>
      <c r="M54" s="434">
        <f>+SUMIFS('Mo- FS'!61:61,'Mo- FS'!$4:$4,"&lt;="&amp;M$14,'Mo- FS'!$4:$4,"&gt;="&amp;M$1)</f>
        <v>-3130.5766637748256</v>
      </c>
      <c r="N54" s="435">
        <f t="shared" si="52"/>
        <v>-2432.6760278173679</v>
      </c>
      <c r="O54" s="436">
        <f t="shared" si="53"/>
        <v>4.5569680859517347E-2</v>
      </c>
      <c r="P54" s="435">
        <f t="shared" si="54"/>
        <v>-50253.076281191919</v>
      </c>
      <c r="Q54" s="436">
        <f t="shared" si="55"/>
        <v>16.052338491719649</v>
      </c>
      <c r="R54"/>
    </row>
    <row r="55" spans="1:18" s="310" customFormat="1" ht="14.25" customHeight="1" x14ac:dyDescent="0.2">
      <c r="A55" s="375" t="str">
        <f>+'Mo- FS'!A62</f>
        <v>IT Services and Maintenance</v>
      </c>
      <c r="B55" s="332" t="str">
        <f t="shared" si="47"/>
        <v>[EUR]</v>
      </c>
      <c r="C55" s="421">
        <f>+SUMIFS(Actual!57:57,Actual!$4:$4,C$14)</f>
        <v>-4473.7200000000039</v>
      </c>
      <c r="D55" s="421">
        <f>+SUMIFS(Actual!57:57,Actual!$4:$4,D$14)</f>
        <v>-5465.2212000000072</v>
      </c>
      <c r="E55" s="434">
        <f>+SUMIFS('Mo- FS'!62:62,'Mo- FS'!$4:$4,E$14)</f>
        <v>-105.67839999999966</v>
      </c>
      <c r="F55" s="435">
        <f t="shared" si="48"/>
        <v>-991.50120000000334</v>
      </c>
      <c r="G55" s="436">
        <f t="shared" si="49"/>
        <v>0.1814201408718831</v>
      </c>
      <c r="H55" s="435">
        <f t="shared" si="50"/>
        <v>-5359.5428000000074</v>
      </c>
      <c r="I55" s="436">
        <f t="shared" si="51"/>
        <v>50.71559372587042</v>
      </c>
      <c r="J55" s="297"/>
      <c r="K55" s="421">
        <f>+SUMIFS(Actual!57:57,Actual!$4:$4,"&lt;="&amp;$K$14,Actual!$4:$4,"&gt;="&amp;K$1)</f>
        <v>-62421.678928911118</v>
      </c>
      <c r="L55" s="421">
        <f>+SUMIFS(Actual!57:57,Actual!$4:$4,"&lt;="&amp;$L$14,Actual!$4:$4,"&gt;="&amp;L$1)</f>
        <v>-63624.625434431022</v>
      </c>
      <c r="M55" s="434">
        <f>+SUMIFS('Mo- FS'!62:62,'Mo- FS'!$4:$4,"&lt;="&amp;M$14,'Mo- FS'!$4:$4,"&gt;="&amp;M$1)</f>
        <v>-1252.2306655099298</v>
      </c>
      <c r="N55" s="435">
        <f t="shared" si="52"/>
        <v>-1202.9465055199034</v>
      </c>
      <c r="O55" s="436">
        <f t="shared" si="53"/>
        <v>1.8906932611487227E-2</v>
      </c>
      <c r="P55" s="435">
        <f t="shared" si="54"/>
        <v>-62372.394768921091</v>
      </c>
      <c r="Q55" s="436">
        <f t="shared" si="55"/>
        <v>49.809029986916968</v>
      </c>
      <c r="R55"/>
    </row>
    <row r="56" spans="1:18" s="310" customFormat="1" ht="14.25" customHeight="1" x14ac:dyDescent="0.2">
      <c r="A56" s="375" t="str">
        <f>+'Mo- FS'!A63</f>
        <v>Internet and Software</v>
      </c>
      <c r="B56" s="332" t="str">
        <f t="shared" si="47"/>
        <v>[EUR]</v>
      </c>
      <c r="C56" s="421">
        <f>+SUMIFS(Actual!58:58,Actual!$4:$4,C$14)</f>
        <v>-4119.9840000000031</v>
      </c>
      <c r="D56" s="421">
        <f>+SUMIFS(Actual!58:58,Actual!$4:$4,D$14)</f>
        <v>-4075.0387200000055</v>
      </c>
      <c r="E56" s="434">
        <f>+SUMIFS('Mo- FS'!63:63,'Mo- FS'!$4:$4,E$14)</f>
        <v>-105.67839999999966</v>
      </c>
      <c r="F56" s="435">
        <f t="shared" si="48"/>
        <v>44.945279999997638</v>
      </c>
      <c r="G56" s="436">
        <f t="shared" si="49"/>
        <v>-1.1029411764705288E-2</v>
      </c>
      <c r="H56" s="435">
        <f t="shared" si="50"/>
        <v>-3969.3603200000057</v>
      </c>
      <c r="I56" s="436">
        <f t="shared" si="51"/>
        <v>37.560753380066494</v>
      </c>
      <c r="J56" s="297"/>
      <c r="K56" s="421">
        <f>+SUMIFS(Actual!58:58,Actual!$4:$4,"&lt;="&amp;$K$14,Actual!$4:$4,"&gt;="&amp;K$1)</f>
        <v>-49611.593690411391</v>
      </c>
      <c r="L56" s="421">
        <f>+SUMIFS(Actual!58:58,Actual!$4:$4,"&lt;="&amp;$L$14,Actual!$4:$4,"&gt;="&amp;L$1)</f>
        <v>-50643.637114716119</v>
      </c>
      <c r="M56" s="434">
        <f>+SUMIFS('Mo- FS'!63:63,'Mo- FS'!$4:$4,"&lt;="&amp;M$14,'Mo- FS'!$4:$4,"&gt;="&amp;M$1)</f>
        <v>-1252.2306655099298</v>
      </c>
      <c r="N56" s="435">
        <f t="shared" si="52"/>
        <v>-1032.0434243047275</v>
      </c>
      <c r="O56" s="436">
        <f t="shared" si="53"/>
        <v>2.0378540782270048E-2</v>
      </c>
      <c r="P56" s="435">
        <f t="shared" si="54"/>
        <v>-49391.406449206188</v>
      </c>
      <c r="Q56" s="436">
        <f t="shared" si="55"/>
        <v>39.442738314584524</v>
      </c>
      <c r="R56"/>
    </row>
    <row r="57" spans="1:18" s="310" customFormat="1" ht="14.25" customHeight="1" x14ac:dyDescent="0.2">
      <c r="A57" s="375" t="str">
        <f>+'Mo- FS'!A64</f>
        <v>Office Supplies</v>
      </c>
      <c r="B57" s="332" t="str">
        <f t="shared" si="47"/>
        <v>[EUR]</v>
      </c>
      <c r="C57" s="421">
        <f>+SUMIFS(Actual!59:59,Actual!$4:$4,C$14)</f>
        <v>-2236.8600000000019</v>
      </c>
      <c r="D57" s="421">
        <f>+SUMIFS(Actual!59:59,Actual!$4:$4,D$14)</f>
        <v>-2414.2482000000032</v>
      </c>
      <c r="E57" s="434">
        <f>+SUMIFS('Mo- FS'!64:64,'Mo- FS'!$4:$4,E$14)</f>
        <v>-105.67839999999966</v>
      </c>
      <c r="F57" s="435">
        <f t="shared" si="48"/>
        <v>-177.38820000000123</v>
      </c>
      <c r="G57" s="436">
        <f t="shared" si="49"/>
        <v>7.3475544063779777E-2</v>
      </c>
      <c r="H57" s="435">
        <f t="shared" si="50"/>
        <v>-2308.5698000000034</v>
      </c>
      <c r="I57" s="436">
        <f t="shared" si="51"/>
        <v>21.845238005117515</v>
      </c>
      <c r="J57" s="297"/>
      <c r="K57" s="421">
        <f>+SUMIFS(Actual!59:59,Actual!$4:$4,"&lt;="&amp;$K$14,Actual!$4:$4,"&gt;="&amp;K$1)</f>
        <v>-31674.632312436199</v>
      </c>
      <c r="L57" s="421">
        <f>+SUMIFS(Actual!59:59,Actual!$4:$4,"&lt;="&amp;$L$14,Actual!$4:$4,"&gt;="&amp;L$1)</f>
        <v>-32360.893206801204</v>
      </c>
      <c r="M57" s="434">
        <f>+SUMIFS('Mo- FS'!64:64,'Mo- FS'!$4:$4,"&lt;="&amp;M$14,'Mo- FS'!$4:$4,"&gt;="&amp;M$1)</f>
        <v>-1252.2306655099298</v>
      </c>
      <c r="N57" s="435">
        <f t="shared" si="52"/>
        <v>-686.26089436500479</v>
      </c>
      <c r="O57" s="436">
        <f t="shared" si="53"/>
        <v>2.1206488027987285E-2</v>
      </c>
      <c r="P57" s="435">
        <f t="shared" si="54"/>
        <v>-31108.662541291273</v>
      </c>
      <c r="Q57" s="436">
        <f t="shared" si="55"/>
        <v>24.842597612496011</v>
      </c>
      <c r="R57"/>
    </row>
    <row r="58" spans="1:18" s="310" customFormat="1" ht="14.25" customHeight="1" x14ac:dyDescent="0.2">
      <c r="A58" s="375" t="str">
        <f>+'Mo- FS'!A65</f>
        <v>Accounting and Legal Fees</v>
      </c>
      <c r="B58" s="332" t="str">
        <f t="shared" si="47"/>
        <v>[EUR]</v>
      </c>
      <c r="C58" s="421">
        <f>+SUMIFS(Actual!60:60,Actual!$4:$4,C$14)</f>
        <v>-7282.8000000000065</v>
      </c>
      <c r="D58" s="421">
        <f>+SUMIFS(Actual!60:60,Actual!$4:$4,D$14)</f>
        <v>-6367.2480000000096</v>
      </c>
      <c r="E58" s="434">
        <f>+SUMIFS('Mo- FS'!65:65,'Mo- FS'!$4:$4,E$14)</f>
        <v>0</v>
      </c>
      <c r="F58" s="435">
        <f t="shared" si="48"/>
        <v>915.55199999999695</v>
      </c>
      <c r="G58" s="436">
        <f t="shared" si="49"/>
        <v>-0.14379084967320191</v>
      </c>
      <c r="H58" s="435">
        <f t="shared" si="50"/>
        <v>-6367.2480000000096</v>
      </c>
      <c r="I58" s="436" t="str">
        <f t="shared" si="51"/>
        <v/>
      </c>
      <c r="J58" s="297"/>
      <c r="K58" s="421">
        <f>+SUMIFS(Actual!60:60,Actual!$4:$4,"&lt;="&amp;$K$14,Actual!$4:$4,"&gt;="&amp;K$1)</f>
        <v>-82268.954843895088</v>
      </c>
      <c r="L58" s="421">
        <f>+SUMIFS(Actual!60:60,Actual!$4:$4,"&lt;="&amp;$L$14,Actual!$4:$4,"&gt;="&amp;L$1)</f>
        <v>-81883.760919997731</v>
      </c>
      <c r="M58" s="434">
        <f>+SUMIFS('Mo- FS'!65:65,'Mo- FS'!$4:$4,"&lt;="&amp;M$14,'Mo- FS'!$4:$4,"&gt;="&amp;M$1)</f>
        <v>0</v>
      </c>
      <c r="N58" s="435">
        <f t="shared" si="52"/>
        <v>385.19392389735731</v>
      </c>
      <c r="O58" s="436">
        <f t="shared" si="53"/>
        <v>-4.7041552509257652E-3</v>
      </c>
      <c r="P58" s="435">
        <f t="shared" si="54"/>
        <v>-81883.760919997731</v>
      </c>
      <c r="Q58" s="436" t="str">
        <f t="shared" si="55"/>
        <v/>
      </c>
      <c r="R58"/>
    </row>
    <row r="59" spans="1:18" s="310" customFormat="1" ht="14.25" customHeight="1" x14ac:dyDescent="0.2">
      <c r="A59" s="375" t="str">
        <f>+'Mo- FS'!A66</f>
        <v>Bank Charges</v>
      </c>
      <c r="B59" s="332" t="str">
        <f t="shared" si="47"/>
        <v>[EUR]</v>
      </c>
      <c r="C59" s="421">
        <f>+SUMIFS(Actual!61:61,Actual!$4:$4,C$14)</f>
        <v>-1482.5700000000011</v>
      </c>
      <c r="D59" s="421">
        <f>+SUMIFS(Actual!61:61,Actual!$4:$4,D$14)</f>
        <v>-1528.139520000002</v>
      </c>
      <c r="E59" s="434">
        <f>+SUMIFS('Mo- FS'!66:66,'Mo- FS'!$4:$4,E$14)</f>
        <v>-105.67839999999966</v>
      </c>
      <c r="F59" s="435">
        <f t="shared" si="48"/>
        <v>-45.569520000000921</v>
      </c>
      <c r="G59" s="436">
        <f t="shared" si="49"/>
        <v>2.982026143790906E-2</v>
      </c>
      <c r="H59" s="435">
        <f t="shared" si="50"/>
        <v>-1422.4611200000024</v>
      </c>
      <c r="I59" s="436">
        <f t="shared" si="51"/>
        <v>13.460282517524934</v>
      </c>
      <c r="J59" s="297"/>
      <c r="K59" s="421">
        <f>+SUMIFS(Actual!61:61,Actual!$4:$4,"&lt;="&amp;$K$14,Actual!$4:$4,"&gt;="&amp;K$1)</f>
        <v>-17927.604202149148</v>
      </c>
      <c r="L59" s="421">
        <f>+SUMIFS(Actual!61:61,Actual!$4:$4,"&lt;="&amp;$L$14,Actual!$4:$4,"&gt;="&amp;L$1)</f>
        <v>-18855.46742479501</v>
      </c>
      <c r="M59" s="434">
        <f>+SUMIFS('Mo- FS'!66:66,'Mo- FS'!$4:$4,"&lt;="&amp;M$14,'Mo- FS'!$4:$4,"&gt;="&amp;M$1)</f>
        <v>-1252.2306655099298</v>
      </c>
      <c r="N59" s="435">
        <f t="shared" si="52"/>
        <v>-927.86322264586124</v>
      </c>
      <c r="O59" s="436">
        <f t="shared" si="53"/>
        <v>4.9209240043856864E-2</v>
      </c>
      <c r="P59" s="435">
        <f t="shared" si="54"/>
        <v>-17603.236759285079</v>
      </c>
      <c r="Q59" s="436">
        <f t="shared" si="55"/>
        <v>14.057503337148143</v>
      </c>
      <c r="R59"/>
    </row>
    <row r="60" spans="1:18" s="310" customFormat="1" ht="14.25" customHeight="1" x14ac:dyDescent="0.2">
      <c r="A60" s="375" t="str">
        <f>+'Mo- FS'!A67</f>
        <v>License and Permits</v>
      </c>
      <c r="B60" s="332" t="str">
        <f t="shared" si="47"/>
        <v>[EUR]</v>
      </c>
      <c r="C60" s="421">
        <f>+SUMIFS(Actual!62:62,Actual!$4:$4,C$14)</f>
        <v>-724.11840000000063</v>
      </c>
      <c r="D60" s="421">
        <f>+SUMIFS(Actual!62:62,Actual!$4:$4,D$14)</f>
        <v>-925.37337600000137</v>
      </c>
      <c r="E60" s="434">
        <f>+SUMIFS('Mo- FS'!67:67,'Mo- FS'!$4:$4,E$14)</f>
        <v>-137.38191999999955</v>
      </c>
      <c r="F60" s="435">
        <f t="shared" si="48"/>
        <v>-201.25497600000074</v>
      </c>
      <c r="G60" s="436">
        <f t="shared" si="49"/>
        <v>0.21748515920129569</v>
      </c>
      <c r="H60" s="435">
        <f t="shared" si="50"/>
        <v>-787.99145600000179</v>
      </c>
      <c r="I60" s="436">
        <f t="shared" si="51"/>
        <v>5.7357726256846924</v>
      </c>
      <c r="J60" s="297"/>
      <c r="K60" s="421">
        <f>+SUMIFS(Actual!62:62,Actual!$4:$4,"&lt;="&amp;$K$14,Actual!$4:$4,"&gt;="&amp;K$1)</f>
        <v>-9895.0920150821621</v>
      </c>
      <c r="L60" s="421">
        <f>+SUMIFS(Actual!62:62,Actual!$4:$4,"&lt;="&amp;$L$14,Actual!$4:$4,"&gt;="&amp;L$1)</f>
        <v>-10401.085464336877</v>
      </c>
      <c r="M60" s="434">
        <f>+SUMIFS('Mo- FS'!67:67,'Mo- FS'!$4:$4,"&lt;="&amp;M$14,'Mo- FS'!$4:$4,"&gt;="&amp;M$1)</f>
        <v>-1627.8998651629092</v>
      </c>
      <c r="N60" s="435">
        <f t="shared" si="52"/>
        <v>-505.99344925471451</v>
      </c>
      <c r="O60" s="436">
        <f t="shared" si="53"/>
        <v>4.8648138791826979E-2</v>
      </c>
      <c r="P60" s="435">
        <f t="shared" si="54"/>
        <v>-8773.1855991739667</v>
      </c>
      <c r="Q60" s="436">
        <f t="shared" si="55"/>
        <v>5.3892661255893684</v>
      </c>
      <c r="R60"/>
    </row>
    <row r="61" spans="1:18" s="310" customFormat="1" ht="14.25" customHeight="1" x14ac:dyDescent="0.2">
      <c r="A61" s="375" t="str">
        <f>+'Mo- FS'!A68</f>
        <v>Security Services</v>
      </c>
      <c r="B61" s="332" t="str">
        <f t="shared" si="47"/>
        <v>[EUR]</v>
      </c>
      <c r="C61" s="421">
        <f>+SUMIFS(Actual!63:63,Actual!$4:$4,C$14)</f>
        <v>-4369.680000000003</v>
      </c>
      <c r="D61" s="421">
        <f>+SUMIFS(Actual!63:63,Actual!$4:$4,D$14)</f>
        <v>-3820.3488000000052</v>
      </c>
      <c r="E61" s="434">
        <f>+SUMIFS('Mo- FS'!68:68,'Mo- FS'!$4:$4,E$14)</f>
        <v>0</v>
      </c>
      <c r="F61" s="435">
        <f t="shared" si="48"/>
        <v>549.33119999999781</v>
      </c>
      <c r="G61" s="436">
        <f t="shared" si="49"/>
        <v>-0.14379084967320185</v>
      </c>
      <c r="H61" s="435">
        <f t="shared" si="50"/>
        <v>-3820.3488000000052</v>
      </c>
      <c r="I61" s="436" t="str">
        <f t="shared" si="51"/>
        <v/>
      </c>
      <c r="J61" s="297"/>
      <c r="K61" s="421">
        <f>+SUMIFS(Actual!63:63,Actual!$4:$4,"&lt;="&amp;$K$14,Actual!$4:$4,"&gt;="&amp;K$1)</f>
        <v>-50857.138243106674</v>
      </c>
      <c r="L61" s="421">
        <f>+SUMIFS(Actual!63:63,Actual!$4:$4,"&lt;="&amp;$L$14,Actual!$4:$4,"&gt;="&amp;L$1)</f>
        <v>-52449.961873950757</v>
      </c>
      <c r="M61" s="434">
        <f>+SUMIFS('Mo- FS'!68:68,'Mo- FS'!$4:$4,"&lt;="&amp;M$14,'Mo- FS'!$4:$4,"&gt;="&amp;M$1)</f>
        <v>0</v>
      </c>
      <c r="N61" s="435">
        <f t="shared" si="52"/>
        <v>-1592.8236308440828</v>
      </c>
      <c r="O61" s="436">
        <f t="shared" si="53"/>
        <v>3.0368442110062958E-2</v>
      </c>
      <c r="P61" s="435">
        <f t="shared" si="54"/>
        <v>-52449.961873950757</v>
      </c>
      <c r="Q61" s="436" t="str">
        <f t="shared" si="55"/>
        <v/>
      </c>
      <c r="R61"/>
    </row>
    <row r="62" spans="1:18" s="310" customFormat="1" ht="14.25" customHeight="1" x14ac:dyDescent="0.2">
      <c r="A62" s="375" t="str">
        <f>+'Mo- FS'!A69</f>
        <v>Training and Development</v>
      </c>
      <c r="B62" s="332" t="str">
        <f t="shared" si="47"/>
        <v>[EUR]</v>
      </c>
      <c r="C62" s="421">
        <f>+SUMIFS(Actual!64:64,Actual!$4:$4,C$14)</f>
        <v>-4452.9120000000039</v>
      </c>
      <c r="D62" s="421">
        <f>+SUMIFS(Actual!64:64,Actual!$4:$4,D$14)</f>
        <v>-4329.7286400000057</v>
      </c>
      <c r="E62" s="434">
        <f>+SUMIFS('Mo- FS'!69:69,'Mo- FS'!$4:$4,E$14)</f>
        <v>0</v>
      </c>
      <c r="F62" s="435">
        <f t="shared" si="48"/>
        <v>123.18335999999817</v>
      </c>
      <c r="G62" s="436">
        <f t="shared" si="49"/>
        <v>-2.8450595924643909E-2</v>
      </c>
      <c r="H62" s="435">
        <f t="shared" si="50"/>
        <v>-4329.7286400000057</v>
      </c>
      <c r="I62" s="436" t="str">
        <f t="shared" si="51"/>
        <v/>
      </c>
      <c r="J62" s="297"/>
      <c r="K62" s="421">
        <f>+SUMIFS(Actual!64:64,Actual!$4:$4,"&lt;="&amp;$K$14,Actual!$4:$4,"&gt;="&amp;K$1)</f>
        <v>-50528.632765165174</v>
      </c>
      <c r="L62" s="421">
        <f>+SUMIFS(Actual!64:64,Actual!$4:$4,"&lt;="&amp;$L$14,Actual!$4:$4,"&gt;="&amp;L$1)</f>
        <v>-51713.062908604297</v>
      </c>
      <c r="M62" s="434">
        <f>+SUMIFS('Mo- FS'!69:69,'Mo- FS'!$4:$4,"&lt;="&amp;M$14,'Mo- FS'!$4:$4,"&gt;="&amp;M$1)</f>
        <v>0</v>
      </c>
      <c r="N62" s="435">
        <f t="shared" si="52"/>
        <v>-1184.4301434391236</v>
      </c>
      <c r="O62" s="436">
        <f t="shared" si="53"/>
        <v>2.2903886887002622E-2</v>
      </c>
      <c r="P62" s="435">
        <f t="shared" si="54"/>
        <v>-51713.062908604297</v>
      </c>
      <c r="Q62" s="436" t="str">
        <f t="shared" si="55"/>
        <v/>
      </c>
      <c r="R62"/>
    </row>
    <row r="63" spans="1:18" s="310" customFormat="1" ht="14.25" customHeight="1" x14ac:dyDescent="0.2">
      <c r="A63" s="375" t="str">
        <f>+'Mo- FS'!A70</f>
        <v>Miscellaneous</v>
      </c>
      <c r="B63" s="332" t="str">
        <f t="shared" si="47"/>
        <v>[EUR]</v>
      </c>
      <c r="C63" s="421">
        <f>+SUMIFS(Actual!65:65,Actual!$4:$4,C$14)</f>
        <v>-1955.9520000000014</v>
      </c>
      <c r="D63" s="421">
        <f>+SUMIFS(Actual!65:65,Actual!$4:$4,D$14)</f>
        <v>-1888.9502400000026</v>
      </c>
      <c r="E63" s="434">
        <f>+SUMIFS('Mo- FS'!70:70,'Mo- FS'!$4:$4,E$14)</f>
        <v>-528.39199999999835</v>
      </c>
      <c r="F63" s="435">
        <f t="shared" si="48"/>
        <v>67.00175999999874</v>
      </c>
      <c r="G63" s="436">
        <f t="shared" si="49"/>
        <v>-3.5470367922449161E-2</v>
      </c>
      <c r="H63" s="435">
        <f t="shared" si="50"/>
        <v>-1360.5582400000044</v>
      </c>
      <c r="I63" s="436">
        <f t="shared" si="51"/>
        <v>2.5749031779436642</v>
      </c>
      <c r="J63" s="297"/>
      <c r="K63" s="421">
        <f>+SUMIFS(Actual!65:65,Actual!$4:$4,"&lt;="&amp;$K$14,Actual!$4:$4,"&gt;="&amp;K$1)</f>
        <v>-25338.446766350422</v>
      </c>
      <c r="L63" s="421">
        <f>+SUMIFS(Actual!65:65,Actual!$4:$4,"&lt;="&amp;$L$14,Actual!$4:$4,"&gt;="&amp;L$1)</f>
        <v>-24733.107799688158</v>
      </c>
      <c r="M63" s="434">
        <f>+SUMIFS('Mo- FS'!70:70,'Mo- FS'!$4:$4,"&lt;="&amp;M$14,'Mo- FS'!$4:$4,"&gt;="&amp;M$1)</f>
        <v>-6261.1533275496513</v>
      </c>
      <c r="N63" s="435">
        <f t="shared" si="52"/>
        <v>605.33896666226428</v>
      </c>
      <c r="O63" s="436">
        <f t="shared" si="53"/>
        <v>-2.4474844470208333E-2</v>
      </c>
      <c r="P63" s="435">
        <f t="shared" si="54"/>
        <v>-18471.954472138506</v>
      </c>
      <c r="Q63" s="436">
        <f t="shared" si="55"/>
        <v>2.9502479025485937</v>
      </c>
      <c r="R63"/>
    </row>
    <row r="64" spans="1:18" s="310" customFormat="1" ht="14.25" customHeight="1" x14ac:dyDescent="0.2">
      <c r="A64" s="438" t="s">
        <v>115</v>
      </c>
      <c r="B64" s="439" t="str">
        <f t="shared" si="47"/>
        <v>[EUR]</v>
      </c>
      <c r="C64" s="440">
        <f>+SUM(C44:C63)</f>
        <v>-168538.99110000016</v>
      </c>
      <c r="D64" s="440">
        <f>+SUM(D44:D63)</f>
        <v>-179644.78338300029</v>
      </c>
      <c r="E64" s="440">
        <f>+SUM(E44:E63)</f>
        <v>-16392.833407999944</v>
      </c>
      <c r="F64" s="440">
        <f>+SUM(F44:F63)</f>
        <v>-11105.792283000104</v>
      </c>
      <c r="G64" s="441">
        <f>+IFERROR(F64/D64,"")</f>
        <v>6.1820844857613834E-2</v>
      </c>
      <c r="H64" s="440">
        <f>+SUM(H44:H63)</f>
        <v>-163251.94997500032</v>
      </c>
      <c r="I64" s="441">
        <f t="shared" si="51"/>
        <v>9.9587390362504973</v>
      </c>
      <c r="J64" s="332"/>
      <c r="K64" s="440">
        <f>SUM(K44:K63)</f>
        <v>-2079153.7558279771</v>
      </c>
      <c r="L64" s="440">
        <f>SUM(L44:L63)</f>
        <v>-2087870.774585105</v>
      </c>
      <c r="M64" s="440">
        <f>+SUM(M44:M63)</f>
        <v>-194246.0208339004</v>
      </c>
      <c r="N64" s="440">
        <f>+SUM(N44:N63)</f>
        <v>-8717.0187571282186</v>
      </c>
      <c r="O64" s="441">
        <f>+SUM(O44:O54)</f>
        <v>0.10882014968329153</v>
      </c>
      <c r="P64" s="440">
        <f>+SUM(P44:P63)</f>
        <v>-1893624.7537512046</v>
      </c>
      <c r="Q64" s="441">
        <f t="shared" si="55"/>
        <v>9.7485896782948327</v>
      </c>
      <c r="R64"/>
    </row>
    <row r="65" spans="1:18" s="310" customFormat="1" ht="14.25" customHeight="1" x14ac:dyDescent="0.2">
      <c r="A65" s="347"/>
      <c r="B65" s="332"/>
      <c r="C65" s="434"/>
      <c r="D65" s="434"/>
      <c r="E65" s="434"/>
      <c r="F65" s="332"/>
      <c r="G65" s="442"/>
      <c r="H65" s="332"/>
      <c r="I65" s="442"/>
      <c r="J65" s="332"/>
      <c r="K65" s="332"/>
      <c r="L65" s="332"/>
      <c r="M65" s="332"/>
      <c r="N65" s="332"/>
      <c r="O65" s="442"/>
      <c r="P65" s="332"/>
      <c r="Q65" s="442"/>
      <c r="R65"/>
    </row>
    <row r="66" spans="1:18" s="310" customFormat="1" ht="14.25" customHeight="1" x14ac:dyDescent="0.2">
      <c r="A66" s="757" t="str">
        <f>++'Mo- FS'!A72</f>
        <v>EBITDA</v>
      </c>
      <c r="B66" s="332" t="str">
        <f t="shared" ref="B66:B71" si="56">"["&amp;currency&amp;"]"</f>
        <v>[EUR]</v>
      </c>
      <c r="C66" s="444">
        <f>+C64+C41</f>
        <v>256506.79653000023</v>
      </c>
      <c r="D66" s="444">
        <f>+D64+D41</f>
        <v>227523.57886440022</v>
      </c>
      <c r="E66" s="444">
        <f ca="1">+E64+E41</f>
        <v>-25536.128575999915</v>
      </c>
      <c r="F66" s="445">
        <f t="shared" ref="F66:H66" si="57">+F41+F64</f>
        <v>-28983.217665600034</v>
      </c>
      <c r="G66" s="446">
        <f>+IFERROR(F66/D66,"")</f>
        <v>-0.12738555630259968</v>
      </c>
      <c r="H66" s="447">
        <f t="shared" ca="1" si="57"/>
        <v>-728334.91183960112</v>
      </c>
      <c r="I66" s="446">
        <f ca="1">+IFERROR(H66/E66,"")</f>
        <v>28.521743602282978</v>
      </c>
      <c r="J66" s="332"/>
      <c r="K66" s="444">
        <f>+K64+K41</f>
        <v>2440936.5433167201</v>
      </c>
      <c r="L66" s="444">
        <f>+L64+L41</f>
        <v>2316245.8800612516</v>
      </c>
      <c r="M66" s="444">
        <f ca="1">+M64+M41</f>
        <v>1456732.9060032605</v>
      </c>
      <c r="N66" s="445">
        <f t="shared" ref="N66" si="58">+N41+N64</f>
        <v>-74901.330530810461</v>
      </c>
      <c r="O66" s="446">
        <f>+IFERROR(N66/L66,"")</f>
        <v>-3.2337383166259427E-2</v>
      </c>
      <c r="P66" s="445">
        <f t="shared" ref="P66" ca="1" si="59">+P41+P64</f>
        <v>859512.97405799082</v>
      </c>
      <c r="Q66" s="446">
        <f ca="1">IFERROR(P66/M66,"")</f>
        <v>0.59002784279527154</v>
      </c>
      <c r="R66"/>
    </row>
    <row r="67" spans="1:18" s="310" customFormat="1" ht="14.25" customHeight="1" x14ac:dyDescent="0.2">
      <c r="A67" s="303" t="str">
        <f>++'Mo- FS'!A73</f>
        <v>Depreciation &amp; Amortization</v>
      </c>
      <c r="B67" s="332" t="str">
        <f t="shared" si="56"/>
        <v>[EUR]</v>
      </c>
      <c r="C67" s="421">
        <f ca="1">+SUMIFS(Actual!69:69,Actual!$4:$4,C$14)</f>
        <v>-21501.671238095238</v>
      </c>
      <c r="D67" s="421">
        <f ca="1">+SUMIFS(Actual!69:69,Actual!$4:$4,D$14)</f>
        <v>-21501.671238095238</v>
      </c>
      <c r="E67" s="421">
        <f ca="1">+SUMIFS('Mo- FS'!73:73,'Mo- FS'!$4:$4,E$14)</f>
        <v>-21239.365079365078</v>
      </c>
      <c r="F67" s="877"/>
      <c r="G67" s="878"/>
      <c r="H67" s="879"/>
      <c r="I67" s="878"/>
      <c r="J67" s="332"/>
      <c r="K67" s="421">
        <f ca="1">+SUMIFS(Actual!69:69,Actual!$4:$4,"&lt;="&amp;$K$14,Actual!$4:$4,"&gt;="&amp;K$1)</f>
        <v>-258020.05485714285</v>
      </c>
      <c r="L67" s="421">
        <f ca="1">+SUMIFS(Actual!69:69,Actual!$4:$4,"&lt;="&amp;$L$14,Actual!$4:$4,"&gt;="&amp;L$1)</f>
        <v>-258020.05485714285</v>
      </c>
      <c r="M67" s="434">
        <f ca="1">+SUMIFS('Mo- FS'!73:73,'Mo- FS'!$4:$4,"&lt;="&amp;M$14,'Mo- FS'!$4:$4,"&gt;="&amp;M$1)</f>
        <v>-254872.38095238098</v>
      </c>
      <c r="N67" s="435">
        <f ca="1">+L67-K67</f>
        <v>0</v>
      </c>
      <c r="O67" s="436">
        <f ca="1">+IFERROR(N67/L67,"n.a.")</f>
        <v>0</v>
      </c>
      <c r="P67" s="435">
        <f t="shared" ref="P67" ca="1" si="60">+L67-M67</f>
        <v>-3147.6739047618757</v>
      </c>
      <c r="Q67" s="436">
        <f t="shared" ref="Q67" ca="1" si="61">IFERROR(P67/M67,"")</f>
        <v>1.2349999999999885E-2</v>
      </c>
      <c r="R67"/>
    </row>
    <row r="68" spans="1:18" s="310" customFormat="1" ht="14.25" customHeight="1" x14ac:dyDescent="0.2">
      <c r="A68" s="303" t="str">
        <f>++'Mo- FS'!A74</f>
        <v>Interest Expense</v>
      </c>
      <c r="B68" s="332" t="str">
        <f t="shared" si="56"/>
        <v>[EUR]</v>
      </c>
      <c r="C68" s="421">
        <f>+SUMIFS(Actual!70:70,Actual!$4:$4,C$14)</f>
        <v>-29466.666666666646</v>
      </c>
      <c r="D68" s="421">
        <f>+SUMIFS(Actual!70:70,Actual!$4:$4,D$14)</f>
        <v>-24499.99999999996</v>
      </c>
      <c r="E68" s="421">
        <f>+SUMIFS('Mo- FS'!74:74,'Mo- FS'!$4:$4,E$14)</f>
        <v>0</v>
      </c>
      <c r="F68" s="435">
        <f>+D68-C68</f>
        <v>4966.6666666666861</v>
      </c>
      <c r="G68" s="436">
        <f>+IFERROR(F68/D68,"n.a.")</f>
        <v>-0.20272108843537529</v>
      </c>
      <c r="H68" s="435">
        <f>+D68-E68</f>
        <v>-24499.99999999996</v>
      </c>
      <c r="I68" s="436" t="str">
        <f>+IFERROR(H68/E68,"")</f>
        <v/>
      </c>
      <c r="J68" s="297"/>
      <c r="K68" s="421">
        <f>+SUMIFS(Actual!70:70,Actual!$4:$4,"&lt;="&amp;$K$14,Actual!$4:$4,"&gt;="&amp;K$1)</f>
        <v>-347230.55555555539</v>
      </c>
      <c r="L68" s="421">
        <f>+SUMIFS(Actual!70:70,Actual!$4:$4,"&lt;="&amp;$L$14,Actual!$4:$4,"&gt;="&amp;L$1)</f>
        <v>-326227.77777777734</v>
      </c>
      <c r="M68" s="434">
        <f>+SUMIFS('Mo- FS'!74:74,'Mo- FS'!$4:$4,"&lt;="&amp;M$14,'Mo- FS'!$4:$4,"&gt;="&amp;M$1)</f>
        <v>0</v>
      </c>
      <c r="N68" s="435">
        <f>+L68-K68</f>
        <v>21002.777777778043</v>
      </c>
      <c r="O68" s="436">
        <f>+IFERROR(N68/L68,"n.a.")</f>
        <v>-6.4380715587269502E-2</v>
      </c>
      <c r="P68" s="435">
        <f>+L68-M68</f>
        <v>-326227.77777777734</v>
      </c>
      <c r="Q68" s="436" t="str">
        <f>IFERROR(P68/M68,"")</f>
        <v/>
      </c>
      <c r="R68"/>
    </row>
    <row r="69" spans="1:18" s="310" customFormat="1" ht="14.25" customHeight="1" x14ac:dyDescent="0.2">
      <c r="A69" s="376" t="s">
        <v>118</v>
      </c>
      <c r="B69" s="443" t="str">
        <f t="shared" si="56"/>
        <v>[EUR]</v>
      </c>
      <c r="C69" s="444">
        <f t="shared" ref="C69:H69" ca="1" si="62">+C66+C67+C68</f>
        <v>205538.45862523833</v>
      </c>
      <c r="D69" s="444">
        <f t="shared" ca="1" si="62"/>
        <v>181521.90762630501</v>
      </c>
      <c r="E69" s="444">
        <f t="shared" ca="1" si="62"/>
        <v>-46775.49365536499</v>
      </c>
      <c r="F69" s="444">
        <f t="shared" si="62"/>
        <v>-24016.550998933348</v>
      </c>
      <c r="G69" s="446"/>
      <c r="H69" s="444">
        <f t="shared" ca="1" si="62"/>
        <v>-752834.91183960112</v>
      </c>
      <c r="I69" s="446">
        <f ca="1">+IFERROR(H69/E69,"")</f>
        <v>16.094643861727658</v>
      </c>
      <c r="J69" s="332"/>
      <c r="K69" s="444">
        <f t="shared" ref="K69:N69" ca="1" si="63">+K66+K67+K68</f>
        <v>1835685.9329040218</v>
      </c>
      <c r="L69" s="444">
        <f t="shared" ca="1" si="63"/>
        <v>1731998.0474263316</v>
      </c>
      <c r="M69" s="444">
        <f t="shared" ca="1" si="63"/>
        <v>1201860.5250508795</v>
      </c>
      <c r="N69" s="444">
        <f t="shared" ca="1" si="63"/>
        <v>-53898.552753032418</v>
      </c>
      <c r="O69" s="446">
        <f>+O66+O68</f>
        <v>-9.6718098753528936E-2</v>
      </c>
      <c r="P69" s="444">
        <f t="shared" ref="P69" ca="1" si="64">+P66+P67+P68</f>
        <v>530137.52237545163</v>
      </c>
      <c r="Q69" s="446">
        <f ca="1">IFERROR(P69/M69,"")</f>
        <v>0.44109737471659521</v>
      </c>
      <c r="R69"/>
    </row>
    <row r="70" spans="1:18" s="310" customFormat="1" ht="14.25" customHeight="1" x14ac:dyDescent="0.2">
      <c r="A70" s="303" t="s">
        <v>119</v>
      </c>
      <c r="B70" s="332" t="str">
        <f t="shared" si="56"/>
        <v>[EUR]</v>
      </c>
      <c r="C70" s="421">
        <f>+SUMIFS(Actual!72:72,Actual!$4:$4,C$14)</f>
        <v>-32359.529197333402</v>
      </c>
      <c r="D70" s="421">
        <f>+SUMIFS(Actual!72:72,Actual!$4:$4,D$14)</f>
        <v>-33275.460632400063</v>
      </c>
      <c r="E70" s="421">
        <f ca="1">+SUMIFS('Mo- FS'!76:76,'Mo- FS'!$4:$4,E$14)</f>
        <v>9355.0987310729979</v>
      </c>
      <c r="F70" s="435">
        <f>+D70-C70</f>
        <v>-915.93143506666092</v>
      </c>
      <c r="G70" s="436">
        <f>+IFERROR(F70/D70,"n.a.")</f>
        <v>2.7525732706907308E-2</v>
      </c>
      <c r="H70" s="435">
        <f ca="1">+D70-E70</f>
        <v>-42630.559363473061</v>
      </c>
      <c r="I70" s="436">
        <f ca="1">+IFERROR(H70/E70,"")</f>
        <v>-4.5569331322902542</v>
      </c>
      <c r="J70" s="297"/>
      <c r="K70" s="421">
        <f>+SUMIFS(Actual!72:72,Actual!$4:$4,"&lt;="&amp;$K$14,Actual!$4:$4,"&gt;="&amp;K$1)</f>
        <v>-264167.67097812891</v>
      </c>
      <c r="L70" s="421">
        <f>+SUMIFS(Actual!72:72,Actual!$4:$4,"&lt;="&amp;$L$14,Actual!$4:$4,"&gt;="&amp;L$1)</f>
        <v>-302599.23097230576</v>
      </c>
      <c r="M70" s="434">
        <f ca="1">+SUMIFS('Mo- FS'!76:76,'Mo- FS'!$4:$4,"&lt;="&amp;M$14,'Mo- FS'!$4:$4,"&gt;="&amp;M$1)</f>
        <v>-240372.1050101759</v>
      </c>
      <c r="N70" s="435">
        <f>+L70-K70</f>
        <v>-38431.559994176845</v>
      </c>
      <c r="O70" s="436">
        <f>+IFERROR(N70/L70,"n.a.")</f>
        <v>0.12700481713284376</v>
      </c>
      <c r="P70" s="435">
        <f ca="1">+L70-M70</f>
        <v>-62227.125962129852</v>
      </c>
      <c r="Q70" s="436">
        <f ca="1">IFERROR(P70/M70,"")</f>
        <v>0.25887831684752077</v>
      </c>
      <c r="R70"/>
    </row>
    <row r="71" spans="1:18" s="310" customFormat="1" ht="14.25" customHeight="1" x14ac:dyDescent="0.2">
      <c r="A71" s="438" t="s">
        <v>120</v>
      </c>
      <c r="B71" s="439" t="str">
        <f t="shared" si="56"/>
        <v>[EUR]</v>
      </c>
      <c r="C71" s="448">
        <f ca="1">+C69+C70</f>
        <v>173178.92942790492</v>
      </c>
      <c r="D71" s="448">
        <f ca="1">+D69+D70</f>
        <v>148246.44699390494</v>
      </c>
      <c r="E71" s="448">
        <f ca="1">+E69+E70</f>
        <v>-37420.394924291992</v>
      </c>
      <c r="F71" s="449">
        <f ca="1">+D71-C71</f>
        <v>-24932.482433999976</v>
      </c>
      <c r="G71" s="450"/>
      <c r="H71" s="451">
        <f ca="1">+D71-E71</f>
        <v>185666.84191819694</v>
      </c>
      <c r="I71" s="452">
        <f ca="1">+IFERROR(H71/E71,"")</f>
        <v>-4.9616483816868699</v>
      </c>
      <c r="J71" s="332"/>
      <c r="K71" s="448">
        <f ca="1">+K69+K70</f>
        <v>1571518.2619258929</v>
      </c>
      <c r="L71" s="448">
        <f ca="1">+L69+L70</f>
        <v>1429398.8164540259</v>
      </c>
      <c r="M71" s="448">
        <f ca="1">+M69+M70</f>
        <v>961488.42004070361</v>
      </c>
      <c r="N71" s="449">
        <f ca="1">+N69+N70</f>
        <v>-92330.112747209263</v>
      </c>
      <c r="O71" s="452">
        <f>+IFERROR(O69+O70,"n.a.")</f>
        <v>3.028671837931482E-2</v>
      </c>
      <c r="P71" s="449">
        <f ca="1">+L71-M71</f>
        <v>467910.39641332231</v>
      </c>
      <c r="Q71" s="453">
        <f ca="1">IFERROR(P71/M71,"")</f>
        <v>0.48665213918386435</v>
      </c>
      <c r="R71"/>
    </row>
    <row r="72" spans="1:18" s="310" customFormat="1" ht="14.25" customHeight="1" x14ac:dyDescent="0.15">
      <c r="A72" s="455" t="s">
        <v>121</v>
      </c>
      <c r="B72" s="462" t="str">
        <f>"["&amp;"%"&amp;"]"</f>
        <v>[%]</v>
      </c>
      <c r="C72" s="463">
        <f ca="1">IFERROR(+C71/C23,"")</f>
        <v>0.21542468046646562</v>
      </c>
      <c r="D72" s="463">
        <f ca="1">IFERROR(+D71/D23,"")</f>
        <v>0.19456401041874055</v>
      </c>
      <c r="E72" s="463" t="str">
        <f ca="1">IFERROR(+E71/E23,"")</f>
        <v/>
      </c>
      <c r="F72" s="464"/>
      <c r="G72" s="464"/>
      <c r="H72" s="464"/>
      <c r="I72" s="464"/>
      <c r="J72" s="462"/>
      <c r="K72" s="463">
        <f ca="1">IFERROR(+K71/K23,"")</f>
        <v>0.17988195491388489</v>
      </c>
      <c r="L72" s="463">
        <f ca="1">IFERROR(+L71/L23,"")</f>
        <v>0.16449202662887888</v>
      </c>
      <c r="M72" s="463">
        <f ca="1">IFERROR(+M71/M23,"")</f>
        <v>0.46766761865830214</v>
      </c>
      <c r="N72" s="465"/>
      <c r="O72" s="466"/>
      <c r="P72" s="462"/>
      <c r="Q72" s="462"/>
    </row>
    <row r="73" spans="1:18" s="310" customFormat="1" ht="14.25" customHeight="1" x14ac:dyDescent="0.15">
      <c r="B73" s="332"/>
      <c r="C73" s="332"/>
      <c r="D73" s="332"/>
      <c r="E73" s="454"/>
      <c r="F73" s="454"/>
      <c r="G73" s="454"/>
      <c r="H73" s="454"/>
      <c r="I73" s="454"/>
      <c r="J73" s="332"/>
      <c r="K73" s="454"/>
      <c r="L73" s="332"/>
      <c r="M73" s="332"/>
      <c r="N73" s="332"/>
      <c r="O73" s="332"/>
      <c r="P73" s="332"/>
      <c r="Q73" s="332"/>
    </row>
    <row r="74" spans="1:18" s="310" customFormat="1" ht="14.25" customHeight="1" x14ac:dyDescent="0.15">
      <c r="B74" s="332"/>
      <c r="C74" s="332"/>
      <c r="D74" s="332"/>
      <c r="E74" s="332"/>
      <c r="F74" s="332"/>
      <c r="G74" s="332"/>
      <c r="H74" s="332"/>
      <c r="I74" s="332"/>
      <c r="J74" s="332"/>
      <c r="K74" s="332"/>
      <c r="L74" s="332"/>
      <c r="M74" s="332"/>
      <c r="N74" s="332"/>
      <c r="O74" s="332"/>
      <c r="P74" s="332"/>
      <c r="Q74" s="332"/>
    </row>
    <row r="75" spans="1:18" x14ac:dyDescent="0.15">
      <c r="M75" s="46"/>
    </row>
    <row r="84" spans="1:5" x14ac:dyDescent="0.15">
      <c r="A84" s="11" t="str">
        <f>+"EBIT " &amp;TEXT(L14, "MMM-YYYY") &amp;" YTD B"</f>
        <v>EBIT Dec-2026 YTD B</v>
      </c>
      <c r="B84" s="416">
        <f ca="1">+M66</f>
        <v>1456732.9060032605</v>
      </c>
      <c r="C84" s="11"/>
      <c r="D84" s="11" t="str">
        <f>+"EBITDA " &amp;TEXT(K14, "MMM-YYYY") &amp;" YTD"</f>
        <v>EBITDA Dec-2025 YTD</v>
      </c>
      <c r="E84" s="416">
        <f>+K66</f>
        <v>2440936.5433167201</v>
      </c>
    </row>
    <row r="85" spans="1:5" x14ac:dyDescent="0.15">
      <c r="A85" s="417" t="s">
        <v>352</v>
      </c>
      <c r="B85" s="418">
        <f ca="1">+P23</f>
        <v>5799457.9624984842</v>
      </c>
      <c r="C85" s="11"/>
      <c r="D85" s="417" t="str">
        <f>A85</f>
        <v>Delta Revenues</v>
      </c>
      <c r="E85" s="416">
        <f>+N23</f>
        <v>3178.6508307387121</v>
      </c>
    </row>
    <row r="86" spans="1:5" x14ac:dyDescent="0.15">
      <c r="A86" s="417" t="s">
        <v>355</v>
      </c>
      <c r="B86" s="416">
        <f ca="1">+P32</f>
        <v>-3880715.3896886948</v>
      </c>
      <c r="C86" s="11"/>
      <c r="D86" s="417" t="str">
        <f>A86</f>
        <v>Delta Cogs</v>
      </c>
      <c r="E86" s="416">
        <f>+N32</f>
        <v>-69362.962604420958</v>
      </c>
    </row>
    <row r="87" spans="1:5" x14ac:dyDescent="0.15">
      <c r="A87" s="417" t="s">
        <v>358</v>
      </c>
      <c r="B87" s="395">
        <f>+P64</f>
        <v>-1893624.7537512046</v>
      </c>
      <c r="C87" s="11"/>
      <c r="D87" s="417" t="str">
        <f>A87</f>
        <v>Delta Opex</v>
      </c>
      <c r="E87" s="416">
        <f>+N64</f>
        <v>-8717.0187571282186</v>
      </c>
    </row>
    <row r="88" spans="1:5" x14ac:dyDescent="0.15">
      <c r="A88" s="11" t="str">
        <f>+"EBIT " &amp;TEXT(L14, "MMM-YYYY") &amp;" YTD"</f>
        <v>EBIT Dec-2026 YTD</v>
      </c>
      <c r="B88" s="416">
        <f ca="1">SUM(B84:B87)</f>
        <v>1481850.7250618457</v>
      </c>
      <c r="C88" s="11"/>
      <c r="D88" s="11" t="str">
        <f>A88</f>
        <v>EBIT Dec-2026 YTD</v>
      </c>
      <c r="E88" s="416">
        <f>SUM(E84:E87)</f>
        <v>2366035.2127859099</v>
      </c>
    </row>
  </sheetData>
  <mergeCells count="13">
    <mergeCell ref="S14:AB15"/>
    <mergeCell ref="G11:H11"/>
    <mergeCell ref="A14:A15"/>
    <mergeCell ref="C14:C15"/>
    <mergeCell ref="D14:D15"/>
    <mergeCell ref="E14:E15"/>
    <mergeCell ref="F14:G14"/>
    <mergeCell ref="H14:I14"/>
    <mergeCell ref="K14:K15"/>
    <mergeCell ref="L14:L15"/>
    <mergeCell ref="M14:M15"/>
    <mergeCell ref="N14:O14"/>
    <mergeCell ref="P14:Q14"/>
  </mergeCells>
  <conditionalFormatting sqref="F17:F25">
    <cfRule type="iconSet" priority="77">
      <iconSet>
        <cfvo type="percent" val="0"/>
        <cfvo type="num" val="0"/>
        <cfvo type="num" val="0"/>
      </iconSet>
    </cfRule>
  </conditionalFormatting>
  <conditionalFormatting sqref="F26:F31">
    <cfRule type="iconSet" priority="80">
      <iconSet>
        <cfvo type="percent" val="0"/>
        <cfvo type="num" val="0"/>
        <cfvo type="num" val="0"/>
      </iconSet>
    </cfRule>
  </conditionalFormatting>
  <conditionalFormatting sqref="F35:F40">
    <cfRule type="iconSet" priority="7">
      <iconSet>
        <cfvo type="percent" val="0"/>
        <cfvo type="num" val="0"/>
        <cfvo type="num" val="0"/>
      </iconSet>
    </cfRule>
  </conditionalFormatting>
  <conditionalFormatting sqref="F44:F63">
    <cfRule type="iconSet" priority="57">
      <iconSet>
        <cfvo type="percent" val="0"/>
        <cfvo type="num" val="0"/>
        <cfvo type="num" val="0"/>
      </iconSet>
    </cfRule>
  </conditionalFormatting>
  <conditionalFormatting sqref="F66:F67">
    <cfRule type="iconSet" priority="36">
      <iconSet>
        <cfvo type="percent" val="0"/>
        <cfvo type="num" val="0"/>
        <cfvo type="num" val="0"/>
      </iconSet>
    </cfRule>
  </conditionalFormatting>
  <conditionalFormatting sqref="F68">
    <cfRule type="iconSet" priority="25">
      <iconSet>
        <cfvo type="percent" val="0"/>
        <cfvo type="num" val="0"/>
        <cfvo type="num" val="0"/>
      </iconSet>
    </cfRule>
  </conditionalFormatting>
  <conditionalFormatting sqref="F70">
    <cfRule type="iconSet" priority="21">
      <iconSet>
        <cfvo type="percent" val="0"/>
        <cfvo type="num" val="0"/>
        <cfvo type="num" val="0"/>
      </iconSet>
    </cfRule>
  </conditionalFormatting>
  <conditionalFormatting sqref="F71">
    <cfRule type="iconSet" priority="37">
      <iconSet>
        <cfvo type="percent" val="0"/>
        <cfvo type="num" val="0"/>
        <cfvo type="num" val="0"/>
      </iconSet>
    </cfRule>
  </conditionalFormatting>
  <conditionalFormatting sqref="H17:H31">
    <cfRule type="iconSet" priority="88">
      <iconSet>
        <cfvo type="percent" val="0"/>
        <cfvo type="num" val="0"/>
        <cfvo type="num" val="0"/>
      </iconSet>
    </cfRule>
  </conditionalFormatting>
  <conditionalFormatting sqref="H26:H31">
    <cfRule type="iconSet" priority="81">
      <iconSet>
        <cfvo type="percent" val="0"/>
        <cfvo type="num" val="0"/>
        <cfvo type="num" val="0"/>
      </iconSet>
    </cfRule>
  </conditionalFormatting>
  <conditionalFormatting sqref="H35:H40">
    <cfRule type="iconSet" priority="8">
      <iconSet>
        <cfvo type="percent" val="0"/>
        <cfvo type="num" val="0"/>
        <cfvo type="num" val="0"/>
      </iconSet>
    </cfRule>
    <cfRule type="iconSet" priority="9">
      <iconSet>
        <cfvo type="percent" val="0"/>
        <cfvo type="num" val="0"/>
        <cfvo type="num" val="0"/>
      </iconSet>
    </cfRule>
  </conditionalFormatting>
  <conditionalFormatting sqref="H44:H63">
    <cfRule type="iconSet" priority="58">
      <iconSet>
        <cfvo type="percent" val="0"/>
        <cfvo type="num" val="0"/>
        <cfvo type="num" val="0"/>
      </iconSet>
    </cfRule>
  </conditionalFormatting>
  <conditionalFormatting sqref="H66:H67">
    <cfRule type="iconSet" priority="43">
      <iconSet>
        <cfvo type="percent" val="0"/>
        <cfvo type="num" val="0"/>
        <cfvo type="num" val="0"/>
      </iconSet>
    </cfRule>
  </conditionalFormatting>
  <conditionalFormatting sqref="H68">
    <cfRule type="iconSet" priority="26">
      <iconSet>
        <cfvo type="percent" val="0"/>
        <cfvo type="num" val="0"/>
        <cfvo type="num" val="0"/>
      </iconSet>
    </cfRule>
  </conditionalFormatting>
  <conditionalFormatting sqref="H70">
    <cfRule type="iconSet" priority="22">
      <iconSet>
        <cfvo type="percent" val="0"/>
        <cfvo type="num" val="0"/>
        <cfvo type="num" val="0"/>
      </iconSet>
    </cfRule>
  </conditionalFormatting>
  <conditionalFormatting sqref="H71">
    <cfRule type="iconSet" priority="44">
      <iconSet>
        <cfvo type="percent" val="0"/>
        <cfvo type="num" val="0"/>
        <cfvo type="num" val="0"/>
      </iconSet>
    </cfRule>
  </conditionalFormatting>
  <conditionalFormatting sqref="N24:N31 N17:N22">
    <cfRule type="iconSet" priority="84">
      <iconSet>
        <cfvo type="percent" val="0"/>
        <cfvo type="num" val="0"/>
        <cfvo type="num" val="0"/>
      </iconSet>
    </cfRule>
  </conditionalFormatting>
  <conditionalFormatting sqref="N26:N31">
    <cfRule type="iconSet" priority="82">
      <iconSet>
        <cfvo type="percent" val="0"/>
        <cfvo type="num" val="0"/>
        <cfvo type="num" val="0"/>
      </iconSet>
    </cfRule>
  </conditionalFormatting>
  <conditionalFormatting sqref="N35:N40">
    <cfRule type="iconSet" priority="5">
      <iconSet>
        <cfvo type="percent" val="0"/>
        <cfvo type="num" val="0"/>
        <cfvo type="num" val="0"/>
      </iconSet>
    </cfRule>
    <cfRule type="iconSet" priority="3">
      <iconSet>
        <cfvo type="percent" val="0"/>
        <cfvo type="num" val="0"/>
        <cfvo type="num" val="0"/>
      </iconSet>
    </cfRule>
  </conditionalFormatting>
  <conditionalFormatting sqref="N44:N63">
    <cfRule type="iconSet" priority="59">
      <iconSet>
        <cfvo type="percent" val="0"/>
        <cfvo type="num" val="0"/>
        <cfvo type="num" val="0"/>
      </iconSet>
    </cfRule>
  </conditionalFormatting>
  <conditionalFormatting sqref="N66">
    <cfRule type="iconSet" priority="30">
      <iconSet>
        <cfvo type="percent" val="0"/>
        <cfvo type="num" val="0"/>
        <cfvo type="num" val="0"/>
      </iconSet>
    </cfRule>
  </conditionalFormatting>
  <conditionalFormatting sqref="N67">
    <cfRule type="iconSet" priority="2">
      <iconSet>
        <cfvo type="percent" val="0"/>
        <cfvo type="num" val="0"/>
        <cfvo type="num" val="0"/>
      </iconSet>
    </cfRule>
  </conditionalFormatting>
  <conditionalFormatting sqref="N68">
    <cfRule type="iconSet" priority="27">
      <iconSet>
        <cfvo type="percent" val="0"/>
        <cfvo type="num" val="0"/>
        <cfvo type="num" val="0"/>
      </iconSet>
    </cfRule>
  </conditionalFormatting>
  <conditionalFormatting sqref="N70">
    <cfRule type="iconSet" priority="23">
      <iconSet>
        <cfvo type="percent" val="0"/>
        <cfvo type="num" val="0"/>
        <cfvo type="num" val="0"/>
      </iconSet>
    </cfRule>
  </conditionalFormatting>
  <conditionalFormatting sqref="N71">
    <cfRule type="iconSet" priority="31">
      <iconSet>
        <cfvo type="percent" val="0"/>
        <cfvo type="num" val="0"/>
        <cfvo type="num" val="0"/>
      </iconSet>
    </cfRule>
  </conditionalFormatting>
  <conditionalFormatting sqref="P24:P31 P17:P22">
    <cfRule type="iconSet" priority="86">
      <iconSet>
        <cfvo type="percent" val="0"/>
        <cfvo type="num" val="0"/>
        <cfvo type="num" val="0"/>
      </iconSet>
    </cfRule>
  </conditionalFormatting>
  <conditionalFormatting sqref="P26:P31">
    <cfRule type="iconSet" priority="83">
      <iconSet>
        <cfvo type="percent" val="0"/>
        <cfvo type="num" val="0"/>
        <cfvo type="num" val="0"/>
      </iconSet>
    </cfRule>
  </conditionalFormatting>
  <conditionalFormatting sqref="P35:P40">
    <cfRule type="iconSet" priority="6">
      <iconSet>
        <cfvo type="percent" val="0"/>
        <cfvo type="num" val="0"/>
        <cfvo type="num" val="0"/>
      </iconSet>
    </cfRule>
    <cfRule type="iconSet" priority="4">
      <iconSet>
        <cfvo type="percent" val="0"/>
        <cfvo type="num" val="0"/>
        <cfvo type="num" val="0"/>
      </iconSet>
    </cfRule>
  </conditionalFormatting>
  <conditionalFormatting sqref="P44:P63">
    <cfRule type="iconSet" priority="60">
      <iconSet>
        <cfvo type="percent" val="0"/>
        <cfvo type="num" val="0"/>
        <cfvo type="num" val="0"/>
      </iconSet>
    </cfRule>
  </conditionalFormatting>
  <conditionalFormatting sqref="P66">
    <cfRule type="iconSet" priority="33">
      <iconSet>
        <cfvo type="percent" val="0"/>
        <cfvo type="num" val="0"/>
        <cfvo type="num" val="0"/>
      </iconSet>
    </cfRule>
  </conditionalFormatting>
  <conditionalFormatting sqref="P67">
    <cfRule type="iconSet" priority="1">
      <iconSet>
        <cfvo type="percent" val="0"/>
        <cfvo type="num" val="0"/>
        <cfvo type="num" val="0"/>
      </iconSet>
    </cfRule>
  </conditionalFormatting>
  <conditionalFormatting sqref="P68">
    <cfRule type="iconSet" priority="28">
      <iconSet>
        <cfvo type="percent" val="0"/>
        <cfvo type="num" val="0"/>
        <cfvo type="num" val="0"/>
      </iconSet>
    </cfRule>
  </conditionalFormatting>
  <conditionalFormatting sqref="P70">
    <cfRule type="iconSet" priority="24">
      <iconSet>
        <cfvo type="percent" val="0"/>
        <cfvo type="num" val="0"/>
        <cfvo type="num" val="0"/>
      </iconSet>
    </cfRule>
  </conditionalFormatting>
  <conditionalFormatting sqref="P71">
    <cfRule type="iconSet" priority="34">
      <iconSet>
        <cfvo type="percent" val="0"/>
        <cfvo type="num" val="0"/>
        <cfvo type="num" val="0"/>
      </iconSet>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79998168889431442"/>
  </sheetPr>
  <dimension ref="A1:U214"/>
  <sheetViews>
    <sheetView showGridLines="0" zoomScale="189" zoomScaleNormal="189" workbookViewId="0">
      <pane ySplit="3" topLeftCell="A63" activePane="bottomLeft" state="frozen"/>
      <selection activeCell="E40" sqref="E40"/>
      <selection pane="bottomLeft" activeCell="E27" sqref="E27"/>
    </sheetView>
  </sheetViews>
  <sheetFormatPr baseColWidth="10" defaultColWidth="0" defaultRowHeight="15" outlineLevelRow="1" x14ac:dyDescent="0.2"/>
  <cols>
    <col min="1" max="1" width="1.5" customWidth="1"/>
    <col min="2" max="2" width="2" customWidth="1"/>
    <col min="3" max="3" width="54.5" customWidth="1"/>
    <col min="4" max="4" width="35.1640625" customWidth="1"/>
    <col min="5" max="6" width="19.5" customWidth="1"/>
    <col min="7" max="7" width="18.5" customWidth="1"/>
    <col min="8" max="8" width="17.5" customWidth="1"/>
    <col min="9" max="9" width="21.83203125" customWidth="1"/>
    <col min="10" max="18" width="15" customWidth="1"/>
    <col min="19" max="19" width="35" customWidth="1"/>
    <col min="20" max="20" width="9.1640625" customWidth="1"/>
    <col min="21" max="16384" width="9.1640625" hidden="1"/>
  </cols>
  <sheetData>
    <row r="1" spans="1:20" s="3" customFormat="1" ht="25" x14ac:dyDescent="0.25">
      <c r="A1" s="479"/>
      <c r="B1" s="480" t="str">
        <f>+Company</f>
        <v>Can Pere Rei</v>
      </c>
      <c r="C1" s="249"/>
      <c r="D1" s="249"/>
      <c r="E1" s="250"/>
      <c r="F1" s="250"/>
      <c r="G1" s="250"/>
      <c r="H1" s="250"/>
      <c r="I1" s="250"/>
      <c r="J1" s="250"/>
      <c r="K1" s="250"/>
      <c r="L1" s="250"/>
      <c r="M1" s="250"/>
      <c r="N1" s="250"/>
      <c r="O1" s="250"/>
      <c r="P1" s="250"/>
      <c r="Q1" s="250"/>
      <c r="R1" s="248"/>
      <c r="S1" s="249"/>
    </row>
    <row r="2" spans="1:20" s="3" customFormat="1" ht="20" x14ac:dyDescent="0.2">
      <c r="A2" s="248"/>
      <c r="B2" s="249"/>
      <c r="C2" s="487" t="str">
        <f ca="1">+Summary!A3</f>
        <v>NPV: 10,015,113|IRR 09%| Payback:10 Year(s)</v>
      </c>
      <c r="D2" s="249"/>
      <c r="E2" s="250"/>
      <c r="F2" s="250"/>
      <c r="G2" s="250"/>
      <c r="H2" s="250"/>
      <c r="I2" s="250"/>
      <c r="J2" s="250"/>
      <c r="K2" s="250"/>
      <c r="L2" s="250"/>
      <c r="M2" s="250"/>
      <c r="N2" s="250"/>
      <c r="O2" s="250"/>
      <c r="P2" s="250"/>
      <c r="Q2" s="250"/>
      <c r="R2" s="248"/>
      <c r="S2" s="249"/>
    </row>
    <row r="3" spans="1:20" s="3" customFormat="1" ht="20" x14ac:dyDescent="0.2">
      <c r="A3" s="255"/>
      <c r="B3" s="256"/>
      <c r="C3" s="256"/>
      <c r="D3" s="256"/>
      <c r="E3" s="257"/>
      <c r="F3" s="257"/>
      <c r="G3" s="257"/>
      <c r="H3" s="257"/>
      <c r="I3" s="257"/>
      <c r="J3" s="257"/>
      <c r="K3" s="257"/>
      <c r="L3" s="257"/>
      <c r="M3" s="257"/>
      <c r="N3" s="257"/>
      <c r="O3" s="257"/>
      <c r="P3" s="257"/>
      <c r="Q3" s="257"/>
      <c r="R3" s="255"/>
      <c r="S3" s="256"/>
    </row>
    <row r="4" spans="1:20" s="3" customFormat="1" ht="14" x14ac:dyDescent="0.15">
      <c r="C4" s="7" t="s">
        <v>1</v>
      </c>
    </row>
    <row r="5" spans="1:20" s="3" customFormat="1" thickBot="1" x14ac:dyDescent="0.2"/>
    <row r="6" spans="1:20" s="3" customFormat="1" ht="19" thickBot="1" x14ac:dyDescent="0.2">
      <c r="C6" s="697" t="s">
        <v>332</v>
      </c>
      <c r="D6" s="8" t="s">
        <v>377</v>
      </c>
      <c r="E6" s="9"/>
      <c r="F6" s="9"/>
      <c r="G6" s="9"/>
      <c r="H6" s="9"/>
      <c r="I6" s="9"/>
      <c r="J6" s="9"/>
      <c r="K6" s="9"/>
      <c r="L6" s="9"/>
      <c r="M6" s="9"/>
      <c r="N6" s="9"/>
      <c r="O6" s="9"/>
    </row>
    <row r="7" spans="1:20" s="3" customFormat="1" ht="14" x14ac:dyDescent="0.15">
      <c r="C7" s="9"/>
      <c r="D7" s="9"/>
      <c r="E7" s="9"/>
      <c r="F7" s="9"/>
      <c r="G7" s="9"/>
      <c r="H7" s="9"/>
      <c r="I7" s="9"/>
      <c r="J7" s="9"/>
      <c r="K7" s="9"/>
      <c r="L7" s="9"/>
      <c r="M7" s="9"/>
      <c r="N7" s="9"/>
      <c r="O7" s="9"/>
    </row>
    <row r="8" spans="1:20" s="3" customFormat="1" ht="14" x14ac:dyDescent="0.15">
      <c r="C8" s="9"/>
      <c r="D8" s="9"/>
      <c r="E8" s="9"/>
      <c r="F8" s="9"/>
      <c r="G8" s="9"/>
      <c r="H8" s="9"/>
      <c r="I8" s="9"/>
      <c r="J8" s="9"/>
      <c r="K8" s="9"/>
      <c r="L8" s="9"/>
      <c r="M8" s="9"/>
      <c r="N8" s="9"/>
      <c r="O8" s="9"/>
    </row>
    <row r="9" spans="1:20" s="3" customFormat="1" ht="16" x14ac:dyDescent="0.2">
      <c r="A9" s="10"/>
      <c r="B9" s="10"/>
      <c r="C9" s="251" t="s">
        <v>2</v>
      </c>
      <c r="D9" s="252"/>
      <c r="E9" s="252"/>
      <c r="F9" s="252"/>
      <c r="G9" s="253"/>
      <c r="H9" s="253"/>
      <c r="I9" s="253"/>
      <c r="J9" s="253"/>
      <c r="K9" s="253"/>
      <c r="L9" s="253"/>
      <c r="M9" s="253"/>
      <c r="N9" s="253"/>
      <c r="O9" s="253"/>
      <c r="P9" s="253"/>
      <c r="Q9" s="253"/>
      <c r="R9" s="253"/>
      <c r="S9" s="253"/>
    </row>
    <row r="10" spans="1:20" s="3" customFormat="1" outlineLevel="1" thickBot="1" x14ac:dyDescent="0.2">
      <c r="A10" s="11"/>
      <c r="B10" s="11"/>
      <c r="C10" s="28"/>
      <c r="D10" s="28"/>
      <c r="E10" s="28"/>
      <c r="F10" s="28"/>
      <c r="G10" s="28"/>
      <c r="H10" s="11"/>
      <c r="I10" s="11"/>
      <c r="J10" s="11"/>
      <c r="K10" s="694"/>
      <c r="L10" s="9"/>
      <c r="M10" s="9"/>
      <c r="N10" s="9"/>
      <c r="O10" s="9"/>
      <c r="P10" s="9"/>
      <c r="Q10" s="9"/>
      <c r="R10" s="9"/>
      <c r="S10" s="9"/>
      <c r="T10" s="9"/>
    </row>
    <row r="11" spans="1:20" s="3" customFormat="1" ht="16" outlineLevel="1" thickBot="1" x14ac:dyDescent="0.25">
      <c r="A11" s="12"/>
      <c r="B11" s="12"/>
      <c r="C11" s="254" t="s">
        <v>3</v>
      </c>
      <c r="D11" s="9"/>
      <c r="E11" s="9"/>
      <c r="F11" s="903" t="s">
        <v>539</v>
      </c>
      <c r="G11" s="904"/>
      <c r="H11" s="9"/>
      <c r="J11" s="11"/>
      <c r="K11" s="695"/>
      <c r="L11" s="696"/>
      <c r="M11" s="696"/>
      <c r="N11" s="696"/>
      <c r="O11" s="696"/>
      <c r="P11" s="696"/>
      <c r="Q11" s="696"/>
      <c r="R11" s="696"/>
      <c r="S11" s="696"/>
      <c r="T11" s="9"/>
    </row>
    <row r="12" spans="1:20" s="3" customFormat="1" ht="16" outlineLevel="1" thickBot="1" x14ac:dyDescent="0.25">
      <c r="A12" s="12"/>
      <c r="B12" s="12"/>
      <c r="C12" s="13" t="s">
        <v>4</v>
      </c>
      <c r="F12" s="905" t="s">
        <v>540</v>
      </c>
      <c r="G12" s="906"/>
      <c r="H12" s="9"/>
      <c r="J12" s="11"/>
      <c r="K12"/>
      <c r="L12" s="15"/>
      <c r="M12" s="15"/>
      <c r="N12" s="15"/>
      <c r="O12" s="15"/>
      <c r="P12" s="15"/>
      <c r="Q12" s="15"/>
      <c r="R12" s="15"/>
      <c r="S12" s="15"/>
    </row>
    <row r="13" spans="1:20" s="3" customFormat="1" ht="16" outlineLevel="1" thickBot="1" x14ac:dyDescent="0.25">
      <c r="A13" s="12"/>
      <c r="B13" s="12"/>
      <c r="C13" s="13" t="s">
        <v>6</v>
      </c>
      <c r="F13" s="907">
        <v>2025</v>
      </c>
      <c r="G13" s="908"/>
      <c r="H13" s="9"/>
      <c r="J13" s="11"/>
      <c r="K13"/>
      <c r="L13" s="15"/>
      <c r="M13" s="15"/>
      <c r="N13" s="15"/>
      <c r="O13" s="15"/>
      <c r="P13" s="15"/>
      <c r="Q13" s="15"/>
      <c r="R13" s="15"/>
      <c r="S13" s="15"/>
    </row>
    <row r="14" spans="1:20" s="3" customFormat="1" ht="16" outlineLevel="1" thickBot="1" x14ac:dyDescent="0.25">
      <c r="A14" s="12"/>
      <c r="B14" s="12"/>
      <c r="C14" s="13" t="s">
        <v>463</v>
      </c>
      <c r="F14" s="611"/>
      <c r="G14" s="612" t="s">
        <v>430</v>
      </c>
      <c r="H14" s="9"/>
      <c r="J14" s="11"/>
      <c r="K14"/>
      <c r="L14" s="15"/>
      <c r="M14" s="15"/>
      <c r="N14" s="15"/>
      <c r="O14" s="15"/>
      <c r="P14" s="15"/>
      <c r="Q14" s="15"/>
      <c r="R14" s="15"/>
      <c r="S14" s="15"/>
    </row>
    <row r="15" spans="1:20" s="3" customFormat="1" ht="16" outlineLevel="1" thickBot="1" x14ac:dyDescent="0.25">
      <c r="A15" s="12"/>
      <c r="B15" s="12"/>
      <c r="C15" s="13" t="s">
        <v>464</v>
      </c>
      <c r="F15" s="611"/>
      <c r="G15" s="683">
        <v>45749</v>
      </c>
      <c r="H15" s="9"/>
      <c r="J15" s="11"/>
      <c r="K15"/>
      <c r="L15" s="15"/>
      <c r="M15" s="15"/>
      <c r="N15" s="15"/>
      <c r="O15" s="15"/>
      <c r="P15" s="15"/>
      <c r="Q15" s="15"/>
      <c r="R15" s="15"/>
      <c r="S15" s="15"/>
    </row>
    <row r="16" spans="1:20" s="3" customFormat="1" outlineLevel="1" x14ac:dyDescent="0.2">
      <c r="A16" s="12"/>
      <c r="B16" s="12"/>
      <c r="C16" s="13" t="s">
        <v>465</v>
      </c>
      <c r="F16" s="684"/>
      <c r="G16" s="685">
        <v>0</v>
      </c>
      <c r="H16" s="9"/>
      <c r="J16" s="11"/>
      <c r="K16"/>
      <c r="L16" s="15"/>
      <c r="M16" s="15"/>
      <c r="N16" s="15"/>
      <c r="O16" s="15"/>
      <c r="P16" s="15"/>
      <c r="Q16" s="15"/>
      <c r="R16" s="15"/>
      <c r="S16" s="15"/>
    </row>
    <row r="17" spans="1:21" s="3" customFormat="1" outlineLevel="1" x14ac:dyDescent="0.2">
      <c r="A17" s="12"/>
      <c r="B17" s="12"/>
      <c r="C17" s="13" t="s">
        <v>466</v>
      </c>
      <c r="F17" s="692"/>
      <c r="G17" s="693">
        <f>++EOMONTH(G15,G16)</f>
        <v>45777</v>
      </c>
      <c r="H17" s="9"/>
      <c r="J17" s="11"/>
      <c r="K17"/>
      <c r="L17" s="15"/>
      <c r="M17" s="15"/>
      <c r="N17" s="15"/>
      <c r="O17" s="15"/>
      <c r="P17" s="15"/>
      <c r="Q17" s="15"/>
      <c r="R17" s="15"/>
      <c r="S17" s="15"/>
    </row>
    <row r="18" spans="1:21" s="3" customFormat="1" ht="16" outlineLevel="1" thickBot="1" x14ac:dyDescent="0.25">
      <c r="A18" s="12"/>
      <c r="B18" s="12"/>
      <c r="C18" s="13" t="s">
        <v>467</v>
      </c>
      <c r="F18" s="909">
        <f>+DATE(FirstYear,MATCH(G14,Months_Name,0),1)</f>
        <v>45658</v>
      </c>
      <c r="G18" s="910"/>
      <c r="H18" s="11"/>
      <c r="I18" s="11"/>
      <c r="J18" s="11"/>
      <c r="K18"/>
      <c r="L18" s="15"/>
      <c r="M18" s="15"/>
      <c r="N18" s="15"/>
      <c r="O18" s="15"/>
      <c r="P18" s="15"/>
      <c r="Q18" s="15"/>
      <c r="R18" s="15"/>
      <c r="S18" s="15"/>
    </row>
    <row r="19" spans="1:21" s="3" customFormat="1" ht="14" x14ac:dyDescent="0.15">
      <c r="A19" s="12"/>
      <c r="B19" s="12"/>
      <c r="C19" s="11"/>
      <c r="D19" s="11"/>
      <c r="E19" s="11"/>
      <c r="F19" s="11"/>
      <c r="G19" s="11"/>
      <c r="H19" s="11"/>
      <c r="I19" s="11"/>
      <c r="J19" s="11"/>
      <c r="K19" s="11"/>
      <c r="L19" s="11"/>
      <c r="M19" s="11"/>
      <c r="N19" s="11"/>
      <c r="O19" s="11"/>
    </row>
    <row r="20" spans="1:21" s="3" customFormat="1" ht="16" x14ac:dyDescent="0.2">
      <c r="A20" s="10"/>
      <c r="B20" s="10"/>
      <c r="C20" s="251" t="s">
        <v>7</v>
      </c>
      <c r="D20" s="252"/>
      <c r="E20" s="252"/>
      <c r="F20" s="252"/>
      <c r="G20" s="253"/>
      <c r="H20" s="253"/>
      <c r="I20" s="253"/>
      <c r="J20" s="253"/>
      <c r="K20" s="253"/>
      <c r="L20" s="253"/>
      <c r="M20" s="253"/>
      <c r="N20" s="253"/>
      <c r="O20" s="253"/>
      <c r="P20" s="253"/>
      <c r="Q20" s="253"/>
      <c r="R20" s="253"/>
      <c r="S20" s="253"/>
    </row>
    <row r="21" spans="1:21" s="3" customFormat="1" ht="14" outlineLevel="1" x14ac:dyDescent="0.15">
      <c r="A21" s="12"/>
      <c r="B21" s="14"/>
      <c r="C21" s="11"/>
      <c r="D21" s="11"/>
      <c r="E21" s="11"/>
      <c r="F21" s="11"/>
      <c r="G21" s="11"/>
      <c r="H21" s="11"/>
      <c r="I21" s="11"/>
      <c r="J21" s="11"/>
      <c r="K21" s="11"/>
      <c r="L21" s="11"/>
      <c r="M21" s="11"/>
      <c r="N21" s="11"/>
      <c r="O21" s="11"/>
    </row>
    <row r="22" spans="1:21" s="291" customFormat="1" ht="16" outlineLevel="1" x14ac:dyDescent="0.2">
      <c r="A22" s="510"/>
      <c r="B22" s="511"/>
      <c r="C22" s="655" t="s">
        <v>307</v>
      </c>
      <c r="D22" s="655"/>
      <c r="E22" s="655"/>
      <c r="F22" s="655"/>
      <c r="G22" s="655"/>
      <c r="H22" s="655"/>
      <c r="I22" s="655"/>
      <c r="J22" s="655"/>
      <c r="K22" s="655"/>
      <c r="L22" s="655"/>
      <c r="M22" s="655"/>
      <c r="N22" s="655"/>
      <c r="O22" s="655"/>
      <c r="P22" s="655"/>
      <c r="Q22" s="655"/>
      <c r="R22" s="655"/>
      <c r="S22" s="655"/>
    </row>
    <row r="23" spans="1:21" s="3" customFormat="1" ht="14" outlineLevel="1" x14ac:dyDescent="0.15">
      <c r="A23" s="12"/>
    </row>
    <row r="24" spans="1:21" s="11" customFormat="1" ht="17" outlineLevel="1" thickBot="1" x14ac:dyDescent="0.25">
      <c r="A24" s="12"/>
      <c r="C24" s="512" t="s">
        <v>426</v>
      </c>
      <c r="D24" s="512" t="s">
        <v>8</v>
      </c>
      <c r="E24" s="596" t="s">
        <v>99</v>
      </c>
      <c r="F24" s="596" t="s">
        <v>10</v>
      </c>
      <c r="G24" s="596" t="s">
        <v>11</v>
      </c>
      <c r="H24" s="596" t="s">
        <v>306</v>
      </c>
      <c r="I24" s="596" t="s">
        <v>12</v>
      </c>
      <c r="J24" s="673" t="s">
        <v>468</v>
      </c>
      <c r="K24" s="673" t="s">
        <v>469</v>
      </c>
      <c r="L24" s="673" t="s">
        <v>470</v>
      </c>
      <c r="M24" s="674"/>
      <c r="N24" s="674"/>
      <c r="O24" s="674"/>
      <c r="P24" s="674"/>
      <c r="Q24" s="674"/>
      <c r="R24" s="512"/>
      <c r="S24" s="512"/>
      <c r="T24" s="512"/>
      <c r="U24" s="512"/>
    </row>
    <row r="25" spans="1:21" s="11" customFormat="1" ht="13" outlineLevel="1" x14ac:dyDescent="0.15">
      <c r="A25" s="12">
        <v>1</v>
      </c>
      <c r="C25" s="656" t="s">
        <v>421</v>
      </c>
      <c r="D25" s="657" t="s">
        <v>422</v>
      </c>
      <c r="E25" s="658">
        <v>6930000</v>
      </c>
      <c r="F25" s="658">
        <v>30</v>
      </c>
      <c r="G25" s="658" t="s">
        <v>106</v>
      </c>
      <c r="H25" s="659"/>
      <c r="I25" s="675"/>
      <c r="J25" s="686">
        <v>1</v>
      </c>
      <c r="K25" s="686">
        <v>1</v>
      </c>
      <c r="L25" s="689">
        <f>+K25-J25+1</f>
        <v>1</v>
      </c>
      <c r="M25" s="677" t="s">
        <v>443</v>
      </c>
      <c r="N25" s="677"/>
      <c r="O25" s="677"/>
      <c r="P25" s="677"/>
      <c r="Q25" s="677"/>
      <c r="R25" s="677"/>
      <c r="S25" s="678"/>
    </row>
    <row r="26" spans="1:21" s="11" customFormat="1" ht="13" outlineLevel="1" x14ac:dyDescent="0.15">
      <c r="A26" s="12">
        <f>+IF((C26=C25),0,1)+A25</f>
        <v>1</v>
      </c>
      <c r="C26" s="660" t="s">
        <v>421</v>
      </c>
      <c r="D26" s="661" t="s">
        <v>569</v>
      </c>
      <c r="E26" s="662">
        <f>E25*2.5%</f>
        <v>173250</v>
      </c>
      <c r="F26" s="662">
        <v>30</v>
      </c>
      <c r="G26" s="662" t="s">
        <v>106</v>
      </c>
      <c r="H26" s="663"/>
      <c r="I26" s="672"/>
      <c r="J26" s="687">
        <v>1</v>
      </c>
      <c r="K26" s="687">
        <v>1</v>
      </c>
      <c r="L26" s="690">
        <f t="shared" ref="L26:L44" si="0">+K26-J26+1</f>
        <v>1</v>
      </c>
      <c r="M26" s="679" t="s">
        <v>444</v>
      </c>
      <c r="N26" s="679"/>
      <c r="O26" s="679"/>
      <c r="P26" s="679"/>
      <c r="Q26" s="679"/>
      <c r="R26" s="679"/>
      <c r="S26" s="680"/>
    </row>
    <row r="27" spans="1:21" s="11" customFormat="1" ht="13" outlineLevel="1" x14ac:dyDescent="0.15">
      <c r="A27" s="12">
        <f t="shared" ref="A27:A54" si="1">+IF((C27=C26),0,1)+A26</f>
        <v>1</v>
      </c>
      <c r="C27" s="660" t="s">
        <v>421</v>
      </c>
      <c r="D27" s="661" t="s">
        <v>541</v>
      </c>
      <c r="E27" s="662">
        <f>E25*1%</f>
        <v>69300</v>
      </c>
      <c r="F27" s="662">
        <v>30</v>
      </c>
      <c r="G27" s="662" t="s">
        <v>106</v>
      </c>
      <c r="H27" s="663"/>
      <c r="I27" s="672"/>
      <c r="J27" s="687">
        <v>1</v>
      </c>
      <c r="K27" s="687">
        <v>1</v>
      </c>
      <c r="L27" s="690">
        <f t="shared" si="0"/>
        <v>1</v>
      </c>
      <c r="M27" s="679" t="s">
        <v>445</v>
      </c>
      <c r="N27" s="679"/>
      <c r="O27" s="679"/>
      <c r="P27" s="679"/>
      <c r="Q27" s="679"/>
      <c r="R27" s="679"/>
      <c r="S27" s="680"/>
    </row>
    <row r="28" spans="1:21" s="11" customFormat="1" ht="13" outlineLevel="1" x14ac:dyDescent="0.15">
      <c r="A28" s="12">
        <f t="shared" si="1"/>
        <v>1</v>
      </c>
      <c r="C28" s="660" t="s">
        <v>421</v>
      </c>
      <c r="D28" s="661" t="s">
        <v>423</v>
      </c>
      <c r="E28" s="662">
        <v>2000</v>
      </c>
      <c r="F28" s="662">
        <v>15</v>
      </c>
      <c r="G28" s="662" t="s">
        <v>106</v>
      </c>
      <c r="H28" s="663"/>
      <c r="I28" s="672"/>
      <c r="J28" s="687">
        <v>1</v>
      </c>
      <c r="K28" s="687">
        <v>1</v>
      </c>
      <c r="L28" s="690">
        <f t="shared" si="0"/>
        <v>1</v>
      </c>
      <c r="M28" s="679" t="s">
        <v>446</v>
      </c>
      <c r="N28" s="679"/>
      <c r="O28" s="679"/>
      <c r="P28" s="679"/>
      <c r="Q28" s="679"/>
      <c r="R28" s="679"/>
      <c r="S28" s="680"/>
    </row>
    <row r="29" spans="1:21" s="11" customFormat="1" ht="13" outlineLevel="1" x14ac:dyDescent="0.15">
      <c r="A29" s="12">
        <f t="shared" si="1"/>
        <v>2</v>
      </c>
      <c r="C29" s="660" t="s">
        <v>424</v>
      </c>
      <c r="D29" s="661" t="s">
        <v>425</v>
      </c>
      <c r="E29" s="662">
        <v>10000</v>
      </c>
      <c r="F29" s="662">
        <v>15</v>
      </c>
      <c r="G29" s="662" t="s">
        <v>106</v>
      </c>
      <c r="H29" s="663"/>
      <c r="I29" s="672"/>
      <c r="J29" s="687">
        <v>1</v>
      </c>
      <c r="K29" s="687">
        <v>1</v>
      </c>
      <c r="L29" s="690">
        <f t="shared" si="0"/>
        <v>1</v>
      </c>
      <c r="M29" s="679" t="s">
        <v>447</v>
      </c>
      <c r="N29" s="679"/>
      <c r="O29" s="679"/>
      <c r="P29" s="679"/>
      <c r="Q29" s="679"/>
      <c r="R29" s="679"/>
      <c r="S29" s="680"/>
    </row>
    <row r="30" spans="1:21" s="11" customFormat="1" ht="13" outlineLevel="1" x14ac:dyDescent="0.15">
      <c r="A30" s="12">
        <f t="shared" si="1"/>
        <v>2</v>
      </c>
      <c r="C30" s="660" t="s">
        <v>424</v>
      </c>
      <c r="D30" s="661" t="s">
        <v>542</v>
      </c>
      <c r="E30" s="662">
        <v>10000</v>
      </c>
      <c r="F30" s="662">
        <v>15</v>
      </c>
      <c r="G30" s="662" t="s">
        <v>106</v>
      </c>
      <c r="H30" s="663"/>
      <c r="I30" s="672"/>
      <c r="J30" s="687">
        <v>1</v>
      </c>
      <c r="K30" s="687">
        <v>1</v>
      </c>
      <c r="L30" s="690">
        <f t="shared" si="0"/>
        <v>1</v>
      </c>
      <c r="M30" s="679" t="s">
        <v>448</v>
      </c>
      <c r="N30" s="679"/>
      <c r="O30" s="679"/>
      <c r="P30" s="679"/>
      <c r="Q30" s="679"/>
      <c r="R30" s="679"/>
      <c r="S30" s="680"/>
    </row>
    <row r="31" spans="1:21" s="11" customFormat="1" ht="13" outlineLevel="1" x14ac:dyDescent="0.15">
      <c r="A31" s="12">
        <f t="shared" si="1"/>
        <v>2</v>
      </c>
      <c r="C31" s="660" t="s">
        <v>424</v>
      </c>
      <c r="D31" s="661" t="s">
        <v>543</v>
      </c>
      <c r="E31" s="662">
        <v>10000</v>
      </c>
      <c r="F31" s="662">
        <v>15</v>
      </c>
      <c r="G31" s="662" t="s">
        <v>106</v>
      </c>
      <c r="H31" s="663"/>
      <c r="I31" s="672"/>
      <c r="J31" s="687">
        <v>1</v>
      </c>
      <c r="K31" s="687">
        <v>1</v>
      </c>
      <c r="L31" s="690">
        <f t="shared" si="0"/>
        <v>1</v>
      </c>
      <c r="M31" s="679" t="s">
        <v>449</v>
      </c>
      <c r="N31" s="679"/>
      <c r="O31" s="679"/>
      <c r="P31" s="679"/>
      <c r="Q31" s="679"/>
      <c r="R31" s="679"/>
      <c r="S31" s="680"/>
    </row>
    <row r="32" spans="1:21" s="11" customFormat="1" ht="13" outlineLevel="1" x14ac:dyDescent="0.15">
      <c r="A32" s="12">
        <f t="shared" si="1"/>
        <v>2</v>
      </c>
      <c r="C32" s="660" t="s">
        <v>424</v>
      </c>
      <c r="D32" s="661" t="s">
        <v>544</v>
      </c>
      <c r="E32" s="662">
        <v>15000</v>
      </c>
      <c r="F32" s="662">
        <v>15</v>
      </c>
      <c r="G32" s="662" t="s">
        <v>106</v>
      </c>
      <c r="H32" s="663"/>
      <c r="I32" s="672"/>
      <c r="J32" s="687">
        <v>1</v>
      </c>
      <c r="K32" s="687">
        <v>1</v>
      </c>
      <c r="L32" s="690">
        <f t="shared" si="0"/>
        <v>1</v>
      </c>
      <c r="M32" s="679" t="s">
        <v>450</v>
      </c>
      <c r="N32" s="679"/>
      <c r="O32" s="679"/>
      <c r="P32" s="679"/>
      <c r="Q32" s="679"/>
      <c r="R32" s="679"/>
      <c r="S32" s="680"/>
    </row>
    <row r="33" spans="1:19" s="11" customFormat="1" ht="13" outlineLevel="1" x14ac:dyDescent="0.15">
      <c r="A33" s="12">
        <f t="shared" si="1"/>
        <v>2</v>
      </c>
      <c r="C33" s="660" t="s">
        <v>424</v>
      </c>
      <c r="D33" s="661" t="s">
        <v>545</v>
      </c>
      <c r="E33" s="662">
        <v>9000</v>
      </c>
      <c r="F33" s="662">
        <v>15</v>
      </c>
      <c r="G33" s="662" t="s">
        <v>106</v>
      </c>
      <c r="H33" s="663"/>
      <c r="I33" s="672"/>
      <c r="J33" s="687">
        <v>1</v>
      </c>
      <c r="K33" s="687">
        <v>1</v>
      </c>
      <c r="L33" s="690">
        <f t="shared" si="0"/>
        <v>1</v>
      </c>
      <c r="M33" s="679" t="s">
        <v>451</v>
      </c>
      <c r="N33" s="679"/>
      <c r="O33" s="679"/>
      <c r="P33" s="679"/>
      <c r="Q33" s="679"/>
      <c r="R33" s="679"/>
      <c r="S33" s="680"/>
    </row>
    <row r="34" spans="1:19" s="11" customFormat="1" ht="13" outlineLevel="1" x14ac:dyDescent="0.15">
      <c r="A34" s="12">
        <f t="shared" si="1"/>
        <v>2</v>
      </c>
      <c r="C34" s="660" t="s">
        <v>424</v>
      </c>
      <c r="D34" s="661" t="s">
        <v>546</v>
      </c>
      <c r="E34" s="662">
        <v>15000</v>
      </c>
      <c r="F34" s="662">
        <v>15</v>
      </c>
      <c r="G34" s="662" t="s">
        <v>106</v>
      </c>
      <c r="H34" s="663"/>
      <c r="I34" s="672"/>
      <c r="J34" s="687">
        <v>1</v>
      </c>
      <c r="K34" s="687">
        <v>1</v>
      </c>
      <c r="L34" s="690">
        <f t="shared" si="0"/>
        <v>1</v>
      </c>
      <c r="M34" s="679" t="s">
        <v>452</v>
      </c>
      <c r="N34" s="679"/>
      <c r="O34" s="679"/>
      <c r="P34" s="679"/>
      <c r="Q34" s="679"/>
      <c r="R34" s="679"/>
      <c r="S34" s="680"/>
    </row>
    <row r="35" spans="1:19" s="11" customFormat="1" ht="13" outlineLevel="1" x14ac:dyDescent="0.15">
      <c r="A35" s="12">
        <f t="shared" si="1"/>
        <v>2</v>
      </c>
      <c r="C35" s="660" t="s">
        <v>424</v>
      </c>
      <c r="D35" s="661" t="s">
        <v>568</v>
      </c>
      <c r="E35" s="662">
        <v>5000</v>
      </c>
      <c r="F35" s="662">
        <v>15</v>
      </c>
      <c r="G35" s="662" t="s">
        <v>106</v>
      </c>
      <c r="H35" s="663"/>
      <c r="I35" s="672"/>
      <c r="J35" s="687">
        <v>1</v>
      </c>
      <c r="K35" s="687">
        <v>1</v>
      </c>
      <c r="L35" s="690">
        <f t="shared" si="0"/>
        <v>1</v>
      </c>
      <c r="M35" s="679" t="s">
        <v>453</v>
      </c>
      <c r="N35" s="679"/>
      <c r="O35" s="679"/>
      <c r="P35" s="679"/>
      <c r="Q35" s="679"/>
      <c r="R35" s="679"/>
      <c r="S35" s="680"/>
    </row>
    <row r="36" spans="1:19" s="11" customFormat="1" ht="13" outlineLevel="1" x14ac:dyDescent="0.15">
      <c r="A36" s="12">
        <f t="shared" si="1"/>
        <v>2</v>
      </c>
      <c r="C36" s="660" t="s">
        <v>424</v>
      </c>
      <c r="D36" s="661" t="s">
        <v>567</v>
      </c>
      <c r="E36" s="662">
        <v>20000</v>
      </c>
      <c r="F36" s="662">
        <v>30</v>
      </c>
      <c r="G36" s="662" t="s">
        <v>13</v>
      </c>
      <c r="H36" s="663"/>
      <c r="I36" s="672"/>
      <c r="J36" s="687">
        <v>1</v>
      </c>
      <c r="K36" s="687">
        <v>1</v>
      </c>
      <c r="L36" s="690">
        <f t="shared" si="0"/>
        <v>1</v>
      </c>
      <c r="M36" s="679" t="s">
        <v>454</v>
      </c>
      <c r="N36" s="679"/>
      <c r="O36" s="679"/>
      <c r="P36" s="679"/>
      <c r="Q36" s="679"/>
      <c r="R36" s="679"/>
      <c r="S36" s="680"/>
    </row>
    <row r="37" spans="1:19" s="11" customFormat="1" ht="13" outlineLevel="1" x14ac:dyDescent="0.15">
      <c r="A37" s="12">
        <f t="shared" si="1"/>
        <v>2</v>
      </c>
      <c r="C37" s="660" t="s">
        <v>424</v>
      </c>
      <c r="D37" s="661" t="s">
        <v>547</v>
      </c>
      <c r="E37" s="662">
        <v>250</v>
      </c>
      <c r="F37" s="662">
        <v>30</v>
      </c>
      <c r="G37" s="662" t="s">
        <v>13</v>
      </c>
      <c r="H37" s="663"/>
      <c r="I37" s="672"/>
      <c r="J37" s="687">
        <v>1</v>
      </c>
      <c r="K37" s="687">
        <v>1</v>
      </c>
      <c r="L37" s="690">
        <f t="shared" si="0"/>
        <v>1</v>
      </c>
      <c r="M37" s="679" t="s">
        <v>455</v>
      </c>
      <c r="N37" s="679"/>
      <c r="O37" s="679"/>
      <c r="P37" s="679"/>
      <c r="Q37" s="679"/>
      <c r="R37" s="679"/>
      <c r="S37" s="680"/>
    </row>
    <row r="38" spans="1:19" s="11" customFormat="1" ht="13" outlineLevel="1" x14ac:dyDescent="0.15">
      <c r="A38" s="12">
        <f t="shared" si="1"/>
        <v>2</v>
      </c>
      <c r="C38" s="660" t="s">
        <v>424</v>
      </c>
      <c r="D38" s="661" t="s">
        <v>548</v>
      </c>
      <c r="E38" s="662">
        <f>E25*1%</f>
        <v>69300</v>
      </c>
      <c r="F38" s="662">
        <v>30</v>
      </c>
      <c r="G38" s="662" t="s">
        <v>106</v>
      </c>
      <c r="H38" s="663"/>
      <c r="I38" s="672"/>
      <c r="J38" s="687">
        <v>1</v>
      </c>
      <c r="K38" s="687">
        <v>1</v>
      </c>
      <c r="L38" s="690">
        <f t="shared" si="0"/>
        <v>1</v>
      </c>
      <c r="M38" s="679" t="s">
        <v>456</v>
      </c>
      <c r="N38" s="679"/>
      <c r="O38" s="679"/>
      <c r="P38" s="679"/>
      <c r="Q38" s="679"/>
      <c r="R38" s="679"/>
      <c r="S38" s="680"/>
    </row>
    <row r="39" spans="1:19" s="11" customFormat="1" ht="13" outlineLevel="1" x14ac:dyDescent="0.15">
      <c r="A39" s="12">
        <f t="shared" si="1"/>
        <v>3</v>
      </c>
      <c r="C39" s="660" t="s">
        <v>427</v>
      </c>
      <c r="D39" s="661" t="s">
        <v>549</v>
      </c>
      <c r="E39" s="662">
        <v>5000</v>
      </c>
      <c r="F39" s="662">
        <v>10</v>
      </c>
      <c r="G39" s="662" t="s">
        <v>14</v>
      </c>
      <c r="H39" s="663"/>
      <c r="I39" s="672"/>
      <c r="J39" s="687">
        <v>1</v>
      </c>
      <c r="K39" s="687">
        <v>1</v>
      </c>
      <c r="L39" s="690">
        <f t="shared" si="0"/>
        <v>1</v>
      </c>
      <c r="M39" s="679" t="s">
        <v>457</v>
      </c>
      <c r="N39" s="679"/>
      <c r="O39" s="679"/>
      <c r="P39" s="679"/>
      <c r="Q39" s="679"/>
      <c r="R39" s="679"/>
      <c r="S39" s="680"/>
    </row>
    <row r="40" spans="1:19" s="11" customFormat="1" ht="13" outlineLevel="1" x14ac:dyDescent="0.15">
      <c r="A40" s="12">
        <f t="shared" si="1"/>
        <v>3</v>
      </c>
      <c r="C40" s="660" t="s">
        <v>427</v>
      </c>
      <c r="D40" s="661" t="s">
        <v>550</v>
      </c>
      <c r="E40" s="662">
        <v>17000</v>
      </c>
      <c r="F40" s="662">
        <v>10</v>
      </c>
      <c r="G40" s="662" t="s">
        <v>14</v>
      </c>
      <c r="H40" s="663">
        <v>80</v>
      </c>
      <c r="I40" s="672">
        <v>1</v>
      </c>
      <c r="J40" s="687">
        <v>1</v>
      </c>
      <c r="K40" s="687">
        <v>1</v>
      </c>
      <c r="L40" s="690">
        <f t="shared" si="0"/>
        <v>1</v>
      </c>
      <c r="M40" s="679" t="s">
        <v>458</v>
      </c>
      <c r="N40" s="679"/>
      <c r="O40" s="679"/>
      <c r="P40" s="679"/>
      <c r="Q40" s="679"/>
      <c r="R40" s="679"/>
      <c r="S40" s="680"/>
    </row>
    <row r="41" spans="1:19" s="11" customFormat="1" ht="13" outlineLevel="1" x14ac:dyDescent="0.15">
      <c r="A41" s="12">
        <f t="shared" si="1"/>
        <v>3</v>
      </c>
      <c r="C41" s="660" t="s">
        <v>427</v>
      </c>
      <c r="D41" s="661" t="s">
        <v>551</v>
      </c>
      <c r="E41" s="662">
        <v>2500</v>
      </c>
      <c r="F41" s="662">
        <v>10</v>
      </c>
      <c r="G41" s="662" t="s">
        <v>14</v>
      </c>
      <c r="H41" s="663">
        <v>80</v>
      </c>
      <c r="I41" s="672">
        <v>1</v>
      </c>
      <c r="J41" s="687">
        <v>1</v>
      </c>
      <c r="K41" s="687">
        <v>1</v>
      </c>
      <c r="L41" s="690">
        <f t="shared" si="0"/>
        <v>1</v>
      </c>
      <c r="M41" s="679" t="s">
        <v>459</v>
      </c>
      <c r="N41" s="679"/>
      <c r="O41" s="679"/>
      <c r="P41" s="679"/>
      <c r="Q41" s="679"/>
      <c r="R41" s="679"/>
      <c r="S41" s="680"/>
    </row>
    <row r="42" spans="1:19" s="11" customFormat="1" ht="13" outlineLevel="1" x14ac:dyDescent="0.15">
      <c r="A42" s="12">
        <f t="shared" si="1"/>
        <v>3</v>
      </c>
      <c r="C42" s="660" t="s">
        <v>427</v>
      </c>
      <c r="D42" s="661" t="s">
        <v>552</v>
      </c>
      <c r="E42" s="662">
        <v>5000</v>
      </c>
      <c r="F42" s="662">
        <v>10</v>
      </c>
      <c r="G42" s="662" t="s">
        <v>14</v>
      </c>
      <c r="H42" s="663"/>
      <c r="I42" s="672"/>
      <c r="J42" s="687">
        <v>1</v>
      </c>
      <c r="K42" s="687">
        <v>1</v>
      </c>
      <c r="L42" s="690">
        <f t="shared" si="0"/>
        <v>1</v>
      </c>
      <c r="M42" s="679" t="s">
        <v>460</v>
      </c>
      <c r="N42" s="679"/>
      <c r="O42" s="679"/>
      <c r="P42" s="679"/>
      <c r="Q42" s="679"/>
      <c r="R42" s="679"/>
      <c r="S42" s="680"/>
    </row>
    <row r="43" spans="1:19" s="11" customFormat="1" ht="13" outlineLevel="1" x14ac:dyDescent="0.15">
      <c r="A43" s="12">
        <f t="shared" si="1"/>
        <v>3</v>
      </c>
      <c r="C43" s="660" t="s">
        <v>427</v>
      </c>
      <c r="D43" s="661" t="s">
        <v>553</v>
      </c>
      <c r="E43" s="662">
        <v>3500</v>
      </c>
      <c r="F43" s="662">
        <v>7</v>
      </c>
      <c r="G43" s="662" t="s">
        <v>14</v>
      </c>
      <c r="H43" s="663"/>
      <c r="I43" s="672"/>
      <c r="J43" s="687">
        <v>1</v>
      </c>
      <c r="K43" s="687">
        <v>1</v>
      </c>
      <c r="L43" s="690">
        <f t="shared" si="0"/>
        <v>1</v>
      </c>
      <c r="M43" s="679" t="s">
        <v>461</v>
      </c>
      <c r="N43" s="679"/>
      <c r="O43" s="679"/>
      <c r="P43" s="679"/>
      <c r="Q43" s="679"/>
      <c r="R43" s="679"/>
      <c r="S43" s="680"/>
    </row>
    <row r="44" spans="1:19" s="11" customFormat="1" ht="13" outlineLevel="1" x14ac:dyDescent="0.15">
      <c r="A44" s="12">
        <f t="shared" si="1"/>
        <v>3</v>
      </c>
      <c r="C44" s="660" t="s">
        <v>427</v>
      </c>
      <c r="D44" s="661" t="s">
        <v>428</v>
      </c>
      <c r="E44" s="662">
        <v>30000</v>
      </c>
      <c r="F44" s="662">
        <v>7</v>
      </c>
      <c r="G44" s="662" t="s">
        <v>14</v>
      </c>
      <c r="H44" s="663"/>
      <c r="I44" s="672"/>
      <c r="J44" s="687">
        <v>1</v>
      </c>
      <c r="K44" s="687">
        <v>1</v>
      </c>
      <c r="L44" s="690">
        <f t="shared" si="0"/>
        <v>1</v>
      </c>
      <c r="M44" s="679" t="s">
        <v>462</v>
      </c>
      <c r="N44" s="679"/>
      <c r="O44" s="679"/>
      <c r="P44" s="679"/>
      <c r="Q44" s="679"/>
      <c r="R44" s="679"/>
      <c r="S44" s="680"/>
    </row>
    <row r="45" spans="1:19" s="11" customFormat="1" ht="13" outlineLevel="1" x14ac:dyDescent="0.15">
      <c r="A45" s="12">
        <f t="shared" si="1"/>
        <v>4</v>
      </c>
      <c r="C45" s="660"/>
      <c r="D45" s="661"/>
      <c r="E45" s="662"/>
      <c r="F45" s="662"/>
      <c r="G45" s="662"/>
      <c r="H45" s="663"/>
      <c r="I45" s="672"/>
      <c r="J45" s="687"/>
      <c r="K45" s="687"/>
      <c r="L45" s="690"/>
      <c r="M45" s="679"/>
      <c r="N45" s="679"/>
      <c r="O45" s="679"/>
      <c r="P45" s="679"/>
      <c r="Q45" s="679"/>
      <c r="R45" s="679"/>
      <c r="S45" s="680"/>
    </row>
    <row r="46" spans="1:19" s="11" customFormat="1" ht="13" outlineLevel="1" x14ac:dyDescent="0.15">
      <c r="A46" s="12">
        <f t="shared" si="1"/>
        <v>4</v>
      </c>
      <c r="C46" s="660"/>
      <c r="D46" s="661"/>
      <c r="E46" s="662"/>
      <c r="F46" s="662"/>
      <c r="G46" s="662"/>
      <c r="H46" s="663"/>
      <c r="I46" s="672"/>
      <c r="J46" s="687"/>
      <c r="K46" s="687"/>
      <c r="L46" s="690"/>
      <c r="M46" s="679"/>
      <c r="N46" s="679"/>
      <c r="O46" s="679"/>
      <c r="P46" s="679"/>
      <c r="Q46" s="679"/>
      <c r="R46" s="679"/>
      <c r="S46" s="680"/>
    </row>
    <row r="47" spans="1:19" s="11" customFormat="1" ht="13" outlineLevel="1" x14ac:dyDescent="0.15">
      <c r="A47" s="12">
        <f t="shared" si="1"/>
        <v>4</v>
      </c>
      <c r="C47" s="660"/>
      <c r="D47" s="661"/>
      <c r="E47" s="662"/>
      <c r="F47" s="662"/>
      <c r="G47" s="662"/>
      <c r="H47" s="663"/>
      <c r="I47" s="672"/>
      <c r="J47" s="687"/>
      <c r="K47" s="687"/>
      <c r="L47" s="690"/>
      <c r="M47" s="679"/>
      <c r="N47" s="679"/>
      <c r="O47" s="679"/>
      <c r="P47" s="679"/>
      <c r="Q47" s="679"/>
      <c r="R47" s="679"/>
      <c r="S47" s="680"/>
    </row>
    <row r="48" spans="1:19" s="11" customFormat="1" ht="13" outlineLevel="1" x14ac:dyDescent="0.15">
      <c r="A48" s="12">
        <f t="shared" si="1"/>
        <v>4</v>
      </c>
      <c r="C48" s="660"/>
      <c r="D48" s="661"/>
      <c r="E48" s="662"/>
      <c r="F48" s="662"/>
      <c r="G48" s="662"/>
      <c r="H48" s="663"/>
      <c r="I48" s="672"/>
      <c r="J48" s="687"/>
      <c r="K48" s="687"/>
      <c r="L48" s="690"/>
      <c r="M48" s="679"/>
      <c r="N48" s="679"/>
      <c r="O48" s="679"/>
      <c r="P48" s="679"/>
      <c r="Q48" s="679"/>
      <c r="R48" s="679"/>
      <c r="S48" s="680"/>
    </row>
    <row r="49" spans="1:19" s="11" customFormat="1" ht="13" outlineLevel="1" x14ac:dyDescent="0.15">
      <c r="A49" s="12">
        <f t="shared" si="1"/>
        <v>4</v>
      </c>
      <c r="C49" s="660"/>
      <c r="D49" s="661"/>
      <c r="E49" s="662"/>
      <c r="F49" s="662"/>
      <c r="G49" s="662"/>
      <c r="H49" s="663"/>
      <c r="I49" s="672"/>
      <c r="J49" s="687"/>
      <c r="K49" s="687"/>
      <c r="L49" s="690"/>
      <c r="M49" s="679"/>
      <c r="N49" s="679"/>
      <c r="O49" s="679"/>
      <c r="P49" s="679"/>
      <c r="Q49" s="679"/>
      <c r="R49" s="679"/>
      <c r="S49" s="680"/>
    </row>
    <row r="50" spans="1:19" s="11" customFormat="1" ht="13" outlineLevel="1" x14ac:dyDescent="0.15">
      <c r="A50" s="12">
        <f t="shared" si="1"/>
        <v>4</v>
      </c>
      <c r="C50" s="660"/>
      <c r="D50" s="661"/>
      <c r="E50" s="662"/>
      <c r="F50" s="662"/>
      <c r="G50" s="662"/>
      <c r="H50" s="663"/>
      <c r="I50" s="672"/>
      <c r="J50" s="687"/>
      <c r="K50" s="687"/>
      <c r="L50" s="690"/>
      <c r="M50" s="679"/>
      <c r="N50" s="679"/>
      <c r="O50" s="679"/>
      <c r="P50" s="679"/>
      <c r="Q50" s="679"/>
      <c r="R50" s="679"/>
      <c r="S50" s="680"/>
    </row>
    <row r="51" spans="1:19" s="11" customFormat="1" ht="13" outlineLevel="1" x14ac:dyDescent="0.15">
      <c r="A51" s="12">
        <f t="shared" si="1"/>
        <v>4</v>
      </c>
      <c r="C51" s="660"/>
      <c r="D51" s="661"/>
      <c r="E51" s="662"/>
      <c r="F51" s="662"/>
      <c r="G51" s="662"/>
      <c r="H51" s="663"/>
      <c r="I51" s="672"/>
      <c r="J51" s="687"/>
      <c r="K51" s="687"/>
      <c r="L51" s="690"/>
      <c r="M51" s="679"/>
      <c r="N51" s="679"/>
      <c r="O51" s="679"/>
      <c r="P51" s="679"/>
      <c r="Q51" s="679"/>
      <c r="R51" s="679"/>
      <c r="S51" s="680"/>
    </row>
    <row r="52" spans="1:19" s="11" customFormat="1" ht="13" outlineLevel="1" x14ac:dyDescent="0.15">
      <c r="A52" s="12">
        <f t="shared" si="1"/>
        <v>4</v>
      </c>
      <c r="C52" s="660"/>
      <c r="D52" s="661"/>
      <c r="E52" s="662"/>
      <c r="F52" s="662"/>
      <c r="G52" s="662"/>
      <c r="H52" s="663"/>
      <c r="I52" s="672"/>
      <c r="J52" s="687"/>
      <c r="K52" s="687"/>
      <c r="L52" s="690"/>
      <c r="M52" s="679"/>
      <c r="N52" s="679"/>
      <c r="O52" s="679"/>
      <c r="P52" s="679"/>
      <c r="Q52" s="679"/>
      <c r="R52" s="679"/>
      <c r="S52" s="680"/>
    </row>
    <row r="53" spans="1:19" s="11" customFormat="1" ht="13" outlineLevel="1" x14ac:dyDescent="0.15">
      <c r="A53" s="12">
        <f t="shared" si="1"/>
        <v>4</v>
      </c>
      <c r="C53" s="660"/>
      <c r="D53" s="661"/>
      <c r="E53" s="662"/>
      <c r="F53" s="662"/>
      <c r="G53" s="662"/>
      <c r="H53" s="663"/>
      <c r="I53" s="672"/>
      <c r="J53" s="687"/>
      <c r="K53" s="687"/>
      <c r="L53" s="690"/>
      <c r="M53" s="679"/>
      <c r="N53" s="679"/>
      <c r="O53" s="679"/>
      <c r="P53" s="679"/>
      <c r="Q53" s="679"/>
      <c r="R53" s="679"/>
      <c r="S53" s="680"/>
    </row>
    <row r="54" spans="1:19" s="11" customFormat="1" ht="14" outlineLevel="1" thickBot="1" x14ac:dyDescent="0.2">
      <c r="A54" s="12">
        <f t="shared" si="1"/>
        <v>4</v>
      </c>
      <c r="C54" s="664"/>
      <c r="D54" s="665"/>
      <c r="E54" s="666"/>
      <c r="F54" s="666"/>
      <c r="G54" s="666"/>
      <c r="H54" s="667"/>
      <c r="I54" s="676"/>
      <c r="J54" s="688"/>
      <c r="K54" s="688"/>
      <c r="L54" s="691"/>
      <c r="M54" s="681"/>
      <c r="N54" s="681"/>
      <c r="O54" s="681"/>
      <c r="P54" s="681"/>
      <c r="Q54" s="681"/>
      <c r="R54" s="681"/>
      <c r="S54" s="682"/>
    </row>
    <row r="55" spans="1:19" s="11" customFormat="1" ht="13" outlineLevel="1" x14ac:dyDescent="0.15">
      <c r="A55" s="12"/>
      <c r="C55" s="20"/>
      <c r="D55" s="20" t="s">
        <v>16</v>
      </c>
      <c r="E55" s="490">
        <f>SUM(E25:E50)</f>
        <v>7401100</v>
      </c>
      <c r="H55" s="491"/>
      <c r="M55" s="227"/>
      <c r="N55" s="492"/>
      <c r="O55" s="492"/>
    </row>
    <row r="56" spans="1:19" s="11" customFormat="1" ht="13" outlineLevel="1" x14ac:dyDescent="0.15">
      <c r="A56" s="12"/>
    </row>
    <row r="57" spans="1:19" s="291" customFormat="1" ht="16" outlineLevel="1" x14ac:dyDescent="0.2">
      <c r="A57" s="510"/>
      <c r="B57" s="511"/>
      <c r="C57" s="655" t="s">
        <v>308</v>
      </c>
      <c r="D57" s="655"/>
      <c r="E57" s="655"/>
      <c r="F57" s="655"/>
      <c r="G57" s="655"/>
      <c r="H57" s="655"/>
      <c r="I57" s="655"/>
      <c r="J57" s="655"/>
      <c r="K57" s="655"/>
      <c r="L57" s="655"/>
      <c r="M57" s="655"/>
      <c r="N57" s="655"/>
      <c r="O57" s="655"/>
      <c r="P57" s="655"/>
      <c r="Q57" s="655"/>
      <c r="R57" s="655"/>
      <c r="S57" s="655"/>
    </row>
    <row r="58" spans="1:19" s="11" customFormat="1" outlineLevel="1" x14ac:dyDescent="0.2">
      <c r="G58"/>
      <c r="H58"/>
      <c r="I58"/>
      <c r="J58"/>
      <c r="K58"/>
      <c r="L58"/>
      <c r="M58"/>
      <c r="N58"/>
      <c r="O58"/>
      <c r="P58"/>
      <c r="Q58"/>
    </row>
    <row r="59" spans="1:19" s="11" customFormat="1" ht="17" outlineLevel="1" thickBot="1" x14ac:dyDescent="0.25">
      <c r="A59" s="12"/>
      <c r="C59" s="513" t="s">
        <v>309</v>
      </c>
      <c r="D59" s="513"/>
      <c r="E59" s="587" t="str">
        <f>+"Start-Up Cost ("&amp;currency&amp;")"</f>
        <v>Start-Up Cost (EUR)</v>
      </c>
      <c r="F59"/>
      <c r="G59"/>
      <c r="H59"/>
      <c r="I59"/>
      <c r="J59"/>
      <c r="K59"/>
      <c r="L59"/>
      <c r="M59"/>
      <c r="N59"/>
      <c r="O59"/>
      <c r="P59"/>
      <c r="Q59"/>
    </row>
    <row r="60" spans="1:19" s="11" customFormat="1" outlineLevel="1" x14ac:dyDescent="0.2">
      <c r="A60" s="12"/>
      <c r="C60" s="254" t="s">
        <v>304</v>
      </c>
      <c r="D60" s="28"/>
      <c r="E60" s="581">
        <v>50000</v>
      </c>
      <c r="F60"/>
      <c r="G60"/>
      <c r="H60"/>
      <c r="I60"/>
      <c r="J60"/>
      <c r="K60"/>
      <c r="L60"/>
      <c r="M60"/>
      <c r="N60"/>
      <c r="O60"/>
      <c r="P60"/>
      <c r="Q60"/>
    </row>
    <row r="61" spans="1:19" s="11" customFormat="1" outlineLevel="1" x14ac:dyDescent="0.2">
      <c r="A61" s="12"/>
      <c r="C61" s="13" t="s">
        <v>28</v>
      </c>
      <c r="E61" s="582">
        <v>5000</v>
      </c>
      <c r="F61"/>
      <c r="G61"/>
      <c r="H61"/>
      <c r="I61"/>
      <c r="J61"/>
      <c r="K61"/>
      <c r="L61"/>
      <c r="M61"/>
      <c r="N61"/>
      <c r="O61"/>
      <c r="P61"/>
      <c r="Q61"/>
    </row>
    <row r="62" spans="1:19" s="11" customFormat="1" outlineLevel="1" x14ac:dyDescent="0.2">
      <c r="A62" s="12"/>
      <c r="C62" s="13" t="s">
        <v>301</v>
      </c>
      <c r="E62" s="582">
        <v>20000</v>
      </c>
      <c r="F62"/>
      <c r="G62"/>
      <c r="H62"/>
      <c r="I62"/>
      <c r="J62"/>
      <c r="K62"/>
      <c r="L62"/>
      <c r="M62"/>
      <c r="N62"/>
      <c r="O62"/>
      <c r="P62"/>
      <c r="Q62"/>
    </row>
    <row r="63" spans="1:19" s="11" customFormat="1" outlineLevel="1" x14ac:dyDescent="0.2">
      <c r="A63" s="12"/>
      <c r="C63" s="13" t="s">
        <v>300</v>
      </c>
      <c r="E63" s="582">
        <v>6320</v>
      </c>
      <c r="F63"/>
      <c r="G63"/>
      <c r="H63"/>
      <c r="I63"/>
      <c r="J63"/>
      <c r="K63"/>
      <c r="L63"/>
      <c r="M63"/>
      <c r="N63"/>
      <c r="O63"/>
      <c r="P63"/>
      <c r="Q63"/>
    </row>
    <row r="64" spans="1:19" s="11" customFormat="1" outlineLevel="1" x14ac:dyDescent="0.2">
      <c r="A64" s="12"/>
      <c r="C64" s="13" t="s">
        <v>303</v>
      </c>
      <c r="E64" s="582">
        <v>5000</v>
      </c>
      <c r="F64"/>
      <c r="G64"/>
      <c r="H64"/>
      <c r="I64"/>
      <c r="J64"/>
      <c r="K64"/>
      <c r="L64"/>
      <c r="M64"/>
      <c r="N64"/>
      <c r="O64"/>
      <c r="P64"/>
      <c r="Q64"/>
    </row>
    <row r="65" spans="1:17" s="11" customFormat="1" outlineLevel="1" x14ac:dyDescent="0.2">
      <c r="A65" s="12"/>
      <c r="C65" s="13" t="s">
        <v>305</v>
      </c>
      <c r="E65" s="582">
        <v>5000</v>
      </c>
      <c r="F65"/>
      <c r="G65"/>
      <c r="H65"/>
      <c r="I65"/>
      <c r="J65"/>
      <c r="K65"/>
      <c r="L65"/>
      <c r="M65"/>
      <c r="N65"/>
      <c r="O65"/>
      <c r="P65"/>
      <c r="Q65"/>
    </row>
    <row r="66" spans="1:17" s="11" customFormat="1" outlineLevel="1" x14ac:dyDescent="0.2">
      <c r="A66" s="12"/>
      <c r="C66" s="13" t="s">
        <v>302</v>
      </c>
      <c r="E66" s="582">
        <v>750</v>
      </c>
      <c r="F66"/>
      <c r="G66"/>
      <c r="H66"/>
      <c r="I66"/>
      <c r="J66"/>
      <c r="K66"/>
      <c r="L66"/>
      <c r="M66"/>
      <c r="N66"/>
      <c r="O66"/>
      <c r="P66"/>
      <c r="Q66"/>
    </row>
    <row r="67" spans="1:17" s="11" customFormat="1" outlineLevel="1" x14ac:dyDescent="0.2">
      <c r="A67" s="12"/>
      <c r="C67" s="13" t="s">
        <v>15</v>
      </c>
      <c r="E67" s="582">
        <v>0</v>
      </c>
      <c r="F67"/>
      <c r="G67"/>
      <c r="H67"/>
      <c r="I67"/>
      <c r="J67"/>
      <c r="K67"/>
      <c r="L67"/>
      <c r="M67"/>
      <c r="N67"/>
      <c r="O67"/>
      <c r="P67"/>
      <c r="Q67"/>
    </row>
    <row r="68" spans="1:17" s="11" customFormat="1" outlineLevel="1" x14ac:dyDescent="0.2">
      <c r="A68" s="12"/>
      <c r="C68" s="13" t="s">
        <v>15</v>
      </c>
      <c r="E68" s="582">
        <v>0</v>
      </c>
      <c r="F68"/>
      <c r="G68"/>
      <c r="H68"/>
      <c r="I68"/>
      <c r="J68"/>
      <c r="K68"/>
      <c r="L68"/>
      <c r="M68"/>
      <c r="N68"/>
      <c r="O68"/>
      <c r="P68"/>
      <c r="Q68"/>
    </row>
    <row r="69" spans="1:17" s="11" customFormat="1" ht="16" outlineLevel="1" thickBot="1" x14ac:dyDescent="0.25">
      <c r="A69" s="12"/>
      <c r="C69" s="13" t="s">
        <v>15</v>
      </c>
      <c r="E69" s="583">
        <v>0</v>
      </c>
      <c r="F69"/>
      <c r="G69"/>
      <c r="H69"/>
      <c r="I69"/>
      <c r="J69"/>
      <c r="K69"/>
      <c r="L69"/>
      <c r="M69"/>
      <c r="N69"/>
      <c r="O69"/>
      <c r="P69"/>
      <c r="Q69"/>
    </row>
    <row r="70" spans="1:17" s="11" customFormat="1" outlineLevel="1" x14ac:dyDescent="0.2">
      <c r="A70" s="12"/>
      <c r="C70" s="20" t="s">
        <v>17</v>
      </c>
      <c r="E70" s="490">
        <f>SUM(E60:E69)</f>
        <v>92070</v>
      </c>
      <c r="F70"/>
      <c r="G70"/>
      <c r="H70"/>
      <c r="I70"/>
      <c r="J70"/>
      <c r="K70"/>
      <c r="L70"/>
      <c r="M70"/>
      <c r="N70"/>
      <c r="O70"/>
      <c r="P70"/>
      <c r="Q70"/>
    </row>
    <row r="71" spans="1:17" s="11" customFormat="1" ht="16" outlineLevel="1" thickBot="1" x14ac:dyDescent="0.25">
      <c r="A71" s="12"/>
      <c r="C71" s="20"/>
      <c r="E71" s="493"/>
      <c r="F71"/>
      <c r="G71"/>
      <c r="H71"/>
      <c r="I71"/>
      <c r="J71"/>
      <c r="K71"/>
      <c r="L71"/>
      <c r="M71"/>
      <c r="N71"/>
      <c r="O71"/>
      <c r="P71"/>
      <c r="Q71"/>
    </row>
    <row r="72" spans="1:17" s="11" customFormat="1" ht="16" outlineLevel="1" thickBot="1" x14ac:dyDescent="0.25">
      <c r="A72" s="12"/>
      <c r="C72" s="19" t="s">
        <v>336</v>
      </c>
      <c r="E72" s="584">
        <v>0</v>
      </c>
      <c r="F72"/>
      <c r="G72"/>
      <c r="H72"/>
      <c r="I72"/>
      <c r="J72"/>
      <c r="K72"/>
      <c r="L72"/>
      <c r="M72"/>
      <c r="N72"/>
      <c r="O72"/>
      <c r="P72"/>
      <c r="Q72"/>
    </row>
    <row r="73" spans="1:17" s="11" customFormat="1" ht="16" outlineLevel="1" thickBot="1" x14ac:dyDescent="0.25">
      <c r="A73" s="12"/>
      <c r="C73" s="20"/>
      <c r="E73" s="20"/>
      <c r="F73"/>
      <c r="G73"/>
      <c r="H73"/>
      <c r="I73"/>
      <c r="J73"/>
      <c r="K73"/>
      <c r="L73"/>
      <c r="M73"/>
      <c r="N73"/>
      <c r="O73"/>
      <c r="P73"/>
      <c r="Q73"/>
    </row>
    <row r="74" spans="1:17" s="11" customFormat="1" outlineLevel="1" x14ac:dyDescent="0.2">
      <c r="A74" s="12"/>
      <c r="C74" s="13" t="s">
        <v>18</v>
      </c>
      <c r="E74" s="581"/>
      <c r="F74"/>
      <c r="G74"/>
      <c r="H74"/>
      <c r="I74"/>
      <c r="J74"/>
      <c r="K74"/>
      <c r="L74"/>
      <c r="M74"/>
      <c r="N74"/>
      <c r="O74"/>
      <c r="P74"/>
      <c r="Q74"/>
    </row>
    <row r="75" spans="1:17" s="11" customFormat="1" outlineLevel="1" x14ac:dyDescent="0.2">
      <c r="A75" s="12"/>
      <c r="C75" s="13" t="s">
        <v>19</v>
      </c>
      <c r="E75" s="585">
        <f>+E76-E74</f>
        <v>7493170</v>
      </c>
      <c r="F75"/>
      <c r="G75"/>
      <c r="H75"/>
      <c r="I75"/>
      <c r="J75"/>
      <c r="K75"/>
      <c r="L75"/>
      <c r="M75"/>
      <c r="N75"/>
      <c r="O75"/>
      <c r="P75"/>
      <c r="Q75"/>
    </row>
    <row r="76" spans="1:17" s="11" customFormat="1" ht="16" outlineLevel="1" thickBot="1" x14ac:dyDescent="0.25">
      <c r="A76" s="12"/>
      <c r="C76" s="11" t="s">
        <v>310</v>
      </c>
      <c r="E76" s="586">
        <f>+E55+E70+E72</f>
        <v>7493170</v>
      </c>
      <c r="F76"/>
      <c r="G76"/>
      <c r="H76"/>
      <c r="I76"/>
      <c r="J76"/>
      <c r="K76"/>
      <c r="L76"/>
      <c r="M76"/>
      <c r="N76"/>
      <c r="O76"/>
      <c r="P76"/>
      <c r="Q76"/>
    </row>
    <row r="77" spans="1:17" s="11" customFormat="1" outlineLevel="1" x14ac:dyDescent="0.2">
      <c r="A77" s="12"/>
      <c r="D77" s="22"/>
      <c r="E77" s="494"/>
      <c r="F77"/>
      <c r="G77"/>
      <c r="H77"/>
      <c r="I77"/>
      <c r="J77"/>
      <c r="K77"/>
      <c r="L77"/>
      <c r="M77"/>
      <c r="N77"/>
      <c r="O77"/>
      <c r="P77"/>
      <c r="Q77"/>
    </row>
    <row r="78" spans="1:17" s="11" customFormat="1" outlineLevel="1" x14ac:dyDescent="0.2">
      <c r="A78" s="12"/>
      <c r="C78" s="11" t="s">
        <v>335</v>
      </c>
      <c r="D78" s="31"/>
      <c r="E78" s="501">
        <f t="array" aca="1" ref="E78" ca="1">MIN(IF('Mo- FS'!D6:DS6=1,'Mo- FS'!D84:DS84))</f>
        <v>-7401100</v>
      </c>
      <c r="F78"/>
      <c r="G78"/>
      <c r="H78"/>
      <c r="I78"/>
      <c r="J78"/>
      <c r="K78"/>
      <c r="L78"/>
      <c r="M78"/>
      <c r="N78"/>
      <c r="O78"/>
      <c r="P78"/>
      <c r="Q78"/>
    </row>
    <row r="79" spans="1:17" s="11" customFormat="1" outlineLevel="1" x14ac:dyDescent="0.2">
      <c r="A79" s="12"/>
      <c r="D79" s="31"/>
      <c r="G79"/>
      <c r="H79"/>
      <c r="I79"/>
      <c r="J79"/>
      <c r="K79"/>
      <c r="L79"/>
      <c r="M79"/>
      <c r="N79"/>
      <c r="O79"/>
      <c r="P79"/>
      <c r="Q79"/>
    </row>
    <row r="80" spans="1:17" s="11" customFormat="1" ht="18.75" customHeight="1" x14ac:dyDescent="0.2">
      <c r="A80" s="12"/>
      <c r="C80" s="13"/>
      <c r="G80"/>
      <c r="H80"/>
      <c r="I80"/>
      <c r="J80"/>
      <c r="K80"/>
      <c r="L80"/>
      <c r="M80"/>
      <c r="N80"/>
      <c r="O80"/>
      <c r="P80"/>
      <c r="Q80"/>
    </row>
    <row r="81" spans="3:19" s="11" customFormat="1" ht="16" x14ac:dyDescent="0.2">
      <c r="C81" s="247" t="s">
        <v>339</v>
      </c>
      <c r="D81" s="495"/>
      <c r="E81" s="495"/>
      <c r="F81" s="495"/>
      <c r="G81" s="496"/>
      <c r="H81" s="496"/>
      <c r="I81" s="496"/>
      <c r="J81" s="496"/>
      <c r="K81" s="496"/>
      <c r="L81" s="496"/>
      <c r="M81" s="496"/>
      <c r="N81" s="496"/>
      <c r="O81" s="496"/>
      <c r="P81" s="496"/>
      <c r="Q81" s="496"/>
      <c r="R81" s="496"/>
      <c r="S81" s="496"/>
    </row>
    <row r="82" spans="3:19" s="11" customFormat="1" ht="13" outlineLevel="1" x14ac:dyDescent="0.15"/>
    <row r="83" spans="3:19" s="11" customFormat="1" ht="16" outlineLevel="1" x14ac:dyDescent="0.2">
      <c r="F83" s="515"/>
      <c r="G83" s="580" t="s">
        <v>391</v>
      </c>
      <c r="H83" s="516"/>
      <c r="I83" s="516"/>
      <c r="J83" s="516"/>
      <c r="K83" s="516"/>
      <c r="L83" s="516"/>
      <c r="M83" s="516"/>
      <c r="N83" s="516"/>
      <c r="O83" s="516"/>
      <c r="P83" s="516"/>
      <c r="Q83" s="516"/>
      <c r="R83" s="516"/>
    </row>
    <row r="84" spans="3:19" s="11" customFormat="1" ht="17" outlineLevel="1" thickBot="1" x14ac:dyDescent="0.25">
      <c r="C84" s="512" t="s">
        <v>389</v>
      </c>
      <c r="D84" s="514" t="s">
        <v>384</v>
      </c>
      <c r="E84" s="514" t="str">
        <f>+"Rate ("&amp; currency&amp;")"</f>
        <v>Rate (EUR)</v>
      </c>
      <c r="F84" s="521" t="s">
        <v>388</v>
      </c>
      <c r="G84" s="596">
        <f>+DATE(FirstYear,1,1)</f>
        <v>45658</v>
      </c>
      <c r="H84" s="596">
        <f>+EDATE(G84,1)</f>
        <v>45689</v>
      </c>
      <c r="I84" s="596">
        <f t="shared" ref="I84:R84" si="2">+EDATE(H84,1)</f>
        <v>45717</v>
      </c>
      <c r="J84" s="596">
        <f t="shared" si="2"/>
        <v>45748</v>
      </c>
      <c r="K84" s="596">
        <f t="shared" si="2"/>
        <v>45778</v>
      </c>
      <c r="L84" s="596">
        <f t="shared" si="2"/>
        <v>45809</v>
      </c>
      <c r="M84" s="596">
        <f t="shared" si="2"/>
        <v>45839</v>
      </c>
      <c r="N84" s="596">
        <f t="shared" si="2"/>
        <v>45870</v>
      </c>
      <c r="O84" s="596">
        <f t="shared" si="2"/>
        <v>45901</v>
      </c>
      <c r="P84" s="596">
        <f t="shared" si="2"/>
        <v>45931</v>
      </c>
      <c r="Q84" s="596">
        <f t="shared" si="2"/>
        <v>45962</v>
      </c>
      <c r="R84" s="596">
        <f t="shared" si="2"/>
        <v>45992</v>
      </c>
      <c r="S84" s="3"/>
    </row>
    <row r="85" spans="3:19" s="11" customFormat="1" outlineLevel="1" thickBot="1" x14ac:dyDescent="0.2">
      <c r="C85" s="619" t="s">
        <v>554</v>
      </c>
      <c r="D85" s="622">
        <v>1</v>
      </c>
      <c r="E85" s="622">
        <v>175</v>
      </c>
      <c r="F85" s="625">
        <v>0.15</v>
      </c>
      <c r="G85" s="628">
        <v>0</v>
      </c>
      <c r="H85" s="629">
        <v>0</v>
      </c>
      <c r="I85" s="629">
        <v>0.72</v>
      </c>
      <c r="J85" s="629">
        <v>0.79</v>
      </c>
      <c r="K85" s="629">
        <v>0.78</v>
      </c>
      <c r="L85" s="629">
        <v>0.86</v>
      </c>
      <c r="M85" s="629">
        <v>1</v>
      </c>
      <c r="N85" s="629">
        <v>1</v>
      </c>
      <c r="O85" s="629">
        <v>0.95</v>
      </c>
      <c r="P85" s="629">
        <v>0.78</v>
      </c>
      <c r="Q85" s="629">
        <v>0.65</v>
      </c>
      <c r="R85" s="614">
        <v>0</v>
      </c>
      <c r="S85" s="3"/>
    </row>
    <row r="86" spans="3:19" s="11" customFormat="1" outlineLevel="1" thickBot="1" x14ac:dyDescent="0.2">
      <c r="C86" s="620" t="s">
        <v>555</v>
      </c>
      <c r="D86" s="623">
        <v>4</v>
      </c>
      <c r="E86" s="623">
        <v>230</v>
      </c>
      <c r="F86" s="626">
        <v>0.12</v>
      </c>
      <c r="G86" s="630">
        <v>0</v>
      </c>
      <c r="H86" s="631">
        <v>0</v>
      </c>
      <c r="I86" s="631">
        <v>0.68</v>
      </c>
      <c r="J86" s="631">
        <v>0.72</v>
      </c>
      <c r="K86" s="631">
        <v>0.76</v>
      </c>
      <c r="L86" s="631">
        <v>0.85</v>
      </c>
      <c r="M86" s="631">
        <v>1</v>
      </c>
      <c r="N86" s="631">
        <v>1</v>
      </c>
      <c r="O86" s="631">
        <v>0.91</v>
      </c>
      <c r="P86" s="631">
        <v>0.76</v>
      </c>
      <c r="Q86" s="631">
        <v>0.64</v>
      </c>
      <c r="R86" s="616">
        <v>0</v>
      </c>
      <c r="S86" s="3"/>
    </row>
    <row r="87" spans="3:19" s="11" customFormat="1" outlineLevel="1" thickBot="1" x14ac:dyDescent="0.2">
      <c r="C87" s="620" t="s">
        <v>556</v>
      </c>
      <c r="D87" s="623">
        <v>17</v>
      </c>
      <c r="E87" s="623">
        <v>365</v>
      </c>
      <c r="F87" s="626">
        <v>0.12</v>
      </c>
      <c r="G87" s="630">
        <v>0</v>
      </c>
      <c r="H87" s="631">
        <v>0</v>
      </c>
      <c r="I87" s="631">
        <v>0.56000000000000005</v>
      </c>
      <c r="J87" s="631">
        <v>0.68</v>
      </c>
      <c r="K87" s="631">
        <v>0.72</v>
      </c>
      <c r="L87" s="631">
        <v>0.78</v>
      </c>
      <c r="M87" s="631">
        <v>1</v>
      </c>
      <c r="N87" s="631">
        <v>1</v>
      </c>
      <c r="O87" s="631">
        <v>0.85</v>
      </c>
      <c r="P87" s="631">
        <v>0.69</v>
      </c>
      <c r="Q87" s="631">
        <v>0.55000000000000004</v>
      </c>
      <c r="R87" s="616">
        <v>0</v>
      </c>
      <c r="S87" s="3"/>
    </row>
    <row r="88" spans="3:19" s="11" customFormat="1" outlineLevel="1" thickBot="1" x14ac:dyDescent="0.2">
      <c r="C88" s="620"/>
      <c r="D88" s="623"/>
      <c r="E88" s="623"/>
      <c r="F88" s="626"/>
      <c r="G88" s="630"/>
      <c r="H88" s="631"/>
      <c r="I88" s="631"/>
      <c r="J88" s="631"/>
      <c r="K88" s="631"/>
      <c r="L88" s="631"/>
      <c r="M88" s="631"/>
      <c r="N88" s="631"/>
      <c r="O88" s="631"/>
      <c r="P88" s="631"/>
      <c r="Q88" s="631"/>
      <c r="R88" s="616"/>
      <c r="S88" s="3"/>
    </row>
    <row r="89" spans="3:19" s="11" customFormat="1" outlineLevel="1" thickBot="1" x14ac:dyDescent="0.2">
      <c r="C89" s="620"/>
      <c r="D89" s="623"/>
      <c r="E89" s="623"/>
      <c r="F89" s="626"/>
      <c r="G89" s="630"/>
      <c r="H89" s="631"/>
      <c r="I89" s="631"/>
      <c r="J89" s="631"/>
      <c r="K89" s="631"/>
      <c r="L89" s="631"/>
      <c r="M89" s="631"/>
      <c r="N89" s="631"/>
      <c r="O89" s="631"/>
      <c r="P89" s="631"/>
      <c r="Q89" s="631"/>
      <c r="R89" s="616"/>
      <c r="S89" s="3"/>
    </row>
    <row r="90" spans="3:19" s="11" customFormat="1" outlineLevel="1" thickBot="1" x14ac:dyDescent="0.2">
      <c r="C90" s="621"/>
      <c r="D90" s="624"/>
      <c r="E90" s="624"/>
      <c r="F90" s="627"/>
      <c r="G90" s="632"/>
      <c r="H90" s="633"/>
      <c r="I90" s="633"/>
      <c r="J90" s="633"/>
      <c r="K90" s="633"/>
      <c r="L90" s="633"/>
      <c r="M90" s="633"/>
      <c r="N90" s="633"/>
      <c r="O90" s="633"/>
      <c r="P90" s="633"/>
      <c r="Q90" s="633"/>
      <c r="R90" s="618"/>
      <c r="S90" s="3"/>
    </row>
    <row r="91" spans="3:19" s="11" customFormat="1" ht="16" outlineLevel="1" thickTop="1" thickBot="1" x14ac:dyDescent="0.2">
      <c r="C91" s="24" t="s">
        <v>390</v>
      </c>
      <c r="D91" s="229">
        <f>SUM(D85:D90)</f>
        <v>22</v>
      </c>
      <c r="E91" s="231">
        <f>+SUMPRODUCT(D85:D90,E85:E90)/D91</f>
        <v>331.81818181818181</v>
      </c>
      <c r="G91" s="517">
        <f>+SUMPRODUCT($D$85:$D$90,G85:G90)/SUM($D$85:$D$90)</f>
        <v>0</v>
      </c>
      <c r="H91" s="517">
        <f t="shared" ref="H91:P91" si="3">+SUMPRODUCT($D$85:$D$90,H85:H90)/SUM($D$85:$D$90)</f>
        <v>0</v>
      </c>
      <c r="I91" s="517">
        <f t="shared" si="3"/>
        <v>0.58909090909090911</v>
      </c>
      <c r="J91" s="517">
        <f t="shared" si="3"/>
        <v>0.69227272727272726</v>
      </c>
      <c r="K91" s="517">
        <f t="shared" si="3"/>
        <v>0.73000000000000009</v>
      </c>
      <c r="L91" s="517">
        <f t="shared" si="3"/>
        <v>0.79636363636363638</v>
      </c>
      <c r="M91" s="517">
        <f t="shared" si="3"/>
        <v>1</v>
      </c>
      <c r="N91" s="517">
        <f t="shared" si="3"/>
        <v>1</v>
      </c>
      <c r="O91" s="517">
        <f t="shared" si="3"/>
        <v>0.86545454545454537</v>
      </c>
      <c r="P91" s="517">
        <f t="shared" si="3"/>
        <v>0.70681818181818179</v>
      </c>
      <c r="Q91" s="517">
        <f t="shared" ref="Q91" si="4">+SUMPRODUCT($D$85:$D$90,Q85:Q90)/SUM($D$85:$D$90)</f>
        <v>0.57090909090909103</v>
      </c>
      <c r="R91" s="517">
        <f t="shared" ref="R91" si="5">+SUMPRODUCT($D$85:$D$90,R85:R90)/SUM($D$85:$D$90)</f>
        <v>0</v>
      </c>
      <c r="S91" s="896">
        <f>AVERAGE(I91:Q91)</f>
        <v>0.7723232323232323</v>
      </c>
    </row>
    <row r="92" spans="3:19" s="11" customFormat="1" ht="14" outlineLevel="1" thickBot="1" x14ac:dyDescent="0.2">
      <c r="D92" s="24"/>
      <c r="S92" s="895" t="s">
        <v>566</v>
      </c>
    </row>
    <row r="93" spans="3:19" s="11" customFormat="1" ht="13" outlineLevel="1" x14ac:dyDescent="0.15">
      <c r="D93" s="24"/>
      <c r="S93" s="899" t="s">
        <v>565</v>
      </c>
    </row>
    <row r="94" spans="3:19" s="11" customFormat="1" ht="17" outlineLevel="1" thickBot="1" x14ac:dyDescent="0.25">
      <c r="D94" s="24"/>
      <c r="G94" s="580" t="s">
        <v>405</v>
      </c>
      <c r="H94" s="578"/>
      <c r="I94" s="578"/>
      <c r="J94" s="578"/>
      <c r="K94" s="578"/>
      <c r="L94" s="578"/>
      <c r="M94" s="578"/>
      <c r="N94" s="578"/>
      <c r="O94" s="578"/>
      <c r="P94" s="578"/>
      <c r="Q94" s="578"/>
      <c r="R94" s="579"/>
      <c r="S94" s="900"/>
    </row>
    <row r="95" spans="3:19" s="11" customFormat="1" ht="19" outlineLevel="1" thickTop="1" thickBot="1" x14ac:dyDescent="0.2">
      <c r="C95" s="519" t="s">
        <v>392</v>
      </c>
      <c r="D95" s="520" t="str">
        <f>+"Avg Spend ("&amp; currency&amp;")"</f>
        <v>Avg Spend (EUR)</v>
      </c>
      <c r="E95" s="520" t="s">
        <v>393</v>
      </c>
      <c r="F95" s="521" t="s">
        <v>388</v>
      </c>
      <c r="G95" s="654">
        <f t="shared" ref="G95:R95" si="6">+G84</f>
        <v>45658</v>
      </c>
      <c r="H95" s="654">
        <f t="shared" si="6"/>
        <v>45689</v>
      </c>
      <c r="I95" s="654">
        <f t="shared" si="6"/>
        <v>45717</v>
      </c>
      <c r="J95" s="654">
        <f t="shared" si="6"/>
        <v>45748</v>
      </c>
      <c r="K95" s="654">
        <f t="shared" si="6"/>
        <v>45778</v>
      </c>
      <c r="L95" s="654">
        <f t="shared" si="6"/>
        <v>45809</v>
      </c>
      <c r="M95" s="654">
        <f t="shared" si="6"/>
        <v>45839</v>
      </c>
      <c r="N95" s="654">
        <f t="shared" si="6"/>
        <v>45870</v>
      </c>
      <c r="O95" s="654">
        <f t="shared" si="6"/>
        <v>45901</v>
      </c>
      <c r="P95" s="654">
        <f t="shared" si="6"/>
        <v>45931</v>
      </c>
      <c r="Q95" s="654">
        <f t="shared" si="6"/>
        <v>45962</v>
      </c>
      <c r="R95" s="654">
        <f t="shared" si="6"/>
        <v>45992</v>
      </c>
    </row>
    <row r="96" spans="3:19" s="11" customFormat="1" ht="14" outlineLevel="1" thickBot="1" x14ac:dyDescent="0.2">
      <c r="C96" s="619" t="s">
        <v>386</v>
      </c>
      <c r="D96" s="622">
        <v>20</v>
      </c>
      <c r="E96" s="625">
        <v>0.75</v>
      </c>
      <c r="F96" s="625">
        <v>0.2</v>
      </c>
      <c r="G96" s="634">
        <v>0</v>
      </c>
      <c r="H96" s="635">
        <v>0</v>
      </c>
      <c r="I96" s="635">
        <v>0</v>
      </c>
      <c r="J96" s="635">
        <v>0</v>
      </c>
      <c r="K96" s="635">
        <v>0</v>
      </c>
      <c r="L96" s="635">
        <v>0</v>
      </c>
      <c r="M96" s="635">
        <v>0</v>
      </c>
      <c r="N96" s="635">
        <v>0</v>
      </c>
      <c r="O96" s="635">
        <v>0</v>
      </c>
      <c r="P96" s="635">
        <v>0</v>
      </c>
      <c r="Q96" s="635">
        <v>0</v>
      </c>
      <c r="R96" s="636">
        <v>0</v>
      </c>
    </row>
    <row r="97" spans="1:19" s="11" customFormat="1" ht="14" outlineLevel="1" thickBot="1" x14ac:dyDescent="0.2">
      <c r="C97" s="621" t="s">
        <v>387</v>
      </c>
      <c r="D97" s="624">
        <v>30</v>
      </c>
      <c r="E97" s="627">
        <v>0.75</v>
      </c>
      <c r="F97" s="627">
        <v>0.25</v>
      </c>
      <c r="G97" s="637">
        <v>0</v>
      </c>
      <c r="H97" s="638">
        <v>0</v>
      </c>
      <c r="I97" s="638">
        <v>0</v>
      </c>
      <c r="J97" s="638">
        <v>0</v>
      </c>
      <c r="K97" s="638">
        <v>0</v>
      </c>
      <c r="L97" s="638">
        <v>0</v>
      </c>
      <c r="M97" s="638">
        <v>0</v>
      </c>
      <c r="N97" s="638">
        <v>0</v>
      </c>
      <c r="O97" s="638">
        <v>0</v>
      </c>
      <c r="P97" s="638">
        <v>0</v>
      </c>
      <c r="Q97" s="638">
        <v>0</v>
      </c>
      <c r="R97" s="639">
        <v>0</v>
      </c>
    </row>
    <row r="98" spans="1:19" s="3" customFormat="1" ht="14" outlineLevel="1" x14ac:dyDescent="0.15"/>
    <row r="99" spans="1:19" s="3" customFormat="1" ht="16" outlineLevel="1" x14ac:dyDescent="0.2">
      <c r="F99" s="515"/>
      <c r="G99" s="580" t="s">
        <v>397</v>
      </c>
      <c r="H99" s="578"/>
      <c r="I99" s="578"/>
      <c r="J99" s="578"/>
      <c r="K99" s="578"/>
      <c r="L99" s="578"/>
      <c r="M99" s="578"/>
      <c r="N99" s="578"/>
      <c r="O99" s="578"/>
      <c r="P99" s="578"/>
      <c r="Q99" s="578"/>
      <c r="R99" s="579"/>
    </row>
    <row r="100" spans="1:19" s="3" customFormat="1" ht="18" outlineLevel="1" thickBot="1" x14ac:dyDescent="0.2">
      <c r="C100" s="519" t="s">
        <v>395</v>
      </c>
      <c r="E100" s="520" t="str">
        <f>+"Avg Spend ("&amp; currency&amp;")"</f>
        <v>Avg Spend (EUR)</v>
      </c>
      <c r="F100" s="521" t="s">
        <v>388</v>
      </c>
      <c r="G100" s="654">
        <f t="shared" ref="G100:R100" si="7">+G95</f>
        <v>45658</v>
      </c>
      <c r="H100" s="654">
        <f t="shared" si="7"/>
        <v>45689</v>
      </c>
      <c r="I100" s="654">
        <f t="shared" si="7"/>
        <v>45717</v>
      </c>
      <c r="J100" s="654">
        <f t="shared" si="7"/>
        <v>45748</v>
      </c>
      <c r="K100" s="654">
        <f t="shared" si="7"/>
        <v>45778</v>
      </c>
      <c r="L100" s="654">
        <f t="shared" si="7"/>
        <v>45809</v>
      </c>
      <c r="M100" s="654">
        <f t="shared" si="7"/>
        <v>45839</v>
      </c>
      <c r="N100" s="654">
        <f t="shared" si="7"/>
        <v>45870</v>
      </c>
      <c r="O100" s="654">
        <f t="shared" si="7"/>
        <v>45901</v>
      </c>
      <c r="P100" s="654">
        <f t="shared" si="7"/>
        <v>45931</v>
      </c>
      <c r="Q100" s="654">
        <f t="shared" si="7"/>
        <v>45962</v>
      </c>
      <c r="R100" s="654">
        <f t="shared" si="7"/>
        <v>45992</v>
      </c>
    </row>
    <row r="101" spans="1:19" s="11" customFormat="1" ht="14" outlineLevel="1" thickBot="1" x14ac:dyDescent="0.2">
      <c r="C101" s="911" t="s">
        <v>383</v>
      </c>
      <c r="D101" s="912"/>
      <c r="E101" s="622"/>
      <c r="F101" s="625"/>
      <c r="G101" s="634"/>
      <c r="H101" s="635"/>
      <c r="I101" s="635"/>
      <c r="J101" s="635"/>
      <c r="K101" s="635"/>
      <c r="L101" s="635"/>
      <c r="M101" s="635"/>
      <c r="N101" s="635"/>
      <c r="O101" s="635"/>
      <c r="P101" s="635"/>
      <c r="Q101" s="635"/>
      <c r="R101" s="636"/>
    </row>
    <row r="102" spans="1:19" s="11" customFormat="1" ht="15" customHeight="1" outlineLevel="1" thickBot="1" x14ac:dyDescent="0.2">
      <c r="C102" s="913" t="s">
        <v>394</v>
      </c>
      <c r="D102" s="914"/>
      <c r="E102" s="623"/>
      <c r="F102" s="626"/>
      <c r="G102" s="640"/>
      <c r="H102" s="641"/>
      <c r="I102" s="641"/>
      <c r="J102" s="641"/>
      <c r="K102" s="641"/>
      <c r="L102" s="641"/>
      <c r="M102" s="641"/>
      <c r="N102" s="641"/>
      <c r="O102" s="641"/>
      <c r="P102" s="641"/>
      <c r="Q102" s="641"/>
      <c r="R102" s="642"/>
    </row>
    <row r="103" spans="1:19" s="11" customFormat="1" ht="15" customHeight="1" outlineLevel="1" thickBot="1" x14ac:dyDescent="0.2">
      <c r="C103" s="913" t="s">
        <v>409</v>
      </c>
      <c r="D103" s="914"/>
      <c r="E103" s="623"/>
      <c r="F103" s="626"/>
      <c r="G103" s="640"/>
      <c r="H103" s="641"/>
      <c r="I103" s="641"/>
      <c r="J103" s="641"/>
      <c r="K103" s="641"/>
      <c r="L103" s="641"/>
      <c r="M103" s="641"/>
      <c r="N103" s="641"/>
      <c r="O103" s="641"/>
      <c r="P103" s="641"/>
      <c r="Q103" s="641"/>
      <c r="R103" s="642"/>
    </row>
    <row r="104" spans="1:19" s="11" customFormat="1" ht="15" customHeight="1" outlineLevel="1" thickBot="1" x14ac:dyDescent="0.2">
      <c r="C104" s="913" t="s">
        <v>409</v>
      </c>
      <c r="D104" s="914"/>
      <c r="E104" s="623"/>
      <c r="F104" s="626"/>
      <c r="G104" s="640"/>
      <c r="H104" s="641"/>
      <c r="I104" s="641"/>
      <c r="J104" s="641"/>
      <c r="K104" s="641"/>
      <c r="L104" s="641"/>
      <c r="M104" s="641"/>
      <c r="N104" s="641"/>
      <c r="O104" s="641"/>
      <c r="P104" s="641"/>
      <c r="Q104" s="641"/>
      <c r="R104" s="642"/>
    </row>
    <row r="105" spans="1:19" s="11" customFormat="1" ht="15" customHeight="1" outlineLevel="1" thickBot="1" x14ac:dyDescent="0.2">
      <c r="C105" s="913" t="s">
        <v>409</v>
      </c>
      <c r="D105" s="914"/>
      <c r="E105" s="623"/>
      <c r="F105" s="626"/>
      <c r="G105" s="640"/>
      <c r="H105" s="641"/>
      <c r="I105" s="641"/>
      <c r="J105" s="641"/>
      <c r="K105" s="641"/>
      <c r="L105" s="641"/>
      <c r="M105" s="641"/>
      <c r="N105" s="641"/>
      <c r="O105" s="641"/>
      <c r="P105" s="641"/>
      <c r="Q105" s="641"/>
      <c r="R105" s="642"/>
    </row>
    <row r="106" spans="1:19" s="11" customFormat="1" outlineLevel="1" thickBot="1" x14ac:dyDescent="0.2">
      <c r="B106" s="3"/>
      <c r="C106" s="901" t="s">
        <v>409</v>
      </c>
      <c r="D106" s="902"/>
      <c r="E106" s="624"/>
      <c r="F106" s="627"/>
      <c r="G106" s="637"/>
      <c r="H106" s="638"/>
      <c r="I106" s="638"/>
      <c r="J106" s="638"/>
      <c r="K106" s="638"/>
      <c r="L106" s="638"/>
      <c r="M106" s="638"/>
      <c r="N106" s="638"/>
      <c r="O106" s="638"/>
      <c r="P106" s="638"/>
      <c r="Q106" s="638"/>
      <c r="R106" s="639"/>
    </row>
    <row r="107" spans="1:19" s="11" customFormat="1" outlineLevel="1" thickBot="1" x14ac:dyDescent="0.2">
      <c r="B107" s="3"/>
      <c r="C107" s="3"/>
    </row>
    <row r="108" spans="1:19" s="11" customFormat="1" ht="17" outlineLevel="1" thickBot="1" x14ac:dyDescent="0.2">
      <c r="B108" s="3"/>
      <c r="C108" s="519" t="s">
        <v>403</v>
      </c>
      <c r="D108" s="897">
        <v>2.5</v>
      </c>
      <c r="E108" s="3"/>
      <c r="F108" s="3"/>
      <c r="G108" s="3"/>
      <c r="H108" s="3"/>
      <c r="I108" s="3"/>
      <c r="J108" s="3"/>
      <c r="K108" s="3"/>
      <c r="L108" s="3"/>
    </row>
    <row r="109" spans="1:19" s="11" customFormat="1" ht="14" outlineLevel="1" x14ac:dyDescent="0.15">
      <c r="B109" s="3"/>
      <c r="C109" s="3"/>
      <c r="D109" s="3"/>
      <c r="E109" s="3"/>
      <c r="F109" s="3"/>
      <c r="G109" s="3"/>
      <c r="H109" s="3"/>
      <c r="I109" s="3"/>
      <c r="J109" s="3"/>
      <c r="K109" s="3"/>
      <c r="L109" s="3"/>
    </row>
    <row r="110" spans="1:19" s="11" customFormat="1" ht="14" outlineLevel="1" x14ac:dyDescent="0.15">
      <c r="B110" s="3"/>
      <c r="C110" s="3"/>
      <c r="D110" s="3"/>
      <c r="E110" s="3"/>
      <c r="F110" s="3"/>
      <c r="G110" s="3"/>
      <c r="H110" s="3"/>
      <c r="I110" s="3"/>
      <c r="J110" s="3"/>
      <c r="K110" s="3"/>
      <c r="L110" s="3"/>
    </row>
    <row r="111" spans="1:19" s="11" customFormat="1" ht="13" x14ac:dyDescent="0.15">
      <c r="A111" s="497"/>
      <c r="B111" s="497"/>
      <c r="C111" s="497"/>
      <c r="D111" s="497"/>
      <c r="E111" s="497"/>
      <c r="F111" s="497"/>
      <c r="G111" s="497"/>
      <c r="H111" s="497"/>
      <c r="I111" s="497"/>
      <c r="J111" s="497"/>
      <c r="K111" s="497"/>
      <c r="L111" s="497"/>
      <c r="M111" s="497"/>
      <c r="N111" s="497"/>
      <c r="O111" s="497"/>
    </row>
    <row r="112" spans="1:19" s="11" customFormat="1" ht="16" x14ac:dyDescent="0.2">
      <c r="C112" s="247" t="s">
        <v>22</v>
      </c>
      <c r="D112" s="498"/>
      <c r="E112" s="498"/>
      <c r="F112" s="498"/>
      <c r="G112" s="499"/>
      <c r="H112" s="499"/>
      <c r="I112" s="499"/>
      <c r="J112" s="499"/>
      <c r="K112" s="499"/>
      <c r="L112" s="499"/>
      <c r="M112" s="499"/>
      <c r="N112" s="499"/>
      <c r="O112" s="499"/>
      <c r="P112" s="499"/>
      <c r="Q112" s="499"/>
      <c r="R112" s="499"/>
      <c r="S112" s="499"/>
    </row>
    <row r="113" spans="3:15" s="11" customFormat="1" ht="13" outlineLevel="1" x14ac:dyDescent="0.15"/>
    <row r="114" spans="3:15" s="11" customFormat="1" ht="13" outlineLevel="1" x14ac:dyDescent="0.15"/>
    <row r="115" spans="3:15" s="11" customFormat="1" ht="17" outlineLevel="1" thickBot="1" x14ac:dyDescent="0.25">
      <c r="C115" s="512" t="s">
        <v>294</v>
      </c>
      <c r="D115" s="596" t="s">
        <v>419</v>
      </c>
      <c r="E115" s="596"/>
    </row>
    <row r="116" spans="3:15" s="11" customFormat="1" ht="14" outlineLevel="1" thickBot="1" x14ac:dyDescent="0.2">
      <c r="C116" s="273" t="s">
        <v>23</v>
      </c>
      <c r="D116" s="643">
        <v>0.24</v>
      </c>
      <c r="E116" s="47"/>
    </row>
    <row r="117" spans="3:15" s="11" customFormat="1" ht="14" outlineLevel="1" thickBot="1" x14ac:dyDescent="0.2">
      <c r="C117" s="25" t="s">
        <v>314</v>
      </c>
      <c r="D117" s="644">
        <v>0.02</v>
      </c>
      <c r="E117" s="22"/>
    </row>
    <row r="118" spans="3:15" s="11" customFormat="1" ht="14" outlineLevel="1" thickBot="1" x14ac:dyDescent="0.2">
      <c r="C118" s="25" t="s">
        <v>24</v>
      </c>
      <c r="D118" s="645">
        <v>0.02</v>
      </c>
      <c r="E118" s="22"/>
    </row>
    <row r="119" spans="3:15" s="11" customFormat="1" ht="16" outlineLevel="1" x14ac:dyDescent="0.2">
      <c r="G119" s="596"/>
      <c r="H119" s="596"/>
      <c r="I119" s="512"/>
    </row>
    <row r="120" spans="3:15" s="11" customFormat="1" ht="13" outlineLevel="1" x14ac:dyDescent="0.15"/>
    <row r="121" spans="3:15" s="11" customFormat="1" ht="17" outlineLevel="1" thickBot="1" x14ac:dyDescent="0.25">
      <c r="C121" s="512" t="s">
        <v>290</v>
      </c>
      <c r="D121" s="512" t="s">
        <v>414</v>
      </c>
      <c r="E121" s="512" t="s">
        <v>291</v>
      </c>
      <c r="F121" s="512" t="s">
        <v>415</v>
      </c>
      <c r="G121" s="596" t="s">
        <v>420</v>
      </c>
      <c r="H121" s="512" t="str">
        <f>+"Total Cost "</f>
        <v xml:space="preserve">Total Cost </v>
      </c>
      <c r="J121" s="512"/>
      <c r="K121" s="512"/>
      <c r="L121" s="512"/>
      <c r="M121" s="512"/>
      <c r="N121" s="512"/>
      <c r="O121" s="512"/>
    </row>
    <row r="122" spans="3:15" s="11" customFormat="1" ht="16" outlineLevel="1" thickBot="1" x14ac:dyDescent="0.25">
      <c r="C122" s="597" t="s">
        <v>417</v>
      </c>
      <c r="D122" s="598">
        <v>1</v>
      </c>
      <c r="E122" s="599">
        <v>45658</v>
      </c>
      <c r="F122" s="598" t="s">
        <v>416</v>
      </c>
      <c r="G122" s="598">
        <v>60000</v>
      </c>
      <c r="H122" s="608">
        <f t="shared" ref="H122:H155" si="8">+G122*D122*(1+$D$116)</f>
        <v>74400</v>
      </c>
      <c r="I122" s="500"/>
      <c r="J122"/>
      <c r="K122"/>
    </row>
    <row r="123" spans="3:15" s="11" customFormat="1" ht="16" outlineLevel="1" thickBot="1" x14ac:dyDescent="0.25">
      <c r="C123" s="600" t="s">
        <v>557</v>
      </c>
      <c r="D123" s="601">
        <v>1</v>
      </c>
      <c r="E123" s="602">
        <v>45658</v>
      </c>
      <c r="F123" s="601" t="s">
        <v>416</v>
      </c>
      <c r="G123" s="601">
        <v>22400</v>
      </c>
      <c r="H123" s="609">
        <f t="shared" si="8"/>
        <v>27776</v>
      </c>
      <c r="I123" s="500"/>
      <c r="J123"/>
      <c r="K123"/>
    </row>
    <row r="124" spans="3:15" s="11" customFormat="1" ht="16" outlineLevel="1" thickBot="1" x14ac:dyDescent="0.25">
      <c r="C124" s="600" t="s">
        <v>558</v>
      </c>
      <c r="D124" s="601">
        <v>2</v>
      </c>
      <c r="E124" s="602">
        <v>45658</v>
      </c>
      <c r="F124" s="601" t="s">
        <v>385</v>
      </c>
      <c r="G124" s="601">
        <v>21000</v>
      </c>
      <c r="H124" s="609">
        <f t="shared" si="8"/>
        <v>52080</v>
      </c>
      <c r="I124" s="500"/>
      <c r="J124"/>
      <c r="K124"/>
    </row>
    <row r="125" spans="3:15" s="11" customFormat="1" ht="16" outlineLevel="1" thickBot="1" x14ac:dyDescent="0.25">
      <c r="C125" s="600" t="s">
        <v>559</v>
      </c>
      <c r="D125" s="601">
        <v>1</v>
      </c>
      <c r="E125" s="602">
        <v>45658</v>
      </c>
      <c r="F125" s="601" t="s">
        <v>385</v>
      </c>
      <c r="G125" s="601">
        <v>22400</v>
      </c>
      <c r="H125" s="609">
        <f t="shared" si="8"/>
        <v>27776</v>
      </c>
      <c r="I125" s="500"/>
      <c r="J125"/>
      <c r="K125"/>
    </row>
    <row r="126" spans="3:15" s="11" customFormat="1" ht="16" outlineLevel="1" thickBot="1" x14ac:dyDescent="0.25">
      <c r="C126" s="600" t="s">
        <v>560</v>
      </c>
      <c r="D126" s="601">
        <v>1</v>
      </c>
      <c r="E126" s="602">
        <v>45658</v>
      </c>
      <c r="F126" s="601" t="s">
        <v>385</v>
      </c>
      <c r="G126" s="601">
        <v>21000</v>
      </c>
      <c r="H126" s="609">
        <f t="shared" si="8"/>
        <v>26040</v>
      </c>
      <c r="I126" s="500"/>
      <c r="J126"/>
      <c r="K126"/>
    </row>
    <row r="127" spans="3:15" s="11" customFormat="1" ht="16" outlineLevel="1" thickBot="1" x14ac:dyDescent="0.25">
      <c r="C127" s="600" t="s">
        <v>478</v>
      </c>
      <c r="D127" s="601">
        <v>2</v>
      </c>
      <c r="E127" s="602">
        <v>45658</v>
      </c>
      <c r="F127" s="601" t="s">
        <v>385</v>
      </c>
      <c r="G127" s="601">
        <v>21000</v>
      </c>
      <c r="H127" s="609">
        <f t="shared" si="8"/>
        <v>52080</v>
      </c>
      <c r="I127" s="500"/>
      <c r="J127"/>
      <c r="K127"/>
    </row>
    <row r="128" spans="3:15" s="11" customFormat="1" ht="16" outlineLevel="1" thickBot="1" x14ac:dyDescent="0.25">
      <c r="C128" s="600" t="s">
        <v>471</v>
      </c>
      <c r="D128" s="601">
        <v>0</v>
      </c>
      <c r="E128" s="602"/>
      <c r="F128" s="601" t="s">
        <v>385</v>
      </c>
      <c r="G128" s="601"/>
      <c r="H128" s="609">
        <f t="shared" si="8"/>
        <v>0</v>
      </c>
      <c r="I128" s="500"/>
      <c r="J128"/>
      <c r="K128"/>
    </row>
    <row r="129" spans="3:11" s="11" customFormat="1" ht="16" outlineLevel="1" thickBot="1" x14ac:dyDescent="0.25">
      <c r="C129" s="600" t="s">
        <v>472</v>
      </c>
      <c r="D129" s="601">
        <v>0</v>
      </c>
      <c r="E129" s="602"/>
      <c r="F129" s="601" t="s">
        <v>385</v>
      </c>
      <c r="G129" s="601"/>
      <c r="H129" s="609">
        <f t="shared" si="8"/>
        <v>0</v>
      </c>
      <c r="I129" s="500"/>
      <c r="J129"/>
      <c r="K129"/>
    </row>
    <row r="130" spans="3:11" s="11" customFormat="1" ht="16" outlineLevel="1" thickBot="1" x14ac:dyDescent="0.25">
      <c r="C130" s="600" t="s">
        <v>473</v>
      </c>
      <c r="D130" s="601">
        <v>0</v>
      </c>
      <c r="E130" s="602"/>
      <c r="F130" s="601" t="s">
        <v>387</v>
      </c>
      <c r="G130" s="601"/>
      <c r="H130" s="609">
        <f t="shared" si="8"/>
        <v>0</v>
      </c>
      <c r="I130" s="500"/>
      <c r="J130"/>
      <c r="K130"/>
    </row>
    <row r="131" spans="3:11" s="11" customFormat="1" ht="16" outlineLevel="1" thickBot="1" x14ac:dyDescent="0.25">
      <c r="C131" s="600" t="s">
        <v>474</v>
      </c>
      <c r="D131" s="601">
        <v>0</v>
      </c>
      <c r="E131" s="602"/>
      <c r="F131" s="601" t="s">
        <v>387</v>
      </c>
      <c r="G131" s="601"/>
      <c r="H131" s="609">
        <f t="shared" si="8"/>
        <v>0</v>
      </c>
      <c r="I131" s="500"/>
      <c r="J131"/>
      <c r="K131"/>
    </row>
    <row r="132" spans="3:11" s="11" customFormat="1" ht="16" outlineLevel="1" thickBot="1" x14ac:dyDescent="0.25">
      <c r="C132" s="600" t="s">
        <v>475</v>
      </c>
      <c r="D132" s="601">
        <v>0</v>
      </c>
      <c r="E132" s="602"/>
      <c r="F132" s="601" t="s">
        <v>387</v>
      </c>
      <c r="G132" s="601"/>
      <c r="H132" s="609">
        <f t="shared" si="8"/>
        <v>0</v>
      </c>
      <c r="I132" s="500"/>
      <c r="J132"/>
      <c r="K132"/>
    </row>
    <row r="133" spans="3:11" s="11" customFormat="1" ht="16" outlineLevel="1" thickBot="1" x14ac:dyDescent="0.25">
      <c r="C133" s="600" t="s">
        <v>476</v>
      </c>
      <c r="D133" s="601">
        <v>0</v>
      </c>
      <c r="E133" s="602"/>
      <c r="F133" s="601" t="s">
        <v>387</v>
      </c>
      <c r="G133" s="601"/>
      <c r="H133" s="609">
        <f t="shared" si="8"/>
        <v>0</v>
      </c>
      <c r="J133"/>
      <c r="K133"/>
    </row>
    <row r="134" spans="3:11" s="11" customFormat="1" ht="16" outlineLevel="1" thickBot="1" x14ac:dyDescent="0.25">
      <c r="C134" s="600" t="s">
        <v>477</v>
      </c>
      <c r="D134" s="601">
        <v>0</v>
      </c>
      <c r="E134" s="602"/>
      <c r="F134" s="601" t="s">
        <v>387</v>
      </c>
      <c r="G134" s="601"/>
      <c r="H134" s="609">
        <f t="shared" si="8"/>
        <v>0</v>
      </c>
      <c r="J134"/>
      <c r="K134"/>
    </row>
    <row r="135" spans="3:11" s="11" customFormat="1" ht="16" outlineLevel="1" thickBot="1" x14ac:dyDescent="0.25">
      <c r="C135" s="600" t="s">
        <v>478</v>
      </c>
      <c r="D135" s="601">
        <v>0</v>
      </c>
      <c r="E135" s="602"/>
      <c r="F135" s="601" t="s">
        <v>386</v>
      </c>
      <c r="G135" s="601"/>
      <c r="H135" s="609">
        <f t="shared" si="8"/>
        <v>0</v>
      </c>
      <c r="J135"/>
      <c r="K135"/>
    </row>
    <row r="136" spans="3:11" s="11" customFormat="1" ht="16" outlineLevel="1" thickBot="1" x14ac:dyDescent="0.25">
      <c r="C136" s="600" t="s">
        <v>479</v>
      </c>
      <c r="D136" s="601">
        <v>0</v>
      </c>
      <c r="E136" s="602"/>
      <c r="F136" s="601" t="s">
        <v>386</v>
      </c>
      <c r="G136" s="601"/>
      <c r="H136" s="609">
        <f t="shared" si="8"/>
        <v>0</v>
      </c>
      <c r="J136"/>
      <c r="K136"/>
    </row>
    <row r="137" spans="3:11" s="11" customFormat="1" ht="16" outlineLevel="1" thickBot="1" x14ac:dyDescent="0.25">
      <c r="C137" s="600" t="s">
        <v>480</v>
      </c>
      <c r="D137" s="601">
        <v>0</v>
      </c>
      <c r="E137" s="602"/>
      <c r="F137" s="601" t="s">
        <v>387</v>
      </c>
      <c r="G137" s="601"/>
      <c r="H137" s="609">
        <f t="shared" si="8"/>
        <v>0</v>
      </c>
      <c r="J137"/>
      <c r="K137"/>
    </row>
    <row r="138" spans="3:11" s="11" customFormat="1" ht="16" outlineLevel="1" thickBot="1" x14ac:dyDescent="0.25">
      <c r="C138" s="600" t="s">
        <v>481</v>
      </c>
      <c r="D138" s="601">
        <v>0</v>
      </c>
      <c r="E138" s="602"/>
      <c r="F138" s="601" t="s">
        <v>386</v>
      </c>
      <c r="G138" s="601"/>
      <c r="H138" s="609">
        <f t="shared" si="8"/>
        <v>0</v>
      </c>
      <c r="J138"/>
      <c r="K138"/>
    </row>
    <row r="139" spans="3:11" s="11" customFormat="1" ht="16" outlineLevel="1" thickBot="1" x14ac:dyDescent="0.25">
      <c r="C139" s="600" t="s">
        <v>482</v>
      </c>
      <c r="D139" s="601">
        <v>0</v>
      </c>
      <c r="E139" s="602"/>
      <c r="F139" s="601" t="s">
        <v>416</v>
      </c>
      <c r="G139" s="601"/>
      <c r="H139" s="609">
        <f t="shared" si="8"/>
        <v>0</v>
      </c>
      <c r="J139"/>
      <c r="K139"/>
    </row>
    <row r="140" spans="3:11" s="11" customFormat="1" ht="16" outlineLevel="1" thickBot="1" x14ac:dyDescent="0.25">
      <c r="C140" s="600" t="s">
        <v>483</v>
      </c>
      <c r="D140" s="601">
        <v>0</v>
      </c>
      <c r="E140" s="602"/>
      <c r="F140" s="601" t="s">
        <v>416</v>
      </c>
      <c r="G140" s="601"/>
      <c r="H140" s="609">
        <f t="shared" si="8"/>
        <v>0</v>
      </c>
      <c r="J140"/>
      <c r="K140"/>
    </row>
    <row r="141" spans="3:11" s="11" customFormat="1" ht="16" outlineLevel="1" thickBot="1" x14ac:dyDescent="0.25">
      <c r="C141" s="600" t="s">
        <v>484</v>
      </c>
      <c r="D141" s="601">
        <v>0</v>
      </c>
      <c r="E141" s="602"/>
      <c r="F141" s="601" t="s">
        <v>416</v>
      </c>
      <c r="G141" s="601"/>
      <c r="H141" s="609">
        <f t="shared" si="8"/>
        <v>0</v>
      </c>
      <c r="J141"/>
      <c r="K141"/>
    </row>
    <row r="142" spans="3:11" s="11" customFormat="1" ht="16" outlineLevel="1" thickBot="1" x14ac:dyDescent="0.25">
      <c r="C142" s="600" t="s">
        <v>485</v>
      </c>
      <c r="D142" s="601">
        <v>0</v>
      </c>
      <c r="E142" s="602"/>
      <c r="F142" s="601" t="s">
        <v>383</v>
      </c>
      <c r="G142" s="601"/>
      <c r="H142" s="609">
        <f t="shared" si="8"/>
        <v>0</v>
      </c>
      <c r="J142"/>
      <c r="K142"/>
    </row>
    <row r="143" spans="3:11" s="11" customFormat="1" ht="16" outlineLevel="1" thickBot="1" x14ac:dyDescent="0.25">
      <c r="C143" s="600" t="s">
        <v>486</v>
      </c>
      <c r="D143" s="601">
        <v>0</v>
      </c>
      <c r="E143" s="602"/>
      <c r="F143" s="601" t="s">
        <v>416</v>
      </c>
      <c r="G143" s="601"/>
      <c r="H143" s="609">
        <f t="shared" si="8"/>
        <v>0</v>
      </c>
      <c r="J143"/>
      <c r="K143"/>
    </row>
    <row r="144" spans="3:11" s="11" customFormat="1" ht="16" outlineLevel="1" thickBot="1" x14ac:dyDescent="0.25">
      <c r="C144" s="600" t="s">
        <v>487</v>
      </c>
      <c r="D144" s="601">
        <v>0</v>
      </c>
      <c r="E144" s="602"/>
      <c r="F144" s="601" t="s">
        <v>416</v>
      </c>
      <c r="G144" s="601"/>
      <c r="H144" s="609">
        <f t="shared" si="8"/>
        <v>0</v>
      </c>
      <c r="J144"/>
      <c r="K144"/>
    </row>
    <row r="145" spans="1:19" s="11" customFormat="1" ht="16" outlineLevel="1" thickBot="1" x14ac:dyDescent="0.25">
      <c r="C145" s="600" t="s">
        <v>342</v>
      </c>
      <c r="D145" s="601">
        <v>0</v>
      </c>
      <c r="E145" s="602"/>
      <c r="F145" s="601" t="s">
        <v>416</v>
      </c>
      <c r="G145" s="601"/>
      <c r="H145" s="609">
        <f t="shared" si="8"/>
        <v>0</v>
      </c>
      <c r="J145"/>
      <c r="K145"/>
    </row>
    <row r="146" spans="1:19" s="11" customFormat="1" ht="16" outlineLevel="1" thickBot="1" x14ac:dyDescent="0.25">
      <c r="C146" s="600" t="s">
        <v>488</v>
      </c>
      <c r="D146" s="601">
        <v>0</v>
      </c>
      <c r="E146" s="602"/>
      <c r="F146" s="601" t="s">
        <v>394</v>
      </c>
      <c r="G146" s="601"/>
      <c r="H146" s="609">
        <f t="shared" si="8"/>
        <v>0</v>
      </c>
      <c r="J146"/>
      <c r="K146"/>
    </row>
    <row r="147" spans="1:19" s="11" customFormat="1" ht="16" outlineLevel="1" thickBot="1" x14ac:dyDescent="0.25">
      <c r="C147" s="600" t="s">
        <v>489</v>
      </c>
      <c r="D147" s="601">
        <v>0</v>
      </c>
      <c r="E147" s="602"/>
      <c r="F147" s="601" t="s">
        <v>394</v>
      </c>
      <c r="G147" s="601"/>
      <c r="H147" s="609">
        <f t="shared" si="8"/>
        <v>0</v>
      </c>
      <c r="J147"/>
      <c r="K147"/>
    </row>
    <row r="148" spans="1:19" s="11" customFormat="1" ht="16" outlineLevel="1" thickBot="1" x14ac:dyDescent="0.25">
      <c r="C148" s="600" t="s">
        <v>490</v>
      </c>
      <c r="D148" s="601">
        <v>0</v>
      </c>
      <c r="E148" s="602"/>
      <c r="F148" s="601" t="s">
        <v>394</v>
      </c>
      <c r="G148" s="601"/>
      <c r="H148" s="609">
        <f t="shared" si="8"/>
        <v>0</v>
      </c>
      <c r="J148"/>
      <c r="K148"/>
    </row>
    <row r="149" spans="1:19" s="11" customFormat="1" ht="16" outlineLevel="1" thickBot="1" x14ac:dyDescent="0.25">
      <c r="C149" s="600" t="s">
        <v>491</v>
      </c>
      <c r="D149" s="601">
        <v>0</v>
      </c>
      <c r="E149" s="602"/>
      <c r="F149" s="601" t="s">
        <v>416</v>
      </c>
      <c r="G149" s="601"/>
      <c r="H149" s="609">
        <f t="shared" si="8"/>
        <v>0</v>
      </c>
      <c r="J149"/>
      <c r="K149"/>
    </row>
    <row r="150" spans="1:19" s="11" customFormat="1" ht="16" outlineLevel="1" thickBot="1" x14ac:dyDescent="0.25">
      <c r="C150" s="600" t="s">
        <v>492</v>
      </c>
      <c r="D150" s="601">
        <v>0</v>
      </c>
      <c r="E150" s="602"/>
      <c r="F150" s="601" t="s">
        <v>416</v>
      </c>
      <c r="G150" s="601"/>
      <c r="H150" s="609">
        <f t="shared" si="8"/>
        <v>0</v>
      </c>
      <c r="J150"/>
      <c r="K150"/>
    </row>
    <row r="151" spans="1:19" s="11" customFormat="1" ht="16" outlineLevel="1" thickBot="1" x14ac:dyDescent="0.25">
      <c r="C151" s="600" t="s">
        <v>343</v>
      </c>
      <c r="D151" s="601">
        <v>0</v>
      </c>
      <c r="E151" s="602"/>
      <c r="F151" s="601" t="s">
        <v>416</v>
      </c>
      <c r="G151" s="601"/>
      <c r="H151" s="609">
        <f t="shared" si="8"/>
        <v>0</v>
      </c>
      <c r="J151"/>
      <c r="K151"/>
    </row>
    <row r="152" spans="1:19" s="11" customFormat="1" ht="16" outlineLevel="1" thickBot="1" x14ac:dyDescent="0.25">
      <c r="C152" s="600" t="s">
        <v>31</v>
      </c>
      <c r="D152" s="601"/>
      <c r="E152" s="602"/>
      <c r="F152" s="601"/>
      <c r="G152" s="601"/>
      <c r="H152" s="609">
        <f t="shared" si="8"/>
        <v>0</v>
      </c>
      <c r="J152"/>
      <c r="K152"/>
    </row>
    <row r="153" spans="1:19" s="11" customFormat="1" ht="16" outlineLevel="1" thickBot="1" x14ac:dyDescent="0.25">
      <c r="C153" s="600" t="s">
        <v>31</v>
      </c>
      <c r="D153" s="601"/>
      <c r="E153" s="602"/>
      <c r="F153" s="601"/>
      <c r="G153" s="601"/>
      <c r="H153" s="609">
        <f t="shared" si="8"/>
        <v>0</v>
      </c>
      <c r="J153"/>
      <c r="K153"/>
    </row>
    <row r="154" spans="1:19" s="11" customFormat="1" ht="16" outlineLevel="1" thickBot="1" x14ac:dyDescent="0.25">
      <c r="C154" s="600" t="s">
        <v>31</v>
      </c>
      <c r="D154" s="601"/>
      <c r="E154" s="602"/>
      <c r="F154" s="601"/>
      <c r="G154" s="601"/>
      <c r="H154" s="609">
        <f t="shared" si="8"/>
        <v>0</v>
      </c>
      <c r="J154"/>
      <c r="K154"/>
    </row>
    <row r="155" spans="1:19" s="11" customFormat="1" ht="14" outlineLevel="1" thickBot="1" x14ac:dyDescent="0.2">
      <c r="C155" s="603" t="s">
        <v>31</v>
      </c>
      <c r="D155" s="604"/>
      <c r="E155" s="605"/>
      <c r="F155" s="604"/>
      <c r="G155" s="604"/>
      <c r="H155" s="610">
        <f t="shared" si="8"/>
        <v>0</v>
      </c>
    </row>
    <row r="156" spans="1:19" s="11" customFormat="1" ht="13" outlineLevel="1" x14ac:dyDescent="0.15">
      <c r="C156" s="702" t="s">
        <v>493</v>
      </c>
      <c r="D156" s="703">
        <f>SUM(D122:D155)</f>
        <v>8</v>
      </c>
      <c r="E156" s="24"/>
      <c r="F156" s="24"/>
      <c r="G156" s="26"/>
    </row>
    <row r="157" spans="1:19" s="3" customFormat="1" ht="14" outlineLevel="1" x14ac:dyDescent="0.15"/>
    <row r="158" spans="1:19" s="3" customFormat="1" ht="14" x14ac:dyDescent="0.15">
      <c r="A158" s="28"/>
      <c r="B158" s="28"/>
      <c r="C158" s="28"/>
      <c r="D158" s="28"/>
      <c r="E158" s="28"/>
      <c r="F158" s="28"/>
      <c r="G158" s="28"/>
      <c r="H158" s="28"/>
      <c r="I158" s="28"/>
      <c r="J158" s="28"/>
      <c r="K158" s="28"/>
      <c r="L158" s="28"/>
      <c r="M158" s="28"/>
      <c r="N158" s="28"/>
      <c r="O158" s="28"/>
      <c r="P158" s="9"/>
    </row>
    <row r="159" spans="1:19" s="3" customFormat="1" ht="16" x14ac:dyDescent="0.2">
      <c r="A159" s="11"/>
      <c r="B159" s="11"/>
      <c r="C159" s="247" t="s">
        <v>25</v>
      </c>
      <c r="D159" s="245"/>
      <c r="E159" s="245"/>
      <c r="F159" s="245"/>
      <c r="G159" s="246"/>
      <c r="H159" s="246"/>
      <c r="I159" s="246"/>
      <c r="J159" s="246"/>
      <c r="K159" s="246"/>
      <c r="L159" s="246"/>
      <c r="M159" s="246"/>
      <c r="N159" s="246"/>
      <c r="O159" s="246"/>
      <c r="P159" s="246"/>
      <c r="Q159" s="246"/>
      <c r="R159" s="246"/>
      <c r="S159" s="246"/>
    </row>
    <row r="160" spans="1:19" s="3" customFormat="1" ht="14" outlineLevel="1" x14ac:dyDescent="0.15">
      <c r="A160" s="11"/>
      <c r="B160" s="11"/>
      <c r="C160" s="11"/>
      <c r="D160" s="9"/>
      <c r="E160" s="11"/>
      <c r="F160" s="11"/>
      <c r="G160" s="11"/>
      <c r="H160" s="11"/>
      <c r="I160" s="11"/>
      <c r="J160" s="11"/>
      <c r="K160" s="11"/>
      <c r="L160" s="11"/>
      <c r="M160" s="11"/>
      <c r="N160" s="11"/>
      <c r="O160" s="11"/>
    </row>
    <row r="161" spans="1:14" s="3" customFormat="1" ht="17" outlineLevel="1" thickBot="1" x14ac:dyDescent="0.25">
      <c r="A161" s="11"/>
      <c r="B161" s="11"/>
      <c r="C161" s="512" t="s">
        <v>26</v>
      </c>
      <c r="D161" s="512" t="str">
        <f>+"Monthly Value ("&amp;currency&amp;")"</f>
        <v>Monthly Value (EUR)</v>
      </c>
      <c r="E161" s="596" t="s">
        <v>27</v>
      </c>
      <c r="F161" s="596" t="s">
        <v>521</v>
      </c>
      <c r="G161" s="28"/>
      <c r="H161" s="28"/>
      <c r="I161" s="28"/>
      <c r="J161" s="28"/>
      <c r="K161" s="28"/>
      <c r="L161" s="11"/>
      <c r="M161" s="588"/>
      <c r="N161" s="11"/>
    </row>
    <row r="162" spans="1:14" s="3" customFormat="1" ht="16" outlineLevel="1" x14ac:dyDescent="0.15">
      <c r="C162" s="736" t="s">
        <v>340</v>
      </c>
      <c r="D162" s="737">
        <v>800</v>
      </c>
      <c r="E162" s="891">
        <v>1</v>
      </c>
      <c r="F162" s="738">
        <f>100%-E162</f>
        <v>0</v>
      </c>
      <c r="G162" s="30" t="s">
        <v>29</v>
      </c>
      <c r="I162" s="30"/>
      <c r="J162" s="11"/>
      <c r="M162" s="9"/>
    </row>
    <row r="163" spans="1:14" s="3" customFormat="1" ht="16" outlineLevel="1" x14ac:dyDescent="0.15">
      <c r="C163" s="739" t="s">
        <v>496</v>
      </c>
      <c r="D163" s="740">
        <v>1300</v>
      </c>
      <c r="E163" s="892">
        <v>1</v>
      </c>
      <c r="F163" s="741">
        <f t="shared" ref="F163:F178" si="9">100%-E163</f>
        <v>0</v>
      </c>
      <c r="G163" s="274" t="s">
        <v>29</v>
      </c>
      <c r="I163" s="274"/>
      <c r="J163" s="11"/>
      <c r="M163" s="9"/>
    </row>
    <row r="164" spans="1:14" s="3" customFormat="1" ht="16" outlineLevel="1" x14ac:dyDescent="0.15">
      <c r="C164" s="739" t="s">
        <v>497</v>
      </c>
      <c r="D164" s="740">
        <v>500</v>
      </c>
      <c r="E164" s="892">
        <v>1</v>
      </c>
      <c r="F164" s="741">
        <f t="shared" si="9"/>
        <v>0</v>
      </c>
      <c r="G164" s="274" t="s">
        <v>29</v>
      </c>
      <c r="I164" s="274"/>
      <c r="J164" s="11"/>
      <c r="M164" s="9"/>
    </row>
    <row r="165" spans="1:14" s="3" customFormat="1" ht="16" outlineLevel="1" x14ac:dyDescent="0.15">
      <c r="C165" s="739" t="s">
        <v>561</v>
      </c>
      <c r="D165" s="740">
        <v>600</v>
      </c>
      <c r="E165" s="892">
        <v>1</v>
      </c>
      <c r="F165" s="741">
        <f t="shared" si="9"/>
        <v>0</v>
      </c>
      <c r="G165" s="274" t="s">
        <v>29</v>
      </c>
      <c r="I165" s="274"/>
      <c r="J165" s="11"/>
      <c r="M165" s="9"/>
    </row>
    <row r="166" spans="1:14" s="3" customFormat="1" ht="16" outlineLevel="1" x14ac:dyDescent="0.15">
      <c r="C166" s="739" t="s">
        <v>498</v>
      </c>
      <c r="D166" s="740">
        <v>500</v>
      </c>
      <c r="E166" s="892">
        <v>1</v>
      </c>
      <c r="F166" s="741">
        <f t="shared" si="9"/>
        <v>0</v>
      </c>
      <c r="G166" s="274" t="s">
        <v>29</v>
      </c>
      <c r="I166" s="274"/>
      <c r="J166" s="11"/>
      <c r="M166" s="9"/>
    </row>
    <row r="167" spans="1:14" s="3" customFormat="1" ht="16" outlineLevel="1" x14ac:dyDescent="0.15">
      <c r="C167" s="739" t="s">
        <v>562</v>
      </c>
      <c r="D167" s="740">
        <v>1500</v>
      </c>
      <c r="E167" s="892">
        <v>1</v>
      </c>
      <c r="F167" s="741">
        <f t="shared" si="9"/>
        <v>0</v>
      </c>
      <c r="G167" s="274" t="s">
        <v>29</v>
      </c>
      <c r="I167" s="274"/>
      <c r="J167" s="11"/>
      <c r="M167" s="9"/>
    </row>
    <row r="168" spans="1:14" s="3" customFormat="1" ht="16" outlineLevel="1" x14ac:dyDescent="0.15">
      <c r="C168" s="739" t="s">
        <v>563</v>
      </c>
      <c r="D168" s="740">
        <v>380</v>
      </c>
      <c r="E168" s="892">
        <v>1</v>
      </c>
      <c r="F168" s="741">
        <f t="shared" si="9"/>
        <v>0</v>
      </c>
      <c r="G168" s="274" t="s">
        <v>29</v>
      </c>
      <c r="I168" s="274"/>
      <c r="J168" s="11"/>
      <c r="M168" s="9"/>
    </row>
    <row r="169" spans="1:14" s="3" customFormat="1" ht="16" outlineLevel="1" x14ac:dyDescent="0.15">
      <c r="C169" s="739" t="s">
        <v>499</v>
      </c>
      <c r="D169" s="740">
        <v>250</v>
      </c>
      <c r="E169" s="892">
        <v>1</v>
      </c>
      <c r="F169" s="741">
        <f t="shared" si="9"/>
        <v>0</v>
      </c>
      <c r="G169" s="274" t="s">
        <v>29</v>
      </c>
      <c r="I169" s="274"/>
      <c r="J169" s="11"/>
      <c r="M169" s="9"/>
    </row>
    <row r="170" spans="1:14" s="3" customFormat="1" ht="16" outlineLevel="1" x14ac:dyDescent="0.15">
      <c r="C170" s="739" t="s">
        <v>500</v>
      </c>
      <c r="D170" s="740">
        <v>100</v>
      </c>
      <c r="E170" s="892">
        <v>1</v>
      </c>
      <c r="F170" s="741">
        <f t="shared" si="9"/>
        <v>0</v>
      </c>
      <c r="G170" s="274" t="s">
        <v>29</v>
      </c>
      <c r="I170" s="274"/>
      <c r="J170" s="11"/>
      <c r="M170" s="9"/>
    </row>
    <row r="171" spans="1:14" s="3" customFormat="1" ht="16" outlineLevel="1" x14ac:dyDescent="0.15">
      <c r="C171" s="739" t="s">
        <v>501</v>
      </c>
      <c r="D171" s="740">
        <v>100</v>
      </c>
      <c r="E171" s="892">
        <v>1</v>
      </c>
      <c r="F171" s="741">
        <f t="shared" si="9"/>
        <v>0</v>
      </c>
      <c r="G171" s="274" t="s">
        <v>29</v>
      </c>
      <c r="I171" s="274"/>
      <c r="J171" s="11"/>
      <c r="M171" s="9"/>
    </row>
    <row r="172" spans="1:14" s="3" customFormat="1" ht="16" outlineLevel="1" x14ac:dyDescent="0.15">
      <c r="C172" s="739" t="s">
        <v>502</v>
      </c>
      <c r="D172" s="740">
        <v>100</v>
      </c>
      <c r="E172" s="892">
        <v>1</v>
      </c>
      <c r="F172" s="741">
        <f t="shared" si="9"/>
        <v>0</v>
      </c>
      <c r="G172" s="274" t="s">
        <v>29</v>
      </c>
      <c r="I172" s="274"/>
      <c r="J172" s="11"/>
      <c r="M172" s="9"/>
    </row>
    <row r="173" spans="1:14" s="3" customFormat="1" ht="16" outlineLevel="1" x14ac:dyDescent="0.15">
      <c r="C173" s="739" t="s">
        <v>503</v>
      </c>
      <c r="D173" s="740">
        <v>0</v>
      </c>
      <c r="E173" s="892">
        <v>1</v>
      </c>
      <c r="F173" s="741">
        <f t="shared" si="9"/>
        <v>0</v>
      </c>
      <c r="G173" s="274" t="s">
        <v>29</v>
      </c>
      <c r="H173" s="11"/>
      <c r="I173" s="274"/>
      <c r="J173" s="11"/>
      <c r="K173" s="11"/>
      <c r="L173" s="11"/>
      <c r="M173" s="11"/>
      <c r="N173" s="11"/>
    </row>
    <row r="174" spans="1:14" s="3" customFormat="1" ht="16" outlineLevel="1" x14ac:dyDescent="0.15">
      <c r="C174" s="739" t="s">
        <v>504</v>
      </c>
      <c r="D174" s="740">
        <v>100</v>
      </c>
      <c r="E174" s="892">
        <v>1</v>
      </c>
      <c r="F174" s="741">
        <f t="shared" si="9"/>
        <v>0</v>
      </c>
      <c r="G174" s="274" t="s">
        <v>29</v>
      </c>
      <c r="H174" s="11"/>
      <c r="I174" s="274"/>
      <c r="J174" s="11"/>
      <c r="K174" s="11"/>
      <c r="L174" s="11"/>
      <c r="M174" s="11"/>
      <c r="N174" s="11"/>
    </row>
    <row r="175" spans="1:14" s="3" customFormat="1" ht="16" outlineLevel="1" x14ac:dyDescent="0.15">
      <c r="C175" s="739" t="s">
        <v>505</v>
      </c>
      <c r="D175" s="740">
        <v>130</v>
      </c>
      <c r="E175" s="892">
        <v>1</v>
      </c>
      <c r="F175" s="741">
        <f t="shared" si="9"/>
        <v>0</v>
      </c>
      <c r="G175" s="274" t="s">
        <v>29</v>
      </c>
      <c r="H175" s="11"/>
      <c r="I175" s="274"/>
      <c r="J175" s="11"/>
      <c r="K175" s="11"/>
      <c r="L175" s="11"/>
      <c r="M175" s="11"/>
      <c r="N175" s="11"/>
    </row>
    <row r="176" spans="1:14" s="3" customFormat="1" ht="16" outlineLevel="1" x14ac:dyDescent="0.15">
      <c r="C176" s="739" t="s">
        <v>506</v>
      </c>
      <c r="D176" s="740">
        <v>0</v>
      </c>
      <c r="E176" s="892">
        <v>1</v>
      </c>
      <c r="F176" s="741">
        <f t="shared" si="9"/>
        <v>0</v>
      </c>
      <c r="G176" s="274" t="s">
        <v>29</v>
      </c>
      <c r="H176" s="11"/>
      <c r="I176" s="274"/>
      <c r="J176" s="11"/>
      <c r="K176" s="11"/>
      <c r="L176" s="11"/>
      <c r="M176" s="11"/>
      <c r="N176" s="11"/>
    </row>
    <row r="177" spans="1:19" s="3" customFormat="1" ht="16" outlineLevel="1" x14ac:dyDescent="0.15">
      <c r="C177" s="739" t="s">
        <v>341</v>
      </c>
      <c r="D177" s="740">
        <v>0</v>
      </c>
      <c r="E177" s="892">
        <v>1</v>
      </c>
      <c r="F177" s="741">
        <f t="shared" si="9"/>
        <v>0</v>
      </c>
      <c r="G177" s="274" t="s">
        <v>29</v>
      </c>
      <c r="H177" s="11"/>
      <c r="I177" s="274"/>
      <c r="J177" s="11"/>
      <c r="K177" s="11"/>
      <c r="L177" s="11"/>
      <c r="M177" s="11"/>
      <c r="N177" s="11"/>
    </row>
    <row r="178" spans="1:19" s="3" customFormat="1" ht="17" outlineLevel="1" thickBot="1" x14ac:dyDescent="0.2">
      <c r="C178" s="742" t="s">
        <v>30</v>
      </c>
      <c r="D178" s="743">
        <v>500</v>
      </c>
      <c r="E178" s="893">
        <v>1</v>
      </c>
      <c r="F178" s="744">
        <f t="shared" si="9"/>
        <v>0</v>
      </c>
      <c r="G178" s="274" t="s">
        <v>29</v>
      </c>
      <c r="H178" s="11"/>
      <c r="I178" s="274"/>
      <c r="J178" s="11"/>
      <c r="K178" s="11"/>
      <c r="L178" s="11"/>
      <c r="M178" s="11"/>
      <c r="N178" s="11"/>
    </row>
    <row r="179" spans="1:19" s="3" customFormat="1" ht="14" outlineLevel="1" x14ac:dyDescent="0.15"/>
    <row r="180" spans="1:19" s="3" customFormat="1" ht="14" outlineLevel="1" x14ac:dyDescent="0.15"/>
    <row r="181" spans="1:19" s="3" customFormat="1" ht="14" x14ac:dyDescent="0.15">
      <c r="A181" s="11"/>
      <c r="B181" s="11"/>
      <c r="C181" s="13"/>
      <c r="D181" s="11"/>
      <c r="E181" s="11"/>
      <c r="F181" s="11"/>
      <c r="G181" s="11"/>
      <c r="H181" s="11"/>
      <c r="I181" s="11"/>
      <c r="J181" s="11"/>
      <c r="K181" s="11"/>
      <c r="L181" s="11"/>
      <c r="M181" s="11"/>
      <c r="N181" s="11"/>
      <c r="O181" s="11"/>
    </row>
    <row r="182" spans="1:19" s="3" customFormat="1" ht="16" x14ac:dyDescent="0.2">
      <c r="A182" s="11"/>
      <c r="B182" s="11"/>
      <c r="C182" s="247" t="s">
        <v>30</v>
      </c>
      <c r="D182" s="245"/>
      <c r="E182" s="245"/>
      <c r="F182" s="245"/>
      <c r="G182" s="246"/>
      <c r="H182" s="246"/>
      <c r="I182" s="246"/>
      <c r="J182" s="246"/>
      <c r="K182" s="246"/>
      <c r="L182" s="246"/>
      <c r="M182" s="246"/>
      <c r="N182" s="246"/>
      <c r="O182" s="246"/>
      <c r="P182" s="246"/>
      <c r="Q182" s="246"/>
      <c r="R182" s="246"/>
      <c r="S182" s="246"/>
    </row>
    <row r="183" spans="1:19" s="3" customFormat="1" ht="14" outlineLevel="1" x14ac:dyDescent="0.15">
      <c r="A183" s="11"/>
      <c r="B183" s="11"/>
      <c r="C183" s="13"/>
      <c r="D183" s="11"/>
      <c r="E183" s="11"/>
      <c r="F183" s="11"/>
      <c r="G183" s="11"/>
      <c r="H183" s="11"/>
      <c r="I183" s="11"/>
      <c r="J183" s="11"/>
      <c r="K183" s="11"/>
      <c r="L183" s="11"/>
      <c r="M183" s="11"/>
      <c r="N183" s="11"/>
      <c r="O183" s="31"/>
    </row>
    <row r="184" spans="1:19" s="3" customFormat="1" ht="14" outlineLevel="1" x14ac:dyDescent="0.15">
      <c r="A184" s="11"/>
      <c r="B184" s="11"/>
      <c r="C184" s="24" t="s">
        <v>32</v>
      </c>
      <c r="D184" s="9"/>
      <c r="E184" s="29"/>
      <c r="F184" s="9"/>
      <c r="G184" s="11"/>
      <c r="H184" s="11"/>
      <c r="I184" s="11"/>
      <c r="J184" s="11"/>
      <c r="K184" s="11"/>
      <c r="L184" s="11"/>
      <c r="M184" s="11"/>
      <c r="N184" s="11"/>
      <c r="O184" s="11"/>
    </row>
    <row r="185" spans="1:19" s="3" customFormat="1" outlineLevel="1" thickBot="1" x14ac:dyDescent="0.2">
      <c r="A185" s="11"/>
      <c r="B185" s="11"/>
      <c r="C185" s="387" t="s">
        <v>33</v>
      </c>
      <c r="D185" s="590" t="s">
        <v>338</v>
      </c>
      <c r="E185" s="589" t="s">
        <v>9</v>
      </c>
      <c r="F185" s="9"/>
      <c r="G185" s="11"/>
      <c r="H185" s="11"/>
      <c r="I185" s="11"/>
      <c r="J185" s="11"/>
      <c r="K185" s="11"/>
      <c r="L185" s="11"/>
      <c r="M185" s="11"/>
      <c r="N185" s="11"/>
      <c r="O185" s="11"/>
    </row>
    <row r="186" spans="1:19" s="3" customFormat="1" ht="16" outlineLevel="1" x14ac:dyDescent="0.15">
      <c r="A186" s="11"/>
      <c r="B186" s="11"/>
      <c r="C186" s="254" t="s">
        <v>34</v>
      </c>
      <c r="D186" s="591">
        <v>0.8</v>
      </c>
      <c r="E186" s="254" t="s">
        <v>35</v>
      </c>
      <c r="F186" s="9"/>
      <c r="G186" s="11"/>
      <c r="H186" s="11"/>
      <c r="I186" s="11"/>
      <c r="J186" s="11"/>
      <c r="K186" s="11"/>
      <c r="L186" s="11"/>
      <c r="M186" s="11"/>
      <c r="N186" s="11"/>
      <c r="O186" s="11"/>
    </row>
    <row r="187" spans="1:19" s="3" customFormat="1" ht="16" outlineLevel="1" x14ac:dyDescent="0.15">
      <c r="A187" s="11"/>
      <c r="B187" s="11"/>
      <c r="C187" s="13" t="s">
        <v>36</v>
      </c>
      <c r="D187" s="592">
        <v>0.2</v>
      </c>
      <c r="E187" s="13" t="s">
        <v>35</v>
      </c>
      <c r="F187" s="9"/>
      <c r="G187" s="11"/>
      <c r="H187" s="11"/>
      <c r="I187" s="11"/>
      <c r="J187" s="11"/>
      <c r="K187" s="11"/>
      <c r="L187" s="11"/>
      <c r="M187" s="11"/>
      <c r="N187" s="11"/>
      <c r="O187" s="11"/>
      <c r="P187" s="32">
        <f>+'Annual- FS '!D102</f>
        <v>0</v>
      </c>
    </row>
    <row r="188" spans="1:19" s="3" customFormat="1" ht="16" outlineLevel="1" x14ac:dyDescent="0.15">
      <c r="A188" s="11"/>
      <c r="B188" s="11"/>
      <c r="C188" s="13" t="s">
        <v>37</v>
      </c>
      <c r="D188" s="592">
        <v>0</v>
      </c>
      <c r="E188" s="13" t="s">
        <v>35</v>
      </c>
      <c r="F188" s="9"/>
      <c r="G188" s="11"/>
      <c r="H188" s="11"/>
      <c r="I188" s="11"/>
      <c r="J188" s="11"/>
      <c r="K188" s="11"/>
      <c r="L188" s="11"/>
      <c r="M188" s="11"/>
      <c r="N188" s="11"/>
      <c r="O188" s="11"/>
    </row>
    <row r="189" spans="1:19" s="3" customFormat="1" ht="17" outlineLevel="1" thickBot="1" x14ac:dyDescent="0.2">
      <c r="A189" s="11"/>
      <c r="B189" s="11"/>
      <c r="C189" s="13" t="s">
        <v>38</v>
      </c>
      <c r="D189" s="593">
        <f>MAX(100%-SUM(D186:D188),0)</f>
        <v>0</v>
      </c>
      <c r="E189" s="13" t="s">
        <v>35</v>
      </c>
      <c r="F189" s="9"/>
      <c r="G189" s="11"/>
      <c r="H189" s="137"/>
      <c r="I189" s="11"/>
      <c r="J189" s="11"/>
      <c r="K189" s="11"/>
      <c r="L189" s="11"/>
      <c r="M189" s="11"/>
      <c r="N189" s="11"/>
      <c r="O189" s="11"/>
    </row>
    <row r="190" spans="1:19" s="3" customFormat="1" outlineLevel="1" thickBot="1" x14ac:dyDescent="0.2">
      <c r="A190" s="11"/>
      <c r="B190" s="11"/>
      <c r="C190" s="33" t="s">
        <v>39</v>
      </c>
      <c r="D190" s="31"/>
      <c r="E190" s="280" t="str">
        <f>IF(ABS(100%-SUM(D186:D189))&lt;0.001,"OK","NOK")</f>
        <v>OK</v>
      </c>
      <c r="F190" s="573"/>
      <c r="G190" s="9"/>
      <c r="H190" s="11"/>
      <c r="I190" s="11"/>
      <c r="J190" s="11"/>
      <c r="K190" s="11"/>
      <c r="L190" s="11"/>
      <c r="M190" s="11"/>
      <c r="N190" s="11"/>
      <c r="O190" s="11"/>
    </row>
    <row r="191" spans="1:19" s="3" customFormat="1" ht="17" outlineLevel="1" thickBot="1" x14ac:dyDescent="0.2">
      <c r="A191" s="11"/>
      <c r="B191" s="11"/>
      <c r="C191" s="19" t="s">
        <v>40</v>
      </c>
      <c r="D191" s="594">
        <v>2</v>
      </c>
      <c r="E191" s="15" t="s">
        <v>418</v>
      </c>
      <c r="F191" s="9"/>
      <c r="G191" s="11"/>
      <c r="H191" s="11"/>
      <c r="I191" s="11"/>
      <c r="J191" s="11"/>
      <c r="K191" s="11"/>
      <c r="L191" s="11"/>
      <c r="M191" s="11"/>
      <c r="N191" s="11"/>
      <c r="O191" s="11"/>
    </row>
    <row r="192" spans="1:19" s="3" customFormat="1" outlineLevel="1" thickBot="1" x14ac:dyDescent="0.2">
      <c r="A192" s="11"/>
      <c r="B192" s="11"/>
      <c r="C192" s="19" t="s">
        <v>41</v>
      </c>
      <c r="D192" s="31"/>
      <c r="E192" s="13"/>
      <c r="F192" s="11"/>
      <c r="G192" s="11"/>
      <c r="H192" s="11"/>
      <c r="I192" s="11"/>
      <c r="J192" s="11"/>
      <c r="K192" s="11"/>
      <c r="L192" s="11"/>
      <c r="M192" s="11"/>
      <c r="N192" s="11"/>
      <c r="O192" s="11"/>
    </row>
    <row r="193" spans="1:19" s="3" customFormat="1" ht="16" outlineLevel="1" x14ac:dyDescent="0.15">
      <c r="A193" s="11"/>
      <c r="B193" s="11"/>
      <c r="C193" s="13" t="s">
        <v>42</v>
      </c>
      <c r="D193" s="591">
        <v>0</v>
      </c>
      <c r="E193" s="13" t="s">
        <v>35</v>
      </c>
      <c r="F193" s="9"/>
      <c r="G193" s="11"/>
      <c r="H193" s="11"/>
      <c r="I193" s="11"/>
      <c r="J193" s="11"/>
      <c r="K193" s="11"/>
      <c r="L193" s="11"/>
      <c r="M193" s="11"/>
      <c r="N193" s="11"/>
      <c r="O193" s="11"/>
    </row>
    <row r="194" spans="1:19" s="3" customFormat="1" ht="16" outlineLevel="1" x14ac:dyDescent="0.15">
      <c r="A194" s="11"/>
      <c r="B194" s="11"/>
      <c r="C194" s="13" t="s">
        <v>36</v>
      </c>
      <c r="D194" s="592">
        <v>0.6</v>
      </c>
      <c r="E194" s="13" t="s">
        <v>35</v>
      </c>
      <c r="F194" s="9"/>
      <c r="G194" s="11"/>
      <c r="H194" s="11"/>
      <c r="I194" s="11"/>
      <c r="J194" s="11"/>
      <c r="K194" s="11"/>
      <c r="L194" s="11"/>
      <c r="M194" s="11"/>
      <c r="N194" s="11"/>
      <c r="O194" s="11"/>
    </row>
    <row r="195" spans="1:19" s="3" customFormat="1" ht="16" outlineLevel="1" x14ac:dyDescent="0.15">
      <c r="A195" s="11"/>
      <c r="B195" s="11"/>
      <c r="C195" s="13" t="s">
        <v>37</v>
      </c>
      <c r="D195" s="592">
        <v>0.3</v>
      </c>
      <c r="E195" s="13" t="s">
        <v>35</v>
      </c>
      <c r="F195" s="9"/>
      <c r="G195" s="11"/>
      <c r="H195" s="11"/>
      <c r="I195" s="11"/>
      <c r="J195" s="11"/>
      <c r="K195" s="11"/>
      <c r="L195" s="11"/>
      <c r="M195" s="11"/>
      <c r="N195" s="11"/>
      <c r="O195" s="11"/>
    </row>
    <row r="196" spans="1:19" s="3" customFormat="1" ht="17" outlineLevel="1" thickBot="1" x14ac:dyDescent="0.2">
      <c r="A196" s="11"/>
      <c r="B196" s="11"/>
      <c r="C196" s="13" t="s">
        <v>38</v>
      </c>
      <c r="D196" s="595">
        <f>MAX(100%-SUM(D193:D195),0%)</f>
        <v>0.10000000000000009</v>
      </c>
      <c r="E196" s="13" t="s">
        <v>35</v>
      </c>
      <c r="F196" s="9"/>
      <c r="G196" s="11"/>
      <c r="H196" s="11"/>
      <c r="I196" s="11"/>
      <c r="J196" s="11"/>
      <c r="K196" s="11"/>
      <c r="L196" s="11"/>
      <c r="M196" s="11"/>
      <c r="N196" s="11"/>
      <c r="O196" s="11"/>
    </row>
    <row r="197" spans="1:19" s="3" customFormat="1" ht="14" outlineLevel="1" x14ac:dyDescent="0.15">
      <c r="A197" s="11"/>
      <c r="B197" s="11"/>
      <c r="C197" s="33" t="s">
        <v>39</v>
      </c>
      <c r="D197" s="34" t="str">
        <f>IF(100%-SUM(D193:D196)=0,"OK","NOK")</f>
        <v>OK</v>
      </c>
      <c r="E197" s="13"/>
      <c r="F197" s="9"/>
      <c r="G197" s="11"/>
      <c r="H197" s="11"/>
      <c r="I197" s="11"/>
      <c r="J197" s="11"/>
      <c r="K197" s="11"/>
      <c r="L197" s="11"/>
      <c r="M197" s="11"/>
      <c r="N197" s="11"/>
      <c r="O197" s="11"/>
    </row>
    <row r="198" spans="1:19" s="3" customFormat="1" outlineLevel="1" thickBot="1" x14ac:dyDescent="0.2">
      <c r="A198" s="11"/>
      <c r="B198" s="11"/>
      <c r="C198" s="33"/>
      <c r="D198" s="31"/>
      <c r="E198" s="281"/>
      <c r="F198" s="11"/>
      <c r="G198" s="11"/>
      <c r="H198" s="11"/>
      <c r="I198" s="11"/>
      <c r="J198" s="11"/>
      <c r="K198" s="11"/>
      <c r="L198" s="11"/>
      <c r="M198" s="11"/>
      <c r="N198" s="11"/>
      <c r="O198" s="11"/>
    </row>
    <row r="199" spans="1:19" s="3" customFormat="1" ht="16" outlineLevel="1" x14ac:dyDescent="0.15">
      <c r="A199" s="11"/>
      <c r="B199" s="11"/>
      <c r="C199" s="898" t="s">
        <v>21</v>
      </c>
      <c r="D199" s="591">
        <v>2.8000000000000001E-2</v>
      </c>
      <c r="E199" s="282" t="str">
        <f>"["&amp;"%"&amp;"]"</f>
        <v>[%]</v>
      </c>
      <c r="F199" s="15"/>
      <c r="G199" s="11"/>
      <c r="H199" s="9"/>
      <c r="I199" s="11"/>
      <c r="J199" s="11"/>
      <c r="K199" s="11"/>
      <c r="L199" s="11"/>
      <c r="M199" s="11"/>
      <c r="N199" s="11"/>
      <c r="O199" s="11"/>
    </row>
    <row r="200" spans="1:19" s="3" customFormat="1" ht="16" outlineLevel="1" x14ac:dyDescent="0.15">
      <c r="A200" s="11"/>
      <c r="B200" s="11"/>
      <c r="C200" s="13" t="s">
        <v>43</v>
      </c>
      <c r="D200" s="592">
        <v>0.2</v>
      </c>
      <c r="E200" s="13" t="s">
        <v>35</v>
      </c>
      <c r="F200" s="11"/>
      <c r="G200" s="11"/>
      <c r="H200" s="9"/>
      <c r="I200" s="11"/>
      <c r="J200" s="11"/>
      <c r="K200" s="11"/>
      <c r="L200" s="11"/>
      <c r="M200" s="11"/>
      <c r="N200" s="11"/>
      <c r="O200" s="11"/>
    </row>
    <row r="201" spans="1:19" s="3" customFormat="1" ht="16" outlineLevel="1" x14ac:dyDescent="0.15">
      <c r="A201" s="11"/>
      <c r="B201" s="11"/>
      <c r="C201" s="13" t="s">
        <v>44</v>
      </c>
      <c r="D201" s="592">
        <v>0.08</v>
      </c>
      <c r="E201" s="13" t="s">
        <v>35</v>
      </c>
      <c r="F201" s="11"/>
      <c r="G201" s="11"/>
      <c r="H201" s="9"/>
      <c r="I201" s="11"/>
      <c r="J201" s="11"/>
      <c r="K201" s="11"/>
      <c r="L201" s="11"/>
      <c r="M201" s="11"/>
      <c r="N201" s="11"/>
      <c r="O201" s="11"/>
    </row>
    <row r="202" spans="1:19" s="3" customFormat="1" ht="17" outlineLevel="1" thickBot="1" x14ac:dyDescent="0.2">
      <c r="A202" s="11"/>
      <c r="B202" s="11"/>
      <c r="C202" s="13" t="s">
        <v>45</v>
      </c>
      <c r="D202" s="595">
        <v>0.02</v>
      </c>
      <c r="E202" s="13" t="s">
        <v>35</v>
      </c>
      <c r="F202" s="11"/>
      <c r="G202" s="11"/>
      <c r="H202" s="9"/>
      <c r="I202" s="11"/>
      <c r="J202" s="11"/>
      <c r="K202" s="11"/>
      <c r="L202" s="11"/>
      <c r="M202" s="11"/>
      <c r="N202" s="11"/>
      <c r="O202" s="11"/>
    </row>
    <row r="203" spans="1:19" s="3" customFormat="1" ht="14" x14ac:dyDescent="0.15">
      <c r="A203" s="11"/>
      <c r="B203" s="11"/>
      <c r="C203" s="33"/>
      <c r="D203" s="31"/>
      <c r="E203" s="35"/>
      <c r="F203" s="11"/>
      <c r="G203" s="11"/>
      <c r="H203" s="11"/>
      <c r="I203" s="11"/>
      <c r="J203" s="11"/>
      <c r="K203" s="11"/>
      <c r="L203" s="11"/>
      <c r="M203" s="11"/>
      <c r="N203" s="11"/>
      <c r="O203" s="11"/>
    </row>
    <row r="204" spans="1:19" s="3" customFormat="1" ht="16" x14ac:dyDescent="0.2">
      <c r="A204" s="11"/>
      <c r="B204" s="11"/>
      <c r="C204" s="247" t="s">
        <v>46</v>
      </c>
      <c r="D204" s="245"/>
      <c r="E204" s="245"/>
      <c r="F204" s="245"/>
      <c r="G204" s="246"/>
      <c r="H204" s="246"/>
      <c r="I204" s="246"/>
      <c r="J204" s="246"/>
      <c r="K204" s="246"/>
      <c r="L204" s="246"/>
      <c r="M204" s="246"/>
      <c r="N204" s="246"/>
      <c r="O204" s="246"/>
      <c r="P204" s="246"/>
      <c r="Q204" s="246"/>
      <c r="R204" s="246"/>
      <c r="S204" s="246"/>
    </row>
    <row r="205" spans="1:19" s="3" customFormat="1" outlineLevel="1" thickBot="1" x14ac:dyDescent="0.2">
      <c r="A205" s="11"/>
      <c r="B205" s="11"/>
      <c r="C205" s="19" t="s">
        <v>47</v>
      </c>
      <c r="D205" s="11"/>
      <c r="E205" s="646" t="s">
        <v>48</v>
      </c>
      <c r="F205" s="646" t="s">
        <v>49</v>
      </c>
      <c r="G205" s="646" t="s">
        <v>50</v>
      </c>
      <c r="H205" s="646" t="s">
        <v>51</v>
      </c>
      <c r="I205" s="647" t="s">
        <v>52</v>
      </c>
      <c r="J205" s="648" t="s">
        <v>54</v>
      </c>
      <c r="K205" s="284" t="s">
        <v>53</v>
      </c>
      <c r="L205" s="284" t="s">
        <v>55</v>
      </c>
      <c r="M205" s="284" t="s">
        <v>298</v>
      </c>
      <c r="N205" s="11"/>
      <c r="O205" s="11"/>
    </row>
    <row r="206" spans="1:19" s="3" customFormat="1" outlineLevel="1" thickBot="1" x14ac:dyDescent="0.2">
      <c r="A206" s="11"/>
      <c r="B206" s="11"/>
      <c r="C206" s="25" t="s">
        <v>56</v>
      </c>
      <c r="D206" s="11"/>
      <c r="E206" s="649">
        <f>+E74</f>
        <v>0</v>
      </c>
      <c r="F206" s="629">
        <v>0.05</v>
      </c>
      <c r="G206" s="650">
        <v>10</v>
      </c>
      <c r="H206" s="599">
        <f>G15</f>
        <v>45749</v>
      </c>
      <c r="I206" s="613">
        <v>6</v>
      </c>
      <c r="J206" s="651">
        <v>1</v>
      </c>
      <c r="K206" s="36">
        <f>IF(H206="","",+EOMONTH(H206,I206))</f>
        <v>45961</v>
      </c>
      <c r="L206" s="37">
        <f>IFERROR(+E206/G206*(J206/12),"")</f>
        <v>0</v>
      </c>
      <c r="M206" s="36">
        <f>+IF(E206="","",+EDATE(K206,G206*12))</f>
        <v>49613</v>
      </c>
      <c r="N206" s="11"/>
      <c r="O206" s="11"/>
    </row>
    <row r="207" spans="1:19" s="3" customFormat="1" outlineLevel="1" thickBot="1" x14ac:dyDescent="0.2">
      <c r="A207" s="11"/>
      <c r="B207" s="11"/>
      <c r="C207" s="25" t="s">
        <v>287</v>
      </c>
      <c r="D207" s="11"/>
      <c r="E207" s="652"/>
      <c r="F207" s="631"/>
      <c r="G207" s="601"/>
      <c r="H207" s="602"/>
      <c r="I207" s="615"/>
      <c r="J207" s="606"/>
      <c r="K207" s="36" t="str">
        <f>IF(H207="","",+EOMONTH(H207,I207))</f>
        <v/>
      </c>
      <c r="L207" s="37" t="str">
        <f>IFERROR(+E207/G207*(J207/12),"")</f>
        <v/>
      </c>
      <c r="M207" s="36" t="str">
        <f>+IF(E207="","",+EDATE(K207,G207*12))</f>
        <v/>
      </c>
      <c r="N207" s="11"/>
      <c r="O207" s="11"/>
    </row>
    <row r="208" spans="1:19" s="3" customFormat="1" outlineLevel="1" thickBot="1" x14ac:dyDescent="0.2">
      <c r="A208" s="11"/>
      <c r="B208" s="11"/>
      <c r="C208" s="25" t="s">
        <v>57</v>
      </c>
      <c r="D208" s="11"/>
      <c r="E208" s="653"/>
      <c r="F208" s="633"/>
      <c r="G208" s="604"/>
      <c r="H208" s="605"/>
      <c r="I208" s="617"/>
      <c r="J208" s="607"/>
      <c r="K208" s="36" t="str">
        <f>IF(H208="","",+EOMONTH(H208,I208))</f>
        <v/>
      </c>
      <c r="L208" s="37" t="str">
        <f>IFERROR(+E208/G208*(J208/12),"")</f>
        <v/>
      </c>
      <c r="M208" s="36" t="str">
        <f>+IF(E208="","",+EDATE(K208,G208*12))</f>
        <v/>
      </c>
      <c r="N208" s="11"/>
      <c r="O208" s="11"/>
    </row>
    <row r="209" spans="1:19" s="3" customFormat="1" ht="14" outlineLevel="1" x14ac:dyDescent="0.15"/>
    <row r="210" spans="1:19" s="3" customFormat="1" ht="14" outlineLevel="1" x14ac:dyDescent="0.15"/>
    <row r="211" spans="1:19" s="3" customFormat="1" ht="14" outlineLevel="1" x14ac:dyDescent="0.15"/>
    <row r="212" spans="1:19" s="3" customFormat="1" ht="14" x14ac:dyDescent="0.15"/>
    <row r="213" spans="1:19" s="3" customFormat="1" ht="14" x14ac:dyDescent="0.15">
      <c r="A213" s="288"/>
      <c r="B213" s="288"/>
      <c r="C213" s="288" t="s">
        <v>58</v>
      </c>
      <c r="D213" s="288"/>
      <c r="E213" s="288"/>
      <c r="F213" s="288"/>
      <c r="G213" s="288"/>
      <c r="H213" s="288"/>
      <c r="I213" s="288"/>
      <c r="J213" s="288"/>
      <c r="K213" s="288"/>
      <c r="L213" s="288"/>
      <c r="M213" s="288"/>
      <c r="N213" s="288"/>
      <c r="O213" s="288"/>
      <c r="P213" s="288"/>
      <c r="Q213" s="288"/>
      <c r="R213" s="288"/>
      <c r="S213" s="288"/>
    </row>
    <row r="214" spans="1:19" s="3" customFormat="1" ht="14" x14ac:dyDescent="0.15"/>
  </sheetData>
  <mergeCells count="11">
    <mergeCell ref="S93:S94"/>
    <mergeCell ref="C106:D106"/>
    <mergeCell ref="F11:G11"/>
    <mergeCell ref="F12:G12"/>
    <mergeCell ref="F13:G13"/>
    <mergeCell ref="F18:G18"/>
    <mergeCell ref="C101:D101"/>
    <mergeCell ref="C102:D102"/>
    <mergeCell ref="C103:D103"/>
    <mergeCell ref="C104:D104"/>
    <mergeCell ref="C105:D105"/>
  </mergeCells>
  <dataValidations count="8">
    <dataValidation type="whole" allowBlank="1" showInputMessage="1" showErrorMessage="1" errorTitle="Inventory in hands" error="It must be greater than Zero" promptTitle="Info Input" prompt="The 'Inventory in Hand' metric quantifies the stock held during a given period." sqref="D191" xr:uid="{00000000-0002-0000-0100-000000000000}">
      <formula1>1</formula1>
      <formula2>12</formula2>
    </dataValidation>
    <dataValidation type="decimal" allowBlank="1" showErrorMessage="1" sqref="D186:D189 D193:D196" xr:uid="{00000000-0002-0000-0100-000001000000}">
      <formula1>0</formula1>
      <formula2>1</formula2>
    </dataValidation>
    <dataValidation type="list" allowBlank="1" showErrorMessage="1" sqref="G25:G54" xr:uid="{00000000-0002-0000-0100-000002000000}">
      <formula1>"PPE,Intangible,Other Assets"</formula1>
    </dataValidation>
    <dataValidation allowBlank="1" showErrorMessage="1" sqref="F18:G18" xr:uid="{00000000-0002-0000-0100-000003000000}"/>
    <dataValidation allowBlank="1" showInputMessage="1" showErrorMessage="1" promptTitle="Operation Start" prompt="When does the operation effectively begin?" sqref="F17:G17" xr:uid="{00000000-0002-0000-0100-000004000000}"/>
    <dataValidation type="list" allowBlank="1" showInputMessage="1" showErrorMessage="1" sqref="F122:F155" xr:uid="{00000000-0002-0000-0100-000005000000}">
      <formula1>Departments</formula1>
    </dataValidation>
    <dataValidation allowBlank="1" showInputMessage="1" showErrorMessage="1" promptTitle="Input Info" prompt="Appicable for both revenue and costs_x000a_" sqref="D199" xr:uid="{00000000-0002-0000-0100-000006000000}"/>
    <dataValidation type="list" allowBlank="1" showInputMessage="1" showErrorMessage="1" sqref="G14" xr:uid="{00000000-0002-0000-0100-000007000000}">
      <formula1>Months_Name</formula1>
    </dataValidation>
  </dataValidations>
  <hyperlinks>
    <hyperlink ref="C4" location="'Table of Contents'!A1" display="Table of contents" xr:uid="{00000000-0004-0000-0100-000000000000}"/>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B3:Z36"/>
  <sheetViews>
    <sheetView showGridLines="0" topLeftCell="A21" workbookViewId="0">
      <selection activeCell="C33" sqref="C33"/>
    </sheetView>
  </sheetViews>
  <sheetFormatPr baseColWidth="10" defaultColWidth="9.1640625" defaultRowHeight="15" x14ac:dyDescent="0.2"/>
  <cols>
    <col min="1" max="1" width="2" style="3" customWidth="1"/>
    <col min="2" max="2" width="28.5" style="3" customWidth="1"/>
    <col min="3" max="3" width="17.33203125" style="3" bestFit="1" customWidth="1"/>
    <col min="4" max="12" width="9.1640625" style="3"/>
    <col min="13" max="13" width="54.1640625" customWidth="1"/>
    <col min="14" max="14" width="17.33203125" customWidth="1"/>
    <col min="15" max="15" width="22.5" customWidth="1"/>
    <col min="16" max="17" width="8.83203125" customWidth="1"/>
    <col min="18" max="16384" width="9.1640625" style="3"/>
  </cols>
  <sheetData>
    <row r="3" spans="2:26" ht="16" x14ac:dyDescent="0.2">
      <c r="B3" s="670" t="s">
        <v>429</v>
      </c>
    </row>
    <row r="4" spans="2:26" x14ac:dyDescent="0.2">
      <c r="B4" s="671" t="s">
        <v>430</v>
      </c>
    </row>
    <row r="5" spans="2:26" x14ac:dyDescent="0.2">
      <c r="B5" s="671" t="s">
        <v>431</v>
      </c>
    </row>
    <row r="6" spans="2:26" x14ac:dyDescent="0.2">
      <c r="B6" s="671" t="s">
        <v>432</v>
      </c>
    </row>
    <row r="7" spans="2:26" x14ac:dyDescent="0.2">
      <c r="B7" s="671" t="s">
        <v>433</v>
      </c>
    </row>
    <row r="8" spans="2:26" x14ac:dyDescent="0.2">
      <c r="B8" s="671" t="s">
        <v>434</v>
      </c>
    </row>
    <row r="9" spans="2:26" x14ac:dyDescent="0.2">
      <c r="B9" s="671" t="s">
        <v>435</v>
      </c>
    </row>
    <row r="10" spans="2:26" x14ac:dyDescent="0.2">
      <c r="B10" s="671" t="s">
        <v>436</v>
      </c>
    </row>
    <row r="11" spans="2:26" x14ac:dyDescent="0.2">
      <c r="B11" s="671" t="s">
        <v>437</v>
      </c>
    </row>
    <row r="12" spans="2:26" x14ac:dyDescent="0.2">
      <c r="B12" s="671" t="s">
        <v>438</v>
      </c>
    </row>
    <row r="13" spans="2:26" x14ac:dyDescent="0.2">
      <c r="B13" s="671" t="s">
        <v>439</v>
      </c>
      <c r="S13"/>
      <c r="T13"/>
      <c r="U13"/>
      <c r="V13"/>
      <c r="W13"/>
      <c r="X13"/>
      <c r="Y13"/>
      <c r="Z13"/>
    </row>
    <row r="14" spans="2:26" x14ac:dyDescent="0.2">
      <c r="B14" s="671" t="s">
        <v>440</v>
      </c>
      <c r="S14"/>
      <c r="T14"/>
      <c r="U14"/>
      <c r="V14"/>
      <c r="W14"/>
      <c r="X14"/>
      <c r="Y14"/>
      <c r="Z14"/>
    </row>
    <row r="15" spans="2:26" x14ac:dyDescent="0.2">
      <c r="B15" s="671" t="s">
        <v>441</v>
      </c>
      <c r="S15"/>
      <c r="T15"/>
      <c r="U15"/>
      <c r="V15"/>
      <c r="W15"/>
      <c r="X15"/>
      <c r="Y15"/>
      <c r="Z15"/>
    </row>
    <row r="16" spans="2:26" customFormat="1" x14ac:dyDescent="0.2"/>
    <row r="17" spans="2:26" customFormat="1" ht="16" x14ac:dyDescent="0.2">
      <c r="B17" s="670" t="s">
        <v>442</v>
      </c>
    </row>
    <row r="18" spans="2:26" x14ac:dyDescent="0.2">
      <c r="B18" s="671" t="s">
        <v>416</v>
      </c>
      <c r="S18"/>
      <c r="T18"/>
      <c r="U18"/>
      <c r="V18"/>
      <c r="W18"/>
      <c r="X18"/>
      <c r="Y18"/>
      <c r="Z18"/>
    </row>
    <row r="19" spans="2:26" x14ac:dyDescent="0.2">
      <c r="B19" s="671" t="s">
        <v>385</v>
      </c>
      <c r="S19"/>
      <c r="T19"/>
      <c r="U19"/>
      <c r="V19"/>
      <c r="W19"/>
      <c r="X19"/>
      <c r="Y19"/>
      <c r="Z19"/>
    </row>
    <row r="20" spans="2:26" x14ac:dyDescent="0.2">
      <c r="B20" s="671" t="str">
        <f>+Input!C96</f>
        <v>Bar</v>
      </c>
      <c r="S20"/>
      <c r="T20"/>
      <c r="U20"/>
      <c r="V20"/>
      <c r="W20"/>
      <c r="X20"/>
      <c r="Y20"/>
      <c r="Z20"/>
    </row>
    <row r="21" spans="2:26" x14ac:dyDescent="0.2">
      <c r="B21" s="671" t="str">
        <f>+Input!C97</f>
        <v>Restaurant</v>
      </c>
      <c r="S21"/>
      <c r="T21"/>
      <c r="U21"/>
      <c r="V21"/>
      <c r="W21"/>
      <c r="X21"/>
      <c r="Y21"/>
      <c r="Z21"/>
    </row>
    <row r="22" spans="2:26" x14ac:dyDescent="0.2">
      <c r="B22" s="671" t="str">
        <f>+Input!C101</f>
        <v>Events</v>
      </c>
      <c r="S22"/>
      <c r="T22"/>
      <c r="U22"/>
      <c r="V22"/>
      <c r="W22"/>
      <c r="X22"/>
      <c r="Y22"/>
      <c r="Z22"/>
    </row>
    <row r="23" spans="2:26" x14ac:dyDescent="0.2">
      <c r="B23" s="671" t="str">
        <f>+Input!C102</f>
        <v>SPA</v>
      </c>
      <c r="S23"/>
      <c r="T23"/>
      <c r="U23"/>
      <c r="V23"/>
      <c r="W23"/>
      <c r="X23"/>
      <c r="Y23"/>
      <c r="Z23"/>
    </row>
    <row r="24" spans="2:26" x14ac:dyDescent="0.2">
      <c r="B24" s="671" t="str">
        <f>+Input!C103</f>
        <v>Placeholder</v>
      </c>
      <c r="S24"/>
      <c r="T24"/>
      <c r="U24"/>
      <c r="V24"/>
      <c r="W24"/>
      <c r="X24"/>
      <c r="Y24"/>
      <c r="Z24"/>
    </row>
    <row r="25" spans="2:26" x14ac:dyDescent="0.2">
      <c r="B25" s="671" t="str">
        <f>+Input!C104</f>
        <v>Placeholder</v>
      </c>
      <c r="S25"/>
      <c r="T25"/>
      <c r="U25"/>
      <c r="V25"/>
      <c r="W25"/>
      <c r="X25"/>
      <c r="Y25"/>
      <c r="Z25"/>
    </row>
    <row r="26" spans="2:26" x14ac:dyDescent="0.2">
      <c r="B26" s="671" t="str">
        <f>+Input!C105</f>
        <v>Placeholder</v>
      </c>
      <c r="S26"/>
      <c r="T26"/>
      <c r="U26"/>
      <c r="V26"/>
      <c r="W26"/>
      <c r="X26"/>
      <c r="Y26"/>
      <c r="Z26"/>
    </row>
    <row r="27" spans="2:26" x14ac:dyDescent="0.2">
      <c r="B27" s="671" t="str">
        <f>+Input!C106</f>
        <v>Placeholder</v>
      </c>
      <c r="S27"/>
      <c r="T27"/>
      <c r="U27"/>
      <c r="V27"/>
      <c r="W27"/>
      <c r="X27"/>
      <c r="Y27"/>
      <c r="Z27"/>
    </row>
    <row r="28" spans="2:26" customFormat="1" x14ac:dyDescent="0.2"/>
    <row r="29" spans="2:26" customFormat="1" x14ac:dyDescent="0.2"/>
    <row r="32" spans="2:26" x14ac:dyDescent="0.2">
      <c r="B32" s="668" t="s">
        <v>530</v>
      </c>
      <c r="C32" s="668" t="s">
        <v>529</v>
      </c>
    </row>
    <row r="33" spans="2:3" x14ac:dyDescent="0.2">
      <c r="B33" s="669" t="s">
        <v>525</v>
      </c>
      <c r="C33" s="669">
        <v>1</v>
      </c>
    </row>
    <row r="34" spans="2:3" x14ac:dyDescent="0.2">
      <c r="B34" s="669" t="s">
        <v>526</v>
      </c>
      <c r="C34" s="669">
        <v>1000</v>
      </c>
    </row>
    <row r="35" spans="2:3" x14ac:dyDescent="0.2">
      <c r="B35" s="669" t="s">
        <v>527</v>
      </c>
      <c r="C35" s="788">
        <v>1000000</v>
      </c>
    </row>
    <row r="36" spans="2:3" x14ac:dyDescent="0.2">
      <c r="B36" s="669" t="s">
        <v>528</v>
      </c>
      <c r="C36" s="788">
        <f>+C35*1000</f>
        <v>1000000000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79998168889431442"/>
  </sheetPr>
  <dimension ref="A1:DT239"/>
  <sheetViews>
    <sheetView showGridLines="0" zoomScale="96" zoomScaleNormal="96" workbookViewId="0">
      <pane xSplit="3" ySplit="6" topLeftCell="D7" activePane="bottomRight" state="frozen"/>
      <selection activeCell="A43" sqref="A43"/>
      <selection pane="topRight" activeCell="A43" sqref="A43"/>
      <selection pane="bottomLeft" activeCell="A43" sqref="A43"/>
      <selection pane="bottomRight" activeCell="C74" sqref="C74"/>
    </sheetView>
  </sheetViews>
  <sheetFormatPr baseColWidth="10" defaultColWidth="0" defaultRowHeight="0" customHeight="1" zeroHeight="1" x14ac:dyDescent="0.15"/>
  <cols>
    <col min="1" max="1" width="31.1640625" style="3" bestFit="1" customWidth="1"/>
    <col min="2" max="2" width="31.1640625" style="3" customWidth="1"/>
    <col min="3" max="3" width="13.6640625" style="3" customWidth="1"/>
    <col min="4" max="4" width="3.33203125" style="3" customWidth="1"/>
    <col min="5" max="10" width="11.6640625" style="3" customWidth="1"/>
    <col min="11" max="16" width="13.1640625" style="3" bestFit="1" customWidth="1"/>
    <col min="17" max="28" width="12.83203125" style="3" customWidth="1"/>
    <col min="29" max="41" width="11.6640625" style="3" customWidth="1"/>
    <col min="42" max="74" width="13.5" style="3" bestFit="1" customWidth="1"/>
    <col min="75" max="76" width="14.5" style="3" bestFit="1" customWidth="1"/>
    <col min="77" max="124" width="13.1640625" style="3" customWidth="1"/>
    <col min="125" max="16384" width="13.1640625" style="9" hidden="1"/>
  </cols>
  <sheetData>
    <row r="1" spans="1:124" ht="25" x14ac:dyDescent="0.15">
      <c r="A1" s="478" t="s">
        <v>288</v>
      </c>
      <c r="B1" s="258"/>
      <c r="C1" s="259"/>
      <c r="D1" s="259"/>
      <c r="E1" s="260">
        <v>1</v>
      </c>
      <c r="F1" s="260">
        <f t="shared" ref="F1:BX1" si="0">+E1+1</f>
        <v>2</v>
      </c>
      <c r="G1" s="260">
        <f t="shared" si="0"/>
        <v>3</v>
      </c>
      <c r="H1" s="260">
        <f t="shared" si="0"/>
        <v>4</v>
      </c>
      <c r="I1" s="260">
        <f t="shared" si="0"/>
        <v>5</v>
      </c>
      <c r="J1" s="260">
        <f t="shared" si="0"/>
        <v>6</v>
      </c>
      <c r="K1" s="260">
        <f t="shared" si="0"/>
        <v>7</v>
      </c>
      <c r="L1" s="260">
        <f t="shared" si="0"/>
        <v>8</v>
      </c>
      <c r="M1" s="260">
        <f t="shared" si="0"/>
        <v>9</v>
      </c>
      <c r="N1" s="260">
        <f t="shared" si="0"/>
        <v>10</v>
      </c>
      <c r="O1" s="260">
        <f t="shared" si="0"/>
        <v>11</v>
      </c>
      <c r="P1" s="260">
        <f t="shared" si="0"/>
        <v>12</v>
      </c>
      <c r="Q1" s="260">
        <f t="shared" si="0"/>
        <v>13</v>
      </c>
      <c r="R1" s="260">
        <f t="shared" si="0"/>
        <v>14</v>
      </c>
      <c r="S1" s="260">
        <f t="shared" si="0"/>
        <v>15</v>
      </c>
      <c r="T1" s="260">
        <f t="shared" si="0"/>
        <v>16</v>
      </c>
      <c r="U1" s="260">
        <f t="shared" si="0"/>
        <v>17</v>
      </c>
      <c r="V1" s="260">
        <f t="shared" si="0"/>
        <v>18</v>
      </c>
      <c r="W1" s="260">
        <f t="shared" si="0"/>
        <v>19</v>
      </c>
      <c r="X1" s="260">
        <f t="shared" si="0"/>
        <v>20</v>
      </c>
      <c r="Y1" s="260">
        <f t="shared" si="0"/>
        <v>21</v>
      </c>
      <c r="Z1" s="260">
        <f t="shared" si="0"/>
        <v>22</v>
      </c>
      <c r="AA1" s="260">
        <f t="shared" si="0"/>
        <v>23</v>
      </c>
      <c r="AB1" s="260">
        <f t="shared" si="0"/>
        <v>24</v>
      </c>
      <c r="AC1" s="260">
        <f t="shared" si="0"/>
        <v>25</v>
      </c>
      <c r="AD1" s="260">
        <f t="shared" si="0"/>
        <v>26</v>
      </c>
      <c r="AE1" s="260">
        <f t="shared" si="0"/>
        <v>27</v>
      </c>
      <c r="AF1" s="260">
        <f t="shared" si="0"/>
        <v>28</v>
      </c>
      <c r="AG1" s="260">
        <f t="shared" si="0"/>
        <v>29</v>
      </c>
      <c r="AH1" s="260">
        <f t="shared" si="0"/>
        <v>30</v>
      </c>
      <c r="AI1" s="260">
        <f t="shared" si="0"/>
        <v>31</v>
      </c>
      <c r="AJ1" s="260">
        <f t="shared" si="0"/>
        <v>32</v>
      </c>
      <c r="AK1" s="260">
        <f t="shared" si="0"/>
        <v>33</v>
      </c>
      <c r="AL1" s="260">
        <f t="shared" si="0"/>
        <v>34</v>
      </c>
      <c r="AM1" s="260">
        <f t="shared" si="0"/>
        <v>35</v>
      </c>
      <c r="AN1" s="260">
        <f t="shared" si="0"/>
        <v>36</v>
      </c>
      <c r="AO1" s="260">
        <f t="shared" si="0"/>
        <v>37</v>
      </c>
      <c r="AP1" s="260">
        <f t="shared" si="0"/>
        <v>38</v>
      </c>
      <c r="AQ1" s="260">
        <f t="shared" si="0"/>
        <v>39</v>
      </c>
      <c r="AR1" s="260">
        <f t="shared" si="0"/>
        <v>40</v>
      </c>
      <c r="AS1" s="260">
        <f t="shared" si="0"/>
        <v>41</v>
      </c>
      <c r="AT1" s="260">
        <f t="shared" si="0"/>
        <v>42</v>
      </c>
      <c r="AU1" s="260">
        <f t="shared" si="0"/>
        <v>43</v>
      </c>
      <c r="AV1" s="260">
        <f t="shared" si="0"/>
        <v>44</v>
      </c>
      <c r="AW1" s="260">
        <f t="shared" si="0"/>
        <v>45</v>
      </c>
      <c r="AX1" s="260">
        <f t="shared" si="0"/>
        <v>46</v>
      </c>
      <c r="AY1" s="260">
        <f t="shared" si="0"/>
        <v>47</v>
      </c>
      <c r="AZ1" s="260">
        <f t="shared" si="0"/>
        <v>48</v>
      </c>
      <c r="BA1" s="260">
        <f t="shared" si="0"/>
        <v>49</v>
      </c>
      <c r="BB1" s="260">
        <f t="shared" si="0"/>
        <v>50</v>
      </c>
      <c r="BC1" s="260">
        <f t="shared" si="0"/>
        <v>51</v>
      </c>
      <c r="BD1" s="260">
        <f t="shared" si="0"/>
        <v>52</v>
      </c>
      <c r="BE1" s="260">
        <f t="shared" si="0"/>
        <v>53</v>
      </c>
      <c r="BF1" s="260">
        <f t="shared" si="0"/>
        <v>54</v>
      </c>
      <c r="BG1" s="260">
        <f t="shared" si="0"/>
        <v>55</v>
      </c>
      <c r="BH1" s="260">
        <f t="shared" si="0"/>
        <v>56</v>
      </c>
      <c r="BI1" s="260">
        <f t="shared" si="0"/>
        <v>57</v>
      </c>
      <c r="BJ1" s="260">
        <f t="shared" si="0"/>
        <v>58</v>
      </c>
      <c r="BK1" s="260">
        <f t="shared" si="0"/>
        <v>59</v>
      </c>
      <c r="BL1" s="260">
        <f t="shared" si="0"/>
        <v>60</v>
      </c>
      <c r="BM1" s="260">
        <f t="shared" si="0"/>
        <v>61</v>
      </c>
      <c r="BN1" s="260">
        <f t="shared" si="0"/>
        <v>62</v>
      </c>
      <c r="BO1" s="260">
        <f t="shared" si="0"/>
        <v>63</v>
      </c>
      <c r="BP1" s="260">
        <f t="shared" si="0"/>
        <v>64</v>
      </c>
      <c r="BQ1" s="260">
        <f t="shared" si="0"/>
        <v>65</v>
      </c>
      <c r="BR1" s="260">
        <f t="shared" si="0"/>
        <v>66</v>
      </c>
      <c r="BS1" s="260">
        <f t="shared" si="0"/>
        <v>67</v>
      </c>
      <c r="BT1" s="260">
        <f t="shared" si="0"/>
        <v>68</v>
      </c>
      <c r="BU1" s="260">
        <f t="shared" si="0"/>
        <v>69</v>
      </c>
      <c r="BV1" s="260">
        <f t="shared" si="0"/>
        <v>70</v>
      </c>
      <c r="BW1" s="260">
        <f t="shared" si="0"/>
        <v>71</v>
      </c>
      <c r="BX1" s="260">
        <f t="shared" si="0"/>
        <v>72</v>
      </c>
      <c r="BY1" s="260">
        <f t="shared" ref="BY1:DT1" si="1">+BX1+1</f>
        <v>73</v>
      </c>
      <c r="BZ1" s="260">
        <f t="shared" si="1"/>
        <v>74</v>
      </c>
      <c r="CA1" s="260">
        <f t="shared" si="1"/>
        <v>75</v>
      </c>
      <c r="CB1" s="260">
        <f t="shared" si="1"/>
        <v>76</v>
      </c>
      <c r="CC1" s="260">
        <f t="shared" si="1"/>
        <v>77</v>
      </c>
      <c r="CD1" s="260">
        <f t="shared" si="1"/>
        <v>78</v>
      </c>
      <c r="CE1" s="260">
        <f t="shared" si="1"/>
        <v>79</v>
      </c>
      <c r="CF1" s="260">
        <f t="shared" si="1"/>
        <v>80</v>
      </c>
      <c r="CG1" s="260">
        <f t="shared" si="1"/>
        <v>81</v>
      </c>
      <c r="CH1" s="260">
        <f t="shared" si="1"/>
        <v>82</v>
      </c>
      <c r="CI1" s="260">
        <f t="shared" si="1"/>
        <v>83</v>
      </c>
      <c r="CJ1" s="260">
        <f t="shared" si="1"/>
        <v>84</v>
      </c>
      <c r="CK1" s="260">
        <f t="shared" si="1"/>
        <v>85</v>
      </c>
      <c r="CL1" s="260">
        <f t="shared" si="1"/>
        <v>86</v>
      </c>
      <c r="CM1" s="260">
        <f t="shared" si="1"/>
        <v>87</v>
      </c>
      <c r="CN1" s="260">
        <f t="shared" si="1"/>
        <v>88</v>
      </c>
      <c r="CO1" s="260">
        <f t="shared" si="1"/>
        <v>89</v>
      </c>
      <c r="CP1" s="260">
        <f t="shared" si="1"/>
        <v>90</v>
      </c>
      <c r="CQ1" s="260">
        <f t="shared" si="1"/>
        <v>91</v>
      </c>
      <c r="CR1" s="260">
        <f t="shared" si="1"/>
        <v>92</v>
      </c>
      <c r="CS1" s="260">
        <f t="shared" si="1"/>
        <v>93</v>
      </c>
      <c r="CT1" s="260">
        <f t="shared" si="1"/>
        <v>94</v>
      </c>
      <c r="CU1" s="260">
        <f t="shared" si="1"/>
        <v>95</v>
      </c>
      <c r="CV1" s="260">
        <f t="shared" si="1"/>
        <v>96</v>
      </c>
      <c r="CW1" s="260">
        <f t="shared" si="1"/>
        <v>97</v>
      </c>
      <c r="CX1" s="260">
        <f t="shared" si="1"/>
        <v>98</v>
      </c>
      <c r="CY1" s="260">
        <f t="shared" si="1"/>
        <v>99</v>
      </c>
      <c r="CZ1" s="260">
        <f t="shared" si="1"/>
        <v>100</v>
      </c>
      <c r="DA1" s="260">
        <f t="shared" si="1"/>
        <v>101</v>
      </c>
      <c r="DB1" s="260">
        <f t="shared" si="1"/>
        <v>102</v>
      </c>
      <c r="DC1" s="260">
        <f t="shared" si="1"/>
        <v>103</v>
      </c>
      <c r="DD1" s="260">
        <f t="shared" si="1"/>
        <v>104</v>
      </c>
      <c r="DE1" s="260">
        <f t="shared" si="1"/>
        <v>105</v>
      </c>
      <c r="DF1" s="260">
        <f t="shared" si="1"/>
        <v>106</v>
      </c>
      <c r="DG1" s="260">
        <f t="shared" si="1"/>
        <v>107</v>
      </c>
      <c r="DH1" s="260">
        <f t="shared" si="1"/>
        <v>108</v>
      </c>
      <c r="DI1" s="260">
        <f t="shared" si="1"/>
        <v>109</v>
      </c>
      <c r="DJ1" s="260">
        <f t="shared" si="1"/>
        <v>110</v>
      </c>
      <c r="DK1" s="260">
        <f t="shared" si="1"/>
        <v>111</v>
      </c>
      <c r="DL1" s="260">
        <f t="shared" si="1"/>
        <v>112</v>
      </c>
      <c r="DM1" s="260">
        <f t="shared" si="1"/>
        <v>113</v>
      </c>
      <c r="DN1" s="260">
        <f t="shared" si="1"/>
        <v>114</v>
      </c>
      <c r="DO1" s="260">
        <f t="shared" si="1"/>
        <v>115</v>
      </c>
      <c r="DP1" s="260">
        <f t="shared" si="1"/>
        <v>116</v>
      </c>
      <c r="DQ1" s="260">
        <f t="shared" si="1"/>
        <v>117</v>
      </c>
      <c r="DR1" s="260">
        <f t="shared" si="1"/>
        <v>118</v>
      </c>
      <c r="DS1" s="260">
        <f t="shared" si="1"/>
        <v>119</v>
      </c>
      <c r="DT1" s="260">
        <f t="shared" si="1"/>
        <v>120</v>
      </c>
    </row>
    <row r="2" spans="1:124" ht="14.25" customHeight="1" x14ac:dyDescent="0.15">
      <c r="A2" s="259"/>
      <c r="B2" s="261"/>
      <c r="C2" s="259"/>
      <c r="D2" s="259"/>
      <c r="E2" s="262">
        <f t="shared" ref="E2:BX2" si="2">+ROUNDUP(E1/12,0)</f>
        <v>1</v>
      </c>
      <c r="F2" s="262">
        <f t="shared" si="2"/>
        <v>1</v>
      </c>
      <c r="G2" s="262">
        <f t="shared" si="2"/>
        <v>1</v>
      </c>
      <c r="H2" s="262">
        <f t="shared" si="2"/>
        <v>1</v>
      </c>
      <c r="I2" s="262">
        <f t="shared" si="2"/>
        <v>1</v>
      </c>
      <c r="J2" s="262">
        <f t="shared" si="2"/>
        <v>1</v>
      </c>
      <c r="K2" s="262">
        <f t="shared" si="2"/>
        <v>1</v>
      </c>
      <c r="L2" s="262">
        <f t="shared" si="2"/>
        <v>1</v>
      </c>
      <c r="M2" s="262">
        <f t="shared" si="2"/>
        <v>1</v>
      </c>
      <c r="N2" s="262">
        <f t="shared" si="2"/>
        <v>1</v>
      </c>
      <c r="O2" s="262">
        <f t="shared" si="2"/>
        <v>1</v>
      </c>
      <c r="P2" s="262">
        <f t="shared" si="2"/>
        <v>1</v>
      </c>
      <c r="Q2" s="262">
        <f t="shared" si="2"/>
        <v>2</v>
      </c>
      <c r="R2" s="262">
        <f t="shared" si="2"/>
        <v>2</v>
      </c>
      <c r="S2" s="262">
        <f t="shared" si="2"/>
        <v>2</v>
      </c>
      <c r="T2" s="262">
        <f t="shared" si="2"/>
        <v>2</v>
      </c>
      <c r="U2" s="262">
        <f t="shared" si="2"/>
        <v>2</v>
      </c>
      <c r="V2" s="262">
        <f t="shared" si="2"/>
        <v>2</v>
      </c>
      <c r="W2" s="262">
        <f t="shared" si="2"/>
        <v>2</v>
      </c>
      <c r="X2" s="262">
        <f t="shared" si="2"/>
        <v>2</v>
      </c>
      <c r="Y2" s="262">
        <f t="shared" si="2"/>
        <v>2</v>
      </c>
      <c r="Z2" s="262">
        <f t="shared" si="2"/>
        <v>2</v>
      </c>
      <c r="AA2" s="262">
        <f t="shared" si="2"/>
        <v>2</v>
      </c>
      <c r="AB2" s="262">
        <f t="shared" si="2"/>
        <v>2</v>
      </c>
      <c r="AC2" s="262">
        <f t="shared" si="2"/>
        <v>3</v>
      </c>
      <c r="AD2" s="262">
        <f t="shared" si="2"/>
        <v>3</v>
      </c>
      <c r="AE2" s="262">
        <f t="shared" si="2"/>
        <v>3</v>
      </c>
      <c r="AF2" s="262">
        <f t="shared" si="2"/>
        <v>3</v>
      </c>
      <c r="AG2" s="262">
        <f t="shared" si="2"/>
        <v>3</v>
      </c>
      <c r="AH2" s="262">
        <f t="shared" si="2"/>
        <v>3</v>
      </c>
      <c r="AI2" s="262">
        <f t="shared" si="2"/>
        <v>3</v>
      </c>
      <c r="AJ2" s="262">
        <f t="shared" si="2"/>
        <v>3</v>
      </c>
      <c r="AK2" s="262">
        <f t="shared" si="2"/>
        <v>3</v>
      </c>
      <c r="AL2" s="262">
        <f t="shared" si="2"/>
        <v>3</v>
      </c>
      <c r="AM2" s="262">
        <f t="shared" si="2"/>
        <v>3</v>
      </c>
      <c r="AN2" s="262">
        <f t="shared" si="2"/>
        <v>3</v>
      </c>
      <c r="AO2" s="262">
        <f t="shared" si="2"/>
        <v>4</v>
      </c>
      <c r="AP2" s="262">
        <f t="shared" si="2"/>
        <v>4</v>
      </c>
      <c r="AQ2" s="262">
        <f t="shared" si="2"/>
        <v>4</v>
      </c>
      <c r="AR2" s="262">
        <f t="shared" si="2"/>
        <v>4</v>
      </c>
      <c r="AS2" s="262">
        <f t="shared" si="2"/>
        <v>4</v>
      </c>
      <c r="AT2" s="262">
        <f t="shared" si="2"/>
        <v>4</v>
      </c>
      <c r="AU2" s="262">
        <f t="shared" si="2"/>
        <v>4</v>
      </c>
      <c r="AV2" s="262">
        <f t="shared" si="2"/>
        <v>4</v>
      </c>
      <c r="AW2" s="262">
        <f t="shared" si="2"/>
        <v>4</v>
      </c>
      <c r="AX2" s="262">
        <f t="shared" si="2"/>
        <v>4</v>
      </c>
      <c r="AY2" s="262">
        <f t="shared" si="2"/>
        <v>4</v>
      </c>
      <c r="AZ2" s="262">
        <f t="shared" si="2"/>
        <v>4</v>
      </c>
      <c r="BA2" s="262">
        <f t="shared" si="2"/>
        <v>5</v>
      </c>
      <c r="BB2" s="262">
        <f t="shared" si="2"/>
        <v>5</v>
      </c>
      <c r="BC2" s="262">
        <f t="shared" si="2"/>
        <v>5</v>
      </c>
      <c r="BD2" s="262">
        <f t="shared" si="2"/>
        <v>5</v>
      </c>
      <c r="BE2" s="262">
        <f t="shared" si="2"/>
        <v>5</v>
      </c>
      <c r="BF2" s="262">
        <f t="shared" si="2"/>
        <v>5</v>
      </c>
      <c r="BG2" s="262">
        <f t="shared" si="2"/>
        <v>5</v>
      </c>
      <c r="BH2" s="262">
        <f t="shared" si="2"/>
        <v>5</v>
      </c>
      <c r="BI2" s="262">
        <f t="shared" si="2"/>
        <v>5</v>
      </c>
      <c r="BJ2" s="262">
        <f t="shared" si="2"/>
        <v>5</v>
      </c>
      <c r="BK2" s="262">
        <f t="shared" si="2"/>
        <v>5</v>
      </c>
      <c r="BL2" s="262">
        <f t="shared" si="2"/>
        <v>5</v>
      </c>
      <c r="BM2" s="262">
        <f t="shared" si="2"/>
        <v>6</v>
      </c>
      <c r="BN2" s="262">
        <f t="shared" si="2"/>
        <v>6</v>
      </c>
      <c r="BO2" s="262">
        <f t="shared" si="2"/>
        <v>6</v>
      </c>
      <c r="BP2" s="262">
        <f t="shared" si="2"/>
        <v>6</v>
      </c>
      <c r="BQ2" s="262">
        <f t="shared" si="2"/>
        <v>6</v>
      </c>
      <c r="BR2" s="262">
        <f t="shared" si="2"/>
        <v>6</v>
      </c>
      <c r="BS2" s="262">
        <f t="shared" si="2"/>
        <v>6</v>
      </c>
      <c r="BT2" s="262">
        <f t="shared" si="2"/>
        <v>6</v>
      </c>
      <c r="BU2" s="262">
        <f t="shared" si="2"/>
        <v>6</v>
      </c>
      <c r="BV2" s="262">
        <f t="shared" si="2"/>
        <v>6</v>
      </c>
      <c r="BW2" s="262">
        <f t="shared" si="2"/>
        <v>6</v>
      </c>
      <c r="BX2" s="262">
        <f t="shared" si="2"/>
        <v>6</v>
      </c>
      <c r="BY2" s="262">
        <f t="shared" ref="BY2:DT2" si="3">+ROUNDUP(BY1/12,0)</f>
        <v>7</v>
      </c>
      <c r="BZ2" s="262">
        <f t="shared" si="3"/>
        <v>7</v>
      </c>
      <c r="CA2" s="262">
        <f t="shared" si="3"/>
        <v>7</v>
      </c>
      <c r="CB2" s="262">
        <f t="shared" si="3"/>
        <v>7</v>
      </c>
      <c r="CC2" s="262">
        <f t="shared" si="3"/>
        <v>7</v>
      </c>
      <c r="CD2" s="262">
        <f t="shared" si="3"/>
        <v>7</v>
      </c>
      <c r="CE2" s="262">
        <f t="shared" si="3"/>
        <v>7</v>
      </c>
      <c r="CF2" s="262">
        <f t="shared" si="3"/>
        <v>7</v>
      </c>
      <c r="CG2" s="262">
        <f t="shared" si="3"/>
        <v>7</v>
      </c>
      <c r="CH2" s="262">
        <f t="shared" si="3"/>
        <v>7</v>
      </c>
      <c r="CI2" s="262">
        <f t="shared" si="3"/>
        <v>7</v>
      </c>
      <c r="CJ2" s="262">
        <f t="shared" si="3"/>
        <v>7</v>
      </c>
      <c r="CK2" s="262">
        <f t="shared" si="3"/>
        <v>8</v>
      </c>
      <c r="CL2" s="262">
        <f t="shared" si="3"/>
        <v>8</v>
      </c>
      <c r="CM2" s="262">
        <f t="shared" si="3"/>
        <v>8</v>
      </c>
      <c r="CN2" s="262">
        <f t="shared" si="3"/>
        <v>8</v>
      </c>
      <c r="CO2" s="262">
        <f t="shared" si="3"/>
        <v>8</v>
      </c>
      <c r="CP2" s="262">
        <f t="shared" si="3"/>
        <v>8</v>
      </c>
      <c r="CQ2" s="262">
        <f t="shared" si="3"/>
        <v>8</v>
      </c>
      <c r="CR2" s="262">
        <f t="shared" si="3"/>
        <v>8</v>
      </c>
      <c r="CS2" s="262">
        <f t="shared" si="3"/>
        <v>8</v>
      </c>
      <c r="CT2" s="262">
        <f t="shared" si="3"/>
        <v>8</v>
      </c>
      <c r="CU2" s="262">
        <f t="shared" si="3"/>
        <v>8</v>
      </c>
      <c r="CV2" s="262">
        <f t="shared" si="3"/>
        <v>8</v>
      </c>
      <c r="CW2" s="262">
        <f t="shared" si="3"/>
        <v>9</v>
      </c>
      <c r="CX2" s="262">
        <f t="shared" si="3"/>
        <v>9</v>
      </c>
      <c r="CY2" s="262">
        <f t="shared" si="3"/>
        <v>9</v>
      </c>
      <c r="CZ2" s="262">
        <f t="shared" si="3"/>
        <v>9</v>
      </c>
      <c r="DA2" s="262">
        <f t="shared" si="3"/>
        <v>9</v>
      </c>
      <c r="DB2" s="262">
        <f t="shared" si="3"/>
        <v>9</v>
      </c>
      <c r="DC2" s="262">
        <f t="shared" si="3"/>
        <v>9</v>
      </c>
      <c r="DD2" s="262">
        <f t="shared" si="3"/>
        <v>9</v>
      </c>
      <c r="DE2" s="262">
        <f t="shared" si="3"/>
        <v>9</v>
      </c>
      <c r="DF2" s="262">
        <f t="shared" si="3"/>
        <v>9</v>
      </c>
      <c r="DG2" s="262">
        <f t="shared" si="3"/>
        <v>9</v>
      </c>
      <c r="DH2" s="262">
        <f t="shared" si="3"/>
        <v>9</v>
      </c>
      <c r="DI2" s="262">
        <f t="shared" si="3"/>
        <v>10</v>
      </c>
      <c r="DJ2" s="262">
        <f t="shared" si="3"/>
        <v>10</v>
      </c>
      <c r="DK2" s="262">
        <f t="shared" si="3"/>
        <v>10</v>
      </c>
      <c r="DL2" s="262">
        <f t="shared" si="3"/>
        <v>10</v>
      </c>
      <c r="DM2" s="262">
        <f t="shared" si="3"/>
        <v>10</v>
      </c>
      <c r="DN2" s="262">
        <f t="shared" si="3"/>
        <v>10</v>
      </c>
      <c r="DO2" s="262">
        <f t="shared" si="3"/>
        <v>10</v>
      </c>
      <c r="DP2" s="262">
        <f t="shared" si="3"/>
        <v>10</v>
      </c>
      <c r="DQ2" s="262">
        <f t="shared" si="3"/>
        <v>10</v>
      </c>
      <c r="DR2" s="262">
        <f t="shared" si="3"/>
        <v>10</v>
      </c>
      <c r="DS2" s="262">
        <f t="shared" si="3"/>
        <v>10</v>
      </c>
      <c r="DT2" s="262">
        <f t="shared" si="3"/>
        <v>10</v>
      </c>
    </row>
    <row r="3" spans="1:124" ht="14.25" customHeight="1" x14ac:dyDescent="0.15">
      <c r="A3" s="259"/>
      <c r="B3" s="261"/>
      <c r="C3" s="259"/>
      <c r="D3" s="259"/>
      <c r="E3" s="259">
        <f>+YEAR(E4)</f>
        <v>2025</v>
      </c>
      <c r="F3" s="259">
        <f t="shared" ref="F3:BQ3" si="4">+YEAR(F4)</f>
        <v>2025</v>
      </c>
      <c r="G3" s="259">
        <f t="shared" si="4"/>
        <v>2025</v>
      </c>
      <c r="H3" s="259">
        <f t="shared" si="4"/>
        <v>2025</v>
      </c>
      <c r="I3" s="259">
        <f t="shared" si="4"/>
        <v>2025</v>
      </c>
      <c r="J3" s="259">
        <f t="shared" si="4"/>
        <v>2025</v>
      </c>
      <c r="K3" s="259">
        <f t="shared" si="4"/>
        <v>2025</v>
      </c>
      <c r="L3" s="259">
        <f t="shared" si="4"/>
        <v>2025</v>
      </c>
      <c r="M3" s="259">
        <f t="shared" si="4"/>
        <v>2025</v>
      </c>
      <c r="N3" s="259">
        <f t="shared" si="4"/>
        <v>2025</v>
      </c>
      <c r="O3" s="259">
        <f t="shared" si="4"/>
        <v>2025</v>
      </c>
      <c r="P3" s="259">
        <f t="shared" si="4"/>
        <v>2025</v>
      </c>
      <c r="Q3" s="259">
        <f t="shared" si="4"/>
        <v>2026</v>
      </c>
      <c r="R3" s="259">
        <f t="shared" si="4"/>
        <v>2026</v>
      </c>
      <c r="S3" s="259">
        <f t="shared" si="4"/>
        <v>2026</v>
      </c>
      <c r="T3" s="259">
        <f t="shared" si="4"/>
        <v>2026</v>
      </c>
      <c r="U3" s="259">
        <f t="shared" si="4"/>
        <v>2026</v>
      </c>
      <c r="V3" s="259">
        <f t="shared" si="4"/>
        <v>2026</v>
      </c>
      <c r="W3" s="259">
        <f t="shared" si="4"/>
        <v>2026</v>
      </c>
      <c r="X3" s="259">
        <f t="shared" si="4"/>
        <v>2026</v>
      </c>
      <c r="Y3" s="259">
        <f t="shared" si="4"/>
        <v>2026</v>
      </c>
      <c r="Z3" s="259">
        <f t="shared" si="4"/>
        <v>2026</v>
      </c>
      <c r="AA3" s="259">
        <f t="shared" si="4"/>
        <v>2026</v>
      </c>
      <c r="AB3" s="259">
        <f t="shared" si="4"/>
        <v>2026</v>
      </c>
      <c r="AC3" s="259">
        <f t="shared" si="4"/>
        <v>2027</v>
      </c>
      <c r="AD3" s="259">
        <f t="shared" si="4"/>
        <v>2027</v>
      </c>
      <c r="AE3" s="259">
        <f t="shared" si="4"/>
        <v>2027</v>
      </c>
      <c r="AF3" s="259">
        <f t="shared" si="4"/>
        <v>2027</v>
      </c>
      <c r="AG3" s="259">
        <f t="shared" si="4"/>
        <v>2027</v>
      </c>
      <c r="AH3" s="259">
        <f t="shared" si="4"/>
        <v>2027</v>
      </c>
      <c r="AI3" s="259">
        <f t="shared" si="4"/>
        <v>2027</v>
      </c>
      <c r="AJ3" s="259">
        <f t="shared" si="4"/>
        <v>2027</v>
      </c>
      <c r="AK3" s="259">
        <f t="shared" si="4"/>
        <v>2027</v>
      </c>
      <c r="AL3" s="259">
        <f t="shared" si="4"/>
        <v>2027</v>
      </c>
      <c r="AM3" s="259">
        <f t="shared" si="4"/>
        <v>2027</v>
      </c>
      <c r="AN3" s="259">
        <f t="shared" si="4"/>
        <v>2027</v>
      </c>
      <c r="AO3" s="259">
        <f t="shared" si="4"/>
        <v>2028</v>
      </c>
      <c r="AP3" s="259">
        <f t="shared" si="4"/>
        <v>2028</v>
      </c>
      <c r="AQ3" s="259">
        <f t="shared" si="4"/>
        <v>2028</v>
      </c>
      <c r="AR3" s="259">
        <f t="shared" si="4"/>
        <v>2028</v>
      </c>
      <c r="AS3" s="259">
        <f t="shared" si="4"/>
        <v>2028</v>
      </c>
      <c r="AT3" s="259">
        <f t="shared" si="4"/>
        <v>2028</v>
      </c>
      <c r="AU3" s="259">
        <f t="shared" si="4"/>
        <v>2028</v>
      </c>
      <c r="AV3" s="259">
        <f t="shared" si="4"/>
        <v>2028</v>
      </c>
      <c r="AW3" s="259">
        <f t="shared" si="4"/>
        <v>2028</v>
      </c>
      <c r="AX3" s="259">
        <f t="shared" si="4"/>
        <v>2028</v>
      </c>
      <c r="AY3" s="259">
        <f t="shared" si="4"/>
        <v>2028</v>
      </c>
      <c r="AZ3" s="259">
        <f t="shared" si="4"/>
        <v>2028</v>
      </c>
      <c r="BA3" s="259">
        <f t="shared" si="4"/>
        <v>2029</v>
      </c>
      <c r="BB3" s="259">
        <f t="shared" si="4"/>
        <v>2029</v>
      </c>
      <c r="BC3" s="259">
        <f t="shared" si="4"/>
        <v>2029</v>
      </c>
      <c r="BD3" s="259">
        <f t="shared" si="4"/>
        <v>2029</v>
      </c>
      <c r="BE3" s="259">
        <f t="shared" si="4"/>
        <v>2029</v>
      </c>
      <c r="BF3" s="259">
        <f t="shared" si="4"/>
        <v>2029</v>
      </c>
      <c r="BG3" s="259">
        <f t="shared" si="4"/>
        <v>2029</v>
      </c>
      <c r="BH3" s="259">
        <f t="shared" si="4"/>
        <v>2029</v>
      </c>
      <c r="BI3" s="259">
        <f t="shared" si="4"/>
        <v>2029</v>
      </c>
      <c r="BJ3" s="259">
        <f t="shared" si="4"/>
        <v>2029</v>
      </c>
      <c r="BK3" s="259">
        <f t="shared" si="4"/>
        <v>2029</v>
      </c>
      <c r="BL3" s="259">
        <f t="shared" si="4"/>
        <v>2029</v>
      </c>
      <c r="BM3" s="259">
        <f t="shared" si="4"/>
        <v>2030</v>
      </c>
      <c r="BN3" s="259">
        <f t="shared" si="4"/>
        <v>2030</v>
      </c>
      <c r="BO3" s="259">
        <f t="shared" si="4"/>
        <v>2030</v>
      </c>
      <c r="BP3" s="259">
        <f t="shared" si="4"/>
        <v>2030</v>
      </c>
      <c r="BQ3" s="259">
        <f t="shared" si="4"/>
        <v>2030</v>
      </c>
      <c r="BR3" s="259">
        <f t="shared" ref="BR3:DT3" si="5">+YEAR(BR4)</f>
        <v>2030</v>
      </c>
      <c r="BS3" s="259">
        <f t="shared" si="5"/>
        <v>2030</v>
      </c>
      <c r="BT3" s="259">
        <f t="shared" si="5"/>
        <v>2030</v>
      </c>
      <c r="BU3" s="259">
        <f t="shared" si="5"/>
        <v>2030</v>
      </c>
      <c r="BV3" s="259">
        <f t="shared" si="5"/>
        <v>2030</v>
      </c>
      <c r="BW3" s="259">
        <f t="shared" si="5"/>
        <v>2030</v>
      </c>
      <c r="BX3" s="259">
        <f t="shared" si="5"/>
        <v>2030</v>
      </c>
      <c r="BY3" s="259">
        <f t="shared" si="5"/>
        <v>2031</v>
      </c>
      <c r="BZ3" s="259">
        <f t="shared" si="5"/>
        <v>2031</v>
      </c>
      <c r="CA3" s="259">
        <f t="shared" si="5"/>
        <v>2031</v>
      </c>
      <c r="CB3" s="259">
        <f t="shared" si="5"/>
        <v>2031</v>
      </c>
      <c r="CC3" s="259">
        <f t="shared" si="5"/>
        <v>2031</v>
      </c>
      <c r="CD3" s="259">
        <f t="shared" si="5"/>
        <v>2031</v>
      </c>
      <c r="CE3" s="259">
        <f t="shared" si="5"/>
        <v>2031</v>
      </c>
      <c r="CF3" s="259">
        <f t="shared" si="5"/>
        <v>2031</v>
      </c>
      <c r="CG3" s="259">
        <f t="shared" si="5"/>
        <v>2031</v>
      </c>
      <c r="CH3" s="259">
        <f t="shared" si="5"/>
        <v>2031</v>
      </c>
      <c r="CI3" s="259">
        <f t="shared" si="5"/>
        <v>2031</v>
      </c>
      <c r="CJ3" s="259">
        <f t="shared" si="5"/>
        <v>2031</v>
      </c>
      <c r="CK3" s="259">
        <f t="shared" si="5"/>
        <v>2032</v>
      </c>
      <c r="CL3" s="259">
        <f t="shared" si="5"/>
        <v>2032</v>
      </c>
      <c r="CM3" s="259">
        <f t="shared" si="5"/>
        <v>2032</v>
      </c>
      <c r="CN3" s="259">
        <f t="shared" si="5"/>
        <v>2032</v>
      </c>
      <c r="CO3" s="259">
        <f t="shared" si="5"/>
        <v>2032</v>
      </c>
      <c r="CP3" s="259">
        <f t="shared" si="5"/>
        <v>2032</v>
      </c>
      <c r="CQ3" s="259">
        <f t="shared" si="5"/>
        <v>2032</v>
      </c>
      <c r="CR3" s="259">
        <f t="shared" si="5"/>
        <v>2032</v>
      </c>
      <c r="CS3" s="259">
        <f t="shared" si="5"/>
        <v>2032</v>
      </c>
      <c r="CT3" s="259">
        <f t="shared" si="5"/>
        <v>2032</v>
      </c>
      <c r="CU3" s="259">
        <f t="shared" si="5"/>
        <v>2032</v>
      </c>
      <c r="CV3" s="259">
        <f t="shared" si="5"/>
        <v>2032</v>
      </c>
      <c r="CW3" s="259">
        <f t="shared" si="5"/>
        <v>2033</v>
      </c>
      <c r="CX3" s="259">
        <f t="shared" si="5"/>
        <v>2033</v>
      </c>
      <c r="CY3" s="259">
        <f t="shared" si="5"/>
        <v>2033</v>
      </c>
      <c r="CZ3" s="259">
        <f t="shared" si="5"/>
        <v>2033</v>
      </c>
      <c r="DA3" s="259">
        <f t="shared" si="5"/>
        <v>2033</v>
      </c>
      <c r="DB3" s="259">
        <f t="shared" si="5"/>
        <v>2033</v>
      </c>
      <c r="DC3" s="259">
        <f t="shared" si="5"/>
        <v>2033</v>
      </c>
      <c r="DD3" s="259">
        <f t="shared" si="5"/>
        <v>2033</v>
      </c>
      <c r="DE3" s="259">
        <f t="shared" si="5"/>
        <v>2033</v>
      </c>
      <c r="DF3" s="259">
        <f t="shared" si="5"/>
        <v>2033</v>
      </c>
      <c r="DG3" s="259">
        <f t="shared" si="5"/>
        <v>2033</v>
      </c>
      <c r="DH3" s="259">
        <f t="shared" si="5"/>
        <v>2033</v>
      </c>
      <c r="DI3" s="259">
        <f t="shared" si="5"/>
        <v>2034</v>
      </c>
      <c r="DJ3" s="259">
        <f t="shared" si="5"/>
        <v>2034</v>
      </c>
      <c r="DK3" s="259">
        <f t="shared" si="5"/>
        <v>2034</v>
      </c>
      <c r="DL3" s="259">
        <f t="shared" si="5"/>
        <v>2034</v>
      </c>
      <c r="DM3" s="259">
        <f t="shared" si="5"/>
        <v>2034</v>
      </c>
      <c r="DN3" s="259">
        <f t="shared" si="5"/>
        <v>2034</v>
      </c>
      <c r="DO3" s="259">
        <f t="shared" si="5"/>
        <v>2034</v>
      </c>
      <c r="DP3" s="259">
        <f t="shared" si="5"/>
        <v>2034</v>
      </c>
      <c r="DQ3" s="259">
        <f t="shared" si="5"/>
        <v>2034</v>
      </c>
      <c r="DR3" s="259">
        <f t="shared" si="5"/>
        <v>2034</v>
      </c>
      <c r="DS3" s="259">
        <f t="shared" si="5"/>
        <v>2034</v>
      </c>
      <c r="DT3" s="259">
        <f t="shared" si="5"/>
        <v>2034</v>
      </c>
    </row>
    <row r="4" spans="1:124" ht="14.25" customHeight="1" x14ac:dyDescent="0.15">
      <c r="A4" s="263"/>
      <c r="B4" s="264"/>
      <c r="C4" s="265" t="s">
        <v>9</v>
      </c>
      <c r="D4" s="489">
        <f>+EOMONTH(E4,-1)</f>
        <v>45657</v>
      </c>
      <c r="E4" s="266">
        <f>+EOMONTH(FirstFiscalMonth,0)</f>
        <v>45688</v>
      </c>
      <c r="F4" s="267">
        <f t="shared" ref="F4:BX4" si="6">+EOMONTH(E4,1)</f>
        <v>45716</v>
      </c>
      <c r="G4" s="266">
        <f t="shared" si="6"/>
        <v>45747</v>
      </c>
      <c r="H4" s="266">
        <f t="shared" si="6"/>
        <v>45777</v>
      </c>
      <c r="I4" s="266">
        <f t="shared" si="6"/>
        <v>45808</v>
      </c>
      <c r="J4" s="266">
        <f t="shared" si="6"/>
        <v>45838</v>
      </c>
      <c r="K4" s="266">
        <f t="shared" si="6"/>
        <v>45869</v>
      </c>
      <c r="L4" s="266">
        <f t="shared" si="6"/>
        <v>45900</v>
      </c>
      <c r="M4" s="266">
        <f t="shared" si="6"/>
        <v>45930</v>
      </c>
      <c r="N4" s="266">
        <f t="shared" si="6"/>
        <v>45961</v>
      </c>
      <c r="O4" s="266">
        <f t="shared" si="6"/>
        <v>45991</v>
      </c>
      <c r="P4" s="266">
        <f t="shared" si="6"/>
        <v>46022</v>
      </c>
      <c r="Q4" s="266">
        <f t="shared" si="6"/>
        <v>46053</v>
      </c>
      <c r="R4" s="266">
        <f t="shared" si="6"/>
        <v>46081</v>
      </c>
      <c r="S4" s="266">
        <f t="shared" si="6"/>
        <v>46112</v>
      </c>
      <c r="T4" s="266">
        <f t="shared" si="6"/>
        <v>46142</v>
      </c>
      <c r="U4" s="266">
        <f t="shared" si="6"/>
        <v>46173</v>
      </c>
      <c r="V4" s="266">
        <f t="shared" si="6"/>
        <v>46203</v>
      </c>
      <c r="W4" s="266">
        <f t="shared" si="6"/>
        <v>46234</v>
      </c>
      <c r="X4" s="266">
        <f t="shared" si="6"/>
        <v>46265</v>
      </c>
      <c r="Y4" s="266">
        <f t="shared" si="6"/>
        <v>46295</v>
      </c>
      <c r="Z4" s="266">
        <f t="shared" si="6"/>
        <v>46326</v>
      </c>
      <c r="AA4" s="266">
        <f t="shared" si="6"/>
        <v>46356</v>
      </c>
      <c r="AB4" s="266">
        <f t="shared" si="6"/>
        <v>46387</v>
      </c>
      <c r="AC4" s="266">
        <f t="shared" si="6"/>
        <v>46418</v>
      </c>
      <c r="AD4" s="267">
        <f t="shared" si="6"/>
        <v>46446</v>
      </c>
      <c r="AE4" s="266">
        <f t="shared" si="6"/>
        <v>46477</v>
      </c>
      <c r="AF4" s="266">
        <f t="shared" si="6"/>
        <v>46507</v>
      </c>
      <c r="AG4" s="266">
        <f t="shared" si="6"/>
        <v>46538</v>
      </c>
      <c r="AH4" s="266">
        <f t="shared" si="6"/>
        <v>46568</v>
      </c>
      <c r="AI4" s="266">
        <f t="shared" si="6"/>
        <v>46599</v>
      </c>
      <c r="AJ4" s="266">
        <f t="shared" si="6"/>
        <v>46630</v>
      </c>
      <c r="AK4" s="266">
        <f t="shared" si="6"/>
        <v>46660</v>
      </c>
      <c r="AL4" s="266">
        <f t="shared" si="6"/>
        <v>46691</v>
      </c>
      <c r="AM4" s="266">
        <f t="shared" si="6"/>
        <v>46721</v>
      </c>
      <c r="AN4" s="266">
        <f t="shared" si="6"/>
        <v>46752</v>
      </c>
      <c r="AO4" s="266">
        <f t="shared" si="6"/>
        <v>46783</v>
      </c>
      <c r="AP4" s="266">
        <f t="shared" si="6"/>
        <v>46812</v>
      </c>
      <c r="AQ4" s="266">
        <f t="shared" si="6"/>
        <v>46843</v>
      </c>
      <c r="AR4" s="266">
        <f t="shared" si="6"/>
        <v>46873</v>
      </c>
      <c r="AS4" s="266">
        <f t="shared" si="6"/>
        <v>46904</v>
      </c>
      <c r="AT4" s="266">
        <f t="shared" si="6"/>
        <v>46934</v>
      </c>
      <c r="AU4" s="266">
        <f t="shared" si="6"/>
        <v>46965</v>
      </c>
      <c r="AV4" s="266">
        <f t="shared" si="6"/>
        <v>46996</v>
      </c>
      <c r="AW4" s="266">
        <f t="shared" si="6"/>
        <v>47026</v>
      </c>
      <c r="AX4" s="266">
        <f t="shared" si="6"/>
        <v>47057</v>
      </c>
      <c r="AY4" s="266">
        <f t="shared" si="6"/>
        <v>47087</v>
      </c>
      <c r="AZ4" s="266">
        <f t="shared" si="6"/>
        <v>47118</v>
      </c>
      <c r="BA4" s="266">
        <f t="shared" si="6"/>
        <v>47149</v>
      </c>
      <c r="BB4" s="266">
        <f t="shared" si="6"/>
        <v>47177</v>
      </c>
      <c r="BC4" s="266">
        <f t="shared" si="6"/>
        <v>47208</v>
      </c>
      <c r="BD4" s="266">
        <f t="shared" si="6"/>
        <v>47238</v>
      </c>
      <c r="BE4" s="266">
        <f t="shared" si="6"/>
        <v>47269</v>
      </c>
      <c r="BF4" s="266">
        <f t="shared" si="6"/>
        <v>47299</v>
      </c>
      <c r="BG4" s="266">
        <f t="shared" si="6"/>
        <v>47330</v>
      </c>
      <c r="BH4" s="266">
        <f t="shared" si="6"/>
        <v>47361</v>
      </c>
      <c r="BI4" s="266">
        <f t="shared" si="6"/>
        <v>47391</v>
      </c>
      <c r="BJ4" s="266">
        <f t="shared" si="6"/>
        <v>47422</v>
      </c>
      <c r="BK4" s="266">
        <f t="shared" si="6"/>
        <v>47452</v>
      </c>
      <c r="BL4" s="266">
        <f t="shared" si="6"/>
        <v>47483</v>
      </c>
      <c r="BM4" s="266">
        <f t="shared" si="6"/>
        <v>47514</v>
      </c>
      <c r="BN4" s="266">
        <f t="shared" si="6"/>
        <v>47542</v>
      </c>
      <c r="BO4" s="266">
        <f t="shared" si="6"/>
        <v>47573</v>
      </c>
      <c r="BP4" s="266">
        <f t="shared" si="6"/>
        <v>47603</v>
      </c>
      <c r="BQ4" s="266">
        <f t="shared" si="6"/>
        <v>47634</v>
      </c>
      <c r="BR4" s="266">
        <f t="shared" si="6"/>
        <v>47664</v>
      </c>
      <c r="BS4" s="266">
        <f t="shared" si="6"/>
        <v>47695</v>
      </c>
      <c r="BT4" s="266">
        <f t="shared" si="6"/>
        <v>47726</v>
      </c>
      <c r="BU4" s="266">
        <f t="shared" si="6"/>
        <v>47756</v>
      </c>
      <c r="BV4" s="266">
        <f t="shared" si="6"/>
        <v>47787</v>
      </c>
      <c r="BW4" s="266">
        <f t="shared" si="6"/>
        <v>47817</v>
      </c>
      <c r="BX4" s="266">
        <f t="shared" si="6"/>
        <v>47848</v>
      </c>
      <c r="BY4" s="266">
        <f t="shared" ref="BY4:DT4" si="7">+EOMONTH(BX4,1)</f>
        <v>47879</v>
      </c>
      <c r="BZ4" s="266">
        <f t="shared" si="7"/>
        <v>47907</v>
      </c>
      <c r="CA4" s="266">
        <f t="shared" si="7"/>
        <v>47938</v>
      </c>
      <c r="CB4" s="266">
        <f t="shared" si="7"/>
        <v>47968</v>
      </c>
      <c r="CC4" s="266">
        <f t="shared" si="7"/>
        <v>47999</v>
      </c>
      <c r="CD4" s="266">
        <f t="shared" si="7"/>
        <v>48029</v>
      </c>
      <c r="CE4" s="266">
        <f t="shared" si="7"/>
        <v>48060</v>
      </c>
      <c r="CF4" s="266">
        <f t="shared" si="7"/>
        <v>48091</v>
      </c>
      <c r="CG4" s="266">
        <f t="shared" si="7"/>
        <v>48121</v>
      </c>
      <c r="CH4" s="266">
        <f t="shared" si="7"/>
        <v>48152</v>
      </c>
      <c r="CI4" s="266">
        <f t="shared" si="7"/>
        <v>48182</v>
      </c>
      <c r="CJ4" s="266">
        <f t="shared" si="7"/>
        <v>48213</v>
      </c>
      <c r="CK4" s="266">
        <f t="shared" si="7"/>
        <v>48244</v>
      </c>
      <c r="CL4" s="266">
        <f t="shared" si="7"/>
        <v>48273</v>
      </c>
      <c r="CM4" s="266">
        <f t="shared" si="7"/>
        <v>48304</v>
      </c>
      <c r="CN4" s="266">
        <f t="shared" si="7"/>
        <v>48334</v>
      </c>
      <c r="CO4" s="266">
        <f t="shared" si="7"/>
        <v>48365</v>
      </c>
      <c r="CP4" s="266">
        <f t="shared" si="7"/>
        <v>48395</v>
      </c>
      <c r="CQ4" s="266">
        <f t="shared" si="7"/>
        <v>48426</v>
      </c>
      <c r="CR4" s="266">
        <f t="shared" si="7"/>
        <v>48457</v>
      </c>
      <c r="CS4" s="266">
        <f t="shared" si="7"/>
        <v>48487</v>
      </c>
      <c r="CT4" s="266">
        <f t="shared" si="7"/>
        <v>48518</v>
      </c>
      <c r="CU4" s="266">
        <f t="shared" si="7"/>
        <v>48548</v>
      </c>
      <c r="CV4" s="266">
        <f t="shared" si="7"/>
        <v>48579</v>
      </c>
      <c r="CW4" s="266">
        <f t="shared" si="7"/>
        <v>48610</v>
      </c>
      <c r="CX4" s="266">
        <f t="shared" si="7"/>
        <v>48638</v>
      </c>
      <c r="CY4" s="266">
        <f t="shared" si="7"/>
        <v>48669</v>
      </c>
      <c r="CZ4" s="266">
        <f t="shared" si="7"/>
        <v>48699</v>
      </c>
      <c r="DA4" s="266">
        <f t="shared" si="7"/>
        <v>48730</v>
      </c>
      <c r="DB4" s="266">
        <f t="shared" si="7"/>
        <v>48760</v>
      </c>
      <c r="DC4" s="266">
        <f t="shared" si="7"/>
        <v>48791</v>
      </c>
      <c r="DD4" s="266">
        <f t="shared" si="7"/>
        <v>48822</v>
      </c>
      <c r="DE4" s="266">
        <f t="shared" si="7"/>
        <v>48852</v>
      </c>
      <c r="DF4" s="266">
        <f t="shared" si="7"/>
        <v>48883</v>
      </c>
      <c r="DG4" s="266">
        <f t="shared" si="7"/>
        <v>48913</v>
      </c>
      <c r="DH4" s="266">
        <f t="shared" si="7"/>
        <v>48944</v>
      </c>
      <c r="DI4" s="266">
        <f t="shared" si="7"/>
        <v>48975</v>
      </c>
      <c r="DJ4" s="266">
        <f t="shared" si="7"/>
        <v>49003</v>
      </c>
      <c r="DK4" s="266">
        <f t="shared" si="7"/>
        <v>49034</v>
      </c>
      <c r="DL4" s="266">
        <f t="shared" si="7"/>
        <v>49064</v>
      </c>
      <c r="DM4" s="266">
        <f t="shared" si="7"/>
        <v>49095</v>
      </c>
      <c r="DN4" s="266">
        <f t="shared" si="7"/>
        <v>49125</v>
      </c>
      <c r="DO4" s="266">
        <f t="shared" si="7"/>
        <v>49156</v>
      </c>
      <c r="DP4" s="266">
        <f t="shared" si="7"/>
        <v>49187</v>
      </c>
      <c r="DQ4" s="266">
        <f t="shared" si="7"/>
        <v>49217</v>
      </c>
      <c r="DR4" s="266">
        <f t="shared" si="7"/>
        <v>49248</v>
      </c>
      <c r="DS4" s="266">
        <f t="shared" si="7"/>
        <v>49278</v>
      </c>
      <c r="DT4" s="266">
        <f t="shared" si="7"/>
        <v>49309</v>
      </c>
    </row>
    <row r="5" spans="1:124" ht="14.25" customHeight="1" x14ac:dyDescent="0.15">
      <c r="A5" s="7" t="s">
        <v>1</v>
      </c>
      <c r="B5" s="7"/>
    </row>
    <row r="6" spans="1:124" ht="14.25" customHeight="1" x14ac:dyDescent="0.15">
      <c r="A6" s="21"/>
      <c r="B6" s="21"/>
      <c r="C6" s="23"/>
      <c r="D6" s="23"/>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row>
    <row r="7" spans="1:124" s="28" customFormat="1" ht="14.25" customHeight="1" x14ac:dyDescent="0.15">
      <c r="A7" s="277" t="s">
        <v>345</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row>
    <row r="8" spans="1:124" s="28" customFormat="1" ht="14.25" customHeight="1" thickBot="1" x14ac:dyDescent="0.2">
      <c r="A8" s="11"/>
      <c r="B8" s="11"/>
      <c r="C8" s="3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row>
    <row r="9" spans="1:124" s="28" customFormat="1" ht="14.25" customHeight="1" x14ac:dyDescent="0.15">
      <c r="A9" s="561" t="s">
        <v>344</v>
      </c>
      <c r="B9" s="11"/>
      <c r="C9" s="23" t="s">
        <v>380</v>
      </c>
      <c r="D9" s="11"/>
      <c r="E9" s="745">
        <f t="shared" ref="E9:AJ9" si="8">+--(EOMONTH(StartOPs,0)=E4)</f>
        <v>0</v>
      </c>
      <c r="F9" s="746">
        <f t="shared" si="8"/>
        <v>0</v>
      </c>
      <c r="G9" s="746">
        <f t="shared" si="8"/>
        <v>0</v>
      </c>
      <c r="H9" s="746">
        <f t="shared" si="8"/>
        <v>1</v>
      </c>
      <c r="I9" s="746">
        <f t="shared" si="8"/>
        <v>0</v>
      </c>
      <c r="J9" s="746">
        <f t="shared" si="8"/>
        <v>0</v>
      </c>
      <c r="K9" s="746">
        <f t="shared" si="8"/>
        <v>0</v>
      </c>
      <c r="L9" s="746">
        <f t="shared" si="8"/>
        <v>0</v>
      </c>
      <c r="M9" s="746">
        <f t="shared" si="8"/>
        <v>0</v>
      </c>
      <c r="N9" s="746">
        <f t="shared" si="8"/>
        <v>0</v>
      </c>
      <c r="O9" s="746">
        <f t="shared" si="8"/>
        <v>0</v>
      </c>
      <c r="P9" s="746">
        <f t="shared" si="8"/>
        <v>0</v>
      </c>
      <c r="Q9" s="746">
        <f t="shared" si="8"/>
        <v>0</v>
      </c>
      <c r="R9" s="746">
        <f t="shared" si="8"/>
        <v>0</v>
      </c>
      <c r="S9" s="746">
        <f t="shared" si="8"/>
        <v>0</v>
      </c>
      <c r="T9" s="746">
        <f t="shared" si="8"/>
        <v>0</v>
      </c>
      <c r="U9" s="746">
        <f t="shared" si="8"/>
        <v>0</v>
      </c>
      <c r="V9" s="746">
        <f t="shared" si="8"/>
        <v>0</v>
      </c>
      <c r="W9" s="746">
        <f t="shared" si="8"/>
        <v>0</v>
      </c>
      <c r="X9" s="746">
        <f t="shared" si="8"/>
        <v>0</v>
      </c>
      <c r="Y9" s="746">
        <f t="shared" si="8"/>
        <v>0</v>
      </c>
      <c r="Z9" s="746">
        <f t="shared" si="8"/>
        <v>0</v>
      </c>
      <c r="AA9" s="746">
        <f t="shared" si="8"/>
        <v>0</v>
      </c>
      <c r="AB9" s="746">
        <f t="shared" si="8"/>
        <v>0</v>
      </c>
      <c r="AC9" s="746">
        <f t="shared" si="8"/>
        <v>0</v>
      </c>
      <c r="AD9" s="746">
        <f t="shared" si="8"/>
        <v>0</v>
      </c>
      <c r="AE9" s="746">
        <f t="shared" si="8"/>
        <v>0</v>
      </c>
      <c r="AF9" s="746">
        <f t="shared" si="8"/>
        <v>0</v>
      </c>
      <c r="AG9" s="746">
        <f t="shared" si="8"/>
        <v>0</v>
      </c>
      <c r="AH9" s="746">
        <f t="shared" si="8"/>
        <v>0</v>
      </c>
      <c r="AI9" s="746">
        <f t="shared" si="8"/>
        <v>0</v>
      </c>
      <c r="AJ9" s="746">
        <f t="shared" si="8"/>
        <v>0</v>
      </c>
      <c r="AK9" s="746">
        <f t="shared" ref="AK9:BP9" si="9">+--(EOMONTH(StartOPs,0)=AK4)</f>
        <v>0</v>
      </c>
      <c r="AL9" s="746">
        <f t="shared" si="9"/>
        <v>0</v>
      </c>
      <c r="AM9" s="746">
        <f t="shared" si="9"/>
        <v>0</v>
      </c>
      <c r="AN9" s="746">
        <f t="shared" si="9"/>
        <v>0</v>
      </c>
      <c r="AO9" s="746">
        <f t="shared" si="9"/>
        <v>0</v>
      </c>
      <c r="AP9" s="746">
        <f t="shared" si="9"/>
        <v>0</v>
      </c>
      <c r="AQ9" s="746">
        <f t="shared" si="9"/>
        <v>0</v>
      </c>
      <c r="AR9" s="746">
        <f t="shared" si="9"/>
        <v>0</v>
      </c>
      <c r="AS9" s="746">
        <f t="shared" si="9"/>
        <v>0</v>
      </c>
      <c r="AT9" s="746">
        <f t="shared" si="9"/>
        <v>0</v>
      </c>
      <c r="AU9" s="746">
        <f t="shared" si="9"/>
        <v>0</v>
      </c>
      <c r="AV9" s="746">
        <f t="shared" si="9"/>
        <v>0</v>
      </c>
      <c r="AW9" s="746">
        <f t="shared" si="9"/>
        <v>0</v>
      </c>
      <c r="AX9" s="746">
        <f t="shared" si="9"/>
        <v>0</v>
      </c>
      <c r="AY9" s="746">
        <f t="shared" si="9"/>
        <v>0</v>
      </c>
      <c r="AZ9" s="746">
        <f t="shared" si="9"/>
        <v>0</v>
      </c>
      <c r="BA9" s="746">
        <f t="shared" si="9"/>
        <v>0</v>
      </c>
      <c r="BB9" s="746">
        <f t="shared" si="9"/>
        <v>0</v>
      </c>
      <c r="BC9" s="746">
        <f t="shared" si="9"/>
        <v>0</v>
      </c>
      <c r="BD9" s="746">
        <f t="shared" si="9"/>
        <v>0</v>
      </c>
      <c r="BE9" s="746">
        <f t="shared" si="9"/>
        <v>0</v>
      </c>
      <c r="BF9" s="746">
        <f t="shared" si="9"/>
        <v>0</v>
      </c>
      <c r="BG9" s="746">
        <f t="shared" si="9"/>
        <v>0</v>
      </c>
      <c r="BH9" s="746">
        <f t="shared" si="9"/>
        <v>0</v>
      </c>
      <c r="BI9" s="746">
        <f t="shared" si="9"/>
        <v>0</v>
      </c>
      <c r="BJ9" s="746">
        <f t="shared" si="9"/>
        <v>0</v>
      </c>
      <c r="BK9" s="746">
        <f t="shared" si="9"/>
        <v>0</v>
      </c>
      <c r="BL9" s="746">
        <f t="shared" si="9"/>
        <v>0</v>
      </c>
      <c r="BM9" s="746">
        <f t="shared" si="9"/>
        <v>0</v>
      </c>
      <c r="BN9" s="746">
        <f t="shared" si="9"/>
        <v>0</v>
      </c>
      <c r="BO9" s="746">
        <f t="shared" si="9"/>
        <v>0</v>
      </c>
      <c r="BP9" s="746">
        <f t="shared" si="9"/>
        <v>0</v>
      </c>
      <c r="BQ9" s="746">
        <f t="shared" ref="BQ9:CV9" si="10">+--(EOMONTH(StartOPs,0)=BQ4)</f>
        <v>0</v>
      </c>
      <c r="BR9" s="746">
        <f t="shared" si="10"/>
        <v>0</v>
      </c>
      <c r="BS9" s="746">
        <f t="shared" si="10"/>
        <v>0</v>
      </c>
      <c r="BT9" s="746">
        <f t="shared" si="10"/>
        <v>0</v>
      </c>
      <c r="BU9" s="746">
        <f t="shared" si="10"/>
        <v>0</v>
      </c>
      <c r="BV9" s="746">
        <f t="shared" si="10"/>
        <v>0</v>
      </c>
      <c r="BW9" s="746">
        <f t="shared" si="10"/>
        <v>0</v>
      </c>
      <c r="BX9" s="746">
        <f t="shared" si="10"/>
        <v>0</v>
      </c>
      <c r="BY9" s="746">
        <f t="shared" si="10"/>
        <v>0</v>
      </c>
      <c r="BZ9" s="746">
        <f t="shared" si="10"/>
        <v>0</v>
      </c>
      <c r="CA9" s="746">
        <f t="shared" si="10"/>
        <v>0</v>
      </c>
      <c r="CB9" s="746">
        <f t="shared" si="10"/>
        <v>0</v>
      </c>
      <c r="CC9" s="746">
        <f t="shared" si="10"/>
        <v>0</v>
      </c>
      <c r="CD9" s="746">
        <f t="shared" si="10"/>
        <v>0</v>
      </c>
      <c r="CE9" s="746">
        <f t="shared" si="10"/>
        <v>0</v>
      </c>
      <c r="CF9" s="746">
        <f t="shared" si="10"/>
        <v>0</v>
      </c>
      <c r="CG9" s="746">
        <f t="shared" si="10"/>
        <v>0</v>
      </c>
      <c r="CH9" s="746">
        <f t="shared" si="10"/>
        <v>0</v>
      </c>
      <c r="CI9" s="746">
        <f t="shared" si="10"/>
        <v>0</v>
      </c>
      <c r="CJ9" s="746">
        <f t="shared" si="10"/>
        <v>0</v>
      </c>
      <c r="CK9" s="746">
        <f t="shared" si="10"/>
        <v>0</v>
      </c>
      <c r="CL9" s="746">
        <f t="shared" si="10"/>
        <v>0</v>
      </c>
      <c r="CM9" s="746">
        <f t="shared" si="10"/>
        <v>0</v>
      </c>
      <c r="CN9" s="746">
        <f t="shared" si="10"/>
        <v>0</v>
      </c>
      <c r="CO9" s="746">
        <f t="shared" si="10"/>
        <v>0</v>
      </c>
      <c r="CP9" s="746">
        <f t="shared" si="10"/>
        <v>0</v>
      </c>
      <c r="CQ9" s="746">
        <f t="shared" si="10"/>
        <v>0</v>
      </c>
      <c r="CR9" s="746">
        <f t="shared" si="10"/>
        <v>0</v>
      </c>
      <c r="CS9" s="746">
        <f t="shared" si="10"/>
        <v>0</v>
      </c>
      <c r="CT9" s="746">
        <f t="shared" si="10"/>
        <v>0</v>
      </c>
      <c r="CU9" s="746">
        <f t="shared" si="10"/>
        <v>0</v>
      </c>
      <c r="CV9" s="746">
        <f t="shared" si="10"/>
        <v>0</v>
      </c>
      <c r="CW9" s="746">
        <f t="shared" ref="CW9:DT9" si="11">+--(EOMONTH(StartOPs,0)=CW4)</f>
        <v>0</v>
      </c>
      <c r="CX9" s="746">
        <f t="shared" si="11"/>
        <v>0</v>
      </c>
      <c r="CY9" s="746">
        <f t="shared" si="11"/>
        <v>0</v>
      </c>
      <c r="CZ9" s="746">
        <f t="shared" si="11"/>
        <v>0</v>
      </c>
      <c r="DA9" s="746">
        <f t="shared" si="11"/>
        <v>0</v>
      </c>
      <c r="DB9" s="746">
        <f t="shared" si="11"/>
        <v>0</v>
      </c>
      <c r="DC9" s="746">
        <f t="shared" si="11"/>
        <v>0</v>
      </c>
      <c r="DD9" s="746">
        <f t="shared" si="11"/>
        <v>0</v>
      </c>
      <c r="DE9" s="746">
        <f t="shared" si="11"/>
        <v>0</v>
      </c>
      <c r="DF9" s="746">
        <f t="shared" si="11"/>
        <v>0</v>
      </c>
      <c r="DG9" s="746">
        <f t="shared" si="11"/>
        <v>0</v>
      </c>
      <c r="DH9" s="746">
        <f t="shared" si="11"/>
        <v>0</v>
      </c>
      <c r="DI9" s="746">
        <f t="shared" si="11"/>
        <v>0</v>
      </c>
      <c r="DJ9" s="746">
        <f t="shared" si="11"/>
        <v>0</v>
      </c>
      <c r="DK9" s="746">
        <f t="shared" si="11"/>
        <v>0</v>
      </c>
      <c r="DL9" s="746">
        <f t="shared" si="11"/>
        <v>0</v>
      </c>
      <c r="DM9" s="746">
        <f t="shared" si="11"/>
        <v>0</v>
      </c>
      <c r="DN9" s="746">
        <f t="shared" si="11"/>
        <v>0</v>
      </c>
      <c r="DO9" s="746">
        <f t="shared" si="11"/>
        <v>0</v>
      </c>
      <c r="DP9" s="746">
        <f t="shared" si="11"/>
        <v>0</v>
      </c>
      <c r="DQ9" s="746">
        <f t="shared" si="11"/>
        <v>0</v>
      </c>
      <c r="DR9" s="746">
        <f t="shared" si="11"/>
        <v>0</v>
      </c>
      <c r="DS9" s="746">
        <f t="shared" si="11"/>
        <v>0</v>
      </c>
      <c r="DT9" s="747">
        <f t="shared" si="11"/>
        <v>0</v>
      </c>
    </row>
    <row r="10" spans="1:124" s="28" customFormat="1" ht="14.25" customHeight="1" x14ac:dyDescent="0.15">
      <c r="A10" s="561" t="s">
        <v>376</v>
      </c>
      <c r="B10" s="11"/>
      <c r="C10" s="23" t="s">
        <v>380</v>
      </c>
      <c r="D10" s="11"/>
      <c r="E10" s="748">
        <f t="shared" ref="E10:AJ10" si="12">+IF(E4&gt;=EOMONTH(StartOPs,0),1,0)</f>
        <v>0</v>
      </c>
      <c r="F10" s="534">
        <f t="shared" si="12"/>
        <v>0</v>
      </c>
      <c r="G10" s="534">
        <f t="shared" si="12"/>
        <v>0</v>
      </c>
      <c r="H10" s="534">
        <f t="shared" si="12"/>
        <v>1</v>
      </c>
      <c r="I10" s="534">
        <f t="shared" si="12"/>
        <v>1</v>
      </c>
      <c r="J10" s="534">
        <f t="shared" si="12"/>
        <v>1</v>
      </c>
      <c r="K10" s="534">
        <f t="shared" si="12"/>
        <v>1</v>
      </c>
      <c r="L10" s="534">
        <f t="shared" si="12"/>
        <v>1</v>
      </c>
      <c r="M10" s="534">
        <f t="shared" si="12"/>
        <v>1</v>
      </c>
      <c r="N10" s="534">
        <f t="shared" si="12"/>
        <v>1</v>
      </c>
      <c r="O10" s="534">
        <f t="shared" si="12"/>
        <v>1</v>
      </c>
      <c r="P10" s="534">
        <f t="shared" si="12"/>
        <v>1</v>
      </c>
      <c r="Q10" s="534">
        <f t="shared" si="12"/>
        <v>1</v>
      </c>
      <c r="R10" s="534">
        <f t="shared" si="12"/>
        <v>1</v>
      </c>
      <c r="S10" s="534">
        <f t="shared" si="12"/>
        <v>1</v>
      </c>
      <c r="T10" s="534">
        <f t="shared" si="12"/>
        <v>1</v>
      </c>
      <c r="U10" s="534">
        <f t="shared" si="12"/>
        <v>1</v>
      </c>
      <c r="V10" s="534">
        <f t="shared" si="12"/>
        <v>1</v>
      </c>
      <c r="W10" s="534">
        <f t="shared" si="12"/>
        <v>1</v>
      </c>
      <c r="X10" s="534">
        <f t="shared" si="12"/>
        <v>1</v>
      </c>
      <c r="Y10" s="534">
        <f t="shared" si="12"/>
        <v>1</v>
      </c>
      <c r="Z10" s="534">
        <f t="shared" si="12"/>
        <v>1</v>
      </c>
      <c r="AA10" s="534">
        <f t="shared" si="12"/>
        <v>1</v>
      </c>
      <c r="AB10" s="534">
        <f t="shared" si="12"/>
        <v>1</v>
      </c>
      <c r="AC10" s="534">
        <f t="shared" si="12"/>
        <v>1</v>
      </c>
      <c r="AD10" s="534">
        <f t="shared" si="12"/>
        <v>1</v>
      </c>
      <c r="AE10" s="534">
        <f t="shared" si="12"/>
        <v>1</v>
      </c>
      <c r="AF10" s="534">
        <f t="shared" si="12"/>
        <v>1</v>
      </c>
      <c r="AG10" s="534">
        <f t="shared" si="12"/>
        <v>1</v>
      </c>
      <c r="AH10" s="534">
        <f t="shared" si="12"/>
        <v>1</v>
      </c>
      <c r="AI10" s="534">
        <f t="shared" si="12"/>
        <v>1</v>
      </c>
      <c r="AJ10" s="534">
        <f t="shared" si="12"/>
        <v>1</v>
      </c>
      <c r="AK10" s="534">
        <f t="shared" ref="AK10:BP10" si="13">+IF(AK4&gt;=EOMONTH(StartOPs,0),1,0)</f>
        <v>1</v>
      </c>
      <c r="AL10" s="534">
        <f t="shared" si="13"/>
        <v>1</v>
      </c>
      <c r="AM10" s="534">
        <f t="shared" si="13"/>
        <v>1</v>
      </c>
      <c r="AN10" s="534">
        <f t="shared" si="13"/>
        <v>1</v>
      </c>
      <c r="AO10" s="534">
        <f t="shared" si="13"/>
        <v>1</v>
      </c>
      <c r="AP10" s="534">
        <f t="shared" si="13"/>
        <v>1</v>
      </c>
      <c r="AQ10" s="534">
        <f t="shared" si="13"/>
        <v>1</v>
      </c>
      <c r="AR10" s="534">
        <f t="shared" si="13"/>
        <v>1</v>
      </c>
      <c r="AS10" s="534">
        <f t="shared" si="13"/>
        <v>1</v>
      </c>
      <c r="AT10" s="534">
        <f t="shared" si="13"/>
        <v>1</v>
      </c>
      <c r="AU10" s="534">
        <f t="shared" si="13"/>
        <v>1</v>
      </c>
      <c r="AV10" s="534">
        <f t="shared" si="13"/>
        <v>1</v>
      </c>
      <c r="AW10" s="534">
        <f t="shared" si="13"/>
        <v>1</v>
      </c>
      <c r="AX10" s="534">
        <f t="shared" si="13"/>
        <v>1</v>
      </c>
      <c r="AY10" s="534">
        <f t="shared" si="13"/>
        <v>1</v>
      </c>
      <c r="AZ10" s="534">
        <f t="shared" si="13"/>
        <v>1</v>
      </c>
      <c r="BA10" s="534">
        <f t="shared" si="13"/>
        <v>1</v>
      </c>
      <c r="BB10" s="534">
        <f t="shared" si="13"/>
        <v>1</v>
      </c>
      <c r="BC10" s="534">
        <f t="shared" si="13"/>
        <v>1</v>
      </c>
      <c r="BD10" s="534">
        <f t="shared" si="13"/>
        <v>1</v>
      </c>
      <c r="BE10" s="534">
        <f t="shared" si="13"/>
        <v>1</v>
      </c>
      <c r="BF10" s="534">
        <f t="shared" si="13"/>
        <v>1</v>
      </c>
      <c r="BG10" s="534">
        <f t="shared" si="13"/>
        <v>1</v>
      </c>
      <c r="BH10" s="534">
        <f t="shared" si="13"/>
        <v>1</v>
      </c>
      <c r="BI10" s="534">
        <f t="shared" si="13"/>
        <v>1</v>
      </c>
      <c r="BJ10" s="534">
        <f t="shared" si="13"/>
        <v>1</v>
      </c>
      <c r="BK10" s="534">
        <f t="shared" si="13"/>
        <v>1</v>
      </c>
      <c r="BL10" s="534">
        <f t="shared" si="13"/>
        <v>1</v>
      </c>
      <c r="BM10" s="534">
        <f t="shared" si="13"/>
        <v>1</v>
      </c>
      <c r="BN10" s="534">
        <f t="shared" si="13"/>
        <v>1</v>
      </c>
      <c r="BO10" s="534">
        <f t="shared" si="13"/>
        <v>1</v>
      </c>
      <c r="BP10" s="534">
        <f t="shared" si="13"/>
        <v>1</v>
      </c>
      <c r="BQ10" s="534">
        <f t="shared" ref="BQ10:CV10" si="14">+IF(BQ4&gt;=EOMONTH(StartOPs,0),1,0)</f>
        <v>1</v>
      </c>
      <c r="BR10" s="534">
        <f t="shared" si="14"/>
        <v>1</v>
      </c>
      <c r="BS10" s="534">
        <f t="shared" si="14"/>
        <v>1</v>
      </c>
      <c r="BT10" s="534">
        <f t="shared" si="14"/>
        <v>1</v>
      </c>
      <c r="BU10" s="534">
        <f t="shared" si="14"/>
        <v>1</v>
      </c>
      <c r="BV10" s="534">
        <f t="shared" si="14"/>
        <v>1</v>
      </c>
      <c r="BW10" s="534">
        <f t="shared" si="14"/>
        <v>1</v>
      </c>
      <c r="BX10" s="534">
        <f t="shared" si="14"/>
        <v>1</v>
      </c>
      <c r="BY10" s="534">
        <f t="shared" si="14"/>
        <v>1</v>
      </c>
      <c r="BZ10" s="534">
        <f t="shared" si="14"/>
        <v>1</v>
      </c>
      <c r="CA10" s="534">
        <f t="shared" si="14"/>
        <v>1</v>
      </c>
      <c r="CB10" s="534">
        <f t="shared" si="14"/>
        <v>1</v>
      </c>
      <c r="CC10" s="534">
        <f t="shared" si="14"/>
        <v>1</v>
      </c>
      <c r="CD10" s="534">
        <f t="shared" si="14"/>
        <v>1</v>
      </c>
      <c r="CE10" s="534">
        <f t="shared" si="14"/>
        <v>1</v>
      </c>
      <c r="CF10" s="534">
        <f t="shared" si="14"/>
        <v>1</v>
      </c>
      <c r="CG10" s="534">
        <f t="shared" si="14"/>
        <v>1</v>
      </c>
      <c r="CH10" s="534">
        <f t="shared" si="14"/>
        <v>1</v>
      </c>
      <c r="CI10" s="534">
        <f t="shared" si="14"/>
        <v>1</v>
      </c>
      <c r="CJ10" s="534">
        <f t="shared" si="14"/>
        <v>1</v>
      </c>
      <c r="CK10" s="534">
        <f t="shared" si="14"/>
        <v>1</v>
      </c>
      <c r="CL10" s="534">
        <f t="shared" si="14"/>
        <v>1</v>
      </c>
      <c r="CM10" s="534">
        <f t="shared" si="14"/>
        <v>1</v>
      </c>
      <c r="CN10" s="534">
        <f t="shared" si="14"/>
        <v>1</v>
      </c>
      <c r="CO10" s="534">
        <f t="shared" si="14"/>
        <v>1</v>
      </c>
      <c r="CP10" s="534">
        <f t="shared" si="14"/>
        <v>1</v>
      </c>
      <c r="CQ10" s="534">
        <f t="shared" si="14"/>
        <v>1</v>
      </c>
      <c r="CR10" s="534">
        <f t="shared" si="14"/>
        <v>1</v>
      </c>
      <c r="CS10" s="534">
        <f t="shared" si="14"/>
        <v>1</v>
      </c>
      <c r="CT10" s="534">
        <f t="shared" si="14"/>
        <v>1</v>
      </c>
      <c r="CU10" s="534">
        <f t="shared" si="14"/>
        <v>1</v>
      </c>
      <c r="CV10" s="534">
        <f t="shared" si="14"/>
        <v>1</v>
      </c>
      <c r="CW10" s="534">
        <f t="shared" ref="CW10:DT10" si="15">+IF(CW4&gt;=EOMONTH(StartOPs,0),1,0)</f>
        <v>1</v>
      </c>
      <c r="CX10" s="534">
        <f t="shared" si="15"/>
        <v>1</v>
      </c>
      <c r="CY10" s="534">
        <f t="shared" si="15"/>
        <v>1</v>
      </c>
      <c r="CZ10" s="534">
        <f t="shared" si="15"/>
        <v>1</v>
      </c>
      <c r="DA10" s="534">
        <f t="shared" si="15"/>
        <v>1</v>
      </c>
      <c r="DB10" s="534">
        <f t="shared" si="15"/>
        <v>1</v>
      </c>
      <c r="DC10" s="534">
        <f t="shared" si="15"/>
        <v>1</v>
      </c>
      <c r="DD10" s="534">
        <f t="shared" si="15"/>
        <v>1</v>
      </c>
      <c r="DE10" s="534">
        <f t="shared" si="15"/>
        <v>1</v>
      </c>
      <c r="DF10" s="534">
        <f t="shared" si="15"/>
        <v>1</v>
      </c>
      <c r="DG10" s="534">
        <f t="shared" si="15"/>
        <v>1</v>
      </c>
      <c r="DH10" s="534">
        <f t="shared" si="15"/>
        <v>1</v>
      </c>
      <c r="DI10" s="534">
        <f t="shared" si="15"/>
        <v>1</v>
      </c>
      <c r="DJ10" s="534">
        <f t="shared" si="15"/>
        <v>1</v>
      </c>
      <c r="DK10" s="534">
        <f t="shared" si="15"/>
        <v>1</v>
      </c>
      <c r="DL10" s="534">
        <f t="shared" si="15"/>
        <v>1</v>
      </c>
      <c r="DM10" s="534">
        <f t="shared" si="15"/>
        <v>1</v>
      </c>
      <c r="DN10" s="534">
        <f t="shared" si="15"/>
        <v>1</v>
      </c>
      <c r="DO10" s="534">
        <f t="shared" si="15"/>
        <v>1</v>
      </c>
      <c r="DP10" s="534">
        <f t="shared" si="15"/>
        <v>1</v>
      </c>
      <c r="DQ10" s="534">
        <f t="shared" si="15"/>
        <v>1</v>
      </c>
      <c r="DR10" s="534">
        <f t="shared" si="15"/>
        <v>1</v>
      </c>
      <c r="DS10" s="534">
        <f t="shared" si="15"/>
        <v>1</v>
      </c>
      <c r="DT10" s="749">
        <f t="shared" si="15"/>
        <v>1</v>
      </c>
    </row>
    <row r="11" spans="1:124" s="28" customFormat="1" ht="14.25" customHeight="1" x14ac:dyDescent="0.15">
      <c r="A11" s="561" t="s">
        <v>404</v>
      </c>
      <c r="B11" s="19"/>
      <c r="C11" s="23" t="s">
        <v>382</v>
      </c>
      <c r="D11" s="31"/>
      <c r="E11" s="748">
        <f>(1+(1+InflationFactor)^(1/12)-1)*1</f>
        <v>1.0023039138595751</v>
      </c>
      <c r="F11" s="534">
        <f t="shared" ref="F11:AK11" si="16">(1+(1+InflationFactor)^(1/12)-1)*E11</f>
        <v>1.0046131357382224</v>
      </c>
      <c r="G11" s="534">
        <f t="shared" si="16"/>
        <v>1.0069276778651608</v>
      </c>
      <c r="H11" s="534">
        <f t="shared" si="16"/>
        <v>1.009247552497784</v>
      </c>
      <c r="I11" s="534">
        <f t="shared" si="16"/>
        <v>1.0115727719217258</v>
      </c>
      <c r="J11" s="534">
        <f t="shared" si="16"/>
        <v>1.013903348450925</v>
      </c>
      <c r="K11" s="534">
        <f t="shared" si="16"/>
        <v>1.0162392944276906</v>
      </c>
      <c r="L11" s="534">
        <f t="shared" si="16"/>
        <v>1.0185806222227674</v>
      </c>
      <c r="M11" s="534">
        <f t="shared" si="16"/>
        <v>1.020927344235401</v>
      </c>
      <c r="N11" s="534">
        <f t="shared" si="16"/>
        <v>1.023279472893404</v>
      </c>
      <c r="O11" s="534">
        <f t="shared" si="16"/>
        <v>1.0256370206532219</v>
      </c>
      <c r="P11" s="534">
        <f t="shared" si="16"/>
        <v>1.0279999999999982</v>
      </c>
      <c r="Q11" s="534">
        <f t="shared" si="16"/>
        <v>1.0303684234476413</v>
      </c>
      <c r="R11" s="534">
        <f t="shared" si="16"/>
        <v>1.032742303538891</v>
      </c>
      <c r="S11" s="534">
        <f t="shared" si="16"/>
        <v>1.0351216528453837</v>
      </c>
      <c r="T11" s="534">
        <f t="shared" si="16"/>
        <v>1.0375064839677204</v>
      </c>
      <c r="U11" s="534">
        <f t="shared" si="16"/>
        <v>1.0398968095355325</v>
      </c>
      <c r="V11" s="534">
        <f t="shared" si="16"/>
        <v>1.0422926422075494</v>
      </c>
      <c r="W11" s="534">
        <f t="shared" si="16"/>
        <v>1.0446939946716645</v>
      </c>
      <c r="X11" s="534">
        <f t="shared" si="16"/>
        <v>1.0471008796450034</v>
      </c>
      <c r="Y11" s="534">
        <f t="shared" si="16"/>
        <v>1.0495133098739908</v>
      </c>
      <c r="Z11" s="534">
        <f t="shared" si="16"/>
        <v>1.051931298134418</v>
      </c>
      <c r="AA11" s="534">
        <f t="shared" si="16"/>
        <v>1.0543548572315107</v>
      </c>
      <c r="AB11" s="534">
        <f t="shared" si="16"/>
        <v>1.0567839999999966</v>
      </c>
      <c r="AC11" s="534">
        <f t="shared" si="16"/>
        <v>1.0592187393041739</v>
      </c>
      <c r="AD11" s="534">
        <f t="shared" si="16"/>
        <v>1.0616590880379784</v>
      </c>
      <c r="AE11" s="534">
        <f t="shared" si="16"/>
        <v>1.0641050591250529</v>
      </c>
      <c r="AF11" s="534">
        <f t="shared" si="16"/>
        <v>1.066556665518815</v>
      </c>
      <c r="AG11" s="534">
        <f t="shared" si="16"/>
        <v>1.0690139202025259</v>
      </c>
      <c r="AH11" s="534">
        <f t="shared" si="16"/>
        <v>1.0714768361893592</v>
      </c>
      <c r="AI11" s="534">
        <f t="shared" si="16"/>
        <v>1.0739454265224695</v>
      </c>
      <c r="AJ11" s="534">
        <f t="shared" si="16"/>
        <v>1.0764197042750618</v>
      </c>
      <c r="AK11" s="534">
        <f t="shared" si="16"/>
        <v>1.0788996825504609</v>
      </c>
      <c r="AL11" s="534">
        <f t="shared" ref="AL11:BQ11" si="17">(1+(1+InflationFactor)^(1/12)-1)*AK11</f>
        <v>1.08138537448218</v>
      </c>
      <c r="AM11" s="534">
        <f t="shared" si="17"/>
        <v>1.0838767932339912</v>
      </c>
      <c r="AN11" s="534">
        <f t="shared" si="17"/>
        <v>1.0863739519999949</v>
      </c>
      <c r="AO11" s="534">
        <f t="shared" si="17"/>
        <v>1.0888768640046891</v>
      </c>
      <c r="AP11" s="534">
        <f t="shared" si="17"/>
        <v>1.0913855425030401</v>
      </c>
      <c r="AQ11" s="534">
        <f t="shared" si="17"/>
        <v>1.0939000007805526</v>
      </c>
      <c r="AR11" s="534">
        <f t="shared" si="17"/>
        <v>1.0964202521533402</v>
      </c>
      <c r="AS11" s="534">
        <f t="shared" si="17"/>
        <v>1.0989463099681951</v>
      </c>
      <c r="AT11" s="534">
        <f t="shared" si="17"/>
        <v>1.1014781876026596</v>
      </c>
      <c r="AU11" s="534">
        <f t="shared" si="17"/>
        <v>1.104015898465097</v>
      </c>
      <c r="AV11" s="534">
        <f t="shared" si="17"/>
        <v>1.106559455994762</v>
      </c>
      <c r="AW11" s="534">
        <f t="shared" si="17"/>
        <v>1.1091088736618722</v>
      </c>
      <c r="AX11" s="534">
        <f t="shared" si="17"/>
        <v>1.1116641649676795</v>
      </c>
      <c r="AY11" s="534">
        <f t="shared" si="17"/>
        <v>1.1142253434445415</v>
      </c>
      <c r="AZ11" s="534">
        <f t="shared" si="17"/>
        <v>1.1167924226559931</v>
      </c>
      <c r="BA11" s="534">
        <f t="shared" si="17"/>
        <v>1.1193654161968187</v>
      </c>
      <c r="BB11" s="534">
        <f t="shared" si="17"/>
        <v>1.1219443376931235</v>
      </c>
      <c r="BC11" s="534">
        <f t="shared" si="17"/>
        <v>1.1245292008024064</v>
      </c>
      <c r="BD11" s="534">
        <f t="shared" si="17"/>
        <v>1.1271200192136319</v>
      </c>
      <c r="BE11" s="534">
        <f t="shared" si="17"/>
        <v>1.1297168066473027</v>
      </c>
      <c r="BF11" s="534">
        <f t="shared" si="17"/>
        <v>1.1323195768555323</v>
      </c>
      <c r="BG11" s="534">
        <f t="shared" si="17"/>
        <v>1.134928343622118</v>
      </c>
      <c r="BH11" s="534">
        <f t="shared" si="17"/>
        <v>1.1375431207626137</v>
      </c>
      <c r="BI11" s="534">
        <f t="shared" si="17"/>
        <v>1.1401639221244029</v>
      </c>
      <c r="BJ11" s="534">
        <f t="shared" si="17"/>
        <v>1.1427907615867727</v>
      </c>
      <c r="BK11" s="534">
        <f t="shared" si="17"/>
        <v>1.1454236530609869</v>
      </c>
      <c r="BL11" s="534">
        <f t="shared" si="17"/>
        <v>1.1480626104903593</v>
      </c>
      <c r="BM11" s="534">
        <f t="shared" si="17"/>
        <v>1.150707647850328</v>
      </c>
      <c r="BN11" s="534">
        <f t="shared" si="17"/>
        <v>1.1533587791485294</v>
      </c>
      <c r="BO11" s="534">
        <f t="shared" si="17"/>
        <v>1.1560160184248722</v>
      </c>
      <c r="BP11" s="534">
        <f t="shared" si="17"/>
        <v>1.1586793797516122</v>
      </c>
      <c r="BQ11" s="534">
        <f t="shared" si="17"/>
        <v>1.1613488772334257</v>
      </c>
      <c r="BR11" s="534">
        <f t="shared" ref="BR11:CW11" si="18">(1+(1+InflationFactor)^(1/12)-1)*BQ11</f>
        <v>1.1640245250074857</v>
      </c>
      <c r="BS11" s="534">
        <f t="shared" si="18"/>
        <v>1.1667063372435358</v>
      </c>
      <c r="BT11" s="534">
        <f t="shared" si="18"/>
        <v>1.1693943281439652</v>
      </c>
      <c r="BU11" s="534">
        <f t="shared" si="18"/>
        <v>1.1720885119438844</v>
      </c>
      <c r="BV11" s="534">
        <f t="shared" si="18"/>
        <v>1.1747889029112006</v>
      </c>
      <c r="BW11" s="534">
        <f t="shared" si="18"/>
        <v>1.1774955153466928</v>
      </c>
      <c r="BX11" s="534">
        <f t="shared" si="18"/>
        <v>1.1802083635840876</v>
      </c>
      <c r="BY11" s="534">
        <f t="shared" si="18"/>
        <v>1.1829274619901355</v>
      </c>
      <c r="BZ11" s="534">
        <f t="shared" si="18"/>
        <v>1.1856528249646865</v>
      </c>
      <c r="CA11" s="534">
        <f t="shared" si="18"/>
        <v>1.188384466940767</v>
      </c>
      <c r="CB11" s="534">
        <f t="shared" si="18"/>
        <v>1.1911224023846556</v>
      </c>
      <c r="CC11" s="534">
        <f t="shared" si="18"/>
        <v>1.1938666457959599</v>
      </c>
      <c r="CD11" s="534">
        <f t="shared" si="18"/>
        <v>1.1966172117076936</v>
      </c>
      <c r="CE11" s="534">
        <f t="shared" si="18"/>
        <v>1.199374114686353</v>
      </c>
      <c r="CF11" s="534">
        <f t="shared" si="18"/>
        <v>1.2021373693319946</v>
      </c>
      <c r="CG11" s="534">
        <f t="shared" si="18"/>
        <v>1.2049069902783116</v>
      </c>
      <c r="CH11" s="534">
        <f t="shared" si="18"/>
        <v>1.2076829921927128</v>
      </c>
      <c r="CI11" s="534">
        <f t="shared" si="18"/>
        <v>1.2104653897763986</v>
      </c>
      <c r="CJ11" s="534">
        <f t="shared" si="18"/>
        <v>1.2132541977644404</v>
      </c>
      <c r="CK11" s="534">
        <f t="shared" si="18"/>
        <v>1.2160494309258576</v>
      </c>
      <c r="CL11" s="534">
        <f t="shared" si="18"/>
        <v>1.218851104063696</v>
      </c>
      <c r="CM11" s="534">
        <f t="shared" si="18"/>
        <v>1.2216592320151067</v>
      </c>
      <c r="CN11" s="534">
        <f t="shared" si="18"/>
        <v>1.2244738296514242</v>
      </c>
      <c r="CO11" s="534">
        <f t="shared" si="18"/>
        <v>1.227294911878245</v>
      </c>
      <c r="CP11" s="534">
        <f t="shared" si="18"/>
        <v>1.2301224936355073</v>
      </c>
      <c r="CQ11" s="534">
        <f t="shared" si="18"/>
        <v>1.2329565898975692</v>
      </c>
      <c r="CR11" s="534">
        <f t="shared" si="18"/>
        <v>1.2357972156732886</v>
      </c>
      <c r="CS11" s="534">
        <f t="shared" si="18"/>
        <v>1.2386443860061025</v>
      </c>
      <c r="CT11" s="534">
        <f t="shared" si="18"/>
        <v>1.2414981159741068</v>
      </c>
      <c r="CU11" s="534">
        <f t="shared" si="18"/>
        <v>1.2443584206901359</v>
      </c>
      <c r="CV11" s="534">
        <f t="shared" si="18"/>
        <v>1.2472253153018429</v>
      </c>
      <c r="CW11" s="534">
        <f t="shared" si="18"/>
        <v>1.2500988149917798</v>
      </c>
      <c r="CX11" s="534">
        <f t="shared" ref="CX11:DT11" si="19">(1+(1+InflationFactor)^(1/12)-1)*CW11</f>
        <v>1.2529789349774778</v>
      </c>
      <c r="CY11" s="534">
        <f t="shared" si="19"/>
        <v>1.255865690511528</v>
      </c>
      <c r="CZ11" s="534">
        <f t="shared" si="19"/>
        <v>1.2587590968816622</v>
      </c>
      <c r="DA11" s="534">
        <f t="shared" si="19"/>
        <v>1.2616591694108341</v>
      </c>
      <c r="DB11" s="534">
        <f t="shared" si="19"/>
        <v>1.2645659234572997</v>
      </c>
      <c r="DC11" s="534">
        <f t="shared" si="19"/>
        <v>1.2674793744146993</v>
      </c>
      <c r="DD11" s="534">
        <f t="shared" si="19"/>
        <v>1.2703995377121389</v>
      </c>
      <c r="DE11" s="534">
        <f t="shared" si="19"/>
        <v>1.2733264288142716</v>
      </c>
      <c r="DF11" s="534">
        <f t="shared" si="19"/>
        <v>1.2762600632213801</v>
      </c>
      <c r="DG11" s="534">
        <f t="shared" si="19"/>
        <v>1.2792004564694579</v>
      </c>
      <c r="DH11" s="534">
        <f t="shared" si="19"/>
        <v>1.2821476241302927</v>
      </c>
      <c r="DI11" s="534">
        <f t="shared" si="19"/>
        <v>1.2851015818115477</v>
      </c>
      <c r="DJ11" s="534">
        <f t="shared" si="19"/>
        <v>1.2880623451568451</v>
      </c>
      <c r="DK11" s="534">
        <f t="shared" si="19"/>
        <v>1.2910299298458487</v>
      </c>
      <c r="DL11" s="534">
        <f t="shared" si="19"/>
        <v>1.2940043515943469</v>
      </c>
      <c r="DM11" s="534">
        <f t="shared" si="19"/>
        <v>1.2969856261543355</v>
      </c>
      <c r="DN11" s="534">
        <f t="shared" si="19"/>
        <v>1.2999737693141022</v>
      </c>
      <c r="DO11" s="534">
        <f t="shared" si="19"/>
        <v>1.302968796898309</v>
      </c>
      <c r="DP11" s="534">
        <f t="shared" si="19"/>
        <v>1.305970724768077</v>
      </c>
      <c r="DQ11" s="534">
        <f t="shared" si="19"/>
        <v>1.3089795688210695</v>
      </c>
      <c r="DR11" s="534">
        <f t="shared" si="19"/>
        <v>1.3119953449915769</v>
      </c>
      <c r="DS11" s="534">
        <f t="shared" si="19"/>
        <v>1.3150180692506011</v>
      </c>
      <c r="DT11" s="749">
        <f t="shared" si="19"/>
        <v>1.3180477576059391</v>
      </c>
    </row>
    <row r="12" spans="1:124" s="28" customFormat="1" ht="14.25" customHeight="1" thickBot="1" x14ac:dyDescent="0.2">
      <c r="A12" s="561" t="s">
        <v>375</v>
      </c>
      <c r="B12" s="19"/>
      <c r="C12" s="23" t="s">
        <v>381</v>
      </c>
      <c r="D12" s="31"/>
      <c r="E12" s="750">
        <f t="shared" ref="E12:AJ12" si="20">+E4-D4</f>
        <v>31</v>
      </c>
      <c r="F12" s="751">
        <f t="shared" si="20"/>
        <v>28</v>
      </c>
      <c r="G12" s="751">
        <f t="shared" si="20"/>
        <v>31</v>
      </c>
      <c r="H12" s="751">
        <f t="shared" si="20"/>
        <v>30</v>
      </c>
      <c r="I12" s="751">
        <f t="shared" si="20"/>
        <v>31</v>
      </c>
      <c r="J12" s="751">
        <f t="shared" si="20"/>
        <v>30</v>
      </c>
      <c r="K12" s="751">
        <f t="shared" si="20"/>
        <v>31</v>
      </c>
      <c r="L12" s="751">
        <f t="shared" si="20"/>
        <v>31</v>
      </c>
      <c r="M12" s="751">
        <f t="shared" si="20"/>
        <v>30</v>
      </c>
      <c r="N12" s="751">
        <f t="shared" si="20"/>
        <v>31</v>
      </c>
      <c r="O12" s="751">
        <f t="shared" si="20"/>
        <v>30</v>
      </c>
      <c r="P12" s="751">
        <f t="shared" si="20"/>
        <v>31</v>
      </c>
      <c r="Q12" s="751">
        <f t="shared" si="20"/>
        <v>31</v>
      </c>
      <c r="R12" s="751">
        <f t="shared" si="20"/>
        <v>28</v>
      </c>
      <c r="S12" s="751">
        <f t="shared" si="20"/>
        <v>31</v>
      </c>
      <c r="T12" s="751">
        <f t="shared" si="20"/>
        <v>30</v>
      </c>
      <c r="U12" s="751">
        <f t="shared" si="20"/>
        <v>31</v>
      </c>
      <c r="V12" s="751">
        <f t="shared" si="20"/>
        <v>30</v>
      </c>
      <c r="W12" s="751">
        <f t="shared" si="20"/>
        <v>31</v>
      </c>
      <c r="X12" s="751">
        <f t="shared" si="20"/>
        <v>31</v>
      </c>
      <c r="Y12" s="751">
        <f t="shared" si="20"/>
        <v>30</v>
      </c>
      <c r="Z12" s="751">
        <f t="shared" si="20"/>
        <v>31</v>
      </c>
      <c r="AA12" s="751">
        <f t="shared" si="20"/>
        <v>30</v>
      </c>
      <c r="AB12" s="751">
        <f t="shared" si="20"/>
        <v>31</v>
      </c>
      <c r="AC12" s="751">
        <f t="shared" si="20"/>
        <v>31</v>
      </c>
      <c r="AD12" s="751">
        <f t="shared" si="20"/>
        <v>28</v>
      </c>
      <c r="AE12" s="751">
        <f t="shared" si="20"/>
        <v>31</v>
      </c>
      <c r="AF12" s="751">
        <f t="shared" si="20"/>
        <v>30</v>
      </c>
      <c r="AG12" s="751">
        <f t="shared" si="20"/>
        <v>31</v>
      </c>
      <c r="AH12" s="751">
        <f t="shared" si="20"/>
        <v>30</v>
      </c>
      <c r="AI12" s="751">
        <f t="shared" si="20"/>
        <v>31</v>
      </c>
      <c r="AJ12" s="751">
        <f t="shared" si="20"/>
        <v>31</v>
      </c>
      <c r="AK12" s="751">
        <f t="shared" ref="AK12:BP12" si="21">+AK4-AJ4</f>
        <v>30</v>
      </c>
      <c r="AL12" s="751">
        <f t="shared" si="21"/>
        <v>31</v>
      </c>
      <c r="AM12" s="751">
        <f t="shared" si="21"/>
        <v>30</v>
      </c>
      <c r="AN12" s="751">
        <f t="shared" si="21"/>
        <v>31</v>
      </c>
      <c r="AO12" s="751">
        <f t="shared" si="21"/>
        <v>31</v>
      </c>
      <c r="AP12" s="751">
        <f t="shared" si="21"/>
        <v>29</v>
      </c>
      <c r="AQ12" s="751">
        <f t="shared" si="21"/>
        <v>31</v>
      </c>
      <c r="AR12" s="751">
        <f t="shared" si="21"/>
        <v>30</v>
      </c>
      <c r="AS12" s="751">
        <f t="shared" si="21"/>
        <v>31</v>
      </c>
      <c r="AT12" s="751">
        <f t="shared" si="21"/>
        <v>30</v>
      </c>
      <c r="AU12" s="751">
        <f t="shared" si="21"/>
        <v>31</v>
      </c>
      <c r="AV12" s="751">
        <f t="shared" si="21"/>
        <v>31</v>
      </c>
      <c r="AW12" s="751">
        <f t="shared" si="21"/>
        <v>30</v>
      </c>
      <c r="AX12" s="751">
        <f t="shared" si="21"/>
        <v>31</v>
      </c>
      <c r="AY12" s="751">
        <f t="shared" si="21"/>
        <v>30</v>
      </c>
      <c r="AZ12" s="751">
        <f t="shared" si="21"/>
        <v>31</v>
      </c>
      <c r="BA12" s="751">
        <f t="shared" si="21"/>
        <v>31</v>
      </c>
      <c r="BB12" s="751">
        <f t="shared" si="21"/>
        <v>28</v>
      </c>
      <c r="BC12" s="751">
        <f t="shared" si="21"/>
        <v>31</v>
      </c>
      <c r="BD12" s="751">
        <f t="shared" si="21"/>
        <v>30</v>
      </c>
      <c r="BE12" s="751">
        <f t="shared" si="21"/>
        <v>31</v>
      </c>
      <c r="BF12" s="751">
        <f t="shared" si="21"/>
        <v>30</v>
      </c>
      <c r="BG12" s="751">
        <f t="shared" si="21"/>
        <v>31</v>
      </c>
      <c r="BH12" s="751">
        <f t="shared" si="21"/>
        <v>31</v>
      </c>
      <c r="BI12" s="751">
        <f t="shared" si="21"/>
        <v>30</v>
      </c>
      <c r="BJ12" s="751">
        <f t="shared" si="21"/>
        <v>31</v>
      </c>
      <c r="BK12" s="751">
        <f t="shared" si="21"/>
        <v>30</v>
      </c>
      <c r="BL12" s="751">
        <f t="shared" si="21"/>
        <v>31</v>
      </c>
      <c r="BM12" s="751">
        <f t="shared" si="21"/>
        <v>31</v>
      </c>
      <c r="BN12" s="751">
        <f t="shared" si="21"/>
        <v>28</v>
      </c>
      <c r="BO12" s="751">
        <f t="shared" si="21"/>
        <v>31</v>
      </c>
      <c r="BP12" s="751">
        <f t="shared" si="21"/>
        <v>30</v>
      </c>
      <c r="BQ12" s="751">
        <f t="shared" ref="BQ12:CV12" si="22">+BQ4-BP4</f>
        <v>31</v>
      </c>
      <c r="BR12" s="751">
        <f t="shared" si="22"/>
        <v>30</v>
      </c>
      <c r="BS12" s="751">
        <f t="shared" si="22"/>
        <v>31</v>
      </c>
      <c r="BT12" s="751">
        <f t="shared" si="22"/>
        <v>31</v>
      </c>
      <c r="BU12" s="751">
        <f t="shared" si="22"/>
        <v>30</v>
      </c>
      <c r="BV12" s="751">
        <f t="shared" si="22"/>
        <v>31</v>
      </c>
      <c r="BW12" s="751">
        <f t="shared" si="22"/>
        <v>30</v>
      </c>
      <c r="BX12" s="751">
        <f t="shared" si="22"/>
        <v>31</v>
      </c>
      <c r="BY12" s="751">
        <f t="shared" si="22"/>
        <v>31</v>
      </c>
      <c r="BZ12" s="751">
        <f t="shared" si="22"/>
        <v>28</v>
      </c>
      <c r="CA12" s="751">
        <f t="shared" si="22"/>
        <v>31</v>
      </c>
      <c r="CB12" s="751">
        <f t="shared" si="22"/>
        <v>30</v>
      </c>
      <c r="CC12" s="751">
        <f t="shared" si="22"/>
        <v>31</v>
      </c>
      <c r="CD12" s="751">
        <f t="shared" si="22"/>
        <v>30</v>
      </c>
      <c r="CE12" s="751">
        <f t="shared" si="22"/>
        <v>31</v>
      </c>
      <c r="CF12" s="751">
        <f t="shared" si="22"/>
        <v>31</v>
      </c>
      <c r="CG12" s="751">
        <f t="shared" si="22"/>
        <v>30</v>
      </c>
      <c r="CH12" s="751">
        <f t="shared" si="22"/>
        <v>31</v>
      </c>
      <c r="CI12" s="751">
        <f t="shared" si="22"/>
        <v>30</v>
      </c>
      <c r="CJ12" s="751">
        <f t="shared" si="22"/>
        <v>31</v>
      </c>
      <c r="CK12" s="751">
        <f t="shared" si="22"/>
        <v>31</v>
      </c>
      <c r="CL12" s="751">
        <f t="shared" si="22"/>
        <v>29</v>
      </c>
      <c r="CM12" s="751">
        <f t="shared" si="22"/>
        <v>31</v>
      </c>
      <c r="CN12" s="751">
        <f t="shared" si="22"/>
        <v>30</v>
      </c>
      <c r="CO12" s="751">
        <f t="shared" si="22"/>
        <v>31</v>
      </c>
      <c r="CP12" s="751">
        <f t="shared" si="22"/>
        <v>30</v>
      </c>
      <c r="CQ12" s="751">
        <f t="shared" si="22"/>
        <v>31</v>
      </c>
      <c r="CR12" s="751">
        <f t="shared" si="22"/>
        <v>31</v>
      </c>
      <c r="CS12" s="751">
        <f t="shared" si="22"/>
        <v>30</v>
      </c>
      <c r="CT12" s="751">
        <f t="shared" si="22"/>
        <v>31</v>
      </c>
      <c r="CU12" s="751">
        <f t="shared" si="22"/>
        <v>30</v>
      </c>
      <c r="CV12" s="751">
        <f t="shared" si="22"/>
        <v>31</v>
      </c>
      <c r="CW12" s="751">
        <f t="shared" ref="CW12:DT12" si="23">+CW4-CV4</f>
        <v>31</v>
      </c>
      <c r="CX12" s="751">
        <f t="shared" si="23"/>
        <v>28</v>
      </c>
      <c r="CY12" s="751">
        <f t="shared" si="23"/>
        <v>31</v>
      </c>
      <c r="CZ12" s="751">
        <f t="shared" si="23"/>
        <v>30</v>
      </c>
      <c r="DA12" s="751">
        <f t="shared" si="23"/>
        <v>31</v>
      </c>
      <c r="DB12" s="751">
        <f t="shared" si="23"/>
        <v>30</v>
      </c>
      <c r="DC12" s="751">
        <f t="shared" si="23"/>
        <v>31</v>
      </c>
      <c r="DD12" s="751">
        <f t="shared" si="23"/>
        <v>31</v>
      </c>
      <c r="DE12" s="751">
        <f t="shared" si="23"/>
        <v>30</v>
      </c>
      <c r="DF12" s="751">
        <f t="shared" si="23"/>
        <v>31</v>
      </c>
      <c r="DG12" s="751">
        <f t="shared" si="23"/>
        <v>30</v>
      </c>
      <c r="DH12" s="751">
        <f t="shared" si="23"/>
        <v>31</v>
      </c>
      <c r="DI12" s="751">
        <f t="shared" si="23"/>
        <v>31</v>
      </c>
      <c r="DJ12" s="751">
        <f t="shared" si="23"/>
        <v>28</v>
      </c>
      <c r="DK12" s="751">
        <f t="shared" si="23"/>
        <v>31</v>
      </c>
      <c r="DL12" s="751">
        <f t="shared" si="23"/>
        <v>30</v>
      </c>
      <c r="DM12" s="751">
        <f t="shared" si="23"/>
        <v>31</v>
      </c>
      <c r="DN12" s="751">
        <f t="shared" si="23"/>
        <v>30</v>
      </c>
      <c r="DO12" s="751">
        <f t="shared" si="23"/>
        <v>31</v>
      </c>
      <c r="DP12" s="751">
        <f t="shared" si="23"/>
        <v>31</v>
      </c>
      <c r="DQ12" s="751">
        <f t="shared" si="23"/>
        <v>30</v>
      </c>
      <c r="DR12" s="751">
        <f t="shared" si="23"/>
        <v>31</v>
      </c>
      <c r="DS12" s="751">
        <f t="shared" si="23"/>
        <v>30</v>
      </c>
      <c r="DT12" s="752">
        <f t="shared" si="23"/>
        <v>31</v>
      </c>
    </row>
    <row r="13" spans="1:124" s="28" customFormat="1" ht="14.25" customHeight="1" x14ac:dyDescent="0.15">
      <c r="A13" s="19"/>
      <c r="B13" s="19"/>
      <c r="C13" s="22"/>
      <c r="D13" s="31"/>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row>
    <row r="14" spans="1:124" s="28" customFormat="1" ht="14.25" customHeight="1" x14ac:dyDescent="0.15">
      <c r="A14" s="277" t="s">
        <v>20</v>
      </c>
      <c r="B14" s="277"/>
      <c r="C14" s="508"/>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row>
    <row r="15" spans="1:124" s="3" customFormat="1" ht="14.25" customHeight="1" x14ac:dyDescent="0.15">
      <c r="C15" s="23"/>
    </row>
    <row r="16" spans="1:124" s="3" customFormat="1" ht="14.25" customHeight="1" x14ac:dyDescent="0.15">
      <c r="C16" s="23"/>
    </row>
    <row r="17" spans="1:124" s="3" customFormat="1" ht="14.25" customHeight="1" x14ac:dyDescent="0.2">
      <c r="A17" s="556" t="s">
        <v>519</v>
      </c>
      <c r="B17" s="557"/>
      <c r="C17" s="557"/>
      <c r="D17" s="557"/>
      <c r="E17" s="557"/>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row>
    <row r="18" spans="1:124" s="3" customFormat="1" ht="14.25" customHeight="1" x14ac:dyDescent="0.15">
      <c r="C18" s="23"/>
    </row>
    <row r="19" spans="1:124" s="3" customFormat="1" ht="14.25" customHeight="1" thickBot="1" x14ac:dyDescent="0.25">
      <c r="A19" s="513" t="s">
        <v>399</v>
      </c>
      <c r="B19" s="514"/>
      <c r="C19" s="528" t="str">
        <f>+C4</f>
        <v>Unit</v>
      </c>
    </row>
    <row r="20" spans="1:124" s="3" customFormat="1" ht="14.25" customHeight="1" x14ac:dyDescent="0.15">
      <c r="A20" s="18" t="str">
        <f>+Input!C85</f>
        <v>ESTUDIO ROOM</v>
      </c>
      <c r="C20" s="23" t="s">
        <v>333</v>
      </c>
      <c r="E20" s="522">
        <f ca="1">+OFFSET(Input!$F85,0,MONTH(Ops!E$4))</f>
        <v>0</v>
      </c>
      <c r="F20" s="523">
        <f ca="1">+OFFSET(Input!$F85,0,MONTH(Ops!F$4))</f>
        <v>0</v>
      </c>
      <c r="G20" s="523">
        <f ca="1">+OFFSET(Input!$F85,0,MONTH(Ops!G$4))</f>
        <v>0.72</v>
      </c>
      <c r="H20" s="523">
        <f ca="1">+OFFSET(Input!$F85,0,MONTH(Ops!H$4))</f>
        <v>0.79</v>
      </c>
      <c r="I20" s="523">
        <f ca="1">+OFFSET(Input!$F85,0,MONTH(Ops!I$4))</f>
        <v>0.78</v>
      </c>
      <c r="J20" s="523">
        <f ca="1">+OFFSET(Input!$F85,0,MONTH(Ops!J$4))</f>
        <v>0.86</v>
      </c>
      <c r="K20" s="523">
        <f ca="1">+OFFSET(Input!$F85,0,MONTH(Ops!K$4))</f>
        <v>1</v>
      </c>
      <c r="L20" s="523">
        <f ca="1">+OFFSET(Input!$F85,0,MONTH(Ops!L$4))</f>
        <v>1</v>
      </c>
      <c r="M20" s="523">
        <f ca="1">+OFFSET(Input!$F85,0,MONTH(Ops!M$4))</f>
        <v>0.95</v>
      </c>
      <c r="N20" s="523">
        <f ca="1">+OFFSET(Input!$F85,0,MONTH(Ops!N$4))</f>
        <v>0.78</v>
      </c>
      <c r="O20" s="523">
        <f ca="1">+OFFSET(Input!$F85,0,MONTH(Ops!O$4))</f>
        <v>0.65</v>
      </c>
      <c r="P20" s="523">
        <f ca="1">+OFFSET(Input!$F85,0,MONTH(Ops!P$4))</f>
        <v>0</v>
      </c>
      <c r="Q20" s="523">
        <f ca="1">+OFFSET(Input!$F85,0,MONTH(Ops!Q$4))</f>
        <v>0</v>
      </c>
      <c r="R20" s="523">
        <f ca="1">+OFFSET(Input!$F85,0,MONTH(Ops!R$4))</f>
        <v>0</v>
      </c>
      <c r="S20" s="523">
        <f ca="1">+OFFSET(Input!$F85,0,MONTH(Ops!S$4))</f>
        <v>0.72</v>
      </c>
      <c r="T20" s="523">
        <f ca="1">+OFFSET(Input!$F85,0,MONTH(Ops!T$4))</f>
        <v>0.79</v>
      </c>
      <c r="U20" s="523">
        <f ca="1">+OFFSET(Input!$F85,0,MONTH(Ops!U$4))</f>
        <v>0.78</v>
      </c>
      <c r="V20" s="523">
        <f ca="1">+OFFSET(Input!$F85,0,MONTH(Ops!V$4))</f>
        <v>0.86</v>
      </c>
      <c r="W20" s="523">
        <f ca="1">+OFFSET(Input!$F85,0,MONTH(Ops!W$4))</f>
        <v>1</v>
      </c>
      <c r="X20" s="523">
        <f ca="1">+OFFSET(Input!$F85,0,MONTH(Ops!X$4))</f>
        <v>1</v>
      </c>
      <c r="Y20" s="523">
        <f ca="1">+OFFSET(Input!$F85,0,MONTH(Ops!Y$4))</f>
        <v>0.95</v>
      </c>
      <c r="Z20" s="523">
        <f ca="1">+OFFSET(Input!$F85,0,MONTH(Ops!Z$4))</f>
        <v>0.78</v>
      </c>
      <c r="AA20" s="523">
        <f ca="1">+OFFSET(Input!$F85,0,MONTH(Ops!AA$4))</f>
        <v>0.65</v>
      </c>
      <c r="AB20" s="523">
        <f ca="1">+OFFSET(Input!$F85,0,MONTH(Ops!AB$4))</f>
        <v>0</v>
      </c>
      <c r="AC20" s="523">
        <f ca="1">+OFFSET(Input!$F85,0,MONTH(Ops!AC$4))</f>
        <v>0</v>
      </c>
      <c r="AD20" s="523">
        <f ca="1">+OFFSET(Input!$F85,0,MONTH(Ops!AD$4))</f>
        <v>0</v>
      </c>
      <c r="AE20" s="523">
        <f ca="1">+OFFSET(Input!$F85,0,MONTH(Ops!AE$4))</f>
        <v>0.72</v>
      </c>
      <c r="AF20" s="523">
        <f ca="1">+OFFSET(Input!$F85,0,MONTH(Ops!AF$4))</f>
        <v>0.79</v>
      </c>
      <c r="AG20" s="523">
        <f ca="1">+OFFSET(Input!$F85,0,MONTH(Ops!AG$4))</f>
        <v>0.78</v>
      </c>
      <c r="AH20" s="523">
        <f ca="1">+OFFSET(Input!$F85,0,MONTH(Ops!AH$4))</f>
        <v>0.86</v>
      </c>
      <c r="AI20" s="523">
        <f ca="1">+OFFSET(Input!$F85,0,MONTH(Ops!AI$4))</f>
        <v>1</v>
      </c>
      <c r="AJ20" s="523">
        <f ca="1">+OFFSET(Input!$F85,0,MONTH(Ops!AJ$4))</f>
        <v>1</v>
      </c>
      <c r="AK20" s="523">
        <f ca="1">+OFFSET(Input!$F85,0,MONTH(Ops!AK$4))</f>
        <v>0.95</v>
      </c>
      <c r="AL20" s="523">
        <f ca="1">+OFFSET(Input!$F85,0,MONTH(Ops!AL$4))</f>
        <v>0.78</v>
      </c>
      <c r="AM20" s="523">
        <f ca="1">+OFFSET(Input!$F85,0,MONTH(Ops!AM$4))</f>
        <v>0.65</v>
      </c>
      <c r="AN20" s="523">
        <f ca="1">+OFFSET(Input!$F85,0,MONTH(Ops!AN$4))</f>
        <v>0</v>
      </c>
      <c r="AO20" s="523">
        <f ca="1">+OFFSET(Input!$F85,0,MONTH(Ops!AO$4))</f>
        <v>0</v>
      </c>
      <c r="AP20" s="523">
        <f ca="1">+OFFSET(Input!$F85,0,MONTH(Ops!AP$4))</f>
        <v>0</v>
      </c>
      <c r="AQ20" s="523">
        <f ca="1">+OFFSET(Input!$F85,0,MONTH(Ops!AQ$4))</f>
        <v>0.72</v>
      </c>
      <c r="AR20" s="523">
        <f ca="1">+OFFSET(Input!$F85,0,MONTH(Ops!AR$4))</f>
        <v>0.79</v>
      </c>
      <c r="AS20" s="523">
        <f ca="1">+OFFSET(Input!$F85,0,MONTH(Ops!AS$4))</f>
        <v>0.78</v>
      </c>
      <c r="AT20" s="523">
        <f ca="1">+OFFSET(Input!$F85,0,MONTH(Ops!AT$4))</f>
        <v>0.86</v>
      </c>
      <c r="AU20" s="523">
        <f ca="1">+OFFSET(Input!$F85,0,MONTH(Ops!AU$4))</f>
        <v>1</v>
      </c>
      <c r="AV20" s="523">
        <f ca="1">+OFFSET(Input!$F85,0,MONTH(Ops!AV$4))</f>
        <v>1</v>
      </c>
      <c r="AW20" s="523">
        <f ca="1">+OFFSET(Input!$F85,0,MONTH(Ops!AW$4))</f>
        <v>0.95</v>
      </c>
      <c r="AX20" s="523">
        <f ca="1">+OFFSET(Input!$F85,0,MONTH(Ops!AX$4))</f>
        <v>0.78</v>
      </c>
      <c r="AY20" s="523">
        <f ca="1">+OFFSET(Input!$F85,0,MONTH(Ops!AY$4))</f>
        <v>0.65</v>
      </c>
      <c r="AZ20" s="523">
        <f ca="1">+OFFSET(Input!$F85,0,MONTH(Ops!AZ$4))</f>
        <v>0</v>
      </c>
      <c r="BA20" s="523">
        <f ca="1">+OFFSET(Input!$F85,0,MONTH(Ops!BA$4))</f>
        <v>0</v>
      </c>
      <c r="BB20" s="523">
        <f ca="1">+OFFSET(Input!$F85,0,MONTH(Ops!BB$4))</f>
        <v>0</v>
      </c>
      <c r="BC20" s="523">
        <f ca="1">+OFFSET(Input!$F85,0,MONTH(Ops!BC$4))</f>
        <v>0.72</v>
      </c>
      <c r="BD20" s="523">
        <f ca="1">+OFFSET(Input!$F85,0,MONTH(Ops!BD$4))</f>
        <v>0.79</v>
      </c>
      <c r="BE20" s="523">
        <f ca="1">+OFFSET(Input!$F85,0,MONTH(Ops!BE$4))</f>
        <v>0.78</v>
      </c>
      <c r="BF20" s="523">
        <f ca="1">+OFFSET(Input!$F85,0,MONTH(Ops!BF$4))</f>
        <v>0.86</v>
      </c>
      <c r="BG20" s="523">
        <f ca="1">+OFFSET(Input!$F85,0,MONTH(Ops!BG$4))</f>
        <v>1</v>
      </c>
      <c r="BH20" s="523">
        <f ca="1">+OFFSET(Input!$F85,0,MONTH(Ops!BH$4))</f>
        <v>1</v>
      </c>
      <c r="BI20" s="523">
        <f ca="1">+OFFSET(Input!$F85,0,MONTH(Ops!BI$4))</f>
        <v>0.95</v>
      </c>
      <c r="BJ20" s="523">
        <f ca="1">+OFFSET(Input!$F85,0,MONTH(Ops!BJ$4))</f>
        <v>0.78</v>
      </c>
      <c r="BK20" s="523">
        <f ca="1">+OFFSET(Input!$F85,0,MONTH(Ops!BK$4))</f>
        <v>0.65</v>
      </c>
      <c r="BL20" s="523">
        <f ca="1">+OFFSET(Input!$F85,0,MONTH(Ops!BL$4))</f>
        <v>0</v>
      </c>
      <c r="BM20" s="523">
        <f ca="1">+OFFSET(Input!$F85,0,MONTH(Ops!BM$4))</f>
        <v>0</v>
      </c>
      <c r="BN20" s="523">
        <f ca="1">+OFFSET(Input!$F85,0,MONTH(Ops!BN$4))</f>
        <v>0</v>
      </c>
      <c r="BO20" s="523">
        <f ca="1">+OFFSET(Input!$F85,0,MONTH(Ops!BO$4))</f>
        <v>0.72</v>
      </c>
      <c r="BP20" s="523">
        <f ca="1">+OFFSET(Input!$F85,0,MONTH(Ops!BP$4))</f>
        <v>0.79</v>
      </c>
      <c r="BQ20" s="523">
        <f ca="1">+OFFSET(Input!$F85,0,MONTH(Ops!BQ$4))</f>
        <v>0.78</v>
      </c>
      <c r="BR20" s="523">
        <f ca="1">+OFFSET(Input!$F85,0,MONTH(Ops!BR$4))</f>
        <v>0.86</v>
      </c>
      <c r="BS20" s="523">
        <f ca="1">+OFFSET(Input!$F85,0,MONTH(Ops!BS$4))</f>
        <v>1</v>
      </c>
      <c r="BT20" s="523">
        <f ca="1">+OFFSET(Input!$F85,0,MONTH(Ops!BT$4))</f>
        <v>1</v>
      </c>
      <c r="BU20" s="523">
        <f ca="1">+OFFSET(Input!$F85,0,MONTH(Ops!BU$4))</f>
        <v>0.95</v>
      </c>
      <c r="BV20" s="523">
        <f ca="1">+OFFSET(Input!$F85,0,MONTH(Ops!BV$4))</f>
        <v>0.78</v>
      </c>
      <c r="BW20" s="523">
        <f ca="1">+OFFSET(Input!$F85,0,MONTH(Ops!BW$4))</f>
        <v>0.65</v>
      </c>
      <c r="BX20" s="523">
        <f ca="1">+OFFSET(Input!$F85,0,MONTH(Ops!BX$4))</f>
        <v>0</v>
      </c>
      <c r="BY20" s="523">
        <f ca="1">+OFFSET(Input!$F85,0,MONTH(Ops!BY$4))</f>
        <v>0</v>
      </c>
      <c r="BZ20" s="523">
        <f ca="1">+OFFSET(Input!$F85,0,MONTH(Ops!BZ$4))</f>
        <v>0</v>
      </c>
      <c r="CA20" s="523">
        <f ca="1">+OFFSET(Input!$F85,0,MONTH(Ops!CA$4))</f>
        <v>0.72</v>
      </c>
      <c r="CB20" s="523">
        <f ca="1">+OFFSET(Input!$F85,0,MONTH(Ops!CB$4))</f>
        <v>0.79</v>
      </c>
      <c r="CC20" s="523">
        <f ca="1">+OFFSET(Input!$F85,0,MONTH(Ops!CC$4))</f>
        <v>0.78</v>
      </c>
      <c r="CD20" s="523">
        <f ca="1">+OFFSET(Input!$F85,0,MONTH(Ops!CD$4))</f>
        <v>0.86</v>
      </c>
      <c r="CE20" s="523">
        <f ca="1">+OFFSET(Input!$F85,0,MONTH(Ops!CE$4))</f>
        <v>1</v>
      </c>
      <c r="CF20" s="523">
        <f ca="1">+OFFSET(Input!$F85,0,MONTH(Ops!CF$4))</f>
        <v>1</v>
      </c>
      <c r="CG20" s="523">
        <f ca="1">+OFFSET(Input!$F85,0,MONTH(Ops!CG$4))</f>
        <v>0.95</v>
      </c>
      <c r="CH20" s="523">
        <f ca="1">+OFFSET(Input!$F85,0,MONTH(Ops!CH$4))</f>
        <v>0.78</v>
      </c>
      <c r="CI20" s="523">
        <f ca="1">+OFFSET(Input!$F85,0,MONTH(Ops!CI$4))</f>
        <v>0.65</v>
      </c>
      <c r="CJ20" s="523">
        <f ca="1">+OFFSET(Input!$F85,0,MONTH(Ops!CJ$4))</f>
        <v>0</v>
      </c>
      <c r="CK20" s="523">
        <f ca="1">+OFFSET(Input!$F85,0,MONTH(Ops!CK$4))</f>
        <v>0</v>
      </c>
      <c r="CL20" s="523">
        <f ca="1">+OFFSET(Input!$F85,0,MONTH(Ops!CL$4))</f>
        <v>0</v>
      </c>
      <c r="CM20" s="523">
        <f ca="1">+OFFSET(Input!$F85,0,MONTH(Ops!CM$4))</f>
        <v>0.72</v>
      </c>
      <c r="CN20" s="523">
        <f ca="1">+OFFSET(Input!$F85,0,MONTH(Ops!CN$4))</f>
        <v>0.79</v>
      </c>
      <c r="CO20" s="523">
        <f ca="1">+OFFSET(Input!$F85,0,MONTH(Ops!CO$4))</f>
        <v>0.78</v>
      </c>
      <c r="CP20" s="523">
        <f ca="1">+OFFSET(Input!$F85,0,MONTH(Ops!CP$4))</f>
        <v>0.86</v>
      </c>
      <c r="CQ20" s="523">
        <f ca="1">+OFFSET(Input!$F85,0,MONTH(Ops!CQ$4))</f>
        <v>1</v>
      </c>
      <c r="CR20" s="523">
        <f ca="1">+OFFSET(Input!$F85,0,MONTH(Ops!CR$4))</f>
        <v>1</v>
      </c>
      <c r="CS20" s="523">
        <f ca="1">+OFFSET(Input!$F85,0,MONTH(Ops!CS$4))</f>
        <v>0.95</v>
      </c>
      <c r="CT20" s="523">
        <f ca="1">+OFFSET(Input!$F85,0,MONTH(Ops!CT$4))</f>
        <v>0.78</v>
      </c>
      <c r="CU20" s="523">
        <f ca="1">+OFFSET(Input!$F85,0,MONTH(Ops!CU$4))</f>
        <v>0.65</v>
      </c>
      <c r="CV20" s="523">
        <f ca="1">+OFFSET(Input!$F85,0,MONTH(Ops!CV$4))</f>
        <v>0</v>
      </c>
      <c r="CW20" s="523">
        <f ca="1">+OFFSET(Input!$F85,0,MONTH(Ops!CW$4))</f>
        <v>0</v>
      </c>
      <c r="CX20" s="523">
        <f ca="1">+OFFSET(Input!$F85,0,MONTH(Ops!CX$4))</f>
        <v>0</v>
      </c>
      <c r="CY20" s="523">
        <f ca="1">+OFFSET(Input!$F85,0,MONTH(Ops!CY$4))</f>
        <v>0.72</v>
      </c>
      <c r="CZ20" s="523">
        <f ca="1">+OFFSET(Input!$F85,0,MONTH(Ops!CZ$4))</f>
        <v>0.79</v>
      </c>
      <c r="DA20" s="523">
        <f ca="1">+OFFSET(Input!$F85,0,MONTH(Ops!DA$4))</f>
        <v>0.78</v>
      </c>
      <c r="DB20" s="523">
        <f ca="1">+OFFSET(Input!$F85,0,MONTH(Ops!DB$4))</f>
        <v>0.86</v>
      </c>
      <c r="DC20" s="523">
        <f ca="1">+OFFSET(Input!$F85,0,MONTH(Ops!DC$4))</f>
        <v>1</v>
      </c>
      <c r="DD20" s="523">
        <f ca="1">+OFFSET(Input!$F85,0,MONTH(Ops!DD$4))</f>
        <v>1</v>
      </c>
      <c r="DE20" s="523">
        <f ca="1">+OFFSET(Input!$F85,0,MONTH(Ops!DE$4))</f>
        <v>0.95</v>
      </c>
      <c r="DF20" s="523">
        <f ca="1">+OFFSET(Input!$F85,0,MONTH(Ops!DF$4))</f>
        <v>0.78</v>
      </c>
      <c r="DG20" s="523">
        <f ca="1">+OFFSET(Input!$F85,0,MONTH(Ops!DG$4))</f>
        <v>0.65</v>
      </c>
      <c r="DH20" s="523">
        <f ca="1">+OFFSET(Input!$F85,0,MONTH(Ops!DH$4))</f>
        <v>0</v>
      </c>
      <c r="DI20" s="523">
        <f ca="1">+OFFSET(Input!$F85,0,MONTH(Ops!DI$4))</f>
        <v>0</v>
      </c>
      <c r="DJ20" s="523">
        <f ca="1">+OFFSET(Input!$F85,0,MONTH(Ops!DJ$4))</f>
        <v>0</v>
      </c>
      <c r="DK20" s="523">
        <f ca="1">+OFFSET(Input!$F85,0,MONTH(Ops!DK$4))</f>
        <v>0.72</v>
      </c>
      <c r="DL20" s="523">
        <f ca="1">+OFFSET(Input!$F85,0,MONTH(Ops!DL$4))</f>
        <v>0.79</v>
      </c>
      <c r="DM20" s="523">
        <f ca="1">+OFFSET(Input!$F85,0,MONTH(Ops!DM$4))</f>
        <v>0.78</v>
      </c>
      <c r="DN20" s="523">
        <f ca="1">+OFFSET(Input!$F85,0,MONTH(Ops!DN$4))</f>
        <v>0.86</v>
      </c>
      <c r="DO20" s="523">
        <f ca="1">+OFFSET(Input!$F85,0,MONTH(Ops!DO$4))</f>
        <v>1</v>
      </c>
      <c r="DP20" s="523">
        <f ca="1">+OFFSET(Input!$F85,0,MONTH(Ops!DP$4))</f>
        <v>1</v>
      </c>
      <c r="DQ20" s="523">
        <f ca="1">+OFFSET(Input!$F85,0,MONTH(Ops!DQ$4))</f>
        <v>0.95</v>
      </c>
      <c r="DR20" s="523">
        <f ca="1">+OFFSET(Input!$F85,0,MONTH(Ops!DR$4))</f>
        <v>0.78</v>
      </c>
      <c r="DS20" s="523">
        <f ca="1">+OFFSET(Input!$F85,0,MONTH(Ops!DS$4))</f>
        <v>0.65</v>
      </c>
      <c r="DT20" s="523">
        <f ca="1">+OFFSET(Input!$F85,0,MONTH(Ops!DT$4))</f>
        <v>0</v>
      </c>
    </row>
    <row r="21" spans="1:124" s="3" customFormat="1" ht="14.25" customHeight="1" x14ac:dyDescent="0.15">
      <c r="A21" s="18" t="str">
        <f>+Input!C86</f>
        <v>ONE BEDROOM APARTMENT</v>
      </c>
      <c r="C21" s="23" t="s">
        <v>333</v>
      </c>
      <c r="E21" s="524">
        <f ca="1">+OFFSET(Input!$F86,0,MONTH(Ops!E$4))</f>
        <v>0</v>
      </c>
      <c r="F21" s="525">
        <f ca="1">+OFFSET(Input!$F86,0,MONTH(Ops!F$4))</f>
        <v>0</v>
      </c>
      <c r="G21" s="525">
        <f ca="1">+OFFSET(Input!$F86,0,MONTH(Ops!G$4))</f>
        <v>0.68</v>
      </c>
      <c r="H21" s="525">
        <f ca="1">+OFFSET(Input!$F86,0,MONTH(Ops!H$4))</f>
        <v>0.72</v>
      </c>
      <c r="I21" s="525">
        <f ca="1">+OFFSET(Input!$F86,0,MONTH(Ops!I$4))</f>
        <v>0.76</v>
      </c>
      <c r="J21" s="525">
        <f ca="1">+OFFSET(Input!$F86,0,MONTH(Ops!J$4))</f>
        <v>0.85</v>
      </c>
      <c r="K21" s="525">
        <f ca="1">+OFFSET(Input!$F86,0,MONTH(Ops!K$4))</f>
        <v>1</v>
      </c>
      <c r="L21" s="525">
        <f ca="1">+OFFSET(Input!$F86,0,MONTH(Ops!L$4))</f>
        <v>1</v>
      </c>
      <c r="M21" s="525">
        <f ca="1">+OFFSET(Input!$F86,0,MONTH(Ops!M$4))</f>
        <v>0.91</v>
      </c>
      <c r="N21" s="525">
        <f ca="1">+OFFSET(Input!$F86,0,MONTH(Ops!N$4))</f>
        <v>0.76</v>
      </c>
      <c r="O21" s="525">
        <f ca="1">+OFFSET(Input!$F86,0,MONTH(Ops!O$4))</f>
        <v>0.64</v>
      </c>
      <c r="P21" s="525">
        <f ca="1">+OFFSET(Input!$F86,0,MONTH(Ops!P$4))</f>
        <v>0</v>
      </c>
      <c r="Q21" s="525">
        <f ca="1">+OFFSET(Input!$F86,0,MONTH(Ops!Q$4))</f>
        <v>0</v>
      </c>
      <c r="R21" s="525">
        <f ca="1">+OFFSET(Input!$F86,0,MONTH(Ops!R$4))</f>
        <v>0</v>
      </c>
      <c r="S21" s="525">
        <f ca="1">+OFFSET(Input!$F86,0,MONTH(Ops!S$4))</f>
        <v>0.68</v>
      </c>
      <c r="T21" s="525">
        <f ca="1">+OFFSET(Input!$F86,0,MONTH(Ops!T$4))</f>
        <v>0.72</v>
      </c>
      <c r="U21" s="525">
        <f ca="1">+OFFSET(Input!$F86,0,MONTH(Ops!U$4))</f>
        <v>0.76</v>
      </c>
      <c r="V21" s="525">
        <f ca="1">+OFFSET(Input!$F86,0,MONTH(Ops!V$4))</f>
        <v>0.85</v>
      </c>
      <c r="W21" s="525">
        <f ca="1">+OFFSET(Input!$F86,0,MONTH(Ops!W$4))</f>
        <v>1</v>
      </c>
      <c r="X21" s="525">
        <f ca="1">+OFFSET(Input!$F86,0,MONTH(Ops!X$4))</f>
        <v>1</v>
      </c>
      <c r="Y21" s="525">
        <f ca="1">+OFFSET(Input!$F86,0,MONTH(Ops!Y$4))</f>
        <v>0.91</v>
      </c>
      <c r="Z21" s="525">
        <f ca="1">+OFFSET(Input!$F86,0,MONTH(Ops!Z$4))</f>
        <v>0.76</v>
      </c>
      <c r="AA21" s="525">
        <f ca="1">+OFFSET(Input!$F86,0,MONTH(Ops!AA$4))</f>
        <v>0.64</v>
      </c>
      <c r="AB21" s="525">
        <f ca="1">+OFFSET(Input!$F86,0,MONTH(Ops!AB$4))</f>
        <v>0</v>
      </c>
      <c r="AC21" s="525">
        <f ca="1">+OFFSET(Input!$F86,0,MONTH(Ops!AC$4))</f>
        <v>0</v>
      </c>
      <c r="AD21" s="525">
        <f ca="1">+OFFSET(Input!$F86,0,MONTH(Ops!AD$4))</f>
        <v>0</v>
      </c>
      <c r="AE21" s="525">
        <f ca="1">+OFFSET(Input!$F86,0,MONTH(Ops!AE$4))</f>
        <v>0.68</v>
      </c>
      <c r="AF21" s="525">
        <f ca="1">+OFFSET(Input!$F86,0,MONTH(Ops!AF$4))</f>
        <v>0.72</v>
      </c>
      <c r="AG21" s="525">
        <f ca="1">+OFFSET(Input!$F86,0,MONTH(Ops!AG$4))</f>
        <v>0.76</v>
      </c>
      <c r="AH21" s="525">
        <f ca="1">+OFFSET(Input!$F86,0,MONTH(Ops!AH$4))</f>
        <v>0.85</v>
      </c>
      <c r="AI21" s="525">
        <f ca="1">+OFFSET(Input!$F86,0,MONTH(Ops!AI$4))</f>
        <v>1</v>
      </c>
      <c r="AJ21" s="525">
        <f ca="1">+OFFSET(Input!$F86,0,MONTH(Ops!AJ$4))</f>
        <v>1</v>
      </c>
      <c r="AK21" s="525">
        <f ca="1">+OFFSET(Input!$F86,0,MONTH(Ops!AK$4))</f>
        <v>0.91</v>
      </c>
      <c r="AL21" s="525">
        <f ca="1">+OFFSET(Input!$F86,0,MONTH(Ops!AL$4))</f>
        <v>0.76</v>
      </c>
      <c r="AM21" s="525">
        <f ca="1">+OFFSET(Input!$F86,0,MONTH(Ops!AM$4))</f>
        <v>0.64</v>
      </c>
      <c r="AN21" s="525">
        <f ca="1">+OFFSET(Input!$F86,0,MONTH(Ops!AN$4))</f>
        <v>0</v>
      </c>
      <c r="AO21" s="525">
        <f ca="1">+OFFSET(Input!$F86,0,MONTH(Ops!AO$4))</f>
        <v>0</v>
      </c>
      <c r="AP21" s="525">
        <f ca="1">+OFFSET(Input!$F86,0,MONTH(Ops!AP$4))</f>
        <v>0</v>
      </c>
      <c r="AQ21" s="525">
        <f ca="1">+OFFSET(Input!$F86,0,MONTH(Ops!AQ$4))</f>
        <v>0.68</v>
      </c>
      <c r="AR21" s="525">
        <f ca="1">+OFFSET(Input!$F86,0,MONTH(Ops!AR$4))</f>
        <v>0.72</v>
      </c>
      <c r="AS21" s="525">
        <f ca="1">+OFFSET(Input!$F86,0,MONTH(Ops!AS$4))</f>
        <v>0.76</v>
      </c>
      <c r="AT21" s="525">
        <f ca="1">+OFFSET(Input!$F86,0,MONTH(Ops!AT$4))</f>
        <v>0.85</v>
      </c>
      <c r="AU21" s="525">
        <f ca="1">+OFFSET(Input!$F86,0,MONTH(Ops!AU$4))</f>
        <v>1</v>
      </c>
      <c r="AV21" s="525">
        <f ca="1">+OFFSET(Input!$F86,0,MONTH(Ops!AV$4))</f>
        <v>1</v>
      </c>
      <c r="AW21" s="525">
        <f ca="1">+OFFSET(Input!$F86,0,MONTH(Ops!AW$4))</f>
        <v>0.91</v>
      </c>
      <c r="AX21" s="525">
        <f ca="1">+OFFSET(Input!$F86,0,MONTH(Ops!AX$4))</f>
        <v>0.76</v>
      </c>
      <c r="AY21" s="525">
        <f ca="1">+OFFSET(Input!$F86,0,MONTH(Ops!AY$4))</f>
        <v>0.64</v>
      </c>
      <c r="AZ21" s="525">
        <f ca="1">+OFFSET(Input!$F86,0,MONTH(Ops!AZ$4))</f>
        <v>0</v>
      </c>
      <c r="BA21" s="525">
        <f ca="1">+OFFSET(Input!$F86,0,MONTH(Ops!BA$4))</f>
        <v>0</v>
      </c>
      <c r="BB21" s="525">
        <f ca="1">+OFFSET(Input!$F86,0,MONTH(Ops!BB$4))</f>
        <v>0</v>
      </c>
      <c r="BC21" s="525">
        <f ca="1">+OFFSET(Input!$F86,0,MONTH(Ops!BC$4))</f>
        <v>0.68</v>
      </c>
      <c r="BD21" s="525">
        <f ca="1">+OFFSET(Input!$F86,0,MONTH(Ops!BD$4))</f>
        <v>0.72</v>
      </c>
      <c r="BE21" s="525">
        <f ca="1">+OFFSET(Input!$F86,0,MONTH(Ops!BE$4))</f>
        <v>0.76</v>
      </c>
      <c r="BF21" s="525">
        <f ca="1">+OFFSET(Input!$F86,0,MONTH(Ops!BF$4))</f>
        <v>0.85</v>
      </c>
      <c r="BG21" s="525">
        <f ca="1">+OFFSET(Input!$F86,0,MONTH(Ops!BG$4))</f>
        <v>1</v>
      </c>
      <c r="BH21" s="525">
        <f ca="1">+OFFSET(Input!$F86,0,MONTH(Ops!BH$4))</f>
        <v>1</v>
      </c>
      <c r="BI21" s="525">
        <f ca="1">+OFFSET(Input!$F86,0,MONTH(Ops!BI$4))</f>
        <v>0.91</v>
      </c>
      <c r="BJ21" s="525">
        <f ca="1">+OFFSET(Input!$F86,0,MONTH(Ops!BJ$4))</f>
        <v>0.76</v>
      </c>
      <c r="BK21" s="525">
        <f ca="1">+OFFSET(Input!$F86,0,MONTH(Ops!BK$4))</f>
        <v>0.64</v>
      </c>
      <c r="BL21" s="525">
        <f ca="1">+OFFSET(Input!$F86,0,MONTH(Ops!BL$4))</f>
        <v>0</v>
      </c>
      <c r="BM21" s="525">
        <f ca="1">+OFFSET(Input!$F86,0,MONTH(Ops!BM$4))</f>
        <v>0</v>
      </c>
      <c r="BN21" s="525">
        <f ca="1">+OFFSET(Input!$F86,0,MONTH(Ops!BN$4))</f>
        <v>0</v>
      </c>
      <c r="BO21" s="525">
        <f ca="1">+OFFSET(Input!$F86,0,MONTH(Ops!BO$4))</f>
        <v>0.68</v>
      </c>
      <c r="BP21" s="525">
        <f ca="1">+OFFSET(Input!$F86,0,MONTH(Ops!BP$4))</f>
        <v>0.72</v>
      </c>
      <c r="BQ21" s="525">
        <f ca="1">+OFFSET(Input!$F86,0,MONTH(Ops!BQ$4))</f>
        <v>0.76</v>
      </c>
      <c r="BR21" s="525">
        <f ca="1">+OFFSET(Input!$F86,0,MONTH(Ops!BR$4))</f>
        <v>0.85</v>
      </c>
      <c r="BS21" s="525">
        <f ca="1">+OFFSET(Input!$F86,0,MONTH(Ops!BS$4))</f>
        <v>1</v>
      </c>
      <c r="BT21" s="525">
        <f ca="1">+OFFSET(Input!$F86,0,MONTH(Ops!BT$4))</f>
        <v>1</v>
      </c>
      <c r="BU21" s="525">
        <f ca="1">+OFFSET(Input!$F86,0,MONTH(Ops!BU$4))</f>
        <v>0.91</v>
      </c>
      <c r="BV21" s="525">
        <f ca="1">+OFFSET(Input!$F86,0,MONTH(Ops!BV$4))</f>
        <v>0.76</v>
      </c>
      <c r="BW21" s="525">
        <f ca="1">+OFFSET(Input!$F86,0,MONTH(Ops!BW$4))</f>
        <v>0.64</v>
      </c>
      <c r="BX21" s="525">
        <f ca="1">+OFFSET(Input!$F86,0,MONTH(Ops!BX$4))</f>
        <v>0</v>
      </c>
      <c r="BY21" s="525">
        <f ca="1">+OFFSET(Input!$F86,0,MONTH(Ops!BY$4))</f>
        <v>0</v>
      </c>
      <c r="BZ21" s="525">
        <f ca="1">+OFFSET(Input!$F86,0,MONTH(Ops!BZ$4))</f>
        <v>0</v>
      </c>
      <c r="CA21" s="525">
        <f ca="1">+OFFSET(Input!$F86,0,MONTH(Ops!CA$4))</f>
        <v>0.68</v>
      </c>
      <c r="CB21" s="525">
        <f ca="1">+OFFSET(Input!$F86,0,MONTH(Ops!CB$4))</f>
        <v>0.72</v>
      </c>
      <c r="CC21" s="525">
        <f ca="1">+OFFSET(Input!$F86,0,MONTH(Ops!CC$4))</f>
        <v>0.76</v>
      </c>
      <c r="CD21" s="525">
        <f ca="1">+OFFSET(Input!$F86,0,MONTH(Ops!CD$4))</f>
        <v>0.85</v>
      </c>
      <c r="CE21" s="525">
        <f ca="1">+OFFSET(Input!$F86,0,MONTH(Ops!CE$4))</f>
        <v>1</v>
      </c>
      <c r="CF21" s="525">
        <f ca="1">+OFFSET(Input!$F86,0,MONTH(Ops!CF$4))</f>
        <v>1</v>
      </c>
      <c r="CG21" s="525">
        <f ca="1">+OFFSET(Input!$F86,0,MONTH(Ops!CG$4))</f>
        <v>0.91</v>
      </c>
      <c r="CH21" s="525">
        <f ca="1">+OFFSET(Input!$F86,0,MONTH(Ops!CH$4))</f>
        <v>0.76</v>
      </c>
      <c r="CI21" s="525">
        <f ca="1">+OFFSET(Input!$F86,0,MONTH(Ops!CI$4))</f>
        <v>0.64</v>
      </c>
      <c r="CJ21" s="525">
        <f ca="1">+OFFSET(Input!$F86,0,MONTH(Ops!CJ$4))</f>
        <v>0</v>
      </c>
      <c r="CK21" s="525">
        <f ca="1">+OFFSET(Input!$F86,0,MONTH(Ops!CK$4))</f>
        <v>0</v>
      </c>
      <c r="CL21" s="525">
        <f ca="1">+OFFSET(Input!$F86,0,MONTH(Ops!CL$4))</f>
        <v>0</v>
      </c>
      <c r="CM21" s="525">
        <f ca="1">+OFFSET(Input!$F86,0,MONTH(Ops!CM$4))</f>
        <v>0.68</v>
      </c>
      <c r="CN21" s="525">
        <f ca="1">+OFFSET(Input!$F86,0,MONTH(Ops!CN$4))</f>
        <v>0.72</v>
      </c>
      <c r="CO21" s="525">
        <f ca="1">+OFFSET(Input!$F86,0,MONTH(Ops!CO$4))</f>
        <v>0.76</v>
      </c>
      <c r="CP21" s="525">
        <f ca="1">+OFFSET(Input!$F86,0,MONTH(Ops!CP$4))</f>
        <v>0.85</v>
      </c>
      <c r="CQ21" s="525">
        <f ca="1">+OFFSET(Input!$F86,0,MONTH(Ops!CQ$4))</f>
        <v>1</v>
      </c>
      <c r="CR21" s="525">
        <f ca="1">+OFFSET(Input!$F86,0,MONTH(Ops!CR$4))</f>
        <v>1</v>
      </c>
      <c r="CS21" s="525">
        <f ca="1">+OFFSET(Input!$F86,0,MONTH(Ops!CS$4))</f>
        <v>0.91</v>
      </c>
      <c r="CT21" s="525">
        <f ca="1">+OFFSET(Input!$F86,0,MONTH(Ops!CT$4))</f>
        <v>0.76</v>
      </c>
      <c r="CU21" s="525">
        <f ca="1">+OFFSET(Input!$F86,0,MONTH(Ops!CU$4))</f>
        <v>0.64</v>
      </c>
      <c r="CV21" s="525">
        <f ca="1">+OFFSET(Input!$F86,0,MONTH(Ops!CV$4))</f>
        <v>0</v>
      </c>
      <c r="CW21" s="525">
        <f ca="1">+OFFSET(Input!$F86,0,MONTH(Ops!CW$4))</f>
        <v>0</v>
      </c>
      <c r="CX21" s="525">
        <f ca="1">+OFFSET(Input!$F86,0,MONTH(Ops!CX$4))</f>
        <v>0</v>
      </c>
      <c r="CY21" s="525">
        <f ca="1">+OFFSET(Input!$F86,0,MONTH(Ops!CY$4))</f>
        <v>0.68</v>
      </c>
      <c r="CZ21" s="525">
        <f ca="1">+OFFSET(Input!$F86,0,MONTH(Ops!CZ$4))</f>
        <v>0.72</v>
      </c>
      <c r="DA21" s="525">
        <f ca="1">+OFFSET(Input!$F86,0,MONTH(Ops!DA$4))</f>
        <v>0.76</v>
      </c>
      <c r="DB21" s="525">
        <f ca="1">+OFFSET(Input!$F86,0,MONTH(Ops!DB$4))</f>
        <v>0.85</v>
      </c>
      <c r="DC21" s="525">
        <f ca="1">+OFFSET(Input!$F86,0,MONTH(Ops!DC$4))</f>
        <v>1</v>
      </c>
      <c r="DD21" s="525">
        <f ca="1">+OFFSET(Input!$F86,0,MONTH(Ops!DD$4))</f>
        <v>1</v>
      </c>
      <c r="DE21" s="525">
        <f ca="1">+OFFSET(Input!$F86,0,MONTH(Ops!DE$4))</f>
        <v>0.91</v>
      </c>
      <c r="DF21" s="525">
        <f ca="1">+OFFSET(Input!$F86,0,MONTH(Ops!DF$4))</f>
        <v>0.76</v>
      </c>
      <c r="DG21" s="525">
        <f ca="1">+OFFSET(Input!$F86,0,MONTH(Ops!DG$4))</f>
        <v>0.64</v>
      </c>
      <c r="DH21" s="525">
        <f ca="1">+OFFSET(Input!$F86,0,MONTH(Ops!DH$4))</f>
        <v>0</v>
      </c>
      <c r="DI21" s="525">
        <f ca="1">+OFFSET(Input!$F86,0,MONTH(Ops!DI$4))</f>
        <v>0</v>
      </c>
      <c r="DJ21" s="525">
        <f ca="1">+OFFSET(Input!$F86,0,MONTH(Ops!DJ$4))</f>
        <v>0</v>
      </c>
      <c r="DK21" s="525">
        <f ca="1">+OFFSET(Input!$F86,0,MONTH(Ops!DK$4))</f>
        <v>0.68</v>
      </c>
      <c r="DL21" s="525">
        <f ca="1">+OFFSET(Input!$F86,0,MONTH(Ops!DL$4))</f>
        <v>0.72</v>
      </c>
      <c r="DM21" s="525">
        <f ca="1">+OFFSET(Input!$F86,0,MONTH(Ops!DM$4))</f>
        <v>0.76</v>
      </c>
      <c r="DN21" s="525">
        <f ca="1">+OFFSET(Input!$F86,0,MONTH(Ops!DN$4))</f>
        <v>0.85</v>
      </c>
      <c r="DO21" s="525">
        <f ca="1">+OFFSET(Input!$F86,0,MONTH(Ops!DO$4))</f>
        <v>1</v>
      </c>
      <c r="DP21" s="525">
        <f ca="1">+OFFSET(Input!$F86,0,MONTH(Ops!DP$4))</f>
        <v>1</v>
      </c>
      <c r="DQ21" s="525">
        <f ca="1">+OFFSET(Input!$F86,0,MONTH(Ops!DQ$4))</f>
        <v>0.91</v>
      </c>
      <c r="DR21" s="525">
        <f ca="1">+OFFSET(Input!$F86,0,MONTH(Ops!DR$4))</f>
        <v>0.76</v>
      </c>
      <c r="DS21" s="525">
        <f ca="1">+OFFSET(Input!$F86,0,MONTH(Ops!DS$4))</f>
        <v>0.64</v>
      </c>
      <c r="DT21" s="525">
        <f ca="1">+OFFSET(Input!$F86,0,MONTH(Ops!DT$4))</f>
        <v>0</v>
      </c>
    </row>
    <row r="22" spans="1:124" s="3" customFormat="1" ht="14.25" customHeight="1" x14ac:dyDescent="0.15">
      <c r="A22" s="18" t="str">
        <f>+Input!C87</f>
        <v>TWO BEDROOM APARTMENT</v>
      </c>
      <c r="C22" s="23" t="s">
        <v>333</v>
      </c>
      <c r="E22" s="524">
        <f ca="1">+OFFSET(Input!$F87,0,MONTH(Ops!E$4))</f>
        <v>0</v>
      </c>
      <c r="F22" s="525">
        <f ca="1">+OFFSET(Input!$F87,0,MONTH(Ops!F$4))</f>
        <v>0</v>
      </c>
      <c r="G22" s="525">
        <f ca="1">+OFFSET(Input!$F87,0,MONTH(Ops!G$4))</f>
        <v>0.56000000000000005</v>
      </c>
      <c r="H22" s="525">
        <f ca="1">+OFFSET(Input!$F87,0,MONTH(Ops!H$4))</f>
        <v>0.68</v>
      </c>
      <c r="I22" s="525">
        <f ca="1">+OFFSET(Input!$F87,0,MONTH(Ops!I$4))</f>
        <v>0.72</v>
      </c>
      <c r="J22" s="525">
        <f ca="1">+OFFSET(Input!$F87,0,MONTH(Ops!J$4))</f>
        <v>0.78</v>
      </c>
      <c r="K22" s="525">
        <f ca="1">+OFFSET(Input!$F87,0,MONTH(Ops!K$4))</f>
        <v>1</v>
      </c>
      <c r="L22" s="525">
        <f ca="1">+OFFSET(Input!$F87,0,MONTH(Ops!L$4))</f>
        <v>1</v>
      </c>
      <c r="M22" s="525">
        <f ca="1">+OFFSET(Input!$F87,0,MONTH(Ops!M$4))</f>
        <v>0.85</v>
      </c>
      <c r="N22" s="525">
        <f ca="1">+OFFSET(Input!$F87,0,MONTH(Ops!N$4))</f>
        <v>0.69</v>
      </c>
      <c r="O22" s="525">
        <f ca="1">+OFFSET(Input!$F87,0,MONTH(Ops!O$4))</f>
        <v>0.55000000000000004</v>
      </c>
      <c r="P22" s="525">
        <f ca="1">+OFFSET(Input!$F87,0,MONTH(Ops!P$4))</f>
        <v>0</v>
      </c>
      <c r="Q22" s="525">
        <f ca="1">+OFFSET(Input!$F87,0,MONTH(Ops!Q$4))</f>
        <v>0</v>
      </c>
      <c r="R22" s="525">
        <f ca="1">+OFFSET(Input!$F87,0,MONTH(Ops!R$4))</f>
        <v>0</v>
      </c>
      <c r="S22" s="525">
        <f ca="1">+OFFSET(Input!$F87,0,MONTH(Ops!S$4))</f>
        <v>0.56000000000000005</v>
      </c>
      <c r="T22" s="525">
        <f ca="1">+OFFSET(Input!$F87,0,MONTH(Ops!T$4))</f>
        <v>0.68</v>
      </c>
      <c r="U22" s="525">
        <f ca="1">+OFFSET(Input!$F87,0,MONTH(Ops!U$4))</f>
        <v>0.72</v>
      </c>
      <c r="V22" s="525">
        <f ca="1">+OFFSET(Input!$F87,0,MONTH(Ops!V$4))</f>
        <v>0.78</v>
      </c>
      <c r="W22" s="525">
        <f ca="1">+OFFSET(Input!$F87,0,MONTH(Ops!W$4))</f>
        <v>1</v>
      </c>
      <c r="X22" s="525">
        <f ca="1">+OFFSET(Input!$F87,0,MONTH(Ops!X$4))</f>
        <v>1</v>
      </c>
      <c r="Y22" s="525">
        <f ca="1">+OFFSET(Input!$F87,0,MONTH(Ops!Y$4))</f>
        <v>0.85</v>
      </c>
      <c r="Z22" s="525">
        <f ca="1">+OFFSET(Input!$F87,0,MONTH(Ops!Z$4))</f>
        <v>0.69</v>
      </c>
      <c r="AA22" s="525">
        <f ca="1">+OFFSET(Input!$F87,0,MONTH(Ops!AA$4))</f>
        <v>0.55000000000000004</v>
      </c>
      <c r="AB22" s="525">
        <f ca="1">+OFFSET(Input!$F87,0,MONTH(Ops!AB$4))</f>
        <v>0</v>
      </c>
      <c r="AC22" s="525">
        <f ca="1">+OFFSET(Input!$F87,0,MONTH(Ops!AC$4))</f>
        <v>0</v>
      </c>
      <c r="AD22" s="525">
        <f ca="1">+OFFSET(Input!$F87,0,MONTH(Ops!AD$4))</f>
        <v>0</v>
      </c>
      <c r="AE22" s="525">
        <f ca="1">+OFFSET(Input!$F87,0,MONTH(Ops!AE$4))</f>
        <v>0.56000000000000005</v>
      </c>
      <c r="AF22" s="525">
        <f ca="1">+OFFSET(Input!$F87,0,MONTH(Ops!AF$4))</f>
        <v>0.68</v>
      </c>
      <c r="AG22" s="525">
        <f ca="1">+OFFSET(Input!$F87,0,MONTH(Ops!AG$4))</f>
        <v>0.72</v>
      </c>
      <c r="AH22" s="525">
        <f ca="1">+OFFSET(Input!$F87,0,MONTH(Ops!AH$4))</f>
        <v>0.78</v>
      </c>
      <c r="AI22" s="525">
        <f ca="1">+OFFSET(Input!$F87,0,MONTH(Ops!AI$4))</f>
        <v>1</v>
      </c>
      <c r="AJ22" s="525">
        <f ca="1">+OFFSET(Input!$F87,0,MONTH(Ops!AJ$4))</f>
        <v>1</v>
      </c>
      <c r="AK22" s="525">
        <f ca="1">+OFFSET(Input!$F87,0,MONTH(Ops!AK$4))</f>
        <v>0.85</v>
      </c>
      <c r="AL22" s="525">
        <f ca="1">+OFFSET(Input!$F87,0,MONTH(Ops!AL$4))</f>
        <v>0.69</v>
      </c>
      <c r="AM22" s="525">
        <f ca="1">+OFFSET(Input!$F87,0,MONTH(Ops!AM$4))</f>
        <v>0.55000000000000004</v>
      </c>
      <c r="AN22" s="525">
        <f ca="1">+OFFSET(Input!$F87,0,MONTH(Ops!AN$4))</f>
        <v>0</v>
      </c>
      <c r="AO22" s="525">
        <f ca="1">+OFFSET(Input!$F87,0,MONTH(Ops!AO$4))</f>
        <v>0</v>
      </c>
      <c r="AP22" s="525">
        <f ca="1">+OFFSET(Input!$F87,0,MONTH(Ops!AP$4))</f>
        <v>0</v>
      </c>
      <c r="AQ22" s="525">
        <f ca="1">+OFFSET(Input!$F87,0,MONTH(Ops!AQ$4))</f>
        <v>0.56000000000000005</v>
      </c>
      <c r="AR22" s="525">
        <f ca="1">+OFFSET(Input!$F87,0,MONTH(Ops!AR$4))</f>
        <v>0.68</v>
      </c>
      <c r="AS22" s="525">
        <f ca="1">+OFFSET(Input!$F87,0,MONTH(Ops!AS$4))</f>
        <v>0.72</v>
      </c>
      <c r="AT22" s="525">
        <f ca="1">+OFFSET(Input!$F87,0,MONTH(Ops!AT$4))</f>
        <v>0.78</v>
      </c>
      <c r="AU22" s="525">
        <f ca="1">+OFFSET(Input!$F87,0,MONTH(Ops!AU$4))</f>
        <v>1</v>
      </c>
      <c r="AV22" s="525">
        <f ca="1">+OFFSET(Input!$F87,0,MONTH(Ops!AV$4))</f>
        <v>1</v>
      </c>
      <c r="AW22" s="525">
        <f ca="1">+OFFSET(Input!$F87,0,MONTH(Ops!AW$4))</f>
        <v>0.85</v>
      </c>
      <c r="AX22" s="525">
        <f ca="1">+OFFSET(Input!$F87,0,MONTH(Ops!AX$4))</f>
        <v>0.69</v>
      </c>
      <c r="AY22" s="525">
        <f ca="1">+OFFSET(Input!$F87,0,MONTH(Ops!AY$4))</f>
        <v>0.55000000000000004</v>
      </c>
      <c r="AZ22" s="525">
        <f ca="1">+OFFSET(Input!$F87,0,MONTH(Ops!AZ$4))</f>
        <v>0</v>
      </c>
      <c r="BA22" s="525">
        <f ca="1">+OFFSET(Input!$F87,0,MONTH(Ops!BA$4))</f>
        <v>0</v>
      </c>
      <c r="BB22" s="525">
        <f ca="1">+OFFSET(Input!$F87,0,MONTH(Ops!BB$4))</f>
        <v>0</v>
      </c>
      <c r="BC22" s="525">
        <f ca="1">+OFFSET(Input!$F87,0,MONTH(Ops!BC$4))</f>
        <v>0.56000000000000005</v>
      </c>
      <c r="BD22" s="525">
        <f ca="1">+OFFSET(Input!$F87,0,MONTH(Ops!BD$4))</f>
        <v>0.68</v>
      </c>
      <c r="BE22" s="525">
        <f ca="1">+OFFSET(Input!$F87,0,MONTH(Ops!BE$4))</f>
        <v>0.72</v>
      </c>
      <c r="BF22" s="525">
        <f ca="1">+OFFSET(Input!$F87,0,MONTH(Ops!BF$4))</f>
        <v>0.78</v>
      </c>
      <c r="BG22" s="525">
        <f ca="1">+OFFSET(Input!$F87,0,MONTH(Ops!BG$4))</f>
        <v>1</v>
      </c>
      <c r="BH22" s="525">
        <f ca="1">+OFFSET(Input!$F87,0,MONTH(Ops!BH$4))</f>
        <v>1</v>
      </c>
      <c r="BI22" s="525">
        <f ca="1">+OFFSET(Input!$F87,0,MONTH(Ops!BI$4))</f>
        <v>0.85</v>
      </c>
      <c r="BJ22" s="525">
        <f ca="1">+OFFSET(Input!$F87,0,MONTH(Ops!BJ$4))</f>
        <v>0.69</v>
      </c>
      <c r="BK22" s="525">
        <f ca="1">+OFFSET(Input!$F87,0,MONTH(Ops!BK$4))</f>
        <v>0.55000000000000004</v>
      </c>
      <c r="BL22" s="525">
        <f ca="1">+OFFSET(Input!$F87,0,MONTH(Ops!BL$4))</f>
        <v>0</v>
      </c>
      <c r="BM22" s="525">
        <f ca="1">+OFFSET(Input!$F87,0,MONTH(Ops!BM$4))</f>
        <v>0</v>
      </c>
      <c r="BN22" s="525">
        <f ca="1">+OFFSET(Input!$F87,0,MONTH(Ops!BN$4))</f>
        <v>0</v>
      </c>
      <c r="BO22" s="525">
        <f ca="1">+OFFSET(Input!$F87,0,MONTH(Ops!BO$4))</f>
        <v>0.56000000000000005</v>
      </c>
      <c r="BP22" s="525">
        <f ca="1">+OFFSET(Input!$F87,0,MONTH(Ops!BP$4))</f>
        <v>0.68</v>
      </c>
      <c r="BQ22" s="525">
        <f ca="1">+OFFSET(Input!$F87,0,MONTH(Ops!BQ$4))</f>
        <v>0.72</v>
      </c>
      <c r="BR22" s="525">
        <f ca="1">+OFFSET(Input!$F87,0,MONTH(Ops!BR$4))</f>
        <v>0.78</v>
      </c>
      <c r="BS22" s="525">
        <f ca="1">+OFFSET(Input!$F87,0,MONTH(Ops!BS$4))</f>
        <v>1</v>
      </c>
      <c r="BT22" s="525">
        <f ca="1">+OFFSET(Input!$F87,0,MONTH(Ops!BT$4))</f>
        <v>1</v>
      </c>
      <c r="BU22" s="525">
        <f ca="1">+OFFSET(Input!$F87,0,MONTH(Ops!BU$4))</f>
        <v>0.85</v>
      </c>
      <c r="BV22" s="525">
        <f ca="1">+OFFSET(Input!$F87,0,MONTH(Ops!BV$4))</f>
        <v>0.69</v>
      </c>
      <c r="BW22" s="525">
        <f ca="1">+OFFSET(Input!$F87,0,MONTH(Ops!BW$4))</f>
        <v>0.55000000000000004</v>
      </c>
      <c r="BX22" s="525">
        <f ca="1">+OFFSET(Input!$F87,0,MONTH(Ops!BX$4))</f>
        <v>0</v>
      </c>
      <c r="BY22" s="525">
        <f ca="1">+OFFSET(Input!$F87,0,MONTH(Ops!BY$4))</f>
        <v>0</v>
      </c>
      <c r="BZ22" s="525">
        <f ca="1">+OFFSET(Input!$F87,0,MONTH(Ops!BZ$4))</f>
        <v>0</v>
      </c>
      <c r="CA22" s="525">
        <f ca="1">+OFFSET(Input!$F87,0,MONTH(Ops!CA$4))</f>
        <v>0.56000000000000005</v>
      </c>
      <c r="CB22" s="525">
        <f ca="1">+OFFSET(Input!$F87,0,MONTH(Ops!CB$4))</f>
        <v>0.68</v>
      </c>
      <c r="CC22" s="525">
        <f ca="1">+OFFSET(Input!$F87,0,MONTH(Ops!CC$4))</f>
        <v>0.72</v>
      </c>
      <c r="CD22" s="525">
        <f ca="1">+OFFSET(Input!$F87,0,MONTH(Ops!CD$4))</f>
        <v>0.78</v>
      </c>
      <c r="CE22" s="525">
        <f ca="1">+OFFSET(Input!$F87,0,MONTH(Ops!CE$4))</f>
        <v>1</v>
      </c>
      <c r="CF22" s="525">
        <f ca="1">+OFFSET(Input!$F87,0,MONTH(Ops!CF$4))</f>
        <v>1</v>
      </c>
      <c r="CG22" s="525">
        <f ca="1">+OFFSET(Input!$F87,0,MONTH(Ops!CG$4))</f>
        <v>0.85</v>
      </c>
      <c r="CH22" s="525">
        <f ca="1">+OFFSET(Input!$F87,0,MONTH(Ops!CH$4))</f>
        <v>0.69</v>
      </c>
      <c r="CI22" s="525">
        <f ca="1">+OFFSET(Input!$F87,0,MONTH(Ops!CI$4))</f>
        <v>0.55000000000000004</v>
      </c>
      <c r="CJ22" s="525">
        <f ca="1">+OFFSET(Input!$F87,0,MONTH(Ops!CJ$4))</f>
        <v>0</v>
      </c>
      <c r="CK22" s="525">
        <f ca="1">+OFFSET(Input!$F87,0,MONTH(Ops!CK$4))</f>
        <v>0</v>
      </c>
      <c r="CL22" s="525">
        <f ca="1">+OFFSET(Input!$F87,0,MONTH(Ops!CL$4))</f>
        <v>0</v>
      </c>
      <c r="CM22" s="525">
        <f ca="1">+OFFSET(Input!$F87,0,MONTH(Ops!CM$4))</f>
        <v>0.56000000000000005</v>
      </c>
      <c r="CN22" s="525">
        <f ca="1">+OFFSET(Input!$F87,0,MONTH(Ops!CN$4))</f>
        <v>0.68</v>
      </c>
      <c r="CO22" s="525">
        <f ca="1">+OFFSET(Input!$F87,0,MONTH(Ops!CO$4))</f>
        <v>0.72</v>
      </c>
      <c r="CP22" s="525">
        <f ca="1">+OFFSET(Input!$F87,0,MONTH(Ops!CP$4))</f>
        <v>0.78</v>
      </c>
      <c r="CQ22" s="525">
        <f ca="1">+OFFSET(Input!$F87,0,MONTH(Ops!CQ$4))</f>
        <v>1</v>
      </c>
      <c r="CR22" s="525">
        <f ca="1">+OFFSET(Input!$F87,0,MONTH(Ops!CR$4))</f>
        <v>1</v>
      </c>
      <c r="CS22" s="525">
        <f ca="1">+OFFSET(Input!$F87,0,MONTH(Ops!CS$4))</f>
        <v>0.85</v>
      </c>
      <c r="CT22" s="525">
        <f ca="1">+OFFSET(Input!$F87,0,MONTH(Ops!CT$4))</f>
        <v>0.69</v>
      </c>
      <c r="CU22" s="525">
        <f ca="1">+OFFSET(Input!$F87,0,MONTH(Ops!CU$4))</f>
        <v>0.55000000000000004</v>
      </c>
      <c r="CV22" s="525">
        <f ca="1">+OFFSET(Input!$F87,0,MONTH(Ops!CV$4))</f>
        <v>0</v>
      </c>
      <c r="CW22" s="525">
        <f ca="1">+OFFSET(Input!$F87,0,MONTH(Ops!CW$4))</f>
        <v>0</v>
      </c>
      <c r="CX22" s="525">
        <f ca="1">+OFFSET(Input!$F87,0,MONTH(Ops!CX$4))</f>
        <v>0</v>
      </c>
      <c r="CY22" s="525">
        <f ca="1">+OFFSET(Input!$F87,0,MONTH(Ops!CY$4))</f>
        <v>0.56000000000000005</v>
      </c>
      <c r="CZ22" s="525">
        <f ca="1">+OFFSET(Input!$F87,0,MONTH(Ops!CZ$4))</f>
        <v>0.68</v>
      </c>
      <c r="DA22" s="525">
        <f ca="1">+OFFSET(Input!$F87,0,MONTH(Ops!DA$4))</f>
        <v>0.72</v>
      </c>
      <c r="DB22" s="525">
        <f ca="1">+OFFSET(Input!$F87,0,MONTH(Ops!DB$4))</f>
        <v>0.78</v>
      </c>
      <c r="DC22" s="525">
        <f ca="1">+OFFSET(Input!$F87,0,MONTH(Ops!DC$4))</f>
        <v>1</v>
      </c>
      <c r="DD22" s="525">
        <f ca="1">+OFFSET(Input!$F87,0,MONTH(Ops!DD$4))</f>
        <v>1</v>
      </c>
      <c r="DE22" s="525">
        <f ca="1">+OFFSET(Input!$F87,0,MONTH(Ops!DE$4))</f>
        <v>0.85</v>
      </c>
      <c r="DF22" s="525">
        <f ca="1">+OFFSET(Input!$F87,0,MONTH(Ops!DF$4))</f>
        <v>0.69</v>
      </c>
      <c r="DG22" s="525">
        <f ca="1">+OFFSET(Input!$F87,0,MONTH(Ops!DG$4))</f>
        <v>0.55000000000000004</v>
      </c>
      <c r="DH22" s="525">
        <f ca="1">+OFFSET(Input!$F87,0,MONTH(Ops!DH$4))</f>
        <v>0</v>
      </c>
      <c r="DI22" s="525">
        <f ca="1">+OFFSET(Input!$F87,0,MONTH(Ops!DI$4))</f>
        <v>0</v>
      </c>
      <c r="DJ22" s="525">
        <f ca="1">+OFFSET(Input!$F87,0,MONTH(Ops!DJ$4))</f>
        <v>0</v>
      </c>
      <c r="DK22" s="525">
        <f ca="1">+OFFSET(Input!$F87,0,MONTH(Ops!DK$4))</f>
        <v>0.56000000000000005</v>
      </c>
      <c r="DL22" s="525">
        <f ca="1">+OFFSET(Input!$F87,0,MONTH(Ops!DL$4))</f>
        <v>0.68</v>
      </c>
      <c r="DM22" s="525">
        <f ca="1">+OFFSET(Input!$F87,0,MONTH(Ops!DM$4))</f>
        <v>0.72</v>
      </c>
      <c r="DN22" s="525">
        <f ca="1">+OFFSET(Input!$F87,0,MONTH(Ops!DN$4))</f>
        <v>0.78</v>
      </c>
      <c r="DO22" s="525">
        <f ca="1">+OFFSET(Input!$F87,0,MONTH(Ops!DO$4))</f>
        <v>1</v>
      </c>
      <c r="DP22" s="525">
        <f ca="1">+OFFSET(Input!$F87,0,MONTH(Ops!DP$4))</f>
        <v>1</v>
      </c>
      <c r="DQ22" s="525">
        <f ca="1">+OFFSET(Input!$F87,0,MONTH(Ops!DQ$4))</f>
        <v>0.85</v>
      </c>
      <c r="DR22" s="525">
        <f ca="1">+OFFSET(Input!$F87,0,MONTH(Ops!DR$4))</f>
        <v>0.69</v>
      </c>
      <c r="DS22" s="525">
        <f ca="1">+OFFSET(Input!$F87,0,MONTH(Ops!DS$4))</f>
        <v>0.55000000000000004</v>
      </c>
      <c r="DT22" s="525">
        <f ca="1">+OFFSET(Input!$F87,0,MONTH(Ops!DT$4))</f>
        <v>0</v>
      </c>
    </row>
    <row r="23" spans="1:124" s="3" customFormat="1" ht="14.25" customHeight="1" x14ac:dyDescent="0.15">
      <c r="A23" s="18">
        <f>+Input!C88</f>
        <v>0</v>
      </c>
      <c r="C23" s="23" t="s">
        <v>333</v>
      </c>
      <c r="E23" s="524">
        <f ca="1">+OFFSET(Input!$F88,0,MONTH(Ops!E$4))</f>
        <v>0</v>
      </c>
      <c r="F23" s="525">
        <f ca="1">+OFFSET(Input!$F88,0,MONTH(Ops!F$4))</f>
        <v>0</v>
      </c>
      <c r="G23" s="525">
        <f ca="1">+OFFSET(Input!$F88,0,MONTH(Ops!G$4))</f>
        <v>0</v>
      </c>
      <c r="H23" s="525">
        <f ca="1">+OFFSET(Input!$F88,0,MONTH(Ops!H$4))</f>
        <v>0</v>
      </c>
      <c r="I23" s="525">
        <f ca="1">+OFFSET(Input!$F88,0,MONTH(Ops!I$4))</f>
        <v>0</v>
      </c>
      <c r="J23" s="525">
        <f ca="1">+OFFSET(Input!$F88,0,MONTH(Ops!J$4))</f>
        <v>0</v>
      </c>
      <c r="K23" s="525">
        <f ca="1">+OFFSET(Input!$F88,0,MONTH(Ops!K$4))</f>
        <v>0</v>
      </c>
      <c r="L23" s="525">
        <f ca="1">+OFFSET(Input!$F88,0,MONTH(Ops!L$4))</f>
        <v>0</v>
      </c>
      <c r="M23" s="525">
        <f ca="1">+OFFSET(Input!$F88,0,MONTH(Ops!M$4))</f>
        <v>0</v>
      </c>
      <c r="N23" s="525">
        <f ca="1">+OFFSET(Input!$F88,0,MONTH(Ops!N$4))</f>
        <v>0</v>
      </c>
      <c r="O23" s="525">
        <f ca="1">+OFFSET(Input!$F88,0,MONTH(Ops!O$4))</f>
        <v>0</v>
      </c>
      <c r="P23" s="525">
        <f ca="1">+OFFSET(Input!$F88,0,MONTH(Ops!P$4))</f>
        <v>0</v>
      </c>
      <c r="Q23" s="525">
        <f ca="1">+OFFSET(Input!$F88,0,MONTH(Ops!Q$4))</f>
        <v>0</v>
      </c>
      <c r="R23" s="525">
        <f ca="1">+OFFSET(Input!$F88,0,MONTH(Ops!R$4))</f>
        <v>0</v>
      </c>
      <c r="S23" s="525">
        <f ca="1">+OFFSET(Input!$F88,0,MONTH(Ops!S$4))</f>
        <v>0</v>
      </c>
      <c r="T23" s="525">
        <f ca="1">+OFFSET(Input!$F88,0,MONTH(Ops!T$4))</f>
        <v>0</v>
      </c>
      <c r="U23" s="525">
        <f ca="1">+OFFSET(Input!$F88,0,MONTH(Ops!U$4))</f>
        <v>0</v>
      </c>
      <c r="V23" s="525">
        <f ca="1">+OFFSET(Input!$F88,0,MONTH(Ops!V$4))</f>
        <v>0</v>
      </c>
      <c r="W23" s="525">
        <f ca="1">+OFFSET(Input!$F88,0,MONTH(Ops!W$4))</f>
        <v>0</v>
      </c>
      <c r="X23" s="525">
        <f ca="1">+OFFSET(Input!$F88,0,MONTH(Ops!X$4))</f>
        <v>0</v>
      </c>
      <c r="Y23" s="525">
        <f ca="1">+OFFSET(Input!$F88,0,MONTH(Ops!Y$4))</f>
        <v>0</v>
      </c>
      <c r="Z23" s="525">
        <f ca="1">+OFFSET(Input!$F88,0,MONTH(Ops!Z$4))</f>
        <v>0</v>
      </c>
      <c r="AA23" s="525">
        <f ca="1">+OFFSET(Input!$F88,0,MONTH(Ops!AA$4))</f>
        <v>0</v>
      </c>
      <c r="AB23" s="525">
        <f ca="1">+OFFSET(Input!$F88,0,MONTH(Ops!AB$4))</f>
        <v>0</v>
      </c>
      <c r="AC23" s="525">
        <f ca="1">+OFFSET(Input!$F88,0,MONTH(Ops!AC$4))</f>
        <v>0</v>
      </c>
      <c r="AD23" s="525">
        <f ca="1">+OFFSET(Input!$F88,0,MONTH(Ops!AD$4))</f>
        <v>0</v>
      </c>
      <c r="AE23" s="525">
        <f ca="1">+OFFSET(Input!$F88,0,MONTH(Ops!AE$4))</f>
        <v>0</v>
      </c>
      <c r="AF23" s="525">
        <f ca="1">+OFFSET(Input!$F88,0,MONTH(Ops!AF$4))</f>
        <v>0</v>
      </c>
      <c r="AG23" s="525">
        <f ca="1">+OFFSET(Input!$F88,0,MONTH(Ops!AG$4))</f>
        <v>0</v>
      </c>
      <c r="AH23" s="525">
        <f ca="1">+OFFSET(Input!$F88,0,MONTH(Ops!AH$4))</f>
        <v>0</v>
      </c>
      <c r="AI23" s="525">
        <f ca="1">+OFFSET(Input!$F88,0,MONTH(Ops!AI$4))</f>
        <v>0</v>
      </c>
      <c r="AJ23" s="525">
        <f ca="1">+OFFSET(Input!$F88,0,MONTH(Ops!AJ$4))</f>
        <v>0</v>
      </c>
      <c r="AK23" s="525">
        <f ca="1">+OFFSET(Input!$F88,0,MONTH(Ops!AK$4))</f>
        <v>0</v>
      </c>
      <c r="AL23" s="525">
        <f ca="1">+OFFSET(Input!$F88,0,MONTH(Ops!AL$4))</f>
        <v>0</v>
      </c>
      <c r="AM23" s="525">
        <f ca="1">+OFFSET(Input!$F88,0,MONTH(Ops!AM$4))</f>
        <v>0</v>
      </c>
      <c r="AN23" s="525">
        <f ca="1">+OFFSET(Input!$F88,0,MONTH(Ops!AN$4))</f>
        <v>0</v>
      </c>
      <c r="AO23" s="525">
        <f ca="1">+OFFSET(Input!$F88,0,MONTH(Ops!AO$4))</f>
        <v>0</v>
      </c>
      <c r="AP23" s="525">
        <f ca="1">+OFFSET(Input!$F88,0,MONTH(Ops!AP$4))</f>
        <v>0</v>
      </c>
      <c r="AQ23" s="525">
        <f ca="1">+OFFSET(Input!$F88,0,MONTH(Ops!AQ$4))</f>
        <v>0</v>
      </c>
      <c r="AR23" s="525">
        <f ca="1">+OFFSET(Input!$F88,0,MONTH(Ops!AR$4))</f>
        <v>0</v>
      </c>
      <c r="AS23" s="525">
        <f ca="1">+OFFSET(Input!$F88,0,MONTH(Ops!AS$4))</f>
        <v>0</v>
      </c>
      <c r="AT23" s="525">
        <f ca="1">+OFFSET(Input!$F88,0,MONTH(Ops!AT$4))</f>
        <v>0</v>
      </c>
      <c r="AU23" s="525">
        <f ca="1">+OFFSET(Input!$F88,0,MONTH(Ops!AU$4))</f>
        <v>0</v>
      </c>
      <c r="AV23" s="525">
        <f ca="1">+OFFSET(Input!$F88,0,MONTH(Ops!AV$4))</f>
        <v>0</v>
      </c>
      <c r="AW23" s="525">
        <f ca="1">+OFFSET(Input!$F88,0,MONTH(Ops!AW$4))</f>
        <v>0</v>
      </c>
      <c r="AX23" s="525">
        <f ca="1">+OFFSET(Input!$F88,0,MONTH(Ops!AX$4))</f>
        <v>0</v>
      </c>
      <c r="AY23" s="525">
        <f ca="1">+OFFSET(Input!$F88,0,MONTH(Ops!AY$4))</f>
        <v>0</v>
      </c>
      <c r="AZ23" s="525">
        <f ca="1">+OFFSET(Input!$F88,0,MONTH(Ops!AZ$4))</f>
        <v>0</v>
      </c>
      <c r="BA23" s="525">
        <f ca="1">+OFFSET(Input!$F88,0,MONTH(Ops!BA$4))</f>
        <v>0</v>
      </c>
      <c r="BB23" s="525">
        <f ca="1">+OFFSET(Input!$F88,0,MONTH(Ops!BB$4))</f>
        <v>0</v>
      </c>
      <c r="BC23" s="525">
        <f ca="1">+OFFSET(Input!$F88,0,MONTH(Ops!BC$4))</f>
        <v>0</v>
      </c>
      <c r="BD23" s="525">
        <f ca="1">+OFFSET(Input!$F88,0,MONTH(Ops!BD$4))</f>
        <v>0</v>
      </c>
      <c r="BE23" s="525">
        <f ca="1">+OFFSET(Input!$F88,0,MONTH(Ops!BE$4))</f>
        <v>0</v>
      </c>
      <c r="BF23" s="525">
        <f ca="1">+OFFSET(Input!$F88,0,MONTH(Ops!BF$4))</f>
        <v>0</v>
      </c>
      <c r="BG23" s="525">
        <f ca="1">+OFFSET(Input!$F88,0,MONTH(Ops!BG$4))</f>
        <v>0</v>
      </c>
      <c r="BH23" s="525">
        <f ca="1">+OFFSET(Input!$F88,0,MONTH(Ops!BH$4))</f>
        <v>0</v>
      </c>
      <c r="BI23" s="525">
        <f ca="1">+OFFSET(Input!$F88,0,MONTH(Ops!BI$4))</f>
        <v>0</v>
      </c>
      <c r="BJ23" s="525">
        <f ca="1">+OFFSET(Input!$F88,0,MONTH(Ops!BJ$4))</f>
        <v>0</v>
      </c>
      <c r="BK23" s="525">
        <f ca="1">+OFFSET(Input!$F88,0,MONTH(Ops!BK$4))</f>
        <v>0</v>
      </c>
      <c r="BL23" s="525">
        <f ca="1">+OFFSET(Input!$F88,0,MONTH(Ops!BL$4))</f>
        <v>0</v>
      </c>
      <c r="BM23" s="525">
        <f ca="1">+OFFSET(Input!$F88,0,MONTH(Ops!BM$4))</f>
        <v>0</v>
      </c>
      <c r="BN23" s="525">
        <f ca="1">+OFFSET(Input!$F88,0,MONTH(Ops!BN$4))</f>
        <v>0</v>
      </c>
      <c r="BO23" s="525">
        <f ca="1">+OFFSET(Input!$F88,0,MONTH(Ops!BO$4))</f>
        <v>0</v>
      </c>
      <c r="BP23" s="525">
        <f ca="1">+OFFSET(Input!$F88,0,MONTH(Ops!BP$4))</f>
        <v>0</v>
      </c>
      <c r="BQ23" s="525">
        <f ca="1">+OFFSET(Input!$F88,0,MONTH(Ops!BQ$4))</f>
        <v>0</v>
      </c>
      <c r="BR23" s="525">
        <f ca="1">+OFFSET(Input!$F88,0,MONTH(Ops!BR$4))</f>
        <v>0</v>
      </c>
      <c r="BS23" s="525">
        <f ca="1">+OFFSET(Input!$F88,0,MONTH(Ops!BS$4))</f>
        <v>0</v>
      </c>
      <c r="BT23" s="525">
        <f ca="1">+OFFSET(Input!$F88,0,MONTH(Ops!BT$4))</f>
        <v>0</v>
      </c>
      <c r="BU23" s="525">
        <f ca="1">+OFFSET(Input!$F88,0,MONTH(Ops!BU$4))</f>
        <v>0</v>
      </c>
      <c r="BV23" s="525">
        <f ca="1">+OFFSET(Input!$F88,0,MONTH(Ops!BV$4))</f>
        <v>0</v>
      </c>
      <c r="BW23" s="525">
        <f ca="1">+OFFSET(Input!$F88,0,MONTH(Ops!BW$4))</f>
        <v>0</v>
      </c>
      <c r="BX23" s="525">
        <f ca="1">+OFFSET(Input!$F88,0,MONTH(Ops!BX$4))</f>
        <v>0</v>
      </c>
      <c r="BY23" s="525">
        <f ca="1">+OFFSET(Input!$F88,0,MONTH(Ops!BY$4))</f>
        <v>0</v>
      </c>
      <c r="BZ23" s="525">
        <f ca="1">+OFFSET(Input!$F88,0,MONTH(Ops!BZ$4))</f>
        <v>0</v>
      </c>
      <c r="CA23" s="525">
        <f ca="1">+OFFSET(Input!$F88,0,MONTH(Ops!CA$4))</f>
        <v>0</v>
      </c>
      <c r="CB23" s="525">
        <f ca="1">+OFFSET(Input!$F88,0,MONTH(Ops!CB$4))</f>
        <v>0</v>
      </c>
      <c r="CC23" s="525">
        <f ca="1">+OFFSET(Input!$F88,0,MONTH(Ops!CC$4))</f>
        <v>0</v>
      </c>
      <c r="CD23" s="525">
        <f ca="1">+OFFSET(Input!$F88,0,MONTH(Ops!CD$4))</f>
        <v>0</v>
      </c>
      <c r="CE23" s="525">
        <f ca="1">+OFFSET(Input!$F88,0,MONTH(Ops!CE$4))</f>
        <v>0</v>
      </c>
      <c r="CF23" s="525">
        <f ca="1">+OFFSET(Input!$F88,0,MONTH(Ops!CF$4))</f>
        <v>0</v>
      </c>
      <c r="CG23" s="525">
        <f ca="1">+OFFSET(Input!$F88,0,MONTH(Ops!CG$4))</f>
        <v>0</v>
      </c>
      <c r="CH23" s="525">
        <f ca="1">+OFFSET(Input!$F88,0,MONTH(Ops!CH$4))</f>
        <v>0</v>
      </c>
      <c r="CI23" s="525">
        <f ca="1">+OFFSET(Input!$F88,0,MONTH(Ops!CI$4))</f>
        <v>0</v>
      </c>
      <c r="CJ23" s="525">
        <f ca="1">+OFFSET(Input!$F88,0,MONTH(Ops!CJ$4))</f>
        <v>0</v>
      </c>
      <c r="CK23" s="525">
        <f ca="1">+OFFSET(Input!$F88,0,MONTH(Ops!CK$4))</f>
        <v>0</v>
      </c>
      <c r="CL23" s="525">
        <f ca="1">+OFFSET(Input!$F88,0,MONTH(Ops!CL$4))</f>
        <v>0</v>
      </c>
      <c r="CM23" s="525">
        <f ca="1">+OFFSET(Input!$F88,0,MONTH(Ops!CM$4))</f>
        <v>0</v>
      </c>
      <c r="CN23" s="525">
        <f ca="1">+OFFSET(Input!$F88,0,MONTH(Ops!CN$4))</f>
        <v>0</v>
      </c>
      <c r="CO23" s="525">
        <f ca="1">+OFFSET(Input!$F88,0,MONTH(Ops!CO$4))</f>
        <v>0</v>
      </c>
      <c r="CP23" s="525">
        <f ca="1">+OFFSET(Input!$F88,0,MONTH(Ops!CP$4))</f>
        <v>0</v>
      </c>
      <c r="CQ23" s="525">
        <f ca="1">+OFFSET(Input!$F88,0,MONTH(Ops!CQ$4))</f>
        <v>0</v>
      </c>
      <c r="CR23" s="525">
        <f ca="1">+OFFSET(Input!$F88,0,MONTH(Ops!CR$4))</f>
        <v>0</v>
      </c>
      <c r="CS23" s="525">
        <f ca="1">+OFFSET(Input!$F88,0,MONTH(Ops!CS$4))</f>
        <v>0</v>
      </c>
      <c r="CT23" s="525">
        <f ca="1">+OFFSET(Input!$F88,0,MONTH(Ops!CT$4))</f>
        <v>0</v>
      </c>
      <c r="CU23" s="525">
        <f ca="1">+OFFSET(Input!$F88,0,MONTH(Ops!CU$4))</f>
        <v>0</v>
      </c>
      <c r="CV23" s="525">
        <f ca="1">+OFFSET(Input!$F88,0,MONTH(Ops!CV$4))</f>
        <v>0</v>
      </c>
      <c r="CW23" s="525">
        <f ca="1">+OFFSET(Input!$F88,0,MONTH(Ops!CW$4))</f>
        <v>0</v>
      </c>
      <c r="CX23" s="525">
        <f ca="1">+OFFSET(Input!$F88,0,MONTH(Ops!CX$4))</f>
        <v>0</v>
      </c>
      <c r="CY23" s="525">
        <f ca="1">+OFFSET(Input!$F88,0,MONTH(Ops!CY$4))</f>
        <v>0</v>
      </c>
      <c r="CZ23" s="525">
        <f ca="1">+OFFSET(Input!$F88,0,MONTH(Ops!CZ$4))</f>
        <v>0</v>
      </c>
      <c r="DA23" s="525">
        <f ca="1">+OFFSET(Input!$F88,0,MONTH(Ops!DA$4))</f>
        <v>0</v>
      </c>
      <c r="DB23" s="525">
        <f ca="1">+OFFSET(Input!$F88,0,MONTH(Ops!DB$4))</f>
        <v>0</v>
      </c>
      <c r="DC23" s="525">
        <f ca="1">+OFFSET(Input!$F88,0,MONTH(Ops!DC$4))</f>
        <v>0</v>
      </c>
      <c r="DD23" s="525">
        <f ca="1">+OFFSET(Input!$F88,0,MONTH(Ops!DD$4))</f>
        <v>0</v>
      </c>
      <c r="DE23" s="525">
        <f ca="1">+OFFSET(Input!$F88,0,MONTH(Ops!DE$4))</f>
        <v>0</v>
      </c>
      <c r="DF23" s="525">
        <f ca="1">+OFFSET(Input!$F88,0,MONTH(Ops!DF$4))</f>
        <v>0</v>
      </c>
      <c r="DG23" s="525">
        <f ca="1">+OFFSET(Input!$F88,0,MONTH(Ops!DG$4))</f>
        <v>0</v>
      </c>
      <c r="DH23" s="525">
        <f ca="1">+OFFSET(Input!$F88,0,MONTH(Ops!DH$4))</f>
        <v>0</v>
      </c>
      <c r="DI23" s="525">
        <f ca="1">+OFFSET(Input!$F88,0,MONTH(Ops!DI$4))</f>
        <v>0</v>
      </c>
      <c r="DJ23" s="525">
        <f ca="1">+OFFSET(Input!$F88,0,MONTH(Ops!DJ$4))</f>
        <v>0</v>
      </c>
      <c r="DK23" s="525">
        <f ca="1">+OFFSET(Input!$F88,0,MONTH(Ops!DK$4))</f>
        <v>0</v>
      </c>
      <c r="DL23" s="525">
        <f ca="1">+OFFSET(Input!$F88,0,MONTH(Ops!DL$4))</f>
        <v>0</v>
      </c>
      <c r="DM23" s="525">
        <f ca="1">+OFFSET(Input!$F88,0,MONTH(Ops!DM$4))</f>
        <v>0</v>
      </c>
      <c r="DN23" s="525">
        <f ca="1">+OFFSET(Input!$F88,0,MONTH(Ops!DN$4))</f>
        <v>0</v>
      </c>
      <c r="DO23" s="525">
        <f ca="1">+OFFSET(Input!$F88,0,MONTH(Ops!DO$4))</f>
        <v>0</v>
      </c>
      <c r="DP23" s="525">
        <f ca="1">+OFFSET(Input!$F88,0,MONTH(Ops!DP$4))</f>
        <v>0</v>
      </c>
      <c r="DQ23" s="525">
        <f ca="1">+OFFSET(Input!$F88,0,MONTH(Ops!DQ$4))</f>
        <v>0</v>
      </c>
      <c r="DR23" s="525">
        <f ca="1">+OFFSET(Input!$F88,0,MONTH(Ops!DR$4))</f>
        <v>0</v>
      </c>
      <c r="DS23" s="525">
        <f ca="1">+OFFSET(Input!$F88,0,MONTH(Ops!DS$4))</f>
        <v>0</v>
      </c>
      <c r="DT23" s="525">
        <f ca="1">+OFFSET(Input!$F88,0,MONTH(Ops!DT$4))</f>
        <v>0</v>
      </c>
    </row>
    <row r="24" spans="1:124" s="3" customFormat="1" ht="14.25" customHeight="1" x14ac:dyDescent="0.15">
      <c r="A24" s="18">
        <f>+Input!C89</f>
        <v>0</v>
      </c>
      <c r="C24" s="23" t="s">
        <v>333</v>
      </c>
      <c r="E24" s="524">
        <f ca="1">+OFFSET(Input!$F89,0,MONTH(Ops!E$4))</f>
        <v>0</v>
      </c>
      <c r="F24" s="525">
        <f ca="1">+OFFSET(Input!$F89,0,MONTH(Ops!F$4))</f>
        <v>0</v>
      </c>
      <c r="G24" s="525">
        <f ca="1">+OFFSET(Input!$F89,0,MONTH(Ops!G$4))</f>
        <v>0</v>
      </c>
      <c r="H24" s="525">
        <f ca="1">+OFFSET(Input!$F89,0,MONTH(Ops!H$4))</f>
        <v>0</v>
      </c>
      <c r="I24" s="525">
        <f ca="1">+OFFSET(Input!$F89,0,MONTH(Ops!I$4))</f>
        <v>0</v>
      </c>
      <c r="J24" s="525">
        <f ca="1">+OFFSET(Input!$F89,0,MONTH(Ops!J$4))</f>
        <v>0</v>
      </c>
      <c r="K24" s="525">
        <f ca="1">+OFFSET(Input!$F89,0,MONTH(Ops!K$4))</f>
        <v>0</v>
      </c>
      <c r="L24" s="525">
        <f ca="1">+OFFSET(Input!$F89,0,MONTH(Ops!L$4))</f>
        <v>0</v>
      </c>
      <c r="M24" s="525">
        <f ca="1">+OFFSET(Input!$F89,0,MONTH(Ops!M$4))</f>
        <v>0</v>
      </c>
      <c r="N24" s="525">
        <f ca="1">+OFFSET(Input!$F89,0,MONTH(Ops!N$4))</f>
        <v>0</v>
      </c>
      <c r="O24" s="525">
        <f ca="1">+OFFSET(Input!$F89,0,MONTH(Ops!O$4))</f>
        <v>0</v>
      </c>
      <c r="P24" s="525">
        <f ca="1">+OFFSET(Input!$F89,0,MONTH(Ops!P$4))</f>
        <v>0</v>
      </c>
      <c r="Q24" s="525">
        <f ca="1">+OFFSET(Input!$F89,0,MONTH(Ops!Q$4))</f>
        <v>0</v>
      </c>
      <c r="R24" s="525">
        <f ca="1">+OFFSET(Input!$F89,0,MONTH(Ops!R$4))</f>
        <v>0</v>
      </c>
      <c r="S24" s="525">
        <f ca="1">+OFFSET(Input!$F89,0,MONTH(Ops!S$4))</f>
        <v>0</v>
      </c>
      <c r="T24" s="525">
        <f ca="1">+OFFSET(Input!$F89,0,MONTH(Ops!T$4))</f>
        <v>0</v>
      </c>
      <c r="U24" s="525">
        <f ca="1">+OFFSET(Input!$F89,0,MONTH(Ops!U$4))</f>
        <v>0</v>
      </c>
      <c r="V24" s="525">
        <f ca="1">+OFFSET(Input!$F89,0,MONTH(Ops!V$4))</f>
        <v>0</v>
      </c>
      <c r="W24" s="525">
        <f ca="1">+OFFSET(Input!$F89,0,MONTH(Ops!W$4))</f>
        <v>0</v>
      </c>
      <c r="X24" s="525">
        <f ca="1">+OFFSET(Input!$F89,0,MONTH(Ops!X$4))</f>
        <v>0</v>
      </c>
      <c r="Y24" s="525">
        <f ca="1">+OFFSET(Input!$F89,0,MONTH(Ops!Y$4))</f>
        <v>0</v>
      </c>
      <c r="Z24" s="525">
        <f ca="1">+OFFSET(Input!$F89,0,MONTH(Ops!Z$4))</f>
        <v>0</v>
      </c>
      <c r="AA24" s="525">
        <f ca="1">+OFFSET(Input!$F89,0,MONTH(Ops!AA$4))</f>
        <v>0</v>
      </c>
      <c r="AB24" s="525">
        <f ca="1">+OFFSET(Input!$F89,0,MONTH(Ops!AB$4))</f>
        <v>0</v>
      </c>
      <c r="AC24" s="525">
        <f ca="1">+OFFSET(Input!$F89,0,MONTH(Ops!AC$4))</f>
        <v>0</v>
      </c>
      <c r="AD24" s="525">
        <f ca="1">+OFFSET(Input!$F89,0,MONTH(Ops!AD$4))</f>
        <v>0</v>
      </c>
      <c r="AE24" s="525">
        <f ca="1">+OFFSET(Input!$F89,0,MONTH(Ops!AE$4))</f>
        <v>0</v>
      </c>
      <c r="AF24" s="525">
        <f ca="1">+OFFSET(Input!$F89,0,MONTH(Ops!AF$4))</f>
        <v>0</v>
      </c>
      <c r="AG24" s="525">
        <f ca="1">+OFFSET(Input!$F89,0,MONTH(Ops!AG$4))</f>
        <v>0</v>
      </c>
      <c r="AH24" s="525">
        <f ca="1">+OFFSET(Input!$F89,0,MONTH(Ops!AH$4))</f>
        <v>0</v>
      </c>
      <c r="AI24" s="525">
        <f ca="1">+OFFSET(Input!$F89,0,MONTH(Ops!AI$4))</f>
        <v>0</v>
      </c>
      <c r="AJ24" s="525">
        <f ca="1">+OFFSET(Input!$F89,0,MONTH(Ops!AJ$4))</f>
        <v>0</v>
      </c>
      <c r="AK24" s="525">
        <f ca="1">+OFFSET(Input!$F89,0,MONTH(Ops!AK$4))</f>
        <v>0</v>
      </c>
      <c r="AL24" s="525">
        <f ca="1">+OFFSET(Input!$F89,0,MONTH(Ops!AL$4))</f>
        <v>0</v>
      </c>
      <c r="AM24" s="525">
        <f ca="1">+OFFSET(Input!$F89,0,MONTH(Ops!AM$4))</f>
        <v>0</v>
      </c>
      <c r="AN24" s="525">
        <f ca="1">+OFFSET(Input!$F89,0,MONTH(Ops!AN$4))</f>
        <v>0</v>
      </c>
      <c r="AO24" s="525">
        <f ca="1">+OFFSET(Input!$F89,0,MONTH(Ops!AO$4))</f>
        <v>0</v>
      </c>
      <c r="AP24" s="525">
        <f ca="1">+OFFSET(Input!$F89,0,MONTH(Ops!AP$4))</f>
        <v>0</v>
      </c>
      <c r="AQ24" s="525">
        <f ca="1">+OFFSET(Input!$F89,0,MONTH(Ops!AQ$4))</f>
        <v>0</v>
      </c>
      <c r="AR24" s="525">
        <f ca="1">+OFFSET(Input!$F89,0,MONTH(Ops!AR$4))</f>
        <v>0</v>
      </c>
      <c r="AS24" s="525">
        <f ca="1">+OFFSET(Input!$F89,0,MONTH(Ops!AS$4))</f>
        <v>0</v>
      </c>
      <c r="AT24" s="525">
        <f ca="1">+OFFSET(Input!$F89,0,MONTH(Ops!AT$4))</f>
        <v>0</v>
      </c>
      <c r="AU24" s="525">
        <f ca="1">+OFFSET(Input!$F89,0,MONTH(Ops!AU$4))</f>
        <v>0</v>
      </c>
      <c r="AV24" s="525">
        <f ca="1">+OFFSET(Input!$F89,0,MONTH(Ops!AV$4))</f>
        <v>0</v>
      </c>
      <c r="AW24" s="525">
        <f ca="1">+OFFSET(Input!$F89,0,MONTH(Ops!AW$4))</f>
        <v>0</v>
      </c>
      <c r="AX24" s="525">
        <f ca="1">+OFFSET(Input!$F89,0,MONTH(Ops!AX$4))</f>
        <v>0</v>
      </c>
      <c r="AY24" s="525">
        <f ca="1">+OFFSET(Input!$F89,0,MONTH(Ops!AY$4))</f>
        <v>0</v>
      </c>
      <c r="AZ24" s="525">
        <f ca="1">+OFFSET(Input!$F89,0,MONTH(Ops!AZ$4))</f>
        <v>0</v>
      </c>
      <c r="BA24" s="525">
        <f ca="1">+OFFSET(Input!$F89,0,MONTH(Ops!BA$4))</f>
        <v>0</v>
      </c>
      <c r="BB24" s="525">
        <f ca="1">+OFFSET(Input!$F89,0,MONTH(Ops!BB$4))</f>
        <v>0</v>
      </c>
      <c r="BC24" s="525">
        <f ca="1">+OFFSET(Input!$F89,0,MONTH(Ops!BC$4))</f>
        <v>0</v>
      </c>
      <c r="BD24" s="525">
        <f ca="1">+OFFSET(Input!$F89,0,MONTH(Ops!BD$4))</f>
        <v>0</v>
      </c>
      <c r="BE24" s="525">
        <f ca="1">+OFFSET(Input!$F89,0,MONTH(Ops!BE$4))</f>
        <v>0</v>
      </c>
      <c r="BF24" s="525">
        <f ca="1">+OFFSET(Input!$F89,0,MONTH(Ops!BF$4))</f>
        <v>0</v>
      </c>
      <c r="BG24" s="525">
        <f ca="1">+OFFSET(Input!$F89,0,MONTH(Ops!BG$4))</f>
        <v>0</v>
      </c>
      <c r="BH24" s="525">
        <f ca="1">+OFFSET(Input!$F89,0,MONTH(Ops!BH$4))</f>
        <v>0</v>
      </c>
      <c r="BI24" s="525">
        <f ca="1">+OFFSET(Input!$F89,0,MONTH(Ops!BI$4))</f>
        <v>0</v>
      </c>
      <c r="BJ24" s="525">
        <f ca="1">+OFFSET(Input!$F89,0,MONTH(Ops!BJ$4))</f>
        <v>0</v>
      </c>
      <c r="BK24" s="525">
        <f ca="1">+OFFSET(Input!$F89,0,MONTH(Ops!BK$4))</f>
        <v>0</v>
      </c>
      <c r="BL24" s="525">
        <f ca="1">+OFFSET(Input!$F89,0,MONTH(Ops!BL$4))</f>
        <v>0</v>
      </c>
      <c r="BM24" s="525">
        <f ca="1">+OFFSET(Input!$F89,0,MONTH(Ops!BM$4))</f>
        <v>0</v>
      </c>
      <c r="BN24" s="525">
        <f ca="1">+OFFSET(Input!$F89,0,MONTH(Ops!BN$4))</f>
        <v>0</v>
      </c>
      <c r="BO24" s="525">
        <f ca="1">+OFFSET(Input!$F89,0,MONTH(Ops!BO$4))</f>
        <v>0</v>
      </c>
      <c r="BP24" s="525">
        <f ca="1">+OFFSET(Input!$F89,0,MONTH(Ops!BP$4))</f>
        <v>0</v>
      </c>
      <c r="BQ24" s="525">
        <f ca="1">+OFFSET(Input!$F89,0,MONTH(Ops!BQ$4))</f>
        <v>0</v>
      </c>
      <c r="BR24" s="525">
        <f ca="1">+OFFSET(Input!$F89,0,MONTH(Ops!BR$4))</f>
        <v>0</v>
      </c>
      <c r="BS24" s="525">
        <f ca="1">+OFFSET(Input!$F89,0,MONTH(Ops!BS$4))</f>
        <v>0</v>
      </c>
      <c r="BT24" s="525">
        <f ca="1">+OFFSET(Input!$F89,0,MONTH(Ops!BT$4))</f>
        <v>0</v>
      </c>
      <c r="BU24" s="525">
        <f ca="1">+OFFSET(Input!$F89,0,MONTH(Ops!BU$4))</f>
        <v>0</v>
      </c>
      <c r="BV24" s="525">
        <f ca="1">+OFFSET(Input!$F89,0,MONTH(Ops!BV$4))</f>
        <v>0</v>
      </c>
      <c r="BW24" s="525">
        <f ca="1">+OFFSET(Input!$F89,0,MONTH(Ops!BW$4))</f>
        <v>0</v>
      </c>
      <c r="BX24" s="525">
        <f ca="1">+OFFSET(Input!$F89,0,MONTH(Ops!BX$4))</f>
        <v>0</v>
      </c>
      <c r="BY24" s="525">
        <f ca="1">+OFFSET(Input!$F89,0,MONTH(Ops!BY$4))</f>
        <v>0</v>
      </c>
      <c r="BZ24" s="525">
        <f ca="1">+OFFSET(Input!$F89,0,MONTH(Ops!BZ$4))</f>
        <v>0</v>
      </c>
      <c r="CA24" s="525">
        <f ca="1">+OFFSET(Input!$F89,0,MONTH(Ops!CA$4))</f>
        <v>0</v>
      </c>
      <c r="CB24" s="525">
        <f ca="1">+OFFSET(Input!$F89,0,MONTH(Ops!CB$4))</f>
        <v>0</v>
      </c>
      <c r="CC24" s="525">
        <f ca="1">+OFFSET(Input!$F89,0,MONTH(Ops!CC$4))</f>
        <v>0</v>
      </c>
      <c r="CD24" s="525">
        <f ca="1">+OFFSET(Input!$F89,0,MONTH(Ops!CD$4))</f>
        <v>0</v>
      </c>
      <c r="CE24" s="525">
        <f ca="1">+OFFSET(Input!$F89,0,MONTH(Ops!CE$4))</f>
        <v>0</v>
      </c>
      <c r="CF24" s="525">
        <f ca="1">+OFFSET(Input!$F89,0,MONTH(Ops!CF$4))</f>
        <v>0</v>
      </c>
      <c r="CG24" s="525">
        <f ca="1">+OFFSET(Input!$F89,0,MONTH(Ops!CG$4))</f>
        <v>0</v>
      </c>
      <c r="CH24" s="525">
        <f ca="1">+OFFSET(Input!$F89,0,MONTH(Ops!CH$4))</f>
        <v>0</v>
      </c>
      <c r="CI24" s="525">
        <f ca="1">+OFFSET(Input!$F89,0,MONTH(Ops!CI$4))</f>
        <v>0</v>
      </c>
      <c r="CJ24" s="525">
        <f ca="1">+OFFSET(Input!$F89,0,MONTH(Ops!CJ$4))</f>
        <v>0</v>
      </c>
      <c r="CK24" s="525">
        <f ca="1">+OFFSET(Input!$F89,0,MONTH(Ops!CK$4))</f>
        <v>0</v>
      </c>
      <c r="CL24" s="525">
        <f ca="1">+OFFSET(Input!$F89,0,MONTH(Ops!CL$4))</f>
        <v>0</v>
      </c>
      <c r="CM24" s="525">
        <f ca="1">+OFFSET(Input!$F89,0,MONTH(Ops!CM$4))</f>
        <v>0</v>
      </c>
      <c r="CN24" s="525">
        <f ca="1">+OFFSET(Input!$F89,0,MONTH(Ops!CN$4))</f>
        <v>0</v>
      </c>
      <c r="CO24" s="525">
        <f ca="1">+OFFSET(Input!$F89,0,MONTH(Ops!CO$4))</f>
        <v>0</v>
      </c>
      <c r="CP24" s="525">
        <f ca="1">+OFFSET(Input!$F89,0,MONTH(Ops!CP$4))</f>
        <v>0</v>
      </c>
      <c r="CQ24" s="525">
        <f ca="1">+OFFSET(Input!$F89,0,MONTH(Ops!CQ$4))</f>
        <v>0</v>
      </c>
      <c r="CR24" s="525">
        <f ca="1">+OFFSET(Input!$F89,0,MONTH(Ops!CR$4))</f>
        <v>0</v>
      </c>
      <c r="CS24" s="525">
        <f ca="1">+OFFSET(Input!$F89,0,MONTH(Ops!CS$4))</f>
        <v>0</v>
      </c>
      <c r="CT24" s="525">
        <f ca="1">+OFFSET(Input!$F89,0,MONTH(Ops!CT$4))</f>
        <v>0</v>
      </c>
      <c r="CU24" s="525">
        <f ca="1">+OFFSET(Input!$F89,0,MONTH(Ops!CU$4))</f>
        <v>0</v>
      </c>
      <c r="CV24" s="525">
        <f ca="1">+OFFSET(Input!$F89,0,MONTH(Ops!CV$4))</f>
        <v>0</v>
      </c>
      <c r="CW24" s="525">
        <f ca="1">+OFFSET(Input!$F89,0,MONTH(Ops!CW$4))</f>
        <v>0</v>
      </c>
      <c r="CX24" s="525">
        <f ca="1">+OFFSET(Input!$F89,0,MONTH(Ops!CX$4))</f>
        <v>0</v>
      </c>
      <c r="CY24" s="525">
        <f ca="1">+OFFSET(Input!$F89,0,MONTH(Ops!CY$4))</f>
        <v>0</v>
      </c>
      <c r="CZ24" s="525">
        <f ca="1">+OFFSET(Input!$F89,0,MONTH(Ops!CZ$4))</f>
        <v>0</v>
      </c>
      <c r="DA24" s="525">
        <f ca="1">+OFFSET(Input!$F89,0,MONTH(Ops!DA$4))</f>
        <v>0</v>
      </c>
      <c r="DB24" s="525">
        <f ca="1">+OFFSET(Input!$F89,0,MONTH(Ops!DB$4))</f>
        <v>0</v>
      </c>
      <c r="DC24" s="525">
        <f ca="1">+OFFSET(Input!$F89,0,MONTH(Ops!DC$4))</f>
        <v>0</v>
      </c>
      <c r="DD24" s="525">
        <f ca="1">+OFFSET(Input!$F89,0,MONTH(Ops!DD$4))</f>
        <v>0</v>
      </c>
      <c r="DE24" s="525">
        <f ca="1">+OFFSET(Input!$F89,0,MONTH(Ops!DE$4))</f>
        <v>0</v>
      </c>
      <c r="DF24" s="525">
        <f ca="1">+OFFSET(Input!$F89,0,MONTH(Ops!DF$4))</f>
        <v>0</v>
      </c>
      <c r="DG24" s="525">
        <f ca="1">+OFFSET(Input!$F89,0,MONTH(Ops!DG$4))</f>
        <v>0</v>
      </c>
      <c r="DH24" s="525">
        <f ca="1">+OFFSET(Input!$F89,0,MONTH(Ops!DH$4))</f>
        <v>0</v>
      </c>
      <c r="DI24" s="525">
        <f ca="1">+OFFSET(Input!$F89,0,MONTH(Ops!DI$4))</f>
        <v>0</v>
      </c>
      <c r="DJ24" s="525">
        <f ca="1">+OFFSET(Input!$F89,0,MONTH(Ops!DJ$4))</f>
        <v>0</v>
      </c>
      <c r="DK24" s="525">
        <f ca="1">+OFFSET(Input!$F89,0,MONTH(Ops!DK$4))</f>
        <v>0</v>
      </c>
      <c r="DL24" s="525">
        <f ca="1">+OFFSET(Input!$F89,0,MONTH(Ops!DL$4))</f>
        <v>0</v>
      </c>
      <c r="DM24" s="525">
        <f ca="1">+OFFSET(Input!$F89,0,MONTH(Ops!DM$4))</f>
        <v>0</v>
      </c>
      <c r="DN24" s="525">
        <f ca="1">+OFFSET(Input!$F89,0,MONTH(Ops!DN$4))</f>
        <v>0</v>
      </c>
      <c r="DO24" s="525">
        <f ca="1">+OFFSET(Input!$F89,0,MONTH(Ops!DO$4))</f>
        <v>0</v>
      </c>
      <c r="DP24" s="525">
        <f ca="1">+OFFSET(Input!$F89,0,MONTH(Ops!DP$4))</f>
        <v>0</v>
      </c>
      <c r="DQ24" s="525">
        <f ca="1">+OFFSET(Input!$F89,0,MONTH(Ops!DQ$4))</f>
        <v>0</v>
      </c>
      <c r="DR24" s="525">
        <f ca="1">+OFFSET(Input!$F89,0,MONTH(Ops!DR$4))</f>
        <v>0</v>
      </c>
      <c r="DS24" s="525">
        <f ca="1">+OFFSET(Input!$F89,0,MONTH(Ops!DS$4))</f>
        <v>0</v>
      </c>
      <c r="DT24" s="525">
        <f ca="1">+OFFSET(Input!$F89,0,MONTH(Ops!DT$4))</f>
        <v>0</v>
      </c>
    </row>
    <row r="25" spans="1:124" s="3" customFormat="1" ht="14.25" customHeight="1" thickBot="1" x14ac:dyDescent="0.2">
      <c r="A25" s="18">
        <f>+Input!C90</f>
        <v>0</v>
      </c>
      <c r="C25" s="23" t="s">
        <v>333</v>
      </c>
      <c r="E25" s="526">
        <f ca="1">+OFFSET(Input!$F90,0,MONTH(Ops!E$4))</f>
        <v>0</v>
      </c>
      <c r="F25" s="527">
        <f ca="1">+OFFSET(Input!$F90,0,MONTH(Ops!F$4))</f>
        <v>0</v>
      </c>
      <c r="G25" s="527">
        <f ca="1">+OFFSET(Input!$F90,0,MONTH(Ops!G$4))</f>
        <v>0</v>
      </c>
      <c r="H25" s="527">
        <f ca="1">+OFFSET(Input!$F90,0,MONTH(Ops!H$4))</f>
        <v>0</v>
      </c>
      <c r="I25" s="527">
        <f ca="1">+OFFSET(Input!$F90,0,MONTH(Ops!I$4))</f>
        <v>0</v>
      </c>
      <c r="J25" s="527">
        <f ca="1">+OFFSET(Input!$F90,0,MONTH(Ops!J$4))</f>
        <v>0</v>
      </c>
      <c r="K25" s="527">
        <f ca="1">+OFFSET(Input!$F90,0,MONTH(Ops!K$4))</f>
        <v>0</v>
      </c>
      <c r="L25" s="527">
        <f ca="1">+OFFSET(Input!$F90,0,MONTH(Ops!L$4))</f>
        <v>0</v>
      </c>
      <c r="M25" s="527">
        <f ca="1">+OFFSET(Input!$F90,0,MONTH(Ops!M$4))</f>
        <v>0</v>
      </c>
      <c r="N25" s="527">
        <f ca="1">+OFFSET(Input!$F90,0,MONTH(Ops!N$4))</f>
        <v>0</v>
      </c>
      <c r="O25" s="527">
        <f ca="1">+OFFSET(Input!$F90,0,MONTH(Ops!O$4))</f>
        <v>0</v>
      </c>
      <c r="P25" s="527">
        <f ca="1">+OFFSET(Input!$F90,0,MONTH(Ops!P$4))</f>
        <v>0</v>
      </c>
      <c r="Q25" s="527">
        <f ca="1">+OFFSET(Input!$F90,0,MONTH(Ops!Q$4))</f>
        <v>0</v>
      </c>
      <c r="R25" s="527">
        <f ca="1">+OFFSET(Input!$F90,0,MONTH(Ops!R$4))</f>
        <v>0</v>
      </c>
      <c r="S25" s="527">
        <f ca="1">+OFFSET(Input!$F90,0,MONTH(Ops!S$4))</f>
        <v>0</v>
      </c>
      <c r="T25" s="527">
        <f ca="1">+OFFSET(Input!$F90,0,MONTH(Ops!T$4))</f>
        <v>0</v>
      </c>
      <c r="U25" s="527">
        <f ca="1">+OFFSET(Input!$F90,0,MONTH(Ops!U$4))</f>
        <v>0</v>
      </c>
      <c r="V25" s="527">
        <f ca="1">+OFFSET(Input!$F90,0,MONTH(Ops!V$4))</f>
        <v>0</v>
      </c>
      <c r="W25" s="527">
        <f ca="1">+OFFSET(Input!$F90,0,MONTH(Ops!W$4))</f>
        <v>0</v>
      </c>
      <c r="X25" s="527">
        <f ca="1">+OFFSET(Input!$F90,0,MONTH(Ops!X$4))</f>
        <v>0</v>
      </c>
      <c r="Y25" s="527">
        <f ca="1">+OFFSET(Input!$F90,0,MONTH(Ops!Y$4))</f>
        <v>0</v>
      </c>
      <c r="Z25" s="527">
        <f ca="1">+OFFSET(Input!$F90,0,MONTH(Ops!Z$4))</f>
        <v>0</v>
      </c>
      <c r="AA25" s="527">
        <f ca="1">+OFFSET(Input!$F90,0,MONTH(Ops!AA$4))</f>
        <v>0</v>
      </c>
      <c r="AB25" s="527">
        <f ca="1">+OFFSET(Input!$F90,0,MONTH(Ops!AB$4))</f>
        <v>0</v>
      </c>
      <c r="AC25" s="527">
        <f ca="1">+OFFSET(Input!$F90,0,MONTH(Ops!AC$4))</f>
        <v>0</v>
      </c>
      <c r="AD25" s="527">
        <f ca="1">+OFFSET(Input!$F90,0,MONTH(Ops!AD$4))</f>
        <v>0</v>
      </c>
      <c r="AE25" s="527">
        <f ca="1">+OFFSET(Input!$F90,0,MONTH(Ops!AE$4))</f>
        <v>0</v>
      </c>
      <c r="AF25" s="527">
        <f ca="1">+OFFSET(Input!$F90,0,MONTH(Ops!AF$4))</f>
        <v>0</v>
      </c>
      <c r="AG25" s="527">
        <f ca="1">+OFFSET(Input!$F90,0,MONTH(Ops!AG$4))</f>
        <v>0</v>
      </c>
      <c r="AH25" s="527">
        <f ca="1">+OFFSET(Input!$F90,0,MONTH(Ops!AH$4))</f>
        <v>0</v>
      </c>
      <c r="AI25" s="527">
        <f ca="1">+OFFSET(Input!$F90,0,MONTH(Ops!AI$4))</f>
        <v>0</v>
      </c>
      <c r="AJ25" s="527">
        <f ca="1">+OFFSET(Input!$F90,0,MONTH(Ops!AJ$4))</f>
        <v>0</v>
      </c>
      <c r="AK25" s="527">
        <f ca="1">+OFFSET(Input!$F90,0,MONTH(Ops!AK$4))</f>
        <v>0</v>
      </c>
      <c r="AL25" s="527">
        <f ca="1">+OFFSET(Input!$F90,0,MONTH(Ops!AL$4))</f>
        <v>0</v>
      </c>
      <c r="AM25" s="527">
        <f ca="1">+OFFSET(Input!$F90,0,MONTH(Ops!AM$4))</f>
        <v>0</v>
      </c>
      <c r="AN25" s="527">
        <f ca="1">+OFFSET(Input!$F90,0,MONTH(Ops!AN$4))</f>
        <v>0</v>
      </c>
      <c r="AO25" s="527">
        <f ca="1">+OFFSET(Input!$F90,0,MONTH(Ops!AO$4))</f>
        <v>0</v>
      </c>
      <c r="AP25" s="527">
        <f ca="1">+OFFSET(Input!$F90,0,MONTH(Ops!AP$4))</f>
        <v>0</v>
      </c>
      <c r="AQ25" s="527">
        <f ca="1">+OFFSET(Input!$F90,0,MONTH(Ops!AQ$4))</f>
        <v>0</v>
      </c>
      <c r="AR25" s="527">
        <f ca="1">+OFFSET(Input!$F90,0,MONTH(Ops!AR$4))</f>
        <v>0</v>
      </c>
      <c r="AS25" s="527">
        <f ca="1">+OFFSET(Input!$F90,0,MONTH(Ops!AS$4))</f>
        <v>0</v>
      </c>
      <c r="AT25" s="527">
        <f ca="1">+OFFSET(Input!$F90,0,MONTH(Ops!AT$4))</f>
        <v>0</v>
      </c>
      <c r="AU25" s="527">
        <f ca="1">+OFFSET(Input!$F90,0,MONTH(Ops!AU$4))</f>
        <v>0</v>
      </c>
      <c r="AV25" s="527">
        <f ca="1">+OFFSET(Input!$F90,0,MONTH(Ops!AV$4))</f>
        <v>0</v>
      </c>
      <c r="AW25" s="527">
        <f ca="1">+OFFSET(Input!$F90,0,MONTH(Ops!AW$4))</f>
        <v>0</v>
      </c>
      <c r="AX25" s="527">
        <f ca="1">+OFFSET(Input!$F90,0,MONTH(Ops!AX$4))</f>
        <v>0</v>
      </c>
      <c r="AY25" s="527">
        <f ca="1">+OFFSET(Input!$F90,0,MONTH(Ops!AY$4))</f>
        <v>0</v>
      </c>
      <c r="AZ25" s="527">
        <f ca="1">+OFFSET(Input!$F90,0,MONTH(Ops!AZ$4))</f>
        <v>0</v>
      </c>
      <c r="BA25" s="527">
        <f ca="1">+OFFSET(Input!$F90,0,MONTH(Ops!BA$4))</f>
        <v>0</v>
      </c>
      <c r="BB25" s="527">
        <f ca="1">+OFFSET(Input!$F90,0,MONTH(Ops!BB$4))</f>
        <v>0</v>
      </c>
      <c r="BC25" s="527">
        <f ca="1">+OFFSET(Input!$F90,0,MONTH(Ops!BC$4))</f>
        <v>0</v>
      </c>
      <c r="BD25" s="527">
        <f ca="1">+OFFSET(Input!$F90,0,MONTH(Ops!BD$4))</f>
        <v>0</v>
      </c>
      <c r="BE25" s="527">
        <f ca="1">+OFFSET(Input!$F90,0,MONTH(Ops!BE$4))</f>
        <v>0</v>
      </c>
      <c r="BF25" s="527">
        <f ca="1">+OFFSET(Input!$F90,0,MONTH(Ops!BF$4))</f>
        <v>0</v>
      </c>
      <c r="BG25" s="527">
        <f ca="1">+OFFSET(Input!$F90,0,MONTH(Ops!BG$4))</f>
        <v>0</v>
      </c>
      <c r="BH25" s="527">
        <f ca="1">+OFFSET(Input!$F90,0,MONTH(Ops!BH$4))</f>
        <v>0</v>
      </c>
      <c r="BI25" s="527">
        <f ca="1">+OFFSET(Input!$F90,0,MONTH(Ops!BI$4))</f>
        <v>0</v>
      </c>
      <c r="BJ25" s="527">
        <f ca="1">+OFFSET(Input!$F90,0,MONTH(Ops!BJ$4))</f>
        <v>0</v>
      </c>
      <c r="BK25" s="527">
        <f ca="1">+OFFSET(Input!$F90,0,MONTH(Ops!BK$4))</f>
        <v>0</v>
      </c>
      <c r="BL25" s="527">
        <f ca="1">+OFFSET(Input!$F90,0,MONTH(Ops!BL$4))</f>
        <v>0</v>
      </c>
      <c r="BM25" s="527">
        <f ca="1">+OFFSET(Input!$F90,0,MONTH(Ops!BM$4))</f>
        <v>0</v>
      </c>
      <c r="BN25" s="527">
        <f ca="1">+OFFSET(Input!$F90,0,MONTH(Ops!BN$4))</f>
        <v>0</v>
      </c>
      <c r="BO25" s="527">
        <f ca="1">+OFFSET(Input!$F90,0,MONTH(Ops!BO$4))</f>
        <v>0</v>
      </c>
      <c r="BP25" s="527">
        <f ca="1">+OFFSET(Input!$F90,0,MONTH(Ops!BP$4))</f>
        <v>0</v>
      </c>
      <c r="BQ25" s="527">
        <f ca="1">+OFFSET(Input!$F90,0,MONTH(Ops!BQ$4))</f>
        <v>0</v>
      </c>
      <c r="BR25" s="527">
        <f ca="1">+OFFSET(Input!$F90,0,MONTH(Ops!BR$4))</f>
        <v>0</v>
      </c>
      <c r="BS25" s="527">
        <f ca="1">+OFFSET(Input!$F90,0,MONTH(Ops!BS$4))</f>
        <v>0</v>
      </c>
      <c r="BT25" s="527">
        <f ca="1">+OFFSET(Input!$F90,0,MONTH(Ops!BT$4))</f>
        <v>0</v>
      </c>
      <c r="BU25" s="527">
        <f ca="1">+OFFSET(Input!$F90,0,MONTH(Ops!BU$4))</f>
        <v>0</v>
      </c>
      <c r="BV25" s="527">
        <f ca="1">+OFFSET(Input!$F90,0,MONTH(Ops!BV$4))</f>
        <v>0</v>
      </c>
      <c r="BW25" s="527">
        <f ca="1">+OFFSET(Input!$F90,0,MONTH(Ops!BW$4))</f>
        <v>0</v>
      </c>
      <c r="BX25" s="527">
        <f ca="1">+OFFSET(Input!$F90,0,MONTH(Ops!BX$4))</f>
        <v>0</v>
      </c>
      <c r="BY25" s="527">
        <f ca="1">+OFFSET(Input!$F90,0,MONTH(Ops!BY$4))</f>
        <v>0</v>
      </c>
      <c r="BZ25" s="527">
        <f ca="1">+OFFSET(Input!$F90,0,MONTH(Ops!BZ$4))</f>
        <v>0</v>
      </c>
      <c r="CA25" s="527">
        <f ca="1">+OFFSET(Input!$F90,0,MONTH(Ops!CA$4))</f>
        <v>0</v>
      </c>
      <c r="CB25" s="527">
        <f ca="1">+OFFSET(Input!$F90,0,MONTH(Ops!CB$4))</f>
        <v>0</v>
      </c>
      <c r="CC25" s="527">
        <f ca="1">+OFFSET(Input!$F90,0,MONTH(Ops!CC$4))</f>
        <v>0</v>
      </c>
      <c r="CD25" s="527">
        <f ca="1">+OFFSET(Input!$F90,0,MONTH(Ops!CD$4))</f>
        <v>0</v>
      </c>
      <c r="CE25" s="527">
        <f ca="1">+OFFSET(Input!$F90,0,MONTH(Ops!CE$4))</f>
        <v>0</v>
      </c>
      <c r="CF25" s="527">
        <f ca="1">+OFFSET(Input!$F90,0,MONTH(Ops!CF$4))</f>
        <v>0</v>
      </c>
      <c r="CG25" s="527">
        <f ca="1">+OFFSET(Input!$F90,0,MONTH(Ops!CG$4))</f>
        <v>0</v>
      </c>
      <c r="CH25" s="527">
        <f ca="1">+OFFSET(Input!$F90,0,MONTH(Ops!CH$4))</f>
        <v>0</v>
      </c>
      <c r="CI25" s="527">
        <f ca="1">+OFFSET(Input!$F90,0,MONTH(Ops!CI$4))</f>
        <v>0</v>
      </c>
      <c r="CJ25" s="527">
        <f ca="1">+OFFSET(Input!$F90,0,MONTH(Ops!CJ$4))</f>
        <v>0</v>
      </c>
      <c r="CK25" s="527">
        <f ca="1">+OFFSET(Input!$F90,0,MONTH(Ops!CK$4))</f>
        <v>0</v>
      </c>
      <c r="CL25" s="527">
        <f ca="1">+OFFSET(Input!$F90,0,MONTH(Ops!CL$4))</f>
        <v>0</v>
      </c>
      <c r="CM25" s="527">
        <f ca="1">+OFFSET(Input!$F90,0,MONTH(Ops!CM$4))</f>
        <v>0</v>
      </c>
      <c r="CN25" s="527">
        <f ca="1">+OFFSET(Input!$F90,0,MONTH(Ops!CN$4))</f>
        <v>0</v>
      </c>
      <c r="CO25" s="527">
        <f ca="1">+OFFSET(Input!$F90,0,MONTH(Ops!CO$4))</f>
        <v>0</v>
      </c>
      <c r="CP25" s="527">
        <f ca="1">+OFFSET(Input!$F90,0,MONTH(Ops!CP$4))</f>
        <v>0</v>
      </c>
      <c r="CQ25" s="527">
        <f ca="1">+OFFSET(Input!$F90,0,MONTH(Ops!CQ$4))</f>
        <v>0</v>
      </c>
      <c r="CR25" s="527">
        <f ca="1">+OFFSET(Input!$F90,0,MONTH(Ops!CR$4))</f>
        <v>0</v>
      </c>
      <c r="CS25" s="527">
        <f ca="1">+OFFSET(Input!$F90,0,MONTH(Ops!CS$4))</f>
        <v>0</v>
      </c>
      <c r="CT25" s="527">
        <f ca="1">+OFFSET(Input!$F90,0,MONTH(Ops!CT$4))</f>
        <v>0</v>
      </c>
      <c r="CU25" s="527">
        <f ca="1">+OFFSET(Input!$F90,0,MONTH(Ops!CU$4))</f>
        <v>0</v>
      </c>
      <c r="CV25" s="527">
        <f ca="1">+OFFSET(Input!$F90,0,MONTH(Ops!CV$4))</f>
        <v>0</v>
      </c>
      <c r="CW25" s="527">
        <f ca="1">+OFFSET(Input!$F90,0,MONTH(Ops!CW$4))</f>
        <v>0</v>
      </c>
      <c r="CX25" s="527">
        <f ca="1">+OFFSET(Input!$F90,0,MONTH(Ops!CX$4))</f>
        <v>0</v>
      </c>
      <c r="CY25" s="527">
        <f ca="1">+OFFSET(Input!$F90,0,MONTH(Ops!CY$4))</f>
        <v>0</v>
      </c>
      <c r="CZ25" s="527">
        <f ca="1">+OFFSET(Input!$F90,0,MONTH(Ops!CZ$4))</f>
        <v>0</v>
      </c>
      <c r="DA25" s="527">
        <f ca="1">+OFFSET(Input!$F90,0,MONTH(Ops!DA$4))</f>
        <v>0</v>
      </c>
      <c r="DB25" s="527">
        <f ca="1">+OFFSET(Input!$F90,0,MONTH(Ops!DB$4))</f>
        <v>0</v>
      </c>
      <c r="DC25" s="527">
        <f ca="1">+OFFSET(Input!$F90,0,MONTH(Ops!DC$4))</f>
        <v>0</v>
      </c>
      <c r="DD25" s="527">
        <f ca="1">+OFFSET(Input!$F90,0,MONTH(Ops!DD$4))</f>
        <v>0</v>
      </c>
      <c r="DE25" s="527">
        <f ca="1">+OFFSET(Input!$F90,0,MONTH(Ops!DE$4))</f>
        <v>0</v>
      </c>
      <c r="DF25" s="527">
        <f ca="1">+OFFSET(Input!$F90,0,MONTH(Ops!DF$4))</f>
        <v>0</v>
      </c>
      <c r="DG25" s="527">
        <f ca="1">+OFFSET(Input!$F90,0,MONTH(Ops!DG$4))</f>
        <v>0</v>
      </c>
      <c r="DH25" s="527">
        <f ca="1">+OFFSET(Input!$F90,0,MONTH(Ops!DH$4))</f>
        <v>0</v>
      </c>
      <c r="DI25" s="527">
        <f ca="1">+OFFSET(Input!$F90,0,MONTH(Ops!DI$4))</f>
        <v>0</v>
      </c>
      <c r="DJ25" s="527">
        <f ca="1">+OFFSET(Input!$F90,0,MONTH(Ops!DJ$4))</f>
        <v>0</v>
      </c>
      <c r="DK25" s="527">
        <f ca="1">+OFFSET(Input!$F90,0,MONTH(Ops!DK$4))</f>
        <v>0</v>
      </c>
      <c r="DL25" s="527">
        <f ca="1">+OFFSET(Input!$F90,0,MONTH(Ops!DL$4))</f>
        <v>0</v>
      </c>
      <c r="DM25" s="527">
        <f ca="1">+OFFSET(Input!$F90,0,MONTH(Ops!DM$4))</f>
        <v>0</v>
      </c>
      <c r="DN25" s="527">
        <f ca="1">+OFFSET(Input!$F90,0,MONTH(Ops!DN$4))</f>
        <v>0</v>
      </c>
      <c r="DO25" s="527">
        <f ca="1">+OFFSET(Input!$F90,0,MONTH(Ops!DO$4))</f>
        <v>0</v>
      </c>
      <c r="DP25" s="527">
        <f ca="1">+OFFSET(Input!$F90,0,MONTH(Ops!DP$4))</f>
        <v>0</v>
      </c>
      <c r="DQ25" s="527">
        <f ca="1">+OFFSET(Input!$F90,0,MONTH(Ops!DQ$4))</f>
        <v>0</v>
      </c>
      <c r="DR25" s="527">
        <f ca="1">+OFFSET(Input!$F90,0,MONTH(Ops!DR$4))</f>
        <v>0</v>
      </c>
      <c r="DS25" s="527">
        <f ca="1">+OFFSET(Input!$F90,0,MONTH(Ops!DS$4))</f>
        <v>0</v>
      </c>
      <c r="DT25" s="527">
        <f ca="1">+OFFSET(Input!$F90,0,MONTH(Ops!DT$4))</f>
        <v>0</v>
      </c>
    </row>
    <row r="26" spans="1:124" s="3" customFormat="1" ht="14.25" customHeight="1" x14ac:dyDescent="0.15">
      <c r="A26" s="18" t="s">
        <v>517</v>
      </c>
      <c r="C26" s="23" t="s">
        <v>333</v>
      </c>
      <c r="E26" s="723">
        <f ca="1">+SUMPRODUCT(E20:E25,Input!$D$85:$D$90)/SUM(Input!$D$85:$D$90)</f>
        <v>0</v>
      </c>
      <c r="F26" s="723">
        <f ca="1">+SUMPRODUCT(F20:F25,Input!$D$85:$D$90)/SUM(Input!$D$85:$D$90)</f>
        <v>0</v>
      </c>
      <c r="G26" s="723">
        <f ca="1">+SUMPRODUCT(G20:G25,Input!$D$85:$D$90)/SUM(Input!$D$85:$D$90)</f>
        <v>0.58909090909090911</v>
      </c>
      <c r="H26" s="723">
        <f ca="1">+SUMPRODUCT(H20:H25,Input!$D$85:$D$90)/SUM(Input!$D$85:$D$90)</f>
        <v>0.69227272727272726</v>
      </c>
      <c r="I26" s="723">
        <f ca="1">+SUMPRODUCT(I20:I25,Input!$D$85:$D$90)/SUM(Input!$D$85:$D$90)</f>
        <v>0.73000000000000009</v>
      </c>
      <c r="J26" s="723">
        <f ca="1">+SUMPRODUCT(J20:J25,Input!$D$85:$D$90)/SUM(Input!$D$85:$D$90)</f>
        <v>0.79636363636363638</v>
      </c>
      <c r="K26" s="723">
        <f ca="1">+SUMPRODUCT(K20:K25,Input!$D$85:$D$90)/SUM(Input!$D$85:$D$90)</f>
        <v>1</v>
      </c>
      <c r="L26" s="723">
        <f ca="1">+SUMPRODUCT(L20:L25,Input!$D$85:$D$90)/SUM(Input!$D$85:$D$90)</f>
        <v>1</v>
      </c>
      <c r="M26" s="723">
        <f ca="1">+SUMPRODUCT(M20:M25,Input!$D$85:$D$90)/SUM(Input!$D$85:$D$90)</f>
        <v>0.86545454545454537</v>
      </c>
      <c r="N26" s="723">
        <f ca="1">+SUMPRODUCT(N20:N25,Input!$D$85:$D$90)/SUM(Input!$D$85:$D$90)</f>
        <v>0.70681818181818179</v>
      </c>
      <c r="O26" s="723">
        <f ca="1">+SUMPRODUCT(O20:O25,Input!$D$85:$D$90)/SUM(Input!$D$85:$D$90)</f>
        <v>0.57090909090909103</v>
      </c>
      <c r="P26" s="723">
        <f ca="1">+SUMPRODUCT(P20:P25,Input!$D$85:$D$90)/SUM(Input!$D$85:$D$90)</f>
        <v>0</v>
      </c>
      <c r="Q26" s="723">
        <f ca="1">+SUMPRODUCT(Q20:Q25,Input!$D$85:$D$90)/SUM(Input!$D$85:$D$90)</f>
        <v>0</v>
      </c>
      <c r="R26" s="723">
        <f ca="1">+SUMPRODUCT(R20:R25,Input!$D$85:$D$90)/SUM(Input!$D$85:$D$90)</f>
        <v>0</v>
      </c>
      <c r="S26" s="723">
        <f ca="1">+SUMPRODUCT(S20:S25,Input!$D$85:$D$90)/SUM(Input!$D$85:$D$90)</f>
        <v>0.58909090909090911</v>
      </c>
      <c r="T26" s="723">
        <f ca="1">+SUMPRODUCT(T20:T25,Input!$D$85:$D$90)/SUM(Input!$D$85:$D$90)</f>
        <v>0.69227272727272726</v>
      </c>
      <c r="U26" s="723">
        <f ca="1">+SUMPRODUCT(U20:U25,Input!$D$85:$D$90)/SUM(Input!$D$85:$D$90)</f>
        <v>0.73000000000000009</v>
      </c>
      <c r="V26" s="723">
        <f ca="1">+SUMPRODUCT(V20:V25,Input!$D$85:$D$90)/SUM(Input!$D$85:$D$90)</f>
        <v>0.79636363636363638</v>
      </c>
      <c r="W26" s="723">
        <f ca="1">+SUMPRODUCT(W20:W25,Input!$D$85:$D$90)/SUM(Input!$D$85:$D$90)</f>
        <v>1</v>
      </c>
      <c r="X26" s="723">
        <f ca="1">+SUMPRODUCT(X20:X25,Input!$D$85:$D$90)/SUM(Input!$D$85:$D$90)</f>
        <v>1</v>
      </c>
      <c r="Y26" s="723">
        <f ca="1">+SUMPRODUCT(Y20:Y25,Input!$D$85:$D$90)/SUM(Input!$D$85:$D$90)</f>
        <v>0.86545454545454537</v>
      </c>
      <c r="Z26" s="723">
        <f ca="1">+SUMPRODUCT(Z20:Z25,Input!$D$85:$D$90)/SUM(Input!$D$85:$D$90)</f>
        <v>0.70681818181818179</v>
      </c>
      <c r="AA26" s="723">
        <f ca="1">+SUMPRODUCT(AA20:AA25,Input!$D$85:$D$90)/SUM(Input!$D$85:$D$90)</f>
        <v>0.57090909090909103</v>
      </c>
      <c r="AB26" s="723">
        <f ca="1">+SUMPRODUCT(AB20:AB25,Input!$D$85:$D$90)/SUM(Input!$D$85:$D$90)</f>
        <v>0</v>
      </c>
      <c r="AC26" s="723">
        <f ca="1">+SUMPRODUCT(AC20:AC25,Input!$D$85:$D$90)/SUM(Input!$D$85:$D$90)</f>
        <v>0</v>
      </c>
      <c r="AD26" s="723">
        <f ca="1">+SUMPRODUCT(AD20:AD25,Input!$D$85:$D$90)/SUM(Input!$D$85:$D$90)</f>
        <v>0</v>
      </c>
      <c r="AE26" s="723">
        <f ca="1">+SUMPRODUCT(AE20:AE25,Input!$D$85:$D$90)/SUM(Input!$D$85:$D$90)</f>
        <v>0.58909090909090911</v>
      </c>
      <c r="AF26" s="723">
        <f ca="1">+SUMPRODUCT(AF20:AF25,Input!$D$85:$D$90)/SUM(Input!$D$85:$D$90)</f>
        <v>0.69227272727272726</v>
      </c>
      <c r="AG26" s="723">
        <f ca="1">+SUMPRODUCT(AG20:AG25,Input!$D$85:$D$90)/SUM(Input!$D$85:$D$90)</f>
        <v>0.73000000000000009</v>
      </c>
      <c r="AH26" s="723">
        <f ca="1">+SUMPRODUCT(AH20:AH25,Input!$D$85:$D$90)/SUM(Input!$D$85:$D$90)</f>
        <v>0.79636363636363638</v>
      </c>
      <c r="AI26" s="723">
        <f ca="1">+SUMPRODUCT(AI20:AI25,Input!$D$85:$D$90)/SUM(Input!$D$85:$D$90)</f>
        <v>1</v>
      </c>
      <c r="AJ26" s="723">
        <f ca="1">+SUMPRODUCT(AJ20:AJ25,Input!$D$85:$D$90)/SUM(Input!$D$85:$D$90)</f>
        <v>1</v>
      </c>
      <c r="AK26" s="723">
        <f ca="1">+SUMPRODUCT(AK20:AK25,Input!$D$85:$D$90)/SUM(Input!$D$85:$D$90)</f>
        <v>0.86545454545454537</v>
      </c>
      <c r="AL26" s="723">
        <f ca="1">+SUMPRODUCT(AL20:AL25,Input!$D$85:$D$90)/SUM(Input!$D$85:$D$90)</f>
        <v>0.70681818181818179</v>
      </c>
      <c r="AM26" s="723">
        <f ca="1">+SUMPRODUCT(AM20:AM25,Input!$D$85:$D$90)/SUM(Input!$D$85:$D$90)</f>
        <v>0.57090909090909103</v>
      </c>
      <c r="AN26" s="723">
        <f ca="1">+SUMPRODUCT(AN20:AN25,Input!$D$85:$D$90)/SUM(Input!$D$85:$D$90)</f>
        <v>0</v>
      </c>
      <c r="AO26" s="723">
        <f ca="1">+SUMPRODUCT(AO20:AO25,Input!$D$85:$D$90)/SUM(Input!$D$85:$D$90)</f>
        <v>0</v>
      </c>
      <c r="AP26" s="723">
        <f ca="1">+SUMPRODUCT(AP20:AP25,Input!$D$85:$D$90)/SUM(Input!$D$85:$D$90)</f>
        <v>0</v>
      </c>
      <c r="AQ26" s="723">
        <f ca="1">+SUMPRODUCT(AQ20:AQ25,Input!$D$85:$D$90)/SUM(Input!$D$85:$D$90)</f>
        <v>0.58909090909090911</v>
      </c>
      <c r="AR26" s="723">
        <f ca="1">+SUMPRODUCT(AR20:AR25,Input!$D$85:$D$90)/SUM(Input!$D$85:$D$90)</f>
        <v>0.69227272727272726</v>
      </c>
      <c r="AS26" s="723">
        <f ca="1">+SUMPRODUCT(AS20:AS25,Input!$D$85:$D$90)/SUM(Input!$D$85:$D$90)</f>
        <v>0.73000000000000009</v>
      </c>
      <c r="AT26" s="723">
        <f ca="1">+SUMPRODUCT(AT20:AT25,Input!$D$85:$D$90)/SUM(Input!$D$85:$D$90)</f>
        <v>0.79636363636363638</v>
      </c>
      <c r="AU26" s="723">
        <f ca="1">+SUMPRODUCT(AU20:AU25,Input!$D$85:$D$90)/SUM(Input!$D$85:$D$90)</f>
        <v>1</v>
      </c>
      <c r="AV26" s="723">
        <f ca="1">+SUMPRODUCT(AV20:AV25,Input!$D$85:$D$90)/SUM(Input!$D$85:$D$90)</f>
        <v>1</v>
      </c>
      <c r="AW26" s="723">
        <f ca="1">+SUMPRODUCT(AW20:AW25,Input!$D$85:$D$90)/SUM(Input!$D$85:$D$90)</f>
        <v>0.86545454545454537</v>
      </c>
      <c r="AX26" s="723">
        <f ca="1">+SUMPRODUCT(AX20:AX25,Input!$D$85:$D$90)/SUM(Input!$D$85:$D$90)</f>
        <v>0.70681818181818179</v>
      </c>
      <c r="AY26" s="723">
        <f ca="1">+SUMPRODUCT(AY20:AY25,Input!$D$85:$D$90)/SUM(Input!$D$85:$D$90)</f>
        <v>0.57090909090909103</v>
      </c>
      <c r="AZ26" s="723">
        <f ca="1">+SUMPRODUCT(AZ20:AZ25,Input!$D$85:$D$90)/SUM(Input!$D$85:$D$90)</f>
        <v>0</v>
      </c>
      <c r="BA26" s="723">
        <f ca="1">+SUMPRODUCT(BA20:BA25,Input!$D$85:$D$90)/SUM(Input!$D$85:$D$90)</f>
        <v>0</v>
      </c>
      <c r="BB26" s="723">
        <f ca="1">+SUMPRODUCT(BB20:BB25,Input!$D$85:$D$90)/SUM(Input!$D$85:$D$90)</f>
        <v>0</v>
      </c>
      <c r="BC26" s="723">
        <f ca="1">+SUMPRODUCT(BC20:BC25,Input!$D$85:$D$90)/SUM(Input!$D$85:$D$90)</f>
        <v>0.58909090909090911</v>
      </c>
      <c r="BD26" s="723">
        <f ca="1">+SUMPRODUCT(BD20:BD25,Input!$D$85:$D$90)/SUM(Input!$D$85:$D$90)</f>
        <v>0.69227272727272726</v>
      </c>
      <c r="BE26" s="723">
        <f ca="1">+SUMPRODUCT(BE20:BE25,Input!$D$85:$D$90)/SUM(Input!$D$85:$D$90)</f>
        <v>0.73000000000000009</v>
      </c>
      <c r="BF26" s="723">
        <f ca="1">+SUMPRODUCT(BF20:BF25,Input!$D$85:$D$90)/SUM(Input!$D$85:$D$90)</f>
        <v>0.79636363636363638</v>
      </c>
      <c r="BG26" s="723">
        <f ca="1">+SUMPRODUCT(BG20:BG25,Input!$D$85:$D$90)/SUM(Input!$D$85:$D$90)</f>
        <v>1</v>
      </c>
      <c r="BH26" s="723">
        <f ca="1">+SUMPRODUCT(BH20:BH25,Input!$D$85:$D$90)/SUM(Input!$D$85:$D$90)</f>
        <v>1</v>
      </c>
      <c r="BI26" s="723">
        <f ca="1">+SUMPRODUCT(BI20:BI25,Input!$D$85:$D$90)/SUM(Input!$D$85:$D$90)</f>
        <v>0.86545454545454537</v>
      </c>
      <c r="BJ26" s="723">
        <f ca="1">+SUMPRODUCT(BJ20:BJ25,Input!$D$85:$D$90)/SUM(Input!$D$85:$D$90)</f>
        <v>0.70681818181818179</v>
      </c>
      <c r="BK26" s="723">
        <f ca="1">+SUMPRODUCT(BK20:BK25,Input!$D$85:$D$90)/SUM(Input!$D$85:$D$90)</f>
        <v>0.57090909090909103</v>
      </c>
      <c r="BL26" s="723">
        <f ca="1">+SUMPRODUCT(BL20:BL25,Input!$D$85:$D$90)/SUM(Input!$D$85:$D$90)</f>
        <v>0</v>
      </c>
      <c r="BM26" s="723">
        <f ca="1">+SUMPRODUCT(BM20:BM25,Input!$D$85:$D$90)/SUM(Input!$D$85:$D$90)</f>
        <v>0</v>
      </c>
      <c r="BN26" s="723">
        <f ca="1">+SUMPRODUCT(BN20:BN25,Input!$D$85:$D$90)/SUM(Input!$D$85:$D$90)</f>
        <v>0</v>
      </c>
      <c r="BO26" s="723">
        <f ca="1">+SUMPRODUCT(BO20:BO25,Input!$D$85:$D$90)/SUM(Input!$D$85:$D$90)</f>
        <v>0.58909090909090911</v>
      </c>
      <c r="BP26" s="723">
        <f ca="1">+SUMPRODUCT(BP20:BP25,Input!$D$85:$D$90)/SUM(Input!$D$85:$D$90)</f>
        <v>0.69227272727272726</v>
      </c>
      <c r="BQ26" s="723">
        <f ca="1">+SUMPRODUCT(BQ20:BQ25,Input!$D$85:$D$90)/SUM(Input!$D$85:$D$90)</f>
        <v>0.73000000000000009</v>
      </c>
      <c r="BR26" s="723">
        <f ca="1">+SUMPRODUCT(BR20:BR25,Input!$D$85:$D$90)/SUM(Input!$D$85:$D$90)</f>
        <v>0.79636363636363638</v>
      </c>
      <c r="BS26" s="723">
        <f ca="1">+SUMPRODUCT(BS20:BS25,Input!$D$85:$D$90)/SUM(Input!$D$85:$D$90)</f>
        <v>1</v>
      </c>
      <c r="BT26" s="723">
        <f ca="1">+SUMPRODUCT(BT20:BT25,Input!$D$85:$D$90)/SUM(Input!$D$85:$D$90)</f>
        <v>1</v>
      </c>
      <c r="BU26" s="723">
        <f ca="1">+SUMPRODUCT(BU20:BU25,Input!$D$85:$D$90)/SUM(Input!$D$85:$D$90)</f>
        <v>0.86545454545454537</v>
      </c>
      <c r="BV26" s="723">
        <f ca="1">+SUMPRODUCT(BV20:BV25,Input!$D$85:$D$90)/SUM(Input!$D$85:$D$90)</f>
        <v>0.70681818181818179</v>
      </c>
      <c r="BW26" s="723">
        <f ca="1">+SUMPRODUCT(BW20:BW25,Input!$D$85:$D$90)/SUM(Input!$D$85:$D$90)</f>
        <v>0.57090909090909103</v>
      </c>
      <c r="BX26" s="723">
        <f ca="1">+SUMPRODUCT(BX20:BX25,Input!$D$85:$D$90)/SUM(Input!$D$85:$D$90)</f>
        <v>0</v>
      </c>
      <c r="BY26" s="723">
        <f ca="1">+SUMPRODUCT(BY20:BY25,Input!$D$85:$D$90)/SUM(Input!$D$85:$D$90)</f>
        <v>0</v>
      </c>
      <c r="BZ26" s="723">
        <f ca="1">+SUMPRODUCT(BZ20:BZ25,Input!$D$85:$D$90)/SUM(Input!$D$85:$D$90)</f>
        <v>0</v>
      </c>
      <c r="CA26" s="723">
        <f ca="1">+SUMPRODUCT(CA20:CA25,Input!$D$85:$D$90)/SUM(Input!$D$85:$D$90)</f>
        <v>0.58909090909090911</v>
      </c>
      <c r="CB26" s="723">
        <f ca="1">+SUMPRODUCT(CB20:CB25,Input!$D$85:$D$90)/SUM(Input!$D$85:$D$90)</f>
        <v>0.69227272727272726</v>
      </c>
      <c r="CC26" s="723">
        <f ca="1">+SUMPRODUCT(CC20:CC25,Input!$D$85:$D$90)/SUM(Input!$D$85:$D$90)</f>
        <v>0.73000000000000009</v>
      </c>
      <c r="CD26" s="723">
        <f ca="1">+SUMPRODUCT(CD20:CD25,Input!$D$85:$D$90)/SUM(Input!$D$85:$D$90)</f>
        <v>0.79636363636363638</v>
      </c>
      <c r="CE26" s="723">
        <f ca="1">+SUMPRODUCT(CE20:CE25,Input!$D$85:$D$90)/SUM(Input!$D$85:$D$90)</f>
        <v>1</v>
      </c>
      <c r="CF26" s="723">
        <f ca="1">+SUMPRODUCT(CF20:CF25,Input!$D$85:$D$90)/SUM(Input!$D$85:$D$90)</f>
        <v>1</v>
      </c>
      <c r="CG26" s="723">
        <f ca="1">+SUMPRODUCT(CG20:CG25,Input!$D$85:$D$90)/SUM(Input!$D$85:$D$90)</f>
        <v>0.86545454545454537</v>
      </c>
      <c r="CH26" s="723">
        <f ca="1">+SUMPRODUCT(CH20:CH25,Input!$D$85:$D$90)/SUM(Input!$D$85:$D$90)</f>
        <v>0.70681818181818179</v>
      </c>
      <c r="CI26" s="723">
        <f ca="1">+SUMPRODUCT(CI20:CI25,Input!$D$85:$D$90)/SUM(Input!$D$85:$D$90)</f>
        <v>0.57090909090909103</v>
      </c>
      <c r="CJ26" s="723">
        <f ca="1">+SUMPRODUCT(CJ20:CJ25,Input!$D$85:$D$90)/SUM(Input!$D$85:$D$90)</f>
        <v>0</v>
      </c>
      <c r="CK26" s="723">
        <f ca="1">+SUMPRODUCT(CK20:CK25,Input!$D$85:$D$90)/SUM(Input!$D$85:$D$90)</f>
        <v>0</v>
      </c>
      <c r="CL26" s="723">
        <f ca="1">+SUMPRODUCT(CL20:CL25,Input!$D$85:$D$90)/SUM(Input!$D$85:$D$90)</f>
        <v>0</v>
      </c>
      <c r="CM26" s="723">
        <f ca="1">+SUMPRODUCT(CM20:CM25,Input!$D$85:$D$90)/SUM(Input!$D$85:$D$90)</f>
        <v>0.58909090909090911</v>
      </c>
      <c r="CN26" s="723">
        <f ca="1">+SUMPRODUCT(CN20:CN25,Input!$D$85:$D$90)/SUM(Input!$D$85:$D$90)</f>
        <v>0.69227272727272726</v>
      </c>
      <c r="CO26" s="723">
        <f ca="1">+SUMPRODUCT(CO20:CO25,Input!$D$85:$D$90)/SUM(Input!$D$85:$D$90)</f>
        <v>0.73000000000000009</v>
      </c>
      <c r="CP26" s="723">
        <f ca="1">+SUMPRODUCT(CP20:CP25,Input!$D$85:$D$90)/SUM(Input!$D$85:$D$90)</f>
        <v>0.79636363636363638</v>
      </c>
      <c r="CQ26" s="723">
        <f ca="1">+SUMPRODUCT(CQ20:CQ25,Input!$D$85:$D$90)/SUM(Input!$D$85:$D$90)</f>
        <v>1</v>
      </c>
      <c r="CR26" s="723">
        <f ca="1">+SUMPRODUCT(CR20:CR25,Input!$D$85:$D$90)/SUM(Input!$D$85:$D$90)</f>
        <v>1</v>
      </c>
      <c r="CS26" s="723">
        <f ca="1">+SUMPRODUCT(CS20:CS25,Input!$D$85:$D$90)/SUM(Input!$D$85:$D$90)</f>
        <v>0.86545454545454537</v>
      </c>
      <c r="CT26" s="723">
        <f ca="1">+SUMPRODUCT(CT20:CT25,Input!$D$85:$D$90)/SUM(Input!$D$85:$D$90)</f>
        <v>0.70681818181818179</v>
      </c>
      <c r="CU26" s="723">
        <f ca="1">+SUMPRODUCT(CU20:CU25,Input!$D$85:$D$90)/SUM(Input!$D$85:$D$90)</f>
        <v>0.57090909090909103</v>
      </c>
      <c r="CV26" s="723">
        <f ca="1">+SUMPRODUCT(CV20:CV25,Input!$D$85:$D$90)/SUM(Input!$D$85:$D$90)</f>
        <v>0</v>
      </c>
      <c r="CW26" s="723">
        <f ca="1">+SUMPRODUCT(CW20:CW25,Input!$D$85:$D$90)/SUM(Input!$D$85:$D$90)</f>
        <v>0</v>
      </c>
      <c r="CX26" s="723">
        <f ca="1">+SUMPRODUCT(CX20:CX25,Input!$D$85:$D$90)/SUM(Input!$D$85:$D$90)</f>
        <v>0</v>
      </c>
      <c r="CY26" s="723">
        <f ca="1">+SUMPRODUCT(CY20:CY25,Input!$D$85:$D$90)/SUM(Input!$D$85:$D$90)</f>
        <v>0.58909090909090911</v>
      </c>
      <c r="CZ26" s="723">
        <f ca="1">+SUMPRODUCT(CZ20:CZ25,Input!$D$85:$D$90)/SUM(Input!$D$85:$D$90)</f>
        <v>0.69227272727272726</v>
      </c>
      <c r="DA26" s="723">
        <f ca="1">+SUMPRODUCT(DA20:DA25,Input!$D$85:$D$90)/SUM(Input!$D$85:$D$90)</f>
        <v>0.73000000000000009</v>
      </c>
      <c r="DB26" s="723">
        <f ca="1">+SUMPRODUCT(DB20:DB25,Input!$D$85:$D$90)/SUM(Input!$D$85:$D$90)</f>
        <v>0.79636363636363638</v>
      </c>
      <c r="DC26" s="723">
        <f ca="1">+SUMPRODUCT(DC20:DC25,Input!$D$85:$D$90)/SUM(Input!$D$85:$D$90)</f>
        <v>1</v>
      </c>
      <c r="DD26" s="723">
        <f ca="1">+SUMPRODUCT(DD20:DD25,Input!$D$85:$D$90)/SUM(Input!$D$85:$D$90)</f>
        <v>1</v>
      </c>
      <c r="DE26" s="723">
        <f ca="1">+SUMPRODUCT(DE20:DE25,Input!$D$85:$D$90)/SUM(Input!$D$85:$D$90)</f>
        <v>0.86545454545454537</v>
      </c>
      <c r="DF26" s="723">
        <f ca="1">+SUMPRODUCT(DF20:DF25,Input!$D$85:$D$90)/SUM(Input!$D$85:$D$90)</f>
        <v>0.70681818181818179</v>
      </c>
      <c r="DG26" s="723">
        <f ca="1">+SUMPRODUCT(DG20:DG25,Input!$D$85:$D$90)/SUM(Input!$D$85:$D$90)</f>
        <v>0.57090909090909103</v>
      </c>
      <c r="DH26" s="723">
        <f ca="1">+SUMPRODUCT(DH20:DH25,Input!$D$85:$D$90)/SUM(Input!$D$85:$D$90)</f>
        <v>0</v>
      </c>
      <c r="DI26" s="723">
        <f ca="1">+SUMPRODUCT(DI20:DI25,Input!$D$85:$D$90)/SUM(Input!$D$85:$D$90)</f>
        <v>0</v>
      </c>
      <c r="DJ26" s="723">
        <f ca="1">+SUMPRODUCT(DJ20:DJ25,Input!$D$85:$D$90)/SUM(Input!$D$85:$D$90)</f>
        <v>0</v>
      </c>
      <c r="DK26" s="723">
        <f ca="1">+SUMPRODUCT(DK20:DK25,Input!$D$85:$D$90)/SUM(Input!$D$85:$D$90)</f>
        <v>0.58909090909090911</v>
      </c>
      <c r="DL26" s="723">
        <f ca="1">+SUMPRODUCT(DL20:DL25,Input!$D$85:$D$90)/SUM(Input!$D$85:$D$90)</f>
        <v>0.69227272727272726</v>
      </c>
      <c r="DM26" s="723">
        <f ca="1">+SUMPRODUCT(DM20:DM25,Input!$D$85:$D$90)/SUM(Input!$D$85:$D$90)</f>
        <v>0.73000000000000009</v>
      </c>
      <c r="DN26" s="723">
        <f ca="1">+SUMPRODUCT(DN20:DN25,Input!$D$85:$D$90)/SUM(Input!$D$85:$D$90)</f>
        <v>0.79636363636363638</v>
      </c>
      <c r="DO26" s="723">
        <f ca="1">+SUMPRODUCT(DO20:DO25,Input!$D$85:$D$90)/SUM(Input!$D$85:$D$90)</f>
        <v>1</v>
      </c>
      <c r="DP26" s="723">
        <f ca="1">+SUMPRODUCT(DP20:DP25,Input!$D$85:$D$90)/SUM(Input!$D$85:$D$90)</f>
        <v>1</v>
      </c>
      <c r="DQ26" s="723">
        <f ca="1">+SUMPRODUCT(DQ20:DQ25,Input!$D$85:$D$90)/SUM(Input!$D$85:$D$90)</f>
        <v>0.86545454545454537</v>
      </c>
      <c r="DR26" s="723">
        <f ca="1">+SUMPRODUCT(DR20:DR25,Input!$D$85:$D$90)/SUM(Input!$D$85:$D$90)</f>
        <v>0.70681818181818179</v>
      </c>
      <c r="DS26" s="723">
        <f ca="1">+SUMPRODUCT(DS20:DS25,Input!$D$85:$D$90)/SUM(Input!$D$85:$D$90)</f>
        <v>0.57090909090909103</v>
      </c>
      <c r="DT26" s="723">
        <f ca="1">+SUMPRODUCT(DT20:DT25,Input!$D$85:$D$90)/SUM(Input!$D$85:$D$90)</f>
        <v>0</v>
      </c>
    </row>
    <row r="27" spans="1:124" s="3" customFormat="1" ht="14.25" customHeight="1" x14ac:dyDescent="0.15">
      <c r="A27" s="18"/>
      <c r="C27" s="23"/>
      <c r="E27" s="723"/>
      <c r="F27" s="723"/>
      <c r="G27" s="723"/>
      <c r="H27" s="723"/>
      <c r="I27" s="723"/>
      <c r="J27" s="723"/>
      <c r="K27" s="723"/>
      <c r="L27" s="723"/>
      <c r="M27" s="723"/>
      <c r="N27" s="723"/>
      <c r="O27" s="723"/>
      <c r="P27" s="723"/>
      <c r="Q27" s="723"/>
      <c r="R27" s="723"/>
      <c r="S27" s="723"/>
      <c r="T27" s="723"/>
      <c r="U27" s="723"/>
      <c r="V27" s="723"/>
      <c r="W27" s="723"/>
      <c r="X27" s="723"/>
      <c r="Y27" s="723"/>
      <c r="Z27" s="723"/>
      <c r="AA27" s="723"/>
      <c r="AB27" s="723"/>
      <c r="AC27" s="723"/>
      <c r="AD27" s="723"/>
      <c r="AE27" s="723"/>
      <c r="AF27" s="723"/>
      <c r="AG27" s="723"/>
      <c r="AH27" s="723"/>
      <c r="AI27" s="723"/>
      <c r="AJ27" s="723"/>
      <c r="AK27" s="723"/>
      <c r="AL27" s="723"/>
      <c r="AM27" s="723"/>
      <c r="AN27" s="723"/>
      <c r="AO27" s="723"/>
      <c r="AP27" s="723"/>
      <c r="AQ27" s="723"/>
      <c r="AR27" s="723"/>
      <c r="AS27" s="723"/>
      <c r="AT27" s="723"/>
      <c r="AU27" s="723"/>
      <c r="AV27" s="723"/>
      <c r="AW27" s="723"/>
      <c r="AX27" s="723"/>
      <c r="AY27" s="723"/>
      <c r="AZ27" s="723"/>
      <c r="BA27" s="723"/>
      <c r="BB27" s="723"/>
      <c r="BC27" s="723"/>
      <c r="BD27" s="723"/>
      <c r="BE27" s="723"/>
      <c r="BF27" s="723"/>
      <c r="BG27" s="723"/>
      <c r="BH27" s="723"/>
      <c r="BI27" s="723"/>
      <c r="BJ27" s="723"/>
      <c r="BK27" s="723"/>
      <c r="BL27" s="723"/>
      <c r="BM27" s="723"/>
      <c r="BN27" s="723"/>
      <c r="BO27" s="723"/>
      <c r="BP27" s="723"/>
      <c r="BQ27" s="723"/>
      <c r="BR27" s="723"/>
      <c r="BS27" s="723"/>
      <c r="BT27" s="723"/>
      <c r="BU27" s="723"/>
      <c r="BV27" s="723"/>
      <c r="BW27" s="723"/>
      <c r="BX27" s="723"/>
      <c r="BY27" s="723"/>
      <c r="BZ27" s="723"/>
      <c r="CA27" s="723"/>
      <c r="CB27" s="723"/>
      <c r="CC27" s="723"/>
      <c r="CD27" s="723"/>
      <c r="CE27" s="723"/>
      <c r="CF27" s="723"/>
      <c r="CG27" s="723"/>
      <c r="CH27" s="723"/>
      <c r="CI27" s="723"/>
      <c r="CJ27" s="723"/>
      <c r="CK27" s="723"/>
      <c r="CL27" s="723"/>
      <c r="CM27" s="723"/>
      <c r="CN27" s="723"/>
      <c r="CO27" s="723"/>
      <c r="CP27" s="723"/>
      <c r="CQ27" s="723"/>
      <c r="CR27" s="723"/>
      <c r="CS27" s="723"/>
      <c r="CT27" s="723"/>
      <c r="CU27" s="723"/>
      <c r="CV27" s="723"/>
      <c r="CW27" s="723"/>
      <c r="CX27" s="723"/>
      <c r="CY27" s="723"/>
      <c r="CZ27" s="723"/>
      <c r="DA27" s="723"/>
      <c r="DB27" s="723"/>
      <c r="DC27" s="723"/>
      <c r="DD27" s="723"/>
      <c r="DE27" s="723"/>
      <c r="DF27" s="723"/>
      <c r="DG27" s="723"/>
      <c r="DH27" s="723"/>
      <c r="DI27" s="723"/>
      <c r="DJ27" s="723"/>
      <c r="DK27" s="723"/>
      <c r="DL27" s="723"/>
      <c r="DM27" s="723"/>
      <c r="DN27" s="723"/>
      <c r="DO27" s="723"/>
      <c r="DP27" s="723"/>
      <c r="DQ27" s="723"/>
      <c r="DR27" s="723"/>
      <c r="DS27" s="723"/>
      <c r="DT27" s="723"/>
    </row>
    <row r="28" spans="1:124" s="3" customFormat="1" ht="14.25" customHeight="1" x14ac:dyDescent="0.15">
      <c r="A28" s="18"/>
      <c r="C28" s="23"/>
      <c r="E28" s="723"/>
      <c r="F28" s="723"/>
      <c r="G28" s="723"/>
      <c r="H28" s="723"/>
      <c r="I28" s="723"/>
      <c r="J28" s="723"/>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J28" s="723"/>
      <c r="AK28" s="723"/>
      <c r="AL28" s="723"/>
      <c r="AM28" s="723"/>
      <c r="AN28" s="723"/>
      <c r="AO28" s="723"/>
      <c r="AP28" s="723"/>
      <c r="AQ28" s="723"/>
      <c r="AR28" s="723"/>
      <c r="AS28" s="723"/>
      <c r="AT28" s="723"/>
      <c r="AU28" s="723"/>
      <c r="AV28" s="723"/>
      <c r="AW28" s="723"/>
      <c r="AX28" s="723"/>
      <c r="AY28" s="723"/>
      <c r="AZ28" s="723"/>
      <c r="BA28" s="723"/>
      <c r="BB28" s="723"/>
      <c r="BC28" s="723"/>
      <c r="BD28" s="723"/>
      <c r="BE28" s="723"/>
      <c r="BF28" s="723"/>
      <c r="BG28" s="723"/>
      <c r="BH28" s="723"/>
      <c r="BI28" s="723"/>
      <c r="BJ28" s="723"/>
      <c r="BK28" s="723"/>
      <c r="BL28" s="723"/>
      <c r="BM28" s="723"/>
      <c r="BN28" s="723"/>
      <c r="BO28" s="723"/>
      <c r="BP28" s="723"/>
      <c r="BQ28" s="723"/>
      <c r="BR28" s="723"/>
      <c r="BS28" s="723"/>
      <c r="BT28" s="723"/>
      <c r="BU28" s="723"/>
      <c r="BV28" s="723"/>
      <c r="BW28" s="723"/>
      <c r="BX28" s="723"/>
      <c r="BY28" s="723"/>
      <c r="BZ28" s="723"/>
      <c r="CA28" s="723"/>
      <c r="CB28" s="723"/>
      <c r="CC28" s="723"/>
      <c r="CD28" s="723"/>
      <c r="CE28" s="723"/>
      <c r="CF28" s="723"/>
      <c r="CG28" s="723"/>
      <c r="CH28" s="723"/>
      <c r="CI28" s="723"/>
      <c r="CJ28" s="723"/>
      <c r="CK28" s="723"/>
      <c r="CL28" s="723"/>
      <c r="CM28" s="723"/>
      <c r="CN28" s="723"/>
      <c r="CO28" s="723"/>
      <c r="CP28" s="723"/>
      <c r="CQ28" s="723"/>
      <c r="CR28" s="723"/>
      <c r="CS28" s="723"/>
      <c r="CT28" s="723"/>
      <c r="CU28" s="723"/>
      <c r="CV28" s="723"/>
      <c r="CW28" s="723"/>
      <c r="CX28" s="723"/>
      <c r="CY28" s="723"/>
      <c r="CZ28" s="723"/>
      <c r="DA28" s="723"/>
      <c r="DB28" s="723"/>
      <c r="DC28" s="723"/>
      <c r="DD28" s="723"/>
      <c r="DE28" s="723"/>
      <c r="DF28" s="723"/>
      <c r="DG28" s="723"/>
      <c r="DH28" s="723"/>
      <c r="DI28" s="723"/>
      <c r="DJ28" s="723"/>
      <c r="DK28" s="723"/>
      <c r="DL28" s="723"/>
      <c r="DM28" s="723"/>
      <c r="DN28" s="723"/>
      <c r="DO28" s="723"/>
      <c r="DP28" s="723"/>
      <c r="DQ28" s="723"/>
      <c r="DR28" s="723"/>
      <c r="DS28" s="723"/>
      <c r="DT28" s="723"/>
    </row>
    <row r="29" spans="1:124" s="3" customFormat="1" ht="14.25" customHeight="1" x14ac:dyDescent="0.15"/>
    <row r="30" spans="1:124" s="3" customFormat="1" ht="14.25" customHeight="1" thickBot="1" x14ac:dyDescent="0.25">
      <c r="A30" s="513" t="s">
        <v>400</v>
      </c>
      <c r="B30" s="514"/>
      <c r="C30" s="528"/>
    </row>
    <row r="31" spans="1:124" s="3" customFormat="1" ht="14.25" customHeight="1" x14ac:dyDescent="0.15">
      <c r="A31" s="18" t="str">
        <f>+$A$20</f>
        <v>ESTUDIO ROOM</v>
      </c>
      <c r="C31" s="23" t="s">
        <v>311</v>
      </c>
      <c r="E31" s="529">
        <f ca="1">+E20*Input!$D85*E$12*E$10</f>
        <v>0</v>
      </c>
      <c r="F31" s="532">
        <f ca="1">+F20*Input!$D85*F$12*F$10</f>
        <v>0</v>
      </c>
      <c r="G31" s="532">
        <f ca="1">+G20*Input!$D85*G$12*G$10</f>
        <v>0</v>
      </c>
      <c r="H31" s="532">
        <f ca="1">+H20*Input!$D85*H$12*H$10</f>
        <v>23.700000000000003</v>
      </c>
      <c r="I31" s="532">
        <f ca="1">+I20*Input!$D85*I$12*I$10</f>
        <v>24.18</v>
      </c>
      <c r="J31" s="532">
        <f ca="1">+J20*Input!$D85*J$12*J$10</f>
        <v>25.8</v>
      </c>
      <c r="K31" s="532">
        <f ca="1">+K20*Input!$D85*K$12*K$10</f>
        <v>31</v>
      </c>
      <c r="L31" s="532">
        <f ca="1">+L20*Input!$D85*L$12*L$10</f>
        <v>31</v>
      </c>
      <c r="M31" s="532">
        <f ca="1">+M20*Input!$D85*M$12*M$10</f>
        <v>28.5</v>
      </c>
      <c r="N31" s="532">
        <f ca="1">+N20*Input!$D85*N$12*N$10</f>
        <v>24.18</v>
      </c>
      <c r="O31" s="532">
        <f ca="1">+O20*Input!$D85*O$12*O$10</f>
        <v>19.5</v>
      </c>
      <c r="P31" s="532">
        <f ca="1">+P20*Input!$D85*P$12*P$10</f>
        <v>0</v>
      </c>
      <c r="Q31" s="532">
        <f ca="1">+Q20*Input!$D85*Q$12*Q$10</f>
        <v>0</v>
      </c>
      <c r="R31" s="532">
        <f ca="1">+R20*Input!$D85*R$12*R$10</f>
        <v>0</v>
      </c>
      <c r="S31" s="532">
        <f ca="1">+S20*Input!$D85*S$12*S$10</f>
        <v>22.32</v>
      </c>
      <c r="T31" s="532">
        <f ca="1">+T20*Input!$D85*T$12*T$10</f>
        <v>23.700000000000003</v>
      </c>
      <c r="U31" s="532">
        <f ca="1">+U20*Input!$D85*U$12*U$10</f>
        <v>24.18</v>
      </c>
      <c r="V31" s="532">
        <f ca="1">+V20*Input!$D85*V$12*V$10</f>
        <v>25.8</v>
      </c>
      <c r="W31" s="532">
        <f ca="1">+W20*Input!$D85*W$12*W$10</f>
        <v>31</v>
      </c>
      <c r="X31" s="532">
        <f ca="1">+X20*Input!$D85*X$12*X$10</f>
        <v>31</v>
      </c>
      <c r="Y31" s="532">
        <f ca="1">+Y20*Input!$D85*Y$12*Y$10</f>
        <v>28.5</v>
      </c>
      <c r="Z31" s="532">
        <f ca="1">+Z20*Input!$D85*Z$12*Z$10</f>
        <v>24.18</v>
      </c>
      <c r="AA31" s="532">
        <f ca="1">+AA20*Input!$D85*AA$12*AA$10</f>
        <v>19.5</v>
      </c>
      <c r="AB31" s="532">
        <f ca="1">+AB20*Input!$D85*AB$12*AB$10</f>
        <v>0</v>
      </c>
      <c r="AC31" s="532">
        <f ca="1">+AC20*Input!$D85*AC$12*AC$10</f>
        <v>0</v>
      </c>
      <c r="AD31" s="532">
        <f ca="1">+AD20*Input!$D85*AD$12*AD$10</f>
        <v>0</v>
      </c>
      <c r="AE31" s="532">
        <f ca="1">+AE20*Input!$D85*AE$12*AE$10</f>
        <v>22.32</v>
      </c>
      <c r="AF31" s="532">
        <f ca="1">+AF20*Input!$D85*AF$12*AF$10</f>
        <v>23.700000000000003</v>
      </c>
      <c r="AG31" s="532">
        <f ca="1">+AG20*Input!$D85*AG$12*AG$10</f>
        <v>24.18</v>
      </c>
      <c r="AH31" s="532">
        <f ca="1">+AH20*Input!$D85*AH$12*AH$10</f>
        <v>25.8</v>
      </c>
      <c r="AI31" s="532">
        <f ca="1">+AI20*Input!$D85*AI$12*AI$10</f>
        <v>31</v>
      </c>
      <c r="AJ31" s="532">
        <f ca="1">+AJ20*Input!$D85*AJ$12*AJ$10</f>
        <v>31</v>
      </c>
      <c r="AK31" s="532">
        <f ca="1">+AK20*Input!$D85*AK$12*AK$10</f>
        <v>28.5</v>
      </c>
      <c r="AL31" s="532">
        <f ca="1">+AL20*Input!$D85*AL$12*AL$10</f>
        <v>24.18</v>
      </c>
      <c r="AM31" s="532">
        <f ca="1">+AM20*Input!$D85*AM$12*AM$10</f>
        <v>19.5</v>
      </c>
      <c r="AN31" s="532">
        <f ca="1">+AN20*Input!$D85*AN$12*AN$10</f>
        <v>0</v>
      </c>
      <c r="AO31" s="532">
        <f ca="1">+AO20*Input!$D85*AO$12*AO$10</f>
        <v>0</v>
      </c>
      <c r="AP31" s="532">
        <f ca="1">+AP20*Input!$D85*AP$12*AP$10</f>
        <v>0</v>
      </c>
      <c r="AQ31" s="532">
        <f ca="1">+AQ20*Input!$D85*AQ$12*AQ$10</f>
        <v>22.32</v>
      </c>
      <c r="AR31" s="532">
        <f ca="1">+AR20*Input!$D85*AR$12*AR$10</f>
        <v>23.700000000000003</v>
      </c>
      <c r="AS31" s="532">
        <f ca="1">+AS20*Input!$D85*AS$12*AS$10</f>
        <v>24.18</v>
      </c>
      <c r="AT31" s="532">
        <f ca="1">+AT20*Input!$D85*AT$12*AT$10</f>
        <v>25.8</v>
      </c>
      <c r="AU31" s="532">
        <f ca="1">+AU20*Input!$D85*AU$12*AU$10</f>
        <v>31</v>
      </c>
      <c r="AV31" s="532">
        <f ca="1">+AV20*Input!$D85*AV$12*AV$10</f>
        <v>31</v>
      </c>
      <c r="AW31" s="532">
        <f ca="1">+AW20*Input!$D85*AW$12*AW$10</f>
        <v>28.5</v>
      </c>
      <c r="AX31" s="532">
        <f ca="1">+AX20*Input!$D85*AX$12*AX$10</f>
        <v>24.18</v>
      </c>
      <c r="AY31" s="532">
        <f ca="1">+AY20*Input!$D85*AY$12*AY$10</f>
        <v>19.5</v>
      </c>
      <c r="AZ31" s="532">
        <f ca="1">+AZ20*Input!$D85*AZ$12*AZ$10</f>
        <v>0</v>
      </c>
      <c r="BA31" s="532">
        <f ca="1">+BA20*Input!$D85*BA$12*BA$10</f>
        <v>0</v>
      </c>
      <c r="BB31" s="532">
        <f ca="1">+BB20*Input!$D85*BB$12*BB$10</f>
        <v>0</v>
      </c>
      <c r="BC31" s="532">
        <f ca="1">+BC20*Input!$D85*BC$12*BC$10</f>
        <v>22.32</v>
      </c>
      <c r="BD31" s="532">
        <f ca="1">+BD20*Input!$D85*BD$12*BD$10</f>
        <v>23.700000000000003</v>
      </c>
      <c r="BE31" s="532">
        <f ca="1">+BE20*Input!$D85*BE$12*BE$10</f>
        <v>24.18</v>
      </c>
      <c r="BF31" s="532">
        <f ca="1">+BF20*Input!$D85*BF$12*BF$10</f>
        <v>25.8</v>
      </c>
      <c r="BG31" s="532">
        <f ca="1">+BG20*Input!$D85*BG$12*BG$10</f>
        <v>31</v>
      </c>
      <c r="BH31" s="532">
        <f ca="1">+BH20*Input!$D85*BH$12*BH$10</f>
        <v>31</v>
      </c>
      <c r="BI31" s="532">
        <f ca="1">+BI20*Input!$D85*BI$12*BI$10</f>
        <v>28.5</v>
      </c>
      <c r="BJ31" s="532">
        <f ca="1">+BJ20*Input!$D85*BJ$12*BJ$10</f>
        <v>24.18</v>
      </c>
      <c r="BK31" s="532">
        <f ca="1">+BK20*Input!$D85*BK$12*BK$10</f>
        <v>19.5</v>
      </c>
      <c r="BL31" s="532">
        <f ca="1">+BL20*Input!$D85*BL$12*BL$10</f>
        <v>0</v>
      </c>
      <c r="BM31" s="532">
        <f ca="1">+BM20*Input!$D85*BM$12*BM$10</f>
        <v>0</v>
      </c>
      <c r="BN31" s="532">
        <f ca="1">+BN20*Input!$D85*BN$12*BN$10</f>
        <v>0</v>
      </c>
      <c r="BO31" s="532">
        <f ca="1">+BO20*Input!$D85*BO$12*BO$10</f>
        <v>22.32</v>
      </c>
      <c r="BP31" s="532">
        <f ca="1">+BP20*Input!$D85*BP$12*BP$10</f>
        <v>23.700000000000003</v>
      </c>
      <c r="BQ31" s="532">
        <f ca="1">+BQ20*Input!$D85*BQ$12*BQ$10</f>
        <v>24.18</v>
      </c>
      <c r="BR31" s="532">
        <f ca="1">+BR20*Input!$D85*BR$12*BR$10</f>
        <v>25.8</v>
      </c>
      <c r="BS31" s="532">
        <f ca="1">+BS20*Input!$D85*BS$12*BS$10</f>
        <v>31</v>
      </c>
      <c r="BT31" s="532">
        <f ca="1">+BT20*Input!$D85*BT$12*BT$10</f>
        <v>31</v>
      </c>
      <c r="BU31" s="532">
        <f ca="1">+BU20*Input!$D85*BU$12*BU$10</f>
        <v>28.5</v>
      </c>
      <c r="BV31" s="532">
        <f ca="1">+BV20*Input!$D85*BV$12*BV$10</f>
        <v>24.18</v>
      </c>
      <c r="BW31" s="532">
        <f ca="1">+BW20*Input!$D85*BW$12*BW$10</f>
        <v>19.5</v>
      </c>
      <c r="BX31" s="532">
        <f ca="1">+BX20*Input!$D85*BX$12*BX$10</f>
        <v>0</v>
      </c>
      <c r="BY31" s="532">
        <f ca="1">+BY20*Input!$D85*BY$12*BY$10</f>
        <v>0</v>
      </c>
      <c r="BZ31" s="532">
        <f ca="1">+BZ20*Input!$D85*BZ$12*BZ$10</f>
        <v>0</v>
      </c>
      <c r="CA31" s="532">
        <f ca="1">+CA20*Input!$D85*CA$12*CA$10</f>
        <v>22.32</v>
      </c>
      <c r="CB31" s="532">
        <f ca="1">+CB20*Input!$D85*CB$12*CB$10</f>
        <v>23.700000000000003</v>
      </c>
      <c r="CC31" s="532">
        <f ca="1">+CC20*Input!$D85*CC$12*CC$10</f>
        <v>24.18</v>
      </c>
      <c r="CD31" s="532">
        <f ca="1">+CD20*Input!$D85*CD$12*CD$10</f>
        <v>25.8</v>
      </c>
      <c r="CE31" s="532">
        <f ca="1">+CE20*Input!$D85*CE$12*CE$10</f>
        <v>31</v>
      </c>
      <c r="CF31" s="532">
        <f ca="1">+CF20*Input!$D85*CF$12*CF$10</f>
        <v>31</v>
      </c>
      <c r="CG31" s="532">
        <f ca="1">+CG20*Input!$D85*CG$12*CG$10</f>
        <v>28.5</v>
      </c>
      <c r="CH31" s="532">
        <f ca="1">+CH20*Input!$D85*CH$12*CH$10</f>
        <v>24.18</v>
      </c>
      <c r="CI31" s="532">
        <f ca="1">+CI20*Input!$D85*CI$12*CI$10</f>
        <v>19.5</v>
      </c>
      <c r="CJ31" s="532">
        <f ca="1">+CJ20*Input!$D85*CJ$12*CJ$10</f>
        <v>0</v>
      </c>
      <c r="CK31" s="532">
        <f ca="1">+CK20*Input!$D85*CK$12*CK$10</f>
        <v>0</v>
      </c>
      <c r="CL31" s="532">
        <f ca="1">+CL20*Input!$D85*CL$12*CL$10</f>
        <v>0</v>
      </c>
      <c r="CM31" s="532">
        <f ca="1">+CM20*Input!$D85*CM$12*CM$10</f>
        <v>22.32</v>
      </c>
      <c r="CN31" s="532">
        <f ca="1">+CN20*Input!$D85*CN$12*CN$10</f>
        <v>23.700000000000003</v>
      </c>
      <c r="CO31" s="532">
        <f ca="1">+CO20*Input!$D85*CO$12*CO$10</f>
        <v>24.18</v>
      </c>
      <c r="CP31" s="532">
        <f ca="1">+CP20*Input!$D85*CP$12*CP$10</f>
        <v>25.8</v>
      </c>
      <c r="CQ31" s="532">
        <f ca="1">+CQ20*Input!$D85*CQ$12*CQ$10</f>
        <v>31</v>
      </c>
      <c r="CR31" s="532">
        <f ca="1">+CR20*Input!$D85*CR$12*CR$10</f>
        <v>31</v>
      </c>
      <c r="CS31" s="532">
        <f ca="1">+CS20*Input!$D85*CS$12*CS$10</f>
        <v>28.5</v>
      </c>
      <c r="CT31" s="532">
        <f ca="1">+CT20*Input!$D85*CT$12*CT$10</f>
        <v>24.18</v>
      </c>
      <c r="CU31" s="532">
        <f ca="1">+CU20*Input!$D85*CU$12*CU$10</f>
        <v>19.5</v>
      </c>
      <c r="CV31" s="532">
        <f ca="1">+CV20*Input!$D85*CV$12*CV$10</f>
        <v>0</v>
      </c>
      <c r="CW31" s="532">
        <f ca="1">+CW20*Input!$D85*CW$12*CW$10</f>
        <v>0</v>
      </c>
      <c r="CX31" s="532">
        <f ca="1">+CX20*Input!$D85*CX$12*CX$10</f>
        <v>0</v>
      </c>
      <c r="CY31" s="532">
        <f ca="1">+CY20*Input!$D85*CY$12*CY$10</f>
        <v>22.32</v>
      </c>
      <c r="CZ31" s="532">
        <f ca="1">+CZ20*Input!$D85*CZ$12*CZ$10</f>
        <v>23.700000000000003</v>
      </c>
      <c r="DA31" s="532">
        <f ca="1">+DA20*Input!$D85*DA$12*DA$10</f>
        <v>24.18</v>
      </c>
      <c r="DB31" s="532">
        <f ca="1">+DB20*Input!$D85*DB$12*DB$10</f>
        <v>25.8</v>
      </c>
      <c r="DC31" s="532">
        <f ca="1">+DC20*Input!$D85*DC$12*DC$10</f>
        <v>31</v>
      </c>
      <c r="DD31" s="532">
        <f ca="1">+DD20*Input!$D85*DD$12*DD$10</f>
        <v>31</v>
      </c>
      <c r="DE31" s="532">
        <f ca="1">+DE20*Input!$D85*DE$12*DE$10</f>
        <v>28.5</v>
      </c>
      <c r="DF31" s="532">
        <f ca="1">+DF20*Input!$D85*DF$12*DF$10</f>
        <v>24.18</v>
      </c>
      <c r="DG31" s="532">
        <f ca="1">+DG20*Input!$D85*DG$12*DG$10</f>
        <v>19.5</v>
      </c>
      <c r="DH31" s="532">
        <f ca="1">+DH20*Input!$D85*DH$12*DH$10</f>
        <v>0</v>
      </c>
      <c r="DI31" s="532">
        <f ca="1">+DI20*Input!$D85*DI$12*DI$10</f>
        <v>0</v>
      </c>
      <c r="DJ31" s="532">
        <f ca="1">+DJ20*Input!$D85*DJ$12*DJ$10</f>
        <v>0</v>
      </c>
      <c r="DK31" s="532">
        <f ca="1">+DK20*Input!$D85*DK$12*DK$10</f>
        <v>22.32</v>
      </c>
      <c r="DL31" s="532">
        <f ca="1">+DL20*Input!$D85*DL$12*DL$10</f>
        <v>23.700000000000003</v>
      </c>
      <c r="DM31" s="532">
        <f ca="1">+DM20*Input!$D85*DM$12*DM$10</f>
        <v>24.18</v>
      </c>
      <c r="DN31" s="532">
        <f ca="1">+DN20*Input!$D85*DN$12*DN$10</f>
        <v>25.8</v>
      </c>
      <c r="DO31" s="532">
        <f ca="1">+DO20*Input!$D85*DO$12*DO$10</f>
        <v>31</v>
      </c>
      <c r="DP31" s="532">
        <f ca="1">+DP20*Input!$D85*DP$12*DP$10</f>
        <v>31</v>
      </c>
      <c r="DQ31" s="532">
        <f ca="1">+DQ20*Input!$D85*DQ$12*DQ$10</f>
        <v>28.5</v>
      </c>
      <c r="DR31" s="532">
        <f ca="1">+DR20*Input!$D85*DR$12*DR$10</f>
        <v>24.18</v>
      </c>
      <c r="DS31" s="532">
        <f ca="1">+DS20*Input!$D85*DS$12*DS$10</f>
        <v>19.5</v>
      </c>
      <c r="DT31" s="533">
        <f ca="1">+DT20*Input!$D85*DT$12*DT$10</f>
        <v>0</v>
      </c>
    </row>
    <row r="32" spans="1:124" s="3" customFormat="1" ht="14.25" customHeight="1" x14ac:dyDescent="0.15">
      <c r="A32" s="18" t="str">
        <f>+$A$21</f>
        <v>ONE BEDROOM APARTMENT</v>
      </c>
      <c r="C32" s="23" t="s">
        <v>311</v>
      </c>
      <c r="E32" s="530">
        <f ca="1">+E21*Input!$D86*E$12*E$10</f>
        <v>0</v>
      </c>
      <c r="F32" s="534">
        <f ca="1">+F21*Input!$D86*F$12*F$10</f>
        <v>0</v>
      </c>
      <c r="G32" s="534">
        <f ca="1">+G21*Input!$D86*G$12*G$10</f>
        <v>0</v>
      </c>
      <c r="H32" s="534">
        <f ca="1">+H21*Input!$D86*H$12*H$10</f>
        <v>86.399999999999991</v>
      </c>
      <c r="I32" s="534">
        <f ca="1">+I21*Input!$D86*I$12*I$10</f>
        <v>94.24</v>
      </c>
      <c r="J32" s="534">
        <f ca="1">+J21*Input!$D86*J$12*J$10</f>
        <v>102</v>
      </c>
      <c r="K32" s="534">
        <f ca="1">+K21*Input!$D86*K$12*K$10</f>
        <v>124</v>
      </c>
      <c r="L32" s="534">
        <f ca="1">+L21*Input!$D86*L$12*L$10</f>
        <v>124</v>
      </c>
      <c r="M32" s="534">
        <f ca="1">+M21*Input!$D86*M$12*M$10</f>
        <v>109.2</v>
      </c>
      <c r="N32" s="534">
        <f ca="1">+N21*Input!$D86*N$12*N$10</f>
        <v>94.24</v>
      </c>
      <c r="O32" s="534">
        <f ca="1">+O21*Input!$D86*O$12*O$10</f>
        <v>76.8</v>
      </c>
      <c r="P32" s="534">
        <f ca="1">+P21*Input!$D86*P$12*P$10</f>
        <v>0</v>
      </c>
      <c r="Q32" s="534">
        <f ca="1">+Q21*Input!$D86*Q$12*Q$10</f>
        <v>0</v>
      </c>
      <c r="R32" s="534">
        <f ca="1">+R21*Input!$D86*R$12*R$10</f>
        <v>0</v>
      </c>
      <c r="S32" s="534">
        <f ca="1">+S21*Input!$D86*S$12*S$10</f>
        <v>84.320000000000007</v>
      </c>
      <c r="T32" s="534">
        <f ca="1">+T21*Input!$D86*T$12*T$10</f>
        <v>86.399999999999991</v>
      </c>
      <c r="U32" s="534">
        <f ca="1">+U21*Input!$D86*U$12*U$10</f>
        <v>94.24</v>
      </c>
      <c r="V32" s="534">
        <f ca="1">+V21*Input!$D86*V$12*V$10</f>
        <v>102</v>
      </c>
      <c r="W32" s="534">
        <f ca="1">+W21*Input!$D86*W$12*W$10</f>
        <v>124</v>
      </c>
      <c r="X32" s="534">
        <f ca="1">+X21*Input!$D86*X$12*X$10</f>
        <v>124</v>
      </c>
      <c r="Y32" s="534">
        <f ca="1">+Y21*Input!$D86*Y$12*Y$10</f>
        <v>109.2</v>
      </c>
      <c r="Z32" s="534">
        <f ca="1">+Z21*Input!$D86*Z$12*Z$10</f>
        <v>94.24</v>
      </c>
      <c r="AA32" s="534">
        <f ca="1">+AA21*Input!$D86*AA$12*AA$10</f>
        <v>76.8</v>
      </c>
      <c r="AB32" s="534">
        <f ca="1">+AB21*Input!$D86*AB$12*AB$10</f>
        <v>0</v>
      </c>
      <c r="AC32" s="534">
        <f ca="1">+AC21*Input!$D86*AC$12*AC$10</f>
        <v>0</v>
      </c>
      <c r="AD32" s="534">
        <f ca="1">+AD21*Input!$D86*AD$12*AD$10</f>
        <v>0</v>
      </c>
      <c r="AE32" s="534">
        <f ca="1">+AE21*Input!$D86*AE$12*AE$10</f>
        <v>84.320000000000007</v>
      </c>
      <c r="AF32" s="534">
        <f ca="1">+AF21*Input!$D86*AF$12*AF$10</f>
        <v>86.399999999999991</v>
      </c>
      <c r="AG32" s="534">
        <f ca="1">+AG21*Input!$D86*AG$12*AG$10</f>
        <v>94.24</v>
      </c>
      <c r="AH32" s="534">
        <f ca="1">+AH21*Input!$D86*AH$12*AH$10</f>
        <v>102</v>
      </c>
      <c r="AI32" s="534">
        <f ca="1">+AI21*Input!$D86*AI$12*AI$10</f>
        <v>124</v>
      </c>
      <c r="AJ32" s="534">
        <f ca="1">+AJ21*Input!$D86*AJ$12*AJ$10</f>
        <v>124</v>
      </c>
      <c r="AK32" s="534">
        <f ca="1">+AK21*Input!$D86*AK$12*AK$10</f>
        <v>109.2</v>
      </c>
      <c r="AL32" s="534">
        <f ca="1">+AL21*Input!$D86*AL$12*AL$10</f>
        <v>94.24</v>
      </c>
      <c r="AM32" s="534">
        <f ca="1">+AM21*Input!$D86*AM$12*AM$10</f>
        <v>76.8</v>
      </c>
      <c r="AN32" s="534">
        <f ca="1">+AN21*Input!$D86*AN$12*AN$10</f>
        <v>0</v>
      </c>
      <c r="AO32" s="534">
        <f ca="1">+AO21*Input!$D86*AO$12*AO$10</f>
        <v>0</v>
      </c>
      <c r="AP32" s="534">
        <f ca="1">+AP21*Input!$D86*AP$12*AP$10</f>
        <v>0</v>
      </c>
      <c r="AQ32" s="534">
        <f ca="1">+AQ21*Input!$D86*AQ$12*AQ$10</f>
        <v>84.320000000000007</v>
      </c>
      <c r="AR32" s="534">
        <f ca="1">+AR21*Input!$D86*AR$12*AR$10</f>
        <v>86.399999999999991</v>
      </c>
      <c r="AS32" s="534">
        <f ca="1">+AS21*Input!$D86*AS$12*AS$10</f>
        <v>94.24</v>
      </c>
      <c r="AT32" s="534">
        <f ca="1">+AT21*Input!$D86*AT$12*AT$10</f>
        <v>102</v>
      </c>
      <c r="AU32" s="534">
        <f ca="1">+AU21*Input!$D86*AU$12*AU$10</f>
        <v>124</v>
      </c>
      <c r="AV32" s="534">
        <f ca="1">+AV21*Input!$D86*AV$12*AV$10</f>
        <v>124</v>
      </c>
      <c r="AW32" s="534">
        <f ca="1">+AW21*Input!$D86*AW$12*AW$10</f>
        <v>109.2</v>
      </c>
      <c r="AX32" s="534">
        <f ca="1">+AX21*Input!$D86*AX$12*AX$10</f>
        <v>94.24</v>
      </c>
      <c r="AY32" s="534">
        <f ca="1">+AY21*Input!$D86*AY$12*AY$10</f>
        <v>76.8</v>
      </c>
      <c r="AZ32" s="534">
        <f ca="1">+AZ21*Input!$D86*AZ$12*AZ$10</f>
        <v>0</v>
      </c>
      <c r="BA32" s="534">
        <f ca="1">+BA21*Input!$D86*BA$12*BA$10</f>
        <v>0</v>
      </c>
      <c r="BB32" s="534">
        <f ca="1">+BB21*Input!$D86*BB$12*BB$10</f>
        <v>0</v>
      </c>
      <c r="BC32" s="534">
        <f ca="1">+BC21*Input!$D86*BC$12*BC$10</f>
        <v>84.320000000000007</v>
      </c>
      <c r="BD32" s="534">
        <f ca="1">+BD21*Input!$D86*BD$12*BD$10</f>
        <v>86.399999999999991</v>
      </c>
      <c r="BE32" s="534">
        <f ca="1">+BE21*Input!$D86*BE$12*BE$10</f>
        <v>94.24</v>
      </c>
      <c r="BF32" s="534">
        <f ca="1">+BF21*Input!$D86*BF$12*BF$10</f>
        <v>102</v>
      </c>
      <c r="BG32" s="534">
        <f ca="1">+BG21*Input!$D86*BG$12*BG$10</f>
        <v>124</v>
      </c>
      <c r="BH32" s="534">
        <f ca="1">+BH21*Input!$D86*BH$12*BH$10</f>
        <v>124</v>
      </c>
      <c r="BI32" s="534">
        <f ca="1">+BI21*Input!$D86*BI$12*BI$10</f>
        <v>109.2</v>
      </c>
      <c r="BJ32" s="534">
        <f ca="1">+BJ21*Input!$D86*BJ$12*BJ$10</f>
        <v>94.24</v>
      </c>
      <c r="BK32" s="534">
        <f ca="1">+BK21*Input!$D86*BK$12*BK$10</f>
        <v>76.8</v>
      </c>
      <c r="BL32" s="534">
        <f ca="1">+BL21*Input!$D86*BL$12*BL$10</f>
        <v>0</v>
      </c>
      <c r="BM32" s="534">
        <f ca="1">+BM21*Input!$D86*BM$12*BM$10</f>
        <v>0</v>
      </c>
      <c r="BN32" s="534">
        <f ca="1">+BN21*Input!$D86*BN$12*BN$10</f>
        <v>0</v>
      </c>
      <c r="BO32" s="534">
        <f ca="1">+BO21*Input!$D86*BO$12*BO$10</f>
        <v>84.320000000000007</v>
      </c>
      <c r="BP32" s="534">
        <f ca="1">+BP21*Input!$D86*BP$12*BP$10</f>
        <v>86.399999999999991</v>
      </c>
      <c r="BQ32" s="534">
        <f ca="1">+BQ21*Input!$D86*BQ$12*BQ$10</f>
        <v>94.24</v>
      </c>
      <c r="BR32" s="534">
        <f ca="1">+BR21*Input!$D86*BR$12*BR$10</f>
        <v>102</v>
      </c>
      <c r="BS32" s="534">
        <f ca="1">+BS21*Input!$D86*BS$12*BS$10</f>
        <v>124</v>
      </c>
      <c r="BT32" s="534">
        <f ca="1">+BT21*Input!$D86*BT$12*BT$10</f>
        <v>124</v>
      </c>
      <c r="BU32" s="534">
        <f ca="1">+BU21*Input!$D86*BU$12*BU$10</f>
        <v>109.2</v>
      </c>
      <c r="BV32" s="534">
        <f ca="1">+BV21*Input!$D86*BV$12*BV$10</f>
        <v>94.24</v>
      </c>
      <c r="BW32" s="534">
        <f ca="1">+BW21*Input!$D86*BW$12*BW$10</f>
        <v>76.8</v>
      </c>
      <c r="BX32" s="534">
        <f ca="1">+BX21*Input!$D86*BX$12*BX$10</f>
        <v>0</v>
      </c>
      <c r="BY32" s="534">
        <f ca="1">+BY21*Input!$D86*BY$12*BY$10</f>
        <v>0</v>
      </c>
      <c r="BZ32" s="534">
        <f ca="1">+BZ21*Input!$D86*BZ$12*BZ$10</f>
        <v>0</v>
      </c>
      <c r="CA32" s="534">
        <f ca="1">+CA21*Input!$D86*CA$12*CA$10</f>
        <v>84.320000000000007</v>
      </c>
      <c r="CB32" s="534">
        <f ca="1">+CB21*Input!$D86*CB$12*CB$10</f>
        <v>86.399999999999991</v>
      </c>
      <c r="CC32" s="534">
        <f ca="1">+CC21*Input!$D86*CC$12*CC$10</f>
        <v>94.24</v>
      </c>
      <c r="CD32" s="534">
        <f ca="1">+CD21*Input!$D86*CD$12*CD$10</f>
        <v>102</v>
      </c>
      <c r="CE32" s="534">
        <f ca="1">+CE21*Input!$D86*CE$12*CE$10</f>
        <v>124</v>
      </c>
      <c r="CF32" s="534">
        <f ca="1">+CF21*Input!$D86*CF$12*CF$10</f>
        <v>124</v>
      </c>
      <c r="CG32" s="534">
        <f ca="1">+CG21*Input!$D86*CG$12*CG$10</f>
        <v>109.2</v>
      </c>
      <c r="CH32" s="534">
        <f ca="1">+CH21*Input!$D86*CH$12*CH$10</f>
        <v>94.24</v>
      </c>
      <c r="CI32" s="534">
        <f ca="1">+CI21*Input!$D86*CI$12*CI$10</f>
        <v>76.8</v>
      </c>
      <c r="CJ32" s="534">
        <f ca="1">+CJ21*Input!$D86*CJ$12*CJ$10</f>
        <v>0</v>
      </c>
      <c r="CK32" s="534">
        <f ca="1">+CK21*Input!$D86*CK$12*CK$10</f>
        <v>0</v>
      </c>
      <c r="CL32" s="534">
        <f ca="1">+CL21*Input!$D86*CL$12*CL$10</f>
        <v>0</v>
      </c>
      <c r="CM32" s="534">
        <f ca="1">+CM21*Input!$D86*CM$12*CM$10</f>
        <v>84.320000000000007</v>
      </c>
      <c r="CN32" s="534">
        <f ca="1">+CN21*Input!$D86*CN$12*CN$10</f>
        <v>86.399999999999991</v>
      </c>
      <c r="CO32" s="534">
        <f ca="1">+CO21*Input!$D86*CO$12*CO$10</f>
        <v>94.24</v>
      </c>
      <c r="CP32" s="534">
        <f ca="1">+CP21*Input!$D86*CP$12*CP$10</f>
        <v>102</v>
      </c>
      <c r="CQ32" s="534">
        <f ca="1">+CQ21*Input!$D86*CQ$12*CQ$10</f>
        <v>124</v>
      </c>
      <c r="CR32" s="534">
        <f ca="1">+CR21*Input!$D86*CR$12*CR$10</f>
        <v>124</v>
      </c>
      <c r="CS32" s="534">
        <f ca="1">+CS21*Input!$D86*CS$12*CS$10</f>
        <v>109.2</v>
      </c>
      <c r="CT32" s="534">
        <f ca="1">+CT21*Input!$D86*CT$12*CT$10</f>
        <v>94.24</v>
      </c>
      <c r="CU32" s="534">
        <f ca="1">+CU21*Input!$D86*CU$12*CU$10</f>
        <v>76.8</v>
      </c>
      <c r="CV32" s="534">
        <f ca="1">+CV21*Input!$D86*CV$12*CV$10</f>
        <v>0</v>
      </c>
      <c r="CW32" s="534">
        <f ca="1">+CW21*Input!$D86*CW$12*CW$10</f>
        <v>0</v>
      </c>
      <c r="CX32" s="534">
        <f ca="1">+CX21*Input!$D86*CX$12*CX$10</f>
        <v>0</v>
      </c>
      <c r="CY32" s="534">
        <f ca="1">+CY21*Input!$D86*CY$12*CY$10</f>
        <v>84.320000000000007</v>
      </c>
      <c r="CZ32" s="534">
        <f ca="1">+CZ21*Input!$D86*CZ$12*CZ$10</f>
        <v>86.399999999999991</v>
      </c>
      <c r="DA32" s="534">
        <f ca="1">+DA21*Input!$D86*DA$12*DA$10</f>
        <v>94.24</v>
      </c>
      <c r="DB32" s="534">
        <f ca="1">+DB21*Input!$D86*DB$12*DB$10</f>
        <v>102</v>
      </c>
      <c r="DC32" s="534">
        <f ca="1">+DC21*Input!$D86*DC$12*DC$10</f>
        <v>124</v>
      </c>
      <c r="DD32" s="534">
        <f ca="1">+DD21*Input!$D86*DD$12*DD$10</f>
        <v>124</v>
      </c>
      <c r="DE32" s="534">
        <f ca="1">+DE21*Input!$D86*DE$12*DE$10</f>
        <v>109.2</v>
      </c>
      <c r="DF32" s="534">
        <f ca="1">+DF21*Input!$D86*DF$12*DF$10</f>
        <v>94.24</v>
      </c>
      <c r="DG32" s="534">
        <f ca="1">+DG21*Input!$D86*DG$12*DG$10</f>
        <v>76.8</v>
      </c>
      <c r="DH32" s="534">
        <f ca="1">+DH21*Input!$D86*DH$12*DH$10</f>
        <v>0</v>
      </c>
      <c r="DI32" s="534">
        <f ca="1">+DI21*Input!$D86*DI$12*DI$10</f>
        <v>0</v>
      </c>
      <c r="DJ32" s="534">
        <f ca="1">+DJ21*Input!$D86*DJ$12*DJ$10</f>
        <v>0</v>
      </c>
      <c r="DK32" s="534">
        <f ca="1">+DK21*Input!$D86*DK$12*DK$10</f>
        <v>84.320000000000007</v>
      </c>
      <c r="DL32" s="534">
        <f ca="1">+DL21*Input!$D86*DL$12*DL$10</f>
        <v>86.399999999999991</v>
      </c>
      <c r="DM32" s="534">
        <f ca="1">+DM21*Input!$D86*DM$12*DM$10</f>
        <v>94.24</v>
      </c>
      <c r="DN32" s="534">
        <f ca="1">+DN21*Input!$D86*DN$12*DN$10</f>
        <v>102</v>
      </c>
      <c r="DO32" s="534">
        <f ca="1">+DO21*Input!$D86*DO$12*DO$10</f>
        <v>124</v>
      </c>
      <c r="DP32" s="534">
        <f ca="1">+DP21*Input!$D86*DP$12*DP$10</f>
        <v>124</v>
      </c>
      <c r="DQ32" s="534">
        <f ca="1">+DQ21*Input!$D86*DQ$12*DQ$10</f>
        <v>109.2</v>
      </c>
      <c r="DR32" s="534">
        <f ca="1">+DR21*Input!$D86*DR$12*DR$10</f>
        <v>94.24</v>
      </c>
      <c r="DS32" s="534">
        <f ca="1">+DS21*Input!$D86*DS$12*DS$10</f>
        <v>76.8</v>
      </c>
      <c r="DT32" s="535">
        <f ca="1">+DT21*Input!$D86*DT$12*DT$10</f>
        <v>0</v>
      </c>
    </row>
    <row r="33" spans="1:124" s="3" customFormat="1" ht="14.25" customHeight="1" x14ac:dyDescent="0.15">
      <c r="A33" s="18" t="str">
        <f>+$A$22</f>
        <v>TWO BEDROOM APARTMENT</v>
      </c>
      <c r="C33" s="23" t="s">
        <v>311</v>
      </c>
      <c r="E33" s="530">
        <f ca="1">+E22*Input!$D87*E$12*E$10</f>
        <v>0</v>
      </c>
      <c r="F33" s="534">
        <f ca="1">+F22*Input!$D87*F$12*F$10</f>
        <v>0</v>
      </c>
      <c r="G33" s="534">
        <f ca="1">+G22*Input!$D87*G$12*G$10</f>
        <v>0</v>
      </c>
      <c r="H33" s="534">
        <f ca="1">+H22*Input!$D87*H$12*H$10</f>
        <v>346.8</v>
      </c>
      <c r="I33" s="534">
        <f ca="1">+I22*Input!$D87*I$12*I$10</f>
        <v>379.44</v>
      </c>
      <c r="J33" s="534">
        <f ca="1">+J22*Input!$D87*J$12*J$10</f>
        <v>397.8</v>
      </c>
      <c r="K33" s="534">
        <f ca="1">+K22*Input!$D87*K$12*K$10</f>
        <v>527</v>
      </c>
      <c r="L33" s="534">
        <f ca="1">+L22*Input!$D87*L$12*L$10</f>
        <v>527</v>
      </c>
      <c r="M33" s="534">
        <f ca="1">+M22*Input!$D87*M$12*M$10</f>
        <v>433.5</v>
      </c>
      <c r="N33" s="534">
        <f ca="1">+N22*Input!$D87*N$12*N$10</f>
        <v>363.62999999999994</v>
      </c>
      <c r="O33" s="534">
        <f ca="1">+O22*Input!$D87*O$12*O$10</f>
        <v>280.50000000000006</v>
      </c>
      <c r="P33" s="534">
        <f ca="1">+P22*Input!$D87*P$12*P$10</f>
        <v>0</v>
      </c>
      <c r="Q33" s="534">
        <f ca="1">+Q22*Input!$D87*Q$12*Q$10</f>
        <v>0</v>
      </c>
      <c r="R33" s="534">
        <f ca="1">+R22*Input!$D87*R$12*R$10</f>
        <v>0</v>
      </c>
      <c r="S33" s="534">
        <f ca="1">+S22*Input!$D87*S$12*S$10</f>
        <v>295.12000000000006</v>
      </c>
      <c r="T33" s="534">
        <f ca="1">+T22*Input!$D87*T$12*T$10</f>
        <v>346.8</v>
      </c>
      <c r="U33" s="534">
        <f ca="1">+U22*Input!$D87*U$12*U$10</f>
        <v>379.44</v>
      </c>
      <c r="V33" s="534">
        <f ca="1">+V22*Input!$D87*V$12*V$10</f>
        <v>397.8</v>
      </c>
      <c r="W33" s="534">
        <f ca="1">+W22*Input!$D87*W$12*W$10</f>
        <v>527</v>
      </c>
      <c r="X33" s="534">
        <f ca="1">+X22*Input!$D87*X$12*X$10</f>
        <v>527</v>
      </c>
      <c r="Y33" s="534">
        <f ca="1">+Y22*Input!$D87*Y$12*Y$10</f>
        <v>433.5</v>
      </c>
      <c r="Z33" s="534">
        <f ca="1">+Z22*Input!$D87*Z$12*Z$10</f>
        <v>363.62999999999994</v>
      </c>
      <c r="AA33" s="534">
        <f ca="1">+AA22*Input!$D87*AA$12*AA$10</f>
        <v>280.50000000000006</v>
      </c>
      <c r="AB33" s="534">
        <f ca="1">+AB22*Input!$D87*AB$12*AB$10</f>
        <v>0</v>
      </c>
      <c r="AC33" s="534">
        <f ca="1">+AC22*Input!$D87*AC$12*AC$10</f>
        <v>0</v>
      </c>
      <c r="AD33" s="534">
        <f ca="1">+AD22*Input!$D87*AD$12*AD$10</f>
        <v>0</v>
      </c>
      <c r="AE33" s="534">
        <f ca="1">+AE22*Input!$D87*AE$12*AE$10</f>
        <v>295.12000000000006</v>
      </c>
      <c r="AF33" s="534">
        <f ca="1">+AF22*Input!$D87*AF$12*AF$10</f>
        <v>346.8</v>
      </c>
      <c r="AG33" s="534">
        <f ca="1">+AG22*Input!$D87*AG$12*AG$10</f>
        <v>379.44</v>
      </c>
      <c r="AH33" s="534">
        <f ca="1">+AH22*Input!$D87*AH$12*AH$10</f>
        <v>397.8</v>
      </c>
      <c r="AI33" s="534">
        <f ca="1">+AI22*Input!$D87*AI$12*AI$10</f>
        <v>527</v>
      </c>
      <c r="AJ33" s="534">
        <f ca="1">+AJ22*Input!$D87*AJ$12*AJ$10</f>
        <v>527</v>
      </c>
      <c r="AK33" s="534">
        <f ca="1">+AK22*Input!$D87*AK$12*AK$10</f>
        <v>433.5</v>
      </c>
      <c r="AL33" s="534">
        <f ca="1">+AL22*Input!$D87*AL$12*AL$10</f>
        <v>363.62999999999994</v>
      </c>
      <c r="AM33" s="534">
        <f ca="1">+AM22*Input!$D87*AM$12*AM$10</f>
        <v>280.50000000000006</v>
      </c>
      <c r="AN33" s="534">
        <f ca="1">+AN22*Input!$D87*AN$12*AN$10</f>
        <v>0</v>
      </c>
      <c r="AO33" s="534">
        <f ca="1">+AO22*Input!$D87*AO$12*AO$10</f>
        <v>0</v>
      </c>
      <c r="AP33" s="534">
        <f ca="1">+AP22*Input!$D87*AP$12*AP$10</f>
        <v>0</v>
      </c>
      <c r="AQ33" s="534">
        <f ca="1">+AQ22*Input!$D87*AQ$12*AQ$10</f>
        <v>295.12000000000006</v>
      </c>
      <c r="AR33" s="534">
        <f ca="1">+AR22*Input!$D87*AR$12*AR$10</f>
        <v>346.8</v>
      </c>
      <c r="AS33" s="534">
        <f ca="1">+AS22*Input!$D87*AS$12*AS$10</f>
        <v>379.44</v>
      </c>
      <c r="AT33" s="534">
        <f ca="1">+AT22*Input!$D87*AT$12*AT$10</f>
        <v>397.8</v>
      </c>
      <c r="AU33" s="534">
        <f ca="1">+AU22*Input!$D87*AU$12*AU$10</f>
        <v>527</v>
      </c>
      <c r="AV33" s="534">
        <f ca="1">+AV22*Input!$D87*AV$12*AV$10</f>
        <v>527</v>
      </c>
      <c r="AW33" s="534">
        <f ca="1">+AW22*Input!$D87*AW$12*AW$10</f>
        <v>433.5</v>
      </c>
      <c r="AX33" s="534">
        <f ca="1">+AX22*Input!$D87*AX$12*AX$10</f>
        <v>363.62999999999994</v>
      </c>
      <c r="AY33" s="534">
        <f ca="1">+AY22*Input!$D87*AY$12*AY$10</f>
        <v>280.50000000000006</v>
      </c>
      <c r="AZ33" s="534">
        <f ca="1">+AZ22*Input!$D87*AZ$12*AZ$10</f>
        <v>0</v>
      </c>
      <c r="BA33" s="534">
        <f ca="1">+BA22*Input!$D87*BA$12*BA$10</f>
        <v>0</v>
      </c>
      <c r="BB33" s="534">
        <f ca="1">+BB22*Input!$D87*BB$12*BB$10</f>
        <v>0</v>
      </c>
      <c r="BC33" s="534">
        <f ca="1">+BC22*Input!$D87*BC$12*BC$10</f>
        <v>295.12000000000006</v>
      </c>
      <c r="BD33" s="534">
        <f ca="1">+BD22*Input!$D87*BD$12*BD$10</f>
        <v>346.8</v>
      </c>
      <c r="BE33" s="534">
        <f ca="1">+BE22*Input!$D87*BE$12*BE$10</f>
        <v>379.44</v>
      </c>
      <c r="BF33" s="534">
        <f ca="1">+BF22*Input!$D87*BF$12*BF$10</f>
        <v>397.8</v>
      </c>
      <c r="BG33" s="534">
        <f ca="1">+BG22*Input!$D87*BG$12*BG$10</f>
        <v>527</v>
      </c>
      <c r="BH33" s="534">
        <f ca="1">+BH22*Input!$D87*BH$12*BH$10</f>
        <v>527</v>
      </c>
      <c r="BI33" s="534">
        <f ca="1">+BI22*Input!$D87*BI$12*BI$10</f>
        <v>433.5</v>
      </c>
      <c r="BJ33" s="534">
        <f ca="1">+BJ22*Input!$D87*BJ$12*BJ$10</f>
        <v>363.62999999999994</v>
      </c>
      <c r="BK33" s="534">
        <f ca="1">+BK22*Input!$D87*BK$12*BK$10</f>
        <v>280.50000000000006</v>
      </c>
      <c r="BL33" s="534">
        <f ca="1">+BL22*Input!$D87*BL$12*BL$10</f>
        <v>0</v>
      </c>
      <c r="BM33" s="534">
        <f ca="1">+BM22*Input!$D87*BM$12*BM$10</f>
        <v>0</v>
      </c>
      <c r="BN33" s="534">
        <f ca="1">+BN22*Input!$D87*BN$12*BN$10</f>
        <v>0</v>
      </c>
      <c r="BO33" s="534">
        <f ca="1">+BO22*Input!$D87*BO$12*BO$10</f>
        <v>295.12000000000006</v>
      </c>
      <c r="BP33" s="534">
        <f ca="1">+BP22*Input!$D87*BP$12*BP$10</f>
        <v>346.8</v>
      </c>
      <c r="BQ33" s="534">
        <f ca="1">+BQ22*Input!$D87*BQ$12*BQ$10</f>
        <v>379.44</v>
      </c>
      <c r="BR33" s="534">
        <f ca="1">+BR22*Input!$D87*BR$12*BR$10</f>
        <v>397.8</v>
      </c>
      <c r="BS33" s="534">
        <f ca="1">+BS22*Input!$D87*BS$12*BS$10</f>
        <v>527</v>
      </c>
      <c r="BT33" s="534">
        <f ca="1">+BT22*Input!$D87*BT$12*BT$10</f>
        <v>527</v>
      </c>
      <c r="BU33" s="534">
        <f ca="1">+BU22*Input!$D87*BU$12*BU$10</f>
        <v>433.5</v>
      </c>
      <c r="BV33" s="534">
        <f ca="1">+BV22*Input!$D87*BV$12*BV$10</f>
        <v>363.62999999999994</v>
      </c>
      <c r="BW33" s="534">
        <f ca="1">+BW22*Input!$D87*BW$12*BW$10</f>
        <v>280.50000000000006</v>
      </c>
      <c r="BX33" s="534">
        <f ca="1">+BX22*Input!$D87*BX$12*BX$10</f>
        <v>0</v>
      </c>
      <c r="BY33" s="534">
        <f ca="1">+BY22*Input!$D87*BY$12*BY$10</f>
        <v>0</v>
      </c>
      <c r="BZ33" s="534">
        <f ca="1">+BZ22*Input!$D87*BZ$12*BZ$10</f>
        <v>0</v>
      </c>
      <c r="CA33" s="534">
        <f ca="1">+CA22*Input!$D87*CA$12*CA$10</f>
        <v>295.12000000000006</v>
      </c>
      <c r="CB33" s="534">
        <f ca="1">+CB22*Input!$D87*CB$12*CB$10</f>
        <v>346.8</v>
      </c>
      <c r="CC33" s="534">
        <f ca="1">+CC22*Input!$D87*CC$12*CC$10</f>
        <v>379.44</v>
      </c>
      <c r="CD33" s="534">
        <f ca="1">+CD22*Input!$D87*CD$12*CD$10</f>
        <v>397.8</v>
      </c>
      <c r="CE33" s="534">
        <f ca="1">+CE22*Input!$D87*CE$12*CE$10</f>
        <v>527</v>
      </c>
      <c r="CF33" s="534">
        <f ca="1">+CF22*Input!$D87*CF$12*CF$10</f>
        <v>527</v>
      </c>
      <c r="CG33" s="534">
        <f ca="1">+CG22*Input!$D87*CG$12*CG$10</f>
        <v>433.5</v>
      </c>
      <c r="CH33" s="534">
        <f ca="1">+CH22*Input!$D87*CH$12*CH$10</f>
        <v>363.62999999999994</v>
      </c>
      <c r="CI33" s="534">
        <f ca="1">+CI22*Input!$D87*CI$12*CI$10</f>
        <v>280.50000000000006</v>
      </c>
      <c r="CJ33" s="534">
        <f ca="1">+CJ22*Input!$D87*CJ$12*CJ$10</f>
        <v>0</v>
      </c>
      <c r="CK33" s="534">
        <f ca="1">+CK22*Input!$D87*CK$12*CK$10</f>
        <v>0</v>
      </c>
      <c r="CL33" s="534">
        <f ca="1">+CL22*Input!$D87*CL$12*CL$10</f>
        <v>0</v>
      </c>
      <c r="CM33" s="534">
        <f ca="1">+CM22*Input!$D87*CM$12*CM$10</f>
        <v>295.12000000000006</v>
      </c>
      <c r="CN33" s="534">
        <f ca="1">+CN22*Input!$D87*CN$12*CN$10</f>
        <v>346.8</v>
      </c>
      <c r="CO33" s="534">
        <f ca="1">+CO22*Input!$D87*CO$12*CO$10</f>
        <v>379.44</v>
      </c>
      <c r="CP33" s="534">
        <f ca="1">+CP22*Input!$D87*CP$12*CP$10</f>
        <v>397.8</v>
      </c>
      <c r="CQ33" s="534">
        <f ca="1">+CQ22*Input!$D87*CQ$12*CQ$10</f>
        <v>527</v>
      </c>
      <c r="CR33" s="534">
        <f ca="1">+CR22*Input!$D87*CR$12*CR$10</f>
        <v>527</v>
      </c>
      <c r="CS33" s="534">
        <f ca="1">+CS22*Input!$D87*CS$12*CS$10</f>
        <v>433.5</v>
      </c>
      <c r="CT33" s="534">
        <f ca="1">+CT22*Input!$D87*CT$12*CT$10</f>
        <v>363.62999999999994</v>
      </c>
      <c r="CU33" s="534">
        <f ca="1">+CU22*Input!$D87*CU$12*CU$10</f>
        <v>280.50000000000006</v>
      </c>
      <c r="CV33" s="534">
        <f ca="1">+CV22*Input!$D87*CV$12*CV$10</f>
        <v>0</v>
      </c>
      <c r="CW33" s="534">
        <f ca="1">+CW22*Input!$D87*CW$12*CW$10</f>
        <v>0</v>
      </c>
      <c r="CX33" s="534">
        <f ca="1">+CX22*Input!$D87*CX$12*CX$10</f>
        <v>0</v>
      </c>
      <c r="CY33" s="534">
        <f ca="1">+CY22*Input!$D87*CY$12*CY$10</f>
        <v>295.12000000000006</v>
      </c>
      <c r="CZ33" s="534">
        <f ca="1">+CZ22*Input!$D87*CZ$12*CZ$10</f>
        <v>346.8</v>
      </c>
      <c r="DA33" s="534">
        <f ca="1">+DA22*Input!$D87*DA$12*DA$10</f>
        <v>379.44</v>
      </c>
      <c r="DB33" s="534">
        <f ca="1">+DB22*Input!$D87*DB$12*DB$10</f>
        <v>397.8</v>
      </c>
      <c r="DC33" s="534">
        <f ca="1">+DC22*Input!$D87*DC$12*DC$10</f>
        <v>527</v>
      </c>
      <c r="DD33" s="534">
        <f ca="1">+DD22*Input!$D87*DD$12*DD$10</f>
        <v>527</v>
      </c>
      <c r="DE33" s="534">
        <f ca="1">+DE22*Input!$D87*DE$12*DE$10</f>
        <v>433.5</v>
      </c>
      <c r="DF33" s="534">
        <f ca="1">+DF22*Input!$D87*DF$12*DF$10</f>
        <v>363.62999999999994</v>
      </c>
      <c r="DG33" s="534">
        <f ca="1">+DG22*Input!$D87*DG$12*DG$10</f>
        <v>280.50000000000006</v>
      </c>
      <c r="DH33" s="534">
        <f ca="1">+DH22*Input!$D87*DH$12*DH$10</f>
        <v>0</v>
      </c>
      <c r="DI33" s="534">
        <f ca="1">+DI22*Input!$D87*DI$12*DI$10</f>
        <v>0</v>
      </c>
      <c r="DJ33" s="534">
        <f ca="1">+DJ22*Input!$D87*DJ$12*DJ$10</f>
        <v>0</v>
      </c>
      <c r="DK33" s="534">
        <f ca="1">+DK22*Input!$D87*DK$12*DK$10</f>
        <v>295.12000000000006</v>
      </c>
      <c r="DL33" s="534">
        <f ca="1">+DL22*Input!$D87*DL$12*DL$10</f>
        <v>346.8</v>
      </c>
      <c r="DM33" s="534">
        <f ca="1">+DM22*Input!$D87*DM$12*DM$10</f>
        <v>379.44</v>
      </c>
      <c r="DN33" s="534">
        <f ca="1">+DN22*Input!$D87*DN$12*DN$10</f>
        <v>397.8</v>
      </c>
      <c r="DO33" s="534">
        <f ca="1">+DO22*Input!$D87*DO$12*DO$10</f>
        <v>527</v>
      </c>
      <c r="DP33" s="534">
        <f ca="1">+DP22*Input!$D87*DP$12*DP$10</f>
        <v>527</v>
      </c>
      <c r="DQ33" s="534">
        <f ca="1">+DQ22*Input!$D87*DQ$12*DQ$10</f>
        <v>433.5</v>
      </c>
      <c r="DR33" s="534">
        <f ca="1">+DR22*Input!$D87*DR$12*DR$10</f>
        <v>363.62999999999994</v>
      </c>
      <c r="DS33" s="534">
        <f ca="1">+DS22*Input!$D87*DS$12*DS$10</f>
        <v>280.50000000000006</v>
      </c>
      <c r="DT33" s="535">
        <f ca="1">+DT22*Input!$D87*DT$12*DT$10</f>
        <v>0</v>
      </c>
    </row>
    <row r="34" spans="1:124" s="3" customFormat="1" ht="14.25" customHeight="1" x14ac:dyDescent="0.15">
      <c r="A34" s="18">
        <f>+$A$23</f>
        <v>0</v>
      </c>
      <c r="C34" s="23" t="s">
        <v>311</v>
      </c>
      <c r="E34" s="530">
        <f ca="1">+E23*Input!$D88*E$12*E$10</f>
        <v>0</v>
      </c>
      <c r="F34" s="534">
        <f ca="1">+F23*Input!$D88*F$12*F$10</f>
        <v>0</v>
      </c>
      <c r="G34" s="534">
        <f ca="1">+G23*Input!$D88*G$12*G$10</f>
        <v>0</v>
      </c>
      <c r="H34" s="534">
        <f ca="1">+H23*Input!$D88*H$12*H$10</f>
        <v>0</v>
      </c>
      <c r="I34" s="534">
        <f ca="1">+I23*Input!$D88*I$12*I$10</f>
        <v>0</v>
      </c>
      <c r="J34" s="534">
        <f ca="1">+J23*Input!$D88*J$12*J$10</f>
        <v>0</v>
      </c>
      <c r="K34" s="534">
        <f ca="1">+K23*Input!$D88*K$12*K$10</f>
        <v>0</v>
      </c>
      <c r="L34" s="534">
        <f ca="1">+L23*Input!$D88*L$12*L$10</f>
        <v>0</v>
      </c>
      <c r="M34" s="534">
        <f ca="1">+M23*Input!$D88*M$12*M$10</f>
        <v>0</v>
      </c>
      <c r="N34" s="534">
        <f ca="1">+N23*Input!$D88*N$12*N$10</f>
        <v>0</v>
      </c>
      <c r="O34" s="534">
        <f ca="1">+O23*Input!$D88*O$12*O$10</f>
        <v>0</v>
      </c>
      <c r="P34" s="534">
        <f ca="1">+P23*Input!$D88*P$12*P$10</f>
        <v>0</v>
      </c>
      <c r="Q34" s="534">
        <f ca="1">+Q23*Input!$D88*Q$12*Q$10</f>
        <v>0</v>
      </c>
      <c r="R34" s="534">
        <f ca="1">+R23*Input!$D88*R$12*R$10</f>
        <v>0</v>
      </c>
      <c r="S34" s="534">
        <f ca="1">+S23*Input!$D88*S$12*S$10</f>
        <v>0</v>
      </c>
      <c r="T34" s="534">
        <f ca="1">+T23*Input!$D88*T$12*T$10</f>
        <v>0</v>
      </c>
      <c r="U34" s="534">
        <f ca="1">+U23*Input!$D88*U$12*U$10</f>
        <v>0</v>
      </c>
      <c r="V34" s="534">
        <f ca="1">+V23*Input!$D88*V$12*V$10</f>
        <v>0</v>
      </c>
      <c r="W34" s="534">
        <f ca="1">+W23*Input!$D88*W$12*W$10</f>
        <v>0</v>
      </c>
      <c r="X34" s="534">
        <f ca="1">+X23*Input!$D88*X$12*X$10</f>
        <v>0</v>
      </c>
      <c r="Y34" s="534">
        <f ca="1">+Y23*Input!$D88*Y$12*Y$10</f>
        <v>0</v>
      </c>
      <c r="Z34" s="534">
        <f ca="1">+Z23*Input!$D88*Z$12*Z$10</f>
        <v>0</v>
      </c>
      <c r="AA34" s="534">
        <f ca="1">+AA23*Input!$D88*AA$12*AA$10</f>
        <v>0</v>
      </c>
      <c r="AB34" s="534">
        <f ca="1">+AB23*Input!$D88*AB$12*AB$10</f>
        <v>0</v>
      </c>
      <c r="AC34" s="534">
        <f ca="1">+AC23*Input!$D88*AC$12*AC$10</f>
        <v>0</v>
      </c>
      <c r="AD34" s="534">
        <f ca="1">+AD23*Input!$D88*AD$12*AD$10</f>
        <v>0</v>
      </c>
      <c r="AE34" s="534">
        <f ca="1">+AE23*Input!$D88*AE$12*AE$10</f>
        <v>0</v>
      </c>
      <c r="AF34" s="534">
        <f ca="1">+AF23*Input!$D88*AF$12*AF$10</f>
        <v>0</v>
      </c>
      <c r="AG34" s="534">
        <f ca="1">+AG23*Input!$D88*AG$12*AG$10</f>
        <v>0</v>
      </c>
      <c r="AH34" s="534">
        <f ca="1">+AH23*Input!$D88*AH$12*AH$10</f>
        <v>0</v>
      </c>
      <c r="AI34" s="534">
        <f ca="1">+AI23*Input!$D88*AI$12*AI$10</f>
        <v>0</v>
      </c>
      <c r="AJ34" s="534">
        <f ca="1">+AJ23*Input!$D88*AJ$12*AJ$10</f>
        <v>0</v>
      </c>
      <c r="AK34" s="534">
        <f ca="1">+AK23*Input!$D88*AK$12*AK$10</f>
        <v>0</v>
      </c>
      <c r="AL34" s="534">
        <f ca="1">+AL23*Input!$D88*AL$12*AL$10</f>
        <v>0</v>
      </c>
      <c r="AM34" s="534">
        <f ca="1">+AM23*Input!$D88*AM$12*AM$10</f>
        <v>0</v>
      </c>
      <c r="AN34" s="534">
        <f ca="1">+AN23*Input!$D88*AN$12*AN$10</f>
        <v>0</v>
      </c>
      <c r="AO34" s="534">
        <f ca="1">+AO23*Input!$D88*AO$12*AO$10</f>
        <v>0</v>
      </c>
      <c r="AP34" s="534">
        <f ca="1">+AP23*Input!$D88*AP$12*AP$10</f>
        <v>0</v>
      </c>
      <c r="AQ34" s="534">
        <f ca="1">+AQ23*Input!$D88*AQ$12*AQ$10</f>
        <v>0</v>
      </c>
      <c r="AR34" s="534">
        <f ca="1">+AR23*Input!$D88*AR$12*AR$10</f>
        <v>0</v>
      </c>
      <c r="AS34" s="534">
        <f ca="1">+AS23*Input!$D88*AS$12*AS$10</f>
        <v>0</v>
      </c>
      <c r="AT34" s="534">
        <f ca="1">+AT23*Input!$D88*AT$12*AT$10</f>
        <v>0</v>
      </c>
      <c r="AU34" s="534">
        <f ca="1">+AU23*Input!$D88*AU$12*AU$10</f>
        <v>0</v>
      </c>
      <c r="AV34" s="534">
        <f ca="1">+AV23*Input!$D88*AV$12*AV$10</f>
        <v>0</v>
      </c>
      <c r="AW34" s="534">
        <f ca="1">+AW23*Input!$D88*AW$12*AW$10</f>
        <v>0</v>
      </c>
      <c r="AX34" s="534">
        <f ca="1">+AX23*Input!$D88*AX$12*AX$10</f>
        <v>0</v>
      </c>
      <c r="AY34" s="534">
        <f ca="1">+AY23*Input!$D88*AY$12*AY$10</f>
        <v>0</v>
      </c>
      <c r="AZ34" s="534">
        <f ca="1">+AZ23*Input!$D88*AZ$12*AZ$10</f>
        <v>0</v>
      </c>
      <c r="BA34" s="534">
        <f ca="1">+BA23*Input!$D88*BA$12*BA$10</f>
        <v>0</v>
      </c>
      <c r="BB34" s="534">
        <f ca="1">+BB23*Input!$D88*BB$12*BB$10</f>
        <v>0</v>
      </c>
      <c r="BC34" s="534">
        <f ca="1">+BC23*Input!$D88*BC$12*BC$10</f>
        <v>0</v>
      </c>
      <c r="BD34" s="534">
        <f ca="1">+BD23*Input!$D88*BD$12*BD$10</f>
        <v>0</v>
      </c>
      <c r="BE34" s="534">
        <f ca="1">+BE23*Input!$D88*BE$12*BE$10</f>
        <v>0</v>
      </c>
      <c r="BF34" s="534">
        <f ca="1">+BF23*Input!$D88*BF$12*BF$10</f>
        <v>0</v>
      </c>
      <c r="BG34" s="534">
        <f ca="1">+BG23*Input!$D88*BG$12*BG$10</f>
        <v>0</v>
      </c>
      <c r="BH34" s="534">
        <f ca="1">+BH23*Input!$D88*BH$12*BH$10</f>
        <v>0</v>
      </c>
      <c r="BI34" s="534">
        <f ca="1">+BI23*Input!$D88*BI$12*BI$10</f>
        <v>0</v>
      </c>
      <c r="BJ34" s="534">
        <f ca="1">+BJ23*Input!$D88*BJ$12*BJ$10</f>
        <v>0</v>
      </c>
      <c r="BK34" s="534">
        <f ca="1">+BK23*Input!$D88*BK$12*BK$10</f>
        <v>0</v>
      </c>
      <c r="BL34" s="534">
        <f ca="1">+BL23*Input!$D88*BL$12*BL$10</f>
        <v>0</v>
      </c>
      <c r="BM34" s="534">
        <f ca="1">+BM23*Input!$D88*BM$12*BM$10</f>
        <v>0</v>
      </c>
      <c r="BN34" s="534">
        <f ca="1">+BN23*Input!$D88*BN$12*BN$10</f>
        <v>0</v>
      </c>
      <c r="BO34" s="534">
        <f ca="1">+BO23*Input!$D88*BO$12*BO$10</f>
        <v>0</v>
      </c>
      <c r="BP34" s="534">
        <f ca="1">+BP23*Input!$D88*BP$12*BP$10</f>
        <v>0</v>
      </c>
      <c r="BQ34" s="534">
        <f ca="1">+BQ23*Input!$D88*BQ$12*BQ$10</f>
        <v>0</v>
      </c>
      <c r="BR34" s="534">
        <f ca="1">+BR23*Input!$D88*BR$12*BR$10</f>
        <v>0</v>
      </c>
      <c r="BS34" s="534">
        <f ca="1">+BS23*Input!$D88*BS$12*BS$10</f>
        <v>0</v>
      </c>
      <c r="BT34" s="534">
        <f ca="1">+BT23*Input!$D88*BT$12*BT$10</f>
        <v>0</v>
      </c>
      <c r="BU34" s="534">
        <f ca="1">+BU23*Input!$D88*BU$12*BU$10</f>
        <v>0</v>
      </c>
      <c r="BV34" s="534">
        <f ca="1">+BV23*Input!$D88*BV$12*BV$10</f>
        <v>0</v>
      </c>
      <c r="BW34" s="534">
        <f ca="1">+BW23*Input!$D88*BW$12*BW$10</f>
        <v>0</v>
      </c>
      <c r="BX34" s="534">
        <f ca="1">+BX23*Input!$D88*BX$12*BX$10</f>
        <v>0</v>
      </c>
      <c r="BY34" s="534">
        <f ca="1">+BY23*Input!$D88*BY$12*BY$10</f>
        <v>0</v>
      </c>
      <c r="BZ34" s="534">
        <f ca="1">+BZ23*Input!$D88*BZ$12*BZ$10</f>
        <v>0</v>
      </c>
      <c r="CA34" s="534">
        <f ca="1">+CA23*Input!$D88*CA$12*CA$10</f>
        <v>0</v>
      </c>
      <c r="CB34" s="534">
        <f ca="1">+CB23*Input!$D88*CB$12*CB$10</f>
        <v>0</v>
      </c>
      <c r="CC34" s="534">
        <f ca="1">+CC23*Input!$D88*CC$12*CC$10</f>
        <v>0</v>
      </c>
      <c r="CD34" s="534">
        <f ca="1">+CD23*Input!$D88*CD$12*CD$10</f>
        <v>0</v>
      </c>
      <c r="CE34" s="534">
        <f ca="1">+CE23*Input!$D88*CE$12*CE$10</f>
        <v>0</v>
      </c>
      <c r="CF34" s="534">
        <f ca="1">+CF23*Input!$D88*CF$12*CF$10</f>
        <v>0</v>
      </c>
      <c r="CG34" s="534">
        <f ca="1">+CG23*Input!$D88*CG$12*CG$10</f>
        <v>0</v>
      </c>
      <c r="CH34" s="534">
        <f ca="1">+CH23*Input!$D88*CH$12*CH$10</f>
        <v>0</v>
      </c>
      <c r="CI34" s="534">
        <f ca="1">+CI23*Input!$D88*CI$12*CI$10</f>
        <v>0</v>
      </c>
      <c r="CJ34" s="534">
        <f ca="1">+CJ23*Input!$D88*CJ$12*CJ$10</f>
        <v>0</v>
      </c>
      <c r="CK34" s="534">
        <f ca="1">+CK23*Input!$D88*CK$12*CK$10</f>
        <v>0</v>
      </c>
      <c r="CL34" s="534">
        <f ca="1">+CL23*Input!$D88*CL$12*CL$10</f>
        <v>0</v>
      </c>
      <c r="CM34" s="534">
        <f ca="1">+CM23*Input!$D88*CM$12*CM$10</f>
        <v>0</v>
      </c>
      <c r="CN34" s="534">
        <f ca="1">+CN23*Input!$D88*CN$12*CN$10</f>
        <v>0</v>
      </c>
      <c r="CO34" s="534">
        <f ca="1">+CO23*Input!$D88*CO$12*CO$10</f>
        <v>0</v>
      </c>
      <c r="CP34" s="534">
        <f ca="1">+CP23*Input!$D88*CP$12*CP$10</f>
        <v>0</v>
      </c>
      <c r="CQ34" s="534">
        <f ca="1">+CQ23*Input!$D88*CQ$12*CQ$10</f>
        <v>0</v>
      </c>
      <c r="CR34" s="534">
        <f ca="1">+CR23*Input!$D88*CR$12*CR$10</f>
        <v>0</v>
      </c>
      <c r="CS34" s="534">
        <f ca="1">+CS23*Input!$D88*CS$12*CS$10</f>
        <v>0</v>
      </c>
      <c r="CT34" s="534">
        <f ca="1">+CT23*Input!$D88*CT$12*CT$10</f>
        <v>0</v>
      </c>
      <c r="CU34" s="534">
        <f ca="1">+CU23*Input!$D88*CU$12*CU$10</f>
        <v>0</v>
      </c>
      <c r="CV34" s="534">
        <f ca="1">+CV23*Input!$D88*CV$12*CV$10</f>
        <v>0</v>
      </c>
      <c r="CW34" s="534">
        <f ca="1">+CW23*Input!$D88*CW$12*CW$10</f>
        <v>0</v>
      </c>
      <c r="CX34" s="534">
        <f ca="1">+CX23*Input!$D88*CX$12*CX$10</f>
        <v>0</v>
      </c>
      <c r="CY34" s="534">
        <f ca="1">+CY23*Input!$D88*CY$12*CY$10</f>
        <v>0</v>
      </c>
      <c r="CZ34" s="534">
        <f ca="1">+CZ23*Input!$D88*CZ$12*CZ$10</f>
        <v>0</v>
      </c>
      <c r="DA34" s="534">
        <f ca="1">+DA23*Input!$D88*DA$12*DA$10</f>
        <v>0</v>
      </c>
      <c r="DB34" s="534">
        <f ca="1">+DB23*Input!$D88*DB$12*DB$10</f>
        <v>0</v>
      </c>
      <c r="DC34" s="534">
        <f ca="1">+DC23*Input!$D88*DC$12*DC$10</f>
        <v>0</v>
      </c>
      <c r="DD34" s="534">
        <f ca="1">+DD23*Input!$D88*DD$12*DD$10</f>
        <v>0</v>
      </c>
      <c r="DE34" s="534">
        <f ca="1">+DE23*Input!$D88*DE$12*DE$10</f>
        <v>0</v>
      </c>
      <c r="DF34" s="534">
        <f ca="1">+DF23*Input!$D88*DF$12*DF$10</f>
        <v>0</v>
      </c>
      <c r="DG34" s="534">
        <f ca="1">+DG23*Input!$D88*DG$12*DG$10</f>
        <v>0</v>
      </c>
      <c r="DH34" s="534">
        <f ca="1">+DH23*Input!$D88*DH$12*DH$10</f>
        <v>0</v>
      </c>
      <c r="DI34" s="534">
        <f ca="1">+DI23*Input!$D88*DI$12*DI$10</f>
        <v>0</v>
      </c>
      <c r="DJ34" s="534">
        <f ca="1">+DJ23*Input!$D88*DJ$12*DJ$10</f>
        <v>0</v>
      </c>
      <c r="DK34" s="534">
        <f ca="1">+DK23*Input!$D88*DK$12*DK$10</f>
        <v>0</v>
      </c>
      <c r="DL34" s="534">
        <f ca="1">+DL23*Input!$D88*DL$12*DL$10</f>
        <v>0</v>
      </c>
      <c r="DM34" s="534">
        <f ca="1">+DM23*Input!$D88*DM$12*DM$10</f>
        <v>0</v>
      </c>
      <c r="DN34" s="534">
        <f ca="1">+DN23*Input!$D88*DN$12*DN$10</f>
        <v>0</v>
      </c>
      <c r="DO34" s="534">
        <f ca="1">+DO23*Input!$D88*DO$12*DO$10</f>
        <v>0</v>
      </c>
      <c r="DP34" s="534">
        <f ca="1">+DP23*Input!$D88*DP$12*DP$10</f>
        <v>0</v>
      </c>
      <c r="DQ34" s="534">
        <f ca="1">+DQ23*Input!$D88*DQ$12*DQ$10</f>
        <v>0</v>
      </c>
      <c r="DR34" s="534">
        <f ca="1">+DR23*Input!$D88*DR$12*DR$10</f>
        <v>0</v>
      </c>
      <c r="DS34" s="534">
        <f ca="1">+DS23*Input!$D88*DS$12*DS$10</f>
        <v>0</v>
      </c>
      <c r="DT34" s="535">
        <f ca="1">+DT23*Input!$D88*DT$12*DT$10</f>
        <v>0</v>
      </c>
    </row>
    <row r="35" spans="1:124" s="3" customFormat="1" ht="14.25" customHeight="1" x14ac:dyDescent="0.15">
      <c r="A35" s="18">
        <f>+$A$24</f>
        <v>0</v>
      </c>
      <c r="C35" s="23" t="s">
        <v>311</v>
      </c>
      <c r="E35" s="530">
        <f ca="1">+E24*Input!$D89*E$12*E$10</f>
        <v>0</v>
      </c>
      <c r="F35" s="534">
        <f ca="1">+F24*Input!$D89*F$12*F$10</f>
        <v>0</v>
      </c>
      <c r="G35" s="534">
        <f ca="1">+G24*Input!$D89*G$12*G$10</f>
        <v>0</v>
      </c>
      <c r="H35" s="534">
        <f ca="1">+H24*Input!$D89*H$12*H$10</f>
        <v>0</v>
      </c>
      <c r="I35" s="534">
        <f ca="1">+I24*Input!$D89*I$12*I$10</f>
        <v>0</v>
      </c>
      <c r="J35" s="534">
        <f ca="1">+J24*Input!$D89*J$12*J$10</f>
        <v>0</v>
      </c>
      <c r="K35" s="534">
        <f ca="1">+K24*Input!$D89*K$12*K$10</f>
        <v>0</v>
      </c>
      <c r="L35" s="534">
        <f ca="1">+L24*Input!$D89*L$12*L$10</f>
        <v>0</v>
      </c>
      <c r="M35" s="534">
        <f ca="1">+M24*Input!$D89*M$12*M$10</f>
        <v>0</v>
      </c>
      <c r="N35" s="534">
        <f ca="1">+N24*Input!$D89*N$12*N$10</f>
        <v>0</v>
      </c>
      <c r="O35" s="534">
        <f ca="1">+O24*Input!$D89*O$12*O$10</f>
        <v>0</v>
      </c>
      <c r="P35" s="534">
        <f ca="1">+P24*Input!$D89*P$12*P$10</f>
        <v>0</v>
      </c>
      <c r="Q35" s="534">
        <f ca="1">+Q24*Input!$D89*Q$12*Q$10</f>
        <v>0</v>
      </c>
      <c r="R35" s="534">
        <f ca="1">+R24*Input!$D89*R$12*R$10</f>
        <v>0</v>
      </c>
      <c r="S35" s="534">
        <f ca="1">+S24*Input!$D89*S$12*S$10</f>
        <v>0</v>
      </c>
      <c r="T35" s="534">
        <f ca="1">+T24*Input!$D89*T$12*T$10</f>
        <v>0</v>
      </c>
      <c r="U35" s="534">
        <f ca="1">+U24*Input!$D89*U$12*U$10</f>
        <v>0</v>
      </c>
      <c r="V35" s="534">
        <f ca="1">+V24*Input!$D89*V$12*V$10</f>
        <v>0</v>
      </c>
      <c r="W35" s="534">
        <f ca="1">+W24*Input!$D89*W$12*W$10</f>
        <v>0</v>
      </c>
      <c r="X35" s="534">
        <f ca="1">+X24*Input!$D89*X$12*X$10</f>
        <v>0</v>
      </c>
      <c r="Y35" s="534">
        <f ca="1">+Y24*Input!$D89*Y$12*Y$10</f>
        <v>0</v>
      </c>
      <c r="Z35" s="534">
        <f ca="1">+Z24*Input!$D89*Z$12*Z$10</f>
        <v>0</v>
      </c>
      <c r="AA35" s="534">
        <f ca="1">+AA24*Input!$D89*AA$12*AA$10</f>
        <v>0</v>
      </c>
      <c r="AB35" s="534">
        <f ca="1">+AB24*Input!$D89*AB$12*AB$10</f>
        <v>0</v>
      </c>
      <c r="AC35" s="534">
        <f ca="1">+AC24*Input!$D89*AC$12*AC$10</f>
        <v>0</v>
      </c>
      <c r="AD35" s="534">
        <f ca="1">+AD24*Input!$D89*AD$12*AD$10</f>
        <v>0</v>
      </c>
      <c r="AE35" s="534">
        <f ca="1">+AE24*Input!$D89*AE$12*AE$10</f>
        <v>0</v>
      </c>
      <c r="AF35" s="534">
        <f ca="1">+AF24*Input!$D89*AF$12*AF$10</f>
        <v>0</v>
      </c>
      <c r="AG35" s="534">
        <f ca="1">+AG24*Input!$D89*AG$12*AG$10</f>
        <v>0</v>
      </c>
      <c r="AH35" s="534">
        <f ca="1">+AH24*Input!$D89*AH$12*AH$10</f>
        <v>0</v>
      </c>
      <c r="AI35" s="534">
        <f ca="1">+AI24*Input!$D89*AI$12*AI$10</f>
        <v>0</v>
      </c>
      <c r="AJ35" s="534">
        <f ca="1">+AJ24*Input!$D89*AJ$12*AJ$10</f>
        <v>0</v>
      </c>
      <c r="AK35" s="534">
        <f ca="1">+AK24*Input!$D89*AK$12*AK$10</f>
        <v>0</v>
      </c>
      <c r="AL35" s="534">
        <f ca="1">+AL24*Input!$D89*AL$12*AL$10</f>
        <v>0</v>
      </c>
      <c r="AM35" s="534">
        <f ca="1">+AM24*Input!$D89*AM$12*AM$10</f>
        <v>0</v>
      </c>
      <c r="AN35" s="534">
        <f ca="1">+AN24*Input!$D89*AN$12*AN$10</f>
        <v>0</v>
      </c>
      <c r="AO35" s="534">
        <f ca="1">+AO24*Input!$D89*AO$12*AO$10</f>
        <v>0</v>
      </c>
      <c r="AP35" s="534">
        <f ca="1">+AP24*Input!$D89*AP$12*AP$10</f>
        <v>0</v>
      </c>
      <c r="AQ35" s="534">
        <f ca="1">+AQ24*Input!$D89*AQ$12*AQ$10</f>
        <v>0</v>
      </c>
      <c r="AR35" s="534">
        <f ca="1">+AR24*Input!$D89*AR$12*AR$10</f>
        <v>0</v>
      </c>
      <c r="AS35" s="534">
        <f ca="1">+AS24*Input!$D89*AS$12*AS$10</f>
        <v>0</v>
      </c>
      <c r="AT35" s="534">
        <f ca="1">+AT24*Input!$D89*AT$12*AT$10</f>
        <v>0</v>
      </c>
      <c r="AU35" s="534">
        <f ca="1">+AU24*Input!$D89*AU$12*AU$10</f>
        <v>0</v>
      </c>
      <c r="AV35" s="534">
        <f ca="1">+AV24*Input!$D89*AV$12*AV$10</f>
        <v>0</v>
      </c>
      <c r="AW35" s="534">
        <f ca="1">+AW24*Input!$D89*AW$12*AW$10</f>
        <v>0</v>
      </c>
      <c r="AX35" s="534">
        <f ca="1">+AX24*Input!$D89*AX$12*AX$10</f>
        <v>0</v>
      </c>
      <c r="AY35" s="534">
        <f ca="1">+AY24*Input!$D89*AY$12*AY$10</f>
        <v>0</v>
      </c>
      <c r="AZ35" s="534">
        <f ca="1">+AZ24*Input!$D89*AZ$12*AZ$10</f>
        <v>0</v>
      </c>
      <c r="BA35" s="534">
        <f ca="1">+BA24*Input!$D89*BA$12*BA$10</f>
        <v>0</v>
      </c>
      <c r="BB35" s="534">
        <f ca="1">+BB24*Input!$D89*BB$12*BB$10</f>
        <v>0</v>
      </c>
      <c r="BC35" s="534">
        <f ca="1">+BC24*Input!$D89*BC$12*BC$10</f>
        <v>0</v>
      </c>
      <c r="BD35" s="534">
        <f ca="1">+BD24*Input!$D89*BD$12*BD$10</f>
        <v>0</v>
      </c>
      <c r="BE35" s="534">
        <f ca="1">+BE24*Input!$D89*BE$12*BE$10</f>
        <v>0</v>
      </c>
      <c r="BF35" s="534">
        <f ca="1">+BF24*Input!$D89*BF$12*BF$10</f>
        <v>0</v>
      </c>
      <c r="BG35" s="534">
        <f ca="1">+BG24*Input!$D89*BG$12*BG$10</f>
        <v>0</v>
      </c>
      <c r="BH35" s="534">
        <f ca="1">+BH24*Input!$D89*BH$12*BH$10</f>
        <v>0</v>
      </c>
      <c r="BI35" s="534">
        <f ca="1">+BI24*Input!$D89*BI$12*BI$10</f>
        <v>0</v>
      </c>
      <c r="BJ35" s="534">
        <f ca="1">+BJ24*Input!$D89*BJ$12*BJ$10</f>
        <v>0</v>
      </c>
      <c r="BK35" s="534">
        <f ca="1">+BK24*Input!$D89*BK$12*BK$10</f>
        <v>0</v>
      </c>
      <c r="BL35" s="534">
        <f ca="1">+BL24*Input!$D89*BL$12*BL$10</f>
        <v>0</v>
      </c>
      <c r="BM35" s="534">
        <f ca="1">+BM24*Input!$D89*BM$12*BM$10</f>
        <v>0</v>
      </c>
      <c r="BN35" s="534">
        <f ca="1">+BN24*Input!$D89*BN$12*BN$10</f>
        <v>0</v>
      </c>
      <c r="BO35" s="534">
        <f ca="1">+BO24*Input!$D89*BO$12*BO$10</f>
        <v>0</v>
      </c>
      <c r="BP35" s="534">
        <f ca="1">+BP24*Input!$D89*BP$12*BP$10</f>
        <v>0</v>
      </c>
      <c r="BQ35" s="534">
        <f ca="1">+BQ24*Input!$D89*BQ$12*BQ$10</f>
        <v>0</v>
      </c>
      <c r="BR35" s="534">
        <f ca="1">+BR24*Input!$D89*BR$12*BR$10</f>
        <v>0</v>
      </c>
      <c r="BS35" s="534">
        <f ca="1">+BS24*Input!$D89*BS$12*BS$10</f>
        <v>0</v>
      </c>
      <c r="BT35" s="534">
        <f ca="1">+BT24*Input!$D89*BT$12*BT$10</f>
        <v>0</v>
      </c>
      <c r="BU35" s="534">
        <f ca="1">+BU24*Input!$D89*BU$12*BU$10</f>
        <v>0</v>
      </c>
      <c r="BV35" s="534">
        <f ca="1">+BV24*Input!$D89*BV$12*BV$10</f>
        <v>0</v>
      </c>
      <c r="BW35" s="534">
        <f ca="1">+BW24*Input!$D89*BW$12*BW$10</f>
        <v>0</v>
      </c>
      <c r="BX35" s="534">
        <f ca="1">+BX24*Input!$D89*BX$12*BX$10</f>
        <v>0</v>
      </c>
      <c r="BY35" s="534">
        <f ca="1">+BY24*Input!$D89*BY$12*BY$10</f>
        <v>0</v>
      </c>
      <c r="BZ35" s="534">
        <f ca="1">+BZ24*Input!$D89*BZ$12*BZ$10</f>
        <v>0</v>
      </c>
      <c r="CA35" s="534">
        <f ca="1">+CA24*Input!$D89*CA$12*CA$10</f>
        <v>0</v>
      </c>
      <c r="CB35" s="534">
        <f ca="1">+CB24*Input!$D89*CB$12*CB$10</f>
        <v>0</v>
      </c>
      <c r="CC35" s="534">
        <f ca="1">+CC24*Input!$D89*CC$12*CC$10</f>
        <v>0</v>
      </c>
      <c r="CD35" s="534">
        <f ca="1">+CD24*Input!$D89*CD$12*CD$10</f>
        <v>0</v>
      </c>
      <c r="CE35" s="534">
        <f ca="1">+CE24*Input!$D89*CE$12*CE$10</f>
        <v>0</v>
      </c>
      <c r="CF35" s="534">
        <f ca="1">+CF24*Input!$D89*CF$12*CF$10</f>
        <v>0</v>
      </c>
      <c r="CG35" s="534">
        <f ca="1">+CG24*Input!$D89*CG$12*CG$10</f>
        <v>0</v>
      </c>
      <c r="CH35" s="534">
        <f ca="1">+CH24*Input!$D89*CH$12*CH$10</f>
        <v>0</v>
      </c>
      <c r="CI35" s="534">
        <f ca="1">+CI24*Input!$D89*CI$12*CI$10</f>
        <v>0</v>
      </c>
      <c r="CJ35" s="534">
        <f ca="1">+CJ24*Input!$D89*CJ$12*CJ$10</f>
        <v>0</v>
      </c>
      <c r="CK35" s="534">
        <f ca="1">+CK24*Input!$D89*CK$12*CK$10</f>
        <v>0</v>
      </c>
      <c r="CL35" s="534">
        <f ca="1">+CL24*Input!$D89*CL$12*CL$10</f>
        <v>0</v>
      </c>
      <c r="CM35" s="534">
        <f ca="1">+CM24*Input!$D89*CM$12*CM$10</f>
        <v>0</v>
      </c>
      <c r="CN35" s="534">
        <f ca="1">+CN24*Input!$D89*CN$12*CN$10</f>
        <v>0</v>
      </c>
      <c r="CO35" s="534">
        <f ca="1">+CO24*Input!$D89*CO$12*CO$10</f>
        <v>0</v>
      </c>
      <c r="CP35" s="534">
        <f ca="1">+CP24*Input!$D89*CP$12*CP$10</f>
        <v>0</v>
      </c>
      <c r="CQ35" s="534">
        <f ca="1">+CQ24*Input!$D89*CQ$12*CQ$10</f>
        <v>0</v>
      </c>
      <c r="CR35" s="534">
        <f ca="1">+CR24*Input!$D89*CR$12*CR$10</f>
        <v>0</v>
      </c>
      <c r="CS35" s="534">
        <f ca="1">+CS24*Input!$D89*CS$12*CS$10</f>
        <v>0</v>
      </c>
      <c r="CT35" s="534">
        <f ca="1">+CT24*Input!$D89*CT$12*CT$10</f>
        <v>0</v>
      </c>
      <c r="CU35" s="534">
        <f ca="1">+CU24*Input!$D89*CU$12*CU$10</f>
        <v>0</v>
      </c>
      <c r="CV35" s="534">
        <f ca="1">+CV24*Input!$D89*CV$12*CV$10</f>
        <v>0</v>
      </c>
      <c r="CW35" s="534">
        <f ca="1">+CW24*Input!$D89*CW$12*CW$10</f>
        <v>0</v>
      </c>
      <c r="CX35" s="534">
        <f ca="1">+CX24*Input!$D89*CX$12*CX$10</f>
        <v>0</v>
      </c>
      <c r="CY35" s="534">
        <f ca="1">+CY24*Input!$D89*CY$12*CY$10</f>
        <v>0</v>
      </c>
      <c r="CZ35" s="534">
        <f ca="1">+CZ24*Input!$D89*CZ$12*CZ$10</f>
        <v>0</v>
      </c>
      <c r="DA35" s="534">
        <f ca="1">+DA24*Input!$D89*DA$12*DA$10</f>
        <v>0</v>
      </c>
      <c r="DB35" s="534">
        <f ca="1">+DB24*Input!$D89*DB$12*DB$10</f>
        <v>0</v>
      </c>
      <c r="DC35" s="534">
        <f ca="1">+DC24*Input!$D89*DC$12*DC$10</f>
        <v>0</v>
      </c>
      <c r="DD35" s="534">
        <f ca="1">+DD24*Input!$D89*DD$12*DD$10</f>
        <v>0</v>
      </c>
      <c r="DE35" s="534">
        <f ca="1">+DE24*Input!$D89*DE$12*DE$10</f>
        <v>0</v>
      </c>
      <c r="DF35" s="534">
        <f ca="1">+DF24*Input!$D89*DF$12*DF$10</f>
        <v>0</v>
      </c>
      <c r="DG35" s="534">
        <f ca="1">+DG24*Input!$D89*DG$12*DG$10</f>
        <v>0</v>
      </c>
      <c r="DH35" s="534">
        <f ca="1">+DH24*Input!$D89*DH$12*DH$10</f>
        <v>0</v>
      </c>
      <c r="DI35" s="534">
        <f ca="1">+DI24*Input!$D89*DI$12*DI$10</f>
        <v>0</v>
      </c>
      <c r="DJ35" s="534">
        <f ca="1">+DJ24*Input!$D89*DJ$12*DJ$10</f>
        <v>0</v>
      </c>
      <c r="DK35" s="534">
        <f ca="1">+DK24*Input!$D89*DK$12*DK$10</f>
        <v>0</v>
      </c>
      <c r="DL35" s="534">
        <f ca="1">+DL24*Input!$D89*DL$12*DL$10</f>
        <v>0</v>
      </c>
      <c r="DM35" s="534">
        <f ca="1">+DM24*Input!$D89*DM$12*DM$10</f>
        <v>0</v>
      </c>
      <c r="DN35" s="534">
        <f ca="1">+DN24*Input!$D89*DN$12*DN$10</f>
        <v>0</v>
      </c>
      <c r="DO35" s="534">
        <f ca="1">+DO24*Input!$D89*DO$12*DO$10</f>
        <v>0</v>
      </c>
      <c r="DP35" s="534">
        <f ca="1">+DP24*Input!$D89*DP$12*DP$10</f>
        <v>0</v>
      </c>
      <c r="DQ35" s="534">
        <f ca="1">+DQ24*Input!$D89*DQ$12*DQ$10</f>
        <v>0</v>
      </c>
      <c r="DR35" s="534">
        <f ca="1">+DR24*Input!$D89*DR$12*DR$10</f>
        <v>0</v>
      </c>
      <c r="DS35" s="534">
        <f ca="1">+DS24*Input!$D89*DS$12*DS$10</f>
        <v>0</v>
      </c>
      <c r="DT35" s="535">
        <f ca="1">+DT24*Input!$D89*DT$12*DT$10</f>
        <v>0</v>
      </c>
    </row>
    <row r="36" spans="1:124" s="3" customFormat="1" ht="14.25" customHeight="1" thickBot="1" x14ac:dyDescent="0.2">
      <c r="A36" s="18">
        <f>+$A$25</f>
        <v>0</v>
      </c>
      <c r="C36" s="23" t="s">
        <v>311</v>
      </c>
      <c r="E36" s="531">
        <f ca="1">+E25*Input!$D90*E$12*E$10</f>
        <v>0</v>
      </c>
      <c r="F36" s="536">
        <f ca="1">+F25*Input!$D90*F$12*F$10</f>
        <v>0</v>
      </c>
      <c r="G36" s="536">
        <f ca="1">+G25*Input!$D90*G$12*G$10</f>
        <v>0</v>
      </c>
      <c r="H36" s="536">
        <f ca="1">+H25*Input!$D90*H$12*H$10</f>
        <v>0</v>
      </c>
      <c r="I36" s="536">
        <f ca="1">+I25*Input!$D90*I$12*I$10</f>
        <v>0</v>
      </c>
      <c r="J36" s="536">
        <f ca="1">+J25*Input!$D90*J$12*J$10</f>
        <v>0</v>
      </c>
      <c r="K36" s="536">
        <f ca="1">+K25*Input!$D90*K$12*K$10</f>
        <v>0</v>
      </c>
      <c r="L36" s="536">
        <f ca="1">+L25*Input!$D90*L$12*L$10</f>
        <v>0</v>
      </c>
      <c r="M36" s="536">
        <f ca="1">+M25*Input!$D90*M$12*M$10</f>
        <v>0</v>
      </c>
      <c r="N36" s="536">
        <f ca="1">+N25*Input!$D90*N$12*N$10</f>
        <v>0</v>
      </c>
      <c r="O36" s="536">
        <f ca="1">+O25*Input!$D90*O$12*O$10</f>
        <v>0</v>
      </c>
      <c r="P36" s="536">
        <f ca="1">+P25*Input!$D90*P$12*P$10</f>
        <v>0</v>
      </c>
      <c r="Q36" s="536">
        <f ca="1">+Q25*Input!$D90*Q$12*Q$10</f>
        <v>0</v>
      </c>
      <c r="R36" s="536">
        <f ca="1">+R25*Input!$D90*R$12*R$10</f>
        <v>0</v>
      </c>
      <c r="S36" s="536">
        <f ca="1">+S25*Input!$D90*S$12*S$10</f>
        <v>0</v>
      </c>
      <c r="T36" s="536">
        <f ca="1">+T25*Input!$D90*T$12*T$10</f>
        <v>0</v>
      </c>
      <c r="U36" s="536">
        <f ca="1">+U25*Input!$D90*U$12*U$10</f>
        <v>0</v>
      </c>
      <c r="V36" s="536">
        <f ca="1">+V25*Input!$D90*V$12*V$10</f>
        <v>0</v>
      </c>
      <c r="W36" s="536">
        <f ca="1">+W25*Input!$D90*W$12*W$10</f>
        <v>0</v>
      </c>
      <c r="X36" s="536">
        <f ca="1">+X25*Input!$D90*X$12*X$10</f>
        <v>0</v>
      </c>
      <c r="Y36" s="536">
        <f ca="1">+Y25*Input!$D90*Y$12*Y$10</f>
        <v>0</v>
      </c>
      <c r="Z36" s="536">
        <f ca="1">+Z25*Input!$D90*Z$12*Z$10</f>
        <v>0</v>
      </c>
      <c r="AA36" s="536">
        <f ca="1">+AA25*Input!$D90*AA$12*AA$10</f>
        <v>0</v>
      </c>
      <c r="AB36" s="536">
        <f ca="1">+AB25*Input!$D90*AB$12*AB$10</f>
        <v>0</v>
      </c>
      <c r="AC36" s="536">
        <f ca="1">+AC25*Input!$D90*AC$12*AC$10</f>
        <v>0</v>
      </c>
      <c r="AD36" s="536">
        <f ca="1">+AD25*Input!$D90*AD$12*AD$10</f>
        <v>0</v>
      </c>
      <c r="AE36" s="536">
        <f ca="1">+AE25*Input!$D90*AE$12*AE$10</f>
        <v>0</v>
      </c>
      <c r="AF36" s="536">
        <f ca="1">+AF25*Input!$D90*AF$12*AF$10</f>
        <v>0</v>
      </c>
      <c r="AG36" s="536">
        <f ca="1">+AG25*Input!$D90*AG$12*AG$10</f>
        <v>0</v>
      </c>
      <c r="AH36" s="536">
        <f ca="1">+AH25*Input!$D90*AH$12*AH$10</f>
        <v>0</v>
      </c>
      <c r="AI36" s="536">
        <f ca="1">+AI25*Input!$D90*AI$12*AI$10</f>
        <v>0</v>
      </c>
      <c r="AJ36" s="536">
        <f ca="1">+AJ25*Input!$D90*AJ$12*AJ$10</f>
        <v>0</v>
      </c>
      <c r="AK36" s="536">
        <f ca="1">+AK25*Input!$D90*AK$12*AK$10</f>
        <v>0</v>
      </c>
      <c r="AL36" s="536">
        <f ca="1">+AL25*Input!$D90*AL$12*AL$10</f>
        <v>0</v>
      </c>
      <c r="AM36" s="536">
        <f ca="1">+AM25*Input!$D90*AM$12*AM$10</f>
        <v>0</v>
      </c>
      <c r="AN36" s="536">
        <f ca="1">+AN25*Input!$D90*AN$12*AN$10</f>
        <v>0</v>
      </c>
      <c r="AO36" s="536">
        <f ca="1">+AO25*Input!$D90*AO$12*AO$10</f>
        <v>0</v>
      </c>
      <c r="AP36" s="536">
        <f ca="1">+AP25*Input!$D90*AP$12*AP$10</f>
        <v>0</v>
      </c>
      <c r="AQ36" s="536">
        <f ca="1">+AQ25*Input!$D90*AQ$12*AQ$10</f>
        <v>0</v>
      </c>
      <c r="AR36" s="536">
        <f ca="1">+AR25*Input!$D90*AR$12*AR$10</f>
        <v>0</v>
      </c>
      <c r="AS36" s="536">
        <f ca="1">+AS25*Input!$D90*AS$12*AS$10</f>
        <v>0</v>
      </c>
      <c r="AT36" s="536">
        <f ca="1">+AT25*Input!$D90*AT$12*AT$10</f>
        <v>0</v>
      </c>
      <c r="AU36" s="536">
        <f ca="1">+AU25*Input!$D90*AU$12*AU$10</f>
        <v>0</v>
      </c>
      <c r="AV36" s="536">
        <f ca="1">+AV25*Input!$D90*AV$12*AV$10</f>
        <v>0</v>
      </c>
      <c r="AW36" s="536">
        <f ca="1">+AW25*Input!$D90*AW$12*AW$10</f>
        <v>0</v>
      </c>
      <c r="AX36" s="536">
        <f ca="1">+AX25*Input!$D90*AX$12*AX$10</f>
        <v>0</v>
      </c>
      <c r="AY36" s="536">
        <f ca="1">+AY25*Input!$D90*AY$12*AY$10</f>
        <v>0</v>
      </c>
      <c r="AZ36" s="536">
        <f ca="1">+AZ25*Input!$D90*AZ$12*AZ$10</f>
        <v>0</v>
      </c>
      <c r="BA36" s="536">
        <f ca="1">+BA25*Input!$D90*BA$12*BA$10</f>
        <v>0</v>
      </c>
      <c r="BB36" s="536">
        <f ca="1">+BB25*Input!$D90*BB$12*BB$10</f>
        <v>0</v>
      </c>
      <c r="BC36" s="536">
        <f ca="1">+BC25*Input!$D90*BC$12*BC$10</f>
        <v>0</v>
      </c>
      <c r="BD36" s="536">
        <f ca="1">+BD25*Input!$D90*BD$12*BD$10</f>
        <v>0</v>
      </c>
      <c r="BE36" s="536">
        <f ca="1">+BE25*Input!$D90*BE$12*BE$10</f>
        <v>0</v>
      </c>
      <c r="BF36" s="536">
        <f ca="1">+BF25*Input!$D90*BF$12*BF$10</f>
        <v>0</v>
      </c>
      <c r="BG36" s="536">
        <f ca="1">+BG25*Input!$D90*BG$12*BG$10</f>
        <v>0</v>
      </c>
      <c r="BH36" s="536">
        <f ca="1">+BH25*Input!$D90*BH$12*BH$10</f>
        <v>0</v>
      </c>
      <c r="BI36" s="536">
        <f ca="1">+BI25*Input!$D90*BI$12*BI$10</f>
        <v>0</v>
      </c>
      <c r="BJ36" s="536">
        <f ca="1">+BJ25*Input!$D90*BJ$12*BJ$10</f>
        <v>0</v>
      </c>
      <c r="BK36" s="536">
        <f ca="1">+BK25*Input!$D90*BK$12*BK$10</f>
        <v>0</v>
      </c>
      <c r="BL36" s="536">
        <f ca="1">+BL25*Input!$D90*BL$12*BL$10</f>
        <v>0</v>
      </c>
      <c r="BM36" s="536">
        <f ca="1">+BM25*Input!$D90*BM$12*BM$10</f>
        <v>0</v>
      </c>
      <c r="BN36" s="536">
        <f ca="1">+BN25*Input!$D90*BN$12*BN$10</f>
        <v>0</v>
      </c>
      <c r="BO36" s="536">
        <f ca="1">+BO25*Input!$D90*BO$12*BO$10</f>
        <v>0</v>
      </c>
      <c r="BP36" s="536">
        <f ca="1">+BP25*Input!$D90*BP$12*BP$10</f>
        <v>0</v>
      </c>
      <c r="BQ36" s="536">
        <f ca="1">+BQ25*Input!$D90*BQ$12*BQ$10</f>
        <v>0</v>
      </c>
      <c r="BR36" s="536">
        <f ca="1">+BR25*Input!$D90*BR$12*BR$10</f>
        <v>0</v>
      </c>
      <c r="BS36" s="536">
        <f ca="1">+BS25*Input!$D90*BS$12*BS$10</f>
        <v>0</v>
      </c>
      <c r="BT36" s="536">
        <f ca="1">+BT25*Input!$D90*BT$12*BT$10</f>
        <v>0</v>
      </c>
      <c r="BU36" s="536">
        <f ca="1">+BU25*Input!$D90*BU$12*BU$10</f>
        <v>0</v>
      </c>
      <c r="BV36" s="536">
        <f ca="1">+BV25*Input!$D90*BV$12*BV$10</f>
        <v>0</v>
      </c>
      <c r="BW36" s="536">
        <f ca="1">+BW25*Input!$D90*BW$12*BW$10</f>
        <v>0</v>
      </c>
      <c r="BX36" s="536">
        <f ca="1">+BX25*Input!$D90*BX$12*BX$10</f>
        <v>0</v>
      </c>
      <c r="BY36" s="536">
        <f ca="1">+BY25*Input!$D90*BY$12*BY$10</f>
        <v>0</v>
      </c>
      <c r="BZ36" s="536">
        <f ca="1">+BZ25*Input!$D90*BZ$12*BZ$10</f>
        <v>0</v>
      </c>
      <c r="CA36" s="536">
        <f ca="1">+CA25*Input!$D90*CA$12*CA$10</f>
        <v>0</v>
      </c>
      <c r="CB36" s="536">
        <f ca="1">+CB25*Input!$D90*CB$12*CB$10</f>
        <v>0</v>
      </c>
      <c r="CC36" s="536">
        <f ca="1">+CC25*Input!$D90*CC$12*CC$10</f>
        <v>0</v>
      </c>
      <c r="CD36" s="536">
        <f ca="1">+CD25*Input!$D90*CD$12*CD$10</f>
        <v>0</v>
      </c>
      <c r="CE36" s="536">
        <f ca="1">+CE25*Input!$D90*CE$12*CE$10</f>
        <v>0</v>
      </c>
      <c r="CF36" s="536">
        <f ca="1">+CF25*Input!$D90*CF$12*CF$10</f>
        <v>0</v>
      </c>
      <c r="CG36" s="536">
        <f ca="1">+CG25*Input!$D90*CG$12*CG$10</f>
        <v>0</v>
      </c>
      <c r="CH36" s="536">
        <f ca="1">+CH25*Input!$D90*CH$12*CH$10</f>
        <v>0</v>
      </c>
      <c r="CI36" s="536">
        <f ca="1">+CI25*Input!$D90*CI$12*CI$10</f>
        <v>0</v>
      </c>
      <c r="CJ36" s="536">
        <f ca="1">+CJ25*Input!$D90*CJ$12*CJ$10</f>
        <v>0</v>
      </c>
      <c r="CK36" s="536">
        <f ca="1">+CK25*Input!$D90*CK$12*CK$10</f>
        <v>0</v>
      </c>
      <c r="CL36" s="536">
        <f ca="1">+CL25*Input!$D90*CL$12*CL$10</f>
        <v>0</v>
      </c>
      <c r="CM36" s="536">
        <f ca="1">+CM25*Input!$D90*CM$12*CM$10</f>
        <v>0</v>
      </c>
      <c r="CN36" s="536">
        <f ca="1">+CN25*Input!$D90*CN$12*CN$10</f>
        <v>0</v>
      </c>
      <c r="CO36" s="536">
        <f ca="1">+CO25*Input!$D90*CO$12*CO$10</f>
        <v>0</v>
      </c>
      <c r="CP36" s="536">
        <f ca="1">+CP25*Input!$D90*CP$12*CP$10</f>
        <v>0</v>
      </c>
      <c r="CQ36" s="536">
        <f ca="1">+CQ25*Input!$D90*CQ$12*CQ$10</f>
        <v>0</v>
      </c>
      <c r="CR36" s="536">
        <f ca="1">+CR25*Input!$D90*CR$12*CR$10</f>
        <v>0</v>
      </c>
      <c r="CS36" s="536">
        <f ca="1">+CS25*Input!$D90*CS$12*CS$10</f>
        <v>0</v>
      </c>
      <c r="CT36" s="536">
        <f ca="1">+CT25*Input!$D90*CT$12*CT$10</f>
        <v>0</v>
      </c>
      <c r="CU36" s="536">
        <f ca="1">+CU25*Input!$D90*CU$12*CU$10</f>
        <v>0</v>
      </c>
      <c r="CV36" s="536">
        <f ca="1">+CV25*Input!$D90*CV$12*CV$10</f>
        <v>0</v>
      </c>
      <c r="CW36" s="536">
        <f ca="1">+CW25*Input!$D90*CW$12*CW$10</f>
        <v>0</v>
      </c>
      <c r="CX36" s="536">
        <f ca="1">+CX25*Input!$D90*CX$12*CX$10</f>
        <v>0</v>
      </c>
      <c r="CY36" s="536">
        <f ca="1">+CY25*Input!$D90*CY$12*CY$10</f>
        <v>0</v>
      </c>
      <c r="CZ36" s="536">
        <f ca="1">+CZ25*Input!$D90*CZ$12*CZ$10</f>
        <v>0</v>
      </c>
      <c r="DA36" s="536">
        <f ca="1">+DA25*Input!$D90*DA$12*DA$10</f>
        <v>0</v>
      </c>
      <c r="DB36" s="536">
        <f ca="1">+DB25*Input!$D90*DB$12*DB$10</f>
        <v>0</v>
      </c>
      <c r="DC36" s="536">
        <f ca="1">+DC25*Input!$D90*DC$12*DC$10</f>
        <v>0</v>
      </c>
      <c r="DD36" s="536">
        <f ca="1">+DD25*Input!$D90*DD$12*DD$10</f>
        <v>0</v>
      </c>
      <c r="DE36" s="536">
        <f ca="1">+DE25*Input!$D90*DE$12*DE$10</f>
        <v>0</v>
      </c>
      <c r="DF36" s="536">
        <f ca="1">+DF25*Input!$D90*DF$12*DF$10</f>
        <v>0</v>
      </c>
      <c r="DG36" s="536">
        <f ca="1">+DG25*Input!$D90*DG$12*DG$10</f>
        <v>0</v>
      </c>
      <c r="DH36" s="536">
        <f ca="1">+DH25*Input!$D90*DH$12*DH$10</f>
        <v>0</v>
      </c>
      <c r="DI36" s="536">
        <f ca="1">+DI25*Input!$D90*DI$12*DI$10</f>
        <v>0</v>
      </c>
      <c r="DJ36" s="536">
        <f ca="1">+DJ25*Input!$D90*DJ$12*DJ$10</f>
        <v>0</v>
      </c>
      <c r="DK36" s="536">
        <f ca="1">+DK25*Input!$D90*DK$12*DK$10</f>
        <v>0</v>
      </c>
      <c r="DL36" s="536">
        <f ca="1">+DL25*Input!$D90*DL$12*DL$10</f>
        <v>0</v>
      </c>
      <c r="DM36" s="536">
        <f ca="1">+DM25*Input!$D90*DM$12*DM$10</f>
        <v>0</v>
      </c>
      <c r="DN36" s="536">
        <f ca="1">+DN25*Input!$D90*DN$12*DN$10</f>
        <v>0</v>
      </c>
      <c r="DO36" s="536">
        <f ca="1">+DO25*Input!$D90*DO$12*DO$10</f>
        <v>0</v>
      </c>
      <c r="DP36" s="536">
        <f ca="1">+DP25*Input!$D90*DP$12*DP$10</f>
        <v>0</v>
      </c>
      <c r="DQ36" s="536">
        <f ca="1">+DQ25*Input!$D90*DQ$12*DQ$10</f>
        <v>0</v>
      </c>
      <c r="DR36" s="536">
        <f ca="1">+DR25*Input!$D90*DR$12*DR$10</f>
        <v>0</v>
      </c>
      <c r="DS36" s="536">
        <f ca="1">+DS25*Input!$D90*DS$12*DS$10</f>
        <v>0</v>
      </c>
      <c r="DT36" s="537">
        <f ca="1">+DT25*Input!$D90*DT$12*DT$10</f>
        <v>0</v>
      </c>
    </row>
    <row r="37" spans="1:124" s="3" customFormat="1" ht="14.25" customHeight="1" x14ac:dyDescent="0.15"/>
    <row r="38" spans="1:124" s="3" customFormat="1" ht="14.25" customHeight="1" thickBot="1" x14ac:dyDescent="0.25">
      <c r="A38" s="513" t="s">
        <v>401</v>
      </c>
      <c r="B38" s="514"/>
    </row>
    <row r="39" spans="1:124" s="3" customFormat="1" ht="14.25" customHeight="1" x14ac:dyDescent="0.15">
      <c r="A39" s="18" t="str">
        <f>+$A$20</f>
        <v>ESTUDIO ROOM</v>
      </c>
      <c r="C39" s="23" t="str">
        <f t="shared" ref="C39:C44" si="24">+"["&amp;currency&amp;"]"</f>
        <v>[EUR]</v>
      </c>
      <c r="E39" s="538">
        <f>+Input!$E85*E$11</f>
        <v>175.40318492542565</v>
      </c>
      <c r="F39" s="539">
        <f>+Input!$E85*F$11</f>
        <v>175.80729875418893</v>
      </c>
      <c r="G39" s="539">
        <f>+Input!$E85*G$11</f>
        <v>176.21234362640314</v>
      </c>
      <c r="H39" s="539">
        <f>+Input!$E85*H$11</f>
        <v>176.6183216871122</v>
      </c>
      <c r="I39" s="539">
        <f>+Input!$E85*I$11</f>
        <v>177.02523508630202</v>
      </c>
      <c r="J39" s="539">
        <f>+Input!$E85*J$11</f>
        <v>177.43308597891186</v>
      </c>
      <c r="K39" s="539">
        <f>+Input!$E85*K$11</f>
        <v>177.84187652484584</v>
      </c>
      <c r="L39" s="539">
        <f>+Input!$E85*L$11</f>
        <v>178.25160888898429</v>
      </c>
      <c r="M39" s="539">
        <f>+Input!$E85*M$11</f>
        <v>178.66228524119518</v>
      </c>
      <c r="N39" s="539">
        <f>+Input!$E85*N$11</f>
        <v>179.0739077563457</v>
      </c>
      <c r="O39" s="539">
        <f>+Input!$E85*O$11</f>
        <v>179.48647861431382</v>
      </c>
      <c r="P39" s="539">
        <f>+Input!$E85*P$11</f>
        <v>179.89999999999969</v>
      </c>
      <c r="Q39" s="539">
        <f>+Input!$E85*Q$11</f>
        <v>180.31447410333723</v>
      </c>
      <c r="R39" s="539">
        <f>+Input!$E85*R$11</f>
        <v>180.72990311930593</v>
      </c>
      <c r="S39" s="539">
        <f>+Input!$E85*S$11</f>
        <v>181.14628924794215</v>
      </c>
      <c r="T39" s="539">
        <f>+Input!$E85*T$11</f>
        <v>181.56363469435107</v>
      </c>
      <c r="U39" s="539">
        <f>+Input!$E85*U$11</f>
        <v>181.98194166871821</v>
      </c>
      <c r="V39" s="539">
        <f>+Input!$E85*V$11</f>
        <v>182.40121238632113</v>
      </c>
      <c r="W39" s="539">
        <f>+Input!$E85*W$11</f>
        <v>182.82144906754129</v>
      </c>
      <c r="X39" s="539">
        <f>+Input!$E85*X$11</f>
        <v>183.24265393787559</v>
      </c>
      <c r="Y39" s="539">
        <f>+Input!$E85*Y$11</f>
        <v>183.66482922794839</v>
      </c>
      <c r="Z39" s="539">
        <f>+Input!$E85*Z$11</f>
        <v>184.08797717352314</v>
      </c>
      <c r="AA39" s="539">
        <f>+Input!$E85*AA$11</f>
        <v>184.51210001551436</v>
      </c>
      <c r="AB39" s="539">
        <f>+Input!$E85*AB$11</f>
        <v>184.93719999999942</v>
      </c>
      <c r="AC39" s="539">
        <f>+Input!$E85*AC$11</f>
        <v>185.36327937823043</v>
      </c>
      <c r="AD39" s="539">
        <f>+Input!$E85*AD$11</f>
        <v>185.79034040664621</v>
      </c>
      <c r="AE39" s="539">
        <f>+Input!$E85*AE$11</f>
        <v>186.21838534688428</v>
      </c>
      <c r="AF39" s="539">
        <f>+Input!$E85*AF$11</f>
        <v>186.64741646579262</v>
      </c>
      <c r="AG39" s="539">
        <f>+Input!$E85*AG$11</f>
        <v>187.07743603544205</v>
      </c>
      <c r="AH39" s="539">
        <f>+Input!$E85*AH$11</f>
        <v>187.50844633313787</v>
      </c>
      <c r="AI39" s="539">
        <f>+Input!$E85*AI$11</f>
        <v>187.94044964143217</v>
      </c>
      <c r="AJ39" s="539">
        <f>+Input!$E85*AJ$11</f>
        <v>188.37344824813582</v>
      </c>
      <c r="AK39" s="539">
        <f>+Input!$E85*AK$11</f>
        <v>188.80744444633066</v>
      </c>
      <c r="AL39" s="539">
        <f>+Input!$E85*AL$11</f>
        <v>189.2424405343815</v>
      </c>
      <c r="AM39" s="539">
        <f>+Input!$E85*AM$11</f>
        <v>189.67843881594845</v>
      </c>
      <c r="AN39" s="539">
        <f>+Input!$E85*AN$11</f>
        <v>190.11544159999912</v>
      </c>
      <c r="AO39" s="539">
        <f>+Input!$E85*AO$11</f>
        <v>190.55345120082058</v>
      </c>
      <c r="AP39" s="539">
        <f>+Input!$E85*AP$11</f>
        <v>190.99246993803203</v>
      </c>
      <c r="AQ39" s="539">
        <f>+Input!$E85*AQ$11</f>
        <v>191.4325001365967</v>
      </c>
      <c r="AR39" s="539">
        <f>+Input!$E85*AR$11</f>
        <v>191.87354412683453</v>
      </c>
      <c r="AS39" s="539">
        <f>+Input!$E85*AS$11</f>
        <v>192.31560424443413</v>
      </c>
      <c r="AT39" s="539">
        <f>+Input!$E85*AT$11</f>
        <v>192.75868283046543</v>
      </c>
      <c r="AU39" s="539">
        <f>+Input!$E85*AU$11</f>
        <v>193.20278223139198</v>
      </c>
      <c r="AV39" s="539">
        <f>+Input!$E85*AV$11</f>
        <v>193.64790479908336</v>
      </c>
      <c r="AW39" s="539">
        <f>+Input!$E85*AW$11</f>
        <v>194.09405289082764</v>
      </c>
      <c r="AX39" s="539">
        <f>+Input!$E85*AX$11</f>
        <v>194.54122886934391</v>
      </c>
      <c r="AY39" s="539">
        <f>+Input!$E85*AY$11</f>
        <v>194.98943510279477</v>
      </c>
      <c r="AZ39" s="539">
        <f>+Input!$E85*AZ$11</f>
        <v>195.4386739647988</v>
      </c>
      <c r="BA39" s="539">
        <f>+Input!$E85*BA$11</f>
        <v>195.88894783444329</v>
      </c>
      <c r="BB39" s="539">
        <f>+Input!$E85*BB$11</f>
        <v>196.34025909629662</v>
      </c>
      <c r="BC39" s="539">
        <f>+Input!$E85*BC$11</f>
        <v>196.79261014042112</v>
      </c>
      <c r="BD39" s="539">
        <f>+Input!$E85*BD$11</f>
        <v>197.24600336238558</v>
      </c>
      <c r="BE39" s="539">
        <f>+Input!$E85*BE$11</f>
        <v>197.70044116327796</v>
      </c>
      <c r="BF39" s="539">
        <f>+Input!$E85*BF$11</f>
        <v>198.15592594971815</v>
      </c>
      <c r="BG39" s="539">
        <f>+Input!$E85*BG$11</f>
        <v>198.61246013387066</v>
      </c>
      <c r="BH39" s="539">
        <f>+Input!$E85*BH$11</f>
        <v>199.0700461334574</v>
      </c>
      <c r="BI39" s="539">
        <f>+Input!$E85*BI$11</f>
        <v>199.5286863717705</v>
      </c>
      <c r="BJ39" s="539">
        <f>+Input!$E85*BJ$11</f>
        <v>199.98838327768522</v>
      </c>
      <c r="BK39" s="539">
        <f>+Input!$E85*BK$11</f>
        <v>200.44913928567271</v>
      </c>
      <c r="BL39" s="539">
        <f>+Input!$E85*BL$11</f>
        <v>200.91095683581287</v>
      </c>
      <c r="BM39" s="539">
        <f>+Input!$E85*BM$11</f>
        <v>201.37383837380739</v>
      </c>
      <c r="BN39" s="539">
        <f>+Input!$E85*BN$11</f>
        <v>201.83778635099264</v>
      </c>
      <c r="BO39" s="539">
        <f>+Input!$E85*BO$11</f>
        <v>202.30280322435263</v>
      </c>
      <c r="BP39" s="539">
        <f>+Input!$E85*BP$11</f>
        <v>202.76889145653212</v>
      </c>
      <c r="BQ39" s="539">
        <f>+Input!$E85*BQ$11</f>
        <v>203.23605351584951</v>
      </c>
      <c r="BR39" s="539">
        <f>+Input!$E85*BR$11</f>
        <v>203.70429187630998</v>
      </c>
      <c r="BS39" s="539">
        <f>+Input!$E85*BS$11</f>
        <v>204.17360901761876</v>
      </c>
      <c r="BT39" s="539">
        <f>+Input!$E85*BT$11</f>
        <v>204.64400742519391</v>
      </c>
      <c r="BU39" s="539">
        <f>+Input!$E85*BU$11</f>
        <v>205.11548959017978</v>
      </c>
      <c r="BV39" s="539">
        <f>+Input!$E85*BV$11</f>
        <v>205.5880580094601</v>
      </c>
      <c r="BW39" s="539">
        <f>+Input!$E85*BW$11</f>
        <v>206.06171518567123</v>
      </c>
      <c r="BX39" s="539">
        <f>+Input!$E85*BX$11</f>
        <v>206.53646362721534</v>
      </c>
      <c r="BY39" s="539">
        <f>+Input!$E85*BY$11</f>
        <v>207.01230584827371</v>
      </c>
      <c r="BZ39" s="539">
        <f>+Input!$E85*BZ$11</f>
        <v>207.48924436882012</v>
      </c>
      <c r="CA39" s="539">
        <f>+Input!$E85*CA$11</f>
        <v>207.96728171463423</v>
      </c>
      <c r="CB39" s="539">
        <f>+Input!$E85*CB$11</f>
        <v>208.44642041731473</v>
      </c>
      <c r="CC39" s="539">
        <f>+Input!$E85*CC$11</f>
        <v>208.92666301429298</v>
      </c>
      <c r="CD39" s="539">
        <f>+Input!$E85*CD$11</f>
        <v>209.40801204884639</v>
      </c>
      <c r="CE39" s="539">
        <f>+Input!$E85*CE$11</f>
        <v>209.89047007011177</v>
      </c>
      <c r="CF39" s="539">
        <f>+Input!$E85*CF$11</f>
        <v>210.37403963309904</v>
      </c>
      <c r="CG39" s="539">
        <f>+Input!$E85*CG$11</f>
        <v>210.85872329870452</v>
      </c>
      <c r="CH39" s="539">
        <f>+Input!$E85*CH$11</f>
        <v>211.34452363372475</v>
      </c>
      <c r="CI39" s="539">
        <f>+Input!$E85*CI$11</f>
        <v>211.83144321086976</v>
      </c>
      <c r="CJ39" s="539">
        <f>+Input!$E85*CJ$11</f>
        <v>212.31948460877709</v>
      </c>
      <c r="CK39" s="539">
        <f>+Input!$E85*CK$11</f>
        <v>212.80865041202509</v>
      </c>
      <c r="CL39" s="539">
        <f>+Input!$E85*CL$11</f>
        <v>213.29894321114679</v>
      </c>
      <c r="CM39" s="539">
        <f>+Input!$E85*CM$11</f>
        <v>213.79036560264367</v>
      </c>
      <c r="CN39" s="539">
        <f>+Input!$E85*CN$11</f>
        <v>214.28292018899921</v>
      </c>
      <c r="CO39" s="539">
        <f>+Input!$E85*CO$11</f>
        <v>214.77660957869287</v>
      </c>
      <c r="CP39" s="539">
        <f>+Input!$E85*CP$11</f>
        <v>215.27143638621376</v>
      </c>
      <c r="CQ39" s="539">
        <f>+Input!$E85*CQ$11</f>
        <v>215.7674032320746</v>
      </c>
      <c r="CR39" s="539">
        <f>+Input!$E85*CR$11</f>
        <v>216.2645127428255</v>
      </c>
      <c r="CS39" s="539">
        <f>+Input!$E85*CS$11</f>
        <v>216.76276755106792</v>
      </c>
      <c r="CT39" s="539">
        <f>+Input!$E85*CT$11</f>
        <v>217.26217029546868</v>
      </c>
      <c r="CU39" s="539">
        <f>+Input!$E85*CU$11</f>
        <v>217.76272362077378</v>
      </c>
      <c r="CV39" s="539">
        <f>+Input!$E85*CV$11</f>
        <v>218.2644301778225</v>
      </c>
      <c r="CW39" s="539">
        <f>+Input!$E85*CW$11</f>
        <v>218.76729262356147</v>
      </c>
      <c r="CX39" s="539">
        <f>+Input!$E85*CX$11</f>
        <v>219.27131362105862</v>
      </c>
      <c r="CY39" s="539">
        <f>+Input!$E85*CY$11</f>
        <v>219.77649583951739</v>
      </c>
      <c r="CZ39" s="539">
        <f>+Input!$E85*CZ$11</f>
        <v>220.28284195429089</v>
      </c>
      <c r="DA39" s="539">
        <f>+Input!$E85*DA$11</f>
        <v>220.79035464689596</v>
      </c>
      <c r="DB39" s="539">
        <f>+Input!$E85*DB$11</f>
        <v>221.29903660502745</v>
      </c>
      <c r="DC39" s="539">
        <f>+Input!$E85*DC$11</f>
        <v>221.80889052257237</v>
      </c>
      <c r="DD39" s="539">
        <f>+Input!$E85*DD$11</f>
        <v>222.31991909962431</v>
      </c>
      <c r="DE39" s="539">
        <f>+Input!$E85*DE$11</f>
        <v>222.83212504249752</v>
      </c>
      <c r="DF39" s="539">
        <f>+Input!$E85*DF$11</f>
        <v>223.34551106374153</v>
      </c>
      <c r="DG39" s="539">
        <f>+Input!$E85*DG$11</f>
        <v>223.86007988215513</v>
      </c>
      <c r="DH39" s="539">
        <f>+Input!$E85*DH$11</f>
        <v>224.37583422280122</v>
      </c>
      <c r="DI39" s="539">
        <f>+Input!$E85*DI$11</f>
        <v>224.89277681702083</v>
      </c>
      <c r="DJ39" s="539">
        <f>+Input!$E85*DJ$11</f>
        <v>225.41091040244791</v>
      </c>
      <c r="DK39" s="539">
        <f>+Input!$E85*DK$11</f>
        <v>225.93023772302354</v>
      </c>
      <c r="DL39" s="539">
        <f>+Input!$E85*DL$11</f>
        <v>226.45076152901072</v>
      </c>
      <c r="DM39" s="539">
        <f>+Input!$E85*DM$11</f>
        <v>226.97248457700871</v>
      </c>
      <c r="DN39" s="539">
        <f>+Input!$E85*DN$11</f>
        <v>227.4954096299679</v>
      </c>
      <c r="DO39" s="539">
        <f>+Input!$E85*DO$11</f>
        <v>228.01953945720408</v>
      </c>
      <c r="DP39" s="539">
        <f>+Input!$E85*DP$11</f>
        <v>228.54487683441346</v>
      </c>
      <c r="DQ39" s="539">
        <f>+Input!$E85*DQ$11</f>
        <v>229.07142454368716</v>
      </c>
      <c r="DR39" s="539">
        <f>+Input!$E85*DR$11</f>
        <v>229.59918537352596</v>
      </c>
      <c r="DS39" s="539">
        <f>+Input!$E85*DS$11</f>
        <v>230.12816211885519</v>
      </c>
      <c r="DT39" s="540">
        <f>+Input!$E85*DT$11</f>
        <v>230.65835758103933</v>
      </c>
    </row>
    <row r="40" spans="1:124" s="3" customFormat="1" ht="14.25" customHeight="1" x14ac:dyDescent="0.15">
      <c r="A40" s="18" t="str">
        <f>+$A$21</f>
        <v>ONE BEDROOM APARTMENT</v>
      </c>
      <c r="C40" s="23" t="str">
        <f t="shared" si="24"/>
        <v>[EUR]</v>
      </c>
      <c r="E40" s="541">
        <f>+Input!$E86*E$11</f>
        <v>230.52990018770225</v>
      </c>
      <c r="F40" s="542">
        <f>+Input!$E86*F$11</f>
        <v>231.06102121979114</v>
      </c>
      <c r="G40" s="542">
        <f>+Input!$E86*G$11</f>
        <v>231.59336590898698</v>
      </c>
      <c r="H40" s="542">
        <f>+Input!$E86*H$11</f>
        <v>232.12693707449031</v>
      </c>
      <c r="I40" s="542">
        <f>+Input!$E86*I$11</f>
        <v>232.66173754199693</v>
      </c>
      <c r="J40" s="542">
        <f>+Input!$E86*J$11</f>
        <v>233.19777014371275</v>
      </c>
      <c r="K40" s="542">
        <f>+Input!$E86*K$11</f>
        <v>233.73503771836883</v>
      </c>
      <c r="L40" s="542">
        <f>+Input!$E86*L$11</f>
        <v>234.27354311123648</v>
      </c>
      <c r="M40" s="542">
        <f>+Input!$E86*M$11</f>
        <v>234.81328917414223</v>
      </c>
      <c r="N40" s="542">
        <f>+Input!$E86*N$11</f>
        <v>235.35427876548292</v>
      </c>
      <c r="O40" s="542">
        <f>+Input!$E86*O$11</f>
        <v>235.89651475024104</v>
      </c>
      <c r="P40" s="542">
        <f>+Input!$E86*P$11</f>
        <v>236.4399999999996</v>
      </c>
      <c r="Q40" s="542">
        <f>+Input!$E86*Q$11</f>
        <v>236.9847373929575</v>
      </c>
      <c r="R40" s="542">
        <f>+Input!$E86*R$11</f>
        <v>237.53072981394493</v>
      </c>
      <c r="S40" s="542">
        <f>+Input!$E86*S$11</f>
        <v>238.07798015443825</v>
      </c>
      <c r="T40" s="542">
        <f>+Input!$E86*T$11</f>
        <v>238.62649131257569</v>
      </c>
      <c r="U40" s="542">
        <f>+Input!$E86*U$11</f>
        <v>239.17626619317249</v>
      </c>
      <c r="V40" s="542">
        <f>+Input!$E86*V$11</f>
        <v>239.72730770773634</v>
      </c>
      <c r="W40" s="542">
        <f>+Input!$E86*W$11</f>
        <v>240.27961877448283</v>
      </c>
      <c r="X40" s="542">
        <f>+Input!$E86*X$11</f>
        <v>240.8332023183508</v>
      </c>
      <c r="Y40" s="542">
        <f>+Input!$E86*Y$11</f>
        <v>241.3880612710179</v>
      </c>
      <c r="Z40" s="542">
        <f>+Input!$E86*Z$11</f>
        <v>241.94419857091614</v>
      </c>
      <c r="AA40" s="542">
        <f>+Input!$E86*AA$11</f>
        <v>242.50161716324746</v>
      </c>
      <c r="AB40" s="542">
        <f>+Input!$E86*AB$11</f>
        <v>243.06031999999922</v>
      </c>
      <c r="AC40" s="542">
        <f>+Input!$E86*AC$11</f>
        <v>243.62031003996</v>
      </c>
      <c r="AD40" s="542">
        <f>+Input!$E86*AD$11</f>
        <v>244.18159024873503</v>
      </c>
      <c r="AE40" s="542">
        <f>+Input!$E86*AE$11</f>
        <v>244.74416359876219</v>
      </c>
      <c r="AF40" s="542">
        <f>+Input!$E86*AF$11</f>
        <v>245.30803306932745</v>
      </c>
      <c r="AG40" s="542">
        <f>+Input!$E86*AG$11</f>
        <v>245.87320164658098</v>
      </c>
      <c r="AH40" s="542">
        <f>+Input!$E86*AH$11</f>
        <v>246.4396723235526</v>
      </c>
      <c r="AI40" s="542">
        <f>+Input!$E86*AI$11</f>
        <v>247.00744810016798</v>
      </c>
      <c r="AJ40" s="542">
        <f>+Input!$E86*AJ$11</f>
        <v>247.57653198326423</v>
      </c>
      <c r="AK40" s="542">
        <f>+Input!$E86*AK$11</f>
        <v>248.14692698660599</v>
      </c>
      <c r="AL40" s="542">
        <f>+Input!$E86*AL$11</f>
        <v>248.71863613090139</v>
      </c>
      <c r="AM40" s="542">
        <f>+Input!$E86*AM$11</f>
        <v>249.29166244381798</v>
      </c>
      <c r="AN40" s="542">
        <f>+Input!$E86*AN$11</f>
        <v>249.86600895999882</v>
      </c>
      <c r="AO40" s="542">
        <f>+Input!$E86*AO$11</f>
        <v>250.44167872107849</v>
      </c>
      <c r="AP40" s="542">
        <f>+Input!$E86*AP$11</f>
        <v>251.01867477569922</v>
      </c>
      <c r="AQ40" s="542">
        <f>+Input!$E86*AQ$11</f>
        <v>251.5970001795271</v>
      </c>
      <c r="AR40" s="542">
        <f>+Input!$E86*AR$11</f>
        <v>252.17665799526824</v>
      </c>
      <c r="AS40" s="542">
        <f>+Input!$E86*AS$11</f>
        <v>252.75765129268487</v>
      </c>
      <c r="AT40" s="542">
        <f>+Input!$E86*AT$11</f>
        <v>253.33998314861171</v>
      </c>
      <c r="AU40" s="542">
        <f>+Input!$E86*AU$11</f>
        <v>253.92365664697229</v>
      </c>
      <c r="AV40" s="542">
        <f>+Input!$E86*AV$11</f>
        <v>254.50867487879526</v>
      </c>
      <c r="AW40" s="542">
        <f>+Input!$E86*AW$11</f>
        <v>255.09504094223061</v>
      </c>
      <c r="AX40" s="542">
        <f>+Input!$E86*AX$11</f>
        <v>255.6827579425663</v>
      </c>
      <c r="AY40" s="542">
        <f>+Input!$E86*AY$11</f>
        <v>256.27182899224454</v>
      </c>
      <c r="AZ40" s="542">
        <f>+Input!$E86*AZ$11</f>
        <v>256.8622572108784</v>
      </c>
      <c r="BA40" s="542">
        <f>+Input!$E86*BA$11</f>
        <v>257.45404572526832</v>
      </c>
      <c r="BB40" s="542">
        <f>+Input!$E86*BB$11</f>
        <v>258.04719766941838</v>
      </c>
      <c r="BC40" s="542">
        <f>+Input!$E86*BC$11</f>
        <v>258.64171618455345</v>
      </c>
      <c r="BD40" s="542">
        <f>+Input!$E86*BD$11</f>
        <v>259.23760441913532</v>
      </c>
      <c r="BE40" s="542">
        <f>+Input!$E86*BE$11</f>
        <v>259.83486552887962</v>
      </c>
      <c r="BF40" s="542">
        <f>+Input!$E86*BF$11</f>
        <v>260.43350267677243</v>
      </c>
      <c r="BG40" s="542">
        <f>+Input!$E86*BG$11</f>
        <v>261.03351903308715</v>
      </c>
      <c r="BH40" s="542">
        <f>+Input!$E86*BH$11</f>
        <v>261.63491777540116</v>
      </c>
      <c r="BI40" s="542">
        <f>+Input!$E86*BI$11</f>
        <v>262.23770208861265</v>
      </c>
      <c r="BJ40" s="542">
        <f>+Input!$E86*BJ$11</f>
        <v>262.84187516495774</v>
      </c>
      <c r="BK40" s="542">
        <f>+Input!$E86*BK$11</f>
        <v>263.44744020402698</v>
      </c>
      <c r="BL40" s="542">
        <f>+Input!$E86*BL$11</f>
        <v>264.05440041278263</v>
      </c>
      <c r="BM40" s="542">
        <f>+Input!$E86*BM$11</f>
        <v>264.66275900557542</v>
      </c>
      <c r="BN40" s="542">
        <f>+Input!$E86*BN$11</f>
        <v>265.27251920416177</v>
      </c>
      <c r="BO40" s="542">
        <f>+Input!$E86*BO$11</f>
        <v>265.88368423772062</v>
      </c>
      <c r="BP40" s="542">
        <f>+Input!$E86*BP$11</f>
        <v>266.49625734287082</v>
      </c>
      <c r="BQ40" s="542">
        <f>+Input!$E86*BQ$11</f>
        <v>267.1102417636879</v>
      </c>
      <c r="BR40" s="542">
        <f>+Input!$E86*BR$11</f>
        <v>267.7256407517217</v>
      </c>
      <c r="BS40" s="542">
        <f>+Input!$E86*BS$11</f>
        <v>268.34245756601325</v>
      </c>
      <c r="BT40" s="542">
        <f>+Input!$E86*BT$11</f>
        <v>268.96069547311197</v>
      </c>
      <c r="BU40" s="542">
        <f>+Input!$E86*BU$11</f>
        <v>269.58035774709339</v>
      </c>
      <c r="BV40" s="542">
        <f>+Input!$E86*BV$11</f>
        <v>270.20144766957617</v>
      </c>
      <c r="BW40" s="542">
        <f>+Input!$E86*BW$11</f>
        <v>270.82396852973937</v>
      </c>
      <c r="BX40" s="542">
        <f>+Input!$E86*BX$11</f>
        <v>271.44792362434015</v>
      </c>
      <c r="BY40" s="542">
        <f>+Input!$E86*BY$11</f>
        <v>272.07331625773116</v>
      </c>
      <c r="BZ40" s="542">
        <f>+Input!$E86*BZ$11</f>
        <v>272.70014974187791</v>
      </c>
      <c r="CA40" s="542">
        <f>+Input!$E86*CA$11</f>
        <v>273.32842739637641</v>
      </c>
      <c r="CB40" s="542">
        <f>+Input!$E86*CB$11</f>
        <v>273.95815254847076</v>
      </c>
      <c r="CC40" s="542">
        <f>+Input!$E86*CC$11</f>
        <v>274.58932853307078</v>
      </c>
      <c r="CD40" s="542">
        <f>+Input!$E86*CD$11</f>
        <v>275.22195869276953</v>
      </c>
      <c r="CE40" s="542">
        <f>+Input!$E86*CE$11</f>
        <v>275.85604637786122</v>
      </c>
      <c r="CF40" s="542">
        <f>+Input!$E86*CF$11</f>
        <v>276.49159494635876</v>
      </c>
      <c r="CG40" s="542">
        <f>+Input!$E86*CG$11</f>
        <v>277.12860776401169</v>
      </c>
      <c r="CH40" s="542">
        <f>+Input!$E86*CH$11</f>
        <v>277.76708820432395</v>
      </c>
      <c r="CI40" s="542">
        <f>+Input!$E86*CI$11</f>
        <v>278.4070396485717</v>
      </c>
      <c r="CJ40" s="542">
        <f>+Input!$E86*CJ$11</f>
        <v>279.04846548582128</v>
      </c>
      <c r="CK40" s="542">
        <f>+Input!$E86*CK$11</f>
        <v>279.69136911294726</v>
      </c>
      <c r="CL40" s="542">
        <f>+Input!$E86*CL$11</f>
        <v>280.33575393465009</v>
      </c>
      <c r="CM40" s="542">
        <f>+Input!$E86*CM$11</f>
        <v>280.98162336347457</v>
      </c>
      <c r="CN40" s="542">
        <f>+Input!$E86*CN$11</f>
        <v>281.62898081982758</v>
      </c>
      <c r="CO40" s="542">
        <f>+Input!$E86*CO$11</f>
        <v>282.27782973199635</v>
      </c>
      <c r="CP40" s="542">
        <f>+Input!$E86*CP$11</f>
        <v>282.9281735361667</v>
      </c>
      <c r="CQ40" s="542">
        <f>+Input!$E86*CQ$11</f>
        <v>283.58001567644089</v>
      </c>
      <c r="CR40" s="542">
        <f>+Input!$E86*CR$11</f>
        <v>284.23335960485639</v>
      </c>
      <c r="CS40" s="542">
        <f>+Input!$E86*CS$11</f>
        <v>284.88820878140359</v>
      </c>
      <c r="CT40" s="542">
        <f>+Input!$E86*CT$11</f>
        <v>285.54456667404457</v>
      </c>
      <c r="CU40" s="542">
        <f>+Input!$E86*CU$11</f>
        <v>286.20243675873127</v>
      </c>
      <c r="CV40" s="542">
        <f>+Input!$E86*CV$11</f>
        <v>286.86182251942387</v>
      </c>
      <c r="CW40" s="542">
        <f>+Input!$E86*CW$11</f>
        <v>287.52272744810932</v>
      </c>
      <c r="CX40" s="542">
        <f>+Input!$E86*CX$11</f>
        <v>288.18515504481991</v>
      </c>
      <c r="CY40" s="542">
        <f>+Input!$E86*CY$11</f>
        <v>288.84910881765143</v>
      </c>
      <c r="CZ40" s="542">
        <f>+Input!$E86*CZ$11</f>
        <v>289.5145922827823</v>
      </c>
      <c r="DA40" s="542">
        <f>+Input!$E86*DA$11</f>
        <v>290.18160896449183</v>
      </c>
      <c r="DB40" s="542">
        <f>+Input!$E86*DB$11</f>
        <v>290.85016239517893</v>
      </c>
      <c r="DC40" s="542">
        <f>+Input!$E86*DC$11</f>
        <v>291.52025611538085</v>
      </c>
      <c r="DD40" s="542">
        <f>+Input!$E86*DD$11</f>
        <v>292.19189367379192</v>
      </c>
      <c r="DE40" s="542">
        <f>+Input!$E86*DE$11</f>
        <v>292.86507862728246</v>
      </c>
      <c r="DF40" s="542">
        <f>+Input!$E86*DF$11</f>
        <v>293.5398145409174</v>
      </c>
      <c r="DG40" s="542">
        <f>+Input!$E86*DG$11</f>
        <v>294.21610498797531</v>
      </c>
      <c r="DH40" s="542">
        <f>+Input!$E86*DH$11</f>
        <v>294.89395354996731</v>
      </c>
      <c r="DI40" s="542">
        <f>+Input!$E86*DI$11</f>
        <v>295.57336381665596</v>
      </c>
      <c r="DJ40" s="542">
        <f>+Input!$E86*DJ$11</f>
        <v>296.25433938607438</v>
      </c>
      <c r="DK40" s="542">
        <f>+Input!$E86*DK$11</f>
        <v>296.93688386454522</v>
      </c>
      <c r="DL40" s="542">
        <f>+Input!$E86*DL$11</f>
        <v>297.62100086669977</v>
      </c>
      <c r="DM40" s="542">
        <f>+Input!$E86*DM$11</f>
        <v>298.30669401549716</v>
      </c>
      <c r="DN40" s="542">
        <f>+Input!$E86*DN$11</f>
        <v>298.9939669422435</v>
      </c>
      <c r="DO40" s="542">
        <f>+Input!$E86*DO$11</f>
        <v>299.6828232866111</v>
      </c>
      <c r="DP40" s="542">
        <f>+Input!$E86*DP$11</f>
        <v>300.37326669665771</v>
      </c>
      <c r="DQ40" s="542">
        <f>+Input!$E86*DQ$11</f>
        <v>301.06530082884598</v>
      </c>
      <c r="DR40" s="542">
        <f>+Input!$E86*DR$11</f>
        <v>301.75892934806268</v>
      </c>
      <c r="DS40" s="542">
        <f>+Input!$E86*DS$11</f>
        <v>302.45415592763823</v>
      </c>
      <c r="DT40" s="543">
        <f>+Input!$E86*DT$11</f>
        <v>303.15098424936599</v>
      </c>
    </row>
    <row r="41" spans="1:124" s="3" customFormat="1" ht="14.25" customHeight="1" x14ac:dyDescent="0.15">
      <c r="A41" s="18" t="str">
        <f>+$A$22</f>
        <v>TWO BEDROOM APARTMENT</v>
      </c>
      <c r="C41" s="23" t="str">
        <f t="shared" si="24"/>
        <v>[EUR]</v>
      </c>
      <c r="E41" s="541">
        <f>+Input!$E87*E$11</f>
        <v>365.84092855874491</v>
      </c>
      <c r="F41" s="542">
        <f>+Input!$E87*F$11</f>
        <v>366.68379454445119</v>
      </c>
      <c r="G41" s="542">
        <f>+Input!$E87*G$11</f>
        <v>367.52860242078367</v>
      </c>
      <c r="H41" s="542">
        <f>+Input!$E87*H$11</f>
        <v>368.37535666169117</v>
      </c>
      <c r="I41" s="542">
        <f>+Input!$E87*I$11</f>
        <v>369.22406175142993</v>
      </c>
      <c r="J41" s="542">
        <f>+Input!$E87*J$11</f>
        <v>370.07472218458764</v>
      </c>
      <c r="K41" s="542">
        <f>+Input!$E87*K$11</f>
        <v>370.92734246610706</v>
      </c>
      <c r="L41" s="542">
        <f>+Input!$E87*L$11</f>
        <v>371.7819271113101</v>
      </c>
      <c r="M41" s="542">
        <f>+Input!$E87*M$11</f>
        <v>372.63848064592133</v>
      </c>
      <c r="N41" s="542">
        <f>+Input!$E87*N$11</f>
        <v>373.4970076060925</v>
      </c>
      <c r="O41" s="542">
        <f>+Input!$E87*O$11</f>
        <v>374.35751253842602</v>
      </c>
      <c r="P41" s="542">
        <f>+Input!$E87*P$11</f>
        <v>375.21999999999935</v>
      </c>
      <c r="Q41" s="542">
        <f>+Input!$E87*Q$11</f>
        <v>376.0844745583891</v>
      </c>
      <c r="R41" s="542">
        <f>+Input!$E87*R$11</f>
        <v>376.95094079169519</v>
      </c>
      <c r="S41" s="542">
        <f>+Input!$E87*S$11</f>
        <v>377.81940328856507</v>
      </c>
      <c r="T41" s="542">
        <f>+Input!$E87*T$11</f>
        <v>378.68986664821796</v>
      </c>
      <c r="U41" s="542">
        <f>+Input!$E87*U$11</f>
        <v>379.56233548046936</v>
      </c>
      <c r="V41" s="542">
        <f>+Input!$E87*V$11</f>
        <v>380.43681440575551</v>
      </c>
      <c r="W41" s="542">
        <f>+Input!$E87*W$11</f>
        <v>381.31330805515751</v>
      </c>
      <c r="X41" s="542">
        <f>+Input!$E87*X$11</f>
        <v>382.19182107042627</v>
      </c>
      <c r="Y41" s="542">
        <f>+Input!$E87*Y$11</f>
        <v>383.07235810400664</v>
      </c>
      <c r="Z41" s="542">
        <f>+Input!$E87*Z$11</f>
        <v>383.95492381906257</v>
      </c>
      <c r="AA41" s="542">
        <f>+Input!$E87*AA$11</f>
        <v>384.83952288950138</v>
      </c>
      <c r="AB41" s="542">
        <f>+Input!$E87*AB$11</f>
        <v>385.72615999999874</v>
      </c>
      <c r="AC41" s="542">
        <f>+Input!$E87*AC$11</f>
        <v>386.61483984602347</v>
      </c>
      <c r="AD41" s="542">
        <f>+Input!$E87*AD$11</f>
        <v>387.50556713386209</v>
      </c>
      <c r="AE41" s="542">
        <f>+Input!$E87*AE$11</f>
        <v>388.39834658064433</v>
      </c>
      <c r="AF41" s="542">
        <f>+Input!$E87*AF$11</f>
        <v>389.29318291436749</v>
      </c>
      <c r="AG41" s="542">
        <f>+Input!$E87*AG$11</f>
        <v>390.19008087392194</v>
      </c>
      <c r="AH41" s="542">
        <f>+Input!$E87*AH$11</f>
        <v>391.08904520911608</v>
      </c>
      <c r="AI41" s="542">
        <f>+Input!$E87*AI$11</f>
        <v>391.99008068070134</v>
      </c>
      <c r="AJ41" s="542">
        <f>+Input!$E87*AJ$11</f>
        <v>392.89319206039755</v>
      </c>
      <c r="AK41" s="542">
        <f>+Input!$E87*AK$11</f>
        <v>393.79838413091824</v>
      </c>
      <c r="AL41" s="542">
        <f>+Input!$E87*AL$11</f>
        <v>394.70566168599566</v>
      </c>
      <c r="AM41" s="542">
        <f>+Input!$E87*AM$11</f>
        <v>395.61502953040679</v>
      </c>
      <c r="AN41" s="542">
        <f>+Input!$E87*AN$11</f>
        <v>396.52649247999813</v>
      </c>
      <c r="AO41" s="542">
        <f>+Input!$E87*AO$11</f>
        <v>397.44005536171153</v>
      </c>
      <c r="AP41" s="542">
        <f>+Input!$E87*AP$11</f>
        <v>398.35572301360963</v>
      </c>
      <c r="AQ41" s="542">
        <f>+Input!$E87*AQ$11</f>
        <v>399.27350028490173</v>
      </c>
      <c r="AR41" s="542">
        <f>+Input!$E87*AR$11</f>
        <v>400.19339203596917</v>
      </c>
      <c r="AS41" s="542">
        <f>+Input!$E87*AS$11</f>
        <v>401.11540313839123</v>
      </c>
      <c r="AT41" s="542">
        <f>+Input!$E87*AT$11</f>
        <v>402.03953847497075</v>
      </c>
      <c r="AU41" s="542">
        <f>+Input!$E87*AU$11</f>
        <v>402.96580293976041</v>
      </c>
      <c r="AV41" s="542">
        <f>+Input!$E87*AV$11</f>
        <v>403.89420143808815</v>
      </c>
      <c r="AW41" s="542">
        <f>+Input!$E87*AW$11</f>
        <v>404.82473888658336</v>
      </c>
      <c r="AX41" s="542">
        <f>+Input!$E87*AX$11</f>
        <v>405.75742021320303</v>
      </c>
      <c r="AY41" s="542">
        <f>+Input!$E87*AY$11</f>
        <v>406.69225035725765</v>
      </c>
      <c r="AZ41" s="542">
        <f>+Input!$E87*AZ$11</f>
        <v>407.62923426943746</v>
      </c>
      <c r="BA41" s="542">
        <f>+Input!$E87*BA$11</f>
        <v>408.56837691183881</v>
      </c>
      <c r="BB41" s="542">
        <f>+Input!$E87*BB$11</f>
        <v>409.5096832579901</v>
      </c>
      <c r="BC41" s="542">
        <f>+Input!$E87*BC$11</f>
        <v>410.4531582928783</v>
      </c>
      <c r="BD41" s="542">
        <f>+Input!$E87*BD$11</f>
        <v>411.39880701297562</v>
      </c>
      <c r="BE41" s="542">
        <f>+Input!$E87*BE$11</f>
        <v>412.3466344262655</v>
      </c>
      <c r="BF41" s="542">
        <f>+Input!$E87*BF$11</f>
        <v>413.2966455522693</v>
      </c>
      <c r="BG41" s="542">
        <f>+Input!$E87*BG$11</f>
        <v>414.24884542207309</v>
      </c>
      <c r="BH41" s="542">
        <f>+Input!$E87*BH$11</f>
        <v>415.20323907835399</v>
      </c>
      <c r="BI41" s="542">
        <f>+Input!$E87*BI$11</f>
        <v>416.15983157540705</v>
      </c>
      <c r="BJ41" s="542">
        <f>+Input!$E87*BJ$11</f>
        <v>417.11862797917206</v>
      </c>
      <c r="BK41" s="542">
        <f>+Input!$E87*BK$11</f>
        <v>418.07963336726021</v>
      </c>
      <c r="BL41" s="542">
        <f>+Input!$E87*BL$11</f>
        <v>419.04285282898115</v>
      </c>
      <c r="BM41" s="542">
        <f>+Input!$E87*BM$11</f>
        <v>420.00829146536972</v>
      </c>
      <c r="BN41" s="542">
        <f>+Input!$E87*BN$11</f>
        <v>420.9759543892132</v>
      </c>
      <c r="BO41" s="542">
        <f>+Input!$E87*BO$11</f>
        <v>421.94584672507835</v>
      </c>
      <c r="BP41" s="542">
        <f>+Input!$E87*BP$11</f>
        <v>422.91797360933845</v>
      </c>
      <c r="BQ41" s="542">
        <f>+Input!$E87*BQ$11</f>
        <v>423.8923401902004</v>
      </c>
      <c r="BR41" s="542">
        <f>+Input!$E87*BR$11</f>
        <v>424.86895162773226</v>
      </c>
      <c r="BS41" s="542">
        <f>+Input!$E87*BS$11</f>
        <v>425.84781309389058</v>
      </c>
      <c r="BT41" s="542">
        <f>+Input!$E87*BT$11</f>
        <v>426.82892977254727</v>
      </c>
      <c r="BU41" s="542">
        <f>+Input!$E87*BU$11</f>
        <v>427.81230685951783</v>
      </c>
      <c r="BV41" s="542">
        <f>+Input!$E87*BV$11</f>
        <v>428.79794956258826</v>
      </c>
      <c r="BW41" s="542">
        <f>+Input!$E87*BW$11</f>
        <v>429.78586310154287</v>
      </c>
      <c r="BX41" s="542">
        <f>+Input!$E87*BX$11</f>
        <v>430.77605270819197</v>
      </c>
      <c r="BY41" s="542">
        <f>+Input!$E87*BY$11</f>
        <v>431.76852362639949</v>
      </c>
      <c r="BZ41" s="542">
        <f>+Input!$E87*BZ$11</f>
        <v>432.76328111211058</v>
      </c>
      <c r="CA41" s="542">
        <f>+Input!$E87*CA$11</f>
        <v>433.76033043337998</v>
      </c>
      <c r="CB41" s="542">
        <f>+Input!$E87*CB$11</f>
        <v>434.75967687039929</v>
      </c>
      <c r="CC41" s="542">
        <f>+Input!$E87*CC$11</f>
        <v>435.76132571552535</v>
      </c>
      <c r="CD41" s="542">
        <f>+Input!$E87*CD$11</f>
        <v>436.76528227330817</v>
      </c>
      <c r="CE41" s="542">
        <f>+Input!$E87*CE$11</f>
        <v>437.77155186051885</v>
      </c>
      <c r="CF41" s="542">
        <f>+Input!$E87*CF$11</f>
        <v>438.780139806178</v>
      </c>
      <c r="CG41" s="542">
        <f>+Input!$E87*CG$11</f>
        <v>439.79105145158371</v>
      </c>
      <c r="CH41" s="542">
        <f>+Input!$E87*CH$11</f>
        <v>440.80429215034019</v>
      </c>
      <c r="CI41" s="542">
        <f>+Input!$E87*CI$11</f>
        <v>441.81986726838551</v>
      </c>
      <c r="CJ41" s="542">
        <f>+Input!$E87*CJ$11</f>
        <v>442.83778218402074</v>
      </c>
      <c r="CK41" s="542">
        <f>+Input!$E87*CK$11</f>
        <v>443.85804228793802</v>
      </c>
      <c r="CL41" s="542">
        <f>+Input!$E87*CL$11</f>
        <v>444.88065298324904</v>
      </c>
      <c r="CM41" s="542">
        <f>+Input!$E87*CM$11</f>
        <v>445.90561968551395</v>
      </c>
      <c r="CN41" s="542">
        <f>+Input!$E87*CN$11</f>
        <v>446.93294782276979</v>
      </c>
      <c r="CO41" s="542">
        <f>+Input!$E87*CO$11</f>
        <v>447.96264283555945</v>
      </c>
      <c r="CP41" s="542">
        <f>+Input!$E87*CP$11</f>
        <v>448.99471017696015</v>
      </c>
      <c r="CQ41" s="542">
        <f>+Input!$E87*CQ$11</f>
        <v>450.02915531261277</v>
      </c>
      <c r="CR41" s="542">
        <f>+Input!$E87*CR$11</f>
        <v>451.06598372075035</v>
      </c>
      <c r="CS41" s="542">
        <f>+Input!$E87*CS$11</f>
        <v>452.1052008922274</v>
      </c>
      <c r="CT41" s="542">
        <f>+Input!$E87*CT$11</f>
        <v>453.14681233054898</v>
      </c>
      <c r="CU41" s="542">
        <f>+Input!$E87*CU$11</f>
        <v>454.1908235518996</v>
      </c>
      <c r="CV41" s="542">
        <f>+Input!$E87*CV$11</f>
        <v>455.23724008517263</v>
      </c>
      <c r="CW41" s="542">
        <f>+Input!$E87*CW$11</f>
        <v>456.28606747199962</v>
      </c>
      <c r="CX41" s="542">
        <f>+Input!$E87*CX$11</f>
        <v>457.33731126677941</v>
      </c>
      <c r="CY41" s="542">
        <f>+Input!$E87*CY$11</f>
        <v>458.39097703670768</v>
      </c>
      <c r="CZ41" s="542">
        <f>+Input!$E87*CZ$11</f>
        <v>459.44707036180671</v>
      </c>
      <c r="DA41" s="542">
        <f>+Input!$E87*DA$11</f>
        <v>460.50559683495447</v>
      </c>
      <c r="DB41" s="542">
        <f>+Input!$E87*DB$11</f>
        <v>461.5665620619144</v>
      </c>
      <c r="DC41" s="542">
        <f>+Input!$E87*DC$11</f>
        <v>462.62997166136523</v>
      </c>
      <c r="DD41" s="542">
        <f>+Input!$E87*DD$11</f>
        <v>463.69583126493069</v>
      </c>
      <c r="DE41" s="542">
        <f>+Input!$E87*DE$11</f>
        <v>464.76414651720916</v>
      </c>
      <c r="DF41" s="542">
        <f>+Input!$E87*DF$11</f>
        <v>465.83492307580372</v>
      </c>
      <c r="DG41" s="542">
        <f>+Input!$E87*DG$11</f>
        <v>466.90816661135216</v>
      </c>
      <c r="DH41" s="542">
        <f>+Input!$E87*DH$11</f>
        <v>467.98388280755682</v>
      </c>
      <c r="DI41" s="542">
        <f>+Input!$E87*DI$11</f>
        <v>469.0620773612149</v>
      </c>
      <c r="DJ41" s="542">
        <f>+Input!$E87*DJ$11</f>
        <v>470.1427559822485</v>
      </c>
      <c r="DK41" s="542">
        <f>+Input!$E87*DK$11</f>
        <v>471.22592439373477</v>
      </c>
      <c r="DL41" s="542">
        <f>+Input!$E87*DL$11</f>
        <v>472.3115883319366</v>
      </c>
      <c r="DM41" s="542">
        <f>+Input!$E87*DM$11</f>
        <v>473.39975354633248</v>
      </c>
      <c r="DN41" s="542">
        <f>+Input!$E87*DN$11</f>
        <v>474.49042579964731</v>
      </c>
      <c r="DO41" s="542">
        <f>+Input!$E87*DO$11</f>
        <v>475.58361086788278</v>
      </c>
      <c r="DP41" s="542">
        <f>+Input!$E87*DP$11</f>
        <v>476.67931454034812</v>
      </c>
      <c r="DQ41" s="542">
        <f>+Input!$E87*DQ$11</f>
        <v>477.77754261969034</v>
      </c>
      <c r="DR41" s="542">
        <f>+Input!$E87*DR$11</f>
        <v>478.87830092192559</v>
      </c>
      <c r="DS41" s="542">
        <f>+Input!$E87*DS$11</f>
        <v>479.98159527646936</v>
      </c>
      <c r="DT41" s="543">
        <f>+Input!$E87*DT$11</f>
        <v>481.08743152616773</v>
      </c>
    </row>
    <row r="42" spans="1:124" s="3" customFormat="1" ht="14.25" customHeight="1" x14ac:dyDescent="0.15">
      <c r="A42" s="18">
        <f>+$A$23</f>
        <v>0</v>
      </c>
      <c r="C42" s="23" t="str">
        <f t="shared" si="24"/>
        <v>[EUR]</v>
      </c>
      <c r="E42" s="541">
        <f>+Input!$E88*E$11</f>
        <v>0</v>
      </c>
      <c r="F42" s="542">
        <f>+Input!$E88*F$11</f>
        <v>0</v>
      </c>
      <c r="G42" s="542">
        <f>+Input!$E88*G$11</f>
        <v>0</v>
      </c>
      <c r="H42" s="542">
        <f>+Input!$E88*H$11</f>
        <v>0</v>
      </c>
      <c r="I42" s="542">
        <f>+Input!$E88*I$11</f>
        <v>0</v>
      </c>
      <c r="J42" s="542">
        <f>+Input!$E88*J$11</f>
        <v>0</v>
      </c>
      <c r="K42" s="542">
        <f>+Input!$E88*K$11</f>
        <v>0</v>
      </c>
      <c r="L42" s="542">
        <f>+Input!$E88*L$11</f>
        <v>0</v>
      </c>
      <c r="M42" s="542">
        <f>+Input!$E88*M$11</f>
        <v>0</v>
      </c>
      <c r="N42" s="542">
        <f>+Input!$E88*N$11</f>
        <v>0</v>
      </c>
      <c r="O42" s="542">
        <f>+Input!$E88*O$11</f>
        <v>0</v>
      </c>
      <c r="P42" s="542">
        <f>+Input!$E88*P$11</f>
        <v>0</v>
      </c>
      <c r="Q42" s="542">
        <f>+Input!$E88*Q$11</f>
        <v>0</v>
      </c>
      <c r="R42" s="542">
        <f>+Input!$E88*R$11</f>
        <v>0</v>
      </c>
      <c r="S42" s="542">
        <f>+Input!$E88*S$11</f>
        <v>0</v>
      </c>
      <c r="T42" s="542">
        <f>+Input!$E88*T$11</f>
        <v>0</v>
      </c>
      <c r="U42" s="542">
        <f>+Input!$E88*U$11</f>
        <v>0</v>
      </c>
      <c r="V42" s="542">
        <f>+Input!$E88*V$11</f>
        <v>0</v>
      </c>
      <c r="W42" s="542">
        <f>+Input!$E88*W$11</f>
        <v>0</v>
      </c>
      <c r="X42" s="542">
        <f>+Input!$E88*X$11</f>
        <v>0</v>
      </c>
      <c r="Y42" s="542">
        <f>+Input!$E88*Y$11</f>
        <v>0</v>
      </c>
      <c r="Z42" s="542">
        <f>+Input!$E88*Z$11</f>
        <v>0</v>
      </c>
      <c r="AA42" s="542">
        <f>+Input!$E88*AA$11</f>
        <v>0</v>
      </c>
      <c r="AB42" s="542">
        <f>+Input!$E88*AB$11</f>
        <v>0</v>
      </c>
      <c r="AC42" s="542">
        <f>+Input!$E88*AC$11</f>
        <v>0</v>
      </c>
      <c r="AD42" s="542">
        <f>+Input!$E88*AD$11</f>
        <v>0</v>
      </c>
      <c r="AE42" s="542">
        <f>+Input!$E88*AE$11</f>
        <v>0</v>
      </c>
      <c r="AF42" s="542">
        <f>+Input!$E88*AF$11</f>
        <v>0</v>
      </c>
      <c r="AG42" s="542">
        <f>+Input!$E88*AG$11</f>
        <v>0</v>
      </c>
      <c r="AH42" s="542">
        <f>+Input!$E88*AH$11</f>
        <v>0</v>
      </c>
      <c r="AI42" s="542">
        <f>+Input!$E88*AI$11</f>
        <v>0</v>
      </c>
      <c r="AJ42" s="542">
        <f>+Input!$E88*AJ$11</f>
        <v>0</v>
      </c>
      <c r="AK42" s="542">
        <f>+Input!$E88*AK$11</f>
        <v>0</v>
      </c>
      <c r="AL42" s="542">
        <f>+Input!$E88*AL$11</f>
        <v>0</v>
      </c>
      <c r="AM42" s="542">
        <f>+Input!$E88*AM$11</f>
        <v>0</v>
      </c>
      <c r="AN42" s="542">
        <f>+Input!$E88*AN$11</f>
        <v>0</v>
      </c>
      <c r="AO42" s="542">
        <f>+Input!$E88*AO$11</f>
        <v>0</v>
      </c>
      <c r="AP42" s="542">
        <f>+Input!$E88*AP$11</f>
        <v>0</v>
      </c>
      <c r="AQ42" s="542">
        <f>+Input!$E88*AQ$11</f>
        <v>0</v>
      </c>
      <c r="AR42" s="542">
        <f>+Input!$E88*AR$11</f>
        <v>0</v>
      </c>
      <c r="AS42" s="542">
        <f>+Input!$E88*AS$11</f>
        <v>0</v>
      </c>
      <c r="AT42" s="542">
        <f>+Input!$E88*AT$11</f>
        <v>0</v>
      </c>
      <c r="AU42" s="542">
        <f>+Input!$E88*AU$11</f>
        <v>0</v>
      </c>
      <c r="AV42" s="542">
        <f>+Input!$E88*AV$11</f>
        <v>0</v>
      </c>
      <c r="AW42" s="542">
        <f>+Input!$E88*AW$11</f>
        <v>0</v>
      </c>
      <c r="AX42" s="542">
        <f>+Input!$E88*AX$11</f>
        <v>0</v>
      </c>
      <c r="AY42" s="542">
        <f>+Input!$E88*AY$11</f>
        <v>0</v>
      </c>
      <c r="AZ42" s="542">
        <f>+Input!$E88*AZ$11</f>
        <v>0</v>
      </c>
      <c r="BA42" s="542">
        <f>+Input!$E88*BA$11</f>
        <v>0</v>
      </c>
      <c r="BB42" s="542">
        <f>+Input!$E88*BB$11</f>
        <v>0</v>
      </c>
      <c r="BC42" s="542">
        <f>+Input!$E88*BC$11</f>
        <v>0</v>
      </c>
      <c r="BD42" s="542">
        <f>+Input!$E88*BD$11</f>
        <v>0</v>
      </c>
      <c r="BE42" s="542">
        <f>+Input!$E88*BE$11</f>
        <v>0</v>
      </c>
      <c r="BF42" s="542">
        <f>+Input!$E88*BF$11</f>
        <v>0</v>
      </c>
      <c r="BG42" s="542">
        <f>+Input!$E88*BG$11</f>
        <v>0</v>
      </c>
      <c r="BH42" s="542">
        <f>+Input!$E88*BH$11</f>
        <v>0</v>
      </c>
      <c r="BI42" s="542">
        <f>+Input!$E88*BI$11</f>
        <v>0</v>
      </c>
      <c r="BJ42" s="542">
        <f>+Input!$E88*BJ$11</f>
        <v>0</v>
      </c>
      <c r="BK42" s="542">
        <f>+Input!$E88*BK$11</f>
        <v>0</v>
      </c>
      <c r="BL42" s="542">
        <f>+Input!$E88*BL$11</f>
        <v>0</v>
      </c>
      <c r="BM42" s="542">
        <f>+Input!$E88*BM$11</f>
        <v>0</v>
      </c>
      <c r="BN42" s="542">
        <f>+Input!$E88*BN$11</f>
        <v>0</v>
      </c>
      <c r="BO42" s="542">
        <f>+Input!$E88*BO$11</f>
        <v>0</v>
      </c>
      <c r="BP42" s="542">
        <f>+Input!$E88*BP$11</f>
        <v>0</v>
      </c>
      <c r="BQ42" s="542">
        <f>+Input!$E88*BQ$11</f>
        <v>0</v>
      </c>
      <c r="BR42" s="542">
        <f>+Input!$E88*BR$11</f>
        <v>0</v>
      </c>
      <c r="BS42" s="542">
        <f>+Input!$E88*BS$11</f>
        <v>0</v>
      </c>
      <c r="BT42" s="542">
        <f>+Input!$E88*BT$11</f>
        <v>0</v>
      </c>
      <c r="BU42" s="542">
        <f>+Input!$E88*BU$11</f>
        <v>0</v>
      </c>
      <c r="BV42" s="542">
        <f>+Input!$E88*BV$11</f>
        <v>0</v>
      </c>
      <c r="BW42" s="542">
        <f>+Input!$E88*BW$11</f>
        <v>0</v>
      </c>
      <c r="BX42" s="542">
        <f>+Input!$E88*BX$11</f>
        <v>0</v>
      </c>
      <c r="BY42" s="542">
        <f>+Input!$E88*BY$11</f>
        <v>0</v>
      </c>
      <c r="BZ42" s="542">
        <f>+Input!$E88*BZ$11</f>
        <v>0</v>
      </c>
      <c r="CA42" s="542">
        <f>+Input!$E88*CA$11</f>
        <v>0</v>
      </c>
      <c r="CB42" s="542">
        <f>+Input!$E88*CB$11</f>
        <v>0</v>
      </c>
      <c r="CC42" s="542">
        <f>+Input!$E88*CC$11</f>
        <v>0</v>
      </c>
      <c r="CD42" s="542">
        <f>+Input!$E88*CD$11</f>
        <v>0</v>
      </c>
      <c r="CE42" s="542">
        <f>+Input!$E88*CE$11</f>
        <v>0</v>
      </c>
      <c r="CF42" s="542">
        <f>+Input!$E88*CF$11</f>
        <v>0</v>
      </c>
      <c r="CG42" s="542">
        <f>+Input!$E88*CG$11</f>
        <v>0</v>
      </c>
      <c r="CH42" s="542">
        <f>+Input!$E88*CH$11</f>
        <v>0</v>
      </c>
      <c r="CI42" s="542">
        <f>+Input!$E88*CI$11</f>
        <v>0</v>
      </c>
      <c r="CJ42" s="542">
        <f>+Input!$E88*CJ$11</f>
        <v>0</v>
      </c>
      <c r="CK42" s="542">
        <f>+Input!$E88*CK$11</f>
        <v>0</v>
      </c>
      <c r="CL42" s="542">
        <f>+Input!$E88*CL$11</f>
        <v>0</v>
      </c>
      <c r="CM42" s="542">
        <f>+Input!$E88*CM$11</f>
        <v>0</v>
      </c>
      <c r="CN42" s="542">
        <f>+Input!$E88*CN$11</f>
        <v>0</v>
      </c>
      <c r="CO42" s="542">
        <f>+Input!$E88*CO$11</f>
        <v>0</v>
      </c>
      <c r="CP42" s="542">
        <f>+Input!$E88*CP$11</f>
        <v>0</v>
      </c>
      <c r="CQ42" s="542">
        <f>+Input!$E88*CQ$11</f>
        <v>0</v>
      </c>
      <c r="CR42" s="542">
        <f>+Input!$E88*CR$11</f>
        <v>0</v>
      </c>
      <c r="CS42" s="542">
        <f>+Input!$E88*CS$11</f>
        <v>0</v>
      </c>
      <c r="CT42" s="542">
        <f>+Input!$E88*CT$11</f>
        <v>0</v>
      </c>
      <c r="CU42" s="542">
        <f>+Input!$E88*CU$11</f>
        <v>0</v>
      </c>
      <c r="CV42" s="542">
        <f>+Input!$E88*CV$11</f>
        <v>0</v>
      </c>
      <c r="CW42" s="542">
        <f>+Input!$E88*CW$11</f>
        <v>0</v>
      </c>
      <c r="CX42" s="542">
        <f>+Input!$E88*CX$11</f>
        <v>0</v>
      </c>
      <c r="CY42" s="542">
        <f>+Input!$E88*CY$11</f>
        <v>0</v>
      </c>
      <c r="CZ42" s="542">
        <f>+Input!$E88*CZ$11</f>
        <v>0</v>
      </c>
      <c r="DA42" s="542">
        <f>+Input!$E88*DA$11</f>
        <v>0</v>
      </c>
      <c r="DB42" s="542">
        <f>+Input!$E88*DB$11</f>
        <v>0</v>
      </c>
      <c r="DC42" s="542">
        <f>+Input!$E88*DC$11</f>
        <v>0</v>
      </c>
      <c r="DD42" s="542">
        <f>+Input!$E88*DD$11</f>
        <v>0</v>
      </c>
      <c r="DE42" s="542">
        <f>+Input!$E88*DE$11</f>
        <v>0</v>
      </c>
      <c r="DF42" s="542">
        <f>+Input!$E88*DF$11</f>
        <v>0</v>
      </c>
      <c r="DG42" s="542">
        <f>+Input!$E88*DG$11</f>
        <v>0</v>
      </c>
      <c r="DH42" s="542">
        <f>+Input!$E88*DH$11</f>
        <v>0</v>
      </c>
      <c r="DI42" s="542">
        <f>+Input!$E88*DI$11</f>
        <v>0</v>
      </c>
      <c r="DJ42" s="542">
        <f>+Input!$E88*DJ$11</f>
        <v>0</v>
      </c>
      <c r="DK42" s="542">
        <f>+Input!$E88*DK$11</f>
        <v>0</v>
      </c>
      <c r="DL42" s="542">
        <f>+Input!$E88*DL$11</f>
        <v>0</v>
      </c>
      <c r="DM42" s="542">
        <f>+Input!$E88*DM$11</f>
        <v>0</v>
      </c>
      <c r="DN42" s="542">
        <f>+Input!$E88*DN$11</f>
        <v>0</v>
      </c>
      <c r="DO42" s="542">
        <f>+Input!$E88*DO$11</f>
        <v>0</v>
      </c>
      <c r="DP42" s="542">
        <f>+Input!$E88*DP$11</f>
        <v>0</v>
      </c>
      <c r="DQ42" s="542">
        <f>+Input!$E88*DQ$11</f>
        <v>0</v>
      </c>
      <c r="DR42" s="542">
        <f>+Input!$E88*DR$11</f>
        <v>0</v>
      </c>
      <c r="DS42" s="542">
        <f>+Input!$E88*DS$11</f>
        <v>0</v>
      </c>
      <c r="DT42" s="543">
        <f>+Input!$E88*DT$11</f>
        <v>0</v>
      </c>
    </row>
    <row r="43" spans="1:124" s="3" customFormat="1" ht="14.25" customHeight="1" x14ac:dyDescent="0.15">
      <c r="A43" s="18">
        <f>+$A$24</f>
        <v>0</v>
      </c>
      <c r="C43" s="23" t="str">
        <f t="shared" si="24"/>
        <v>[EUR]</v>
      </c>
      <c r="E43" s="541">
        <f>+Input!$E89*E$11</f>
        <v>0</v>
      </c>
      <c r="F43" s="542">
        <f>+Input!$E89*F$11</f>
        <v>0</v>
      </c>
      <c r="G43" s="542">
        <f>+Input!$E89*G$11</f>
        <v>0</v>
      </c>
      <c r="H43" s="542">
        <f>+Input!$E89*H$11</f>
        <v>0</v>
      </c>
      <c r="I43" s="542">
        <f>+Input!$E89*I$11</f>
        <v>0</v>
      </c>
      <c r="J43" s="542">
        <f>+Input!$E89*J$11</f>
        <v>0</v>
      </c>
      <c r="K43" s="542">
        <f>+Input!$E89*K$11</f>
        <v>0</v>
      </c>
      <c r="L43" s="542">
        <f>+Input!$E89*L$11</f>
        <v>0</v>
      </c>
      <c r="M43" s="542">
        <f>+Input!$E89*M$11</f>
        <v>0</v>
      </c>
      <c r="N43" s="542">
        <f>+Input!$E89*N$11</f>
        <v>0</v>
      </c>
      <c r="O43" s="542">
        <f>+Input!$E89*O$11</f>
        <v>0</v>
      </c>
      <c r="P43" s="542">
        <f>+Input!$E89*P$11</f>
        <v>0</v>
      </c>
      <c r="Q43" s="542">
        <f>+Input!$E89*Q$11</f>
        <v>0</v>
      </c>
      <c r="R43" s="542">
        <f>+Input!$E89*R$11</f>
        <v>0</v>
      </c>
      <c r="S43" s="542">
        <f>+Input!$E89*S$11</f>
        <v>0</v>
      </c>
      <c r="T43" s="542">
        <f>+Input!$E89*T$11</f>
        <v>0</v>
      </c>
      <c r="U43" s="542">
        <f>+Input!$E89*U$11</f>
        <v>0</v>
      </c>
      <c r="V43" s="542">
        <f>+Input!$E89*V$11</f>
        <v>0</v>
      </c>
      <c r="W43" s="542">
        <f>+Input!$E89*W$11</f>
        <v>0</v>
      </c>
      <c r="X43" s="542">
        <f>+Input!$E89*X$11</f>
        <v>0</v>
      </c>
      <c r="Y43" s="542">
        <f>+Input!$E89*Y$11</f>
        <v>0</v>
      </c>
      <c r="Z43" s="542">
        <f>+Input!$E89*Z$11</f>
        <v>0</v>
      </c>
      <c r="AA43" s="542">
        <f>+Input!$E89*AA$11</f>
        <v>0</v>
      </c>
      <c r="AB43" s="542">
        <f>+Input!$E89*AB$11</f>
        <v>0</v>
      </c>
      <c r="AC43" s="542">
        <f>+Input!$E89*AC$11</f>
        <v>0</v>
      </c>
      <c r="AD43" s="542">
        <f>+Input!$E89*AD$11</f>
        <v>0</v>
      </c>
      <c r="AE43" s="542">
        <f>+Input!$E89*AE$11</f>
        <v>0</v>
      </c>
      <c r="AF43" s="542">
        <f>+Input!$E89*AF$11</f>
        <v>0</v>
      </c>
      <c r="AG43" s="542">
        <f>+Input!$E89*AG$11</f>
        <v>0</v>
      </c>
      <c r="AH43" s="542">
        <f>+Input!$E89*AH$11</f>
        <v>0</v>
      </c>
      <c r="AI43" s="542">
        <f>+Input!$E89*AI$11</f>
        <v>0</v>
      </c>
      <c r="AJ43" s="542">
        <f>+Input!$E89*AJ$11</f>
        <v>0</v>
      </c>
      <c r="AK43" s="542">
        <f>+Input!$E89*AK$11</f>
        <v>0</v>
      </c>
      <c r="AL43" s="542">
        <f>+Input!$E89*AL$11</f>
        <v>0</v>
      </c>
      <c r="AM43" s="542">
        <f>+Input!$E89*AM$11</f>
        <v>0</v>
      </c>
      <c r="AN43" s="542">
        <f>+Input!$E89*AN$11</f>
        <v>0</v>
      </c>
      <c r="AO43" s="542">
        <f>+Input!$E89*AO$11</f>
        <v>0</v>
      </c>
      <c r="AP43" s="542">
        <f>+Input!$E89*AP$11</f>
        <v>0</v>
      </c>
      <c r="AQ43" s="542">
        <f>+Input!$E89*AQ$11</f>
        <v>0</v>
      </c>
      <c r="AR43" s="542">
        <f>+Input!$E89*AR$11</f>
        <v>0</v>
      </c>
      <c r="AS43" s="542">
        <f>+Input!$E89*AS$11</f>
        <v>0</v>
      </c>
      <c r="AT43" s="542">
        <f>+Input!$E89*AT$11</f>
        <v>0</v>
      </c>
      <c r="AU43" s="542">
        <f>+Input!$E89*AU$11</f>
        <v>0</v>
      </c>
      <c r="AV43" s="542">
        <f>+Input!$E89*AV$11</f>
        <v>0</v>
      </c>
      <c r="AW43" s="542">
        <f>+Input!$E89*AW$11</f>
        <v>0</v>
      </c>
      <c r="AX43" s="542">
        <f>+Input!$E89*AX$11</f>
        <v>0</v>
      </c>
      <c r="AY43" s="542">
        <f>+Input!$E89*AY$11</f>
        <v>0</v>
      </c>
      <c r="AZ43" s="542">
        <f>+Input!$E89*AZ$11</f>
        <v>0</v>
      </c>
      <c r="BA43" s="542">
        <f>+Input!$E89*BA$11</f>
        <v>0</v>
      </c>
      <c r="BB43" s="542">
        <f>+Input!$E89*BB$11</f>
        <v>0</v>
      </c>
      <c r="BC43" s="542">
        <f>+Input!$E89*BC$11</f>
        <v>0</v>
      </c>
      <c r="BD43" s="542">
        <f>+Input!$E89*BD$11</f>
        <v>0</v>
      </c>
      <c r="BE43" s="542">
        <f>+Input!$E89*BE$11</f>
        <v>0</v>
      </c>
      <c r="BF43" s="542">
        <f>+Input!$E89*BF$11</f>
        <v>0</v>
      </c>
      <c r="BG43" s="542">
        <f>+Input!$E89*BG$11</f>
        <v>0</v>
      </c>
      <c r="BH43" s="542">
        <f>+Input!$E89*BH$11</f>
        <v>0</v>
      </c>
      <c r="BI43" s="542">
        <f>+Input!$E89*BI$11</f>
        <v>0</v>
      </c>
      <c r="BJ43" s="542">
        <f>+Input!$E89*BJ$11</f>
        <v>0</v>
      </c>
      <c r="BK43" s="542">
        <f>+Input!$E89*BK$11</f>
        <v>0</v>
      </c>
      <c r="BL43" s="542">
        <f>+Input!$E89*BL$11</f>
        <v>0</v>
      </c>
      <c r="BM43" s="542">
        <f>+Input!$E89*BM$11</f>
        <v>0</v>
      </c>
      <c r="BN43" s="542">
        <f>+Input!$E89*BN$11</f>
        <v>0</v>
      </c>
      <c r="BO43" s="542">
        <f>+Input!$E89*BO$11</f>
        <v>0</v>
      </c>
      <c r="BP43" s="542">
        <f>+Input!$E89*BP$11</f>
        <v>0</v>
      </c>
      <c r="BQ43" s="542">
        <f>+Input!$E89*BQ$11</f>
        <v>0</v>
      </c>
      <c r="BR43" s="542">
        <f>+Input!$E89*BR$11</f>
        <v>0</v>
      </c>
      <c r="BS43" s="542">
        <f>+Input!$E89*BS$11</f>
        <v>0</v>
      </c>
      <c r="BT43" s="542">
        <f>+Input!$E89*BT$11</f>
        <v>0</v>
      </c>
      <c r="BU43" s="542">
        <f>+Input!$E89*BU$11</f>
        <v>0</v>
      </c>
      <c r="BV43" s="542">
        <f>+Input!$E89*BV$11</f>
        <v>0</v>
      </c>
      <c r="BW43" s="542">
        <f>+Input!$E89*BW$11</f>
        <v>0</v>
      </c>
      <c r="BX43" s="542">
        <f>+Input!$E89*BX$11</f>
        <v>0</v>
      </c>
      <c r="BY43" s="542">
        <f>+Input!$E89*BY$11</f>
        <v>0</v>
      </c>
      <c r="BZ43" s="542">
        <f>+Input!$E89*BZ$11</f>
        <v>0</v>
      </c>
      <c r="CA43" s="542">
        <f>+Input!$E89*CA$11</f>
        <v>0</v>
      </c>
      <c r="CB43" s="542">
        <f>+Input!$E89*CB$11</f>
        <v>0</v>
      </c>
      <c r="CC43" s="542">
        <f>+Input!$E89*CC$11</f>
        <v>0</v>
      </c>
      <c r="CD43" s="542">
        <f>+Input!$E89*CD$11</f>
        <v>0</v>
      </c>
      <c r="CE43" s="542">
        <f>+Input!$E89*CE$11</f>
        <v>0</v>
      </c>
      <c r="CF43" s="542">
        <f>+Input!$E89*CF$11</f>
        <v>0</v>
      </c>
      <c r="CG43" s="542">
        <f>+Input!$E89*CG$11</f>
        <v>0</v>
      </c>
      <c r="CH43" s="542">
        <f>+Input!$E89*CH$11</f>
        <v>0</v>
      </c>
      <c r="CI43" s="542">
        <f>+Input!$E89*CI$11</f>
        <v>0</v>
      </c>
      <c r="CJ43" s="542">
        <f>+Input!$E89*CJ$11</f>
        <v>0</v>
      </c>
      <c r="CK43" s="542">
        <f>+Input!$E89*CK$11</f>
        <v>0</v>
      </c>
      <c r="CL43" s="542">
        <f>+Input!$E89*CL$11</f>
        <v>0</v>
      </c>
      <c r="CM43" s="542">
        <f>+Input!$E89*CM$11</f>
        <v>0</v>
      </c>
      <c r="CN43" s="542">
        <f>+Input!$E89*CN$11</f>
        <v>0</v>
      </c>
      <c r="CO43" s="542">
        <f>+Input!$E89*CO$11</f>
        <v>0</v>
      </c>
      <c r="CP43" s="542">
        <f>+Input!$E89*CP$11</f>
        <v>0</v>
      </c>
      <c r="CQ43" s="542">
        <f>+Input!$E89*CQ$11</f>
        <v>0</v>
      </c>
      <c r="CR43" s="542">
        <f>+Input!$E89*CR$11</f>
        <v>0</v>
      </c>
      <c r="CS43" s="542">
        <f>+Input!$E89*CS$11</f>
        <v>0</v>
      </c>
      <c r="CT43" s="542">
        <f>+Input!$E89*CT$11</f>
        <v>0</v>
      </c>
      <c r="CU43" s="542">
        <f>+Input!$E89*CU$11</f>
        <v>0</v>
      </c>
      <c r="CV43" s="542">
        <f>+Input!$E89*CV$11</f>
        <v>0</v>
      </c>
      <c r="CW43" s="542">
        <f>+Input!$E89*CW$11</f>
        <v>0</v>
      </c>
      <c r="CX43" s="542">
        <f>+Input!$E89*CX$11</f>
        <v>0</v>
      </c>
      <c r="CY43" s="542">
        <f>+Input!$E89*CY$11</f>
        <v>0</v>
      </c>
      <c r="CZ43" s="542">
        <f>+Input!$E89*CZ$11</f>
        <v>0</v>
      </c>
      <c r="DA43" s="542">
        <f>+Input!$E89*DA$11</f>
        <v>0</v>
      </c>
      <c r="DB43" s="542">
        <f>+Input!$E89*DB$11</f>
        <v>0</v>
      </c>
      <c r="DC43" s="542">
        <f>+Input!$E89*DC$11</f>
        <v>0</v>
      </c>
      <c r="DD43" s="542">
        <f>+Input!$E89*DD$11</f>
        <v>0</v>
      </c>
      <c r="DE43" s="542">
        <f>+Input!$E89*DE$11</f>
        <v>0</v>
      </c>
      <c r="DF43" s="542">
        <f>+Input!$E89*DF$11</f>
        <v>0</v>
      </c>
      <c r="DG43" s="542">
        <f>+Input!$E89*DG$11</f>
        <v>0</v>
      </c>
      <c r="DH43" s="542">
        <f>+Input!$E89*DH$11</f>
        <v>0</v>
      </c>
      <c r="DI43" s="542">
        <f>+Input!$E89*DI$11</f>
        <v>0</v>
      </c>
      <c r="DJ43" s="542">
        <f>+Input!$E89*DJ$11</f>
        <v>0</v>
      </c>
      <c r="DK43" s="542">
        <f>+Input!$E89*DK$11</f>
        <v>0</v>
      </c>
      <c r="DL43" s="542">
        <f>+Input!$E89*DL$11</f>
        <v>0</v>
      </c>
      <c r="DM43" s="542">
        <f>+Input!$E89*DM$11</f>
        <v>0</v>
      </c>
      <c r="DN43" s="542">
        <f>+Input!$E89*DN$11</f>
        <v>0</v>
      </c>
      <c r="DO43" s="542">
        <f>+Input!$E89*DO$11</f>
        <v>0</v>
      </c>
      <c r="DP43" s="542">
        <f>+Input!$E89*DP$11</f>
        <v>0</v>
      </c>
      <c r="DQ43" s="542">
        <f>+Input!$E89*DQ$11</f>
        <v>0</v>
      </c>
      <c r="DR43" s="542">
        <f>+Input!$E89*DR$11</f>
        <v>0</v>
      </c>
      <c r="DS43" s="542">
        <f>+Input!$E89*DS$11</f>
        <v>0</v>
      </c>
      <c r="DT43" s="543">
        <f>+Input!$E89*DT$11</f>
        <v>0</v>
      </c>
    </row>
    <row r="44" spans="1:124" s="3" customFormat="1" ht="14.25" customHeight="1" thickBot="1" x14ac:dyDescent="0.2">
      <c r="A44" s="18">
        <f>+$A$25</f>
        <v>0</v>
      </c>
      <c r="C44" s="23" t="str">
        <f t="shared" si="24"/>
        <v>[EUR]</v>
      </c>
      <c r="E44" s="544">
        <f>+Input!$E90*E$11</f>
        <v>0</v>
      </c>
      <c r="F44" s="545">
        <f>+Input!$E90*F$11</f>
        <v>0</v>
      </c>
      <c r="G44" s="545">
        <f>+Input!$E90*G$11</f>
        <v>0</v>
      </c>
      <c r="H44" s="545">
        <f>+Input!$E90*H$11</f>
        <v>0</v>
      </c>
      <c r="I44" s="545">
        <f>+Input!$E90*I$11</f>
        <v>0</v>
      </c>
      <c r="J44" s="545">
        <f>+Input!$E90*J$11</f>
        <v>0</v>
      </c>
      <c r="K44" s="545">
        <f>+Input!$E90*K$11</f>
        <v>0</v>
      </c>
      <c r="L44" s="545">
        <f>+Input!$E90*L$11</f>
        <v>0</v>
      </c>
      <c r="M44" s="545">
        <f>+Input!$E90*M$11</f>
        <v>0</v>
      </c>
      <c r="N44" s="545">
        <f>+Input!$E90*N$11</f>
        <v>0</v>
      </c>
      <c r="O44" s="545">
        <f>+Input!$E90*O$11</f>
        <v>0</v>
      </c>
      <c r="P44" s="545">
        <f>+Input!$E90*P$11</f>
        <v>0</v>
      </c>
      <c r="Q44" s="545">
        <f>+Input!$E90*Q$11</f>
        <v>0</v>
      </c>
      <c r="R44" s="545">
        <f>+Input!$E90*R$11</f>
        <v>0</v>
      </c>
      <c r="S44" s="545">
        <f>+Input!$E90*S$11</f>
        <v>0</v>
      </c>
      <c r="T44" s="545">
        <f>+Input!$E90*T$11</f>
        <v>0</v>
      </c>
      <c r="U44" s="545">
        <f>+Input!$E90*U$11</f>
        <v>0</v>
      </c>
      <c r="V44" s="545">
        <f>+Input!$E90*V$11</f>
        <v>0</v>
      </c>
      <c r="W44" s="545">
        <f>+Input!$E90*W$11</f>
        <v>0</v>
      </c>
      <c r="X44" s="545">
        <f>+Input!$E90*X$11</f>
        <v>0</v>
      </c>
      <c r="Y44" s="545">
        <f>+Input!$E90*Y$11</f>
        <v>0</v>
      </c>
      <c r="Z44" s="545">
        <f>+Input!$E90*Z$11</f>
        <v>0</v>
      </c>
      <c r="AA44" s="545">
        <f>+Input!$E90*AA$11</f>
        <v>0</v>
      </c>
      <c r="AB44" s="545">
        <f>+Input!$E90*AB$11</f>
        <v>0</v>
      </c>
      <c r="AC44" s="545">
        <f>+Input!$E90*AC$11</f>
        <v>0</v>
      </c>
      <c r="AD44" s="545">
        <f>+Input!$E90*AD$11</f>
        <v>0</v>
      </c>
      <c r="AE44" s="545">
        <f>+Input!$E90*AE$11</f>
        <v>0</v>
      </c>
      <c r="AF44" s="545">
        <f>+Input!$E90*AF$11</f>
        <v>0</v>
      </c>
      <c r="AG44" s="545">
        <f>+Input!$E90*AG$11</f>
        <v>0</v>
      </c>
      <c r="AH44" s="545">
        <f>+Input!$E90*AH$11</f>
        <v>0</v>
      </c>
      <c r="AI44" s="545">
        <f>+Input!$E90*AI$11</f>
        <v>0</v>
      </c>
      <c r="AJ44" s="545">
        <f>+Input!$E90*AJ$11</f>
        <v>0</v>
      </c>
      <c r="AK44" s="545">
        <f>+Input!$E90*AK$11</f>
        <v>0</v>
      </c>
      <c r="AL44" s="545">
        <f>+Input!$E90*AL$11</f>
        <v>0</v>
      </c>
      <c r="AM44" s="545">
        <f>+Input!$E90*AM$11</f>
        <v>0</v>
      </c>
      <c r="AN44" s="545">
        <f>+Input!$E90*AN$11</f>
        <v>0</v>
      </c>
      <c r="AO44" s="545">
        <f>+Input!$E90*AO$11</f>
        <v>0</v>
      </c>
      <c r="AP44" s="545">
        <f>+Input!$E90*AP$11</f>
        <v>0</v>
      </c>
      <c r="AQ44" s="545">
        <f>+Input!$E90*AQ$11</f>
        <v>0</v>
      </c>
      <c r="AR44" s="545">
        <f>+Input!$E90*AR$11</f>
        <v>0</v>
      </c>
      <c r="AS44" s="545">
        <f>+Input!$E90*AS$11</f>
        <v>0</v>
      </c>
      <c r="AT44" s="545">
        <f>+Input!$E90*AT$11</f>
        <v>0</v>
      </c>
      <c r="AU44" s="545">
        <f>+Input!$E90*AU$11</f>
        <v>0</v>
      </c>
      <c r="AV44" s="545">
        <f>+Input!$E90*AV$11</f>
        <v>0</v>
      </c>
      <c r="AW44" s="545">
        <f>+Input!$E90*AW$11</f>
        <v>0</v>
      </c>
      <c r="AX44" s="545">
        <f>+Input!$E90*AX$11</f>
        <v>0</v>
      </c>
      <c r="AY44" s="545">
        <f>+Input!$E90*AY$11</f>
        <v>0</v>
      </c>
      <c r="AZ44" s="545">
        <f>+Input!$E90*AZ$11</f>
        <v>0</v>
      </c>
      <c r="BA44" s="545">
        <f>+Input!$E90*BA$11</f>
        <v>0</v>
      </c>
      <c r="BB44" s="545">
        <f>+Input!$E90*BB$11</f>
        <v>0</v>
      </c>
      <c r="BC44" s="545">
        <f>+Input!$E90*BC$11</f>
        <v>0</v>
      </c>
      <c r="BD44" s="545">
        <f>+Input!$E90*BD$11</f>
        <v>0</v>
      </c>
      <c r="BE44" s="545">
        <f>+Input!$E90*BE$11</f>
        <v>0</v>
      </c>
      <c r="BF44" s="545">
        <f>+Input!$E90*BF$11</f>
        <v>0</v>
      </c>
      <c r="BG44" s="545">
        <f>+Input!$E90*BG$11</f>
        <v>0</v>
      </c>
      <c r="BH44" s="545">
        <f>+Input!$E90*BH$11</f>
        <v>0</v>
      </c>
      <c r="BI44" s="545">
        <f>+Input!$E90*BI$11</f>
        <v>0</v>
      </c>
      <c r="BJ44" s="545">
        <f>+Input!$E90*BJ$11</f>
        <v>0</v>
      </c>
      <c r="BK44" s="545">
        <f>+Input!$E90*BK$11</f>
        <v>0</v>
      </c>
      <c r="BL44" s="545">
        <f>+Input!$E90*BL$11</f>
        <v>0</v>
      </c>
      <c r="BM44" s="545">
        <f>+Input!$E90*BM$11</f>
        <v>0</v>
      </c>
      <c r="BN44" s="545">
        <f>+Input!$E90*BN$11</f>
        <v>0</v>
      </c>
      <c r="BO44" s="545">
        <f>+Input!$E90*BO$11</f>
        <v>0</v>
      </c>
      <c r="BP44" s="545">
        <f>+Input!$E90*BP$11</f>
        <v>0</v>
      </c>
      <c r="BQ44" s="545">
        <f>+Input!$E90*BQ$11</f>
        <v>0</v>
      </c>
      <c r="BR44" s="545">
        <f>+Input!$E90*BR$11</f>
        <v>0</v>
      </c>
      <c r="BS44" s="545">
        <f>+Input!$E90*BS$11</f>
        <v>0</v>
      </c>
      <c r="BT44" s="545">
        <f>+Input!$E90*BT$11</f>
        <v>0</v>
      </c>
      <c r="BU44" s="545">
        <f>+Input!$E90*BU$11</f>
        <v>0</v>
      </c>
      <c r="BV44" s="545">
        <f>+Input!$E90*BV$11</f>
        <v>0</v>
      </c>
      <c r="BW44" s="545">
        <f>+Input!$E90*BW$11</f>
        <v>0</v>
      </c>
      <c r="BX44" s="545">
        <f>+Input!$E90*BX$11</f>
        <v>0</v>
      </c>
      <c r="BY44" s="545">
        <f>+Input!$E90*BY$11</f>
        <v>0</v>
      </c>
      <c r="BZ44" s="545">
        <f>+Input!$E90*BZ$11</f>
        <v>0</v>
      </c>
      <c r="CA44" s="545">
        <f>+Input!$E90*CA$11</f>
        <v>0</v>
      </c>
      <c r="CB44" s="545">
        <f>+Input!$E90*CB$11</f>
        <v>0</v>
      </c>
      <c r="CC44" s="545">
        <f>+Input!$E90*CC$11</f>
        <v>0</v>
      </c>
      <c r="CD44" s="545">
        <f>+Input!$E90*CD$11</f>
        <v>0</v>
      </c>
      <c r="CE44" s="545">
        <f>+Input!$E90*CE$11</f>
        <v>0</v>
      </c>
      <c r="CF44" s="545">
        <f>+Input!$E90*CF$11</f>
        <v>0</v>
      </c>
      <c r="CG44" s="545">
        <f>+Input!$E90*CG$11</f>
        <v>0</v>
      </c>
      <c r="CH44" s="545">
        <f>+Input!$E90*CH$11</f>
        <v>0</v>
      </c>
      <c r="CI44" s="545">
        <f>+Input!$E90*CI$11</f>
        <v>0</v>
      </c>
      <c r="CJ44" s="545">
        <f>+Input!$E90*CJ$11</f>
        <v>0</v>
      </c>
      <c r="CK44" s="545">
        <f>+Input!$E90*CK$11</f>
        <v>0</v>
      </c>
      <c r="CL44" s="545">
        <f>+Input!$E90*CL$11</f>
        <v>0</v>
      </c>
      <c r="CM44" s="545">
        <f>+Input!$E90*CM$11</f>
        <v>0</v>
      </c>
      <c r="CN44" s="545">
        <f>+Input!$E90*CN$11</f>
        <v>0</v>
      </c>
      <c r="CO44" s="545">
        <f>+Input!$E90*CO$11</f>
        <v>0</v>
      </c>
      <c r="CP44" s="545">
        <f>+Input!$E90*CP$11</f>
        <v>0</v>
      </c>
      <c r="CQ44" s="545">
        <f>+Input!$E90*CQ$11</f>
        <v>0</v>
      </c>
      <c r="CR44" s="545">
        <f>+Input!$E90*CR$11</f>
        <v>0</v>
      </c>
      <c r="CS44" s="545">
        <f>+Input!$E90*CS$11</f>
        <v>0</v>
      </c>
      <c r="CT44" s="545">
        <f>+Input!$E90*CT$11</f>
        <v>0</v>
      </c>
      <c r="CU44" s="545">
        <f>+Input!$E90*CU$11</f>
        <v>0</v>
      </c>
      <c r="CV44" s="545">
        <f>+Input!$E90*CV$11</f>
        <v>0</v>
      </c>
      <c r="CW44" s="545">
        <f>+Input!$E90*CW$11</f>
        <v>0</v>
      </c>
      <c r="CX44" s="545">
        <f>+Input!$E90*CX$11</f>
        <v>0</v>
      </c>
      <c r="CY44" s="545">
        <f>+Input!$E90*CY$11</f>
        <v>0</v>
      </c>
      <c r="CZ44" s="545">
        <f>+Input!$E90*CZ$11</f>
        <v>0</v>
      </c>
      <c r="DA44" s="545">
        <f>+Input!$E90*DA$11</f>
        <v>0</v>
      </c>
      <c r="DB44" s="545">
        <f>+Input!$E90*DB$11</f>
        <v>0</v>
      </c>
      <c r="DC44" s="545">
        <f>+Input!$E90*DC$11</f>
        <v>0</v>
      </c>
      <c r="DD44" s="545">
        <f>+Input!$E90*DD$11</f>
        <v>0</v>
      </c>
      <c r="DE44" s="545">
        <f>+Input!$E90*DE$11</f>
        <v>0</v>
      </c>
      <c r="DF44" s="545">
        <f>+Input!$E90*DF$11</f>
        <v>0</v>
      </c>
      <c r="DG44" s="545">
        <f>+Input!$E90*DG$11</f>
        <v>0</v>
      </c>
      <c r="DH44" s="545">
        <f>+Input!$E90*DH$11</f>
        <v>0</v>
      </c>
      <c r="DI44" s="545">
        <f>+Input!$E90*DI$11</f>
        <v>0</v>
      </c>
      <c r="DJ44" s="545">
        <f>+Input!$E90*DJ$11</f>
        <v>0</v>
      </c>
      <c r="DK44" s="545">
        <f>+Input!$E90*DK$11</f>
        <v>0</v>
      </c>
      <c r="DL44" s="545">
        <f>+Input!$E90*DL$11</f>
        <v>0</v>
      </c>
      <c r="DM44" s="545">
        <f>+Input!$E90*DM$11</f>
        <v>0</v>
      </c>
      <c r="DN44" s="545">
        <f>+Input!$E90*DN$11</f>
        <v>0</v>
      </c>
      <c r="DO44" s="545">
        <f>+Input!$E90*DO$11</f>
        <v>0</v>
      </c>
      <c r="DP44" s="545">
        <f>+Input!$E90*DP$11</f>
        <v>0</v>
      </c>
      <c r="DQ44" s="545">
        <f>+Input!$E90*DQ$11</f>
        <v>0</v>
      </c>
      <c r="DR44" s="545">
        <f>+Input!$E90*DR$11</f>
        <v>0</v>
      </c>
      <c r="DS44" s="545">
        <f>+Input!$E90*DS$11</f>
        <v>0</v>
      </c>
      <c r="DT44" s="546">
        <f>+Input!$E90*DT$11</f>
        <v>0</v>
      </c>
    </row>
    <row r="45" spans="1:124" s="3" customFormat="1" ht="14.25" customHeight="1" x14ac:dyDescent="0.15"/>
    <row r="46" spans="1:124" s="3" customFormat="1" ht="14.25" customHeight="1" thickBot="1" x14ac:dyDescent="0.25">
      <c r="A46" s="513" t="s">
        <v>402</v>
      </c>
    </row>
    <row r="47" spans="1:124" s="3" customFormat="1" ht="14.25" customHeight="1" x14ac:dyDescent="0.15">
      <c r="A47" s="18" t="str">
        <f>+$A$20</f>
        <v>ESTUDIO ROOM</v>
      </c>
      <c r="C47" s="23" t="str">
        <f t="shared" ref="C47:C53" si="25">+"["&amp;currency&amp;"]"</f>
        <v>[EUR]</v>
      </c>
      <c r="E47" s="538">
        <f ca="1">+E39*E31</f>
        <v>0</v>
      </c>
      <c r="F47" s="539">
        <f t="shared" ref="F47:BQ47" ca="1" si="26">+F39*F31</f>
        <v>0</v>
      </c>
      <c r="G47" s="539">
        <f t="shared" ca="1" si="26"/>
        <v>0</v>
      </c>
      <c r="H47" s="539">
        <f t="shared" ca="1" si="26"/>
        <v>4185.8542239845592</v>
      </c>
      <c r="I47" s="539">
        <f t="shared" ca="1" si="26"/>
        <v>4280.4701843867824</v>
      </c>
      <c r="J47" s="539">
        <f t="shared" ca="1" si="26"/>
        <v>4577.7736182559265</v>
      </c>
      <c r="K47" s="539">
        <f t="shared" ca="1" si="26"/>
        <v>5513.0981722702209</v>
      </c>
      <c r="L47" s="539">
        <f t="shared" ca="1" si="26"/>
        <v>5525.7998755585131</v>
      </c>
      <c r="M47" s="539">
        <f t="shared" ca="1" si="26"/>
        <v>5091.8751293740625</v>
      </c>
      <c r="N47" s="539">
        <f t="shared" ca="1" si="26"/>
        <v>4330.0070895484387</v>
      </c>
      <c r="O47" s="539">
        <f t="shared" ca="1" si="26"/>
        <v>3499.9863329791197</v>
      </c>
      <c r="P47" s="539">
        <f t="shared" ca="1" si="26"/>
        <v>0</v>
      </c>
      <c r="Q47" s="539">
        <f t="shared" ca="1" si="26"/>
        <v>0</v>
      </c>
      <c r="R47" s="539">
        <f t="shared" ca="1" si="26"/>
        <v>0</v>
      </c>
      <c r="S47" s="539">
        <f t="shared" ca="1" si="26"/>
        <v>4043.1851760140689</v>
      </c>
      <c r="T47" s="539">
        <f t="shared" ca="1" si="26"/>
        <v>4303.0581422561208</v>
      </c>
      <c r="U47" s="539">
        <f t="shared" ca="1" si="26"/>
        <v>4400.3233495496061</v>
      </c>
      <c r="V47" s="539">
        <f t="shared" ca="1" si="26"/>
        <v>4705.9512795670853</v>
      </c>
      <c r="W47" s="539">
        <f t="shared" ca="1" si="26"/>
        <v>5667.4649210937805</v>
      </c>
      <c r="X47" s="539">
        <f t="shared" ca="1" si="26"/>
        <v>5680.5222720741431</v>
      </c>
      <c r="Y47" s="539">
        <f t="shared" ca="1" si="26"/>
        <v>5234.4476329965291</v>
      </c>
      <c r="Z47" s="539">
        <f t="shared" ca="1" si="26"/>
        <v>4451.2472880557898</v>
      </c>
      <c r="AA47" s="539">
        <f t="shared" ca="1" si="26"/>
        <v>3597.98595030253</v>
      </c>
      <c r="AB47" s="539">
        <f t="shared" ca="1" si="26"/>
        <v>0</v>
      </c>
      <c r="AC47" s="539">
        <f t="shared" ca="1" si="26"/>
        <v>0</v>
      </c>
      <c r="AD47" s="539">
        <f t="shared" ca="1" si="26"/>
        <v>0</v>
      </c>
      <c r="AE47" s="539">
        <f t="shared" ca="1" si="26"/>
        <v>4156.3943609424568</v>
      </c>
      <c r="AF47" s="539">
        <f t="shared" ca="1" si="26"/>
        <v>4423.5437702392855</v>
      </c>
      <c r="AG47" s="539">
        <f t="shared" ca="1" si="26"/>
        <v>4523.5324033369889</v>
      </c>
      <c r="AH47" s="539">
        <f t="shared" ca="1" si="26"/>
        <v>4837.7179153949573</v>
      </c>
      <c r="AI47" s="539">
        <f t="shared" ca="1" si="26"/>
        <v>5826.1539388843976</v>
      </c>
      <c r="AJ47" s="539">
        <f t="shared" ca="1" si="26"/>
        <v>5839.5768956922102</v>
      </c>
      <c r="AK47" s="539">
        <f t="shared" ca="1" si="26"/>
        <v>5381.0121667204239</v>
      </c>
      <c r="AL47" s="539">
        <f t="shared" ca="1" si="26"/>
        <v>4575.8822121213443</v>
      </c>
      <c r="AM47" s="539">
        <f t="shared" ca="1" si="26"/>
        <v>3698.7295569109947</v>
      </c>
      <c r="AN47" s="539">
        <f t="shared" ca="1" si="26"/>
        <v>0</v>
      </c>
      <c r="AO47" s="539">
        <f t="shared" ca="1" si="26"/>
        <v>0</v>
      </c>
      <c r="AP47" s="539">
        <f t="shared" ca="1" si="26"/>
        <v>0</v>
      </c>
      <c r="AQ47" s="539">
        <f t="shared" ca="1" si="26"/>
        <v>4272.7734030488382</v>
      </c>
      <c r="AR47" s="539">
        <f t="shared" ca="1" si="26"/>
        <v>4547.4029958059791</v>
      </c>
      <c r="AS47" s="539">
        <f t="shared" ca="1" si="26"/>
        <v>4650.1913106304173</v>
      </c>
      <c r="AT47" s="539">
        <f t="shared" ca="1" si="26"/>
        <v>4973.1740170260082</v>
      </c>
      <c r="AU47" s="539">
        <f t="shared" ca="1" si="26"/>
        <v>5989.2862491731512</v>
      </c>
      <c r="AV47" s="539">
        <f t="shared" ca="1" si="26"/>
        <v>6003.0850487715843</v>
      </c>
      <c r="AW47" s="539">
        <f t="shared" ca="1" si="26"/>
        <v>5531.680507388588</v>
      </c>
      <c r="AX47" s="539">
        <f t="shared" ca="1" si="26"/>
        <v>4704.0069140607357</v>
      </c>
      <c r="AY47" s="539">
        <f t="shared" ca="1" si="26"/>
        <v>3802.293984504498</v>
      </c>
      <c r="AZ47" s="539">
        <f t="shared" ca="1" si="26"/>
        <v>0</v>
      </c>
      <c r="BA47" s="539">
        <f t="shared" ca="1" si="26"/>
        <v>0</v>
      </c>
      <c r="BB47" s="539">
        <f t="shared" ca="1" si="26"/>
        <v>0</v>
      </c>
      <c r="BC47" s="539">
        <f t="shared" ca="1" si="26"/>
        <v>4392.411058334199</v>
      </c>
      <c r="BD47" s="539">
        <f t="shared" ca="1" si="26"/>
        <v>4674.7302796885388</v>
      </c>
      <c r="BE47" s="539">
        <f t="shared" ca="1" si="26"/>
        <v>4780.3966673280611</v>
      </c>
      <c r="BF47" s="539">
        <f t="shared" ca="1" si="26"/>
        <v>5112.4228895027281</v>
      </c>
      <c r="BG47" s="539">
        <f t="shared" ca="1" si="26"/>
        <v>6156.9862641499903</v>
      </c>
      <c r="BH47" s="539">
        <f t="shared" ca="1" si="26"/>
        <v>6171.1714301371794</v>
      </c>
      <c r="BI47" s="539">
        <f t="shared" ca="1" si="26"/>
        <v>5686.5675615954597</v>
      </c>
      <c r="BJ47" s="539">
        <f t="shared" ca="1" si="26"/>
        <v>4835.7191076544286</v>
      </c>
      <c r="BK47" s="539">
        <f t="shared" ca="1" si="26"/>
        <v>3908.7582160706179</v>
      </c>
      <c r="BL47" s="539">
        <f t="shared" ca="1" si="26"/>
        <v>0</v>
      </c>
      <c r="BM47" s="539">
        <f t="shared" ca="1" si="26"/>
        <v>0</v>
      </c>
      <c r="BN47" s="539">
        <f t="shared" ca="1" si="26"/>
        <v>0</v>
      </c>
      <c r="BO47" s="539">
        <f t="shared" ca="1" si="26"/>
        <v>4515.3985679675507</v>
      </c>
      <c r="BP47" s="539">
        <f t="shared" ca="1" si="26"/>
        <v>4805.6227275198116</v>
      </c>
      <c r="BQ47" s="539">
        <f t="shared" ca="1" si="26"/>
        <v>4914.2477740132408</v>
      </c>
      <c r="BR47" s="539">
        <f t="shared" ref="BR47:DT47" ca="1" si="27">+BR39*BR31</f>
        <v>5255.5707304087973</v>
      </c>
      <c r="BS47" s="539">
        <f t="shared" ca="1" si="27"/>
        <v>6329.3818795461812</v>
      </c>
      <c r="BT47" s="539">
        <f t="shared" ca="1" si="27"/>
        <v>6343.9642301810109</v>
      </c>
      <c r="BU47" s="539">
        <f t="shared" ca="1" si="27"/>
        <v>5845.7914533201238</v>
      </c>
      <c r="BV47" s="539">
        <f t="shared" ca="1" si="27"/>
        <v>4971.1192426687448</v>
      </c>
      <c r="BW47" s="539">
        <f t="shared" ca="1" si="27"/>
        <v>4018.203446120589</v>
      </c>
      <c r="BX47" s="539">
        <f t="shared" ca="1" si="27"/>
        <v>0</v>
      </c>
      <c r="BY47" s="539">
        <f t="shared" ca="1" si="27"/>
        <v>0</v>
      </c>
      <c r="BZ47" s="539">
        <f t="shared" ca="1" si="27"/>
        <v>0</v>
      </c>
      <c r="CA47" s="539">
        <f t="shared" ca="1" si="27"/>
        <v>4641.8297278706359</v>
      </c>
      <c r="CB47" s="539">
        <f t="shared" ca="1" si="27"/>
        <v>4940.1801638903598</v>
      </c>
      <c r="CC47" s="539">
        <f t="shared" ca="1" si="27"/>
        <v>5051.8467116856045</v>
      </c>
      <c r="CD47" s="539">
        <f t="shared" ca="1" si="27"/>
        <v>5402.7267108602373</v>
      </c>
      <c r="CE47" s="539">
        <f t="shared" ca="1" si="27"/>
        <v>6506.6045721734654</v>
      </c>
      <c r="CF47" s="539">
        <f t="shared" ca="1" si="27"/>
        <v>6521.5952286260708</v>
      </c>
      <c r="CG47" s="539">
        <f t="shared" ca="1" si="27"/>
        <v>6009.473614013079</v>
      </c>
      <c r="CH47" s="539">
        <f t="shared" ca="1" si="27"/>
        <v>5110.3105814634646</v>
      </c>
      <c r="CI47" s="539">
        <f t="shared" ca="1" si="27"/>
        <v>4130.7131426119604</v>
      </c>
      <c r="CJ47" s="539">
        <f t="shared" ca="1" si="27"/>
        <v>0</v>
      </c>
      <c r="CK47" s="539">
        <f t="shared" ca="1" si="27"/>
        <v>0</v>
      </c>
      <c r="CL47" s="539">
        <f t="shared" ca="1" si="27"/>
        <v>0</v>
      </c>
      <c r="CM47" s="539">
        <f t="shared" ca="1" si="27"/>
        <v>4771.8009602510065</v>
      </c>
      <c r="CN47" s="539">
        <f t="shared" ca="1" si="27"/>
        <v>5078.5052084792824</v>
      </c>
      <c r="CO47" s="539">
        <f t="shared" ca="1" si="27"/>
        <v>5193.2984196127936</v>
      </c>
      <c r="CP47" s="539">
        <f t="shared" ca="1" si="27"/>
        <v>5554.003058764315</v>
      </c>
      <c r="CQ47" s="539">
        <f t="shared" ca="1" si="27"/>
        <v>6688.7895001943125</v>
      </c>
      <c r="CR47" s="539">
        <f t="shared" ca="1" si="27"/>
        <v>6704.1998950275902</v>
      </c>
      <c r="CS47" s="539">
        <f t="shared" ca="1" si="27"/>
        <v>6177.7388752054358</v>
      </c>
      <c r="CT47" s="539">
        <f t="shared" ca="1" si="27"/>
        <v>5253.3992777444328</v>
      </c>
      <c r="CU47" s="539">
        <f t="shared" ca="1" si="27"/>
        <v>4246.3731106050891</v>
      </c>
      <c r="CV47" s="539">
        <f t="shared" ca="1" si="27"/>
        <v>0</v>
      </c>
      <c r="CW47" s="539">
        <f t="shared" ca="1" si="27"/>
        <v>0</v>
      </c>
      <c r="CX47" s="539">
        <f t="shared" ca="1" si="27"/>
        <v>0</v>
      </c>
      <c r="CY47" s="539">
        <f t="shared" ca="1" si="27"/>
        <v>4905.4113871380287</v>
      </c>
      <c r="CZ47" s="539">
        <f t="shared" ca="1" si="27"/>
        <v>5220.7033543166945</v>
      </c>
      <c r="DA47" s="539">
        <f t="shared" ca="1" si="27"/>
        <v>5338.7107753619439</v>
      </c>
      <c r="DB47" s="539">
        <f t="shared" ca="1" si="27"/>
        <v>5709.5151444097082</v>
      </c>
      <c r="DC47" s="539">
        <f t="shared" ca="1" si="27"/>
        <v>6876.0756061997436</v>
      </c>
      <c r="DD47" s="539">
        <f t="shared" ca="1" si="27"/>
        <v>6891.9174920883534</v>
      </c>
      <c r="DE47" s="539">
        <f t="shared" ca="1" si="27"/>
        <v>6350.7155637111791</v>
      </c>
      <c r="DF47" s="539">
        <f t="shared" ca="1" si="27"/>
        <v>5400.4944575212703</v>
      </c>
      <c r="DG47" s="539">
        <f t="shared" ca="1" si="27"/>
        <v>4365.2715577020253</v>
      </c>
      <c r="DH47" s="539">
        <f t="shared" ca="1" si="27"/>
        <v>0</v>
      </c>
      <c r="DI47" s="539">
        <f t="shared" ca="1" si="27"/>
        <v>0</v>
      </c>
      <c r="DJ47" s="539">
        <f t="shared" ca="1" si="27"/>
        <v>0</v>
      </c>
      <c r="DK47" s="539">
        <f t="shared" ca="1" si="27"/>
        <v>5042.7629059778856</v>
      </c>
      <c r="DL47" s="539">
        <f t="shared" ca="1" si="27"/>
        <v>5366.8830482375542</v>
      </c>
      <c r="DM47" s="539">
        <f t="shared" ca="1" si="27"/>
        <v>5488.1946770720706</v>
      </c>
      <c r="DN47" s="539">
        <f t="shared" ca="1" si="27"/>
        <v>5869.3815684531719</v>
      </c>
      <c r="DO47" s="539">
        <f t="shared" ca="1" si="27"/>
        <v>7068.6057231733266</v>
      </c>
      <c r="DP47" s="539">
        <f t="shared" ca="1" si="27"/>
        <v>7084.8911818668175</v>
      </c>
      <c r="DQ47" s="539">
        <f t="shared" ca="1" si="27"/>
        <v>6528.5355994950842</v>
      </c>
      <c r="DR47" s="539">
        <f t="shared" ca="1" si="27"/>
        <v>5551.7083023318573</v>
      </c>
      <c r="DS47" s="539">
        <f t="shared" ca="1" si="27"/>
        <v>4487.4991613176762</v>
      </c>
      <c r="DT47" s="540">
        <f t="shared" ca="1" si="27"/>
        <v>0</v>
      </c>
    </row>
    <row r="48" spans="1:124" s="3" customFormat="1" ht="14.25" customHeight="1" x14ac:dyDescent="0.15">
      <c r="A48" s="18" t="str">
        <f>+$A$21</f>
        <v>ONE BEDROOM APARTMENT</v>
      </c>
      <c r="C48" s="23" t="str">
        <f t="shared" si="25"/>
        <v>[EUR]</v>
      </c>
      <c r="E48" s="541">
        <f t="shared" ref="E48:BP48" ca="1" si="28">+E40*E32</f>
        <v>0</v>
      </c>
      <c r="F48" s="542">
        <f t="shared" ca="1" si="28"/>
        <v>0</v>
      </c>
      <c r="G48" s="542">
        <f t="shared" ca="1" si="28"/>
        <v>0</v>
      </c>
      <c r="H48" s="542">
        <f t="shared" ca="1" si="28"/>
        <v>20055.767363235962</v>
      </c>
      <c r="I48" s="542">
        <f t="shared" ca="1" si="28"/>
        <v>21926.042145957788</v>
      </c>
      <c r="J48" s="542">
        <f t="shared" ca="1" si="28"/>
        <v>23786.1725546587</v>
      </c>
      <c r="K48" s="542">
        <f t="shared" ca="1" si="28"/>
        <v>28983.144677077737</v>
      </c>
      <c r="L48" s="542">
        <f t="shared" ca="1" si="28"/>
        <v>29049.919345793322</v>
      </c>
      <c r="M48" s="542">
        <f t="shared" ca="1" si="28"/>
        <v>25641.611177816332</v>
      </c>
      <c r="N48" s="542">
        <f t="shared" ca="1" si="28"/>
        <v>22179.78723085911</v>
      </c>
      <c r="O48" s="542">
        <f t="shared" ca="1" si="28"/>
        <v>18116.852332818511</v>
      </c>
      <c r="P48" s="542">
        <f t="shared" ca="1" si="28"/>
        <v>0</v>
      </c>
      <c r="Q48" s="542">
        <f t="shared" ca="1" si="28"/>
        <v>0</v>
      </c>
      <c r="R48" s="542">
        <f t="shared" ca="1" si="28"/>
        <v>0</v>
      </c>
      <c r="S48" s="542">
        <f t="shared" ca="1" si="28"/>
        <v>20074.735286622235</v>
      </c>
      <c r="T48" s="542">
        <f t="shared" ca="1" si="28"/>
        <v>20617.328849406538</v>
      </c>
      <c r="U48" s="542">
        <f t="shared" ca="1" si="28"/>
        <v>22539.971326044575</v>
      </c>
      <c r="V48" s="542">
        <f t="shared" ca="1" si="28"/>
        <v>24452.185386189107</v>
      </c>
      <c r="W48" s="542">
        <f t="shared" ca="1" si="28"/>
        <v>29794.672728035872</v>
      </c>
      <c r="X48" s="542">
        <f t="shared" ca="1" si="28"/>
        <v>29863.317087475498</v>
      </c>
      <c r="Y48" s="542">
        <f t="shared" ca="1" si="28"/>
        <v>26359.576290795158</v>
      </c>
      <c r="Z48" s="542">
        <f t="shared" ca="1" si="28"/>
        <v>22800.821273323138</v>
      </c>
      <c r="AA48" s="542">
        <f t="shared" ca="1" si="28"/>
        <v>18624.124198137404</v>
      </c>
      <c r="AB48" s="542">
        <f t="shared" ca="1" si="28"/>
        <v>0</v>
      </c>
      <c r="AC48" s="542">
        <f t="shared" ca="1" si="28"/>
        <v>0</v>
      </c>
      <c r="AD48" s="542">
        <f t="shared" ca="1" si="28"/>
        <v>0</v>
      </c>
      <c r="AE48" s="542">
        <f t="shared" ca="1" si="28"/>
        <v>20636.827874647628</v>
      </c>
      <c r="AF48" s="542">
        <f t="shared" ca="1" si="28"/>
        <v>21194.61405718989</v>
      </c>
      <c r="AG48" s="542">
        <f t="shared" ca="1" si="28"/>
        <v>23171.090523173789</v>
      </c>
      <c r="AH48" s="542">
        <f t="shared" ca="1" si="28"/>
        <v>25136.846577002365</v>
      </c>
      <c r="AI48" s="542">
        <f t="shared" ca="1" si="28"/>
        <v>30628.923564420827</v>
      </c>
      <c r="AJ48" s="542">
        <f t="shared" ca="1" si="28"/>
        <v>30699.489965924764</v>
      </c>
      <c r="AK48" s="542">
        <f t="shared" ca="1" si="28"/>
        <v>27097.644426937375</v>
      </c>
      <c r="AL48" s="542">
        <f t="shared" ca="1" si="28"/>
        <v>23439.244268976145</v>
      </c>
      <c r="AM48" s="542">
        <f t="shared" ca="1" si="28"/>
        <v>19145.599675685222</v>
      </c>
      <c r="AN48" s="542">
        <f t="shared" ca="1" si="28"/>
        <v>0</v>
      </c>
      <c r="AO48" s="542">
        <f t="shared" ca="1" si="28"/>
        <v>0</v>
      </c>
      <c r="AP48" s="542">
        <f t="shared" ca="1" si="28"/>
        <v>0</v>
      </c>
      <c r="AQ48" s="542">
        <f t="shared" ca="1" si="28"/>
        <v>21214.659055137727</v>
      </c>
      <c r="AR48" s="542">
        <f t="shared" ca="1" si="28"/>
        <v>21788.063250791172</v>
      </c>
      <c r="AS48" s="542">
        <f t="shared" ca="1" si="28"/>
        <v>23819.881057822622</v>
      </c>
      <c r="AT48" s="542">
        <f t="shared" ca="1" si="28"/>
        <v>25840.678281158394</v>
      </c>
      <c r="AU48" s="542">
        <f t="shared" ca="1" si="28"/>
        <v>31486.533424224563</v>
      </c>
      <c r="AV48" s="542">
        <f t="shared" ca="1" si="28"/>
        <v>31559.075684970612</v>
      </c>
      <c r="AW48" s="542">
        <f t="shared" ca="1" si="28"/>
        <v>27856.378470891585</v>
      </c>
      <c r="AX48" s="542">
        <f t="shared" ca="1" si="28"/>
        <v>24095.543108507445</v>
      </c>
      <c r="AY48" s="542">
        <f t="shared" ca="1" si="28"/>
        <v>19681.676466604378</v>
      </c>
      <c r="AZ48" s="542">
        <f t="shared" ca="1" si="28"/>
        <v>0</v>
      </c>
      <c r="BA48" s="542">
        <f t="shared" ca="1" si="28"/>
        <v>0</v>
      </c>
      <c r="BB48" s="542">
        <f t="shared" ca="1" si="28"/>
        <v>0</v>
      </c>
      <c r="BC48" s="542">
        <f t="shared" ca="1" si="28"/>
        <v>21808.669508681549</v>
      </c>
      <c r="BD48" s="542">
        <f t="shared" ca="1" si="28"/>
        <v>22398.129021813289</v>
      </c>
      <c r="BE48" s="542">
        <f t="shared" ca="1" si="28"/>
        <v>24486.837727441613</v>
      </c>
      <c r="BF48" s="542">
        <f t="shared" ca="1" si="28"/>
        <v>26564.217273030787</v>
      </c>
      <c r="BG48" s="542">
        <f t="shared" ca="1" si="28"/>
        <v>32368.156360102807</v>
      </c>
      <c r="BH48" s="542">
        <f t="shared" ca="1" si="28"/>
        <v>32442.729804149745</v>
      </c>
      <c r="BI48" s="542">
        <f t="shared" ca="1" si="28"/>
        <v>28636.357068076501</v>
      </c>
      <c r="BJ48" s="542">
        <f t="shared" ca="1" si="28"/>
        <v>24770.218315545615</v>
      </c>
      <c r="BK48" s="542">
        <f t="shared" ca="1" si="28"/>
        <v>20232.76340766927</v>
      </c>
      <c r="BL48" s="542">
        <f t="shared" ca="1" si="28"/>
        <v>0</v>
      </c>
      <c r="BM48" s="542">
        <f t="shared" ca="1" si="28"/>
        <v>0</v>
      </c>
      <c r="BN48" s="542">
        <f t="shared" ca="1" si="28"/>
        <v>0</v>
      </c>
      <c r="BO48" s="542">
        <f t="shared" ca="1" si="28"/>
        <v>22419.312254924604</v>
      </c>
      <c r="BP48" s="542">
        <f t="shared" ca="1" si="28"/>
        <v>23025.276634424037</v>
      </c>
      <c r="BQ48" s="542">
        <f t="shared" ref="BQ48:DT48" ca="1" si="29">+BQ40*BQ32</f>
        <v>25172.469183809946</v>
      </c>
      <c r="BR48" s="542">
        <f t="shared" ca="1" si="29"/>
        <v>27308.015356675613</v>
      </c>
      <c r="BS48" s="542">
        <f t="shared" ca="1" si="29"/>
        <v>33274.464738185641</v>
      </c>
      <c r="BT48" s="542">
        <f t="shared" ca="1" si="29"/>
        <v>33351.126238665885</v>
      </c>
      <c r="BU48" s="542">
        <f t="shared" ca="1" si="29"/>
        <v>29438.175065982599</v>
      </c>
      <c r="BV48" s="542">
        <f t="shared" ca="1" si="29"/>
        <v>25463.784428380855</v>
      </c>
      <c r="BW48" s="542">
        <f t="shared" ca="1" si="29"/>
        <v>20799.280783083985</v>
      </c>
      <c r="BX48" s="542">
        <f t="shared" ca="1" si="29"/>
        <v>0</v>
      </c>
      <c r="BY48" s="542">
        <f t="shared" ca="1" si="29"/>
        <v>0</v>
      </c>
      <c r="BZ48" s="542">
        <f t="shared" ca="1" si="29"/>
        <v>0</v>
      </c>
      <c r="CA48" s="542">
        <f t="shared" ca="1" si="29"/>
        <v>23047.05299806246</v>
      </c>
      <c r="CB48" s="542">
        <f t="shared" ca="1" si="29"/>
        <v>23669.984380187871</v>
      </c>
      <c r="CC48" s="542">
        <f t="shared" ca="1" si="29"/>
        <v>25877.29832095659</v>
      </c>
      <c r="CD48" s="542">
        <f t="shared" ca="1" si="29"/>
        <v>28072.639786662494</v>
      </c>
      <c r="CE48" s="542">
        <f t="shared" ca="1" si="29"/>
        <v>34206.149750854791</v>
      </c>
      <c r="CF48" s="542">
        <f t="shared" ca="1" si="29"/>
        <v>34284.957773348484</v>
      </c>
      <c r="CG48" s="542">
        <f t="shared" ca="1" si="29"/>
        <v>30262.443967830077</v>
      </c>
      <c r="CH48" s="542">
        <f t="shared" ca="1" si="29"/>
        <v>26176.770392375489</v>
      </c>
      <c r="CI48" s="542">
        <f t="shared" ca="1" si="29"/>
        <v>21381.660645010306</v>
      </c>
      <c r="CJ48" s="542">
        <f t="shared" ca="1" si="29"/>
        <v>0</v>
      </c>
      <c r="CK48" s="542">
        <f t="shared" ca="1" si="29"/>
        <v>0</v>
      </c>
      <c r="CL48" s="542">
        <f t="shared" ca="1" si="29"/>
        <v>0</v>
      </c>
      <c r="CM48" s="542">
        <f t="shared" ca="1" si="29"/>
        <v>23692.370482008177</v>
      </c>
      <c r="CN48" s="542">
        <f t="shared" ca="1" si="29"/>
        <v>24332.743942833102</v>
      </c>
      <c r="CO48" s="542">
        <f t="shared" ca="1" si="29"/>
        <v>26601.862673943335</v>
      </c>
      <c r="CP48" s="542">
        <f t="shared" ca="1" si="29"/>
        <v>28858.673700689003</v>
      </c>
      <c r="CQ48" s="542">
        <f t="shared" ca="1" si="29"/>
        <v>35163.921943878668</v>
      </c>
      <c r="CR48" s="542">
        <f t="shared" ca="1" si="29"/>
        <v>35244.936591002195</v>
      </c>
      <c r="CS48" s="542">
        <f t="shared" ca="1" si="29"/>
        <v>31109.792398929272</v>
      </c>
      <c r="CT48" s="542">
        <f t="shared" ca="1" si="29"/>
        <v>26909.71996336196</v>
      </c>
      <c r="CU48" s="542">
        <f t="shared" ca="1" si="29"/>
        <v>21980.347143070561</v>
      </c>
      <c r="CV48" s="542">
        <f t="shared" ca="1" si="29"/>
        <v>0</v>
      </c>
      <c r="CW48" s="542">
        <f t="shared" ca="1" si="29"/>
        <v>0</v>
      </c>
      <c r="CX48" s="542">
        <f t="shared" ca="1" si="29"/>
        <v>0</v>
      </c>
      <c r="CY48" s="542">
        <f t="shared" ca="1" si="29"/>
        <v>24355.756855504369</v>
      </c>
      <c r="CZ48" s="542">
        <f t="shared" ca="1" si="29"/>
        <v>25014.060773232388</v>
      </c>
      <c r="DA48" s="542">
        <f t="shared" ca="1" si="29"/>
        <v>27346.714828813707</v>
      </c>
      <c r="DB48" s="542">
        <f t="shared" ca="1" si="29"/>
        <v>29666.716564308252</v>
      </c>
      <c r="DC48" s="542">
        <f t="shared" ca="1" si="29"/>
        <v>36148.511758307228</v>
      </c>
      <c r="DD48" s="542">
        <f t="shared" ca="1" si="29"/>
        <v>36231.794815550202</v>
      </c>
      <c r="DE48" s="542">
        <f t="shared" ca="1" si="29"/>
        <v>31980.866586099244</v>
      </c>
      <c r="DF48" s="542">
        <f t="shared" ca="1" si="29"/>
        <v>27663.192122336055</v>
      </c>
      <c r="DG48" s="542">
        <f t="shared" ca="1" si="29"/>
        <v>22595.796863076503</v>
      </c>
      <c r="DH48" s="542">
        <f t="shared" ca="1" si="29"/>
        <v>0</v>
      </c>
      <c r="DI48" s="542">
        <f t="shared" ca="1" si="29"/>
        <v>0</v>
      </c>
      <c r="DJ48" s="542">
        <f t="shared" ca="1" si="29"/>
        <v>0</v>
      </c>
      <c r="DK48" s="542">
        <f t="shared" ca="1" si="29"/>
        <v>25037.718047458457</v>
      </c>
      <c r="DL48" s="542">
        <f t="shared" ca="1" si="29"/>
        <v>25714.454474882859</v>
      </c>
      <c r="DM48" s="542">
        <f t="shared" ca="1" si="29"/>
        <v>28112.42284402045</v>
      </c>
      <c r="DN48" s="542">
        <f t="shared" ca="1" si="29"/>
        <v>30497.384628108837</v>
      </c>
      <c r="DO48" s="542">
        <f t="shared" ca="1" si="29"/>
        <v>37160.670087539773</v>
      </c>
      <c r="DP48" s="542">
        <f t="shared" ca="1" si="29"/>
        <v>37246.285070385558</v>
      </c>
      <c r="DQ48" s="542">
        <f t="shared" ca="1" si="29"/>
        <v>32876.330850509985</v>
      </c>
      <c r="DR48" s="542">
        <f t="shared" ca="1" si="29"/>
        <v>28437.761501761426</v>
      </c>
      <c r="DS48" s="542">
        <f t="shared" ca="1" si="29"/>
        <v>23228.479175242614</v>
      </c>
      <c r="DT48" s="543">
        <f t="shared" ca="1" si="29"/>
        <v>0</v>
      </c>
    </row>
    <row r="49" spans="1:124" s="3" customFormat="1" ht="14.25" customHeight="1" x14ac:dyDescent="0.2">
      <c r="A49" s="18" t="str">
        <f>+$A$22</f>
        <v>TWO BEDROOM APARTMENT</v>
      </c>
      <c r="B49"/>
      <c r="C49" s="23" t="str">
        <f t="shared" si="25"/>
        <v>[EUR]</v>
      </c>
      <c r="D49"/>
      <c r="E49" s="541">
        <f t="shared" ref="E49:BP49" ca="1" si="30">+E41*E33</f>
        <v>0</v>
      </c>
      <c r="F49" s="542">
        <f t="shared" ca="1" si="30"/>
        <v>0</v>
      </c>
      <c r="G49" s="542">
        <f t="shared" ca="1" si="30"/>
        <v>0</v>
      </c>
      <c r="H49" s="542">
        <f t="shared" ca="1" si="30"/>
        <v>127752.5736902745</v>
      </c>
      <c r="I49" s="542">
        <f t="shared" ca="1" si="30"/>
        <v>140098.37799096256</v>
      </c>
      <c r="J49" s="542">
        <f t="shared" ca="1" si="30"/>
        <v>147215.72448502897</v>
      </c>
      <c r="K49" s="542">
        <f t="shared" ca="1" si="30"/>
        <v>195478.70947963843</v>
      </c>
      <c r="L49" s="542">
        <f t="shared" ca="1" si="30"/>
        <v>195929.07558766042</v>
      </c>
      <c r="M49" s="542">
        <f t="shared" ca="1" si="30"/>
        <v>161538.78136000689</v>
      </c>
      <c r="N49" s="542">
        <f t="shared" ca="1" si="30"/>
        <v>135814.71687580339</v>
      </c>
      <c r="O49" s="542">
        <f t="shared" ca="1" si="30"/>
        <v>105007.28226702852</v>
      </c>
      <c r="P49" s="542">
        <f t="shared" ca="1" si="30"/>
        <v>0</v>
      </c>
      <c r="Q49" s="542">
        <f t="shared" ca="1" si="30"/>
        <v>0</v>
      </c>
      <c r="R49" s="542">
        <f t="shared" ca="1" si="30"/>
        <v>0</v>
      </c>
      <c r="S49" s="542">
        <f t="shared" ca="1" si="30"/>
        <v>111502.06229852134</v>
      </c>
      <c r="T49" s="542">
        <f t="shared" ca="1" si="30"/>
        <v>131329.645753602</v>
      </c>
      <c r="U49" s="542">
        <f t="shared" ca="1" si="30"/>
        <v>144021.13257470928</v>
      </c>
      <c r="V49" s="542">
        <f t="shared" ca="1" si="30"/>
        <v>151337.76477060956</v>
      </c>
      <c r="W49" s="542">
        <f t="shared" ca="1" si="30"/>
        <v>200952.11334506801</v>
      </c>
      <c r="X49" s="542">
        <f t="shared" ca="1" si="30"/>
        <v>201415.08970411465</v>
      </c>
      <c r="Y49" s="542">
        <f t="shared" ca="1" si="30"/>
        <v>166061.86723808688</v>
      </c>
      <c r="Z49" s="542">
        <f t="shared" ca="1" si="30"/>
        <v>139617.52894832569</v>
      </c>
      <c r="AA49" s="542">
        <f t="shared" ca="1" si="30"/>
        <v>107947.48617050516</v>
      </c>
      <c r="AB49" s="542">
        <f t="shared" ca="1" si="30"/>
        <v>0</v>
      </c>
      <c r="AC49" s="542">
        <f t="shared" ca="1" si="30"/>
        <v>0</v>
      </c>
      <c r="AD49" s="542">
        <f t="shared" ca="1" si="30"/>
        <v>0</v>
      </c>
      <c r="AE49" s="542">
        <f t="shared" ca="1" si="30"/>
        <v>114624.12004287977</v>
      </c>
      <c r="AF49" s="542">
        <f t="shared" ca="1" si="30"/>
        <v>135006.87583470266</v>
      </c>
      <c r="AG49" s="542">
        <f t="shared" ca="1" si="30"/>
        <v>148053.72428680095</v>
      </c>
      <c r="AH49" s="542">
        <f t="shared" ca="1" si="30"/>
        <v>155575.22218418639</v>
      </c>
      <c r="AI49" s="542">
        <f t="shared" ca="1" si="30"/>
        <v>206578.77251872962</v>
      </c>
      <c r="AJ49" s="542">
        <f t="shared" ca="1" si="30"/>
        <v>207054.71221582952</v>
      </c>
      <c r="AK49" s="542">
        <f t="shared" ca="1" si="30"/>
        <v>170711.59952075305</v>
      </c>
      <c r="AL49" s="542">
        <f t="shared" ca="1" si="30"/>
        <v>143526.81975887858</v>
      </c>
      <c r="AM49" s="542">
        <f t="shared" ca="1" si="30"/>
        <v>110970.01578327913</v>
      </c>
      <c r="AN49" s="542">
        <f t="shared" ca="1" si="30"/>
        <v>0</v>
      </c>
      <c r="AO49" s="542">
        <f t="shared" ca="1" si="30"/>
        <v>0</v>
      </c>
      <c r="AP49" s="542">
        <f t="shared" ca="1" si="30"/>
        <v>0</v>
      </c>
      <c r="AQ49" s="542">
        <f t="shared" ca="1" si="30"/>
        <v>117833.59540408022</v>
      </c>
      <c r="AR49" s="542">
        <f t="shared" ca="1" si="30"/>
        <v>138787.06835807412</v>
      </c>
      <c r="AS49" s="542">
        <f t="shared" ca="1" si="30"/>
        <v>152199.22856683118</v>
      </c>
      <c r="AT49" s="542">
        <f t="shared" ca="1" si="30"/>
        <v>159931.32840534337</v>
      </c>
      <c r="AU49" s="542">
        <f t="shared" ca="1" si="30"/>
        <v>212362.97814925373</v>
      </c>
      <c r="AV49" s="542">
        <f t="shared" ca="1" si="30"/>
        <v>212852.24415787245</v>
      </c>
      <c r="AW49" s="542">
        <f t="shared" ca="1" si="30"/>
        <v>175491.52430733389</v>
      </c>
      <c r="AX49" s="542">
        <f t="shared" ca="1" si="30"/>
        <v>147545.570712127</v>
      </c>
      <c r="AY49" s="542">
        <f t="shared" ca="1" si="30"/>
        <v>114077.17622521079</v>
      </c>
      <c r="AZ49" s="542">
        <f t="shared" ca="1" si="30"/>
        <v>0</v>
      </c>
      <c r="BA49" s="542">
        <f t="shared" ca="1" si="30"/>
        <v>0</v>
      </c>
      <c r="BB49" s="542">
        <f t="shared" ca="1" si="30"/>
        <v>0</v>
      </c>
      <c r="BC49" s="542">
        <f t="shared" ca="1" si="30"/>
        <v>121132.93607539427</v>
      </c>
      <c r="BD49" s="542">
        <f t="shared" ca="1" si="30"/>
        <v>142673.10627209995</v>
      </c>
      <c r="BE49" s="542">
        <f t="shared" ca="1" si="30"/>
        <v>156460.80696670219</v>
      </c>
      <c r="BF49" s="542">
        <f t="shared" ca="1" si="30"/>
        <v>164409.40560069273</v>
      </c>
      <c r="BG49" s="542">
        <f t="shared" ca="1" si="30"/>
        <v>218309.14153743253</v>
      </c>
      <c r="BH49" s="542">
        <f t="shared" ca="1" si="30"/>
        <v>218812.10699429255</v>
      </c>
      <c r="BI49" s="542">
        <f t="shared" ca="1" si="30"/>
        <v>180405.28698793895</v>
      </c>
      <c r="BJ49" s="542">
        <f t="shared" ca="1" si="30"/>
        <v>151676.84669206632</v>
      </c>
      <c r="BK49" s="542">
        <f t="shared" ca="1" si="30"/>
        <v>117271.33715951651</v>
      </c>
      <c r="BL49" s="542">
        <f t="shared" ca="1" si="30"/>
        <v>0</v>
      </c>
      <c r="BM49" s="542">
        <f t="shared" ca="1" si="30"/>
        <v>0</v>
      </c>
      <c r="BN49" s="542">
        <f t="shared" ca="1" si="30"/>
        <v>0</v>
      </c>
      <c r="BO49" s="542">
        <f t="shared" ca="1" si="30"/>
        <v>124524.65828550515</v>
      </c>
      <c r="BP49" s="542">
        <f t="shared" ca="1" si="30"/>
        <v>146667.95324771857</v>
      </c>
      <c r="BQ49" s="542">
        <f t="shared" ref="BQ49:DT49" ca="1" si="31">+BQ41*BQ33</f>
        <v>160841.70956176965</v>
      </c>
      <c r="BR49" s="542">
        <f t="shared" ca="1" si="31"/>
        <v>169012.86895751191</v>
      </c>
      <c r="BS49" s="542">
        <f t="shared" ca="1" si="31"/>
        <v>224421.79750048034</v>
      </c>
      <c r="BT49" s="542">
        <f t="shared" ca="1" si="31"/>
        <v>224938.84599013242</v>
      </c>
      <c r="BU49" s="542">
        <f t="shared" ca="1" si="31"/>
        <v>185456.63502360097</v>
      </c>
      <c r="BV49" s="542">
        <f t="shared" ca="1" si="31"/>
        <v>155923.79839944394</v>
      </c>
      <c r="BW49" s="542">
        <f t="shared" ca="1" si="31"/>
        <v>120554.93459998281</v>
      </c>
      <c r="BX49" s="542">
        <f t="shared" ca="1" si="31"/>
        <v>0</v>
      </c>
      <c r="BY49" s="542">
        <f t="shared" ca="1" si="31"/>
        <v>0</v>
      </c>
      <c r="BZ49" s="542">
        <f t="shared" ca="1" si="31"/>
        <v>0</v>
      </c>
      <c r="CA49" s="542">
        <f t="shared" ca="1" si="31"/>
        <v>128011.34871749913</v>
      </c>
      <c r="CB49" s="542">
        <f t="shared" ca="1" si="31"/>
        <v>150774.65593865447</v>
      </c>
      <c r="CC49" s="542">
        <f t="shared" ca="1" si="31"/>
        <v>165345.27742949894</v>
      </c>
      <c r="CD49" s="542">
        <f t="shared" ca="1" si="31"/>
        <v>173745.22928832201</v>
      </c>
      <c r="CE49" s="542">
        <f t="shared" ca="1" si="31"/>
        <v>230705.60783049345</v>
      </c>
      <c r="CF49" s="542">
        <f t="shared" ca="1" si="31"/>
        <v>231237.1336778558</v>
      </c>
      <c r="CG49" s="542">
        <f t="shared" ca="1" si="31"/>
        <v>190649.42080426155</v>
      </c>
      <c r="CH49" s="542">
        <f t="shared" ca="1" si="31"/>
        <v>160289.66475462817</v>
      </c>
      <c r="CI49" s="542">
        <f t="shared" ca="1" si="31"/>
        <v>123930.47276878216</v>
      </c>
      <c r="CJ49" s="542">
        <f t="shared" ca="1" si="31"/>
        <v>0</v>
      </c>
      <c r="CK49" s="542">
        <f t="shared" ca="1" si="31"/>
        <v>0</v>
      </c>
      <c r="CL49" s="542">
        <f t="shared" ca="1" si="31"/>
        <v>0</v>
      </c>
      <c r="CM49" s="542">
        <f t="shared" ca="1" si="31"/>
        <v>131595.66648158891</v>
      </c>
      <c r="CN49" s="542">
        <f t="shared" ca="1" si="31"/>
        <v>154996.34630493657</v>
      </c>
      <c r="CO49" s="542">
        <f t="shared" ca="1" si="31"/>
        <v>169974.94519752468</v>
      </c>
      <c r="CP49" s="542">
        <f t="shared" ca="1" si="31"/>
        <v>178610.09570839474</v>
      </c>
      <c r="CQ49" s="542">
        <f t="shared" ca="1" si="31"/>
        <v>237165.36484974693</v>
      </c>
      <c r="CR49" s="542">
        <f t="shared" ca="1" si="31"/>
        <v>237711.77342083544</v>
      </c>
      <c r="CS49" s="542">
        <f t="shared" ca="1" si="31"/>
        <v>195987.60458678057</v>
      </c>
      <c r="CT49" s="542">
        <f t="shared" ca="1" si="31"/>
        <v>164777.77536775751</v>
      </c>
      <c r="CU49" s="542">
        <f t="shared" ca="1" si="31"/>
        <v>127400.52600630786</v>
      </c>
      <c r="CV49" s="542">
        <f t="shared" ca="1" si="31"/>
        <v>0</v>
      </c>
      <c r="CW49" s="542">
        <f t="shared" ca="1" si="31"/>
        <v>0</v>
      </c>
      <c r="CX49" s="542">
        <f t="shared" ca="1" si="31"/>
        <v>0</v>
      </c>
      <c r="CY49" s="542">
        <f t="shared" ca="1" si="31"/>
        <v>135280.34514307321</v>
      </c>
      <c r="CZ49" s="542">
        <f t="shared" ca="1" si="31"/>
        <v>159336.24400147458</v>
      </c>
      <c r="DA49" s="542">
        <f t="shared" ca="1" si="31"/>
        <v>174734.24366305512</v>
      </c>
      <c r="DB49" s="542">
        <f t="shared" ca="1" si="31"/>
        <v>183611.17838822954</v>
      </c>
      <c r="DC49" s="542">
        <f t="shared" ca="1" si="31"/>
        <v>243805.99506553946</v>
      </c>
      <c r="DD49" s="542">
        <f t="shared" ca="1" si="31"/>
        <v>244367.70307661846</v>
      </c>
      <c r="DE49" s="542">
        <f t="shared" ca="1" si="31"/>
        <v>201475.25751521016</v>
      </c>
      <c r="DF49" s="542">
        <f t="shared" ca="1" si="31"/>
        <v>169391.55307805448</v>
      </c>
      <c r="DG49" s="542">
        <f t="shared" ca="1" si="31"/>
        <v>130967.74073448431</v>
      </c>
      <c r="DH49" s="542">
        <f t="shared" ca="1" si="31"/>
        <v>0</v>
      </c>
      <c r="DI49" s="542">
        <f t="shared" ca="1" si="31"/>
        <v>0</v>
      </c>
      <c r="DJ49" s="542">
        <f t="shared" ca="1" si="31"/>
        <v>0</v>
      </c>
      <c r="DK49" s="542">
        <f t="shared" ca="1" si="31"/>
        <v>139068.19480707904</v>
      </c>
      <c r="DL49" s="542">
        <f t="shared" ca="1" si="31"/>
        <v>163797.65883351563</v>
      </c>
      <c r="DM49" s="542">
        <f t="shared" ca="1" si="31"/>
        <v>179626.8024856204</v>
      </c>
      <c r="DN49" s="542">
        <f t="shared" ca="1" si="31"/>
        <v>188752.29138309971</v>
      </c>
      <c r="DO49" s="542">
        <f t="shared" ca="1" si="31"/>
        <v>250632.56292737424</v>
      </c>
      <c r="DP49" s="542">
        <f t="shared" ca="1" si="31"/>
        <v>251209.99876276345</v>
      </c>
      <c r="DQ49" s="542">
        <f t="shared" ca="1" si="31"/>
        <v>207116.56472563575</v>
      </c>
      <c r="DR49" s="542">
        <f t="shared" ca="1" si="31"/>
        <v>174134.51656423978</v>
      </c>
      <c r="DS49" s="542">
        <f t="shared" ca="1" si="31"/>
        <v>134634.83747504969</v>
      </c>
      <c r="DT49" s="543">
        <f t="shared" ca="1" si="31"/>
        <v>0</v>
      </c>
    </row>
    <row r="50" spans="1:124" s="3" customFormat="1" ht="14.25" customHeight="1" x14ac:dyDescent="0.2">
      <c r="A50" s="18">
        <f>+$A$23</f>
        <v>0</v>
      </c>
      <c r="B50"/>
      <c r="C50" s="23" t="str">
        <f t="shared" si="25"/>
        <v>[EUR]</v>
      </c>
      <c r="D50"/>
      <c r="E50" s="541">
        <f t="shared" ref="E50:BP50" ca="1" si="32">+E42*E34</f>
        <v>0</v>
      </c>
      <c r="F50" s="542">
        <f t="shared" ca="1" si="32"/>
        <v>0</v>
      </c>
      <c r="G50" s="542">
        <f t="shared" ca="1" si="32"/>
        <v>0</v>
      </c>
      <c r="H50" s="542">
        <f t="shared" ca="1" si="32"/>
        <v>0</v>
      </c>
      <c r="I50" s="542">
        <f t="shared" ca="1" si="32"/>
        <v>0</v>
      </c>
      <c r="J50" s="542">
        <f t="shared" ca="1" si="32"/>
        <v>0</v>
      </c>
      <c r="K50" s="542">
        <f t="shared" ca="1" si="32"/>
        <v>0</v>
      </c>
      <c r="L50" s="542">
        <f t="shared" ca="1" si="32"/>
        <v>0</v>
      </c>
      <c r="M50" s="542">
        <f t="shared" ca="1" si="32"/>
        <v>0</v>
      </c>
      <c r="N50" s="542">
        <f t="shared" ca="1" si="32"/>
        <v>0</v>
      </c>
      <c r="O50" s="542">
        <f t="shared" ca="1" si="32"/>
        <v>0</v>
      </c>
      <c r="P50" s="542">
        <f t="shared" ca="1" si="32"/>
        <v>0</v>
      </c>
      <c r="Q50" s="542">
        <f t="shared" ca="1" si="32"/>
        <v>0</v>
      </c>
      <c r="R50" s="542">
        <f t="shared" ca="1" si="32"/>
        <v>0</v>
      </c>
      <c r="S50" s="542">
        <f t="shared" ca="1" si="32"/>
        <v>0</v>
      </c>
      <c r="T50" s="542">
        <f t="shared" ca="1" si="32"/>
        <v>0</v>
      </c>
      <c r="U50" s="542">
        <f t="shared" ca="1" si="32"/>
        <v>0</v>
      </c>
      <c r="V50" s="542">
        <f t="shared" ca="1" si="32"/>
        <v>0</v>
      </c>
      <c r="W50" s="542">
        <f t="shared" ca="1" si="32"/>
        <v>0</v>
      </c>
      <c r="X50" s="542">
        <f t="shared" ca="1" si="32"/>
        <v>0</v>
      </c>
      <c r="Y50" s="542">
        <f t="shared" ca="1" si="32"/>
        <v>0</v>
      </c>
      <c r="Z50" s="542">
        <f t="shared" ca="1" si="32"/>
        <v>0</v>
      </c>
      <c r="AA50" s="542">
        <f t="shared" ca="1" si="32"/>
        <v>0</v>
      </c>
      <c r="AB50" s="542">
        <f t="shared" ca="1" si="32"/>
        <v>0</v>
      </c>
      <c r="AC50" s="542">
        <f t="shared" ca="1" si="32"/>
        <v>0</v>
      </c>
      <c r="AD50" s="542">
        <f t="shared" ca="1" si="32"/>
        <v>0</v>
      </c>
      <c r="AE50" s="542">
        <f t="shared" ca="1" si="32"/>
        <v>0</v>
      </c>
      <c r="AF50" s="542">
        <f t="shared" ca="1" si="32"/>
        <v>0</v>
      </c>
      <c r="AG50" s="542">
        <f t="shared" ca="1" si="32"/>
        <v>0</v>
      </c>
      <c r="AH50" s="542">
        <f t="shared" ca="1" si="32"/>
        <v>0</v>
      </c>
      <c r="AI50" s="542">
        <f t="shared" ca="1" si="32"/>
        <v>0</v>
      </c>
      <c r="AJ50" s="542">
        <f t="shared" ca="1" si="32"/>
        <v>0</v>
      </c>
      <c r="AK50" s="542">
        <f t="shared" ca="1" si="32"/>
        <v>0</v>
      </c>
      <c r="AL50" s="542">
        <f t="shared" ca="1" si="32"/>
        <v>0</v>
      </c>
      <c r="AM50" s="542">
        <f t="shared" ca="1" si="32"/>
        <v>0</v>
      </c>
      <c r="AN50" s="542">
        <f t="shared" ca="1" si="32"/>
        <v>0</v>
      </c>
      <c r="AO50" s="542">
        <f t="shared" ca="1" si="32"/>
        <v>0</v>
      </c>
      <c r="AP50" s="542">
        <f t="shared" ca="1" si="32"/>
        <v>0</v>
      </c>
      <c r="AQ50" s="542">
        <f t="shared" ca="1" si="32"/>
        <v>0</v>
      </c>
      <c r="AR50" s="542">
        <f t="shared" ca="1" si="32"/>
        <v>0</v>
      </c>
      <c r="AS50" s="542">
        <f t="shared" ca="1" si="32"/>
        <v>0</v>
      </c>
      <c r="AT50" s="542">
        <f t="shared" ca="1" si="32"/>
        <v>0</v>
      </c>
      <c r="AU50" s="542">
        <f t="shared" ca="1" si="32"/>
        <v>0</v>
      </c>
      <c r="AV50" s="542">
        <f t="shared" ca="1" si="32"/>
        <v>0</v>
      </c>
      <c r="AW50" s="542">
        <f t="shared" ca="1" si="32"/>
        <v>0</v>
      </c>
      <c r="AX50" s="542">
        <f t="shared" ca="1" si="32"/>
        <v>0</v>
      </c>
      <c r="AY50" s="542">
        <f t="shared" ca="1" si="32"/>
        <v>0</v>
      </c>
      <c r="AZ50" s="542">
        <f t="shared" ca="1" si="32"/>
        <v>0</v>
      </c>
      <c r="BA50" s="542">
        <f t="shared" ca="1" si="32"/>
        <v>0</v>
      </c>
      <c r="BB50" s="542">
        <f t="shared" ca="1" si="32"/>
        <v>0</v>
      </c>
      <c r="BC50" s="542">
        <f t="shared" ca="1" si="32"/>
        <v>0</v>
      </c>
      <c r="BD50" s="542">
        <f t="shared" ca="1" si="32"/>
        <v>0</v>
      </c>
      <c r="BE50" s="542">
        <f t="shared" ca="1" si="32"/>
        <v>0</v>
      </c>
      <c r="BF50" s="542">
        <f t="shared" ca="1" si="32"/>
        <v>0</v>
      </c>
      <c r="BG50" s="542">
        <f t="shared" ca="1" si="32"/>
        <v>0</v>
      </c>
      <c r="BH50" s="542">
        <f t="shared" ca="1" si="32"/>
        <v>0</v>
      </c>
      <c r="BI50" s="542">
        <f t="shared" ca="1" si="32"/>
        <v>0</v>
      </c>
      <c r="BJ50" s="542">
        <f t="shared" ca="1" si="32"/>
        <v>0</v>
      </c>
      <c r="BK50" s="542">
        <f t="shared" ca="1" si="32"/>
        <v>0</v>
      </c>
      <c r="BL50" s="542">
        <f t="shared" ca="1" si="32"/>
        <v>0</v>
      </c>
      <c r="BM50" s="542">
        <f t="shared" ca="1" si="32"/>
        <v>0</v>
      </c>
      <c r="BN50" s="542">
        <f t="shared" ca="1" si="32"/>
        <v>0</v>
      </c>
      <c r="BO50" s="542">
        <f t="shared" ca="1" si="32"/>
        <v>0</v>
      </c>
      <c r="BP50" s="542">
        <f t="shared" ca="1" si="32"/>
        <v>0</v>
      </c>
      <c r="BQ50" s="542">
        <f t="shared" ref="BQ50:DT50" ca="1" si="33">+BQ42*BQ34</f>
        <v>0</v>
      </c>
      <c r="BR50" s="542">
        <f t="shared" ca="1" si="33"/>
        <v>0</v>
      </c>
      <c r="BS50" s="542">
        <f t="shared" ca="1" si="33"/>
        <v>0</v>
      </c>
      <c r="BT50" s="542">
        <f t="shared" ca="1" si="33"/>
        <v>0</v>
      </c>
      <c r="BU50" s="542">
        <f t="shared" ca="1" si="33"/>
        <v>0</v>
      </c>
      <c r="BV50" s="542">
        <f t="shared" ca="1" si="33"/>
        <v>0</v>
      </c>
      <c r="BW50" s="542">
        <f t="shared" ca="1" si="33"/>
        <v>0</v>
      </c>
      <c r="BX50" s="542">
        <f t="shared" ca="1" si="33"/>
        <v>0</v>
      </c>
      <c r="BY50" s="542">
        <f t="shared" ca="1" si="33"/>
        <v>0</v>
      </c>
      <c r="BZ50" s="542">
        <f t="shared" ca="1" si="33"/>
        <v>0</v>
      </c>
      <c r="CA50" s="542">
        <f t="shared" ca="1" si="33"/>
        <v>0</v>
      </c>
      <c r="CB50" s="542">
        <f t="shared" ca="1" si="33"/>
        <v>0</v>
      </c>
      <c r="CC50" s="542">
        <f t="shared" ca="1" si="33"/>
        <v>0</v>
      </c>
      <c r="CD50" s="542">
        <f t="shared" ca="1" si="33"/>
        <v>0</v>
      </c>
      <c r="CE50" s="542">
        <f t="shared" ca="1" si="33"/>
        <v>0</v>
      </c>
      <c r="CF50" s="542">
        <f t="shared" ca="1" si="33"/>
        <v>0</v>
      </c>
      <c r="CG50" s="542">
        <f t="shared" ca="1" si="33"/>
        <v>0</v>
      </c>
      <c r="CH50" s="542">
        <f t="shared" ca="1" si="33"/>
        <v>0</v>
      </c>
      <c r="CI50" s="542">
        <f t="shared" ca="1" si="33"/>
        <v>0</v>
      </c>
      <c r="CJ50" s="542">
        <f t="shared" ca="1" si="33"/>
        <v>0</v>
      </c>
      <c r="CK50" s="542">
        <f t="shared" ca="1" si="33"/>
        <v>0</v>
      </c>
      <c r="CL50" s="542">
        <f t="shared" ca="1" si="33"/>
        <v>0</v>
      </c>
      <c r="CM50" s="542">
        <f t="shared" ca="1" si="33"/>
        <v>0</v>
      </c>
      <c r="CN50" s="542">
        <f t="shared" ca="1" si="33"/>
        <v>0</v>
      </c>
      <c r="CO50" s="542">
        <f t="shared" ca="1" si="33"/>
        <v>0</v>
      </c>
      <c r="CP50" s="542">
        <f t="shared" ca="1" si="33"/>
        <v>0</v>
      </c>
      <c r="CQ50" s="542">
        <f t="shared" ca="1" si="33"/>
        <v>0</v>
      </c>
      <c r="CR50" s="542">
        <f t="shared" ca="1" si="33"/>
        <v>0</v>
      </c>
      <c r="CS50" s="542">
        <f t="shared" ca="1" si="33"/>
        <v>0</v>
      </c>
      <c r="CT50" s="542">
        <f t="shared" ca="1" si="33"/>
        <v>0</v>
      </c>
      <c r="CU50" s="542">
        <f t="shared" ca="1" si="33"/>
        <v>0</v>
      </c>
      <c r="CV50" s="542">
        <f t="shared" ca="1" si="33"/>
        <v>0</v>
      </c>
      <c r="CW50" s="542">
        <f t="shared" ca="1" si="33"/>
        <v>0</v>
      </c>
      <c r="CX50" s="542">
        <f t="shared" ca="1" si="33"/>
        <v>0</v>
      </c>
      <c r="CY50" s="542">
        <f t="shared" ca="1" si="33"/>
        <v>0</v>
      </c>
      <c r="CZ50" s="542">
        <f t="shared" ca="1" si="33"/>
        <v>0</v>
      </c>
      <c r="DA50" s="542">
        <f t="shared" ca="1" si="33"/>
        <v>0</v>
      </c>
      <c r="DB50" s="542">
        <f t="shared" ca="1" si="33"/>
        <v>0</v>
      </c>
      <c r="DC50" s="542">
        <f t="shared" ca="1" si="33"/>
        <v>0</v>
      </c>
      <c r="DD50" s="542">
        <f t="shared" ca="1" si="33"/>
        <v>0</v>
      </c>
      <c r="DE50" s="542">
        <f t="shared" ca="1" si="33"/>
        <v>0</v>
      </c>
      <c r="DF50" s="542">
        <f t="shared" ca="1" si="33"/>
        <v>0</v>
      </c>
      <c r="DG50" s="542">
        <f t="shared" ca="1" si="33"/>
        <v>0</v>
      </c>
      <c r="DH50" s="542">
        <f t="shared" ca="1" si="33"/>
        <v>0</v>
      </c>
      <c r="DI50" s="542">
        <f t="shared" ca="1" si="33"/>
        <v>0</v>
      </c>
      <c r="DJ50" s="542">
        <f t="shared" ca="1" si="33"/>
        <v>0</v>
      </c>
      <c r="DK50" s="542">
        <f t="shared" ca="1" si="33"/>
        <v>0</v>
      </c>
      <c r="DL50" s="542">
        <f t="shared" ca="1" si="33"/>
        <v>0</v>
      </c>
      <c r="DM50" s="542">
        <f t="shared" ca="1" si="33"/>
        <v>0</v>
      </c>
      <c r="DN50" s="542">
        <f t="shared" ca="1" si="33"/>
        <v>0</v>
      </c>
      <c r="DO50" s="542">
        <f t="shared" ca="1" si="33"/>
        <v>0</v>
      </c>
      <c r="DP50" s="542">
        <f t="shared" ca="1" si="33"/>
        <v>0</v>
      </c>
      <c r="DQ50" s="542">
        <f t="shared" ca="1" si="33"/>
        <v>0</v>
      </c>
      <c r="DR50" s="542">
        <f t="shared" ca="1" si="33"/>
        <v>0</v>
      </c>
      <c r="DS50" s="542">
        <f t="shared" ca="1" si="33"/>
        <v>0</v>
      </c>
      <c r="DT50" s="543">
        <f t="shared" ca="1" si="33"/>
        <v>0</v>
      </c>
    </row>
    <row r="51" spans="1:124" s="3" customFormat="1" ht="14.25" customHeight="1" x14ac:dyDescent="0.2">
      <c r="A51" s="18">
        <f>+$A$24</f>
        <v>0</v>
      </c>
      <c r="B51"/>
      <c r="C51" s="23" t="str">
        <f t="shared" si="25"/>
        <v>[EUR]</v>
      </c>
      <c r="D51"/>
      <c r="E51" s="541">
        <f t="shared" ref="E51:BP51" ca="1" si="34">+E43*E35</f>
        <v>0</v>
      </c>
      <c r="F51" s="542">
        <f t="shared" ca="1" si="34"/>
        <v>0</v>
      </c>
      <c r="G51" s="542">
        <f t="shared" ca="1" si="34"/>
        <v>0</v>
      </c>
      <c r="H51" s="542">
        <f t="shared" ca="1" si="34"/>
        <v>0</v>
      </c>
      <c r="I51" s="542">
        <f t="shared" ca="1" si="34"/>
        <v>0</v>
      </c>
      <c r="J51" s="542">
        <f t="shared" ca="1" si="34"/>
        <v>0</v>
      </c>
      <c r="K51" s="542">
        <f t="shared" ca="1" si="34"/>
        <v>0</v>
      </c>
      <c r="L51" s="542">
        <f t="shared" ca="1" si="34"/>
        <v>0</v>
      </c>
      <c r="M51" s="542">
        <f t="shared" ca="1" si="34"/>
        <v>0</v>
      </c>
      <c r="N51" s="542">
        <f t="shared" ca="1" si="34"/>
        <v>0</v>
      </c>
      <c r="O51" s="542">
        <f t="shared" ca="1" si="34"/>
        <v>0</v>
      </c>
      <c r="P51" s="542">
        <f t="shared" ca="1" si="34"/>
        <v>0</v>
      </c>
      <c r="Q51" s="542">
        <f t="shared" ca="1" si="34"/>
        <v>0</v>
      </c>
      <c r="R51" s="542">
        <f t="shared" ca="1" si="34"/>
        <v>0</v>
      </c>
      <c r="S51" s="542">
        <f t="shared" ca="1" si="34"/>
        <v>0</v>
      </c>
      <c r="T51" s="542">
        <f t="shared" ca="1" si="34"/>
        <v>0</v>
      </c>
      <c r="U51" s="542">
        <f t="shared" ca="1" si="34"/>
        <v>0</v>
      </c>
      <c r="V51" s="542">
        <f t="shared" ca="1" si="34"/>
        <v>0</v>
      </c>
      <c r="W51" s="542">
        <f t="shared" ca="1" si="34"/>
        <v>0</v>
      </c>
      <c r="X51" s="542">
        <f t="shared" ca="1" si="34"/>
        <v>0</v>
      </c>
      <c r="Y51" s="542">
        <f t="shared" ca="1" si="34"/>
        <v>0</v>
      </c>
      <c r="Z51" s="542">
        <f t="shared" ca="1" si="34"/>
        <v>0</v>
      </c>
      <c r="AA51" s="542">
        <f t="shared" ca="1" si="34"/>
        <v>0</v>
      </c>
      <c r="AB51" s="542">
        <f t="shared" ca="1" si="34"/>
        <v>0</v>
      </c>
      <c r="AC51" s="542">
        <f t="shared" ca="1" si="34"/>
        <v>0</v>
      </c>
      <c r="AD51" s="542">
        <f t="shared" ca="1" si="34"/>
        <v>0</v>
      </c>
      <c r="AE51" s="542">
        <f t="shared" ca="1" si="34"/>
        <v>0</v>
      </c>
      <c r="AF51" s="542">
        <f t="shared" ca="1" si="34"/>
        <v>0</v>
      </c>
      <c r="AG51" s="542">
        <f t="shared" ca="1" si="34"/>
        <v>0</v>
      </c>
      <c r="AH51" s="542">
        <f t="shared" ca="1" si="34"/>
        <v>0</v>
      </c>
      <c r="AI51" s="542">
        <f t="shared" ca="1" si="34"/>
        <v>0</v>
      </c>
      <c r="AJ51" s="542">
        <f t="shared" ca="1" si="34"/>
        <v>0</v>
      </c>
      <c r="AK51" s="542">
        <f t="shared" ca="1" si="34"/>
        <v>0</v>
      </c>
      <c r="AL51" s="542">
        <f t="shared" ca="1" si="34"/>
        <v>0</v>
      </c>
      <c r="AM51" s="542">
        <f t="shared" ca="1" si="34"/>
        <v>0</v>
      </c>
      <c r="AN51" s="542">
        <f t="shared" ca="1" si="34"/>
        <v>0</v>
      </c>
      <c r="AO51" s="542">
        <f t="shared" ca="1" si="34"/>
        <v>0</v>
      </c>
      <c r="AP51" s="542">
        <f t="shared" ca="1" si="34"/>
        <v>0</v>
      </c>
      <c r="AQ51" s="542">
        <f t="shared" ca="1" si="34"/>
        <v>0</v>
      </c>
      <c r="AR51" s="542">
        <f t="shared" ca="1" si="34"/>
        <v>0</v>
      </c>
      <c r="AS51" s="542">
        <f t="shared" ca="1" si="34"/>
        <v>0</v>
      </c>
      <c r="AT51" s="542">
        <f t="shared" ca="1" si="34"/>
        <v>0</v>
      </c>
      <c r="AU51" s="542">
        <f t="shared" ca="1" si="34"/>
        <v>0</v>
      </c>
      <c r="AV51" s="542">
        <f t="shared" ca="1" si="34"/>
        <v>0</v>
      </c>
      <c r="AW51" s="542">
        <f t="shared" ca="1" si="34"/>
        <v>0</v>
      </c>
      <c r="AX51" s="542">
        <f t="shared" ca="1" si="34"/>
        <v>0</v>
      </c>
      <c r="AY51" s="542">
        <f t="shared" ca="1" si="34"/>
        <v>0</v>
      </c>
      <c r="AZ51" s="542">
        <f t="shared" ca="1" si="34"/>
        <v>0</v>
      </c>
      <c r="BA51" s="542">
        <f t="shared" ca="1" si="34"/>
        <v>0</v>
      </c>
      <c r="BB51" s="542">
        <f t="shared" ca="1" si="34"/>
        <v>0</v>
      </c>
      <c r="BC51" s="542">
        <f t="shared" ca="1" si="34"/>
        <v>0</v>
      </c>
      <c r="BD51" s="542">
        <f t="shared" ca="1" si="34"/>
        <v>0</v>
      </c>
      <c r="BE51" s="542">
        <f t="shared" ca="1" si="34"/>
        <v>0</v>
      </c>
      <c r="BF51" s="542">
        <f t="shared" ca="1" si="34"/>
        <v>0</v>
      </c>
      <c r="BG51" s="542">
        <f t="shared" ca="1" si="34"/>
        <v>0</v>
      </c>
      <c r="BH51" s="542">
        <f t="shared" ca="1" si="34"/>
        <v>0</v>
      </c>
      <c r="BI51" s="542">
        <f t="shared" ca="1" si="34"/>
        <v>0</v>
      </c>
      <c r="BJ51" s="542">
        <f t="shared" ca="1" si="34"/>
        <v>0</v>
      </c>
      <c r="BK51" s="542">
        <f t="shared" ca="1" si="34"/>
        <v>0</v>
      </c>
      <c r="BL51" s="542">
        <f t="shared" ca="1" si="34"/>
        <v>0</v>
      </c>
      <c r="BM51" s="542">
        <f t="shared" ca="1" si="34"/>
        <v>0</v>
      </c>
      <c r="BN51" s="542">
        <f t="shared" ca="1" si="34"/>
        <v>0</v>
      </c>
      <c r="BO51" s="542">
        <f t="shared" ca="1" si="34"/>
        <v>0</v>
      </c>
      <c r="BP51" s="542">
        <f t="shared" ca="1" si="34"/>
        <v>0</v>
      </c>
      <c r="BQ51" s="542">
        <f t="shared" ref="BQ51:DT51" ca="1" si="35">+BQ43*BQ35</f>
        <v>0</v>
      </c>
      <c r="BR51" s="542">
        <f t="shared" ca="1" si="35"/>
        <v>0</v>
      </c>
      <c r="BS51" s="542">
        <f t="shared" ca="1" si="35"/>
        <v>0</v>
      </c>
      <c r="BT51" s="542">
        <f t="shared" ca="1" si="35"/>
        <v>0</v>
      </c>
      <c r="BU51" s="542">
        <f t="shared" ca="1" si="35"/>
        <v>0</v>
      </c>
      <c r="BV51" s="542">
        <f t="shared" ca="1" si="35"/>
        <v>0</v>
      </c>
      <c r="BW51" s="542">
        <f t="shared" ca="1" si="35"/>
        <v>0</v>
      </c>
      <c r="BX51" s="542">
        <f t="shared" ca="1" si="35"/>
        <v>0</v>
      </c>
      <c r="BY51" s="542">
        <f t="shared" ca="1" si="35"/>
        <v>0</v>
      </c>
      <c r="BZ51" s="542">
        <f t="shared" ca="1" si="35"/>
        <v>0</v>
      </c>
      <c r="CA51" s="542">
        <f t="shared" ca="1" si="35"/>
        <v>0</v>
      </c>
      <c r="CB51" s="542">
        <f t="shared" ca="1" si="35"/>
        <v>0</v>
      </c>
      <c r="CC51" s="542">
        <f t="shared" ca="1" si="35"/>
        <v>0</v>
      </c>
      <c r="CD51" s="542">
        <f t="shared" ca="1" si="35"/>
        <v>0</v>
      </c>
      <c r="CE51" s="542">
        <f t="shared" ca="1" si="35"/>
        <v>0</v>
      </c>
      <c r="CF51" s="542">
        <f t="shared" ca="1" si="35"/>
        <v>0</v>
      </c>
      <c r="CG51" s="542">
        <f t="shared" ca="1" si="35"/>
        <v>0</v>
      </c>
      <c r="CH51" s="542">
        <f t="shared" ca="1" si="35"/>
        <v>0</v>
      </c>
      <c r="CI51" s="542">
        <f t="shared" ca="1" si="35"/>
        <v>0</v>
      </c>
      <c r="CJ51" s="542">
        <f t="shared" ca="1" si="35"/>
        <v>0</v>
      </c>
      <c r="CK51" s="542">
        <f t="shared" ca="1" si="35"/>
        <v>0</v>
      </c>
      <c r="CL51" s="542">
        <f t="shared" ca="1" si="35"/>
        <v>0</v>
      </c>
      <c r="CM51" s="542">
        <f t="shared" ca="1" si="35"/>
        <v>0</v>
      </c>
      <c r="CN51" s="542">
        <f t="shared" ca="1" si="35"/>
        <v>0</v>
      </c>
      <c r="CO51" s="542">
        <f t="shared" ca="1" si="35"/>
        <v>0</v>
      </c>
      <c r="CP51" s="542">
        <f t="shared" ca="1" si="35"/>
        <v>0</v>
      </c>
      <c r="CQ51" s="542">
        <f t="shared" ca="1" si="35"/>
        <v>0</v>
      </c>
      <c r="CR51" s="542">
        <f t="shared" ca="1" si="35"/>
        <v>0</v>
      </c>
      <c r="CS51" s="542">
        <f t="shared" ca="1" si="35"/>
        <v>0</v>
      </c>
      <c r="CT51" s="542">
        <f t="shared" ca="1" si="35"/>
        <v>0</v>
      </c>
      <c r="CU51" s="542">
        <f t="shared" ca="1" si="35"/>
        <v>0</v>
      </c>
      <c r="CV51" s="542">
        <f t="shared" ca="1" si="35"/>
        <v>0</v>
      </c>
      <c r="CW51" s="542">
        <f t="shared" ca="1" si="35"/>
        <v>0</v>
      </c>
      <c r="CX51" s="542">
        <f t="shared" ca="1" si="35"/>
        <v>0</v>
      </c>
      <c r="CY51" s="542">
        <f t="shared" ca="1" si="35"/>
        <v>0</v>
      </c>
      <c r="CZ51" s="542">
        <f t="shared" ca="1" si="35"/>
        <v>0</v>
      </c>
      <c r="DA51" s="542">
        <f t="shared" ca="1" si="35"/>
        <v>0</v>
      </c>
      <c r="DB51" s="542">
        <f t="shared" ca="1" si="35"/>
        <v>0</v>
      </c>
      <c r="DC51" s="542">
        <f t="shared" ca="1" si="35"/>
        <v>0</v>
      </c>
      <c r="DD51" s="542">
        <f t="shared" ca="1" si="35"/>
        <v>0</v>
      </c>
      <c r="DE51" s="542">
        <f t="shared" ca="1" si="35"/>
        <v>0</v>
      </c>
      <c r="DF51" s="542">
        <f t="shared" ca="1" si="35"/>
        <v>0</v>
      </c>
      <c r="DG51" s="542">
        <f t="shared" ca="1" si="35"/>
        <v>0</v>
      </c>
      <c r="DH51" s="542">
        <f t="shared" ca="1" si="35"/>
        <v>0</v>
      </c>
      <c r="DI51" s="542">
        <f t="shared" ca="1" si="35"/>
        <v>0</v>
      </c>
      <c r="DJ51" s="542">
        <f t="shared" ca="1" si="35"/>
        <v>0</v>
      </c>
      <c r="DK51" s="542">
        <f t="shared" ca="1" si="35"/>
        <v>0</v>
      </c>
      <c r="DL51" s="542">
        <f t="shared" ca="1" si="35"/>
        <v>0</v>
      </c>
      <c r="DM51" s="542">
        <f t="shared" ca="1" si="35"/>
        <v>0</v>
      </c>
      <c r="DN51" s="542">
        <f t="shared" ca="1" si="35"/>
        <v>0</v>
      </c>
      <c r="DO51" s="542">
        <f t="shared" ca="1" si="35"/>
        <v>0</v>
      </c>
      <c r="DP51" s="542">
        <f t="shared" ca="1" si="35"/>
        <v>0</v>
      </c>
      <c r="DQ51" s="542">
        <f t="shared" ca="1" si="35"/>
        <v>0</v>
      </c>
      <c r="DR51" s="542">
        <f t="shared" ca="1" si="35"/>
        <v>0</v>
      </c>
      <c r="DS51" s="542">
        <f t="shared" ca="1" si="35"/>
        <v>0</v>
      </c>
      <c r="DT51" s="543">
        <f t="shared" ca="1" si="35"/>
        <v>0</v>
      </c>
    </row>
    <row r="52" spans="1:124" s="3" customFormat="1" ht="14.25" customHeight="1" thickBot="1" x14ac:dyDescent="0.25">
      <c r="A52" s="18">
        <f>+$A$25</f>
        <v>0</v>
      </c>
      <c r="B52"/>
      <c r="C52" s="23" t="str">
        <f t="shared" si="25"/>
        <v>[EUR]</v>
      </c>
      <c r="D52"/>
      <c r="E52" s="544">
        <f t="shared" ref="E52:BP52" ca="1" si="36">+E44*E36</f>
        <v>0</v>
      </c>
      <c r="F52" s="545">
        <f t="shared" ca="1" si="36"/>
        <v>0</v>
      </c>
      <c r="G52" s="545">
        <f t="shared" ca="1" si="36"/>
        <v>0</v>
      </c>
      <c r="H52" s="545">
        <f t="shared" ca="1" si="36"/>
        <v>0</v>
      </c>
      <c r="I52" s="545">
        <f t="shared" ca="1" si="36"/>
        <v>0</v>
      </c>
      <c r="J52" s="545">
        <f t="shared" ca="1" si="36"/>
        <v>0</v>
      </c>
      <c r="K52" s="545">
        <f t="shared" ca="1" si="36"/>
        <v>0</v>
      </c>
      <c r="L52" s="545">
        <f t="shared" ca="1" si="36"/>
        <v>0</v>
      </c>
      <c r="M52" s="545">
        <f t="shared" ca="1" si="36"/>
        <v>0</v>
      </c>
      <c r="N52" s="545">
        <f t="shared" ca="1" si="36"/>
        <v>0</v>
      </c>
      <c r="O52" s="545">
        <f t="shared" ca="1" si="36"/>
        <v>0</v>
      </c>
      <c r="P52" s="545">
        <f t="shared" ca="1" si="36"/>
        <v>0</v>
      </c>
      <c r="Q52" s="545">
        <f t="shared" ca="1" si="36"/>
        <v>0</v>
      </c>
      <c r="R52" s="545">
        <f t="shared" ca="1" si="36"/>
        <v>0</v>
      </c>
      <c r="S52" s="545">
        <f t="shared" ca="1" si="36"/>
        <v>0</v>
      </c>
      <c r="T52" s="545">
        <f t="shared" ca="1" si="36"/>
        <v>0</v>
      </c>
      <c r="U52" s="545">
        <f t="shared" ca="1" si="36"/>
        <v>0</v>
      </c>
      <c r="V52" s="545">
        <f t="shared" ca="1" si="36"/>
        <v>0</v>
      </c>
      <c r="W52" s="545">
        <f t="shared" ca="1" si="36"/>
        <v>0</v>
      </c>
      <c r="X52" s="545">
        <f t="shared" ca="1" si="36"/>
        <v>0</v>
      </c>
      <c r="Y52" s="545">
        <f t="shared" ca="1" si="36"/>
        <v>0</v>
      </c>
      <c r="Z52" s="545">
        <f t="shared" ca="1" si="36"/>
        <v>0</v>
      </c>
      <c r="AA52" s="545">
        <f t="shared" ca="1" si="36"/>
        <v>0</v>
      </c>
      <c r="AB52" s="545">
        <f t="shared" ca="1" si="36"/>
        <v>0</v>
      </c>
      <c r="AC52" s="545">
        <f t="shared" ca="1" si="36"/>
        <v>0</v>
      </c>
      <c r="AD52" s="545">
        <f t="shared" ca="1" si="36"/>
        <v>0</v>
      </c>
      <c r="AE52" s="545">
        <f t="shared" ca="1" si="36"/>
        <v>0</v>
      </c>
      <c r="AF52" s="545">
        <f t="shared" ca="1" si="36"/>
        <v>0</v>
      </c>
      <c r="AG52" s="545">
        <f t="shared" ca="1" si="36"/>
        <v>0</v>
      </c>
      <c r="AH52" s="545">
        <f t="shared" ca="1" si="36"/>
        <v>0</v>
      </c>
      <c r="AI52" s="545">
        <f t="shared" ca="1" si="36"/>
        <v>0</v>
      </c>
      <c r="AJ52" s="545">
        <f t="shared" ca="1" si="36"/>
        <v>0</v>
      </c>
      <c r="AK52" s="545">
        <f t="shared" ca="1" si="36"/>
        <v>0</v>
      </c>
      <c r="AL52" s="545">
        <f t="shared" ca="1" si="36"/>
        <v>0</v>
      </c>
      <c r="AM52" s="545">
        <f t="shared" ca="1" si="36"/>
        <v>0</v>
      </c>
      <c r="AN52" s="545">
        <f t="shared" ca="1" si="36"/>
        <v>0</v>
      </c>
      <c r="AO52" s="545">
        <f t="shared" ca="1" si="36"/>
        <v>0</v>
      </c>
      <c r="AP52" s="545">
        <f t="shared" ca="1" si="36"/>
        <v>0</v>
      </c>
      <c r="AQ52" s="545">
        <f t="shared" ca="1" si="36"/>
        <v>0</v>
      </c>
      <c r="AR52" s="545">
        <f t="shared" ca="1" si="36"/>
        <v>0</v>
      </c>
      <c r="AS52" s="545">
        <f t="shared" ca="1" si="36"/>
        <v>0</v>
      </c>
      <c r="AT52" s="545">
        <f t="shared" ca="1" si="36"/>
        <v>0</v>
      </c>
      <c r="AU52" s="545">
        <f t="shared" ca="1" si="36"/>
        <v>0</v>
      </c>
      <c r="AV52" s="545">
        <f t="shared" ca="1" si="36"/>
        <v>0</v>
      </c>
      <c r="AW52" s="545">
        <f t="shared" ca="1" si="36"/>
        <v>0</v>
      </c>
      <c r="AX52" s="545">
        <f t="shared" ca="1" si="36"/>
        <v>0</v>
      </c>
      <c r="AY52" s="545">
        <f t="shared" ca="1" si="36"/>
        <v>0</v>
      </c>
      <c r="AZ52" s="545">
        <f t="shared" ca="1" si="36"/>
        <v>0</v>
      </c>
      <c r="BA52" s="545">
        <f t="shared" ca="1" si="36"/>
        <v>0</v>
      </c>
      <c r="BB52" s="545">
        <f t="shared" ca="1" si="36"/>
        <v>0</v>
      </c>
      <c r="BC52" s="545">
        <f t="shared" ca="1" si="36"/>
        <v>0</v>
      </c>
      <c r="BD52" s="545">
        <f t="shared" ca="1" si="36"/>
        <v>0</v>
      </c>
      <c r="BE52" s="545">
        <f t="shared" ca="1" si="36"/>
        <v>0</v>
      </c>
      <c r="BF52" s="545">
        <f t="shared" ca="1" si="36"/>
        <v>0</v>
      </c>
      <c r="BG52" s="545">
        <f t="shared" ca="1" si="36"/>
        <v>0</v>
      </c>
      <c r="BH52" s="545">
        <f t="shared" ca="1" si="36"/>
        <v>0</v>
      </c>
      <c r="BI52" s="545">
        <f t="shared" ca="1" si="36"/>
        <v>0</v>
      </c>
      <c r="BJ52" s="545">
        <f t="shared" ca="1" si="36"/>
        <v>0</v>
      </c>
      <c r="BK52" s="545">
        <f t="shared" ca="1" si="36"/>
        <v>0</v>
      </c>
      <c r="BL52" s="545">
        <f t="shared" ca="1" si="36"/>
        <v>0</v>
      </c>
      <c r="BM52" s="545">
        <f t="shared" ca="1" si="36"/>
        <v>0</v>
      </c>
      <c r="BN52" s="545">
        <f t="shared" ca="1" si="36"/>
        <v>0</v>
      </c>
      <c r="BO52" s="545">
        <f t="shared" ca="1" si="36"/>
        <v>0</v>
      </c>
      <c r="BP52" s="545">
        <f t="shared" ca="1" si="36"/>
        <v>0</v>
      </c>
      <c r="BQ52" s="545">
        <f t="shared" ref="BQ52:DT52" ca="1" si="37">+BQ44*BQ36</f>
        <v>0</v>
      </c>
      <c r="BR52" s="545">
        <f t="shared" ca="1" si="37"/>
        <v>0</v>
      </c>
      <c r="BS52" s="545">
        <f t="shared" ca="1" si="37"/>
        <v>0</v>
      </c>
      <c r="BT52" s="545">
        <f t="shared" ca="1" si="37"/>
        <v>0</v>
      </c>
      <c r="BU52" s="545">
        <f t="shared" ca="1" si="37"/>
        <v>0</v>
      </c>
      <c r="BV52" s="545">
        <f t="shared" ca="1" si="37"/>
        <v>0</v>
      </c>
      <c r="BW52" s="545">
        <f t="shared" ca="1" si="37"/>
        <v>0</v>
      </c>
      <c r="BX52" s="545">
        <f t="shared" ca="1" si="37"/>
        <v>0</v>
      </c>
      <c r="BY52" s="545">
        <f t="shared" ca="1" si="37"/>
        <v>0</v>
      </c>
      <c r="BZ52" s="545">
        <f t="shared" ca="1" si="37"/>
        <v>0</v>
      </c>
      <c r="CA52" s="545">
        <f t="shared" ca="1" si="37"/>
        <v>0</v>
      </c>
      <c r="CB52" s="545">
        <f t="shared" ca="1" si="37"/>
        <v>0</v>
      </c>
      <c r="CC52" s="545">
        <f t="shared" ca="1" si="37"/>
        <v>0</v>
      </c>
      <c r="CD52" s="545">
        <f t="shared" ca="1" si="37"/>
        <v>0</v>
      </c>
      <c r="CE52" s="545">
        <f t="shared" ca="1" si="37"/>
        <v>0</v>
      </c>
      <c r="CF52" s="545">
        <f t="shared" ca="1" si="37"/>
        <v>0</v>
      </c>
      <c r="CG52" s="545">
        <f t="shared" ca="1" si="37"/>
        <v>0</v>
      </c>
      <c r="CH52" s="545">
        <f t="shared" ca="1" si="37"/>
        <v>0</v>
      </c>
      <c r="CI52" s="545">
        <f t="shared" ca="1" si="37"/>
        <v>0</v>
      </c>
      <c r="CJ52" s="545">
        <f t="shared" ca="1" si="37"/>
        <v>0</v>
      </c>
      <c r="CK52" s="545">
        <f t="shared" ca="1" si="37"/>
        <v>0</v>
      </c>
      <c r="CL52" s="545">
        <f t="shared" ca="1" si="37"/>
        <v>0</v>
      </c>
      <c r="CM52" s="545">
        <f t="shared" ca="1" si="37"/>
        <v>0</v>
      </c>
      <c r="CN52" s="545">
        <f t="shared" ca="1" si="37"/>
        <v>0</v>
      </c>
      <c r="CO52" s="545">
        <f t="shared" ca="1" si="37"/>
        <v>0</v>
      </c>
      <c r="CP52" s="545">
        <f t="shared" ca="1" si="37"/>
        <v>0</v>
      </c>
      <c r="CQ52" s="545">
        <f t="shared" ca="1" si="37"/>
        <v>0</v>
      </c>
      <c r="CR52" s="545">
        <f t="shared" ca="1" si="37"/>
        <v>0</v>
      </c>
      <c r="CS52" s="545">
        <f t="shared" ca="1" si="37"/>
        <v>0</v>
      </c>
      <c r="CT52" s="545">
        <f t="shared" ca="1" si="37"/>
        <v>0</v>
      </c>
      <c r="CU52" s="545">
        <f t="shared" ca="1" si="37"/>
        <v>0</v>
      </c>
      <c r="CV52" s="545">
        <f t="shared" ca="1" si="37"/>
        <v>0</v>
      </c>
      <c r="CW52" s="545">
        <f t="shared" ca="1" si="37"/>
        <v>0</v>
      </c>
      <c r="CX52" s="545">
        <f t="shared" ca="1" si="37"/>
        <v>0</v>
      </c>
      <c r="CY52" s="545">
        <f t="shared" ca="1" si="37"/>
        <v>0</v>
      </c>
      <c r="CZ52" s="545">
        <f t="shared" ca="1" si="37"/>
        <v>0</v>
      </c>
      <c r="DA52" s="545">
        <f t="shared" ca="1" si="37"/>
        <v>0</v>
      </c>
      <c r="DB52" s="545">
        <f t="shared" ca="1" si="37"/>
        <v>0</v>
      </c>
      <c r="DC52" s="545">
        <f t="shared" ca="1" si="37"/>
        <v>0</v>
      </c>
      <c r="DD52" s="545">
        <f t="shared" ca="1" si="37"/>
        <v>0</v>
      </c>
      <c r="DE52" s="545">
        <f t="shared" ca="1" si="37"/>
        <v>0</v>
      </c>
      <c r="DF52" s="545">
        <f t="shared" ca="1" si="37"/>
        <v>0</v>
      </c>
      <c r="DG52" s="545">
        <f t="shared" ca="1" si="37"/>
        <v>0</v>
      </c>
      <c r="DH52" s="545">
        <f t="shared" ca="1" si="37"/>
        <v>0</v>
      </c>
      <c r="DI52" s="545">
        <f t="shared" ca="1" si="37"/>
        <v>0</v>
      </c>
      <c r="DJ52" s="545">
        <f t="shared" ca="1" si="37"/>
        <v>0</v>
      </c>
      <c r="DK52" s="545">
        <f t="shared" ca="1" si="37"/>
        <v>0</v>
      </c>
      <c r="DL52" s="545">
        <f t="shared" ca="1" si="37"/>
        <v>0</v>
      </c>
      <c r="DM52" s="545">
        <f t="shared" ca="1" si="37"/>
        <v>0</v>
      </c>
      <c r="DN52" s="545">
        <f t="shared" ca="1" si="37"/>
        <v>0</v>
      </c>
      <c r="DO52" s="545">
        <f t="shared" ca="1" si="37"/>
        <v>0</v>
      </c>
      <c r="DP52" s="545">
        <f t="shared" ca="1" si="37"/>
        <v>0</v>
      </c>
      <c r="DQ52" s="545">
        <f t="shared" ca="1" si="37"/>
        <v>0</v>
      </c>
      <c r="DR52" s="545">
        <f t="shared" ca="1" si="37"/>
        <v>0</v>
      </c>
      <c r="DS52" s="545">
        <f t="shared" ca="1" si="37"/>
        <v>0</v>
      </c>
      <c r="DT52" s="546">
        <f t="shared" ca="1" si="37"/>
        <v>0</v>
      </c>
    </row>
    <row r="53" spans="1:124" s="3" customFormat="1" ht="14.25" customHeight="1" x14ac:dyDescent="0.2">
      <c r="A53" s="558" t="s">
        <v>17</v>
      </c>
      <c r="B53" s="547"/>
      <c r="C53" s="548" t="str">
        <f t="shared" si="25"/>
        <v>[EUR]</v>
      </c>
      <c r="D53" s="547"/>
      <c r="E53" s="549">
        <f ca="1">SUM(E47:E52)</f>
        <v>0</v>
      </c>
      <c r="F53" s="549">
        <f t="shared" ref="F53:BQ53" ca="1" si="38">SUM(F47:F52)</f>
        <v>0</v>
      </c>
      <c r="G53" s="549">
        <f t="shared" ca="1" si="38"/>
        <v>0</v>
      </c>
      <c r="H53" s="549">
        <f t="shared" ca="1" si="38"/>
        <v>151994.19527749502</v>
      </c>
      <c r="I53" s="549">
        <f t="shared" ca="1" si="38"/>
        <v>166304.89032130712</v>
      </c>
      <c r="J53" s="549">
        <f t="shared" ca="1" si="38"/>
        <v>175579.67065794358</v>
      </c>
      <c r="K53" s="549">
        <f t="shared" ca="1" si="38"/>
        <v>229974.9523289864</v>
      </c>
      <c r="L53" s="549">
        <f t="shared" ca="1" si="38"/>
        <v>230504.79480901227</v>
      </c>
      <c r="M53" s="549">
        <f t="shared" ca="1" si="38"/>
        <v>192272.26766719727</v>
      </c>
      <c r="N53" s="549">
        <f t="shared" ca="1" si="38"/>
        <v>162324.51119621095</v>
      </c>
      <c r="O53" s="549">
        <f t="shared" ca="1" si="38"/>
        <v>126624.12093282616</v>
      </c>
      <c r="P53" s="549">
        <f t="shared" ca="1" si="38"/>
        <v>0</v>
      </c>
      <c r="Q53" s="549">
        <f t="shared" ca="1" si="38"/>
        <v>0</v>
      </c>
      <c r="R53" s="549">
        <f t="shared" ca="1" si="38"/>
        <v>0</v>
      </c>
      <c r="S53" s="549">
        <f t="shared" ca="1" si="38"/>
        <v>135619.98276115765</v>
      </c>
      <c r="T53" s="549">
        <f t="shared" ca="1" si="38"/>
        <v>156250.03274526465</v>
      </c>
      <c r="U53" s="549">
        <f t="shared" ca="1" si="38"/>
        <v>170961.42725030344</v>
      </c>
      <c r="V53" s="549">
        <f t="shared" ca="1" si="38"/>
        <v>180495.90143636576</v>
      </c>
      <c r="W53" s="549">
        <f t="shared" ca="1" si="38"/>
        <v>236414.25099419768</v>
      </c>
      <c r="X53" s="549">
        <f t="shared" ca="1" si="38"/>
        <v>236958.92906366428</v>
      </c>
      <c r="Y53" s="549">
        <f t="shared" ca="1" si="38"/>
        <v>197655.89116187856</v>
      </c>
      <c r="Z53" s="549">
        <f t="shared" ca="1" si="38"/>
        <v>166869.59750970462</v>
      </c>
      <c r="AA53" s="549">
        <f t="shared" ca="1" si="38"/>
        <v>130169.59631894508</v>
      </c>
      <c r="AB53" s="549">
        <f t="shared" ca="1" si="38"/>
        <v>0</v>
      </c>
      <c r="AC53" s="549">
        <f t="shared" ca="1" si="38"/>
        <v>0</v>
      </c>
      <c r="AD53" s="549">
        <f t="shared" ca="1" si="38"/>
        <v>0</v>
      </c>
      <c r="AE53" s="549">
        <f t="shared" ca="1" si="38"/>
        <v>139417.34227846985</v>
      </c>
      <c r="AF53" s="549">
        <f t="shared" ca="1" si="38"/>
        <v>160625.03366213184</v>
      </c>
      <c r="AG53" s="549">
        <f t="shared" ca="1" si="38"/>
        <v>175748.34721331173</v>
      </c>
      <c r="AH53" s="549">
        <f t="shared" ca="1" si="38"/>
        <v>185549.78667658372</v>
      </c>
      <c r="AI53" s="549">
        <f t="shared" ca="1" si="38"/>
        <v>243033.85002203484</v>
      </c>
      <c r="AJ53" s="549">
        <f t="shared" ca="1" si="38"/>
        <v>243593.7790774465</v>
      </c>
      <c r="AK53" s="549">
        <f t="shared" ca="1" si="38"/>
        <v>203190.25611441085</v>
      </c>
      <c r="AL53" s="549">
        <f t="shared" ca="1" si="38"/>
        <v>171541.94623997607</v>
      </c>
      <c r="AM53" s="549">
        <f t="shared" ca="1" si="38"/>
        <v>133814.34501587535</v>
      </c>
      <c r="AN53" s="549">
        <f t="shared" ca="1" si="38"/>
        <v>0</v>
      </c>
      <c r="AO53" s="549">
        <f t="shared" ca="1" si="38"/>
        <v>0</v>
      </c>
      <c r="AP53" s="549">
        <f t="shared" ca="1" si="38"/>
        <v>0</v>
      </c>
      <c r="AQ53" s="549">
        <f t="shared" ca="1" si="38"/>
        <v>143321.02786226678</v>
      </c>
      <c r="AR53" s="549">
        <f t="shared" ca="1" si="38"/>
        <v>165122.53460467127</v>
      </c>
      <c r="AS53" s="549">
        <f t="shared" ca="1" si="38"/>
        <v>180669.30093528423</v>
      </c>
      <c r="AT53" s="549">
        <f t="shared" ca="1" si="38"/>
        <v>190745.18070352779</v>
      </c>
      <c r="AU53" s="549">
        <f t="shared" ca="1" si="38"/>
        <v>249838.79782265145</v>
      </c>
      <c r="AV53" s="549">
        <f t="shared" ca="1" si="38"/>
        <v>250414.40489161466</v>
      </c>
      <c r="AW53" s="549">
        <f t="shared" ca="1" si="38"/>
        <v>208879.58328561406</v>
      </c>
      <c r="AX53" s="549">
        <f t="shared" ca="1" si="38"/>
        <v>176345.12073469517</v>
      </c>
      <c r="AY53" s="549">
        <f t="shared" ca="1" si="38"/>
        <v>137561.14667631965</v>
      </c>
      <c r="AZ53" s="549">
        <f t="shared" ca="1" si="38"/>
        <v>0</v>
      </c>
      <c r="BA53" s="549">
        <f t="shared" ca="1" si="38"/>
        <v>0</v>
      </c>
      <c r="BB53" s="549">
        <f t="shared" ca="1" si="38"/>
        <v>0</v>
      </c>
      <c r="BC53" s="549">
        <f t="shared" ca="1" si="38"/>
        <v>147334.01664241002</v>
      </c>
      <c r="BD53" s="549">
        <f t="shared" ca="1" si="38"/>
        <v>169745.96557360177</v>
      </c>
      <c r="BE53" s="549">
        <f t="shared" ca="1" si="38"/>
        <v>185728.04136147187</v>
      </c>
      <c r="BF53" s="549">
        <f t="shared" ca="1" si="38"/>
        <v>196086.04576322623</v>
      </c>
      <c r="BG53" s="549">
        <f t="shared" ca="1" si="38"/>
        <v>256834.28416168533</v>
      </c>
      <c r="BH53" s="549">
        <f t="shared" ca="1" si="38"/>
        <v>257426.00822857948</v>
      </c>
      <c r="BI53" s="549">
        <f t="shared" ca="1" si="38"/>
        <v>214728.21161761091</v>
      </c>
      <c r="BJ53" s="549">
        <f t="shared" ca="1" si="38"/>
        <v>181282.78411526638</v>
      </c>
      <c r="BK53" s="549">
        <f t="shared" ca="1" si="38"/>
        <v>141412.85878325641</v>
      </c>
      <c r="BL53" s="549">
        <f t="shared" ca="1" si="38"/>
        <v>0</v>
      </c>
      <c r="BM53" s="549">
        <f t="shared" ca="1" si="38"/>
        <v>0</v>
      </c>
      <c r="BN53" s="549">
        <f t="shared" ca="1" si="38"/>
        <v>0</v>
      </c>
      <c r="BO53" s="549">
        <f t="shared" ca="1" si="38"/>
        <v>151459.36910839731</v>
      </c>
      <c r="BP53" s="549">
        <f t="shared" ca="1" si="38"/>
        <v>174498.85260966243</v>
      </c>
      <c r="BQ53" s="549">
        <f t="shared" ca="1" si="38"/>
        <v>190928.42651959285</v>
      </c>
      <c r="BR53" s="549">
        <f t="shared" ref="BR53:DT53" ca="1" si="39">SUM(BR47:BR52)</f>
        <v>201576.45504459631</v>
      </c>
      <c r="BS53" s="549">
        <f t="shared" ca="1" si="39"/>
        <v>264025.64411821216</v>
      </c>
      <c r="BT53" s="549">
        <f t="shared" ca="1" si="39"/>
        <v>264633.93645897933</v>
      </c>
      <c r="BU53" s="549">
        <f t="shared" ca="1" si="39"/>
        <v>220740.60154290369</v>
      </c>
      <c r="BV53" s="549">
        <f t="shared" ca="1" si="39"/>
        <v>186358.70207049354</v>
      </c>
      <c r="BW53" s="549">
        <f t="shared" ca="1" si="39"/>
        <v>145372.41882918737</v>
      </c>
      <c r="BX53" s="549">
        <f t="shared" ca="1" si="39"/>
        <v>0</v>
      </c>
      <c r="BY53" s="549">
        <f t="shared" ca="1" si="39"/>
        <v>0</v>
      </c>
      <c r="BZ53" s="549">
        <f t="shared" ca="1" si="39"/>
        <v>0</v>
      </c>
      <c r="CA53" s="549">
        <f t="shared" ca="1" si="39"/>
        <v>155700.23144343222</v>
      </c>
      <c r="CB53" s="549">
        <f t="shared" ca="1" si="39"/>
        <v>179384.8204827327</v>
      </c>
      <c r="CC53" s="549">
        <f t="shared" ca="1" si="39"/>
        <v>196274.42246214114</v>
      </c>
      <c r="CD53" s="549">
        <f t="shared" ca="1" si="39"/>
        <v>207220.59578584472</v>
      </c>
      <c r="CE53" s="549">
        <f t="shared" ca="1" si="39"/>
        <v>271418.36215352168</v>
      </c>
      <c r="CF53" s="549">
        <f t="shared" ca="1" si="39"/>
        <v>272043.68667983037</v>
      </c>
      <c r="CG53" s="549">
        <f t="shared" ca="1" si="39"/>
        <v>226921.3383861047</v>
      </c>
      <c r="CH53" s="549">
        <f t="shared" ca="1" si="39"/>
        <v>191576.74572846713</v>
      </c>
      <c r="CI53" s="549">
        <f t="shared" ca="1" si="39"/>
        <v>149442.84655640443</v>
      </c>
      <c r="CJ53" s="549">
        <f t="shared" ca="1" si="39"/>
        <v>0</v>
      </c>
      <c r="CK53" s="549">
        <f t="shared" ca="1" si="39"/>
        <v>0</v>
      </c>
      <c r="CL53" s="549">
        <f t="shared" ca="1" si="39"/>
        <v>0</v>
      </c>
      <c r="CM53" s="549">
        <f t="shared" ca="1" si="39"/>
        <v>160059.8379238481</v>
      </c>
      <c r="CN53" s="549">
        <f t="shared" ca="1" si="39"/>
        <v>184407.59545624896</v>
      </c>
      <c r="CO53" s="549">
        <f t="shared" ca="1" si="39"/>
        <v>201770.1062910808</v>
      </c>
      <c r="CP53" s="549">
        <f t="shared" ca="1" si="39"/>
        <v>213022.77246784806</v>
      </c>
      <c r="CQ53" s="549">
        <f t="shared" ca="1" si="39"/>
        <v>279018.07629381993</v>
      </c>
      <c r="CR53" s="549">
        <f t="shared" ca="1" si="39"/>
        <v>279660.90990686521</v>
      </c>
      <c r="CS53" s="549">
        <f t="shared" ca="1" si="39"/>
        <v>233275.13586091527</v>
      </c>
      <c r="CT53" s="549">
        <f t="shared" ca="1" si="39"/>
        <v>196940.89460886389</v>
      </c>
      <c r="CU53" s="549">
        <f t="shared" ca="1" si="39"/>
        <v>153627.24625998351</v>
      </c>
      <c r="CV53" s="549">
        <f t="shared" ca="1" si="39"/>
        <v>0</v>
      </c>
      <c r="CW53" s="549">
        <f t="shared" ca="1" si="39"/>
        <v>0</v>
      </c>
      <c r="CX53" s="549">
        <f t="shared" ca="1" si="39"/>
        <v>0</v>
      </c>
      <c r="CY53" s="549">
        <f t="shared" ca="1" si="39"/>
        <v>164541.5133857156</v>
      </c>
      <c r="CZ53" s="549">
        <f t="shared" ca="1" si="39"/>
        <v>189571.00812902366</v>
      </c>
      <c r="DA53" s="549">
        <f t="shared" ca="1" si="39"/>
        <v>207419.66926723078</v>
      </c>
      <c r="DB53" s="549">
        <f t="shared" ca="1" si="39"/>
        <v>218987.41009694751</v>
      </c>
      <c r="DC53" s="549">
        <f t="shared" ca="1" si="39"/>
        <v>286830.58243004646</v>
      </c>
      <c r="DD53" s="549">
        <f t="shared" ca="1" si="39"/>
        <v>287491.41538425704</v>
      </c>
      <c r="DE53" s="549">
        <f t="shared" ca="1" si="39"/>
        <v>239806.83966502058</v>
      </c>
      <c r="DF53" s="549">
        <f t="shared" ca="1" si="39"/>
        <v>202455.23965791182</v>
      </c>
      <c r="DG53" s="549">
        <f t="shared" ca="1" si="39"/>
        <v>157928.80915526283</v>
      </c>
      <c r="DH53" s="549">
        <f t="shared" ca="1" si="39"/>
        <v>0</v>
      </c>
      <c r="DI53" s="549">
        <f t="shared" ca="1" si="39"/>
        <v>0</v>
      </c>
      <c r="DJ53" s="549">
        <f t="shared" ca="1" si="39"/>
        <v>0</v>
      </c>
      <c r="DK53" s="549">
        <f t="shared" ca="1" si="39"/>
        <v>169148.67576051538</v>
      </c>
      <c r="DL53" s="549">
        <f t="shared" ca="1" si="39"/>
        <v>194878.99635663605</v>
      </c>
      <c r="DM53" s="549">
        <f t="shared" ca="1" si="39"/>
        <v>213227.42000671293</v>
      </c>
      <c r="DN53" s="549">
        <f t="shared" ca="1" si="39"/>
        <v>225119.05757966172</v>
      </c>
      <c r="DO53" s="549">
        <f t="shared" ca="1" si="39"/>
        <v>294861.83873808733</v>
      </c>
      <c r="DP53" s="549">
        <f t="shared" ca="1" si="39"/>
        <v>295541.17501501582</v>
      </c>
      <c r="DQ53" s="549">
        <f t="shared" ca="1" si="39"/>
        <v>246521.43117564081</v>
      </c>
      <c r="DR53" s="549">
        <f t="shared" ca="1" si="39"/>
        <v>208123.98636833305</v>
      </c>
      <c r="DS53" s="549">
        <f t="shared" ca="1" si="39"/>
        <v>162350.81581160997</v>
      </c>
      <c r="DT53" s="549">
        <f t="shared" ca="1" si="39"/>
        <v>0</v>
      </c>
    </row>
    <row r="54" spans="1:124" s="3" customFormat="1" ht="14.25" customHeight="1" x14ac:dyDescent="0.2">
      <c r="B54"/>
      <c r="C54"/>
      <c r="D54"/>
      <c r="E54"/>
    </row>
    <row r="55" spans="1:124" s="3" customFormat="1" ht="14.25" customHeight="1" thickBot="1" x14ac:dyDescent="0.25">
      <c r="A55" s="513" t="s">
        <v>408</v>
      </c>
      <c r="B55"/>
      <c r="C55"/>
      <c r="D55"/>
      <c r="E55"/>
    </row>
    <row r="56" spans="1:124" s="3" customFormat="1" ht="14.25" customHeight="1" x14ac:dyDescent="0.2">
      <c r="A56" s="18" t="str">
        <f>+$A$20</f>
        <v>ESTUDIO ROOM</v>
      </c>
      <c r="B56"/>
      <c r="C56" s="23" t="str">
        <f t="shared" ref="C56:C63" si="40">+"["&amp;currency&amp;"]"</f>
        <v>[EUR]</v>
      </c>
      <c r="D56"/>
      <c r="E56" s="550">
        <f ca="1">+Input!$F85*E47</f>
        <v>0</v>
      </c>
      <c r="F56" s="551">
        <f ca="1">+Input!$F85*F47</f>
        <v>0</v>
      </c>
      <c r="G56" s="551">
        <f ca="1">+Input!$F85*G47</f>
        <v>0</v>
      </c>
      <c r="H56" s="551">
        <f ca="1">+Input!$F85*H47</f>
        <v>627.87813359768381</v>
      </c>
      <c r="I56" s="551">
        <f ca="1">+Input!$F85*I47</f>
        <v>642.07052765801734</v>
      </c>
      <c r="J56" s="551">
        <f ca="1">+Input!$F85*J47</f>
        <v>686.66604273838891</v>
      </c>
      <c r="K56" s="551">
        <f ca="1">+Input!$F85*K47</f>
        <v>826.96472584053311</v>
      </c>
      <c r="L56" s="551">
        <f ca="1">+Input!$F85*L47</f>
        <v>828.86998133377699</v>
      </c>
      <c r="M56" s="551">
        <f ca="1">+Input!$F85*M47</f>
        <v>763.78126940610935</v>
      </c>
      <c r="N56" s="551">
        <f ca="1">+Input!$F85*N47</f>
        <v>649.50106343226582</v>
      </c>
      <c r="O56" s="551">
        <f ca="1">+Input!$F85*O47</f>
        <v>524.99794994686795</v>
      </c>
      <c r="P56" s="551">
        <f ca="1">+Input!$F85*P47</f>
        <v>0</v>
      </c>
      <c r="Q56" s="551">
        <f ca="1">+Input!$F85*Q47</f>
        <v>0</v>
      </c>
      <c r="R56" s="551">
        <f ca="1">+Input!$F85*R47</f>
        <v>0</v>
      </c>
      <c r="S56" s="551">
        <f ca="1">+Input!$F85*S47</f>
        <v>606.47777640211029</v>
      </c>
      <c r="T56" s="551">
        <f ca="1">+Input!$F85*T47</f>
        <v>645.45872133841806</v>
      </c>
      <c r="U56" s="551">
        <f ca="1">+Input!$F85*U47</f>
        <v>660.04850243244084</v>
      </c>
      <c r="V56" s="551">
        <f ca="1">+Input!$F85*V47</f>
        <v>705.89269193506277</v>
      </c>
      <c r="W56" s="551">
        <f ca="1">+Input!$F85*W47</f>
        <v>850.11973816406703</v>
      </c>
      <c r="X56" s="551">
        <f ca="1">+Input!$F85*X47</f>
        <v>852.07834081112139</v>
      </c>
      <c r="Y56" s="551">
        <f ca="1">+Input!$F85*Y47</f>
        <v>785.16714494947939</v>
      </c>
      <c r="Z56" s="551">
        <f ca="1">+Input!$F85*Z47</f>
        <v>667.68709320836842</v>
      </c>
      <c r="AA56" s="551">
        <f ca="1">+Input!$F85*AA47</f>
        <v>539.69789254537943</v>
      </c>
      <c r="AB56" s="551">
        <f ca="1">+Input!$F85*AB47</f>
        <v>0</v>
      </c>
      <c r="AC56" s="551">
        <f ca="1">+Input!$F85*AC47</f>
        <v>0</v>
      </c>
      <c r="AD56" s="551">
        <f ca="1">+Input!$F85*AD47</f>
        <v>0</v>
      </c>
      <c r="AE56" s="551">
        <f ca="1">+Input!$F85*AE47</f>
        <v>623.45915414136846</v>
      </c>
      <c r="AF56" s="551">
        <f ca="1">+Input!$F85*AF47</f>
        <v>663.53156553589281</v>
      </c>
      <c r="AG56" s="551">
        <f ca="1">+Input!$F85*AG47</f>
        <v>678.52986050054835</v>
      </c>
      <c r="AH56" s="551">
        <f ca="1">+Input!$F85*AH47</f>
        <v>725.65768730924356</v>
      </c>
      <c r="AI56" s="551">
        <f ca="1">+Input!$F85*AI47</f>
        <v>873.92309083265957</v>
      </c>
      <c r="AJ56" s="551">
        <f ca="1">+Input!$F85*AJ47</f>
        <v>875.93653435383146</v>
      </c>
      <c r="AK56" s="551">
        <f ca="1">+Input!$F85*AK47</f>
        <v>807.15182500806361</v>
      </c>
      <c r="AL56" s="551">
        <f ca="1">+Input!$F85*AL47</f>
        <v>686.38233181820158</v>
      </c>
      <c r="AM56" s="551">
        <f ca="1">+Input!$F85*AM47</f>
        <v>554.80943353664918</v>
      </c>
      <c r="AN56" s="551">
        <f ca="1">+Input!$F85*AN47</f>
        <v>0</v>
      </c>
      <c r="AO56" s="551">
        <f ca="1">+Input!$F85*AO47</f>
        <v>0</v>
      </c>
      <c r="AP56" s="551">
        <f ca="1">+Input!$F85*AP47</f>
        <v>0</v>
      </c>
      <c r="AQ56" s="551">
        <f ca="1">+Input!$F85*AQ47</f>
        <v>640.91601045732568</v>
      </c>
      <c r="AR56" s="551">
        <f ca="1">+Input!$F85*AR47</f>
        <v>682.11044937089684</v>
      </c>
      <c r="AS56" s="551">
        <f ca="1">+Input!$F85*AS47</f>
        <v>697.52869659456258</v>
      </c>
      <c r="AT56" s="551">
        <f ca="1">+Input!$F85*AT47</f>
        <v>745.97610255390123</v>
      </c>
      <c r="AU56" s="551">
        <f ca="1">+Input!$F85*AU47</f>
        <v>898.39293737597268</v>
      </c>
      <c r="AV56" s="551">
        <f ca="1">+Input!$F85*AV47</f>
        <v>900.46275731573758</v>
      </c>
      <c r="AW56" s="551">
        <f ca="1">+Input!$F85*AW47</f>
        <v>829.75207610828818</v>
      </c>
      <c r="AX56" s="551">
        <f ca="1">+Input!$F85*AX47</f>
        <v>705.60103710911028</v>
      </c>
      <c r="AY56" s="551">
        <f ca="1">+Input!$F85*AY47</f>
        <v>570.34409767567467</v>
      </c>
      <c r="AZ56" s="551">
        <f ca="1">+Input!$F85*AZ47</f>
        <v>0</v>
      </c>
      <c r="BA56" s="551">
        <f ca="1">+Input!$F85*BA47</f>
        <v>0</v>
      </c>
      <c r="BB56" s="551">
        <f ca="1">+Input!$F85*BB47</f>
        <v>0</v>
      </c>
      <c r="BC56" s="551">
        <f ca="1">+Input!$F85*BC47</f>
        <v>658.86165875012978</v>
      </c>
      <c r="BD56" s="551">
        <f ca="1">+Input!$F85*BD47</f>
        <v>701.20954195328079</v>
      </c>
      <c r="BE56" s="551">
        <f ca="1">+Input!$F85*BE47</f>
        <v>717.05950009920912</v>
      </c>
      <c r="BF56" s="551">
        <f ca="1">+Input!$F85*BF47</f>
        <v>766.8634334254092</v>
      </c>
      <c r="BG56" s="551">
        <f ca="1">+Input!$F85*BG47</f>
        <v>923.54793962249846</v>
      </c>
      <c r="BH56" s="551">
        <f ca="1">+Input!$F85*BH47</f>
        <v>925.67571452057689</v>
      </c>
      <c r="BI56" s="551">
        <f ca="1">+Input!$F85*BI47</f>
        <v>852.98513423931888</v>
      </c>
      <c r="BJ56" s="551">
        <f ca="1">+Input!$F85*BJ47</f>
        <v>725.35786614816425</v>
      </c>
      <c r="BK56" s="551">
        <f ca="1">+Input!$F85*BK47</f>
        <v>586.31373241059271</v>
      </c>
      <c r="BL56" s="551">
        <f ca="1">+Input!$F85*BL47</f>
        <v>0</v>
      </c>
      <c r="BM56" s="551">
        <f ca="1">+Input!$F85*BM47</f>
        <v>0</v>
      </c>
      <c r="BN56" s="551">
        <f ca="1">+Input!$F85*BN47</f>
        <v>0</v>
      </c>
      <c r="BO56" s="551">
        <f ca="1">+Input!$F85*BO47</f>
        <v>677.30978519513258</v>
      </c>
      <c r="BP56" s="551">
        <f ca="1">+Input!$F85*BP47</f>
        <v>720.84340912797177</v>
      </c>
      <c r="BQ56" s="551">
        <f ca="1">+Input!$F85*BQ47</f>
        <v>737.13716610198605</v>
      </c>
      <c r="BR56" s="551">
        <f ca="1">+Input!$F85*BR47</f>
        <v>788.33560956131953</v>
      </c>
      <c r="BS56" s="551">
        <f ca="1">+Input!$F85*BS47</f>
        <v>949.40728193192717</v>
      </c>
      <c r="BT56" s="551">
        <f ca="1">+Input!$F85*BT47</f>
        <v>951.59463452715158</v>
      </c>
      <c r="BU56" s="551">
        <f ca="1">+Input!$F85*BU47</f>
        <v>876.8687179980185</v>
      </c>
      <c r="BV56" s="551">
        <f ca="1">+Input!$F85*BV47</f>
        <v>745.66788640031166</v>
      </c>
      <c r="BW56" s="551">
        <f ca="1">+Input!$F85*BW47</f>
        <v>602.73051691808837</v>
      </c>
      <c r="BX56" s="551">
        <f ca="1">+Input!$F85*BX47</f>
        <v>0</v>
      </c>
      <c r="BY56" s="551">
        <f ca="1">+Input!$F85*BY47</f>
        <v>0</v>
      </c>
      <c r="BZ56" s="551">
        <f ca="1">+Input!$F85*BZ47</f>
        <v>0</v>
      </c>
      <c r="CA56" s="551">
        <f ca="1">+Input!$F85*CA47</f>
        <v>696.27445918059539</v>
      </c>
      <c r="CB56" s="551">
        <f ca="1">+Input!$F85*CB47</f>
        <v>741.02702458355395</v>
      </c>
      <c r="CC56" s="551">
        <f ca="1">+Input!$F85*CC47</f>
        <v>757.77700675284063</v>
      </c>
      <c r="CD56" s="551">
        <f ca="1">+Input!$F85*CD47</f>
        <v>810.40900662903562</v>
      </c>
      <c r="CE56" s="551">
        <f ca="1">+Input!$F85*CE47</f>
        <v>975.99068582601979</v>
      </c>
      <c r="CF56" s="551">
        <f ca="1">+Input!$F85*CF47</f>
        <v>978.2392842939106</v>
      </c>
      <c r="CG56" s="551">
        <f ca="1">+Input!$F85*CG47</f>
        <v>901.4210421019618</v>
      </c>
      <c r="CH56" s="551">
        <f ca="1">+Input!$F85*CH47</f>
        <v>766.54658721951967</v>
      </c>
      <c r="CI56" s="551">
        <f ca="1">+Input!$F85*CI47</f>
        <v>619.60697139179399</v>
      </c>
      <c r="CJ56" s="551">
        <f ca="1">+Input!$F85*CJ47</f>
        <v>0</v>
      </c>
      <c r="CK56" s="551">
        <f ca="1">+Input!$F85*CK47</f>
        <v>0</v>
      </c>
      <c r="CL56" s="551">
        <f ca="1">+Input!$F85*CL47</f>
        <v>0</v>
      </c>
      <c r="CM56" s="551">
        <f ca="1">+Input!$F85*CM47</f>
        <v>715.77014403765099</v>
      </c>
      <c r="CN56" s="551">
        <f ca="1">+Input!$F85*CN47</f>
        <v>761.77578127189236</v>
      </c>
      <c r="CO56" s="551">
        <f ca="1">+Input!$F85*CO47</f>
        <v>778.99476294191902</v>
      </c>
      <c r="CP56" s="551">
        <f ca="1">+Input!$F85*CP47</f>
        <v>833.10045881464725</v>
      </c>
      <c r="CQ56" s="551">
        <f ca="1">+Input!$F85*CQ47</f>
        <v>1003.3184250291469</v>
      </c>
      <c r="CR56" s="551">
        <f ca="1">+Input!$F85*CR47</f>
        <v>1005.6299842541384</v>
      </c>
      <c r="CS56" s="551">
        <f ca="1">+Input!$F85*CS47</f>
        <v>926.66083128081527</v>
      </c>
      <c r="CT56" s="551">
        <f ca="1">+Input!$F85*CT47</f>
        <v>788.00989166166494</v>
      </c>
      <c r="CU56" s="551">
        <f ca="1">+Input!$F85*CU47</f>
        <v>636.9559665907633</v>
      </c>
      <c r="CV56" s="551">
        <f ca="1">+Input!$F85*CV47</f>
        <v>0</v>
      </c>
      <c r="CW56" s="551">
        <f ca="1">+Input!$F85*CW47</f>
        <v>0</v>
      </c>
      <c r="CX56" s="551">
        <f ca="1">+Input!$F85*CX47</f>
        <v>0</v>
      </c>
      <c r="CY56" s="551">
        <f ca="1">+Input!$F85*CY47</f>
        <v>735.8117080707043</v>
      </c>
      <c r="CZ56" s="551">
        <f ca="1">+Input!$F85*CZ47</f>
        <v>783.10550314750412</v>
      </c>
      <c r="DA56" s="551">
        <f ca="1">+Input!$F85*DA47</f>
        <v>800.80661630429154</v>
      </c>
      <c r="DB56" s="551">
        <f ca="1">+Input!$F85*DB47</f>
        <v>856.42727166145619</v>
      </c>
      <c r="DC56" s="551">
        <f ca="1">+Input!$F85*DC47</f>
        <v>1031.4113409299614</v>
      </c>
      <c r="DD56" s="551">
        <f ca="1">+Input!$F85*DD47</f>
        <v>1033.787623813253</v>
      </c>
      <c r="DE56" s="551">
        <f ca="1">+Input!$F85*DE47</f>
        <v>952.60733455667685</v>
      </c>
      <c r="DF56" s="551">
        <f ca="1">+Input!$F85*DF47</f>
        <v>810.07416862819048</v>
      </c>
      <c r="DG56" s="551">
        <f ca="1">+Input!$F85*DG47</f>
        <v>654.79073365530382</v>
      </c>
      <c r="DH56" s="551">
        <f ca="1">+Input!$F85*DH47</f>
        <v>0</v>
      </c>
      <c r="DI56" s="551">
        <f ca="1">+Input!$F85*DI47</f>
        <v>0</v>
      </c>
      <c r="DJ56" s="551">
        <f ca="1">+Input!$F85*DJ47</f>
        <v>0</v>
      </c>
      <c r="DK56" s="551">
        <f ca="1">+Input!$F85*DK47</f>
        <v>756.41443589668279</v>
      </c>
      <c r="DL56" s="551">
        <f ca="1">+Input!$F85*DL47</f>
        <v>805.03245723563316</v>
      </c>
      <c r="DM56" s="551">
        <f ca="1">+Input!$F85*DM47</f>
        <v>823.22920156081057</v>
      </c>
      <c r="DN56" s="551">
        <f ca="1">+Input!$F85*DN47</f>
        <v>880.40723526797581</v>
      </c>
      <c r="DO56" s="551">
        <f ca="1">+Input!$F85*DO47</f>
        <v>1060.2908584759989</v>
      </c>
      <c r="DP56" s="551">
        <f ca="1">+Input!$F85*DP47</f>
        <v>1062.7336772800227</v>
      </c>
      <c r="DQ56" s="551">
        <f ca="1">+Input!$F85*DQ47</f>
        <v>979.28033992426253</v>
      </c>
      <c r="DR56" s="551">
        <f ca="1">+Input!$F85*DR47</f>
        <v>832.75624534977862</v>
      </c>
      <c r="DS56" s="551">
        <f ca="1">+Input!$F85*DS47</f>
        <v>673.12487419765137</v>
      </c>
      <c r="DT56" s="552">
        <f ca="1">+Input!$F85*DT47</f>
        <v>0</v>
      </c>
    </row>
    <row r="57" spans="1:124" s="3" customFormat="1" ht="14.25" customHeight="1" x14ac:dyDescent="0.2">
      <c r="A57" s="18" t="str">
        <f>+$A$21</f>
        <v>ONE BEDROOM APARTMENT</v>
      </c>
      <c r="B57"/>
      <c r="C57" s="23" t="str">
        <f t="shared" si="40"/>
        <v>[EUR]</v>
      </c>
      <c r="D57"/>
      <c r="E57" s="559">
        <f ca="1">+Input!$F86*E48</f>
        <v>0</v>
      </c>
      <c r="F57" s="542">
        <f ca="1">+Input!$F86*F48</f>
        <v>0</v>
      </c>
      <c r="G57" s="542">
        <f ca="1">+Input!$F86*G48</f>
        <v>0</v>
      </c>
      <c r="H57" s="542">
        <f ca="1">+Input!$F86*H48</f>
        <v>2406.6920835883152</v>
      </c>
      <c r="I57" s="542">
        <f ca="1">+Input!$F86*I48</f>
        <v>2631.1250575149347</v>
      </c>
      <c r="J57" s="542">
        <f ca="1">+Input!$F86*J48</f>
        <v>2854.3407065590441</v>
      </c>
      <c r="K57" s="542">
        <f ca="1">+Input!$F86*K48</f>
        <v>3477.9773612493282</v>
      </c>
      <c r="L57" s="542">
        <f ca="1">+Input!$F86*L48</f>
        <v>3485.9903214951983</v>
      </c>
      <c r="M57" s="542">
        <f ca="1">+Input!$F86*M48</f>
        <v>3076.9933413379599</v>
      </c>
      <c r="N57" s="542">
        <f ca="1">+Input!$F86*N48</f>
        <v>2661.574467703093</v>
      </c>
      <c r="O57" s="542">
        <f ca="1">+Input!$F86*O48</f>
        <v>2174.0222799382213</v>
      </c>
      <c r="P57" s="542">
        <f ca="1">+Input!$F86*P48</f>
        <v>0</v>
      </c>
      <c r="Q57" s="542">
        <f ca="1">+Input!$F86*Q48</f>
        <v>0</v>
      </c>
      <c r="R57" s="542">
        <f ca="1">+Input!$F86*R48</f>
        <v>0</v>
      </c>
      <c r="S57" s="542">
        <f ca="1">+Input!$F86*S48</f>
        <v>2408.9682343946683</v>
      </c>
      <c r="T57" s="542">
        <f ca="1">+Input!$F86*T48</f>
        <v>2474.0794619287844</v>
      </c>
      <c r="U57" s="542">
        <f ca="1">+Input!$F86*U48</f>
        <v>2704.7965591253487</v>
      </c>
      <c r="V57" s="542">
        <f ca="1">+Input!$F86*V48</f>
        <v>2934.2622463426928</v>
      </c>
      <c r="W57" s="542">
        <f ca="1">+Input!$F86*W48</f>
        <v>3575.3607273643047</v>
      </c>
      <c r="X57" s="542">
        <f ca="1">+Input!$F86*X48</f>
        <v>3583.5980504970598</v>
      </c>
      <c r="Y57" s="542">
        <f ca="1">+Input!$F86*Y48</f>
        <v>3163.1491548954186</v>
      </c>
      <c r="Z57" s="542">
        <f ca="1">+Input!$F86*Z48</f>
        <v>2736.0985527987764</v>
      </c>
      <c r="AA57" s="542">
        <f ca="1">+Input!$F86*AA48</f>
        <v>2234.8949037764883</v>
      </c>
      <c r="AB57" s="542">
        <f ca="1">+Input!$F86*AB48</f>
        <v>0</v>
      </c>
      <c r="AC57" s="542">
        <f ca="1">+Input!$F86*AC48</f>
        <v>0</v>
      </c>
      <c r="AD57" s="542">
        <f ca="1">+Input!$F86*AD48</f>
        <v>0</v>
      </c>
      <c r="AE57" s="542">
        <f ca="1">+Input!$F86*AE48</f>
        <v>2476.4193449577151</v>
      </c>
      <c r="AF57" s="542">
        <f ca="1">+Input!$F86*AF48</f>
        <v>2543.3536868627866</v>
      </c>
      <c r="AG57" s="542">
        <f ca="1">+Input!$F86*AG48</f>
        <v>2780.5308627808545</v>
      </c>
      <c r="AH57" s="542">
        <f ca="1">+Input!$F86*AH48</f>
        <v>3016.4215892402835</v>
      </c>
      <c r="AI57" s="542">
        <f ca="1">+Input!$F86*AI48</f>
        <v>3675.470827730499</v>
      </c>
      <c r="AJ57" s="542">
        <f ca="1">+Input!$F86*AJ48</f>
        <v>3683.9387959109717</v>
      </c>
      <c r="AK57" s="542">
        <f ca="1">+Input!$F86*AK48</f>
        <v>3251.7173312324849</v>
      </c>
      <c r="AL57" s="542">
        <f ca="1">+Input!$F86*AL48</f>
        <v>2812.7093122771371</v>
      </c>
      <c r="AM57" s="542">
        <f ca="1">+Input!$F86*AM48</f>
        <v>2297.4719610822267</v>
      </c>
      <c r="AN57" s="542">
        <f ca="1">+Input!$F86*AN48</f>
        <v>0</v>
      </c>
      <c r="AO57" s="542">
        <f ca="1">+Input!$F86*AO48</f>
        <v>0</v>
      </c>
      <c r="AP57" s="542">
        <f ca="1">+Input!$F86*AP48</f>
        <v>0</v>
      </c>
      <c r="AQ57" s="542">
        <f ca="1">+Input!$F86*AQ48</f>
        <v>2545.7590866165269</v>
      </c>
      <c r="AR57" s="542">
        <f ca="1">+Input!$F86*AR48</f>
        <v>2614.5675900949404</v>
      </c>
      <c r="AS57" s="542">
        <f ca="1">+Input!$F86*AS48</f>
        <v>2858.3857269387145</v>
      </c>
      <c r="AT57" s="542">
        <f ca="1">+Input!$F86*AT48</f>
        <v>3100.8813937390073</v>
      </c>
      <c r="AU57" s="542">
        <f ca="1">+Input!$F86*AU48</f>
        <v>3778.3840109069474</v>
      </c>
      <c r="AV57" s="542">
        <f ca="1">+Input!$F86*AV48</f>
        <v>3787.0890821964731</v>
      </c>
      <c r="AW57" s="542">
        <f ca="1">+Input!$F86*AW48</f>
        <v>3342.7654165069898</v>
      </c>
      <c r="AX57" s="542">
        <f ca="1">+Input!$F86*AX48</f>
        <v>2891.4651730208934</v>
      </c>
      <c r="AY57" s="542">
        <f ca="1">+Input!$F86*AY48</f>
        <v>2361.8011759925253</v>
      </c>
      <c r="AZ57" s="542">
        <f ca="1">+Input!$F86*AZ48</f>
        <v>0</v>
      </c>
      <c r="BA57" s="542">
        <f ca="1">+Input!$F86*BA48</f>
        <v>0</v>
      </c>
      <c r="BB57" s="542">
        <f ca="1">+Input!$F86*BB48</f>
        <v>0</v>
      </c>
      <c r="BC57" s="542">
        <f ca="1">+Input!$F86*BC48</f>
        <v>2617.0403410417857</v>
      </c>
      <c r="BD57" s="542">
        <f ca="1">+Input!$F86*BD48</f>
        <v>2687.7754826175947</v>
      </c>
      <c r="BE57" s="542">
        <f ca="1">+Input!$F86*BE48</f>
        <v>2938.4205272929935</v>
      </c>
      <c r="BF57" s="542">
        <f ca="1">+Input!$F86*BF48</f>
        <v>3187.7060727636945</v>
      </c>
      <c r="BG57" s="542">
        <f ca="1">+Input!$F86*BG48</f>
        <v>3884.1787632123364</v>
      </c>
      <c r="BH57" s="542">
        <f ca="1">+Input!$F86*BH48</f>
        <v>3893.1275764979691</v>
      </c>
      <c r="BI57" s="542">
        <f ca="1">+Input!$F86*BI48</f>
        <v>3436.3628481691799</v>
      </c>
      <c r="BJ57" s="542">
        <f ca="1">+Input!$F86*BJ48</f>
        <v>2972.4261978654736</v>
      </c>
      <c r="BK57" s="542">
        <f ca="1">+Input!$F86*BK48</f>
        <v>2427.9316089203126</v>
      </c>
      <c r="BL57" s="542">
        <f ca="1">+Input!$F86*BL48</f>
        <v>0</v>
      </c>
      <c r="BM57" s="542">
        <f ca="1">+Input!$F86*BM48</f>
        <v>0</v>
      </c>
      <c r="BN57" s="542">
        <f ca="1">+Input!$F86*BN48</f>
        <v>0</v>
      </c>
      <c r="BO57" s="542">
        <f ca="1">+Input!$F86*BO48</f>
        <v>2690.3174705909523</v>
      </c>
      <c r="BP57" s="542">
        <f ca="1">+Input!$F86*BP48</f>
        <v>2763.0331961308843</v>
      </c>
      <c r="BQ57" s="542">
        <f ca="1">+Input!$F86*BQ48</f>
        <v>3020.6963020571934</v>
      </c>
      <c r="BR57" s="542">
        <f ca="1">+Input!$F86*BR48</f>
        <v>3276.9618428010735</v>
      </c>
      <c r="BS57" s="542">
        <f ca="1">+Input!$F86*BS48</f>
        <v>3992.935768582277</v>
      </c>
      <c r="BT57" s="542">
        <f ca="1">+Input!$F86*BT48</f>
        <v>4002.1351486399062</v>
      </c>
      <c r="BU57" s="542">
        <f ca="1">+Input!$F86*BU48</f>
        <v>3532.5810079179118</v>
      </c>
      <c r="BV57" s="542">
        <f ca="1">+Input!$F86*BV48</f>
        <v>3055.6541314057026</v>
      </c>
      <c r="BW57" s="542">
        <f ca="1">+Input!$F86*BW48</f>
        <v>2495.9136939700779</v>
      </c>
      <c r="BX57" s="542">
        <f ca="1">+Input!$F86*BX48</f>
        <v>0</v>
      </c>
      <c r="BY57" s="542">
        <f ca="1">+Input!$F86*BY48</f>
        <v>0</v>
      </c>
      <c r="BZ57" s="542">
        <f ca="1">+Input!$F86*BZ48</f>
        <v>0</v>
      </c>
      <c r="CA57" s="542">
        <f ca="1">+Input!$F86*CA48</f>
        <v>2765.6463597674951</v>
      </c>
      <c r="CB57" s="542">
        <f ca="1">+Input!$F86*CB48</f>
        <v>2840.3981256225443</v>
      </c>
      <c r="CC57" s="542">
        <f ca="1">+Input!$F86*CC48</f>
        <v>3105.2757985147905</v>
      </c>
      <c r="CD57" s="542">
        <f ca="1">+Input!$F86*CD48</f>
        <v>3368.7167743994992</v>
      </c>
      <c r="CE57" s="542">
        <f ca="1">+Input!$F86*CE48</f>
        <v>4104.7379701025748</v>
      </c>
      <c r="CF57" s="542">
        <f ca="1">+Input!$F86*CF48</f>
        <v>4114.1949328018181</v>
      </c>
      <c r="CG57" s="542">
        <f ca="1">+Input!$F86*CG48</f>
        <v>3631.493276139609</v>
      </c>
      <c r="CH57" s="542">
        <f ca="1">+Input!$F86*CH48</f>
        <v>3141.2124470850586</v>
      </c>
      <c r="CI57" s="542">
        <f ca="1">+Input!$F86*CI48</f>
        <v>2565.7992774012368</v>
      </c>
      <c r="CJ57" s="542">
        <f ca="1">+Input!$F86*CJ48</f>
        <v>0</v>
      </c>
      <c r="CK57" s="542">
        <f ca="1">+Input!$F86*CK48</f>
        <v>0</v>
      </c>
      <c r="CL57" s="542">
        <f ca="1">+Input!$F86*CL48</f>
        <v>0</v>
      </c>
      <c r="CM57" s="542">
        <f ca="1">+Input!$F86*CM48</f>
        <v>2843.084457840981</v>
      </c>
      <c r="CN57" s="542">
        <f ca="1">+Input!$F86*CN48</f>
        <v>2919.9292731399719</v>
      </c>
      <c r="CO57" s="542">
        <f ca="1">+Input!$F86*CO48</f>
        <v>3192.2235208732</v>
      </c>
      <c r="CP57" s="542">
        <f ca="1">+Input!$F86*CP48</f>
        <v>3463.0408440826805</v>
      </c>
      <c r="CQ57" s="542">
        <f ca="1">+Input!$F86*CQ48</f>
        <v>4219.6706332654403</v>
      </c>
      <c r="CR57" s="542">
        <f ca="1">+Input!$F86*CR48</f>
        <v>4229.3923909202631</v>
      </c>
      <c r="CS57" s="542">
        <f ca="1">+Input!$F86*CS48</f>
        <v>3733.1750878715125</v>
      </c>
      <c r="CT57" s="542">
        <f ca="1">+Input!$F86*CT48</f>
        <v>3229.1663956034349</v>
      </c>
      <c r="CU57" s="542">
        <f ca="1">+Input!$F86*CU48</f>
        <v>2637.6416571684672</v>
      </c>
      <c r="CV57" s="542">
        <f ca="1">+Input!$F86*CV48</f>
        <v>0</v>
      </c>
      <c r="CW57" s="542">
        <f ca="1">+Input!$F86*CW48</f>
        <v>0</v>
      </c>
      <c r="CX57" s="542">
        <f ca="1">+Input!$F86*CX48</f>
        <v>0</v>
      </c>
      <c r="CY57" s="542">
        <f ca="1">+Input!$F86*CY48</f>
        <v>2922.6908226605242</v>
      </c>
      <c r="CZ57" s="542">
        <f ca="1">+Input!$F86*CZ48</f>
        <v>3001.6872927878862</v>
      </c>
      <c r="DA57" s="542">
        <f ca="1">+Input!$F86*DA48</f>
        <v>3281.6057794576445</v>
      </c>
      <c r="DB57" s="542">
        <f ca="1">+Input!$F86*DB48</f>
        <v>3560.0059877169901</v>
      </c>
      <c r="DC57" s="542">
        <f ca="1">+Input!$F86*DC48</f>
        <v>4337.8214109968676</v>
      </c>
      <c r="DD57" s="542">
        <f ca="1">+Input!$F86*DD48</f>
        <v>4347.8153778660244</v>
      </c>
      <c r="DE57" s="542">
        <f ca="1">+Input!$F86*DE48</f>
        <v>3837.7039903319092</v>
      </c>
      <c r="DF57" s="542">
        <f ca="1">+Input!$F86*DF48</f>
        <v>3319.5830546803263</v>
      </c>
      <c r="DG57" s="542">
        <f ca="1">+Input!$F86*DG48</f>
        <v>2711.4956235691802</v>
      </c>
      <c r="DH57" s="542">
        <f ca="1">+Input!$F86*DH48</f>
        <v>0</v>
      </c>
      <c r="DI57" s="542">
        <f ca="1">+Input!$F86*DI48</f>
        <v>0</v>
      </c>
      <c r="DJ57" s="542">
        <f ca="1">+Input!$F86*DJ48</f>
        <v>0</v>
      </c>
      <c r="DK57" s="542">
        <f ca="1">+Input!$F86*DK48</f>
        <v>3004.5261656950147</v>
      </c>
      <c r="DL57" s="542">
        <f ca="1">+Input!$F86*DL48</f>
        <v>3085.7345369859431</v>
      </c>
      <c r="DM57" s="542">
        <f ca="1">+Input!$F86*DM48</f>
        <v>3373.4907412824537</v>
      </c>
      <c r="DN57" s="542">
        <f ca="1">+Input!$F86*DN48</f>
        <v>3659.6861553730605</v>
      </c>
      <c r="DO57" s="542">
        <f ca="1">+Input!$F86*DO48</f>
        <v>4459.2804105047726</v>
      </c>
      <c r="DP57" s="542">
        <f ca="1">+Input!$F86*DP48</f>
        <v>4469.5542084462668</v>
      </c>
      <c r="DQ57" s="542">
        <f ca="1">+Input!$F86*DQ48</f>
        <v>3945.159702061198</v>
      </c>
      <c r="DR57" s="542">
        <f ca="1">+Input!$F86*DR48</f>
        <v>3412.531380211371</v>
      </c>
      <c r="DS57" s="542">
        <f ca="1">+Input!$F86*DS48</f>
        <v>2787.4175010291137</v>
      </c>
      <c r="DT57" s="560">
        <f ca="1">+Input!$F86*DT48</f>
        <v>0</v>
      </c>
    </row>
    <row r="58" spans="1:124" s="3" customFormat="1" ht="14.25" customHeight="1" x14ac:dyDescent="0.2">
      <c r="A58" s="18" t="str">
        <f>+$A$22</f>
        <v>TWO BEDROOM APARTMENT</v>
      </c>
      <c r="B58"/>
      <c r="C58" s="23" t="str">
        <f t="shared" si="40"/>
        <v>[EUR]</v>
      </c>
      <c r="D58"/>
      <c r="E58" s="559">
        <f ca="1">+Input!$F87*E49</f>
        <v>0</v>
      </c>
      <c r="F58" s="542">
        <f ca="1">+Input!$F87*F49</f>
        <v>0</v>
      </c>
      <c r="G58" s="542">
        <f ca="1">+Input!$F87*G49</f>
        <v>0</v>
      </c>
      <c r="H58" s="542">
        <f ca="1">+Input!$F87*H49</f>
        <v>15330.308842832939</v>
      </c>
      <c r="I58" s="542">
        <f ca="1">+Input!$F87*I49</f>
        <v>16811.805358915506</v>
      </c>
      <c r="J58" s="542">
        <f ca="1">+Input!$F87*J49</f>
        <v>17665.886938203475</v>
      </c>
      <c r="K58" s="542">
        <f ca="1">+Input!$F87*K49</f>
        <v>23457.44513755661</v>
      </c>
      <c r="L58" s="542">
        <f ca="1">+Input!$F87*L49</f>
        <v>23511.489070519248</v>
      </c>
      <c r="M58" s="542">
        <f ca="1">+Input!$F87*M49</f>
        <v>19384.653763200826</v>
      </c>
      <c r="N58" s="542">
        <f ca="1">+Input!$F87*N49</f>
        <v>16297.766025096407</v>
      </c>
      <c r="O58" s="542">
        <f ca="1">+Input!$F87*O49</f>
        <v>12600.873872043423</v>
      </c>
      <c r="P58" s="542">
        <f ca="1">+Input!$F87*P49</f>
        <v>0</v>
      </c>
      <c r="Q58" s="542">
        <f ca="1">+Input!$F87*Q49</f>
        <v>0</v>
      </c>
      <c r="R58" s="542">
        <f ca="1">+Input!$F87*R49</f>
        <v>0</v>
      </c>
      <c r="S58" s="542">
        <f ca="1">+Input!$F87*S49</f>
        <v>13380.24747582256</v>
      </c>
      <c r="T58" s="542">
        <f ca="1">+Input!$F87*T49</f>
        <v>15759.55749043224</v>
      </c>
      <c r="U58" s="542">
        <f ca="1">+Input!$F87*U49</f>
        <v>17282.535908965114</v>
      </c>
      <c r="V58" s="542">
        <f ca="1">+Input!$F87*V49</f>
        <v>18160.531772473147</v>
      </c>
      <c r="W58" s="542">
        <f ca="1">+Input!$F87*W49</f>
        <v>24114.25360140816</v>
      </c>
      <c r="X58" s="542">
        <f ca="1">+Input!$F87*X49</f>
        <v>24169.810764493759</v>
      </c>
      <c r="Y58" s="542">
        <f ca="1">+Input!$F87*Y49</f>
        <v>19927.424068570424</v>
      </c>
      <c r="Z58" s="542">
        <f ca="1">+Input!$F87*Z49</f>
        <v>16754.103473799081</v>
      </c>
      <c r="AA58" s="542">
        <f ca="1">+Input!$F87*AA49</f>
        <v>12953.698340460618</v>
      </c>
      <c r="AB58" s="542">
        <f ca="1">+Input!$F87*AB49</f>
        <v>0</v>
      </c>
      <c r="AC58" s="542">
        <f ca="1">+Input!$F87*AC49</f>
        <v>0</v>
      </c>
      <c r="AD58" s="542">
        <f ca="1">+Input!$F87*AD49</f>
        <v>0</v>
      </c>
      <c r="AE58" s="542">
        <f ca="1">+Input!$F87*AE49</f>
        <v>13754.894405145573</v>
      </c>
      <c r="AF58" s="542">
        <f ca="1">+Input!$F87*AF49</f>
        <v>16200.825100164318</v>
      </c>
      <c r="AG58" s="542">
        <f ca="1">+Input!$F87*AG49</f>
        <v>17766.446914416112</v>
      </c>
      <c r="AH58" s="542">
        <f ca="1">+Input!$F87*AH49</f>
        <v>18669.026662102366</v>
      </c>
      <c r="AI58" s="542">
        <f ca="1">+Input!$F87*AI49</f>
        <v>24789.452702247552</v>
      </c>
      <c r="AJ58" s="542">
        <f ca="1">+Input!$F87*AJ49</f>
        <v>24846.565465899541</v>
      </c>
      <c r="AK58" s="542">
        <f ca="1">+Input!$F87*AK49</f>
        <v>20485.391942490365</v>
      </c>
      <c r="AL58" s="542">
        <f ca="1">+Input!$F87*AL49</f>
        <v>17223.218371065428</v>
      </c>
      <c r="AM58" s="542">
        <f ca="1">+Input!$F87*AM49</f>
        <v>13316.401893993496</v>
      </c>
      <c r="AN58" s="542">
        <f ca="1">+Input!$F87*AN49</f>
        <v>0</v>
      </c>
      <c r="AO58" s="542">
        <f ca="1">+Input!$F87*AO49</f>
        <v>0</v>
      </c>
      <c r="AP58" s="542">
        <f ca="1">+Input!$F87*AP49</f>
        <v>0</v>
      </c>
      <c r="AQ58" s="542">
        <f ca="1">+Input!$F87*AQ49</f>
        <v>14140.031448489626</v>
      </c>
      <c r="AR58" s="542">
        <f ca="1">+Input!$F87*AR49</f>
        <v>16654.448202968895</v>
      </c>
      <c r="AS58" s="542">
        <f ca="1">+Input!$F87*AS49</f>
        <v>18263.907428019742</v>
      </c>
      <c r="AT58" s="542">
        <f ca="1">+Input!$F87*AT49</f>
        <v>19191.759408641203</v>
      </c>
      <c r="AU58" s="542">
        <f ca="1">+Input!$F87*AU49</f>
        <v>25483.557377910445</v>
      </c>
      <c r="AV58" s="542">
        <f ca="1">+Input!$F87*AV49</f>
        <v>25542.269298944695</v>
      </c>
      <c r="AW58" s="542">
        <f ca="1">+Input!$F87*AW49</f>
        <v>21058.982916880068</v>
      </c>
      <c r="AX58" s="542">
        <f ca="1">+Input!$F87*AX49</f>
        <v>17705.46848545524</v>
      </c>
      <c r="AY58" s="542">
        <f ca="1">+Input!$F87*AY49</f>
        <v>13689.261147025294</v>
      </c>
      <c r="AZ58" s="542">
        <f ca="1">+Input!$F87*AZ49</f>
        <v>0</v>
      </c>
      <c r="BA58" s="542">
        <f ca="1">+Input!$F87*BA49</f>
        <v>0</v>
      </c>
      <c r="BB58" s="542">
        <f ca="1">+Input!$F87*BB49</f>
        <v>0</v>
      </c>
      <c r="BC58" s="542">
        <f ca="1">+Input!$F87*BC49</f>
        <v>14535.952329047312</v>
      </c>
      <c r="BD58" s="542">
        <f ca="1">+Input!$F87*BD49</f>
        <v>17120.772752651992</v>
      </c>
      <c r="BE58" s="542">
        <f ca="1">+Input!$F87*BE49</f>
        <v>18775.296836004261</v>
      </c>
      <c r="BF58" s="542">
        <f ca="1">+Input!$F87*BF49</f>
        <v>19729.128672083127</v>
      </c>
      <c r="BG58" s="542">
        <f ca="1">+Input!$F87*BG49</f>
        <v>26197.096984491902</v>
      </c>
      <c r="BH58" s="542">
        <f ca="1">+Input!$F87*BH49</f>
        <v>26257.452839315105</v>
      </c>
      <c r="BI58" s="542">
        <f ca="1">+Input!$F87*BI49</f>
        <v>21648.634438552672</v>
      </c>
      <c r="BJ58" s="542">
        <f ca="1">+Input!$F87*BJ49</f>
        <v>18201.221603047958</v>
      </c>
      <c r="BK58" s="542">
        <f ca="1">+Input!$F87*BK49</f>
        <v>14072.56045914198</v>
      </c>
      <c r="BL58" s="542">
        <f ca="1">+Input!$F87*BL49</f>
        <v>0</v>
      </c>
      <c r="BM58" s="542">
        <f ca="1">+Input!$F87*BM49</f>
        <v>0</v>
      </c>
      <c r="BN58" s="542">
        <f ca="1">+Input!$F87*BN49</f>
        <v>0</v>
      </c>
      <c r="BO58" s="542">
        <f ca="1">+Input!$F87*BO49</f>
        <v>14942.958994260618</v>
      </c>
      <c r="BP58" s="542">
        <f ca="1">+Input!$F87*BP49</f>
        <v>17600.154389726227</v>
      </c>
      <c r="BQ58" s="542">
        <f ca="1">+Input!$F87*BQ49</f>
        <v>19301.005147412357</v>
      </c>
      <c r="BR58" s="542">
        <f ca="1">+Input!$F87*BR49</f>
        <v>20281.544274901429</v>
      </c>
      <c r="BS58" s="542">
        <f ca="1">+Input!$F87*BS49</f>
        <v>26930.615700057639</v>
      </c>
      <c r="BT58" s="542">
        <f ca="1">+Input!$F87*BT49</f>
        <v>26992.66151881589</v>
      </c>
      <c r="BU58" s="542">
        <f ca="1">+Input!$F87*BU49</f>
        <v>22254.796202832116</v>
      </c>
      <c r="BV58" s="542">
        <f ca="1">+Input!$F87*BV49</f>
        <v>18710.855807933272</v>
      </c>
      <c r="BW58" s="542">
        <f ca="1">+Input!$F87*BW49</f>
        <v>14466.592151997937</v>
      </c>
      <c r="BX58" s="542">
        <f ca="1">+Input!$F87*BX49</f>
        <v>0</v>
      </c>
      <c r="BY58" s="542">
        <f ca="1">+Input!$F87*BY49</f>
        <v>0</v>
      </c>
      <c r="BZ58" s="542">
        <f ca="1">+Input!$F87*BZ49</f>
        <v>0</v>
      </c>
      <c r="CA58" s="542">
        <f ca="1">+Input!$F87*CA49</f>
        <v>15361.361846099895</v>
      </c>
      <c r="CB58" s="542">
        <f ca="1">+Input!$F87*CB49</f>
        <v>18092.958712638534</v>
      </c>
      <c r="CC58" s="542">
        <f ca="1">+Input!$F87*CC49</f>
        <v>19841.43329153987</v>
      </c>
      <c r="CD58" s="542">
        <f ca="1">+Input!$F87*CD49</f>
        <v>20849.427514598639</v>
      </c>
      <c r="CE58" s="542">
        <f ca="1">+Input!$F87*CE49</f>
        <v>27684.672939659213</v>
      </c>
      <c r="CF58" s="542">
        <f ca="1">+Input!$F87*CF49</f>
        <v>27748.456041342695</v>
      </c>
      <c r="CG58" s="542">
        <f ca="1">+Input!$F87*CG49</f>
        <v>22877.930496511384</v>
      </c>
      <c r="CH58" s="542">
        <f ca="1">+Input!$F87*CH49</f>
        <v>19234.759770555382</v>
      </c>
      <c r="CI58" s="542">
        <f ca="1">+Input!$F87*CI49</f>
        <v>14871.656732253858</v>
      </c>
      <c r="CJ58" s="542">
        <f ca="1">+Input!$F87*CJ49</f>
        <v>0</v>
      </c>
      <c r="CK58" s="542">
        <f ca="1">+Input!$F87*CK49</f>
        <v>0</v>
      </c>
      <c r="CL58" s="542">
        <f ca="1">+Input!$F87*CL49</f>
        <v>0</v>
      </c>
      <c r="CM58" s="542">
        <f ca="1">+Input!$F87*CM49</f>
        <v>15791.479977790668</v>
      </c>
      <c r="CN58" s="542">
        <f ca="1">+Input!$F87*CN49</f>
        <v>18599.561556592387</v>
      </c>
      <c r="CO58" s="542">
        <f ca="1">+Input!$F87*CO49</f>
        <v>20396.993423702959</v>
      </c>
      <c r="CP58" s="542">
        <f ca="1">+Input!$F87*CP49</f>
        <v>21433.211485007367</v>
      </c>
      <c r="CQ58" s="542">
        <f ca="1">+Input!$F87*CQ49</f>
        <v>28459.84378196963</v>
      </c>
      <c r="CR58" s="542">
        <f ca="1">+Input!$F87*CR49</f>
        <v>28525.412810500253</v>
      </c>
      <c r="CS58" s="542">
        <f ca="1">+Input!$F87*CS49</f>
        <v>23518.512550413667</v>
      </c>
      <c r="CT58" s="542">
        <f ca="1">+Input!$F87*CT49</f>
        <v>19773.333044130901</v>
      </c>
      <c r="CU58" s="542">
        <f ca="1">+Input!$F87*CU49</f>
        <v>15288.063120756942</v>
      </c>
      <c r="CV58" s="542">
        <f ca="1">+Input!$F87*CV49</f>
        <v>0</v>
      </c>
      <c r="CW58" s="542">
        <f ca="1">+Input!$F87*CW49</f>
        <v>0</v>
      </c>
      <c r="CX58" s="542">
        <f ca="1">+Input!$F87*CX49</f>
        <v>0</v>
      </c>
      <c r="CY58" s="542">
        <f ca="1">+Input!$F87*CY49</f>
        <v>16233.641417168785</v>
      </c>
      <c r="CZ58" s="542">
        <f ca="1">+Input!$F87*CZ49</f>
        <v>19120.34928017695</v>
      </c>
      <c r="DA58" s="542">
        <f ca="1">+Input!$F87*DA49</f>
        <v>20968.109239566613</v>
      </c>
      <c r="DB58" s="542">
        <f ca="1">+Input!$F87*DB49</f>
        <v>22033.341406587544</v>
      </c>
      <c r="DC58" s="542">
        <f ca="1">+Input!$F87*DC49</f>
        <v>29256.719407864734</v>
      </c>
      <c r="DD58" s="542">
        <f ca="1">+Input!$F87*DD49</f>
        <v>29324.124369194215</v>
      </c>
      <c r="DE58" s="542">
        <f ca="1">+Input!$F87*DE49</f>
        <v>24177.030901825219</v>
      </c>
      <c r="DF58" s="542">
        <f ca="1">+Input!$F87*DF49</f>
        <v>20326.986369366536</v>
      </c>
      <c r="DG58" s="542">
        <f ca="1">+Input!$F87*DG49</f>
        <v>15716.128888138117</v>
      </c>
      <c r="DH58" s="542">
        <f ca="1">+Input!$F87*DH49</f>
        <v>0</v>
      </c>
      <c r="DI58" s="542">
        <f ca="1">+Input!$F87*DI49</f>
        <v>0</v>
      </c>
      <c r="DJ58" s="542">
        <f ca="1">+Input!$F87*DJ49</f>
        <v>0</v>
      </c>
      <c r="DK58" s="542">
        <f ca="1">+Input!$F87*DK49</f>
        <v>16688.183376849483</v>
      </c>
      <c r="DL58" s="542">
        <f ca="1">+Input!$F87*DL49</f>
        <v>19655.719060021875</v>
      </c>
      <c r="DM58" s="542">
        <f ca="1">+Input!$F87*DM49</f>
        <v>21555.216298274448</v>
      </c>
      <c r="DN58" s="542">
        <f ca="1">+Input!$F87*DN49</f>
        <v>22650.274965971963</v>
      </c>
      <c r="DO58" s="542">
        <f ca="1">+Input!$F87*DO49</f>
        <v>30075.907551284909</v>
      </c>
      <c r="DP58" s="542">
        <f ca="1">+Input!$F87*DP49</f>
        <v>30145.199851531612</v>
      </c>
      <c r="DQ58" s="542">
        <f ca="1">+Input!$F87*DQ49</f>
        <v>24853.987767076287</v>
      </c>
      <c r="DR58" s="542">
        <f ca="1">+Input!$F87*DR49</f>
        <v>20896.141987708772</v>
      </c>
      <c r="DS58" s="542">
        <f ca="1">+Input!$F87*DS49</f>
        <v>16156.180497005962</v>
      </c>
      <c r="DT58" s="560">
        <f ca="1">+Input!$F87*DT49</f>
        <v>0</v>
      </c>
    </row>
    <row r="59" spans="1:124" s="3" customFormat="1" ht="14.25" customHeight="1" x14ac:dyDescent="0.2">
      <c r="A59" s="18">
        <f>+$A$23</f>
        <v>0</v>
      </c>
      <c r="B59"/>
      <c r="C59" s="23" t="str">
        <f t="shared" si="40"/>
        <v>[EUR]</v>
      </c>
      <c r="D59"/>
      <c r="E59" s="559">
        <f ca="1">+Input!$F88*E50</f>
        <v>0</v>
      </c>
      <c r="F59" s="542">
        <f ca="1">+Input!$F88*F50</f>
        <v>0</v>
      </c>
      <c r="G59" s="542">
        <f ca="1">+Input!$F88*G50</f>
        <v>0</v>
      </c>
      <c r="H59" s="542">
        <f ca="1">+Input!$F88*H50</f>
        <v>0</v>
      </c>
      <c r="I59" s="542">
        <f ca="1">+Input!$F88*I50</f>
        <v>0</v>
      </c>
      <c r="J59" s="542">
        <f ca="1">+Input!$F88*J50</f>
        <v>0</v>
      </c>
      <c r="K59" s="542">
        <f ca="1">+Input!$F88*K50</f>
        <v>0</v>
      </c>
      <c r="L59" s="542">
        <f ca="1">+Input!$F88*L50</f>
        <v>0</v>
      </c>
      <c r="M59" s="542">
        <f ca="1">+Input!$F88*M50</f>
        <v>0</v>
      </c>
      <c r="N59" s="542">
        <f ca="1">+Input!$F88*N50</f>
        <v>0</v>
      </c>
      <c r="O59" s="542">
        <f ca="1">+Input!$F88*O50</f>
        <v>0</v>
      </c>
      <c r="P59" s="542">
        <f ca="1">+Input!$F88*P50</f>
        <v>0</v>
      </c>
      <c r="Q59" s="542">
        <f ca="1">+Input!$F88*Q50</f>
        <v>0</v>
      </c>
      <c r="R59" s="542">
        <f ca="1">+Input!$F88*R50</f>
        <v>0</v>
      </c>
      <c r="S59" s="542">
        <f ca="1">+Input!$F88*S50</f>
        <v>0</v>
      </c>
      <c r="T59" s="542">
        <f ca="1">+Input!$F88*T50</f>
        <v>0</v>
      </c>
      <c r="U59" s="542">
        <f ca="1">+Input!$F88*U50</f>
        <v>0</v>
      </c>
      <c r="V59" s="542">
        <f ca="1">+Input!$F88*V50</f>
        <v>0</v>
      </c>
      <c r="W59" s="542">
        <f ca="1">+Input!$F88*W50</f>
        <v>0</v>
      </c>
      <c r="X59" s="542">
        <f ca="1">+Input!$F88*X50</f>
        <v>0</v>
      </c>
      <c r="Y59" s="542">
        <f ca="1">+Input!$F88*Y50</f>
        <v>0</v>
      </c>
      <c r="Z59" s="542">
        <f ca="1">+Input!$F88*Z50</f>
        <v>0</v>
      </c>
      <c r="AA59" s="542">
        <f ca="1">+Input!$F88*AA50</f>
        <v>0</v>
      </c>
      <c r="AB59" s="542">
        <f ca="1">+Input!$F88*AB50</f>
        <v>0</v>
      </c>
      <c r="AC59" s="542">
        <f ca="1">+Input!$F88*AC50</f>
        <v>0</v>
      </c>
      <c r="AD59" s="542">
        <f ca="1">+Input!$F88*AD50</f>
        <v>0</v>
      </c>
      <c r="AE59" s="542">
        <f ca="1">+Input!$F88*AE50</f>
        <v>0</v>
      </c>
      <c r="AF59" s="542">
        <f ca="1">+Input!$F88*AF50</f>
        <v>0</v>
      </c>
      <c r="AG59" s="542">
        <f ca="1">+Input!$F88*AG50</f>
        <v>0</v>
      </c>
      <c r="AH59" s="542">
        <f ca="1">+Input!$F88*AH50</f>
        <v>0</v>
      </c>
      <c r="AI59" s="542">
        <f ca="1">+Input!$F88*AI50</f>
        <v>0</v>
      </c>
      <c r="AJ59" s="542">
        <f ca="1">+Input!$F88*AJ50</f>
        <v>0</v>
      </c>
      <c r="AK59" s="542">
        <f ca="1">+Input!$F88*AK50</f>
        <v>0</v>
      </c>
      <c r="AL59" s="542">
        <f ca="1">+Input!$F88*AL50</f>
        <v>0</v>
      </c>
      <c r="AM59" s="542">
        <f ca="1">+Input!$F88*AM50</f>
        <v>0</v>
      </c>
      <c r="AN59" s="542">
        <f ca="1">+Input!$F88*AN50</f>
        <v>0</v>
      </c>
      <c r="AO59" s="542">
        <f ca="1">+Input!$F88*AO50</f>
        <v>0</v>
      </c>
      <c r="AP59" s="542">
        <f ca="1">+Input!$F88*AP50</f>
        <v>0</v>
      </c>
      <c r="AQ59" s="542">
        <f ca="1">+Input!$F88*AQ50</f>
        <v>0</v>
      </c>
      <c r="AR59" s="542">
        <f ca="1">+Input!$F88*AR50</f>
        <v>0</v>
      </c>
      <c r="AS59" s="542">
        <f ca="1">+Input!$F88*AS50</f>
        <v>0</v>
      </c>
      <c r="AT59" s="542">
        <f ca="1">+Input!$F88*AT50</f>
        <v>0</v>
      </c>
      <c r="AU59" s="542">
        <f ca="1">+Input!$F88*AU50</f>
        <v>0</v>
      </c>
      <c r="AV59" s="542">
        <f ca="1">+Input!$F88*AV50</f>
        <v>0</v>
      </c>
      <c r="AW59" s="542">
        <f ca="1">+Input!$F88*AW50</f>
        <v>0</v>
      </c>
      <c r="AX59" s="542">
        <f ca="1">+Input!$F88*AX50</f>
        <v>0</v>
      </c>
      <c r="AY59" s="542">
        <f ca="1">+Input!$F88*AY50</f>
        <v>0</v>
      </c>
      <c r="AZ59" s="542">
        <f ca="1">+Input!$F88*AZ50</f>
        <v>0</v>
      </c>
      <c r="BA59" s="542">
        <f ca="1">+Input!$F88*BA50</f>
        <v>0</v>
      </c>
      <c r="BB59" s="542">
        <f ca="1">+Input!$F88*BB50</f>
        <v>0</v>
      </c>
      <c r="BC59" s="542">
        <f ca="1">+Input!$F88*BC50</f>
        <v>0</v>
      </c>
      <c r="BD59" s="542">
        <f ca="1">+Input!$F88*BD50</f>
        <v>0</v>
      </c>
      <c r="BE59" s="542">
        <f ca="1">+Input!$F88*BE50</f>
        <v>0</v>
      </c>
      <c r="BF59" s="542">
        <f ca="1">+Input!$F88*BF50</f>
        <v>0</v>
      </c>
      <c r="BG59" s="542">
        <f ca="1">+Input!$F88*BG50</f>
        <v>0</v>
      </c>
      <c r="BH59" s="542">
        <f ca="1">+Input!$F88*BH50</f>
        <v>0</v>
      </c>
      <c r="BI59" s="542">
        <f ca="1">+Input!$F88*BI50</f>
        <v>0</v>
      </c>
      <c r="BJ59" s="542">
        <f ca="1">+Input!$F88*BJ50</f>
        <v>0</v>
      </c>
      <c r="BK59" s="542">
        <f ca="1">+Input!$F88*BK50</f>
        <v>0</v>
      </c>
      <c r="BL59" s="542">
        <f ca="1">+Input!$F88*BL50</f>
        <v>0</v>
      </c>
      <c r="BM59" s="542">
        <f ca="1">+Input!$F88*BM50</f>
        <v>0</v>
      </c>
      <c r="BN59" s="542">
        <f ca="1">+Input!$F88*BN50</f>
        <v>0</v>
      </c>
      <c r="BO59" s="542">
        <f ca="1">+Input!$F88*BO50</f>
        <v>0</v>
      </c>
      <c r="BP59" s="542">
        <f ca="1">+Input!$F88*BP50</f>
        <v>0</v>
      </c>
      <c r="BQ59" s="542">
        <f ca="1">+Input!$F88*BQ50</f>
        <v>0</v>
      </c>
      <c r="BR59" s="542">
        <f ca="1">+Input!$F88*BR50</f>
        <v>0</v>
      </c>
      <c r="BS59" s="542">
        <f ca="1">+Input!$F88*BS50</f>
        <v>0</v>
      </c>
      <c r="BT59" s="542">
        <f ca="1">+Input!$F88*BT50</f>
        <v>0</v>
      </c>
      <c r="BU59" s="542">
        <f ca="1">+Input!$F88*BU50</f>
        <v>0</v>
      </c>
      <c r="BV59" s="542">
        <f ca="1">+Input!$F88*BV50</f>
        <v>0</v>
      </c>
      <c r="BW59" s="542">
        <f ca="1">+Input!$F88*BW50</f>
        <v>0</v>
      </c>
      <c r="BX59" s="542">
        <f ca="1">+Input!$F88*BX50</f>
        <v>0</v>
      </c>
      <c r="BY59" s="542">
        <f ca="1">+Input!$F88*BY50</f>
        <v>0</v>
      </c>
      <c r="BZ59" s="542">
        <f ca="1">+Input!$F88*BZ50</f>
        <v>0</v>
      </c>
      <c r="CA59" s="542">
        <f ca="1">+Input!$F88*CA50</f>
        <v>0</v>
      </c>
      <c r="CB59" s="542">
        <f ca="1">+Input!$F88*CB50</f>
        <v>0</v>
      </c>
      <c r="CC59" s="542">
        <f ca="1">+Input!$F88*CC50</f>
        <v>0</v>
      </c>
      <c r="CD59" s="542">
        <f ca="1">+Input!$F88*CD50</f>
        <v>0</v>
      </c>
      <c r="CE59" s="542">
        <f ca="1">+Input!$F88*CE50</f>
        <v>0</v>
      </c>
      <c r="CF59" s="542">
        <f ca="1">+Input!$F88*CF50</f>
        <v>0</v>
      </c>
      <c r="CG59" s="542">
        <f ca="1">+Input!$F88*CG50</f>
        <v>0</v>
      </c>
      <c r="CH59" s="542">
        <f ca="1">+Input!$F88*CH50</f>
        <v>0</v>
      </c>
      <c r="CI59" s="542">
        <f ca="1">+Input!$F88*CI50</f>
        <v>0</v>
      </c>
      <c r="CJ59" s="542">
        <f ca="1">+Input!$F88*CJ50</f>
        <v>0</v>
      </c>
      <c r="CK59" s="542">
        <f ca="1">+Input!$F88*CK50</f>
        <v>0</v>
      </c>
      <c r="CL59" s="542">
        <f ca="1">+Input!$F88*CL50</f>
        <v>0</v>
      </c>
      <c r="CM59" s="542">
        <f ca="1">+Input!$F88*CM50</f>
        <v>0</v>
      </c>
      <c r="CN59" s="542">
        <f ca="1">+Input!$F88*CN50</f>
        <v>0</v>
      </c>
      <c r="CO59" s="542">
        <f ca="1">+Input!$F88*CO50</f>
        <v>0</v>
      </c>
      <c r="CP59" s="542">
        <f ca="1">+Input!$F88*CP50</f>
        <v>0</v>
      </c>
      <c r="CQ59" s="542">
        <f ca="1">+Input!$F88*CQ50</f>
        <v>0</v>
      </c>
      <c r="CR59" s="542">
        <f ca="1">+Input!$F88*CR50</f>
        <v>0</v>
      </c>
      <c r="CS59" s="542">
        <f ca="1">+Input!$F88*CS50</f>
        <v>0</v>
      </c>
      <c r="CT59" s="542">
        <f ca="1">+Input!$F88*CT50</f>
        <v>0</v>
      </c>
      <c r="CU59" s="542">
        <f ca="1">+Input!$F88*CU50</f>
        <v>0</v>
      </c>
      <c r="CV59" s="542">
        <f ca="1">+Input!$F88*CV50</f>
        <v>0</v>
      </c>
      <c r="CW59" s="542">
        <f ca="1">+Input!$F88*CW50</f>
        <v>0</v>
      </c>
      <c r="CX59" s="542">
        <f ca="1">+Input!$F88*CX50</f>
        <v>0</v>
      </c>
      <c r="CY59" s="542">
        <f ca="1">+Input!$F88*CY50</f>
        <v>0</v>
      </c>
      <c r="CZ59" s="542">
        <f ca="1">+Input!$F88*CZ50</f>
        <v>0</v>
      </c>
      <c r="DA59" s="542">
        <f ca="1">+Input!$F88*DA50</f>
        <v>0</v>
      </c>
      <c r="DB59" s="542">
        <f ca="1">+Input!$F88*DB50</f>
        <v>0</v>
      </c>
      <c r="DC59" s="542">
        <f ca="1">+Input!$F88*DC50</f>
        <v>0</v>
      </c>
      <c r="DD59" s="542">
        <f ca="1">+Input!$F88*DD50</f>
        <v>0</v>
      </c>
      <c r="DE59" s="542">
        <f ca="1">+Input!$F88*DE50</f>
        <v>0</v>
      </c>
      <c r="DF59" s="542">
        <f ca="1">+Input!$F88*DF50</f>
        <v>0</v>
      </c>
      <c r="DG59" s="542">
        <f ca="1">+Input!$F88*DG50</f>
        <v>0</v>
      </c>
      <c r="DH59" s="542">
        <f ca="1">+Input!$F88*DH50</f>
        <v>0</v>
      </c>
      <c r="DI59" s="542">
        <f ca="1">+Input!$F88*DI50</f>
        <v>0</v>
      </c>
      <c r="DJ59" s="542">
        <f ca="1">+Input!$F88*DJ50</f>
        <v>0</v>
      </c>
      <c r="DK59" s="542">
        <f ca="1">+Input!$F88*DK50</f>
        <v>0</v>
      </c>
      <c r="DL59" s="542">
        <f ca="1">+Input!$F88*DL50</f>
        <v>0</v>
      </c>
      <c r="DM59" s="542">
        <f ca="1">+Input!$F88*DM50</f>
        <v>0</v>
      </c>
      <c r="DN59" s="542">
        <f ca="1">+Input!$F88*DN50</f>
        <v>0</v>
      </c>
      <c r="DO59" s="542">
        <f ca="1">+Input!$F88*DO50</f>
        <v>0</v>
      </c>
      <c r="DP59" s="542">
        <f ca="1">+Input!$F88*DP50</f>
        <v>0</v>
      </c>
      <c r="DQ59" s="542">
        <f ca="1">+Input!$F88*DQ50</f>
        <v>0</v>
      </c>
      <c r="DR59" s="542">
        <f ca="1">+Input!$F88*DR50</f>
        <v>0</v>
      </c>
      <c r="DS59" s="542">
        <f ca="1">+Input!$F88*DS50</f>
        <v>0</v>
      </c>
      <c r="DT59" s="560">
        <f ca="1">+Input!$F88*DT50</f>
        <v>0</v>
      </c>
    </row>
    <row r="60" spans="1:124" s="3" customFormat="1" ht="14.25" customHeight="1" x14ac:dyDescent="0.2">
      <c r="A60" s="18">
        <f>+$A$24</f>
        <v>0</v>
      </c>
      <c r="B60"/>
      <c r="C60" s="23" t="str">
        <f t="shared" si="40"/>
        <v>[EUR]</v>
      </c>
      <c r="D60"/>
      <c r="E60" s="559">
        <f ca="1">+Input!$F89*E51</f>
        <v>0</v>
      </c>
      <c r="F60" s="542">
        <f ca="1">+Input!$F89*F51</f>
        <v>0</v>
      </c>
      <c r="G60" s="542">
        <f ca="1">+Input!$F89*G51</f>
        <v>0</v>
      </c>
      <c r="H60" s="542">
        <f ca="1">+Input!$F89*H51</f>
        <v>0</v>
      </c>
      <c r="I60" s="542">
        <f ca="1">+Input!$F89*I51</f>
        <v>0</v>
      </c>
      <c r="J60" s="542">
        <f ca="1">+Input!$F89*J51</f>
        <v>0</v>
      </c>
      <c r="K60" s="542">
        <f ca="1">+Input!$F89*K51</f>
        <v>0</v>
      </c>
      <c r="L60" s="542">
        <f ca="1">+Input!$F89*L51</f>
        <v>0</v>
      </c>
      <c r="M60" s="542">
        <f ca="1">+Input!$F89*M51</f>
        <v>0</v>
      </c>
      <c r="N60" s="542">
        <f ca="1">+Input!$F89*N51</f>
        <v>0</v>
      </c>
      <c r="O60" s="542">
        <f ca="1">+Input!$F89*O51</f>
        <v>0</v>
      </c>
      <c r="P60" s="542">
        <f ca="1">+Input!$F89*P51</f>
        <v>0</v>
      </c>
      <c r="Q60" s="542">
        <f ca="1">+Input!$F89*Q51</f>
        <v>0</v>
      </c>
      <c r="R60" s="542">
        <f ca="1">+Input!$F89*R51</f>
        <v>0</v>
      </c>
      <c r="S60" s="542">
        <f ca="1">+Input!$F89*S51</f>
        <v>0</v>
      </c>
      <c r="T60" s="542">
        <f ca="1">+Input!$F89*T51</f>
        <v>0</v>
      </c>
      <c r="U60" s="542">
        <f ca="1">+Input!$F89*U51</f>
        <v>0</v>
      </c>
      <c r="V60" s="542">
        <f ca="1">+Input!$F89*V51</f>
        <v>0</v>
      </c>
      <c r="W60" s="542">
        <f ca="1">+Input!$F89*W51</f>
        <v>0</v>
      </c>
      <c r="X60" s="542">
        <f ca="1">+Input!$F89*X51</f>
        <v>0</v>
      </c>
      <c r="Y60" s="542">
        <f ca="1">+Input!$F89*Y51</f>
        <v>0</v>
      </c>
      <c r="Z60" s="542">
        <f ca="1">+Input!$F89*Z51</f>
        <v>0</v>
      </c>
      <c r="AA60" s="542">
        <f ca="1">+Input!$F89*AA51</f>
        <v>0</v>
      </c>
      <c r="AB60" s="542">
        <f ca="1">+Input!$F89*AB51</f>
        <v>0</v>
      </c>
      <c r="AC60" s="542">
        <f ca="1">+Input!$F89*AC51</f>
        <v>0</v>
      </c>
      <c r="AD60" s="542">
        <f ca="1">+Input!$F89*AD51</f>
        <v>0</v>
      </c>
      <c r="AE60" s="542">
        <f ca="1">+Input!$F89*AE51</f>
        <v>0</v>
      </c>
      <c r="AF60" s="542">
        <f ca="1">+Input!$F89*AF51</f>
        <v>0</v>
      </c>
      <c r="AG60" s="542">
        <f ca="1">+Input!$F89*AG51</f>
        <v>0</v>
      </c>
      <c r="AH60" s="542">
        <f ca="1">+Input!$F89*AH51</f>
        <v>0</v>
      </c>
      <c r="AI60" s="542">
        <f ca="1">+Input!$F89*AI51</f>
        <v>0</v>
      </c>
      <c r="AJ60" s="542">
        <f ca="1">+Input!$F89*AJ51</f>
        <v>0</v>
      </c>
      <c r="AK60" s="542">
        <f ca="1">+Input!$F89*AK51</f>
        <v>0</v>
      </c>
      <c r="AL60" s="542">
        <f ca="1">+Input!$F89*AL51</f>
        <v>0</v>
      </c>
      <c r="AM60" s="542">
        <f ca="1">+Input!$F89*AM51</f>
        <v>0</v>
      </c>
      <c r="AN60" s="542">
        <f ca="1">+Input!$F89*AN51</f>
        <v>0</v>
      </c>
      <c r="AO60" s="542">
        <f ca="1">+Input!$F89*AO51</f>
        <v>0</v>
      </c>
      <c r="AP60" s="542">
        <f ca="1">+Input!$F89*AP51</f>
        <v>0</v>
      </c>
      <c r="AQ60" s="542">
        <f ca="1">+Input!$F89*AQ51</f>
        <v>0</v>
      </c>
      <c r="AR60" s="542">
        <f ca="1">+Input!$F89*AR51</f>
        <v>0</v>
      </c>
      <c r="AS60" s="542">
        <f ca="1">+Input!$F89*AS51</f>
        <v>0</v>
      </c>
      <c r="AT60" s="542">
        <f ca="1">+Input!$F89*AT51</f>
        <v>0</v>
      </c>
      <c r="AU60" s="542">
        <f ca="1">+Input!$F89*AU51</f>
        <v>0</v>
      </c>
      <c r="AV60" s="542">
        <f ca="1">+Input!$F89*AV51</f>
        <v>0</v>
      </c>
      <c r="AW60" s="542">
        <f ca="1">+Input!$F89*AW51</f>
        <v>0</v>
      </c>
      <c r="AX60" s="542">
        <f ca="1">+Input!$F89*AX51</f>
        <v>0</v>
      </c>
      <c r="AY60" s="542">
        <f ca="1">+Input!$F89*AY51</f>
        <v>0</v>
      </c>
      <c r="AZ60" s="542">
        <f ca="1">+Input!$F89*AZ51</f>
        <v>0</v>
      </c>
      <c r="BA60" s="542">
        <f ca="1">+Input!$F89*BA51</f>
        <v>0</v>
      </c>
      <c r="BB60" s="542">
        <f ca="1">+Input!$F89*BB51</f>
        <v>0</v>
      </c>
      <c r="BC60" s="542">
        <f ca="1">+Input!$F89*BC51</f>
        <v>0</v>
      </c>
      <c r="BD60" s="542">
        <f ca="1">+Input!$F89*BD51</f>
        <v>0</v>
      </c>
      <c r="BE60" s="542">
        <f ca="1">+Input!$F89*BE51</f>
        <v>0</v>
      </c>
      <c r="BF60" s="542">
        <f ca="1">+Input!$F89*BF51</f>
        <v>0</v>
      </c>
      <c r="BG60" s="542">
        <f ca="1">+Input!$F89*BG51</f>
        <v>0</v>
      </c>
      <c r="BH60" s="542">
        <f ca="1">+Input!$F89*BH51</f>
        <v>0</v>
      </c>
      <c r="BI60" s="542">
        <f ca="1">+Input!$F89*BI51</f>
        <v>0</v>
      </c>
      <c r="BJ60" s="542">
        <f ca="1">+Input!$F89*BJ51</f>
        <v>0</v>
      </c>
      <c r="BK60" s="542">
        <f ca="1">+Input!$F89*BK51</f>
        <v>0</v>
      </c>
      <c r="BL60" s="542">
        <f ca="1">+Input!$F89*BL51</f>
        <v>0</v>
      </c>
      <c r="BM60" s="542">
        <f ca="1">+Input!$F89*BM51</f>
        <v>0</v>
      </c>
      <c r="BN60" s="542">
        <f ca="1">+Input!$F89*BN51</f>
        <v>0</v>
      </c>
      <c r="BO60" s="542">
        <f ca="1">+Input!$F89*BO51</f>
        <v>0</v>
      </c>
      <c r="BP60" s="542">
        <f ca="1">+Input!$F89*BP51</f>
        <v>0</v>
      </c>
      <c r="BQ60" s="542">
        <f ca="1">+Input!$F89*BQ51</f>
        <v>0</v>
      </c>
      <c r="BR60" s="542">
        <f ca="1">+Input!$F89*BR51</f>
        <v>0</v>
      </c>
      <c r="BS60" s="542">
        <f ca="1">+Input!$F89*BS51</f>
        <v>0</v>
      </c>
      <c r="BT60" s="542">
        <f ca="1">+Input!$F89*BT51</f>
        <v>0</v>
      </c>
      <c r="BU60" s="542">
        <f ca="1">+Input!$F89*BU51</f>
        <v>0</v>
      </c>
      <c r="BV60" s="542">
        <f ca="1">+Input!$F89*BV51</f>
        <v>0</v>
      </c>
      <c r="BW60" s="542">
        <f ca="1">+Input!$F89*BW51</f>
        <v>0</v>
      </c>
      <c r="BX60" s="542">
        <f ca="1">+Input!$F89*BX51</f>
        <v>0</v>
      </c>
      <c r="BY60" s="542">
        <f ca="1">+Input!$F89*BY51</f>
        <v>0</v>
      </c>
      <c r="BZ60" s="542">
        <f ca="1">+Input!$F89*BZ51</f>
        <v>0</v>
      </c>
      <c r="CA60" s="542">
        <f ca="1">+Input!$F89*CA51</f>
        <v>0</v>
      </c>
      <c r="CB60" s="542">
        <f ca="1">+Input!$F89*CB51</f>
        <v>0</v>
      </c>
      <c r="CC60" s="542">
        <f ca="1">+Input!$F89*CC51</f>
        <v>0</v>
      </c>
      <c r="CD60" s="542">
        <f ca="1">+Input!$F89*CD51</f>
        <v>0</v>
      </c>
      <c r="CE60" s="542">
        <f ca="1">+Input!$F89*CE51</f>
        <v>0</v>
      </c>
      <c r="CF60" s="542">
        <f ca="1">+Input!$F89*CF51</f>
        <v>0</v>
      </c>
      <c r="CG60" s="542">
        <f ca="1">+Input!$F89*CG51</f>
        <v>0</v>
      </c>
      <c r="CH60" s="542">
        <f ca="1">+Input!$F89*CH51</f>
        <v>0</v>
      </c>
      <c r="CI60" s="542">
        <f ca="1">+Input!$F89*CI51</f>
        <v>0</v>
      </c>
      <c r="CJ60" s="542">
        <f ca="1">+Input!$F89*CJ51</f>
        <v>0</v>
      </c>
      <c r="CK60" s="542">
        <f ca="1">+Input!$F89*CK51</f>
        <v>0</v>
      </c>
      <c r="CL60" s="542">
        <f ca="1">+Input!$F89*CL51</f>
        <v>0</v>
      </c>
      <c r="CM60" s="542">
        <f ca="1">+Input!$F89*CM51</f>
        <v>0</v>
      </c>
      <c r="CN60" s="542">
        <f ca="1">+Input!$F89*CN51</f>
        <v>0</v>
      </c>
      <c r="CO60" s="542">
        <f ca="1">+Input!$F89*CO51</f>
        <v>0</v>
      </c>
      <c r="CP60" s="542">
        <f ca="1">+Input!$F89*CP51</f>
        <v>0</v>
      </c>
      <c r="CQ60" s="542">
        <f ca="1">+Input!$F89*CQ51</f>
        <v>0</v>
      </c>
      <c r="CR60" s="542">
        <f ca="1">+Input!$F89*CR51</f>
        <v>0</v>
      </c>
      <c r="CS60" s="542">
        <f ca="1">+Input!$F89*CS51</f>
        <v>0</v>
      </c>
      <c r="CT60" s="542">
        <f ca="1">+Input!$F89*CT51</f>
        <v>0</v>
      </c>
      <c r="CU60" s="542">
        <f ca="1">+Input!$F89*CU51</f>
        <v>0</v>
      </c>
      <c r="CV60" s="542">
        <f ca="1">+Input!$F89*CV51</f>
        <v>0</v>
      </c>
      <c r="CW60" s="542">
        <f ca="1">+Input!$F89*CW51</f>
        <v>0</v>
      </c>
      <c r="CX60" s="542">
        <f ca="1">+Input!$F89*CX51</f>
        <v>0</v>
      </c>
      <c r="CY60" s="542">
        <f ca="1">+Input!$F89*CY51</f>
        <v>0</v>
      </c>
      <c r="CZ60" s="542">
        <f ca="1">+Input!$F89*CZ51</f>
        <v>0</v>
      </c>
      <c r="DA60" s="542">
        <f ca="1">+Input!$F89*DA51</f>
        <v>0</v>
      </c>
      <c r="DB60" s="542">
        <f ca="1">+Input!$F89*DB51</f>
        <v>0</v>
      </c>
      <c r="DC60" s="542">
        <f ca="1">+Input!$F89*DC51</f>
        <v>0</v>
      </c>
      <c r="DD60" s="542">
        <f ca="1">+Input!$F89*DD51</f>
        <v>0</v>
      </c>
      <c r="DE60" s="542">
        <f ca="1">+Input!$F89*DE51</f>
        <v>0</v>
      </c>
      <c r="DF60" s="542">
        <f ca="1">+Input!$F89*DF51</f>
        <v>0</v>
      </c>
      <c r="DG60" s="542">
        <f ca="1">+Input!$F89*DG51</f>
        <v>0</v>
      </c>
      <c r="DH60" s="542">
        <f ca="1">+Input!$F89*DH51</f>
        <v>0</v>
      </c>
      <c r="DI60" s="542">
        <f ca="1">+Input!$F89*DI51</f>
        <v>0</v>
      </c>
      <c r="DJ60" s="542">
        <f ca="1">+Input!$F89*DJ51</f>
        <v>0</v>
      </c>
      <c r="DK60" s="542">
        <f ca="1">+Input!$F89*DK51</f>
        <v>0</v>
      </c>
      <c r="DL60" s="542">
        <f ca="1">+Input!$F89*DL51</f>
        <v>0</v>
      </c>
      <c r="DM60" s="542">
        <f ca="1">+Input!$F89*DM51</f>
        <v>0</v>
      </c>
      <c r="DN60" s="542">
        <f ca="1">+Input!$F89*DN51</f>
        <v>0</v>
      </c>
      <c r="DO60" s="542">
        <f ca="1">+Input!$F89*DO51</f>
        <v>0</v>
      </c>
      <c r="DP60" s="542">
        <f ca="1">+Input!$F89*DP51</f>
        <v>0</v>
      </c>
      <c r="DQ60" s="542">
        <f ca="1">+Input!$F89*DQ51</f>
        <v>0</v>
      </c>
      <c r="DR60" s="542">
        <f ca="1">+Input!$F89*DR51</f>
        <v>0</v>
      </c>
      <c r="DS60" s="542">
        <f ca="1">+Input!$F89*DS51</f>
        <v>0</v>
      </c>
      <c r="DT60" s="560">
        <f ca="1">+Input!$F89*DT51</f>
        <v>0</v>
      </c>
    </row>
    <row r="61" spans="1:124" s="3" customFormat="1" ht="14.25" customHeight="1" x14ac:dyDescent="0.2">
      <c r="A61" s="18">
        <f>+$A$25</f>
        <v>0</v>
      </c>
      <c r="B61"/>
      <c r="C61" s="23" t="str">
        <f t="shared" si="40"/>
        <v>[EUR]</v>
      </c>
      <c r="D61"/>
      <c r="E61" s="559">
        <f ca="1">+Input!$F90*E52</f>
        <v>0</v>
      </c>
      <c r="F61" s="542">
        <f ca="1">+Input!$F90*F52</f>
        <v>0</v>
      </c>
      <c r="G61" s="542">
        <f ca="1">+Input!$F90*G52</f>
        <v>0</v>
      </c>
      <c r="H61" s="542">
        <f ca="1">+Input!$F90*H52</f>
        <v>0</v>
      </c>
      <c r="I61" s="542">
        <f ca="1">+Input!$F90*I52</f>
        <v>0</v>
      </c>
      <c r="J61" s="542">
        <f ca="1">+Input!$F90*J52</f>
        <v>0</v>
      </c>
      <c r="K61" s="542">
        <f ca="1">+Input!$F90*K52</f>
        <v>0</v>
      </c>
      <c r="L61" s="542">
        <f ca="1">+Input!$F90*L52</f>
        <v>0</v>
      </c>
      <c r="M61" s="542">
        <f ca="1">+Input!$F90*M52</f>
        <v>0</v>
      </c>
      <c r="N61" s="542">
        <f ca="1">+Input!$F90*N52</f>
        <v>0</v>
      </c>
      <c r="O61" s="542">
        <f ca="1">+Input!$F90*O52</f>
        <v>0</v>
      </c>
      <c r="P61" s="542">
        <f ca="1">+Input!$F90*P52</f>
        <v>0</v>
      </c>
      <c r="Q61" s="542">
        <f ca="1">+Input!$F90*Q52</f>
        <v>0</v>
      </c>
      <c r="R61" s="542">
        <f ca="1">+Input!$F90*R52</f>
        <v>0</v>
      </c>
      <c r="S61" s="542">
        <f ca="1">+Input!$F90*S52</f>
        <v>0</v>
      </c>
      <c r="T61" s="542">
        <f ca="1">+Input!$F90*T52</f>
        <v>0</v>
      </c>
      <c r="U61" s="542">
        <f ca="1">+Input!$F90*U52</f>
        <v>0</v>
      </c>
      <c r="V61" s="542">
        <f ca="1">+Input!$F90*V52</f>
        <v>0</v>
      </c>
      <c r="W61" s="542">
        <f ca="1">+Input!$F90*W52</f>
        <v>0</v>
      </c>
      <c r="X61" s="542">
        <f ca="1">+Input!$F90*X52</f>
        <v>0</v>
      </c>
      <c r="Y61" s="542">
        <f ca="1">+Input!$F90*Y52</f>
        <v>0</v>
      </c>
      <c r="Z61" s="542">
        <f ca="1">+Input!$F90*Z52</f>
        <v>0</v>
      </c>
      <c r="AA61" s="542">
        <f ca="1">+Input!$F90*AA52</f>
        <v>0</v>
      </c>
      <c r="AB61" s="542">
        <f ca="1">+Input!$F90*AB52</f>
        <v>0</v>
      </c>
      <c r="AC61" s="542">
        <f ca="1">+Input!$F90*AC52</f>
        <v>0</v>
      </c>
      <c r="AD61" s="542">
        <f ca="1">+Input!$F90*AD52</f>
        <v>0</v>
      </c>
      <c r="AE61" s="542">
        <f ca="1">+Input!$F90*AE52</f>
        <v>0</v>
      </c>
      <c r="AF61" s="542">
        <f ca="1">+Input!$F90*AF52</f>
        <v>0</v>
      </c>
      <c r="AG61" s="542">
        <f ca="1">+Input!$F90*AG52</f>
        <v>0</v>
      </c>
      <c r="AH61" s="542">
        <f ca="1">+Input!$F90*AH52</f>
        <v>0</v>
      </c>
      <c r="AI61" s="542">
        <f ca="1">+Input!$F90*AI52</f>
        <v>0</v>
      </c>
      <c r="AJ61" s="542">
        <f ca="1">+Input!$F90*AJ52</f>
        <v>0</v>
      </c>
      <c r="AK61" s="542">
        <f ca="1">+Input!$F90*AK52</f>
        <v>0</v>
      </c>
      <c r="AL61" s="542">
        <f ca="1">+Input!$F90*AL52</f>
        <v>0</v>
      </c>
      <c r="AM61" s="542">
        <f ca="1">+Input!$F90*AM52</f>
        <v>0</v>
      </c>
      <c r="AN61" s="542">
        <f ca="1">+Input!$F90*AN52</f>
        <v>0</v>
      </c>
      <c r="AO61" s="542">
        <f ca="1">+Input!$F90*AO52</f>
        <v>0</v>
      </c>
      <c r="AP61" s="542">
        <f ca="1">+Input!$F90*AP52</f>
        <v>0</v>
      </c>
      <c r="AQ61" s="542">
        <f ca="1">+Input!$F90*AQ52</f>
        <v>0</v>
      </c>
      <c r="AR61" s="542">
        <f ca="1">+Input!$F90*AR52</f>
        <v>0</v>
      </c>
      <c r="AS61" s="542">
        <f ca="1">+Input!$F90*AS52</f>
        <v>0</v>
      </c>
      <c r="AT61" s="542">
        <f ca="1">+Input!$F90*AT52</f>
        <v>0</v>
      </c>
      <c r="AU61" s="542">
        <f ca="1">+Input!$F90*AU52</f>
        <v>0</v>
      </c>
      <c r="AV61" s="542">
        <f ca="1">+Input!$F90*AV52</f>
        <v>0</v>
      </c>
      <c r="AW61" s="542">
        <f ca="1">+Input!$F90*AW52</f>
        <v>0</v>
      </c>
      <c r="AX61" s="542">
        <f ca="1">+Input!$F90*AX52</f>
        <v>0</v>
      </c>
      <c r="AY61" s="542">
        <f ca="1">+Input!$F90*AY52</f>
        <v>0</v>
      </c>
      <c r="AZ61" s="542">
        <f ca="1">+Input!$F90*AZ52</f>
        <v>0</v>
      </c>
      <c r="BA61" s="542">
        <f ca="1">+Input!$F90*BA52</f>
        <v>0</v>
      </c>
      <c r="BB61" s="542">
        <f ca="1">+Input!$F90*BB52</f>
        <v>0</v>
      </c>
      <c r="BC61" s="542">
        <f ca="1">+Input!$F90*BC52</f>
        <v>0</v>
      </c>
      <c r="BD61" s="542">
        <f ca="1">+Input!$F90*BD52</f>
        <v>0</v>
      </c>
      <c r="BE61" s="542">
        <f ca="1">+Input!$F90*BE52</f>
        <v>0</v>
      </c>
      <c r="BF61" s="542">
        <f ca="1">+Input!$F90*BF52</f>
        <v>0</v>
      </c>
      <c r="BG61" s="542">
        <f ca="1">+Input!$F90*BG52</f>
        <v>0</v>
      </c>
      <c r="BH61" s="542">
        <f ca="1">+Input!$F90*BH52</f>
        <v>0</v>
      </c>
      <c r="BI61" s="542">
        <f ca="1">+Input!$F90*BI52</f>
        <v>0</v>
      </c>
      <c r="BJ61" s="542">
        <f ca="1">+Input!$F90*BJ52</f>
        <v>0</v>
      </c>
      <c r="BK61" s="542">
        <f ca="1">+Input!$F90*BK52</f>
        <v>0</v>
      </c>
      <c r="BL61" s="542">
        <f ca="1">+Input!$F90*BL52</f>
        <v>0</v>
      </c>
      <c r="BM61" s="542">
        <f ca="1">+Input!$F90*BM52</f>
        <v>0</v>
      </c>
      <c r="BN61" s="542">
        <f ca="1">+Input!$F90*BN52</f>
        <v>0</v>
      </c>
      <c r="BO61" s="542">
        <f ca="1">+Input!$F90*BO52</f>
        <v>0</v>
      </c>
      <c r="BP61" s="542">
        <f ca="1">+Input!$F90*BP52</f>
        <v>0</v>
      </c>
      <c r="BQ61" s="542">
        <f ca="1">+Input!$F90*BQ52</f>
        <v>0</v>
      </c>
      <c r="BR61" s="542">
        <f ca="1">+Input!$F90*BR52</f>
        <v>0</v>
      </c>
      <c r="BS61" s="542">
        <f ca="1">+Input!$F90*BS52</f>
        <v>0</v>
      </c>
      <c r="BT61" s="542">
        <f ca="1">+Input!$F90*BT52</f>
        <v>0</v>
      </c>
      <c r="BU61" s="542">
        <f ca="1">+Input!$F90*BU52</f>
        <v>0</v>
      </c>
      <c r="BV61" s="542">
        <f ca="1">+Input!$F90*BV52</f>
        <v>0</v>
      </c>
      <c r="BW61" s="542">
        <f ca="1">+Input!$F90*BW52</f>
        <v>0</v>
      </c>
      <c r="BX61" s="542">
        <f ca="1">+Input!$F90*BX52</f>
        <v>0</v>
      </c>
      <c r="BY61" s="542">
        <f ca="1">+Input!$F90*BY52</f>
        <v>0</v>
      </c>
      <c r="BZ61" s="542">
        <f ca="1">+Input!$F90*BZ52</f>
        <v>0</v>
      </c>
      <c r="CA61" s="542">
        <f ca="1">+Input!$F90*CA52</f>
        <v>0</v>
      </c>
      <c r="CB61" s="542">
        <f ca="1">+Input!$F90*CB52</f>
        <v>0</v>
      </c>
      <c r="CC61" s="542">
        <f ca="1">+Input!$F90*CC52</f>
        <v>0</v>
      </c>
      <c r="CD61" s="542">
        <f ca="1">+Input!$F90*CD52</f>
        <v>0</v>
      </c>
      <c r="CE61" s="542">
        <f ca="1">+Input!$F90*CE52</f>
        <v>0</v>
      </c>
      <c r="CF61" s="542">
        <f ca="1">+Input!$F90*CF52</f>
        <v>0</v>
      </c>
      <c r="CG61" s="542">
        <f ca="1">+Input!$F90*CG52</f>
        <v>0</v>
      </c>
      <c r="CH61" s="542">
        <f ca="1">+Input!$F90*CH52</f>
        <v>0</v>
      </c>
      <c r="CI61" s="542">
        <f ca="1">+Input!$F90*CI52</f>
        <v>0</v>
      </c>
      <c r="CJ61" s="542">
        <f ca="1">+Input!$F90*CJ52</f>
        <v>0</v>
      </c>
      <c r="CK61" s="542">
        <f ca="1">+Input!$F90*CK52</f>
        <v>0</v>
      </c>
      <c r="CL61" s="542">
        <f ca="1">+Input!$F90*CL52</f>
        <v>0</v>
      </c>
      <c r="CM61" s="542">
        <f ca="1">+Input!$F90*CM52</f>
        <v>0</v>
      </c>
      <c r="CN61" s="542">
        <f ca="1">+Input!$F90*CN52</f>
        <v>0</v>
      </c>
      <c r="CO61" s="542">
        <f ca="1">+Input!$F90*CO52</f>
        <v>0</v>
      </c>
      <c r="CP61" s="542">
        <f ca="1">+Input!$F90*CP52</f>
        <v>0</v>
      </c>
      <c r="CQ61" s="542">
        <f ca="1">+Input!$F90*CQ52</f>
        <v>0</v>
      </c>
      <c r="CR61" s="542">
        <f ca="1">+Input!$F90*CR52</f>
        <v>0</v>
      </c>
      <c r="CS61" s="542">
        <f ca="1">+Input!$F90*CS52</f>
        <v>0</v>
      </c>
      <c r="CT61" s="542">
        <f ca="1">+Input!$F90*CT52</f>
        <v>0</v>
      </c>
      <c r="CU61" s="542">
        <f ca="1">+Input!$F90*CU52</f>
        <v>0</v>
      </c>
      <c r="CV61" s="542">
        <f ca="1">+Input!$F90*CV52</f>
        <v>0</v>
      </c>
      <c r="CW61" s="542">
        <f ca="1">+Input!$F90*CW52</f>
        <v>0</v>
      </c>
      <c r="CX61" s="542">
        <f ca="1">+Input!$F90*CX52</f>
        <v>0</v>
      </c>
      <c r="CY61" s="542">
        <f ca="1">+Input!$F90*CY52</f>
        <v>0</v>
      </c>
      <c r="CZ61" s="542">
        <f ca="1">+Input!$F90*CZ52</f>
        <v>0</v>
      </c>
      <c r="DA61" s="542">
        <f ca="1">+Input!$F90*DA52</f>
        <v>0</v>
      </c>
      <c r="DB61" s="542">
        <f ca="1">+Input!$F90*DB52</f>
        <v>0</v>
      </c>
      <c r="DC61" s="542">
        <f ca="1">+Input!$F90*DC52</f>
        <v>0</v>
      </c>
      <c r="DD61" s="542">
        <f ca="1">+Input!$F90*DD52</f>
        <v>0</v>
      </c>
      <c r="DE61" s="542">
        <f ca="1">+Input!$F90*DE52</f>
        <v>0</v>
      </c>
      <c r="DF61" s="542">
        <f ca="1">+Input!$F90*DF52</f>
        <v>0</v>
      </c>
      <c r="DG61" s="542">
        <f ca="1">+Input!$F90*DG52</f>
        <v>0</v>
      </c>
      <c r="DH61" s="542">
        <f ca="1">+Input!$F90*DH52</f>
        <v>0</v>
      </c>
      <c r="DI61" s="542">
        <f ca="1">+Input!$F90*DI52</f>
        <v>0</v>
      </c>
      <c r="DJ61" s="542">
        <f ca="1">+Input!$F90*DJ52</f>
        <v>0</v>
      </c>
      <c r="DK61" s="542">
        <f ca="1">+Input!$F90*DK52</f>
        <v>0</v>
      </c>
      <c r="DL61" s="542">
        <f ca="1">+Input!$F90*DL52</f>
        <v>0</v>
      </c>
      <c r="DM61" s="542">
        <f ca="1">+Input!$F90*DM52</f>
        <v>0</v>
      </c>
      <c r="DN61" s="542">
        <f ca="1">+Input!$F90*DN52</f>
        <v>0</v>
      </c>
      <c r="DO61" s="542">
        <f ca="1">+Input!$F90*DO52</f>
        <v>0</v>
      </c>
      <c r="DP61" s="542">
        <f ca="1">+Input!$F90*DP52</f>
        <v>0</v>
      </c>
      <c r="DQ61" s="542">
        <f ca="1">+Input!$F90*DQ52</f>
        <v>0</v>
      </c>
      <c r="DR61" s="542">
        <f ca="1">+Input!$F90*DR52</f>
        <v>0</v>
      </c>
      <c r="DS61" s="542">
        <f ca="1">+Input!$F90*DS52</f>
        <v>0</v>
      </c>
      <c r="DT61" s="560">
        <f ca="1">+Input!$F90*DT52</f>
        <v>0</v>
      </c>
    </row>
    <row r="62" spans="1:124" s="3" customFormat="1" ht="14.25" customHeight="1" thickBot="1" x14ac:dyDescent="0.25">
      <c r="A62" s="18" t="s">
        <v>508</v>
      </c>
      <c r="B62"/>
      <c r="C62" s="23" t="str">
        <f t="shared" si="40"/>
        <v>[EUR]</v>
      </c>
      <c r="D62"/>
      <c r="E62" s="553">
        <f>+E201</f>
        <v>0</v>
      </c>
      <c r="F62" s="554">
        <f t="shared" ref="F62:BQ62" si="41">+F201</f>
        <v>0</v>
      </c>
      <c r="G62" s="554">
        <f t="shared" si="41"/>
        <v>0</v>
      </c>
      <c r="H62" s="554">
        <f t="shared" si="41"/>
        <v>8732.009824210827</v>
      </c>
      <c r="I62" s="554">
        <f t="shared" si="41"/>
        <v>8752.1276226667724</v>
      </c>
      <c r="J62" s="554">
        <f t="shared" si="41"/>
        <v>8772.2917707974029</v>
      </c>
      <c r="K62" s="554">
        <f t="shared" si="41"/>
        <v>8792.5023753883797</v>
      </c>
      <c r="L62" s="554">
        <f t="shared" si="41"/>
        <v>8812.7595434713821</v>
      </c>
      <c r="M62" s="554">
        <f t="shared" si="41"/>
        <v>8833.0633823246881</v>
      </c>
      <c r="N62" s="554">
        <f t="shared" si="41"/>
        <v>8853.4139994737325</v>
      </c>
      <c r="O62" s="554">
        <f t="shared" si="41"/>
        <v>8873.8115026916767</v>
      </c>
      <c r="P62" s="554">
        <f t="shared" si="41"/>
        <v>8894.2559999999849</v>
      </c>
      <c r="Q62" s="554">
        <f t="shared" si="41"/>
        <v>8914.7475996689936</v>
      </c>
      <c r="R62" s="554">
        <f t="shared" si="41"/>
        <v>8935.2864102184831</v>
      </c>
      <c r="S62" s="554">
        <f t="shared" si="41"/>
        <v>8955.8725404182605</v>
      </c>
      <c r="T62" s="554">
        <f t="shared" si="41"/>
        <v>8976.5060992887175</v>
      </c>
      <c r="U62" s="554">
        <f t="shared" si="41"/>
        <v>8997.1871961014276</v>
      </c>
      <c r="V62" s="554">
        <f t="shared" si="41"/>
        <v>9017.9159403797184</v>
      </c>
      <c r="W62" s="554">
        <f t="shared" si="41"/>
        <v>9038.6924418992403</v>
      </c>
      <c r="X62" s="554">
        <f t="shared" si="41"/>
        <v>9059.5168106885685</v>
      </c>
      <c r="Y62" s="554">
        <f t="shared" si="41"/>
        <v>9080.3891570297692</v>
      </c>
      <c r="Z62" s="554">
        <f t="shared" si="41"/>
        <v>9101.3095914589849</v>
      </c>
      <c r="AA62" s="554">
        <f t="shared" si="41"/>
        <v>9122.2782247670311</v>
      </c>
      <c r="AB62" s="554">
        <f t="shared" si="41"/>
        <v>9143.2951679999715</v>
      </c>
      <c r="AC62" s="554">
        <f t="shared" si="41"/>
        <v>9164.360532459712</v>
      </c>
      <c r="AD62" s="554">
        <f t="shared" si="41"/>
        <v>9185.4744297045891</v>
      </c>
      <c r="AE62" s="554">
        <f t="shared" si="41"/>
        <v>9206.6369715499568</v>
      </c>
      <c r="AF62" s="554">
        <f t="shared" si="41"/>
        <v>9227.8482700687873</v>
      </c>
      <c r="AG62" s="554">
        <f t="shared" si="41"/>
        <v>9249.1084375922546</v>
      </c>
      <c r="AH62" s="554">
        <f t="shared" si="41"/>
        <v>9270.4175867103349</v>
      </c>
      <c r="AI62" s="554">
        <f t="shared" si="41"/>
        <v>9291.7758302724069</v>
      </c>
      <c r="AJ62" s="554">
        <f t="shared" si="41"/>
        <v>9313.1832813878355</v>
      </c>
      <c r="AK62" s="554">
        <f t="shared" si="41"/>
        <v>9334.6400534265867</v>
      </c>
      <c r="AL62" s="554">
        <f t="shared" si="41"/>
        <v>9356.1462600198211</v>
      </c>
      <c r="AM62" s="554">
        <f t="shared" si="41"/>
        <v>9377.7020150604912</v>
      </c>
      <c r="AN62" s="554">
        <f t="shared" si="41"/>
        <v>9399.3074327039558</v>
      </c>
      <c r="AO62" s="554">
        <f t="shared" si="41"/>
        <v>9420.9626273685699</v>
      </c>
      <c r="AP62" s="554">
        <f t="shared" si="41"/>
        <v>9442.6677137363022</v>
      </c>
      <c r="AQ62" s="554">
        <f t="shared" si="41"/>
        <v>9464.4228067533404</v>
      </c>
      <c r="AR62" s="554">
        <f t="shared" si="41"/>
        <v>9486.228021630699</v>
      </c>
      <c r="AS62" s="554">
        <f t="shared" si="41"/>
        <v>9508.0834738448248</v>
      </c>
      <c r="AT62" s="554">
        <f t="shared" si="41"/>
        <v>9529.9892791382117</v>
      </c>
      <c r="AU62" s="554">
        <f t="shared" si="41"/>
        <v>9551.9455535200177</v>
      </c>
      <c r="AV62" s="554">
        <f t="shared" si="41"/>
        <v>9573.9524132666811</v>
      </c>
      <c r="AW62" s="554">
        <f t="shared" si="41"/>
        <v>9596.0099749225174</v>
      </c>
      <c r="AX62" s="554">
        <f t="shared" si="41"/>
        <v>9618.118355300363</v>
      </c>
      <c r="AY62" s="554">
        <f t="shared" si="41"/>
        <v>9640.2776714821721</v>
      </c>
      <c r="AZ62" s="554">
        <f t="shared" si="41"/>
        <v>9662.4880408196532</v>
      </c>
      <c r="BA62" s="554">
        <f t="shared" si="41"/>
        <v>9684.7495809348766</v>
      </c>
      <c r="BB62" s="554">
        <f t="shared" si="41"/>
        <v>9707.0624097209038</v>
      </c>
      <c r="BC62" s="554">
        <f t="shared" si="41"/>
        <v>9729.4266453424207</v>
      </c>
      <c r="BD62" s="554">
        <f t="shared" si="41"/>
        <v>9751.8424062363429</v>
      </c>
      <c r="BE62" s="554">
        <f t="shared" si="41"/>
        <v>9774.3098111124618</v>
      </c>
      <c r="BF62" s="554">
        <f t="shared" si="41"/>
        <v>9796.828978954065</v>
      </c>
      <c r="BG62" s="554">
        <f t="shared" si="41"/>
        <v>9819.400029018565</v>
      </c>
      <c r="BH62" s="554">
        <f t="shared" si="41"/>
        <v>9842.023080838133</v>
      </c>
      <c r="BI62" s="554">
        <f t="shared" si="41"/>
        <v>9864.698254220335</v>
      </c>
      <c r="BJ62" s="554">
        <f t="shared" si="41"/>
        <v>9887.4256692487579</v>
      </c>
      <c r="BK62" s="554">
        <f t="shared" si="41"/>
        <v>9910.2054462836586</v>
      </c>
      <c r="BL62" s="554">
        <f t="shared" si="41"/>
        <v>9933.037705962588</v>
      </c>
      <c r="BM62" s="554">
        <f t="shared" si="41"/>
        <v>9955.9225692010368</v>
      </c>
      <c r="BN62" s="554">
        <f t="shared" si="41"/>
        <v>9978.8601571930758</v>
      </c>
      <c r="BO62" s="554">
        <f t="shared" si="41"/>
        <v>10001.850591411994</v>
      </c>
      <c r="BP62" s="554">
        <f t="shared" si="41"/>
        <v>10024.893993610949</v>
      </c>
      <c r="BQ62" s="554">
        <f t="shared" si="41"/>
        <v>10047.9904858236</v>
      </c>
      <c r="BR62" s="554">
        <f t="shared" ref="BR62:DT62" si="42">+BR201</f>
        <v>10071.140190364766</v>
      </c>
      <c r="BS62" s="554">
        <f t="shared" si="42"/>
        <v>10094.343229831071</v>
      </c>
      <c r="BT62" s="554">
        <f t="shared" si="42"/>
        <v>10117.599727101588</v>
      </c>
      <c r="BU62" s="554">
        <f t="shared" si="42"/>
        <v>10140.909805338488</v>
      </c>
      <c r="BV62" s="554">
        <f t="shared" si="42"/>
        <v>10164.273587987707</v>
      </c>
      <c r="BW62" s="554">
        <f t="shared" si="42"/>
        <v>10187.691198779587</v>
      </c>
      <c r="BX62" s="554">
        <f t="shared" si="42"/>
        <v>10211.162761729525</v>
      </c>
      <c r="BY62" s="554">
        <f t="shared" si="42"/>
        <v>10234.688401138652</v>
      </c>
      <c r="BZ62" s="554">
        <f t="shared" si="42"/>
        <v>10258.268241594467</v>
      </c>
      <c r="CA62" s="554">
        <f t="shared" si="42"/>
        <v>10281.902407971516</v>
      </c>
      <c r="CB62" s="554">
        <f t="shared" si="42"/>
        <v>10305.591025432041</v>
      </c>
      <c r="CC62" s="554">
        <f t="shared" si="42"/>
        <v>10329.334219426646</v>
      </c>
      <c r="CD62" s="554">
        <f t="shared" si="42"/>
        <v>10353.132115694965</v>
      </c>
      <c r="CE62" s="554">
        <f t="shared" si="42"/>
        <v>10376.984840266328</v>
      </c>
      <c r="CF62" s="554">
        <f t="shared" si="42"/>
        <v>10400.892519460418</v>
      </c>
      <c r="CG62" s="554">
        <f t="shared" si="42"/>
        <v>10424.855279887952</v>
      </c>
      <c r="CH62" s="554">
        <f t="shared" si="42"/>
        <v>10448.873248451351</v>
      </c>
      <c r="CI62" s="554">
        <f t="shared" si="42"/>
        <v>10472.9465523454</v>
      </c>
      <c r="CJ62" s="554">
        <f t="shared" si="42"/>
        <v>10497.07531905794</v>
      </c>
      <c r="CK62" s="554">
        <f t="shared" si="42"/>
        <v>10521.259676370521</v>
      </c>
      <c r="CL62" s="554">
        <f t="shared" si="42"/>
        <v>10545.499752359099</v>
      </c>
      <c r="CM62" s="554">
        <f t="shared" si="42"/>
        <v>10569.795675394704</v>
      </c>
      <c r="CN62" s="554">
        <f t="shared" si="42"/>
        <v>10594.147574144123</v>
      </c>
      <c r="CO62" s="554">
        <f t="shared" si="42"/>
        <v>10618.555577570574</v>
      </c>
      <c r="CP62" s="554">
        <f t="shared" si="42"/>
        <v>10643.019814934409</v>
      </c>
      <c r="CQ62" s="554">
        <f t="shared" si="42"/>
        <v>10667.540415793768</v>
      </c>
      <c r="CR62" s="554">
        <f t="shared" si="42"/>
        <v>10692.117510005293</v>
      </c>
      <c r="CS62" s="554">
        <f t="shared" si="42"/>
        <v>10716.751227724799</v>
      </c>
      <c r="CT62" s="554">
        <f t="shared" si="42"/>
        <v>10741.441699407971</v>
      </c>
      <c r="CU62" s="554">
        <f t="shared" si="42"/>
        <v>10766.189055811057</v>
      </c>
      <c r="CV62" s="554">
        <f t="shared" si="42"/>
        <v>10790.993427991545</v>
      </c>
      <c r="CW62" s="554">
        <f t="shared" si="42"/>
        <v>10815.854947308879</v>
      </c>
      <c r="CX62" s="554">
        <f t="shared" si="42"/>
        <v>10840.773745425138</v>
      </c>
      <c r="CY62" s="554">
        <f t="shared" si="42"/>
        <v>10865.749954305742</v>
      </c>
      <c r="CZ62" s="554">
        <f t="shared" si="42"/>
        <v>10890.783706220142</v>
      </c>
      <c r="DA62" s="554">
        <f t="shared" si="42"/>
        <v>10915.875133742536</v>
      </c>
      <c r="DB62" s="554">
        <f t="shared" si="42"/>
        <v>10941.024369752557</v>
      </c>
      <c r="DC62" s="554">
        <f t="shared" si="42"/>
        <v>10966.231547435978</v>
      </c>
      <c r="DD62" s="554">
        <f t="shared" si="42"/>
        <v>10991.496800285426</v>
      </c>
      <c r="DE62" s="554">
        <f t="shared" si="42"/>
        <v>11016.820262101079</v>
      </c>
      <c r="DF62" s="554">
        <f t="shared" si="42"/>
        <v>11042.202066991382</v>
      </c>
      <c r="DG62" s="554">
        <f t="shared" si="42"/>
        <v>11067.642349373749</v>
      </c>
      <c r="DH62" s="554">
        <f t="shared" si="42"/>
        <v>11093.141243975293</v>
      </c>
      <c r="DI62" s="554">
        <f t="shared" si="42"/>
        <v>11118.698885833512</v>
      </c>
      <c r="DJ62" s="554">
        <f t="shared" si="42"/>
        <v>11144.315410297024</v>
      </c>
      <c r="DK62" s="554">
        <f t="shared" si="42"/>
        <v>11169.990953026283</v>
      </c>
      <c r="DL62" s="554">
        <f t="shared" si="42"/>
        <v>11195.725649994289</v>
      </c>
      <c r="DM62" s="554">
        <f t="shared" si="42"/>
        <v>11221.51963748731</v>
      </c>
      <c r="DN62" s="554">
        <f t="shared" si="42"/>
        <v>11247.373052105611</v>
      </c>
      <c r="DO62" s="554">
        <f t="shared" si="42"/>
        <v>11273.286030764168</v>
      </c>
      <c r="DP62" s="554">
        <f t="shared" si="42"/>
        <v>11299.258710693401</v>
      </c>
      <c r="DQ62" s="554">
        <f t="shared" si="42"/>
        <v>11325.291229439894</v>
      </c>
      <c r="DR62" s="554">
        <f t="shared" si="42"/>
        <v>11351.383724867123</v>
      </c>
      <c r="DS62" s="554">
        <f t="shared" si="42"/>
        <v>11377.536335156201</v>
      </c>
      <c r="DT62" s="555">
        <f t="shared" si="42"/>
        <v>11403.749198806583</v>
      </c>
    </row>
    <row r="63" spans="1:124" s="3" customFormat="1" ht="14.25" customHeight="1" x14ac:dyDescent="0.2">
      <c r="A63" s="558" t="s">
        <v>17</v>
      </c>
      <c r="B63" s="547"/>
      <c r="C63" s="548" t="str">
        <f t="shared" si="40"/>
        <v>[EUR]</v>
      </c>
      <c r="D63" s="547"/>
      <c r="E63" s="549">
        <f t="shared" ref="E63:J63" ca="1" si="43">SUM(E56:E62)</f>
        <v>0</v>
      </c>
      <c r="F63" s="549">
        <f t="shared" ca="1" si="43"/>
        <v>0</v>
      </c>
      <c r="G63" s="549">
        <f t="shared" ca="1" si="43"/>
        <v>0</v>
      </c>
      <c r="H63" s="549">
        <f t="shared" ca="1" si="43"/>
        <v>27096.888884229767</v>
      </c>
      <c r="I63" s="549">
        <f t="shared" ca="1" si="43"/>
        <v>28837.128566755229</v>
      </c>
      <c r="J63" s="549">
        <f t="shared" ca="1" si="43"/>
        <v>29979.185458298314</v>
      </c>
      <c r="K63" s="549">
        <f ca="1">SUM(K56:K62)</f>
        <v>36554.889600034847</v>
      </c>
      <c r="L63" s="549">
        <f t="shared" ref="L63:BW63" ca="1" si="44">SUM(L56:L62)</f>
        <v>36639.108916819605</v>
      </c>
      <c r="M63" s="549">
        <f t="shared" ca="1" si="44"/>
        <v>32058.491756269585</v>
      </c>
      <c r="N63" s="549">
        <f t="shared" ca="1" si="44"/>
        <v>28462.255555705502</v>
      </c>
      <c r="O63" s="549">
        <f t="shared" ca="1" si="44"/>
        <v>24173.705604620191</v>
      </c>
      <c r="P63" s="549">
        <f t="shared" ca="1" si="44"/>
        <v>8894.2559999999849</v>
      </c>
      <c r="Q63" s="549">
        <f t="shared" ca="1" si="44"/>
        <v>8914.7475996689936</v>
      </c>
      <c r="R63" s="549">
        <f t="shared" ca="1" si="44"/>
        <v>8935.2864102184831</v>
      </c>
      <c r="S63" s="549">
        <f t="shared" ca="1" si="44"/>
        <v>25351.566027037603</v>
      </c>
      <c r="T63" s="549">
        <f t="shared" ca="1" si="44"/>
        <v>27855.601772988157</v>
      </c>
      <c r="U63" s="549">
        <f t="shared" ca="1" si="44"/>
        <v>29644.568166624333</v>
      </c>
      <c r="V63" s="549">
        <f t="shared" ca="1" si="44"/>
        <v>30818.602651130619</v>
      </c>
      <c r="W63" s="549">
        <f t="shared" ca="1" si="44"/>
        <v>37578.426508835772</v>
      </c>
      <c r="X63" s="549">
        <f t="shared" ca="1" si="44"/>
        <v>37665.003966490505</v>
      </c>
      <c r="Y63" s="549">
        <f t="shared" ca="1" si="44"/>
        <v>32956.129525445089</v>
      </c>
      <c r="Z63" s="549">
        <f t="shared" ca="1" si="44"/>
        <v>29259.198711265213</v>
      </c>
      <c r="AA63" s="549">
        <f t="shared" ca="1" si="44"/>
        <v>24850.569361549518</v>
      </c>
      <c r="AB63" s="549">
        <f t="shared" ca="1" si="44"/>
        <v>9143.2951679999715</v>
      </c>
      <c r="AC63" s="549">
        <f t="shared" ca="1" si="44"/>
        <v>9164.360532459712</v>
      </c>
      <c r="AD63" s="549">
        <f t="shared" ca="1" si="44"/>
        <v>9185.4744297045891</v>
      </c>
      <c r="AE63" s="549">
        <f t="shared" ca="1" si="44"/>
        <v>26061.409875794612</v>
      </c>
      <c r="AF63" s="549">
        <f t="shared" ca="1" si="44"/>
        <v>28635.558622631783</v>
      </c>
      <c r="AG63" s="549">
        <f t="shared" ca="1" si="44"/>
        <v>30474.61607528977</v>
      </c>
      <c r="AH63" s="549">
        <f t="shared" ca="1" si="44"/>
        <v>31681.52352536223</v>
      </c>
      <c r="AI63" s="549">
        <f t="shared" ca="1" si="44"/>
        <v>38630.622451083123</v>
      </c>
      <c r="AJ63" s="549">
        <f t="shared" ca="1" si="44"/>
        <v>38719.62407755218</v>
      </c>
      <c r="AK63" s="549">
        <f t="shared" ca="1" si="44"/>
        <v>33878.901152157501</v>
      </c>
      <c r="AL63" s="549">
        <f t="shared" ca="1" si="44"/>
        <v>30078.456275180586</v>
      </c>
      <c r="AM63" s="549">
        <f t="shared" ca="1" si="44"/>
        <v>25546.385303672861</v>
      </c>
      <c r="AN63" s="549">
        <f t="shared" ca="1" si="44"/>
        <v>9399.3074327039558</v>
      </c>
      <c r="AO63" s="549">
        <f t="shared" ca="1" si="44"/>
        <v>9420.9626273685699</v>
      </c>
      <c r="AP63" s="549">
        <f t="shared" ca="1" si="44"/>
        <v>9442.6677137363022</v>
      </c>
      <c r="AQ63" s="549">
        <f t="shared" ca="1" si="44"/>
        <v>26791.129352316821</v>
      </c>
      <c r="AR63" s="549">
        <f t="shared" ca="1" si="44"/>
        <v>29437.354264065434</v>
      </c>
      <c r="AS63" s="549">
        <f t="shared" ca="1" si="44"/>
        <v>31327.905325397842</v>
      </c>
      <c r="AT63" s="549">
        <f t="shared" ca="1" si="44"/>
        <v>32568.606184072323</v>
      </c>
      <c r="AU63" s="549">
        <f t="shared" ca="1" si="44"/>
        <v>39712.279879713387</v>
      </c>
      <c r="AV63" s="549">
        <f t="shared" ca="1" si="44"/>
        <v>39803.773551723585</v>
      </c>
      <c r="AW63" s="549">
        <f t="shared" ca="1" si="44"/>
        <v>34827.510384417867</v>
      </c>
      <c r="AX63" s="549">
        <f t="shared" ca="1" si="44"/>
        <v>30920.653050885609</v>
      </c>
      <c r="AY63" s="549">
        <f t="shared" ca="1" si="44"/>
        <v>26261.684092175667</v>
      </c>
      <c r="AZ63" s="549">
        <f t="shared" ca="1" si="44"/>
        <v>9662.4880408196532</v>
      </c>
      <c r="BA63" s="549">
        <f t="shared" ca="1" si="44"/>
        <v>9684.7495809348766</v>
      </c>
      <c r="BB63" s="549">
        <f t="shared" ca="1" si="44"/>
        <v>9707.0624097209038</v>
      </c>
      <c r="BC63" s="549">
        <f t="shared" ca="1" si="44"/>
        <v>27541.280974181649</v>
      </c>
      <c r="BD63" s="549">
        <f t="shared" ca="1" si="44"/>
        <v>30261.60018345921</v>
      </c>
      <c r="BE63" s="549">
        <f t="shared" ca="1" si="44"/>
        <v>32205.08667450893</v>
      </c>
      <c r="BF63" s="549">
        <f t="shared" ca="1" si="44"/>
        <v>33480.527157226294</v>
      </c>
      <c r="BG63" s="549">
        <f t="shared" ca="1" si="44"/>
        <v>40824.223716345303</v>
      </c>
      <c r="BH63" s="549">
        <f t="shared" ca="1" si="44"/>
        <v>40918.279211171786</v>
      </c>
      <c r="BI63" s="549">
        <f t="shared" ca="1" si="44"/>
        <v>35802.680675181502</v>
      </c>
      <c r="BJ63" s="549">
        <f t="shared" ca="1" si="44"/>
        <v>31786.431336310354</v>
      </c>
      <c r="BK63" s="549">
        <f t="shared" ca="1" si="44"/>
        <v>26997.011246756541</v>
      </c>
      <c r="BL63" s="549">
        <f t="shared" ca="1" si="44"/>
        <v>9933.037705962588</v>
      </c>
      <c r="BM63" s="549">
        <f t="shared" ca="1" si="44"/>
        <v>9955.9225692010368</v>
      </c>
      <c r="BN63" s="549">
        <f t="shared" ca="1" si="44"/>
        <v>9978.8601571930758</v>
      </c>
      <c r="BO63" s="549">
        <f t="shared" ca="1" si="44"/>
        <v>28312.436841458701</v>
      </c>
      <c r="BP63" s="549">
        <f t="shared" ca="1" si="44"/>
        <v>31108.924988596034</v>
      </c>
      <c r="BQ63" s="549">
        <f t="shared" ca="1" si="44"/>
        <v>33106.829101395138</v>
      </c>
      <c r="BR63" s="549">
        <f t="shared" ca="1" si="44"/>
        <v>34417.981917628589</v>
      </c>
      <c r="BS63" s="549">
        <f t="shared" ca="1" si="44"/>
        <v>41967.301980402917</v>
      </c>
      <c r="BT63" s="549">
        <f t="shared" ca="1" si="44"/>
        <v>42063.991029084536</v>
      </c>
      <c r="BU63" s="549">
        <f t="shared" ca="1" si="44"/>
        <v>36805.155734086533</v>
      </c>
      <c r="BV63" s="549">
        <f t="shared" ca="1" si="44"/>
        <v>32676.451413726994</v>
      </c>
      <c r="BW63" s="549">
        <f t="shared" ca="1" si="44"/>
        <v>27752.927561665689</v>
      </c>
      <c r="BX63" s="549">
        <f t="shared" ref="BX63:DT63" ca="1" si="45">SUM(BX56:BX62)</f>
        <v>10211.162761729525</v>
      </c>
      <c r="BY63" s="549">
        <f t="shared" ca="1" si="45"/>
        <v>10234.688401138652</v>
      </c>
      <c r="BZ63" s="549">
        <f t="shared" ca="1" si="45"/>
        <v>10258.268241594467</v>
      </c>
      <c r="CA63" s="549">
        <f t="shared" ca="1" si="45"/>
        <v>29105.1850730195</v>
      </c>
      <c r="CB63" s="549">
        <f t="shared" ca="1" si="45"/>
        <v>31979.974888276673</v>
      </c>
      <c r="CC63" s="549">
        <f t="shared" ca="1" si="45"/>
        <v>34033.820316234145</v>
      </c>
      <c r="CD63" s="549">
        <f t="shared" ca="1" si="45"/>
        <v>35381.685411322142</v>
      </c>
      <c r="CE63" s="549">
        <f t="shared" ca="1" si="45"/>
        <v>43142.386435854132</v>
      </c>
      <c r="CF63" s="549">
        <f t="shared" ca="1" si="45"/>
        <v>43241.782777898843</v>
      </c>
      <c r="CG63" s="549">
        <f t="shared" ca="1" si="45"/>
        <v>37835.70009464091</v>
      </c>
      <c r="CH63" s="549">
        <f t="shared" ca="1" si="45"/>
        <v>33591.392053311312</v>
      </c>
      <c r="CI63" s="549">
        <f t="shared" ca="1" si="45"/>
        <v>28530.009533392287</v>
      </c>
      <c r="CJ63" s="549">
        <f t="shared" ca="1" si="45"/>
        <v>10497.07531905794</v>
      </c>
      <c r="CK63" s="549">
        <f t="shared" ca="1" si="45"/>
        <v>10521.259676370521</v>
      </c>
      <c r="CL63" s="549">
        <f t="shared" ca="1" si="45"/>
        <v>10545.499752359099</v>
      </c>
      <c r="CM63" s="549">
        <f t="shared" ca="1" si="45"/>
        <v>29920.130255064003</v>
      </c>
      <c r="CN63" s="549">
        <f t="shared" ca="1" si="45"/>
        <v>32875.414185148373</v>
      </c>
      <c r="CO63" s="549">
        <f t="shared" ca="1" si="45"/>
        <v>34986.767285088652</v>
      </c>
      <c r="CP63" s="549">
        <f t="shared" ca="1" si="45"/>
        <v>36372.372602839103</v>
      </c>
      <c r="CQ63" s="549">
        <f t="shared" ca="1" si="45"/>
        <v>44350.373256057981</v>
      </c>
      <c r="CR63" s="549">
        <f t="shared" ca="1" si="45"/>
        <v>44452.552695679944</v>
      </c>
      <c r="CS63" s="549">
        <f t="shared" ca="1" si="45"/>
        <v>38895.099697290789</v>
      </c>
      <c r="CT63" s="549">
        <f t="shared" ca="1" si="45"/>
        <v>34531.951030803975</v>
      </c>
      <c r="CU63" s="549">
        <f t="shared" ca="1" si="45"/>
        <v>29328.849800327229</v>
      </c>
      <c r="CV63" s="549">
        <f t="shared" ca="1" si="45"/>
        <v>10790.993427991545</v>
      </c>
      <c r="CW63" s="549">
        <f t="shared" ca="1" si="45"/>
        <v>10815.854947308879</v>
      </c>
      <c r="CX63" s="549">
        <f t="shared" ca="1" si="45"/>
        <v>10840.773745425138</v>
      </c>
      <c r="CY63" s="549">
        <f t="shared" ca="1" si="45"/>
        <v>30757.893902205757</v>
      </c>
      <c r="CZ63" s="549">
        <f t="shared" ca="1" si="45"/>
        <v>33795.925782332481</v>
      </c>
      <c r="DA63" s="549">
        <f t="shared" ca="1" si="45"/>
        <v>35966.396769071085</v>
      </c>
      <c r="DB63" s="549">
        <f t="shared" ca="1" si="45"/>
        <v>37390.799035718548</v>
      </c>
      <c r="DC63" s="549">
        <f t="shared" ca="1" si="45"/>
        <v>45592.183707227538</v>
      </c>
      <c r="DD63" s="549">
        <f t="shared" ca="1" si="45"/>
        <v>45697.224171158916</v>
      </c>
      <c r="DE63" s="549">
        <f t="shared" ca="1" si="45"/>
        <v>39984.16248881488</v>
      </c>
      <c r="DF63" s="549">
        <f t="shared" ca="1" si="45"/>
        <v>35498.845659666433</v>
      </c>
      <c r="DG63" s="549">
        <f t="shared" ca="1" si="45"/>
        <v>30150.05759473635</v>
      </c>
      <c r="DH63" s="549">
        <f t="shared" ca="1" si="45"/>
        <v>11093.141243975293</v>
      </c>
      <c r="DI63" s="549">
        <f t="shared" ca="1" si="45"/>
        <v>11118.698885833512</v>
      </c>
      <c r="DJ63" s="549">
        <f t="shared" ca="1" si="45"/>
        <v>11144.315410297024</v>
      </c>
      <c r="DK63" s="549">
        <f t="shared" ca="1" si="45"/>
        <v>31619.114931467462</v>
      </c>
      <c r="DL63" s="549">
        <f t="shared" ca="1" si="45"/>
        <v>34742.211704237736</v>
      </c>
      <c r="DM63" s="549">
        <f t="shared" ca="1" si="45"/>
        <v>36973.455878605026</v>
      </c>
      <c r="DN63" s="549">
        <f t="shared" ca="1" si="45"/>
        <v>38437.741408718612</v>
      </c>
      <c r="DO63" s="549">
        <f t="shared" ca="1" si="45"/>
        <v>46868.764851029846</v>
      </c>
      <c r="DP63" s="549">
        <f t="shared" ca="1" si="45"/>
        <v>46976.7464479513</v>
      </c>
      <c r="DQ63" s="549">
        <f t="shared" ca="1" si="45"/>
        <v>41103.719038501644</v>
      </c>
      <c r="DR63" s="549">
        <f t="shared" ca="1" si="45"/>
        <v>36492.813338137043</v>
      </c>
      <c r="DS63" s="549">
        <f t="shared" ca="1" si="45"/>
        <v>30994.259207388928</v>
      </c>
      <c r="DT63" s="549">
        <f t="shared" ca="1" si="45"/>
        <v>11403.749198806583</v>
      </c>
    </row>
    <row r="64" spans="1:124" s="3" customFormat="1" ht="14.25" customHeight="1" x14ac:dyDescent="0.2">
      <c r="A64" s="18"/>
      <c r="B64"/>
      <c r="C64"/>
      <c r="D64"/>
      <c r="E64"/>
    </row>
    <row r="65" spans="1:124" s="3" customFormat="1" ht="14.25" customHeight="1" x14ac:dyDescent="0.2">
      <c r="A65" s="18"/>
      <c r="B65"/>
      <c r="C65"/>
      <c r="D65"/>
      <c r="E65"/>
    </row>
    <row r="66" spans="1:124" s="3" customFormat="1" ht="14.25" customHeight="1" x14ac:dyDescent="0.2">
      <c r="B66"/>
      <c r="C66"/>
      <c r="D66"/>
      <c r="E66" s="518"/>
    </row>
    <row r="67" spans="1:124" s="3" customFormat="1" ht="14.25" customHeight="1" x14ac:dyDescent="0.2">
      <c r="A67" s="556" t="s">
        <v>392</v>
      </c>
      <c r="B67" s="557"/>
      <c r="C67" s="557"/>
      <c r="D67" s="557"/>
      <c r="E67" s="557"/>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c r="CN67" s="118"/>
      <c r="CO67" s="118"/>
      <c r="CP67" s="118"/>
      <c r="CQ67" s="118"/>
      <c r="CR67" s="118"/>
      <c r="CS67" s="118"/>
      <c r="CT67" s="118"/>
      <c r="CU67" s="118"/>
      <c r="CV67" s="118"/>
      <c r="CW67" s="118"/>
      <c r="CX67" s="118"/>
      <c r="CY67" s="118"/>
      <c r="CZ67" s="118"/>
      <c r="DA67" s="118"/>
      <c r="DB67" s="118"/>
      <c r="DC67" s="118"/>
      <c r="DD67" s="118"/>
      <c r="DE67" s="118"/>
      <c r="DF67" s="118"/>
      <c r="DG67" s="118"/>
      <c r="DH67" s="118"/>
      <c r="DI67" s="118"/>
      <c r="DJ67" s="118"/>
      <c r="DK67" s="118"/>
      <c r="DL67" s="118"/>
      <c r="DM67" s="118"/>
      <c r="DN67" s="118"/>
      <c r="DO67" s="118"/>
      <c r="DP67" s="118"/>
      <c r="DQ67" s="118"/>
      <c r="DR67" s="118"/>
      <c r="DS67" s="118"/>
      <c r="DT67" s="118"/>
    </row>
    <row r="68" spans="1:124" customFormat="1" ht="14.25" customHeight="1" x14ac:dyDescent="0.2"/>
    <row r="69" spans="1:124" customFormat="1" ht="14.25" customHeight="1" thickBot="1" x14ac:dyDescent="0.25">
      <c r="A69" s="513" t="s">
        <v>406</v>
      </c>
    </row>
    <row r="70" spans="1:124" s="3" customFormat="1" ht="14.25" customHeight="1" x14ac:dyDescent="0.2">
      <c r="A70" s="18" t="str">
        <f>+Input!$C$96</f>
        <v>Bar</v>
      </c>
      <c r="B70"/>
      <c r="C70" s="23" t="str">
        <f>+"["&amp;currency&amp;"]"</f>
        <v>[EUR]</v>
      </c>
      <c r="D70"/>
      <c r="E70" s="550">
        <f>+Input!$D96*E$11</f>
        <v>20.046078277191501</v>
      </c>
      <c r="F70" s="551">
        <f>+Input!$D96*F$11</f>
        <v>20.092262714764448</v>
      </c>
      <c r="G70" s="551">
        <f>+Input!$D96*G$11</f>
        <v>20.138553557303215</v>
      </c>
      <c r="H70" s="551">
        <f>+Input!$D96*H$11</f>
        <v>20.184951049955679</v>
      </c>
      <c r="I70" s="551">
        <f>+Input!$D96*I$11</f>
        <v>20.231455438434516</v>
      </c>
      <c r="J70" s="551">
        <f>+Input!$D96*J$11</f>
        <v>20.2780669690185</v>
      </c>
      <c r="K70" s="551">
        <f>+Input!$D96*K$11</f>
        <v>20.324785888553812</v>
      </c>
      <c r="L70" s="551">
        <f>+Input!$D96*L$11</f>
        <v>20.371612444455348</v>
      </c>
      <c r="M70" s="551">
        <f>+Input!$D96*M$11</f>
        <v>20.418546884708022</v>
      </c>
      <c r="N70" s="551">
        <f>+Input!$D96*N$11</f>
        <v>20.465589457868081</v>
      </c>
      <c r="O70" s="551">
        <f>+Input!$D96*O$11</f>
        <v>20.512740413064439</v>
      </c>
      <c r="P70" s="551">
        <f>+Input!$D96*P$11</f>
        <v>20.559999999999967</v>
      </c>
      <c r="Q70" s="551">
        <f>+Input!$D96*Q$11</f>
        <v>20.607368468952828</v>
      </c>
      <c r="R70" s="551">
        <f>+Input!$D96*R$11</f>
        <v>20.654846070777818</v>
      </c>
      <c r="S70" s="551">
        <f>+Input!$D96*S$11</f>
        <v>20.702433056907672</v>
      </c>
      <c r="T70" s="551">
        <f>+Input!$D96*T$11</f>
        <v>20.750129679354409</v>
      </c>
      <c r="U70" s="551">
        <f>+Input!$D96*U$11</f>
        <v>20.797936190710651</v>
      </c>
      <c r="V70" s="551">
        <f>+Input!$D96*V$11</f>
        <v>20.845852844150986</v>
      </c>
      <c r="W70" s="551">
        <f>+Input!$D96*W$11</f>
        <v>20.89387989343329</v>
      </c>
      <c r="X70" s="551">
        <f>+Input!$D96*X$11</f>
        <v>20.942017592900068</v>
      </c>
      <c r="Y70" s="551">
        <f>+Input!$D96*Y$11</f>
        <v>20.990266197479816</v>
      </c>
      <c r="Z70" s="551">
        <f>+Input!$D96*Z$11</f>
        <v>21.038625962688361</v>
      </c>
      <c r="AA70" s="551">
        <f>+Input!$D96*AA$11</f>
        <v>21.087097144630214</v>
      </c>
      <c r="AB70" s="551">
        <f>+Input!$D96*AB$11</f>
        <v>21.135679999999933</v>
      </c>
      <c r="AC70" s="551">
        <f>+Input!$D96*AC$11</f>
        <v>21.184374786083477</v>
      </c>
      <c r="AD70" s="551">
        <f>+Input!$D96*AD$11</f>
        <v>21.233181760759567</v>
      </c>
      <c r="AE70" s="551">
        <f>+Input!$D96*AE$11</f>
        <v>21.282101182501059</v>
      </c>
      <c r="AF70" s="551">
        <f>+Input!$D96*AF$11</f>
        <v>21.331133310376302</v>
      </c>
      <c r="AG70" s="551">
        <f>+Input!$D96*AG$11</f>
        <v>21.380278404050518</v>
      </c>
      <c r="AH70" s="551">
        <f>+Input!$D96*AH$11</f>
        <v>21.429536723787184</v>
      </c>
      <c r="AI70" s="551">
        <f>+Input!$D96*AI$11</f>
        <v>21.478908530449388</v>
      </c>
      <c r="AJ70" s="551">
        <f>+Input!$D96*AJ$11</f>
        <v>21.528394085501237</v>
      </c>
      <c r="AK70" s="551">
        <f>+Input!$D96*AK$11</f>
        <v>21.577993651009216</v>
      </c>
      <c r="AL70" s="551">
        <f>+Input!$D96*AL$11</f>
        <v>21.627707489643598</v>
      </c>
      <c r="AM70" s="551">
        <f>+Input!$D96*AM$11</f>
        <v>21.677535864679825</v>
      </c>
      <c r="AN70" s="551">
        <f>+Input!$D96*AN$11</f>
        <v>21.727479039999899</v>
      </c>
      <c r="AO70" s="551">
        <f>+Input!$D96*AO$11</f>
        <v>21.777537280093782</v>
      </c>
      <c r="AP70" s="551">
        <f>+Input!$D96*AP$11</f>
        <v>21.827710850060804</v>
      </c>
      <c r="AQ70" s="551">
        <f>+Input!$D96*AQ$11</f>
        <v>21.87800001561105</v>
      </c>
      <c r="AR70" s="551">
        <f>+Input!$D96*AR$11</f>
        <v>21.928405043066803</v>
      </c>
      <c r="AS70" s="551">
        <f>+Input!$D96*AS$11</f>
        <v>21.978926199363901</v>
      </c>
      <c r="AT70" s="551">
        <f>+Input!$D96*AT$11</f>
        <v>22.029563752053193</v>
      </c>
      <c r="AU70" s="551">
        <f>+Input!$D96*AU$11</f>
        <v>22.080317969301937</v>
      </c>
      <c r="AV70" s="551">
        <f>+Input!$D96*AV$11</f>
        <v>22.13118911989524</v>
      </c>
      <c r="AW70" s="551">
        <f>+Input!$D96*AW$11</f>
        <v>22.182177473237445</v>
      </c>
      <c r="AX70" s="551">
        <f>+Input!$D96*AX$11</f>
        <v>22.233283299353591</v>
      </c>
      <c r="AY70" s="551">
        <f>+Input!$D96*AY$11</f>
        <v>22.28450686889083</v>
      </c>
      <c r="AZ70" s="551">
        <f>+Input!$D96*AZ$11</f>
        <v>22.335848453119862</v>
      </c>
      <c r="BA70" s="551">
        <f>+Input!$D96*BA$11</f>
        <v>22.387308323936374</v>
      </c>
      <c r="BB70" s="551">
        <f>+Input!$D96*BB$11</f>
        <v>22.438886753862469</v>
      </c>
      <c r="BC70" s="551">
        <f>+Input!$D96*BC$11</f>
        <v>22.490584016048128</v>
      </c>
      <c r="BD70" s="551">
        <f>+Input!$D96*BD$11</f>
        <v>22.542400384272639</v>
      </c>
      <c r="BE70" s="551">
        <f>+Input!$D96*BE$11</f>
        <v>22.594336132946054</v>
      </c>
      <c r="BF70" s="551">
        <f>+Input!$D96*BF$11</f>
        <v>22.646391537110645</v>
      </c>
      <c r="BG70" s="551">
        <f>+Input!$D96*BG$11</f>
        <v>22.69856687244236</v>
      </c>
      <c r="BH70" s="551">
        <f>+Input!$D96*BH$11</f>
        <v>22.750862415252271</v>
      </c>
      <c r="BI70" s="551">
        <f>+Input!$D96*BI$11</f>
        <v>22.803278442488057</v>
      </c>
      <c r="BJ70" s="551">
        <f>+Input!$D96*BJ$11</f>
        <v>22.855815231735455</v>
      </c>
      <c r="BK70" s="551">
        <f>+Input!$D96*BK$11</f>
        <v>22.908473061219738</v>
      </c>
      <c r="BL70" s="551">
        <f>+Input!$D96*BL$11</f>
        <v>22.961252209807185</v>
      </c>
      <c r="BM70" s="551">
        <f>+Input!$D96*BM$11</f>
        <v>23.014152957006559</v>
      </c>
      <c r="BN70" s="551">
        <f>+Input!$D96*BN$11</f>
        <v>23.067175582970588</v>
      </c>
      <c r="BO70" s="551">
        <f>+Input!$D96*BO$11</f>
        <v>23.120320368497445</v>
      </c>
      <c r="BP70" s="551">
        <f>+Input!$D96*BP$11</f>
        <v>23.173587595032245</v>
      </c>
      <c r="BQ70" s="551">
        <f>+Input!$D96*BQ$11</f>
        <v>23.226977544668514</v>
      </c>
      <c r="BR70" s="551">
        <f>+Input!$D96*BR$11</f>
        <v>23.280490500149714</v>
      </c>
      <c r="BS70" s="551">
        <f>+Input!$D96*BS$11</f>
        <v>23.334126744870716</v>
      </c>
      <c r="BT70" s="551">
        <f>+Input!$D96*BT$11</f>
        <v>23.387886562879302</v>
      </c>
      <c r="BU70" s="551">
        <f>+Input!$D96*BU$11</f>
        <v>23.441770238877687</v>
      </c>
      <c r="BV70" s="551">
        <f>+Input!$D96*BV$11</f>
        <v>23.495778058224012</v>
      </c>
      <c r="BW70" s="551">
        <f>+Input!$D96*BW$11</f>
        <v>23.549910306933857</v>
      </c>
      <c r="BX70" s="551">
        <f>+Input!$D96*BX$11</f>
        <v>23.604167271681753</v>
      </c>
      <c r="BY70" s="551">
        <f>+Input!$D96*BY$11</f>
        <v>23.65854923980271</v>
      </c>
      <c r="BZ70" s="551">
        <f>+Input!$D96*BZ$11</f>
        <v>23.713056499293728</v>
      </c>
      <c r="CA70" s="551">
        <f>+Input!$D96*CA$11</f>
        <v>23.767689338815341</v>
      </c>
      <c r="CB70" s="551">
        <f>+Input!$D96*CB$11</f>
        <v>23.822448047693111</v>
      </c>
      <c r="CC70" s="551">
        <f>+Input!$D96*CC$11</f>
        <v>23.877332915919197</v>
      </c>
      <c r="CD70" s="551">
        <f>+Input!$D96*CD$11</f>
        <v>23.932344234153874</v>
      </c>
      <c r="CE70" s="551">
        <f>+Input!$D96*CE$11</f>
        <v>23.987482293727062</v>
      </c>
      <c r="CF70" s="551">
        <f>+Input!$D96*CF$11</f>
        <v>24.042747386639892</v>
      </c>
      <c r="CG70" s="551">
        <f>+Input!$D96*CG$11</f>
        <v>24.098139805566234</v>
      </c>
      <c r="CH70" s="551">
        <f>+Input!$D96*CH$11</f>
        <v>24.153659843854257</v>
      </c>
      <c r="CI70" s="551">
        <f>+Input!$D96*CI$11</f>
        <v>24.209307795527973</v>
      </c>
      <c r="CJ70" s="551">
        <f>+Input!$D96*CJ$11</f>
        <v>24.265083955288809</v>
      </c>
      <c r="CK70" s="551">
        <f>+Input!$D96*CK$11</f>
        <v>24.320988618517152</v>
      </c>
      <c r="CL70" s="551">
        <f>+Input!$D96*CL$11</f>
        <v>24.377022081273921</v>
      </c>
      <c r="CM70" s="551">
        <f>+Input!$D96*CM$11</f>
        <v>24.433184640302134</v>
      </c>
      <c r="CN70" s="551">
        <f>+Input!$D96*CN$11</f>
        <v>24.489476593028485</v>
      </c>
      <c r="CO70" s="551">
        <f>+Input!$D96*CO$11</f>
        <v>24.545898237564899</v>
      </c>
      <c r="CP70" s="551">
        <f>+Input!$D96*CP$11</f>
        <v>24.602449872710146</v>
      </c>
      <c r="CQ70" s="551">
        <f>+Input!$D96*CQ$11</f>
        <v>24.659131797951382</v>
      </c>
      <c r="CR70" s="551">
        <f>+Input!$D96*CR$11</f>
        <v>24.715944313465773</v>
      </c>
      <c r="CS70" s="551">
        <f>+Input!$D96*CS$11</f>
        <v>24.77288772012205</v>
      </c>
      <c r="CT70" s="551">
        <f>+Input!$D96*CT$11</f>
        <v>24.829962319482135</v>
      </c>
      <c r="CU70" s="551">
        <f>+Input!$D96*CU$11</f>
        <v>24.887168413802719</v>
      </c>
      <c r="CV70" s="551">
        <f>+Input!$D96*CV$11</f>
        <v>24.944506306036857</v>
      </c>
      <c r="CW70" s="551">
        <f>+Input!$D96*CW$11</f>
        <v>25.001976299835597</v>
      </c>
      <c r="CX70" s="551">
        <f>+Input!$D96*CX$11</f>
        <v>25.059578699549554</v>
      </c>
      <c r="CY70" s="551">
        <f>+Input!$D96*CY$11</f>
        <v>25.117313810230559</v>
      </c>
      <c r="CZ70" s="551">
        <f>+Input!$D96*CZ$11</f>
        <v>25.175181937633244</v>
      </c>
      <c r="DA70" s="551">
        <f>+Input!$D96*DA$11</f>
        <v>25.23318338821668</v>
      </c>
      <c r="DB70" s="551">
        <f>+Input!$D96*DB$11</f>
        <v>25.291318469145992</v>
      </c>
      <c r="DC70" s="551">
        <f>+Input!$D96*DC$11</f>
        <v>25.349587488293984</v>
      </c>
      <c r="DD70" s="551">
        <f>+Input!$D96*DD$11</f>
        <v>25.407990754242778</v>
      </c>
      <c r="DE70" s="551">
        <f>+Input!$D96*DE$11</f>
        <v>25.466528576285434</v>
      </c>
      <c r="DF70" s="551">
        <f>+Input!$D96*DF$11</f>
        <v>25.525201264427601</v>
      </c>
      <c r="DG70" s="551">
        <f>+Input!$D96*DG$11</f>
        <v>25.584009129389159</v>
      </c>
      <c r="DH70" s="551">
        <f>+Input!$D96*DH$11</f>
        <v>25.642952482605853</v>
      </c>
      <c r="DI70" s="551">
        <f>+Input!$D96*DI$11</f>
        <v>25.702031636230952</v>
      </c>
      <c r="DJ70" s="551">
        <f>+Input!$D96*DJ$11</f>
        <v>25.761246903136904</v>
      </c>
      <c r="DK70" s="551">
        <f>+Input!$D96*DK$11</f>
        <v>25.820598596916973</v>
      </c>
      <c r="DL70" s="551">
        <f>+Input!$D96*DL$11</f>
        <v>25.880087031886937</v>
      </c>
      <c r="DM70" s="551">
        <f>+Input!$D96*DM$11</f>
        <v>25.939712523086712</v>
      </c>
      <c r="DN70" s="551">
        <f>+Input!$D96*DN$11</f>
        <v>25.999475386282043</v>
      </c>
      <c r="DO70" s="551">
        <f>+Input!$D96*DO$11</f>
        <v>26.05937593796618</v>
      </c>
      <c r="DP70" s="551">
        <f>+Input!$D96*DP$11</f>
        <v>26.119414495361539</v>
      </c>
      <c r="DQ70" s="551">
        <f>+Input!$D96*DQ$11</f>
        <v>26.179591376421389</v>
      </c>
      <c r="DR70" s="551">
        <f>+Input!$D96*DR$11</f>
        <v>26.239906899831539</v>
      </c>
      <c r="DS70" s="551">
        <f>+Input!$D96*DS$11</f>
        <v>26.300361385012021</v>
      </c>
      <c r="DT70" s="552">
        <f>+Input!$D96*DT$11</f>
        <v>26.36095515211878</v>
      </c>
    </row>
    <row r="71" spans="1:124" s="3" customFormat="1" ht="14.25" customHeight="1" thickBot="1" x14ac:dyDescent="0.25">
      <c r="A71" s="18" t="str">
        <f>+Input!$C$97</f>
        <v>Restaurant</v>
      </c>
      <c r="B71"/>
      <c r="C71" s="23" t="str">
        <f>+"["&amp;currency&amp;"]"</f>
        <v>[EUR]</v>
      </c>
      <c r="D71"/>
      <c r="E71" s="553">
        <f>+Input!$D97*E$11</f>
        <v>30.069117415787254</v>
      </c>
      <c r="F71" s="554">
        <f>+Input!$D97*F$11</f>
        <v>30.138394072146674</v>
      </c>
      <c r="G71" s="554">
        <f>+Input!$D97*G$11</f>
        <v>30.207830335954824</v>
      </c>
      <c r="H71" s="554">
        <f>+Input!$D97*H$11</f>
        <v>30.277426574933518</v>
      </c>
      <c r="I71" s="554">
        <f>+Input!$D97*I$11</f>
        <v>30.347183157651774</v>
      </c>
      <c r="J71" s="554">
        <f>+Input!$D97*J$11</f>
        <v>30.417100453527752</v>
      </c>
      <c r="K71" s="554">
        <f>+Input!$D97*K$11</f>
        <v>30.487178832830718</v>
      </c>
      <c r="L71" s="554">
        <f>+Input!$D97*L$11</f>
        <v>30.55741866668302</v>
      </c>
      <c r="M71" s="554">
        <f>+Input!$D97*M$11</f>
        <v>30.627820327062029</v>
      </c>
      <c r="N71" s="554">
        <f>+Input!$D97*N$11</f>
        <v>30.698384186802123</v>
      </c>
      <c r="O71" s="554">
        <f>+Input!$D97*O$11</f>
        <v>30.76911061959666</v>
      </c>
      <c r="P71" s="554">
        <f>+Input!$D97*P$11</f>
        <v>30.839999999999947</v>
      </c>
      <c r="Q71" s="554">
        <f>+Input!$D97*Q$11</f>
        <v>30.911052703429242</v>
      </c>
      <c r="R71" s="554">
        <f>+Input!$D97*R$11</f>
        <v>30.982269106166729</v>
      </c>
      <c r="S71" s="554">
        <f>+Input!$D97*S$11</f>
        <v>31.053649585361512</v>
      </c>
      <c r="T71" s="554">
        <f>+Input!$D97*T$11</f>
        <v>31.125194519031613</v>
      </c>
      <c r="U71" s="554">
        <f>+Input!$D97*U$11</f>
        <v>31.196904286065976</v>
      </c>
      <c r="V71" s="554">
        <f>+Input!$D97*V$11</f>
        <v>31.268779266226481</v>
      </c>
      <c r="W71" s="554">
        <f>+Input!$D97*W$11</f>
        <v>31.340819840149933</v>
      </c>
      <c r="X71" s="554">
        <f>+Input!$D97*X$11</f>
        <v>31.413026389350101</v>
      </c>
      <c r="Y71" s="554">
        <f>+Input!$D97*Y$11</f>
        <v>31.485399296219725</v>
      </c>
      <c r="Z71" s="554">
        <f>+Input!$D97*Z$11</f>
        <v>31.557938944032539</v>
      </c>
      <c r="AA71" s="554">
        <f>+Input!$D97*AA$11</f>
        <v>31.63064571694532</v>
      </c>
      <c r="AB71" s="554">
        <f>+Input!$D97*AB$11</f>
        <v>31.703519999999898</v>
      </c>
      <c r="AC71" s="554">
        <f>+Input!$D97*AC$11</f>
        <v>31.776562179125214</v>
      </c>
      <c r="AD71" s="554">
        <f>+Input!$D97*AD$11</f>
        <v>31.849772641139353</v>
      </c>
      <c r="AE71" s="554">
        <f>+Input!$D97*AE$11</f>
        <v>31.923151773751588</v>
      </c>
      <c r="AF71" s="554">
        <f>+Input!$D97*AF$11</f>
        <v>31.996699965564449</v>
      </c>
      <c r="AG71" s="554">
        <f>+Input!$D97*AG$11</f>
        <v>32.070417606075779</v>
      </c>
      <c r="AH71" s="554">
        <f>+Input!$D97*AH$11</f>
        <v>32.144305085680777</v>
      </c>
      <c r="AI71" s="554">
        <f>+Input!$D97*AI$11</f>
        <v>32.218362795674082</v>
      </c>
      <c r="AJ71" s="554">
        <f>+Input!$D97*AJ$11</f>
        <v>32.292591128251857</v>
      </c>
      <c r="AK71" s="554">
        <f>+Input!$D97*AK$11</f>
        <v>32.366990476513827</v>
      </c>
      <c r="AL71" s="554">
        <f>+Input!$D97*AL$11</f>
        <v>32.441561234465397</v>
      </c>
      <c r="AM71" s="554">
        <f>+Input!$D97*AM$11</f>
        <v>32.516303797019738</v>
      </c>
      <c r="AN71" s="554">
        <f>+Input!$D97*AN$11</f>
        <v>32.591218559999845</v>
      </c>
      <c r="AO71" s="554">
        <f>+Input!$D97*AO$11</f>
        <v>32.666305920140672</v>
      </c>
      <c r="AP71" s="554">
        <f>+Input!$D97*AP$11</f>
        <v>32.741566275091202</v>
      </c>
      <c r="AQ71" s="554">
        <f>+Input!$D97*AQ$11</f>
        <v>32.817000023416576</v>
      </c>
      <c r="AR71" s="554">
        <f>+Input!$D97*AR$11</f>
        <v>32.892607564600205</v>
      </c>
      <c r="AS71" s="554">
        <f>+Input!$D97*AS$11</f>
        <v>32.968389299045853</v>
      </c>
      <c r="AT71" s="554">
        <f>+Input!$D97*AT$11</f>
        <v>33.044345628079789</v>
      </c>
      <c r="AU71" s="554">
        <f>+Input!$D97*AU$11</f>
        <v>33.12047695395291</v>
      </c>
      <c r="AV71" s="554">
        <f>+Input!$D97*AV$11</f>
        <v>33.196783679842859</v>
      </c>
      <c r="AW71" s="554">
        <f>+Input!$D97*AW$11</f>
        <v>33.273266209856168</v>
      </c>
      <c r="AX71" s="554">
        <f>+Input!$D97*AX$11</f>
        <v>33.349924949030388</v>
      </c>
      <c r="AY71" s="554">
        <f>+Input!$D97*AY$11</f>
        <v>33.426760303336245</v>
      </c>
      <c r="AZ71" s="554">
        <f>+Input!$D97*AZ$11</f>
        <v>33.503772679679791</v>
      </c>
      <c r="BA71" s="554">
        <f>+Input!$D97*BA$11</f>
        <v>33.580962485904564</v>
      </c>
      <c r="BB71" s="554">
        <f>+Input!$D97*BB$11</f>
        <v>33.658330130793708</v>
      </c>
      <c r="BC71" s="554">
        <f>+Input!$D97*BC$11</f>
        <v>33.735876024072191</v>
      </c>
      <c r="BD71" s="554">
        <f>+Input!$D97*BD$11</f>
        <v>33.813600576408959</v>
      </c>
      <c r="BE71" s="554">
        <f>+Input!$D97*BE$11</f>
        <v>33.891504199419082</v>
      </c>
      <c r="BF71" s="554">
        <f>+Input!$D97*BF$11</f>
        <v>33.969587305665968</v>
      </c>
      <c r="BG71" s="554">
        <f>+Input!$D97*BG$11</f>
        <v>34.047850308663541</v>
      </c>
      <c r="BH71" s="554">
        <f>+Input!$D97*BH$11</f>
        <v>34.126293622878407</v>
      </c>
      <c r="BI71" s="554">
        <f>+Input!$D97*BI$11</f>
        <v>34.20491766373209</v>
      </c>
      <c r="BJ71" s="554">
        <f>+Input!$D97*BJ$11</f>
        <v>34.28372284760318</v>
      </c>
      <c r="BK71" s="554">
        <f>+Input!$D97*BK$11</f>
        <v>34.362709591829606</v>
      </c>
      <c r="BL71" s="554">
        <f>+Input!$D97*BL$11</f>
        <v>34.441878314710777</v>
      </c>
      <c r="BM71" s="554">
        <f>+Input!$D97*BM$11</f>
        <v>34.521229435509838</v>
      </c>
      <c r="BN71" s="554">
        <f>+Input!$D97*BN$11</f>
        <v>34.60076337445588</v>
      </c>
      <c r="BO71" s="554">
        <f>+Input!$D97*BO$11</f>
        <v>34.680480552746168</v>
      </c>
      <c r="BP71" s="554">
        <f>+Input!$D97*BP$11</f>
        <v>34.760381392548368</v>
      </c>
      <c r="BQ71" s="554">
        <f>+Input!$D97*BQ$11</f>
        <v>34.840466317002772</v>
      </c>
      <c r="BR71" s="554">
        <f>+Input!$D97*BR$11</f>
        <v>34.920735750224573</v>
      </c>
      <c r="BS71" s="554">
        <f>+Input!$D97*BS$11</f>
        <v>35.001190117306074</v>
      </c>
      <c r="BT71" s="554">
        <f>+Input!$D97*BT$11</f>
        <v>35.081829844318953</v>
      </c>
      <c r="BU71" s="554">
        <f>+Input!$D97*BU$11</f>
        <v>35.162655358316535</v>
      </c>
      <c r="BV71" s="554">
        <f>+Input!$D97*BV$11</f>
        <v>35.243667087336021</v>
      </c>
      <c r="BW71" s="554">
        <f>+Input!$D97*BW$11</f>
        <v>35.324865460400787</v>
      </c>
      <c r="BX71" s="554">
        <f>+Input!$D97*BX$11</f>
        <v>35.406250907522633</v>
      </c>
      <c r="BY71" s="554">
        <f>+Input!$D97*BY$11</f>
        <v>35.487823859704065</v>
      </c>
      <c r="BZ71" s="554">
        <f>+Input!$D97*BZ$11</f>
        <v>35.569584748940592</v>
      </c>
      <c r="CA71" s="554">
        <f>+Input!$D97*CA$11</f>
        <v>35.65153400822301</v>
      </c>
      <c r="CB71" s="554">
        <f>+Input!$D97*CB$11</f>
        <v>35.733672071539665</v>
      </c>
      <c r="CC71" s="554">
        <f>+Input!$D97*CC$11</f>
        <v>35.815999373878796</v>
      </c>
      <c r="CD71" s="554">
        <f>+Input!$D97*CD$11</f>
        <v>35.898516351230811</v>
      </c>
      <c r="CE71" s="554">
        <f>+Input!$D97*CE$11</f>
        <v>35.98122344059059</v>
      </c>
      <c r="CF71" s="554">
        <f>+Input!$D97*CF$11</f>
        <v>36.06412107995984</v>
      </c>
      <c r="CG71" s="554">
        <f>+Input!$D97*CG$11</f>
        <v>36.147209708349351</v>
      </c>
      <c r="CH71" s="554">
        <f>+Input!$D97*CH$11</f>
        <v>36.230489765781385</v>
      </c>
      <c r="CI71" s="554">
        <f>+Input!$D97*CI$11</f>
        <v>36.313961693291958</v>
      </c>
      <c r="CJ71" s="554">
        <f>+Input!$D97*CJ$11</f>
        <v>36.397625932933209</v>
      </c>
      <c r="CK71" s="554">
        <f>+Input!$D97*CK$11</f>
        <v>36.48148292777573</v>
      </c>
      <c r="CL71" s="554">
        <f>+Input!$D97*CL$11</f>
        <v>36.565533121910882</v>
      </c>
      <c r="CM71" s="554">
        <f>+Input!$D97*CM$11</f>
        <v>36.649776960453202</v>
      </c>
      <c r="CN71" s="554">
        <f>+Input!$D97*CN$11</f>
        <v>36.734214889542727</v>
      </c>
      <c r="CO71" s="554">
        <f>+Input!$D97*CO$11</f>
        <v>36.818847356347348</v>
      </c>
      <c r="CP71" s="554">
        <f>+Input!$D97*CP$11</f>
        <v>36.903674809065222</v>
      </c>
      <c r="CQ71" s="554">
        <f>+Input!$D97*CQ$11</f>
        <v>36.988697696927076</v>
      </c>
      <c r="CR71" s="554">
        <f>+Input!$D97*CR$11</f>
        <v>37.073916470198661</v>
      </c>
      <c r="CS71" s="554">
        <f>+Input!$D97*CS$11</f>
        <v>37.159331580183078</v>
      </c>
      <c r="CT71" s="554">
        <f>+Input!$D97*CT$11</f>
        <v>37.244943479223203</v>
      </c>
      <c r="CU71" s="554">
        <f>+Input!$D97*CU$11</f>
        <v>37.330752620704075</v>
      </c>
      <c r="CV71" s="554">
        <f>+Input!$D97*CV$11</f>
        <v>37.416759459055285</v>
      </c>
      <c r="CW71" s="554">
        <f>+Input!$D97*CW$11</f>
        <v>37.502964449753392</v>
      </c>
      <c r="CX71" s="554">
        <f>+Input!$D97*CX$11</f>
        <v>37.589368049324335</v>
      </c>
      <c r="CY71" s="554">
        <f>+Input!$D97*CY$11</f>
        <v>37.675970715345841</v>
      </c>
      <c r="CZ71" s="554">
        <f>+Input!$D97*CZ$11</f>
        <v>37.762772906449868</v>
      </c>
      <c r="DA71" s="554">
        <f>+Input!$D97*DA$11</f>
        <v>37.849775082325024</v>
      </c>
      <c r="DB71" s="554">
        <f>+Input!$D97*DB$11</f>
        <v>37.936977703718988</v>
      </c>
      <c r="DC71" s="554">
        <f>+Input!$D97*DC$11</f>
        <v>38.02438123244098</v>
      </c>
      <c r="DD71" s="554">
        <f>+Input!$D97*DD$11</f>
        <v>38.111986131364169</v>
      </c>
      <c r="DE71" s="554">
        <f>+Input!$D97*DE$11</f>
        <v>38.199792864428147</v>
      </c>
      <c r="DF71" s="554">
        <f>+Input!$D97*DF$11</f>
        <v>38.287801896641405</v>
      </c>
      <c r="DG71" s="554">
        <f>+Input!$D97*DG$11</f>
        <v>38.376013694083738</v>
      </c>
      <c r="DH71" s="554">
        <f>+Input!$D97*DH$11</f>
        <v>38.464428723908782</v>
      </c>
      <c r="DI71" s="554">
        <f>+Input!$D97*DI$11</f>
        <v>38.553047454346427</v>
      </c>
      <c r="DJ71" s="554">
        <f>+Input!$D97*DJ$11</f>
        <v>38.641870354705354</v>
      </c>
      <c r="DK71" s="554">
        <f>+Input!$D97*DK$11</f>
        <v>38.730897895375463</v>
      </c>
      <c r="DL71" s="554">
        <f>+Input!$D97*DL$11</f>
        <v>38.820130547830409</v>
      </c>
      <c r="DM71" s="554">
        <f>+Input!$D97*DM$11</f>
        <v>38.909568784630068</v>
      </c>
      <c r="DN71" s="554">
        <f>+Input!$D97*DN$11</f>
        <v>38.999213079423065</v>
      </c>
      <c r="DO71" s="554">
        <f>+Input!$D97*DO$11</f>
        <v>39.089063906949271</v>
      </c>
      <c r="DP71" s="554">
        <f>+Input!$D97*DP$11</f>
        <v>39.179121743042309</v>
      </c>
      <c r="DQ71" s="554">
        <f>+Input!$D97*DQ$11</f>
        <v>39.269387064632085</v>
      </c>
      <c r="DR71" s="554">
        <f>+Input!$D97*DR$11</f>
        <v>39.359860349747308</v>
      </c>
      <c r="DS71" s="554">
        <f>+Input!$D97*DS$11</f>
        <v>39.45054207751803</v>
      </c>
      <c r="DT71" s="555">
        <f>+Input!$D97*DT$11</f>
        <v>39.541432728178172</v>
      </c>
    </row>
    <row r="72" spans="1:124" s="3" customFormat="1" ht="14.25" customHeight="1" x14ac:dyDescent="0.2">
      <c r="B72"/>
      <c r="C72"/>
      <c r="D72"/>
      <c r="E72"/>
    </row>
    <row r="73" spans="1:124" s="3" customFormat="1" ht="14.25" customHeight="1" thickBot="1" x14ac:dyDescent="0.25">
      <c r="A73" s="513" t="s">
        <v>407</v>
      </c>
      <c r="B73"/>
      <c r="C73"/>
      <c r="D73"/>
      <c r="E73"/>
    </row>
    <row r="74" spans="1:124" s="3" customFormat="1" ht="14.25" customHeight="1" x14ac:dyDescent="0.2">
      <c r="A74" s="18" t="str">
        <f>+Input!$C$96</f>
        <v>Bar</v>
      </c>
      <c r="B74"/>
      <c r="C74" s="23" t="s">
        <v>311</v>
      </c>
      <c r="D74"/>
      <c r="E74" s="550">
        <f ca="1">+SUMPRODUCT(E31:E36)*Input!$D$108*Input!$E$96+OFFSET(Input!$F$96,0,MONTH(Ops!E$4))*E$10</f>
        <v>0</v>
      </c>
      <c r="F74" s="551">
        <f ca="1">+SUMPRODUCT(F31:F36)*Input!$D$108*Input!$E$96+OFFSET(Input!$F$96,0,MONTH(Ops!F$4))*F$10</f>
        <v>0</v>
      </c>
      <c r="G74" s="551">
        <f ca="1">+SUMPRODUCT(G31:G36)*Input!$D$108*Input!$E$96+OFFSET(Input!$F$96,0,MONTH(Ops!G$4))*G$10</f>
        <v>0</v>
      </c>
      <c r="H74" s="551">
        <f ca="1">+SUMPRODUCT(H31:H36)*Input!$D$108*Input!$E$96+OFFSET(Input!$F$96,0,MONTH(Ops!H$4))*H$10</f>
        <v>856.6875</v>
      </c>
      <c r="I74" s="551">
        <f ca="1">+SUMPRODUCT(I31:I36)*Input!$D$108*Input!$E$96+OFFSET(Input!$F$96,0,MONTH(Ops!I$4))*I$10</f>
        <v>933.48750000000007</v>
      </c>
      <c r="J74" s="551">
        <f ca="1">+SUMPRODUCT(J31:J36)*Input!$D$108*Input!$E$96+OFFSET(Input!$F$96,0,MONTH(Ops!J$4))*J$10</f>
        <v>985.5</v>
      </c>
      <c r="K74" s="551">
        <f ca="1">+SUMPRODUCT(K31:K36)*Input!$D$108*Input!$E$96+OFFSET(Input!$F$96,0,MONTH(Ops!K$4))*K$10</f>
        <v>1278.75</v>
      </c>
      <c r="L74" s="551">
        <f ca="1">+SUMPRODUCT(L31:L36)*Input!$D$108*Input!$E$96+OFFSET(Input!$F$96,0,MONTH(Ops!L$4))*L$10</f>
        <v>1278.75</v>
      </c>
      <c r="M74" s="551">
        <f ca="1">+SUMPRODUCT(M31:M36)*Input!$D$108*Input!$E$96+OFFSET(Input!$F$96,0,MONTH(Ops!M$4))*M$10</f>
        <v>1071</v>
      </c>
      <c r="N74" s="551">
        <f ca="1">+SUMPRODUCT(N31:N36)*Input!$D$108*Input!$E$96+OFFSET(Input!$F$96,0,MONTH(Ops!N$4))*N$10</f>
        <v>903.84375</v>
      </c>
      <c r="O74" s="551">
        <f ca="1">+SUMPRODUCT(O31:O36)*Input!$D$108*Input!$E$96+OFFSET(Input!$F$96,0,MONTH(Ops!O$4))*O$10</f>
        <v>706.50000000000023</v>
      </c>
      <c r="P74" s="551">
        <f ca="1">+SUMPRODUCT(P31:P36)*Input!$D$108*Input!$E$96+OFFSET(Input!$F$96,0,MONTH(Ops!P$4))*P$10</f>
        <v>0</v>
      </c>
      <c r="Q74" s="551">
        <f ca="1">+SUMPRODUCT(Q31:Q36)*Input!$D$108*Input!$E$96+OFFSET(Input!$F$96,0,MONTH(Ops!Q$4))*Q$10</f>
        <v>0</v>
      </c>
      <c r="R74" s="551">
        <f ca="1">+SUMPRODUCT(R31:R36)*Input!$D$108*Input!$E$96+OFFSET(Input!$F$96,0,MONTH(Ops!R$4))*R$10</f>
        <v>0</v>
      </c>
      <c r="S74" s="551">
        <f ca="1">+SUMPRODUCT(S31:S36)*Input!$D$108*Input!$E$96+OFFSET(Input!$F$96,0,MONTH(Ops!S$4))*S$10</f>
        <v>753.30000000000018</v>
      </c>
      <c r="T74" s="551">
        <f ca="1">+SUMPRODUCT(T31:T36)*Input!$D$108*Input!$E$96+OFFSET(Input!$F$96,0,MONTH(Ops!T$4))*T$10</f>
        <v>856.6875</v>
      </c>
      <c r="U74" s="551">
        <f ca="1">+SUMPRODUCT(U31:U36)*Input!$D$108*Input!$E$96+OFFSET(Input!$F$96,0,MONTH(Ops!U$4))*U$10</f>
        <v>933.48750000000007</v>
      </c>
      <c r="V74" s="551">
        <f ca="1">+SUMPRODUCT(V31:V36)*Input!$D$108*Input!$E$96+OFFSET(Input!$F$96,0,MONTH(Ops!V$4))*V$10</f>
        <v>985.5</v>
      </c>
      <c r="W74" s="551">
        <f ca="1">+SUMPRODUCT(W31:W36)*Input!$D$108*Input!$E$96+OFFSET(Input!$F$96,0,MONTH(Ops!W$4))*W$10</f>
        <v>1278.75</v>
      </c>
      <c r="X74" s="551">
        <f ca="1">+SUMPRODUCT(X31:X36)*Input!$D$108*Input!$E$96+OFFSET(Input!$F$96,0,MONTH(Ops!X$4))*X$10</f>
        <v>1278.75</v>
      </c>
      <c r="Y74" s="551">
        <f ca="1">+SUMPRODUCT(Y31:Y36)*Input!$D$108*Input!$E$96+OFFSET(Input!$F$96,0,MONTH(Ops!Y$4))*Y$10</f>
        <v>1071</v>
      </c>
      <c r="Z74" s="551">
        <f ca="1">+SUMPRODUCT(Z31:Z36)*Input!$D$108*Input!$E$96+OFFSET(Input!$F$96,0,MONTH(Ops!Z$4))*Z$10</f>
        <v>903.84375</v>
      </c>
      <c r="AA74" s="551">
        <f ca="1">+SUMPRODUCT(AA31:AA36)*Input!$D$108*Input!$E$96+OFFSET(Input!$F$96,0,MONTH(Ops!AA$4))*AA$10</f>
        <v>706.50000000000023</v>
      </c>
      <c r="AB74" s="551">
        <f ca="1">+SUMPRODUCT(AB31:AB36)*Input!$D$108*Input!$E$96+OFFSET(Input!$F$96,0,MONTH(Ops!AB$4))*AB$10</f>
        <v>0</v>
      </c>
      <c r="AC74" s="551">
        <f ca="1">+SUMPRODUCT(AC31:AC36)*Input!$D$108*Input!$E$96+OFFSET(Input!$F$96,0,MONTH(Ops!AC$4))*AC$10</f>
        <v>0</v>
      </c>
      <c r="AD74" s="551">
        <f ca="1">+SUMPRODUCT(AD31:AD36)*Input!$D$108*Input!$E$96+OFFSET(Input!$F$96,0,MONTH(Ops!AD$4))*AD$10</f>
        <v>0</v>
      </c>
      <c r="AE74" s="551">
        <f ca="1">+SUMPRODUCT(AE31:AE36)*Input!$D$108*Input!$E$96+OFFSET(Input!$F$96,0,MONTH(Ops!AE$4))*AE$10</f>
        <v>753.30000000000018</v>
      </c>
      <c r="AF74" s="551">
        <f ca="1">+SUMPRODUCT(AF31:AF36)*Input!$D$108*Input!$E$96+OFFSET(Input!$F$96,0,MONTH(Ops!AF$4))*AF$10</f>
        <v>856.6875</v>
      </c>
      <c r="AG74" s="551">
        <f ca="1">+SUMPRODUCT(AG31:AG36)*Input!$D$108*Input!$E$96+OFFSET(Input!$F$96,0,MONTH(Ops!AG$4))*AG$10</f>
        <v>933.48750000000007</v>
      </c>
      <c r="AH74" s="551">
        <f ca="1">+SUMPRODUCT(AH31:AH36)*Input!$D$108*Input!$E$96+OFFSET(Input!$F$96,0,MONTH(Ops!AH$4))*AH$10</f>
        <v>985.5</v>
      </c>
      <c r="AI74" s="551">
        <f ca="1">+SUMPRODUCT(AI31:AI36)*Input!$D$108*Input!$E$96+OFFSET(Input!$F$96,0,MONTH(Ops!AI$4))*AI$10</f>
        <v>1278.75</v>
      </c>
      <c r="AJ74" s="551">
        <f ca="1">+SUMPRODUCT(AJ31:AJ36)*Input!$D$108*Input!$E$96+OFFSET(Input!$F$96,0,MONTH(Ops!AJ$4))*AJ$10</f>
        <v>1278.75</v>
      </c>
      <c r="AK74" s="551">
        <f ca="1">+SUMPRODUCT(AK31:AK36)*Input!$D$108*Input!$E$96+OFFSET(Input!$F$96,0,MONTH(Ops!AK$4))*AK$10</f>
        <v>1071</v>
      </c>
      <c r="AL74" s="551">
        <f ca="1">+SUMPRODUCT(AL31:AL36)*Input!$D$108*Input!$E$96+OFFSET(Input!$F$96,0,MONTH(Ops!AL$4))*AL$10</f>
        <v>903.84375</v>
      </c>
      <c r="AM74" s="551">
        <f ca="1">+SUMPRODUCT(AM31:AM36)*Input!$D$108*Input!$E$96+OFFSET(Input!$F$96,0,MONTH(Ops!AM$4))*AM$10</f>
        <v>706.50000000000023</v>
      </c>
      <c r="AN74" s="551">
        <f ca="1">+SUMPRODUCT(AN31:AN36)*Input!$D$108*Input!$E$96+OFFSET(Input!$F$96,0,MONTH(Ops!AN$4))*AN$10</f>
        <v>0</v>
      </c>
      <c r="AO74" s="551">
        <f ca="1">+SUMPRODUCT(AO31:AO36)*Input!$D$108*Input!$E$96+OFFSET(Input!$F$96,0,MONTH(Ops!AO$4))*AO$10</f>
        <v>0</v>
      </c>
      <c r="AP74" s="551">
        <f ca="1">+SUMPRODUCT(AP31:AP36)*Input!$D$108*Input!$E$96+OFFSET(Input!$F$96,0,MONTH(Ops!AP$4))*AP$10</f>
        <v>0</v>
      </c>
      <c r="AQ74" s="551">
        <f ca="1">+SUMPRODUCT(AQ31:AQ36)*Input!$D$108*Input!$E$96+OFFSET(Input!$F$96,0,MONTH(Ops!AQ$4))*AQ$10</f>
        <v>753.30000000000018</v>
      </c>
      <c r="AR74" s="551">
        <f ca="1">+SUMPRODUCT(AR31:AR36)*Input!$D$108*Input!$E$96+OFFSET(Input!$F$96,0,MONTH(Ops!AR$4))*AR$10</f>
        <v>856.6875</v>
      </c>
      <c r="AS74" s="551">
        <f ca="1">+SUMPRODUCT(AS31:AS36)*Input!$D$108*Input!$E$96+OFFSET(Input!$F$96,0,MONTH(Ops!AS$4))*AS$10</f>
        <v>933.48750000000007</v>
      </c>
      <c r="AT74" s="551">
        <f ca="1">+SUMPRODUCT(AT31:AT36)*Input!$D$108*Input!$E$96+OFFSET(Input!$F$96,0,MONTH(Ops!AT$4))*AT$10</f>
        <v>985.5</v>
      </c>
      <c r="AU74" s="551">
        <f ca="1">+SUMPRODUCT(AU31:AU36)*Input!$D$108*Input!$E$96+OFFSET(Input!$F$96,0,MONTH(Ops!AU$4))*AU$10</f>
        <v>1278.75</v>
      </c>
      <c r="AV74" s="551">
        <f ca="1">+SUMPRODUCT(AV31:AV36)*Input!$D$108*Input!$E$96+OFFSET(Input!$F$96,0,MONTH(Ops!AV$4))*AV$10</f>
        <v>1278.75</v>
      </c>
      <c r="AW74" s="551">
        <f ca="1">+SUMPRODUCT(AW31:AW36)*Input!$D$108*Input!$E$96+OFFSET(Input!$F$96,0,MONTH(Ops!AW$4))*AW$10</f>
        <v>1071</v>
      </c>
      <c r="AX74" s="551">
        <f ca="1">+SUMPRODUCT(AX31:AX36)*Input!$D$108*Input!$E$96+OFFSET(Input!$F$96,0,MONTH(Ops!AX$4))*AX$10</f>
        <v>903.84375</v>
      </c>
      <c r="AY74" s="551">
        <f ca="1">+SUMPRODUCT(AY31:AY36)*Input!$D$108*Input!$E$96+OFFSET(Input!$F$96,0,MONTH(Ops!AY$4))*AY$10</f>
        <v>706.50000000000023</v>
      </c>
      <c r="AZ74" s="551">
        <f ca="1">+SUMPRODUCT(AZ31:AZ36)*Input!$D$108*Input!$E$96+OFFSET(Input!$F$96,0,MONTH(Ops!AZ$4))*AZ$10</f>
        <v>0</v>
      </c>
      <c r="BA74" s="551">
        <f ca="1">+SUMPRODUCT(BA31:BA36)*Input!$D$108*Input!$E$96+OFFSET(Input!$F$96,0,MONTH(Ops!BA$4))*BA$10</f>
        <v>0</v>
      </c>
      <c r="BB74" s="551">
        <f ca="1">+SUMPRODUCT(BB31:BB36)*Input!$D$108*Input!$E$96+OFFSET(Input!$F$96,0,MONTH(Ops!BB$4))*BB$10</f>
        <v>0</v>
      </c>
      <c r="BC74" s="551">
        <f ca="1">+SUMPRODUCT(BC31:BC36)*Input!$D$108*Input!$E$96+OFFSET(Input!$F$96,0,MONTH(Ops!BC$4))*BC$10</f>
        <v>753.30000000000018</v>
      </c>
      <c r="BD74" s="551">
        <f ca="1">+SUMPRODUCT(BD31:BD36)*Input!$D$108*Input!$E$96+OFFSET(Input!$F$96,0,MONTH(Ops!BD$4))*BD$10</f>
        <v>856.6875</v>
      </c>
      <c r="BE74" s="551">
        <f ca="1">+SUMPRODUCT(BE31:BE36)*Input!$D$108*Input!$E$96+OFFSET(Input!$F$96,0,MONTH(Ops!BE$4))*BE$10</f>
        <v>933.48750000000007</v>
      </c>
      <c r="BF74" s="551">
        <f ca="1">+SUMPRODUCT(BF31:BF36)*Input!$D$108*Input!$E$96+OFFSET(Input!$F$96,0,MONTH(Ops!BF$4))*BF$10</f>
        <v>985.5</v>
      </c>
      <c r="BG74" s="551">
        <f ca="1">+SUMPRODUCT(BG31:BG36)*Input!$D$108*Input!$E$96+OFFSET(Input!$F$96,0,MONTH(Ops!BG$4))*BG$10</f>
        <v>1278.75</v>
      </c>
      <c r="BH74" s="551">
        <f ca="1">+SUMPRODUCT(BH31:BH36)*Input!$D$108*Input!$E$96+OFFSET(Input!$F$96,0,MONTH(Ops!BH$4))*BH$10</f>
        <v>1278.75</v>
      </c>
      <c r="BI74" s="551">
        <f ca="1">+SUMPRODUCT(BI31:BI36)*Input!$D$108*Input!$E$96+OFFSET(Input!$F$96,0,MONTH(Ops!BI$4))*BI$10</f>
        <v>1071</v>
      </c>
      <c r="BJ74" s="551">
        <f ca="1">+SUMPRODUCT(BJ31:BJ36)*Input!$D$108*Input!$E$96+OFFSET(Input!$F$96,0,MONTH(Ops!BJ$4))*BJ$10</f>
        <v>903.84375</v>
      </c>
      <c r="BK74" s="551">
        <f ca="1">+SUMPRODUCT(BK31:BK36)*Input!$D$108*Input!$E$96+OFFSET(Input!$F$96,0,MONTH(Ops!BK$4))*BK$10</f>
        <v>706.50000000000023</v>
      </c>
      <c r="BL74" s="551">
        <f ca="1">+SUMPRODUCT(BL31:BL36)*Input!$D$108*Input!$E$96+OFFSET(Input!$F$96,0,MONTH(Ops!BL$4))*BL$10</f>
        <v>0</v>
      </c>
      <c r="BM74" s="551">
        <f ca="1">+SUMPRODUCT(BM31:BM36)*Input!$D$108*Input!$E$96+OFFSET(Input!$F$96,0,MONTH(Ops!BM$4))*BM$10</f>
        <v>0</v>
      </c>
      <c r="BN74" s="551">
        <f ca="1">+SUMPRODUCT(BN31:BN36)*Input!$D$108*Input!$E$96+OFFSET(Input!$F$96,0,MONTH(Ops!BN$4))*BN$10</f>
        <v>0</v>
      </c>
      <c r="BO74" s="551">
        <f ca="1">+SUMPRODUCT(BO31:BO36)*Input!$D$108*Input!$E$96+OFFSET(Input!$F$96,0,MONTH(Ops!BO$4))*BO$10</f>
        <v>753.30000000000018</v>
      </c>
      <c r="BP74" s="551">
        <f ca="1">+SUMPRODUCT(BP31:BP36)*Input!$D$108*Input!$E$96+OFFSET(Input!$F$96,0,MONTH(Ops!BP$4))*BP$10</f>
        <v>856.6875</v>
      </c>
      <c r="BQ74" s="551">
        <f ca="1">+SUMPRODUCT(BQ31:BQ36)*Input!$D$108*Input!$E$96+OFFSET(Input!$F$96,0,MONTH(Ops!BQ$4))*BQ$10</f>
        <v>933.48750000000007</v>
      </c>
      <c r="BR74" s="551">
        <f ca="1">+SUMPRODUCT(BR31:BR36)*Input!$D$108*Input!$E$96+OFFSET(Input!$F$96,0,MONTH(Ops!BR$4))*BR$10</f>
        <v>985.5</v>
      </c>
      <c r="BS74" s="551">
        <f ca="1">+SUMPRODUCT(BS31:BS36)*Input!$D$108*Input!$E$96+OFFSET(Input!$F$96,0,MONTH(Ops!BS$4))*BS$10</f>
        <v>1278.75</v>
      </c>
      <c r="BT74" s="551">
        <f ca="1">+SUMPRODUCT(BT31:BT36)*Input!$D$108*Input!$E$96+OFFSET(Input!$F$96,0,MONTH(Ops!BT$4))*BT$10</f>
        <v>1278.75</v>
      </c>
      <c r="BU74" s="551">
        <f ca="1">+SUMPRODUCT(BU31:BU36)*Input!$D$108*Input!$E$96+OFFSET(Input!$F$96,0,MONTH(Ops!BU$4))*BU$10</f>
        <v>1071</v>
      </c>
      <c r="BV74" s="551">
        <f ca="1">+SUMPRODUCT(BV31:BV36)*Input!$D$108*Input!$E$96+OFFSET(Input!$F$96,0,MONTH(Ops!BV$4))*BV$10</f>
        <v>903.84375</v>
      </c>
      <c r="BW74" s="551">
        <f ca="1">+SUMPRODUCT(BW31:BW36)*Input!$D$108*Input!$E$96+OFFSET(Input!$F$96,0,MONTH(Ops!BW$4))*BW$10</f>
        <v>706.50000000000023</v>
      </c>
      <c r="BX74" s="551">
        <f ca="1">+SUMPRODUCT(BX31:BX36)*Input!$D$108*Input!$E$96+OFFSET(Input!$F$96,0,MONTH(Ops!BX$4))*BX$10</f>
        <v>0</v>
      </c>
      <c r="BY74" s="551">
        <f ca="1">+SUMPRODUCT(BY31:BY36)*Input!$D$108*Input!$E$96+OFFSET(Input!$F$96,0,MONTH(Ops!BY$4))*BY$10</f>
        <v>0</v>
      </c>
      <c r="BZ74" s="551">
        <f ca="1">+SUMPRODUCT(BZ31:BZ36)*Input!$D$108*Input!$E$96+OFFSET(Input!$F$96,0,MONTH(Ops!BZ$4))*BZ$10</f>
        <v>0</v>
      </c>
      <c r="CA74" s="551">
        <f ca="1">+SUMPRODUCT(CA31:CA36)*Input!$D$108*Input!$E$96+OFFSET(Input!$F$96,0,MONTH(Ops!CA$4))*CA$10</f>
        <v>753.30000000000018</v>
      </c>
      <c r="CB74" s="551">
        <f ca="1">+SUMPRODUCT(CB31:CB36)*Input!$D$108*Input!$E$96+OFFSET(Input!$F$96,0,MONTH(Ops!CB$4))*CB$10</f>
        <v>856.6875</v>
      </c>
      <c r="CC74" s="551">
        <f ca="1">+SUMPRODUCT(CC31:CC36)*Input!$D$108*Input!$E$96+OFFSET(Input!$F$96,0,MONTH(Ops!CC$4))*CC$10</f>
        <v>933.48750000000007</v>
      </c>
      <c r="CD74" s="551">
        <f ca="1">+SUMPRODUCT(CD31:CD36)*Input!$D$108*Input!$E$96+OFFSET(Input!$F$96,0,MONTH(Ops!CD$4))*CD$10</f>
        <v>985.5</v>
      </c>
      <c r="CE74" s="551">
        <f ca="1">+SUMPRODUCT(CE31:CE36)*Input!$D$108*Input!$E$96+OFFSET(Input!$F$96,0,MONTH(Ops!CE$4))*CE$10</f>
        <v>1278.75</v>
      </c>
      <c r="CF74" s="551">
        <f ca="1">+SUMPRODUCT(CF31:CF36)*Input!$D$108*Input!$E$96+OFFSET(Input!$F$96,0,MONTH(Ops!CF$4))*CF$10</f>
        <v>1278.75</v>
      </c>
      <c r="CG74" s="551">
        <f ca="1">+SUMPRODUCT(CG31:CG36)*Input!$D$108*Input!$E$96+OFFSET(Input!$F$96,0,MONTH(Ops!CG$4))*CG$10</f>
        <v>1071</v>
      </c>
      <c r="CH74" s="551">
        <f ca="1">+SUMPRODUCT(CH31:CH36)*Input!$D$108*Input!$E$96+OFFSET(Input!$F$96,0,MONTH(Ops!CH$4))*CH$10</f>
        <v>903.84375</v>
      </c>
      <c r="CI74" s="551">
        <f ca="1">+SUMPRODUCT(CI31:CI36)*Input!$D$108*Input!$E$96+OFFSET(Input!$F$96,0,MONTH(Ops!CI$4))*CI$10</f>
        <v>706.50000000000023</v>
      </c>
      <c r="CJ74" s="551">
        <f ca="1">+SUMPRODUCT(CJ31:CJ36)*Input!$D$108*Input!$E$96+OFFSET(Input!$F$96,0,MONTH(Ops!CJ$4))*CJ$10</f>
        <v>0</v>
      </c>
      <c r="CK74" s="551">
        <f ca="1">+SUMPRODUCT(CK31:CK36)*Input!$D$108*Input!$E$96+OFFSET(Input!$F$96,0,MONTH(Ops!CK$4))*CK$10</f>
        <v>0</v>
      </c>
      <c r="CL74" s="551">
        <f ca="1">+SUMPRODUCT(CL31:CL36)*Input!$D$108*Input!$E$96+OFFSET(Input!$F$96,0,MONTH(Ops!CL$4))*CL$10</f>
        <v>0</v>
      </c>
      <c r="CM74" s="551">
        <f ca="1">+SUMPRODUCT(CM31:CM36)*Input!$D$108*Input!$E$96+OFFSET(Input!$F$96,0,MONTH(Ops!CM$4))*CM$10</f>
        <v>753.30000000000018</v>
      </c>
      <c r="CN74" s="551">
        <f ca="1">+SUMPRODUCT(CN31:CN36)*Input!$D$108*Input!$E$96+OFFSET(Input!$F$96,0,MONTH(Ops!CN$4))*CN$10</f>
        <v>856.6875</v>
      </c>
      <c r="CO74" s="551">
        <f ca="1">+SUMPRODUCT(CO31:CO36)*Input!$D$108*Input!$E$96+OFFSET(Input!$F$96,0,MONTH(Ops!CO$4))*CO$10</f>
        <v>933.48750000000007</v>
      </c>
      <c r="CP74" s="551">
        <f ca="1">+SUMPRODUCT(CP31:CP36)*Input!$D$108*Input!$E$96+OFFSET(Input!$F$96,0,MONTH(Ops!CP$4))*CP$10</f>
        <v>985.5</v>
      </c>
      <c r="CQ74" s="551">
        <f ca="1">+SUMPRODUCT(CQ31:CQ36)*Input!$D$108*Input!$E$96+OFFSET(Input!$F$96,0,MONTH(Ops!CQ$4))*CQ$10</f>
        <v>1278.75</v>
      </c>
      <c r="CR74" s="551">
        <f ca="1">+SUMPRODUCT(CR31:CR36)*Input!$D$108*Input!$E$96+OFFSET(Input!$F$96,0,MONTH(Ops!CR$4))*CR$10</f>
        <v>1278.75</v>
      </c>
      <c r="CS74" s="551">
        <f ca="1">+SUMPRODUCT(CS31:CS36)*Input!$D$108*Input!$E$96+OFFSET(Input!$F$96,0,MONTH(Ops!CS$4))*CS$10</f>
        <v>1071</v>
      </c>
      <c r="CT74" s="551">
        <f ca="1">+SUMPRODUCT(CT31:CT36)*Input!$D$108*Input!$E$96+OFFSET(Input!$F$96,0,MONTH(Ops!CT$4))*CT$10</f>
        <v>903.84375</v>
      </c>
      <c r="CU74" s="551">
        <f ca="1">+SUMPRODUCT(CU31:CU36)*Input!$D$108*Input!$E$96+OFFSET(Input!$F$96,0,MONTH(Ops!CU$4))*CU$10</f>
        <v>706.50000000000023</v>
      </c>
      <c r="CV74" s="551">
        <f ca="1">+SUMPRODUCT(CV31:CV36)*Input!$D$108*Input!$E$96+OFFSET(Input!$F$96,0,MONTH(Ops!CV$4))*CV$10</f>
        <v>0</v>
      </c>
      <c r="CW74" s="551">
        <f ca="1">+SUMPRODUCT(CW31:CW36)*Input!$D$108*Input!$E$96+OFFSET(Input!$F$96,0,MONTH(Ops!CW$4))*CW$10</f>
        <v>0</v>
      </c>
      <c r="CX74" s="551">
        <f ca="1">+SUMPRODUCT(CX31:CX36)*Input!$D$108*Input!$E$96+OFFSET(Input!$F$96,0,MONTH(Ops!CX$4))*CX$10</f>
        <v>0</v>
      </c>
      <c r="CY74" s="551">
        <f ca="1">+SUMPRODUCT(CY31:CY36)*Input!$D$108*Input!$E$96+OFFSET(Input!$F$96,0,MONTH(Ops!CY$4))*CY$10</f>
        <v>753.30000000000018</v>
      </c>
      <c r="CZ74" s="551">
        <f ca="1">+SUMPRODUCT(CZ31:CZ36)*Input!$D$108*Input!$E$96+OFFSET(Input!$F$96,0,MONTH(Ops!CZ$4))*CZ$10</f>
        <v>856.6875</v>
      </c>
      <c r="DA74" s="551">
        <f ca="1">+SUMPRODUCT(DA31:DA36)*Input!$D$108*Input!$E$96+OFFSET(Input!$F$96,0,MONTH(Ops!DA$4))*DA$10</f>
        <v>933.48750000000007</v>
      </c>
      <c r="DB74" s="551">
        <f ca="1">+SUMPRODUCT(DB31:DB36)*Input!$D$108*Input!$E$96+OFFSET(Input!$F$96,0,MONTH(Ops!DB$4))*DB$10</f>
        <v>985.5</v>
      </c>
      <c r="DC74" s="551">
        <f ca="1">+SUMPRODUCT(DC31:DC36)*Input!$D$108*Input!$E$96+OFFSET(Input!$F$96,0,MONTH(Ops!DC$4))*DC$10</f>
        <v>1278.75</v>
      </c>
      <c r="DD74" s="551">
        <f ca="1">+SUMPRODUCT(DD31:DD36)*Input!$D$108*Input!$E$96+OFFSET(Input!$F$96,0,MONTH(Ops!DD$4))*DD$10</f>
        <v>1278.75</v>
      </c>
      <c r="DE74" s="551">
        <f ca="1">+SUMPRODUCT(DE31:DE36)*Input!$D$108*Input!$E$96+OFFSET(Input!$F$96,0,MONTH(Ops!DE$4))*DE$10</f>
        <v>1071</v>
      </c>
      <c r="DF74" s="551">
        <f ca="1">+SUMPRODUCT(DF31:DF36)*Input!$D$108*Input!$E$96+OFFSET(Input!$F$96,0,MONTH(Ops!DF$4))*DF$10</f>
        <v>903.84375</v>
      </c>
      <c r="DG74" s="551">
        <f ca="1">+SUMPRODUCT(DG31:DG36)*Input!$D$108*Input!$E$96+OFFSET(Input!$F$96,0,MONTH(Ops!DG$4))*DG$10</f>
        <v>706.50000000000023</v>
      </c>
      <c r="DH74" s="551">
        <f ca="1">+SUMPRODUCT(DH31:DH36)*Input!$D$108*Input!$E$96+OFFSET(Input!$F$96,0,MONTH(Ops!DH$4))*DH$10</f>
        <v>0</v>
      </c>
      <c r="DI74" s="551">
        <f ca="1">+SUMPRODUCT(DI31:DI36)*Input!$D$108*Input!$E$96+OFFSET(Input!$F$96,0,MONTH(Ops!DI$4))*DI$10</f>
        <v>0</v>
      </c>
      <c r="DJ74" s="551">
        <f ca="1">+SUMPRODUCT(DJ31:DJ36)*Input!$D$108*Input!$E$96+OFFSET(Input!$F$96,0,MONTH(Ops!DJ$4))*DJ$10</f>
        <v>0</v>
      </c>
      <c r="DK74" s="551">
        <f ca="1">+SUMPRODUCT(DK31:DK36)*Input!$D$108*Input!$E$96+OFFSET(Input!$F$96,0,MONTH(Ops!DK$4))*DK$10</f>
        <v>753.30000000000018</v>
      </c>
      <c r="DL74" s="551">
        <f ca="1">+SUMPRODUCT(DL31:DL36)*Input!$D$108*Input!$E$96+OFFSET(Input!$F$96,0,MONTH(Ops!DL$4))*DL$10</f>
        <v>856.6875</v>
      </c>
      <c r="DM74" s="551">
        <f ca="1">+SUMPRODUCT(DM31:DM36)*Input!$D$108*Input!$E$96+OFFSET(Input!$F$96,0,MONTH(Ops!DM$4))*DM$10</f>
        <v>933.48750000000007</v>
      </c>
      <c r="DN74" s="551">
        <f ca="1">+SUMPRODUCT(DN31:DN36)*Input!$D$108*Input!$E$96+OFFSET(Input!$F$96,0,MONTH(Ops!DN$4))*DN$10</f>
        <v>985.5</v>
      </c>
      <c r="DO74" s="551">
        <f ca="1">+SUMPRODUCT(DO31:DO36)*Input!$D$108*Input!$E$96+OFFSET(Input!$F$96,0,MONTH(Ops!DO$4))*DO$10</f>
        <v>1278.75</v>
      </c>
      <c r="DP74" s="551">
        <f ca="1">+SUMPRODUCT(DP31:DP36)*Input!$D$108*Input!$E$96+OFFSET(Input!$F$96,0,MONTH(Ops!DP$4))*DP$10</f>
        <v>1278.75</v>
      </c>
      <c r="DQ74" s="551">
        <f ca="1">+SUMPRODUCT(DQ31:DQ36)*Input!$D$108*Input!$E$96+OFFSET(Input!$F$96,0,MONTH(Ops!DQ$4))*DQ$10</f>
        <v>1071</v>
      </c>
      <c r="DR74" s="551">
        <f ca="1">+SUMPRODUCT(DR31:DR36)*Input!$D$108*Input!$E$96+OFFSET(Input!$F$96,0,MONTH(Ops!DR$4))*DR$10</f>
        <v>903.84375</v>
      </c>
      <c r="DS74" s="551">
        <f ca="1">+SUMPRODUCT(DS31:DS36)*Input!$D$108*Input!$E$96+OFFSET(Input!$F$96,0,MONTH(Ops!DS$4))*DS$10</f>
        <v>706.50000000000023</v>
      </c>
      <c r="DT74" s="552">
        <f ca="1">+SUMPRODUCT(DT31:DT36)*Input!$D$108*Input!$E$96+OFFSET(Input!$F$96,0,MONTH(Ops!DT$4))*DT$10</f>
        <v>0</v>
      </c>
    </row>
    <row r="75" spans="1:124" s="3" customFormat="1" ht="14.25" customHeight="1" thickBot="1" x14ac:dyDescent="0.25">
      <c r="A75" s="18" t="str">
        <f>+Input!$C$97</f>
        <v>Restaurant</v>
      </c>
      <c r="B75"/>
      <c r="C75" s="23" t="s">
        <v>311</v>
      </c>
      <c r="D75"/>
      <c r="E75" s="553">
        <f ca="1">+SUMPRODUCT(E32:E37)*Input!$D$108*Input!$E$96+OFFSET(Input!$F$96,0,MONTH(Ops!E$4))*E$10</f>
        <v>0</v>
      </c>
      <c r="F75" s="554">
        <f ca="1">+SUMPRODUCT(F32:F37)*Input!$D$108*Input!$E$96+OFFSET(Input!$F$96,0,MONTH(Ops!F$4))*F$10</f>
        <v>0</v>
      </c>
      <c r="G75" s="554">
        <f ca="1">+SUMPRODUCT(G32:G37)*Input!$D$108*Input!$E$96+OFFSET(Input!$F$96,0,MONTH(Ops!G$4))*G$10</f>
        <v>0</v>
      </c>
      <c r="H75" s="554">
        <f ca="1">+SUMPRODUCT(H32:H37)*Input!$D$108*Input!$E$96+OFFSET(Input!$F$96,0,MONTH(Ops!H$4))*H$10</f>
        <v>812.25</v>
      </c>
      <c r="I75" s="554">
        <f ca="1">+SUMPRODUCT(I32:I37)*Input!$D$108*Input!$E$96+OFFSET(Input!$F$96,0,MONTH(Ops!I$4))*I$10</f>
        <v>888.15000000000009</v>
      </c>
      <c r="J75" s="554">
        <f ca="1">+SUMPRODUCT(J32:J37)*Input!$D$108*Input!$E$96+OFFSET(Input!$F$96,0,MONTH(Ops!J$4))*J$10</f>
        <v>937.125</v>
      </c>
      <c r="K75" s="554">
        <f ca="1">+SUMPRODUCT(K32:K37)*Input!$D$108*Input!$E$96+OFFSET(Input!$F$96,0,MONTH(Ops!K$4))*K$10</f>
        <v>1220.625</v>
      </c>
      <c r="L75" s="554">
        <f ca="1">+SUMPRODUCT(L32:L37)*Input!$D$108*Input!$E$96+OFFSET(Input!$F$96,0,MONTH(Ops!L$4))*L$10</f>
        <v>1220.625</v>
      </c>
      <c r="M75" s="554">
        <f ca="1">+SUMPRODUCT(M32:M37)*Input!$D$108*Input!$E$96+OFFSET(Input!$F$96,0,MONTH(Ops!M$4))*M$10</f>
        <v>1017.5625</v>
      </c>
      <c r="N75" s="554">
        <f ca="1">+SUMPRODUCT(N32:N37)*Input!$D$108*Input!$E$96+OFFSET(Input!$F$96,0,MONTH(Ops!N$4))*N$10</f>
        <v>858.50624999999991</v>
      </c>
      <c r="O75" s="554">
        <f ca="1">+SUMPRODUCT(O32:O37)*Input!$D$108*Input!$E$96+OFFSET(Input!$F$96,0,MONTH(Ops!O$4))*O$10</f>
        <v>669.93750000000023</v>
      </c>
      <c r="P75" s="554">
        <f ca="1">+SUMPRODUCT(P32:P37)*Input!$D$108*Input!$E$96+OFFSET(Input!$F$96,0,MONTH(Ops!P$4))*P$10</f>
        <v>0</v>
      </c>
      <c r="Q75" s="554">
        <f ca="1">+SUMPRODUCT(Q32:Q37)*Input!$D$108*Input!$E$96+OFFSET(Input!$F$96,0,MONTH(Ops!Q$4))*Q$10</f>
        <v>0</v>
      </c>
      <c r="R75" s="554">
        <f ca="1">+SUMPRODUCT(R32:R37)*Input!$D$108*Input!$E$96+OFFSET(Input!$F$96,0,MONTH(Ops!R$4))*R$10</f>
        <v>0</v>
      </c>
      <c r="S75" s="554">
        <f ca="1">+SUMPRODUCT(S32:S37)*Input!$D$108*Input!$E$96+OFFSET(Input!$F$96,0,MONTH(Ops!S$4))*S$10</f>
        <v>711.45</v>
      </c>
      <c r="T75" s="554">
        <f ca="1">+SUMPRODUCT(T32:T37)*Input!$D$108*Input!$E$96+OFFSET(Input!$F$96,0,MONTH(Ops!T$4))*T$10</f>
        <v>812.25</v>
      </c>
      <c r="U75" s="554">
        <f ca="1">+SUMPRODUCT(U32:U37)*Input!$D$108*Input!$E$96+OFFSET(Input!$F$96,0,MONTH(Ops!U$4))*U$10</f>
        <v>888.15000000000009</v>
      </c>
      <c r="V75" s="554">
        <f ca="1">+SUMPRODUCT(V32:V37)*Input!$D$108*Input!$E$96+OFFSET(Input!$F$96,0,MONTH(Ops!V$4))*V$10</f>
        <v>937.125</v>
      </c>
      <c r="W75" s="554">
        <f ca="1">+SUMPRODUCT(W32:W37)*Input!$D$108*Input!$E$96+OFFSET(Input!$F$96,0,MONTH(Ops!W$4))*W$10</f>
        <v>1220.625</v>
      </c>
      <c r="X75" s="554">
        <f ca="1">+SUMPRODUCT(X32:X37)*Input!$D$108*Input!$E$96+OFFSET(Input!$F$96,0,MONTH(Ops!X$4))*X$10</f>
        <v>1220.625</v>
      </c>
      <c r="Y75" s="554">
        <f ca="1">+SUMPRODUCT(Y32:Y37)*Input!$D$108*Input!$E$96+OFFSET(Input!$F$96,0,MONTH(Ops!Y$4))*Y$10</f>
        <v>1017.5625</v>
      </c>
      <c r="Z75" s="554">
        <f ca="1">+SUMPRODUCT(Z32:Z37)*Input!$D$108*Input!$E$96+OFFSET(Input!$F$96,0,MONTH(Ops!Z$4))*Z$10</f>
        <v>858.50624999999991</v>
      </c>
      <c r="AA75" s="554">
        <f ca="1">+SUMPRODUCT(AA32:AA37)*Input!$D$108*Input!$E$96+OFFSET(Input!$F$96,0,MONTH(Ops!AA$4))*AA$10</f>
        <v>669.93750000000023</v>
      </c>
      <c r="AB75" s="554">
        <f ca="1">+SUMPRODUCT(AB32:AB37)*Input!$D$108*Input!$E$96+OFFSET(Input!$F$96,0,MONTH(Ops!AB$4))*AB$10</f>
        <v>0</v>
      </c>
      <c r="AC75" s="554">
        <f ca="1">+SUMPRODUCT(AC32:AC37)*Input!$D$108*Input!$E$96+OFFSET(Input!$F$96,0,MONTH(Ops!AC$4))*AC$10</f>
        <v>0</v>
      </c>
      <c r="AD75" s="554">
        <f ca="1">+SUMPRODUCT(AD32:AD37)*Input!$D$108*Input!$E$96+OFFSET(Input!$F$96,0,MONTH(Ops!AD$4))*AD$10</f>
        <v>0</v>
      </c>
      <c r="AE75" s="554">
        <f ca="1">+SUMPRODUCT(AE32:AE37)*Input!$D$108*Input!$E$96+OFFSET(Input!$F$96,0,MONTH(Ops!AE$4))*AE$10</f>
        <v>711.45</v>
      </c>
      <c r="AF75" s="554">
        <f ca="1">+SUMPRODUCT(AF32:AF37)*Input!$D$108*Input!$E$96+OFFSET(Input!$F$96,0,MONTH(Ops!AF$4))*AF$10</f>
        <v>812.25</v>
      </c>
      <c r="AG75" s="554">
        <f ca="1">+SUMPRODUCT(AG32:AG37)*Input!$D$108*Input!$E$96+OFFSET(Input!$F$96,0,MONTH(Ops!AG$4))*AG$10</f>
        <v>888.15000000000009</v>
      </c>
      <c r="AH75" s="554">
        <f ca="1">+SUMPRODUCT(AH32:AH37)*Input!$D$108*Input!$E$96+OFFSET(Input!$F$96,0,MONTH(Ops!AH$4))*AH$10</f>
        <v>937.125</v>
      </c>
      <c r="AI75" s="554">
        <f ca="1">+SUMPRODUCT(AI32:AI37)*Input!$D$108*Input!$E$96+OFFSET(Input!$F$96,0,MONTH(Ops!AI$4))*AI$10</f>
        <v>1220.625</v>
      </c>
      <c r="AJ75" s="554">
        <f ca="1">+SUMPRODUCT(AJ32:AJ37)*Input!$D$108*Input!$E$96+OFFSET(Input!$F$96,0,MONTH(Ops!AJ$4))*AJ$10</f>
        <v>1220.625</v>
      </c>
      <c r="AK75" s="554">
        <f ca="1">+SUMPRODUCT(AK32:AK37)*Input!$D$108*Input!$E$96+OFFSET(Input!$F$96,0,MONTH(Ops!AK$4))*AK$10</f>
        <v>1017.5625</v>
      </c>
      <c r="AL75" s="554">
        <f ca="1">+SUMPRODUCT(AL32:AL37)*Input!$D$108*Input!$E$96+OFFSET(Input!$F$96,0,MONTH(Ops!AL$4))*AL$10</f>
        <v>858.50624999999991</v>
      </c>
      <c r="AM75" s="554">
        <f ca="1">+SUMPRODUCT(AM32:AM37)*Input!$D$108*Input!$E$96+OFFSET(Input!$F$96,0,MONTH(Ops!AM$4))*AM$10</f>
        <v>669.93750000000023</v>
      </c>
      <c r="AN75" s="554">
        <f ca="1">+SUMPRODUCT(AN32:AN37)*Input!$D$108*Input!$E$96+OFFSET(Input!$F$96,0,MONTH(Ops!AN$4))*AN$10</f>
        <v>0</v>
      </c>
      <c r="AO75" s="554">
        <f ca="1">+SUMPRODUCT(AO32:AO37)*Input!$D$108*Input!$E$96+OFFSET(Input!$F$96,0,MONTH(Ops!AO$4))*AO$10</f>
        <v>0</v>
      </c>
      <c r="AP75" s="554">
        <f ca="1">+SUMPRODUCT(AP32:AP37)*Input!$D$108*Input!$E$96+OFFSET(Input!$F$96,0,MONTH(Ops!AP$4))*AP$10</f>
        <v>0</v>
      </c>
      <c r="AQ75" s="554">
        <f ca="1">+SUMPRODUCT(AQ32:AQ37)*Input!$D$108*Input!$E$96+OFFSET(Input!$F$96,0,MONTH(Ops!AQ$4))*AQ$10</f>
        <v>711.45</v>
      </c>
      <c r="AR75" s="554">
        <f ca="1">+SUMPRODUCT(AR32:AR37)*Input!$D$108*Input!$E$96+OFFSET(Input!$F$96,0,MONTH(Ops!AR$4))*AR$10</f>
        <v>812.25</v>
      </c>
      <c r="AS75" s="554">
        <f ca="1">+SUMPRODUCT(AS32:AS37)*Input!$D$108*Input!$E$96+OFFSET(Input!$F$96,0,MONTH(Ops!AS$4))*AS$10</f>
        <v>888.15000000000009</v>
      </c>
      <c r="AT75" s="554">
        <f ca="1">+SUMPRODUCT(AT32:AT37)*Input!$D$108*Input!$E$96+OFFSET(Input!$F$96,0,MONTH(Ops!AT$4))*AT$10</f>
        <v>937.125</v>
      </c>
      <c r="AU75" s="554">
        <f ca="1">+SUMPRODUCT(AU32:AU37)*Input!$D$108*Input!$E$96+OFFSET(Input!$F$96,0,MONTH(Ops!AU$4))*AU$10</f>
        <v>1220.625</v>
      </c>
      <c r="AV75" s="554">
        <f ca="1">+SUMPRODUCT(AV32:AV37)*Input!$D$108*Input!$E$96+OFFSET(Input!$F$96,0,MONTH(Ops!AV$4))*AV$10</f>
        <v>1220.625</v>
      </c>
      <c r="AW75" s="554">
        <f ca="1">+SUMPRODUCT(AW32:AW37)*Input!$D$108*Input!$E$96+OFFSET(Input!$F$96,0,MONTH(Ops!AW$4))*AW$10</f>
        <v>1017.5625</v>
      </c>
      <c r="AX75" s="554">
        <f ca="1">+SUMPRODUCT(AX32:AX37)*Input!$D$108*Input!$E$96+OFFSET(Input!$F$96,0,MONTH(Ops!AX$4))*AX$10</f>
        <v>858.50624999999991</v>
      </c>
      <c r="AY75" s="554">
        <f ca="1">+SUMPRODUCT(AY32:AY37)*Input!$D$108*Input!$E$96+OFFSET(Input!$F$96,0,MONTH(Ops!AY$4))*AY$10</f>
        <v>669.93750000000023</v>
      </c>
      <c r="AZ75" s="554">
        <f ca="1">+SUMPRODUCT(AZ32:AZ37)*Input!$D$108*Input!$E$96+OFFSET(Input!$F$96,0,MONTH(Ops!AZ$4))*AZ$10</f>
        <v>0</v>
      </c>
      <c r="BA75" s="554">
        <f ca="1">+SUMPRODUCT(BA32:BA37)*Input!$D$108*Input!$E$96+OFFSET(Input!$F$96,0,MONTH(Ops!BA$4))*BA$10</f>
        <v>0</v>
      </c>
      <c r="BB75" s="554">
        <f ca="1">+SUMPRODUCT(BB32:BB37)*Input!$D$108*Input!$E$96+OFFSET(Input!$F$96,0,MONTH(Ops!BB$4))*BB$10</f>
        <v>0</v>
      </c>
      <c r="BC75" s="554">
        <f ca="1">+SUMPRODUCT(BC32:BC37)*Input!$D$108*Input!$E$96+OFFSET(Input!$F$96,0,MONTH(Ops!BC$4))*BC$10</f>
        <v>711.45</v>
      </c>
      <c r="BD75" s="554">
        <f ca="1">+SUMPRODUCT(BD32:BD37)*Input!$D$108*Input!$E$96+OFFSET(Input!$F$96,0,MONTH(Ops!BD$4))*BD$10</f>
        <v>812.25</v>
      </c>
      <c r="BE75" s="554">
        <f ca="1">+SUMPRODUCT(BE32:BE37)*Input!$D$108*Input!$E$96+OFFSET(Input!$F$96,0,MONTH(Ops!BE$4))*BE$10</f>
        <v>888.15000000000009</v>
      </c>
      <c r="BF75" s="554">
        <f ca="1">+SUMPRODUCT(BF32:BF37)*Input!$D$108*Input!$E$96+OFFSET(Input!$F$96,0,MONTH(Ops!BF$4))*BF$10</f>
        <v>937.125</v>
      </c>
      <c r="BG75" s="554">
        <f ca="1">+SUMPRODUCT(BG32:BG37)*Input!$D$108*Input!$E$96+OFFSET(Input!$F$96,0,MONTH(Ops!BG$4))*BG$10</f>
        <v>1220.625</v>
      </c>
      <c r="BH75" s="554">
        <f ca="1">+SUMPRODUCT(BH32:BH37)*Input!$D$108*Input!$E$96+OFFSET(Input!$F$96,0,MONTH(Ops!BH$4))*BH$10</f>
        <v>1220.625</v>
      </c>
      <c r="BI75" s="554">
        <f ca="1">+SUMPRODUCT(BI32:BI37)*Input!$D$108*Input!$E$96+OFFSET(Input!$F$96,0,MONTH(Ops!BI$4))*BI$10</f>
        <v>1017.5625</v>
      </c>
      <c r="BJ75" s="554">
        <f ca="1">+SUMPRODUCT(BJ32:BJ37)*Input!$D$108*Input!$E$96+OFFSET(Input!$F$96,0,MONTH(Ops!BJ$4))*BJ$10</f>
        <v>858.50624999999991</v>
      </c>
      <c r="BK75" s="554">
        <f ca="1">+SUMPRODUCT(BK32:BK37)*Input!$D$108*Input!$E$96+OFFSET(Input!$F$96,0,MONTH(Ops!BK$4))*BK$10</f>
        <v>669.93750000000023</v>
      </c>
      <c r="BL75" s="554">
        <f ca="1">+SUMPRODUCT(BL32:BL37)*Input!$D$108*Input!$E$96+OFFSET(Input!$F$96,0,MONTH(Ops!BL$4))*BL$10</f>
        <v>0</v>
      </c>
      <c r="BM75" s="554">
        <f ca="1">+SUMPRODUCT(BM32:BM37)*Input!$D$108*Input!$E$96+OFFSET(Input!$F$96,0,MONTH(Ops!BM$4))*BM$10</f>
        <v>0</v>
      </c>
      <c r="BN75" s="554">
        <f ca="1">+SUMPRODUCT(BN32:BN37)*Input!$D$108*Input!$E$96+OFFSET(Input!$F$96,0,MONTH(Ops!BN$4))*BN$10</f>
        <v>0</v>
      </c>
      <c r="BO75" s="554">
        <f ca="1">+SUMPRODUCT(BO32:BO37)*Input!$D$108*Input!$E$96+OFFSET(Input!$F$96,0,MONTH(Ops!BO$4))*BO$10</f>
        <v>711.45</v>
      </c>
      <c r="BP75" s="554">
        <f ca="1">+SUMPRODUCT(BP32:BP37)*Input!$D$108*Input!$E$96+OFFSET(Input!$F$96,0,MONTH(Ops!BP$4))*BP$10</f>
        <v>812.25</v>
      </c>
      <c r="BQ75" s="554">
        <f ca="1">+SUMPRODUCT(BQ32:BQ37)*Input!$D$108*Input!$E$96+OFFSET(Input!$F$96,0,MONTH(Ops!BQ$4))*BQ$10</f>
        <v>888.15000000000009</v>
      </c>
      <c r="BR75" s="554">
        <f ca="1">+SUMPRODUCT(BR32:BR37)*Input!$D$108*Input!$E$96+OFFSET(Input!$F$96,0,MONTH(Ops!BR$4))*BR$10</f>
        <v>937.125</v>
      </c>
      <c r="BS75" s="554">
        <f ca="1">+SUMPRODUCT(BS32:BS37)*Input!$D$108*Input!$E$96+OFFSET(Input!$F$96,0,MONTH(Ops!BS$4))*BS$10</f>
        <v>1220.625</v>
      </c>
      <c r="BT75" s="554">
        <f ca="1">+SUMPRODUCT(BT32:BT37)*Input!$D$108*Input!$E$96+OFFSET(Input!$F$96,0,MONTH(Ops!BT$4))*BT$10</f>
        <v>1220.625</v>
      </c>
      <c r="BU75" s="554">
        <f ca="1">+SUMPRODUCT(BU32:BU37)*Input!$D$108*Input!$E$96+OFFSET(Input!$F$96,0,MONTH(Ops!BU$4))*BU$10</f>
        <v>1017.5625</v>
      </c>
      <c r="BV75" s="554">
        <f ca="1">+SUMPRODUCT(BV32:BV37)*Input!$D$108*Input!$E$96+OFFSET(Input!$F$96,0,MONTH(Ops!BV$4))*BV$10</f>
        <v>858.50624999999991</v>
      </c>
      <c r="BW75" s="554">
        <f ca="1">+SUMPRODUCT(BW32:BW37)*Input!$D$108*Input!$E$96+OFFSET(Input!$F$96,0,MONTH(Ops!BW$4))*BW$10</f>
        <v>669.93750000000023</v>
      </c>
      <c r="BX75" s="554">
        <f ca="1">+SUMPRODUCT(BX32:BX37)*Input!$D$108*Input!$E$96+OFFSET(Input!$F$96,0,MONTH(Ops!BX$4))*BX$10</f>
        <v>0</v>
      </c>
      <c r="BY75" s="554">
        <f ca="1">+SUMPRODUCT(BY32:BY37)*Input!$D$108*Input!$E$96+OFFSET(Input!$F$96,0,MONTH(Ops!BY$4))*BY$10</f>
        <v>0</v>
      </c>
      <c r="BZ75" s="554">
        <f ca="1">+SUMPRODUCT(BZ32:BZ37)*Input!$D$108*Input!$E$96+OFFSET(Input!$F$96,0,MONTH(Ops!BZ$4))*BZ$10</f>
        <v>0</v>
      </c>
      <c r="CA75" s="554">
        <f ca="1">+SUMPRODUCT(CA32:CA37)*Input!$D$108*Input!$E$96+OFFSET(Input!$F$96,0,MONTH(Ops!CA$4))*CA$10</f>
        <v>711.45</v>
      </c>
      <c r="CB75" s="554">
        <f ca="1">+SUMPRODUCT(CB32:CB37)*Input!$D$108*Input!$E$96+OFFSET(Input!$F$96,0,MONTH(Ops!CB$4))*CB$10</f>
        <v>812.25</v>
      </c>
      <c r="CC75" s="554">
        <f ca="1">+SUMPRODUCT(CC32:CC37)*Input!$D$108*Input!$E$96+OFFSET(Input!$F$96,0,MONTH(Ops!CC$4))*CC$10</f>
        <v>888.15000000000009</v>
      </c>
      <c r="CD75" s="554">
        <f ca="1">+SUMPRODUCT(CD32:CD37)*Input!$D$108*Input!$E$96+OFFSET(Input!$F$96,0,MONTH(Ops!CD$4))*CD$10</f>
        <v>937.125</v>
      </c>
      <c r="CE75" s="554">
        <f ca="1">+SUMPRODUCT(CE32:CE37)*Input!$D$108*Input!$E$96+OFFSET(Input!$F$96,0,MONTH(Ops!CE$4))*CE$10</f>
        <v>1220.625</v>
      </c>
      <c r="CF75" s="554">
        <f ca="1">+SUMPRODUCT(CF32:CF37)*Input!$D$108*Input!$E$96+OFFSET(Input!$F$96,0,MONTH(Ops!CF$4))*CF$10</f>
        <v>1220.625</v>
      </c>
      <c r="CG75" s="554">
        <f ca="1">+SUMPRODUCT(CG32:CG37)*Input!$D$108*Input!$E$96+OFFSET(Input!$F$96,0,MONTH(Ops!CG$4))*CG$10</f>
        <v>1017.5625</v>
      </c>
      <c r="CH75" s="554">
        <f ca="1">+SUMPRODUCT(CH32:CH37)*Input!$D$108*Input!$E$96+OFFSET(Input!$F$96,0,MONTH(Ops!CH$4))*CH$10</f>
        <v>858.50624999999991</v>
      </c>
      <c r="CI75" s="554">
        <f ca="1">+SUMPRODUCT(CI32:CI37)*Input!$D$108*Input!$E$96+OFFSET(Input!$F$96,0,MONTH(Ops!CI$4))*CI$10</f>
        <v>669.93750000000023</v>
      </c>
      <c r="CJ75" s="554">
        <f ca="1">+SUMPRODUCT(CJ32:CJ37)*Input!$D$108*Input!$E$96+OFFSET(Input!$F$96,0,MONTH(Ops!CJ$4))*CJ$10</f>
        <v>0</v>
      </c>
      <c r="CK75" s="554">
        <f ca="1">+SUMPRODUCT(CK32:CK37)*Input!$D$108*Input!$E$96+OFFSET(Input!$F$96,0,MONTH(Ops!CK$4))*CK$10</f>
        <v>0</v>
      </c>
      <c r="CL75" s="554">
        <f ca="1">+SUMPRODUCT(CL32:CL37)*Input!$D$108*Input!$E$96+OFFSET(Input!$F$96,0,MONTH(Ops!CL$4))*CL$10</f>
        <v>0</v>
      </c>
      <c r="CM75" s="554">
        <f ca="1">+SUMPRODUCT(CM32:CM37)*Input!$D$108*Input!$E$96+OFFSET(Input!$F$96,0,MONTH(Ops!CM$4))*CM$10</f>
        <v>711.45</v>
      </c>
      <c r="CN75" s="554">
        <f ca="1">+SUMPRODUCT(CN32:CN37)*Input!$D$108*Input!$E$96+OFFSET(Input!$F$96,0,MONTH(Ops!CN$4))*CN$10</f>
        <v>812.25</v>
      </c>
      <c r="CO75" s="554">
        <f ca="1">+SUMPRODUCT(CO32:CO37)*Input!$D$108*Input!$E$96+OFFSET(Input!$F$96,0,MONTH(Ops!CO$4))*CO$10</f>
        <v>888.15000000000009</v>
      </c>
      <c r="CP75" s="554">
        <f ca="1">+SUMPRODUCT(CP32:CP37)*Input!$D$108*Input!$E$96+OFFSET(Input!$F$96,0,MONTH(Ops!CP$4))*CP$10</f>
        <v>937.125</v>
      </c>
      <c r="CQ75" s="554">
        <f ca="1">+SUMPRODUCT(CQ32:CQ37)*Input!$D$108*Input!$E$96+OFFSET(Input!$F$96,0,MONTH(Ops!CQ$4))*CQ$10</f>
        <v>1220.625</v>
      </c>
      <c r="CR75" s="554">
        <f ca="1">+SUMPRODUCT(CR32:CR37)*Input!$D$108*Input!$E$96+OFFSET(Input!$F$96,0,MONTH(Ops!CR$4))*CR$10</f>
        <v>1220.625</v>
      </c>
      <c r="CS75" s="554">
        <f ca="1">+SUMPRODUCT(CS32:CS37)*Input!$D$108*Input!$E$96+OFFSET(Input!$F$96,0,MONTH(Ops!CS$4))*CS$10</f>
        <v>1017.5625</v>
      </c>
      <c r="CT75" s="554">
        <f ca="1">+SUMPRODUCT(CT32:CT37)*Input!$D$108*Input!$E$96+OFFSET(Input!$F$96,0,MONTH(Ops!CT$4))*CT$10</f>
        <v>858.50624999999991</v>
      </c>
      <c r="CU75" s="554">
        <f ca="1">+SUMPRODUCT(CU32:CU37)*Input!$D$108*Input!$E$96+OFFSET(Input!$F$96,0,MONTH(Ops!CU$4))*CU$10</f>
        <v>669.93750000000023</v>
      </c>
      <c r="CV75" s="554">
        <f ca="1">+SUMPRODUCT(CV32:CV37)*Input!$D$108*Input!$E$96+OFFSET(Input!$F$96,0,MONTH(Ops!CV$4))*CV$10</f>
        <v>0</v>
      </c>
      <c r="CW75" s="554">
        <f ca="1">+SUMPRODUCT(CW32:CW37)*Input!$D$108*Input!$E$96+OFFSET(Input!$F$96,0,MONTH(Ops!CW$4))*CW$10</f>
        <v>0</v>
      </c>
      <c r="CX75" s="554">
        <f ca="1">+SUMPRODUCT(CX32:CX37)*Input!$D$108*Input!$E$96+OFFSET(Input!$F$96,0,MONTH(Ops!CX$4))*CX$10</f>
        <v>0</v>
      </c>
      <c r="CY75" s="554">
        <f ca="1">+SUMPRODUCT(CY32:CY37)*Input!$D$108*Input!$E$96+OFFSET(Input!$F$96,0,MONTH(Ops!CY$4))*CY$10</f>
        <v>711.45</v>
      </c>
      <c r="CZ75" s="554">
        <f ca="1">+SUMPRODUCT(CZ32:CZ37)*Input!$D$108*Input!$E$96+OFFSET(Input!$F$96,0,MONTH(Ops!CZ$4))*CZ$10</f>
        <v>812.25</v>
      </c>
      <c r="DA75" s="554">
        <f ca="1">+SUMPRODUCT(DA32:DA37)*Input!$D$108*Input!$E$96+OFFSET(Input!$F$96,0,MONTH(Ops!DA$4))*DA$10</f>
        <v>888.15000000000009</v>
      </c>
      <c r="DB75" s="554">
        <f ca="1">+SUMPRODUCT(DB32:DB37)*Input!$D$108*Input!$E$96+OFFSET(Input!$F$96,0,MONTH(Ops!DB$4))*DB$10</f>
        <v>937.125</v>
      </c>
      <c r="DC75" s="554">
        <f ca="1">+SUMPRODUCT(DC32:DC37)*Input!$D$108*Input!$E$96+OFFSET(Input!$F$96,0,MONTH(Ops!DC$4))*DC$10</f>
        <v>1220.625</v>
      </c>
      <c r="DD75" s="554">
        <f ca="1">+SUMPRODUCT(DD32:DD37)*Input!$D$108*Input!$E$96+OFFSET(Input!$F$96,0,MONTH(Ops!DD$4))*DD$10</f>
        <v>1220.625</v>
      </c>
      <c r="DE75" s="554">
        <f ca="1">+SUMPRODUCT(DE32:DE37)*Input!$D$108*Input!$E$96+OFFSET(Input!$F$96,0,MONTH(Ops!DE$4))*DE$10</f>
        <v>1017.5625</v>
      </c>
      <c r="DF75" s="554">
        <f ca="1">+SUMPRODUCT(DF32:DF37)*Input!$D$108*Input!$E$96+OFFSET(Input!$F$96,0,MONTH(Ops!DF$4))*DF$10</f>
        <v>858.50624999999991</v>
      </c>
      <c r="DG75" s="554">
        <f ca="1">+SUMPRODUCT(DG32:DG37)*Input!$D$108*Input!$E$96+OFFSET(Input!$F$96,0,MONTH(Ops!DG$4))*DG$10</f>
        <v>669.93750000000023</v>
      </c>
      <c r="DH75" s="554">
        <f ca="1">+SUMPRODUCT(DH32:DH37)*Input!$D$108*Input!$E$96+OFFSET(Input!$F$96,0,MONTH(Ops!DH$4))*DH$10</f>
        <v>0</v>
      </c>
      <c r="DI75" s="554">
        <f ca="1">+SUMPRODUCT(DI32:DI37)*Input!$D$108*Input!$E$96+OFFSET(Input!$F$96,0,MONTH(Ops!DI$4))*DI$10</f>
        <v>0</v>
      </c>
      <c r="DJ75" s="554">
        <f ca="1">+SUMPRODUCT(DJ32:DJ37)*Input!$D$108*Input!$E$96+OFFSET(Input!$F$96,0,MONTH(Ops!DJ$4))*DJ$10</f>
        <v>0</v>
      </c>
      <c r="DK75" s="554">
        <f ca="1">+SUMPRODUCT(DK32:DK37)*Input!$D$108*Input!$E$96+OFFSET(Input!$F$96,0,MONTH(Ops!DK$4))*DK$10</f>
        <v>711.45</v>
      </c>
      <c r="DL75" s="554">
        <f ca="1">+SUMPRODUCT(DL32:DL37)*Input!$D$108*Input!$E$96+OFFSET(Input!$F$96,0,MONTH(Ops!DL$4))*DL$10</f>
        <v>812.25</v>
      </c>
      <c r="DM75" s="554">
        <f ca="1">+SUMPRODUCT(DM32:DM37)*Input!$D$108*Input!$E$96+OFFSET(Input!$F$96,0,MONTH(Ops!DM$4))*DM$10</f>
        <v>888.15000000000009</v>
      </c>
      <c r="DN75" s="554">
        <f ca="1">+SUMPRODUCT(DN32:DN37)*Input!$D$108*Input!$E$96+OFFSET(Input!$F$96,0,MONTH(Ops!DN$4))*DN$10</f>
        <v>937.125</v>
      </c>
      <c r="DO75" s="554">
        <f ca="1">+SUMPRODUCT(DO32:DO37)*Input!$D$108*Input!$E$96+OFFSET(Input!$F$96,0,MONTH(Ops!DO$4))*DO$10</f>
        <v>1220.625</v>
      </c>
      <c r="DP75" s="554">
        <f ca="1">+SUMPRODUCT(DP32:DP37)*Input!$D$108*Input!$E$96+OFFSET(Input!$F$96,0,MONTH(Ops!DP$4))*DP$10</f>
        <v>1220.625</v>
      </c>
      <c r="DQ75" s="554">
        <f ca="1">+SUMPRODUCT(DQ32:DQ37)*Input!$D$108*Input!$E$96+OFFSET(Input!$F$96,0,MONTH(Ops!DQ$4))*DQ$10</f>
        <v>1017.5625</v>
      </c>
      <c r="DR75" s="554">
        <f ca="1">+SUMPRODUCT(DR32:DR37)*Input!$D$108*Input!$E$96+OFFSET(Input!$F$96,0,MONTH(Ops!DR$4))*DR$10</f>
        <v>858.50624999999991</v>
      </c>
      <c r="DS75" s="554">
        <f ca="1">+SUMPRODUCT(DS32:DS37)*Input!$D$108*Input!$E$96+OFFSET(Input!$F$96,0,MONTH(Ops!DS$4))*DS$10</f>
        <v>669.93750000000023</v>
      </c>
      <c r="DT75" s="555">
        <f ca="1">+SUMPRODUCT(DT32:DT37)*Input!$D$108*Input!$E$96+OFFSET(Input!$F$96,0,MONTH(Ops!DT$4))*DT$10</f>
        <v>0</v>
      </c>
    </row>
    <row r="76" spans="1:124" s="3" customFormat="1" ht="14.25" customHeight="1" x14ac:dyDescent="0.2">
      <c r="B76"/>
      <c r="C76"/>
      <c r="D76"/>
      <c r="E76"/>
    </row>
    <row r="77" spans="1:124" s="3" customFormat="1" ht="14.25" customHeight="1" thickBot="1" x14ac:dyDescent="0.25">
      <c r="A77" s="513" t="s">
        <v>289</v>
      </c>
      <c r="B77"/>
      <c r="C77"/>
      <c r="D77"/>
      <c r="E77"/>
    </row>
    <row r="78" spans="1:124" s="3" customFormat="1" ht="14.25" customHeight="1" x14ac:dyDescent="0.2">
      <c r="A78" s="18" t="str">
        <f>+Input!$C$96</f>
        <v>Bar</v>
      </c>
      <c r="B78"/>
      <c r="C78" s="488" t="str">
        <f>+"["&amp;currency&amp;"]"</f>
        <v>[EUR]</v>
      </c>
      <c r="D78"/>
      <c r="E78" s="550">
        <f ca="1">+E70*E74</f>
        <v>0</v>
      </c>
      <c r="F78" s="551">
        <f t="shared" ref="F78:BQ79" ca="1" si="46">+F70*F74</f>
        <v>0</v>
      </c>
      <c r="G78" s="551">
        <f t="shared" ca="1" si="46"/>
        <v>0</v>
      </c>
      <c r="H78" s="551">
        <f t="shared" ca="1" si="46"/>
        <v>17292.195252608904</v>
      </c>
      <c r="I78" s="551">
        <f t="shared" ca="1" si="46"/>
        <v>18885.810758585641</v>
      </c>
      <c r="J78" s="551">
        <f t="shared" ca="1" si="46"/>
        <v>19984.03499796773</v>
      </c>
      <c r="K78" s="551">
        <f t="shared" ca="1" si="46"/>
        <v>25990.319954988187</v>
      </c>
      <c r="L78" s="551">
        <f t="shared" ca="1" si="46"/>
        <v>26050.199413347276</v>
      </c>
      <c r="M78" s="551">
        <f t="shared" ca="1" si="46"/>
        <v>21868.26371352229</v>
      </c>
      <c r="N78" s="551">
        <f t="shared" ca="1" si="46"/>
        <v>18497.695121559955</v>
      </c>
      <c r="O78" s="551">
        <f t="shared" ca="1" si="46"/>
        <v>14492.25110183003</v>
      </c>
      <c r="P78" s="551">
        <f t="shared" ca="1" si="46"/>
        <v>0</v>
      </c>
      <c r="Q78" s="551">
        <f t="shared" ca="1" si="46"/>
        <v>0</v>
      </c>
      <c r="R78" s="551">
        <f t="shared" ca="1" si="46"/>
        <v>0</v>
      </c>
      <c r="S78" s="551">
        <f t="shared" ca="1" si="46"/>
        <v>15595.142821768553</v>
      </c>
      <c r="T78" s="551">
        <f t="shared" ca="1" si="46"/>
        <v>17776.376719681928</v>
      </c>
      <c r="U78" s="551">
        <f t="shared" ca="1" si="46"/>
        <v>19414.613459826011</v>
      </c>
      <c r="V78" s="551">
        <f t="shared" ca="1" si="46"/>
        <v>20543.587977910796</v>
      </c>
      <c r="W78" s="551">
        <f t="shared" ca="1" si="46"/>
        <v>26718.04891372782</v>
      </c>
      <c r="X78" s="551">
        <f t="shared" ca="1" si="46"/>
        <v>26779.604996920963</v>
      </c>
      <c r="Y78" s="551">
        <f t="shared" ca="1" si="46"/>
        <v>22480.575097500881</v>
      </c>
      <c r="Z78" s="551">
        <f t="shared" ca="1" si="46"/>
        <v>19015.630584963608</v>
      </c>
      <c r="AA78" s="551">
        <f t="shared" ca="1" si="46"/>
        <v>14898.03413268125</v>
      </c>
      <c r="AB78" s="551">
        <f t="shared" ca="1" si="46"/>
        <v>0</v>
      </c>
      <c r="AC78" s="551">
        <f t="shared" ca="1" si="46"/>
        <v>0</v>
      </c>
      <c r="AD78" s="551">
        <f t="shared" ca="1" si="46"/>
        <v>0</v>
      </c>
      <c r="AE78" s="551">
        <f t="shared" ca="1" si="46"/>
        <v>16031.806820778051</v>
      </c>
      <c r="AF78" s="551">
        <f t="shared" ca="1" si="46"/>
        <v>18274.115267832996</v>
      </c>
      <c r="AG78" s="551">
        <f t="shared" ca="1" si="46"/>
        <v>19958.22263670111</v>
      </c>
      <c r="AH78" s="551">
        <f t="shared" ca="1" si="46"/>
        <v>21118.808441292269</v>
      </c>
      <c r="AI78" s="551">
        <f t="shared" ca="1" si="46"/>
        <v>27466.154283312157</v>
      </c>
      <c r="AJ78" s="551">
        <f t="shared" ca="1" si="46"/>
        <v>27529.433936834706</v>
      </c>
      <c r="AK78" s="551">
        <f t="shared" ca="1" si="46"/>
        <v>23110.031200230871</v>
      </c>
      <c r="AL78" s="551">
        <f t="shared" ca="1" si="46"/>
        <v>19548.068241342557</v>
      </c>
      <c r="AM78" s="551">
        <f t="shared" ca="1" si="46"/>
        <v>15315.179088396302</v>
      </c>
      <c r="AN78" s="551">
        <f t="shared" ca="1" si="46"/>
        <v>0</v>
      </c>
      <c r="AO78" s="551">
        <f t="shared" ca="1" si="46"/>
        <v>0</v>
      </c>
      <c r="AP78" s="551">
        <f t="shared" ca="1" si="46"/>
        <v>0</v>
      </c>
      <c r="AQ78" s="551">
        <f t="shared" ca="1" si="46"/>
        <v>16480.697411759807</v>
      </c>
      <c r="AR78" s="551">
        <f t="shared" ca="1" si="46"/>
        <v>18785.79049533229</v>
      </c>
      <c r="AS78" s="551">
        <f t="shared" ca="1" si="46"/>
        <v>20517.052870528711</v>
      </c>
      <c r="AT78" s="551">
        <f t="shared" ca="1" si="46"/>
        <v>21710.135077648421</v>
      </c>
      <c r="AU78" s="551">
        <f t="shared" ca="1" si="46"/>
        <v>28235.206603244853</v>
      </c>
      <c r="AV78" s="551">
        <f t="shared" ca="1" si="46"/>
        <v>28300.258087066039</v>
      </c>
      <c r="AW78" s="551">
        <f t="shared" ca="1" si="46"/>
        <v>23757.112073837303</v>
      </c>
      <c r="AX78" s="551">
        <f t="shared" ca="1" si="46"/>
        <v>20095.414152100122</v>
      </c>
      <c r="AY78" s="551">
        <f t="shared" ca="1" si="46"/>
        <v>15744.004102871377</v>
      </c>
      <c r="AZ78" s="551">
        <f t="shared" ca="1" si="46"/>
        <v>0</v>
      </c>
      <c r="BA78" s="551">
        <f t="shared" ca="1" si="46"/>
        <v>0</v>
      </c>
      <c r="BB78" s="551">
        <f t="shared" ca="1" si="46"/>
        <v>0</v>
      </c>
      <c r="BC78" s="551">
        <f t="shared" ca="1" si="46"/>
        <v>16942.15693928906</v>
      </c>
      <c r="BD78" s="551">
        <f t="shared" ca="1" si="46"/>
        <v>19311.792629201565</v>
      </c>
      <c r="BE78" s="551">
        <f t="shared" ca="1" si="46"/>
        <v>21091.530350903482</v>
      </c>
      <c r="BF78" s="551">
        <f t="shared" ca="1" si="46"/>
        <v>22318.01885982254</v>
      </c>
      <c r="BG78" s="551">
        <f t="shared" ca="1" si="46"/>
        <v>29025.792388135669</v>
      </c>
      <c r="BH78" s="551">
        <f t="shared" ca="1" si="46"/>
        <v>29092.665313503843</v>
      </c>
      <c r="BI78" s="551">
        <f t="shared" ca="1" si="46"/>
        <v>24422.311211904711</v>
      </c>
      <c r="BJ78" s="551">
        <f t="shared" ca="1" si="46"/>
        <v>20658.085748358892</v>
      </c>
      <c r="BK78" s="551">
        <f t="shared" ca="1" si="46"/>
        <v>16184.83621775175</v>
      </c>
      <c r="BL78" s="551">
        <f t="shared" ca="1" si="46"/>
        <v>0</v>
      </c>
      <c r="BM78" s="551">
        <f t="shared" ca="1" si="46"/>
        <v>0</v>
      </c>
      <c r="BN78" s="551">
        <f t="shared" ca="1" si="46"/>
        <v>0</v>
      </c>
      <c r="BO78" s="551">
        <f t="shared" ca="1" si="46"/>
        <v>17416.537333589131</v>
      </c>
      <c r="BP78" s="551">
        <f t="shared" ca="1" si="46"/>
        <v>19852.522822819188</v>
      </c>
      <c r="BQ78" s="551">
        <f t="shared" ca="1" si="46"/>
        <v>21682.093200728752</v>
      </c>
      <c r="BR78" s="551">
        <f t="shared" ref="BR78:DT79" ca="1" si="47">+BR70*BR74</f>
        <v>22942.923387897543</v>
      </c>
      <c r="BS78" s="551">
        <f t="shared" ca="1" si="47"/>
        <v>29838.514575003428</v>
      </c>
      <c r="BT78" s="551">
        <f t="shared" ca="1" si="47"/>
        <v>29907.259942281908</v>
      </c>
      <c r="BU78" s="551">
        <f t="shared" ca="1" si="47"/>
        <v>25106.135925838003</v>
      </c>
      <c r="BV78" s="551">
        <f t="shared" ca="1" si="47"/>
        <v>21236.512149312908</v>
      </c>
      <c r="BW78" s="551">
        <f t="shared" ca="1" si="47"/>
        <v>16638.011631848774</v>
      </c>
      <c r="BX78" s="551">
        <f t="shared" ca="1" si="47"/>
        <v>0</v>
      </c>
      <c r="BY78" s="551">
        <f t="shared" ca="1" si="47"/>
        <v>0</v>
      </c>
      <c r="BZ78" s="551">
        <f t="shared" ca="1" si="47"/>
        <v>0</v>
      </c>
      <c r="CA78" s="551">
        <f t="shared" ca="1" si="47"/>
        <v>17904.2003789296</v>
      </c>
      <c r="CB78" s="551">
        <f t="shared" ca="1" si="47"/>
        <v>20408.393461858093</v>
      </c>
      <c r="CC78" s="551">
        <f t="shared" ca="1" si="47"/>
        <v>22289.191810349123</v>
      </c>
      <c r="CD78" s="551">
        <f t="shared" ca="1" si="47"/>
        <v>23585.325242758641</v>
      </c>
      <c r="CE78" s="551">
        <f t="shared" ca="1" si="47"/>
        <v>30673.992983103482</v>
      </c>
      <c r="CF78" s="551">
        <f t="shared" ca="1" si="47"/>
        <v>30744.663220665763</v>
      </c>
      <c r="CG78" s="551">
        <f t="shared" ca="1" si="47"/>
        <v>25809.107731761436</v>
      </c>
      <c r="CH78" s="551">
        <f t="shared" ca="1" si="47"/>
        <v>21831.134489493645</v>
      </c>
      <c r="CI78" s="551">
        <f t="shared" ca="1" si="47"/>
        <v>17103.87595754052</v>
      </c>
      <c r="CJ78" s="551">
        <f t="shared" ca="1" si="47"/>
        <v>0</v>
      </c>
      <c r="CK78" s="551">
        <f t="shared" ca="1" si="47"/>
        <v>0</v>
      </c>
      <c r="CL78" s="551">
        <f t="shared" ca="1" si="47"/>
        <v>0</v>
      </c>
      <c r="CM78" s="551">
        <f t="shared" ca="1" si="47"/>
        <v>18405.517989539603</v>
      </c>
      <c r="CN78" s="551">
        <f t="shared" ca="1" si="47"/>
        <v>20979.828478790088</v>
      </c>
      <c r="CO78" s="551">
        <f t="shared" ca="1" si="47"/>
        <v>22913.289181038865</v>
      </c>
      <c r="CP78" s="551">
        <f t="shared" ca="1" si="47"/>
        <v>24245.714349555848</v>
      </c>
      <c r="CQ78" s="551">
        <f t="shared" ca="1" si="47"/>
        <v>31532.864786630329</v>
      </c>
      <c r="CR78" s="551">
        <f t="shared" ca="1" si="47"/>
        <v>31605.513790844358</v>
      </c>
      <c r="CS78" s="551">
        <f t="shared" ca="1" si="47"/>
        <v>26531.762748250716</v>
      </c>
      <c r="CT78" s="551">
        <f t="shared" ca="1" si="47"/>
        <v>22442.406255199432</v>
      </c>
      <c r="CU78" s="551">
        <f t="shared" ca="1" si="47"/>
        <v>17582.784484351625</v>
      </c>
      <c r="CV78" s="551">
        <f t="shared" ca="1" si="47"/>
        <v>0</v>
      </c>
      <c r="CW78" s="551">
        <f t="shared" ca="1" si="47"/>
        <v>0</v>
      </c>
      <c r="CX78" s="551">
        <f t="shared" ca="1" si="47"/>
        <v>0</v>
      </c>
      <c r="CY78" s="551">
        <f t="shared" ca="1" si="47"/>
        <v>18920.872493246687</v>
      </c>
      <c r="CZ78" s="551">
        <f t="shared" ca="1" si="47"/>
        <v>21567.26367619618</v>
      </c>
      <c r="DA78" s="551">
        <f t="shared" ca="1" si="47"/>
        <v>23554.861278107921</v>
      </c>
      <c r="DB78" s="551">
        <f t="shared" ca="1" si="47"/>
        <v>24924.594351343374</v>
      </c>
      <c r="DC78" s="551">
        <f t="shared" ca="1" si="47"/>
        <v>32415.785000655931</v>
      </c>
      <c r="DD78" s="551">
        <f t="shared" ca="1" si="47"/>
        <v>32490.468176987953</v>
      </c>
      <c r="DE78" s="551">
        <f t="shared" ca="1" si="47"/>
        <v>27274.652105201701</v>
      </c>
      <c r="DF78" s="551">
        <f t="shared" ca="1" si="47"/>
        <v>23070.793630344986</v>
      </c>
      <c r="DG78" s="551">
        <f t="shared" ca="1" si="47"/>
        <v>18075.102449913447</v>
      </c>
      <c r="DH78" s="551">
        <f t="shared" ca="1" si="47"/>
        <v>0</v>
      </c>
      <c r="DI78" s="551">
        <f t="shared" ca="1" si="47"/>
        <v>0</v>
      </c>
      <c r="DJ78" s="551">
        <f t="shared" ca="1" si="47"/>
        <v>0</v>
      </c>
      <c r="DK78" s="551">
        <f t="shared" ca="1" si="47"/>
        <v>19450.656923057559</v>
      </c>
      <c r="DL78" s="551">
        <f t="shared" ca="1" si="47"/>
        <v>22171.147059129642</v>
      </c>
      <c r="DM78" s="551">
        <f t="shared" ca="1" si="47"/>
        <v>24214.397393894909</v>
      </c>
      <c r="DN78" s="551">
        <f t="shared" ca="1" si="47"/>
        <v>25622.482993180955</v>
      </c>
      <c r="DO78" s="551">
        <f t="shared" ca="1" si="47"/>
        <v>33323.426980674252</v>
      </c>
      <c r="DP78" s="551">
        <f t="shared" ca="1" si="47"/>
        <v>33400.201285943571</v>
      </c>
      <c r="DQ78" s="551">
        <f t="shared" ca="1" si="47"/>
        <v>28038.342364147305</v>
      </c>
      <c r="DR78" s="551">
        <f t="shared" ca="1" si="47"/>
        <v>23716.775851994611</v>
      </c>
      <c r="DS78" s="551">
        <f t="shared" ca="1" si="47"/>
        <v>18581.205318510998</v>
      </c>
      <c r="DT78" s="552">
        <f t="shared" ca="1" si="47"/>
        <v>0</v>
      </c>
    </row>
    <row r="79" spans="1:124" s="28" customFormat="1" ht="14.25" customHeight="1" thickBot="1" x14ac:dyDescent="0.2">
      <c r="A79" s="18" t="str">
        <f>+Input!$C$97</f>
        <v>Restaurant</v>
      </c>
      <c r="B79" s="3"/>
      <c r="C79" s="23" t="str">
        <f>+"["&amp;currency&amp;"]"</f>
        <v>[EUR]</v>
      </c>
      <c r="D79" s="275"/>
      <c r="E79" s="553">
        <f t="shared" ref="E79:BP79" ca="1" si="48">+E71*E75</f>
        <v>0</v>
      </c>
      <c r="F79" s="554">
        <f t="shared" ca="1" si="48"/>
        <v>0</v>
      </c>
      <c r="G79" s="554">
        <f t="shared" ca="1" si="48"/>
        <v>0</v>
      </c>
      <c r="H79" s="554">
        <f t="shared" ca="1" si="48"/>
        <v>24592.83973548975</v>
      </c>
      <c r="I79" s="554">
        <f t="shared" ca="1" si="48"/>
        <v>26952.850721468425</v>
      </c>
      <c r="J79" s="554">
        <f t="shared" ca="1" si="48"/>
        <v>28504.625262512196</v>
      </c>
      <c r="K79" s="554">
        <f t="shared" ca="1" si="48"/>
        <v>37213.412662823997</v>
      </c>
      <c r="L79" s="554">
        <f t="shared" ca="1" si="48"/>
        <v>37299.149160019959</v>
      </c>
      <c r="M79" s="554">
        <f t="shared" ca="1" si="48"/>
        <v>31165.721421556056</v>
      </c>
      <c r="N79" s="554">
        <f t="shared" ca="1" si="48"/>
        <v>26354.754689270787</v>
      </c>
      <c r="O79" s="554">
        <f t="shared" ca="1" si="48"/>
        <v>20613.381045716043</v>
      </c>
      <c r="P79" s="554">
        <f t="shared" ca="1" si="48"/>
        <v>0</v>
      </c>
      <c r="Q79" s="554">
        <f t="shared" ca="1" si="48"/>
        <v>0</v>
      </c>
      <c r="R79" s="554">
        <f t="shared" ca="1" si="48"/>
        <v>0</v>
      </c>
      <c r="S79" s="554">
        <f t="shared" ca="1" si="48"/>
        <v>22093.118997505448</v>
      </c>
      <c r="T79" s="554">
        <f t="shared" ca="1" si="48"/>
        <v>25281.439248083429</v>
      </c>
      <c r="U79" s="554">
        <f t="shared" ca="1" si="48"/>
        <v>27707.530541669501</v>
      </c>
      <c r="V79" s="554">
        <f t="shared" ca="1" si="48"/>
        <v>29302.754769862491</v>
      </c>
      <c r="W79" s="554">
        <f t="shared" ca="1" si="48"/>
        <v>38255.388217383013</v>
      </c>
      <c r="X79" s="554">
        <f t="shared" ca="1" si="48"/>
        <v>38343.525336500468</v>
      </c>
      <c r="Y79" s="554">
        <f t="shared" ca="1" si="48"/>
        <v>32038.361621359585</v>
      </c>
      <c r="Z79" s="554">
        <f t="shared" ca="1" si="48"/>
        <v>27092.687820570332</v>
      </c>
      <c r="AA79" s="554">
        <f t="shared" ca="1" si="48"/>
        <v>21190.555714996062</v>
      </c>
      <c r="AB79" s="554">
        <f t="shared" ca="1" si="48"/>
        <v>0</v>
      </c>
      <c r="AC79" s="554">
        <f t="shared" ca="1" si="48"/>
        <v>0</v>
      </c>
      <c r="AD79" s="554">
        <f t="shared" ca="1" si="48"/>
        <v>0</v>
      </c>
      <c r="AE79" s="554">
        <f t="shared" ca="1" si="48"/>
        <v>22711.726329435569</v>
      </c>
      <c r="AF79" s="554">
        <f t="shared" ca="1" si="48"/>
        <v>25989.319547029725</v>
      </c>
      <c r="AG79" s="554">
        <f t="shared" ca="1" si="48"/>
        <v>28483.341396836207</v>
      </c>
      <c r="AH79" s="554">
        <f t="shared" ca="1" si="48"/>
        <v>30123.231903418597</v>
      </c>
      <c r="AI79" s="554">
        <f t="shared" ca="1" si="48"/>
        <v>39326.539087469675</v>
      </c>
      <c r="AJ79" s="554">
        <f t="shared" ca="1" si="48"/>
        <v>39417.144045922425</v>
      </c>
      <c r="AK79" s="554">
        <f t="shared" ca="1" si="48"/>
        <v>32935.435746757605</v>
      </c>
      <c r="AL79" s="554">
        <f t="shared" ca="1" si="48"/>
        <v>27851.283079546254</v>
      </c>
      <c r="AM79" s="554">
        <f t="shared" ca="1" si="48"/>
        <v>21783.891275015918</v>
      </c>
      <c r="AN79" s="554">
        <f t="shared" ca="1" si="48"/>
        <v>0</v>
      </c>
      <c r="AO79" s="554">
        <f t="shared" ca="1" si="48"/>
        <v>0</v>
      </c>
      <c r="AP79" s="554">
        <f t="shared" ca="1" si="48"/>
        <v>0</v>
      </c>
      <c r="AQ79" s="554">
        <f t="shared" ca="1" si="48"/>
        <v>23347.654666659724</v>
      </c>
      <c r="AR79" s="554">
        <f t="shared" ca="1" si="48"/>
        <v>26717.020494346518</v>
      </c>
      <c r="AS79" s="554">
        <f t="shared" ca="1" si="48"/>
        <v>29280.874955947576</v>
      </c>
      <c r="AT79" s="554">
        <f t="shared" ca="1" si="48"/>
        <v>30966.682396714274</v>
      </c>
      <c r="AU79" s="554">
        <f t="shared" ca="1" si="48"/>
        <v>40427.682181918768</v>
      </c>
      <c r="AV79" s="554">
        <f t="shared" ca="1" si="48"/>
        <v>40520.824079208192</v>
      </c>
      <c r="AW79" s="554">
        <f t="shared" ca="1" si="48"/>
        <v>33857.62794766677</v>
      </c>
      <c r="AX79" s="554">
        <f t="shared" ca="1" si="48"/>
        <v>28631.119005773518</v>
      </c>
      <c r="AY79" s="554">
        <f t="shared" ca="1" si="48"/>
        <v>22393.840230716334</v>
      </c>
      <c r="AZ79" s="554">
        <f t="shared" ca="1" si="48"/>
        <v>0</v>
      </c>
      <c r="BA79" s="554">
        <f t="shared" ca="1" si="48"/>
        <v>0</v>
      </c>
      <c r="BB79" s="554">
        <f t="shared" ca="1" si="48"/>
        <v>0</v>
      </c>
      <c r="BC79" s="554">
        <f t="shared" ca="1" si="48"/>
        <v>24001.388997326161</v>
      </c>
      <c r="BD79" s="554">
        <f t="shared" ca="1" si="48"/>
        <v>27465.097068188177</v>
      </c>
      <c r="BE79" s="554">
        <f t="shared" ca="1" si="48"/>
        <v>30100.739454714061</v>
      </c>
      <c r="BF79" s="554">
        <f t="shared" ca="1" si="48"/>
        <v>31833.749503822219</v>
      </c>
      <c r="BG79" s="554">
        <f t="shared" ca="1" si="48"/>
        <v>41559.657283012435</v>
      </c>
      <c r="BH79" s="554">
        <f t="shared" ca="1" si="48"/>
        <v>41655.407153425956</v>
      </c>
      <c r="BI79" s="554">
        <f t="shared" ca="1" si="48"/>
        <v>34805.641530201385</v>
      </c>
      <c r="BJ79" s="554">
        <f t="shared" ca="1" si="48"/>
        <v>29432.790337935123</v>
      </c>
      <c r="BK79" s="554">
        <f t="shared" ca="1" si="48"/>
        <v>23020.867757176355</v>
      </c>
      <c r="BL79" s="554">
        <f t="shared" ca="1" si="48"/>
        <v>0</v>
      </c>
      <c r="BM79" s="554">
        <f t="shared" ca="1" si="48"/>
        <v>0</v>
      </c>
      <c r="BN79" s="554">
        <f t="shared" ca="1" si="48"/>
        <v>0</v>
      </c>
      <c r="BO79" s="554">
        <f t="shared" ca="1" si="48"/>
        <v>24673.427889251263</v>
      </c>
      <c r="BP79" s="554">
        <f t="shared" ca="1" si="48"/>
        <v>28234.119786097413</v>
      </c>
      <c r="BQ79" s="554">
        <f t="shared" ca="1" si="46"/>
        <v>30943.560159446013</v>
      </c>
      <c r="BR79" s="554">
        <f t="shared" ca="1" si="47"/>
        <v>32725.094489929204</v>
      </c>
      <c r="BS79" s="554">
        <f t="shared" ca="1" si="47"/>
        <v>42723.327686936726</v>
      </c>
      <c r="BT79" s="554">
        <f t="shared" ca="1" si="47"/>
        <v>42821.758553721826</v>
      </c>
      <c r="BU79" s="554">
        <f t="shared" ca="1" si="47"/>
        <v>35780.199493046966</v>
      </c>
      <c r="BV79" s="554">
        <f t="shared" ca="1" si="47"/>
        <v>30256.908467397268</v>
      </c>
      <c r="BW79" s="554">
        <f t="shared" ca="1" si="47"/>
        <v>23665.45205437726</v>
      </c>
      <c r="BX79" s="554">
        <f t="shared" ca="1" si="47"/>
        <v>0</v>
      </c>
      <c r="BY79" s="554">
        <f t="shared" ca="1" si="47"/>
        <v>0</v>
      </c>
      <c r="BZ79" s="554">
        <f t="shared" ca="1" si="47"/>
        <v>0</v>
      </c>
      <c r="CA79" s="554">
        <f t="shared" ca="1" si="47"/>
        <v>25364.283870150262</v>
      </c>
      <c r="CB79" s="554">
        <f t="shared" ca="1" si="47"/>
        <v>29024.675140108095</v>
      </c>
      <c r="CC79" s="554">
        <f t="shared" ca="1" si="47"/>
        <v>31809.979843910456</v>
      </c>
      <c r="CD79" s="554">
        <f t="shared" ca="1" si="47"/>
        <v>33641.397135647174</v>
      </c>
      <c r="CE79" s="554">
        <f t="shared" ca="1" si="47"/>
        <v>43919.580862170886</v>
      </c>
      <c r="CF79" s="554">
        <f t="shared" ca="1" si="47"/>
        <v>44020.767793225976</v>
      </c>
      <c r="CG79" s="554">
        <f t="shared" ca="1" si="47"/>
        <v>36782.045078852236</v>
      </c>
      <c r="CH79" s="554">
        <f t="shared" ca="1" si="47"/>
        <v>31104.101904484352</v>
      </c>
      <c r="CI79" s="554">
        <f t="shared" ca="1" si="47"/>
        <v>24328.084711899788</v>
      </c>
      <c r="CJ79" s="554">
        <f t="shared" ca="1" si="47"/>
        <v>0</v>
      </c>
      <c r="CK79" s="554">
        <f t="shared" ca="1" si="47"/>
        <v>0</v>
      </c>
      <c r="CL79" s="554">
        <f t="shared" ca="1" si="47"/>
        <v>0</v>
      </c>
      <c r="CM79" s="554">
        <f t="shared" ca="1" si="47"/>
        <v>26074.483818514433</v>
      </c>
      <c r="CN79" s="554">
        <f t="shared" ca="1" si="47"/>
        <v>29837.366044031081</v>
      </c>
      <c r="CO79" s="554">
        <f t="shared" ca="1" si="47"/>
        <v>32700.659279539901</v>
      </c>
      <c r="CP79" s="554">
        <f t="shared" ca="1" si="47"/>
        <v>34583.356255445244</v>
      </c>
      <c r="CQ79" s="554">
        <f t="shared" ca="1" si="47"/>
        <v>45149.329126311612</v>
      </c>
      <c r="CR79" s="554">
        <f t="shared" ca="1" si="47"/>
        <v>45253.349291436243</v>
      </c>
      <c r="CS79" s="554">
        <f t="shared" ca="1" si="47"/>
        <v>37811.942341060043</v>
      </c>
      <c r="CT79" s="554">
        <f t="shared" ca="1" si="47"/>
        <v>31975.016757809863</v>
      </c>
      <c r="CU79" s="554">
        <f t="shared" ca="1" si="47"/>
        <v>25009.271083832944</v>
      </c>
      <c r="CV79" s="554">
        <f t="shared" ca="1" si="47"/>
        <v>0</v>
      </c>
      <c r="CW79" s="554">
        <f t="shared" ca="1" si="47"/>
        <v>0</v>
      </c>
      <c r="CX79" s="554">
        <f t="shared" ca="1" si="47"/>
        <v>0</v>
      </c>
      <c r="CY79" s="554">
        <f t="shared" ca="1" si="47"/>
        <v>26804.569365432799</v>
      </c>
      <c r="CZ79" s="554">
        <f t="shared" ca="1" si="47"/>
        <v>30672.812293263905</v>
      </c>
      <c r="DA79" s="554">
        <f t="shared" ca="1" si="47"/>
        <v>33616.277739366975</v>
      </c>
      <c r="DB79" s="554">
        <f t="shared" ca="1" si="47"/>
        <v>35551.690230597655</v>
      </c>
      <c r="DC79" s="554">
        <f t="shared" ca="1" si="47"/>
        <v>46413.510341848269</v>
      </c>
      <c r="DD79" s="554">
        <f t="shared" ca="1" si="47"/>
        <v>46520.44307159639</v>
      </c>
      <c r="DE79" s="554">
        <f t="shared" ca="1" si="47"/>
        <v>38870.676726609665</v>
      </c>
      <c r="DF79" s="554">
        <f t="shared" ca="1" si="47"/>
        <v>32870.317227028499</v>
      </c>
      <c r="DG79" s="554">
        <f t="shared" ca="1" si="47"/>
        <v>25709.530674180234</v>
      </c>
      <c r="DH79" s="554">
        <f t="shared" ca="1" si="47"/>
        <v>0</v>
      </c>
      <c r="DI79" s="554">
        <f t="shared" ca="1" si="47"/>
        <v>0</v>
      </c>
      <c r="DJ79" s="554">
        <f t="shared" ca="1" si="47"/>
        <v>0</v>
      </c>
      <c r="DK79" s="554">
        <f t="shared" ca="1" si="47"/>
        <v>27555.097307664873</v>
      </c>
      <c r="DL79" s="554">
        <f t="shared" ca="1" si="47"/>
        <v>31531.651037475251</v>
      </c>
      <c r="DM79" s="554">
        <f t="shared" ca="1" si="47"/>
        <v>34557.533516069198</v>
      </c>
      <c r="DN79" s="554">
        <f t="shared" ca="1" si="47"/>
        <v>36547.137557054339</v>
      </c>
      <c r="DO79" s="554">
        <f t="shared" ca="1" si="47"/>
        <v>47713.088631419952</v>
      </c>
      <c r="DP79" s="554">
        <f t="shared" ca="1" si="47"/>
        <v>47823.015477601017</v>
      </c>
      <c r="DQ79" s="554">
        <f t="shared" ca="1" si="47"/>
        <v>39959.055674954689</v>
      </c>
      <c r="DR79" s="554">
        <f t="shared" ca="1" si="47"/>
        <v>33790.686109385249</v>
      </c>
      <c r="DS79" s="554">
        <f t="shared" ca="1" si="47"/>
        <v>26429.397533057243</v>
      </c>
      <c r="DT79" s="555">
        <f t="shared" ca="1" si="47"/>
        <v>0</v>
      </c>
    </row>
    <row r="80" spans="1:124" s="3" customFormat="1" ht="14.25" customHeight="1" x14ac:dyDescent="0.2">
      <c r="A80" s="558" t="s">
        <v>17</v>
      </c>
      <c r="B80" s="547"/>
      <c r="C80" s="548" t="str">
        <f>+"["&amp;currency&amp;"]"</f>
        <v>[EUR]</v>
      </c>
      <c r="D80" s="547"/>
      <c r="E80" s="549">
        <f ca="1">SUM(E78:E79)</f>
        <v>0</v>
      </c>
      <c r="F80" s="549">
        <f t="shared" ref="F80:BQ80" ca="1" si="49">SUM(F78:F79)</f>
        <v>0</v>
      </c>
      <c r="G80" s="549">
        <f t="shared" ca="1" si="49"/>
        <v>0</v>
      </c>
      <c r="H80" s="549">
        <f t="shared" ca="1" si="49"/>
        <v>41885.034988098654</v>
      </c>
      <c r="I80" s="549">
        <f t="shared" ca="1" si="49"/>
        <v>45838.66148005407</v>
      </c>
      <c r="J80" s="549">
        <f t="shared" ca="1" si="49"/>
        <v>48488.660260479926</v>
      </c>
      <c r="K80" s="549">
        <f t="shared" ca="1" si="49"/>
        <v>63203.732617812188</v>
      </c>
      <c r="L80" s="549">
        <f t="shared" ca="1" si="49"/>
        <v>63349.348573367235</v>
      </c>
      <c r="M80" s="549">
        <f t="shared" ca="1" si="49"/>
        <v>53033.985135078343</v>
      </c>
      <c r="N80" s="549">
        <f t="shared" ca="1" si="49"/>
        <v>44852.449810830745</v>
      </c>
      <c r="O80" s="549">
        <f t="shared" ca="1" si="49"/>
        <v>35105.632147546072</v>
      </c>
      <c r="P80" s="549">
        <f t="shared" ca="1" si="49"/>
        <v>0</v>
      </c>
      <c r="Q80" s="549">
        <f t="shared" ca="1" si="49"/>
        <v>0</v>
      </c>
      <c r="R80" s="549">
        <f t="shared" ca="1" si="49"/>
        <v>0</v>
      </c>
      <c r="S80" s="549">
        <f t="shared" ca="1" si="49"/>
        <v>37688.261819274005</v>
      </c>
      <c r="T80" s="549">
        <f t="shared" ca="1" si="49"/>
        <v>43057.81596776536</v>
      </c>
      <c r="U80" s="549">
        <f t="shared" ca="1" si="49"/>
        <v>47122.144001495515</v>
      </c>
      <c r="V80" s="549">
        <f t="shared" ca="1" si="49"/>
        <v>49846.342747773291</v>
      </c>
      <c r="W80" s="549">
        <f t="shared" ca="1" si="49"/>
        <v>64973.437131110833</v>
      </c>
      <c r="X80" s="549">
        <f t="shared" ca="1" si="49"/>
        <v>65123.130333421432</v>
      </c>
      <c r="Y80" s="549">
        <f t="shared" ca="1" si="49"/>
        <v>54518.936718860466</v>
      </c>
      <c r="Z80" s="549">
        <f t="shared" ca="1" si="49"/>
        <v>46108.318405533937</v>
      </c>
      <c r="AA80" s="549">
        <f t="shared" ca="1" si="49"/>
        <v>36088.589847677315</v>
      </c>
      <c r="AB80" s="549">
        <f t="shared" ca="1" si="49"/>
        <v>0</v>
      </c>
      <c r="AC80" s="549">
        <f t="shared" ca="1" si="49"/>
        <v>0</v>
      </c>
      <c r="AD80" s="549">
        <f t="shared" ca="1" si="49"/>
        <v>0</v>
      </c>
      <c r="AE80" s="549">
        <f t="shared" ca="1" si="49"/>
        <v>38743.533150213618</v>
      </c>
      <c r="AF80" s="549">
        <f t="shared" ca="1" si="49"/>
        <v>44263.434814862718</v>
      </c>
      <c r="AG80" s="549">
        <f t="shared" ca="1" si="49"/>
        <v>48441.564033537317</v>
      </c>
      <c r="AH80" s="549">
        <f t="shared" ca="1" si="49"/>
        <v>51242.040344710869</v>
      </c>
      <c r="AI80" s="549">
        <f t="shared" ca="1" si="49"/>
        <v>66792.693370781839</v>
      </c>
      <c r="AJ80" s="549">
        <f t="shared" ca="1" si="49"/>
        <v>66946.577982757124</v>
      </c>
      <c r="AK80" s="549">
        <f t="shared" ca="1" si="49"/>
        <v>56045.466946988476</v>
      </c>
      <c r="AL80" s="549">
        <f t="shared" ca="1" si="49"/>
        <v>47399.351320888811</v>
      </c>
      <c r="AM80" s="549">
        <f t="shared" ca="1" si="49"/>
        <v>37099.070363412218</v>
      </c>
      <c r="AN80" s="549">
        <f t="shared" ca="1" si="49"/>
        <v>0</v>
      </c>
      <c r="AO80" s="549">
        <f t="shared" ca="1" si="49"/>
        <v>0</v>
      </c>
      <c r="AP80" s="549">
        <f t="shared" ca="1" si="49"/>
        <v>0</v>
      </c>
      <c r="AQ80" s="549">
        <f t="shared" ca="1" si="49"/>
        <v>39828.352078419528</v>
      </c>
      <c r="AR80" s="549">
        <f t="shared" ca="1" si="49"/>
        <v>45502.810989678808</v>
      </c>
      <c r="AS80" s="549">
        <f t="shared" ca="1" si="49"/>
        <v>49797.927826476283</v>
      </c>
      <c r="AT80" s="549">
        <f t="shared" ca="1" si="49"/>
        <v>52676.817474362695</v>
      </c>
      <c r="AU80" s="549">
        <f t="shared" ca="1" si="49"/>
        <v>68662.888785163625</v>
      </c>
      <c r="AV80" s="549">
        <f t="shared" ca="1" si="49"/>
        <v>68821.082166274224</v>
      </c>
      <c r="AW80" s="549">
        <f t="shared" ca="1" si="49"/>
        <v>57614.740021504069</v>
      </c>
      <c r="AX80" s="549">
        <f t="shared" ca="1" si="49"/>
        <v>48726.533157873637</v>
      </c>
      <c r="AY80" s="549">
        <f t="shared" ca="1" si="49"/>
        <v>38137.844333587709</v>
      </c>
      <c r="AZ80" s="549">
        <f t="shared" ca="1" si="49"/>
        <v>0</v>
      </c>
      <c r="BA80" s="549">
        <f t="shared" ca="1" si="49"/>
        <v>0</v>
      </c>
      <c r="BB80" s="549">
        <f t="shared" ca="1" si="49"/>
        <v>0</v>
      </c>
      <c r="BC80" s="549">
        <f t="shared" ca="1" si="49"/>
        <v>40943.545936615221</v>
      </c>
      <c r="BD80" s="549">
        <f t="shared" ca="1" si="49"/>
        <v>46776.889697389743</v>
      </c>
      <c r="BE80" s="549">
        <f t="shared" ca="1" si="49"/>
        <v>51192.269805617543</v>
      </c>
      <c r="BF80" s="549">
        <f t="shared" ca="1" si="49"/>
        <v>54151.768363644762</v>
      </c>
      <c r="BG80" s="549">
        <f t="shared" ca="1" si="49"/>
        <v>70585.449671148104</v>
      </c>
      <c r="BH80" s="549">
        <f t="shared" ca="1" si="49"/>
        <v>70748.072466929792</v>
      </c>
      <c r="BI80" s="549">
        <f t="shared" ca="1" si="49"/>
        <v>59227.952742106092</v>
      </c>
      <c r="BJ80" s="549">
        <f t="shared" ca="1" si="49"/>
        <v>50090.876086294011</v>
      </c>
      <c r="BK80" s="549">
        <f t="shared" ca="1" si="49"/>
        <v>39205.703974928103</v>
      </c>
      <c r="BL80" s="549">
        <f t="shared" ca="1" si="49"/>
        <v>0</v>
      </c>
      <c r="BM80" s="549">
        <f t="shared" ca="1" si="49"/>
        <v>0</v>
      </c>
      <c r="BN80" s="549">
        <f t="shared" ca="1" si="49"/>
        <v>0</v>
      </c>
      <c r="BO80" s="549">
        <f t="shared" ca="1" si="49"/>
        <v>42089.965222840394</v>
      </c>
      <c r="BP80" s="549">
        <f t="shared" ca="1" si="49"/>
        <v>48086.642608916605</v>
      </c>
      <c r="BQ80" s="549">
        <f t="shared" ca="1" si="49"/>
        <v>52625.653360174765</v>
      </c>
      <c r="BR80" s="549">
        <f t="shared" ref="BR80:DT80" ca="1" si="50">SUM(BR78:BR79)</f>
        <v>55668.017877826744</v>
      </c>
      <c r="BS80" s="549">
        <f t="shared" ca="1" si="50"/>
        <v>72561.842261940154</v>
      </c>
      <c r="BT80" s="549">
        <f t="shared" ca="1" si="50"/>
        <v>72729.01849600373</v>
      </c>
      <c r="BU80" s="549">
        <f t="shared" ca="1" si="50"/>
        <v>60886.33541888497</v>
      </c>
      <c r="BV80" s="549">
        <f t="shared" ca="1" si="50"/>
        <v>51493.42061671018</v>
      </c>
      <c r="BW80" s="549">
        <f t="shared" ca="1" si="50"/>
        <v>40303.463686226038</v>
      </c>
      <c r="BX80" s="549">
        <f t="shared" ca="1" si="50"/>
        <v>0</v>
      </c>
      <c r="BY80" s="549">
        <f t="shared" ca="1" si="50"/>
        <v>0</v>
      </c>
      <c r="BZ80" s="549">
        <f t="shared" ca="1" si="50"/>
        <v>0</v>
      </c>
      <c r="CA80" s="549">
        <f t="shared" ca="1" si="50"/>
        <v>43268.484249079862</v>
      </c>
      <c r="CB80" s="549">
        <f t="shared" ca="1" si="50"/>
        <v>49433.068601966188</v>
      </c>
      <c r="CC80" s="549">
        <f t="shared" ca="1" si="50"/>
        <v>54099.171654259582</v>
      </c>
      <c r="CD80" s="549">
        <f t="shared" ca="1" si="50"/>
        <v>57226.722378405815</v>
      </c>
      <c r="CE80" s="549">
        <f t="shared" ca="1" si="50"/>
        <v>74593.573845274368</v>
      </c>
      <c r="CF80" s="549">
        <f t="shared" ca="1" si="50"/>
        <v>74765.431013891735</v>
      </c>
      <c r="CG80" s="549">
        <f t="shared" ca="1" si="50"/>
        <v>62591.152810613668</v>
      </c>
      <c r="CH80" s="549">
        <f t="shared" ca="1" si="50"/>
        <v>52935.236393977997</v>
      </c>
      <c r="CI80" s="549">
        <f t="shared" ca="1" si="50"/>
        <v>41431.960669440305</v>
      </c>
      <c r="CJ80" s="549">
        <f t="shared" ca="1" si="50"/>
        <v>0</v>
      </c>
      <c r="CK80" s="549">
        <f t="shared" ca="1" si="50"/>
        <v>0</v>
      </c>
      <c r="CL80" s="549">
        <f t="shared" ca="1" si="50"/>
        <v>0</v>
      </c>
      <c r="CM80" s="549">
        <f t="shared" ca="1" si="50"/>
        <v>44480.001808054032</v>
      </c>
      <c r="CN80" s="549">
        <f t="shared" ca="1" si="50"/>
        <v>50817.19452282117</v>
      </c>
      <c r="CO80" s="549">
        <f t="shared" ca="1" si="50"/>
        <v>55613.948460578766</v>
      </c>
      <c r="CP80" s="549">
        <f t="shared" ca="1" si="50"/>
        <v>58829.070605001092</v>
      </c>
      <c r="CQ80" s="549">
        <f t="shared" ca="1" si="50"/>
        <v>76682.193912941933</v>
      </c>
      <c r="CR80" s="549">
        <f t="shared" ca="1" si="50"/>
        <v>76858.863082280601</v>
      </c>
      <c r="CS80" s="549">
        <f t="shared" ca="1" si="50"/>
        <v>64343.705089310759</v>
      </c>
      <c r="CT80" s="549">
        <f t="shared" ca="1" si="50"/>
        <v>54417.423013009291</v>
      </c>
      <c r="CU80" s="549">
        <f t="shared" ca="1" si="50"/>
        <v>42592.055568184573</v>
      </c>
      <c r="CV80" s="549">
        <f t="shared" ca="1" si="50"/>
        <v>0</v>
      </c>
      <c r="CW80" s="549">
        <f t="shared" ca="1" si="50"/>
        <v>0</v>
      </c>
      <c r="CX80" s="549">
        <f t="shared" ca="1" si="50"/>
        <v>0</v>
      </c>
      <c r="CY80" s="549">
        <f t="shared" ca="1" si="50"/>
        <v>45725.441858679485</v>
      </c>
      <c r="CZ80" s="549">
        <f t="shared" ca="1" si="50"/>
        <v>52240.075969460086</v>
      </c>
      <c r="DA80" s="549">
        <f t="shared" ca="1" si="50"/>
        <v>57171.139017474896</v>
      </c>
      <c r="DB80" s="549">
        <f t="shared" ca="1" si="50"/>
        <v>60476.284581941029</v>
      </c>
      <c r="DC80" s="549">
        <f t="shared" ca="1" si="50"/>
        <v>78829.295342504192</v>
      </c>
      <c r="DD80" s="549">
        <f t="shared" ca="1" si="50"/>
        <v>79010.911248584336</v>
      </c>
      <c r="DE80" s="549">
        <f t="shared" ca="1" si="50"/>
        <v>66145.328831811363</v>
      </c>
      <c r="DF80" s="549">
        <f t="shared" ca="1" si="50"/>
        <v>55941.110857373482</v>
      </c>
      <c r="DG80" s="549">
        <f t="shared" ca="1" si="50"/>
        <v>43784.633124093685</v>
      </c>
      <c r="DH80" s="549">
        <f t="shared" ca="1" si="50"/>
        <v>0</v>
      </c>
      <c r="DI80" s="549">
        <f t="shared" ca="1" si="50"/>
        <v>0</v>
      </c>
      <c r="DJ80" s="549">
        <f t="shared" ca="1" si="50"/>
        <v>0</v>
      </c>
      <c r="DK80" s="549">
        <f t="shared" ca="1" si="50"/>
        <v>47005.754230722436</v>
      </c>
      <c r="DL80" s="549">
        <f t="shared" ca="1" si="50"/>
        <v>53702.798096604893</v>
      </c>
      <c r="DM80" s="549">
        <f t="shared" ca="1" si="50"/>
        <v>58771.93090996411</v>
      </c>
      <c r="DN80" s="549">
        <f t="shared" ca="1" si="50"/>
        <v>62169.620550235297</v>
      </c>
      <c r="DO80" s="549">
        <f t="shared" ca="1" si="50"/>
        <v>81036.515612094197</v>
      </c>
      <c r="DP80" s="549">
        <f t="shared" ca="1" si="50"/>
        <v>81223.216763544595</v>
      </c>
      <c r="DQ80" s="549">
        <f t="shared" ca="1" si="50"/>
        <v>67997.398039102001</v>
      </c>
      <c r="DR80" s="549">
        <f t="shared" ca="1" si="50"/>
        <v>57507.461961379857</v>
      </c>
      <c r="DS80" s="549">
        <f t="shared" ca="1" si="50"/>
        <v>45010.602851568241</v>
      </c>
      <c r="DT80" s="549">
        <f t="shared" ca="1" si="50"/>
        <v>0</v>
      </c>
    </row>
    <row r="81" spans="1:124" s="28" customFormat="1" ht="14.25" customHeight="1" x14ac:dyDescent="0.2">
      <c r="A81" s="3"/>
      <c r="B81" s="3"/>
      <c r="C81" s="3"/>
      <c r="D81"/>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row>
    <row r="82" spans="1:124" s="28" customFormat="1" ht="14.25" customHeight="1" thickBot="1" x14ac:dyDescent="0.25">
      <c r="A82" s="513" t="s">
        <v>507</v>
      </c>
      <c r="B82" s="3"/>
      <c r="C82" s="3"/>
      <c r="D82"/>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row>
    <row r="83" spans="1:124" s="28" customFormat="1" ht="14.25" customHeight="1" x14ac:dyDescent="0.2">
      <c r="A83" s="18" t="str">
        <f>+Input!$C$96</f>
        <v>Bar</v>
      </c>
      <c r="B83" s="3"/>
      <c r="C83" s="488" t="str">
        <f>+"["&amp;currency&amp;"]"</f>
        <v>[EUR]</v>
      </c>
      <c r="D83"/>
      <c r="E83" s="550">
        <f ca="1">+E78*Input!$F96++SUMIFS(E$164:E$197,$B$164:$B$197,$A83)*(1+Input!$D$116+Input!$D$117)</f>
        <v>0</v>
      </c>
      <c r="F83" s="551">
        <f ca="1">+F78*Input!$F96+F203</f>
        <v>0</v>
      </c>
      <c r="G83" s="551">
        <f ca="1">+G78*Input!$F96+G203</f>
        <v>0</v>
      </c>
      <c r="H83" s="551">
        <f ca="1">+H78*Input!$F96+H203</f>
        <v>3458.4390505217812</v>
      </c>
      <c r="I83" s="551">
        <f ca="1">+I78*Input!$F96+I203</f>
        <v>3777.1621517171284</v>
      </c>
      <c r="J83" s="551">
        <f ca="1">+J78*Input!$F96+J203</f>
        <v>3996.8069995935462</v>
      </c>
      <c r="K83" s="551">
        <f ca="1">+K78*Input!$F96+K203</f>
        <v>5198.063990997638</v>
      </c>
      <c r="L83" s="551">
        <f ca="1">+L78*Input!$F96+L203</f>
        <v>5210.0398826694554</v>
      </c>
      <c r="M83" s="551">
        <f ca="1">+M78*Input!$F96+M203</f>
        <v>4373.6527427044584</v>
      </c>
      <c r="N83" s="551">
        <f ca="1">+N78*Input!$F96+N203</f>
        <v>3699.5390243119909</v>
      </c>
      <c r="O83" s="551">
        <f ca="1">+O78*Input!$F96+O203</f>
        <v>2898.4502203660063</v>
      </c>
      <c r="P83" s="551">
        <f ca="1">+P78*Input!$F96+P203</f>
        <v>0</v>
      </c>
      <c r="Q83" s="551">
        <f ca="1">+Q78*Input!$F96+Q203</f>
        <v>0</v>
      </c>
      <c r="R83" s="551">
        <f ca="1">+R78*Input!$F96+R203</f>
        <v>0</v>
      </c>
      <c r="S83" s="551">
        <f ca="1">+S78*Input!$F96+S203</f>
        <v>3119.0285643537109</v>
      </c>
      <c r="T83" s="551">
        <f ca="1">+T78*Input!$F96+T203</f>
        <v>3555.275343936386</v>
      </c>
      <c r="U83" s="551">
        <f ca="1">+U78*Input!$F96+U203</f>
        <v>3882.9226919652024</v>
      </c>
      <c r="V83" s="551">
        <f ca="1">+V78*Input!$F96+V203</f>
        <v>4108.7175955821594</v>
      </c>
      <c r="W83" s="551">
        <f ca="1">+W78*Input!$F96+W203</f>
        <v>5343.6097827455642</v>
      </c>
      <c r="X83" s="551">
        <f ca="1">+X78*Input!$F96+X203</f>
        <v>5355.9209993841932</v>
      </c>
      <c r="Y83" s="551">
        <f ca="1">+Y78*Input!$F96+Y203</f>
        <v>4496.1150195001765</v>
      </c>
      <c r="Z83" s="551">
        <f ca="1">+Z78*Input!$F96+Z203</f>
        <v>3803.126116992722</v>
      </c>
      <c r="AA83" s="551">
        <f ca="1">+AA78*Input!$F96+AA203</f>
        <v>2979.6068265362501</v>
      </c>
      <c r="AB83" s="551">
        <f ca="1">+AB78*Input!$F96+AB203</f>
        <v>0</v>
      </c>
      <c r="AC83" s="551">
        <f ca="1">+AC78*Input!$F96+AC203</f>
        <v>0</v>
      </c>
      <c r="AD83" s="551">
        <f ca="1">+AD78*Input!$F96+AD203</f>
        <v>0</v>
      </c>
      <c r="AE83" s="551">
        <f ca="1">+AE78*Input!$F96+AE203</f>
        <v>3206.3613641556103</v>
      </c>
      <c r="AF83" s="551">
        <f ca="1">+AF78*Input!$F96+AF203</f>
        <v>3654.8230535665994</v>
      </c>
      <c r="AG83" s="551">
        <f ca="1">+AG78*Input!$F96+AG203</f>
        <v>3991.6445273402223</v>
      </c>
      <c r="AH83" s="551">
        <f ca="1">+AH78*Input!$F96+AH203</f>
        <v>4223.7616882584543</v>
      </c>
      <c r="AI83" s="551">
        <f ca="1">+AI78*Input!$F96+AI203</f>
        <v>5493.2308566624315</v>
      </c>
      <c r="AJ83" s="551">
        <f ca="1">+AJ78*Input!$F96+AJ203</f>
        <v>5505.8867873669415</v>
      </c>
      <c r="AK83" s="551">
        <f ca="1">+AK78*Input!$F96+AK203</f>
        <v>4622.0062400461748</v>
      </c>
      <c r="AL83" s="551">
        <f ca="1">+AL78*Input!$F96+AL203</f>
        <v>3909.6136482685115</v>
      </c>
      <c r="AM83" s="551">
        <f ca="1">+AM78*Input!$F96+AM203</f>
        <v>3063.0358176792606</v>
      </c>
      <c r="AN83" s="551">
        <f ca="1">+AN78*Input!$F96+AN203</f>
        <v>0</v>
      </c>
      <c r="AO83" s="551">
        <f ca="1">+AO78*Input!$F96+AO203</f>
        <v>0</v>
      </c>
      <c r="AP83" s="551">
        <f ca="1">+AP78*Input!$F96+AP203</f>
        <v>0</v>
      </c>
      <c r="AQ83" s="551">
        <f ca="1">+AQ78*Input!$F96+AQ203</f>
        <v>3296.1394823519618</v>
      </c>
      <c r="AR83" s="551">
        <f ca="1">+AR78*Input!$F96+AR203</f>
        <v>3757.1580990664584</v>
      </c>
      <c r="AS83" s="551">
        <f ca="1">+AS78*Input!$F96+AS203</f>
        <v>4103.4105741057419</v>
      </c>
      <c r="AT83" s="551">
        <f ca="1">+AT78*Input!$F96+AT203</f>
        <v>4342.0270155296848</v>
      </c>
      <c r="AU83" s="551">
        <f ca="1">+AU78*Input!$F96+AU203</f>
        <v>5647.0413206489711</v>
      </c>
      <c r="AV83" s="551">
        <f ca="1">+AV78*Input!$F96+AV203</f>
        <v>5660.0516174132081</v>
      </c>
      <c r="AW83" s="551">
        <f ca="1">+AW78*Input!$F96+AW203</f>
        <v>4751.4224147674604</v>
      </c>
      <c r="AX83" s="551">
        <f ca="1">+AX78*Input!$F96+AX203</f>
        <v>4019.0828304200245</v>
      </c>
      <c r="AY83" s="551">
        <f ca="1">+AY78*Input!$F96+AY203</f>
        <v>3148.8008205742753</v>
      </c>
      <c r="AZ83" s="551">
        <f ca="1">+AZ78*Input!$F96+AZ203</f>
        <v>0</v>
      </c>
      <c r="BA83" s="551">
        <f ca="1">+BA78*Input!$F96+BA203</f>
        <v>0</v>
      </c>
      <c r="BB83" s="551">
        <f ca="1">+BB78*Input!$F96+BB203</f>
        <v>0</v>
      </c>
      <c r="BC83" s="551">
        <f ca="1">+BC78*Input!$F96+BC203</f>
        <v>3388.4313878578123</v>
      </c>
      <c r="BD83" s="551">
        <f ca="1">+BD78*Input!$F96+BD203</f>
        <v>3862.3585258403132</v>
      </c>
      <c r="BE83" s="551">
        <f ca="1">+BE78*Input!$F96+BE203</f>
        <v>4218.3060701806962</v>
      </c>
      <c r="BF83" s="551">
        <f ca="1">+BF78*Input!$F96+BF203</f>
        <v>4463.6037719645083</v>
      </c>
      <c r="BG83" s="551">
        <f ca="1">+BG78*Input!$F96+BG203</f>
        <v>5805.1584776271338</v>
      </c>
      <c r="BH83" s="551">
        <f ca="1">+BH78*Input!$F96+BH203</f>
        <v>5818.5330627007688</v>
      </c>
      <c r="BI83" s="551">
        <f ca="1">+BI78*Input!$F96+BI203</f>
        <v>4884.4622423809424</v>
      </c>
      <c r="BJ83" s="551">
        <f ca="1">+BJ78*Input!$F96+BJ203</f>
        <v>4131.6171496717789</v>
      </c>
      <c r="BK83" s="551">
        <f ca="1">+BK78*Input!$F96+BK203</f>
        <v>3236.9672435503503</v>
      </c>
      <c r="BL83" s="551">
        <f ca="1">+BL78*Input!$F96+BL203</f>
        <v>0</v>
      </c>
      <c r="BM83" s="551">
        <f ca="1">+BM78*Input!$F96+BM203</f>
        <v>0</v>
      </c>
      <c r="BN83" s="551">
        <f ca="1">+BN78*Input!$F96+BN203</f>
        <v>0</v>
      </c>
      <c r="BO83" s="551">
        <f ca="1">+BO78*Input!$F96+BO203</f>
        <v>3483.3074667178262</v>
      </c>
      <c r="BP83" s="551">
        <f ca="1">+BP78*Input!$F96+BP203</f>
        <v>3970.5045645638379</v>
      </c>
      <c r="BQ83" s="551">
        <f ca="1">+BQ78*Input!$F96+BQ203</f>
        <v>4336.4186401457509</v>
      </c>
      <c r="BR83" s="551">
        <f ca="1">+BR78*Input!$F96+BR203</f>
        <v>4588.5846775795089</v>
      </c>
      <c r="BS83" s="551">
        <f ca="1">+BS78*Input!$F96+BS203</f>
        <v>5967.7029150006856</v>
      </c>
      <c r="BT83" s="551">
        <f ca="1">+BT78*Input!$F96+BT203</f>
        <v>5981.4519884563815</v>
      </c>
      <c r="BU83" s="551">
        <f ca="1">+BU78*Input!$F96+BU203</f>
        <v>5021.2271851676014</v>
      </c>
      <c r="BV83" s="551">
        <f ca="1">+BV78*Input!$F96+BV203</f>
        <v>4247.3024298625814</v>
      </c>
      <c r="BW83" s="551">
        <f ca="1">+BW78*Input!$F96+BW203</f>
        <v>3327.6023263697552</v>
      </c>
      <c r="BX83" s="551">
        <f ca="1">+BX78*Input!$F96+BX203</f>
        <v>0</v>
      </c>
      <c r="BY83" s="551">
        <f ca="1">+BY78*Input!$F96+BY203</f>
        <v>0</v>
      </c>
      <c r="BZ83" s="551">
        <f ca="1">+BZ78*Input!$F96+BZ203</f>
        <v>0</v>
      </c>
      <c r="CA83" s="551">
        <f ca="1">+CA78*Input!$F96+CA203</f>
        <v>3580.8400757859199</v>
      </c>
      <c r="CB83" s="551">
        <f ca="1">+CB78*Input!$F96+CB203</f>
        <v>4081.678692371619</v>
      </c>
      <c r="CC83" s="551">
        <f ca="1">+CC78*Input!$F96+CC203</f>
        <v>4457.8383620698251</v>
      </c>
      <c r="CD83" s="551">
        <f ca="1">+CD78*Input!$F96+CD203</f>
        <v>4717.0650485517281</v>
      </c>
      <c r="CE83" s="551">
        <f ca="1">+CE78*Input!$F96+CE203</f>
        <v>6134.798596620697</v>
      </c>
      <c r="CF83" s="551">
        <f ca="1">+CF78*Input!$F96+CF203</f>
        <v>6148.9326441331532</v>
      </c>
      <c r="CG83" s="551">
        <f ca="1">+CG78*Input!$F96+CG203</f>
        <v>5161.8215463522874</v>
      </c>
      <c r="CH83" s="551">
        <f ca="1">+CH78*Input!$F96+CH203</f>
        <v>4366.2268978987295</v>
      </c>
      <c r="CI83" s="551">
        <f ca="1">+CI78*Input!$F96+CI203</f>
        <v>3420.7751915081044</v>
      </c>
      <c r="CJ83" s="551">
        <f ca="1">+CJ78*Input!$F96+CJ203</f>
        <v>0</v>
      </c>
      <c r="CK83" s="551">
        <f ca="1">+CK78*Input!$F96+CK203</f>
        <v>0</v>
      </c>
      <c r="CL83" s="551">
        <f ca="1">+CL78*Input!$F96+CL203</f>
        <v>0</v>
      </c>
      <c r="CM83" s="551">
        <f ca="1">+CM78*Input!$F96+CM203</f>
        <v>3681.1035979079206</v>
      </c>
      <c r="CN83" s="551">
        <f ca="1">+CN78*Input!$F96+CN203</f>
        <v>4195.9656957580182</v>
      </c>
      <c r="CO83" s="551">
        <f ca="1">+CO78*Input!$F96+CO203</f>
        <v>4582.6578362077735</v>
      </c>
      <c r="CP83" s="551">
        <f ca="1">+CP78*Input!$F96+CP203</f>
        <v>4849.1428699111702</v>
      </c>
      <c r="CQ83" s="551">
        <f ca="1">+CQ78*Input!$F96+CQ203</f>
        <v>6306.572957326066</v>
      </c>
      <c r="CR83" s="551">
        <f ca="1">+CR78*Input!$F96+CR203</f>
        <v>6321.1027581688722</v>
      </c>
      <c r="CS83" s="551">
        <f ca="1">+CS78*Input!$F96+CS203</f>
        <v>5306.3525496501434</v>
      </c>
      <c r="CT83" s="551">
        <f ca="1">+CT78*Input!$F96+CT203</f>
        <v>4488.481251039887</v>
      </c>
      <c r="CU83" s="551">
        <f ca="1">+CU78*Input!$F96+CU203</f>
        <v>3516.5568968703251</v>
      </c>
      <c r="CV83" s="551">
        <f ca="1">+CV78*Input!$F96+CV203</f>
        <v>0</v>
      </c>
      <c r="CW83" s="551">
        <f ca="1">+CW78*Input!$F96+CW203</f>
        <v>0</v>
      </c>
      <c r="CX83" s="551">
        <f ca="1">+CX78*Input!$F96+CX203</f>
        <v>0</v>
      </c>
      <c r="CY83" s="551">
        <f ca="1">+CY78*Input!$F96+CY203</f>
        <v>3784.1744986493377</v>
      </c>
      <c r="CZ83" s="551">
        <f ca="1">+CZ78*Input!$F96+CZ203</f>
        <v>4313.4527352392361</v>
      </c>
      <c r="DA83" s="551">
        <f ca="1">+DA78*Input!$F96+DA203</f>
        <v>4710.9722556215847</v>
      </c>
      <c r="DB83" s="551">
        <f ca="1">+DB78*Input!$F96+DB203</f>
        <v>4984.9188702686752</v>
      </c>
      <c r="DC83" s="551">
        <f ca="1">+DC78*Input!$F96+DC203</f>
        <v>6483.1570001311866</v>
      </c>
      <c r="DD83" s="551">
        <f ca="1">+DD78*Input!$F96+DD203</f>
        <v>6498.0936353975912</v>
      </c>
      <c r="DE83" s="551">
        <f ca="1">+DE78*Input!$F96+DE203</f>
        <v>5454.9304210403407</v>
      </c>
      <c r="DF83" s="551">
        <f ca="1">+DF78*Input!$F96+DF203</f>
        <v>4614.1587260689976</v>
      </c>
      <c r="DG83" s="551">
        <f ca="1">+DG78*Input!$F96+DG203</f>
        <v>3615.0204899826895</v>
      </c>
      <c r="DH83" s="551">
        <f ca="1">+DH78*Input!$F96+DH203</f>
        <v>0</v>
      </c>
      <c r="DI83" s="551">
        <f ca="1">+DI78*Input!$F96+DI203</f>
        <v>0</v>
      </c>
      <c r="DJ83" s="551">
        <f ca="1">+DJ78*Input!$F96+DJ203</f>
        <v>0</v>
      </c>
      <c r="DK83" s="551">
        <f ca="1">+DK78*Input!$F96+DK203</f>
        <v>3890.1313846115117</v>
      </c>
      <c r="DL83" s="551">
        <f ca="1">+DL78*Input!$F96+DL203</f>
        <v>4434.2294118259288</v>
      </c>
      <c r="DM83" s="551">
        <f ca="1">+DM78*Input!$F96+DM203</f>
        <v>4842.879478778982</v>
      </c>
      <c r="DN83" s="551">
        <f ca="1">+DN78*Input!$F96+DN203</f>
        <v>5124.4965986361913</v>
      </c>
      <c r="DO83" s="551">
        <f ca="1">+DO78*Input!$F96+DO203</f>
        <v>6664.6853961348506</v>
      </c>
      <c r="DP83" s="551">
        <f ca="1">+DP78*Input!$F96+DP203</f>
        <v>6680.0402571887143</v>
      </c>
      <c r="DQ83" s="551">
        <f ca="1">+DQ78*Input!$F96+DQ203</f>
        <v>5607.6684728294613</v>
      </c>
      <c r="DR83" s="551">
        <f ca="1">+DR78*Input!$F96+DR203</f>
        <v>4743.3551703989224</v>
      </c>
      <c r="DS83" s="551">
        <f ca="1">+DS78*Input!$F96+DS203</f>
        <v>3716.2410637021999</v>
      </c>
      <c r="DT83" s="552">
        <f ca="1">+DT78*Input!$F96+DT203</f>
        <v>0</v>
      </c>
    </row>
    <row r="84" spans="1:124" s="28" customFormat="1" ht="14.25" customHeight="1" thickBot="1" x14ac:dyDescent="0.25">
      <c r="A84" s="18" t="str">
        <f>+Input!$C$97</f>
        <v>Restaurant</v>
      </c>
      <c r="B84" s="3"/>
      <c r="C84" s="23" t="str">
        <f>+"["&amp;currency&amp;"]"</f>
        <v>[EUR]</v>
      </c>
      <c r="D84"/>
      <c r="E84" s="553">
        <f ca="1">+E79*Input!$F97++SUMIFS(E$164:E$197,$B$164:$B$197,$A84)*(1+Input!$D$116+Input!$D$117)</f>
        <v>0</v>
      </c>
      <c r="F84" s="554">
        <f ca="1">+F79*Input!$F97+F204</f>
        <v>0</v>
      </c>
      <c r="G84" s="554">
        <f ca="1">+G79*Input!$F97+G204</f>
        <v>0</v>
      </c>
      <c r="H84" s="554">
        <f ca="1">+H79*Input!$F97+H204</f>
        <v>6148.2099338724374</v>
      </c>
      <c r="I84" s="554">
        <f ca="1">+I79*Input!$F97+I204</f>
        <v>6738.2126803671063</v>
      </c>
      <c r="J84" s="554">
        <f ca="1">+J79*Input!$F97+J204</f>
        <v>7126.156315628049</v>
      </c>
      <c r="K84" s="554">
        <f ca="1">+K79*Input!$F97+K204</f>
        <v>9303.3531657059993</v>
      </c>
      <c r="L84" s="554">
        <f ca="1">+L79*Input!$F97+L204</f>
        <v>9324.7872900049897</v>
      </c>
      <c r="M84" s="554">
        <f ca="1">+M79*Input!$F97+M204</f>
        <v>7791.430355389014</v>
      </c>
      <c r="N84" s="554">
        <f ca="1">+N79*Input!$F97+N204</f>
        <v>6588.6886723176967</v>
      </c>
      <c r="O84" s="554">
        <f ca="1">+O79*Input!$F97+O204</f>
        <v>5153.3452614290109</v>
      </c>
      <c r="P84" s="554">
        <f ca="1">+P79*Input!$F97+P204</f>
        <v>0</v>
      </c>
      <c r="Q84" s="554">
        <f ca="1">+Q79*Input!$F97+Q204</f>
        <v>0</v>
      </c>
      <c r="R84" s="554">
        <f ca="1">+R79*Input!$F97+R204</f>
        <v>0</v>
      </c>
      <c r="S84" s="554">
        <f ca="1">+S79*Input!$F97+S204</f>
        <v>5523.2797493763619</v>
      </c>
      <c r="T84" s="554">
        <f ca="1">+T79*Input!$F97+T204</f>
        <v>6320.3598120208571</v>
      </c>
      <c r="U84" s="554">
        <f ca="1">+U79*Input!$F97+U204</f>
        <v>6926.8826354173752</v>
      </c>
      <c r="V84" s="554">
        <f ca="1">+V79*Input!$F97+V204</f>
        <v>7325.6886924656228</v>
      </c>
      <c r="W84" s="554">
        <f ca="1">+W79*Input!$F97+W204</f>
        <v>9563.8470543457533</v>
      </c>
      <c r="X84" s="554">
        <f ca="1">+X79*Input!$F97+X204</f>
        <v>9585.8813341251171</v>
      </c>
      <c r="Y84" s="554">
        <f ca="1">+Y79*Input!$F97+Y204</f>
        <v>8009.5904053398963</v>
      </c>
      <c r="Z84" s="554">
        <f ca="1">+Z79*Input!$F97+Z204</f>
        <v>6773.1719551425831</v>
      </c>
      <c r="AA84" s="554">
        <f ca="1">+AA79*Input!$F97+AA204</f>
        <v>5297.6389287490156</v>
      </c>
      <c r="AB84" s="554">
        <f ca="1">+AB79*Input!$F97+AB204</f>
        <v>0</v>
      </c>
      <c r="AC84" s="554">
        <f ca="1">+AC79*Input!$F97+AC204</f>
        <v>0</v>
      </c>
      <c r="AD84" s="554">
        <f ca="1">+AD79*Input!$F97+AD204</f>
        <v>0</v>
      </c>
      <c r="AE84" s="554">
        <f ca="1">+AE79*Input!$F97+AE204</f>
        <v>5677.9315823588922</v>
      </c>
      <c r="AF84" s="554">
        <f ca="1">+AF79*Input!$F97+AF204</f>
        <v>6497.3298867574313</v>
      </c>
      <c r="AG84" s="554">
        <f ca="1">+AG79*Input!$F97+AG204</f>
        <v>7120.8353492090519</v>
      </c>
      <c r="AH84" s="554">
        <f ca="1">+AH79*Input!$F97+AH204</f>
        <v>7530.8079758546492</v>
      </c>
      <c r="AI84" s="554">
        <f ca="1">+AI79*Input!$F97+AI204</f>
        <v>9831.6347718674187</v>
      </c>
      <c r="AJ84" s="554">
        <f ca="1">+AJ79*Input!$F97+AJ204</f>
        <v>9854.2860114806062</v>
      </c>
      <c r="AK84" s="554">
        <f ca="1">+AK79*Input!$F97+AK204</f>
        <v>8233.8589366894012</v>
      </c>
      <c r="AL84" s="554">
        <f ca="1">+AL79*Input!$F97+AL204</f>
        <v>6962.8207698865635</v>
      </c>
      <c r="AM84" s="554">
        <f ca="1">+AM79*Input!$F97+AM204</f>
        <v>5445.9728187539795</v>
      </c>
      <c r="AN84" s="554">
        <f ca="1">+AN79*Input!$F97+AN204</f>
        <v>0</v>
      </c>
      <c r="AO84" s="554">
        <f ca="1">+AO79*Input!$F97+AO204</f>
        <v>0</v>
      </c>
      <c r="AP84" s="554">
        <f ca="1">+AP79*Input!$F97+AP204</f>
        <v>0</v>
      </c>
      <c r="AQ84" s="554">
        <f ca="1">+AQ79*Input!$F97+AQ204</f>
        <v>5836.913666664931</v>
      </c>
      <c r="AR84" s="554">
        <f ca="1">+AR79*Input!$F97+AR204</f>
        <v>6679.2551235866295</v>
      </c>
      <c r="AS84" s="554">
        <f ca="1">+AS79*Input!$F97+AS204</f>
        <v>7320.2187389868941</v>
      </c>
      <c r="AT84" s="554">
        <f ca="1">+AT79*Input!$F97+AT204</f>
        <v>7741.6705991785684</v>
      </c>
      <c r="AU84" s="554">
        <f ca="1">+AU79*Input!$F97+AU204</f>
        <v>10106.920545479692</v>
      </c>
      <c r="AV84" s="554">
        <f ca="1">+AV79*Input!$F97+AV204</f>
        <v>10130.206019802048</v>
      </c>
      <c r="AW84" s="554">
        <f ca="1">+AW79*Input!$F97+AW204</f>
        <v>8464.4069869166924</v>
      </c>
      <c r="AX84" s="554">
        <f ca="1">+AX79*Input!$F97+AX204</f>
        <v>7157.7797514433796</v>
      </c>
      <c r="AY84" s="554">
        <f ca="1">+AY79*Input!$F97+AY204</f>
        <v>5598.4600576790835</v>
      </c>
      <c r="AZ84" s="554">
        <f ca="1">+AZ79*Input!$F97+AZ204</f>
        <v>0</v>
      </c>
      <c r="BA84" s="554">
        <f ca="1">+BA79*Input!$F97+BA204</f>
        <v>0</v>
      </c>
      <c r="BB84" s="554">
        <f ca="1">+BB79*Input!$F97+BB204</f>
        <v>0</v>
      </c>
      <c r="BC84" s="554">
        <f ca="1">+BC79*Input!$F97+BC204</f>
        <v>6000.3472493315403</v>
      </c>
      <c r="BD84" s="554">
        <f ca="1">+BD79*Input!$F97+BD204</f>
        <v>6866.2742670470443</v>
      </c>
      <c r="BE84" s="554">
        <f ca="1">+BE79*Input!$F97+BE204</f>
        <v>7525.1848636785153</v>
      </c>
      <c r="BF84" s="554">
        <f ca="1">+BF79*Input!$F97+BF204</f>
        <v>7958.4373759555547</v>
      </c>
      <c r="BG84" s="554">
        <f ca="1">+BG79*Input!$F97+BG204</f>
        <v>10389.914320753109</v>
      </c>
      <c r="BH84" s="554">
        <f ca="1">+BH79*Input!$F97+BH204</f>
        <v>10413.851788356489</v>
      </c>
      <c r="BI84" s="554">
        <f ca="1">+BI79*Input!$F97+BI204</f>
        <v>8701.4103825503462</v>
      </c>
      <c r="BJ84" s="554">
        <f ca="1">+BJ79*Input!$F97+BJ204</f>
        <v>7358.1975844837807</v>
      </c>
      <c r="BK84" s="554">
        <f ca="1">+BK79*Input!$F97+BK204</f>
        <v>5755.2169392940887</v>
      </c>
      <c r="BL84" s="554">
        <f ca="1">+BL79*Input!$F97+BL204</f>
        <v>0</v>
      </c>
      <c r="BM84" s="554">
        <f ca="1">+BM79*Input!$F97+BM204</f>
        <v>0</v>
      </c>
      <c r="BN84" s="554">
        <f ca="1">+BN79*Input!$F97+BN204</f>
        <v>0</v>
      </c>
      <c r="BO84" s="554">
        <f ca="1">+BO79*Input!$F97+BO204</f>
        <v>6168.3569723128157</v>
      </c>
      <c r="BP84" s="554">
        <f ca="1">+BP79*Input!$F97+BP204</f>
        <v>7058.5299465243534</v>
      </c>
      <c r="BQ84" s="554">
        <f ca="1">+BQ79*Input!$F97+BQ204</f>
        <v>7735.8900398615033</v>
      </c>
      <c r="BR84" s="554">
        <f ca="1">+BR79*Input!$F97+BR204</f>
        <v>8181.2736224823011</v>
      </c>
      <c r="BS84" s="554">
        <f ca="1">+BS79*Input!$F97+BS204</f>
        <v>10680.831921734181</v>
      </c>
      <c r="BT84" s="554">
        <f ca="1">+BT79*Input!$F97+BT204</f>
        <v>10705.439638430456</v>
      </c>
      <c r="BU84" s="554">
        <f ca="1">+BU79*Input!$F97+BU204</f>
        <v>8945.0498732617416</v>
      </c>
      <c r="BV84" s="554">
        <f ca="1">+BV79*Input!$F97+BV204</f>
        <v>7564.2271168493171</v>
      </c>
      <c r="BW84" s="554">
        <f ca="1">+BW79*Input!$F97+BW204</f>
        <v>5916.3630135943149</v>
      </c>
      <c r="BX84" s="554">
        <f ca="1">+BX79*Input!$F97+BX204</f>
        <v>0</v>
      </c>
      <c r="BY84" s="554">
        <f ca="1">+BY79*Input!$F97+BY204</f>
        <v>0</v>
      </c>
      <c r="BZ84" s="554">
        <f ca="1">+BZ79*Input!$F97+BZ204</f>
        <v>0</v>
      </c>
      <c r="CA84" s="554">
        <f ca="1">+CA79*Input!$F97+CA204</f>
        <v>6341.0709675375656</v>
      </c>
      <c r="CB84" s="554">
        <f ca="1">+CB79*Input!$F97+CB204</f>
        <v>7256.1687850270237</v>
      </c>
      <c r="CC84" s="554">
        <f ca="1">+CC79*Input!$F97+CC204</f>
        <v>7952.494960977614</v>
      </c>
      <c r="CD84" s="554">
        <f ca="1">+CD79*Input!$F97+CD204</f>
        <v>8410.3492839117935</v>
      </c>
      <c r="CE84" s="554">
        <f ca="1">+CE79*Input!$F97+CE204</f>
        <v>10979.895215542721</v>
      </c>
      <c r="CF84" s="554">
        <f ca="1">+CF79*Input!$F97+CF204</f>
        <v>11005.191948306494</v>
      </c>
      <c r="CG84" s="554">
        <f ca="1">+CG79*Input!$F97+CG204</f>
        <v>9195.5112697130589</v>
      </c>
      <c r="CH84" s="554">
        <f ca="1">+CH79*Input!$F97+CH204</f>
        <v>7776.0254761210881</v>
      </c>
      <c r="CI84" s="554">
        <f ca="1">+CI79*Input!$F97+CI204</f>
        <v>6082.021177974947</v>
      </c>
      <c r="CJ84" s="554">
        <f ca="1">+CJ79*Input!$F97+CJ204</f>
        <v>0</v>
      </c>
      <c r="CK84" s="554">
        <f ca="1">+CK79*Input!$F97+CK204</f>
        <v>0</v>
      </c>
      <c r="CL84" s="554">
        <f ca="1">+CL79*Input!$F97+CL204</f>
        <v>0</v>
      </c>
      <c r="CM84" s="554">
        <f ca="1">+CM79*Input!$F97+CM204</f>
        <v>6518.6209546286082</v>
      </c>
      <c r="CN84" s="554">
        <f ca="1">+CN79*Input!$F97+CN204</f>
        <v>7459.3415110077704</v>
      </c>
      <c r="CO84" s="554">
        <f ca="1">+CO79*Input!$F97+CO204</f>
        <v>8175.1648198849753</v>
      </c>
      <c r="CP84" s="554">
        <f ca="1">+CP79*Input!$F97+CP204</f>
        <v>8645.8390638613109</v>
      </c>
      <c r="CQ84" s="554">
        <f ca="1">+CQ79*Input!$F97+CQ204</f>
        <v>11287.332281577903</v>
      </c>
      <c r="CR84" s="554">
        <f ca="1">+CR79*Input!$F97+CR204</f>
        <v>11313.337322859061</v>
      </c>
      <c r="CS84" s="554">
        <f ca="1">+CS79*Input!$F97+CS204</f>
        <v>9452.9855852650107</v>
      </c>
      <c r="CT84" s="554">
        <f ca="1">+CT79*Input!$F97+CT204</f>
        <v>7993.7541894524657</v>
      </c>
      <c r="CU84" s="554">
        <f ca="1">+CU79*Input!$F97+CU204</f>
        <v>6252.317770958236</v>
      </c>
      <c r="CV84" s="554">
        <f ca="1">+CV79*Input!$F97+CV204</f>
        <v>0</v>
      </c>
      <c r="CW84" s="554">
        <f ca="1">+CW79*Input!$F97+CW204</f>
        <v>0</v>
      </c>
      <c r="CX84" s="554">
        <f ca="1">+CX79*Input!$F97+CX204</f>
        <v>0</v>
      </c>
      <c r="CY84" s="554">
        <f ca="1">+CY79*Input!$F97+CY204</f>
        <v>6701.1423413581997</v>
      </c>
      <c r="CZ84" s="554">
        <f ca="1">+CZ79*Input!$F97+CZ204</f>
        <v>7668.2030733159763</v>
      </c>
      <c r="DA84" s="554">
        <f ca="1">+DA79*Input!$F97+DA204</f>
        <v>8404.0694348417437</v>
      </c>
      <c r="DB84" s="554">
        <f ca="1">+DB79*Input!$F97+DB204</f>
        <v>8887.9225576494136</v>
      </c>
      <c r="DC84" s="554">
        <f ca="1">+DC79*Input!$F97+DC204</f>
        <v>11603.377585462067</v>
      </c>
      <c r="DD84" s="554">
        <f ca="1">+DD79*Input!$F97+DD204</f>
        <v>11630.110767899097</v>
      </c>
      <c r="DE84" s="554">
        <f ca="1">+DE79*Input!$F97+DE204</f>
        <v>9717.6691816524162</v>
      </c>
      <c r="DF84" s="554">
        <f ca="1">+DF79*Input!$F97+DF204</f>
        <v>8217.5793067571249</v>
      </c>
      <c r="DG84" s="554">
        <f ca="1">+DG79*Input!$F97+DG204</f>
        <v>6427.3826685450586</v>
      </c>
      <c r="DH84" s="554">
        <f ca="1">+DH79*Input!$F97+DH204</f>
        <v>0</v>
      </c>
      <c r="DI84" s="554">
        <f ca="1">+DI79*Input!$F97+DI204</f>
        <v>0</v>
      </c>
      <c r="DJ84" s="554">
        <f ca="1">+DJ79*Input!$F97+DJ204</f>
        <v>0</v>
      </c>
      <c r="DK84" s="554">
        <f ca="1">+DK79*Input!$F97+DK204</f>
        <v>6888.7743269162183</v>
      </c>
      <c r="DL84" s="554">
        <f ca="1">+DL79*Input!$F97+DL204</f>
        <v>7882.9127593688127</v>
      </c>
      <c r="DM84" s="554">
        <f ca="1">+DM79*Input!$F97+DM204</f>
        <v>8639.3833790172994</v>
      </c>
      <c r="DN84" s="554">
        <f ca="1">+DN79*Input!$F97+DN204</f>
        <v>9136.7843892635847</v>
      </c>
      <c r="DO84" s="554">
        <f ca="1">+DO79*Input!$F97+DO204</f>
        <v>11928.272157854988</v>
      </c>
      <c r="DP84" s="554">
        <f ca="1">+DP79*Input!$F97+DP204</f>
        <v>11955.753869400254</v>
      </c>
      <c r="DQ84" s="554">
        <f ca="1">+DQ79*Input!$F97+DQ204</f>
        <v>9989.7639187386721</v>
      </c>
      <c r="DR84" s="554">
        <f ca="1">+DR79*Input!$F97+DR204</f>
        <v>8447.6715273463124</v>
      </c>
      <c r="DS84" s="554">
        <f ca="1">+DS79*Input!$F97+DS204</f>
        <v>6607.3493832643107</v>
      </c>
      <c r="DT84" s="555">
        <f ca="1">+DT79*Input!$F97+DT204</f>
        <v>0</v>
      </c>
    </row>
    <row r="85" spans="1:124" s="28" customFormat="1" ht="14.25" customHeight="1" x14ac:dyDescent="0.2">
      <c r="A85" s="558" t="s">
        <v>17</v>
      </c>
      <c r="B85" s="3"/>
      <c r="C85" s="548" t="str">
        <f>+"["&amp;currency&amp;"]"</f>
        <v>[EUR]</v>
      </c>
      <c r="D85"/>
      <c r="E85" s="549">
        <f ca="1">SUM(E83:E84)</f>
        <v>0</v>
      </c>
      <c r="F85" s="549">
        <f t="shared" ref="F85" ca="1" si="51">SUM(F83:F84)</f>
        <v>0</v>
      </c>
      <c r="G85" s="549">
        <f t="shared" ref="G85" ca="1" si="52">SUM(G83:G84)</f>
        <v>0</v>
      </c>
      <c r="H85" s="549">
        <f t="shared" ref="H85" ca="1" si="53">SUM(H83:H84)</f>
        <v>9606.6489843942181</v>
      </c>
      <c r="I85" s="549">
        <f t="shared" ref="I85" ca="1" si="54">SUM(I83:I84)</f>
        <v>10515.374832084235</v>
      </c>
      <c r="J85" s="549">
        <f t="shared" ref="J85" ca="1" si="55">SUM(J83:J84)</f>
        <v>11122.963315221596</v>
      </c>
      <c r="K85" s="549">
        <f t="shared" ref="K85" ca="1" si="56">SUM(K83:K84)</f>
        <v>14501.417156703637</v>
      </c>
      <c r="L85" s="549">
        <f t="shared" ref="L85" ca="1" si="57">SUM(L83:L84)</f>
        <v>14534.827172674446</v>
      </c>
      <c r="M85" s="549">
        <f t="shared" ref="M85" ca="1" si="58">SUM(M83:M84)</f>
        <v>12165.083098093473</v>
      </c>
      <c r="N85" s="549">
        <f t="shared" ref="N85" ca="1" si="59">SUM(N83:N84)</f>
        <v>10288.227696629689</v>
      </c>
      <c r="O85" s="549">
        <f t="shared" ref="O85" ca="1" si="60">SUM(O83:O84)</f>
        <v>8051.7954817950176</v>
      </c>
      <c r="P85" s="549">
        <f t="shared" ref="P85" ca="1" si="61">SUM(P83:P84)</f>
        <v>0</v>
      </c>
      <c r="Q85" s="549">
        <f t="shared" ref="Q85" ca="1" si="62">SUM(Q83:Q84)</f>
        <v>0</v>
      </c>
      <c r="R85" s="549">
        <f t="shared" ref="R85" ca="1" si="63">SUM(R83:R84)</f>
        <v>0</v>
      </c>
      <c r="S85" s="549">
        <f t="shared" ref="S85" ca="1" si="64">SUM(S83:S84)</f>
        <v>8642.3083137300728</v>
      </c>
      <c r="T85" s="549">
        <f t="shared" ref="T85" ca="1" si="65">SUM(T83:T84)</f>
        <v>9875.6351559572431</v>
      </c>
      <c r="U85" s="549">
        <f t="shared" ref="U85" ca="1" si="66">SUM(U83:U84)</f>
        <v>10809.805327382577</v>
      </c>
      <c r="V85" s="549">
        <f t="shared" ref="V85" ca="1" si="67">SUM(V83:V84)</f>
        <v>11434.406288047783</v>
      </c>
      <c r="W85" s="549">
        <f t="shared" ref="W85" ca="1" si="68">SUM(W83:W84)</f>
        <v>14907.456837091318</v>
      </c>
      <c r="X85" s="549">
        <f t="shared" ref="X85" ca="1" si="69">SUM(X83:X84)</f>
        <v>14941.802333509309</v>
      </c>
      <c r="Y85" s="549">
        <f t="shared" ref="Y85" ca="1" si="70">SUM(Y83:Y84)</f>
        <v>12505.705424840073</v>
      </c>
      <c r="Z85" s="549">
        <f t="shared" ref="Z85" ca="1" si="71">SUM(Z83:Z84)</f>
        <v>10576.298072135305</v>
      </c>
      <c r="AA85" s="549">
        <f t="shared" ref="AA85" ca="1" si="72">SUM(AA83:AA84)</f>
        <v>8277.2457552852647</v>
      </c>
      <c r="AB85" s="549">
        <f t="shared" ref="AB85" ca="1" si="73">SUM(AB83:AB84)</f>
        <v>0</v>
      </c>
      <c r="AC85" s="549">
        <f t="shared" ref="AC85" ca="1" si="74">SUM(AC83:AC84)</f>
        <v>0</v>
      </c>
      <c r="AD85" s="549">
        <f t="shared" ref="AD85" ca="1" si="75">SUM(AD83:AD84)</f>
        <v>0</v>
      </c>
      <c r="AE85" s="549">
        <f t="shared" ref="AE85" ca="1" si="76">SUM(AE83:AE84)</f>
        <v>8884.2929465145025</v>
      </c>
      <c r="AF85" s="549">
        <f t="shared" ref="AF85" ca="1" si="77">SUM(AF83:AF84)</f>
        <v>10152.152940324031</v>
      </c>
      <c r="AG85" s="549">
        <f t="shared" ref="AG85" ca="1" si="78">SUM(AG83:AG84)</f>
        <v>11112.479876549274</v>
      </c>
      <c r="AH85" s="549">
        <f t="shared" ref="AH85" ca="1" si="79">SUM(AH83:AH84)</f>
        <v>11754.569664113103</v>
      </c>
      <c r="AI85" s="549">
        <f t="shared" ref="AI85" ca="1" si="80">SUM(AI83:AI84)</f>
        <v>15324.865628529849</v>
      </c>
      <c r="AJ85" s="549">
        <f t="shared" ref="AJ85" ca="1" si="81">SUM(AJ83:AJ84)</f>
        <v>15360.172798847547</v>
      </c>
      <c r="AK85" s="549">
        <f t="shared" ref="AK85" ca="1" si="82">SUM(AK83:AK84)</f>
        <v>12855.865176735577</v>
      </c>
      <c r="AL85" s="549">
        <f t="shared" ref="AL85" ca="1" si="83">SUM(AL83:AL84)</f>
        <v>10872.434418155075</v>
      </c>
      <c r="AM85" s="549">
        <f t="shared" ref="AM85" ca="1" si="84">SUM(AM83:AM84)</f>
        <v>8509.0086364332401</v>
      </c>
      <c r="AN85" s="549">
        <f t="shared" ref="AN85" ca="1" si="85">SUM(AN83:AN84)</f>
        <v>0</v>
      </c>
      <c r="AO85" s="549">
        <f t="shared" ref="AO85" ca="1" si="86">SUM(AO83:AO84)</f>
        <v>0</v>
      </c>
      <c r="AP85" s="549">
        <f t="shared" ref="AP85" ca="1" si="87">SUM(AP83:AP84)</f>
        <v>0</v>
      </c>
      <c r="AQ85" s="549">
        <f t="shared" ref="AQ85" ca="1" si="88">SUM(AQ83:AQ84)</f>
        <v>9133.0531490168923</v>
      </c>
      <c r="AR85" s="549">
        <f t="shared" ref="AR85" ca="1" si="89">SUM(AR83:AR84)</f>
        <v>10436.413222653087</v>
      </c>
      <c r="AS85" s="549">
        <f t="shared" ref="AS85" ca="1" si="90">SUM(AS83:AS84)</f>
        <v>11423.629313092635</v>
      </c>
      <c r="AT85" s="549">
        <f t="shared" ref="AT85" ca="1" si="91">SUM(AT83:AT84)</f>
        <v>12083.697614708253</v>
      </c>
      <c r="AU85" s="549">
        <f t="shared" ref="AU85" ca="1" si="92">SUM(AU83:AU84)</f>
        <v>15753.961866128662</v>
      </c>
      <c r="AV85" s="549">
        <f t="shared" ref="AV85" ca="1" si="93">SUM(AV83:AV84)</f>
        <v>15790.257637215256</v>
      </c>
      <c r="AW85" s="549">
        <f t="shared" ref="AW85" ca="1" si="94">SUM(AW83:AW84)</f>
        <v>13215.829401684154</v>
      </c>
      <c r="AX85" s="549">
        <f t="shared" ref="AX85" ca="1" si="95">SUM(AX83:AX84)</f>
        <v>11176.862581863405</v>
      </c>
      <c r="AY85" s="549">
        <f t="shared" ref="AY85" ca="1" si="96">SUM(AY83:AY84)</f>
        <v>8747.2608782533589</v>
      </c>
      <c r="AZ85" s="549">
        <f t="shared" ref="AZ85" ca="1" si="97">SUM(AZ83:AZ84)</f>
        <v>0</v>
      </c>
      <c r="BA85" s="549">
        <f t="shared" ref="BA85" ca="1" si="98">SUM(BA83:BA84)</f>
        <v>0</v>
      </c>
      <c r="BB85" s="549">
        <f t="shared" ref="BB85" ca="1" si="99">SUM(BB83:BB84)</f>
        <v>0</v>
      </c>
      <c r="BC85" s="549">
        <f t="shared" ref="BC85" ca="1" si="100">SUM(BC83:BC84)</f>
        <v>9388.7786371893526</v>
      </c>
      <c r="BD85" s="549">
        <f t="shared" ref="BD85" ca="1" si="101">SUM(BD83:BD84)</f>
        <v>10728.632792887358</v>
      </c>
      <c r="BE85" s="549">
        <f t="shared" ref="BE85" ca="1" si="102">SUM(BE83:BE84)</f>
        <v>11743.490933859212</v>
      </c>
      <c r="BF85" s="549">
        <f t="shared" ref="BF85" ca="1" si="103">SUM(BF83:BF84)</f>
        <v>12422.041147920063</v>
      </c>
      <c r="BG85" s="549">
        <f t="shared" ref="BG85" ca="1" si="104">SUM(BG83:BG84)</f>
        <v>16195.072798380243</v>
      </c>
      <c r="BH85" s="549">
        <f t="shared" ref="BH85" ca="1" si="105">SUM(BH83:BH84)</f>
        <v>16232.384851057257</v>
      </c>
      <c r="BI85" s="549">
        <f t="shared" ref="BI85" ca="1" si="106">SUM(BI83:BI84)</f>
        <v>13585.872624931289</v>
      </c>
      <c r="BJ85" s="549">
        <f t="shared" ref="BJ85" ca="1" si="107">SUM(BJ83:BJ84)</f>
        <v>11489.81473415556</v>
      </c>
      <c r="BK85" s="549">
        <f t="shared" ref="BK85" ca="1" si="108">SUM(BK83:BK84)</f>
        <v>8992.1841828444394</v>
      </c>
      <c r="BL85" s="549">
        <f t="shared" ref="BL85" ca="1" si="109">SUM(BL83:BL84)</f>
        <v>0</v>
      </c>
      <c r="BM85" s="549">
        <f t="shared" ref="BM85" ca="1" si="110">SUM(BM83:BM84)</f>
        <v>0</v>
      </c>
      <c r="BN85" s="549">
        <f t="shared" ref="BN85" ca="1" si="111">SUM(BN83:BN84)</f>
        <v>0</v>
      </c>
      <c r="BO85" s="549">
        <f t="shared" ref="BO85" ca="1" si="112">SUM(BO83:BO84)</f>
        <v>9651.6644390306428</v>
      </c>
      <c r="BP85" s="549">
        <f t="shared" ref="BP85" ca="1" si="113">SUM(BP83:BP84)</f>
        <v>11029.034511088192</v>
      </c>
      <c r="BQ85" s="549">
        <f t="shared" ref="BQ85" ca="1" si="114">SUM(BQ83:BQ84)</f>
        <v>12072.308680007254</v>
      </c>
      <c r="BR85" s="549">
        <f t="shared" ref="BR85" ca="1" si="115">SUM(BR83:BR84)</f>
        <v>12769.858300061809</v>
      </c>
      <c r="BS85" s="549">
        <f t="shared" ref="BS85" ca="1" si="116">SUM(BS83:BS84)</f>
        <v>16648.534836734867</v>
      </c>
      <c r="BT85" s="549">
        <f t="shared" ref="BT85" ca="1" si="117">SUM(BT83:BT84)</f>
        <v>16686.891626886838</v>
      </c>
      <c r="BU85" s="549">
        <f t="shared" ref="BU85" ca="1" si="118">SUM(BU83:BU84)</f>
        <v>13966.277058429343</v>
      </c>
      <c r="BV85" s="549">
        <f t="shared" ref="BV85" ca="1" si="119">SUM(BV83:BV84)</f>
        <v>11811.529546711899</v>
      </c>
      <c r="BW85" s="549">
        <f t="shared" ref="BW85" ca="1" si="120">SUM(BW83:BW84)</f>
        <v>9243.9653399640702</v>
      </c>
      <c r="BX85" s="549">
        <f t="shared" ref="BX85" ca="1" si="121">SUM(BX83:BX84)</f>
        <v>0</v>
      </c>
      <c r="BY85" s="549">
        <f t="shared" ref="BY85" ca="1" si="122">SUM(BY83:BY84)</f>
        <v>0</v>
      </c>
      <c r="BZ85" s="549">
        <f t="shared" ref="BZ85" ca="1" si="123">SUM(BZ83:BZ84)</f>
        <v>0</v>
      </c>
      <c r="CA85" s="549">
        <f t="shared" ref="CA85" ca="1" si="124">SUM(CA83:CA84)</f>
        <v>9921.9110433234855</v>
      </c>
      <c r="CB85" s="549">
        <f t="shared" ref="CB85" ca="1" si="125">SUM(CB83:CB84)</f>
        <v>11337.847477398642</v>
      </c>
      <c r="CC85" s="549">
        <f t="shared" ref="CC85" ca="1" si="126">SUM(CC83:CC84)</f>
        <v>12410.333323047438</v>
      </c>
      <c r="CD85" s="549">
        <f t="shared" ref="CD85" ca="1" si="127">SUM(CD83:CD84)</f>
        <v>13127.414332463522</v>
      </c>
      <c r="CE85" s="549">
        <f t="shared" ref="CE85" ca="1" si="128">SUM(CE83:CE84)</f>
        <v>17114.693812163419</v>
      </c>
      <c r="CF85" s="549">
        <f t="shared" ref="CF85" ca="1" si="129">SUM(CF83:CF84)</f>
        <v>17154.124592439646</v>
      </c>
      <c r="CG85" s="549">
        <f t="shared" ref="CG85" ca="1" si="130">SUM(CG83:CG84)</f>
        <v>14357.332816065347</v>
      </c>
      <c r="CH85" s="549">
        <f t="shared" ref="CH85" ca="1" si="131">SUM(CH83:CH84)</f>
        <v>12142.252374019818</v>
      </c>
      <c r="CI85" s="549">
        <f t="shared" ref="CI85" ca="1" si="132">SUM(CI83:CI84)</f>
        <v>9502.7963694830505</v>
      </c>
      <c r="CJ85" s="549">
        <f t="shared" ref="CJ85" ca="1" si="133">SUM(CJ83:CJ84)</f>
        <v>0</v>
      </c>
      <c r="CK85" s="549">
        <f t="shared" ref="CK85" ca="1" si="134">SUM(CK83:CK84)</f>
        <v>0</v>
      </c>
      <c r="CL85" s="549">
        <f t="shared" ref="CL85" ca="1" si="135">SUM(CL83:CL84)</f>
        <v>0</v>
      </c>
      <c r="CM85" s="549">
        <f t="shared" ref="CM85" ca="1" si="136">SUM(CM83:CM84)</f>
        <v>10199.724552536529</v>
      </c>
      <c r="CN85" s="549">
        <f t="shared" ref="CN85" ca="1" si="137">SUM(CN83:CN84)</f>
        <v>11655.307206765789</v>
      </c>
      <c r="CO85" s="549">
        <f t="shared" ref="CO85" ca="1" si="138">SUM(CO83:CO84)</f>
        <v>12757.822656092749</v>
      </c>
      <c r="CP85" s="549">
        <f t="shared" ref="CP85" ca="1" si="139">SUM(CP83:CP84)</f>
        <v>13494.98193377248</v>
      </c>
      <c r="CQ85" s="549">
        <f t="shared" ref="CQ85" ca="1" si="140">SUM(CQ83:CQ84)</f>
        <v>17593.905238903968</v>
      </c>
      <c r="CR85" s="549">
        <f t="shared" ref="CR85" ca="1" si="141">SUM(CR83:CR84)</f>
        <v>17634.440081027933</v>
      </c>
      <c r="CS85" s="549">
        <f t="shared" ref="CS85" ca="1" si="142">SUM(CS83:CS84)</f>
        <v>14759.338134915153</v>
      </c>
      <c r="CT85" s="549">
        <f t="shared" ref="CT85" ca="1" si="143">SUM(CT83:CT84)</f>
        <v>12482.235440492354</v>
      </c>
      <c r="CU85" s="549">
        <f t="shared" ref="CU85" ca="1" si="144">SUM(CU83:CU84)</f>
        <v>9768.8746678285606</v>
      </c>
      <c r="CV85" s="549">
        <f t="shared" ref="CV85" ca="1" si="145">SUM(CV83:CV84)</f>
        <v>0</v>
      </c>
      <c r="CW85" s="549">
        <f t="shared" ref="CW85" ca="1" si="146">SUM(CW83:CW84)</f>
        <v>0</v>
      </c>
      <c r="CX85" s="549">
        <f t="shared" ref="CX85" ca="1" si="147">SUM(CX83:CX84)</f>
        <v>0</v>
      </c>
      <c r="CY85" s="549">
        <f t="shared" ref="CY85" ca="1" si="148">SUM(CY83:CY84)</f>
        <v>10485.316840007537</v>
      </c>
      <c r="CZ85" s="549">
        <f t="shared" ref="CZ85" ca="1" si="149">SUM(CZ83:CZ84)</f>
        <v>11981.655808555213</v>
      </c>
      <c r="DA85" s="549">
        <f t="shared" ref="DA85" ca="1" si="150">SUM(DA83:DA84)</f>
        <v>13115.041690463328</v>
      </c>
      <c r="DB85" s="549">
        <f t="shared" ref="DB85" ca="1" si="151">SUM(DB83:DB84)</f>
        <v>13872.841427918089</v>
      </c>
      <c r="DC85" s="549">
        <f t="shared" ref="DC85" ca="1" si="152">SUM(DC83:DC84)</f>
        <v>18086.534585593254</v>
      </c>
      <c r="DD85" s="549">
        <f t="shared" ref="DD85" ca="1" si="153">SUM(DD83:DD84)</f>
        <v>18128.204403296688</v>
      </c>
      <c r="DE85" s="549">
        <f t="shared" ref="DE85" ca="1" si="154">SUM(DE83:DE84)</f>
        <v>15172.599602692757</v>
      </c>
      <c r="DF85" s="549">
        <f t="shared" ref="DF85" ca="1" si="155">SUM(DF83:DF84)</f>
        <v>12831.738032826122</v>
      </c>
      <c r="DG85" s="549">
        <f t="shared" ref="DG85" ca="1" si="156">SUM(DG83:DG84)</f>
        <v>10042.403158527748</v>
      </c>
      <c r="DH85" s="549">
        <f t="shared" ref="DH85" ca="1" si="157">SUM(DH83:DH84)</f>
        <v>0</v>
      </c>
      <c r="DI85" s="549">
        <f t="shared" ref="DI85" ca="1" si="158">SUM(DI83:DI84)</f>
        <v>0</v>
      </c>
      <c r="DJ85" s="549">
        <f t="shared" ref="DJ85" ca="1" si="159">SUM(DJ83:DJ84)</f>
        <v>0</v>
      </c>
      <c r="DK85" s="549">
        <f t="shared" ref="DK85" ca="1" si="160">SUM(DK83:DK84)</f>
        <v>10778.90571152773</v>
      </c>
      <c r="DL85" s="549">
        <f t="shared" ref="DL85" ca="1" si="161">SUM(DL83:DL84)</f>
        <v>12317.142171194741</v>
      </c>
      <c r="DM85" s="549">
        <f t="shared" ref="DM85" ca="1" si="162">SUM(DM83:DM84)</f>
        <v>13482.262857796282</v>
      </c>
      <c r="DN85" s="549">
        <f t="shared" ref="DN85" ca="1" si="163">SUM(DN83:DN84)</f>
        <v>14261.280987899776</v>
      </c>
      <c r="DO85" s="549">
        <f t="shared" ref="DO85" ca="1" si="164">SUM(DO83:DO84)</f>
        <v>18592.95755398984</v>
      </c>
      <c r="DP85" s="549">
        <f t="shared" ref="DP85" ca="1" si="165">SUM(DP83:DP84)</f>
        <v>18635.794126588968</v>
      </c>
      <c r="DQ85" s="549">
        <f t="shared" ref="DQ85" ca="1" si="166">SUM(DQ83:DQ84)</f>
        <v>15597.432391568134</v>
      </c>
      <c r="DR85" s="549">
        <f t="shared" ref="DR85" ca="1" si="167">SUM(DR83:DR84)</f>
        <v>13191.026697745234</v>
      </c>
      <c r="DS85" s="549">
        <f t="shared" ref="DS85" ca="1" si="168">SUM(DS83:DS84)</f>
        <v>10323.590446966511</v>
      </c>
      <c r="DT85" s="549">
        <f t="shared" ref="DT85" ca="1" si="169">SUM(DT83:DT84)</f>
        <v>0</v>
      </c>
    </row>
    <row r="86" spans="1:124" s="28" customFormat="1" ht="14.25" customHeight="1" x14ac:dyDescent="0.2">
      <c r="A86" s="558"/>
      <c r="B86" s="3"/>
      <c r="C86" s="3"/>
      <c r="D86"/>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row>
    <row r="87" spans="1:124" s="3" customFormat="1" ht="14.25" customHeight="1" x14ac:dyDescent="0.2">
      <c r="A87" s="556" t="s">
        <v>395</v>
      </c>
      <c r="B87" s="557"/>
      <c r="C87" s="557"/>
      <c r="D87" s="557"/>
      <c r="E87" s="557"/>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c r="DR87" s="118"/>
      <c r="DS87" s="118"/>
      <c r="DT87" s="118"/>
    </row>
    <row r="88" spans="1:124" s="28" customFormat="1" ht="14.25" customHeight="1" x14ac:dyDescent="0.2">
      <c r="A88" s="3"/>
      <c r="B88" s="3"/>
      <c r="C88" s="3"/>
      <c r="D88"/>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row>
    <row r="89" spans="1:124" s="28" customFormat="1" ht="14.25" customHeight="1" thickBot="1" x14ac:dyDescent="0.25">
      <c r="A89" s="513" t="s">
        <v>406</v>
      </c>
      <c r="B89" s="3"/>
      <c r="C89" s="3"/>
      <c r="D89"/>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row>
    <row r="90" spans="1:124" s="28" customFormat="1" ht="14.25" customHeight="1" x14ac:dyDescent="0.2">
      <c r="A90" s="114" t="str">
        <f>+Input!$C$101</f>
        <v>Events</v>
      </c>
      <c r="B90" s="3"/>
      <c r="C90" s="488" t="str">
        <f>+"["&amp;currency&amp;"]"</f>
        <v>[EUR]</v>
      </c>
      <c r="D90"/>
      <c r="E90" s="550">
        <f>+Input!$E101*E$11</f>
        <v>0</v>
      </c>
      <c r="F90" s="551">
        <f>+Input!$E101*F$11</f>
        <v>0</v>
      </c>
      <c r="G90" s="551">
        <f>+Input!$E101*G$11</f>
        <v>0</v>
      </c>
      <c r="H90" s="551">
        <f>+Input!$E101*H$11</f>
        <v>0</v>
      </c>
      <c r="I90" s="551">
        <f>+Input!$E101*I$11</f>
        <v>0</v>
      </c>
      <c r="J90" s="551">
        <f>+Input!$E101*J$11</f>
        <v>0</v>
      </c>
      <c r="K90" s="551">
        <f>+Input!$E101*K$11</f>
        <v>0</v>
      </c>
      <c r="L90" s="551">
        <f>+Input!$E101*L$11</f>
        <v>0</v>
      </c>
      <c r="M90" s="551">
        <f>+Input!$E101*M$11</f>
        <v>0</v>
      </c>
      <c r="N90" s="551">
        <f>+Input!$E101*N$11</f>
        <v>0</v>
      </c>
      <c r="O90" s="551">
        <f>+Input!$E101*O$11</f>
        <v>0</v>
      </c>
      <c r="P90" s="551">
        <f>+Input!$E101*P$11</f>
        <v>0</v>
      </c>
      <c r="Q90" s="551">
        <f>+Input!$E101*Q$11</f>
        <v>0</v>
      </c>
      <c r="R90" s="551">
        <f>+Input!$E101*R$11</f>
        <v>0</v>
      </c>
      <c r="S90" s="551">
        <f>+Input!$E101*S$11</f>
        <v>0</v>
      </c>
      <c r="T90" s="551">
        <f>+Input!$E101*T$11</f>
        <v>0</v>
      </c>
      <c r="U90" s="551">
        <f>+Input!$E101*U$11</f>
        <v>0</v>
      </c>
      <c r="V90" s="551">
        <f>+Input!$E101*V$11</f>
        <v>0</v>
      </c>
      <c r="W90" s="551">
        <f>+Input!$E101*W$11</f>
        <v>0</v>
      </c>
      <c r="X90" s="551">
        <f>+Input!$E101*X$11</f>
        <v>0</v>
      </c>
      <c r="Y90" s="551">
        <f>+Input!$E101*Y$11</f>
        <v>0</v>
      </c>
      <c r="Z90" s="551">
        <f>+Input!$E101*Z$11</f>
        <v>0</v>
      </c>
      <c r="AA90" s="551">
        <f>+Input!$E101*AA$11</f>
        <v>0</v>
      </c>
      <c r="AB90" s="551">
        <f>+Input!$E101*AB$11</f>
        <v>0</v>
      </c>
      <c r="AC90" s="551">
        <f>+Input!$E101*AC$11</f>
        <v>0</v>
      </c>
      <c r="AD90" s="551">
        <f>+Input!$E101*AD$11</f>
        <v>0</v>
      </c>
      <c r="AE90" s="551">
        <f>+Input!$E101*AE$11</f>
        <v>0</v>
      </c>
      <c r="AF90" s="551">
        <f>+Input!$E101*AF$11</f>
        <v>0</v>
      </c>
      <c r="AG90" s="551">
        <f>+Input!$E101*AG$11</f>
        <v>0</v>
      </c>
      <c r="AH90" s="551">
        <f>+Input!$E101*AH$11</f>
        <v>0</v>
      </c>
      <c r="AI90" s="551">
        <f>+Input!$E101*AI$11</f>
        <v>0</v>
      </c>
      <c r="AJ90" s="551">
        <f>+Input!$E101*AJ$11</f>
        <v>0</v>
      </c>
      <c r="AK90" s="551">
        <f>+Input!$E101*AK$11</f>
        <v>0</v>
      </c>
      <c r="AL90" s="551">
        <f>+Input!$E101*AL$11</f>
        <v>0</v>
      </c>
      <c r="AM90" s="551">
        <f>+Input!$E101*AM$11</f>
        <v>0</v>
      </c>
      <c r="AN90" s="551">
        <f>+Input!$E101*AN$11</f>
        <v>0</v>
      </c>
      <c r="AO90" s="551">
        <f>+Input!$E101*AO$11</f>
        <v>0</v>
      </c>
      <c r="AP90" s="551">
        <f>+Input!$E101*AP$11</f>
        <v>0</v>
      </c>
      <c r="AQ90" s="551">
        <f>+Input!$E101*AQ$11</f>
        <v>0</v>
      </c>
      <c r="AR90" s="551">
        <f>+Input!$E101*AR$11</f>
        <v>0</v>
      </c>
      <c r="AS90" s="551">
        <f>+Input!$E101*AS$11</f>
        <v>0</v>
      </c>
      <c r="AT90" s="551">
        <f>+Input!$E101*AT$11</f>
        <v>0</v>
      </c>
      <c r="AU90" s="551">
        <f>+Input!$E101*AU$11</f>
        <v>0</v>
      </c>
      <c r="AV90" s="551">
        <f>+Input!$E101*AV$11</f>
        <v>0</v>
      </c>
      <c r="AW90" s="551">
        <f>+Input!$E101*AW$11</f>
        <v>0</v>
      </c>
      <c r="AX90" s="551">
        <f>+Input!$E101*AX$11</f>
        <v>0</v>
      </c>
      <c r="AY90" s="551">
        <f>+Input!$E101*AY$11</f>
        <v>0</v>
      </c>
      <c r="AZ90" s="551">
        <f>+Input!$E101*AZ$11</f>
        <v>0</v>
      </c>
      <c r="BA90" s="551">
        <f>+Input!$E101*BA$11</f>
        <v>0</v>
      </c>
      <c r="BB90" s="551">
        <f>+Input!$E101*BB$11</f>
        <v>0</v>
      </c>
      <c r="BC90" s="551">
        <f>+Input!$E101*BC$11</f>
        <v>0</v>
      </c>
      <c r="BD90" s="551">
        <f>+Input!$E101*BD$11</f>
        <v>0</v>
      </c>
      <c r="BE90" s="551">
        <f>+Input!$E101*BE$11</f>
        <v>0</v>
      </c>
      <c r="BF90" s="551">
        <f>+Input!$E101*BF$11</f>
        <v>0</v>
      </c>
      <c r="BG90" s="551">
        <f>+Input!$E101*BG$11</f>
        <v>0</v>
      </c>
      <c r="BH90" s="551">
        <f>+Input!$E101*BH$11</f>
        <v>0</v>
      </c>
      <c r="BI90" s="551">
        <f>+Input!$E101*BI$11</f>
        <v>0</v>
      </c>
      <c r="BJ90" s="551">
        <f>+Input!$E101*BJ$11</f>
        <v>0</v>
      </c>
      <c r="BK90" s="551">
        <f>+Input!$E101*BK$11</f>
        <v>0</v>
      </c>
      <c r="BL90" s="551">
        <f>+Input!$E101*BL$11</f>
        <v>0</v>
      </c>
      <c r="BM90" s="551">
        <f>+Input!$E101*BM$11</f>
        <v>0</v>
      </c>
      <c r="BN90" s="551">
        <f>+Input!$E101*BN$11</f>
        <v>0</v>
      </c>
      <c r="BO90" s="551">
        <f>+Input!$E101*BO$11</f>
        <v>0</v>
      </c>
      <c r="BP90" s="551">
        <f>+Input!$E101*BP$11</f>
        <v>0</v>
      </c>
      <c r="BQ90" s="551">
        <f>+Input!$E101*BQ$11</f>
        <v>0</v>
      </c>
      <c r="BR90" s="551">
        <f>+Input!$E101*BR$11</f>
        <v>0</v>
      </c>
      <c r="BS90" s="551">
        <f>+Input!$E101*BS$11</f>
        <v>0</v>
      </c>
      <c r="BT90" s="551">
        <f>+Input!$E101*BT$11</f>
        <v>0</v>
      </c>
      <c r="BU90" s="551">
        <f>+Input!$E101*BU$11</f>
        <v>0</v>
      </c>
      <c r="BV90" s="551">
        <f>+Input!$E101*BV$11</f>
        <v>0</v>
      </c>
      <c r="BW90" s="551">
        <f>+Input!$E101*BW$11</f>
        <v>0</v>
      </c>
      <c r="BX90" s="551">
        <f>+Input!$E101*BX$11</f>
        <v>0</v>
      </c>
      <c r="BY90" s="551">
        <f>+Input!$E101*BY$11</f>
        <v>0</v>
      </c>
      <c r="BZ90" s="551">
        <f>+Input!$E101*BZ$11</f>
        <v>0</v>
      </c>
      <c r="CA90" s="551">
        <f>+Input!$E101*CA$11</f>
        <v>0</v>
      </c>
      <c r="CB90" s="551">
        <f>+Input!$E101*CB$11</f>
        <v>0</v>
      </c>
      <c r="CC90" s="551">
        <f>+Input!$E101*CC$11</f>
        <v>0</v>
      </c>
      <c r="CD90" s="551">
        <f>+Input!$E101*CD$11</f>
        <v>0</v>
      </c>
      <c r="CE90" s="551">
        <f>+Input!$E101*CE$11</f>
        <v>0</v>
      </c>
      <c r="CF90" s="551">
        <f>+Input!$E101*CF$11</f>
        <v>0</v>
      </c>
      <c r="CG90" s="551">
        <f>+Input!$E101*CG$11</f>
        <v>0</v>
      </c>
      <c r="CH90" s="551">
        <f>+Input!$E101*CH$11</f>
        <v>0</v>
      </c>
      <c r="CI90" s="551">
        <f>+Input!$E101*CI$11</f>
        <v>0</v>
      </c>
      <c r="CJ90" s="551">
        <f>+Input!$E101*CJ$11</f>
        <v>0</v>
      </c>
      <c r="CK90" s="551">
        <f>+Input!$E101*CK$11</f>
        <v>0</v>
      </c>
      <c r="CL90" s="551">
        <f>+Input!$E101*CL$11</f>
        <v>0</v>
      </c>
      <c r="CM90" s="551">
        <f>+Input!$E101*CM$11</f>
        <v>0</v>
      </c>
      <c r="CN90" s="551">
        <f>+Input!$E101*CN$11</f>
        <v>0</v>
      </c>
      <c r="CO90" s="551">
        <f>+Input!$E101*CO$11</f>
        <v>0</v>
      </c>
      <c r="CP90" s="551">
        <f>+Input!$E101*CP$11</f>
        <v>0</v>
      </c>
      <c r="CQ90" s="551">
        <f>+Input!$E101*CQ$11</f>
        <v>0</v>
      </c>
      <c r="CR90" s="551">
        <f>+Input!$E101*CR$11</f>
        <v>0</v>
      </c>
      <c r="CS90" s="551">
        <f>+Input!$E101*CS$11</f>
        <v>0</v>
      </c>
      <c r="CT90" s="551">
        <f>+Input!$E101*CT$11</f>
        <v>0</v>
      </c>
      <c r="CU90" s="551">
        <f>+Input!$E101*CU$11</f>
        <v>0</v>
      </c>
      <c r="CV90" s="551">
        <f>+Input!$E101*CV$11</f>
        <v>0</v>
      </c>
      <c r="CW90" s="551">
        <f>+Input!$E101*CW$11</f>
        <v>0</v>
      </c>
      <c r="CX90" s="551">
        <f>+Input!$E101*CX$11</f>
        <v>0</v>
      </c>
      <c r="CY90" s="551">
        <f>+Input!$E101*CY$11</f>
        <v>0</v>
      </c>
      <c r="CZ90" s="551">
        <f>+Input!$E101*CZ$11</f>
        <v>0</v>
      </c>
      <c r="DA90" s="551">
        <f>+Input!$E101*DA$11</f>
        <v>0</v>
      </c>
      <c r="DB90" s="551">
        <f>+Input!$E101*DB$11</f>
        <v>0</v>
      </c>
      <c r="DC90" s="551">
        <f>+Input!$E101*DC$11</f>
        <v>0</v>
      </c>
      <c r="DD90" s="551">
        <f>+Input!$E101*DD$11</f>
        <v>0</v>
      </c>
      <c r="DE90" s="551">
        <f>+Input!$E101*DE$11</f>
        <v>0</v>
      </c>
      <c r="DF90" s="551">
        <f>+Input!$E101*DF$11</f>
        <v>0</v>
      </c>
      <c r="DG90" s="551">
        <f>+Input!$E101*DG$11</f>
        <v>0</v>
      </c>
      <c r="DH90" s="551">
        <f>+Input!$E101*DH$11</f>
        <v>0</v>
      </c>
      <c r="DI90" s="551">
        <f>+Input!$E101*DI$11</f>
        <v>0</v>
      </c>
      <c r="DJ90" s="551">
        <f>+Input!$E101*DJ$11</f>
        <v>0</v>
      </c>
      <c r="DK90" s="551">
        <f>+Input!$E101*DK$11</f>
        <v>0</v>
      </c>
      <c r="DL90" s="551">
        <f>+Input!$E101*DL$11</f>
        <v>0</v>
      </c>
      <c r="DM90" s="551">
        <f>+Input!$E101*DM$11</f>
        <v>0</v>
      </c>
      <c r="DN90" s="551">
        <f>+Input!$E101*DN$11</f>
        <v>0</v>
      </c>
      <c r="DO90" s="551">
        <f>+Input!$E101*DO$11</f>
        <v>0</v>
      </c>
      <c r="DP90" s="551">
        <f>+Input!$E101*DP$11</f>
        <v>0</v>
      </c>
      <c r="DQ90" s="551">
        <f>+Input!$E101*DQ$11</f>
        <v>0</v>
      </c>
      <c r="DR90" s="551">
        <f>+Input!$E101*DR$11</f>
        <v>0</v>
      </c>
      <c r="DS90" s="551">
        <f>+Input!$E101*DS$11</f>
        <v>0</v>
      </c>
      <c r="DT90" s="552">
        <f>+Input!$E101*DT$11</f>
        <v>0</v>
      </c>
    </row>
    <row r="91" spans="1:124" s="28" customFormat="1" ht="14.25" customHeight="1" x14ac:dyDescent="0.2">
      <c r="A91" s="114" t="str">
        <f>+Input!$C$102</f>
        <v>SPA</v>
      </c>
      <c r="B91" s="3"/>
      <c r="C91" s="488" t="str">
        <f>+"["&amp;currency&amp;"]"</f>
        <v>[EUR]</v>
      </c>
      <c r="D91"/>
      <c r="E91" s="559">
        <f>+Input!$E102*E$11</f>
        <v>0</v>
      </c>
      <c r="F91" s="542">
        <f>+Input!$E102*F$11</f>
        <v>0</v>
      </c>
      <c r="G91" s="542">
        <f>+Input!$E102*G$11</f>
        <v>0</v>
      </c>
      <c r="H91" s="542">
        <f>+Input!$E102*H$11</f>
        <v>0</v>
      </c>
      <c r="I91" s="542">
        <f>+Input!$E102*I$11</f>
        <v>0</v>
      </c>
      <c r="J91" s="542">
        <f>+Input!$E102*J$11</f>
        <v>0</v>
      </c>
      <c r="K91" s="542">
        <f>+Input!$E102*K$11</f>
        <v>0</v>
      </c>
      <c r="L91" s="542">
        <f>+Input!$E102*L$11</f>
        <v>0</v>
      </c>
      <c r="M91" s="542">
        <f>+Input!$E102*M$11</f>
        <v>0</v>
      </c>
      <c r="N91" s="542">
        <f>+Input!$E102*N$11</f>
        <v>0</v>
      </c>
      <c r="O91" s="542">
        <f>+Input!$E102*O$11</f>
        <v>0</v>
      </c>
      <c r="P91" s="542">
        <f>+Input!$E102*P$11</f>
        <v>0</v>
      </c>
      <c r="Q91" s="542">
        <f>+Input!$E102*Q$11</f>
        <v>0</v>
      </c>
      <c r="R91" s="542">
        <f>+Input!$E102*R$11</f>
        <v>0</v>
      </c>
      <c r="S91" s="542">
        <f>+Input!$E102*S$11</f>
        <v>0</v>
      </c>
      <c r="T91" s="542">
        <f>+Input!$E102*T$11</f>
        <v>0</v>
      </c>
      <c r="U91" s="542">
        <f>+Input!$E102*U$11</f>
        <v>0</v>
      </c>
      <c r="V91" s="542">
        <f>+Input!$E102*V$11</f>
        <v>0</v>
      </c>
      <c r="W91" s="542">
        <f>+Input!$E102*W$11</f>
        <v>0</v>
      </c>
      <c r="X91" s="542">
        <f>+Input!$E102*X$11</f>
        <v>0</v>
      </c>
      <c r="Y91" s="542">
        <f>+Input!$E102*Y$11</f>
        <v>0</v>
      </c>
      <c r="Z91" s="542">
        <f>+Input!$E102*Z$11</f>
        <v>0</v>
      </c>
      <c r="AA91" s="542">
        <f>+Input!$E102*AA$11</f>
        <v>0</v>
      </c>
      <c r="AB91" s="542">
        <f>+Input!$E102*AB$11</f>
        <v>0</v>
      </c>
      <c r="AC91" s="542">
        <f>+Input!$E102*AC$11</f>
        <v>0</v>
      </c>
      <c r="AD91" s="542">
        <f>+Input!$E102*AD$11</f>
        <v>0</v>
      </c>
      <c r="AE91" s="542">
        <f>+Input!$E102*AE$11</f>
        <v>0</v>
      </c>
      <c r="AF91" s="542">
        <f>+Input!$E102*AF$11</f>
        <v>0</v>
      </c>
      <c r="AG91" s="542">
        <f>+Input!$E102*AG$11</f>
        <v>0</v>
      </c>
      <c r="AH91" s="542">
        <f>+Input!$E102*AH$11</f>
        <v>0</v>
      </c>
      <c r="AI91" s="542">
        <f>+Input!$E102*AI$11</f>
        <v>0</v>
      </c>
      <c r="AJ91" s="542">
        <f>+Input!$E102*AJ$11</f>
        <v>0</v>
      </c>
      <c r="AK91" s="542">
        <f>+Input!$E102*AK$11</f>
        <v>0</v>
      </c>
      <c r="AL91" s="542">
        <f>+Input!$E102*AL$11</f>
        <v>0</v>
      </c>
      <c r="AM91" s="542">
        <f>+Input!$E102*AM$11</f>
        <v>0</v>
      </c>
      <c r="AN91" s="542">
        <f>+Input!$E102*AN$11</f>
        <v>0</v>
      </c>
      <c r="AO91" s="542">
        <f>+Input!$E102*AO$11</f>
        <v>0</v>
      </c>
      <c r="AP91" s="542">
        <f>+Input!$E102*AP$11</f>
        <v>0</v>
      </c>
      <c r="AQ91" s="542">
        <f>+Input!$E102*AQ$11</f>
        <v>0</v>
      </c>
      <c r="AR91" s="542">
        <f>+Input!$E102*AR$11</f>
        <v>0</v>
      </c>
      <c r="AS91" s="542">
        <f>+Input!$E102*AS$11</f>
        <v>0</v>
      </c>
      <c r="AT91" s="542">
        <f>+Input!$E102*AT$11</f>
        <v>0</v>
      </c>
      <c r="AU91" s="542">
        <f>+Input!$E102*AU$11</f>
        <v>0</v>
      </c>
      <c r="AV91" s="542">
        <f>+Input!$E102*AV$11</f>
        <v>0</v>
      </c>
      <c r="AW91" s="542">
        <f>+Input!$E102*AW$11</f>
        <v>0</v>
      </c>
      <c r="AX91" s="542">
        <f>+Input!$E102*AX$11</f>
        <v>0</v>
      </c>
      <c r="AY91" s="542">
        <f>+Input!$E102*AY$11</f>
        <v>0</v>
      </c>
      <c r="AZ91" s="542">
        <f>+Input!$E102*AZ$11</f>
        <v>0</v>
      </c>
      <c r="BA91" s="542">
        <f>+Input!$E102*BA$11</f>
        <v>0</v>
      </c>
      <c r="BB91" s="542">
        <f>+Input!$E102*BB$11</f>
        <v>0</v>
      </c>
      <c r="BC91" s="542">
        <f>+Input!$E102*BC$11</f>
        <v>0</v>
      </c>
      <c r="BD91" s="542">
        <f>+Input!$E102*BD$11</f>
        <v>0</v>
      </c>
      <c r="BE91" s="542">
        <f>+Input!$E102*BE$11</f>
        <v>0</v>
      </c>
      <c r="BF91" s="542">
        <f>+Input!$E102*BF$11</f>
        <v>0</v>
      </c>
      <c r="BG91" s="542">
        <f>+Input!$E102*BG$11</f>
        <v>0</v>
      </c>
      <c r="BH91" s="542">
        <f>+Input!$E102*BH$11</f>
        <v>0</v>
      </c>
      <c r="BI91" s="542">
        <f>+Input!$E102*BI$11</f>
        <v>0</v>
      </c>
      <c r="BJ91" s="542">
        <f>+Input!$E102*BJ$11</f>
        <v>0</v>
      </c>
      <c r="BK91" s="542">
        <f>+Input!$E102*BK$11</f>
        <v>0</v>
      </c>
      <c r="BL91" s="542">
        <f>+Input!$E102*BL$11</f>
        <v>0</v>
      </c>
      <c r="BM91" s="542">
        <f>+Input!$E102*BM$11</f>
        <v>0</v>
      </c>
      <c r="BN91" s="542">
        <f>+Input!$E102*BN$11</f>
        <v>0</v>
      </c>
      <c r="BO91" s="542">
        <f>+Input!$E102*BO$11</f>
        <v>0</v>
      </c>
      <c r="BP91" s="542">
        <f>+Input!$E102*BP$11</f>
        <v>0</v>
      </c>
      <c r="BQ91" s="542">
        <f>+Input!$E102*BQ$11</f>
        <v>0</v>
      </c>
      <c r="BR91" s="542">
        <f>+Input!$E102*BR$11</f>
        <v>0</v>
      </c>
      <c r="BS91" s="542">
        <f>+Input!$E102*BS$11</f>
        <v>0</v>
      </c>
      <c r="BT91" s="542">
        <f>+Input!$E102*BT$11</f>
        <v>0</v>
      </c>
      <c r="BU91" s="542">
        <f>+Input!$E102*BU$11</f>
        <v>0</v>
      </c>
      <c r="BV91" s="542">
        <f>+Input!$E102*BV$11</f>
        <v>0</v>
      </c>
      <c r="BW91" s="542">
        <f>+Input!$E102*BW$11</f>
        <v>0</v>
      </c>
      <c r="BX91" s="542">
        <f>+Input!$E102*BX$11</f>
        <v>0</v>
      </c>
      <c r="BY91" s="542">
        <f>+Input!$E102*BY$11</f>
        <v>0</v>
      </c>
      <c r="BZ91" s="542">
        <f>+Input!$E102*BZ$11</f>
        <v>0</v>
      </c>
      <c r="CA91" s="542">
        <f>+Input!$E102*CA$11</f>
        <v>0</v>
      </c>
      <c r="CB91" s="542">
        <f>+Input!$E102*CB$11</f>
        <v>0</v>
      </c>
      <c r="CC91" s="542">
        <f>+Input!$E102*CC$11</f>
        <v>0</v>
      </c>
      <c r="CD91" s="542">
        <f>+Input!$E102*CD$11</f>
        <v>0</v>
      </c>
      <c r="CE91" s="542">
        <f>+Input!$E102*CE$11</f>
        <v>0</v>
      </c>
      <c r="CF91" s="542">
        <f>+Input!$E102*CF$11</f>
        <v>0</v>
      </c>
      <c r="CG91" s="542">
        <f>+Input!$E102*CG$11</f>
        <v>0</v>
      </c>
      <c r="CH91" s="542">
        <f>+Input!$E102*CH$11</f>
        <v>0</v>
      </c>
      <c r="CI91" s="542">
        <f>+Input!$E102*CI$11</f>
        <v>0</v>
      </c>
      <c r="CJ91" s="542">
        <f>+Input!$E102*CJ$11</f>
        <v>0</v>
      </c>
      <c r="CK91" s="542">
        <f>+Input!$E102*CK$11</f>
        <v>0</v>
      </c>
      <c r="CL91" s="542">
        <f>+Input!$E102*CL$11</f>
        <v>0</v>
      </c>
      <c r="CM91" s="542">
        <f>+Input!$E102*CM$11</f>
        <v>0</v>
      </c>
      <c r="CN91" s="542">
        <f>+Input!$E102*CN$11</f>
        <v>0</v>
      </c>
      <c r="CO91" s="542">
        <f>+Input!$E102*CO$11</f>
        <v>0</v>
      </c>
      <c r="CP91" s="542">
        <f>+Input!$E102*CP$11</f>
        <v>0</v>
      </c>
      <c r="CQ91" s="542">
        <f>+Input!$E102*CQ$11</f>
        <v>0</v>
      </c>
      <c r="CR91" s="542">
        <f>+Input!$E102*CR$11</f>
        <v>0</v>
      </c>
      <c r="CS91" s="542">
        <f>+Input!$E102*CS$11</f>
        <v>0</v>
      </c>
      <c r="CT91" s="542">
        <f>+Input!$E102*CT$11</f>
        <v>0</v>
      </c>
      <c r="CU91" s="542">
        <f>+Input!$E102*CU$11</f>
        <v>0</v>
      </c>
      <c r="CV91" s="542">
        <f>+Input!$E102*CV$11</f>
        <v>0</v>
      </c>
      <c r="CW91" s="542">
        <f>+Input!$E102*CW$11</f>
        <v>0</v>
      </c>
      <c r="CX91" s="542">
        <f>+Input!$E102*CX$11</f>
        <v>0</v>
      </c>
      <c r="CY91" s="542">
        <f>+Input!$E102*CY$11</f>
        <v>0</v>
      </c>
      <c r="CZ91" s="542">
        <f>+Input!$E102*CZ$11</f>
        <v>0</v>
      </c>
      <c r="DA91" s="542">
        <f>+Input!$E102*DA$11</f>
        <v>0</v>
      </c>
      <c r="DB91" s="542">
        <f>+Input!$E102*DB$11</f>
        <v>0</v>
      </c>
      <c r="DC91" s="542">
        <f>+Input!$E102*DC$11</f>
        <v>0</v>
      </c>
      <c r="DD91" s="542">
        <f>+Input!$E102*DD$11</f>
        <v>0</v>
      </c>
      <c r="DE91" s="542">
        <f>+Input!$E102*DE$11</f>
        <v>0</v>
      </c>
      <c r="DF91" s="542">
        <f>+Input!$E102*DF$11</f>
        <v>0</v>
      </c>
      <c r="DG91" s="542">
        <f>+Input!$E102*DG$11</f>
        <v>0</v>
      </c>
      <c r="DH91" s="542">
        <f>+Input!$E102*DH$11</f>
        <v>0</v>
      </c>
      <c r="DI91" s="542">
        <f>+Input!$E102*DI$11</f>
        <v>0</v>
      </c>
      <c r="DJ91" s="542">
        <f>+Input!$E102*DJ$11</f>
        <v>0</v>
      </c>
      <c r="DK91" s="542">
        <f>+Input!$E102*DK$11</f>
        <v>0</v>
      </c>
      <c r="DL91" s="542">
        <f>+Input!$E102*DL$11</f>
        <v>0</v>
      </c>
      <c r="DM91" s="542">
        <f>+Input!$E102*DM$11</f>
        <v>0</v>
      </c>
      <c r="DN91" s="542">
        <f>+Input!$E102*DN$11</f>
        <v>0</v>
      </c>
      <c r="DO91" s="542">
        <f>+Input!$E102*DO$11</f>
        <v>0</v>
      </c>
      <c r="DP91" s="542">
        <f>+Input!$E102*DP$11</f>
        <v>0</v>
      </c>
      <c r="DQ91" s="542">
        <f>+Input!$E102*DQ$11</f>
        <v>0</v>
      </c>
      <c r="DR91" s="542">
        <f>+Input!$E102*DR$11</f>
        <v>0</v>
      </c>
      <c r="DS91" s="542">
        <f>+Input!$E102*DS$11</f>
        <v>0</v>
      </c>
      <c r="DT91" s="560">
        <f>+Input!$E102*DT$11</f>
        <v>0</v>
      </c>
    </row>
    <row r="92" spans="1:124" s="28" customFormat="1" ht="14.25" customHeight="1" x14ac:dyDescent="0.2">
      <c r="A92" s="114" t="str">
        <f>+Input!$C$103</f>
        <v>Placeholder</v>
      </c>
      <c r="B92" s="3"/>
      <c r="C92" s="488" t="str">
        <f>+"["&amp;currency&amp;"]"</f>
        <v>[EUR]</v>
      </c>
      <c r="D92"/>
      <c r="E92" s="559"/>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542"/>
      <c r="AG92" s="542"/>
      <c r="AH92" s="542"/>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542"/>
      <c r="BN92" s="542"/>
      <c r="BO92" s="542"/>
      <c r="BP92" s="542"/>
      <c r="BQ92" s="542"/>
      <c r="BR92" s="542"/>
      <c r="BS92" s="542"/>
      <c r="BT92" s="542"/>
      <c r="BU92" s="542"/>
      <c r="BV92" s="542"/>
      <c r="BW92" s="542"/>
      <c r="BX92" s="542"/>
      <c r="BY92" s="542"/>
      <c r="BZ92" s="542"/>
      <c r="CA92" s="542"/>
      <c r="CB92" s="542"/>
      <c r="CC92" s="542"/>
      <c r="CD92" s="542"/>
      <c r="CE92" s="542"/>
      <c r="CF92" s="542"/>
      <c r="CG92" s="542"/>
      <c r="CH92" s="542"/>
      <c r="CI92" s="542"/>
      <c r="CJ92" s="542"/>
      <c r="CK92" s="542"/>
      <c r="CL92" s="542"/>
      <c r="CM92" s="542"/>
      <c r="CN92" s="542"/>
      <c r="CO92" s="542"/>
      <c r="CP92" s="542"/>
      <c r="CQ92" s="542"/>
      <c r="CR92" s="542"/>
      <c r="CS92" s="542"/>
      <c r="CT92" s="542"/>
      <c r="CU92" s="542"/>
      <c r="CV92" s="542"/>
      <c r="CW92" s="542"/>
      <c r="CX92" s="542"/>
      <c r="CY92" s="542"/>
      <c r="CZ92" s="542"/>
      <c r="DA92" s="542"/>
      <c r="DB92" s="542"/>
      <c r="DC92" s="542"/>
      <c r="DD92" s="542"/>
      <c r="DE92" s="542"/>
      <c r="DF92" s="542"/>
      <c r="DG92" s="542"/>
      <c r="DH92" s="542"/>
      <c r="DI92" s="542"/>
      <c r="DJ92" s="542"/>
      <c r="DK92" s="542"/>
      <c r="DL92" s="542"/>
      <c r="DM92" s="542"/>
      <c r="DN92" s="542"/>
      <c r="DO92" s="542"/>
      <c r="DP92" s="542"/>
      <c r="DQ92" s="542"/>
      <c r="DR92" s="542"/>
      <c r="DS92" s="542"/>
      <c r="DT92" s="560"/>
    </row>
    <row r="93" spans="1:124" s="28" customFormat="1" ht="14.25" customHeight="1" x14ac:dyDescent="0.2">
      <c r="A93" s="114" t="str">
        <f>+Input!$C$104</f>
        <v>Placeholder</v>
      </c>
      <c r="B93" s="3"/>
      <c r="C93" s="488" t="str">
        <f>+"["&amp;currency&amp;"]"</f>
        <v>[EUR]</v>
      </c>
      <c r="D93"/>
      <c r="E93" s="559"/>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542"/>
      <c r="AG93" s="542"/>
      <c r="AH93" s="542"/>
      <c r="AI93" s="542"/>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c r="BH93" s="542"/>
      <c r="BI93" s="542"/>
      <c r="BJ93" s="542"/>
      <c r="BK93" s="542"/>
      <c r="BL93" s="542"/>
      <c r="BM93" s="542"/>
      <c r="BN93" s="542"/>
      <c r="BO93" s="542"/>
      <c r="BP93" s="542"/>
      <c r="BQ93" s="542"/>
      <c r="BR93" s="542"/>
      <c r="BS93" s="542"/>
      <c r="BT93" s="542"/>
      <c r="BU93" s="542"/>
      <c r="BV93" s="542"/>
      <c r="BW93" s="542"/>
      <c r="BX93" s="542"/>
      <c r="BY93" s="542"/>
      <c r="BZ93" s="542"/>
      <c r="CA93" s="542"/>
      <c r="CB93" s="542"/>
      <c r="CC93" s="542"/>
      <c r="CD93" s="542"/>
      <c r="CE93" s="542"/>
      <c r="CF93" s="542"/>
      <c r="CG93" s="542"/>
      <c r="CH93" s="542"/>
      <c r="CI93" s="542"/>
      <c r="CJ93" s="542"/>
      <c r="CK93" s="542"/>
      <c r="CL93" s="542"/>
      <c r="CM93" s="542"/>
      <c r="CN93" s="542"/>
      <c r="CO93" s="542"/>
      <c r="CP93" s="542"/>
      <c r="CQ93" s="542"/>
      <c r="CR93" s="542"/>
      <c r="CS93" s="542"/>
      <c r="CT93" s="542"/>
      <c r="CU93" s="542"/>
      <c r="CV93" s="542"/>
      <c r="CW93" s="542"/>
      <c r="CX93" s="542"/>
      <c r="CY93" s="542"/>
      <c r="CZ93" s="542"/>
      <c r="DA93" s="542"/>
      <c r="DB93" s="542"/>
      <c r="DC93" s="542"/>
      <c r="DD93" s="542"/>
      <c r="DE93" s="542"/>
      <c r="DF93" s="542"/>
      <c r="DG93" s="542"/>
      <c r="DH93" s="542"/>
      <c r="DI93" s="542"/>
      <c r="DJ93" s="542"/>
      <c r="DK93" s="542"/>
      <c r="DL93" s="542"/>
      <c r="DM93" s="542"/>
      <c r="DN93" s="542"/>
      <c r="DO93" s="542"/>
      <c r="DP93" s="542"/>
      <c r="DQ93" s="542"/>
      <c r="DR93" s="542"/>
      <c r="DS93" s="542"/>
      <c r="DT93" s="560"/>
    </row>
    <row r="94" spans="1:124" s="28" customFormat="1" ht="14.25" customHeight="1" x14ac:dyDescent="0.2">
      <c r="A94" s="114" t="str">
        <f>+Input!$C$105</f>
        <v>Placeholder</v>
      </c>
      <c r="B94" s="3"/>
      <c r="C94" s="488" t="str">
        <f>+"["&amp;currency&amp;"]"</f>
        <v>[EUR]</v>
      </c>
      <c r="D94"/>
      <c r="E94" s="559"/>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c r="BH94" s="542"/>
      <c r="BI94" s="542"/>
      <c r="BJ94" s="542"/>
      <c r="BK94" s="542"/>
      <c r="BL94" s="542"/>
      <c r="BM94" s="542"/>
      <c r="BN94" s="542"/>
      <c r="BO94" s="542"/>
      <c r="BP94" s="542"/>
      <c r="BQ94" s="542"/>
      <c r="BR94" s="542"/>
      <c r="BS94" s="542"/>
      <c r="BT94" s="542"/>
      <c r="BU94" s="542"/>
      <c r="BV94" s="542"/>
      <c r="BW94" s="542"/>
      <c r="BX94" s="542"/>
      <c r="BY94" s="542"/>
      <c r="BZ94" s="542"/>
      <c r="CA94" s="542"/>
      <c r="CB94" s="542"/>
      <c r="CC94" s="542"/>
      <c r="CD94" s="542"/>
      <c r="CE94" s="542"/>
      <c r="CF94" s="542"/>
      <c r="CG94" s="542"/>
      <c r="CH94" s="542"/>
      <c r="CI94" s="542"/>
      <c r="CJ94" s="542"/>
      <c r="CK94" s="542"/>
      <c r="CL94" s="542"/>
      <c r="CM94" s="542"/>
      <c r="CN94" s="542"/>
      <c r="CO94" s="542"/>
      <c r="CP94" s="542"/>
      <c r="CQ94" s="542"/>
      <c r="CR94" s="542"/>
      <c r="CS94" s="542"/>
      <c r="CT94" s="542"/>
      <c r="CU94" s="542"/>
      <c r="CV94" s="542"/>
      <c r="CW94" s="542"/>
      <c r="CX94" s="542"/>
      <c r="CY94" s="542"/>
      <c r="CZ94" s="542"/>
      <c r="DA94" s="542"/>
      <c r="DB94" s="542"/>
      <c r="DC94" s="542"/>
      <c r="DD94" s="542"/>
      <c r="DE94" s="542"/>
      <c r="DF94" s="542"/>
      <c r="DG94" s="542"/>
      <c r="DH94" s="542"/>
      <c r="DI94" s="542"/>
      <c r="DJ94" s="542"/>
      <c r="DK94" s="542"/>
      <c r="DL94" s="542"/>
      <c r="DM94" s="542"/>
      <c r="DN94" s="542"/>
      <c r="DO94" s="542"/>
      <c r="DP94" s="542"/>
      <c r="DQ94" s="542"/>
      <c r="DR94" s="542"/>
      <c r="DS94" s="542"/>
      <c r="DT94" s="560"/>
    </row>
    <row r="95" spans="1:124" s="28" customFormat="1" ht="14.25" customHeight="1" thickBot="1" x14ac:dyDescent="0.25">
      <c r="A95" s="114" t="str">
        <f>+Input!$C$106</f>
        <v>Placeholder</v>
      </c>
      <c r="B95" s="3"/>
      <c r="D95"/>
      <c r="E95" s="553"/>
      <c r="F95" s="554"/>
      <c r="G95" s="554"/>
      <c r="H95" s="554"/>
      <c r="I95" s="554"/>
      <c r="J95" s="554"/>
      <c r="K95" s="554"/>
      <c r="L95" s="554"/>
      <c r="M95" s="554"/>
      <c r="N95" s="554"/>
      <c r="O95" s="554"/>
      <c r="P95" s="554"/>
      <c r="Q95" s="554"/>
      <c r="R95" s="554"/>
      <c r="S95" s="554"/>
      <c r="T95" s="554"/>
      <c r="U95" s="554"/>
      <c r="V95" s="554"/>
      <c r="W95" s="554"/>
      <c r="X95" s="554"/>
      <c r="Y95" s="554"/>
      <c r="Z95" s="554"/>
      <c r="AA95" s="554"/>
      <c r="AB95" s="554"/>
      <c r="AC95" s="554"/>
      <c r="AD95" s="554"/>
      <c r="AE95" s="554"/>
      <c r="AF95" s="554"/>
      <c r="AG95" s="554"/>
      <c r="AH95" s="554"/>
      <c r="AI95" s="554"/>
      <c r="AJ95" s="554"/>
      <c r="AK95" s="554"/>
      <c r="AL95" s="554"/>
      <c r="AM95" s="554"/>
      <c r="AN95" s="554"/>
      <c r="AO95" s="554"/>
      <c r="AP95" s="554"/>
      <c r="AQ95" s="554"/>
      <c r="AR95" s="554"/>
      <c r="AS95" s="554"/>
      <c r="AT95" s="554"/>
      <c r="AU95" s="554"/>
      <c r="AV95" s="554"/>
      <c r="AW95" s="554"/>
      <c r="AX95" s="554"/>
      <c r="AY95" s="554"/>
      <c r="AZ95" s="554"/>
      <c r="BA95" s="554"/>
      <c r="BB95" s="554"/>
      <c r="BC95" s="554"/>
      <c r="BD95" s="554"/>
      <c r="BE95" s="554"/>
      <c r="BF95" s="554"/>
      <c r="BG95" s="554"/>
      <c r="BH95" s="554"/>
      <c r="BI95" s="554"/>
      <c r="BJ95" s="554"/>
      <c r="BK95" s="554"/>
      <c r="BL95" s="554"/>
      <c r="BM95" s="554"/>
      <c r="BN95" s="554"/>
      <c r="BO95" s="554"/>
      <c r="BP95" s="554"/>
      <c r="BQ95" s="554"/>
      <c r="BR95" s="554"/>
      <c r="BS95" s="554"/>
      <c r="BT95" s="554"/>
      <c r="BU95" s="554"/>
      <c r="BV95" s="554"/>
      <c r="BW95" s="554"/>
      <c r="BX95" s="554"/>
      <c r="BY95" s="554"/>
      <c r="BZ95" s="554"/>
      <c r="CA95" s="554"/>
      <c r="CB95" s="554"/>
      <c r="CC95" s="554"/>
      <c r="CD95" s="554"/>
      <c r="CE95" s="554"/>
      <c r="CF95" s="554"/>
      <c r="CG95" s="554"/>
      <c r="CH95" s="554"/>
      <c r="CI95" s="554"/>
      <c r="CJ95" s="554"/>
      <c r="CK95" s="554"/>
      <c r="CL95" s="554"/>
      <c r="CM95" s="554"/>
      <c r="CN95" s="554"/>
      <c r="CO95" s="554"/>
      <c r="CP95" s="554"/>
      <c r="CQ95" s="554"/>
      <c r="CR95" s="554"/>
      <c r="CS95" s="554"/>
      <c r="CT95" s="554"/>
      <c r="CU95" s="554"/>
      <c r="CV95" s="554"/>
      <c r="CW95" s="554"/>
      <c r="CX95" s="554"/>
      <c r="CY95" s="554"/>
      <c r="CZ95" s="554"/>
      <c r="DA95" s="554"/>
      <c r="DB95" s="554"/>
      <c r="DC95" s="554"/>
      <c r="DD95" s="554"/>
      <c r="DE95" s="554"/>
      <c r="DF95" s="554"/>
      <c r="DG95" s="554"/>
      <c r="DH95" s="554"/>
      <c r="DI95" s="554"/>
      <c r="DJ95" s="554"/>
      <c r="DK95" s="554"/>
      <c r="DL95" s="554"/>
      <c r="DM95" s="554"/>
      <c r="DN95" s="554"/>
      <c r="DO95" s="554"/>
      <c r="DP95" s="554"/>
      <c r="DQ95" s="554"/>
      <c r="DR95" s="554"/>
      <c r="DS95" s="554"/>
      <c r="DT95" s="555"/>
    </row>
    <row r="96" spans="1:124" customFormat="1" ht="14.25" customHeight="1" x14ac:dyDescent="0.2"/>
    <row r="97" spans="1:124" s="28" customFormat="1" ht="14.25" customHeight="1" thickBot="1" x14ac:dyDescent="0.25">
      <c r="A97" s="513" t="s">
        <v>396</v>
      </c>
      <c r="B97" s="3"/>
      <c r="C97" s="548"/>
      <c r="D97"/>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row>
    <row r="98" spans="1:124" s="28" customFormat="1" ht="14.25" customHeight="1" x14ac:dyDescent="0.2">
      <c r="A98" s="114" t="str">
        <f>+Input!$C$101</f>
        <v>Events</v>
      </c>
      <c r="B98" s="3"/>
      <c r="C98" s="23" t="s">
        <v>311</v>
      </c>
      <c r="D98"/>
      <c r="E98" s="550">
        <f ca="1">+OFFSET(Input!$F101,0,MONTH(Ops!E$4))*E$10</f>
        <v>0</v>
      </c>
      <c r="F98" s="551">
        <f ca="1">+OFFSET(Input!$F101,0,MONTH(Ops!F$4))*F$10</f>
        <v>0</v>
      </c>
      <c r="G98" s="551">
        <f ca="1">+OFFSET(Input!$F101,0,MONTH(Ops!G$4))*G$10</f>
        <v>0</v>
      </c>
      <c r="H98" s="551">
        <f ca="1">+OFFSET(Input!$F101,0,MONTH(Ops!H$4))*H$10</f>
        <v>0</v>
      </c>
      <c r="I98" s="551">
        <f ca="1">+OFFSET(Input!$F101,0,MONTH(Ops!I$4))*I$10</f>
        <v>0</v>
      </c>
      <c r="J98" s="551">
        <f ca="1">+OFFSET(Input!$F101,0,MONTH(Ops!J$4))*J$10</f>
        <v>0</v>
      </c>
      <c r="K98" s="551">
        <f ca="1">+OFFSET(Input!$F101,0,MONTH(Ops!K$4))*K$10</f>
        <v>0</v>
      </c>
      <c r="L98" s="551">
        <f ca="1">+OFFSET(Input!$F101,0,MONTH(Ops!L$4))*L$10</f>
        <v>0</v>
      </c>
      <c r="M98" s="551">
        <f ca="1">+OFFSET(Input!$F101,0,MONTH(Ops!M$4))*M$10</f>
        <v>0</v>
      </c>
      <c r="N98" s="551">
        <f ca="1">+OFFSET(Input!$F101,0,MONTH(Ops!N$4))*N$10</f>
        <v>0</v>
      </c>
      <c r="O98" s="551">
        <f ca="1">+OFFSET(Input!$F101,0,MONTH(Ops!O$4))*O$10</f>
        <v>0</v>
      </c>
      <c r="P98" s="551">
        <f ca="1">+OFFSET(Input!$F101,0,MONTH(Ops!P$4))*P$10</f>
        <v>0</v>
      </c>
      <c r="Q98" s="551">
        <f ca="1">+OFFSET(Input!$F101,0,MONTH(Ops!Q$4))*Q$10</f>
        <v>0</v>
      </c>
      <c r="R98" s="551">
        <f ca="1">+OFFSET(Input!$F101,0,MONTH(Ops!R$4))*R$10</f>
        <v>0</v>
      </c>
      <c r="S98" s="551">
        <f ca="1">+OFFSET(Input!$F101,0,MONTH(Ops!S$4))*S$10</f>
        <v>0</v>
      </c>
      <c r="T98" s="551">
        <f ca="1">+OFFSET(Input!$F101,0,MONTH(Ops!T$4))*T$10</f>
        <v>0</v>
      </c>
      <c r="U98" s="551">
        <f ca="1">+OFFSET(Input!$F101,0,MONTH(Ops!U$4))*U$10</f>
        <v>0</v>
      </c>
      <c r="V98" s="551">
        <f ca="1">+OFFSET(Input!$F101,0,MONTH(Ops!V$4))*V$10</f>
        <v>0</v>
      </c>
      <c r="W98" s="551">
        <f ca="1">+OFFSET(Input!$F101,0,MONTH(Ops!W$4))*W$10</f>
        <v>0</v>
      </c>
      <c r="X98" s="551">
        <f ca="1">+OFFSET(Input!$F101,0,MONTH(Ops!X$4))*X$10</f>
        <v>0</v>
      </c>
      <c r="Y98" s="551">
        <f ca="1">+OFFSET(Input!$F101,0,MONTH(Ops!Y$4))*Y$10</f>
        <v>0</v>
      </c>
      <c r="Z98" s="551">
        <f ca="1">+OFFSET(Input!$F101,0,MONTH(Ops!Z$4))*Z$10</f>
        <v>0</v>
      </c>
      <c r="AA98" s="551">
        <f ca="1">+OFFSET(Input!$F101,0,MONTH(Ops!AA$4))*AA$10</f>
        <v>0</v>
      </c>
      <c r="AB98" s="551">
        <f ca="1">+OFFSET(Input!$F101,0,MONTH(Ops!AB$4))*AB$10</f>
        <v>0</v>
      </c>
      <c r="AC98" s="551">
        <f ca="1">+OFFSET(Input!$F101,0,MONTH(Ops!AC$4))*AC$10</f>
        <v>0</v>
      </c>
      <c r="AD98" s="551">
        <f ca="1">+OFFSET(Input!$F101,0,MONTH(Ops!AD$4))*AD$10</f>
        <v>0</v>
      </c>
      <c r="AE98" s="551">
        <f ca="1">+OFFSET(Input!$F101,0,MONTH(Ops!AE$4))*AE$10</f>
        <v>0</v>
      </c>
      <c r="AF98" s="551">
        <f ca="1">+OFFSET(Input!$F101,0,MONTH(Ops!AF$4))*AF$10</f>
        <v>0</v>
      </c>
      <c r="AG98" s="551">
        <f ca="1">+OFFSET(Input!$F101,0,MONTH(Ops!AG$4))*AG$10</f>
        <v>0</v>
      </c>
      <c r="AH98" s="551">
        <f ca="1">+OFFSET(Input!$F101,0,MONTH(Ops!AH$4))*AH$10</f>
        <v>0</v>
      </c>
      <c r="AI98" s="551">
        <f ca="1">+OFFSET(Input!$F101,0,MONTH(Ops!AI$4))*AI$10</f>
        <v>0</v>
      </c>
      <c r="AJ98" s="551">
        <f ca="1">+OFFSET(Input!$F101,0,MONTH(Ops!AJ$4))*AJ$10</f>
        <v>0</v>
      </c>
      <c r="AK98" s="551">
        <f ca="1">+OFFSET(Input!$F101,0,MONTH(Ops!AK$4))*AK$10</f>
        <v>0</v>
      </c>
      <c r="AL98" s="551">
        <f ca="1">+OFFSET(Input!$F101,0,MONTH(Ops!AL$4))*AL$10</f>
        <v>0</v>
      </c>
      <c r="AM98" s="551">
        <f ca="1">+OFFSET(Input!$F101,0,MONTH(Ops!AM$4))*AM$10</f>
        <v>0</v>
      </c>
      <c r="AN98" s="551">
        <f ca="1">+OFFSET(Input!$F101,0,MONTH(Ops!AN$4))*AN$10</f>
        <v>0</v>
      </c>
      <c r="AO98" s="551">
        <f ca="1">+OFFSET(Input!$F101,0,MONTH(Ops!AO$4))*AO$10</f>
        <v>0</v>
      </c>
      <c r="AP98" s="551">
        <f ca="1">+OFFSET(Input!$F101,0,MONTH(Ops!AP$4))*AP$10</f>
        <v>0</v>
      </c>
      <c r="AQ98" s="551">
        <f ca="1">+OFFSET(Input!$F101,0,MONTH(Ops!AQ$4))*AQ$10</f>
        <v>0</v>
      </c>
      <c r="AR98" s="551">
        <f ca="1">+OFFSET(Input!$F101,0,MONTH(Ops!AR$4))*AR$10</f>
        <v>0</v>
      </c>
      <c r="AS98" s="551">
        <f ca="1">+OFFSET(Input!$F101,0,MONTH(Ops!AS$4))*AS$10</f>
        <v>0</v>
      </c>
      <c r="AT98" s="551">
        <f ca="1">+OFFSET(Input!$F101,0,MONTH(Ops!AT$4))*AT$10</f>
        <v>0</v>
      </c>
      <c r="AU98" s="551">
        <f ca="1">+OFFSET(Input!$F101,0,MONTH(Ops!AU$4))*AU$10</f>
        <v>0</v>
      </c>
      <c r="AV98" s="551">
        <f ca="1">+OFFSET(Input!$F101,0,MONTH(Ops!AV$4))*AV$10</f>
        <v>0</v>
      </c>
      <c r="AW98" s="551">
        <f ca="1">+OFFSET(Input!$F101,0,MONTH(Ops!AW$4))*AW$10</f>
        <v>0</v>
      </c>
      <c r="AX98" s="551">
        <f ca="1">+OFFSET(Input!$F101,0,MONTH(Ops!AX$4))*AX$10</f>
        <v>0</v>
      </c>
      <c r="AY98" s="551">
        <f ca="1">+OFFSET(Input!$F101,0,MONTH(Ops!AY$4))*AY$10</f>
        <v>0</v>
      </c>
      <c r="AZ98" s="551">
        <f ca="1">+OFFSET(Input!$F101,0,MONTH(Ops!AZ$4))*AZ$10</f>
        <v>0</v>
      </c>
      <c r="BA98" s="551">
        <f ca="1">+OFFSET(Input!$F101,0,MONTH(Ops!BA$4))*BA$10</f>
        <v>0</v>
      </c>
      <c r="BB98" s="551">
        <f ca="1">+OFFSET(Input!$F101,0,MONTH(Ops!BB$4))*BB$10</f>
        <v>0</v>
      </c>
      <c r="BC98" s="551">
        <f ca="1">+OFFSET(Input!$F101,0,MONTH(Ops!BC$4))*BC$10</f>
        <v>0</v>
      </c>
      <c r="BD98" s="551">
        <f ca="1">+OFFSET(Input!$F101,0,MONTH(Ops!BD$4))*BD$10</f>
        <v>0</v>
      </c>
      <c r="BE98" s="551">
        <f ca="1">+OFFSET(Input!$F101,0,MONTH(Ops!BE$4))*BE$10</f>
        <v>0</v>
      </c>
      <c r="BF98" s="551">
        <f ca="1">+OFFSET(Input!$F101,0,MONTH(Ops!BF$4))*BF$10</f>
        <v>0</v>
      </c>
      <c r="BG98" s="551">
        <f ca="1">+OFFSET(Input!$F101,0,MONTH(Ops!BG$4))*BG$10</f>
        <v>0</v>
      </c>
      <c r="BH98" s="551">
        <f ca="1">+OFFSET(Input!$F101,0,MONTH(Ops!BH$4))*BH$10</f>
        <v>0</v>
      </c>
      <c r="BI98" s="551">
        <f ca="1">+OFFSET(Input!$F101,0,MONTH(Ops!BI$4))*BI$10</f>
        <v>0</v>
      </c>
      <c r="BJ98" s="551">
        <f ca="1">+OFFSET(Input!$F101,0,MONTH(Ops!BJ$4))*BJ$10</f>
        <v>0</v>
      </c>
      <c r="BK98" s="551">
        <f ca="1">+OFFSET(Input!$F101,0,MONTH(Ops!BK$4))*BK$10</f>
        <v>0</v>
      </c>
      <c r="BL98" s="551">
        <f ca="1">+OFFSET(Input!$F101,0,MONTH(Ops!BL$4))*BL$10</f>
        <v>0</v>
      </c>
      <c r="BM98" s="551">
        <f ca="1">+OFFSET(Input!$F101,0,MONTH(Ops!BM$4))*BM$10</f>
        <v>0</v>
      </c>
      <c r="BN98" s="551">
        <f ca="1">+OFFSET(Input!$F101,0,MONTH(Ops!BN$4))*BN$10</f>
        <v>0</v>
      </c>
      <c r="BO98" s="551">
        <f ca="1">+OFFSET(Input!$F101,0,MONTH(Ops!BO$4))*BO$10</f>
        <v>0</v>
      </c>
      <c r="BP98" s="551">
        <f ca="1">+OFFSET(Input!$F101,0,MONTH(Ops!BP$4))*BP$10</f>
        <v>0</v>
      </c>
      <c r="BQ98" s="551">
        <f ca="1">+OFFSET(Input!$F101,0,MONTH(Ops!BQ$4))*BQ$10</f>
        <v>0</v>
      </c>
      <c r="BR98" s="551">
        <f ca="1">+OFFSET(Input!$F101,0,MONTH(Ops!BR$4))*BR$10</f>
        <v>0</v>
      </c>
      <c r="BS98" s="551">
        <f ca="1">+OFFSET(Input!$F101,0,MONTH(Ops!BS$4))*BS$10</f>
        <v>0</v>
      </c>
      <c r="BT98" s="551">
        <f ca="1">+OFFSET(Input!$F101,0,MONTH(Ops!BT$4))*BT$10</f>
        <v>0</v>
      </c>
      <c r="BU98" s="551">
        <f ca="1">+OFFSET(Input!$F101,0,MONTH(Ops!BU$4))*BU$10</f>
        <v>0</v>
      </c>
      <c r="BV98" s="551">
        <f ca="1">+OFFSET(Input!$F101,0,MONTH(Ops!BV$4))*BV$10</f>
        <v>0</v>
      </c>
      <c r="BW98" s="551">
        <f ca="1">+OFFSET(Input!$F101,0,MONTH(Ops!BW$4))*BW$10</f>
        <v>0</v>
      </c>
      <c r="BX98" s="551">
        <f ca="1">+OFFSET(Input!$F101,0,MONTH(Ops!BX$4))*BX$10</f>
        <v>0</v>
      </c>
      <c r="BY98" s="551">
        <f ca="1">+OFFSET(Input!$F101,0,MONTH(Ops!BY$4))*BY$10</f>
        <v>0</v>
      </c>
      <c r="BZ98" s="551">
        <f ca="1">+OFFSET(Input!$F101,0,MONTH(Ops!BZ$4))*BZ$10</f>
        <v>0</v>
      </c>
      <c r="CA98" s="551">
        <f ca="1">+OFFSET(Input!$F101,0,MONTH(Ops!CA$4))*CA$10</f>
        <v>0</v>
      </c>
      <c r="CB98" s="551">
        <f ca="1">+OFFSET(Input!$F101,0,MONTH(Ops!CB$4))*CB$10</f>
        <v>0</v>
      </c>
      <c r="CC98" s="551">
        <f ca="1">+OFFSET(Input!$F101,0,MONTH(Ops!CC$4))*CC$10</f>
        <v>0</v>
      </c>
      <c r="CD98" s="551">
        <f ca="1">+OFFSET(Input!$F101,0,MONTH(Ops!CD$4))*CD$10</f>
        <v>0</v>
      </c>
      <c r="CE98" s="551">
        <f ca="1">+OFFSET(Input!$F101,0,MONTH(Ops!CE$4))*CE$10</f>
        <v>0</v>
      </c>
      <c r="CF98" s="551">
        <f ca="1">+OFFSET(Input!$F101,0,MONTH(Ops!CF$4))*CF$10</f>
        <v>0</v>
      </c>
      <c r="CG98" s="551">
        <f ca="1">+OFFSET(Input!$F101,0,MONTH(Ops!CG$4))*CG$10</f>
        <v>0</v>
      </c>
      <c r="CH98" s="551">
        <f ca="1">+OFFSET(Input!$F101,0,MONTH(Ops!CH$4))*CH$10</f>
        <v>0</v>
      </c>
      <c r="CI98" s="551">
        <f ca="1">+OFFSET(Input!$F101,0,MONTH(Ops!CI$4))*CI$10</f>
        <v>0</v>
      </c>
      <c r="CJ98" s="551">
        <f ca="1">+OFFSET(Input!$F101,0,MONTH(Ops!CJ$4))*CJ$10</f>
        <v>0</v>
      </c>
      <c r="CK98" s="551">
        <f ca="1">+OFFSET(Input!$F101,0,MONTH(Ops!CK$4))*CK$10</f>
        <v>0</v>
      </c>
      <c r="CL98" s="551">
        <f ca="1">+OFFSET(Input!$F101,0,MONTH(Ops!CL$4))*CL$10</f>
        <v>0</v>
      </c>
      <c r="CM98" s="551">
        <f ca="1">+OFFSET(Input!$F101,0,MONTH(Ops!CM$4))*CM$10</f>
        <v>0</v>
      </c>
      <c r="CN98" s="551">
        <f ca="1">+OFFSET(Input!$F101,0,MONTH(Ops!CN$4))*CN$10</f>
        <v>0</v>
      </c>
      <c r="CO98" s="551">
        <f ca="1">+OFFSET(Input!$F101,0,MONTH(Ops!CO$4))*CO$10</f>
        <v>0</v>
      </c>
      <c r="CP98" s="551">
        <f ca="1">+OFFSET(Input!$F101,0,MONTH(Ops!CP$4))*CP$10</f>
        <v>0</v>
      </c>
      <c r="CQ98" s="551">
        <f ca="1">+OFFSET(Input!$F101,0,MONTH(Ops!CQ$4))*CQ$10</f>
        <v>0</v>
      </c>
      <c r="CR98" s="551">
        <f ca="1">+OFFSET(Input!$F101,0,MONTH(Ops!CR$4))*CR$10</f>
        <v>0</v>
      </c>
      <c r="CS98" s="551">
        <f ca="1">+OFFSET(Input!$F101,0,MONTH(Ops!CS$4))*CS$10</f>
        <v>0</v>
      </c>
      <c r="CT98" s="551">
        <f ca="1">+OFFSET(Input!$F101,0,MONTH(Ops!CT$4))*CT$10</f>
        <v>0</v>
      </c>
      <c r="CU98" s="551">
        <f ca="1">+OFFSET(Input!$F101,0,MONTH(Ops!CU$4))*CU$10</f>
        <v>0</v>
      </c>
      <c r="CV98" s="551">
        <f ca="1">+OFFSET(Input!$F101,0,MONTH(Ops!CV$4))*CV$10</f>
        <v>0</v>
      </c>
      <c r="CW98" s="551">
        <f ca="1">+OFFSET(Input!$F101,0,MONTH(Ops!CW$4))*CW$10</f>
        <v>0</v>
      </c>
      <c r="CX98" s="551">
        <f ca="1">+OFFSET(Input!$F101,0,MONTH(Ops!CX$4))*CX$10</f>
        <v>0</v>
      </c>
      <c r="CY98" s="551">
        <f ca="1">+OFFSET(Input!$F101,0,MONTH(Ops!CY$4))*CY$10</f>
        <v>0</v>
      </c>
      <c r="CZ98" s="551">
        <f ca="1">+OFFSET(Input!$F101,0,MONTH(Ops!CZ$4))*CZ$10</f>
        <v>0</v>
      </c>
      <c r="DA98" s="551">
        <f ca="1">+OFFSET(Input!$F101,0,MONTH(Ops!DA$4))*DA$10</f>
        <v>0</v>
      </c>
      <c r="DB98" s="551">
        <f ca="1">+OFFSET(Input!$F101,0,MONTH(Ops!DB$4))*DB$10</f>
        <v>0</v>
      </c>
      <c r="DC98" s="551">
        <f ca="1">+OFFSET(Input!$F101,0,MONTH(Ops!DC$4))*DC$10</f>
        <v>0</v>
      </c>
      <c r="DD98" s="551">
        <f ca="1">+OFFSET(Input!$F101,0,MONTH(Ops!DD$4))*DD$10</f>
        <v>0</v>
      </c>
      <c r="DE98" s="551">
        <f ca="1">+OFFSET(Input!$F101,0,MONTH(Ops!DE$4))*DE$10</f>
        <v>0</v>
      </c>
      <c r="DF98" s="551">
        <f ca="1">+OFFSET(Input!$F101,0,MONTH(Ops!DF$4))*DF$10</f>
        <v>0</v>
      </c>
      <c r="DG98" s="551">
        <f ca="1">+OFFSET(Input!$F101,0,MONTH(Ops!DG$4))*DG$10</f>
        <v>0</v>
      </c>
      <c r="DH98" s="551">
        <f ca="1">+OFFSET(Input!$F101,0,MONTH(Ops!DH$4))*DH$10</f>
        <v>0</v>
      </c>
      <c r="DI98" s="551">
        <f ca="1">+OFFSET(Input!$F101,0,MONTH(Ops!DI$4))*DI$10</f>
        <v>0</v>
      </c>
      <c r="DJ98" s="551">
        <f ca="1">+OFFSET(Input!$F101,0,MONTH(Ops!DJ$4))*DJ$10</f>
        <v>0</v>
      </c>
      <c r="DK98" s="551">
        <f ca="1">+OFFSET(Input!$F101,0,MONTH(Ops!DK$4))*DK$10</f>
        <v>0</v>
      </c>
      <c r="DL98" s="551">
        <f ca="1">+OFFSET(Input!$F101,0,MONTH(Ops!DL$4))*DL$10</f>
        <v>0</v>
      </c>
      <c r="DM98" s="551">
        <f ca="1">+OFFSET(Input!$F101,0,MONTH(Ops!DM$4))*DM$10</f>
        <v>0</v>
      </c>
      <c r="DN98" s="551">
        <f ca="1">+OFFSET(Input!$F101,0,MONTH(Ops!DN$4))*DN$10</f>
        <v>0</v>
      </c>
      <c r="DO98" s="551">
        <f ca="1">+OFFSET(Input!$F101,0,MONTH(Ops!DO$4))*DO$10</f>
        <v>0</v>
      </c>
      <c r="DP98" s="551">
        <f ca="1">+OFFSET(Input!$F101,0,MONTH(Ops!DP$4))*DP$10</f>
        <v>0</v>
      </c>
      <c r="DQ98" s="551">
        <f ca="1">+OFFSET(Input!$F101,0,MONTH(Ops!DQ$4))*DQ$10</f>
        <v>0</v>
      </c>
      <c r="DR98" s="551">
        <f ca="1">+OFFSET(Input!$F101,0,MONTH(Ops!DR$4))*DR$10</f>
        <v>0</v>
      </c>
      <c r="DS98" s="551">
        <f ca="1">+OFFSET(Input!$F101,0,MONTH(Ops!DS$4))*DS$10</f>
        <v>0</v>
      </c>
      <c r="DT98" s="552">
        <f ca="1">+OFFSET(Input!$F101,0,MONTH(Ops!DT$4))*DT$10</f>
        <v>0</v>
      </c>
    </row>
    <row r="99" spans="1:124" s="28" customFormat="1" ht="14.25" customHeight="1" x14ac:dyDescent="0.2">
      <c r="A99" s="114" t="str">
        <f>+Input!$C$102</f>
        <v>SPA</v>
      </c>
      <c r="B99" s="3"/>
      <c r="C99" s="23" t="s">
        <v>311</v>
      </c>
      <c r="D99"/>
      <c r="E99" s="559">
        <f ca="1">+OFFSET(Input!$F102,0,MONTH(Ops!E$4))*E$10</f>
        <v>0</v>
      </c>
      <c r="F99" s="542">
        <f ca="1">+OFFSET(Input!$F102,0,MONTH(Ops!F$4))*F$10</f>
        <v>0</v>
      </c>
      <c r="G99" s="542">
        <f ca="1">+OFFSET(Input!$F102,0,MONTH(Ops!G$4))*G$10</f>
        <v>0</v>
      </c>
      <c r="H99" s="542">
        <f ca="1">+OFFSET(Input!$F102,0,MONTH(Ops!H$4))*H$10</f>
        <v>0</v>
      </c>
      <c r="I99" s="542">
        <f ca="1">+OFFSET(Input!$F102,0,MONTH(Ops!I$4))*I$10</f>
        <v>0</v>
      </c>
      <c r="J99" s="542">
        <f ca="1">+OFFSET(Input!$F102,0,MONTH(Ops!J$4))*J$10</f>
        <v>0</v>
      </c>
      <c r="K99" s="542">
        <f ca="1">+OFFSET(Input!$F102,0,MONTH(Ops!K$4))*K$10</f>
        <v>0</v>
      </c>
      <c r="L99" s="542">
        <f ca="1">+OFFSET(Input!$F102,0,MONTH(Ops!L$4))*L$10</f>
        <v>0</v>
      </c>
      <c r="M99" s="542">
        <f ca="1">+OFFSET(Input!$F102,0,MONTH(Ops!M$4))*M$10</f>
        <v>0</v>
      </c>
      <c r="N99" s="542">
        <f ca="1">+OFFSET(Input!$F102,0,MONTH(Ops!N$4))*N$10</f>
        <v>0</v>
      </c>
      <c r="O99" s="542">
        <f ca="1">+OFFSET(Input!$F102,0,MONTH(Ops!O$4))*O$10</f>
        <v>0</v>
      </c>
      <c r="P99" s="542">
        <f ca="1">+OFFSET(Input!$F102,0,MONTH(Ops!P$4))*P$10</f>
        <v>0</v>
      </c>
      <c r="Q99" s="542">
        <f ca="1">+OFFSET(Input!$F102,0,MONTH(Ops!Q$4))*Q$10</f>
        <v>0</v>
      </c>
      <c r="R99" s="542">
        <f ca="1">+OFFSET(Input!$F102,0,MONTH(Ops!R$4))*R$10</f>
        <v>0</v>
      </c>
      <c r="S99" s="542">
        <f ca="1">+OFFSET(Input!$F102,0,MONTH(Ops!S$4))*S$10</f>
        <v>0</v>
      </c>
      <c r="T99" s="542">
        <f ca="1">+OFFSET(Input!$F102,0,MONTH(Ops!T$4))*T$10</f>
        <v>0</v>
      </c>
      <c r="U99" s="542">
        <f ca="1">+OFFSET(Input!$F102,0,MONTH(Ops!U$4))*U$10</f>
        <v>0</v>
      </c>
      <c r="V99" s="542">
        <f ca="1">+OFFSET(Input!$F102,0,MONTH(Ops!V$4))*V$10</f>
        <v>0</v>
      </c>
      <c r="W99" s="542">
        <f ca="1">+OFFSET(Input!$F102,0,MONTH(Ops!W$4))*W$10</f>
        <v>0</v>
      </c>
      <c r="X99" s="542">
        <f ca="1">+OFFSET(Input!$F102,0,MONTH(Ops!X$4))*X$10</f>
        <v>0</v>
      </c>
      <c r="Y99" s="542">
        <f ca="1">+OFFSET(Input!$F102,0,MONTH(Ops!Y$4))*Y$10</f>
        <v>0</v>
      </c>
      <c r="Z99" s="542">
        <f ca="1">+OFFSET(Input!$F102,0,MONTH(Ops!Z$4))*Z$10</f>
        <v>0</v>
      </c>
      <c r="AA99" s="542">
        <f ca="1">+OFFSET(Input!$F102,0,MONTH(Ops!AA$4))*AA$10</f>
        <v>0</v>
      </c>
      <c r="AB99" s="542">
        <f ca="1">+OFFSET(Input!$F102,0,MONTH(Ops!AB$4))*AB$10</f>
        <v>0</v>
      </c>
      <c r="AC99" s="542">
        <f ca="1">+OFFSET(Input!$F102,0,MONTH(Ops!AC$4))*AC$10</f>
        <v>0</v>
      </c>
      <c r="AD99" s="542">
        <f ca="1">+OFFSET(Input!$F102,0,MONTH(Ops!AD$4))*AD$10</f>
        <v>0</v>
      </c>
      <c r="AE99" s="542">
        <f ca="1">+OFFSET(Input!$F102,0,MONTH(Ops!AE$4))*AE$10</f>
        <v>0</v>
      </c>
      <c r="AF99" s="542">
        <f ca="1">+OFFSET(Input!$F102,0,MONTH(Ops!AF$4))*AF$10</f>
        <v>0</v>
      </c>
      <c r="AG99" s="542">
        <f ca="1">+OFFSET(Input!$F102,0,MONTH(Ops!AG$4))*AG$10</f>
        <v>0</v>
      </c>
      <c r="AH99" s="542">
        <f ca="1">+OFFSET(Input!$F102,0,MONTH(Ops!AH$4))*AH$10</f>
        <v>0</v>
      </c>
      <c r="AI99" s="542">
        <f ca="1">+OFFSET(Input!$F102,0,MONTH(Ops!AI$4))*AI$10</f>
        <v>0</v>
      </c>
      <c r="AJ99" s="542">
        <f ca="1">+OFFSET(Input!$F102,0,MONTH(Ops!AJ$4))*AJ$10</f>
        <v>0</v>
      </c>
      <c r="AK99" s="542">
        <f ca="1">+OFFSET(Input!$F102,0,MONTH(Ops!AK$4))*AK$10</f>
        <v>0</v>
      </c>
      <c r="AL99" s="542">
        <f ca="1">+OFFSET(Input!$F102,0,MONTH(Ops!AL$4))*AL$10</f>
        <v>0</v>
      </c>
      <c r="AM99" s="542">
        <f ca="1">+OFFSET(Input!$F102,0,MONTH(Ops!AM$4))*AM$10</f>
        <v>0</v>
      </c>
      <c r="AN99" s="542">
        <f ca="1">+OFFSET(Input!$F102,0,MONTH(Ops!AN$4))*AN$10</f>
        <v>0</v>
      </c>
      <c r="AO99" s="542">
        <f ca="1">+OFFSET(Input!$F102,0,MONTH(Ops!AO$4))*AO$10</f>
        <v>0</v>
      </c>
      <c r="AP99" s="542">
        <f ca="1">+OFFSET(Input!$F102,0,MONTH(Ops!AP$4))*AP$10</f>
        <v>0</v>
      </c>
      <c r="AQ99" s="542">
        <f ca="1">+OFFSET(Input!$F102,0,MONTH(Ops!AQ$4))*AQ$10</f>
        <v>0</v>
      </c>
      <c r="AR99" s="542">
        <f ca="1">+OFFSET(Input!$F102,0,MONTH(Ops!AR$4))*AR$10</f>
        <v>0</v>
      </c>
      <c r="AS99" s="542">
        <f ca="1">+OFFSET(Input!$F102,0,MONTH(Ops!AS$4))*AS$10</f>
        <v>0</v>
      </c>
      <c r="AT99" s="542">
        <f ca="1">+OFFSET(Input!$F102,0,MONTH(Ops!AT$4))*AT$10</f>
        <v>0</v>
      </c>
      <c r="AU99" s="542">
        <f ca="1">+OFFSET(Input!$F102,0,MONTH(Ops!AU$4))*AU$10</f>
        <v>0</v>
      </c>
      <c r="AV99" s="542">
        <f ca="1">+OFFSET(Input!$F102,0,MONTH(Ops!AV$4))*AV$10</f>
        <v>0</v>
      </c>
      <c r="AW99" s="542">
        <f ca="1">+OFFSET(Input!$F102,0,MONTH(Ops!AW$4))*AW$10</f>
        <v>0</v>
      </c>
      <c r="AX99" s="542">
        <f ca="1">+OFFSET(Input!$F102,0,MONTH(Ops!AX$4))*AX$10</f>
        <v>0</v>
      </c>
      <c r="AY99" s="542">
        <f ca="1">+OFFSET(Input!$F102,0,MONTH(Ops!AY$4))*AY$10</f>
        <v>0</v>
      </c>
      <c r="AZ99" s="542">
        <f ca="1">+OFFSET(Input!$F102,0,MONTH(Ops!AZ$4))*AZ$10</f>
        <v>0</v>
      </c>
      <c r="BA99" s="542">
        <f ca="1">+OFFSET(Input!$F102,0,MONTH(Ops!BA$4))*BA$10</f>
        <v>0</v>
      </c>
      <c r="BB99" s="542">
        <f ca="1">+OFFSET(Input!$F102,0,MONTH(Ops!BB$4))*BB$10</f>
        <v>0</v>
      </c>
      <c r="BC99" s="542">
        <f ca="1">+OFFSET(Input!$F102,0,MONTH(Ops!BC$4))*BC$10</f>
        <v>0</v>
      </c>
      <c r="BD99" s="542">
        <f ca="1">+OFFSET(Input!$F102,0,MONTH(Ops!BD$4))*BD$10</f>
        <v>0</v>
      </c>
      <c r="BE99" s="542">
        <f ca="1">+OFFSET(Input!$F102,0,MONTH(Ops!BE$4))*BE$10</f>
        <v>0</v>
      </c>
      <c r="BF99" s="542">
        <f ca="1">+OFFSET(Input!$F102,0,MONTH(Ops!BF$4))*BF$10</f>
        <v>0</v>
      </c>
      <c r="BG99" s="542">
        <f ca="1">+OFFSET(Input!$F102,0,MONTH(Ops!BG$4))*BG$10</f>
        <v>0</v>
      </c>
      <c r="BH99" s="542">
        <f ca="1">+OFFSET(Input!$F102,0,MONTH(Ops!BH$4))*BH$10</f>
        <v>0</v>
      </c>
      <c r="BI99" s="542">
        <f ca="1">+OFFSET(Input!$F102,0,MONTH(Ops!BI$4))*BI$10</f>
        <v>0</v>
      </c>
      <c r="BJ99" s="542">
        <f ca="1">+OFFSET(Input!$F102,0,MONTH(Ops!BJ$4))*BJ$10</f>
        <v>0</v>
      </c>
      <c r="BK99" s="542">
        <f ca="1">+OFFSET(Input!$F102,0,MONTH(Ops!BK$4))*BK$10</f>
        <v>0</v>
      </c>
      <c r="BL99" s="542">
        <f ca="1">+OFFSET(Input!$F102,0,MONTH(Ops!BL$4))*BL$10</f>
        <v>0</v>
      </c>
      <c r="BM99" s="542">
        <f ca="1">+OFFSET(Input!$F102,0,MONTH(Ops!BM$4))*BM$10</f>
        <v>0</v>
      </c>
      <c r="BN99" s="542">
        <f ca="1">+OFFSET(Input!$F102,0,MONTH(Ops!BN$4))*BN$10</f>
        <v>0</v>
      </c>
      <c r="BO99" s="542">
        <f ca="1">+OFFSET(Input!$F102,0,MONTH(Ops!BO$4))*BO$10</f>
        <v>0</v>
      </c>
      <c r="BP99" s="542">
        <f ca="1">+OFFSET(Input!$F102,0,MONTH(Ops!BP$4))*BP$10</f>
        <v>0</v>
      </c>
      <c r="BQ99" s="542">
        <f ca="1">+OFFSET(Input!$F102,0,MONTH(Ops!BQ$4))*BQ$10</f>
        <v>0</v>
      </c>
      <c r="BR99" s="542">
        <f ca="1">+OFFSET(Input!$F102,0,MONTH(Ops!BR$4))*BR$10</f>
        <v>0</v>
      </c>
      <c r="BS99" s="542">
        <f ca="1">+OFFSET(Input!$F102,0,MONTH(Ops!BS$4))*BS$10</f>
        <v>0</v>
      </c>
      <c r="BT99" s="542">
        <f ca="1">+OFFSET(Input!$F102,0,MONTH(Ops!BT$4))*BT$10</f>
        <v>0</v>
      </c>
      <c r="BU99" s="542">
        <f ca="1">+OFFSET(Input!$F102,0,MONTH(Ops!BU$4))*BU$10</f>
        <v>0</v>
      </c>
      <c r="BV99" s="542">
        <f ca="1">+OFFSET(Input!$F102,0,MONTH(Ops!BV$4))*BV$10</f>
        <v>0</v>
      </c>
      <c r="BW99" s="542">
        <f ca="1">+OFFSET(Input!$F102,0,MONTH(Ops!BW$4))*BW$10</f>
        <v>0</v>
      </c>
      <c r="BX99" s="542">
        <f ca="1">+OFFSET(Input!$F102,0,MONTH(Ops!BX$4))*BX$10</f>
        <v>0</v>
      </c>
      <c r="BY99" s="542">
        <f ca="1">+OFFSET(Input!$F102,0,MONTH(Ops!BY$4))*BY$10</f>
        <v>0</v>
      </c>
      <c r="BZ99" s="542">
        <f ca="1">+OFFSET(Input!$F102,0,MONTH(Ops!BZ$4))*BZ$10</f>
        <v>0</v>
      </c>
      <c r="CA99" s="542">
        <f ca="1">+OFFSET(Input!$F102,0,MONTH(Ops!CA$4))*CA$10</f>
        <v>0</v>
      </c>
      <c r="CB99" s="542">
        <f ca="1">+OFFSET(Input!$F102,0,MONTH(Ops!CB$4))*CB$10</f>
        <v>0</v>
      </c>
      <c r="CC99" s="542">
        <f ca="1">+OFFSET(Input!$F102,0,MONTH(Ops!CC$4))*CC$10</f>
        <v>0</v>
      </c>
      <c r="CD99" s="542">
        <f ca="1">+OFFSET(Input!$F102,0,MONTH(Ops!CD$4))*CD$10</f>
        <v>0</v>
      </c>
      <c r="CE99" s="542">
        <f ca="1">+OFFSET(Input!$F102,0,MONTH(Ops!CE$4))*CE$10</f>
        <v>0</v>
      </c>
      <c r="CF99" s="542">
        <f ca="1">+OFFSET(Input!$F102,0,MONTH(Ops!CF$4))*CF$10</f>
        <v>0</v>
      </c>
      <c r="CG99" s="542">
        <f ca="1">+OFFSET(Input!$F102,0,MONTH(Ops!CG$4))*CG$10</f>
        <v>0</v>
      </c>
      <c r="CH99" s="542">
        <f ca="1">+OFFSET(Input!$F102,0,MONTH(Ops!CH$4))*CH$10</f>
        <v>0</v>
      </c>
      <c r="CI99" s="542">
        <f ca="1">+OFFSET(Input!$F102,0,MONTH(Ops!CI$4))*CI$10</f>
        <v>0</v>
      </c>
      <c r="CJ99" s="542">
        <f ca="1">+OFFSET(Input!$F102,0,MONTH(Ops!CJ$4))*CJ$10</f>
        <v>0</v>
      </c>
      <c r="CK99" s="542">
        <f ca="1">+OFFSET(Input!$F102,0,MONTH(Ops!CK$4))*CK$10</f>
        <v>0</v>
      </c>
      <c r="CL99" s="542">
        <f ca="1">+OFFSET(Input!$F102,0,MONTH(Ops!CL$4))*CL$10</f>
        <v>0</v>
      </c>
      <c r="CM99" s="542">
        <f ca="1">+OFFSET(Input!$F102,0,MONTH(Ops!CM$4))*CM$10</f>
        <v>0</v>
      </c>
      <c r="CN99" s="542">
        <f ca="1">+OFFSET(Input!$F102,0,MONTH(Ops!CN$4))*CN$10</f>
        <v>0</v>
      </c>
      <c r="CO99" s="542">
        <f ca="1">+OFFSET(Input!$F102,0,MONTH(Ops!CO$4))*CO$10</f>
        <v>0</v>
      </c>
      <c r="CP99" s="542">
        <f ca="1">+OFFSET(Input!$F102,0,MONTH(Ops!CP$4))*CP$10</f>
        <v>0</v>
      </c>
      <c r="CQ99" s="542">
        <f ca="1">+OFFSET(Input!$F102,0,MONTH(Ops!CQ$4))*CQ$10</f>
        <v>0</v>
      </c>
      <c r="CR99" s="542">
        <f ca="1">+OFFSET(Input!$F102,0,MONTH(Ops!CR$4))*CR$10</f>
        <v>0</v>
      </c>
      <c r="CS99" s="542">
        <f ca="1">+OFFSET(Input!$F102,0,MONTH(Ops!CS$4))*CS$10</f>
        <v>0</v>
      </c>
      <c r="CT99" s="542">
        <f ca="1">+OFFSET(Input!$F102,0,MONTH(Ops!CT$4))*CT$10</f>
        <v>0</v>
      </c>
      <c r="CU99" s="542">
        <f ca="1">+OFFSET(Input!$F102,0,MONTH(Ops!CU$4))*CU$10</f>
        <v>0</v>
      </c>
      <c r="CV99" s="542">
        <f ca="1">+OFFSET(Input!$F102,0,MONTH(Ops!CV$4))*CV$10</f>
        <v>0</v>
      </c>
      <c r="CW99" s="542">
        <f ca="1">+OFFSET(Input!$F102,0,MONTH(Ops!CW$4))*CW$10</f>
        <v>0</v>
      </c>
      <c r="CX99" s="542">
        <f ca="1">+OFFSET(Input!$F102,0,MONTH(Ops!CX$4))*CX$10</f>
        <v>0</v>
      </c>
      <c r="CY99" s="542">
        <f ca="1">+OFFSET(Input!$F102,0,MONTH(Ops!CY$4))*CY$10</f>
        <v>0</v>
      </c>
      <c r="CZ99" s="542">
        <f ca="1">+OFFSET(Input!$F102,0,MONTH(Ops!CZ$4))*CZ$10</f>
        <v>0</v>
      </c>
      <c r="DA99" s="542">
        <f ca="1">+OFFSET(Input!$F102,0,MONTH(Ops!DA$4))*DA$10</f>
        <v>0</v>
      </c>
      <c r="DB99" s="542">
        <f ca="1">+OFFSET(Input!$F102,0,MONTH(Ops!DB$4))*DB$10</f>
        <v>0</v>
      </c>
      <c r="DC99" s="542">
        <f ca="1">+OFFSET(Input!$F102,0,MONTH(Ops!DC$4))*DC$10</f>
        <v>0</v>
      </c>
      <c r="DD99" s="542">
        <f ca="1">+OFFSET(Input!$F102,0,MONTH(Ops!DD$4))*DD$10</f>
        <v>0</v>
      </c>
      <c r="DE99" s="542">
        <f ca="1">+OFFSET(Input!$F102,0,MONTH(Ops!DE$4))*DE$10</f>
        <v>0</v>
      </c>
      <c r="DF99" s="542">
        <f ca="1">+OFFSET(Input!$F102,0,MONTH(Ops!DF$4))*DF$10</f>
        <v>0</v>
      </c>
      <c r="DG99" s="542">
        <f ca="1">+OFFSET(Input!$F102,0,MONTH(Ops!DG$4))*DG$10</f>
        <v>0</v>
      </c>
      <c r="DH99" s="542">
        <f ca="1">+OFFSET(Input!$F102,0,MONTH(Ops!DH$4))*DH$10</f>
        <v>0</v>
      </c>
      <c r="DI99" s="542">
        <f ca="1">+OFFSET(Input!$F102,0,MONTH(Ops!DI$4))*DI$10</f>
        <v>0</v>
      </c>
      <c r="DJ99" s="542">
        <f ca="1">+OFFSET(Input!$F102,0,MONTH(Ops!DJ$4))*DJ$10</f>
        <v>0</v>
      </c>
      <c r="DK99" s="542">
        <f ca="1">+OFFSET(Input!$F102,0,MONTH(Ops!DK$4))*DK$10</f>
        <v>0</v>
      </c>
      <c r="DL99" s="542">
        <f ca="1">+OFFSET(Input!$F102,0,MONTH(Ops!DL$4))*DL$10</f>
        <v>0</v>
      </c>
      <c r="DM99" s="542">
        <f ca="1">+OFFSET(Input!$F102,0,MONTH(Ops!DM$4))*DM$10</f>
        <v>0</v>
      </c>
      <c r="DN99" s="542">
        <f ca="1">+OFFSET(Input!$F102,0,MONTH(Ops!DN$4))*DN$10</f>
        <v>0</v>
      </c>
      <c r="DO99" s="542">
        <f ca="1">+OFFSET(Input!$F102,0,MONTH(Ops!DO$4))*DO$10</f>
        <v>0</v>
      </c>
      <c r="DP99" s="542">
        <f ca="1">+OFFSET(Input!$F102,0,MONTH(Ops!DP$4))*DP$10</f>
        <v>0</v>
      </c>
      <c r="DQ99" s="542">
        <f ca="1">+OFFSET(Input!$F102,0,MONTH(Ops!DQ$4))*DQ$10</f>
        <v>0</v>
      </c>
      <c r="DR99" s="542">
        <f ca="1">+OFFSET(Input!$F102,0,MONTH(Ops!DR$4))*DR$10</f>
        <v>0</v>
      </c>
      <c r="DS99" s="542">
        <f ca="1">+OFFSET(Input!$F102,0,MONTH(Ops!DS$4))*DS$10</f>
        <v>0</v>
      </c>
      <c r="DT99" s="560">
        <f ca="1">+OFFSET(Input!$F102,0,MONTH(Ops!DT$4))*DT$10</f>
        <v>0</v>
      </c>
    </row>
    <row r="100" spans="1:124" s="28" customFormat="1" ht="14.25" customHeight="1" x14ac:dyDescent="0.2">
      <c r="A100" s="114" t="str">
        <f>+Input!$C$103</f>
        <v>Placeholder</v>
      </c>
      <c r="B100" s="3"/>
      <c r="C100" s="23" t="s">
        <v>311</v>
      </c>
      <c r="D100"/>
      <c r="E100" s="559">
        <f ca="1">+OFFSET(Input!$F103,0,MONTH(Ops!E$4))*E$10</f>
        <v>0</v>
      </c>
      <c r="F100" s="542">
        <f ca="1">+OFFSET(Input!$F103,0,MONTH(Ops!F$4))*F$10</f>
        <v>0</v>
      </c>
      <c r="G100" s="542">
        <f ca="1">+OFFSET(Input!$F103,0,MONTH(Ops!G$4))*G$10</f>
        <v>0</v>
      </c>
      <c r="H100" s="542">
        <f ca="1">+OFFSET(Input!$F103,0,MONTH(Ops!H$4))*H$10</f>
        <v>0</v>
      </c>
      <c r="I100" s="542">
        <f ca="1">+OFFSET(Input!$F103,0,MONTH(Ops!I$4))*I$10</f>
        <v>0</v>
      </c>
      <c r="J100" s="542">
        <f ca="1">+OFFSET(Input!$F103,0,MONTH(Ops!J$4))*J$10</f>
        <v>0</v>
      </c>
      <c r="K100" s="542">
        <f ca="1">+OFFSET(Input!$F103,0,MONTH(Ops!K$4))*K$10</f>
        <v>0</v>
      </c>
      <c r="L100" s="542">
        <f ca="1">+OFFSET(Input!$F103,0,MONTH(Ops!L$4))*L$10</f>
        <v>0</v>
      </c>
      <c r="M100" s="542">
        <f ca="1">+OFFSET(Input!$F103,0,MONTH(Ops!M$4))*M$10</f>
        <v>0</v>
      </c>
      <c r="N100" s="542">
        <f ca="1">+OFFSET(Input!$F103,0,MONTH(Ops!N$4))*N$10</f>
        <v>0</v>
      </c>
      <c r="O100" s="542">
        <f ca="1">+OFFSET(Input!$F103,0,MONTH(Ops!O$4))*O$10</f>
        <v>0</v>
      </c>
      <c r="P100" s="542">
        <f ca="1">+OFFSET(Input!$F103,0,MONTH(Ops!P$4))*P$10</f>
        <v>0</v>
      </c>
      <c r="Q100" s="542">
        <f ca="1">+OFFSET(Input!$F103,0,MONTH(Ops!Q$4))*Q$10</f>
        <v>0</v>
      </c>
      <c r="R100" s="542">
        <f ca="1">+OFFSET(Input!$F103,0,MONTH(Ops!R$4))*R$10</f>
        <v>0</v>
      </c>
      <c r="S100" s="542">
        <f ca="1">+OFFSET(Input!$F103,0,MONTH(Ops!S$4))*S$10</f>
        <v>0</v>
      </c>
      <c r="T100" s="542">
        <f ca="1">+OFFSET(Input!$F103,0,MONTH(Ops!T$4))*T$10</f>
        <v>0</v>
      </c>
      <c r="U100" s="542">
        <f ca="1">+OFFSET(Input!$F103,0,MONTH(Ops!U$4))*U$10</f>
        <v>0</v>
      </c>
      <c r="V100" s="542">
        <f ca="1">+OFFSET(Input!$F103,0,MONTH(Ops!V$4))*V$10</f>
        <v>0</v>
      </c>
      <c r="W100" s="542">
        <f ca="1">+OFFSET(Input!$F103,0,MONTH(Ops!W$4))*W$10</f>
        <v>0</v>
      </c>
      <c r="X100" s="542">
        <f ca="1">+OFFSET(Input!$F103,0,MONTH(Ops!X$4))*X$10</f>
        <v>0</v>
      </c>
      <c r="Y100" s="542">
        <f ca="1">+OFFSET(Input!$F103,0,MONTH(Ops!Y$4))*Y$10</f>
        <v>0</v>
      </c>
      <c r="Z100" s="542">
        <f ca="1">+OFFSET(Input!$F103,0,MONTH(Ops!Z$4))*Z$10</f>
        <v>0</v>
      </c>
      <c r="AA100" s="542">
        <f ca="1">+OFFSET(Input!$F103,0,MONTH(Ops!AA$4))*AA$10</f>
        <v>0</v>
      </c>
      <c r="AB100" s="542">
        <f ca="1">+OFFSET(Input!$F103,0,MONTH(Ops!AB$4))*AB$10</f>
        <v>0</v>
      </c>
      <c r="AC100" s="542">
        <f ca="1">+OFFSET(Input!$F103,0,MONTH(Ops!AC$4))*AC$10</f>
        <v>0</v>
      </c>
      <c r="AD100" s="542">
        <f ca="1">+OFFSET(Input!$F103,0,MONTH(Ops!AD$4))*AD$10</f>
        <v>0</v>
      </c>
      <c r="AE100" s="542">
        <f ca="1">+OFFSET(Input!$F103,0,MONTH(Ops!AE$4))*AE$10</f>
        <v>0</v>
      </c>
      <c r="AF100" s="542">
        <f ca="1">+OFFSET(Input!$F103,0,MONTH(Ops!AF$4))*AF$10</f>
        <v>0</v>
      </c>
      <c r="AG100" s="542">
        <f ca="1">+OFFSET(Input!$F103,0,MONTH(Ops!AG$4))*AG$10</f>
        <v>0</v>
      </c>
      <c r="AH100" s="542">
        <f ca="1">+OFFSET(Input!$F103,0,MONTH(Ops!AH$4))*AH$10</f>
        <v>0</v>
      </c>
      <c r="AI100" s="542">
        <f ca="1">+OFFSET(Input!$F103,0,MONTH(Ops!AI$4))*AI$10</f>
        <v>0</v>
      </c>
      <c r="AJ100" s="542">
        <f ca="1">+OFFSET(Input!$F103,0,MONTH(Ops!AJ$4))*AJ$10</f>
        <v>0</v>
      </c>
      <c r="AK100" s="542">
        <f ca="1">+OFFSET(Input!$F103,0,MONTH(Ops!AK$4))*AK$10</f>
        <v>0</v>
      </c>
      <c r="AL100" s="542">
        <f ca="1">+OFFSET(Input!$F103,0,MONTH(Ops!AL$4))*AL$10</f>
        <v>0</v>
      </c>
      <c r="AM100" s="542">
        <f ca="1">+OFFSET(Input!$F103,0,MONTH(Ops!AM$4))*AM$10</f>
        <v>0</v>
      </c>
      <c r="AN100" s="542">
        <f ca="1">+OFFSET(Input!$F103,0,MONTH(Ops!AN$4))*AN$10</f>
        <v>0</v>
      </c>
      <c r="AO100" s="542">
        <f ca="1">+OFFSET(Input!$F103,0,MONTH(Ops!AO$4))*AO$10</f>
        <v>0</v>
      </c>
      <c r="AP100" s="542">
        <f ca="1">+OFFSET(Input!$F103,0,MONTH(Ops!AP$4))*AP$10</f>
        <v>0</v>
      </c>
      <c r="AQ100" s="542">
        <f ca="1">+OFFSET(Input!$F103,0,MONTH(Ops!AQ$4))*AQ$10</f>
        <v>0</v>
      </c>
      <c r="AR100" s="542">
        <f ca="1">+OFFSET(Input!$F103,0,MONTH(Ops!AR$4))*AR$10</f>
        <v>0</v>
      </c>
      <c r="AS100" s="542">
        <f ca="1">+OFFSET(Input!$F103,0,MONTH(Ops!AS$4))*AS$10</f>
        <v>0</v>
      </c>
      <c r="AT100" s="542">
        <f ca="1">+OFFSET(Input!$F103,0,MONTH(Ops!AT$4))*AT$10</f>
        <v>0</v>
      </c>
      <c r="AU100" s="542">
        <f ca="1">+OFFSET(Input!$F103,0,MONTH(Ops!AU$4))*AU$10</f>
        <v>0</v>
      </c>
      <c r="AV100" s="542">
        <f ca="1">+OFFSET(Input!$F103,0,MONTH(Ops!AV$4))*AV$10</f>
        <v>0</v>
      </c>
      <c r="AW100" s="542">
        <f ca="1">+OFFSET(Input!$F103,0,MONTH(Ops!AW$4))*AW$10</f>
        <v>0</v>
      </c>
      <c r="AX100" s="542">
        <f ca="1">+OFFSET(Input!$F103,0,MONTH(Ops!AX$4))*AX$10</f>
        <v>0</v>
      </c>
      <c r="AY100" s="542">
        <f ca="1">+OFFSET(Input!$F103,0,MONTH(Ops!AY$4))*AY$10</f>
        <v>0</v>
      </c>
      <c r="AZ100" s="542">
        <f ca="1">+OFFSET(Input!$F103,0,MONTH(Ops!AZ$4))*AZ$10</f>
        <v>0</v>
      </c>
      <c r="BA100" s="542">
        <f ca="1">+OFFSET(Input!$F103,0,MONTH(Ops!BA$4))*BA$10</f>
        <v>0</v>
      </c>
      <c r="BB100" s="542">
        <f ca="1">+OFFSET(Input!$F103,0,MONTH(Ops!BB$4))*BB$10</f>
        <v>0</v>
      </c>
      <c r="BC100" s="542">
        <f ca="1">+OFFSET(Input!$F103,0,MONTH(Ops!BC$4))*BC$10</f>
        <v>0</v>
      </c>
      <c r="BD100" s="542">
        <f ca="1">+OFFSET(Input!$F103,0,MONTH(Ops!BD$4))*BD$10</f>
        <v>0</v>
      </c>
      <c r="BE100" s="542">
        <f ca="1">+OFFSET(Input!$F103,0,MONTH(Ops!BE$4))*BE$10</f>
        <v>0</v>
      </c>
      <c r="BF100" s="542">
        <f ca="1">+OFFSET(Input!$F103,0,MONTH(Ops!BF$4))*BF$10</f>
        <v>0</v>
      </c>
      <c r="BG100" s="542">
        <f ca="1">+OFFSET(Input!$F103,0,MONTH(Ops!BG$4))*BG$10</f>
        <v>0</v>
      </c>
      <c r="BH100" s="542">
        <f ca="1">+OFFSET(Input!$F103,0,MONTH(Ops!BH$4))*BH$10</f>
        <v>0</v>
      </c>
      <c r="BI100" s="542">
        <f ca="1">+OFFSET(Input!$F103,0,MONTH(Ops!BI$4))*BI$10</f>
        <v>0</v>
      </c>
      <c r="BJ100" s="542">
        <f ca="1">+OFFSET(Input!$F103,0,MONTH(Ops!BJ$4))*BJ$10</f>
        <v>0</v>
      </c>
      <c r="BK100" s="542">
        <f ca="1">+OFFSET(Input!$F103,0,MONTH(Ops!BK$4))*BK$10</f>
        <v>0</v>
      </c>
      <c r="BL100" s="542">
        <f ca="1">+OFFSET(Input!$F103,0,MONTH(Ops!BL$4))*BL$10</f>
        <v>0</v>
      </c>
      <c r="BM100" s="542">
        <f ca="1">+OFFSET(Input!$F103,0,MONTH(Ops!BM$4))*BM$10</f>
        <v>0</v>
      </c>
      <c r="BN100" s="542">
        <f ca="1">+OFFSET(Input!$F103,0,MONTH(Ops!BN$4))*BN$10</f>
        <v>0</v>
      </c>
      <c r="BO100" s="542">
        <f ca="1">+OFFSET(Input!$F103,0,MONTH(Ops!BO$4))*BO$10</f>
        <v>0</v>
      </c>
      <c r="BP100" s="542">
        <f ca="1">+OFFSET(Input!$F103,0,MONTH(Ops!BP$4))*BP$10</f>
        <v>0</v>
      </c>
      <c r="BQ100" s="542">
        <f ca="1">+OFFSET(Input!$F103,0,MONTH(Ops!BQ$4))*BQ$10</f>
        <v>0</v>
      </c>
      <c r="BR100" s="542">
        <f ca="1">+OFFSET(Input!$F103,0,MONTH(Ops!BR$4))*BR$10</f>
        <v>0</v>
      </c>
      <c r="BS100" s="542">
        <f ca="1">+OFFSET(Input!$F103,0,MONTH(Ops!BS$4))*BS$10</f>
        <v>0</v>
      </c>
      <c r="BT100" s="542">
        <f ca="1">+OFFSET(Input!$F103,0,MONTH(Ops!BT$4))*BT$10</f>
        <v>0</v>
      </c>
      <c r="BU100" s="542">
        <f ca="1">+OFFSET(Input!$F103,0,MONTH(Ops!BU$4))*BU$10</f>
        <v>0</v>
      </c>
      <c r="BV100" s="542">
        <f ca="1">+OFFSET(Input!$F103,0,MONTH(Ops!BV$4))*BV$10</f>
        <v>0</v>
      </c>
      <c r="BW100" s="542">
        <f ca="1">+OFFSET(Input!$F103,0,MONTH(Ops!BW$4))*BW$10</f>
        <v>0</v>
      </c>
      <c r="BX100" s="542">
        <f ca="1">+OFFSET(Input!$F103,0,MONTH(Ops!BX$4))*BX$10</f>
        <v>0</v>
      </c>
      <c r="BY100" s="542">
        <f ca="1">+OFFSET(Input!$F103,0,MONTH(Ops!BY$4))*BY$10</f>
        <v>0</v>
      </c>
      <c r="BZ100" s="542">
        <f ca="1">+OFFSET(Input!$F103,0,MONTH(Ops!BZ$4))*BZ$10</f>
        <v>0</v>
      </c>
      <c r="CA100" s="542">
        <f ca="1">+OFFSET(Input!$F103,0,MONTH(Ops!CA$4))*CA$10</f>
        <v>0</v>
      </c>
      <c r="CB100" s="542">
        <f ca="1">+OFFSET(Input!$F103,0,MONTH(Ops!CB$4))*CB$10</f>
        <v>0</v>
      </c>
      <c r="CC100" s="542">
        <f ca="1">+OFFSET(Input!$F103,0,MONTH(Ops!CC$4))*CC$10</f>
        <v>0</v>
      </c>
      <c r="CD100" s="542">
        <f ca="1">+OFFSET(Input!$F103,0,MONTH(Ops!CD$4))*CD$10</f>
        <v>0</v>
      </c>
      <c r="CE100" s="542">
        <f ca="1">+OFFSET(Input!$F103,0,MONTH(Ops!CE$4))*CE$10</f>
        <v>0</v>
      </c>
      <c r="CF100" s="542">
        <f ca="1">+OFFSET(Input!$F103,0,MONTH(Ops!CF$4))*CF$10</f>
        <v>0</v>
      </c>
      <c r="CG100" s="542">
        <f ca="1">+OFFSET(Input!$F103,0,MONTH(Ops!CG$4))*CG$10</f>
        <v>0</v>
      </c>
      <c r="CH100" s="542">
        <f ca="1">+OFFSET(Input!$F103,0,MONTH(Ops!CH$4))*CH$10</f>
        <v>0</v>
      </c>
      <c r="CI100" s="542">
        <f ca="1">+OFFSET(Input!$F103,0,MONTH(Ops!CI$4))*CI$10</f>
        <v>0</v>
      </c>
      <c r="CJ100" s="542">
        <f ca="1">+OFFSET(Input!$F103,0,MONTH(Ops!CJ$4))*CJ$10</f>
        <v>0</v>
      </c>
      <c r="CK100" s="542">
        <f ca="1">+OFFSET(Input!$F103,0,MONTH(Ops!CK$4))*CK$10</f>
        <v>0</v>
      </c>
      <c r="CL100" s="542">
        <f ca="1">+OFFSET(Input!$F103,0,MONTH(Ops!CL$4))*CL$10</f>
        <v>0</v>
      </c>
      <c r="CM100" s="542">
        <f ca="1">+OFFSET(Input!$F103,0,MONTH(Ops!CM$4))*CM$10</f>
        <v>0</v>
      </c>
      <c r="CN100" s="542">
        <f ca="1">+OFFSET(Input!$F103,0,MONTH(Ops!CN$4))*CN$10</f>
        <v>0</v>
      </c>
      <c r="CO100" s="542">
        <f ca="1">+OFFSET(Input!$F103,0,MONTH(Ops!CO$4))*CO$10</f>
        <v>0</v>
      </c>
      <c r="CP100" s="542">
        <f ca="1">+OFFSET(Input!$F103,0,MONTH(Ops!CP$4))*CP$10</f>
        <v>0</v>
      </c>
      <c r="CQ100" s="542">
        <f ca="1">+OFFSET(Input!$F103,0,MONTH(Ops!CQ$4))*CQ$10</f>
        <v>0</v>
      </c>
      <c r="CR100" s="542">
        <f ca="1">+OFFSET(Input!$F103,0,MONTH(Ops!CR$4))*CR$10</f>
        <v>0</v>
      </c>
      <c r="CS100" s="542">
        <f ca="1">+OFFSET(Input!$F103,0,MONTH(Ops!CS$4))*CS$10</f>
        <v>0</v>
      </c>
      <c r="CT100" s="542">
        <f ca="1">+OFFSET(Input!$F103,0,MONTH(Ops!CT$4))*CT$10</f>
        <v>0</v>
      </c>
      <c r="CU100" s="542">
        <f ca="1">+OFFSET(Input!$F103,0,MONTH(Ops!CU$4))*CU$10</f>
        <v>0</v>
      </c>
      <c r="CV100" s="542">
        <f ca="1">+OFFSET(Input!$F103,0,MONTH(Ops!CV$4))*CV$10</f>
        <v>0</v>
      </c>
      <c r="CW100" s="542">
        <f ca="1">+OFFSET(Input!$F103,0,MONTH(Ops!CW$4))*CW$10</f>
        <v>0</v>
      </c>
      <c r="CX100" s="542">
        <f ca="1">+OFFSET(Input!$F103,0,MONTH(Ops!CX$4))*CX$10</f>
        <v>0</v>
      </c>
      <c r="CY100" s="542">
        <f ca="1">+OFFSET(Input!$F103,0,MONTH(Ops!CY$4))*CY$10</f>
        <v>0</v>
      </c>
      <c r="CZ100" s="542">
        <f ca="1">+OFFSET(Input!$F103,0,MONTH(Ops!CZ$4))*CZ$10</f>
        <v>0</v>
      </c>
      <c r="DA100" s="542">
        <f ca="1">+OFFSET(Input!$F103,0,MONTH(Ops!DA$4))*DA$10</f>
        <v>0</v>
      </c>
      <c r="DB100" s="542">
        <f ca="1">+OFFSET(Input!$F103,0,MONTH(Ops!DB$4))*DB$10</f>
        <v>0</v>
      </c>
      <c r="DC100" s="542">
        <f ca="1">+OFFSET(Input!$F103,0,MONTH(Ops!DC$4))*DC$10</f>
        <v>0</v>
      </c>
      <c r="DD100" s="542">
        <f ca="1">+OFFSET(Input!$F103,0,MONTH(Ops!DD$4))*DD$10</f>
        <v>0</v>
      </c>
      <c r="DE100" s="542">
        <f ca="1">+OFFSET(Input!$F103,0,MONTH(Ops!DE$4))*DE$10</f>
        <v>0</v>
      </c>
      <c r="DF100" s="542">
        <f ca="1">+OFFSET(Input!$F103,0,MONTH(Ops!DF$4))*DF$10</f>
        <v>0</v>
      </c>
      <c r="DG100" s="542">
        <f ca="1">+OFFSET(Input!$F103,0,MONTH(Ops!DG$4))*DG$10</f>
        <v>0</v>
      </c>
      <c r="DH100" s="542">
        <f ca="1">+OFFSET(Input!$F103,0,MONTH(Ops!DH$4))*DH$10</f>
        <v>0</v>
      </c>
      <c r="DI100" s="542">
        <f ca="1">+OFFSET(Input!$F103,0,MONTH(Ops!DI$4))*DI$10</f>
        <v>0</v>
      </c>
      <c r="DJ100" s="542">
        <f ca="1">+OFFSET(Input!$F103,0,MONTH(Ops!DJ$4))*DJ$10</f>
        <v>0</v>
      </c>
      <c r="DK100" s="542">
        <f ca="1">+OFFSET(Input!$F103,0,MONTH(Ops!DK$4))*DK$10</f>
        <v>0</v>
      </c>
      <c r="DL100" s="542">
        <f ca="1">+OFFSET(Input!$F103,0,MONTH(Ops!DL$4))*DL$10</f>
        <v>0</v>
      </c>
      <c r="DM100" s="542">
        <f ca="1">+OFFSET(Input!$F103,0,MONTH(Ops!DM$4))*DM$10</f>
        <v>0</v>
      </c>
      <c r="DN100" s="542">
        <f ca="1">+OFFSET(Input!$F103,0,MONTH(Ops!DN$4))*DN$10</f>
        <v>0</v>
      </c>
      <c r="DO100" s="542">
        <f ca="1">+OFFSET(Input!$F103,0,MONTH(Ops!DO$4))*DO$10</f>
        <v>0</v>
      </c>
      <c r="DP100" s="542">
        <f ca="1">+OFFSET(Input!$F103,0,MONTH(Ops!DP$4))*DP$10</f>
        <v>0</v>
      </c>
      <c r="DQ100" s="542">
        <f ca="1">+OFFSET(Input!$F103,0,MONTH(Ops!DQ$4))*DQ$10</f>
        <v>0</v>
      </c>
      <c r="DR100" s="542">
        <f ca="1">+OFFSET(Input!$F103,0,MONTH(Ops!DR$4))*DR$10</f>
        <v>0</v>
      </c>
      <c r="DS100" s="542">
        <f ca="1">+OFFSET(Input!$F103,0,MONTH(Ops!DS$4))*DS$10</f>
        <v>0</v>
      </c>
      <c r="DT100" s="560">
        <f ca="1">+OFFSET(Input!$F103,0,MONTH(Ops!DT$4))*DT$10</f>
        <v>0</v>
      </c>
    </row>
    <row r="101" spans="1:124" s="28" customFormat="1" ht="14.25" customHeight="1" x14ac:dyDescent="0.2">
      <c r="A101" s="114" t="str">
        <f>+Input!$C$104</f>
        <v>Placeholder</v>
      </c>
      <c r="B101" s="3"/>
      <c r="C101" s="23" t="s">
        <v>311</v>
      </c>
      <c r="D101"/>
      <c r="E101" s="559">
        <f ca="1">+OFFSET(Input!$F104,0,MONTH(Ops!E$4))*E$10</f>
        <v>0</v>
      </c>
      <c r="F101" s="542">
        <f ca="1">+OFFSET(Input!$F104,0,MONTH(Ops!F$4))*F$10</f>
        <v>0</v>
      </c>
      <c r="G101" s="542">
        <f ca="1">+OFFSET(Input!$F104,0,MONTH(Ops!G$4))*G$10</f>
        <v>0</v>
      </c>
      <c r="H101" s="542">
        <f ca="1">+OFFSET(Input!$F104,0,MONTH(Ops!H$4))*H$10</f>
        <v>0</v>
      </c>
      <c r="I101" s="542">
        <f ca="1">+OFFSET(Input!$F104,0,MONTH(Ops!I$4))*I$10</f>
        <v>0</v>
      </c>
      <c r="J101" s="542">
        <f ca="1">+OFFSET(Input!$F104,0,MONTH(Ops!J$4))*J$10</f>
        <v>0</v>
      </c>
      <c r="K101" s="542">
        <f ca="1">+OFFSET(Input!$F104,0,MONTH(Ops!K$4))*K$10</f>
        <v>0</v>
      </c>
      <c r="L101" s="542">
        <f ca="1">+OFFSET(Input!$F104,0,MONTH(Ops!L$4))*L$10</f>
        <v>0</v>
      </c>
      <c r="M101" s="542">
        <f ca="1">+OFFSET(Input!$F104,0,MONTH(Ops!M$4))*M$10</f>
        <v>0</v>
      </c>
      <c r="N101" s="542">
        <f ca="1">+OFFSET(Input!$F104,0,MONTH(Ops!N$4))*N$10</f>
        <v>0</v>
      </c>
      <c r="O101" s="542">
        <f ca="1">+OFFSET(Input!$F104,0,MONTH(Ops!O$4))*O$10</f>
        <v>0</v>
      </c>
      <c r="P101" s="542">
        <f ca="1">+OFFSET(Input!$F104,0,MONTH(Ops!P$4))*P$10</f>
        <v>0</v>
      </c>
      <c r="Q101" s="542">
        <f ca="1">+OFFSET(Input!$F104,0,MONTH(Ops!Q$4))*Q$10</f>
        <v>0</v>
      </c>
      <c r="R101" s="542">
        <f ca="1">+OFFSET(Input!$F104,0,MONTH(Ops!R$4))*R$10</f>
        <v>0</v>
      </c>
      <c r="S101" s="542">
        <f ca="1">+OFFSET(Input!$F104,0,MONTH(Ops!S$4))*S$10</f>
        <v>0</v>
      </c>
      <c r="T101" s="542">
        <f ca="1">+OFFSET(Input!$F104,0,MONTH(Ops!T$4))*T$10</f>
        <v>0</v>
      </c>
      <c r="U101" s="542">
        <f ca="1">+OFFSET(Input!$F104,0,MONTH(Ops!U$4))*U$10</f>
        <v>0</v>
      </c>
      <c r="V101" s="542">
        <f ca="1">+OFFSET(Input!$F104,0,MONTH(Ops!V$4))*V$10</f>
        <v>0</v>
      </c>
      <c r="W101" s="542">
        <f ca="1">+OFFSET(Input!$F104,0,MONTH(Ops!W$4))*W$10</f>
        <v>0</v>
      </c>
      <c r="X101" s="542">
        <f ca="1">+OFFSET(Input!$F104,0,MONTH(Ops!X$4))*X$10</f>
        <v>0</v>
      </c>
      <c r="Y101" s="542">
        <f ca="1">+OFFSET(Input!$F104,0,MONTH(Ops!Y$4))*Y$10</f>
        <v>0</v>
      </c>
      <c r="Z101" s="542">
        <f ca="1">+OFFSET(Input!$F104,0,MONTH(Ops!Z$4))*Z$10</f>
        <v>0</v>
      </c>
      <c r="AA101" s="542">
        <f ca="1">+OFFSET(Input!$F104,0,MONTH(Ops!AA$4))*AA$10</f>
        <v>0</v>
      </c>
      <c r="AB101" s="542">
        <f ca="1">+OFFSET(Input!$F104,0,MONTH(Ops!AB$4))*AB$10</f>
        <v>0</v>
      </c>
      <c r="AC101" s="542">
        <f ca="1">+OFFSET(Input!$F104,0,MONTH(Ops!AC$4))*AC$10</f>
        <v>0</v>
      </c>
      <c r="AD101" s="542">
        <f ca="1">+OFFSET(Input!$F104,0,MONTH(Ops!AD$4))*AD$10</f>
        <v>0</v>
      </c>
      <c r="AE101" s="542">
        <f ca="1">+OFFSET(Input!$F104,0,MONTH(Ops!AE$4))*AE$10</f>
        <v>0</v>
      </c>
      <c r="AF101" s="542">
        <f ca="1">+OFFSET(Input!$F104,0,MONTH(Ops!AF$4))*AF$10</f>
        <v>0</v>
      </c>
      <c r="AG101" s="542">
        <f ca="1">+OFFSET(Input!$F104,0,MONTH(Ops!AG$4))*AG$10</f>
        <v>0</v>
      </c>
      <c r="AH101" s="542">
        <f ca="1">+OFFSET(Input!$F104,0,MONTH(Ops!AH$4))*AH$10</f>
        <v>0</v>
      </c>
      <c r="AI101" s="542">
        <f ca="1">+OFFSET(Input!$F104,0,MONTH(Ops!AI$4))*AI$10</f>
        <v>0</v>
      </c>
      <c r="AJ101" s="542">
        <f ca="1">+OFFSET(Input!$F104,0,MONTH(Ops!AJ$4))*AJ$10</f>
        <v>0</v>
      </c>
      <c r="AK101" s="542">
        <f ca="1">+OFFSET(Input!$F104,0,MONTH(Ops!AK$4))*AK$10</f>
        <v>0</v>
      </c>
      <c r="AL101" s="542">
        <f ca="1">+OFFSET(Input!$F104,0,MONTH(Ops!AL$4))*AL$10</f>
        <v>0</v>
      </c>
      <c r="AM101" s="542">
        <f ca="1">+OFFSET(Input!$F104,0,MONTH(Ops!AM$4))*AM$10</f>
        <v>0</v>
      </c>
      <c r="AN101" s="542">
        <f ca="1">+OFFSET(Input!$F104,0,MONTH(Ops!AN$4))*AN$10</f>
        <v>0</v>
      </c>
      <c r="AO101" s="542">
        <f ca="1">+OFFSET(Input!$F104,0,MONTH(Ops!AO$4))*AO$10</f>
        <v>0</v>
      </c>
      <c r="AP101" s="542">
        <f ca="1">+OFFSET(Input!$F104,0,MONTH(Ops!AP$4))*AP$10</f>
        <v>0</v>
      </c>
      <c r="AQ101" s="542">
        <f ca="1">+OFFSET(Input!$F104,0,MONTH(Ops!AQ$4))*AQ$10</f>
        <v>0</v>
      </c>
      <c r="AR101" s="542">
        <f ca="1">+OFFSET(Input!$F104,0,MONTH(Ops!AR$4))*AR$10</f>
        <v>0</v>
      </c>
      <c r="AS101" s="542">
        <f ca="1">+OFFSET(Input!$F104,0,MONTH(Ops!AS$4))*AS$10</f>
        <v>0</v>
      </c>
      <c r="AT101" s="542">
        <f ca="1">+OFFSET(Input!$F104,0,MONTH(Ops!AT$4))*AT$10</f>
        <v>0</v>
      </c>
      <c r="AU101" s="542">
        <f ca="1">+OFFSET(Input!$F104,0,MONTH(Ops!AU$4))*AU$10</f>
        <v>0</v>
      </c>
      <c r="AV101" s="542">
        <f ca="1">+OFFSET(Input!$F104,0,MONTH(Ops!AV$4))*AV$10</f>
        <v>0</v>
      </c>
      <c r="AW101" s="542">
        <f ca="1">+OFFSET(Input!$F104,0,MONTH(Ops!AW$4))*AW$10</f>
        <v>0</v>
      </c>
      <c r="AX101" s="542">
        <f ca="1">+OFFSET(Input!$F104,0,MONTH(Ops!AX$4))*AX$10</f>
        <v>0</v>
      </c>
      <c r="AY101" s="542">
        <f ca="1">+OFFSET(Input!$F104,0,MONTH(Ops!AY$4))*AY$10</f>
        <v>0</v>
      </c>
      <c r="AZ101" s="542">
        <f ca="1">+OFFSET(Input!$F104,0,MONTH(Ops!AZ$4))*AZ$10</f>
        <v>0</v>
      </c>
      <c r="BA101" s="542">
        <f ca="1">+OFFSET(Input!$F104,0,MONTH(Ops!BA$4))*BA$10</f>
        <v>0</v>
      </c>
      <c r="BB101" s="542">
        <f ca="1">+OFFSET(Input!$F104,0,MONTH(Ops!BB$4))*BB$10</f>
        <v>0</v>
      </c>
      <c r="BC101" s="542">
        <f ca="1">+OFFSET(Input!$F104,0,MONTH(Ops!BC$4))*BC$10</f>
        <v>0</v>
      </c>
      <c r="BD101" s="542">
        <f ca="1">+OFFSET(Input!$F104,0,MONTH(Ops!BD$4))*BD$10</f>
        <v>0</v>
      </c>
      <c r="BE101" s="542">
        <f ca="1">+OFFSET(Input!$F104,0,MONTH(Ops!BE$4))*BE$10</f>
        <v>0</v>
      </c>
      <c r="BF101" s="542">
        <f ca="1">+OFFSET(Input!$F104,0,MONTH(Ops!BF$4))*BF$10</f>
        <v>0</v>
      </c>
      <c r="BG101" s="542">
        <f ca="1">+OFFSET(Input!$F104,0,MONTH(Ops!BG$4))*BG$10</f>
        <v>0</v>
      </c>
      <c r="BH101" s="542">
        <f ca="1">+OFFSET(Input!$F104,0,MONTH(Ops!BH$4))*BH$10</f>
        <v>0</v>
      </c>
      <c r="BI101" s="542">
        <f ca="1">+OFFSET(Input!$F104,0,MONTH(Ops!BI$4))*BI$10</f>
        <v>0</v>
      </c>
      <c r="BJ101" s="542">
        <f ca="1">+OFFSET(Input!$F104,0,MONTH(Ops!BJ$4))*BJ$10</f>
        <v>0</v>
      </c>
      <c r="BK101" s="542">
        <f ca="1">+OFFSET(Input!$F104,0,MONTH(Ops!BK$4))*BK$10</f>
        <v>0</v>
      </c>
      <c r="BL101" s="542">
        <f ca="1">+OFFSET(Input!$F104,0,MONTH(Ops!BL$4))*BL$10</f>
        <v>0</v>
      </c>
      <c r="BM101" s="542">
        <f ca="1">+OFFSET(Input!$F104,0,MONTH(Ops!BM$4))*BM$10</f>
        <v>0</v>
      </c>
      <c r="BN101" s="542">
        <f ca="1">+OFFSET(Input!$F104,0,MONTH(Ops!BN$4))*BN$10</f>
        <v>0</v>
      </c>
      <c r="BO101" s="542">
        <f ca="1">+OFFSET(Input!$F104,0,MONTH(Ops!BO$4))*BO$10</f>
        <v>0</v>
      </c>
      <c r="BP101" s="542">
        <f ca="1">+OFFSET(Input!$F104,0,MONTH(Ops!BP$4))*BP$10</f>
        <v>0</v>
      </c>
      <c r="BQ101" s="542">
        <f ca="1">+OFFSET(Input!$F104,0,MONTH(Ops!BQ$4))*BQ$10</f>
        <v>0</v>
      </c>
      <c r="BR101" s="542">
        <f ca="1">+OFFSET(Input!$F104,0,MONTH(Ops!BR$4))*BR$10</f>
        <v>0</v>
      </c>
      <c r="BS101" s="542">
        <f ca="1">+OFFSET(Input!$F104,0,MONTH(Ops!BS$4))*BS$10</f>
        <v>0</v>
      </c>
      <c r="BT101" s="542">
        <f ca="1">+OFFSET(Input!$F104,0,MONTH(Ops!BT$4))*BT$10</f>
        <v>0</v>
      </c>
      <c r="BU101" s="542">
        <f ca="1">+OFFSET(Input!$F104,0,MONTH(Ops!BU$4))*BU$10</f>
        <v>0</v>
      </c>
      <c r="BV101" s="542">
        <f ca="1">+OFFSET(Input!$F104,0,MONTH(Ops!BV$4))*BV$10</f>
        <v>0</v>
      </c>
      <c r="BW101" s="542">
        <f ca="1">+OFFSET(Input!$F104,0,MONTH(Ops!BW$4))*BW$10</f>
        <v>0</v>
      </c>
      <c r="BX101" s="542">
        <f ca="1">+OFFSET(Input!$F104,0,MONTH(Ops!BX$4))*BX$10</f>
        <v>0</v>
      </c>
      <c r="BY101" s="542">
        <f ca="1">+OFFSET(Input!$F104,0,MONTH(Ops!BY$4))*BY$10</f>
        <v>0</v>
      </c>
      <c r="BZ101" s="542">
        <f ca="1">+OFFSET(Input!$F104,0,MONTH(Ops!BZ$4))*BZ$10</f>
        <v>0</v>
      </c>
      <c r="CA101" s="542">
        <f ca="1">+OFFSET(Input!$F104,0,MONTH(Ops!CA$4))*CA$10</f>
        <v>0</v>
      </c>
      <c r="CB101" s="542">
        <f ca="1">+OFFSET(Input!$F104,0,MONTH(Ops!CB$4))*CB$10</f>
        <v>0</v>
      </c>
      <c r="CC101" s="542">
        <f ca="1">+OFFSET(Input!$F104,0,MONTH(Ops!CC$4))*CC$10</f>
        <v>0</v>
      </c>
      <c r="CD101" s="542">
        <f ca="1">+OFFSET(Input!$F104,0,MONTH(Ops!CD$4))*CD$10</f>
        <v>0</v>
      </c>
      <c r="CE101" s="542">
        <f ca="1">+OFFSET(Input!$F104,0,MONTH(Ops!CE$4))*CE$10</f>
        <v>0</v>
      </c>
      <c r="CF101" s="542">
        <f ca="1">+OFFSET(Input!$F104,0,MONTH(Ops!CF$4))*CF$10</f>
        <v>0</v>
      </c>
      <c r="CG101" s="542">
        <f ca="1">+OFFSET(Input!$F104,0,MONTH(Ops!CG$4))*CG$10</f>
        <v>0</v>
      </c>
      <c r="CH101" s="542">
        <f ca="1">+OFFSET(Input!$F104,0,MONTH(Ops!CH$4))*CH$10</f>
        <v>0</v>
      </c>
      <c r="CI101" s="542">
        <f ca="1">+OFFSET(Input!$F104,0,MONTH(Ops!CI$4))*CI$10</f>
        <v>0</v>
      </c>
      <c r="CJ101" s="542">
        <f ca="1">+OFFSET(Input!$F104,0,MONTH(Ops!CJ$4))*CJ$10</f>
        <v>0</v>
      </c>
      <c r="CK101" s="542">
        <f ca="1">+OFFSET(Input!$F104,0,MONTH(Ops!CK$4))*CK$10</f>
        <v>0</v>
      </c>
      <c r="CL101" s="542">
        <f ca="1">+OFFSET(Input!$F104,0,MONTH(Ops!CL$4))*CL$10</f>
        <v>0</v>
      </c>
      <c r="CM101" s="542">
        <f ca="1">+OFFSET(Input!$F104,0,MONTH(Ops!CM$4))*CM$10</f>
        <v>0</v>
      </c>
      <c r="CN101" s="542">
        <f ca="1">+OFFSET(Input!$F104,0,MONTH(Ops!CN$4))*CN$10</f>
        <v>0</v>
      </c>
      <c r="CO101" s="542">
        <f ca="1">+OFFSET(Input!$F104,0,MONTH(Ops!CO$4))*CO$10</f>
        <v>0</v>
      </c>
      <c r="CP101" s="542">
        <f ca="1">+OFFSET(Input!$F104,0,MONTH(Ops!CP$4))*CP$10</f>
        <v>0</v>
      </c>
      <c r="CQ101" s="542">
        <f ca="1">+OFFSET(Input!$F104,0,MONTH(Ops!CQ$4))*CQ$10</f>
        <v>0</v>
      </c>
      <c r="CR101" s="542">
        <f ca="1">+OFFSET(Input!$F104,0,MONTH(Ops!CR$4))*CR$10</f>
        <v>0</v>
      </c>
      <c r="CS101" s="542">
        <f ca="1">+OFFSET(Input!$F104,0,MONTH(Ops!CS$4))*CS$10</f>
        <v>0</v>
      </c>
      <c r="CT101" s="542">
        <f ca="1">+OFFSET(Input!$F104,0,MONTH(Ops!CT$4))*CT$10</f>
        <v>0</v>
      </c>
      <c r="CU101" s="542">
        <f ca="1">+OFFSET(Input!$F104,0,MONTH(Ops!CU$4))*CU$10</f>
        <v>0</v>
      </c>
      <c r="CV101" s="542">
        <f ca="1">+OFFSET(Input!$F104,0,MONTH(Ops!CV$4))*CV$10</f>
        <v>0</v>
      </c>
      <c r="CW101" s="542">
        <f ca="1">+OFFSET(Input!$F104,0,MONTH(Ops!CW$4))*CW$10</f>
        <v>0</v>
      </c>
      <c r="CX101" s="542">
        <f ca="1">+OFFSET(Input!$F104,0,MONTH(Ops!CX$4))*CX$10</f>
        <v>0</v>
      </c>
      <c r="CY101" s="542">
        <f ca="1">+OFFSET(Input!$F104,0,MONTH(Ops!CY$4))*CY$10</f>
        <v>0</v>
      </c>
      <c r="CZ101" s="542">
        <f ca="1">+OFFSET(Input!$F104,0,MONTH(Ops!CZ$4))*CZ$10</f>
        <v>0</v>
      </c>
      <c r="DA101" s="542">
        <f ca="1">+OFFSET(Input!$F104,0,MONTH(Ops!DA$4))*DA$10</f>
        <v>0</v>
      </c>
      <c r="DB101" s="542">
        <f ca="1">+OFFSET(Input!$F104,0,MONTH(Ops!DB$4))*DB$10</f>
        <v>0</v>
      </c>
      <c r="DC101" s="542">
        <f ca="1">+OFFSET(Input!$F104,0,MONTH(Ops!DC$4))*DC$10</f>
        <v>0</v>
      </c>
      <c r="DD101" s="542">
        <f ca="1">+OFFSET(Input!$F104,0,MONTH(Ops!DD$4))*DD$10</f>
        <v>0</v>
      </c>
      <c r="DE101" s="542">
        <f ca="1">+OFFSET(Input!$F104,0,MONTH(Ops!DE$4))*DE$10</f>
        <v>0</v>
      </c>
      <c r="DF101" s="542">
        <f ca="1">+OFFSET(Input!$F104,0,MONTH(Ops!DF$4))*DF$10</f>
        <v>0</v>
      </c>
      <c r="DG101" s="542">
        <f ca="1">+OFFSET(Input!$F104,0,MONTH(Ops!DG$4))*DG$10</f>
        <v>0</v>
      </c>
      <c r="DH101" s="542">
        <f ca="1">+OFFSET(Input!$F104,0,MONTH(Ops!DH$4))*DH$10</f>
        <v>0</v>
      </c>
      <c r="DI101" s="542">
        <f ca="1">+OFFSET(Input!$F104,0,MONTH(Ops!DI$4))*DI$10</f>
        <v>0</v>
      </c>
      <c r="DJ101" s="542">
        <f ca="1">+OFFSET(Input!$F104,0,MONTH(Ops!DJ$4))*DJ$10</f>
        <v>0</v>
      </c>
      <c r="DK101" s="542">
        <f ca="1">+OFFSET(Input!$F104,0,MONTH(Ops!DK$4))*DK$10</f>
        <v>0</v>
      </c>
      <c r="DL101" s="542">
        <f ca="1">+OFFSET(Input!$F104,0,MONTH(Ops!DL$4))*DL$10</f>
        <v>0</v>
      </c>
      <c r="DM101" s="542">
        <f ca="1">+OFFSET(Input!$F104,0,MONTH(Ops!DM$4))*DM$10</f>
        <v>0</v>
      </c>
      <c r="DN101" s="542">
        <f ca="1">+OFFSET(Input!$F104,0,MONTH(Ops!DN$4))*DN$10</f>
        <v>0</v>
      </c>
      <c r="DO101" s="542">
        <f ca="1">+OFFSET(Input!$F104,0,MONTH(Ops!DO$4))*DO$10</f>
        <v>0</v>
      </c>
      <c r="DP101" s="542">
        <f ca="1">+OFFSET(Input!$F104,0,MONTH(Ops!DP$4))*DP$10</f>
        <v>0</v>
      </c>
      <c r="DQ101" s="542">
        <f ca="1">+OFFSET(Input!$F104,0,MONTH(Ops!DQ$4))*DQ$10</f>
        <v>0</v>
      </c>
      <c r="DR101" s="542">
        <f ca="1">+OFFSET(Input!$F104,0,MONTH(Ops!DR$4))*DR$10</f>
        <v>0</v>
      </c>
      <c r="DS101" s="542">
        <f ca="1">+OFFSET(Input!$F104,0,MONTH(Ops!DS$4))*DS$10</f>
        <v>0</v>
      </c>
      <c r="DT101" s="560">
        <f ca="1">+OFFSET(Input!$F104,0,MONTH(Ops!DT$4))*DT$10</f>
        <v>0</v>
      </c>
    </row>
    <row r="102" spans="1:124" s="28" customFormat="1" ht="14.25" customHeight="1" x14ac:dyDescent="0.15">
      <c r="A102" s="114" t="str">
        <f>+Input!$C$105</f>
        <v>Placeholder</v>
      </c>
      <c r="B102" s="11"/>
      <c r="C102" s="23" t="s">
        <v>311</v>
      </c>
      <c r="D102" s="31"/>
      <c r="E102" s="559">
        <f ca="1">+OFFSET(Input!$F105,0,MONTH(Ops!E$4))*E$10</f>
        <v>0</v>
      </c>
      <c r="F102" s="542">
        <f ca="1">+OFFSET(Input!$F105,0,MONTH(Ops!F$4))*F$10</f>
        <v>0</v>
      </c>
      <c r="G102" s="542">
        <f ca="1">+OFFSET(Input!$F105,0,MONTH(Ops!G$4))*G$10</f>
        <v>0</v>
      </c>
      <c r="H102" s="542">
        <f ca="1">+OFFSET(Input!$F105,0,MONTH(Ops!H$4))*H$10</f>
        <v>0</v>
      </c>
      <c r="I102" s="542">
        <f ca="1">+OFFSET(Input!$F105,0,MONTH(Ops!I$4))*I$10</f>
        <v>0</v>
      </c>
      <c r="J102" s="542">
        <f ca="1">+OFFSET(Input!$F105,0,MONTH(Ops!J$4))*J$10</f>
        <v>0</v>
      </c>
      <c r="K102" s="542">
        <f ca="1">+OFFSET(Input!$F105,0,MONTH(Ops!K$4))*K$10</f>
        <v>0</v>
      </c>
      <c r="L102" s="542">
        <f ca="1">+OFFSET(Input!$F105,0,MONTH(Ops!L$4))*L$10</f>
        <v>0</v>
      </c>
      <c r="M102" s="542">
        <f ca="1">+OFFSET(Input!$F105,0,MONTH(Ops!M$4))*M$10</f>
        <v>0</v>
      </c>
      <c r="N102" s="542">
        <f ca="1">+OFFSET(Input!$F105,0,MONTH(Ops!N$4))*N$10</f>
        <v>0</v>
      </c>
      <c r="O102" s="542">
        <f ca="1">+OFFSET(Input!$F105,0,MONTH(Ops!O$4))*O$10</f>
        <v>0</v>
      </c>
      <c r="P102" s="542">
        <f ca="1">+OFFSET(Input!$F105,0,MONTH(Ops!P$4))*P$10</f>
        <v>0</v>
      </c>
      <c r="Q102" s="542">
        <f ca="1">+OFFSET(Input!$F105,0,MONTH(Ops!Q$4))*Q$10</f>
        <v>0</v>
      </c>
      <c r="R102" s="542">
        <f ca="1">+OFFSET(Input!$F105,0,MONTH(Ops!R$4))*R$10</f>
        <v>0</v>
      </c>
      <c r="S102" s="542">
        <f ca="1">+OFFSET(Input!$F105,0,MONTH(Ops!S$4))*S$10</f>
        <v>0</v>
      </c>
      <c r="T102" s="542">
        <f ca="1">+OFFSET(Input!$F105,0,MONTH(Ops!T$4))*T$10</f>
        <v>0</v>
      </c>
      <c r="U102" s="542">
        <f ca="1">+OFFSET(Input!$F105,0,MONTH(Ops!U$4))*U$10</f>
        <v>0</v>
      </c>
      <c r="V102" s="542">
        <f ca="1">+OFFSET(Input!$F105,0,MONTH(Ops!V$4))*V$10</f>
        <v>0</v>
      </c>
      <c r="W102" s="542">
        <f ca="1">+OFFSET(Input!$F105,0,MONTH(Ops!W$4))*W$10</f>
        <v>0</v>
      </c>
      <c r="X102" s="542">
        <f ca="1">+OFFSET(Input!$F105,0,MONTH(Ops!X$4))*X$10</f>
        <v>0</v>
      </c>
      <c r="Y102" s="542">
        <f ca="1">+OFFSET(Input!$F105,0,MONTH(Ops!Y$4))*Y$10</f>
        <v>0</v>
      </c>
      <c r="Z102" s="542">
        <f ca="1">+OFFSET(Input!$F105,0,MONTH(Ops!Z$4))*Z$10</f>
        <v>0</v>
      </c>
      <c r="AA102" s="542">
        <f ca="1">+OFFSET(Input!$F105,0,MONTH(Ops!AA$4))*AA$10</f>
        <v>0</v>
      </c>
      <c r="AB102" s="542">
        <f ca="1">+OFFSET(Input!$F105,0,MONTH(Ops!AB$4))*AB$10</f>
        <v>0</v>
      </c>
      <c r="AC102" s="542">
        <f ca="1">+OFFSET(Input!$F105,0,MONTH(Ops!AC$4))*AC$10</f>
        <v>0</v>
      </c>
      <c r="AD102" s="542">
        <f ca="1">+OFFSET(Input!$F105,0,MONTH(Ops!AD$4))*AD$10</f>
        <v>0</v>
      </c>
      <c r="AE102" s="542">
        <f ca="1">+OFFSET(Input!$F105,0,MONTH(Ops!AE$4))*AE$10</f>
        <v>0</v>
      </c>
      <c r="AF102" s="542">
        <f ca="1">+OFFSET(Input!$F105,0,MONTH(Ops!AF$4))*AF$10</f>
        <v>0</v>
      </c>
      <c r="AG102" s="542">
        <f ca="1">+OFFSET(Input!$F105,0,MONTH(Ops!AG$4))*AG$10</f>
        <v>0</v>
      </c>
      <c r="AH102" s="542">
        <f ca="1">+OFFSET(Input!$F105,0,MONTH(Ops!AH$4))*AH$10</f>
        <v>0</v>
      </c>
      <c r="AI102" s="542">
        <f ca="1">+OFFSET(Input!$F105,0,MONTH(Ops!AI$4))*AI$10</f>
        <v>0</v>
      </c>
      <c r="AJ102" s="542">
        <f ca="1">+OFFSET(Input!$F105,0,MONTH(Ops!AJ$4))*AJ$10</f>
        <v>0</v>
      </c>
      <c r="AK102" s="542">
        <f ca="1">+OFFSET(Input!$F105,0,MONTH(Ops!AK$4))*AK$10</f>
        <v>0</v>
      </c>
      <c r="AL102" s="542">
        <f ca="1">+OFFSET(Input!$F105,0,MONTH(Ops!AL$4))*AL$10</f>
        <v>0</v>
      </c>
      <c r="AM102" s="542">
        <f ca="1">+OFFSET(Input!$F105,0,MONTH(Ops!AM$4))*AM$10</f>
        <v>0</v>
      </c>
      <c r="AN102" s="542">
        <f ca="1">+OFFSET(Input!$F105,0,MONTH(Ops!AN$4))*AN$10</f>
        <v>0</v>
      </c>
      <c r="AO102" s="542">
        <f ca="1">+OFFSET(Input!$F105,0,MONTH(Ops!AO$4))*AO$10</f>
        <v>0</v>
      </c>
      <c r="AP102" s="542">
        <f ca="1">+OFFSET(Input!$F105,0,MONTH(Ops!AP$4))*AP$10</f>
        <v>0</v>
      </c>
      <c r="AQ102" s="542">
        <f ca="1">+OFFSET(Input!$F105,0,MONTH(Ops!AQ$4))*AQ$10</f>
        <v>0</v>
      </c>
      <c r="AR102" s="542">
        <f ca="1">+OFFSET(Input!$F105,0,MONTH(Ops!AR$4))*AR$10</f>
        <v>0</v>
      </c>
      <c r="AS102" s="542">
        <f ca="1">+OFFSET(Input!$F105,0,MONTH(Ops!AS$4))*AS$10</f>
        <v>0</v>
      </c>
      <c r="AT102" s="542">
        <f ca="1">+OFFSET(Input!$F105,0,MONTH(Ops!AT$4))*AT$10</f>
        <v>0</v>
      </c>
      <c r="AU102" s="542">
        <f ca="1">+OFFSET(Input!$F105,0,MONTH(Ops!AU$4))*AU$10</f>
        <v>0</v>
      </c>
      <c r="AV102" s="542">
        <f ca="1">+OFFSET(Input!$F105,0,MONTH(Ops!AV$4))*AV$10</f>
        <v>0</v>
      </c>
      <c r="AW102" s="542">
        <f ca="1">+OFFSET(Input!$F105,0,MONTH(Ops!AW$4))*AW$10</f>
        <v>0</v>
      </c>
      <c r="AX102" s="542">
        <f ca="1">+OFFSET(Input!$F105,0,MONTH(Ops!AX$4))*AX$10</f>
        <v>0</v>
      </c>
      <c r="AY102" s="542">
        <f ca="1">+OFFSET(Input!$F105,0,MONTH(Ops!AY$4))*AY$10</f>
        <v>0</v>
      </c>
      <c r="AZ102" s="542">
        <f ca="1">+OFFSET(Input!$F105,0,MONTH(Ops!AZ$4))*AZ$10</f>
        <v>0</v>
      </c>
      <c r="BA102" s="542">
        <f ca="1">+OFFSET(Input!$F105,0,MONTH(Ops!BA$4))*BA$10</f>
        <v>0</v>
      </c>
      <c r="BB102" s="542">
        <f ca="1">+OFFSET(Input!$F105,0,MONTH(Ops!BB$4))*BB$10</f>
        <v>0</v>
      </c>
      <c r="BC102" s="542">
        <f ca="1">+OFFSET(Input!$F105,0,MONTH(Ops!BC$4))*BC$10</f>
        <v>0</v>
      </c>
      <c r="BD102" s="542">
        <f ca="1">+OFFSET(Input!$F105,0,MONTH(Ops!BD$4))*BD$10</f>
        <v>0</v>
      </c>
      <c r="BE102" s="542">
        <f ca="1">+OFFSET(Input!$F105,0,MONTH(Ops!BE$4))*BE$10</f>
        <v>0</v>
      </c>
      <c r="BF102" s="542">
        <f ca="1">+OFFSET(Input!$F105,0,MONTH(Ops!BF$4))*BF$10</f>
        <v>0</v>
      </c>
      <c r="BG102" s="542">
        <f ca="1">+OFFSET(Input!$F105,0,MONTH(Ops!BG$4))*BG$10</f>
        <v>0</v>
      </c>
      <c r="BH102" s="542">
        <f ca="1">+OFFSET(Input!$F105,0,MONTH(Ops!BH$4))*BH$10</f>
        <v>0</v>
      </c>
      <c r="BI102" s="542">
        <f ca="1">+OFFSET(Input!$F105,0,MONTH(Ops!BI$4))*BI$10</f>
        <v>0</v>
      </c>
      <c r="BJ102" s="542">
        <f ca="1">+OFFSET(Input!$F105,0,MONTH(Ops!BJ$4))*BJ$10</f>
        <v>0</v>
      </c>
      <c r="BK102" s="542">
        <f ca="1">+OFFSET(Input!$F105,0,MONTH(Ops!BK$4))*BK$10</f>
        <v>0</v>
      </c>
      <c r="BL102" s="542">
        <f ca="1">+OFFSET(Input!$F105,0,MONTH(Ops!BL$4))*BL$10</f>
        <v>0</v>
      </c>
      <c r="BM102" s="542">
        <f ca="1">+OFFSET(Input!$F105,0,MONTH(Ops!BM$4))*BM$10</f>
        <v>0</v>
      </c>
      <c r="BN102" s="542">
        <f ca="1">+OFFSET(Input!$F105,0,MONTH(Ops!BN$4))*BN$10</f>
        <v>0</v>
      </c>
      <c r="BO102" s="542">
        <f ca="1">+OFFSET(Input!$F105,0,MONTH(Ops!BO$4))*BO$10</f>
        <v>0</v>
      </c>
      <c r="BP102" s="542">
        <f ca="1">+OFFSET(Input!$F105,0,MONTH(Ops!BP$4))*BP$10</f>
        <v>0</v>
      </c>
      <c r="BQ102" s="542">
        <f ca="1">+OFFSET(Input!$F105,0,MONTH(Ops!BQ$4))*BQ$10</f>
        <v>0</v>
      </c>
      <c r="BR102" s="542">
        <f ca="1">+OFFSET(Input!$F105,0,MONTH(Ops!BR$4))*BR$10</f>
        <v>0</v>
      </c>
      <c r="BS102" s="542">
        <f ca="1">+OFFSET(Input!$F105,0,MONTH(Ops!BS$4))*BS$10</f>
        <v>0</v>
      </c>
      <c r="BT102" s="542">
        <f ca="1">+OFFSET(Input!$F105,0,MONTH(Ops!BT$4))*BT$10</f>
        <v>0</v>
      </c>
      <c r="BU102" s="542">
        <f ca="1">+OFFSET(Input!$F105,0,MONTH(Ops!BU$4))*BU$10</f>
        <v>0</v>
      </c>
      <c r="BV102" s="542">
        <f ca="1">+OFFSET(Input!$F105,0,MONTH(Ops!BV$4))*BV$10</f>
        <v>0</v>
      </c>
      <c r="BW102" s="542">
        <f ca="1">+OFFSET(Input!$F105,0,MONTH(Ops!BW$4))*BW$10</f>
        <v>0</v>
      </c>
      <c r="BX102" s="542">
        <f ca="1">+OFFSET(Input!$F105,0,MONTH(Ops!BX$4))*BX$10</f>
        <v>0</v>
      </c>
      <c r="BY102" s="542">
        <f ca="1">+OFFSET(Input!$F105,0,MONTH(Ops!BY$4))*BY$10</f>
        <v>0</v>
      </c>
      <c r="BZ102" s="542">
        <f ca="1">+OFFSET(Input!$F105,0,MONTH(Ops!BZ$4))*BZ$10</f>
        <v>0</v>
      </c>
      <c r="CA102" s="542">
        <f ca="1">+OFFSET(Input!$F105,0,MONTH(Ops!CA$4))*CA$10</f>
        <v>0</v>
      </c>
      <c r="CB102" s="542">
        <f ca="1">+OFFSET(Input!$F105,0,MONTH(Ops!CB$4))*CB$10</f>
        <v>0</v>
      </c>
      <c r="CC102" s="542">
        <f ca="1">+OFFSET(Input!$F105,0,MONTH(Ops!CC$4))*CC$10</f>
        <v>0</v>
      </c>
      <c r="CD102" s="542">
        <f ca="1">+OFFSET(Input!$F105,0,MONTH(Ops!CD$4))*CD$10</f>
        <v>0</v>
      </c>
      <c r="CE102" s="542">
        <f ca="1">+OFFSET(Input!$F105,0,MONTH(Ops!CE$4))*CE$10</f>
        <v>0</v>
      </c>
      <c r="CF102" s="542">
        <f ca="1">+OFFSET(Input!$F105,0,MONTH(Ops!CF$4))*CF$10</f>
        <v>0</v>
      </c>
      <c r="CG102" s="542">
        <f ca="1">+OFFSET(Input!$F105,0,MONTH(Ops!CG$4))*CG$10</f>
        <v>0</v>
      </c>
      <c r="CH102" s="542">
        <f ca="1">+OFFSET(Input!$F105,0,MONTH(Ops!CH$4))*CH$10</f>
        <v>0</v>
      </c>
      <c r="CI102" s="542">
        <f ca="1">+OFFSET(Input!$F105,0,MONTH(Ops!CI$4))*CI$10</f>
        <v>0</v>
      </c>
      <c r="CJ102" s="542">
        <f ca="1">+OFFSET(Input!$F105,0,MONTH(Ops!CJ$4))*CJ$10</f>
        <v>0</v>
      </c>
      <c r="CK102" s="542">
        <f ca="1">+OFFSET(Input!$F105,0,MONTH(Ops!CK$4))*CK$10</f>
        <v>0</v>
      </c>
      <c r="CL102" s="542">
        <f ca="1">+OFFSET(Input!$F105,0,MONTH(Ops!CL$4))*CL$10</f>
        <v>0</v>
      </c>
      <c r="CM102" s="542">
        <f ca="1">+OFFSET(Input!$F105,0,MONTH(Ops!CM$4))*CM$10</f>
        <v>0</v>
      </c>
      <c r="CN102" s="542">
        <f ca="1">+OFFSET(Input!$F105,0,MONTH(Ops!CN$4))*CN$10</f>
        <v>0</v>
      </c>
      <c r="CO102" s="542">
        <f ca="1">+OFFSET(Input!$F105,0,MONTH(Ops!CO$4))*CO$10</f>
        <v>0</v>
      </c>
      <c r="CP102" s="542">
        <f ca="1">+OFFSET(Input!$F105,0,MONTH(Ops!CP$4))*CP$10</f>
        <v>0</v>
      </c>
      <c r="CQ102" s="542">
        <f ca="1">+OFFSET(Input!$F105,0,MONTH(Ops!CQ$4))*CQ$10</f>
        <v>0</v>
      </c>
      <c r="CR102" s="542">
        <f ca="1">+OFFSET(Input!$F105,0,MONTH(Ops!CR$4))*CR$10</f>
        <v>0</v>
      </c>
      <c r="CS102" s="542">
        <f ca="1">+OFFSET(Input!$F105,0,MONTH(Ops!CS$4))*CS$10</f>
        <v>0</v>
      </c>
      <c r="CT102" s="542">
        <f ca="1">+OFFSET(Input!$F105,0,MONTH(Ops!CT$4))*CT$10</f>
        <v>0</v>
      </c>
      <c r="CU102" s="542">
        <f ca="1">+OFFSET(Input!$F105,0,MONTH(Ops!CU$4))*CU$10</f>
        <v>0</v>
      </c>
      <c r="CV102" s="542">
        <f ca="1">+OFFSET(Input!$F105,0,MONTH(Ops!CV$4))*CV$10</f>
        <v>0</v>
      </c>
      <c r="CW102" s="542">
        <f ca="1">+OFFSET(Input!$F105,0,MONTH(Ops!CW$4))*CW$10</f>
        <v>0</v>
      </c>
      <c r="CX102" s="542">
        <f ca="1">+OFFSET(Input!$F105,0,MONTH(Ops!CX$4))*CX$10</f>
        <v>0</v>
      </c>
      <c r="CY102" s="542">
        <f ca="1">+OFFSET(Input!$F105,0,MONTH(Ops!CY$4))*CY$10</f>
        <v>0</v>
      </c>
      <c r="CZ102" s="542">
        <f ca="1">+OFFSET(Input!$F105,0,MONTH(Ops!CZ$4))*CZ$10</f>
        <v>0</v>
      </c>
      <c r="DA102" s="542">
        <f ca="1">+OFFSET(Input!$F105,0,MONTH(Ops!DA$4))*DA$10</f>
        <v>0</v>
      </c>
      <c r="DB102" s="542">
        <f ca="1">+OFFSET(Input!$F105,0,MONTH(Ops!DB$4))*DB$10</f>
        <v>0</v>
      </c>
      <c r="DC102" s="542">
        <f ca="1">+OFFSET(Input!$F105,0,MONTH(Ops!DC$4))*DC$10</f>
        <v>0</v>
      </c>
      <c r="DD102" s="542">
        <f ca="1">+OFFSET(Input!$F105,0,MONTH(Ops!DD$4))*DD$10</f>
        <v>0</v>
      </c>
      <c r="DE102" s="542">
        <f ca="1">+OFFSET(Input!$F105,0,MONTH(Ops!DE$4))*DE$10</f>
        <v>0</v>
      </c>
      <c r="DF102" s="542">
        <f ca="1">+OFFSET(Input!$F105,0,MONTH(Ops!DF$4))*DF$10</f>
        <v>0</v>
      </c>
      <c r="DG102" s="542">
        <f ca="1">+OFFSET(Input!$F105,0,MONTH(Ops!DG$4))*DG$10</f>
        <v>0</v>
      </c>
      <c r="DH102" s="542">
        <f ca="1">+OFFSET(Input!$F105,0,MONTH(Ops!DH$4))*DH$10</f>
        <v>0</v>
      </c>
      <c r="DI102" s="542">
        <f ca="1">+OFFSET(Input!$F105,0,MONTH(Ops!DI$4))*DI$10</f>
        <v>0</v>
      </c>
      <c r="DJ102" s="542">
        <f ca="1">+OFFSET(Input!$F105,0,MONTH(Ops!DJ$4))*DJ$10</f>
        <v>0</v>
      </c>
      <c r="DK102" s="542">
        <f ca="1">+OFFSET(Input!$F105,0,MONTH(Ops!DK$4))*DK$10</f>
        <v>0</v>
      </c>
      <c r="DL102" s="542">
        <f ca="1">+OFFSET(Input!$F105,0,MONTH(Ops!DL$4))*DL$10</f>
        <v>0</v>
      </c>
      <c r="DM102" s="542">
        <f ca="1">+OFFSET(Input!$F105,0,MONTH(Ops!DM$4))*DM$10</f>
        <v>0</v>
      </c>
      <c r="DN102" s="542">
        <f ca="1">+OFFSET(Input!$F105,0,MONTH(Ops!DN$4))*DN$10</f>
        <v>0</v>
      </c>
      <c r="DO102" s="542">
        <f ca="1">+OFFSET(Input!$F105,0,MONTH(Ops!DO$4))*DO$10</f>
        <v>0</v>
      </c>
      <c r="DP102" s="542">
        <f ca="1">+OFFSET(Input!$F105,0,MONTH(Ops!DP$4))*DP$10</f>
        <v>0</v>
      </c>
      <c r="DQ102" s="542">
        <f ca="1">+OFFSET(Input!$F105,0,MONTH(Ops!DQ$4))*DQ$10</f>
        <v>0</v>
      </c>
      <c r="DR102" s="542">
        <f ca="1">+OFFSET(Input!$F105,0,MONTH(Ops!DR$4))*DR$10</f>
        <v>0</v>
      </c>
      <c r="DS102" s="542">
        <f ca="1">+OFFSET(Input!$F105,0,MONTH(Ops!DS$4))*DS$10</f>
        <v>0</v>
      </c>
      <c r="DT102" s="560">
        <f ca="1">+OFFSET(Input!$F105,0,MONTH(Ops!DT$4))*DT$10</f>
        <v>0</v>
      </c>
    </row>
    <row r="103" spans="1:124" s="28" customFormat="1" ht="14.25" customHeight="1" thickBot="1" x14ac:dyDescent="0.2">
      <c r="A103" s="114" t="str">
        <f>+Input!$C$106</f>
        <v>Placeholder</v>
      </c>
      <c r="B103" s="11"/>
      <c r="C103" s="23" t="s">
        <v>311</v>
      </c>
      <c r="D103" s="31"/>
      <c r="E103" s="553">
        <f ca="1">+OFFSET(Input!$F106,0,MONTH(Ops!E$4))*E$10</f>
        <v>0</v>
      </c>
      <c r="F103" s="554">
        <f ca="1">+OFFSET(Input!$F106,0,MONTH(Ops!F$4))*F$10</f>
        <v>0</v>
      </c>
      <c r="G103" s="554">
        <f ca="1">+OFFSET(Input!$F106,0,MONTH(Ops!G$4))*G$10</f>
        <v>0</v>
      </c>
      <c r="H103" s="554">
        <f ca="1">+OFFSET(Input!$F106,0,MONTH(Ops!H$4))*H$10</f>
        <v>0</v>
      </c>
      <c r="I103" s="554">
        <f ca="1">+OFFSET(Input!$F106,0,MONTH(Ops!I$4))*I$10</f>
        <v>0</v>
      </c>
      <c r="J103" s="554">
        <f ca="1">+OFFSET(Input!$F106,0,MONTH(Ops!J$4))*J$10</f>
        <v>0</v>
      </c>
      <c r="K103" s="554">
        <f ca="1">+OFFSET(Input!$F106,0,MONTH(Ops!K$4))*K$10</f>
        <v>0</v>
      </c>
      <c r="L103" s="554">
        <f ca="1">+OFFSET(Input!$F106,0,MONTH(Ops!L$4))*L$10</f>
        <v>0</v>
      </c>
      <c r="M103" s="554">
        <f ca="1">+OFFSET(Input!$F106,0,MONTH(Ops!M$4))*M$10</f>
        <v>0</v>
      </c>
      <c r="N103" s="554">
        <f ca="1">+OFFSET(Input!$F106,0,MONTH(Ops!N$4))*N$10</f>
        <v>0</v>
      </c>
      <c r="O103" s="554">
        <f ca="1">+OFFSET(Input!$F106,0,MONTH(Ops!O$4))*O$10</f>
        <v>0</v>
      </c>
      <c r="P103" s="554">
        <f ca="1">+OFFSET(Input!$F106,0,MONTH(Ops!P$4))*P$10</f>
        <v>0</v>
      </c>
      <c r="Q103" s="554">
        <f ca="1">+OFFSET(Input!$F106,0,MONTH(Ops!Q$4))*Q$10</f>
        <v>0</v>
      </c>
      <c r="R103" s="554">
        <f ca="1">+OFFSET(Input!$F106,0,MONTH(Ops!R$4))*R$10</f>
        <v>0</v>
      </c>
      <c r="S103" s="554">
        <f ca="1">+OFFSET(Input!$F106,0,MONTH(Ops!S$4))*S$10</f>
        <v>0</v>
      </c>
      <c r="T103" s="554">
        <f ca="1">+OFFSET(Input!$F106,0,MONTH(Ops!T$4))*T$10</f>
        <v>0</v>
      </c>
      <c r="U103" s="554">
        <f ca="1">+OFFSET(Input!$F106,0,MONTH(Ops!U$4))*U$10</f>
        <v>0</v>
      </c>
      <c r="V103" s="554">
        <f ca="1">+OFFSET(Input!$F106,0,MONTH(Ops!V$4))*V$10</f>
        <v>0</v>
      </c>
      <c r="W103" s="554">
        <f ca="1">+OFFSET(Input!$F106,0,MONTH(Ops!W$4))*W$10</f>
        <v>0</v>
      </c>
      <c r="X103" s="554">
        <f ca="1">+OFFSET(Input!$F106,0,MONTH(Ops!X$4))*X$10</f>
        <v>0</v>
      </c>
      <c r="Y103" s="554">
        <f ca="1">+OFFSET(Input!$F106,0,MONTH(Ops!Y$4))*Y$10</f>
        <v>0</v>
      </c>
      <c r="Z103" s="554">
        <f ca="1">+OFFSET(Input!$F106,0,MONTH(Ops!Z$4))*Z$10</f>
        <v>0</v>
      </c>
      <c r="AA103" s="554">
        <f ca="1">+OFFSET(Input!$F106,0,MONTH(Ops!AA$4))*AA$10</f>
        <v>0</v>
      </c>
      <c r="AB103" s="554">
        <f ca="1">+OFFSET(Input!$F106,0,MONTH(Ops!AB$4))*AB$10</f>
        <v>0</v>
      </c>
      <c r="AC103" s="554">
        <f ca="1">+OFFSET(Input!$F106,0,MONTH(Ops!AC$4))*AC$10</f>
        <v>0</v>
      </c>
      <c r="AD103" s="554">
        <f ca="1">+OFFSET(Input!$F106,0,MONTH(Ops!AD$4))*AD$10</f>
        <v>0</v>
      </c>
      <c r="AE103" s="554">
        <f ca="1">+OFFSET(Input!$F106,0,MONTH(Ops!AE$4))*AE$10</f>
        <v>0</v>
      </c>
      <c r="AF103" s="554">
        <f ca="1">+OFFSET(Input!$F106,0,MONTH(Ops!AF$4))*AF$10</f>
        <v>0</v>
      </c>
      <c r="AG103" s="554">
        <f ca="1">+OFFSET(Input!$F106,0,MONTH(Ops!AG$4))*AG$10</f>
        <v>0</v>
      </c>
      <c r="AH103" s="554">
        <f ca="1">+OFFSET(Input!$F106,0,MONTH(Ops!AH$4))*AH$10</f>
        <v>0</v>
      </c>
      <c r="AI103" s="554">
        <f ca="1">+OFFSET(Input!$F106,0,MONTH(Ops!AI$4))*AI$10</f>
        <v>0</v>
      </c>
      <c r="AJ103" s="554">
        <f ca="1">+OFFSET(Input!$F106,0,MONTH(Ops!AJ$4))*AJ$10</f>
        <v>0</v>
      </c>
      <c r="AK103" s="554">
        <f ca="1">+OFFSET(Input!$F106,0,MONTH(Ops!AK$4))*AK$10</f>
        <v>0</v>
      </c>
      <c r="AL103" s="554">
        <f ca="1">+OFFSET(Input!$F106,0,MONTH(Ops!AL$4))*AL$10</f>
        <v>0</v>
      </c>
      <c r="AM103" s="554">
        <f ca="1">+OFFSET(Input!$F106,0,MONTH(Ops!AM$4))*AM$10</f>
        <v>0</v>
      </c>
      <c r="AN103" s="554">
        <f ca="1">+OFFSET(Input!$F106,0,MONTH(Ops!AN$4))*AN$10</f>
        <v>0</v>
      </c>
      <c r="AO103" s="554">
        <f ca="1">+OFFSET(Input!$F106,0,MONTH(Ops!AO$4))*AO$10</f>
        <v>0</v>
      </c>
      <c r="AP103" s="554">
        <f ca="1">+OFFSET(Input!$F106,0,MONTH(Ops!AP$4))*AP$10</f>
        <v>0</v>
      </c>
      <c r="AQ103" s="554">
        <f ca="1">+OFFSET(Input!$F106,0,MONTH(Ops!AQ$4))*AQ$10</f>
        <v>0</v>
      </c>
      <c r="AR103" s="554">
        <f ca="1">+OFFSET(Input!$F106,0,MONTH(Ops!AR$4))*AR$10</f>
        <v>0</v>
      </c>
      <c r="AS103" s="554">
        <f ca="1">+OFFSET(Input!$F106,0,MONTH(Ops!AS$4))*AS$10</f>
        <v>0</v>
      </c>
      <c r="AT103" s="554">
        <f ca="1">+OFFSET(Input!$F106,0,MONTH(Ops!AT$4))*AT$10</f>
        <v>0</v>
      </c>
      <c r="AU103" s="554">
        <f ca="1">+OFFSET(Input!$F106,0,MONTH(Ops!AU$4))*AU$10</f>
        <v>0</v>
      </c>
      <c r="AV103" s="554">
        <f ca="1">+OFFSET(Input!$F106,0,MONTH(Ops!AV$4))*AV$10</f>
        <v>0</v>
      </c>
      <c r="AW103" s="554">
        <f ca="1">+OFFSET(Input!$F106,0,MONTH(Ops!AW$4))*AW$10</f>
        <v>0</v>
      </c>
      <c r="AX103" s="554">
        <f ca="1">+OFFSET(Input!$F106,0,MONTH(Ops!AX$4))*AX$10</f>
        <v>0</v>
      </c>
      <c r="AY103" s="554">
        <f ca="1">+OFFSET(Input!$F106,0,MONTH(Ops!AY$4))*AY$10</f>
        <v>0</v>
      </c>
      <c r="AZ103" s="554">
        <f ca="1">+OFFSET(Input!$F106,0,MONTH(Ops!AZ$4))*AZ$10</f>
        <v>0</v>
      </c>
      <c r="BA103" s="554">
        <f ca="1">+OFFSET(Input!$F106,0,MONTH(Ops!BA$4))*BA$10</f>
        <v>0</v>
      </c>
      <c r="BB103" s="554">
        <f ca="1">+OFFSET(Input!$F106,0,MONTH(Ops!BB$4))*BB$10</f>
        <v>0</v>
      </c>
      <c r="BC103" s="554">
        <f ca="1">+OFFSET(Input!$F106,0,MONTH(Ops!BC$4))*BC$10</f>
        <v>0</v>
      </c>
      <c r="BD103" s="554">
        <f ca="1">+OFFSET(Input!$F106,0,MONTH(Ops!BD$4))*BD$10</f>
        <v>0</v>
      </c>
      <c r="BE103" s="554">
        <f ca="1">+OFFSET(Input!$F106,0,MONTH(Ops!BE$4))*BE$10</f>
        <v>0</v>
      </c>
      <c r="BF103" s="554">
        <f ca="1">+OFFSET(Input!$F106,0,MONTH(Ops!BF$4))*BF$10</f>
        <v>0</v>
      </c>
      <c r="BG103" s="554">
        <f ca="1">+OFFSET(Input!$F106,0,MONTH(Ops!BG$4))*BG$10</f>
        <v>0</v>
      </c>
      <c r="BH103" s="554">
        <f ca="1">+OFFSET(Input!$F106,0,MONTH(Ops!BH$4))*BH$10</f>
        <v>0</v>
      </c>
      <c r="BI103" s="554">
        <f ca="1">+OFFSET(Input!$F106,0,MONTH(Ops!BI$4))*BI$10</f>
        <v>0</v>
      </c>
      <c r="BJ103" s="554">
        <f ca="1">+OFFSET(Input!$F106,0,MONTH(Ops!BJ$4))*BJ$10</f>
        <v>0</v>
      </c>
      <c r="BK103" s="554">
        <f ca="1">+OFFSET(Input!$F106,0,MONTH(Ops!BK$4))*BK$10</f>
        <v>0</v>
      </c>
      <c r="BL103" s="554">
        <f ca="1">+OFFSET(Input!$F106,0,MONTH(Ops!BL$4))*BL$10</f>
        <v>0</v>
      </c>
      <c r="BM103" s="554">
        <f ca="1">+OFFSET(Input!$F106,0,MONTH(Ops!BM$4))*BM$10</f>
        <v>0</v>
      </c>
      <c r="BN103" s="554">
        <f ca="1">+OFFSET(Input!$F106,0,MONTH(Ops!BN$4))*BN$10</f>
        <v>0</v>
      </c>
      <c r="BO103" s="554">
        <f ca="1">+OFFSET(Input!$F106,0,MONTH(Ops!BO$4))*BO$10</f>
        <v>0</v>
      </c>
      <c r="BP103" s="554">
        <f ca="1">+OFFSET(Input!$F106,0,MONTH(Ops!BP$4))*BP$10</f>
        <v>0</v>
      </c>
      <c r="BQ103" s="554">
        <f ca="1">+OFFSET(Input!$F106,0,MONTH(Ops!BQ$4))*BQ$10</f>
        <v>0</v>
      </c>
      <c r="BR103" s="554">
        <f ca="1">+OFFSET(Input!$F106,0,MONTH(Ops!BR$4))*BR$10</f>
        <v>0</v>
      </c>
      <c r="BS103" s="554">
        <f ca="1">+OFFSET(Input!$F106,0,MONTH(Ops!BS$4))*BS$10</f>
        <v>0</v>
      </c>
      <c r="BT103" s="554">
        <f ca="1">+OFFSET(Input!$F106,0,MONTH(Ops!BT$4))*BT$10</f>
        <v>0</v>
      </c>
      <c r="BU103" s="554">
        <f ca="1">+OFFSET(Input!$F106,0,MONTH(Ops!BU$4))*BU$10</f>
        <v>0</v>
      </c>
      <c r="BV103" s="554">
        <f ca="1">+OFFSET(Input!$F106,0,MONTH(Ops!BV$4))*BV$10</f>
        <v>0</v>
      </c>
      <c r="BW103" s="554">
        <f ca="1">+OFFSET(Input!$F106,0,MONTH(Ops!BW$4))*BW$10</f>
        <v>0</v>
      </c>
      <c r="BX103" s="554">
        <f ca="1">+OFFSET(Input!$F106,0,MONTH(Ops!BX$4))*BX$10</f>
        <v>0</v>
      </c>
      <c r="BY103" s="554">
        <f ca="1">+OFFSET(Input!$F106,0,MONTH(Ops!BY$4))*BY$10</f>
        <v>0</v>
      </c>
      <c r="BZ103" s="554">
        <f ca="1">+OFFSET(Input!$F106,0,MONTH(Ops!BZ$4))*BZ$10</f>
        <v>0</v>
      </c>
      <c r="CA103" s="554">
        <f ca="1">+OFFSET(Input!$F106,0,MONTH(Ops!CA$4))*CA$10</f>
        <v>0</v>
      </c>
      <c r="CB103" s="554">
        <f ca="1">+OFFSET(Input!$F106,0,MONTH(Ops!CB$4))*CB$10</f>
        <v>0</v>
      </c>
      <c r="CC103" s="554">
        <f ca="1">+OFFSET(Input!$F106,0,MONTH(Ops!CC$4))*CC$10</f>
        <v>0</v>
      </c>
      <c r="CD103" s="554">
        <f ca="1">+OFFSET(Input!$F106,0,MONTH(Ops!CD$4))*CD$10</f>
        <v>0</v>
      </c>
      <c r="CE103" s="554">
        <f ca="1">+OFFSET(Input!$F106,0,MONTH(Ops!CE$4))*CE$10</f>
        <v>0</v>
      </c>
      <c r="CF103" s="554">
        <f ca="1">+OFFSET(Input!$F106,0,MONTH(Ops!CF$4))*CF$10</f>
        <v>0</v>
      </c>
      <c r="CG103" s="554">
        <f ca="1">+OFFSET(Input!$F106,0,MONTH(Ops!CG$4))*CG$10</f>
        <v>0</v>
      </c>
      <c r="CH103" s="554">
        <f ca="1">+OFFSET(Input!$F106,0,MONTH(Ops!CH$4))*CH$10</f>
        <v>0</v>
      </c>
      <c r="CI103" s="554">
        <f ca="1">+OFFSET(Input!$F106,0,MONTH(Ops!CI$4))*CI$10</f>
        <v>0</v>
      </c>
      <c r="CJ103" s="554">
        <f ca="1">+OFFSET(Input!$F106,0,MONTH(Ops!CJ$4))*CJ$10</f>
        <v>0</v>
      </c>
      <c r="CK103" s="554">
        <f ca="1">+OFFSET(Input!$F106,0,MONTH(Ops!CK$4))*CK$10</f>
        <v>0</v>
      </c>
      <c r="CL103" s="554">
        <f ca="1">+OFFSET(Input!$F106,0,MONTH(Ops!CL$4))*CL$10</f>
        <v>0</v>
      </c>
      <c r="CM103" s="554">
        <f ca="1">+OFFSET(Input!$F106,0,MONTH(Ops!CM$4))*CM$10</f>
        <v>0</v>
      </c>
      <c r="CN103" s="554">
        <f ca="1">+OFFSET(Input!$F106,0,MONTH(Ops!CN$4))*CN$10</f>
        <v>0</v>
      </c>
      <c r="CO103" s="554">
        <f ca="1">+OFFSET(Input!$F106,0,MONTH(Ops!CO$4))*CO$10</f>
        <v>0</v>
      </c>
      <c r="CP103" s="554">
        <f ca="1">+OFFSET(Input!$F106,0,MONTH(Ops!CP$4))*CP$10</f>
        <v>0</v>
      </c>
      <c r="CQ103" s="554">
        <f ca="1">+OFFSET(Input!$F106,0,MONTH(Ops!CQ$4))*CQ$10</f>
        <v>0</v>
      </c>
      <c r="CR103" s="554">
        <f ca="1">+OFFSET(Input!$F106,0,MONTH(Ops!CR$4))*CR$10</f>
        <v>0</v>
      </c>
      <c r="CS103" s="554">
        <f ca="1">+OFFSET(Input!$F106,0,MONTH(Ops!CS$4))*CS$10</f>
        <v>0</v>
      </c>
      <c r="CT103" s="554">
        <f ca="1">+OFFSET(Input!$F106,0,MONTH(Ops!CT$4))*CT$10</f>
        <v>0</v>
      </c>
      <c r="CU103" s="554">
        <f ca="1">+OFFSET(Input!$F106,0,MONTH(Ops!CU$4))*CU$10</f>
        <v>0</v>
      </c>
      <c r="CV103" s="554">
        <f ca="1">+OFFSET(Input!$F106,0,MONTH(Ops!CV$4))*CV$10</f>
        <v>0</v>
      </c>
      <c r="CW103" s="554">
        <f ca="1">+OFFSET(Input!$F106,0,MONTH(Ops!CW$4))*CW$10</f>
        <v>0</v>
      </c>
      <c r="CX103" s="554">
        <f ca="1">+OFFSET(Input!$F106,0,MONTH(Ops!CX$4))*CX$10</f>
        <v>0</v>
      </c>
      <c r="CY103" s="554">
        <f ca="1">+OFFSET(Input!$F106,0,MONTH(Ops!CY$4))*CY$10</f>
        <v>0</v>
      </c>
      <c r="CZ103" s="554">
        <f ca="1">+OFFSET(Input!$F106,0,MONTH(Ops!CZ$4))*CZ$10</f>
        <v>0</v>
      </c>
      <c r="DA103" s="554">
        <f ca="1">+OFFSET(Input!$F106,0,MONTH(Ops!DA$4))*DA$10</f>
        <v>0</v>
      </c>
      <c r="DB103" s="554">
        <f ca="1">+OFFSET(Input!$F106,0,MONTH(Ops!DB$4))*DB$10</f>
        <v>0</v>
      </c>
      <c r="DC103" s="554">
        <f ca="1">+OFFSET(Input!$F106,0,MONTH(Ops!DC$4))*DC$10</f>
        <v>0</v>
      </c>
      <c r="DD103" s="554">
        <f ca="1">+OFFSET(Input!$F106,0,MONTH(Ops!DD$4))*DD$10</f>
        <v>0</v>
      </c>
      <c r="DE103" s="554">
        <f ca="1">+OFFSET(Input!$F106,0,MONTH(Ops!DE$4))*DE$10</f>
        <v>0</v>
      </c>
      <c r="DF103" s="554">
        <f ca="1">+OFFSET(Input!$F106,0,MONTH(Ops!DF$4))*DF$10</f>
        <v>0</v>
      </c>
      <c r="DG103" s="554">
        <f ca="1">+OFFSET(Input!$F106,0,MONTH(Ops!DG$4))*DG$10</f>
        <v>0</v>
      </c>
      <c r="DH103" s="554">
        <f ca="1">+OFFSET(Input!$F106,0,MONTH(Ops!DH$4))*DH$10</f>
        <v>0</v>
      </c>
      <c r="DI103" s="554">
        <f ca="1">+OFFSET(Input!$F106,0,MONTH(Ops!DI$4))*DI$10</f>
        <v>0</v>
      </c>
      <c r="DJ103" s="554">
        <f ca="1">+OFFSET(Input!$F106,0,MONTH(Ops!DJ$4))*DJ$10</f>
        <v>0</v>
      </c>
      <c r="DK103" s="554">
        <f ca="1">+OFFSET(Input!$F106,0,MONTH(Ops!DK$4))*DK$10</f>
        <v>0</v>
      </c>
      <c r="DL103" s="554">
        <f ca="1">+OFFSET(Input!$F106,0,MONTH(Ops!DL$4))*DL$10</f>
        <v>0</v>
      </c>
      <c r="DM103" s="554">
        <f ca="1">+OFFSET(Input!$F106,0,MONTH(Ops!DM$4))*DM$10</f>
        <v>0</v>
      </c>
      <c r="DN103" s="554">
        <f ca="1">+OFFSET(Input!$F106,0,MONTH(Ops!DN$4))*DN$10</f>
        <v>0</v>
      </c>
      <c r="DO103" s="554">
        <f ca="1">+OFFSET(Input!$F106,0,MONTH(Ops!DO$4))*DO$10</f>
        <v>0</v>
      </c>
      <c r="DP103" s="554">
        <f ca="1">+OFFSET(Input!$F106,0,MONTH(Ops!DP$4))*DP$10</f>
        <v>0</v>
      </c>
      <c r="DQ103" s="554">
        <f ca="1">+OFFSET(Input!$F106,0,MONTH(Ops!DQ$4))*DQ$10</f>
        <v>0</v>
      </c>
      <c r="DR103" s="554">
        <f ca="1">+OFFSET(Input!$F106,0,MONTH(Ops!DR$4))*DR$10</f>
        <v>0</v>
      </c>
      <c r="DS103" s="554">
        <f ca="1">+OFFSET(Input!$F106,0,MONTH(Ops!DS$4))*DS$10</f>
        <v>0</v>
      </c>
      <c r="DT103" s="555">
        <f ca="1">+OFFSET(Input!$F106,0,MONTH(Ops!DT$4))*DT$10</f>
        <v>0</v>
      </c>
    </row>
    <row r="104" spans="1:124" s="28" customFormat="1" ht="14.25" customHeight="1" x14ac:dyDescent="0.2">
      <c r="A104" s="18"/>
      <c r="B104" s="11"/>
      <c r="C104" s="31"/>
      <c r="D104" s="31"/>
      <c r="E10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row>
    <row r="105" spans="1:124" s="28" customFormat="1" ht="14.25" customHeight="1" thickBot="1" x14ac:dyDescent="0.25">
      <c r="A105" s="513" t="s">
        <v>289</v>
      </c>
      <c r="B105" s="3"/>
      <c r="C105" s="548"/>
      <c r="D105"/>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row>
    <row r="106" spans="1:124" s="28" customFormat="1" ht="14.25" customHeight="1" x14ac:dyDescent="0.2">
      <c r="A106" s="114" t="str">
        <f>+Input!$C$101</f>
        <v>Events</v>
      </c>
      <c r="B106" s="3"/>
      <c r="C106" s="488" t="str">
        <f t="shared" ref="C106:C112" si="170">+"["&amp;currency&amp;"]"</f>
        <v>[EUR]</v>
      </c>
      <c r="D106"/>
      <c r="E106" s="550">
        <f ca="1">+E90*E98</f>
        <v>0</v>
      </c>
      <c r="F106" s="551">
        <f t="shared" ref="F106:BQ106" ca="1" si="171">+F90*F98</f>
        <v>0</v>
      </c>
      <c r="G106" s="551">
        <f t="shared" ca="1" si="171"/>
        <v>0</v>
      </c>
      <c r="H106" s="551">
        <f t="shared" ca="1" si="171"/>
        <v>0</v>
      </c>
      <c r="I106" s="551">
        <f t="shared" ca="1" si="171"/>
        <v>0</v>
      </c>
      <c r="J106" s="551">
        <f t="shared" ca="1" si="171"/>
        <v>0</v>
      </c>
      <c r="K106" s="551">
        <f t="shared" ca="1" si="171"/>
        <v>0</v>
      </c>
      <c r="L106" s="551">
        <f t="shared" ca="1" si="171"/>
        <v>0</v>
      </c>
      <c r="M106" s="551">
        <f t="shared" ca="1" si="171"/>
        <v>0</v>
      </c>
      <c r="N106" s="551">
        <f t="shared" ca="1" si="171"/>
        <v>0</v>
      </c>
      <c r="O106" s="551">
        <f t="shared" ca="1" si="171"/>
        <v>0</v>
      </c>
      <c r="P106" s="551">
        <f t="shared" ca="1" si="171"/>
        <v>0</v>
      </c>
      <c r="Q106" s="551">
        <f t="shared" ca="1" si="171"/>
        <v>0</v>
      </c>
      <c r="R106" s="551">
        <f t="shared" ca="1" si="171"/>
        <v>0</v>
      </c>
      <c r="S106" s="551">
        <f t="shared" ca="1" si="171"/>
        <v>0</v>
      </c>
      <c r="T106" s="551">
        <f t="shared" ca="1" si="171"/>
        <v>0</v>
      </c>
      <c r="U106" s="551">
        <f t="shared" ca="1" si="171"/>
        <v>0</v>
      </c>
      <c r="V106" s="551">
        <f t="shared" ca="1" si="171"/>
        <v>0</v>
      </c>
      <c r="W106" s="551">
        <f t="shared" ca="1" si="171"/>
        <v>0</v>
      </c>
      <c r="X106" s="551">
        <f t="shared" ca="1" si="171"/>
        <v>0</v>
      </c>
      <c r="Y106" s="551">
        <f t="shared" ca="1" si="171"/>
        <v>0</v>
      </c>
      <c r="Z106" s="551">
        <f t="shared" ca="1" si="171"/>
        <v>0</v>
      </c>
      <c r="AA106" s="551">
        <f t="shared" ca="1" si="171"/>
        <v>0</v>
      </c>
      <c r="AB106" s="551">
        <f t="shared" ca="1" si="171"/>
        <v>0</v>
      </c>
      <c r="AC106" s="551">
        <f t="shared" ca="1" si="171"/>
        <v>0</v>
      </c>
      <c r="AD106" s="551">
        <f t="shared" ca="1" si="171"/>
        <v>0</v>
      </c>
      <c r="AE106" s="551">
        <f t="shared" ca="1" si="171"/>
        <v>0</v>
      </c>
      <c r="AF106" s="551">
        <f t="shared" ca="1" si="171"/>
        <v>0</v>
      </c>
      <c r="AG106" s="551">
        <f t="shared" ca="1" si="171"/>
        <v>0</v>
      </c>
      <c r="AH106" s="551">
        <f t="shared" ca="1" si="171"/>
        <v>0</v>
      </c>
      <c r="AI106" s="551">
        <f t="shared" ca="1" si="171"/>
        <v>0</v>
      </c>
      <c r="AJ106" s="551">
        <f t="shared" ca="1" si="171"/>
        <v>0</v>
      </c>
      <c r="AK106" s="551">
        <f t="shared" ca="1" si="171"/>
        <v>0</v>
      </c>
      <c r="AL106" s="551">
        <f t="shared" ca="1" si="171"/>
        <v>0</v>
      </c>
      <c r="AM106" s="551">
        <f t="shared" ca="1" si="171"/>
        <v>0</v>
      </c>
      <c r="AN106" s="551">
        <f t="shared" ca="1" si="171"/>
        <v>0</v>
      </c>
      <c r="AO106" s="551">
        <f t="shared" ca="1" si="171"/>
        <v>0</v>
      </c>
      <c r="AP106" s="551">
        <f t="shared" ca="1" si="171"/>
        <v>0</v>
      </c>
      <c r="AQ106" s="551">
        <f t="shared" ca="1" si="171"/>
        <v>0</v>
      </c>
      <c r="AR106" s="551">
        <f t="shared" ca="1" si="171"/>
        <v>0</v>
      </c>
      <c r="AS106" s="551">
        <f t="shared" ca="1" si="171"/>
        <v>0</v>
      </c>
      <c r="AT106" s="551">
        <f t="shared" ca="1" si="171"/>
        <v>0</v>
      </c>
      <c r="AU106" s="551">
        <f t="shared" ca="1" si="171"/>
        <v>0</v>
      </c>
      <c r="AV106" s="551">
        <f t="shared" ca="1" si="171"/>
        <v>0</v>
      </c>
      <c r="AW106" s="551">
        <f t="shared" ca="1" si="171"/>
        <v>0</v>
      </c>
      <c r="AX106" s="551">
        <f t="shared" ca="1" si="171"/>
        <v>0</v>
      </c>
      <c r="AY106" s="551">
        <f t="shared" ca="1" si="171"/>
        <v>0</v>
      </c>
      <c r="AZ106" s="551">
        <f t="shared" ca="1" si="171"/>
        <v>0</v>
      </c>
      <c r="BA106" s="551">
        <f t="shared" ca="1" si="171"/>
        <v>0</v>
      </c>
      <c r="BB106" s="551">
        <f t="shared" ca="1" si="171"/>
        <v>0</v>
      </c>
      <c r="BC106" s="551">
        <f t="shared" ca="1" si="171"/>
        <v>0</v>
      </c>
      <c r="BD106" s="551">
        <f t="shared" ca="1" si="171"/>
        <v>0</v>
      </c>
      <c r="BE106" s="551">
        <f t="shared" ca="1" si="171"/>
        <v>0</v>
      </c>
      <c r="BF106" s="551">
        <f t="shared" ca="1" si="171"/>
        <v>0</v>
      </c>
      <c r="BG106" s="551">
        <f t="shared" ca="1" si="171"/>
        <v>0</v>
      </c>
      <c r="BH106" s="551">
        <f t="shared" ca="1" si="171"/>
        <v>0</v>
      </c>
      <c r="BI106" s="551">
        <f t="shared" ca="1" si="171"/>
        <v>0</v>
      </c>
      <c r="BJ106" s="551">
        <f t="shared" ca="1" si="171"/>
        <v>0</v>
      </c>
      <c r="BK106" s="551">
        <f t="shared" ca="1" si="171"/>
        <v>0</v>
      </c>
      <c r="BL106" s="551">
        <f t="shared" ca="1" si="171"/>
        <v>0</v>
      </c>
      <c r="BM106" s="551">
        <f t="shared" ca="1" si="171"/>
        <v>0</v>
      </c>
      <c r="BN106" s="551">
        <f t="shared" ca="1" si="171"/>
        <v>0</v>
      </c>
      <c r="BO106" s="551">
        <f t="shared" ca="1" si="171"/>
        <v>0</v>
      </c>
      <c r="BP106" s="551">
        <f t="shared" ca="1" si="171"/>
        <v>0</v>
      </c>
      <c r="BQ106" s="551">
        <f t="shared" ca="1" si="171"/>
        <v>0</v>
      </c>
      <c r="BR106" s="551">
        <f t="shared" ref="BR106:DT106" ca="1" si="172">+BR90*BR98</f>
        <v>0</v>
      </c>
      <c r="BS106" s="551">
        <f t="shared" ca="1" si="172"/>
        <v>0</v>
      </c>
      <c r="BT106" s="551">
        <f t="shared" ca="1" si="172"/>
        <v>0</v>
      </c>
      <c r="BU106" s="551">
        <f t="shared" ca="1" si="172"/>
        <v>0</v>
      </c>
      <c r="BV106" s="551">
        <f t="shared" ca="1" si="172"/>
        <v>0</v>
      </c>
      <c r="BW106" s="551">
        <f t="shared" ca="1" si="172"/>
        <v>0</v>
      </c>
      <c r="BX106" s="551">
        <f t="shared" ca="1" si="172"/>
        <v>0</v>
      </c>
      <c r="BY106" s="551">
        <f t="shared" ca="1" si="172"/>
        <v>0</v>
      </c>
      <c r="BZ106" s="551">
        <f t="shared" ca="1" si="172"/>
        <v>0</v>
      </c>
      <c r="CA106" s="551">
        <f t="shared" ca="1" si="172"/>
        <v>0</v>
      </c>
      <c r="CB106" s="551">
        <f t="shared" ca="1" si="172"/>
        <v>0</v>
      </c>
      <c r="CC106" s="551">
        <f t="shared" ca="1" si="172"/>
        <v>0</v>
      </c>
      <c r="CD106" s="551">
        <f t="shared" ca="1" si="172"/>
        <v>0</v>
      </c>
      <c r="CE106" s="551">
        <f t="shared" ca="1" si="172"/>
        <v>0</v>
      </c>
      <c r="CF106" s="551">
        <f t="shared" ca="1" si="172"/>
        <v>0</v>
      </c>
      <c r="CG106" s="551">
        <f t="shared" ca="1" si="172"/>
        <v>0</v>
      </c>
      <c r="CH106" s="551">
        <f t="shared" ca="1" si="172"/>
        <v>0</v>
      </c>
      <c r="CI106" s="551">
        <f t="shared" ca="1" si="172"/>
        <v>0</v>
      </c>
      <c r="CJ106" s="551">
        <f t="shared" ca="1" si="172"/>
        <v>0</v>
      </c>
      <c r="CK106" s="551">
        <f t="shared" ca="1" si="172"/>
        <v>0</v>
      </c>
      <c r="CL106" s="551">
        <f t="shared" ca="1" si="172"/>
        <v>0</v>
      </c>
      <c r="CM106" s="551">
        <f t="shared" ca="1" si="172"/>
        <v>0</v>
      </c>
      <c r="CN106" s="551">
        <f t="shared" ca="1" si="172"/>
        <v>0</v>
      </c>
      <c r="CO106" s="551">
        <f t="shared" ca="1" si="172"/>
        <v>0</v>
      </c>
      <c r="CP106" s="551">
        <f t="shared" ca="1" si="172"/>
        <v>0</v>
      </c>
      <c r="CQ106" s="551">
        <f t="shared" ca="1" si="172"/>
        <v>0</v>
      </c>
      <c r="CR106" s="551">
        <f t="shared" ca="1" si="172"/>
        <v>0</v>
      </c>
      <c r="CS106" s="551">
        <f t="shared" ca="1" si="172"/>
        <v>0</v>
      </c>
      <c r="CT106" s="551">
        <f t="shared" ca="1" si="172"/>
        <v>0</v>
      </c>
      <c r="CU106" s="551">
        <f t="shared" ca="1" si="172"/>
        <v>0</v>
      </c>
      <c r="CV106" s="551">
        <f t="shared" ca="1" si="172"/>
        <v>0</v>
      </c>
      <c r="CW106" s="551">
        <f t="shared" ca="1" si="172"/>
        <v>0</v>
      </c>
      <c r="CX106" s="551">
        <f t="shared" ca="1" si="172"/>
        <v>0</v>
      </c>
      <c r="CY106" s="551">
        <f t="shared" ca="1" si="172"/>
        <v>0</v>
      </c>
      <c r="CZ106" s="551">
        <f t="shared" ca="1" si="172"/>
        <v>0</v>
      </c>
      <c r="DA106" s="551">
        <f t="shared" ca="1" si="172"/>
        <v>0</v>
      </c>
      <c r="DB106" s="551">
        <f t="shared" ca="1" si="172"/>
        <v>0</v>
      </c>
      <c r="DC106" s="551">
        <f t="shared" ca="1" si="172"/>
        <v>0</v>
      </c>
      <c r="DD106" s="551">
        <f t="shared" ca="1" si="172"/>
        <v>0</v>
      </c>
      <c r="DE106" s="551">
        <f t="shared" ca="1" si="172"/>
        <v>0</v>
      </c>
      <c r="DF106" s="551">
        <f t="shared" ca="1" si="172"/>
        <v>0</v>
      </c>
      <c r="DG106" s="551">
        <f t="shared" ca="1" si="172"/>
        <v>0</v>
      </c>
      <c r="DH106" s="551">
        <f t="shared" ca="1" si="172"/>
        <v>0</v>
      </c>
      <c r="DI106" s="551">
        <f t="shared" ca="1" si="172"/>
        <v>0</v>
      </c>
      <c r="DJ106" s="551">
        <f t="shared" ca="1" si="172"/>
        <v>0</v>
      </c>
      <c r="DK106" s="551">
        <f t="shared" ca="1" si="172"/>
        <v>0</v>
      </c>
      <c r="DL106" s="551">
        <f t="shared" ca="1" si="172"/>
        <v>0</v>
      </c>
      <c r="DM106" s="551">
        <f t="shared" ca="1" si="172"/>
        <v>0</v>
      </c>
      <c r="DN106" s="551">
        <f t="shared" ca="1" si="172"/>
        <v>0</v>
      </c>
      <c r="DO106" s="551">
        <f t="shared" ca="1" si="172"/>
        <v>0</v>
      </c>
      <c r="DP106" s="551">
        <f t="shared" ca="1" si="172"/>
        <v>0</v>
      </c>
      <c r="DQ106" s="551">
        <f t="shared" ca="1" si="172"/>
        <v>0</v>
      </c>
      <c r="DR106" s="551">
        <f t="shared" ca="1" si="172"/>
        <v>0</v>
      </c>
      <c r="DS106" s="551">
        <f t="shared" ca="1" si="172"/>
        <v>0</v>
      </c>
      <c r="DT106" s="552">
        <f t="shared" ca="1" si="172"/>
        <v>0</v>
      </c>
    </row>
    <row r="107" spans="1:124" s="28" customFormat="1" ht="14.25" customHeight="1" x14ac:dyDescent="0.2">
      <c r="A107" s="114" t="str">
        <f>+Input!$C$102</f>
        <v>SPA</v>
      </c>
      <c r="B107" s="3"/>
      <c r="C107" s="488" t="str">
        <f t="shared" si="170"/>
        <v>[EUR]</v>
      </c>
      <c r="D107"/>
      <c r="E107" s="559">
        <f t="shared" ref="E107:BP107" ca="1" si="173">+E91*E99</f>
        <v>0</v>
      </c>
      <c r="F107" s="542">
        <f t="shared" ca="1" si="173"/>
        <v>0</v>
      </c>
      <c r="G107" s="542">
        <f t="shared" ca="1" si="173"/>
        <v>0</v>
      </c>
      <c r="H107" s="542">
        <f t="shared" ca="1" si="173"/>
        <v>0</v>
      </c>
      <c r="I107" s="542">
        <f t="shared" ca="1" si="173"/>
        <v>0</v>
      </c>
      <c r="J107" s="542">
        <f t="shared" ca="1" si="173"/>
        <v>0</v>
      </c>
      <c r="K107" s="542">
        <f t="shared" ca="1" si="173"/>
        <v>0</v>
      </c>
      <c r="L107" s="542">
        <f t="shared" ca="1" si="173"/>
        <v>0</v>
      </c>
      <c r="M107" s="542">
        <f t="shared" ca="1" si="173"/>
        <v>0</v>
      </c>
      <c r="N107" s="542">
        <f t="shared" ca="1" si="173"/>
        <v>0</v>
      </c>
      <c r="O107" s="542">
        <f t="shared" ca="1" si="173"/>
        <v>0</v>
      </c>
      <c r="P107" s="542">
        <f t="shared" ca="1" si="173"/>
        <v>0</v>
      </c>
      <c r="Q107" s="542">
        <f t="shared" ca="1" si="173"/>
        <v>0</v>
      </c>
      <c r="R107" s="542">
        <f t="shared" ca="1" si="173"/>
        <v>0</v>
      </c>
      <c r="S107" s="542">
        <f t="shared" ca="1" si="173"/>
        <v>0</v>
      </c>
      <c r="T107" s="542">
        <f t="shared" ca="1" si="173"/>
        <v>0</v>
      </c>
      <c r="U107" s="542">
        <f t="shared" ca="1" si="173"/>
        <v>0</v>
      </c>
      <c r="V107" s="542">
        <f t="shared" ca="1" si="173"/>
        <v>0</v>
      </c>
      <c r="W107" s="542">
        <f t="shared" ca="1" si="173"/>
        <v>0</v>
      </c>
      <c r="X107" s="542">
        <f t="shared" ca="1" si="173"/>
        <v>0</v>
      </c>
      <c r="Y107" s="542">
        <f t="shared" ca="1" si="173"/>
        <v>0</v>
      </c>
      <c r="Z107" s="542">
        <f t="shared" ca="1" si="173"/>
        <v>0</v>
      </c>
      <c r="AA107" s="542">
        <f t="shared" ca="1" si="173"/>
        <v>0</v>
      </c>
      <c r="AB107" s="542">
        <f t="shared" ca="1" si="173"/>
        <v>0</v>
      </c>
      <c r="AC107" s="542">
        <f t="shared" ca="1" si="173"/>
        <v>0</v>
      </c>
      <c r="AD107" s="542">
        <f t="shared" ca="1" si="173"/>
        <v>0</v>
      </c>
      <c r="AE107" s="542">
        <f t="shared" ca="1" si="173"/>
        <v>0</v>
      </c>
      <c r="AF107" s="542">
        <f t="shared" ca="1" si="173"/>
        <v>0</v>
      </c>
      <c r="AG107" s="542">
        <f t="shared" ca="1" si="173"/>
        <v>0</v>
      </c>
      <c r="AH107" s="542">
        <f t="shared" ca="1" si="173"/>
        <v>0</v>
      </c>
      <c r="AI107" s="542">
        <f t="shared" ca="1" si="173"/>
        <v>0</v>
      </c>
      <c r="AJ107" s="542">
        <f t="shared" ca="1" si="173"/>
        <v>0</v>
      </c>
      <c r="AK107" s="542">
        <f t="shared" ca="1" si="173"/>
        <v>0</v>
      </c>
      <c r="AL107" s="542">
        <f t="shared" ca="1" si="173"/>
        <v>0</v>
      </c>
      <c r="AM107" s="542">
        <f t="shared" ca="1" si="173"/>
        <v>0</v>
      </c>
      <c r="AN107" s="542">
        <f t="shared" ca="1" si="173"/>
        <v>0</v>
      </c>
      <c r="AO107" s="542">
        <f t="shared" ca="1" si="173"/>
        <v>0</v>
      </c>
      <c r="AP107" s="542">
        <f t="shared" ca="1" si="173"/>
        <v>0</v>
      </c>
      <c r="AQ107" s="542">
        <f t="shared" ca="1" si="173"/>
        <v>0</v>
      </c>
      <c r="AR107" s="542">
        <f t="shared" ca="1" si="173"/>
        <v>0</v>
      </c>
      <c r="AS107" s="542">
        <f t="shared" ca="1" si="173"/>
        <v>0</v>
      </c>
      <c r="AT107" s="542">
        <f t="shared" ca="1" si="173"/>
        <v>0</v>
      </c>
      <c r="AU107" s="542">
        <f t="shared" ca="1" si="173"/>
        <v>0</v>
      </c>
      <c r="AV107" s="542">
        <f t="shared" ca="1" si="173"/>
        <v>0</v>
      </c>
      <c r="AW107" s="542">
        <f t="shared" ca="1" si="173"/>
        <v>0</v>
      </c>
      <c r="AX107" s="542">
        <f t="shared" ca="1" si="173"/>
        <v>0</v>
      </c>
      <c r="AY107" s="542">
        <f t="shared" ca="1" si="173"/>
        <v>0</v>
      </c>
      <c r="AZ107" s="542">
        <f t="shared" ca="1" si="173"/>
        <v>0</v>
      </c>
      <c r="BA107" s="542">
        <f t="shared" ca="1" si="173"/>
        <v>0</v>
      </c>
      <c r="BB107" s="542">
        <f t="shared" ca="1" si="173"/>
        <v>0</v>
      </c>
      <c r="BC107" s="542">
        <f t="shared" ca="1" si="173"/>
        <v>0</v>
      </c>
      <c r="BD107" s="542">
        <f t="shared" ca="1" si="173"/>
        <v>0</v>
      </c>
      <c r="BE107" s="542">
        <f t="shared" ca="1" si="173"/>
        <v>0</v>
      </c>
      <c r="BF107" s="542">
        <f t="shared" ca="1" si="173"/>
        <v>0</v>
      </c>
      <c r="BG107" s="542">
        <f t="shared" ca="1" si="173"/>
        <v>0</v>
      </c>
      <c r="BH107" s="542">
        <f t="shared" ca="1" si="173"/>
        <v>0</v>
      </c>
      <c r="BI107" s="542">
        <f t="shared" ca="1" si="173"/>
        <v>0</v>
      </c>
      <c r="BJ107" s="542">
        <f t="shared" ca="1" si="173"/>
        <v>0</v>
      </c>
      <c r="BK107" s="542">
        <f t="shared" ca="1" si="173"/>
        <v>0</v>
      </c>
      <c r="BL107" s="542">
        <f t="shared" ca="1" si="173"/>
        <v>0</v>
      </c>
      <c r="BM107" s="542">
        <f t="shared" ca="1" si="173"/>
        <v>0</v>
      </c>
      <c r="BN107" s="542">
        <f t="shared" ca="1" si="173"/>
        <v>0</v>
      </c>
      <c r="BO107" s="542">
        <f t="shared" ca="1" si="173"/>
        <v>0</v>
      </c>
      <c r="BP107" s="542">
        <f t="shared" ca="1" si="173"/>
        <v>0</v>
      </c>
      <c r="BQ107" s="542">
        <f t="shared" ref="BQ107:DT107" ca="1" si="174">+BQ91*BQ99</f>
        <v>0</v>
      </c>
      <c r="BR107" s="542">
        <f t="shared" ca="1" si="174"/>
        <v>0</v>
      </c>
      <c r="BS107" s="542">
        <f t="shared" ca="1" si="174"/>
        <v>0</v>
      </c>
      <c r="BT107" s="542">
        <f t="shared" ca="1" si="174"/>
        <v>0</v>
      </c>
      <c r="BU107" s="542">
        <f t="shared" ca="1" si="174"/>
        <v>0</v>
      </c>
      <c r="BV107" s="542">
        <f t="shared" ca="1" si="174"/>
        <v>0</v>
      </c>
      <c r="BW107" s="542">
        <f t="shared" ca="1" si="174"/>
        <v>0</v>
      </c>
      <c r="BX107" s="542">
        <f t="shared" ca="1" si="174"/>
        <v>0</v>
      </c>
      <c r="BY107" s="542">
        <f t="shared" ca="1" si="174"/>
        <v>0</v>
      </c>
      <c r="BZ107" s="542">
        <f t="shared" ca="1" si="174"/>
        <v>0</v>
      </c>
      <c r="CA107" s="542">
        <f t="shared" ca="1" si="174"/>
        <v>0</v>
      </c>
      <c r="CB107" s="542">
        <f t="shared" ca="1" si="174"/>
        <v>0</v>
      </c>
      <c r="CC107" s="542">
        <f t="shared" ca="1" si="174"/>
        <v>0</v>
      </c>
      <c r="CD107" s="542">
        <f t="shared" ca="1" si="174"/>
        <v>0</v>
      </c>
      <c r="CE107" s="542">
        <f t="shared" ca="1" si="174"/>
        <v>0</v>
      </c>
      <c r="CF107" s="542">
        <f t="shared" ca="1" si="174"/>
        <v>0</v>
      </c>
      <c r="CG107" s="542">
        <f t="shared" ca="1" si="174"/>
        <v>0</v>
      </c>
      <c r="CH107" s="542">
        <f t="shared" ca="1" si="174"/>
        <v>0</v>
      </c>
      <c r="CI107" s="542">
        <f t="shared" ca="1" si="174"/>
        <v>0</v>
      </c>
      <c r="CJ107" s="542">
        <f t="shared" ca="1" si="174"/>
        <v>0</v>
      </c>
      <c r="CK107" s="542">
        <f t="shared" ca="1" si="174"/>
        <v>0</v>
      </c>
      <c r="CL107" s="542">
        <f t="shared" ca="1" si="174"/>
        <v>0</v>
      </c>
      <c r="CM107" s="542">
        <f t="shared" ca="1" si="174"/>
        <v>0</v>
      </c>
      <c r="CN107" s="542">
        <f t="shared" ca="1" si="174"/>
        <v>0</v>
      </c>
      <c r="CO107" s="542">
        <f t="shared" ca="1" si="174"/>
        <v>0</v>
      </c>
      <c r="CP107" s="542">
        <f t="shared" ca="1" si="174"/>
        <v>0</v>
      </c>
      <c r="CQ107" s="542">
        <f t="shared" ca="1" si="174"/>
        <v>0</v>
      </c>
      <c r="CR107" s="542">
        <f t="shared" ca="1" si="174"/>
        <v>0</v>
      </c>
      <c r="CS107" s="542">
        <f t="shared" ca="1" si="174"/>
        <v>0</v>
      </c>
      <c r="CT107" s="542">
        <f t="shared" ca="1" si="174"/>
        <v>0</v>
      </c>
      <c r="CU107" s="542">
        <f t="shared" ca="1" si="174"/>
        <v>0</v>
      </c>
      <c r="CV107" s="542">
        <f t="shared" ca="1" si="174"/>
        <v>0</v>
      </c>
      <c r="CW107" s="542">
        <f t="shared" ca="1" si="174"/>
        <v>0</v>
      </c>
      <c r="CX107" s="542">
        <f t="shared" ca="1" si="174"/>
        <v>0</v>
      </c>
      <c r="CY107" s="542">
        <f t="shared" ca="1" si="174"/>
        <v>0</v>
      </c>
      <c r="CZ107" s="542">
        <f t="shared" ca="1" si="174"/>
        <v>0</v>
      </c>
      <c r="DA107" s="542">
        <f t="shared" ca="1" si="174"/>
        <v>0</v>
      </c>
      <c r="DB107" s="542">
        <f t="shared" ca="1" si="174"/>
        <v>0</v>
      </c>
      <c r="DC107" s="542">
        <f t="shared" ca="1" si="174"/>
        <v>0</v>
      </c>
      <c r="DD107" s="542">
        <f t="shared" ca="1" si="174"/>
        <v>0</v>
      </c>
      <c r="DE107" s="542">
        <f t="shared" ca="1" si="174"/>
        <v>0</v>
      </c>
      <c r="DF107" s="542">
        <f t="shared" ca="1" si="174"/>
        <v>0</v>
      </c>
      <c r="DG107" s="542">
        <f t="shared" ca="1" si="174"/>
        <v>0</v>
      </c>
      <c r="DH107" s="542">
        <f t="shared" ca="1" si="174"/>
        <v>0</v>
      </c>
      <c r="DI107" s="542">
        <f t="shared" ca="1" si="174"/>
        <v>0</v>
      </c>
      <c r="DJ107" s="542">
        <f t="shared" ca="1" si="174"/>
        <v>0</v>
      </c>
      <c r="DK107" s="542">
        <f t="shared" ca="1" si="174"/>
        <v>0</v>
      </c>
      <c r="DL107" s="542">
        <f t="shared" ca="1" si="174"/>
        <v>0</v>
      </c>
      <c r="DM107" s="542">
        <f t="shared" ca="1" si="174"/>
        <v>0</v>
      </c>
      <c r="DN107" s="542">
        <f t="shared" ca="1" si="174"/>
        <v>0</v>
      </c>
      <c r="DO107" s="542">
        <f t="shared" ca="1" si="174"/>
        <v>0</v>
      </c>
      <c r="DP107" s="542">
        <f t="shared" ca="1" si="174"/>
        <v>0</v>
      </c>
      <c r="DQ107" s="542">
        <f t="shared" ca="1" si="174"/>
        <v>0</v>
      </c>
      <c r="DR107" s="542">
        <f t="shared" ca="1" si="174"/>
        <v>0</v>
      </c>
      <c r="DS107" s="542">
        <f t="shared" ca="1" si="174"/>
        <v>0</v>
      </c>
      <c r="DT107" s="560">
        <f t="shared" ca="1" si="174"/>
        <v>0</v>
      </c>
    </row>
    <row r="108" spans="1:124" s="28" customFormat="1" ht="14.25" customHeight="1" x14ac:dyDescent="0.2">
      <c r="A108" s="114" t="str">
        <f>+Input!$C$103</f>
        <v>Placeholder</v>
      </c>
      <c r="B108" s="3"/>
      <c r="C108" s="488" t="str">
        <f t="shared" si="170"/>
        <v>[EUR]</v>
      </c>
      <c r="D108"/>
      <c r="E108" s="559">
        <f t="shared" ref="E108:BP108" ca="1" si="175">+E92*E100</f>
        <v>0</v>
      </c>
      <c r="F108" s="542">
        <f t="shared" ca="1" si="175"/>
        <v>0</v>
      </c>
      <c r="G108" s="542">
        <f t="shared" ca="1" si="175"/>
        <v>0</v>
      </c>
      <c r="H108" s="542">
        <f t="shared" ca="1" si="175"/>
        <v>0</v>
      </c>
      <c r="I108" s="542">
        <f t="shared" ca="1" si="175"/>
        <v>0</v>
      </c>
      <c r="J108" s="542">
        <f t="shared" ca="1" si="175"/>
        <v>0</v>
      </c>
      <c r="K108" s="542">
        <f t="shared" ca="1" si="175"/>
        <v>0</v>
      </c>
      <c r="L108" s="542">
        <f t="shared" ca="1" si="175"/>
        <v>0</v>
      </c>
      <c r="M108" s="542">
        <f t="shared" ca="1" si="175"/>
        <v>0</v>
      </c>
      <c r="N108" s="542">
        <f t="shared" ca="1" si="175"/>
        <v>0</v>
      </c>
      <c r="O108" s="542">
        <f t="shared" ca="1" si="175"/>
        <v>0</v>
      </c>
      <c r="P108" s="542">
        <f t="shared" ca="1" si="175"/>
        <v>0</v>
      </c>
      <c r="Q108" s="542">
        <f t="shared" ca="1" si="175"/>
        <v>0</v>
      </c>
      <c r="R108" s="542">
        <f t="shared" ca="1" si="175"/>
        <v>0</v>
      </c>
      <c r="S108" s="542">
        <f t="shared" ca="1" si="175"/>
        <v>0</v>
      </c>
      <c r="T108" s="542">
        <f t="shared" ca="1" si="175"/>
        <v>0</v>
      </c>
      <c r="U108" s="542">
        <f t="shared" ca="1" si="175"/>
        <v>0</v>
      </c>
      <c r="V108" s="542">
        <f t="shared" ca="1" si="175"/>
        <v>0</v>
      </c>
      <c r="W108" s="542">
        <f t="shared" ca="1" si="175"/>
        <v>0</v>
      </c>
      <c r="X108" s="542">
        <f t="shared" ca="1" si="175"/>
        <v>0</v>
      </c>
      <c r="Y108" s="542">
        <f t="shared" ca="1" si="175"/>
        <v>0</v>
      </c>
      <c r="Z108" s="542">
        <f t="shared" ca="1" si="175"/>
        <v>0</v>
      </c>
      <c r="AA108" s="542">
        <f t="shared" ca="1" si="175"/>
        <v>0</v>
      </c>
      <c r="AB108" s="542">
        <f t="shared" ca="1" si="175"/>
        <v>0</v>
      </c>
      <c r="AC108" s="542">
        <f t="shared" ca="1" si="175"/>
        <v>0</v>
      </c>
      <c r="AD108" s="542">
        <f t="shared" ca="1" si="175"/>
        <v>0</v>
      </c>
      <c r="AE108" s="542">
        <f t="shared" ca="1" si="175"/>
        <v>0</v>
      </c>
      <c r="AF108" s="542">
        <f t="shared" ca="1" si="175"/>
        <v>0</v>
      </c>
      <c r="AG108" s="542">
        <f t="shared" ca="1" si="175"/>
        <v>0</v>
      </c>
      <c r="AH108" s="542">
        <f t="shared" ca="1" si="175"/>
        <v>0</v>
      </c>
      <c r="AI108" s="542">
        <f t="shared" ca="1" si="175"/>
        <v>0</v>
      </c>
      <c r="AJ108" s="542">
        <f t="shared" ca="1" si="175"/>
        <v>0</v>
      </c>
      <c r="AK108" s="542">
        <f t="shared" ca="1" si="175"/>
        <v>0</v>
      </c>
      <c r="AL108" s="542">
        <f t="shared" ca="1" si="175"/>
        <v>0</v>
      </c>
      <c r="AM108" s="542">
        <f t="shared" ca="1" si="175"/>
        <v>0</v>
      </c>
      <c r="AN108" s="542">
        <f t="shared" ca="1" si="175"/>
        <v>0</v>
      </c>
      <c r="AO108" s="542">
        <f t="shared" ca="1" si="175"/>
        <v>0</v>
      </c>
      <c r="AP108" s="542">
        <f t="shared" ca="1" si="175"/>
        <v>0</v>
      </c>
      <c r="AQ108" s="542">
        <f t="shared" ca="1" si="175"/>
        <v>0</v>
      </c>
      <c r="AR108" s="542">
        <f t="shared" ca="1" si="175"/>
        <v>0</v>
      </c>
      <c r="AS108" s="542">
        <f t="shared" ca="1" si="175"/>
        <v>0</v>
      </c>
      <c r="AT108" s="542">
        <f t="shared" ca="1" si="175"/>
        <v>0</v>
      </c>
      <c r="AU108" s="542">
        <f t="shared" ca="1" si="175"/>
        <v>0</v>
      </c>
      <c r="AV108" s="542">
        <f t="shared" ca="1" si="175"/>
        <v>0</v>
      </c>
      <c r="AW108" s="542">
        <f t="shared" ca="1" si="175"/>
        <v>0</v>
      </c>
      <c r="AX108" s="542">
        <f t="shared" ca="1" si="175"/>
        <v>0</v>
      </c>
      <c r="AY108" s="542">
        <f t="shared" ca="1" si="175"/>
        <v>0</v>
      </c>
      <c r="AZ108" s="542">
        <f t="shared" ca="1" si="175"/>
        <v>0</v>
      </c>
      <c r="BA108" s="542">
        <f t="shared" ca="1" si="175"/>
        <v>0</v>
      </c>
      <c r="BB108" s="542">
        <f t="shared" ca="1" si="175"/>
        <v>0</v>
      </c>
      <c r="BC108" s="542">
        <f t="shared" ca="1" si="175"/>
        <v>0</v>
      </c>
      <c r="BD108" s="542">
        <f t="shared" ca="1" si="175"/>
        <v>0</v>
      </c>
      <c r="BE108" s="542">
        <f t="shared" ca="1" si="175"/>
        <v>0</v>
      </c>
      <c r="BF108" s="542">
        <f t="shared" ca="1" si="175"/>
        <v>0</v>
      </c>
      <c r="BG108" s="542">
        <f t="shared" ca="1" si="175"/>
        <v>0</v>
      </c>
      <c r="BH108" s="542">
        <f t="shared" ca="1" si="175"/>
        <v>0</v>
      </c>
      <c r="BI108" s="542">
        <f t="shared" ca="1" si="175"/>
        <v>0</v>
      </c>
      <c r="BJ108" s="542">
        <f t="shared" ca="1" si="175"/>
        <v>0</v>
      </c>
      <c r="BK108" s="542">
        <f t="shared" ca="1" si="175"/>
        <v>0</v>
      </c>
      <c r="BL108" s="542">
        <f t="shared" ca="1" si="175"/>
        <v>0</v>
      </c>
      <c r="BM108" s="542">
        <f t="shared" ca="1" si="175"/>
        <v>0</v>
      </c>
      <c r="BN108" s="542">
        <f t="shared" ca="1" si="175"/>
        <v>0</v>
      </c>
      <c r="BO108" s="542">
        <f t="shared" ca="1" si="175"/>
        <v>0</v>
      </c>
      <c r="BP108" s="542">
        <f t="shared" ca="1" si="175"/>
        <v>0</v>
      </c>
      <c r="BQ108" s="542">
        <f t="shared" ref="BQ108:DT108" ca="1" si="176">+BQ92*BQ100</f>
        <v>0</v>
      </c>
      <c r="BR108" s="542">
        <f t="shared" ca="1" si="176"/>
        <v>0</v>
      </c>
      <c r="BS108" s="542">
        <f t="shared" ca="1" si="176"/>
        <v>0</v>
      </c>
      <c r="BT108" s="542">
        <f t="shared" ca="1" si="176"/>
        <v>0</v>
      </c>
      <c r="BU108" s="542">
        <f t="shared" ca="1" si="176"/>
        <v>0</v>
      </c>
      <c r="BV108" s="542">
        <f t="shared" ca="1" si="176"/>
        <v>0</v>
      </c>
      <c r="BW108" s="542">
        <f t="shared" ca="1" si="176"/>
        <v>0</v>
      </c>
      <c r="BX108" s="542">
        <f t="shared" ca="1" si="176"/>
        <v>0</v>
      </c>
      <c r="BY108" s="542">
        <f t="shared" ca="1" si="176"/>
        <v>0</v>
      </c>
      <c r="BZ108" s="542">
        <f t="shared" ca="1" si="176"/>
        <v>0</v>
      </c>
      <c r="CA108" s="542">
        <f t="shared" ca="1" si="176"/>
        <v>0</v>
      </c>
      <c r="CB108" s="542">
        <f t="shared" ca="1" si="176"/>
        <v>0</v>
      </c>
      <c r="CC108" s="542">
        <f t="shared" ca="1" si="176"/>
        <v>0</v>
      </c>
      <c r="CD108" s="542">
        <f t="shared" ca="1" si="176"/>
        <v>0</v>
      </c>
      <c r="CE108" s="542">
        <f t="shared" ca="1" si="176"/>
        <v>0</v>
      </c>
      <c r="CF108" s="542">
        <f t="shared" ca="1" si="176"/>
        <v>0</v>
      </c>
      <c r="CG108" s="542">
        <f t="shared" ca="1" si="176"/>
        <v>0</v>
      </c>
      <c r="CH108" s="542">
        <f t="shared" ca="1" si="176"/>
        <v>0</v>
      </c>
      <c r="CI108" s="542">
        <f t="shared" ca="1" si="176"/>
        <v>0</v>
      </c>
      <c r="CJ108" s="542">
        <f t="shared" ca="1" si="176"/>
        <v>0</v>
      </c>
      <c r="CK108" s="542">
        <f t="shared" ca="1" si="176"/>
        <v>0</v>
      </c>
      <c r="CL108" s="542">
        <f t="shared" ca="1" si="176"/>
        <v>0</v>
      </c>
      <c r="CM108" s="542">
        <f t="shared" ca="1" si="176"/>
        <v>0</v>
      </c>
      <c r="CN108" s="542">
        <f t="shared" ca="1" si="176"/>
        <v>0</v>
      </c>
      <c r="CO108" s="542">
        <f t="shared" ca="1" si="176"/>
        <v>0</v>
      </c>
      <c r="CP108" s="542">
        <f t="shared" ca="1" si="176"/>
        <v>0</v>
      </c>
      <c r="CQ108" s="542">
        <f t="shared" ca="1" si="176"/>
        <v>0</v>
      </c>
      <c r="CR108" s="542">
        <f t="shared" ca="1" si="176"/>
        <v>0</v>
      </c>
      <c r="CS108" s="542">
        <f t="shared" ca="1" si="176"/>
        <v>0</v>
      </c>
      <c r="CT108" s="542">
        <f t="shared" ca="1" si="176"/>
        <v>0</v>
      </c>
      <c r="CU108" s="542">
        <f t="shared" ca="1" si="176"/>
        <v>0</v>
      </c>
      <c r="CV108" s="542">
        <f t="shared" ca="1" si="176"/>
        <v>0</v>
      </c>
      <c r="CW108" s="542">
        <f t="shared" ca="1" si="176"/>
        <v>0</v>
      </c>
      <c r="CX108" s="542">
        <f t="shared" ca="1" si="176"/>
        <v>0</v>
      </c>
      <c r="CY108" s="542">
        <f t="shared" ca="1" si="176"/>
        <v>0</v>
      </c>
      <c r="CZ108" s="542">
        <f t="shared" ca="1" si="176"/>
        <v>0</v>
      </c>
      <c r="DA108" s="542">
        <f t="shared" ca="1" si="176"/>
        <v>0</v>
      </c>
      <c r="DB108" s="542">
        <f t="shared" ca="1" si="176"/>
        <v>0</v>
      </c>
      <c r="DC108" s="542">
        <f t="shared" ca="1" si="176"/>
        <v>0</v>
      </c>
      <c r="DD108" s="542">
        <f t="shared" ca="1" si="176"/>
        <v>0</v>
      </c>
      <c r="DE108" s="542">
        <f t="shared" ca="1" si="176"/>
        <v>0</v>
      </c>
      <c r="DF108" s="542">
        <f t="shared" ca="1" si="176"/>
        <v>0</v>
      </c>
      <c r="DG108" s="542">
        <f t="shared" ca="1" si="176"/>
        <v>0</v>
      </c>
      <c r="DH108" s="542">
        <f t="shared" ca="1" si="176"/>
        <v>0</v>
      </c>
      <c r="DI108" s="542">
        <f t="shared" ca="1" si="176"/>
        <v>0</v>
      </c>
      <c r="DJ108" s="542">
        <f t="shared" ca="1" si="176"/>
        <v>0</v>
      </c>
      <c r="DK108" s="542">
        <f t="shared" ca="1" si="176"/>
        <v>0</v>
      </c>
      <c r="DL108" s="542">
        <f t="shared" ca="1" si="176"/>
        <v>0</v>
      </c>
      <c r="DM108" s="542">
        <f t="shared" ca="1" si="176"/>
        <v>0</v>
      </c>
      <c r="DN108" s="542">
        <f t="shared" ca="1" si="176"/>
        <v>0</v>
      </c>
      <c r="DO108" s="542">
        <f t="shared" ca="1" si="176"/>
        <v>0</v>
      </c>
      <c r="DP108" s="542">
        <f t="shared" ca="1" si="176"/>
        <v>0</v>
      </c>
      <c r="DQ108" s="542">
        <f t="shared" ca="1" si="176"/>
        <v>0</v>
      </c>
      <c r="DR108" s="542">
        <f t="shared" ca="1" si="176"/>
        <v>0</v>
      </c>
      <c r="DS108" s="542">
        <f t="shared" ca="1" si="176"/>
        <v>0</v>
      </c>
      <c r="DT108" s="560">
        <f t="shared" ca="1" si="176"/>
        <v>0</v>
      </c>
    </row>
    <row r="109" spans="1:124" s="28" customFormat="1" ht="14.25" customHeight="1" x14ac:dyDescent="0.2">
      <c r="A109" s="114" t="str">
        <f>+Input!$C$104</f>
        <v>Placeholder</v>
      </c>
      <c r="B109" s="3"/>
      <c r="C109" s="488" t="str">
        <f t="shared" si="170"/>
        <v>[EUR]</v>
      </c>
      <c r="D109"/>
      <c r="E109" s="559">
        <f t="shared" ref="E109:BP109" ca="1" si="177">+E93*E101</f>
        <v>0</v>
      </c>
      <c r="F109" s="542">
        <f t="shared" ca="1" si="177"/>
        <v>0</v>
      </c>
      <c r="G109" s="542">
        <f t="shared" ca="1" si="177"/>
        <v>0</v>
      </c>
      <c r="H109" s="542">
        <f t="shared" ca="1" si="177"/>
        <v>0</v>
      </c>
      <c r="I109" s="542">
        <f t="shared" ca="1" si="177"/>
        <v>0</v>
      </c>
      <c r="J109" s="542">
        <f t="shared" ca="1" si="177"/>
        <v>0</v>
      </c>
      <c r="K109" s="542">
        <f t="shared" ca="1" si="177"/>
        <v>0</v>
      </c>
      <c r="L109" s="542">
        <f t="shared" ca="1" si="177"/>
        <v>0</v>
      </c>
      <c r="M109" s="542">
        <f t="shared" ca="1" si="177"/>
        <v>0</v>
      </c>
      <c r="N109" s="542">
        <f t="shared" ca="1" si="177"/>
        <v>0</v>
      </c>
      <c r="O109" s="542">
        <f t="shared" ca="1" si="177"/>
        <v>0</v>
      </c>
      <c r="P109" s="542">
        <f t="shared" ca="1" si="177"/>
        <v>0</v>
      </c>
      <c r="Q109" s="542">
        <f t="shared" ca="1" si="177"/>
        <v>0</v>
      </c>
      <c r="R109" s="542">
        <f t="shared" ca="1" si="177"/>
        <v>0</v>
      </c>
      <c r="S109" s="542">
        <f t="shared" ca="1" si="177"/>
        <v>0</v>
      </c>
      <c r="T109" s="542">
        <f t="shared" ca="1" si="177"/>
        <v>0</v>
      </c>
      <c r="U109" s="542">
        <f t="shared" ca="1" si="177"/>
        <v>0</v>
      </c>
      <c r="V109" s="542">
        <f t="shared" ca="1" si="177"/>
        <v>0</v>
      </c>
      <c r="W109" s="542">
        <f t="shared" ca="1" si="177"/>
        <v>0</v>
      </c>
      <c r="X109" s="542">
        <f t="shared" ca="1" si="177"/>
        <v>0</v>
      </c>
      <c r="Y109" s="542">
        <f t="shared" ca="1" si="177"/>
        <v>0</v>
      </c>
      <c r="Z109" s="542">
        <f t="shared" ca="1" si="177"/>
        <v>0</v>
      </c>
      <c r="AA109" s="542">
        <f t="shared" ca="1" si="177"/>
        <v>0</v>
      </c>
      <c r="AB109" s="542">
        <f t="shared" ca="1" si="177"/>
        <v>0</v>
      </c>
      <c r="AC109" s="542">
        <f t="shared" ca="1" si="177"/>
        <v>0</v>
      </c>
      <c r="AD109" s="542">
        <f t="shared" ca="1" si="177"/>
        <v>0</v>
      </c>
      <c r="AE109" s="542">
        <f t="shared" ca="1" si="177"/>
        <v>0</v>
      </c>
      <c r="AF109" s="542">
        <f t="shared" ca="1" si="177"/>
        <v>0</v>
      </c>
      <c r="AG109" s="542">
        <f t="shared" ca="1" si="177"/>
        <v>0</v>
      </c>
      <c r="AH109" s="542">
        <f t="shared" ca="1" si="177"/>
        <v>0</v>
      </c>
      <c r="AI109" s="542">
        <f t="shared" ca="1" si="177"/>
        <v>0</v>
      </c>
      <c r="AJ109" s="542">
        <f t="shared" ca="1" si="177"/>
        <v>0</v>
      </c>
      <c r="AK109" s="542">
        <f t="shared" ca="1" si="177"/>
        <v>0</v>
      </c>
      <c r="AL109" s="542">
        <f t="shared" ca="1" si="177"/>
        <v>0</v>
      </c>
      <c r="AM109" s="542">
        <f t="shared" ca="1" si="177"/>
        <v>0</v>
      </c>
      <c r="AN109" s="542">
        <f t="shared" ca="1" si="177"/>
        <v>0</v>
      </c>
      <c r="AO109" s="542">
        <f t="shared" ca="1" si="177"/>
        <v>0</v>
      </c>
      <c r="AP109" s="542">
        <f t="shared" ca="1" si="177"/>
        <v>0</v>
      </c>
      <c r="AQ109" s="542">
        <f t="shared" ca="1" si="177"/>
        <v>0</v>
      </c>
      <c r="AR109" s="542">
        <f t="shared" ca="1" si="177"/>
        <v>0</v>
      </c>
      <c r="AS109" s="542">
        <f t="shared" ca="1" si="177"/>
        <v>0</v>
      </c>
      <c r="AT109" s="542">
        <f t="shared" ca="1" si="177"/>
        <v>0</v>
      </c>
      <c r="AU109" s="542">
        <f t="shared" ca="1" si="177"/>
        <v>0</v>
      </c>
      <c r="AV109" s="542">
        <f t="shared" ca="1" si="177"/>
        <v>0</v>
      </c>
      <c r="AW109" s="542">
        <f t="shared" ca="1" si="177"/>
        <v>0</v>
      </c>
      <c r="AX109" s="542">
        <f t="shared" ca="1" si="177"/>
        <v>0</v>
      </c>
      <c r="AY109" s="542">
        <f t="shared" ca="1" si="177"/>
        <v>0</v>
      </c>
      <c r="AZ109" s="542">
        <f t="shared" ca="1" si="177"/>
        <v>0</v>
      </c>
      <c r="BA109" s="542">
        <f t="shared" ca="1" si="177"/>
        <v>0</v>
      </c>
      <c r="BB109" s="542">
        <f t="shared" ca="1" si="177"/>
        <v>0</v>
      </c>
      <c r="BC109" s="542">
        <f t="shared" ca="1" si="177"/>
        <v>0</v>
      </c>
      <c r="BD109" s="542">
        <f t="shared" ca="1" si="177"/>
        <v>0</v>
      </c>
      <c r="BE109" s="542">
        <f t="shared" ca="1" si="177"/>
        <v>0</v>
      </c>
      <c r="BF109" s="542">
        <f t="shared" ca="1" si="177"/>
        <v>0</v>
      </c>
      <c r="BG109" s="542">
        <f t="shared" ca="1" si="177"/>
        <v>0</v>
      </c>
      <c r="BH109" s="542">
        <f t="shared" ca="1" si="177"/>
        <v>0</v>
      </c>
      <c r="BI109" s="542">
        <f t="shared" ca="1" si="177"/>
        <v>0</v>
      </c>
      <c r="BJ109" s="542">
        <f t="shared" ca="1" si="177"/>
        <v>0</v>
      </c>
      <c r="BK109" s="542">
        <f t="shared" ca="1" si="177"/>
        <v>0</v>
      </c>
      <c r="BL109" s="542">
        <f t="shared" ca="1" si="177"/>
        <v>0</v>
      </c>
      <c r="BM109" s="542">
        <f t="shared" ca="1" si="177"/>
        <v>0</v>
      </c>
      <c r="BN109" s="542">
        <f t="shared" ca="1" si="177"/>
        <v>0</v>
      </c>
      <c r="BO109" s="542">
        <f t="shared" ca="1" si="177"/>
        <v>0</v>
      </c>
      <c r="BP109" s="542">
        <f t="shared" ca="1" si="177"/>
        <v>0</v>
      </c>
      <c r="BQ109" s="542">
        <f t="shared" ref="BQ109:DT109" ca="1" si="178">+BQ93*BQ101</f>
        <v>0</v>
      </c>
      <c r="BR109" s="542">
        <f t="shared" ca="1" si="178"/>
        <v>0</v>
      </c>
      <c r="BS109" s="542">
        <f t="shared" ca="1" si="178"/>
        <v>0</v>
      </c>
      <c r="BT109" s="542">
        <f t="shared" ca="1" si="178"/>
        <v>0</v>
      </c>
      <c r="BU109" s="542">
        <f t="shared" ca="1" si="178"/>
        <v>0</v>
      </c>
      <c r="BV109" s="542">
        <f t="shared" ca="1" si="178"/>
        <v>0</v>
      </c>
      <c r="BW109" s="542">
        <f t="shared" ca="1" si="178"/>
        <v>0</v>
      </c>
      <c r="BX109" s="542">
        <f t="shared" ca="1" si="178"/>
        <v>0</v>
      </c>
      <c r="BY109" s="542">
        <f t="shared" ca="1" si="178"/>
        <v>0</v>
      </c>
      <c r="BZ109" s="542">
        <f t="shared" ca="1" si="178"/>
        <v>0</v>
      </c>
      <c r="CA109" s="542">
        <f t="shared" ca="1" si="178"/>
        <v>0</v>
      </c>
      <c r="CB109" s="542">
        <f t="shared" ca="1" si="178"/>
        <v>0</v>
      </c>
      <c r="CC109" s="542">
        <f t="shared" ca="1" si="178"/>
        <v>0</v>
      </c>
      <c r="CD109" s="542">
        <f t="shared" ca="1" si="178"/>
        <v>0</v>
      </c>
      <c r="CE109" s="542">
        <f t="shared" ca="1" si="178"/>
        <v>0</v>
      </c>
      <c r="CF109" s="542">
        <f t="shared" ca="1" si="178"/>
        <v>0</v>
      </c>
      <c r="CG109" s="542">
        <f t="shared" ca="1" si="178"/>
        <v>0</v>
      </c>
      <c r="CH109" s="542">
        <f t="shared" ca="1" si="178"/>
        <v>0</v>
      </c>
      <c r="CI109" s="542">
        <f t="shared" ca="1" si="178"/>
        <v>0</v>
      </c>
      <c r="CJ109" s="542">
        <f t="shared" ca="1" si="178"/>
        <v>0</v>
      </c>
      <c r="CK109" s="542">
        <f t="shared" ca="1" si="178"/>
        <v>0</v>
      </c>
      <c r="CL109" s="542">
        <f t="shared" ca="1" si="178"/>
        <v>0</v>
      </c>
      <c r="CM109" s="542">
        <f t="shared" ca="1" si="178"/>
        <v>0</v>
      </c>
      <c r="CN109" s="542">
        <f t="shared" ca="1" si="178"/>
        <v>0</v>
      </c>
      <c r="CO109" s="542">
        <f t="shared" ca="1" si="178"/>
        <v>0</v>
      </c>
      <c r="CP109" s="542">
        <f t="shared" ca="1" si="178"/>
        <v>0</v>
      </c>
      <c r="CQ109" s="542">
        <f t="shared" ca="1" si="178"/>
        <v>0</v>
      </c>
      <c r="CR109" s="542">
        <f t="shared" ca="1" si="178"/>
        <v>0</v>
      </c>
      <c r="CS109" s="542">
        <f t="shared" ca="1" si="178"/>
        <v>0</v>
      </c>
      <c r="CT109" s="542">
        <f t="shared" ca="1" si="178"/>
        <v>0</v>
      </c>
      <c r="CU109" s="542">
        <f t="shared" ca="1" si="178"/>
        <v>0</v>
      </c>
      <c r="CV109" s="542">
        <f t="shared" ca="1" si="178"/>
        <v>0</v>
      </c>
      <c r="CW109" s="542">
        <f t="shared" ca="1" si="178"/>
        <v>0</v>
      </c>
      <c r="CX109" s="542">
        <f t="shared" ca="1" si="178"/>
        <v>0</v>
      </c>
      <c r="CY109" s="542">
        <f t="shared" ca="1" si="178"/>
        <v>0</v>
      </c>
      <c r="CZ109" s="542">
        <f t="shared" ca="1" si="178"/>
        <v>0</v>
      </c>
      <c r="DA109" s="542">
        <f t="shared" ca="1" si="178"/>
        <v>0</v>
      </c>
      <c r="DB109" s="542">
        <f t="shared" ca="1" si="178"/>
        <v>0</v>
      </c>
      <c r="DC109" s="542">
        <f t="shared" ca="1" si="178"/>
        <v>0</v>
      </c>
      <c r="DD109" s="542">
        <f t="shared" ca="1" si="178"/>
        <v>0</v>
      </c>
      <c r="DE109" s="542">
        <f t="shared" ca="1" si="178"/>
        <v>0</v>
      </c>
      <c r="DF109" s="542">
        <f t="shared" ca="1" si="178"/>
        <v>0</v>
      </c>
      <c r="DG109" s="542">
        <f t="shared" ca="1" si="178"/>
        <v>0</v>
      </c>
      <c r="DH109" s="542">
        <f t="shared" ca="1" si="178"/>
        <v>0</v>
      </c>
      <c r="DI109" s="542">
        <f t="shared" ca="1" si="178"/>
        <v>0</v>
      </c>
      <c r="DJ109" s="542">
        <f t="shared" ca="1" si="178"/>
        <v>0</v>
      </c>
      <c r="DK109" s="542">
        <f t="shared" ca="1" si="178"/>
        <v>0</v>
      </c>
      <c r="DL109" s="542">
        <f t="shared" ca="1" si="178"/>
        <v>0</v>
      </c>
      <c r="DM109" s="542">
        <f t="shared" ca="1" si="178"/>
        <v>0</v>
      </c>
      <c r="DN109" s="542">
        <f t="shared" ca="1" si="178"/>
        <v>0</v>
      </c>
      <c r="DO109" s="542">
        <f t="shared" ca="1" si="178"/>
        <v>0</v>
      </c>
      <c r="DP109" s="542">
        <f t="shared" ca="1" si="178"/>
        <v>0</v>
      </c>
      <c r="DQ109" s="542">
        <f t="shared" ca="1" si="178"/>
        <v>0</v>
      </c>
      <c r="DR109" s="542">
        <f t="shared" ca="1" si="178"/>
        <v>0</v>
      </c>
      <c r="DS109" s="542">
        <f t="shared" ca="1" si="178"/>
        <v>0</v>
      </c>
      <c r="DT109" s="560">
        <f t="shared" ca="1" si="178"/>
        <v>0</v>
      </c>
    </row>
    <row r="110" spans="1:124" s="28" customFormat="1" ht="14.25" customHeight="1" x14ac:dyDescent="0.2">
      <c r="A110" s="114" t="str">
        <f>+Input!$C$105</f>
        <v>Placeholder</v>
      </c>
      <c r="B110" s="11"/>
      <c r="C110" s="488" t="str">
        <f t="shared" si="170"/>
        <v>[EUR]</v>
      </c>
      <c r="D110" s="31"/>
      <c r="E110" s="559">
        <f t="shared" ref="E110:BP110" ca="1" si="179">+E94*E102</f>
        <v>0</v>
      </c>
      <c r="F110" s="542">
        <f t="shared" ca="1" si="179"/>
        <v>0</v>
      </c>
      <c r="G110" s="542">
        <f t="shared" ca="1" si="179"/>
        <v>0</v>
      </c>
      <c r="H110" s="542">
        <f t="shared" ca="1" si="179"/>
        <v>0</v>
      </c>
      <c r="I110" s="542">
        <f t="shared" ca="1" si="179"/>
        <v>0</v>
      </c>
      <c r="J110" s="542">
        <f t="shared" ca="1" si="179"/>
        <v>0</v>
      </c>
      <c r="K110" s="542">
        <f t="shared" ca="1" si="179"/>
        <v>0</v>
      </c>
      <c r="L110" s="542">
        <f t="shared" ca="1" si="179"/>
        <v>0</v>
      </c>
      <c r="M110" s="542">
        <f t="shared" ca="1" si="179"/>
        <v>0</v>
      </c>
      <c r="N110" s="542">
        <f t="shared" ca="1" si="179"/>
        <v>0</v>
      </c>
      <c r="O110" s="542">
        <f t="shared" ca="1" si="179"/>
        <v>0</v>
      </c>
      <c r="P110" s="542">
        <f t="shared" ca="1" si="179"/>
        <v>0</v>
      </c>
      <c r="Q110" s="542">
        <f t="shared" ca="1" si="179"/>
        <v>0</v>
      </c>
      <c r="R110" s="542">
        <f t="shared" ca="1" si="179"/>
        <v>0</v>
      </c>
      <c r="S110" s="542">
        <f t="shared" ca="1" si="179"/>
        <v>0</v>
      </c>
      <c r="T110" s="542">
        <f t="shared" ca="1" si="179"/>
        <v>0</v>
      </c>
      <c r="U110" s="542">
        <f t="shared" ca="1" si="179"/>
        <v>0</v>
      </c>
      <c r="V110" s="542">
        <f t="shared" ca="1" si="179"/>
        <v>0</v>
      </c>
      <c r="W110" s="542">
        <f t="shared" ca="1" si="179"/>
        <v>0</v>
      </c>
      <c r="X110" s="542">
        <f t="shared" ca="1" si="179"/>
        <v>0</v>
      </c>
      <c r="Y110" s="542">
        <f t="shared" ca="1" si="179"/>
        <v>0</v>
      </c>
      <c r="Z110" s="542">
        <f t="shared" ca="1" si="179"/>
        <v>0</v>
      </c>
      <c r="AA110" s="542">
        <f t="shared" ca="1" si="179"/>
        <v>0</v>
      </c>
      <c r="AB110" s="542">
        <f t="shared" ca="1" si="179"/>
        <v>0</v>
      </c>
      <c r="AC110" s="542">
        <f t="shared" ca="1" si="179"/>
        <v>0</v>
      </c>
      <c r="AD110" s="542">
        <f t="shared" ca="1" si="179"/>
        <v>0</v>
      </c>
      <c r="AE110" s="542">
        <f t="shared" ca="1" si="179"/>
        <v>0</v>
      </c>
      <c r="AF110" s="542">
        <f t="shared" ca="1" si="179"/>
        <v>0</v>
      </c>
      <c r="AG110" s="542">
        <f t="shared" ca="1" si="179"/>
        <v>0</v>
      </c>
      <c r="AH110" s="542">
        <f t="shared" ca="1" si="179"/>
        <v>0</v>
      </c>
      <c r="AI110" s="542">
        <f t="shared" ca="1" si="179"/>
        <v>0</v>
      </c>
      <c r="AJ110" s="542">
        <f t="shared" ca="1" si="179"/>
        <v>0</v>
      </c>
      <c r="AK110" s="542">
        <f t="shared" ca="1" si="179"/>
        <v>0</v>
      </c>
      <c r="AL110" s="542">
        <f t="shared" ca="1" si="179"/>
        <v>0</v>
      </c>
      <c r="AM110" s="542">
        <f t="shared" ca="1" si="179"/>
        <v>0</v>
      </c>
      <c r="AN110" s="542">
        <f t="shared" ca="1" si="179"/>
        <v>0</v>
      </c>
      <c r="AO110" s="542">
        <f t="shared" ca="1" si="179"/>
        <v>0</v>
      </c>
      <c r="AP110" s="542">
        <f t="shared" ca="1" si="179"/>
        <v>0</v>
      </c>
      <c r="AQ110" s="542">
        <f t="shared" ca="1" si="179"/>
        <v>0</v>
      </c>
      <c r="AR110" s="542">
        <f t="shared" ca="1" si="179"/>
        <v>0</v>
      </c>
      <c r="AS110" s="542">
        <f t="shared" ca="1" si="179"/>
        <v>0</v>
      </c>
      <c r="AT110" s="542">
        <f t="shared" ca="1" si="179"/>
        <v>0</v>
      </c>
      <c r="AU110" s="542">
        <f t="shared" ca="1" si="179"/>
        <v>0</v>
      </c>
      <c r="AV110" s="542">
        <f t="shared" ca="1" si="179"/>
        <v>0</v>
      </c>
      <c r="AW110" s="542">
        <f t="shared" ca="1" si="179"/>
        <v>0</v>
      </c>
      <c r="AX110" s="542">
        <f t="shared" ca="1" si="179"/>
        <v>0</v>
      </c>
      <c r="AY110" s="542">
        <f t="shared" ca="1" si="179"/>
        <v>0</v>
      </c>
      <c r="AZ110" s="542">
        <f t="shared" ca="1" si="179"/>
        <v>0</v>
      </c>
      <c r="BA110" s="542">
        <f t="shared" ca="1" si="179"/>
        <v>0</v>
      </c>
      <c r="BB110" s="542">
        <f t="shared" ca="1" si="179"/>
        <v>0</v>
      </c>
      <c r="BC110" s="542">
        <f t="shared" ca="1" si="179"/>
        <v>0</v>
      </c>
      <c r="BD110" s="542">
        <f t="shared" ca="1" si="179"/>
        <v>0</v>
      </c>
      <c r="BE110" s="542">
        <f t="shared" ca="1" si="179"/>
        <v>0</v>
      </c>
      <c r="BF110" s="542">
        <f t="shared" ca="1" si="179"/>
        <v>0</v>
      </c>
      <c r="BG110" s="542">
        <f t="shared" ca="1" si="179"/>
        <v>0</v>
      </c>
      <c r="BH110" s="542">
        <f t="shared" ca="1" si="179"/>
        <v>0</v>
      </c>
      <c r="BI110" s="542">
        <f t="shared" ca="1" si="179"/>
        <v>0</v>
      </c>
      <c r="BJ110" s="542">
        <f t="shared" ca="1" si="179"/>
        <v>0</v>
      </c>
      <c r="BK110" s="542">
        <f t="shared" ca="1" si="179"/>
        <v>0</v>
      </c>
      <c r="BL110" s="542">
        <f t="shared" ca="1" si="179"/>
        <v>0</v>
      </c>
      <c r="BM110" s="542">
        <f t="shared" ca="1" si="179"/>
        <v>0</v>
      </c>
      <c r="BN110" s="542">
        <f t="shared" ca="1" si="179"/>
        <v>0</v>
      </c>
      <c r="BO110" s="542">
        <f t="shared" ca="1" si="179"/>
        <v>0</v>
      </c>
      <c r="BP110" s="542">
        <f t="shared" ca="1" si="179"/>
        <v>0</v>
      </c>
      <c r="BQ110" s="542">
        <f t="shared" ref="BQ110:DT110" ca="1" si="180">+BQ94*BQ102</f>
        <v>0</v>
      </c>
      <c r="BR110" s="542">
        <f t="shared" ca="1" si="180"/>
        <v>0</v>
      </c>
      <c r="BS110" s="542">
        <f t="shared" ca="1" si="180"/>
        <v>0</v>
      </c>
      <c r="BT110" s="542">
        <f t="shared" ca="1" si="180"/>
        <v>0</v>
      </c>
      <c r="BU110" s="542">
        <f t="shared" ca="1" si="180"/>
        <v>0</v>
      </c>
      <c r="BV110" s="542">
        <f t="shared" ca="1" si="180"/>
        <v>0</v>
      </c>
      <c r="BW110" s="542">
        <f t="shared" ca="1" si="180"/>
        <v>0</v>
      </c>
      <c r="BX110" s="542">
        <f t="shared" ca="1" si="180"/>
        <v>0</v>
      </c>
      <c r="BY110" s="542">
        <f t="shared" ca="1" si="180"/>
        <v>0</v>
      </c>
      <c r="BZ110" s="542">
        <f t="shared" ca="1" si="180"/>
        <v>0</v>
      </c>
      <c r="CA110" s="542">
        <f t="shared" ca="1" si="180"/>
        <v>0</v>
      </c>
      <c r="CB110" s="542">
        <f t="shared" ca="1" si="180"/>
        <v>0</v>
      </c>
      <c r="CC110" s="542">
        <f t="shared" ca="1" si="180"/>
        <v>0</v>
      </c>
      <c r="CD110" s="542">
        <f t="shared" ca="1" si="180"/>
        <v>0</v>
      </c>
      <c r="CE110" s="542">
        <f t="shared" ca="1" si="180"/>
        <v>0</v>
      </c>
      <c r="CF110" s="542">
        <f t="shared" ca="1" si="180"/>
        <v>0</v>
      </c>
      <c r="CG110" s="542">
        <f t="shared" ca="1" si="180"/>
        <v>0</v>
      </c>
      <c r="CH110" s="542">
        <f t="shared" ca="1" si="180"/>
        <v>0</v>
      </c>
      <c r="CI110" s="542">
        <f t="shared" ca="1" si="180"/>
        <v>0</v>
      </c>
      <c r="CJ110" s="542">
        <f t="shared" ca="1" si="180"/>
        <v>0</v>
      </c>
      <c r="CK110" s="542">
        <f t="shared" ca="1" si="180"/>
        <v>0</v>
      </c>
      <c r="CL110" s="542">
        <f t="shared" ca="1" si="180"/>
        <v>0</v>
      </c>
      <c r="CM110" s="542">
        <f t="shared" ca="1" si="180"/>
        <v>0</v>
      </c>
      <c r="CN110" s="542">
        <f t="shared" ca="1" si="180"/>
        <v>0</v>
      </c>
      <c r="CO110" s="542">
        <f t="shared" ca="1" si="180"/>
        <v>0</v>
      </c>
      <c r="CP110" s="542">
        <f t="shared" ca="1" si="180"/>
        <v>0</v>
      </c>
      <c r="CQ110" s="542">
        <f t="shared" ca="1" si="180"/>
        <v>0</v>
      </c>
      <c r="CR110" s="542">
        <f t="shared" ca="1" si="180"/>
        <v>0</v>
      </c>
      <c r="CS110" s="542">
        <f t="shared" ca="1" si="180"/>
        <v>0</v>
      </c>
      <c r="CT110" s="542">
        <f t="shared" ca="1" si="180"/>
        <v>0</v>
      </c>
      <c r="CU110" s="542">
        <f t="shared" ca="1" si="180"/>
        <v>0</v>
      </c>
      <c r="CV110" s="542">
        <f t="shared" ca="1" si="180"/>
        <v>0</v>
      </c>
      <c r="CW110" s="542">
        <f t="shared" ca="1" si="180"/>
        <v>0</v>
      </c>
      <c r="CX110" s="542">
        <f t="shared" ca="1" si="180"/>
        <v>0</v>
      </c>
      <c r="CY110" s="542">
        <f t="shared" ca="1" si="180"/>
        <v>0</v>
      </c>
      <c r="CZ110" s="542">
        <f t="shared" ca="1" si="180"/>
        <v>0</v>
      </c>
      <c r="DA110" s="542">
        <f t="shared" ca="1" si="180"/>
        <v>0</v>
      </c>
      <c r="DB110" s="542">
        <f t="shared" ca="1" si="180"/>
        <v>0</v>
      </c>
      <c r="DC110" s="542">
        <f t="shared" ca="1" si="180"/>
        <v>0</v>
      </c>
      <c r="DD110" s="542">
        <f t="shared" ca="1" si="180"/>
        <v>0</v>
      </c>
      <c r="DE110" s="542">
        <f t="shared" ca="1" si="180"/>
        <v>0</v>
      </c>
      <c r="DF110" s="542">
        <f t="shared" ca="1" si="180"/>
        <v>0</v>
      </c>
      <c r="DG110" s="542">
        <f t="shared" ca="1" si="180"/>
        <v>0</v>
      </c>
      <c r="DH110" s="542">
        <f t="shared" ca="1" si="180"/>
        <v>0</v>
      </c>
      <c r="DI110" s="542">
        <f t="shared" ca="1" si="180"/>
        <v>0</v>
      </c>
      <c r="DJ110" s="542">
        <f t="shared" ca="1" si="180"/>
        <v>0</v>
      </c>
      <c r="DK110" s="542">
        <f t="shared" ca="1" si="180"/>
        <v>0</v>
      </c>
      <c r="DL110" s="542">
        <f t="shared" ca="1" si="180"/>
        <v>0</v>
      </c>
      <c r="DM110" s="542">
        <f t="shared" ca="1" si="180"/>
        <v>0</v>
      </c>
      <c r="DN110" s="542">
        <f t="shared" ca="1" si="180"/>
        <v>0</v>
      </c>
      <c r="DO110" s="542">
        <f t="shared" ca="1" si="180"/>
        <v>0</v>
      </c>
      <c r="DP110" s="542">
        <f t="shared" ca="1" si="180"/>
        <v>0</v>
      </c>
      <c r="DQ110" s="542">
        <f t="shared" ca="1" si="180"/>
        <v>0</v>
      </c>
      <c r="DR110" s="542">
        <f t="shared" ca="1" si="180"/>
        <v>0</v>
      </c>
      <c r="DS110" s="542">
        <f t="shared" ca="1" si="180"/>
        <v>0</v>
      </c>
      <c r="DT110" s="560">
        <f t="shared" ca="1" si="180"/>
        <v>0</v>
      </c>
    </row>
    <row r="111" spans="1:124" s="28" customFormat="1" ht="14.25" customHeight="1" thickBot="1" x14ac:dyDescent="0.25">
      <c r="A111" s="114" t="str">
        <f>+Input!$C$106</f>
        <v>Placeholder</v>
      </c>
      <c r="B111" s="11"/>
      <c r="C111" s="488" t="str">
        <f t="shared" si="170"/>
        <v>[EUR]</v>
      </c>
      <c r="D111" s="31"/>
      <c r="E111" s="553">
        <f t="shared" ref="E111:BP111" ca="1" si="181">+E95*E103</f>
        <v>0</v>
      </c>
      <c r="F111" s="554">
        <f t="shared" ca="1" si="181"/>
        <v>0</v>
      </c>
      <c r="G111" s="554">
        <f t="shared" ca="1" si="181"/>
        <v>0</v>
      </c>
      <c r="H111" s="554">
        <f t="shared" ca="1" si="181"/>
        <v>0</v>
      </c>
      <c r="I111" s="554">
        <f t="shared" ca="1" si="181"/>
        <v>0</v>
      </c>
      <c r="J111" s="554">
        <f t="shared" ca="1" si="181"/>
        <v>0</v>
      </c>
      <c r="K111" s="554">
        <f t="shared" ca="1" si="181"/>
        <v>0</v>
      </c>
      <c r="L111" s="554">
        <f t="shared" ca="1" si="181"/>
        <v>0</v>
      </c>
      <c r="M111" s="554">
        <f t="shared" ca="1" si="181"/>
        <v>0</v>
      </c>
      <c r="N111" s="554">
        <f t="shared" ca="1" si="181"/>
        <v>0</v>
      </c>
      <c r="O111" s="554">
        <f t="shared" ca="1" si="181"/>
        <v>0</v>
      </c>
      <c r="P111" s="554">
        <f t="shared" ca="1" si="181"/>
        <v>0</v>
      </c>
      <c r="Q111" s="554">
        <f t="shared" ca="1" si="181"/>
        <v>0</v>
      </c>
      <c r="R111" s="554">
        <f t="shared" ca="1" si="181"/>
        <v>0</v>
      </c>
      <c r="S111" s="554">
        <f t="shared" ca="1" si="181"/>
        <v>0</v>
      </c>
      <c r="T111" s="554">
        <f t="shared" ca="1" si="181"/>
        <v>0</v>
      </c>
      <c r="U111" s="554">
        <f t="shared" ca="1" si="181"/>
        <v>0</v>
      </c>
      <c r="V111" s="554">
        <f t="shared" ca="1" si="181"/>
        <v>0</v>
      </c>
      <c r="W111" s="554">
        <f t="shared" ca="1" si="181"/>
        <v>0</v>
      </c>
      <c r="X111" s="554">
        <f t="shared" ca="1" si="181"/>
        <v>0</v>
      </c>
      <c r="Y111" s="554">
        <f t="shared" ca="1" si="181"/>
        <v>0</v>
      </c>
      <c r="Z111" s="554">
        <f t="shared" ca="1" si="181"/>
        <v>0</v>
      </c>
      <c r="AA111" s="554">
        <f t="shared" ca="1" si="181"/>
        <v>0</v>
      </c>
      <c r="AB111" s="554">
        <f t="shared" ca="1" si="181"/>
        <v>0</v>
      </c>
      <c r="AC111" s="554">
        <f t="shared" ca="1" si="181"/>
        <v>0</v>
      </c>
      <c r="AD111" s="554">
        <f t="shared" ca="1" si="181"/>
        <v>0</v>
      </c>
      <c r="AE111" s="554">
        <f t="shared" ca="1" si="181"/>
        <v>0</v>
      </c>
      <c r="AF111" s="554">
        <f t="shared" ca="1" si="181"/>
        <v>0</v>
      </c>
      <c r="AG111" s="554">
        <f t="shared" ca="1" si="181"/>
        <v>0</v>
      </c>
      <c r="AH111" s="554">
        <f t="shared" ca="1" si="181"/>
        <v>0</v>
      </c>
      <c r="AI111" s="554">
        <f t="shared" ca="1" si="181"/>
        <v>0</v>
      </c>
      <c r="AJ111" s="554">
        <f t="shared" ca="1" si="181"/>
        <v>0</v>
      </c>
      <c r="AK111" s="554">
        <f t="shared" ca="1" si="181"/>
        <v>0</v>
      </c>
      <c r="AL111" s="554">
        <f t="shared" ca="1" si="181"/>
        <v>0</v>
      </c>
      <c r="AM111" s="554">
        <f t="shared" ca="1" si="181"/>
        <v>0</v>
      </c>
      <c r="AN111" s="554">
        <f t="shared" ca="1" si="181"/>
        <v>0</v>
      </c>
      <c r="AO111" s="554">
        <f t="shared" ca="1" si="181"/>
        <v>0</v>
      </c>
      <c r="AP111" s="554">
        <f t="shared" ca="1" si="181"/>
        <v>0</v>
      </c>
      <c r="AQ111" s="554">
        <f t="shared" ca="1" si="181"/>
        <v>0</v>
      </c>
      <c r="AR111" s="554">
        <f t="shared" ca="1" si="181"/>
        <v>0</v>
      </c>
      <c r="AS111" s="554">
        <f t="shared" ca="1" si="181"/>
        <v>0</v>
      </c>
      <c r="AT111" s="554">
        <f t="shared" ca="1" si="181"/>
        <v>0</v>
      </c>
      <c r="AU111" s="554">
        <f t="shared" ca="1" si="181"/>
        <v>0</v>
      </c>
      <c r="AV111" s="554">
        <f t="shared" ca="1" si="181"/>
        <v>0</v>
      </c>
      <c r="AW111" s="554">
        <f t="shared" ca="1" si="181"/>
        <v>0</v>
      </c>
      <c r="AX111" s="554">
        <f t="shared" ca="1" si="181"/>
        <v>0</v>
      </c>
      <c r="AY111" s="554">
        <f t="shared" ca="1" si="181"/>
        <v>0</v>
      </c>
      <c r="AZ111" s="554">
        <f t="shared" ca="1" si="181"/>
        <v>0</v>
      </c>
      <c r="BA111" s="554">
        <f t="shared" ca="1" si="181"/>
        <v>0</v>
      </c>
      <c r="BB111" s="554">
        <f t="shared" ca="1" si="181"/>
        <v>0</v>
      </c>
      <c r="BC111" s="554">
        <f t="shared" ca="1" si="181"/>
        <v>0</v>
      </c>
      <c r="BD111" s="554">
        <f t="shared" ca="1" si="181"/>
        <v>0</v>
      </c>
      <c r="BE111" s="554">
        <f t="shared" ca="1" si="181"/>
        <v>0</v>
      </c>
      <c r="BF111" s="554">
        <f t="shared" ca="1" si="181"/>
        <v>0</v>
      </c>
      <c r="BG111" s="554">
        <f t="shared" ca="1" si="181"/>
        <v>0</v>
      </c>
      <c r="BH111" s="554">
        <f t="shared" ca="1" si="181"/>
        <v>0</v>
      </c>
      <c r="BI111" s="554">
        <f t="shared" ca="1" si="181"/>
        <v>0</v>
      </c>
      <c r="BJ111" s="554">
        <f t="shared" ca="1" si="181"/>
        <v>0</v>
      </c>
      <c r="BK111" s="554">
        <f t="shared" ca="1" si="181"/>
        <v>0</v>
      </c>
      <c r="BL111" s="554">
        <f t="shared" ca="1" si="181"/>
        <v>0</v>
      </c>
      <c r="BM111" s="554">
        <f t="shared" ca="1" si="181"/>
        <v>0</v>
      </c>
      <c r="BN111" s="554">
        <f t="shared" ca="1" si="181"/>
        <v>0</v>
      </c>
      <c r="BO111" s="554">
        <f t="shared" ca="1" si="181"/>
        <v>0</v>
      </c>
      <c r="BP111" s="554">
        <f t="shared" ca="1" si="181"/>
        <v>0</v>
      </c>
      <c r="BQ111" s="554">
        <f t="shared" ref="BQ111:DT111" ca="1" si="182">+BQ95*BQ103</f>
        <v>0</v>
      </c>
      <c r="BR111" s="554">
        <f t="shared" ca="1" si="182"/>
        <v>0</v>
      </c>
      <c r="BS111" s="554">
        <f t="shared" ca="1" si="182"/>
        <v>0</v>
      </c>
      <c r="BT111" s="554">
        <f t="shared" ca="1" si="182"/>
        <v>0</v>
      </c>
      <c r="BU111" s="554">
        <f t="shared" ca="1" si="182"/>
        <v>0</v>
      </c>
      <c r="BV111" s="554">
        <f t="shared" ca="1" si="182"/>
        <v>0</v>
      </c>
      <c r="BW111" s="554">
        <f t="shared" ca="1" si="182"/>
        <v>0</v>
      </c>
      <c r="BX111" s="554">
        <f t="shared" ca="1" si="182"/>
        <v>0</v>
      </c>
      <c r="BY111" s="554">
        <f t="shared" ca="1" si="182"/>
        <v>0</v>
      </c>
      <c r="BZ111" s="554">
        <f t="shared" ca="1" si="182"/>
        <v>0</v>
      </c>
      <c r="CA111" s="554">
        <f t="shared" ca="1" si="182"/>
        <v>0</v>
      </c>
      <c r="CB111" s="554">
        <f t="shared" ca="1" si="182"/>
        <v>0</v>
      </c>
      <c r="CC111" s="554">
        <f t="shared" ca="1" si="182"/>
        <v>0</v>
      </c>
      <c r="CD111" s="554">
        <f t="shared" ca="1" si="182"/>
        <v>0</v>
      </c>
      <c r="CE111" s="554">
        <f t="shared" ca="1" si="182"/>
        <v>0</v>
      </c>
      <c r="CF111" s="554">
        <f t="shared" ca="1" si="182"/>
        <v>0</v>
      </c>
      <c r="CG111" s="554">
        <f t="shared" ca="1" si="182"/>
        <v>0</v>
      </c>
      <c r="CH111" s="554">
        <f t="shared" ca="1" si="182"/>
        <v>0</v>
      </c>
      <c r="CI111" s="554">
        <f t="shared" ca="1" si="182"/>
        <v>0</v>
      </c>
      <c r="CJ111" s="554">
        <f t="shared" ca="1" si="182"/>
        <v>0</v>
      </c>
      <c r="CK111" s="554">
        <f t="shared" ca="1" si="182"/>
        <v>0</v>
      </c>
      <c r="CL111" s="554">
        <f t="shared" ca="1" si="182"/>
        <v>0</v>
      </c>
      <c r="CM111" s="554">
        <f t="shared" ca="1" si="182"/>
        <v>0</v>
      </c>
      <c r="CN111" s="554">
        <f t="shared" ca="1" si="182"/>
        <v>0</v>
      </c>
      <c r="CO111" s="554">
        <f t="shared" ca="1" si="182"/>
        <v>0</v>
      </c>
      <c r="CP111" s="554">
        <f t="shared" ca="1" si="182"/>
        <v>0</v>
      </c>
      <c r="CQ111" s="554">
        <f t="shared" ca="1" si="182"/>
        <v>0</v>
      </c>
      <c r="CR111" s="554">
        <f t="shared" ca="1" si="182"/>
        <v>0</v>
      </c>
      <c r="CS111" s="554">
        <f t="shared" ca="1" si="182"/>
        <v>0</v>
      </c>
      <c r="CT111" s="554">
        <f t="shared" ca="1" si="182"/>
        <v>0</v>
      </c>
      <c r="CU111" s="554">
        <f t="shared" ca="1" si="182"/>
        <v>0</v>
      </c>
      <c r="CV111" s="554">
        <f t="shared" ca="1" si="182"/>
        <v>0</v>
      </c>
      <c r="CW111" s="554">
        <f t="shared" ca="1" si="182"/>
        <v>0</v>
      </c>
      <c r="CX111" s="554">
        <f t="shared" ca="1" si="182"/>
        <v>0</v>
      </c>
      <c r="CY111" s="554">
        <f t="shared" ca="1" si="182"/>
        <v>0</v>
      </c>
      <c r="CZ111" s="554">
        <f t="shared" ca="1" si="182"/>
        <v>0</v>
      </c>
      <c r="DA111" s="554">
        <f t="shared" ca="1" si="182"/>
        <v>0</v>
      </c>
      <c r="DB111" s="554">
        <f t="shared" ca="1" si="182"/>
        <v>0</v>
      </c>
      <c r="DC111" s="554">
        <f t="shared" ca="1" si="182"/>
        <v>0</v>
      </c>
      <c r="DD111" s="554">
        <f t="shared" ca="1" si="182"/>
        <v>0</v>
      </c>
      <c r="DE111" s="554">
        <f t="shared" ca="1" si="182"/>
        <v>0</v>
      </c>
      <c r="DF111" s="554">
        <f t="shared" ca="1" si="182"/>
        <v>0</v>
      </c>
      <c r="DG111" s="554">
        <f t="shared" ca="1" si="182"/>
        <v>0</v>
      </c>
      <c r="DH111" s="554">
        <f t="shared" ca="1" si="182"/>
        <v>0</v>
      </c>
      <c r="DI111" s="554">
        <f t="shared" ca="1" si="182"/>
        <v>0</v>
      </c>
      <c r="DJ111" s="554">
        <f t="shared" ca="1" si="182"/>
        <v>0</v>
      </c>
      <c r="DK111" s="554">
        <f t="shared" ca="1" si="182"/>
        <v>0</v>
      </c>
      <c r="DL111" s="554">
        <f t="shared" ca="1" si="182"/>
        <v>0</v>
      </c>
      <c r="DM111" s="554">
        <f t="shared" ca="1" si="182"/>
        <v>0</v>
      </c>
      <c r="DN111" s="554">
        <f t="shared" ca="1" si="182"/>
        <v>0</v>
      </c>
      <c r="DO111" s="554">
        <f t="shared" ca="1" si="182"/>
        <v>0</v>
      </c>
      <c r="DP111" s="554">
        <f t="shared" ca="1" si="182"/>
        <v>0</v>
      </c>
      <c r="DQ111" s="554">
        <f t="shared" ca="1" si="182"/>
        <v>0</v>
      </c>
      <c r="DR111" s="554">
        <f t="shared" ca="1" si="182"/>
        <v>0</v>
      </c>
      <c r="DS111" s="554">
        <f t="shared" ca="1" si="182"/>
        <v>0</v>
      </c>
      <c r="DT111" s="555">
        <f t="shared" ca="1" si="182"/>
        <v>0</v>
      </c>
    </row>
    <row r="112" spans="1:124" s="28" customFormat="1" ht="14.25" customHeight="1" x14ac:dyDescent="0.2">
      <c r="A112" s="558" t="s">
        <v>17</v>
      </c>
      <c r="B112" s="547"/>
      <c r="C112" s="548" t="str">
        <f t="shared" si="170"/>
        <v>[EUR]</v>
      </c>
      <c r="D112" s="547"/>
      <c r="E112" s="549">
        <f ca="1">SUM(E106:E111)</f>
        <v>0</v>
      </c>
      <c r="F112" s="549">
        <f t="shared" ref="F112:BQ112" ca="1" si="183">SUM(F106:F111)</f>
        <v>0</v>
      </c>
      <c r="G112" s="549">
        <f t="shared" ca="1" si="183"/>
        <v>0</v>
      </c>
      <c r="H112" s="549">
        <f t="shared" ca="1" si="183"/>
        <v>0</v>
      </c>
      <c r="I112" s="549">
        <f t="shared" ca="1" si="183"/>
        <v>0</v>
      </c>
      <c r="J112" s="549">
        <f t="shared" ca="1" si="183"/>
        <v>0</v>
      </c>
      <c r="K112" s="549">
        <f t="shared" ca="1" si="183"/>
        <v>0</v>
      </c>
      <c r="L112" s="549">
        <f t="shared" ca="1" si="183"/>
        <v>0</v>
      </c>
      <c r="M112" s="549">
        <f t="shared" ca="1" si="183"/>
        <v>0</v>
      </c>
      <c r="N112" s="549">
        <f t="shared" ca="1" si="183"/>
        <v>0</v>
      </c>
      <c r="O112" s="549">
        <f t="shared" ca="1" si="183"/>
        <v>0</v>
      </c>
      <c r="P112" s="549">
        <f t="shared" ca="1" si="183"/>
        <v>0</v>
      </c>
      <c r="Q112" s="549">
        <f t="shared" ca="1" si="183"/>
        <v>0</v>
      </c>
      <c r="R112" s="549">
        <f t="shared" ca="1" si="183"/>
        <v>0</v>
      </c>
      <c r="S112" s="549">
        <f t="shared" ca="1" si="183"/>
        <v>0</v>
      </c>
      <c r="T112" s="549">
        <f t="shared" ca="1" si="183"/>
        <v>0</v>
      </c>
      <c r="U112" s="549">
        <f t="shared" ca="1" si="183"/>
        <v>0</v>
      </c>
      <c r="V112" s="549">
        <f t="shared" ca="1" si="183"/>
        <v>0</v>
      </c>
      <c r="W112" s="549">
        <f t="shared" ca="1" si="183"/>
        <v>0</v>
      </c>
      <c r="X112" s="549">
        <f t="shared" ca="1" si="183"/>
        <v>0</v>
      </c>
      <c r="Y112" s="549">
        <f t="shared" ca="1" si="183"/>
        <v>0</v>
      </c>
      <c r="Z112" s="549">
        <f t="shared" ca="1" si="183"/>
        <v>0</v>
      </c>
      <c r="AA112" s="549">
        <f t="shared" ca="1" si="183"/>
        <v>0</v>
      </c>
      <c r="AB112" s="549">
        <f t="shared" ca="1" si="183"/>
        <v>0</v>
      </c>
      <c r="AC112" s="549">
        <f t="shared" ca="1" si="183"/>
        <v>0</v>
      </c>
      <c r="AD112" s="549">
        <f t="shared" ca="1" si="183"/>
        <v>0</v>
      </c>
      <c r="AE112" s="549">
        <f t="shared" ca="1" si="183"/>
        <v>0</v>
      </c>
      <c r="AF112" s="549">
        <f t="shared" ca="1" si="183"/>
        <v>0</v>
      </c>
      <c r="AG112" s="549">
        <f t="shared" ca="1" si="183"/>
        <v>0</v>
      </c>
      <c r="AH112" s="549">
        <f t="shared" ca="1" si="183"/>
        <v>0</v>
      </c>
      <c r="AI112" s="549">
        <f t="shared" ca="1" si="183"/>
        <v>0</v>
      </c>
      <c r="AJ112" s="549">
        <f t="shared" ca="1" si="183"/>
        <v>0</v>
      </c>
      <c r="AK112" s="549">
        <f t="shared" ca="1" si="183"/>
        <v>0</v>
      </c>
      <c r="AL112" s="549">
        <f t="shared" ca="1" si="183"/>
        <v>0</v>
      </c>
      <c r="AM112" s="549">
        <f t="shared" ca="1" si="183"/>
        <v>0</v>
      </c>
      <c r="AN112" s="549">
        <f t="shared" ca="1" si="183"/>
        <v>0</v>
      </c>
      <c r="AO112" s="549">
        <f t="shared" ca="1" si="183"/>
        <v>0</v>
      </c>
      <c r="AP112" s="549">
        <f t="shared" ca="1" si="183"/>
        <v>0</v>
      </c>
      <c r="AQ112" s="549">
        <f t="shared" ca="1" si="183"/>
        <v>0</v>
      </c>
      <c r="AR112" s="549">
        <f t="shared" ca="1" si="183"/>
        <v>0</v>
      </c>
      <c r="AS112" s="549">
        <f t="shared" ca="1" si="183"/>
        <v>0</v>
      </c>
      <c r="AT112" s="549">
        <f t="shared" ca="1" si="183"/>
        <v>0</v>
      </c>
      <c r="AU112" s="549">
        <f t="shared" ca="1" si="183"/>
        <v>0</v>
      </c>
      <c r="AV112" s="549">
        <f t="shared" ca="1" si="183"/>
        <v>0</v>
      </c>
      <c r="AW112" s="549">
        <f t="shared" ca="1" si="183"/>
        <v>0</v>
      </c>
      <c r="AX112" s="549">
        <f t="shared" ca="1" si="183"/>
        <v>0</v>
      </c>
      <c r="AY112" s="549">
        <f t="shared" ca="1" si="183"/>
        <v>0</v>
      </c>
      <c r="AZ112" s="549">
        <f t="shared" ca="1" si="183"/>
        <v>0</v>
      </c>
      <c r="BA112" s="549">
        <f t="shared" ca="1" si="183"/>
        <v>0</v>
      </c>
      <c r="BB112" s="549">
        <f t="shared" ca="1" si="183"/>
        <v>0</v>
      </c>
      <c r="BC112" s="549">
        <f t="shared" ca="1" si="183"/>
        <v>0</v>
      </c>
      <c r="BD112" s="549">
        <f t="shared" ca="1" si="183"/>
        <v>0</v>
      </c>
      <c r="BE112" s="549">
        <f t="shared" ca="1" si="183"/>
        <v>0</v>
      </c>
      <c r="BF112" s="549">
        <f t="shared" ca="1" si="183"/>
        <v>0</v>
      </c>
      <c r="BG112" s="549">
        <f t="shared" ca="1" si="183"/>
        <v>0</v>
      </c>
      <c r="BH112" s="549">
        <f t="shared" ca="1" si="183"/>
        <v>0</v>
      </c>
      <c r="BI112" s="549">
        <f t="shared" ca="1" si="183"/>
        <v>0</v>
      </c>
      <c r="BJ112" s="549">
        <f t="shared" ca="1" si="183"/>
        <v>0</v>
      </c>
      <c r="BK112" s="549">
        <f t="shared" ca="1" si="183"/>
        <v>0</v>
      </c>
      <c r="BL112" s="549">
        <f t="shared" ca="1" si="183"/>
        <v>0</v>
      </c>
      <c r="BM112" s="549">
        <f t="shared" ca="1" si="183"/>
        <v>0</v>
      </c>
      <c r="BN112" s="549">
        <f t="shared" ca="1" si="183"/>
        <v>0</v>
      </c>
      <c r="BO112" s="549">
        <f t="shared" ca="1" si="183"/>
        <v>0</v>
      </c>
      <c r="BP112" s="549">
        <f t="shared" ca="1" si="183"/>
        <v>0</v>
      </c>
      <c r="BQ112" s="549">
        <f t="shared" ca="1" si="183"/>
        <v>0</v>
      </c>
      <c r="BR112" s="549">
        <f t="shared" ref="BR112:DT112" ca="1" si="184">SUM(BR106:BR111)</f>
        <v>0</v>
      </c>
      <c r="BS112" s="549">
        <f t="shared" ca="1" si="184"/>
        <v>0</v>
      </c>
      <c r="BT112" s="549">
        <f t="shared" ca="1" si="184"/>
        <v>0</v>
      </c>
      <c r="BU112" s="549">
        <f t="shared" ca="1" si="184"/>
        <v>0</v>
      </c>
      <c r="BV112" s="549">
        <f t="shared" ca="1" si="184"/>
        <v>0</v>
      </c>
      <c r="BW112" s="549">
        <f t="shared" ca="1" si="184"/>
        <v>0</v>
      </c>
      <c r="BX112" s="549">
        <f t="shared" ca="1" si="184"/>
        <v>0</v>
      </c>
      <c r="BY112" s="549">
        <f t="shared" ca="1" si="184"/>
        <v>0</v>
      </c>
      <c r="BZ112" s="549">
        <f t="shared" ca="1" si="184"/>
        <v>0</v>
      </c>
      <c r="CA112" s="549">
        <f t="shared" ca="1" si="184"/>
        <v>0</v>
      </c>
      <c r="CB112" s="549">
        <f t="shared" ca="1" si="184"/>
        <v>0</v>
      </c>
      <c r="CC112" s="549">
        <f t="shared" ca="1" si="184"/>
        <v>0</v>
      </c>
      <c r="CD112" s="549">
        <f t="shared" ca="1" si="184"/>
        <v>0</v>
      </c>
      <c r="CE112" s="549">
        <f t="shared" ca="1" si="184"/>
        <v>0</v>
      </c>
      <c r="CF112" s="549">
        <f t="shared" ca="1" si="184"/>
        <v>0</v>
      </c>
      <c r="CG112" s="549">
        <f t="shared" ca="1" si="184"/>
        <v>0</v>
      </c>
      <c r="CH112" s="549">
        <f t="shared" ca="1" si="184"/>
        <v>0</v>
      </c>
      <c r="CI112" s="549">
        <f t="shared" ca="1" si="184"/>
        <v>0</v>
      </c>
      <c r="CJ112" s="549">
        <f t="shared" ca="1" si="184"/>
        <v>0</v>
      </c>
      <c r="CK112" s="549">
        <f t="shared" ca="1" si="184"/>
        <v>0</v>
      </c>
      <c r="CL112" s="549">
        <f t="shared" ca="1" si="184"/>
        <v>0</v>
      </c>
      <c r="CM112" s="549">
        <f t="shared" ca="1" si="184"/>
        <v>0</v>
      </c>
      <c r="CN112" s="549">
        <f t="shared" ca="1" si="184"/>
        <v>0</v>
      </c>
      <c r="CO112" s="549">
        <f t="shared" ca="1" si="184"/>
        <v>0</v>
      </c>
      <c r="CP112" s="549">
        <f t="shared" ca="1" si="184"/>
        <v>0</v>
      </c>
      <c r="CQ112" s="549">
        <f t="shared" ca="1" si="184"/>
        <v>0</v>
      </c>
      <c r="CR112" s="549">
        <f t="shared" ca="1" si="184"/>
        <v>0</v>
      </c>
      <c r="CS112" s="549">
        <f t="shared" ca="1" si="184"/>
        <v>0</v>
      </c>
      <c r="CT112" s="549">
        <f t="shared" ca="1" si="184"/>
        <v>0</v>
      </c>
      <c r="CU112" s="549">
        <f t="shared" ca="1" si="184"/>
        <v>0</v>
      </c>
      <c r="CV112" s="549">
        <f t="shared" ca="1" si="184"/>
        <v>0</v>
      </c>
      <c r="CW112" s="549">
        <f t="shared" ca="1" si="184"/>
        <v>0</v>
      </c>
      <c r="CX112" s="549">
        <f t="shared" ca="1" si="184"/>
        <v>0</v>
      </c>
      <c r="CY112" s="549">
        <f t="shared" ca="1" si="184"/>
        <v>0</v>
      </c>
      <c r="CZ112" s="549">
        <f t="shared" ca="1" si="184"/>
        <v>0</v>
      </c>
      <c r="DA112" s="549">
        <f t="shared" ca="1" si="184"/>
        <v>0</v>
      </c>
      <c r="DB112" s="549">
        <f t="shared" ca="1" si="184"/>
        <v>0</v>
      </c>
      <c r="DC112" s="549">
        <f t="shared" ca="1" si="184"/>
        <v>0</v>
      </c>
      <c r="DD112" s="549">
        <f t="shared" ca="1" si="184"/>
        <v>0</v>
      </c>
      <c r="DE112" s="549">
        <f t="shared" ca="1" si="184"/>
        <v>0</v>
      </c>
      <c r="DF112" s="549">
        <f t="shared" ca="1" si="184"/>
        <v>0</v>
      </c>
      <c r="DG112" s="549">
        <f t="shared" ca="1" si="184"/>
        <v>0</v>
      </c>
      <c r="DH112" s="549">
        <f t="shared" ca="1" si="184"/>
        <v>0</v>
      </c>
      <c r="DI112" s="549">
        <f t="shared" ca="1" si="184"/>
        <v>0</v>
      </c>
      <c r="DJ112" s="549">
        <f t="shared" ca="1" si="184"/>
        <v>0</v>
      </c>
      <c r="DK112" s="549">
        <f t="shared" ca="1" si="184"/>
        <v>0</v>
      </c>
      <c r="DL112" s="549">
        <f t="shared" ca="1" si="184"/>
        <v>0</v>
      </c>
      <c r="DM112" s="549">
        <f t="shared" ca="1" si="184"/>
        <v>0</v>
      </c>
      <c r="DN112" s="549">
        <f t="shared" ca="1" si="184"/>
        <v>0</v>
      </c>
      <c r="DO112" s="549">
        <f t="shared" ca="1" si="184"/>
        <v>0</v>
      </c>
      <c r="DP112" s="549">
        <f t="shared" ca="1" si="184"/>
        <v>0</v>
      </c>
      <c r="DQ112" s="549">
        <f t="shared" ca="1" si="184"/>
        <v>0</v>
      </c>
      <c r="DR112" s="549">
        <f t="shared" ca="1" si="184"/>
        <v>0</v>
      </c>
      <c r="DS112" s="549">
        <f t="shared" ca="1" si="184"/>
        <v>0</v>
      </c>
      <c r="DT112" s="549">
        <f t="shared" ca="1" si="184"/>
        <v>0</v>
      </c>
    </row>
    <row r="113" spans="1:124" s="28" customFormat="1" ht="14.25" customHeight="1" x14ac:dyDescent="0.15">
      <c r="A113" s="11"/>
      <c r="B113" s="11"/>
      <c r="C113" s="31"/>
      <c r="D113" s="31"/>
      <c r="E113" s="45"/>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row>
    <row r="114" spans="1:124" s="28" customFormat="1" ht="14.25" customHeight="1" thickBot="1" x14ac:dyDescent="0.25">
      <c r="A114" s="513" t="s">
        <v>507</v>
      </c>
      <c r="B114" s="3"/>
      <c r="C114" s="548"/>
      <c r="D114"/>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row>
    <row r="115" spans="1:124" s="28" customFormat="1" ht="14.25" customHeight="1" x14ac:dyDescent="0.2">
      <c r="A115" s="114" t="str">
        <f>+Input!$C$101</f>
        <v>Events</v>
      </c>
      <c r="B115" s="3"/>
      <c r="C115" s="488" t="str">
        <f t="shared" ref="C115:C121" si="185">+"["&amp;currency&amp;"]"</f>
        <v>[EUR]</v>
      </c>
      <c r="D115"/>
      <c r="E115" s="550">
        <f ca="1">+E106*Input!$F101+E205</f>
        <v>0</v>
      </c>
      <c r="F115" s="551">
        <f ca="1">+F106*Input!$F101+F205</f>
        <v>0</v>
      </c>
      <c r="G115" s="551">
        <f ca="1">+G106*Input!$F101+G205</f>
        <v>0</v>
      </c>
      <c r="H115" s="551">
        <f ca="1">+H106*Input!$F101+H205</f>
        <v>0</v>
      </c>
      <c r="I115" s="551">
        <f ca="1">+I106*Input!$F101+I205</f>
        <v>0</v>
      </c>
      <c r="J115" s="551">
        <f ca="1">+J106*Input!$F101+J205</f>
        <v>0</v>
      </c>
      <c r="K115" s="551">
        <f ca="1">+K106*Input!$F101+K205</f>
        <v>0</v>
      </c>
      <c r="L115" s="551">
        <f ca="1">+L106*Input!$F101+L205</f>
        <v>0</v>
      </c>
      <c r="M115" s="551">
        <f ca="1">+M106*Input!$F101+M205</f>
        <v>0</v>
      </c>
      <c r="N115" s="551">
        <f ca="1">+N106*Input!$F101+N205</f>
        <v>0</v>
      </c>
      <c r="O115" s="551">
        <f ca="1">+O106*Input!$F101+O205</f>
        <v>0</v>
      </c>
      <c r="P115" s="551">
        <f ca="1">+P106*Input!$F101+P205</f>
        <v>0</v>
      </c>
      <c r="Q115" s="551">
        <f ca="1">+Q106*Input!$F101+Q205</f>
        <v>0</v>
      </c>
      <c r="R115" s="551">
        <f ca="1">+R106*Input!$F101+R205</f>
        <v>0</v>
      </c>
      <c r="S115" s="551">
        <f ca="1">+S106*Input!$F101+S205</f>
        <v>0</v>
      </c>
      <c r="T115" s="551">
        <f ca="1">+T106*Input!$F101+T205</f>
        <v>0</v>
      </c>
      <c r="U115" s="551">
        <f ca="1">+U106*Input!$F101+U205</f>
        <v>0</v>
      </c>
      <c r="V115" s="551">
        <f ca="1">+V106*Input!$F101+V205</f>
        <v>0</v>
      </c>
      <c r="W115" s="551">
        <f ca="1">+W106*Input!$F101+W205</f>
        <v>0</v>
      </c>
      <c r="X115" s="551">
        <f ca="1">+X106*Input!$F101+X205</f>
        <v>0</v>
      </c>
      <c r="Y115" s="551">
        <f ca="1">+Y106*Input!$F101+Y205</f>
        <v>0</v>
      </c>
      <c r="Z115" s="551">
        <f ca="1">+Z106*Input!$F101+Z205</f>
        <v>0</v>
      </c>
      <c r="AA115" s="551">
        <f ca="1">+AA106*Input!$F101+AA205</f>
        <v>0</v>
      </c>
      <c r="AB115" s="551">
        <f ca="1">+AB106*Input!$F101+AB205</f>
        <v>0</v>
      </c>
      <c r="AC115" s="551">
        <f ca="1">+AC106*Input!$F101+AC205</f>
        <v>0</v>
      </c>
      <c r="AD115" s="551">
        <f ca="1">+AD106*Input!$F101+AD205</f>
        <v>0</v>
      </c>
      <c r="AE115" s="551">
        <f ca="1">+AE106*Input!$F101+AE205</f>
        <v>0</v>
      </c>
      <c r="AF115" s="551">
        <f ca="1">+AF106*Input!$F101+AF205</f>
        <v>0</v>
      </c>
      <c r="AG115" s="551">
        <f ca="1">+AG106*Input!$F101+AG205</f>
        <v>0</v>
      </c>
      <c r="AH115" s="551">
        <f ca="1">+AH106*Input!$F101+AH205</f>
        <v>0</v>
      </c>
      <c r="AI115" s="551">
        <f ca="1">+AI106*Input!$F101+AI205</f>
        <v>0</v>
      </c>
      <c r="AJ115" s="551">
        <f ca="1">+AJ106*Input!$F101+AJ205</f>
        <v>0</v>
      </c>
      <c r="AK115" s="551">
        <f ca="1">+AK106*Input!$F101+AK205</f>
        <v>0</v>
      </c>
      <c r="AL115" s="551">
        <f ca="1">+AL106*Input!$F101+AL205</f>
        <v>0</v>
      </c>
      <c r="AM115" s="551">
        <f ca="1">+AM106*Input!$F101+AM205</f>
        <v>0</v>
      </c>
      <c r="AN115" s="551">
        <f ca="1">+AN106*Input!$F101+AN205</f>
        <v>0</v>
      </c>
      <c r="AO115" s="551">
        <f ca="1">+AO106*Input!$F101+AO205</f>
        <v>0</v>
      </c>
      <c r="AP115" s="551">
        <f ca="1">+AP106*Input!$F101+AP205</f>
        <v>0</v>
      </c>
      <c r="AQ115" s="551">
        <f ca="1">+AQ106*Input!$F101+AQ205</f>
        <v>0</v>
      </c>
      <c r="AR115" s="551">
        <f ca="1">+AR106*Input!$F101+AR205</f>
        <v>0</v>
      </c>
      <c r="AS115" s="551">
        <f ca="1">+AS106*Input!$F101+AS205</f>
        <v>0</v>
      </c>
      <c r="AT115" s="551">
        <f ca="1">+AT106*Input!$F101+AT205</f>
        <v>0</v>
      </c>
      <c r="AU115" s="551">
        <f ca="1">+AU106*Input!$F101+AU205</f>
        <v>0</v>
      </c>
      <c r="AV115" s="551">
        <f ca="1">+AV106*Input!$F101+AV205</f>
        <v>0</v>
      </c>
      <c r="AW115" s="551">
        <f ca="1">+AW106*Input!$F101+AW205</f>
        <v>0</v>
      </c>
      <c r="AX115" s="551">
        <f ca="1">+AX106*Input!$F101+AX205</f>
        <v>0</v>
      </c>
      <c r="AY115" s="551">
        <f ca="1">+AY106*Input!$F101+AY205</f>
        <v>0</v>
      </c>
      <c r="AZ115" s="551">
        <f ca="1">+AZ106*Input!$F101+AZ205</f>
        <v>0</v>
      </c>
      <c r="BA115" s="551">
        <f ca="1">+BA106*Input!$F101+BA205</f>
        <v>0</v>
      </c>
      <c r="BB115" s="551">
        <f ca="1">+BB106*Input!$F101+BB205</f>
        <v>0</v>
      </c>
      <c r="BC115" s="551">
        <f ca="1">+BC106*Input!$F101+BC205</f>
        <v>0</v>
      </c>
      <c r="BD115" s="551">
        <f ca="1">+BD106*Input!$F101+BD205</f>
        <v>0</v>
      </c>
      <c r="BE115" s="551">
        <f ca="1">+BE106*Input!$F101+BE205</f>
        <v>0</v>
      </c>
      <c r="BF115" s="551">
        <f ca="1">+BF106*Input!$F101+BF205</f>
        <v>0</v>
      </c>
      <c r="BG115" s="551">
        <f ca="1">+BG106*Input!$F101+BG205</f>
        <v>0</v>
      </c>
      <c r="BH115" s="551">
        <f ca="1">+BH106*Input!$F101+BH205</f>
        <v>0</v>
      </c>
      <c r="BI115" s="551">
        <f ca="1">+BI106*Input!$F101+BI205</f>
        <v>0</v>
      </c>
      <c r="BJ115" s="551">
        <f ca="1">+BJ106*Input!$F101+BJ205</f>
        <v>0</v>
      </c>
      <c r="BK115" s="551">
        <f ca="1">+BK106*Input!$F101+BK205</f>
        <v>0</v>
      </c>
      <c r="BL115" s="551">
        <f ca="1">+BL106*Input!$F101+BL205</f>
        <v>0</v>
      </c>
      <c r="BM115" s="551">
        <f ca="1">+BM106*Input!$F101+BM205</f>
        <v>0</v>
      </c>
      <c r="BN115" s="551">
        <f ca="1">+BN106*Input!$F101+BN205</f>
        <v>0</v>
      </c>
      <c r="BO115" s="551">
        <f ca="1">+BO106*Input!$F101+BO205</f>
        <v>0</v>
      </c>
      <c r="BP115" s="551">
        <f ca="1">+BP106*Input!$F101+BP205</f>
        <v>0</v>
      </c>
      <c r="BQ115" s="551">
        <f ca="1">+BQ106*Input!$F101+BQ205</f>
        <v>0</v>
      </c>
      <c r="BR115" s="551">
        <f ca="1">+BR106*Input!$F101+BR205</f>
        <v>0</v>
      </c>
      <c r="BS115" s="551">
        <f ca="1">+BS106*Input!$F101+BS205</f>
        <v>0</v>
      </c>
      <c r="BT115" s="551">
        <f ca="1">+BT106*Input!$F101+BT205</f>
        <v>0</v>
      </c>
      <c r="BU115" s="551">
        <f ca="1">+BU106*Input!$F101+BU205</f>
        <v>0</v>
      </c>
      <c r="BV115" s="551">
        <f ca="1">+BV106*Input!$F101+BV205</f>
        <v>0</v>
      </c>
      <c r="BW115" s="551">
        <f ca="1">+BW106*Input!$F101+BW205</f>
        <v>0</v>
      </c>
      <c r="BX115" s="551">
        <f ca="1">+BX106*Input!$F101+BX205</f>
        <v>0</v>
      </c>
      <c r="BY115" s="551">
        <f ca="1">+BY106*Input!$F101+BY205</f>
        <v>0</v>
      </c>
      <c r="BZ115" s="551">
        <f ca="1">+BZ106*Input!$F101+BZ205</f>
        <v>0</v>
      </c>
      <c r="CA115" s="551">
        <f ca="1">+CA106*Input!$F101+CA205</f>
        <v>0</v>
      </c>
      <c r="CB115" s="551">
        <f ca="1">+CB106*Input!$F101+CB205</f>
        <v>0</v>
      </c>
      <c r="CC115" s="551">
        <f ca="1">+CC106*Input!$F101+CC205</f>
        <v>0</v>
      </c>
      <c r="CD115" s="551">
        <f ca="1">+CD106*Input!$F101+CD205</f>
        <v>0</v>
      </c>
      <c r="CE115" s="551">
        <f ca="1">+CE106*Input!$F101+CE205</f>
        <v>0</v>
      </c>
      <c r="CF115" s="551">
        <f ca="1">+CF106*Input!$F101+CF205</f>
        <v>0</v>
      </c>
      <c r="CG115" s="551">
        <f ca="1">+CG106*Input!$F101+CG205</f>
        <v>0</v>
      </c>
      <c r="CH115" s="551">
        <f ca="1">+CH106*Input!$F101+CH205</f>
        <v>0</v>
      </c>
      <c r="CI115" s="551">
        <f ca="1">+CI106*Input!$F101+CI205</f>
        <v>0</v>
      </c>
      <c r="CJ115" s="551">
        <f ca="1">+CJ106*Input!$F101+CJ205</f>
        <v>0</v>
      </c>
      <c r="CK115" s="551">
        <f ca="1">+CK106*Input!$F101+CK205</f>
        <v>0</v>
      </c>
      <c r="CL115" s="551">
        <f ca="1">+CL106*Input!$F101+CL205</f>
        <v>0</v>
      </c>
      <c r="CM115" s="551">
        <f ca="1">+CM106*Input!$F101+CM205</f>
        <v>0</v>
      </c>
      <c r="CN115" s="551">
        <f ca="1">+CN106*Input!$F101+CN205</f>
        <v>0</v>
      </c>
      <c r="CO115" s="551">
        <f ca="1">+CO106*Input!$F101+CO205</f>
        <v>0</v>
      </c>
      <c r="CP115" s="551">
        <f ca="1">+CP106*Input!$F101+CP205</f>
        <v>0</v>
      </c>
      <c r="CQ115" s="551">
        <f ca="1">+CQ106*Input!$F101+CQ205</f>
        <v>0</v>
      </c>
      <c r="CR115" s="551">
        <f ca="1">+CR106*Input!$F101+CR205</f>
        <v>0</v>
      </c>
      <c r="CS115" s="551">
        <f ca="1">+CS106*Input!$F101+CS205</f>
        <v>0</v>
      </c>
      <c r="CT115" s="551">
        <f ca="1">+CT106*Input!$F101+CT205</f>
        <v>0</v>
      </c>
      <c r="CU115" s="551">
        <f ca="1">+CU106*Input!$F101+CU205</f>
        <v>0</v>
      </c>
      <c r="CV115" s="551">
        <f ca="1">+CV106*Input!$F101+CV205</f>
        <v>0</v>
      </c>
      <c r="CW115" s="551">
        <f ca="1">+CW106*Input!$F101+CW205</f>
        <v>0</v>
      </c>
      <c r="CX115" s="551">
        <f ca="1">+CX106*Input!$F101+CX205</f>
        <v>0</v>
      </c>
      <c r="CY115" s="551">
        <f ca="1">+CY106*Input!$F101+CY205</f>
        <v>0</v>
      </c>
      <c r="CZ115" s="551">
        <f ca="1">+CZ106*Input!$F101+CZ205</f>
        <v>0</v>
      </c>
      <c r="DA115" s="551">
        <f ca="1">+DA106*Input!$F101+DA205</f>
        <v>0</v>
      </c>
      <c r="DB115" s="551">
        <f ca="1">+DB106*Input!$F101+DB205</f>
        <v>0</v>
      </c>
      <c r="DC115" s="551">
        <f ca="1">+DC106*Input!$F101+DC205</f>
        <v>0</v>
      </c>
      <c r="DD115" s="551">
        <f ca="1">+DD106*Input!$F101+DD205</f>
        <v>0</v>
      </c>
      <c r="DE115" s="551">
        <f ca="1">+DE106*Input!$F101+DE205</f>
        <v>0</v>
      </c>
      <c r="DF115" s="551">
        <f ca="1">+DF106*Input!$F101+DF205</f>
        <v>0</v>
      </c>
      <c r="DG115" s="551">
        <f ca="1">+DG106*Input!$F101+DG205</f>
        <v>0</v>
      </c>
      <c r="DH115" s="551">
        <f ca="1">+DH106*Input!$F101+DH205</f>
        <v>0</v>
      </c>
      <c r="DI115" s="551">
        <f ca="1">+DI106*Input!$F101+DI205</f>
        <v>0</v>
      </c>
      <c r="DJ115" s="551">
        <f ca="1">+DJ106*Input!$F101+DJ205</f>
        <v>0</v>
      </c>
      <c r="DK115" s="551">
        <f ca="1">+DK106*Input!$F101+DK205</f>
        <v>0</v>
      </c>
      <c r="DL115" s="551">
        <f ca="1">+DL106*Input!$F101+DL205</f>
        <v>0</v>
      </c>
      <c r="DM115" s="551">
        <f ca="1">+DM106*Input!$F101+DM205</f>
        <v>0</v>
      </c>
      <c r="DN115" s="551">
        <f ca="1">+DN106*Input!$F101+DN205</f>
        <v>0</v>
      </c>
      <c r="DO115" s="551">
        <f ca="1">+DO106*Input!$F101+DO205</f>
        <v>0</v>
      </c>
      <c r="DP115" s="551">
        <f ca="1">+DP106*Input!$F101+DP205</f>
        <v>0</v>
      </c>
      <c r="DQ115" s="551">
        <f ca="1">+DQ106*Input!$F101+DQ205</f>
        <v>0</v>
      </c>
      <c r="DR115" s="551">
        <f ca="1">+DR106*Input!$F101+DR205</f>
        <v>0</v>
      </c>
      <c r="DS115" s="551">
        <f ca="1">+DS106*Input!$F101+DS205</f>
        <v>0</v>
      </c>
      <c r="DT115" s="551">
        <f ca="1">+DT106*Input!$F101+DT205</f>
        <v>0</v>
      </c>
    </row>
    <row r="116" spans="1:124" s="28" customFormat="1" ht="14.25" customHeight="1" x14ac:dyDescent="0.2">
      <c r="A116" s="114" t="str">
        <f>+Input!$C$102</f>
        <v>SPA</v>
      </c>
      <c r="B116" s="3"/>
      <c r="C116" s="488" t="str">
        <f t="shared" si="185"/>
        <v>[EUR]</v>
      </c>
      <c r="D116"/>
      <c r="E116" s="559">
        <f ca="1">+E107*Input!$F102+E206</f>
        <v>0</v>
      </c>
      <c r="F116" s="542">
        <f ca="1">+F107*Input!$F102+F206</f>
        <v>0</v>
      </c>
      <c r="G116" s="542">
        <f ca="1">+G107*Input!$F102+G206</f>
        <v>0</v>
      </c>
      <c r="H116" s="542">
        <f ca="1">+H107*Input!$F102+H206</f>
        <v>0</v>
      </c>
      <c r="I116" s="542">
        <f ca="1">+I107*Input!$F102+I206</f>
        <v>0</v>
      </c>
      <c r="J116" s="542">
        <f ca="1">+J107*Input!$F102+J206</f>
        <v>0</v>
      </c>
      <c r="K116" s="542">
        <f ca="1">+K107*Input!$F102+K206</f>
        <v>0</v>
      </c>
      <c r="L116" s="542">
        <f ca="1">+L107*Input!$F102+L206</f>
        <v>0</v>
      </c>
      <c r="M116" s="542">
        <f ca="1">+M107*Input!$F102+M206</f>
        <v>0</v>
      </c>
      <c r="N116" s="542">
        <f ca="1">+N107*Input!$F102+N206</f>
        <v>0</v>
      </c>
      <c r="O116" s="542">
        <f ca="1">+O107*Input!$F102+O206</f>
        <v>0</v>
      </c>
      <c r="P116" s="542">
        <f ca="1">+P107*Input!$F102+P206</f>
        <v>0</v>
      </c>
      <c r="Q116" s="542">
        <f ca="1">+Q107*Input!$F102+Q206</f>
        <v>0</v>
      </c>
      <c r="R116" s="542">
        <f ca="1">+R107*Input!$F102+R206</f>
        <v>0</v>
      </c>
      <c r="S116" s="542">
        <f ca="1">+S107*Input!$F102+S206</f>
        <v>0</v>
      </c>
      <c r="T116" s="542">
        <f ca="1">+T107*Input!$F102+T206</f>
        <v>0</v>
      </c>
      <c r="U116" s="542">
        <f ca="1">+U107*Input!$F102+U206</f>
        <v>0</v>
      </c>
      <c r="V116" s="542">
        <f ca="1">+V107*Input!$F102+V206</f>
        <v>0</v>
      </c>
      <c r="W116" s="542">
        <f ca="1">+W107*Input!$F102+W206</f>
        <v>0</v>
      </c>
      <c r="X116" s="542">
        <f ca="1">+X107*Input!$F102+X206</f>
        <v>0</v>
      </c>
      <c r="Y116" s="542">
        <f ca="1">+Y107*Input!$F102+Y206</f>
        <v>0</v>
      </c>
      <c r="Z116" s="542">
        <f ca="1">+Z107*Input!$F102+Z206</f>
        <v>0</v>
      </c>
      <c r="AA116" s="542">
        <f ca="1">+AA107*Input!$F102+AA206</f>
        <v>0</v>
      </c>
      <c r="AB116" s="542">
        <f ca="1">+AB107*Input!$F102+AB206</f>
        <v>0</v>
      </c>
      <c r="AC116" s="542">
        <f ca="1">+AC107*Input!$F102+AC206</f>
        <v>0</v>
      </c>
      <c r="AD116" s="542">
        <f ca="1">+AD107*Input!$F102+AD206</f>
        <v>0</v>
      </c>
      <c r="AE116" s="542">
        <f ca="1">+AE107*Input!$F102+AE206</f>
        <v>0</v>
      </c>
      <c r="AF116" s="542">
        <f ca="1">+AF107*Input!$F102+AF206</f>
        <v>0</v>
      </c>
      <c r="AG116" s="542">
        <f ca="1">+AG107*Input!$F102+AG206</f>
        <v>0</v>
      </c>
      <c r="AH116" s="542">
        <f ca="1">+AH107*Input!$F102+AH206</f>
        <v>0</v>
      </c>
      <c r="AI116" s="542">
        <f ca="1">+AI107*Input!$F102+AI206</f>
        <v>0</v>
      </c>
      <c r="AJ116" s="542">
        <f ca="1">+AJ107*Input!$F102+AJ206</f>
        <v>0</v>
      </c>
      <c r="AK116" s="542">
        <f ca="1">+AK107*Input!$F102+AK206</f>
        <v>0</v>
      </c>
      <c r="AL116" s="542">
        <f ca="1">+AL107*Input!$F102+AL206</f>
        <v>0</v>
      </c>
      <c r="AM116" s="542">
        <f ca="1">+AM107*Input!$F102+AM206</f>
        <v>0</v>
      </c>
      <c r="AN116" s="542">
        <f ca="1">+AN107*Input!$F102+AN206</f>
        <v>0</v>
      </c>
      <c r="AO116" s="542">
        <f ca="1">+AO107*Input!$F102+AO206</f>
        <v>0</v>
      </c>
      <c r="AP116" s="542">
        <f ca="1">+AP107*Input!$F102+AP206</f>
        <v>0</v>
      </c>
      <c r="AQ116" s="542">
        <f ca="1">+AQ107*Input!$F102+AQ206</f>
        <v>0</v>
      </c>
      <c r="AR116" s="542">
        <f ca="1">+AR107*Input!$F102+AR206</f>
        <v>0</v>
      </c>
      <c r="AS116" s="542">
        <f ca="1">+AS107*Input!$F102+AS206</f>
        <v>0</v>
      </c>
      <c r="AT116" s="542">
        <f ca="1">+AT107*Input!$F102+AT206</f>
        <v>0</v>
      </c>
      <c r="AU116" s="542">
        <f ca="1">+AU107*Input!$F102+AU206</f>
        <v>0</v>
      </c>
      <c r="AV116" s="542">
        <f ca="1">+AV107*Input!$F102+AV206</f>
        <v>0</v>
      </c>
      <c r="AW116" s="542">
        <f ca="1">+AW107*Input!$F102+AW206</f>
        <v>0</v>
      </c>
      <c r="AX116" s="542">
        <f ca="1">+AX107*Input!$F102+AX206</f>
        <v>0</v>
      </c>
      <c r="AY116" s="542">
        <f ca="1">+AY107*Input!$F102+AY206</f>
        <v>0</v>
      </c>
      <c r="AZ116" s="542">
        <f ca="1">+AZ107*Input!$F102+AZ206</f>
        <v>0</v>
      </c>
      <c r="BA116" s="542">
        <f ca="1">+BA107*Input!$F102+BA206</f>
        <v>0</v>
      </c>
      <c r="BB116" s="542">
        <f ca="1">+BB107*Input!$F102+BB206</f>
        <v>0</v>
      </c>
      <c r="BC116" s="542">
        <f ca="1">+BC107*Input!$F102+BC206</f>
        <v>0</v>
      </c>
      <c r="BD116" s="542">
        <f ca="1">+BD107*Input!$F102+BD206</f>
        <v>0</v>
      </c>
      <c r="BE116" s="542">
        <f ca="1">+BE107*Input!$F102+BE206</f>
        <v>0</v>
      </c>
      <c r="BF116" s="542">
        <f ca="1">+BF107*Input!$F102+BF206</f>
        <v>0</v>
      </c>
      <c r="BG116" s="542">
        <f ca="1">+BG107*Input!$F102+BG206</f>
        <v>0</v>
      </c>
      <c r="BH116" s="542">
        <f ca="1">+BH107*Input!$F102+BH206</f>
        <v>0</v>
      </c>
      <c r="BI116" s="542">
        <f ca="1">+BI107*Input!$F102+BI206</f>
        <v>0</v>
      </c>
      <c r="BJ116" s="542">
        <f ca="1">+BJ107*Input!$F102+BJ206</f>
        <v>0</v>
      </c>
      <c r="BK116" s="542">
        <f ca="1">+BK107*Input!$F102+BK206</f>
        <v>0</v>
      </c>
      <c r="BL116" s="542">
        <f ca="1">+BL107*Input!$F102+BL206</f>
        <v>0</v>
      </c>
      <c r="BM116" s="542">
        <f ca="1">+BM107*Input!$F102+BM206</f>
        <v>0</v>
      </c>
      <c r="BN116" s="542">
        <f ca="1">+BN107*Input!$F102+BN206</f>
        <v>0</v>
      </c>
      <c r="BO116" s="542">
        <f ca="1">+BO107*Input!$F102+BO206</f>
        <v>0</v>
      </c>
      <c r="BP116" s="542">
        <f ca="1">+BP107*Input!$F102+BP206</f>
        <v>0</v>
      </c>
      <c r="BQ116" s="542">
        <f ca="1">+BQ107*Input!$F102+BQ206</f>
        <v>0</v>
      </c>
      <c r="BR116" s="542">
        <f ca="1">+BR107*Input!$F102+BR206</f>
        <v>0</v>
      </c>
      <c r="BS116" s="542">
        <f ca="1">+BS107*Input!$F102+BS206</f>
        <v>0</v>
      </c>
      <c r="BT116" s="542">
        <f ca="1">+BT107*Input!$F102+BT206</f>
        <v>0</v>
      </c>
      <c r="BU116" s="542">
        <f ca="1">+BU107*Input!$F102+BU206</f>
        <v>0</v>
      </c>
      <c r="BV116" s="542">
        <f ca="1">+BV107*Input!$F102+BV206</f>
        <v>0</v>
      </c>
      <c r="BW116" s="542">
        <f ca="1">+BW107*Input!$F102+BW206</f>
        <v>0</v>
      </c>
      <c r="BX116" s="542">
        <f ca="1">+BX107*Input!$F102+BX206</f>
        <v>0</v>
      </c>
      <c r="BY116" s="542">
        <f ca="1">+BY107*Input!$F102+BY206</f>
        <v>0</v>
      </c>
      <c r="BZ116" s="542">
        <f ca="1">+BZ107*Input!$F102+BZ206</f>
        <v>0</v>
      </c>
      <c r="CA116" s="542">
        <f ca="1">+CA107*Input!$F102+CA206</f>
        <v>0</v>
      </c>
      <c r="CB116" s="542">
        <f ca="1">+CB107*Input!$F102+CB206</f>
        <v>0</v>
      </c>
      <c r="CC116" s="542">
        <f ca="1">+CC107*Input!$F102+CC206</f>
        <v>0</v>
      </c>
      <c r="CD116" s="542">
        <f ca="1">+CD107*Input!$F102+CD206</f>
        <v>0</v>
      </c>
      <c r="CE116" s="542">
        <f ca="1">+CE107*Input!$F102+CE206</f>
        <v>0</v>
      </c>
      <c r="CF116" s="542">
        <f ca="1">+CF107*Input!$F102+CF206</f>
        <v>0</v>
      </c>
      <c r="CG116" s="542">
        <f ca="1">+CG107*Input!$F102+CG206</f>
        <v>0</v>
      </c>
      <c r="CH116" s="542">
        <f ca="1">+CH107*Input!$F102+CH206</f>
        <v>0</v>
      </c>
      <c r="CI116" s="542">
        <f ca="1">+CI107*Input!$F102+CI206</f>
        <v>0</v>
      </c>
      <c r="CJ116" s="542">
        <f ca="1">+CJ107*Input!$F102+CJ206</f>
        <v>0</v>
      </c>
      <c r="CK116" s="542">
        <f ca="1">+CK107*Input!$F102+CK206</f>
        <v>0</v>
      </c>
      <c r="CL116" s="542">
        <f ca="1">+CL107*Input!$F102+CL206</f>
        <v>0</v>
      </c>
      <c r="CM116" s="542">
        <f ca="1">+CM107*Input!$F102+CM206</f>
        <v>0</v>
      </c>
      <c r="CN116" s="542">
        <f ca="1">+CN107*Input!$F102+CN206</f>
        <v>0</v>
      </c>
      <c r="CO116" s="542">
        <f ca="1">+CO107*Input!$F102+CO206</f>
        <v>0</v>
      </c>
      <c r="CP116" s="542">
        <f ca="1">+CP107*Input!$F102+CP206</f>
        <v>0</v>
      </c>
      <c r="CQ116" s="542">
        <f ca="1">+CQ107*Input!$F102+CQ206</f>
        <v>0</v>
      </c>
      <c r="CR116" s="542">
        <f ca="1">+CR107*Input!$F102+CR206</f>
        <v>0</v>
      </c>
      <c r="CS116" s="542">
        <f ca="1">+CS107*Input!$F102+CS206</f>
        <v>0</v>
      </c>
      <c r="CT116" s="542">
        <f ca="1">+CT107*Input!$F102+CT206</f>
        <v>0</v>
      </c>
      <c r="CU116" s="542">
        <f ca="1">+CU107*Input!$F102+CU206</f>
        <v>0</v>
      </c>
      <c r="CV116" s="542">
        <f ca="1">+CV107*Input!$F102+CV206</f>
        <v>0</v>
      </c>
      <c r="CW116" s="542">
        <f ca="1">+CW107*Input!$F102+CW206</f>
        <v>0</v>
      </c>
      <c r="CX116" s="542">
        <f ca="1">+CX107*Input!$F102+CX206</f>
        <v>0</v>
      </c>
      <c r="CY116" s="542">
        <f ca="1">+CY107*Input!$F102+CY206</f>
        <v>0</v>
      </c>
      <c r="CZ116" s="542">
        <f ca="1">+CZ107*Input!$F102+CZ206</f>
        <v>0</v>
      </c>
      <c r="DA116" s="542">
        <f ca="1">+DA107*Input!$F102+DA206</f>
        <v>0</v>
      </c>
      <c r="DB116" s="542">
        <f ca="1">+DB107*Input!$F102+DB206</f>
        <v>0</v>
      </c>
      <c r="DC116" s="542">
        <f ca="1">+DC107*Input!$F102+DC206</f>
        <v>0</v>
      </c>
      <c r="DD116" s="542">
        <f ca="1">+DD107*Input!$F102+DD206</f>
        <v>0</v>
      </c>
      <c r="DE116" s="542">
        <f ca="1">+DE107*Input!$F102+DE206</f>
        <v>0</v>
      </c>
      <c r="DF116" s="542">
        <f ca="1">+DF107*Input!$F102+DF206</f>
        <v>0</v>
      </c>
      <c r="DG116" s="542">
        <f ca="1">+DG107*Input!$F102+DG206</f>
        <v>0</v>
      </c>
      <c r="DH116" s="542">
        <f ca="1">+DH107*Input!$F102+DH206</f>
        <v>0</v>
      </c>
      <c r="DI116" s="542">
        <f ca="1">+DI107*Input!$F102+DI206</f>
        <v>0</v>
      </c>
      <c r="DJ116" s="542">
        <f ca="1">+DJ107*Input!$F102+DJ206</f>
        <v>0</v>
      </c>
      <c r="DK116" s="542">
        <f ca="1">+DK107*Input!$F102+DK206</f>
        <v>0</v>
      </c>
      <c r="DL116" s="542">
        <f ca="1">+DL107*Input!$F102+DL206</f>
        <v>0</v>
      </c>
      <c r="DM116" s="542">
        <f ca="1">+DM107*Input!$F102+DM206</f>
        <v>0</v>
      </c>
      <c r="DN116" s="542">
        <f ca="1">+DN107*Input!$F102+DN206</f>
        <v>0</v>
      </c>
      <c r="DO116" s="542">
        <f ca="1">+DO107*Input!$F102+DO206</f>
        <v>0</v>
      </c>
      <c r="DP116" s="542">
        <f ca="1">+DP107*Input!$F102+DP206</f>
        <v>0</v>
      </c>
      <c r="DQ116" s="542">
        <f ca="1">+DQ107*Input!$F102+DQ206</f>
        <v>0</v>
      </c>
      <c r="DR116" s="542">
        <f ca="1">+DR107*Input!$F102+DR206</f>
        <v>0</v>
      </c>
      <c r="DS116" s="542">
        <f ca="1">+DS107*Input!$F102+DS206</f>
        <v>0</v>
      </c>
      <c r="DT116" s="542">
        <f ca="1">+DT107*Input!$F102+DT206</f>
        <v>0</v>
      </c>
    </row>
    <row r="117" spans="1:124" s="28" customFormat="1" ht="14.25" customHeight="1" x14ac:dyDescent="0.2">
      <c r="A117" s="114" t="str">
        <f>+Input!$C$103</f>
        <v>Placeholder</v>
      </c>
      <c r="B117" s="3"/>
      <c r="C117" s="488" t="str">
        <f t="shared" si="185"/>
        <v>[EUR]</v>
      </c>
      <c r="D117"/>
      <c r="E117" s="559">
        <f ca="1">+E108*Input!$F103+E207</f>
        <v>0</v>
      </c>
      <c r="F117" s="542">
        <f ca="1">+F108*Input!$F103+F207</f>
        <v>0</v>
      </c>
      <c r="G117" s="542">
        <f ca="1">+G108*Input!$F103+G207</f>
        <v>0</v>
      </c>
      <c r="H117" s="542">
        <f ca="1">+H108*Input!$F103+H207</f>
        <v>0</v>
      </c>
      <c r="I117" s="542">
        <f ca="1">+I108*Input!$F103+I207</f>
        <v>0</v>
      </c>
      <c r="J117" s="542">
        <f ca="1">+J108*Input!$F103+J207</f>
        <v>0</v>
      </c>
      <c r="K117" s="542">
        <f ca="1">+K108*Input!$F103+K207</f>
        <v>0</v>
      </c>
      <c r="L117" s="542">
        <f ca="1">+L108*Input!$F103+L207</f>
        <v>0</v>
      </c>
      <c r="M117" s="542">
        <f ca="1">+M108*Input!$F103+M207</f>
        <v>0</v>
      </c>
      <c r="N117" s="542">
        <f ca="1">+N108*Input!$F103+N207</f>
        <v>0</v>
      </c>
      <c r="O117" s="542">
        <f ca="1">+O108*Input!$F103+O207</f>
        <v>0</v>
      </c>
      <c r="P117" s="542">
        <f ca="1">+P108*Input!$F103+P207</f>
        <v>0</v>
      </c>
      <c r="Q117" s="542">
        <f ca="1">+Q108*Input!$F103+Q207</f>
        <v>0</v>
      </c>
      <c r="R117" s="542">
        <f ca="1">+R108*Input!$F103+R207</f>
        <v>0</v>
      </c>
      <c r="S117" s="542">
        <f ca="1">+S108*Input!$F103+S207</f>
        <v>0</v>
      </c>
      <c r="T117" s="542">
        <f ca="1">+T108*Input!$F103+T207</f>
        <v>0</v>
      </c>
      <c r="U117" s="542">
        <f ca="1">+U108*Input!$F103+U207</f>
        <v>0</v>
      </c>
      <c r="V117" s="542">
        <f ca="1">+V108*Input!$F103+V207</f>
        <v>0</v>
      </c>
      <c r="W117" s="542">
        <f ca="1">+W108*Input!$F103+W207</f>
        <v>0</v>
      </c>
      <c r="X117" s="542">
        <f ca="1">+X108*Input!$F103+X207</f>
        <v>0</v>
      </c>
      <c r="Y117" s="542">
        <f ca="1">+Y108*Input!$F103+Y207</f>
        <v>0</v>
      </c>
      <c r="Z117" s="542">
        <f ca="1">+Z108*Input!$F103+Z207</f>
        <v>0</v>
      </c>
      <c r="AA117" s="542">
        <f ca="1">+AA108*Input!$F103+AA207</f>
        <v>0</v>
      </c>
      <c r="AB117" s="542">
        <f ca="1">+AB108*Input!$F103+AB207</f>
        <v>0</v>
      </c>
      <c r="AC117" s="542">
        <f ca="1">+AC108*Input!$F103+AC207</f>
        <v>0</v>
      </c>
      <c r="AD117" s="542">
        <f ca="1">+AD108*Input!$F103+AD207</f>
        <v>0</v>
      </c>
      <c r="AE117" s="542">
        <f ca="1">+AE108*Input!$F103+AE207</f>
        <v>0</v>
      </c>
      <c r="AF117" s="542">
        <f ca="1">+AF108*Input!$F103+AF207</f>
        <v>0</v>
      </c>
      <c r="AG117" s="542">
        <f ca="1">+AG108*Input!$F103+AG207</f>
        <v>0</v>
      </c>
      <c r="AH117" s="542">
        <f ca="1">+AH108*Input!$F103+AH207</f>
        <v>0</v>
      </c>
      <c r="AI117" s="542">
        <f ca="1">+AI108*Input!$F103+AI207</f>
        <v>0</v>
      </c>
      <c r="AJ117" s="542">
        <f ca="1">+AJ108*Input!$F103+AJ207</f>
        <v>0</v>
      </c>
      <c r="AK117" s="542">
        <f ca="1">+AK108*Input!$F103+AK207</f>
        <v>0</v>
      </c>
      <c r="AL117" s="542">
        <f ca="1">+AL108*Input!$F103+AL207</f>
        <v>0</v>
      </c>
      <c r="AM117" s="542">
        <f ca="1">+AM108*Input!$F103+AM207</f>
        <v>0</v>
      </c>
      <c r="AN117" s="542">
        <f ca="1">+AN108*Input!$F103+AN207</f>
        <v>0</v>
      </c>
      <c r="AO117" s="542">
        <f ca="1">+AO108*Input!$F103+AO207</f>
        <v>0</v>
      </c>
      <c r="AP117" s="542">
        <f ca="1">+AP108*Input!$F103+AP207</f>
        <v>0</v>
      </c>
      <c r="AQ117" s="542">
        <f ca="1">+AQ108*Input!$F103+AQ207</f>
        <v>0</v>
      </c>
      <c r="AR117" s="542">
        <f ca="1">+AR108*Input!$F103+AR207</f>
        <v>0</v>
      </c>
      <c r="AS117" s="542">
        <f ca="1">+AS108*Input!$F103+AS207</f>
        <v>0</v>
      </c>
      <c r="AT117" s="542">
        <f ca="1">+AT108*Input!$F103+AT207</f>
        <v>0</v>
      </c>
      <c r="AU117" s="542">
        <f ca="1">+AU108*Input!$F103+AU207</f>
        <v>0</v>
      </c>
      <c r="AV117" s="542">
        <f ca="1">+AV108*Input!$F103+AV207</f>
        <v>0</v>
      </c>
      <c r="AW117" s="542">
        <f ca="1">+AW108*Input!$F103+AW207</f>
        <v>0</v>
      </c>
      <c r="AX117" s="542">
        <f ca="1">+AX108*Input!$F103+AX207</f>
        <v>0</v>
      </c>
      <c r="AY117" s="542">
        <f ca="1">+AY108*Input!$F103+AY207</f>
        <v>0</v>
      </c>
      <c r="AZ117" s="542">
        <f ca="1">+AZ108*Input!$F103+AZ207</f>
        <v>0</v>
      </c>
      <c r="BA117" s="542">
        <f ca="1">+BA108*Input!$F103+BA207</f>
        <v>0</v>
      </c>
      <c r="BB117" s="542">
        <f ca="1">+BB108*Input!$F103+BB207</f>
        <v>0</v>
      </c>
      <c r="BC117" s="542">
        <f ca="1">+BC108*Input!$F103+BC207</f>
        <v>0</v>
      </c>
      <c r="BD117" s="542">
        <f ca="1">+BD108*Input!$F103+BD207</f>
        <v>0</v>
      </c>
      <c r="BE117" s="542">
        <f ca="1">+BE108*Input!$F103+BE207</f>
        <v>0</v>
      </c>
      <c r="BF117" s="542">
        <f ca="1">+BF108*Input!$F103+BF207</f>
        <v>0</v>
      </c>
      <c r="BG117" s="542">
        <f ca="1">+BG108*Input!$F103+BG207</f>
        <v>0</v>
      </c>
      <c r="BH117" s="542">
        <f ca="1">+BH108*Input!$F103+BH207</f>
        <v>0</v>
      </c>
      <c r="BI117" s="542">
        <f ca="1">+BI108*Input!$F103+BI207</f>
        <v>0</v>
      </c>
      <c r="BJ117" s="542">
        <f ca="1">+BJ108*Input!$F103+BJ207</f>
        <v>0</v>
      </c>
      <c r="BK117" s="542">
        <f ca="1">+BK108*Input!$F103+BK207</f>
        <v>0</v>
      </c>
      <c r="BL117" s="542">
        <f ca="1">+BL108*Input!$F103+BL207</f>
        <v>0</v>
      </c>
      <c r="BM117" s="542">
        <f ca="1">+BM108*Input!$F103+BM207</f>
        <v>0</v>
      </c>
      <c r="BN117" s="542">
        <f ca="1">+BN108*Input!$F103+BN207</f>
        <v>0</v>
      </c>
      <c r="BO117" s="542">
        <f ca="1">+BO108*Input!$F103+BO207</f>
        <v>0</v>
      </c>
      <c r="BP117" s="542">
        <f ca="1">+BP108*Input!$F103+BP207</f>
        <v>0</v>
      </c>
      <c r="BQ117" s="542">
        <f ca="1">+BQ108*Input!$F103+BQ207</f>
        <v>0</v>
      </c>
      <c r="BR117" s="542">
        <f ca="1">+BR108*Input!$F103+BR207</f>
        <v>0</v>
      </c>
      <c r="BS117" s="542">
        <f ca="1">+BS108*Input!$F103+BS207</f>
        <v>0</v>
      </c>
      <c r="BT117" s="542">
        <f ca="1">+BT108*Input!$F103+BT207</f>
        <v>0</v>
      </c>
      <c r="BU117" s="542">
        <f ca="1">+BU108*Input!$F103+BU207</f>
        <v>0</v>
      </c>
      <c r="BV117" s="542">
        <f ca="1">+BV108*Input!$F103+BV207</f>
        <v>0</v>
      </c>
      <c r="BW117" s="542">
        <f ca="1">+BW108*Input!$F103+BW207</f>
        <v>0</v>
      </c>
      <c r="BX117" s="542">
        <f ca="1">+BX108*Input!$F103+BX207</f>
        <v>0</v>
      </c>
      <c r="BY117" s="542">
        <f ca="1">+BY108*Input!$F103+BY207</f>
        <v>0</v>
      </c>
      <c r="BZ117" s="542">
        <f ca="1">+BZ108*Input!$F103+BZ207</f>
        <v>0</v>
      </c>
      <c r="CA117" s="542">
        <f ca="1">+CA108*Input!$F103+CA207</f>
        <v>0</v>
      </c>
      <c r="CB117" s="542">
        <f ca="1">+CB108*Input!$F103+CB207</f>
        <v>0</v>
      </c>
      <c r="CC117" s="542">
        <f ca="1">+CC108*Input!$F103+CC207</f>
        <v>0</v>
      </c>
      <c r="CD117" s="542">
        <f ca="1">+CD108*Input!$F103+CD207</f>
        <v>0</v>
      </c>
      <c r="CE117" s="542">
        <f ca="1">+CE108*Input!$F103+CE207</f>
        <v>0</v>
      </c>
      <c r="CF117" s="542">
        <f ca="1">+CF108*Input!$F103+CF207</f>
        <v>0</v>
      </c>
      <c r="CG117" s="542">
        <f ca="1">+CG108*Input!$F103+CG207</f>
        <v>0</v>
      </c>
      <c r="CH117" s="542">
        <f ca="1">+CH108*Input!$F103+CH207</f>
        <v>0</v>
      </c>
      <c r="CI117" s="542">
        <f ca="1">+CI108*Input!$F103+CI207</f>
        <v>0</v>
      </c>
      <c r="CJ117" s="542">
        <f ca="1">+CJ108*Input!$F103+CJ207</f>
        <v>0</v>
      </c>
      <c r="CK117" s="542">
        <f ca="1">+CK108*Input!$F103+CK207</f>
        <v>0</v>
      </c>
      <c r="CL117" s="542">
        <f ca="1">+CL108*Input!$F103+CL207</f>
        <v>0</v>
      </c>
      <c r="CM117" s="542">
        <f ca="1">+CM108*Input!$F103+CM207</f>
        <v>0</v>
      </c>
      <c r="CN117" s="542">
        <f ca="1">+CN108*Input!$F103+CN207</f>
        <v>0</v>
      </c>
      <c r="CO117" s="542">
        <f ca="1">+CO108*Input!$F103+CO207</f>
        <v>0</v>
      </c>
      <c r="CP117" s="542">
        <f ca="1">+CP108*Input!$F103+CP207</f>
        <v>0</v>
      </c>
      <c r="CQ117" s="542">
        <f ca="1">+CQ108*Input!$F103+CQ207</f>
        <v>0</v>
      </c>
      <c r="CR117" s="542">
        <f ca="1">+CR108*Input!$F103+CR207</f>
        <v>0</v>
      </c>
      <c r="CS117" s="542">
        <f ca="1">+CS108*Input!$F103+CS207</f>
        <v>0</v>
      </c>
      <c r="CT117" s="542">
        <f ca="1">+CT108*Input!$F103+CT207</f>
        <v>0</v>
      </c>
      <c r="CU117" s="542">
        <f ca="1">+CU108*Input!$F103+CU207</f>
        <v>0</v>
      </c>
      <c r="CV117" s="542">
        <f ca="1">+CV108*Input!$F103+CV207</f>
        <v>0</v>
      </c>
      <c r="CW117" s="542">
        <f ca="1">+CW108*Input!$F103+CW207</f>
        <v>0</v>
      </c>
      <c r="CX117" s="542">
        <f ca="1">+CX108*Input!$F103+CX207</f>
        <v>0</v>
      </c>
      <c r="CY117" s="542">
        <f ca="1">+CY108*Input!$F103+CY207</f>
        <v>0</v>
      </c>
      <c r="CZ117" s="542">
        <f ca="1">+CZ108*Input!$F103+CZ207</f>
        <v>0</v>
      </c>
      <c r="DA117" s="542">
        <f ca="1">+DA108*Input!$F103+DA207</f>
        <v>0</v>
      </c>
      <c r="DB117" s="542">
        <f ca="1">+DB108*Input!$F103+DB207</f>
        <v>0</v>
      </c>
      <c r="DC117" s="542">
        <f ca="1">+DC108*Input!$F103+DC207</f>
        <v>0</v>
      </c>
      <c r="DD117" s="542">
        <f ca="1">+DD108*Input!$F103+DD207</f>
        <v>0</v>
      </c>
      <c r="DE117" s="542">
        <f ca="1">+DE108*Input!$F103+DE207</f>
        <v>0</v>
      </c>
      <c r="DF117" s="542">
        <f ca="1">+DF108*Input!$F103+DF207</f>
        <v>0</v>
      </c>
      <c r="DG117" s="542">
        <f ca="1">+DG108*Input!$F103+DG207</f>
        <v>0</v>
      </c>
      <c r="DH117" s="542">
        <f ca="1">+DH108*Input!$F103+DH207</f>
        <v>0</v>
      </c>
      <c r="DI117" s="542">
        <f ca="1">+DI108*Input!$F103+DI207</f>
        <v>0</v>
      </c>
      <c r="DJ117" s="542">
        <f ca="1">+DJ108*Input!$F103+DJ207</f>
        <v>0</v>
      </c>
      <c r="DK117" s="542">
        <f ca="1">+DK108*Input!$F103+DK207</f>
        <v>0</v>
      </c>
      <c r="DL117" s="542">
        <f ca="1">+DL108*Input!$F103+DL207</f>
        <v>0</v>
      </c>
      <c r="DM117" s="542">
        <f ca="1">+DM108*Input!$F103+DM207</f>
        <v>0</v>
      </c>
      <c r="DN117" s="542">
        <f ca="1">+DN108*Input!$F103+DN207</f>
        <v>0</v>
      </c>
      <c r="DO117" s="542">
        <f ca="1">+DO108*Input!$F103+DO207</f>
        <v>0</v>
      </c>
      <c r="DP117" s="542">
        <f ca="1">+DP108*Input!$F103+DP207</f>
        <v>0</v>
      </c>
      <c r="DQ117" s="542">
        <f ca="1">+DQ108*Input!$F103+DQ207</f>
        <v>0</v>
      </c>
      <c r="DR117" s="542">
        <f ca="1">+DR108*Input!$F103+DR207</f>
        <v>0</v>
      </c>
      <c r="DS117" s="542">
        <f ca="1">+DS108*Input!$F103+DS207</f>
        <v>0</v>
      </c>
      <c r="DT117" s="542">
        <f ca="1">+DT108*Input!$F103+DT207</f>
        <v>0</v>
      </c>
    </row>
    <row r="118" spans="1:124" s="28" customFormat="1" ht="14.25" customHeight="1" x14ac:dyDescent="0.2">
      <c r="A118" s="114" t="str">
        <f>+Input!$C$104</f>
        <v>Placeholder</v>
      </c>
      <c r="B118" s="3"/>
      <c r="C118" s="488" t="str">
        <f t="shared" si="185"/>
        <v>[EUR]</v>
      </c>
      <c r="D118"/>
      <c r="E118" s="559">
        <f ca="1">+E109*Input!$F104+E208</f>
        <v>0</v>
      </c>
      <c r="F118" s="542">
        <f ca="1">+F109*Input!$F104+F208</f>
        <v>0</v>
      </c>
      <c r="G118" s="542">
        <f ca="1">+G109*Input!$F104+G208</f>
        <v>0</v>
      </c>
      <c r="H118" s="542">
        <f ca="1">+H109*Input!$F104+H208</f>
        <v>0</v>
      </c>
      <c r="I118" s="542">
        <f ca="1">+I109*Input!$F104+I208</f>
        <v>0</v>
      </c>
      <c r="J118" s="542">
        <f ca="1">+J109*Input!$F104+J208</f>
        <v>0</v>
      </c>
      <c r="K118" s="542">
        <f ca="1">+K109*Input!$F104+K208</f>
        <v>0</v>
      </c>
      <c r="L118" s="542">
        <f ca="1">+L109*Input!$F104+L208</f>
        <v>0</v>
      </c>
      <c r="M118" s="542">
        <f ca="1">+M109*Input!$F104+M208</f>
        <v>0</v>
      </c>
      <c r="N118" s="542">
        <f ca="1">+N109*Input!$F104+N208</f>
        <v>0</v>
      </c>
      <c r="O118" s="542">
        <f ca="1">+O109*Input!$F104+O208</f>
        <v>0</v>
      </c>
      <c r="P118" s="542">
        <f ca="1">+P109*Input!$F104+P208</f>
        <v>0</v>
      </c>
      <c r="Q118" s="542">
        <f ca="1">+Q109*Input!$F104+Q208</f>
        <v>0</v>
      </c>
      <c r="R118" s="542">
        <f ca="1">+R109*Input!$F104+R208</f>
        <v>0</v>
      </c>
      <c r="S118" s="542">
        <f ca="1">+S109*Input!$F104+S208</f>
        <v>0</v>
      </c>
      <c r="T118" s="542">
        <f ca="1">+T109*Input!$F104+T208</f>
        <v>0</v>
      </c>
      <c r="U118" s="542">
        <f ca="1">+U109*Input!$F104+U208</f>
        <v>0</v>
      </c>
      <c r="V118" s="542">
        <f ca="1">+V109*Input!$F104+V208</f>
        <v>0</v>
      </c>
      <c r="W118" s="542">
        <f ca="1">+W109*Input!$F104+W208</f>
        <v>0</v>
      </c>
      <c r="X118" s="542">
        <f ca="1">+X109*Input!$F104+X208</f>
        <v>0</v>
      </c>
      <c r="Y118" s="542">
        <f ca="1">+Y109*Input!$F104+Y208</f>
        <v>0</v>
      </c>
      <c r="Z118" s="542">
        <f ca="1">+Z109*Input!$F104+Z208</f>
        <v>0</v>
      </c>
      <c r="AA118" s="542">
        <f ca="1">+AA109*Input!$F104+AA208</f>
        <v>0</v>
      </c>
      <c r="AB118" s="542">
        <f ca="1">+AB109*Input!$F104+AB208</f>
        <v>0</v>
      </c>
      <c r="AC118" s="542">
        <f ca="1">+AC109*Input!$F104+AC208</f>
        <v>0</v>
      </c>
      <c r="AD118" s="542">
        <f ca="1">+AD109*Input!$F104+AD208</f>
        <v>0</v>
      </c>
      <c r="AE118" s="542">
        <f ca="1">+AE109*Input!$F104+AE208</f>
        <v>0</v>
      </c>
      <c r="AF118" s="542">
        <f ca="1">+AF109*Input!$F104+AF208</f>
        <v>0</v>
      </c>
      <c r="AG118" s="542">
        <f ca="1">+AG109*Input!$F104+AG208</f>
        <v>0</v>
      </c>
      <c r="AH118" s="542">
        <f ca="1">+AH109*Input!$F104+AH208</f>
        <v>0</v>
      </c>
      <c r="AI118" s="542">
        <f ca="1">+AI109*Input!$F104+AI208</f>
        <v>0</v>
      </c>
      <c r="AJ118" s="542">
        <f ca="1">+AJ109*Input!$F104+AJ208</f>
        <v>0</v>
      </c>
      <c r="AK118" s="542">
        <f ca="1">+AK109*Input!$F104+AK208</f>
        <v>0</v>
      </c>
      <c r="AL118" s="542">
        <f ca="1">+AL109*Input!$F104+AL208</f>
        <v>0</v>
      </c>
      <c r="AM118" s="542">
        <f ca="1">+AM109*Input!$F104+AM208</f>
        <v>0</v>
      </c>
      <c r="AN118" s="542">
        <f ca="1">+AN109*Input!$F104+AN208</f>
        <v>0</v>
      </c>
      <c r="AO118" s="542">
        <f ca="1">+AO109*Input!$F104+AO208</f>
        <v>0</v>
      </c>
      <c r="AP118" s="542">
        <f ca="1">+AP109*Input!$F104+AP208</f>
        <v>0</v>
      </c>
      <c r="AQ118" s="542">
        <f ca="1">+AQ109*Input!$F104+AQ208</f>
        <v>0</v>
      </c>
      <c r="AR118" s="542">
        <f ca="1">+AR109*Input!$F104+AR208</f>
        <v>0</v>
      </c>
      <c r="AS118" s="542">
        <f ca="1">+AS109*Input!$F104+AS208</f>
        <v>0</v>
      </c>
      <c r="AT118" s="542">
        <f ca="1">+AT109*Input!$F104+AT208</f>
        <v>0</v>
      </c>
      <c r="AU118" s="542">
        <f ca="1">+AU109*Input!$F104+AU208</f>
        <v>0</v>
      </c>
      <c r="AV118" s="542">
        <f ca="1">+AV109*Input!$F104+AV208</f>
        <v>0</v>
      </c>
      <c r="AW118" s="542">
        <f ca="1">+AW109*Input!$F104+AW208</f>
        <v>0</v>
      </c>
      <c r="AX118" s="542">
        <f ca="1">+AX109*Input!$F104+AX208</f>
        <v>0</v>
      </c>
      <c r="AY118" s="542">
        <f ca="1">+AY109*Input!$F104+AY208</f>
        <v>0</v>
      </c>
      <c r="AZ118" s="542">
        <f ca="1">+AZ109*Input!$F104+AZ208</f>
        <v>0</v>
      </c>
      <c r="BA118" s="542">
        <f ca="1">+BA109*Input!$F104+BA208</f>
        <v>0</v>
      </c>
      <c r="BB118" s="542">
        <f ca="1">+BB109*Input!$F104+BB208</f>
        <v>0</v>
      </c>
      <c r="BC118" s="542">
        <f ca="1">+BC109*Input!$F104+BC208</f>
        <v>0</v>
      </c>
      <c r="BD118" s="542">
        <f ca="1">+BD109*Input!$F104+BD208</f>
        <v>0</v>
      </c>
      <c r="BE118" s="542">
        <f ca="1">+BE109*Input!$F104+BE208</f>
        <v>0</v>
      </c>
      <c r="BF118" s="542">
        <f ca="1">+BF109*Input!$F104+BF208</f>
        <v>0</v>
      </c>
      <c r="BG118" s="542">
        <f ca="1">+BG109*Input!$F104+BG208</f>
        <v>0</v>
      </c>
      <c r="BH118" s="542">
        <f ca="1">+BH109*Input!$F104+BH208</f>
        <v>0</v>
      </c>
      <c r="BI118" s="542">
        <f ca="1">+BI109*Input!$F104+BI208</f>
        <v>0</v>
      </c>
      <c r="BJ118" s="542">
        <f ca="1">+BJ109*Input!$F104+BJ208</f>
        <v>0</v>
      </c>
      <c r="BK118" s="542">
        <f ca="1">+BK109*Input!$F104+BK208</f>
        <v>0</v>
      </c>
      <c r="BL118" s="542">
        <f ca="1">+BL109*Input!$F104+BL208</f>
        <v>0</v>
      </c>
      <c r="BM118" s="542">
        <f ca="1">+BM109*Input!$F104+BM208</f>
        <v>0</v>
      </c>
      <c r="BN118" s="542">
        <f ca="1">+BN109*Input!$F104+BN208</f>
        <v>0</v>
      </c>
      <c r="BO118" s="542">
        <f ca="1">+BO109*Input!$F104+BO208</f>
        <v>0</v>
      </c>
      <c r="BP118" s="542">
        <f ca="1">+BP109*Input!$F104+BP208</f>
        <v>0</v>
      </c>
      <c r="BQ118" s="542">
        <f ca="1">+BQ109*Input!$F104+BQ208</f>
        <v>0</v>
      </c>
      <c r="BR118" s="542">
        <f ca="1">+BR109*Input!$F104+BR208</f>
        <v>0</v>
      </c>
      <c r="BS118" s="542">
        <f ca="1">+BS109*Input!$F104+BS208</f>
        <v>0</v>
      </c>
      <c r="BT118" s="542">
        <f ca="1">+BT109*Input!$F104+BT208</f>
        <v>0</v>
      </c>
      <c r="BU118" s="542">
        <f ca="1">+BU109*Input!$F104+BU208</f>
        <v>0</v>
      </c>
      <c r="BV118" s="542">
        <f ca="1">+BV109*Input!$F104+BV208</f>
        <v>0</v>
      </c>
      <c r="BW118" s="542">
        <f ca="1">+BW109*Input!$F104+BW208</f>
        <v>0</v>
      </c>
      <c r="BX118" s="542">
        <f ca="1">+BX109*Input!$F104+BX208</f>
        <v>0</v>
      </c>
      <c r="BY118" s="542">
        <f ca="1">+BY109*Input!$F104+BY208</f>
        <v>0</v>
      </c>
      <c r="BZ118" s="542">
        <f ca="1">+BZ109*Input!$F104+BZ208</f>
        <v>0</v>
      </c>
      <c r="CA118" s="542">
        <f ca="1">+CA109*Input!$F104+CA208</f>
        <v>0</v>
      </c>
      <c r="CB118" s="542">
        <f ca="1">+CB109*Input!$F104+CB208</f>
        <v>0</v>
      </c>
      <c r="CC118" s="542">
        <f ca="1">+CC109*Input!$F104+CC208</f>
        <v>0</v>
      </c>
      <c r="CD118" s="542">
        <f ca="1">+CD109*Input!$F104+CD208</f>
        <v>0</v>
      </c>
      <c r="CE118" s="542">
        <f ca="1">+CE109*Input!$F104+CE208</f>
        <v>0</v>
      </c>
      <c r="CF118" s="542">
        <f ca="1">+CF109*Input!$F104+CF208</f>
        <v>0</v>
      </c>
      <c r="CG118" s="542">
        <f ca="1">+CG109*Input!$F104+CG208</f>
        <v>0</v>
      </c>
      <c r="CH118" s="542">
        <f ca="1">+CH109*Input!$F104+CH208</f>
        <v>0</v>
      </c>
      <c r="CI118" s="542">
        <f ca="1">+CI109*Input!$F104+CI208</f>
        <v>0</v>
      </c>
      <c r="CJ118" s="542">
        <f ca="1">+CJ109*Input!$F104+CJ208</f>
        <v>0</v>
      </c>
      <c r="CK118" s="542">
        <f ca="1">+CK109*Input!$F104+CK208</f>
        <v>0</v>
      </c>
      <c r="CL118" s="542">
        <f ca="1">+CL109*Input!$F104+CL208</f>
        <v>0</v>
      </c>
      <c r="CM118" s="542">
        <f ca="1">+CM109*Input!$F104+CM208</f>
        <v>0</v>
      </c>
      <c r="CN118" s="542">
        <f ca="1">+CN109*Input!$F104+CN208</f>
        <v>0</v>
      </c>
      <c r="CO118" s="542">
        <f ca="1">+CO109*Input!$F104+CO208</f>
        <v>0</v>
      </c>
      <c r="CP118" s="542">
        <f ca="1">+CP109*Input!$F104+CP208</f>
        <v>0</v>
      </c>
      <c r="CQ118" s="542">
        <f ca="1">+CQ109*Input!$F104+CQ208</f>
        <v>0</v>
      </c>
      <c r="CR118" s="542">
        <f ca="1">+CR109*Input!$F104+CR208</f>
        <v>0</v>
      </c>
      <c r="CS118" s="542">
        <f ca="1">+CS109*Input!$F104+CS208</f>
        <v>0</v>
      </c>
      <c r="CT118" s="542">
        <f ca="1">+CT109*Input!$F104+CT208</f>
        <v>0</v>
      </c>
      <c r="CU118" s="542">
        <f ca="1">+CU109*Input!$F104+CU208</f>
        <v>0</v>
      </c>
      <c r="CV118" s="542">
        <f ca="1">+CV109*Input!$F104+CV208</f>
        <v>0</v>
      </c>
      <c r="CW118" s="542">
        <f ca="1">+CW109*Input!$F104+CW208</f>
        <v>0</v>
      </c>
      <c r="CX118" s="542">
        <f ca="1">+CX109*Input!$F104+CX208</f>
        <v>0</v>
      </c>
      <c r="CY118" s="542">
        <f ca="1">+CY109*Input!$F104+CY208</f>
        <v>0</v>
      </c>
      <c r="CZ118" s="542">
        <f ca="1">+CZ109*Input!$F104+CZ208</f>
        <v>0</v>
      </c>
      <c r="DA118" s="542">
        <f ca="1">+DA109*Input!$F104+DA208</f>
        <v>0</v>
      </c>
      <c r="DB118" s="542">
        <f ca="1">+DB109*Input!$F104+DB208</f>
        <v>0</v>
      </c>
      <c r="DC118" s="542">
        <f ca="1">+DC109*Input!$F104+DC208</f>
        <v>0</v>
      </c>
      <c r="DD118" s="542">
        <f ca="1">+DD109*Input!$F104+DD208</f>
        <v>0</v>
      </c>
      <c r="DE118" s="542">
        <f ca="1">+DE109*Input!$F104+DE208</f>
        <v>0</v>
      </c>
      <c r="DF118" s="542">
        <f ca="1">+DF109*Input!$F104+DF208</f>
        <v>0</v>
      </c>
      <c r="DG118" s="542">
        <f ca="1">+DG109*Input!$F104+DG208</f>
        <v>0</v>
      </c>
      <c r="DH118" s="542">
        <f ca="1">+DH109*Input!$F104+DH208</f>
        <v>0</v>
      </c>
      <c r="DI118" s="542">
        <f ca="1">+DI109*Input!$F104+DI208</f>
        <v>0</v>
      </c>
      <c r="DJ118" s="542">
        <f ca="1">+DJ109*Input!$F104+DJ208</f>
        <v>0</v>
      </c>
      <c r="DK118" s="542">
        <f ca="1">+DK109*Input!$F104+DK208</f>
        <v>0</v>
      </c>
      <c r="DL118" s="542">
        <f ca="1">+DL109*Input!$F104+DL208</f>
        <v>0</v>
      </c>
      <c r="DM118" s="542">
        <f ca="1">+DM109*Input!$F104+DM208</f>
        <v>0</v>
      </c>
      <c r="DN118" s="542">
        <f ca="1">+DN109*Input!$F104+DN208</f>
        <v>0</v>
      </c>
      <c r="DO118" s="542">
        <f ca="1">+DO109*Input!$F104+DO208</f>
        <v>0</v>
      </c>
      <c r="DP118" s="542">
        <f ca="1">+DP109*Input!$F104+DP208</f>
        <v>0</v>
      </c>
      <c r="DQ118" s="542">
        <f ca="1">+DQ109*Input!$F104+DQ208</f>
        <v>0</v>
      </c>
      <c r="DR118" s="542">
        <f ca="1">+DR109*Input!$F104+DR208</f>
        <v>0</v>
      </c>
      <c r="DS118" s="542">
        <f ca="1">+DS109*Input!$F104+DS208</f>
        <v>0</v>
      </c>
      <c r="DT118" s="542">
        <f ca="1">+DT109*Input!$F104+DT208</f>
        <v>0</v>
      </c>
    </row>
    <row r="119" spans="1:124" s="28" customFormat="1" ht="14.25" customHeight="1" x14ac:dyDescent="0.2">
      <c r="A119" s="114" t="str">
        <f>+Input!$C$105</f>
        <v>Placeholder</v>
      </c>
      <c r="B119" s="11"/>
      <c r="C119" s="488" t="str">
        <f t="shared" si="185"/>
        <v>[EUR]</v>
      </c>
      <c r="D119" s="31"/>
      <c r="E119" s="559">
        <f ca="1">+E110*Input!$F105+E209</f>
        <v>0</v>
      </c>
      <c r="F119" s="542">
        <f ca="1">+F110*Input!$F105+F209</f>
        <v>0</v>
      </c>
      <c r="G119" s="542">
        <f ca="1">+G110*Input!$F105+G209</f>
        <v>0</v>
      </c>
      <c r="H119" s="542">
        <f ca="1">+H110*Input!$F105+H209</f>
        <v>0</v>
      </c>
      <c r="I119" s="542">
        <f ca="1">+I110*Input!$F105+I209</f>
        <v>0</v>
      </c>
      <c r="J119" s="542">
        <f ca="1">+J110*Input!$F105+J209</f>
        <v>0</v>
      </c>
      <c r="K119" s="542">
        <f ca="1">+K110*Input!$F105+K209</f>
        <v>0</v>
      </c>
      <c r="L119" s="542">
        <f ca="1">+L110*Input!$F105+L209</f>
        <v>0</v>
      </c>
      <c r="M119" s="542">
        <f ca="1">+M110*Input!$F105+M209</f>
        <v>0</v>
      </c>
      <c r="N119" s="542">
        <f ca="1">+N110*Input!$F105+N209</f>
        <v>0</v>
      </c>
      <c r="O119" s="542">
        <f ca="1">+O110*Input!$F105+O209</f>
        <v>0</v>
      </c>
      <c r="P119" s="542">
        <f ca="1">+P110*Input!$F105+P209</f>
        <v>0</v>
      </c>
      <c r="Q119" s="542">
        <f ca="1">+Q110*Input!$F105+Q209</f>
        <v>0</v>
      </c>
      <c r="R119" s="542">
        <f ca="1">+R110*Input!$F105+R209</f>
        <v>0</v>
      </c>
      <c r="S119" s="542">
        <f ca="1">+S110*Input!$F105+S209</f>
        <v>0</v>
      </c>
      <c r="T119" s="542">
        <f ca="1">+T110*Input!$F105+T209</f>
        <v>0</v>
      </c>
      <c r="U119" s="542">
        <f ca="1">+U110*Input!$F105+U209</f>
        <v>0</v>
      </c>
      <c r="V119" s="542">
        <f ca="1">+V110*Input!$F105+V209</f>
        <v>0</v>
      </c>
      <c r="W119" s="542">
        <f ca="1">+W110*Input!$F105+W209</f>
        <v>0</v>
      </c>
      <c r="X119" s="542">
        <f ca="1">+X110*Input!$F105+X209</f>
        <v>0</v>
      </c>
      <c r="Y119" s="542">
        <f ca="1">+Y110*Input!$F105+Y209</f>
        <v>0</v>
      </c>
      <c r="Z119" s="542">
        <f ca="1">+Z110*Input!$F105+Z209</f>
        <v>0</v>
      </c>
      <c r="AA119" s="542">
        <f ca="1">+AA110*Input!$F105+AA209</f>
        <v>0</v>
      </c>
      <c r="AB119" s="542">
        <f ca="1">+AB110*Input!$F105+AB209</f>
        <v>0</v>
      </c>
      <c r="AC119" s="542">
        <f ca="1">+AC110*Input!$F105+AC209</f>
        <v>0</v>
      </c>
      <c r="AD119" s="542">
        <f ca="1">+AD110*Input!$F105+AD209</f>
        <v>0</v>
      </c>
      <c r="AE119" s="542">
        <f ca="1">+AE110*Input!$F105+AE209</f>
        <v>0</v>
      </c>
      <c r="AF119" s="542">
        <f ca="1">+AF110*Input!$F105+AF209</f>
        <v>0</v>
      </c>
      <c r="AG119" s="542">
        <f ca="1">+AG110*Input!$F105+AG209</f>
        <v>0</v>
      </c>
      <c r="AH119" s="542">
        <f ca="1">+AH110*Input!$F105+AH209</f>
        <v>0</v>
      </c>
      <c r="AI119" s="542">
        <f ca="1">+AI110*Input!$F105+AI209</f>
        <v>0</v>
      </c>
      <c r="AJ119" s="542">
        <f ca="1">+AJ110*Input!$F105+AJ209</f>
        <v>0</v>
      </c>
      <c r="AK119" s="542">
        <f ca="1">+AK110*Input!$F105+AK209</f>
        <v>0</v>
      </c>
      <c r="AL119" s="542">
        <f ca="1">+AL110*Input!$F105+AL209</f>
        <v>0</v>
      </c>
      <c r="AM119" s="542">
        <f ca="1">+AM110*Input!$F105+AM209</f>
        <v>0</v>
      </c>
      <c r="AN119" s="542">
        <f ca="1">+AN110*Input!$F105+AN209</f>
        <v>0</v>
      </c>
      <c r="AO119" s="542">
        <f ca="1">+AO110*Input!$F105+AO209</f>
        <v>0</v>
      </c>
      <c r="AP119" s="542">
        <f ca="1">+AP110*Input!$F105+AP209</f>
        <v>0</v>
      </c>
      <c r="AQ119" s="542">
        <f ca="1">+AQ110*Input!$F105+AQ209</f>
        <v>0</v>
      </c>
      <c r="AR119" s="542">
        <f ca="1">+AR110*Input!$F105+AR209</f>
        <v>0</v>
      </c>
      <c r="AS119" s="542">
        <f ca="1">+AS110*Input!$F105+AS209</f>
        <v>0</v>
      </c>
      <c r="AT119" s="542">
        <f ca="1">+AT110*Input!$F105+AT209</f>
        <v>0</v>
      </c>
      <c r="AU119" s="542">
        <f ca="1">+AU110*Input!$F105+AU209</f>
        <v>0</v>
      </c>
      <c r="AV119" s="542">
        <f ca="1">+AV110*Input!$F105+AV209</f>
        <v>0</v>
      </c>
      <c r="AW119" s="542">
        <f ca="1">+AW110*Input!$F105+AW209</f>
        <v>0</v>
      </c>
      <c r="AX119" s="542">
        <f ca="1">+AX110*Input!$F105+AX209</f>
        <v>0</v>
      </c>
      <c r="AY119" s="542">
        <f ca="1">+AY110*Input!$F105+AY209</f>
        <v>0</v>
      </c>
      <c r="AZ119" s="542">
        <f ca="1">+AZ110*Input!$F105+AZ209</f>
        <v>0</v>
      </c>
      <c r="BA119" s="542">
        <f ca="1">+BA110*Input!$F105+BA209</f>
        <v>0</v>
      </c>
      <c r="BB119" s="542">
        <f ca="1">+BB110*Input!$F105+BB209</f>
        <v>0</v>
      </c>
      <c r="BC119" s="542">
        <f ca="1">+BC110*Input!$F105+BC209</f>
        <v>0</v>
      </c>
      <c r="BD119" s="542">
        <f ca="1">+BD110*Input!$F105+BD209</f>
        <v>0</v>
      </c>
      <c r="BE119" s="542">
        <f ca="1">+BE110*Input!$F105+BE209</f>
        <v>0</v>
      </c>
      <c r="BF119" s="542">
        <f ca="1">+BF110*Input!$F105+BF209</f>
        <v>0</v>
      </c>
      <c r="BG119" s="542">
        <f ca="1">+BG110*Input!$F105+BG209</f>
        <v>0</v>
      </c>
      <c r="BH119" s="542">
        <f ca="1">+BH110*Input!$F105+BH209</f>
        <v>0</v>
      </c>
      <c r="BI119" s="542">
        <f ca="1">+BI110*Input!$F105+BI209</f>
        <v>0</v>
      </c>
      <c r="BJ119" s="542">
        <f ca="1">+BJ110*Input!$F105+BJ209</f>
        <v>0</v>
      </c>
      <c r="BK119" s="542">
        <f ca="1">+BK110*Input!$F105+BK209</f>
        <v>0</v>
      </c>
      <c r="BL119" s="542">
        <f ca="1">+BL110*Input!$F105+BL209</f>
        <v>0</v>
      </c>
      <c r="BM119" s="542">
        <f ca="1">+BM110*Input!$F105+BM209</f>
        <v>0</v>
      </c>
      <c r="BN119" s="542">
        <f ca="1">+BN110*Input!$F105+BN209</f>
        <v>0</v>
      </c>
      <c r="BO119" s="542">
        <f ca="1">+BO110*Input!$F105+BO209</f>
        <v>0</v>
      </c>
      <c r="BP119" s="542">
        <f ca="1">+BP110*Input!$F105+BP209</f>
        <v>0</v>
      </c>
      <c r="BQ119" s="542">
        <f ca="1">+BQ110*Input!$F105+BQ209</f>
        <v>0</v>
      </c>
      <c r="BR119" s="542">
        <f ca="1">+BR110*Input!$F105+BR209</f>
        <v>0</v>
      </c>
      <c r="BS119" s="542">
        <f ca="1">+BS110*Input!$F105+BS209</f>
        <v>0</v>
      </c>
      <c r="BT119" s="542">
        <f ca="1">+BT110*Input!$F105+BT209</f>
        <v>0</v>
      </c>
      <c r="BU119" s="542">
        <f ca="1">+BU110*Input!$F105+BU209</f>
        <v>0</v>
      </c>
      <c r="BV119" s="542">
        <f ca="1">+BV110*Input!$F105+BV209</f>
        <v>0</v>
      </c>
      <c r="BW119" s="542">
        <f ca="1">+BW110*Input!$F105+BW209</f>
        <v>0</v>
      </c>
      <c r="BX119" s="542">
        <f ca="1">+BX110*Input!$F105+BX209</f>
        <v>0</v>
      </c>
      <c r="BY119" s="542">
        <f ca="1">+BY110*Input!$F105+BY209</f>
        <v>0</v>
      </c>
      <c r="BZ119" s="542">
        <f ca="1">+BZ110*Input!$F105+BZ209</f>
        <v>0</v>
      </c>
      <c r="CA119" s="542">
        <f ca="1">+CA110*Input!$F105+CA209</f>
        <v>0</v>
      </c>
      <c r="CB119" s="542">
        <f ca="1">+CB110*Input!$F105+CB209</f>
        <v>0</v>
      </c>
      <c r="CC119" s="542">
        <f ca="1">+CC110*Input!$F105+CC209</f>
        <v>0</v>
      </c>
      <c r="CD119" s="542">
        <f ca="1">+CD110*Input!$F105+CD209</f>
        <v>0</v>
      </c>
      <c r="CE119" s="542">
        <f ca="1">+CE110*Input!$F105+CE209</f>
        <v>0</v>
      </c>
      <c r="CF119" s="542">
        <f ca="1">+CF110*Input!$F105+CF209</f>
        <v>0</v>
      </c>
      <c r="CG119" s="542">
        <f ca="1">+CG110*Input!$F105+CG209</f>
        <v>0</v>
      </c>
      <c r="CH119" s="542">
        <f ca="1">+CH110*Input!$F105+CH209</f>
        <v>0</v>
      </c>
      <c r="CI119" s="542">
        <f ca="1">+CI110*Input!$F105+CI209</f>
        <v>0</v>
      </c>
      <c r="CJ119" s="542">
        <f ca="1">+CJ110*Input!$F105+CJ209</f>
        <v>0</v>
      </c>
      <c r="CK119" s="542">
        <f ca="1">+CK110*Input!$F105+CK209</f>
        <v>0</v>
      </c>
      <c r="CL119" s="542">
        <f ca="1">+CL110*Input!$F105+CL209</f>
        <v>0</v>
      </c>
      <c r="CM119" s="542">
        <f ca="1">+CM110*Input!$F105+CM209</f>
        <v>0</v>
      </c>
      <c r="CN119" s="542">
        <f ca="1">+CN110*Input!$F105+CN209</f>
        <v>0</v>
      </c>
      <c r="CO119" s="542">
        <f ca="1">+CO110*Input!$F105+CO209</f>
        <v>0</v>
      </c>
      <c r="CP119" s="542">
        <f ca="1">+CP110*Input!$F105+CP209</f>
        <v>0</v>
      </c>
      <c r="CQ119" s="542">
        <f ca="1">+CQ110*Input!$F105+CQ209</f>
        <v>0</v>
      </c>
      <c r="CR119" s="542">
        <f ca="1">+CR110*Input!$F105+CR209</f>
        <v>0</v>
      </c>
      <c r="CS119" s="542">
        <f ca="1">+CS110*Input!$F105+CS209</f>
        <v>0</v>
      </c>
      <c r="CT119" s="542">
        <f ca="1">+CT110*Input!$F105+CT209</f>
        <v>0</v>
      </c>
      <c r="CU119" s="542">
        <f ca="1">+CU110*Input!$F105+CU209</f>
        <v>0</v>
      </c>
      <c r="CV119" s="542">
        <f ca="1">+CV110*Input!$F105+CV209</f>
        <v>0</v>
      </c>
      <c r="CW119" s="542">
        <f ca="1">+CW110*Input!$F105+CW209</f>
        <v>0</v>
      </c>
      <c r="CX119" s="542">
        <f ca="1">+CX110*Input!$F105+CX209</f>
        <v>0</v>
      </c>
      <c r="CY119" s="542">
        <f ca="1">+CY110*Input!$F105+CY209</f>
        <v>0</v>
      </c>
      <c r="CZ119" s="542">
        <f ca="1">+CZ110*Input!$F105+CZ209</f>
        <v>0</v>
      </c>
      <c r="DA119" s="542">
        <f ca="1">+DA110*Input!$F105+DA209</f>
        <v>0</v>
      </c>
      <c r="DB119" s="542">
        <f ca="1">+DB110*Input!$F105+DB209</f>
        <v>0</v>
      </c>
      <c r="DC119" s="542">
        <f ca="1">+DC110*Input!$F105+DC209</f>
        <v>0</v>
      </c>
      <c r="DD119" s="542">
        <f ca="1">+DD110*Input!$F105+DD209</f>
        <v>0</v>
      </c>
      <c r="DE119" s="542">
        <f ca="1">+DE110*Input!$F105+DE209</f>
        <v>0</v>
      </c>
      <c r="DF119" s="542">
        <f ca="1">+DF110*Input!$F105+DF209</f>
        <v>0</v>
      </c>
      <c r="DG119" s="542">
        <f ca="1">+DG110*Input!$F105+DG209</f>
        <v>0</v>
      </c>
      <c r="DH119" s="542">
        <f ca="1">+DH110*Input!$F105+DH209</f>
        <v>0</v>
      </c>
      <c r="DI119" s="542">
        <f ca="1">+DI110*Input!$F105+DI209</f>
        <v>0</v>
      </c>
      <c r="DJ119" s="542">
        <f ca="1">+DJ110*Input!$F105+DJ209</f>
        <v>0</v>
      </c>
      <c r="DK119" s="542">
        <f ca="1">+DK110*Input!$F105+DK209</f>
        <v>0</v>
      </c>
      <c r="DL119" s="542">
        <f ca="1">+DL110*Input!$F105+DL209</f>
        <v>0</v>
      </c>
      <c r="DM119" s="542">
        <f ca="1">+DM110*Input!$F105+DM209</f>
        <v>0</v>
      </c>
      <c r="DN119" s="542">
        <f ca="1">+DN110*Input!$F105+DN209</f>
        <v>0</v>
      </c>
      <c r="DO119" s="542">
        <f ca="1">+DO110*Input!$F105+DO209</f>
        <v>0</v>
      </c>
      <c r="DP119" s="542">
        <f ca="1">+DP110*Input!$F105+DP209</f>
        <v>0</v>
      </c>
      <c r="DQ119" s="542">
        <f ca="1">+DQ110*Input!$F105+DQ209</f>
        <v>0</v>
      </c>
      <c r="DR119" s="542">
        <f ca="1">+DR110*Input!$F105+DR209</f>
        <v>0</v>
      </c>
      <c r="DS119" s="542">
        <f ca="1">+DS110*Input!$F105+DS209</f>
        <v>0</v>
      </c>
      <c r="DT119" s="542">
        <f ca="1">+DT110*Input!$F105+DT209</f>
        <v>0</v>
      </c>
    </row>
    <row r="120" spans="1:124" s="28" customFormat="1" ht="14.25" customHeight="1" thickBot="1" x14ac:dyDescent="0.25">
      <c r="A120" s="114" t="str">
        <f>+Input!$C$106</f>
        <v>Placeholder</v>
      </c>
      <c r="B120" s="11"/>
      <c r="C120" s="488" t="str">
        <f t="shared" si="185"/>
        <v>[EUR]</v>
      </c>
      <c r="D120" s="31"/>
      <c r="E120" s="553">
        <f ca="1">+E111*Input!$F106+E210</f>
        <v>0</v>
      </c>
      <c r="F120" s="554">
        <f ca="1">+F111*Input!$F106+F210</f>
        <v>0</v>
      </c>
      <c r="G120" s="554">
        <f ca="1">+G111*Input!$F106+G210</f>
        <v>0</v>
      </c>
      <c r="H120" s="554">
        <f ca="1">+H111*Input!$F106+H210</f>
        <v>0</v>
      </c>
      <c r="I120" s="554">
        <f ca="1">+I111*Input!$F106+I210</f>
        <v>0</v>
      </c>
      <c r="J120" s="554">
        <f ca="1">+J111*Input!$F106+J210</f>
        <v>0</v>
      </c>
      <c r="K120" s="554">
        <f ca="1">+K111*Input!$F106+K210</f>
        <v>0</v>
      </c>
      <c r="L120" s="554">
        <f ca="1">+L111*Input!$F106+L210</f>
        <v>0</v>
      </c>
      <c r="M120" s="554">
        <f ca="1">+M111*Input!$F106+M210</f>
        <v>0</v>
      </c>
      <c r="N120" s="554">
        <f ca="1">+N111*Input!$F106+N210</f>
        <v>0</v>
      </c>
      <c r="O120" s="554">
        <f ca="1">+O111*Input!$F106+O210</f>
        <v>0</v>
      </c>
      <c r="P120" s="554">
        <f ca="1">+P111*Input!$F106+P210</f>
        <v>0</v>
      </c>
      <c r="Q120" s="554">
        <f ca="1">+Q111*Input!$F106+Q210</f>
        <v>0</v>
      </c>
      <c r="R120" s="554">
        <f ca="1">+R111*Input!$F106+R210</f>
        <v>0</v>
      </c>
      <c r="S120" s="554">
        <f ca="1">+S111*Input!$F106+S210</f>
        <v>0</v>
      </c>
      <c r="T120" s="554">
        <f ca="1">+T111*Input!$F106+T210</f>
        <v>0</v>
      </c>
      <c r="U120" s="554">
        <f ca="1">+U111*Input!$F106+U210</f>
        <v>0</v>
      </c>
      <c r="V120" s="554">
        <f ca="1">+V111*Input!$F106+V210</f>
        <v>0</v>
      </c>
      <c r="W120" s="554">
        <f ca="1">+W111*Input!$F106+W210</f>
        <v>0</v>
      </c>
      <c r="X120" s="554">
        <f ca="1">+X111*Input!$F106+X210</f>
        <v>0</v>
      </c>
      <c r="Y120" s="554">
        <f ca="1">+Y111*Input!$F106+Y210</f>
        <v>0</v>
      </c>
      <c r="Z120" s="554">
        <f ca="1">+Z111*Input!$F106+Z210</f>
        <v>0</v>
      </c>
      <c r="AA120" s="554">
        <f ca="1">+AA111*Input!$F106+AA210</f>
        <v>0</v>
      </c>
      <c r="AB120" s="554">
        <f ca="1">+AB111*Input!$F106+AB210</f>
        <v>0</v>
      </c>
      <c r="AC120" s="554">
        <f ca="1">+AC111*Input!$F106+AC210</f>
        <v>0</v>
      </c>
      <c r="AD120" s="554">
        <f ca="1">+AD111*Input!$F106+AD210</f>
        <v>0</v>
      </c>
      <c r="AE120" s="554">
        <f ca="1">+AE111*Input!$F106+AE210</f>
        <v>0</v>
      </c>
      <c r="AF120" s="554">
        <f ca="1">+AF111*Input!$F106+AF210</f>
        <v>0</v>
      </c>
      <c r="AG120" s="554">
        <f ca="1">+AG111*Input!$F106+AG210</f>
        <v>0</v>
      </c>
      <c r="AH120" s="554">
        <f ca="1">+AH111*Input!$F106+AH210</f>
        <v>0</v>
      </c>
      <c r="AI120" s="554">
        <f ca="1">+AI111*Input!$F106+AI210</f>
        <v>0</v>
      </c>
      <c r="AJ120" s="554">
        <f ca="1">+AJ111*Input!$F106+AJ210</f>
        <v>0</v>
      </c>
      <c r="AK120" s="554">
        <f ca="1">+AK111*Input!$F106+AK210</f>
        <v>0</v>
      </c>
      <c r="AL120" s="554">
        <f ca="1">+AL111*Input!$F106+AL210</f>
        <v>0</v>
      </c>
      <c r="AM120" s="554">
        <f ca="1">+AM111*Input!$F106+AM210</f>
        <v>0</v>
      </c>
      <c r="AN120" s="554">
        <f ca="1">+AN111*Input!$F106+AN210</f>
        <v>0</v>
      </c>
      <c r="AO120" s="554">
        <f ca="1">+AO111*Input!$F106+AO210</f>
        <v>0</v>
      </c>
      <c r="AP120" s="554">
        <f ca="1">+AP111*Input!$F106+AP210</f>
        <v>0</v>
      </c>
      <c r="AQ120" s="554">
        <f ca="1">+AQ111*Input!$F106+AQ210</f>
        <v>0</v>
      </c>
      <c r="AR120" s="554">
        <f ca="1">+AR111*Input!$F106+AR210</f>
        <v>0</v>
      </c>
      <c r="AS120" s="554">
        <f ca="1">+AS111*Input!$F106+AS210</f>
        <v>0</v>
      </c>
      <c r="AT120" s="554">
        <f ca="1">+AT111*Input!$F106+AT210</f>
        <v>0</v>
      </c>
      <c r="AU120" s="554">
        <f ca="1">+AU111*Input!$F106+AU210</f>
        <v>0</v>
      </c>
      <c r="AV120" s="554">
        <f ca="1">+AV111*Input!$F106+AV210</f>
        <v>0</v>
      </c>
      <c r="AW120" s="554">
        <f ca="1">+AW111*Input!$F106+AW210</f>
        <v>0</v>
      </c>
      <c r="AX120" s="554">
        <f ca="1">+AX111*Input!$F106+AX210</f>
        <v>0</v>
      </c>
      <c r="AY120" s="554">
        <f ca="1">+AY111*Input!$F106+AY210</f>
        <v>0</v>
      </c>
      <c r="AZ120" s="554">
        <f ca="1">+AZ111*Input!$F106+AZ210</f>
        <v>0</v>
      </c>
      <c r="BA120" s="554">
        <f ca="1">+BA111*Input!$F106+BA210</f>
        <v>0</v>
      </c>
      <c r="BB120" s="554">
        <f ca="1">+BB111*Input!$F106+BB210</f>
        <v>0</v>
      </c>
      <c r="BC120" s="554">
        <f ca="1">+BC111*Input!$F106+BC210</f>
        <v>0</v>
      </c>
      <c r="BD120" s="554">
        <f ca="1">+BD111*Input!$F106+BD210</f>
        <v>0</v>
      </c>
      <c r="BE120" s="554">
        <f ca="1">+BE111*Input!$F106+BE210</f>
        <v>0</v>
      </c>
      <c r="BF120" s="554">
        <f ca="1">+BF111*Input!$F106+BF210</f>
        <v>0</v>
      </c>
      <c r="BG120" s="554">
        <f ca="1">+BG111*Input!$F106+BG210</f>
        <v>0</v>
      </c>
      <c r="BH120" s="554">
        <f ca="1">+BH111*Input!$F106+BH210</f>
        <v>0</v>
      </c>
      <c r="BI120" s="554">
        <f ca="1">+BI111*Input!$F106+BI210</f>
        <v>0</v>
      </c>
      <c r="BJ120" s="554">
        <f ca="1">+BJ111*Input!$F106+BJ210</f>
        <v>0</v>
      </c>
      <c r="BK120" s="554">
        <f ca="1">+BK111*Input!$F106+BK210</f>
        <v>0</v>
      </c>
      <c r="BL120" s="554">
        <f ca="1">+BL111*Input!$F106+BL210</f>
        <v>0</v>
      </c>
      <c r="BM120" s="554">
        <f ca="1">+BM111*Input!$F106+BM210</f>
        <v>0</v>
      </c>
      <c r="BN120" s="554">
        <f ca="1">+BN111*Input!$F106+BN210</f>
        <v>0</v>
      </c>
      <c r="BO120" s="554">
        <f ca="1">+BO111*Input!$F106+BO210</f>
        <v>0</v>
      </c>
      <c r="BP120" s="554">
        <f ca="1">+BP111*Input!$F106+BP210</f>
        <v>0</v>
      </c>
      <c r="BQ120" s="554">
        <f ca="1">+BQ111*Input!$F106+BQ210</f>
        <v>0</v>
      </c>
      <c r="BR120" s="554">
        <f ca="1">+BR111*Input!$F106+BR210</f>
        <v>0</v>
      </c>
      <c r="BS120" s="554">
        <f ca="1">+BS111*Input!$F106+BS210</f>
        <v>0</v>
      </c>
      <c r="BT120" s="554">
        <f ca="1">+BT111*Input!$F106+BT210</f>
        <v>0</v>
      </c>
      <c r="BU120" s="554">
        <f ca="1">+BU111*Input!$F106+BU210</f>
        <v>0</v>
      </c>
      <c r="BV120" s="554">
        <f ca="1">+BV111*Input!$F106+BV210</f>
        <v>0</v>
      </c>
      <c r="BW120" s="554">
        <f ca="1">+BW111*Input!$F106+BW210</f>
        <v>0</v>
      </c>
      <c r="BX120" s="554">
        <f ca="1">+BX111*Input!$F106+BX210</f>
        <v>0</v>
      </c>
      <c r="BY120" s="554">
        <f ca="1">+BY111*Input!$F106+BY210</f>
        <v>0</v>
      </c>
      <c r="BZ120" s="554">
        <f ca="1">+BZ111*Input!$F106+BZ210</f>
        <v>0</v>
      </c>
      <c r="CA120" s="554">
        <f ca="1">+CA111*Input!$F106+CA210</f>
        <v>0</v>
      </c>
      <c r="CB120" s="554">
        <f ca="1">+CB111*Input!$F106+CB210</f>
        <v>0</v>
      </c>
      <c r="CC120" s="554">
        <f ca="1">+CC111*Input!$F106+CC210</f>
        <v>0</v>
      </c>
      <c r="CD120" s="554">
        <f ca="1">+CD111*Input!$F106+CD210</f>
        <v>0</v>
      </c>
      <c r="CE120" s="554">
        <f ca="1">+CE111*Input!$F106+CE210</f>
        <v>0</v>
      </c>
      <c r="CF120" s="554">
        <f ca="1">+CF111*Input!$F106+CF210</f>
        <v>0</v>
      </c>
      <c r="CG120" s="554">
        <f ca="1">+CG111*Input!$F106+CG210</f>
        <v>0</v>
      </c>
      <c r="CH120" s="554">
        <f ca="1">+CH111*Input!$F106+CH210</f>
        <v>0</v>
      </c>
      <c r="CI120" s="554">
        <f ca="1">+CI111*Input!$F106+CI210</f>
        <v>0</v>
      </c>
      <c r="CJ120" s="554">
        <f ca="1">+CJ111*Input!$F106+CJ210</f>
        <v>0</v>
      </c>
      <c r="CK120" s="554">
        <f ca="1">+CK111*Input!$F106+CK210</f>
        <v>0</v>
      </c>
      <c r="CL120" s="554">
        <f ca="1">+CL111*Input!$F106+CL210</f>
        <v>0</v>
      </c>
      <c r="CM120" s="554">
        <f ca="1">+CM111*Input!$F106+CM210</f>
        <v>0</v>
      </c>
      <c r="CN120" s="554">
        <f ca="1">+CN111*Input!$F106+CN210</f>
        <v>0</v>
      </c>
      <c r="CO120" s="554">
        <f ca="1">+CO111*Input!$F106+CO210</f>
        <v>0</v>
      </c>
      <c r="CP120" s="554">
        <f ca="1">+CP111*Input!$F106+CP210</f>
        <v>0</v>
      </c>
      <c r="CQ120" s="554">
        <f ca="1">+CQ111*Input!$F106+CQ210</f>
        <v>0</v>
      </c>
      <c r="CR120" s="554">
        <f ca="1">+CR111*Input!$F106+CR210</f>
        <v>0</v>
      </c>
      <c r="CS120" s="554">
        <f ca="1">+CS111*Input!$F106+CS210</f>
        <v>0</v>
      </c>
      <c r="CT120" s="554">
        <f ca="1">+CT111*Input!$F106+CT210</f>
        <v>0</v>
      </c>
      <c r="CU120" s="554">
        <f ca="1">+CU111*Input!$F106+CU210</f>
        <v>0</v>
      </c>
      <c r="CV120" s="554">
        <f ca="1">+CV111*Input!$F106+CV210</f>
        <v>0</v>
      </c>
      <c r="CW120" s="554">
        <f ca="1">+CW111*Input!$F106+CW210</f>
        <v>0</v>
      </c>
      <c r="CX120" s="554">
        <f ca="1">+CX111*Input!$F106+CX210</f>
        <v>0</v>
      </c>
      <c r="CY120" s="554">
        <f ca="1">+CY111*Input!$F106+CY210</f>
        <v>0</v>
      </c>
      <c r="CZ120" s="554">
        <f ca="1">+CZ111*Input!$F106+CZ210</f>
        <v>0</v>
      </c>
      <c r="DA120" s="554">
        <f ca="1">+DA111*Input!$F106+DA210</f>
        <v>0</v>
      </c>
      <c r="DB120" s="554">
        <f ca="1">+DB111*Input!$F106+DB210</f>
        <v>0</v>
      </c>
      <c r="DC120" s="554">
        <f ca="1">+DC111*Input!$F106+DC210</f>
        <v>0</v>
      </c>
      <c r="DD120" s="554">
        <f ca="1">+DD111*Input!$F106+DD210</f>
        <v>0</v>
      </c>
      <c r="DE120" s="554">
        <f ca="1">+DE111*Input!$F106+DE210</f>
        <v>0</v>
      </c>
      <c r="DF120" s="554">
        <f ca="1">+DF111*Input!$F106+DF210</f>
        <v>0</v>
      </c>
      <c r="DG120" s="554">
        <f ca="1">+DG111*Input!$F106+DG210</f>
        <v>0</v>
      </c>
      <c r="DH120" s="554">
        <f ca="1">+DH111*Input!$F106+DH210</f>
        <v>0</v>
      </c>
      <c r="DI120" s="554">
        <f ca="1">+DI111*Input!$F106+DI210</f>
        <v>0</v>
      </c>
      <c r="DJ120" s="554">
        <f ca="1">+DJ111*Input!$F106+DJ210</f>
        <v>0</v>
      </c>
      <c r="DK120" s="554">
        <f ca="1">+DK111*Input!$F106+DK210</f>
        <v>0</v>
      </c>
      <c r="DL120" s="554">
        <f ca="1">+DL111*Input!$F106+DL210</f>
        <v>0</v>
      </c>
      <c r="DM120" s="554">
        <f ca="1">+DM111*Input!$F106+DM210</f>
        <v>0</v>
      </c>
      <c r="DN120" s="554">
        <f ca="1">+DN111*Input!$F106+DN210</f>
        <v>0</v>
      </c>
      <c r="DO120" s="554">
        <f ca="1">+DO111*Input!$F106+DO210</f>
        <v>0</v>
      </c>
      <c r="DP120" s="554">
        <f ca="1">+DP111*Input!$F106+DP210</f>
        <v>0</v>
      </c>
      <c r="DQ120" s="554">
        <f ca="1">+DQ111*Input!$F106+DQ210</f>
        <v>0</v>
      </c>
      <c r="DR120" s="554">
        <f ca="1">+DR111*Input!$F106+DR210</f>
        <v>0</v>
      </c>
      <c r="DS120" s="554">
        <f ca="1">+DS111*Input!$F106+DS210</f>
        <v>0</v>
      </c>
      <c r="DT120" s="554">
        <f ca="1">+DT111*Input!$F106+DT210</f>
        <v>0</v>
      </c>
    </row>
    <row r="121" spans="1:124" s="28" customFormat="1" ht="14.25" customHeight="1" x14ac:dyDescent="0.2">
      <c r="A121" s="558" t="s">
        <v>17</v>
      </c>
      <c r="B121" s="547"/>
      <c r="C121" s="548" t="str">
        <f t="shared" si="185"/>
        <v>[EUR]</v>
      </c>
      <c r="D121" s="547"/>
      <c r="E121" s="549">
        <f ca="1">SUM(E115:E120)</f>
        <v>0</v>
      </c>
      <c r="F121" s="549">
        <f t="shared" ref="F121" ca="1" si="186">SUM(F115:F120)</f>
        <v>0</v>
      </c>
      <c r="G121" s="549">
        <f t="shared" ref="G121" ca="1" si="187">SUM(G115:G120)</f>
        <v>0</v>
      </c>
      <c r="H121" s="549">
        <f t="shared" ref="H121" ca="1" si="188">SUM(H115:H120)</f>
        <v>0</v>
      </c>
      <c r="I121" s="549">
        <f t="shared" ref="I121" ca="1" si="189">SUM(I115:I120)</f>
        <v>0</v>
      </c>
      <c r="J121" s="549">
        <f t="shared" ref="J121" ca="1" si="190">SUM(J115:J120)</f>
        <v>0</v>
      </c>
      <c r="K121" s="549">
        <f t="shared" ref="K121" ca="1" si="191">SUM(K115:K120)</f>
        <v>0</v>
      </c>
      <c r="L121" s="549">
        <f t="shared" ref="L121" ca="1" si="192">SUM(L115:L120)</f>
        <v>0</v>
      </c>
      <c r="M121" s="549">
        <f t="shared" ref="M121" ca="1" si="193">SUM(M115:M120)</f>
        <v>0</v>
      </c>
      <c r="N121" s="549">
        <f t="shared" ref="N121" ca="1" si="194">SUM(N115:N120)</f>
        <v>0</v>
      </c>
      <c r="O121" s="549">
        <f t="shared" ref="O121" ca="1" si="195">SUM(O115:O120)</f>
        <v>0</v>
      </c>
      <c r="P121" s="549">
        <f t="shared" ref="P121" ca="1" si="196">SUM(P115:P120)</f>
        <v>0</v>
      </c>
      <c r="Q121" s="549">
        <f t="shared" ref="Q121" ca="1" si="197">SUM(Q115:Q120)</f>
        <v>0</v>
      </c>
      <c r="R121" s="549">
        <f t="shared" ref="R121" ca="1" si="198">SUM(R115:R120)</f>
        <v>0</v>
      </c>
      <c r="S121" s="549">
        <f t="shared" ref="S121" ca="1" si="199">SUM(S115:S120)</f>
        <v>0</v>
      </c>
      <c r="T121" s="549">
        <f t="shared" ref="T121" ca="1" si="200">SUM(T115:T120)</f>
        <v>0</v>
      </c>
      <c r="U121" s="549">
        <f t="shared" ref="U121" ca="1" si="201">SUM(U115:U120)</f>
        <v>0</v>
      </c>
      <c r="V121" s="549">
        <f t="shared" ref="V121" ca="1" si="202">SUM(V115:V120)</f>
        <v>0</v>
      </c>
      <c r="W121" s="549">
        <f t="shared" ref="W121" ca="1" si="203">SUM(W115:W120)</f>
        <v>0</v>
      </c>
      <c r="X121" s="549">
        <f t="shared" ref="X121" ca="1" si="204">SUM(X115:X120)</f>
        <v>0</v>
      </c>
      <c r="Y121" s="549">
        <f t="shared" ref="Y121" ca="1" si="205">SUM(Y115:Y120)</f>
        <v>0</v>
      </c>
      <c r="Z121" s="549">
        <f t="shared" ref="Z121" ca="1" si="206">SUM(Z115:Z120)</f>
        <v>0</v>
      </c>
      <c r="AA121" s="549">
        <f t="shared" ref="AA121" ca="1" si="207">SUM(AA115:AA120)</f>
        <v>0</v>
      </c>
      <c r="AB121" s="549">
        <f t="shared" ref="AB121" ca="1" si="208">SUM(AB115:AB120)</f>
        <v>0</v>
      </c>
      <c r="AC121" s="549">
        <f t="shared" ref="AC121" ca="1" si="209">SUM(AC115:AC120)</f>
        <v>0</v>
      </c>
      <c r="AD121" s="549">
        <f t="shared" ref="AD121" ca="1" si="210">SUM(AD115:AD120)</f>
        <v>0</v>
      </c>
      <c r="AE121" s="549">
        <f t="shared" ref="AE121" ca="1" si="211">SUM(AE115:AE120)</f>
        <v>0</v>
      </c>
      <c r="AF121" s="549">
        <f t="shared" ref="AF121" ca="1" si="212">SUM(AF115:AF120)</f>
        <v>0</v>
      </c>
      <c r="AG121" s="549">
        <f t="shared" ref="AG121" ca="1" si="213">SUM(AG115:AG120)</f>
        <v>0</v>
      </c>
      <c r="AH121" s="549">
        <f t="shared" ref="AH121" ca="1" si="214">SUM(AH115:AH120)</f>
        <v>0</v>
      </c>
      <c r="AI121" s="549">
        <f t="shared" ref="AI121" ca="1" si="215">SUM(AI115:AI120)</f>
        <v>0</v>
      </c>
      <c r="AJ121" s="549">
        <f t="shared" ref="AJ121" ca="1" si="216">SUM(AJ115:AJ120)</f>
        <v>0</v>
      </c>
      <c r="AK121" s="549">
        <f t="shared" ref="AK121" ca="1" si="217">SUM(AK115:AK120)</f>
        <v>0</v>
      </c>
      <c r="AL121" s="549">
        <f t="shared" ref="AL121" ca="1" si="218">SUM(AL115:AL120)</f>
        <v>0</v>
      </c>
      <c r="AM121" s="549">
        <f t="shared" ref="AM121" ca="1" si="219">SUM(AM115:AM120)</f>
        <v>0</v>
      </c>
      <c r="AN121" s="549">
        <f t="shared" ref="AN121" ca="1" si="220">SUM(AN115:AN120)</f>
        <v>0</v>
      </c>
      <c r="AO121" s="549">
        <f t="shared" ref="AO121" ca="1" si="221">SUM(AO115:AO120)</f>
        <v>0</v>
      </c>
      <c r="AP121" s="549">
        <f t="shared" ref="AP121" ca="1" si="222">SUM(AP115:AP120)</f>
        <v>0</v>
      </c>
      <c r="AQ121" s="549">
        <f t="shared" ref="AQ121" ca="1" si="223">SUM(AQ115:AQ120)</f>
        <v>0</v>
      </c>
      <c r="AR121" s="549">
        <f t="shared" ref="AR121" ca="1" si="224">SUM(AR115:AR120)</f>
        <v>0</v>
      </c>
      <c r="AS121" s="549">
        <f t="shared" ref="AS121" ca="1" si="225">SUM(AS115:AS120)</f>
        <v>0</v>
      </c>
      <c r="AT121" s="549">
        <f t="shared" ref="AT121" ca="1" si="226">SUM(AT115:AT120)</f>
        <v>0</v>
      </c>
      <c r="AU121" s="549">
        <f t="shared" ref="AU121" ca="1" si="227">SUM(AU115:AU120)</f>
        <v>0</v>
      </c>
      <c r="AV121" s="549">
        <f t="shared" ref="AV121" ca="1" si="228">SUM(AV115:AV120)</f>
        <v>0</v>
      </c>
      <c r="AW121" s="549">
        <f t="shared" ref="AW121" ca="1" si="229">SUM(AW115:AW120)</f>
        <v>0</v>
      </c>
      <c r="AX121" s="549">
        <f t="shared" ref="AX121" ca="1" si="230">SUM(AX115:AX120)</f>
        <v>0</v>
      </c>
      <c r="AY121" s="549">
        <f t="shared" ref="AY121" ca="1" si="231">SUM(AY115:AY120)</f>
        <v>0</v>
      </c>
      <c r="AZ121" s="549">
        <f t="shared" ref="AZ121" ca="1" si="232">SUM(AZ115:AZ120)</f>
        <v>0</v>
      </c>
      <c r="BA121" s="549">
        <f t="shared" ref="BA121" ca="1" si="233">SUM(BA115:BA120)</f>
        <v>0</v>
      </c>
      <c r="BB121" s="549">
        <f t="shared" ref="BB121" ca="1" si="234">SUM(BB115:BB120)</f>
        <v>0</v>
      </c>
      <c r="BC121" s="549">
        <f t="shared" ref="BC121" ca="1" si="235">SUM(BC115:BC120)</f>
        <v>0</v>
      </c>
      <c r="BD121" s="549">
        <f t="shared" ref="BD121" ca="1" si="236">SUM(BD115:BD120)</f>
        <v>0</v>
      </c>
      <c r="BE121" s="549">
        <f t="shared" ref="BE121" ca="1" si="237">SUM(BE115:BE120)</f>
        <v>0</v>
      </c>
      <c r="BF121" s="549">
        <f t="shared" ref="BF121" ca="1" si="238">SUM(BF115:BF120)</f>
        <v>0</v>
      </c>
      <c r="BG121" s="549">
        <f t="shared" ref="BG121" ca="1" si="239">SUM(BG115:BG120)</f>
        <v>0</v>
      </c>
      <c r="BH121" s="549">
        <f t="shared" ref="BH121" ca="1" si="240">SUM(BH115:BH120)</f>
        <v>0</v>
      </c>
      <c r="BI121" s="549">
        <f t="shared" ref="BI121" ca="1" si="241">SUM(BI115:BI120)</f>
        <v>0</v>
      </c>
      <c r="BJ121" s="549">
        <f t="shared" ref="BJ121" ca="1" si="242">SUM(BJ115:BJ120)</f>
        <v>0</v>
      </c>
      <c r="BK121" s="549">
        <f t="shared" ref="BK121" ca="1" si="243">SUM(BK115:BK120)</f>
        <v>0</v>
      </c>
      <c r="BL121" s="549">
        <f t="shared" ref="BL121" ca="1" si="244">SUM(BL115:BL120)</f>
        <v>0</v>
      </c>
      <c r="BM121" s="549">
        <f t="shared" ref="BM121" ca="1" si="245">SUM(BM115:BM120)</f>
        <v>0</v>
      </c>
      <c r="BN121" s="549">
        <f t="shared" ref="BN121" ca="1" si="246">SUM(BN115:BN120)</f>
        <v>0</v>
      </c>
      <c r="BO121" s="549">
        <f t="shared" ref="BO121" ca="1" si="247">SUM(BO115:BO120)</f>
        <v>0</v>
      </c>
      <c r="BP121" s="549">
        <f t="shared" ref="BP121" ca="1" si="248">SUM(BP115:BP120)</f>
        <v>0</v>
      </c>
      <c r="BQ121" s="549">
        <f t="shared" ref="BQ121" ca="1" si="249">SUM(BQ115:BQ120)</f>
        <v>0</v>
      </c>
      <c r="BR121" s="549">
        <f t="shared" ref="BR121" ca="1" si="250">SUM(BR115:BR120)</f>
        <v>0</v>
      </c>
      <c r="BS121" s="549">
        <f t="shared" ref="BS121" ca="1" si="251">SUM(BS115:BS120)</f>
        <v>0</v>
      </c>
      <c r="BT121" s="549">
        <f t="shared" ref="BT121" ca="1" si="252">SUM(BT115:BT120)</f>
        <v>0</v>
      </c>
      <c r="BU121" s="549">
        <f t="shared" ref="BU121" ca="1" si="253">SUM(BU115:BU120)</f>
        <v>0</v>
      </c>
      <c r="BV121" s="549">
        <f t="shared" ref="BV121" ca="1" si="254">SUM(BV115:BV120)</f>
        <v>0</v>
      </c>
      <c r="BW121" s="549">
        <f t="shared" ref="BW121" ca="1" si="255">SUM(BW115:BW120)</f>
        <v>0</v>
      </c>
      <c r="BX121" s="549">
        <f t="shared" ref="BX121" ca="1" si="256">SUM(BX115:BX120)</f>
        <v>0</v>
      </c>
      <c r="BY121" s="549">
        <f t="shared" ref="BY121" ca="1" si="257">SUM(BY115:BY120)</f>
        <v>0</v>
      </c>
      <c r="BZ121" s="549">
        <f t="shared" ref="BZ121" ca="1" si="258">SUM(BZ115:BZ120)</f>
        <v>0</v>
      </c>
      <c r="CA121" s="549">
        <f t="shared" ref="CA121" ca="1" si="259">SUM(CA115:CA120)</f>
        <v>0</v>
      </c>
      <c r="CB121" s="549">
        <f t="shared" ref="CB121" ca="1" si="260">SUM(CB115:CB120)</f>
        <v>0</v>
      </c>
      <c r="CC121" s="549">
        <f t="shared" ref="CC121" ca="1" si="261">SUM(CC115:CC120)</f>
        <v>0</v>
      </c>
      <c r="CD121" s="549">
        <f t="shared" ref="CD121" ca="1" si="262">SUM(CD115:CD120)</f>
        <v>0</v>
      </c>
      <c r="CE121" s="549">
        <f t="shared" ref="CE121" ca="1" si="263">SUM(CE115:CE120)</f>
        <v>0</v>
      </c>
      <c r="CF121" s="549">
        <f t="shared" ref="CF121" ca="1" si="264">SUM(CF115:CF120)</f>
        <v>0</v>
      </c>
      <c r="CG121" s="549">
        <f t="shared" ref="CG121" ca="1" si="265">SUM(CG115:CG120)</f>
        <v>0</v>
      </c>
      <c r="CH121" s="549">
        <f t="shared" ref="CH121" ca="1" si="266">SUM(CH115:CH120)</f>
        <v>0</v>
      </c>
      <c r="CI121" s="549">
        <f t="shared" ref="CI121" ca="1" si="267">SUM(CI115:CI120)</f>
        <v>0</v>
      </c>
      <c r="CJ121" s="549">
        <f t="shared" ref="CJ121" ca="1" si="268">SUM(CJ115:CJ120)</f>
        <v>0</v>
      </c>
      <c r="CK121" s="549">
        <f t="shared" ref="CK121" ca="1" si="269">SUM(CK115:CK120)</f>
        <v>0</v>
      </c>
      <c r="CL121" s="549">
        <f t="shared" ref="CL121" ca="1" si="270">SUM(CL115:CL120)</f>
        <v>0</v>
      </c>
      <c r="CM121" s="549">
        <f t="shared" ref="CM121" ca="1" si="271">SUM(CM115:CM120)</f>
        <v>0</v>
      </c>
      <c r="CN121" s="549">
        <f t="shared" ref="CN121" ca="1" si="272">SUM(CN115:CN120)</f>
        <v>0</v>
      </c>
      <c r="CO121" s="549">
        <f t="shared" ref="CO121" ca="1" si="273">SUM(CO115:CO120)</f>
        <v>0</v>
      </c>
      <c r="CP121" s="549">
        <f t="shared" ref="CP121" ca="1" si="274">SUM(CP115:CP120)</f>
        <v>0</v>
      </c>
      <c r="CQ121" s="549">
        <f t="shared" ref="CQ121" ca="1" si="275">SUM(CQ115:CQ120)</f>
        <v>0</v>
      </c>
      <c r="CR121" s="549">
        <f t="shared" ref="CR121" ca="1" si="276">SUM(CR115:CR120)</f>
        <v>0</v>
      </c>
      <c r="CS121" s="549">
        <f t="shared" ref="CS121" ca="1" si="277">SUM(CS115:CS120)</f>
        <v>0</v>
      </c>
      <c r="CT121" s="549">
        <f t="shared" ref="CT121" ca="1" si="278">SUM(CT115:CT120)</f>
        <v>0</v>
      </c>
      <c r="CU121" s="549">
        <f t="shared" ref="CU121" ca="1" si="279">SUM(CU115:CU120)</f>
        <v>0</v>
      </c>
      <c r="CV121" s="549">
        <f t="shared" ref="CV121" ca="1" si="280">SUM(CV115:CV120)</f>
        <v>0</v>
      </c>
      <c r="CW121" s="549">
        <f t="shared" ref="CW121" ca="1" si="281">SUM(CW115:CW120)</f>
        <v>0</v>
      </c>
      <c r="CX121" s="549">
        <f t="shared" ref="CX121" ca="1" si="282">SUM(CX115:CX120)</f>
        <v>0</v>
      </c>
      <c r="CY121" s="549">
        <f t="shared" ref="CY121" ca="1" si="283">SUM(CY115:CY120)</f>
        <v>0</v>
      </c>
      <c r="CZ121" s="549">
        <f t="shared" ref="CZ121" ca="1" si="284">SUM(CZ115:CZ120)</f>
        <v>0</v>
      </c>
      <c r="DA121" s="549">
        <f t="shared" ref="DA121" ca="1" si="285">SUM(DA115:DA120)</f>
        <v>0</v>
      </c>
      <c r="DB121" s="549">
        <f t="shared" ref="DB121" ca="1" si="286">SUM(DB115:DB120)</f>
        <v>0</v>
      </c>
      <c r="DC121" s="549">
        <f t="shared" ref="DC121" ca="1" si="287">SUM(DC115:DC120)</f>
        <v>0</v>
      </c>
      <c r="DD121" s="549">
        <f t="shared" ref="DD121" ca="1" si="288">SUM(DD115:DD120)</f>
        <v>0</v>
      </c>
      <c r="DE121" s="549">
        <f t="shared" ref="DE121" ca="1" si="289">SUM(DE115:DE120)</f>
        <v>0</v>
      </c>
      <c r="DF121" s="549">
        <f t="shared" ref="DF121" ca="1" si="290">SUM(DF115:DF120)</f>
        <v>0</v>
      </c>
      <c r="DG121" s="549">
        <f t="shared" ref="DG121" ca="1" si="291">SUM(DG115:DG120)</f>
        <v>0</v>
      </c>
      <c r="DH121" s="549">
        <f t="shared" ref="DH121" ca="1" si="292">SUM(DH115:DH120)</f>
        <v>0</v>
      </c>
      <c r="DI121" s="549">
        <f t="shared" ref="DI121" ca="1" si="293">SUM(DI115:DI120)</f>
        <v>0</v>
      </c>
      <c r="DJ121" s="549">
        <f t="shared" ref="DJ121" ca="1" si="294">SUM(DJ115:DJ120)</f>
        <v>0</v>
      </c>
      <c r="DK121" s="549">
        <f t="shared" ref="DK121" ca="1" si="295">SUM(DK115:DK120)</f>
        <v>0</v>
      </c>
      <c r="DL121" s="549">
        <f t="shared" ref="DL121" ca="1" si="296">SUM(DL115:DL120)</f>
        <v>0</v>
      </c>
      <c r="DM121" s="549">
        <f t="shared" ref="DM121" ca="1" si="297">SUM(DM115:DM120)</f>
        <v>0</v>
      </c>
      <c r="DN121" s="549">
        <f t="shared" ref="DN121" ca="1" si="298">SUM(DN115:DN120)</f>
        <v>0</v>
      </c>
      <c r="DO121" s="549">
        <f t="shared" ref="DO121" ca="1" si="299">SUM(DO115:DO120)</f>
        <v>0</v>
      </c>
      <c r="DP121" s="549">
        <f t="shared" ref="DP121" ca="1" si="300">SUM(DP115:DP120)</f>
        <v>0</v>
      </c>
      <c r="DQ121" s="549">
        <f t="shared" ref="DQ121" ca="1" si="301">SUM(DQ115:DQ120)</f>
        <v>0</v>
      </c>
      <c r="DR121" s="549">
        <f t="shared" ref="DR121" ca="1" si="302">SUM(DR115:DR120)</f>
        <v>0</v>
      </c>
      <c r="DS121" s="549">
        <f t="shared" ref="DS121" ca="1" si="303">SUM(DS115:DS120)</f>
        <v>0</v>
      </c>
      <c r="DT121" s="549">
        <f t="shared" ref="DT121" ca="1" si="304">SUM(DT115:DT120)</f>
        <v>0</v>
      </c>
    </row>
    <row r="122" spans="1:124" customFormat="1" ht="14.25" customHeight="1" x14ac:dyDescent="0.2"/>
    <row r="123" spans="1:124" customFormat="1" ht="14.25" customHeight="1" x14ac:dyDescent="0.2"/>
    <row r="124" spans="1:124" s="28" customFormat="1" ht="14.25" customHeight="1" x14ac:dyDescent="0.15">
      <c r="A124" s="277" t="s">
        <v>25</v>
      </c>
      <c r="B124" s="277"/>
      <c r="C124" s="277" t="s">
        <v>9</v>
      </c>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c r="AN124" s="277"/>
      <c r="AO124" s="277"/>
      <c r="AP124" s="277"/>
      <c r="AQ124" s="277"/>
      <c r="AR124" s="277"/>
      <c r="AS124" s="277"/>
      <c r="AT124" s="277"/>
      <c r="AU124" s="277"/>
      <c r="AV124" s="277"/>
      <c r="AW124" s="277"/>
      <c r="AX124" s="277"/>
      <c r="AY124" s="277"/>
      <c r="AZ124" s="277"/>
      <c r="BA124" s="277"/>
      <c r="BB124" s="277"/>
      <c r="BC124" s="277"/>
      <c r="BD124" s="277"/>
      <c r="BE124" s="277"/>
      <c r="BF124" s="277"/>
      <c r="BG124" s="277"/>
      <c r="BH124" s="277"/>
      <c r="BI124" s="277"/>
      <c r="BJ124" s="277"/>
      <c r="BK124" s="277"/>
      <c r="BL124" s="277"/>
      <c r="BM124" s="277"/>
      <c r="BN124" s="277"/>
      <c r="BO124" s="277"/>
      <c r="BP124" s="277"/>
      <c r="BQ124" s="277"/>
      <c r="BR124" s="277"/>
      <c r="BS124" s="277"/>
      <c r="BT124" s="277"/>
      <c r="BU124" s="277"/>
      <c r="BV124" s="277"/>
      <c r="BW124" s="277"/>
      <c r="BX124" s="277"/>
      <c r="BY124" s="277"/>
      <c r="BZ124" s="277"/>
      <c r="CA124" s="277"/>
      <c r="CB124" s="277"/>
      <c r="CC124" s="277"/>
      <c r="CD124" s="277"/>
      <c r="CE124" s="277"/>
      <c r="CF124" s="277"/>
      <c r="CG124" s="277"/>
      <c r="CH124" s="277"/>
      <c r="CI124" s="277"/>
      <c r="CJ124" s="277"/>
      <c r="CK124" s="277"/>
      <c r="CL124" s="277"/>
      <c r="CM124" s="277"/>
      <c r="CN124" s="277"/>
      <c r="CO124" s="277"/>
      <c r="CP124" s="277"/>
      <c r="CQ124" s="277"/>
      <c r="CR124" s="277"/>
      <c r="CS124" s="277"/>
      <c r="CT124" s="277"/>
      <c r="CU124" s="277"/>
      <c r="CV124" s="277"/>
      <c r="CW124" s="277"/>
      <c r="CX124" s="277"/>
      <c r="CY124" s="277"/>
      <c r="CZ124" s="277"/>
      <c r="DA124" s="277"/>
      <c r="DB124" s="277"/>
      <c r="DC124" s="277"/>
      <c r="DD124" s="277"/>
      <c r="DE124" s="277"/>
      <c r="DF124" s="277"/>
      <c r="DG124" s="277"/>
      <c r="DH124" s="277"/>
      <c r="DI124" s="277"/>
      <c r="DJ124" s="277"/>
      <c r="DK124" s="277"/>
      <c r="DL124" s="277"/>
      <c r="DM124" s="277"/>
      <c r="DN124" s="277"/>
      <c r="DO124" s="277"/>
      <c r="DP124" s="277"/>
      <c r="DQ124" s="277"/>
      <c r="DR124" s="277"/>
      <c r="DS124" s="277"/>
      <c r="DT124" s="277"/>
    </row>
    <row r="125" spans="1:124" s="28" customFormat="1" ht="14.25" customHeight="1" x14ac:dyDescent="0.15">
      <c r="A125" s="45"/>
      <c r="B125" s="45"/>
      <c r="C125" s="389"/>
      <c r="D125" s="389"/>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c r="CZ125" s="45"/>
      <c r="DA125" s="45"/>
      <c r="DB125" s="45"/>
      <c r="DC125" s="45"/>
      <c r="DD125" s="45"/>
      <c r="DE125" s="45"/>
      <c r="DF125" s="45"/>
      <c r="DG125" s="45"/>
      <c r="DH125" s="45"/>
      <c r="DI125" s="45"/>
      <c r="DJ125" s="45"/>
      <c r="DK125" s="45"/>
      <c r="DL125" s="45"/>
      <c r="DM125" s="45"/>
      <c r="DN125" s="45"/>
      <c r="DO125" s="45"/>
      <c r="DP125" s="45"/>
      <c r="DQ125" s="45"/>
      <c r="DR125" s="45"/>
      <c r="DS125" s="45"/>
      <c r="DT125" s="45"/>
    </row>
    <row r="126" spans="1:124" s="28" customFormat="1" ht="14.25" customHeight="1" thickBot="1" x14ac:dyDescent="0.2">
      <c r="A126" s="390" t="s">
        <v>292</v>
      </c>
      <c r="B126" s="390"/>
      <c r="C126" s="22"/>
      <c r="D126" s="389"/>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c r="CZ126" s="45"/>
      <c r="DA126" s="45"/>
      <c r="DB126" s="45"/>
      <c r="DC126" s="45"/>
      <c r="DD126" s="45"/>
      <c r="DE126" s="45"/>
      <c r="DF126" s="45"/>
      <c r="DG126" s="45"/>
      <c r="DH126" s="45"/>
      <c r="DI126" s="45"/>
      <c r="DJ126" s="45"/>
      <c r="DK126" s="45"/>
      <c r="DL126" s="45"/>
      <c r="DM126" s="45"/>
      <c r="DN126" s="45"/>
      <c r="DO126" s="45"/>
      <c r="DP126" s="45"/>
      <c r="DQ126" s="45"/>
      <c r="DR126" s="45"/>
      <c r="DS126" s="45"/>
      <c r="DT126" s="45"/>
    </row>
    <row r="127" spans="1:124" s="28" customFormat="1" ht="14.25" customHeight="1" x14ac:dyDescent="0.15">
      <c r="A127" s="391" t="str">
        <f>+Input!C122</f>
        <v>Hotel Manager</v>
      </c>
      <c r="B127" s="391"/>
      <c r="C127" s="31" t="s">
        <v>311</v>
      </c>
      <c r="E127" s="550">
        <f>+IF(E$4&gt;=EOMONTH(Input!$E122,0),Input!$D122,0)*E$10</f>
        <v>0</v>
      </c>
      <c r="F127" s="551">
        <f>+IF(F$4&gt;=EOMONTH(Input!$E122,0),Input!$D122,0)*F$10</f>
        <v>0</v>
      </c>
      <c r="G127" s="551">
        <f>+IF(G$4&gt;=EOMONTH(Input!$E122,0),Input!$D122,0)*G$10</f>
        <v>0</v>
      </c>
      <c r="H127" s="551">
        <f>+IF(H$4&gt;=EOMONTH(Input!$E122,0),Input!$D122,0)*H$10</f>
        <v>1</v>
      </c>
      <c r="I127" s="551">
        <f>+IF(I$4&gt;=EOMONTH(Input!$E122,0),Input!$D122,0)*I$10</f>
        <v>1</v>
      </c>
      <c r="J127" s="551">
        <f>+IF(J$4&gt;=EOMONTH(Input!$E122,0),Input!$D122,0)*J$10</f>
        <v>1</v>
      </c>
      <c r="K127" s="551">
        <f>+IF(K$4&gt;=EOMONTH(Input!$E122,0),Input!$D122,0)*K$10</f>
        <v>1</v>
      </c>
      <c r="L127" s="551">
        <f>+IF(L$4&gt;=EOMONTH(Input!$E122,0),Input!$D122,0)*L$10</f>
        <v>1</v>
      </c>
      <c r="M127" s="551">
        <f>+IF(M$4&gt;=EOMONTH(Input!$E122,0),Input!$D122,0)*M$10</f>
        <v>1</v>
      </c>
      <c r="N127" s="551">
        <f>+IF(N$4&gt;=EOMONTH(Input!$E122,0),Input!$D122,0)*N$10</f>
        <v>1</v>
      </c>
      <c r="O127" s="551">
        <f>+IF(O$4&gt;=EOMONTH(Input!$E122,0),Input!$D122,0)*O$10</f>
        <v>1</v>
      </c>
      <c r="P127" s="551">
        <f>+IF(P$4&gt;=EOMONTH(Input!$E122,0),Input!$D122,0)*P$10</f>
        <v>1</v>
      </c>
      <c r="Q127" s="551">
        <f>+IF(Q$4&gt;=EOMONTH(Input!$E122,0),Input!$D122,0)*Q$10</f>
        <v>1</v>
      </c>
      <c r="R127" s="551">
        <f>+IF(R$4&gt;=EOMONTH(Input!$E122,0),Input!$D122,0)*R$10</f>
        <v>1</v>
      </c>
      <c r="S127" s="551">
        <f>+IF(S$4&gt;=EOMONTH(Input!$E122,0),Input!$D122,0)*S$10</f>
        <v>1</v>
      </c>
      <c r="T127" s="551">
        <f>+IF(T$4&gt;=EOMONTH(Input!$E122,0),Input!$D122,0)*T$10</f>
        <v>1</v>
      </c>
      <c r="U127" s="551">
        <f>+IF(U$4&gt;=EOMONTH(Input!$E122,0),Input!$D122,0)*U$10</f>
        <v>1</v>
      </c>
      <c r="V127" s="551">
        <f>+IF(V$4&gt;=EOMONTH(Input!$E122,0),Input!$D122,0)*V$10</f>
        <v>1</v>
      </c>
      <c r="W127" s="551">
        <f>+IF(W$4&gt;=EOMONTH(Input!$E122,0),Input!$D122,0)*W$10</f>
        <v>1</v>
      </c>
      <c r="X127" s="551">
        <f>+IF(X$4&gt;=EOMONTH(Input!$E122,0),Input!$D122,0)*X$10</f>
        <v>1</v>
      </c>
      <c r="Y127" s="551">
        <f>+IF(Y$4&gt;=EOMONTH(Input!$E122,0),Input!$D122,0)*Y$10</f>
        <v>1</v>
      </c>
      <c r="Z127" s="551">
        <f>+IF(Z$4&gt;=EOMONTH(Input!$E122,0),Input!$D122,0)*Z$10</f>
        <v>1</v>
      </c>
      <c r="AA127" s="551">
        <f>+IF(AA$4&gt;=EOMONTH(Input!$E122,0),Input!$D122,0)*AA$10</f>
        <v>1</v>
      </c>
      <c r="AB127" s="551">
        <f>+IF(AB$4&gt;=EOMONTH(Input!$E122,0),Input!$D122,0)*AB$10</f>
        <v>1</v>
      </c>
      <c r="AC127" s="551">
        <f>+IF(AC$4&gt;=EOMONTH(Input!$E122,0),Input!$D122,0)*AC$10</f>
        <v>1</v>
      </c>
      <c r="AD127" s="551">
        <f>+IF(AD$4&gt;=EOMONTH(Input!$E122,0),Input!$D122,0)*AD$10</f>
        <v>1</v>
      </c>
      <c r="AE127" s="551">
        <f>+IF(AE$4&gt;=EOMONTH(Input!$E122,0),Input!$D122,0)*AE$10</f>
        <v>1</v>
      </c>
      <c r="AF127" s="551">
        <f>+IF(AF$4&gt;=EOMONTH(Input!$E122,0),Input!$D122,0)*AF$10</f>
        <v>1</v>
      </c>
      <c r="AG127" s="551">
        <f>+IF(AG$4&gt;=EOMONTH(Input!$E122,0),Input!$D122,0)*AG$10</f>
        <v>1</v>
      </c>
      <c r="AH127" s="551">
        <f>+IF(AH$4&gt;=EOMONTH(Input!$E122,0),Input!$D122,0)*AH$10</f>
        <v>1</v>
      </c>
      <c r="AI127" s="551">
        <f>+IF(AI$4&gt;=EOMONTH(Input!$E122,0),Input!$D122,0)*AI$10</f>
        <v>1</v>
      </c>
      <c r="AJ127" s="551">
        <f>+IF(AJ$4&gt;=EOMONTH(Input!$E122,0),Input!$D122,0)*AJ$10</f>
        <v>1</v>
      </c>
      <c r="AK127" s="551">
        <f>+IF(AK$4&gt;=EOMONTH(Input!$E122,0),Input!$D122,0)*AK$10</f>
        <v>1</v>
      </c>
      <c r="AL127" s="551">
        <f>+IF(AL$4&gt;=EOMONTH(Input!$E122,0),Input!$D122,0)*AL$10</f>
        <v>1</v>
      </c>
      <c r="AM127" s="551">
        <f>+IF(AM$4&gt;=EOMONTH(Input!$E122,0),Input!$D122,0)*AM$10</f>
        <v>1</v>
      </c>
      <c r="AN127" s="551">
        <f>+IF(AN$4&gt;=EOMONTH(Input!$E122,0),Input!$D122,0)*AN$10</f>
        <v>1</v>
      </c>
      <c r="AO127" s="551">
        <f>+IF(AO$4&gt;=EOMONTH(Input!$E122,0),Input!$D122,0)*AO$10</f>
        <v>1</v>
      </c>
      <c r="AP127" s="551">
        <f>+IF(AP$4&gt;=EOMONTH(Input!$E122,0),Input!$D122,0)*AP$10</f>
        <v>1</v>
      </c>
      <c r="AQ127" s="551">
        <f>+IF(AQ$4&gt;=EOMONTH(Input!$E122,0),Input!$D122,0)*AQ$10</f>
        <v>1</v>
      </c>
      <c r="AR127" s="551">
        <f>+IF(AR$4&gt;=EOMONTH(Input!$E122,0),Input!$D122,0)*AR$10</f>
        <v>1</v>
      </c>
      <c r="AS127" s="551">
        <f>+IF(AS$4&gt;=EOMONTH(Input!$E122,0),Input!$D122,0)*AS$10</f>
        <v>1</v>
      </c>
      <c r="AT127" s="551">
        <f>+IF(AT$4&gt;=EOMONTH(Input!$E122,0),Input!$D122,0)*AT$10</f>
        <v>1</v>
      </c>
      <c r="AU127" s="551">
        <f>+IF(AU$4&gt;=EOMONTH(Input!$E122,0),Input!$D122,0)*AU$10</f>
        <v>1</v>
      </c>
      <c r="AV127" s="551">
        <f>+IF(AV$4&gt;=EOMONTH(Input!$E122,0),Input!$D122,0)*AV$10</f>
        <v>1</v>
      </c>
      <c r="AW127" s="551">
        <f>+IF(AW$4&gt;=EOMONTH(Input!$E122,0),Input!$D122,0)*AW$10</f>
        <v>1</v>
      </c>
      <c r="AX127" s="551">
        <f>+IF(AX$4&gt;=EOMONTH(Input!$E122,0),Input!$D122,0)*AX$10</f>
        <v>1</v>
      </c>
      <c r="AY127" s="551">
        <f>+IF(AY$4&gt;=EOMONTH(Input!$E122,0),Input!$D122,0)*AY$10</f>
        <v>1</v>
      </c>
      <c r="AZ127" s="551">
        <f>+IF(AZ$4&gt;=EOMONTH(Input!$E122,0),Input!$D122,0)*AZ$10</f>
        <v>1</v>
      </c>
      <c r="BA127" s="551">
        <f>+IF(BA$4&gt;=EOMONTH(Input!$E122,0),Input!$D122,0)*BA$10</f>
        <v>1</v>
      </c>
      <c r="BB127" s="551">
        <f>+IF(BB$4&gt;=EOMONTH(Input!$E122,0),Input!$D122,0)*BB$10</f>
        <v>1</v>
      </c>
      <c r="BC127" s="551">
        <f>+IF(BC$4&gt;=EOMONTH(Input!$E122,0),Input!$D122,0)*BC$10</f>
        <v>1</v>
      </c>
      <c r="BD127" s="551">
        <f>+IF(BD$4&gt;=EOMONTH(Input!$E122,0),Input!$D122,0)*BD$10</f>
        <v>1</v>
      </c>
      <c r="BE127" s="551">
        <f>+IF(BE$4&gt;=EOMONTH(Input!$E122,0),Input!$D122,0)*BE$10</f>
        <v>1</v>
      </c>
      <c r="BF127" s="551">
        <f>+IF(BF$4&gt;=EOMONTH(Input!$E122,0),Input!$D122,0)*BF$10</f>
        <v>1</v>
      </c>
      <c r="BG127" s="551">
        <f>+IF(BG$4&gt;=EOMONTH(Input!$E122,0),Input!$D122,0)*BG$10</f>
        <v>1</v>
      </c>
      <c r="BH127" s="551">
        <f>+IF(BH$4&gt;=EOMONTH(Input!$E122,0),Input!$D122,0)*BH$10</f>
        <v>1</v>
      </c>
      <c r="BI127" s="551">
        <f>+IF(BI$4&gt;=EOMONTH(Input!$E122,0),Input!$D122,0)*BI$10</f>
        <v>1</v>
      </c>
      <c r="BJ127" s="551">
        <f>+IF(BJ$4&gt;=EOMONTH(Input!$E122,0),Input!$D122,0)*BJ$10</f>
        <v>1</v>
      </c>
      <c r="BK127" s="551">
        <f>+IF(BK$4&gt;=EOMONTH(Input!$E122,0),Input!$D122,0)*BK$10</f>
        <v>1</v>
      </c>
      <c r="BL127" s="551">
        <f>+IF(BL$4&gt;=EOMONTH(Input!$E122,0),Input!$D122,0)*BL$10</f>
        <v>1</v>
      </c>
      <c r="BM127" s="551">
        <f>+IF(BM$4&gt;=EOMONTH(Input!$E122,0),Input!$D122,0)*BM$10</f>
        <v>1</v>
      </c>
      <c r="BN127" s="551">
        <f>+IF(BN$4&gt;=EOMONTH(Input!$E122,0),Input!$D122,0)*BN$10</f>
        <v>1</v>
      </c>
      <c r="BO127" s="551">
        <f>+IF(BO$4&gt;=EOMONTH(Input!$E122,0),Input!$D122,0)*BO$10</f>
        <v>1</v>
      </c>
      <c r="BP127" s="551">
        <f>+IF(BP$4&gt;=EOMONTH(Input!$E122,0),Input!$D122,0)*BP$10</f>
        <v>1</v>
      </c>
      <c r="BQ127" s="551">
        <f>+IF(BQ$4&gt;=EOMONTH(Input!$E122,0),Input!$D122,0)*BQ$10</f>
        <v>1</v>
      </c>
      <c r="BR127" s="551">
        <f>+IF(BR$4&gt;=EOMONTH(Input!$E122,0),Input!$D122,0)*BR$10</f>
        <v>1</v>
      </c>
      <c r="BS127" s="551">
        <f>+IF(BS$4&gt;=EOMONTH(Input!$E122,0),Input!$D122,0)*BS$10</f>
        <v>1</v>
      </c>
      <c r="BT127" s="551">
        <f>+IF(BT$4&gt;=EOMONTH(Input!$E122,0),Input!$D122,0)*BT$10</f>
        <v>1</v>
      </c>
      <c r="BU127" s="551">
        <f>+IF(BU$4&gt;=EOMONTH(Input!$E122,0),Input!$D122,0)*BU$10</f>
        <v>1</v>
      </c>
      <c r="BV127" s="551">
        <f>+IF(BV$4&gt;=EOMONTH(Input!$E122,0),Input!$D122,0)*BV$10</f>
        <v>1</v>
      </c>
      <c r="BW127" s="551">
        <f>+IF(BW$4&gt;=EOMONTH(Input!$E122,0),Input!$D122,0)*BW$10</f>
        <v>1</v>
      </c>
      <c r="BX127" s="551">
        <f>+IF(BX$4&gt;=EOMONTH(Input!$E122,0),Input!$D122,0)*BX$10</f>
        <v>1</v>
      </c>
      <c r="BY127" s="551">
        <f>+IF(BY$4&gt;=EOMONTH(Input!$E122,0),Input!$D122,0)*BY$10</f>
        <v>1</v>
      </c>
      <c r="BZ127" s="551">
        <f>+IF(BZ$4&gt;=EOMONTH(Input!$E122,0),Input!$D122,0)*BZ$10</f>
        <v>1</v>
      </c>
      <c r="CA127" s="551">
        <f>+IF(CA$4&gt;=EOMONTH(Input!$E122,0),Input!$D122,0)*CA$10</f>
        <v>1</v>
      </c>
      <c r="CB127" s="551">
        <f>+IF(CB$4&gt;=EOMONTH(Input!$E122,0),Input!$D122,0)*CB$10</f>
        <v>1</v>
      </c>
      <c r="CC127" s="551">
        <f>+IF(CC$4&gt;=EOMONTH(Input!$E122,0),Input!$D122,0)*CC$10</f>
        <v>1</v>
      </c>
      <c r="CD127" s="551">
        <f>+IF(CD$4&gt;=EOMONTH(Input!$E122,0),Input!$D122,0)*CD$10</f>
        <v>1</v>
      </c>
      <c r="CE127" s="551">
        <f>+IF(CE$4&gt;=EOMONTH(Input!$E122,0),Input!$D122,0)*CE$10</f>
        <v>1</v>
      </c>
      <c r="CF127" s="551">
        <f>+IF(CF$4&gt;=EOMONTH(Input!$E122,0),Input!$D122,0)*CF$10</f>
        <v>1</v>
      </c>
      <c r="CG127" s="551">
        <f>+IF(CG$4&gt;=EOMONTH(Input!$E122,0),Input!$D122,0)*CG$10</f>
        <v>1</v>
      </c>
      <c r="CH127" s="551">
        <f>+IF(CH$4&gt;=EOMONTH(Input!$E122,0),Input!$D122,0)*CH$10</f>
        <v>1</v>
      </c>
      <c r="CI127" s="551">
        <f>+IF(CI$4&gt;=EOMONTH(Input!$E122,0),Input!$D122,0)*CI$10</f>
        <v>1</v>
      </c>
      <c r="CJ127" s="551">
        <f>+IF(CJ$4&gt;=EOMONTH(Input!$E122,0),Input!$D122,0)*CJ$10</f>
        <v>1</v>
      </c>
      <c r="CK127" s="551">
        <f>+IF(CK$4&gt;=EOMONTH(Input!$E122,0),Input!$D122,0)*CK$10</f>
        <v>1</v>
      </c>
      <c r="CL127" s="551">
        <f>+IF(CL$4&gt;=EOMONTH(Input!$E122,0),Input!$D122,0)*CL$10</f>
        <v>1</v>
      </c>
      <c r="CM127" s="551">
        <f>+IF(CM$4&gt;=EOMONTH(Input!$E122,0),Input!$D122,0)*CM$10</f>
        <v>1</v>
      </c>
      <c r="CN127" s="551">
        <f>+IF(CN$4&gt;=EOMONTH(Input!$E122,0),Input!$D122,0)*CN$10</f>
        <v>1</v>
      </c>
      <c r="CO127" s="551">
        <f>+IF(CO$4&gt;=EOMONTH(Input!$E122,0),Input!$D122,0)*CO$10</f>
        <v>1</v>
      </c>
      <c r="CP127" s="551">
        <f>+IF(CP$4&gt;=EOMONTH(Input!$E122,0),Input!$D122,0)*CP$10</f>
        <v>1</v>
      </c>
      <c r="CQ127" s="551">
        <f>+IF(CQ$4&gt;=EOMONTH(Input!$E122,0),Input!$D122,0)*CQ$10</f>
        <v>1</v>
      </c>
      <c r="CR127" s="551">
        <f>+IF(CR$4&gt;=EOMONTH(Input!$E122,0),Input!$D122,0)*CR$10</f>
        <v>1</v>
      </c>
      <c r="CS127" s="551">
        <f>+IF(CS$4&gt;=EOMONTH(Input!$E122,0),Input!$D122,0)*CS$10</f>
        <v>1</v>
      </c>
      <c r="CT127" s="551">
        <f>+IF(CT$4&gt;=EOMONTH(Input!$E122,0),Input!$D122,0)*CT$10</f>
        <v>1</v>
      </c>
      <c r="CU127" s="551">
        <f>+IF(CU$4&gt;=EOMONTH(Input!$E122,0),Input!$D122,0)*CU$10</f>
        <v>1</v>
      </c>
      <c r="CV127" s="551">
        <f>+IF(CV$4&gt;=EOMONTH(Input!$E122,0),Input!$D122,0)*CV$10</f>
        <v>1</v>
      </c>
      <c r="CW127" s="551">
        <f>+IF(CW$4&gt;=EOMONTH(Input!$E122,0),Input!$D122,0)*CW$10</f>
        <v>1</v>
      </c>
      <c r="CX127" s="551">
        <f>+IF(CX$4&gt;=EOMONTH(Input!$E122,0),Input!$D122,0)*CX$10</f>
        <v>1</v>
      </c>
      <c r="CY127" s="551">
        <f>+IF(CY$4&gt;=EOMONTH(Input!$E122,0),Input!$D122,0)*CY$10</f>
        <v>1</v>
      </c>
      <c r="CZ127" s="551">
        <f>+IF(CZ$4&gt;=EOMONTH(Input!$E122,0),Input!$D122,0)*CZ$10</f>
        <v>1</v>
      </c>
      <c r="DA127" s="551">
        <f>+IF(DA$4&gt;=EOMONTH(Input!$E122,0),Input!$D122,0)*DA$10</f>
        <v>1</v>
      </c>
      <c r="DB127" s="551">
        <f>+IF(DB$4&gt;=EOMONTH(Input!$E122,0),Input!$D122,0)*DB$10</f>
        <v>1</v>
      </c>
      <c r="DC127" s="551">
        <f>+IF(DC$4&gt;=EOMONTH(Input!$E122,0),Input!$D122,0)*DC$10</f>
        <v>1</v>
      </c>
      <c r="DD127" s="551">
        <f>+IF(DD$4&gt;=EOMONTH(Input!$E122,0),Input!$D122,0)*DD$10</f>
        <v>1</v>
      </c>
      <c r="DE127" s="551">
        <f>+IF(DE$4&gt;=EOMONTH(Input!$E122,0),Input!$D122,0)*DE$10</f>
        <v>1</v>
      </c>
      <c r="DF127" s="551">
        <f>+IF(DF$4&gt;=EOMONTH(Input!$E122,0),Input!$D122,0)*DF$10</f>
        <v>1</v>
      </c>
      <c r="DG127" s="551">
        <f>+IF(DG$4&gt;=EOMONTH(Input!$E122,0),Input!$D122,0)*DG$10</f>
        <v>1</v>
      </c>
      <c r="DH127" s="551">
        <f>+IF(DH$4&gt;=EOMONTH(Input!$E122,0),Input!$D122,0)*DH$10</f>
        <v>1</v>
      </c>
      <c r="DI127" s="551">
        <f>+IF(DI$4&gt;=EOMONTH(Input!$E122,0),Input!$D122,0)*DI$10</f>
        <v>1</v>
      </c>
      <c r="DJ127" s="551">
        <f>+IF(DJ$4&gt;=EOMONTH(Input!$E122,0),Input!$D122,0)*DJ$10</f>
        <v>1</v>
      </c>
      <c r="DK127" s="551">
        <f>+IF(DK$4&gt;=EOMONTH(Input!$E122,0),Input!$D122,0)*DK$10</f>
        <v>1</v>
      </c>
      <c r="DL127" s="551">
        <f>+IF(DL$4&gt;=EOMONTH(Input!$E122,0),Input!$D122,0)*DL$10</f>
        <v>1</v>
      </c>
      <c r="DM127" s="551">
        <f>+IF(DM$4&gt;=EOMONTH(Input!$E122,0),Input!$D122,0)*DM$10</f>
        <v>1</v>
      </c>
      <c r="DN127" s="551">
        <f>+IF(DN$4&gt;=EOMONTH(Input!$E122,0),Input!$D122,0)*DN$10</f>
        <v>1</v>
      </c>
      <c r="DO127" s="551">
        <f>+IF(DO$4&gt;=EOMONTH(Input!$E122,0),Input!$D122,0)*DO$10</f>
        <v>1</v>
      </c>
      <c r="DP127" s="551">
        <f>+IF(DP$4&gt;=EOMONTH(Input!$E122,0),Input!$D122,0)*DP$10</f>
        <v>1</v>
      </c>
      <c r="DQ127" s="551">
        <f>+IF(DQ$4&gt;=EOMONTH(Input!$E122,0),Input!$D122,0)*DQ$10</f>
        <v>1</v>
      </c>
      <c r="DR127" s="551">
        <f>+IF(DR$4&gt;=EOMONTH(Input!$E122,0),Input!$D122,0)*DR$10</f>
        <v>1</v>
      </c>
      <c r="DS127" s="551">
        <f>+IF(DS$4&gt;=EOMONTH(Input!$E122,0),Input!$D122,0)*DS$10</f>
        <v>1</v>
      </c>
      <c r="DT127" s="552">
        <f>+IF(DT$4&gt;=EOMONTH(Input!$E122,0),Input!$D122,0)*DT$10</f>
        <v>1</v>
      </c>
    </row>
    <row r="128" spans="1:124" s="28" customFormat="1" ht="14.25" customHeight="1" x14ac:dyDescent="0.15">
      <c r="A128" s="391" t="str">
        <f>+Input!C123</f>
        <v>Building Engineer</v>
      </c>
      <c r="B128" s="391"/>
      <c r="C128" s="31" t="s">
        <v>311</v>
      </c>
      <c r="E128" s="559">
        <f>+IF(E$4&gt;=EOMONTH(Input!$E123,0),Input!$D123,0)*E$10</f>
        <v>0</v>
      </c>
      <c r="F128" s="542">
        <f>+IF(F$4&gt;=EOMONTH(Input!$E123,0),Input!$D123,0)*F$10</f>
        <v>0</v>
      </c>
      <c r="G128" s="542">
        <f>+IF(G$4&gt;=EOMONTH(Input!$E123,0),Input!$D123,0)*G$10</f>
        <v>0</v>
      </c>
      <c r="H128" s="542">
        <f>+IF(H$4&gt;=EOMONTH(Input!$E123,0),Input!$D123,0)*H$10</f>
        <v>1</v>
      </c>
      <c r="I128" s="542">
        <f>+IF(I$4&gt;=EOMONTH(Input!$E123,0),Input!$D123,0)*I$10</f>
        <v>1</v>
      </c>
      <c r="J128" s="542">
        <f>+IF(J$4&gt;=EOMONTH(Input!$E123,0),Input!$D123,0)*J$10</f>
        <v>1</v>
      </c>
      <c r="K128" s="542">
        <f>+IF(K$4&gt;=EOMONTH(Input!$E123,0),Input!$D123,0)*K$10</f>
        <v>1</v>
      </c>
      <c r="L128" s="542">
        <f>+IF(L$4&gt;=EOMONTH(Input!$E123,0),Input!$D123,0)*L$10</f>
        <v>1</v>
      </c>
      <c r="M128" s="542">
        <f>+IF(M$4&gt;=EOMONTH(Input!$E123,0),Input!$D123,0)*M$10</f>
        <v>1</v>
      </c>
      <c r="N128" s="542">
        <f>+IF(N$4&gt;=EOMONTH(Input!$E123,0),Input!$D123,0)*N$10</f>
        <v>1</v>
      </c>
      <c r="O128" s="542">
        <f>+IF(O$4&gt;=EOMONTH(Input!$E123,0),Input!$D123,0)*O$10</f>
        <v>1</v>
      </c>
      <c r="P128" s="542">
        <f>+IF(P$4&gt;=EOMONTH(Input!$E123,0),Input!$D123,0)*P$10</f>
        <v>1</v>
      </c>
      <c r="Q128" s="542">
        <f>+IF(Q$4&gt;=EOMONTH(Input!$E123,0),Input!$D123,0)*Q$10</f>
        <v>1</v>
      </c>
      <c r="R128" s="542">
        <f>+IF(R$4&gt;=EOMONTH(Input!$E123,0),Input!$D123,0)*R$10</f>
        <v>1</v>
      </c>
      <c r="S128" s="542">
        <f>+IF(S$4&gt;=EOMONTH(Input!$E123,0),Input!$D123,0)*S$10</f>
        <v>1</v>
      </c>
      <c r="T128" s="542">
        <f>+IF(T$4&gt;=EOMONTH(Input!$E123,0),Input!$D123,0)*T$10</f>
        <v>1</v>
      </c>
      <c r="U128" s="542">
        <f>+IF(U$4&gt;=EOMONTH(Input!$E123,0),Input!$D123,0)*U$10</f>
        <v>1</v>
      </c>
      <c r="V128" s="542">
        <f>+IF(V$4&gt;=EOMONTH(Input!$E123,0),Input!$D123,0)*V$10</f>
        <v>1</v>
      </c>
      <c r="W128" s="542">
        <f>+IF(W$4&gt;=EOMONTH(Input!$E123,0),Input!$D123,0)*W$10</f>
        <v>1</v>
      </c>
      <c r="X128" s="542">
        <f>+IF(X$4&gt;=EOMONTH(Input!$E123,0),Input!$D123,0)*X$10</f>
        <v>1</v>
      </c>
      <c r="Y128" s="542">
        <f>+IF(Y$4&gt;=EOMONTH(Input!$E123,0),Input!$D123,0)*Y$10</f>
        <v>1</v>
      </c>
      <c r="Z128" s="542">
        <f>+IF(Z$4&gt;=EOMONTH(Input!$E123,0),Input!$D123,0)*Z$10</f>
        <v>1</v>
      </c>
      <c r="AA128" s="542">
        <f>+IF(AA$4&gt;=EOMONTH(Input!$E123,0),Input!$D123,0)*AA$10</f>
        <v>1</v>
      </c>
      <c r="AB128" s="542">
        <f>+IF(AB$4&gt;=EOMONTH(Input!$E123,0),Input!$D123,0)*AB$10</f>
        <v>1</v>
      </c>
      <c r="AC128" s="542">
        <f>+IF(AC$4&gt;=EOMONTH(Input!$E123,0),Input!$D123,0)*AC$10</f>
        <v>1</v>
      </c>
      <c r="AD128" s="542">
        <f>+IF(AD$4&gt;=EOMONTH(Input!$E123,0),Input!$D123,0)*AD$10</f>
        <v>1</v>
      </c>
      <c r="AE128" s="542">
        <f>+IF(AE$4&gt;=EOMONTH(Input!$E123,0),Input!$D123,0)*AE$10</f>
        <v>1</v>
      </c>
      <c r="AF128" s="542">
        <f>+IF(AF$4&gt;=EOMONTH(Input!$E123,0),Input!$D123,0)*AF$10</f>
        <v>1</v>
      </c>
      <c r="AG128" s="542">
        <f>+IF(AG$4&gt;=EOMONTH(Input!$E123,0),Input!$D123,0)*AG$10</f>
        <v>1</v>
      </c>
      <c r="AH128" s="542">
        <f>+IF(AH$4&gt;=EOMONTH(Input!$E123,0),Input!$D123,0)*AH$10</f>
        <v>1</v>
      </c>
      <c r="AI128" s="542">
        <f>+IF(AI$4&gt;=EOMONTH(Input!$E123,0),Input!$D123,0)*AI$10</f>
        <v>1</v>
      </c>
      <c r="AJ128" s="542">
        <f>+IF(AJ$4&gt;=EOMONTH(Input!$E123,0),Input!$D123,0)*AJ$10</f>
        <v>1</v>
      </c>
      <c r="AK128" s="542">
        <f>+IF(AK$4&gt;=EOMONTH(Input!$E123,0),Input!$D123,0)*AK$10</f>
        <v>1</v>
      </c>
      <c r="AL128" s="542">
        <f>+IF(AL$4&gt;=EOMONTH(Input!$E123,0),Input!$D123,0)*AL$10</f>
        <v>1</v>
      </c>
      <c r="AM128" s="542">
        <f>+IF(AM$4&gt;=EOMONTH(Input!$E123,0),Input!$D123,0)*AM$10</f>
        <v>1</v>
      </c>
      <c r="AN128" s="542">
        <f>+IF(AN$4&gt;=EOMONTH(Input!$E123,0),Input!$D123,0)*AN$10</f>
        <v>1</v>
      </c>
      <c r="AO128" s="542">
        <f>+IF(AO$4&gt;=EOMONTH(Input!$E123,0),Input!$D123,0)*AO$10</f>
        <v>1</v>
      </c>
      <c r="AP128" s="542">
        <f>+IF(AP$4&gt;=EOMONTH(Input!$E123,0),Input!$D123,0)*AP$10</f>
        <v>1</v>
      </c>
      <c r="AQ128" s="542">
        <f>+IF(AQ$4&gt;=EOMONTH(Input!$E123,0),Input!$D123,0)*AQ$10</f>
        <v>1</v>
      </c>
      <c r="AR128" s="542">
        <f>+IF(AR$4&gt;=EOMONTH(Input!$E123,0),Input!$D123,0)*AR$10</f>
        <v>1</v>
      </c>
      <c r="AS128" s="542">
        <f>+IF(AS$4&gt;=EOMONTH(Input!$E123,0),Input!$D123,0)*AS$10</f>
        <v>1</v>
      </c>
      <c r="AT128" s="542">
        <f>+IF(AT$4&gt;=EOMONTH(Input!$E123,0),Input!$D123,0)*AT$10</f>
        <v>1</v>
      </c>
      <c r="AU128" s="542">
        <f>+IF(AU$4&gt;=EOMONTH(Input!$E123,0),Input!$D123,0)*AU$10</f>
        <v>1</v>
      </c>
      <c r="AV128" s="542">
        <f>+IF(AV$4&gt;=EOMONTH(Input!$E123,0),Input!$D123,0)*AV$10</f>
        <v>1</v>
      </c>
      <c r="AW128" s="542">
        <f>+IF(AW$4&gt;=EOMONTH(Input!$E123,0),Input!$D123,0)*AW$10</f>
        <v>1</v>
      </c>
      <c r="AX128" s="542">
        <f>+IF(AX$4&gt;=EOMONTH(Input!$E123,0),Input!$D123,0)*AX$10</f>
        <v>1</v>
      </c>
      <c r="AY128" s="542">
        <f>+IF(AY$4&gt;=EOMONTH(Input!$E123,0),Input!$D123,0)*AY$10</f>
        <v>1</v>
      </c>
      <c r="AZ128" s="542">
        <f>+IF(AZ$4&gt;=EOMONTH(Input!$E123,0),Input!$D123,0)*AZ$10</f>
        <v>1</v>
      </c>
      <c r="BA128" s="542">
        <f>+IF(BA$4&gt;=EOMONTH(Input!$E123,0),Input!$D123,0)*BA$10</f>
        <v>1</v>
      </c>
      <c r="BB128" s="542">
        <f>+IF(BB$4&gt;=EOMONTH(Input!$E123,0),Input!$D123,0)*BB$10</f>
        <v>1</v>
      </c>
      <c r="BC128" s="542">
        <f>+IF(BC$4&gt;=EOMONTH(Input!$E123,0),Input!$D123,0)*BC$10</f>
        <v>1</v>
      </c>
      <c r="BD128" s="542">
        <f>+IF(BD$4&gt;=EOMONTH(Input!$E123,0),Input!$D123,0)*BD$10</f>
        <v>1</v>
      </c>
      <c r="BE128" s="542">
        <f>+IF(BE$4&gt;=EOMONTH(Input!$E123,0),Input!$D123,0)*BE$10</f>
        <v>1</v>
      </c>
      <c r="BF128" s="542">
        <f>+IF(BF$4&gt;=EOMONTH(Input!$E123,0),Input!$D123,0)*BF$10</f>
        <v>1</v>
      </c>
      <c r="BG128" s="542">
        <f>+IF(BG$4&gt;=EOMONTH(Input!$E123,0),Input!$D123,0)*BG$10</f>
        <v>1</v>
      </c>
      <c r="BH128" s="542">
        <f>+IF(BH$4&gt;=EOMONTH(Input!$E123,0),Input!$D123,0)*BH$10</f>
        <v>1</v>
      </c>
      <c r="BI128" s="542">
        <f>+IF(BI$4&gt;=EOMONTH(Input!$E123,0),Input!$D123,0)*BI$10</f>
        <v>1</v>
      </c>
      <c r="BJ128" s="542">
        <f>+IF(BJ$4&gt;=EOMONTH(Input!$E123,0),Input!$D123,0)*BJ$10</f>
        <v>1</v>
      </c>
      <c r="BK128" s="542">
        <f>+IF(BK$4&gt;=EOMONTH(Input!$E123,0),Input!$D123,0)*BK$10</f>
        <v>1</v>
      </c>
      <c r="BL128" s="542">
        <f>+IF(BL$4&gt;=EOMONTH(Input!$E123,0),Input!$D123,0)*BL$10</f>
        <v>1</v>
      </c>
      <c r="BM128" s="542">
        <f>+IF(BM$4&gt;=EOMONTH(Input!$E123,0),Input!$D123,0)*BM$10</f>
        <v>1</v>
      </c>
      <c r="BN128" s="542">
        <f>+IF(BN$4&gt;=EOMONTH(Input!$E123,0),Input!$D123,0)*BN$10</f>
        <v>1</v>
      </c>
      <c r="BO128" s="542">
        <f>+IF(BO$4&gt;=EOMONTH(Input!$E123,0),Input!$D123,0)*BO$10</f>
        <v>1</v>
      </c>
      <c r="BP128" s="542">
        <f>+IF(BP$4&gt;=EOMONTH(Input!$E123,0),Input!$D123,0)*BP$10</f>
        <v>1</v>
      </c>
      <c r="BQ128" s="542">
        <f>+IF(BQ$4&gt;=EOMONTH(Input!$E123,0),Input!$D123,0)*BQ$10</f>
        <v>1</v>
      </c>
      <c r="BR128" s="542">
        <f>+IF(BR$4&gt;=EOMONTH(Input!$E123,0),Input!$D123,0)*BR$10</f>
        <v>1</v>
      </c>
      <c r="BS128" s="542">
        <f>+IF(BS$4&gt;=EOMONTH(Input!$E123,0),Input!$D123,0)*BS$10</f>
        <v>1</v>
      </c>
      <c r="BT128" s="542">
        <f>+IF(BT$4&gt;=EOMONTH(Input!$E123,0),Input!$D123,0)*BT$10</f>
        <v>1</v>
      </c>
      <c r="BU128" s="542">
        <f>+IF(BU$4&gt;=EOMONTH(Input!$E123,0),Input!$D123,0)*BU$10</f>
        <v>1</v>
      </c>
      <c r="BV128" s="542">
        <f>+IF(BV$4&gt;=EOMONTH(Input!$E123,0),Input!$D123,0)*BV$10</f>
        <v>1</v>
      </c>
      <c r="BW128" s="542">
        <f>+IF(BW$4&gt;=EOMONTH(Input!$E123,0),Input!$D123,0)*BW$10</f>
        <v>1</v>
      </c>
      <c r="BX128" s="542">
        <f>+IF(BX$4&gt;=EOMONTH(Input!$E123,0),Input!$D123,0)*BX$10</f>
        <v>1</v>
      </c>
      <c r="BY128" s="542">
        <f>+IF(BY$4&gt;=EOMONTH(Input!$E123,0),Input!$D123,0)*BY$10</f>
        <v>1</v>
      </c>
      <c r="BZ128" s="542">
        <f>+IF(BZ$4&gt;=EOMONTH(Input!$E123,0),Input!$D123,0)*BZ$10</f>
        <v>1</v>
      </c>
      <c r="CA128" s="542">
        <f>+IF(CA$4&gt;=EOMONTH(Input!$E123,0),Input!$D123,0)*CA$10</f>
        <v>1</v>
      </c>
      <c r="CB128" s="542">
        <f>+IF(CB$4&gt;=EOMONTH(Input!$E123,0),Input!$D123,0)*CB$10</f>
        <v>1</v>
      </c>
      <c r="CC128" s="542">
        <f>+IF(CC$4&gt;=EOMONTH(Input!$E123,0),Input!$D123,0)*CC$10</f>
        <v>1</v>
      </c>
      <c r="CD128" s="542">
        <f>+IF(CD$4&gt;=EOMONTH(Input!$E123,0),Input!$D123,0)*CD$10</f>
        <v>1</v>
      </c>
      <c r="CE128" s="542">
        <f>+IF(CE$4&gt;=EOMONTH(Input!$E123,0),Input!$D123,0)*CE$10</f>
        <v>1</v>
      </c>
      <c r="CF128" s="542">
        <f>+IF(CF$4&gt;=EOMONTH(Input!$E123,0),Input!$D123,0)*CF$10</f>
        <v>1</v>
      </c>
      <c r="CG128" s="542">
        <f>+IF(CG$4&gt;=EOMONTH(Input!$E123,0),Input!$D123,0)*CG$10</f>
        <v>1</v>
      </c>
      <c r="CH128" s="542">
        <f>+IF(CH$4&gt;=EOMONTH(Input!$E123,0),Input!$D123,0)*CH$10</f>
        <v>1</v>
      </c>
      <c r="CI128" s="542">
        <f>+IF(CI$4&gt;=EOMONTH(Input!$E123,0),Input!$D123,0)*CI$10</f>
        <v>1</v>
      </c>
      <c r="CJ128" s="542">
        <f>+IF(CJ$4&gt;=EOMONTH(Input!$E123,0),Input!$D123,0)*CJ$10</f>
        <v>1</v>
      </c>
      <c r="CK128" s="542">
        <f>+IF(CK$4&gt;=EOMONTH(Input!$E123,0),Input!$D123,0)*CK$10</f>
        <v>1</v>
      </c>
      <c r="CL128" s="542">
        <f>+IF(CL$4&gt;=EOMONTH(Input!$E123,0),Input!$D123,0)*CL$10</f>
        <v>1</v>
      </c>
      <c r="CM128" s="542">
        <f>+IF(CM$4&gt;=EOMONTH(Input!$E123,0),Input!$D123,0)*CM$10</f>
        <v>1</v>
      </c>
      <c r="CN128" s="542">
        <f>+IF(CN$4&gt;=EOMONTH(Input!$E123,0),Input!$D123,0)*CN$10</f>
        <v>1</v>
      </c>
      <c r="CO128" s="542">
        <f>+IF(CO$4&gt;=EOMONTH(Input!$E123,0),Input!$D123,0)*CO$10</f>
        <v>1</v>
      </c>
      <c r="CP128" s="542">
        <f>+IF(CP$4&gt;=EOMONTH(Input!$E123,0),Input!$D123,0)*CP$10</f>
        <v>1</v>
      </c>
      <c r="CQ128" s="542">
        <f>+IF(CQ$4&gt;=EOMONTH(Input!$E123,0),Input!$D123,0)*CQ$10</f>
        <v>1</v>
      </c>
      <c r="CR128" s="542">
        <f>+IF(CR$4&gt;=EOMONTH(Input!$E123,0),Input!$D123,0)*CR$10</f>
        <v>1</v>
      </c>
      <c r="CS128" s="542">
        <f>+IF(CS$4&gt;=EOMONTH(Input!$E123,0),Input!$D123,0)*CS$10</f>
        <v>1</v>
      </c>
      <c r="CT128" s="542">
        <f>+IF(CT$4&gt;=EOMONTH(Input!$E123,0),Input!$D123,0)*CT$10</f>
        <v>1</v>
      </c>
      <c r="CU128" s="542">
        <f>+IF(CU$4&gt;=EOMONTH(Input!$E123,0),Input!$D123,0)*CU$10</f>
        <v>1</v>
      </c>
      <c r="CV128" s="542">
        <f>+IF(CV$4&gt;=EOMONTH(Input!$E123,0),Input!$D123,0)*CV$10</f>
        <v>1</v>
      </c>
      <c r="CW128" s="542">
        <f>+IF(CW$4&gt;=EOMONTH(Input!$E123,0),Input!$D123,0)*CW$10</f>
        <v>1</v>
      </c>
      <c r="CX128" s="542">
        <f>+IF(CX$4&gt;=EOMONTH(Input!$E123,0),Input!$D123,0)*CX$10</f>
        <v>1</v>
      </c>
      <c r="CY128" s="542">
        <f>+IF(CY$4&gt;=EOMONTH(Input!$E123,0),Input!$D123,0)*CY$10</f>
        <v>1</v>
      </c>
      <c r="CZ128" s="542">
        <f>+IF(CZ$4&gt;=EOMONTH(Input!$E123,0),Input!$D123,0)*CZ$10</f>
        <v>1</v>
      </c>
      <c r="DA128" s="542">
        <f>+IF(DA$4&gt;=EOMONTH(Input!$E123,0),Input!$D123,0)*DA$10</f>
        <v>1</v>
      </c>
      <c r="DB128" s="542">
        <f>+IF(DB$4&gt;=EOMONTH(Input!$E123,0),Input!$D123,0)*DB$10</f>
        <v>1</v>
      </c>
      <c r="DC128" s="542">
        <f>+IF(DC$4&gt;=EOMONTH(Input!$E123,0),Input!$D123,0)*DC$10</f>
        <v>1</v>
      </c>
      <c r="DD128" s="542">
        <f>+IF(DD$4&gt;=EOMONTH(Input!$E123,0),Input!$D123,0)*DD$10</f>
        <v>1</v>
      </c>
      <c r="DE128" s="542">
        <f>+IF(DE$4&gt;=EOMONTH(Input!$E123,0),Input!$D123,0)*DE$10</f>
        <v>1</v>
      </c>
      <c r="DF128" s="542">
        <f>+IF(DF$4&gt;=EOMONTH(Input!$E123,0),Input!$D123,0)*DF$10</f>
        <v>1</v>
      </c>
      <c r="DG128" s="542">
        <f>+IF(DG$4&gt;=EOMONTH(Input!$E123,0),Input!$D123,0)*DG$10</f>
        <v>1</v>
      </c>
      <c r="DH128" s="542">
        <f>+IF(DH$4&gt;=EOMONTH(Input!$E123,0),Input!$D123,0)*DH$10</f>
        <v>1</v>
      </c>
      <c r="DI128" s="542">
        <f>+IF(DI$4&gt;=EOMONTH(Input!$E123,0),Input!$D123,0)*DI$10</f>
        <v>1</v>
      </c>
      <c r="DJ128" s="542">
        <f>+IF(DJ$4&gt;=EOMONTH(Input!$E123,0),Input!$D123,0)*DJ$10</f>
        <v>1</v>
      </c>
      <c r="DK128" s="542">
        <f>+IF(DK$4&gt;=EOMONTH(Input!$E123,0),Input!$D123,0)*DK$10</f>
        <v>1</v>
      </c>
      <c r="DL128" s="542">
        <f>+IF(DL$4&gt;=EOMONTH(Input!$E123,0),Input!$D123,0)*DL$10</f>
        <v>1</v>
      </c>
      <c r="DM128" s="542">
        <f>+IF(DM$4&gt;=EOMONTH(Input!$E123,0),Input!$D123,0)*DM$10</f>
        <v>1</v>
      </c>
      <c r="DN128" s="542">
        <f>+IF(DN$4&gt;=EOMONTH(Input!$E123,0),Input!$D123,0)*DN$10</f>
        <v>1</v>
      </c>
      <c r="DO128" s="542">
        <f>+IF(DO$4&gt;=EOMONTH(Input!$E123,0),Input!$D123,0)*DO$10</f>
        <v>1</v>
      </c>
      <c r="DP128" s="542">
        <f>+IF(DP$4&gt;=EOMONTH(Input!$E123,0),Input!$D123,0)*DP$10</f>
        <v>1</v>
      </c>
      <c r="DQ128" s="542">
        <f>+IF(DQ$4&gt;=EOMONTH(Input!$E123,0),Input!$D123,0)*DQ$10</f>
        <v>1</v>
      </c>
      <c r="DR128" s="542">
        <f>+IF(DR$4&gt;=EOMONTH(Input!$E123,0),Input!$D123,0)*DR$10</f>
        <v>1</v>
      </c>
      <c r="DS128" s="542">
        <f>+IF(DS$4&gt;=EOMONTH(Input!$E123,0),Input!$D123,0)*DS$10</f>
        <v>1</v>
      </c>
      <c r="DT128" s="560">
        <f>+IF(DT$4&gt;=EOMONTH(Input!$E123,0),Input!$D123,0)*DT$10</f>
        <v>1</v>
      </c>
    </row>
    <row r="129" spans="1:124" s="28" customFormat="1" ht="14.25" customHeight="1" x14ac:dyDescent="0.15">
      <c r="A129" s="391" t="str">
        <f>+Input!C124</f>
        <v>House Keeper</v>
      </c>
      <c r="B129" s="391"/>
      <c r="C129" s="31" t="s">
        <v>311</v>
      </c>
      <c r="E129" s="559">
        <f>+IF(E$4&gt;=EOMONTH(Input!$E124,0),Input!$D124,0)*E$10</f>
        <v>0</v>
      </c>
      <c r="F129" s="542">
        <f>+IF(F$4&gt;=EOMONTH(Input!$E124,0),Input!$D124,0)*F$10</f>
        <v>0</v>
      </c>
      <c r="G129" s="542">
        <f>+IF(G$4&gt;=EOMONTH(Input!$E124,0),Input!$D124,0)*G$10</f>
        <v>0</v>
      </c>
      <c r="H129" s="542">
        <f>+IF(H$4&gt;=EOMONTH(Input!$E124,0),Input!$D124,0)*H$10</f>
        <v>2</v>
      </c>
      <c r="I129" s="542">
        <f>+IF(I$4&gt;=EOMONTH(Input!$E124,0),Input!$D124,0)*I$10</f>
        <v>2</v>
      </c>
      <c r="J129" s="542">
        <f>+IF(J$4&gt;=EOMONTH(Input!$E124,0),Input!$D124,0)*J$10</f>
        <v>2</v>
      </c>
      <c r="K129" s="542">
        <f>+IF(K$4&gt;=EOMONTH(Input!$E124,0),Input!$D124,0)*K$10</f>
        <v>2</v>
      </c>
      <c r="L129" s="542">
        <f>+IF(L$4&gt;=EOMONTH(Input!$E124,0),Input!$D124,0)*L$10</f>
        <v>2</v>
      </c>
      <c r="M129" s="542">
        <f>+IF(M$4&gt;=EOMONTH(Input!$E124,0),Input!$D124,0)*M$10</f>
        <v>2</v>
      </c>
      <c r="N129" s="542">
        <f>+IF(N$4&gt;=EOMONTH(Input!$E124,0),Input!$D124,0)*N$10</f>
        <v>2</v>
      </c>
      <c r="O129" s="542">
        <f>+IF(O$4&gt;=EOMONTH(Input!$E124,0),Input!$D124,0)*O$10</f>
        <v>2</v>
      </c>
      <c r="P129" s="542">
        <f>+IF(P$4&gt;=EOMONTH(Input!$E124,0),Input!$D124,0)*P$10</f>
        <v>2</v>
      </c>
      <c r="Q129" s="542">
        <f>+IF(Q$4&gt;=EOMONTH(Input!$E124,0),Input!$D124,0)*Q$10</f>
        <v>2</v>
      </c>
      <c r="R129" s="542">
        <f>+IF(R$4&gt;=EOMONTH(Input!$E124,0),Input!$D124,0)*R$10</f>
        <v>2</v>
      </c>
      <c r="S129" s="542">
        <f>+IF(S$4&gt;=EOMONTH(Input!$E124,0),Input!$D124,0)*S$10</f>
        <v>2</v>
      </c>
      <c r="T129" s="542">
        <f>+IF(T$4&gt;=EOMONTH(Input!$E124,0),Input!$D124,0)*T$10</f>
        <v>2</v>
      </c>
      <c r="U129" s="542">
        <f>+IF(U$4&gt;=EOMONTH(Input!$E124,0),Input!$D124,0)*U$10</f>
        <v>2</v>
      </c>
      <c r="V129" s="542">
        <f>+IF(V$4&gt;=EOMONTH(Input!$E124,0),Input!$D124,0)*V$10</f>
        <v>2</v>
      </c>
      <c r="W129" s="542">
        <f>+IF(W$4&gt;=EOMONTH(Input!$E124,0),Input!$D124,0)*W$10</f>
        <v>2</v>
      </c>
      <c r="X129" s="542">
        <f>+IF(X$4&gt;=EOMONTH(Input!$E124,0),Input!$D124,0)*X$10</f>
        <v>2</v>
      </c>
      <c r="Y129" s="542">
        <f>+IF(Y$4&gt;=EOMONTH(Input!$E124,0),Input!$D124,0)*Y$10</f>
        <v>2</v>
      </c>
      <c r="Z129" s="542">
        <f>+IF(Z$4&gt;=EOMONTH(Input!$E124,0),Input!$D124,0)*Z$10</f>
        <v>2</v>
      </c>
      <c r="AA129" s="542">
        <f>+IF(AA$4&gt;=EOMONTH(Input!$E124,0),Input!$D124,0)*AA$10</f>
        <v>2</v>
      </c>
      <c r="AB129" s="542">
        <f>+IF(AB$4&gt;=EOMONTH(Input!$E124,0),Input!$D124,0)*AB$10</f>
        <v>2</v>
      </c>
      <c r="AC129" s="542">
        <f>+IF(AC$4&gt;=EOMONTH(Input!$E124,0),Input!$D124,0)*AC$10</f>
        <v>2</v>
      </c>
      <c r="AD129" s="542">
        <f>+IF(AD$4&gt;=EOMONTH(Input!$E124,0),Input!$D124,0)*AD$10</f>
        <v>2</v>
      </c>
      <c r="AE129" s="542">
        <f>+IF(AE$4&gt;=EOMONTH(Input!$E124,0),Input!$D124,0)*AE$10</f>
        <v>2</v>
      </c>
      <c r="AF129" s="542">
        <f>+IF(AF$4&gt;=EOMONTH(Input!$E124,0),Input!$D124,0)*AF$10</f>
        <v>2</v>
      </c>
      <c r="AG129" s="542">
        <f>+IF(AG$4&gt;=EOMONTH(Input!$E124,0),Input!$D124,0)*AG$10</f>
        <v>2</v>
      </c>
      <c r="AH129" s="542">
        <f>+IF(AH$4&gt;=EOMONTH(Input!$E124,0),Input!$D124,0)*AH$10</f>
        <v>2</v>
      </c>
      <c r="AI129" s="542">
        <f>+IF(AI$4&gt;=EOMONTH(Input!$E124,0),Input!$D124,0)*AI$10</f>
        <v>2</v>
      </c>
      <c r="AJ129" s="542">
        <f>+IF(AJ$4&gt;=EOMONTH(Input!$E124,0),Input!$D124,0)*AJ$10</f>
        <v>2</v>
      </c>
      <c r="AK129" s="542">
        <f>+IF(AK$4&gt;=EOMONTH(Input!$E124,0),Input!$D124,0)*AK$10</f>
        <v>2</v>
      </c>
      <c r="AL129" s="542">
        <f>+IF(AL$4&gt;=EOMONTH(Input!$E124,0),Input!$D124,0)*AL$10</f>
        <v>2</v>
      </c>
      <c r="AM129" s="542">
        <f>+IF(AM$4&gt;=EOMONTH(Input!$E124,0),Input!$D124,0)*AM$10</f>
        <v>2</v>
      </c>
      <c r="AN129" s="542">
        <f>+IF(AN$4&gt;=EOMONTH(Input!$E124,0),Input!$D124,0)*AN$10</f>
        <v>2</v>
      </c>
      <c r="AO129" s="542">
        <f>+IF(AO$4&gt;=EOMONTH(Input!$E124,0),Input!$D124,0)*AO$10</f>
        <v>2</v>
      </c>
      <c r="AP129" s="542">
        <f>+IF(AP$4&gt;=EOMONTH(Input!$E124,0),Input!$D124,0)*AP$10</f>
        <v>2</v>
      </c>
      <c r="AQ129" s="542">
        <f>+IF(AQ$4&gt;=EOMONTH(Input!$E124,0),Input!$D124,0)*AQ$10</f>
        <v>2</v>
      </c>
      <c r="AR129" s="542">
        <f>+IF(AR$4&gt;=EOMONTH(Input!$E124,0),Input!$D124,0)*AR$10</f>
        <v>2</v>
      </c>
      <c r="AS129" s="542">
        <f>+IF(AS$4&gt;=EOMONTH(Input!$E124,0),Input!$D124,0)*AS$10</f>
        <v>2</v>
      </c>
      <c r="AT129" s="542">
        <f>+IF(AT$4&gt;=EOMONTH(Input!$E124,0),Input!$D124,0)*AT$10</f>
        <v>2</v>
      </c>
      <c r="AU129" s="542">
        <f>+IF(AU$4&gt;=EOMONTH(Input!$E124,0),Input!$D124,0)*AU$10</f>
        <v>2</v>
      </c>
      <c r="AV129" s="542">
        <f>+IF(AV$4&gt;=EOMONTH(Input!$E124,0),Input!$D124,0)*AV$10</f>
        <v>2</v>
      </c>
      <c r="AW129" s="542">
        <f>+IF(AW$4&gt;=EOMONTH(Input!$E124,0),Input!$D124,0)*AW$10</f>
        <v>2</v>
      </c>
      <c r="AX129" s="542">
        <f>+IF(AX$4&gt;=EOMONTH(Input!$E124,0),Input!$D124,0)*AX$10</f>
        <v>2</v>
      </c>
      <c r="AY129" s="542">
        <f>+IF(AY$4&gt;=EOMONTH(Input!$E124,0),Input!$D124,0)*AY$10</f>
        <v>2</v>
      </c>
      <c r="AZ129" s="542">
        <f>+IF(AZ$4&gt;=EOMONTH(Input!$E124,0),Input!$D124,0)*AZ$10</f>
        <v>2</v>
      </c>
      <c r="BA129" s="542">
        <f>+IF(BA$4&gt;=EOMONTH(Input!$E124,0),Input!$D124,0)*BA$10</f>
        <v>2</v>
      </c>
      <c r="BB129" s="542">
        <f>+IF(BB$4&gt;=EOMONTH(Input!$E124,0),Input!$D124,0)*BB$10</f>
        <v>2</v>
      </c>
      <c r="BC129" s="542">
        <f>+IF(BC$4&gt;=EOMONTH(Input!$E124,0),Input!$D124,0)*BC$10</f>
        <v>2</v>
      </c>
      <c r="BD129" s="542">
        <f>+IF(BD$4&gt;=EOMONTH(Input!$E124,0),Input!$D124,0)*BD$10</f>
        <v>2</v>
      </c>
      <c r="BE129" s="542">
        <f>+IF(BE$4&gt;=EOMONTH(Input!$E124,0),Input!$D124,0)*BE$10</f>
        <v>2</v>
      </c>
      <c r="BF129" s="542">
        <f>+IF(BF$4&gt;=EOMONTH(Input!$E124,0),Input!$D124,0)*BF$10</f>
        <v>2</v>
      </c>
      <c r="BG129" s="542">
        <f>+IF(BG$4&gt;=EOMONTH(Input!$E124,0),Input!$D124,0)*BG$10</f>
        <v>2</v>
      </c>
      <c r="BH129" s="542">
        <f>+IF(BH$4&gt;=EOMONTH(Input!$E124,0),Input!$D124,0)*BH$10</f>
        <v>2</v>
      </c>
      <c r="BI129" s="542">
        <f>+IF(BI$4&gt;=EOMONTH(Input!$E124,0),Input!$D124,0)*BI$10</f>
        <v>2</v>
      </c>
      <c r="BJ129" s="542">
        <f>+IF(BJ$4&gt;=EOMONTH(Input!$E124,0),Input!$D124,0)*BJ$10</f>
        <v>2</v>
      </c>
      <c r="BK129" s="542">
        <f>+IF(BK$4&gt;=EOMONTH(Input!$E124,0),Input!$D124,0)*BK$10</f>
        <v>2</v>
      </c>
      <c r="BL129" s="542">
        <f>+IF(BL$4&gt;=EOMONTH(Input!$E124,0),Input!$D124,0)*BL$10</f>
        <v>2</v>
      </c>
      <c r="BM129" s="542">
        <f>+IF(BM$4&gt;=EOMONTH(Input!$E124,0),Input!$D124,0)*BM$10</f>
        <v>2</v>
      </c>
      <c r="BN129" s="542">
        <f>+IF(BN$4&gt;=EOMONTH(Input!$E124,0),Input!$D124,0)*BN$10</f>
        <v>2</v>
      </c>
      <c r="BO129" s="542">
        <f>+IF(BO$4&gt;=EOMONTH(Input!$E124,0),Input!$D124,0)*BO$10</f>
        <v>2</v>
      </c>
      <c r="BP129" s="542">
        <f>+IF(BP$4&gt;=EOMONTH(Input!$E124,0),Input!$D124,0)*BP$10</f>
        <v>2</v>
      </c>
      <c r="BQ129" s="542">
        <f>+IF(BQ$4&gt;=EOMONTH(Input!$E124,0),Input!$D124,0)*BQ$10</f>
        <v>2</v>
      </c>
      <c r="BR129" s="542">
        <f>+IF(BR$4&gt;=EOMONTH(Input!$E124,0),Input!$D124,0)*BR$10</f>
        <v>2</v>
      </c>
      <c r="BS129" s="542">
        <f>+IF(BS$4&gt;=EOMONTH(Input!$E124,0),Input!$D124,0)*BS$10</f>
        <v>2</v>
      </c>
      <c r="BT129" s="542">
        <f>+IF(BT$4&gt;=EOMONTH(Input!$E124,0),Input!$D124,0)*BT$10</f>
        <v>2</v>
      </c>
      <c r="BU129" s="542">
        <f>+IF(BU$4&gt;=EOMONTH(Input!$E124,0),Input!$D124,0)*BU$10</f>
        <v>2</v>
      </c>
      <c r="BV129" s="542">
        <f>+IF(BV$4&gt;=EOMONTH(Input!$E124,0),Input!$D124,0)*BV$10</f>
        <v>2</v>
      </c>
      <c r="BW129" s="542">
        <f>+IF(BW$4&gt;=EOMONTH(Input!$E124,0),Input!$D124,0)*BW$10</f>
        <v>2</v>
      </c>
      <c r="BX129" s="542">
        <f>+IF(BX$4&gt;=EOMONTH(Input!$E124,0),Input!$D124,0)*BX$10</f>
        <v>2</v>
      </c>
      <c r="BY129" s="542">
        <f>+IF(BY$4&gt;=EOMONTH(Input!$E124,0),Input!$D124,0)*BY$10</f>
        <v>2</v>
      </c>
      <c r="BZ129" s="542">
        <f>+IF(BZ$4&gt;=EOMONTH(Input!$E124,0),Input!$D124,0)*BZ$10</f>
        <v>2</v>
      </c>
      <c r="CA129" s="542">
        <f>+IF(CA$4&gt;=EOMONTH(Input!$E124,0),Input!$D124,0)*CA$10</f>
        <v>2</v>
      </c>
      <c r="CB129" s="542">
        <f>+IF(CB$4&gt;=EOMONTH(Input!$E124,0),Input!$D124,0)*CB$10</f>
        <v>2</v>
      </c>
      <c r="CC129" s="542">
        <f>+IF(CC$4&gt;=EOMONTH(Input!$E124,0),Input!$D124,0)*CC$10</f>
        <v>2</v>
      </c>
      <c r="CD129" s="542">
        <f>+IF(CD$4&gt;=EOMONTH(Input!$E124,0),Input!$D124,0)*CD$10</f>
        <v>2</v>
      </c>
      <c r="CE129" s="542">
        <f>+IF(CE$4&gt;=EOMONTH(Input!$E124,0),Input!$D124,0)*CE$10</f>
        <v>2</v>
      </c>
      <c r="CF129" s="542">
        <f>+IF(CF$4&gt;=EOMONTH(Input!$E124,0),Input!$D124,0)*CF$10</f>
        <v>2</v>
      </c>
      <c r="CG129" s="542">
        <f>+IF(CG$4&gt;=EOMONTH(Input!$E124,0),Input!$D124,0)*CG$10</f>
        <v>2</v>
      </c>
      <c r="CH129" s="542">
        <f>+IF(CH$4&gt;=EOMONTH(Input!$E124,0),Input!$D124,0)*CH$10</f>
        <v>2</v>
      </c>
      <c r="CI129" s="542">
        <f>+IF(CI$4&gt;=EOMONTH(Input!$E124,0),Input!$D124,0)*CI$10</f>
        <v>2</v>
      </c>
      <c r="CJ129" s="542">
        <f>+IF(CJ$4&gt;=EOMONTH(Input!$E124,0),Input!$D124,0)*CJ$10</f>
        <v>2</v>
      </c>
      <c r="CK129" s="542">
        <f>+IF(CK$4&gt;=EOMONTH(Input!$E124,0),Input!$D124,0)*CK$10</f>
        <v>2</v>
      </c>
      <c r="CL129" s="542">
        <f>+IF(CL$4&gt;=EOMONTH(Input!$E124,0),Input!$D124,0)*CL$10</f>
        <v>2</v>
      </c>
      <c r="CM129" s="542">
        <f>+IF(CM$4&gt;=EOMONTH(Input!$E124,0),Input!$D124,0)*CM$10</f>
        <v>2</v>
      </c>
      <c r="CN129" s="542">
        <f>+IF(CN$4&gt;=EOMONTH(Input!$E124,0),Input!$D124,0)*CN$10</f>
        <v>2</v>
      </c>
      <c r="CO129" s="542">
        <f>+IF(CO$4&gt;=EOMONTH(Input!$E124,0),Input!$D124,0)*CO$10</f>
        <v>2</v>
      </c>
      <c r="CP129" s="542">
        <f>+IF(CP$4&gt;=EOMONTH(Input!$E124,0),Input!$D124,0)*CP$10</f>
        <v>2</v>
      </c>
      <c r="CQ129" s="542">
        <f>+IF(CQ$4&gt;=EOMONTH(Input!$E124,0),Input!$D124,0)*CQ$10</f>
        <v>2</v>
      </c>
      <c r="CR129" s="542">
        <f>+IF(CR$4&gt;=EOMONTH(Input!$E124,0),Input!$D124,0)*CR$10</f>
        <v>2</v>
      </c>
      <c r="CS129" s="542">
        <f>+IF(CS$4&gt;=EOMONTH(Input!$E124,0),Input!$D124,0)*CS$10</f>
        <v>2</v>
      </c>
      <c r="CT129" s="542">
        <f>+IF(CT$4&gt;=EOMONTH(Input!$E124,0),Input!$D124,0)*CT$10</f>
        <v>2</v>
      </c>
      <c r="CU129" s="542">
        <f>+IF(CU$4&gt;=EOMONTH(Input!$E124,0),Input!$D124,0)*CU$10</f>
        <v>2</v>
      </c>
      <c r="CV129" s="542">
        <f>+IF(CV$4&gt;=EOMONTH(Input!$E124,0),Input!$D124,0)*CV$10</f>
        <v>2</v>
      </c>
      <c r="CW129" s="542">
        <f>+IF(CW$4&gt;=EOMONTH(Input!$E124,0),Input!$D124,0)*CW$10</f>
        <v>2</v>
      </c>
      <c r="CX129" s="542">
        <f>+IF(CX$4&gt;=EOMONTH(Input!$E124,0),Input!$D124,0)*CX$10</f>
        <v>2</v>
      </c>
      <c r="CY129" s="542">
        <f>+IF(CY$4&gt;=EOMONTH(Input!$E124,0),Input!$D124,0)*CY$10</f>
        <v>2</v>
      </c>
      <c r="CZ129" s="542">
        <f>+IF(CZ$4&gt;=EOMONTH(Input!$E124,0),Input!$D124,0)*CZ$10</f>
        <v>2</v>
      </c>
      <c r="DA129" s="542">
        <f>+IF(DA$4&gt;=EOMONTH(Input!$E124,0),Input!$D124,0)*DA$10</f>
        <v>2</v>
      </c>
      <c r="DB129" s="542">
        <f>+IF(DB$4&gt;=EOMONTH(Input!$E124,0),Input!$D124,0)*DB$10</f>
        <v>2</v>
      </c>
      <c r="DC129" s="542">
        <f>+IF(DC$4&gt;=EOMONTH(Input!$E124,0),Input!$D124,0)*DC$10</f>
        <v>2</v>
      </c>
      <c r="DD129" s="542">
        <f>+IF(DD$4&gt;=EOMONTH(Input!$E124,0),Input!$D124,0)*DD$10</f>
        <v>2</v>
      </c>
      <c r="DE129" s="542">
        <f>+IF(DE$4&gt;=EOMONTH(Input!$E124,0),Input!$D124,0)*DE$10</f>
        <v>2</v>
      </c>
      <c r="DF129" s="542">
        <f>+IF(DF$4&gt;=EOMONTH(Input!$E124,0),Input!$D124,0)*DF$10</f>
        <v>2</v>
      </c>
      <c r="DG129" s="542">
        <f>+IF(DG$4&gt;=EOMONTH(Input!$E124,0),Input!$D124,0)*DG$10</f>
        <v>2</v>
      </c>
      <c r="DH129" s="542">
        <f>+IF(DH$4&gt;=EOMONTH(Input!$E124,0),Input!$D124,0)*DH$10</f>
        <v>2</v>
      </c>
      <c r="DI129" s="542">
        <f>+IF(DI$4&gt;=EOMONTH(Input!$E124,0),Input!$D124,0)*DI$10</f>
        <v>2</v>
      </c>
      <c r="DJ129" s="542">
        <f>+IF(DJ$4&gt;=EOMONTH(Input!$E124,0),Input!$D124,0)*DJ$10</f>
        <v>2</v>
      </c>
      <c r="DK129" s="542">
        <f>+IF(DK$4&gt;=EOMONTH(Input!$E124,0),Input!$D124,0)*DK$10</f>
        <v>2</v>
      </c>
      <c r="DL129" s="542">
        <f>+IF(DL$4&gt;=EOMONTH(Input!$E124,0),Input!$D124,0)*DL$10</f>
        <v>2</v>
      </c>
      <c r="DM129" s="542">
        <f>+IF(DM$4&gt;=EOMONTH(Input!$E124,0),Input!$D124,0)*DM$10</f>
        <v>2</v>
      </c>
      <c r="DN129" s="542">
        <f>+IF(DN$4&gt;=EOMONTH(Input!$E124,0),Input!$D124,0)*DN$10</f>
        <v>2</v>
      </c>
      <c r="DO129" s="542">
        <f>+IF(DO$4&gt;=EOMONTH(Input!$E124,0),Input!$D124,0)*DO$10</f>
        <v>2</v>
      </c>
      <c r="DP129" s="542">
        <f>+IF(DP$4&gt;=EOMONTH(Input!$E124,0),Input!$D124,0)*DP$10</f>
        <v>2</v>
      </c>
      <c r="DQ129" s="542">
        <f>+IF(DQ$4&gt;=EOMONTH(Input!$E124,0),Input!$D124,0)*DQ$10</f>
        <v>2</v>
      </c>
      <c r="DR129" s="542">
        <f>+IF(DR$4&gt;=EOMONTH(Input!$E124,0),Input!$D124,0)*DR$10</f>
        <v>2</v>
      </c>
      <c r="DS129" s="542">
        <f>+IF(DS$4&gt;=EOMONTH(Input!$E124,0),Input!$D124,0)*DS$10</f>
        <v>2</v>
      </c>
      <c r="DT129" s="560">
        <f>+IF(DT$4&gt;=EOMONTH(Input!$E124,0),Input!$D124,0)*DT$10</f>
        <v>2</v>
      </c>
    </row>
    <row r="130" spans="1:124" s="28" customFormat="1" ht="14.25" customHeight="1" x14ac:dyDescent="0.15">
      <c r="A130" s="391" t="str">
        <f>+Input!C125</f>
        <v>Chef</v>
      </c>
      <c r="B130" s="391"/>
      <c r="C130" s="31" t="s">
        <v>311</v>
      </c>
      <c r="E130" s="559">
        <f>+IF(E$4&gt;=EOMONTH(Input!$E125,0),Input!$D125,0)*E$10</f>
        <v>0</v>
      </c>
      <c r="F130" s="542">
        <f>+IF(F$4&gt;=EOMONTH(Input!$E125,0),Input!$D125,0)*F$10</f>
        <v>0</v>
      </c>
      <c r="G130" s="542">
        <f>+IF(G$4&gt;=EOMONTH(Input!$E125,0),Input!$D125,0)*G$10</f>
        <v>0</v>
      </c>
      <c r="H130" s="542">
        <f>+IF(H$4&gt;=EOMONTH(Input!$E125,0),Input!$D125,0)*H$10</f>
        <v>1</v>
      </c>
      <c r="I130" s="542">
        <f>+IF(I$4&gt;=EOMONTH(Input!$E125,0),Input!$D125,0)*I$10</f>
        <v>1</v>
      </c>
      <c r="J130" s="542">
        <f>+IF(J$4&gt;=EOMONTH(Input!$E125,0),Input!$D125,0)*J$10</f>
        <v>1</v>
      </c>
      <c r="K130" s="542">
        <f>+IF(K$4&gt;=EOMONTH(Input!$E125,0),Input!$D125,0)*K$10</f>
        <v>1</v>
      </c>
      <c r="L130" s="542">
        <f>+IF(L$4&gt;=EOMONTH(Input!$E125,0),Input!$D125,0)*L$10</f>
        <v>1</v>
      </c>
      <c r="M130" s="542">
        <f>+IF(M$4&gt;=EOMONTH(Input!$E125,0),Input!$D125,0)*M$10</f>
        <v>1</v>
      </c>
      <c r="N130" s="542">
        <f>+IF(N$4&gt;=EOMONTH(Input!$E125,0),Input!$D125,0)*N$10</f>
        <v>1</v>
      </c>
      <c r="O130" s="542">
        <f>+IF(O$4&gt;=EOMONTH(Input!$E125,0),Input!$D125,0)*O$10</f>
        <v>1</v>
      </c>
      <c r="P130" s="542">
        <f>+IF(P$4&gt;=EOMONTH(Input!$E125,0),Input!$D125,0)*P$10</f>
        <v>1</v>
      </c>
      <c r="Q130" s="542">
        <f>+IF(Q$4&gt;=EOMONTH(Input!$E125,0),Input!$D125,0)*Q$10</f>
        <v>1</v>
      </c>
      <c r="R130" s="542">
        <f>+IF(R$4&gt;=EOMONTH(Input!$E125,0),Input!$D125,0)*R$10</f>
        <v>1</v>
      </c>
      <c r="S130" s="542">
        <f>+IF(S$4&gt;=EOMONTH(Input!$E125,0),Input!$D125,0)*S$10</f>
        <v>1</v>
      </c>
      <c r="T130" s="542">
        <f>+IF(T$4&gt;=EOMONTH(Input!$E125,0),Input!$D125,0)*T$10</f>
        <v>1</v>
      </c>
      <c r="U130" s="542">
        <f>+IF(U$4&gt;=EOMONTH(Input!$E125,0),Input!$D125,0)*U$10</f>
        <v>1</v>
      </c>
      <c r="V130" s="542">
        <f>+IF(V$4&gt;=EOMONTH(Input!$E125,0),Input!$D125,0)*V$10</f>
        <v>1</v>
      </c>
      <c r="W130" s="542">
        <f>+IF(W$4&gt;=EOMONTH(Input!$E125,0),Input!$D125,0)*W$10</f>
        <v>1</v>
      </c>
      <c r="X130" s="542">
        <f>+IF(X$4&gt;=EOMONTH(Input!$E125,0),Input!$D125,0)*X$10</f>
        <v>1</v>
      </c>
      <c r="Y130" s="542">
        <f>+IF(Y$4&gt;=EOMONTH(Input!$E125,0),Input!$D125,0)*Y$10</f>
        <v>1</v>
      </c>
      <c r="Z130" s="542">
        <f>+IF(Z$4&gt;=EOMONTH(Input!$E125,0),Input!$D125,0)*Z$10</f>
        <v>1</v>
      </c>
      <c r="AA130" s="542">
        <f>+IF(AA$4&gt;=EOMONTH(Input!$E125,0),Input!$D125,0)*AA$10</f>
        <v>1</v>
      </c>
      <c r="AB130" s="542">
        <f>+IF(AB$4&gt;=EOMONTH(Input!$E125,0),Input!$D125,0)*AB$10</f>
        <v>1</v>
      </c>
      <c r="AC130" s="542">
        <f>+IF(AC$4&gt;=EOMONTH(Input!$E125,0),Input!$D125,0)*AC$10</f>
        <v>1</v>
      </c>
      <c r="AD130" s="542">
        <f>+IF(AD$4&gt;=EOMONTH(Input!$E125,0),Input!$D125,0)*AD$10</f>
        <v>1</v>
      </c>
      <c r="AE130" s="542">
        <f>+IF(AE$4&gt;=EOMONTH(Input!$E125,0),Input!$D125,0)*AE$10</f>
        <v>1</v>
      </c>
      <c r="AF130" s="542">
        <f>+IF(AF$4&gt;=EOMONTH(Input!$E125,0),Input!$D125,0)*AF$10</f>
        <v>1</v>
      </c>
      <c r="AG130" s="542">
        <f>+IF(AG$4&gt;=EOMONTH(Input!$E125,0),Input!$D125,0)*AG$10</f>
        <v>1</v>
      </c>
      <c r="AH130" s="542">
        <f>+IF(AH$4&gt;=EOMONTH(Input!$E125,0),Input!$D125,0)*AH$10</f>
        <v>1</v>
      </c>
      <c r="AI130" s="542">
        <f>+IF(AI$4&gt;=EOMONTH(Input!$E125,0),Input!$D125,0)*AI$10</f>
        <v>1</v>
      </c>
      <c r="AJ130" s="542">
        <f>+IF(AJ$4&gt;=EOMONTH(Input!$E125,0),Input!$D125,0)*AJ$10</f>
        <v>1</v>
      </c>
      <c r="AK130" s="542">
        <f>+IF(AK$4&gt;=EOMONTH(Input!$E125,0),Input!$D125,0)*AK$10</f>
        <v>1</v>
      </c>
      <c r="AL130" s="542">
        <f>+IF(AL$4&gt;=EOMONTH(Input!$E125,0),Input!$D125,0)*AL$10</f>
        <v>1</v>
      </c>
      <c r="AM130" s="542">
        <f>+IF(AM$4&gt;=EOMONTH(Input!$E125,0),Input!$D125,0)*AM$10</f>
        <v>1</v>
      </c>
      <c r="AN130" s="542">
        <f>+IF(AN$4&gt;=EOMONTH(Input!$E125,0),Input!$D125,0)*AN$10</f>
        <v>1</v>
      </c>
      <c r="AO130" s="542">
        <f>+IF(AO$4&gt;=EOMONTH(Input!$E125,0),Input!$D125,0)*AO$10</f>
        <v>1</v>
      </c>
      <c r="AP130" s="542">
        <f>+IF(AP$4&gt;=EOMONTH(Input!$E125,0),Input!$D125,0)*AP$10</f>
        <v>1</v>
      </c>
      <c r="AQ130" s="542">
        <f>+IF(AQ$4&gt;=EOMONTH(Input!$E125,0),Input!$D125,0)*AQ$10</f>
        <v>1</v>
      </c>
      <c r="AR130" s="542">
        <f>+IF(AR$4&gt;=EOMONTH(Input!$E125,0),Input!$D125,0)*AR$10</f>
        <v>1</v>
      </c>
      <c r="AS130" s="542">
        <f>+IF(AS$4&gt;=EOMONTH(Input!$E125,0),Input!$D125,0)*AS$10</f>
        <v>1</v>
      </c>
      <c r="AT130" s="542">
        <f>+IF(AT$4&gt;=EOMONTH(Input!$E125,0),Input!$D125,0)*AT$10</f>
        <v>1</v>
      </c>
      <c r="AU130" s="542">
        <f>+IF(AU$4&gt;=EOMONTH(Input!$E125,0),Input!$D125,0)*AU$10</f>
        <v>1</v>
      </c>
      <c r="AV130" s="542">
        <f>+IF(AV$4&gt;=EOMONTH(Input!$E125,0),Input!$D125,0)*AV$10</f>
        <v>1</v>
      </c>
      <c r="AW130" s="542">
        <f>+IF(AW$4&gt;=EOMONTH(Input!$E125,0),Input!$D125,0)*AW$10</f>
        <v>1</v>
      </c>
      <c r="AX130" s="542">
        <f>+IF(AX$4&gt;=EOMONTH(Input!$E125,0),Input!$D125,0)*AX$10</f>
        <v>1</v>
      </c>
      <c r="AY130" s="542">
        <f>+IF(AY$4&gt;=EOMONTH(Input!$E125,0),Input!$D125,0)*AY$10</f>
        <v>1</v>
      </c>
      <c r="AZ130" s="542">
        <f>+IF(AZ$4&gt;=EOMONTH(Input!$E125,0),Input!$D125,0)*AZ$10</f>
        <v>1</v>
      </c>
      <c r="BA130" s="542">
        <f>+IF(BA$4&gt;=EOMONTH(Input!$E125,0),Input!$D125,0)*BA$10</f>
        <v>1</v>
      </c>
      <c r="BB130" s="542">
        <f>+IF(BB$4&gt;=EOMONTH(Input!$E125,0),Input!$D125,0)*BB$10</f>
        <v>1</v>
      </c>
      <c r="BC130" s="542">
        <f>+IF(BC$4&gt;=EOMONTH(Input!$E125,0),Input!$D125,0)*BC$10</f>
        <v>1</v>
      </c>
      <c r="BD130" s="542">
        <f>+IF(BD$4&gt;=EOMONTH(Input!$E125,0),Input!$D125,0)*BD$10</f>
        <v>1</v>
      </c>
      <c r="BE130" s="542">
        <f>+IF(BE$4&gt;=EOMONTH(Input!$E125,0),Input!$D125,0)*BE$10</f>
        <v>1</v>
      </c>
      <c r="BF130" s="542">
        <f>+IF(BF$4&gt;=EOMONTH(Input!$E125,0),Input!$D125,0)*BF$10</f>
        <v>1</v>
      </c>
      <c r="BG130" s="542">
        <f>+IF(BG$4&gt;=EOMONTH(Input!$E125,0),Input!$D125,0)*BG$10</f>
        <v>1</v>
      </c>
      <c r="BH130" s="542">
        <f>+IF(BH$4&gt;=EOMONTH(Input!$E125,0),Input!$D125,0)*BH$10</f>
        <v>1</v>
      </c>
      <c r="BI130" s="542">
        <f>+IF(BI$4&gt;=EOMONTH(Input!$E125,0),Input!$D125,0)*BI$10</f>
        <v>1</v>
      </c>
      <c r="BJ130" s="542">
        <f>+IF(BJ$4&gt;=EOMONTH(Input!$E125,0),Input!$D125,0)*BJ$10</f>
        <v>1</v>
      </c>
      <c r="BK130" s="542">
        <f>+IF(BK$4&gt;=EOMONTH(Input!$E125,0),Input!$D125,0)*BK$10</f>
        <v>1</v>
      </c>
      <c r="BL130" s="542">
        <f>+IF(BL$4&gt;=EOMONTH(Input!$E125,0),Input!$D125,0)*BL$10</f>
        <v>1</v>
      </c>
      <c r="BM130" s="542">
        <f>+IF(BM$4&gt;=EOMONTH(Input!$E125,0),Input!$D125,0)*BM$10</f>
        <v>1</v>
      </c>
      <c r="BN130" s="542">
        <f>+IF(BN$4&gt;=EOMONTH(Input!$E125,0),Input!$D125,0)*BN$10</f>
        <v>1</v>
      </c>
      <c r="BO130" s="542">
        <f>+IF(BO$4&gt;=EOMONTH(Input!$E125,0),Input!$D125,0)*BO$10</f>
        <v>1</v>
      </c>
      <c r="BP130" s="542">
        <f>+IF(BP$4&gt;=EOMONTH(Input!$E125,0),Input!$D125,0)*BP$10</f>
        <v>1</v>
      </c>
      <c r="BQ130" s="542">
        <f>+IF(BQ$4&gt;=EOMONTH(Input!$E125,0),Input!$D125,0)*BQ$10</f>
        <v>1</v>
      </c>
      <c r="BR130" s="542">
        <f>+IF(BR$4&gt;=EOMONTH(Input!$E125,0),Input!$D125,0)*BR$10</f>
        <v>1</v>
      </c>
      <c r="BS130" s="542">
        <f>+IF(BS$4&gt;=EOMONTH(Input!$E125,0),Input!$D125,0)*BS$10</f>
        <v>1</v>
      </c>
      <c r="BT130" s="542">
        <f>+IF(BT$4&gt;=EOMONTH(Input!$E125,0),Input!$D125,0)*BT$10</f>
        <v>1</v>
      </c>
      <c r="BU130" s="542">
        <f>+IF(BU$4&gt;=EOMONTH(Input!$E125,0),Input!$D125,0)*BU$10</f>
        <v>1</v>
      </c>
      <c r="BV130" s="542">
        <f>+IF(BV$4&gt;=EOMONTH(Input!$E125,0),Input!$D125,0)*BV$10</f>
        <v>1</v>
      </c>
      <c r="BW130" s="542">
        <f>+IF(BW$4&gt;=EOMONTH(Input!$E125,0),Input!$D125,0)*BW$10</f>
        <v>1</v>
      </c>
      <c r="BX130" s="542">
        <f>+IF(BX$4&gt;=EOMONTH(Input!$E125,0),Input!$D125,0)*BX$10</f>
        <v>1</v>
      </c>
      <c r="BY130" s="542">
        <f>+IF(BY$4&gt;=EOMONTH(Input!$E125,0),Input!$D125,0)*BY$10</f>
        <v>1</v>
      </c>
      <c r="BZ130" s="542">
        <f>+IF(BZ$4&gt;=EOMONTH(Input!$E125,0),Input!$D125,0)*BZ$10</f>
        <v>1</v>
      </c>
      <c r="CA130" s="542">
        <f>+IF(CA$4&gt;=EOMONTH(Input!$E125,0),Input!$D125,0)*CA$10</f>
        <v>1</v>
      </c>
      <c r="CB130" s="542">
        <f>+IF(CB$4&gt;=EOMONTH(Input!$E125,0),Input!$D125,0)*CB$10</f>
        <v>1</v>
      </c>
      <c r="CC130" s="542">
        <f>+IF(CC$4&gt;=EOMONTH(Input!$E125,0),Input!$D125,0)*CC$10</f>
        <v>1</v>
      </c>
      <c r="CD130" s="542">
        <f>+IF(CD$4&gt;=EOMONTH(Input!$E125,0),Input!$D125,0)*CD$10</f>
        <v>1</v>
      </c>
      <c r="CE130" s="542">
        <f>+IF(CE$4&gt;=EOMONTH(Input!$E125,0),Input!$D125,0)*CE$10</f>
        <v>1</v>
      </c>
      <c r="CF130" s="542">
        <f>+IF(CF$4&gt;=EOMONTH(Input!$E125,0),Input!$D125,0)*CF$10</f>
        <v>1</v>
      </c>
      <c r="CG130" s="542">
        <f>+IF(CG$4&gt;=EOMONTH(Input!$E125,0),Input!$D125,0)*CG$10</f>
        <v>1</v>
      </c>
      <c r="CH130" s="542">
        <f>+IF(CH$4&gt;=EOMONTH(Input!$E125,0),Input!$D125,0)*CH$10</f>
        <v>1</v>
      </c>
      <c r="CI130" s="542">
        <f>+IF(CI$4&gt;=EOMONTH(Input!$E125,0),Input!$D125,0)*CI$10</f>
        <v>1</v>
      </c>
      <c r="CJ130" s="542">
        <f>+IF(CJ$4&gt;=EOMONTH(Input!$E125,0),Input!$D125,0)*CJ$10</f>
        <v>1</v>
      </c>
      <c r="CK130" s="542">
        <f>+IF(CK$4&gt;=EOMONTH(Input!$E125,0),Input!$D125,0)*CK$10</f>
        <v>1</v>
      </c>
      <c r="CL130" s="542">
        <f>+IF(CL$4&gt;=EOMONTH(Input!$E125,0),Input!$D125,0)*CL$10</f>
        <v>1</v>
      </c>
      <c r="CM130" s="542">
        <f>+IF(CM$4&gt;=EOMONTH(Input!$E125,0),Input!$D125,0)*CM$10</f>
        <v>1</v>
      </c>
      <c r="CN130" s="542">
        <f>+IF(CN$4&gt;=EOMONTH(Input!$E125,0),Input!$D125,0)*CN$10</f>
        <v>1</v>
      </c>
      <c r="CO130" s="542">
        <f>+IF(CO$4&gt;=EOMONTH(Input!$E125,0),Input!$D125,0)*CO$10</f>
        <v>1</v>
      </c>
      <c r="CP130" s="542">
        <f>+IF(CP$4&gt;=EOMONTH(Input!$E125,0),Input!$D125,0)*CP$10</f>
        <v>1</v>
      </c>
      <c r="CQ130" s="542">
        <f>+IF(CQ$4&gt;=EOMONTH(Input!$E125,0),Input!$D125,0)*CQ$10</f>
        <v>1</v>
      </c>
      <c r="CR130" s="542">
        <f>+IF(CR$4&gt;=EOMONTH(Input!$E125,0),Input!$D125,0)*CR$10</f>
        <v>1</v>
      </c>
      <c r="CS130" s="542">
        <f>+IF(CS$4&gt;=EOMONTH(Input!$E125,0),Input!$D125,0)*CS$10</f>
        <v>1</v>
      </c>
      <c r="CT130" s="542">
        <f>+IF(CT$4&gt;=EOMONTH(Input!$E125,0),Input!$D125,0)*CT$10</f>
        <v>1</v>
      </c>
      <c r="CU130" s="542">
        <f>+IF(CU$4&gt;=EOMONTH(Input!$E125,0),Input!$D125,0)*CU$10</f>
        <v>1</v>
      </c>
      <c r="CV130" s="542">
        <f>+IF(CV$4&gt;=EOMONTH(Input!$E125,0),Input!$D125,0)*CV$10</f>
        <v>1</v>
      </c>
      <c r="CW130" s="542">
        <f>+IF(CW$4&gt;=EOMONTH(Input!$E125,0),Input!$D125,0)*CW$10</f>
        <v>1</v>
      </c>
      <c r="CX130" s="542">
        <f>+IF(CX$4&gt;=EOMONTH(Input!$E125,0),Input!$D125,0)*CX$10</f>
        <v>1</v>
      </c>
      <c r="CY130" s="542">
        <f>+IF(CY$4&gt;=EOMONTH(Input!$E125,0),Input!$D125,0)*CY$10</f>
        <v>1</v>
      </c>
      <c r="CZ130" s="542">
        <f>+IF(CZ$4&gt;=EOMONTH(Input!$E125,0),Input!$D125,0)*CZ$10</f>
        <v>1</v>
      </c>
      <c r="DA130" s="542">
        <f>+IF(DA$4&gt;=EOMONTH(Input!$E125,0),Input!$D125,0)*DA$10</f>
        <v>1</v>
      </c>
      <c r="DB130" s="542">
        <f>+IF(DB$4&gt;=EOMONTH(Input!$E125,0),Input!$D125,0)*DB$10</f>
        <v>1</v>
      </c>
      <c r="DC130" s="542">
        <f>+IF(DC$4&gt;=EOMONTH(Input!$E125,0),Input!$D125,0)*DC$10</f>
        <v>1</v>
      </c>
      <c r="DD130" s="542">
        <f>+IF(DD$4&gt;=EOMONTH(Input!$E125,0),Input!$D125,0)*DD$10</f>
        <v>1</v>
      </c>
      <c r="DE130" s="542">
        <f>+IF(DE$4&gt;=EOMONTH(Input!$E125,0),Input!$D125,0)*DE$10</f>
        <v>1</v>
      </c>
      <c r="DF130" s="542">
        <f>+IF(DF$4&gt;=EOMONTH(Input!$E125,0),Input!$D125,0)*DF$10</f>
        <v>1</v>
      </c>
      <c r="DG130" s="542">
        <f>+IF(DG$4&gt;=EOMONTH(Input!$E125,0),Input!$D125,0)*DG$10</f>
        <v>1</v>
      </c>
      <c r="DH130" s="542">
        <f>+IF(DH$4&gt;=EOMONTH(Input!$E125,0),Input!$D125,0)*DH$10</f>
        <v>1</v>
      </c>
      <c r="DI130" s="542">
        <f>+IF(DI$4&gt;=EOMONTH(Input!$E125,0),Input!$D125,0)*DI$10</f>
        <v>1</v>
      </c>
      <c r="DJ130" s="542">
        <f>+IF(DJ$4&gt;=EOMONTH(Input!$E125,0),Input!$D125,0)*DJ$10</f>
        <v>1</v>
      </c>
      <c r="DK130" s="542">
        <f>+IF(DK$4&gt;=EOMONTH(Input!$E125,0),Input!$D125,0)*DK$10</f>
        <v>1</v>
      </c>
      <c r="DL130" s="542">
        <f>+IF(DL$4&gt;=EOMONTH(Input!$E125,0),Input!$D125,0)*DL$10</f>
        <v>1</v>
      </c>
      <c r="DM130" s="542">
        <f>+IF(DM$4&gt;=EOMONTH(Input!$E125,0),Input!$D125,0)*DM$10</f>
        <v>1</v>
      </c>
      <c r="DN130" s="542">
        <f>+IF(DN$4&gt;=EOMONTH(Input!$E125,0),Input!$D125,0)*DN$10</f>
        <v>1</v>
      </c>
      <c r="DO130" s="542">
        <f>+IF(DO$4&gt;=EOMONTH(Input!$E125,0),Input!$D125,0)*DO$10</f>
        <v>1</v>
      </c>
      <c r="DP130" s="542">
        <f>+IF(DP$4&gt;=EOMONTH(Input!$E125,0),Input!$D125,0)*DP$10</f>
        <v>1</v>
      </c>
      <c r="DQ130" s="542">
        <f>+IF(DQ$4&gt;=EOMONTH(Input!$E125,0),Input!$D125,0)*DQ$10</f>
        <v>1</v>
      </c>
      <c r="DR130" s="542">
        <f>+IF(DR$4&gt;=EOMONTH(Input!$E125,0),Input!$D125,0)*DR$10</f>
        <v>1</v>
      </c>
      <c r="DS130" s="542">
        <f>+IF(DS$4&gt;=EOMONTH(Input!$E125,0),Input!$D125,0)*DS$10</f>
        <v>1</v>
      </c>
      <c r="DT130" s="560">
        <f>+IF(DT$4&gt;=EOMONTH(Input!$E125,0),Input!$D125,0)*DT$10</f>
        <v>1</v>
      </c>
    </row>
    <row r="131" spans="1:124" s="28" customFormat="1" ht="14.25" customHeight="1" x14ac:dyDescent="0.15">
      <c r="A131" s="391" t="str">
        <f>+Input!C126</f>
        <v>Commis Chef</v>
      </c>
      <c r="B131" s="391"/>
      <c r="C131" s="31" t="s">
        <v>311</v>
      </c>
      <c r="E131" s="559">
        <f>+IF(E$4&gt;=EOMONTH(Input!$E126,0),Input!$D126,0)*E$10</f>
        <v>0</v>
      </c>
      <c r="F131" s="542">
        <f>+IF(F$4&gt;=EOMONTH(Input!$E126,0),Input!$D126,0)*F$10</f>
        <v>0</v>
      </c>
      <c r="G131" s="542">
        <f>+IF(G$4&gt;=EOMONTH(Input!$E126,0),Input!$D126,0)*G$10</f>
        <v>0</v>
      </c>
      <c r="H131" s="542">
        <f>+IF(H$4&gt;=EOMONTH(Input!$E126,0),Input!$D126,0)*H$10</f>
        <v>1</v>
      </c>
      <c r="I131" s="542">
        <f>+IF(I$4&gt;=EOMONTH(Input!$E126,0),Input!$D126,0)*I$10</f>
        <v>1</v>
      </c>
      <c r="J131" s="542">
        <f>+IF(J$4&gt;=EOMONTH(Input!$E126,0),Input!$D126,0)*J$10</f>
        <v>1</v>
      </c>
      <c r="K131" s="542">
        <f>+IF(K$4&gt;=EOMONTH(Input!$E126,0),Input!$D126,0)*K$10</f>
        <v>1</v>
      </c>
      <c r="L131" s="542">
        <f>+IF(L$4&gt;=EOMONTH(Input!$E126,0),Input!$D126,0)*L$10</f>
        <v>1</v>
      </c>
      <c r="M131" s="542">
        <f>+IF(M$4&gt;=EOMONTH(Input!$E126,0),Input!$D126,0)*M$10</f>
        <v>1</v>
      </c>
      <c r="N131" s="542">
        <f>+IF(N$4&gt;=EOMONTH(Input!$E126,0),Input!$D126,0)*N$10</f>
        <v>1</v>
      </c>
      <c r="O131" s="542">
        <f>+IF(O$4&gt;=EOMONTH(Input!$E126,0),Input!$D126,0)*O$10</f>
        <v>1</v>
      </c>
      <c r="P131" s="542">
        <f>+IF(P$4&gt;=EOMONTH(Input!$E126,0),Input!$D126,0)*P$10</f>
        <v>1</v>
      </c>
      <c r="Q131" s="542">
        <f>+IF(Q$4&gt;=EOMONTH(Input!$E126,0),Input!$D126,0)*Q$10</f>
        <v>1</v>
      </c>
      <c r="R131" s="542">
        <f>+IF(R$4&gt;=EOMONTH(Input!$E126,0),Input!$D126,0)*R$10</f>
        <v>1</v>
      </c>
      <c r="S131" s="542">
        <f>+IF(S$4&gt;=EOMONTH(Input!$E126,0),Input!$D126,0)*S$10</f>
        <v>1</v>
      </c>
      <c r="T131" s="542">
        <f>+IF(T$4&gt;=EOMONTH(Input!$E126,0),Input!$D126,0)*T$10</f>
        <v>1</v>
      </c>
      <c r="U131" s="542">
        <f>+IF(U$4&gt;=EOMONTH(Input!$E126,0),Input!$D126,0)*U$10</f>
        <v>1</v>
      </c>
      <c r="V131" s="542">
        <f>+IF(V$4&gt;=EOMONTH(Input!$E126,0),Input!$D126,0)*V$10</f>
        <v>1</v>
      </c>
      <c r="W131" s="542">
        <f>+IF(W$4&gt;=EOMONTH(Input!$E126,0),Input!$D126,0)*W$10</f>
        <v>1</v>
      </c>
      <c r="X131" s="542">
        <f>+IF(X$4&gt;=EOMONTH(Input!$E126,0),Input!$D126,0)*X$10</f>
        <v>1</v>
      </c>
      <c r="Y131" s="542">
        <f>+IF(Y$4&gt;=EOMONTH(Input!$E126,0),Input!$D126,0)*Y$10</f>
        <v>1</v>
      </c>
      <c r="Z131" s="542">
        <f>+IF(Z$4&gt;=EOMONTH(Input!$E126,0),Input!$D126,0)*Z$10</f>
        <v>1</v>
      </c>
      <c r="AA131" s="542">
        <f>+IF(AA$4&gt;=EOMONTH(Input!$E126,0),Input!$D126,0)*AA$10</f>
        <v>1</v>
      </c>
      <c r="AB131" s="542">
        <f>+IF(AB$4&gt;=EOMONTH(Input!$E126,0),Input!$D126,0)*AB$10</f>
        <v>1</v>
      </c>
      <c r="AC131" s="542">
        <f>+IF(AC$4&gt;=EOMONTH(Input!$E126,0),Input!$D126,0)*AC$10</f>
        <v>1</v>
      </c>
      <c r="AD131" s="542">
        <f>+IF(AD$4&gt;=EOMONTH(Input!$E126,0),Input!$D126,0)*AD$10</f>
        <v>1</v>
      </c>
      <c r="AE131" s="542">
        <f>+IF(AE$4&gt;=EOMONTH(Input!$E126,0),Input!$D126,0)*AE$10</f>
        <v>1</v>
      </c>
      <c r="AF131" s="542">
        <f>+IF(AF$4&gt;=EOMONTH(Input!$E126,0),Input!$D126,0)*AF$10</f>
        <v>1</v>
      </c>
      <c r="AG131" s="542">
        <f>+IF(AG$4&gt;=EOMONTH(Input!$E126,0),Input!$D126,0)*AG$10</f>
        <v>1</v>
      </c>
      <c r="AH131" s="542">
        <f>+IF(AH$4&gt;=EOMONTH(Input!$E126,0),Input!$D126,0)*AH$10</f>
        <v>1</v>
      </c>
      <c r="AI131" s="542">
        <f>+IF(AI$4&gt;=EOMONTH(Input!$E126,0),Input!$D126,0)*AI$10</f>
        <v>1</v>
      </c>
      <c r="AJ131" s="542">
        <f>+IF(AJ$4&gt;=EOMONTH(Input!$E126,0),Input!$D126,0)*AJ$10</f>
        <v>1</v>
      </c>
      <c r="AK131" s="542">
        <f>+IF(AK$4&gt;=EOMONTH(Input!$E126,0),Input!$D126,0)*AK$10</f>
        <v>1</v>
      </c>
      <c r="AL131" s="542">
        <f>+IF(AL$4&gt;=EOMONTH(Input!$E126,0),Input!$D126,0)*AL$10</f>
        <v>1</v>
      </c>
      <c r="AM131" s="542">
        <f>+IF(AM$4&gt;=EOMONTH(Input!$E126,0),Input!$D126,0)*AM$10</f>
        <v>1</v>
      </c>
      <c r="AN131" s="542">
        <f>+IF(AN$4&gt;=EOMONTH(Input!$E126,0),Input!$D126,0)*AN$10</f>
        <v>1</v>
      </c>
      <c r="AO131" s="542">
        <f>+IF(AO$4&gt;=EOMONTH(Input!$E126,0),Input!$D126,0)*AO$10</f>
        <v>1</v>
      </c>
      <c r="AP131" s="542">
        <f>+IF(AP$4&gt;=EOMONTH(Input!$E126,0),Input!$D126,0)*AP$10</f>
        <v>1</v>
      </c>
      <c r="AQ131" s="542">
        <f>+IF(AQ$4&gt;=EOMONTH(Input!$E126,0),Input!$D126,0)*AQ$10</f>
        <v>1</v>
      </c>
      <c r="AR131" s="542">
        <f>+IF(AR$4&gt;=EOMONTH(Input!$E126,0),Input!$D126,0)*AR$10</f>
        <v>1</v>
      </c>
      <c r="AS131" s="542">
        <f>+IF(AS$4&gt;=EOMONTH(Input!$E126,0),Input!$D126,0)*AS$10</f>
        <v>1</v>
      </c>
      <c r="AT131" s="542">
        <f>+IF(AT$4&gt;=EOMONTH(Input!$E126,0),Input!$D126,0)*AT$10</f>
        <v>1</v>
      </c>
      <c r="AU131" s="542">
        <f>+IF(AU$4&gt;=EOMONTH(Input!$E126,0),Input!$D126,0)*AU$10</f>
        <v>1</v>
      </c>
      <c r="AV131" s="542">
        <f>+IF(AV$4&gt;=EOMONTH(Input!$E126,0),Input!$D126,0)*AV$10</f>
        <v>1</v>
      </c>
      <c r="AW131" s="542">
        <f>+IF(AW$4&gt;=EOMONTH(Input!$E126,0),Input!$D126,0)*AW$10</f>
        <v>1</v>
      </c>
      <c r="AX131" s="542">
        <f>+IF(AX$4&gt;=EOMONTH(Input!$E126,0),Input!$D126,0)*AX$10</f>
        <v>1</v>
      </c>
      <c r="AY131" s="542">
        <f>+IF(AY$4&gt;=EOMONTH(Input!$E126,0),Input!$D126,0)*AY$10</f>
        <v>1</v>
      </c>
      <c r="AZ131" s="542">
        <f>+IF(AZ$4&gt;=EOMONTH(Input!$E126,0),Input!$D126,0)*AZ$10</f>
        <v>1</v>
      </c>
      <c r="BA131" s="542">
        <f>+IF(BA$4&gt;=EOMONTH(Input!$E126,0),Input!$D126,0)*BA$10</f>
        <v>1</v>
      </c>
      <c r="BB131" s="542">
        <f>+IF(BB$4&gt;=EOMONTH(Input!$E126,0),Input!$D126,0)*BB$10</f>
        <v>1</v>
      </c>
      <c r="BC131" s="542">
        <f>+IF(BC$4&gt;=EOMONTH(Input!$E126,0),Input!$D126,0)*BC$10</f>
        <v>1</v>
      </c>
      <c r="BD131" s="542">
        <f>+IF(BD$4&gt;=EOMONTH(Input!$E126,0),Input!$D126,0)*BD$10</f>
        <v>1</v>
      </c>
      <c r="BE131" s="542">
        <f>+IF(BE$4&gt;=EOMONTH(Input!$E126,0),Input!$D126,0)*BE$10</f>
        <v>1</v>
      </c>
      <c r="BF131" s="542">
        <f>+IF(BF$4&gt;=EOMONTH(Input!$E126,0),Input!$D126,0)*BF$10</f>
        <v>1</v>
      </c>
      <c r="BG131" s="542">
        <f>+IF(BG$4&gt;=EOMONTH(Input!$E126,0),Input!$D126,0)*BG$10</f>
        <v>1</v>
      </c>
      <c r="BH131" s="542">
        <f>+IF(BH$4&gt;=EOMONTH(Input!$E126,0),Input!$D126,0)*BH$10</f>
        <v>1</v>
      </c>
      <c r="BI131" s="542">
        <f>+IF(BI$4&gt;=EOMONTH(Input!$E126,0),Input!$D126,0)*BI$10</f>
        <v>1</v>
      </c>
      <c r="BJ131" s="542">
        <f>+IF(BJ$4&gt;=EOMONTH(Input!$E126,0),Input!$D126,0)*BJ$10</f>
        <v>1</v>
      </c>
      <c r="BK131" s="542">
        <f>+IF(BK$4&gt;=EOMONTH(Input!$E126,0),Input!$D126,0)*BK$10</f>
        <v>1</v>
      </c>
      <c r="BL131" s="542">
        <f>+IF(BL$4&gt;=EOMONTH(Input!$E126,0),Input!$D126,0)*BL$10</f>
        <v>1</v>
      </c>
      <c r="BM131" s="542">
        <f>+IF(BM$4&gt;=EOMONTH(Input!$E126,0),Input!$D126,0)*BM$10</f>
        <v>1</v>
      </c>
      <c r="BN131" s="542">
        <f>+IF(BN$4&gt;=EOMONTH(Input!$E126,0),Input!$D126,0)*BN$10</f>
        <v>1</v>
      </c>
      <c r="BO131" s="542">
        <f>+IF(BO$4&gt;=EOMONTH(Input!$E126,0),Input!$D126,0)*BO$10</f>
        <v>1</v>
      </c>
      <c r="BP131" s="542">
        <f>+IF(BP$4&gt;=EOMONTH(Input!$E126,0),Input!$D126,0)*BP$10</f>
        <v>1</v>
      </c>
      <c r="BQ131" s="542">
        <f>+IF(BQ$4&gt;=EOMONTH(Input!$E126,0),Input!$D126,0)*BQ$10</f>
        <v>1</v>
      </c>
      <c r="BR131" s="542">
        <f>+IF(BR$4&gt;=EOMONTH(Input!$E126,0),Input!$D126,0)*BR$10</f>
        <v>1</v>
      </c>
      <c r="BS131" s="542">
        <f>+IF(BS$4&gt;=EOMONTH(Input!$E126,0),Input!$D126,0)*BS$10</f>
        <v>1</v>
      </c>
      <c r="BT131" s="542">
        <f>+IF(BT$4&gt;=EOMONTH(Input!$E126,0),Input!$D126,0)*BT$10</f>
        <v>1</v>
      </c>
      <c r="BU131" s="542">
        <f>+IF(BU$4&gt;=EOMONTH(Input!$E126,0),Input!$D126,0)*BU$10</f>
        <v>1</v>
      </c>
      <c r="BV131" s="542">
        <f>+IF(BV$4&gt;=EOMONTH(Input!$E126,0),Input!$D126,0)*BV$10</f>
        <v>1</v>
      </c>
      <c r="BW131" s="542">
        <f>+IF(BW$4&gt;=EOMONTH(Input!$E126,0),Input!$D126,0)*BW$10</f>
        <v>1</v>
      </c>
      <c r="BX131" s="542">
        <f>+IF(BX$4&gt;=EOMONTH(Input!$E126,0),Input!$D126,0)*BX$10</f>
        <v>1</v>
      </c>
      <c r="BY131" s="542">
        <f>+IF(BY$4&gt;=EOMONTH(Input!$E126,0),Input!$D126,0)*BY$10</f>
        <v>1</v>
      </c>
      <c r="BZ131" s="542">
        <f>+IF(BZ$4&gt;=EOMONTH(Input!$E126,0),Input!$D126,0)*BZ$10</f>
        <v>1</v>
      </c>
      <c r="CA131" s="542">
        <f>+IF(CA$4&gt;=EOMONTH(Input!$E126,0),Input!$D126,0)*CA$10</f>
        <v>1</v>
      </c>
      <c r="CB131" s="542">
        <f>+IF(CB$4&gt;=EOMONTH(Input!$E126,0),Input!$D126,0)*CB$10</f>
        <v>1</v>
      </c>
      <c r="CC131" s="542">
        <f>+IF(CC$4&gt;=EOMONTH(Input!$E126,0),Input!$D126,0)*CC$10</f>
        <v>1</v>
      </c>
      <c r="CD131" s="542">
        <f>+IF(CD$4&gt;=EOMONTH(Input!$E126,0),Input!$D126,0)*CD$10</f>
        <v>1</v>
      </c>
      <c r="CE131" s="542">
        <f>+IF(CE$4&gt;=EOMONTH(Input!$E126,0),Input!$D126,0)*CE$10</f>
        <v>1</v>
      </c>
      <c r="CF131" s="542">
        <f>+IF(CF$4&gt;=EOMONTH(Input!$E126,0),Input!$D126,0)*CF$10</f>
        <v>1</v>
      </c>
      <c r="CG131" s="542">
        <f>+IF(CG$4&gt;=EOMONTH(Input!$E126,0),Input!$D126,0)*CG$10</f>
        <v>1</v>
      </c>
      <c r="CH131" s="542">
        <f>+IF(CH$4&gt;=EOMONTH(Input!$E126,0),Input!$D126,0)*CH$10</f>
        <v>1</v>
      </c>
      <c r="CI131" s="542">
        <f>+IF(CI$4&gt;=EOMONTH(Input!$E126,0),Input!$D126,0)*CI$10</f>
        <v>1</v>
      </c>
      <c r="CJ131" s="542">
        <f>+IF(CJ$4&gt;=EOMONTH(Input!$E126,0),Input!$D126,0)*CJ$10</f>
        <v>1</v>
      </c>
      <c r="CK131" s="542">
        <f>+IF(CK$4&gt;=EOMONTH(Input!$E126,0),Input!$D126,0)*CK$10</f>
        <v>1</v>
      </c>
      <c r="CL131" s="542">
        <f>+IF(CL$4&gt;=EOMONTH(Input!$E126,0),Input!$D126,0)*CL$10</f>
        <v>1</v>
      </c>
      <c r="CM131" s="542">
        <f>+IF(CM$4&gt;=EOMONTH(Input!$E126,0),Input!$D126,0)*CM$10</f>
        <v>1</v>
      </c>
      <c r="CN131" s="542">
        <f>+IF(CN$4&gt;=EOMONTH(Input!$E126,0),Input!$D126,0)*CN$10</f>
        <v>1</v>
      </c>
      <c r="CO131" s="542">
        <f>+IF(CO$4&gt;=EOMONTH(Input!$E126,0),Input!$D126,0)*CO$10</f>
        <v>1</v>
      </c>
      <c r="CP131" s="542">
        <f>+IF(CP$4&gt;=EOMONTH(Input!$E126,0),Input!$D126,0)*CP$10</f>
        <v>1</v>
      </c>
      <c r="CQ131" s="542">
        <f>+IF(CQ$4&gt;=EOMONTH(Input!$E126,0),Input!$D126,0)*CQ$10</f>
        <v>1</v>
      </c>
      <c r="CR131" s="542">
        <f>+IF(CR$4&gt;=EOMONTH(Input!$E126,0),Input!$D126,0)*CR$10</f>
        <v>1</v>
      </c>
      <c r="CS131" s="542">
        <f>+IF(CS$4&gt;=EOMONTH(Input!$E126,0),Input!$D126,0)*CS$10</f>
        <v>1</v>
      </c>
      <c r="CT131" s="542">
        <f>+IF(CT$4&gt;=EOMONTH(Input!$E126,0),Input!$D126,0)*CT$10</f>
        <v>1</v>
      </c>
      <c r="CU131" s="542">
        <f>+IF(CU$4&gt;=EOMONTH(Input!$E126,0),Input!$D126,0)*CU$10</f>
        <v>1</v>
      </c>
      <c r="CV131" s="542">
        <f>+IF(CV$4&gt;=EOMONTH(Input!$E126,0),Input!$D126,0)*CV$10</f>
        <v>1</v>
      </c>
      <c r="CW131" s="542">
        <f>+IF(CW$4&gt;=EOMONTH(Input!$E126,0),Input!$D126,0)*CW$10</f>
        <v>1</v>
      </c>
      <c r="CX131" s="542">
        <f>+IF(CX$4&gt;=EOMONTH(Input!$E126,0),Input!$D126,0)*CX$10</f>
        <v>1</v>
      </c>
      <c r="CY131" s="542">
        <f>+IF(CY$4&gt;=EOMONTH(Input!$E126,0),Input!$D126,0)*CY$10</f>
        <v>1</v>
      </c>
      <c r="CZ131" s="542">
        <f>+IF(CZ$4&gt;=EOMONTH(Input!$E126,0),Input!$D126,0)*CZ$10</f>
        <v>1</v>
      </c>
      <c r="DA131" s="542">
        <f>+IF(DA$4&gt;=EOMONTH(Input!$E126,0),Input!$D126,0)*DA$10</f>
        <v>1</v>
      </c>
      <c r="DB131" s="542">
        <f>+IF(DB$4&gt;=EOMONTH(Input!$E126,0),Input!$D126,0)*DB$10</f>
        <v>1</v>
      </c>
      <c r="DC131" s="542">
        <f>+IF(DC$4&gt;=EOMONTH(Input!$E126,0),Input!$D126,0)*DC$10</f>
        <v>1</v>
      </c>
      <c r="DD131" s="542">
        <f>+IF(DD$4&gt;=EOMONTH(Input!$E126,0),Input!$D126,0)*DD$10</f>
        <v>1</v>
      </c>
      <c r="DE131" s="542">
        <f>+IF(DE$4&gt;=EOMONTH(Input!$E126,0),Input!$D126,0)*DE$10</f>
        <v>1</v>
      </c>
      <c r="DF131" s="542">
        <f>+IF(DF$4&gt;=EOMONTH(Input!$E126,0),Input!$D126,0)*DF$10</f>
        <v>1</v>
      </c>
      <c r="DG131" s="542">
        <f>+IF(DG$4&gt;=EOMONTH(Input!$E126,0),Input!$D126,0)*DG$10</f>
        <v>1</v>
      </c>
      <c r="DH131" s="542">
        <f>+IF(DH$4&gt;=EOMONTH(Input!$E126,0),Input!$D126,0)*DH$10</f>
        <v>1</v>
      </c>
      <c r="DI131" s="542">
        <f>+IF(DI$4&gt;=EOMONTH(Input!$E126,0),Input!$D126,0)*DI$10</f>
        <v>1</v>
      </c>
      <c r="DJ131" s="542">
        <f>+IF(DJ$4&gt;=EOMONTH(Input!$E126,0),Input!$D126,0)*DJ$10</f>
        <v>1</v>
      </c>
      <c r="DK131" s="542">
        <f>+IF(DK$4&gt;=EOMONTH(Input!$E126,0),Input!$D126,0)*DK$10</f>
        <v>1</v>
      </c>
      <c r="DL131" s="542">
        <f>+IF(DL$4&gt;=EOMONTH(Input!$E126,0),Input!$D126,0)*DL$10</f>
        <v>1</v>
      </c>
      <c r="DM131" s="542">
        <f>+IF(DM$4&gt;=EOMONTH(Input!$E126,0),Input!$D126,0)*DM$10</f>
        <v>1</v>
      </c>
      <c r="DN131" s="542">
        <f>+IF(DN$4&gt;=EOMONTH(Input!$E126,0),Input!$D126,0)*DN$10</f>
        <v>1</v>
      </c>
      <c r="DO131" s="542">
        <f>+IF(DO$4&gt;=EOMONTH(Input!$E126,0),Input!$D126,0)*DO$10</f>
        <v>1</v>
      </c>
      <c r="DP131" s="542">
        <f>+IF(DP$4&gt;=EOMONTH(Input!$E126,0),Input!$D126,0)*DP$10</f>
        <v>1</v>
      </c>
      <c r="DQ131" s="542">
        <f>+IF(DQ$4&gt;=EOMONTH(Input!$E126,0),Input!$D126,0)*DQ$10</f>
        <v>1</v>
      </c>
      <c r="DR131" s="542">
        <f>+IF(DR$4&gt;=EOMONTH(Input!$E126,0),Input!$D126,0)*DR$10</f>
        <v>1</v>
      </c>
      <c r="DS131" s="542">
        <f>+IF(DS$4&gt;=EOMONTH(Input!$E126,0),Input!$D126,0)*DS$10</f>
        <v>1</v>
      </c>
      <c r="DT131" s="560">
        <f>+IF(DT$4&gt;=EOMONTH(Input!$E126,0),Input!$D126,0)*DT$10</f>
        <v>1</v>
      </c>
    </row>
    <row r="132" spans="1:124" s="28" customFormat="1" ht="14.25" customHeight="1" x14ac:dyDescent="0.15">
      <c r="A132" s="391" t="str">
        <f>+Input!C127</f>
        <v>Bartender</v>
      </c>
      <c r="B132" s="391"/>
      <c r="C132" s="31" t="s">
        <v>311</v>
      </c>
      <c r="E132" s="559">
        <f>+IF(E$4&gt;=EOMONTH(Input!$E127,0),Input!$D127,0)*E$10</f>
        <v>0</v>
      </c>
      <c r="F132" s="542">
        <f>+IF(F$4&gt;=EOMONTH(Input!$E127,0),Input!$D127,0)*F$10</f>
        <v>0</v>
      </c>
      <c r="G132" s="542">
        <f>+IF(G$4&gt;=EOMONTH(Input!$E127,0),Input!$D127,0)*G$10</f>
        <v>0</v>
      </c>
      <c r="H132" s="542">
        <f>+IF(H$4&gt;=EOMONTH(Input!$E127,0),Input!$D127,0)*H$10</f>
        <v>2</v>
      </c>
      <c r="I132" s="542">
        <f>+IF(I$4&gt;=EOMONTH(Input!$E127,0),Input!$D127,0)*I$10</f>
        <v>2</v>
      </c>
      <c r="J132" s="542">
        <f>+IF(J$4&gt;=EOMONTH(Input!$E127,0),Input!$D127,0)*J$10</f>
        <v>2</v>
      </c>
      <c r="K132" s="542">
        <f>+IF(K$4&gt;=EOMONTH(Input!$E127,0),Input!$D127,0)*K$10</f>
        <v>2</v>
      </c>
      <c r="L132" s="542">
        <f>+IF(L$4&gt;=EOMONTH(Input!$E127,0),Input!$D127,0)*L$10</f>
        <v>2</v>
      </c>
      <c r="M132" s="542">
        <f>+IF(M$4&gt;=EOMONTH(Input!$E127,0),Input!$D127,0)*M$10</f>
        <v>2</v>
      </c>
      <c r="N132" s="542">
        <f>+IF(N$4&gt;=EOMONTH(Input!$E127,0),Input!$D127,0)*N$10</f>
        <v>2</v>
      </c>
      <c r="O132" s="542">
        <f>+IF(O$4&gt;=EOMONTH(Input!$E127,0),Input!$D127,0)*O$10</f>
        <v>2</v>
      </c>
      <c r="P132" s="542">
        <f>+IF(P$4&gt;=EOMONTH(Input!$E127,0),Input!$D127,0)*P$10</f>
        <v>2</v>
      </c>
      <c r="Q132" s="542">
        <f>+IF(Q$4&gt;=EOMONTH(Input!$E127,0),Input!$D127,0)*Q$10</f>
        <v>2</v>
      </c>
      <c r="R132" s="542">
        <f>+IF(R$4&gt;=EOMONTH(Input!$E127,0),Input!$D127,0)*R$10</f>
        <v>2</v>
      </c>
      <c r="S132" s="542">
        <f>+IF(S$4&gt;=EOMONTH(Input!$E127,0),Input!$D127,0)*S$10</f>
        <v>2</v>
      </c>
      <c r="T132" s="542">
        <f>+IF(T$4&gt;=EOMONTH(Input!$E127,0),Input!$D127,0)*T$10</f>
        <v>2</v>
      </c>
      <c r="U132" s="542">
        <f>+IF(U$4&gt;=EOMONTH(Input!$E127,0),Input!$D127,0)*U$10</f>
        <v>2</v>
      </c>
      <c r="V132" s="542">
        <f>+IF(V$4&gt;=EOMONTH(Input!$E127,0),Input!$D127,0)*V$10</f>
        <v>2</v>
      </c>
      <c r="W132" s="542">
        <f>+IF(W$4&gt;=EOMONTH(Input!$E127,0),Input!$D127,0)*W$10</f>
        <v>2</v>
      </c>
      <c r="X132" s="542">
        <f>+IF(X$4&gt;=EOMONTH(Input!$E127,0),Input!$D127,0)*X$10</f>
        <v>2</v>
      </c>
      <c r="Y132" s="542">
        <f>+IF(Y$4&gt;=EOMONTH(Input!$E127,0),Input!$D127,0)*Y$10</f>
        <v>2</v>
      </c>
      <c r="Z132" s="542">
        <f>+IF(Z$4&gt;=EOMONTH(Input!$E127,0),Input!$D127,0)*Z$10</f>
        <v>2</v>
      </c>
      <c r="AA132" s="542">
        <f>+IF(AA$4&gt;=EOMONTH(Input!$E127,0),Input!$D127,0)*AA$10</f>
        <v>2</v>
      </c>
      <c r="AB132" s="542">
        <f>+IF(AB$4&gt;=EOMONTH(Input!$E127,0),Input!$D127,0)*AB$10</f>
        <v>2</v>
      </c>
      <c r="AC132" s="542">
        <f>+IF(AC$4&gt;=EOMONTH(Input!$E127,0),Input!$D127,0)*AC$10</f>
        <v>2</v>
      </c>
      <c r="AD132" s="542">
        <f>+IF(AD$4&gt;=EOMONTH(Input!$E127,0),Input!$D127,0)*AD$10</f>
        <v>2</v>
      </c>
      <c r="AE132" s="542">
        <f>+IF(AE$4&gt;=EOMONTH(Input!$E127,0),Input!$D127,0)*AE$10</f>
        <v>2</v>
      </c>
      <c r="AF132" s="542">
        <f>+IF(AF$4&gt;=EOMONTH(Input!$E127,0),Input!$D127,0)*AF$10</f>
        <v>2</v>
      </c>
      <c r="AG132" s="542">
        <f>+IF(AG$4&gt;=EOMONTH(Input!$E127,0),Input!$D127,0)*AG$10</f>
        <v>2</v>
      </c>
      <c r="AH132" s="542">
        <f>+IF(AH$4&gt;=EOMONTH(Input!$E127,0),Input!$D127,0)*AH$10</f>
        <v>2</v>
      </c>
      <c r="AI132" s="542">
        <f>+IF(AI$4&gt;=EOMONTH(Input!$E127,0),Input!$D127,0)*AI$10</f>
        <v>2</v>
      </c>
      <c r="AJ132" s="542">
        <f>+IF(AJ$4&gt;=EOMONTH(Input!$E127,0),Input!$D127,0)*AJ$10</f>
        <v>2</v>
      </c>
      <c r="AK132" s="542">
        <f>+IF(AK$4&gt;=EOMONTH(Input!$E127,0),Input!$D127,0)*AK$10</f>
        <v>2</v>
      </c>
      <c r="AL132" s="542">
        <f>+IF(AL$4&gt;=EOMONTH(Input!$E127,0),Input!$D127,0)*AL$10</f>
        <v>2</v>
      </c>
      <c r="AM132" s="542">
        <f>+IF(AM$4&gt;=EOMONTH(Input!$E127,0),Input!$D127,0)*AM$10</f>
        <v>2</v>
      </c>
      <c r="AN132" s="542">
        <f>+IF(AN$4&gt;=EOMONTH(Input!$E127,0),Input!$D127,0)*AN$10</f>
        <v>2</v>
      </c>
      <c r="AO132" s="542">
        <f>+IF(AO$4&gt;=EOMONTH(Input!$E127,0),Input!$D127,0)*AO$10</f>
        <v>2</v>
      </c>
      <c r="AP132" s="542">
        <f>+IF(AP$4&gt;=EOMONTH(Input!$E127,0),Input!$D127,0)*AP$10</f>
        <v>2</v>
      </c>
      <c r="AQ132" s="542">
        <f>+IF(AQ$4&gt;=EOMONTH(Input!$E127,0),Input!$D127,0)*AQ$10</f>
        <v>2</v>
      </c>
      <c r="AR132" s="542">
        <f>+IF(AR$4&gt;=EOMONTH(Input!$E127,0),Input!$D127,0)*AR$10</f>
        <v>2</v>
      </c>
      <c r="AS132" s="542">
        <f>+IF(AS$4&gt;=EOMONTH(Input!$E127,0),Input!$D127,0)*AS$10</f>
        <v>2</v>
      </c>
      <c r="AT132" s="542">
        <f>+IF(AT$4&gt;=EOMONTH(Input!$E127,0),Input!$D127,0)*AT$10</f>
        <v>2</v>
      </c>
      <c r="AU132" s="542">
        <f>+IF(AU$4&gt;=EOMONTH(Input!$E127,0),Input!$D127,0)*AU$10</f>
        <v>2</v>
      </c>
      <c r="AV132" s="542">
        <f>+IF(AV$4&gt;=EOMONTH(Input!$E127,0),Input!$D127,0)*AV$10</f>
        <v>2</v>
      </c>
      <c r="AW132" s="542">
        <f>+IF(AW$4&gt;=EOMONTH(Input!$E127,0),Input!$D127,0)*AW$10</f>
        <v>2</v>
      </c>
      <c r="AX132" s="542">
        <f>+IF(AX$4&gt;=EOMONTH(Input!$E127,0),Input!$D127,0)*AX$10</f>
        <v>2</v>
      </c>
      <c r="AY132" s="542">
        <f>+IF(AY$4&gt;=EOMONTH(Input!$E127,0),Input!$D127,0)*AY$10</f>
        <v>2</v>
      </c>
      <c r="AZ132" s="542">
        <f>+IF(AZ$4&gt;=EOMONTH(Input!$E127,0),Input!$D127,0)*AZ$10</f>
        <v>2</v>
      </c>
      <c r="BA132" s="542">
        <f>+IF(BA$4&gt;=EOMONTH(Input!$E127,0),Input!$D127,0)*BA$10</f>
        <v>2</v>
      </c>
      <c r="BB132" s="542">
        <f>+IF(BB$4&gt;=EOMONTH(Input!$E127,0),Input!$D127,0)*BB$10</f>
        <v>2</v>
      </c>
      <c r="BC132" s="542">
        <f>+IF(BC$4&gt;=EOMONTH(Input!$E127,0),Input!$D127,0)*BC$10</f>
        <v>2</v>
      </c>
      <c r="BD132" s="542">
        <f>+IF(BD$4&gt;=EOMONTH(Input!$E127,0),Input!$D127,0)*BD$10</f>
        <v>2</v>
      </c>
      <c r="BE132" s="542">
        <f>+IF(BE$4&gt;=EOMONTH(Input!$E127,0),Input!$D127,0)*BE$10</f>
        <v>2</v>
      </c>
      <c r="BF132" s="542">
        <f>+IF(BF$4&gt;=EOMONTH(Input!$E127,0),Input!$D127,0)*BF$10</f>
        <v>2</v>
      </c>
      <c r="BG132" s="542">
        <f>+IF(BG$4&gt;=EOMONTH(Input!$E127,0),Input!$D127,0)*BG$10</f>
        <v>2</v>
      </c>
      <c r="BH132" s="542">
        <f>+IF(BH$4&gt;=EOMONTH(Input!$E127,0),Input!$D127,0)*BH$10</f>
        <v>2</v>
      </c>
      <c r="BI132" s="542">
        <f>+IF(BI$4&gt;=EOMONTH(Input!$E127,0),Input!$D127,0)*BI$10</f>
        <v>2</v>
      </c>
      <c r="BJ132" s="542">
        <f>+IF(BJ$4&gt;=EOMONTH(Input!$E127,0),Input!$D127,0)*BJ$10</f>
        <v>2</v>
      </c>
      <c r="BK132" s="542">
        <f>+IF(BK$4&gt;=EOMONTH(Input!$E127,0),Input!$D127,0)*BK$10</f>
        <v>2</v>
      </c>
      <c r="BL132" s="542">
        <f>+IF(BL$4&gt;=EOMONTH(Input!$E127,0),Input!$D127,0)*BL$10</f>
        <v>2</v>
      </c>
      <c r="BM132" s="542">
        <f>+IF(BM$4&gt;=EOMONTH(Input!$E127,0),Input!$D127,0)*BM$10</f>
        <v>2</v>
      </c>
      <c r="BN132" s="542">
        <f>+IF(BN$4&gt;=EOMONTH(Input!$E127,0),Input!$D127,0)*BN$10</f>
        <v>2</v>
      </c>
      <c r="BO132" s="542">
        <f>+IF(BO$4&gt;=EOMONTH(Input!$E127,0),Input!$D127,0)*BO$10</f>
        <v>2</v>
      </c>
      <c r="BP132" s="542">
        <f>+IF(BP$4&gt;=EOMONTH(Input!$E127,0),Input!$D127,0)*BP$10</f>
        <v>2</v>
      </c>
      <c r="BQ132" s="542">
        <f>+IF(BQ$4&gt;=EOMONTH(Input!$E127,0),Input!$D127,0)*BQ$10</f>
        <v>2</v>
      </c>
      <c r="BR132" s="542">
        <f>+IF(BR$4&gt;=EOMONTH(Input!$E127,0),Input!$D127,0)*BR$10</f>
        <v>2</v>
      </c>
      <c r="BS132" s="542">
        <f>+IF(BS$4&gt;=EOMONTH(Input!$E127,0),Input!$D127,0)*BS$10</f>
        <v>2</v>
      </c>
      <c r="BT132" s="542">
        <f>+IF(BT$4&gt;=EOMONTH(Input!$E127,0),Input!$D127,0)*BT$10</f>
        <v>2</v>
      </c>
      <c r="BU132" s="542">
        <f>+IF(BU$4&gt;=EOMONTH(Input!$E127,0),Input!$D127,0)*BU$10</f>
        <v>2</v>
      </c>
      <c r="BV132" s="542">
        <f>+IF(BV$4&gt;=EOMONTH(Input!$E127,0),Input!$D127,0)*BV$10</f>
        <v>2</v>
      </c>
      <c r="BW132" s="542">
        <f>+IF(BW$4&gt;=EOMONTH(Input!$E127,0),Input!$D127,0)*BW$10</f>
        <v>2</v>
      </c>
      <c r="BX132" s="542">
        <f>+IF(BX$4&gt;=EOMONTH(Input!$E127,0),Input!$D127,0)*BX$10</f>
        <v>2</v>
      </c>
      <c r="BY132" s="542">
        <f>+IF(BY$4&gt;=EOMONTH(Input!$E127,0),Input!$D127,0)*BY$10</f>
        <v>2</v>
      </c>
      <c r="BZ132" s="542">
        <f>+IF(BZ$4&gt;=EOMONTH(Input!$E127,0),Input!$D127,0)*BZ$10</f>
        <v>2</v>
      </c>
      <c r="CA132" s="542">
        <f>+IF(CA$4&gt;=EOMONTH(Input!$E127,0),Input!$D127,0)*CA$10</f>
        <v>2</v>
      </c>
      <c r="CB132" s="542">
        <f>+IF(CB$4&gt;=EOMONTH(Input!$E127,0),Input!$D127,0)*CB$10</f>
        <v>2</v>
      </c>
      <c r="CC132" s="542">
        <f>+IF(CC$4&gt;=EOMONTH(Input!$E127,0),Input!$D127,0)*CC$10</f>
        <v>2</v>
      </c>
      <c r="CD132" s="542">
        <f>+IF(CD$4&gt;=EOMONTH(Input!$E127,0),Input!$D127,0)*CD$10</f>
        <v>2</v>
      </c>
      <c r="CE132" s="542">
        <f>+IF(CE$4&gt;=EOMONTH(Input!$E127,0),Input!$D127,0)*CE$10</f>
        <v>2</v>
      </c>
      <c r="CF132" s="542">
        <f>+IF(CF$4&gt;=EOMONTH(Input!$E127,0),Input!$D127,0)*CF$10</f>
        <v>2</v>
      </c>
      <c r="CG132" s="542">
        <f>+IF(CG$4&gt;=EOMONTH(Input!$E127,0),Input!$D127,0)*CG$10</f>
        <v>2</v>
      </c>
      <c r="CH132" s="542">
        <f>+IF(CH$4&gt;=EOMONTH(Input!$E127,0),Input!$D127,0)*CH$10</f>
        <v>2</v>
      </c>
      <c r="CI132" s="542">
        <f>+IF(CI$4&gt;=EOMONTH(Input!$E127,0),Input!$D127,0)*CI$10</f>
        <v>2</v>
      </c>
      <c r="CJ132" s="542">
        <f>+IF(CJ$4&gt;=EOMONTH(Input!$E127,0),Input!$D127,0)*CJ$10</f>
        <v>2</v>
      </c>
      <c r="CK132" s="542">
        <f>+IF(CK$4&gt;=EOMONTH(Input!$E127,0),Input!$D127,0)*CK$10</f>
        <v>2</v>
      </c>
      <c r="CL132" s="542">
        <f>+IF(CL$4&gt;=EOMONTH(Input!$E127,0),Input!$D127,0)*CL$10</f>
        <v>2</v>
      </c>
      <c r="CM132" s="542">
        <f>+IF(CM$4&gt;=EOMONTH(Input!$E127,0),Input!$D127,0)*CM$10</f>
        <v>2</v>
      </c>
      <c r="CN132" s="542">
        <f>+IF(CN$4&gt;=EOMONTH(Input!$E127,0),Input!$D127,0)*CN$10</f>
        <v>2</v>
      </c>
      <c r="CO132" s="542">
        <f>+IF(CO$4&gt;=EOMONTH(Input!$E127,0),Input!$D127,0)*CO$10</f>
        <v>2</v>
      </c>
      <c r="CP132" s="542">
        <f>+IF(CP$4&gt;=EOMONTH(Input!$E127,0),Input!$D127,0)*CP$10</f>
        <v>2</v>
      </c>
      <c r="CQ132" s="542">
        <f>+IF(CQ$4&gt;=EOMONTH(Input!$E127,0),Input!$D127,0)*CQ$10</f>
        <v>2</v>
      </c>
      <c r="CR132" s="542">
        <f>+IF(CR$4&gt;=EOMONTH(Input!$E127,0),Input!$D127,0)*CR$10</f>
        <v>2</v>
      </c>
      <c r="CS132" s="542">
        <f>+IF(CS$4&gt;=EOMONTH(Input!$E127,0),Input!$D127,0)*CS$10</f>
        <v>2</v>
      </c>
      <c r="CT132" s="542">
        <f>+IF(CT$4&gt;=EOMONTH(Input!$E127,0),Input!$D127,0)*CT$10</f>
        <v>2</v>
      </c>
      <c r="CU132" s="542">
        <f>+IF(CU$4&gt;=EOMONTH(Input!$E127,0),Input!$D127,0)*CU$10</f>
        <v>2</v>
      </c>
      <c r="CV132" s="542">
        <f>+IF(CV$4&gt;=EOMONTH(Input!$E127,0),Input!$D127,0)*CV$10</f>
        <v>2</v>
      </c>
      <c r="CW132" s="542">
        <f>+IF(CW$4&gt;=EOMONTH(Input!$E127,0),Input!$D127,0)*CW$10</f>
        <v>2</v>
      </c>
      <c r="CX132" s="542">
        <f>+IF(CX$4&gt;=EOMONTH(Input!$E127,0),Input!$D127,0)*CX$10</f>
        <v>2</v>
      </c>
      <c r="CY132" s="542">
        <f>+IF(CY$4&gt;=EOMONTH(Input!$E127,0),Input!$D127,0)*CY$10</f>
        <v>2</v>
      </c>
      <c r="CZ132" s="542">
        <f>+IF(CZ$4&gt;=EOMONTH(Input!$E127,0),Input!$D127,0)*CZ$10</f>
        <v>2</v>
      </c>
      <c r="DA132" s="542">
        <f>+IF(DA$4&gt;=EOMONTH(Input!$E127,0),Input!$D127,0)*DA$10</f>
        <v>2</v>
      </c>
      <c r="DB132" s="542">
        <f>+IF(DB$4&gt;=EOMONTH(Input!$E127,0),Input!$D127,0)*DB$10</f>
        <v>2</v>
      </c>
      <c r="DC132" s="542">
        <f>+IF(DC$4&gt;=EOMONTH(Input!$E127,0),Input!$D127,0)*DC$10</f>
        <v>2</v>
      </c>
      <c r="DD132" s="542">
        <f>+IF(DD$4&gt;=EOMONTH(Input!$E127,0),Input!$D127,0)*DD$10</f>
        <v>2</v>
      </c>
      <c r="DE132" s="542">
        <f>+IF(DE$4&gt;=EOMONTH(Input!$E127,0),Input!$D127,0)*DE$10</f>
        <v>2</v>
      </c>
      <c r="DF132" s="542">
        <f>+IF(DF$4&gt;=EOMONTH(Input!$E127,0),Input!$D127,0)*DF$10</f>
        <v>2</v>
      </c>
      <c r="DG132" s="542">
        <f>+IF(DG$4&gt;=EOMONTH(Input!$E127,0),Input!$D127,0)*DG$10</f>
        <v>2</v>
      </c>
      <c r="DH132" s="542">
        <f>+IF(DH$4&gt;=EOMONTH(Input!$E127,0),Input!$D127,0)*DH$10</f>
        <v>2</v>
      </c>
      <c r="DI132" s="542">
        <f>+IF(DI$4&gt;=EOMONTH(Input!$E127,0),Input!$D127,0)*DI$10</f>
        <v>2</v>
      </c>
      <c r="DJ132" s="542">
        <f>+IF(DJ$4&gt;=EOMONTH(Input!$E127,0),Input!$D127,0)*DJ$10</f>
        <v>2</v>
      </c>
      <c r="DK132" s="542">
        <f>+IF(DK$4&gt;=EOMONTH(Input!$E127,0),Input!$D127,0)*DK$10</f>
        <v>2</v>
      </c>
      <c r="DL132" s="542">
        <f>+IF(DL$4&gt;=EOMONTH(Input!$E127,0),Input!$D127,0)*DL$10</f>
        <v>2</v>
      </c>
      <c r="DM132" s="542">
        <f>+IF(DM$4&gt;=EOMONTH(Input!$E127,0),Input!$D127,0)*DM$10</f>
        <v>2</v>
      </c>
      <c r="DN132" s="542">
        <f>+IF(DN$4&gt;=EOMONTH(Input!$E127,0),Input!$D127,0)*DN$10</f>
        <v>2</v>
      </c>
      <c r="DO132" s="542">
        <f>+IF(DO$4&gt;=EOMONTH(Input!$E127,0),Input!$D127,0)*DO$10</f>
        <v>2</v>
      </c>
      <c r="DP132" s="542">
        <f>+IF(DP$4&gt;=EOMONTH(Input!$E127,0),Input!$D127,0)*DP$10</f>
        <v>2</v>
      </c>
      <c r="DQ132" s="542">
        <f>+IF(DQ$4&gt;=EOMONTH(Input!$E127,0),Input!$D127,0)*DQ$10</f>
        <v>2</v>
      </c>
      <c r="DR132" s="542">
        <f>+IF(DR$4&gt;=EOMONTH(Input!$E127,0),Input!$D127,0)*DR$10</f>
        <v>2</v>
      </c>
      <c r="DS132" s="542">
        <f>+IF(DS$4&gt;=EOMONTH(Input!$E127,0),Input!$D127,0)*DS$10</f>
        <v>2</v>
      </c>
      <c r="DT132" s="560">
        <f>+IF(DT$4&gt;=EOMONTH(Input!$E127,0),Input!$D127,0)*DT$10</f>
        <v>2</v>
      </c>
    </row>
    <row r="133" spans="1:124" s="28" customFormat="1" ht="14.25" customHeight="1" x14ac:dyDescent="0.15">
      <c r="A133" s="391" t="str">
        <f>+Input!C128</f>
        <v>Housekeeping Supervisor</v>
      </c>
      <c r="B133" s="391"/>
      <c r="C133" s="31" t="s">
        <v>311</v>
      </c>
      <c r="E133" s="559">
        <f>+IF(E$4&gt;=EOMONTH(Input!$E128,0),Input!$D128,0)*E$10</f>
        <v>0</v>
      </c>
      <c r="F133" s="542">
        <f>+IF(F$4&gt;=EOMONTH(Input!$E128,0),Input!$D128,0)*F$10</f>
        <v>0</v>
      </c>
      <c r="G133" s="542">
        <f>+IF(G$4&gt;=EOMONTH(Input!$E128,0),Input!$D128,0)*G$10</f>
        <v>0</v>
      </c>
      <c r="H133" s="542">
        <f>+IF(H$4&gt;=EOMONTH(Input!$E128,0),Input!$D128,0)*H$10</f>
        <v>0</v>
      </c>
      <c r="I133" s="542">
        <f>+IF(I$4&gt;=EOMONTH(Input!$E128,0),Input!$D128,0)*I$10</f>
        <v>0</v>
      </c>
      <c r="J133" s="542">
        <f>+IF(J$4&gt;=EOMONTH(Input!$E128,0),Input!$D128,0)*J$10</f>
        <v>0</v>
      </c>
      <c r="K133" s="542">
        <f>+IF(K$4&gt;=EOMONTH(Input!$E128,0),Input!$D128,0)*K$10</f>
        <v>0</v>
      </c>
      <c r="L133" s="542">
        <f>+IF(L$4&gt;=EOMONTH(Input!$E128,0),Input!$D128,0)*L$10</f>
        <v>0</v>
      </c>
      <c r="M133" s="542">
        <f>+IF(M$4&gt;=EOMONTH(Input!$E128,0),Input!$D128,0)*M$10</f>
        <v>0</v>
      </c>
      <c r="N133" s="542">
        <f>+IF(N$4&gt;=EOMONTH(Input!$E128,0),Input!$D128,0)*N$10</f>
        <v>0</v>
      </c>
      <c r="O133" s="542">
        <f>+IF(O$4&gt;=EOMONTH(Input!$E128,0),Input!$D128,0)*O$10</f>
        <v>0</v>
      </c>
      <c r="P133" s="542">
        <f>+IF(P$4&gt;=EOMONTH(Input!$E128,0),Input!$D128,0)*P$10</f>
        <v>0</v>
      </c>
      <c r="Q133" s="542">
        <f>+IF(Q$4&gt;=EOMONTH(Input!$E128,0),Input!$D128,0)*Q$10</f>
        <v>0</v>
      </c>
      <c r="R133" s="542">
        <f>+IF(R$4&gt;=EOMONTH(Input!$E128,0),Input!$D128,0)*R$10</f>
        <v>0</v>
      </c>
      <c r="S133" s="542">
        <f>+IF(S$4&gt;=EOMONTH(Input!$E128,0),Input!$D128,0)*S$10</f>
        <v>0</v>
      </c>
      <c r="T133" s="542">
        <f>+IF(T$4&gt;=EOMONTH(Input!$E128,0),Input!$D128,0)*T$10</f>
        <v>0</v>
      </c>
      <c r="U133" s="542">
        <f>+IF(U$4&gt;=EOMONTH(Input!$E128,0),Input!$D128,0)*U$10</f>
        <v>0</v>
      </c>
      <c r="V133" s="542">
        <f>+IF(V$4&gt;=EOMONTH(Input!$E128,0),Input!$D128,0)*V$10</f>
        <v>0</v>
      </c>
      <c r="W133" s="542">
        <f>+IF(W$4&gt;=EOMONTH(Input!$E128,0),Input!$D128,0)*W$10</f>
        <v>0</v>
      </c>
      <c r="X133" s="542">
        <f>+IF(X$4&gt;=EOMONTH(Input!$E128,0),Input!$D128,0)*X$10</f>
        <v>0</v>
      </c>
      <c r="Y133" s="542">
        <f>+IF(Y$4&gt;=EOMONTH(Input!$E128,0),Input!$D128,0)*Y$10</f>
        <v>0</v>
      </c>
      <c r="Z133" s="542">
        <f>+IF(Z$4&gt;=EOMONTH(Input!$E128,0),Input!$D128,0)*Z$10</f>
        <v>0</v>
      </c>
      <c r="AA133" s="542">
        <f>+IF(AA$4&gt;=EOMONTH(Input!$E128,0),Input!$D128,0)*AA$10</f>
        <v>0</v>
      </c>
      <c r="AB133" s="542">
        <f>+IF(AB$4&gt;=EOMONTH(Input!$E128,0),Input!$D128,0)*AB$10</f>
        <v>0</v>
      </c>
      <c r="AC133" s="542">
        <f>+IF(AC$4&gt;=EOMONTH(Input!$E128,0),Input!$D128,0)*AC$10</f>
        <v>0</v>
      </c>
      <c r="AD133" s="542">
        <f>+IF(AD$4&gt;=EOMONTH(Input!$E128,0),Input!$D128,0)*AD$10</f>
        <v>0</v>
      </c>
      <c r="AE133" s="542">
        <f>+IF(AE$4&gt;=EOMONTH(Input!$E128,0),Input!$D128,0)*AE$10</f>
        <v>0</v>
      </c>
      <c r="AF133" s="542">
        <f>+IF(AF$4&gt;=EOMONTH(Input!$E128,0),Input!$D128,0)*AF$10</f>
        <v>0</v>
      </c>
      <c r="AG133" s="542">
        <f>+IF(AG$4&gt;=EOMONTH(Input!$E128,0),Input!$D128,0)*AG$10</f>
        <v>0</v>
      </c>
      <c r="AH133" s="542">
        <f>+IF(AH$4&gt;=EOMONTH(Input!$E128,0),Input!$D128,0)*AH$10</f>
        <v>0</v>
      </c>
      <c r="AI133" s="542">
        <f>+IF(AI$4&gt;=EOMONTH(Input!$E128,0),Input!$D128,0)*AI$10</f>
        <v>0</v>
      </c>
      <c r="AJ133" s="542">
        <f>+IF(AJ$4&gt;=EOMONTH(Input!$E128,0),Input!$D128,0)*AJ$10</f>
        <v>0</v>
      </c>
      <c r="AK133" s="542">
        <f>+IF(AK$4&gt;=EOMONTH(Input!$E128,0),Input!$D128,0)*AK$10</f>
        <v>0</v>
      </c>
      <c r="AL133" s="542">
        <f>+IF(AL$4&gt;=EOMONTH(Input!$E128,0),Input!$D128,0)*AL$10</f>
        <v>0</v>
      </c>
      <c r="AM133" s="542">
        <f>+IF(AM$4&gt;=EOMONTH(Input!$E128,0),Input!$D128,0)*AM$10</f>
        <v>0</v>
      </c>
      <c r="AN133" s="542">
        <f>+IF(AN$4&gt;=EOMONTH(Input!$E128,0),Input!$D128,0)*AN$10</f>
        <v>0</v>
      </c>
      <c r="AO133" s="542">
        <f>+IF(AO$4&gt;=EOMONTH(Input!$E128,0),Input!$D128,0)*AO$10</f>
        <v>0</v>
      </c>
      <c r="AP133" s="542">
        <f>+IF(AP$4&gt;=EOMONTH(Input!$E128,0),Input!$D128,0)*AP$10</f>
        <v>0</v>
      </c>
      <c r="AQ133" s="542">
        <f>+IF(AQ$4&gt;=EOMONTH(Input!$E128,0),Input!$D128,0)*AQ$10</f>
        <v>0</v>
      </c>
      <c r="AR133" s="542">
        <f>+IF(AR$4&gt;=EOMONTH(Input!$E128,0),Input!$D128,0)*AR$10</f>
        <v>0</v>
      </c>
      <c r="AS133" s="542">
        <f>+IF(AS$4&gt;=EOMONTH(Input!$E128,0),Input!$D128,0)*AS$10</f>
        <v>0</v>
      </c>
      <c r="AT133" s="542">
        <f>+IF(AT$4&gt;=EOMONTH(Input!$E128,0),Input!$D128,0)*AT$10</f>
        <v>0</v>
      </c>
      <c r="AU133" s="542">
        <f>+IF(AU$4&gt;=EOMONTH(Input!$E128,0),Input!$D128,0)*AU$10</f>
        <v>0</v>
      </c>
      <c r="AV133" s="542">
        <f>+IF(AV$4&gt;=EOMONTH(Input!$E128,0),Input!$D128,0)*AV$10</f>
        <v>0</v>
      </c>
      <c r="AW133" s="542">
        <f>+IF(AW$4&gt;=EOMONTH(Input!$E128,0),Input!$D128,0)*AW$10</f>
        <v>0</v>
      </c>
      <c r="AX133" s="542">
        <f>+IF(AX$4&gt;=EOMONTH(Input!$E128,0),Input!$D128,0)*AX$10</f>
        <v>0</v>
      </c>
      <c r="AY133" s="542">
        <f>+IF(AY$4&gt;=EOMONTH(Input!$E128,0),Input!$D128,0)*AY$10</f>
        <v>0</v>
      </c>
      <c r="AZ133" s="542">
        <f>+IF(AZ$4&gt;=EOMONTH(Input!$E128,0),Input!$D128,0)*AZ$10</f>
        <v>0</v>
      </c>
      <c r="BA133" s="542">
        <f>+IF(BA$4&gt;=EOMONTH(Input!$E128,0),Input!$D128,0)*BA$10</f>
        <v>0</v>
      </c>
      <c r="BB133" s="542">
        <f>+IF(BB$4&gt;=EOMONTH(Input!$E128,0),Input!$D128,0)*BB$10</f>
        <v>0</v>
      </c>
      <c r="BC133" s="542">
        <f>+IF(BC$4&gt;=EOMONTH(Input!$E128,0),Input!$D128,0)*BC$10</f>
        <v>0</v>
      </c>
      <c r="BD133" s="542">
        <f>+IF(BD$4&gt;=EOMONTH(Input!$E128,0),Input!$D128,0)*BD$10</f>
        <v>0</v>
      </c>
      <c r="BE133" s="542">
        <f>+IF(BE$4&gt;=EOMONTH(Input!$E128,0),Input!$D128,0)*BE$10</f>
        <v>0</v>
      </c>
      <c r="BF133" s="542">
        <f>+IF(BF$4&gt;=EOMONTH(Input!$E128,0),Input!$D128,0)*BF$10</f>
        <v>0</v>
      </c>
      <c r="BG133" s="542">
        <f>+IF(BG$4&gt;=EOMONTH(Input!$E128,0),Input!$D128,0)*BG$10</f>
        <v>0</v>
      </c>
      <c r="BH133" s="542">
        <f>+IF(BH$4&gt;=EOMONTH(Input!$E128,0),Input!$D128,0)*BH$10</f>
        <v>0</v>
      </c>
      <c r="BI133" s="542">
        <f>+IF(BI$4&gt;=EOMONTH(Input!$E128,0),Input!$D128,0)*BI$10</f>
        <v>0</v>
      </c>
      <c r="BJ133" s="542">
        <f>+IF(BJ$4&gt;=EOMONTH(Input!$E128,0),Input!$D128,0)*BJ$10</f>
        <v>0</v>
      </c>
      <c r="BK133" s="542">
        <f>+IF(BK$4&gt;=EOMONTH(Input!$E128,0),Input!$D128,0)*BK$10</f>
        <v>0</v>
      </c>
      <c r="BL133" s="542">
        <f>+IF(BL$4&gt;=EOMONTH(Input!$E128,0),Input!$D128,0)*BL$10</f>
        <v>0</v>
      </c>
      <c r="BM133" s="542">
        <f>+IF(BM$4&gt;=EOMONTH(Input!$E128,0),Input!$D128,0)*BM$10</f>
        <v>0</v>
      </c>
      <c r="BN133" s="542">
        <f>+IF(BN$4&gt;=EOMONTH(Input!$E128,0),Input!$D128,0)*BN$10</f>
        <v>0</v>
      </c>
      <c r="BO133" s="542">
        <f>+IF(BO$4&gt;=EOMONTH(Input!$E128,0),Input!$D128,0)*BO$10</f>
        <v>0</v>
      </c>
      <c r="BP133" s="542">
        <f>+IF(BP$4&gt;=EOMONTH(Input!$E128,0),Input!$D128,0)*BP$10</f>
        <v>0</v>
      </c>
      <c r="BQ133" s="542">
        <f>+IF(BQ$4&gt;=EOMONTH(Input!$E128,0),Input!$D128,0)*BQ$10</f>
        <v>0</v>
      </c>
      <c r="BR133" s="542">
        <f>+IF(BR$4&gt;=EOMONTH(Input!$E128,0),Input!$D128,0)*BR$10</f>
        <v>0</v>
      </c>
      <c r="BS133" s="542">
        <f>+IF(BS$4&gt;=EOMONTH(Input!$E128,0),Input!$D128,0)*BS$10</f>
        <v>0</v>
      </c>
      <c r="BT133" s="542">
        <f>+IF(BT$4&gt;=EOMONTH(Input!$E128,0),Input!$D128,0)*BT$10</f>
        <v>0</v>
      </c>
      <c r="BU133" s="542">
        <f>+IF(BU$4&gt;=EOMONTH(Input!$E128,0),Input!$D128,0)*BU$10</f>
        <v>0</v>
      </c>
      <c r="BV133" s="542">
        <f>+IF(BV$4&gt;=EOMONTH(Input!$E128,0),Input!$D128,0)*BV$10</f>
        <v>0</v>
      </c>
      <c r="BW133" s="542">
        <f>+IF(BW$4&gt;=EOMONTH(Input!$E128,0),Input!$D128,0)*BW$10</f>
        <v>0</v>
      </c>
      <c r="BX133" s="542">
        <f>+IF(BX$4&gt;=EOMONTH(Input!$E128,0),Input!$D128,0)*BX$10</f>
        <v>0</v>
      </c>
      <c r="BY133" s="542">
        <f>+IF(BY$4&gt;=EOMONTH(Input!$E128,0),Input!$D128,0)*BY$10</f>
        <v>0</v>
      </c>
      <c r="BZ133" s="542">
        <f>+IF(BZ$4&gt;=EOMONTH(Input!$E128,0),Input!$D128,0)*BZ$10</f>
        <v>0</v>
      </c>
      <c r="CA133" s="542">
        <f>+IF(CA$4&gt;=EOMONTH(Input!$E128,0),Input!$D128,0)*CA$10</f>
        <v>0</v>
      </c>
      <c r="CB133" s="542">
        <f>+IF(CB$4&gt;=EOMONTH(Input!$E128,0),Input!$D128,0)*CB$10</f>
        <v>0</v>
      </c>
      <c r="CC133" s="542">
        <f>+IF(CC$4&gt;=EOMONTH(Input!$E128,0),Input!$D128,0)*CC$10</f>
        <v>0</v>
      </c>
      <c r="CD133" s="542">
        <f>+IF(CD$4&gt;=EOMONTH(Input!$E128,0),Input!$D128,0)*CD$10</f>
        <v>0</v>
      </c>
      <c r="CE133" s="542">
        <f>+IF(CE$4&gt;=EOMONTH(Input!$E128,0),Input!$D128,0)*CE$10</f>
        <v>0</v>
      </c>
      <c r="CF133" s="542">
        <f>+IF(CF$4&gt;=EOMONTH(Input!$E128,0),Input!$D128,0)*CF$10</f>
        <v>0</v>
      </c>
      <c r="CG133" s="542">
        <f>+IF(CG$4&gt;=EOMONTH(Input!$E128,0),Input!$D128,0)*CG$10</f>
        <v>0</v>
      </c>
      <c r="CH133" s="542">
        <f>+IF(CH$4&gt;=EOMONTH(Input!$E128,0),Input!$D128,0)*CH$10</f>
        <v>0</v>
      </c>
      <c r="CI133" s="542">
        <f>+IF(CI$4&gt;=EOMONTH(Input!$E128,0),Input!$D128,0)*CI$10</f>
        <v>0</v>
      </c>
      <c r="CJ133" s="542">
        <f>+IF(CJ$4&gt;=EOMONTH(Input!$E128,0),Input!$D128,0)*CJ$10</f>
        <v>0</v>
      </c>
      <c r="CK133" s="542">
        <f>+IF(CK$4&gt;=EOMONTH(Input!$E128,0),Input!$D128,0)*CK$10</f>
        <v>0</v>
      </c>
      <c r="CL133" s="542">
        <f>+IF(CL$4&gt;=EOMONTH(Input!$E128,0),Input!$D128,0)*CL$10</f>
        <v>0</v>
      </c>
      <c r="CM133" s="542">
        <f>+IF(CM$4&gt;=EOMONTH(Input!$E128,0),Input!$D128,0)*CM$10</f>
        <v>0</v>
      </c>
      <c r="CN133" s="542">
        <f>+IF(CN$4&gt;=EOMONTH(Input!$E128,0),Input!$D128,0)*CN$10</f>
        <v>0</v>
      </c>
      <c r="CO133" s="542">
        <f>+IF(CO$4&gt;=EOMONTH(Input!$E128,0),Input!$D128,0)*CO$10</f>
        <v>0</v>
      </c>
      <c r="CP133" s="542">
        <f>+IF(CP$4&gt;=EOMONTH(Input!$E128,0),Input!$D128,0)*CP$10</f>
        <v>0</v>
      </c>
      <c r="CQ133" s="542">
        <f>+IF(CQ$4&gt;=EOMONTH(Input!$E128,0),Input!$D128,0)*CQ$10</f>
        <v>0</v>
      </c>
      <c r="CR133" s="542">
        <f>+IF(CR$4&gt;=EOMONTH(Input!$E128,0),Input!$D128,0)*CR$10</f>
        <v>0</v>
      </c>
      <c r="CS133" s="542">
        <f>+IF(CS$4&gt;=EOMONTH(Input!$E128,0),Input!$D128,0)*CS$10</f>
        <v>0</v>
      </c>
      <c r="CT133" s="542">
        <f>+IF(CT$4&gt;=EOMONTH(Input!$E128,0),Input!$D128,0)*CT$10</f>
        <v>0</v>
      </c>
      <c r="CU133" s="542">
        <f>+IF(CU$4&gt;=EOMONTH(Input!$E128,0),Input!$D128,0)*CU$10</f>
        <v>0</v>
      </c>
      <c r="CV133" s="542">
        <f>+IF(CV$4&gt;=EOMONTH(Input!$E128,0),Input!$D128,0)*CV$10</f>
        <v>0</v>
      </c>
      <c r="CW133" s="542">
        <f>+IF(CW$4&gt;=EOMONTH(Input!$E128,0),Input!$D128,0)*CW$10</f>
        <v>0</v>
      </c>
      <c r="CX133" s="542">
        <f>+IF(CX$4&gt;=EOMONTH(Input!$E128,0),Input!$D128,0)*CX$10</f>
        <v>0</v>
      </c>
      <c r="CY133" s="542">
        <f>+IF(CY$4&gt;=EOMONTH(Input!$E128,0),Input!$D128,0)*CY$10</f>
        <v>0</v>
      </c>
      <c r="CZ133" s="542">
        <f>+IF(CZ$4&gt;=EOMONTH(Input!$E128,0),Input!$D128,0)*CZ$10</f>
        <v>0</v>
      </c>
      <c r="DA133" s="542">
        <f>+IF(DA$4&gt;=EOMONTH(Input!$E128,0),Input!$D128,0)*DA$10</f>
        <v>0</v>
      </c>
      <c r="DB133" s="542">
        <f>+IF(DB$4&gt;=EOMONTH(Input!$E128,0),Input!$D128,0)*DB$10</f>
        <v>0</v>
      </c>
      <c r="DC133" s="542">
        <f>+IF(DC$4&gt;=EOMONTH(Input!$E128,0),Input!$D128,0)*DC$10</f>
        <v>0</v>
      </c>
      <c r="DD133" s="542">
        <f>+IF(DD$4&gt;=EOMONTH(Input!$E128,0),Input!$D128,0)*DD$10</f>
        <v>0</v>
      </c>
      <c r="DE133" s="542">
        <f>+IF(DE$4&gt;=EOMONTH(Input!$E128,0),Input!$D128,0)*DE$10</f>
        <v>0</v>
      </c>
      <c r="DF133" s="542">
        <f>+IF(DF$4&gt;=EOMONTH(Input!$E128,0),Input!$D128,0)*DF$10</f>
        <v>0</v>
      </c>
      <c r="DG133" s="542">
        <f>+IF(DG$4&gt;=EOMONTH(Input!$E128,0),Input!$D128,0)*DG$10</f>
        <v>0</v>
      </c>
      <c r="DH133" s="542">
        <f>+IF(DH$4&gt;=EOMONTH(Input!$E128,0),Input!$D128,0)*DH$10</f>
        <v>0</v>
      </c>
      <c r="DI133" s="542">
        <f>+IF(DI$4&gt;=EOMONTH(Input!$E128,0),Input!$D128,0)*DI$10</f>
        <v>0</v>
      </c>
      <c r="DJ133" s="542">
        <f>+IF(DJ$4&gt;=EOMONTH(Input!$E128,0),Input!$D128,0)*DJ$10</f>
        <v>0</v>
      </c>
      <c r="DK133" s="542">
        <f>+IF(DK$4&gt;=EOMONTH(Input!$E128,0),Input!$D128,0)*DK$10</f>
        <v>0</v>
      </c>
      <c r="DL133" s="542">
        <f>+IF(DL$4&gt;=EOMONTH(Input!$E128,0),Input!$D128,0)*DL$10</f>
        <v>0</v>
      </c>
      <c r="DM133" s="542">
        <f>+IF(DM$4&gt;=EOMONTH(Input!$E128,0),Input!$D128,0)*DM$10</f>
        <v>0</v>
      </c>
      <c r="DN133" s="542">
        <f>+IF(DN$4&gt;=EOMONTH(Input!$E128,0),Input!$D128,0)*DN$10</f>
        <v>0</v>
      </c>
      <c r="DO133" s="542">
        <f>+IF(DO$4&gt;=EOMONTH(Input!$E128,0),Input!$D128,0)*DO$10</f>
        <v>0</v>
      </c>
      <c r="DP133" s="542">
        <f>+IF(DP$4&gt;=EOMONTH(Input!$E128,0),Input!$D128,0)*DP$10</f>
        <v>0</v>
      </c>
      <c r="DQ133" s="542">
        <f>+IF(DQ$4&gt;=EOMONTH(Input!$E128,0),Input!$D128,0)*DQ$10</f>
        <v>0</v>
      </c>
      <c r="DR133" s="542">
        <f>+IF(DR$4&gt;=EOMONTH(Input!$E128,0),Input!$D128,0)*DR$10</f>
        <v>0</v>
      </c>
      <c r="DS133" s="542">
        <f>+IF(DS$4&gt;=EOMONTH(Input!$E128,0),Input!$D128,0)*DS$10</f>
        <v>0</v>
      </c>
      <c r="DT133" s="560">
        <f>+IF(DT$4&gt;=EOMONTH(Input!$E128,0),Input!$D128,0)*DT$10</f>
        <v>0</v>
      </c>
    </row>
    <row r="134" spans="1:124" s="28" customFormat="1" ht="14.25" customHeight="1" x14ac:dyDescent="0.15">
      <c r="A134" s="391" t="str">
        <f>+Input!C129</f>
        <v>Housekeeper/Room Attendant</v>
      </c>
      <c r="B134" s="391"/>
      <c r="C134" s="31" t="s">
        <v>311</v>
      </c>
      <c r="E134" s="559">
        <f>+IF(E$4&gt;=EOMONTH(Input!$E129,0),Input!$D129,0)*E$10</f>
        <v>0</v>
      </c>
      <c r="F134" s="542">
        <f>+IF(F$4&gt;=EOMONTH(Input!$E129,0),Input!$D129,0)*F$10</f>
        <v>0</v>
      </c>
      <c r="G134" s="542">
        <f>+IF(G$4&gt;=EOMONTH(Input!$E129,0),Input!$D129,0)*G$10</f>
        <v>0</v>
      </c>
      <c r="H134" s="542">
        <f>+IF(H$4&gt;=EOMONTH(Input!$E129,0),Input!$D129,0)*H$10</f>
        <v>0</v>
      </c>
      <c r="I134" s="542">
        <f>+IF(I$4&gt;=EOMONTH(Input!$E129,0),Input!$D129,0)*I$10</f>
        <v>0</v>
      </c>
      <c r="J134" s="542">
        <f>+IF(J$4&gt;=EOMONTH(Input!$E129,0),Input!$D129,0)*J$10</f>
        <v>0</v>
      </c>
      <c r="K134" s="542">
        <f>+IF(K$4&gt;=EOMONTH(Input!$E129,0),Input!$D129,0)*K$10</f>
        <v>0</v>
      </c>
      <c r="L134" s="542">
        <f>+IF(L$4&gt;=EOMONTH(Input!$E129,0),Input!$D129,0)*L$10</f>
        <v>0</v>
      </c>
      <c r="M134" s="542">
        <f>+IF(M$4&gt;=EOMONTH(Input!$E129,0),Input!$D129,0)*M$10</f>
        <v>0</v>
      </c>
      <c r="N134" s="542">
        <f>+IF(N$4&gt;=EOMONTH(Input!$E129,0),Input!$D129,0)*N$10</f>
        <v>0</v>
      </c>
      <c r="O134" s="542">
        <f>+IF(O$4&gt;=EOMONTH(Input!$E129,0),Input!$D129,0)*O$10</f>
        <v>0</v>
      </c>
      <c r="P134" s="542">
        <f>+IF(P$4&gt;=EOMONTH(Input!$E129,0),Input!$D129,0)*P$10</f>
        <v>0</v>
      </c>
      <c r="Q134" s="542">
        <f>+IF(Q$4&gt;=EOMONTH(Input!$E129,0),Input!$D129,0)*Q$10</f>
        <v>0</v>
      </c>
      <c r="R134" s="542">
        <f>+IF(R$4&gt;=EOMONTH(Input!$E129,0),Input!$D129,0)*R$10</f>
        <v>0</v>
      </c>
      <c r="S134" s="542">
        <f>+IF(S$4&gt;=EOMONTH(Input!$E129,0),Input!$D129,0)*S$10</f>
        <v>0</v>
      </c>
      <c r="T134" s="542">
        <f>+IF(T$4&gt;=EOMONTH(Input!$E129,0),Input!$D129,0)*T$10</f>
        <v>0</v>
      </c>
      <c r="U134" s="542">
        <f>+IF(U$4&gt;=EOMONTH(Input!$E129,0),Input!$D129,0)*U$10</f>
        <v>0</v>
      </c>
      <c r="V134" s="542">
        <f>+IF(V$4&gt;=EOMONTH(Input!$E129,0),Input!$D129,0)*V$10</f>
        <v>0</v>
      </c>
      <c r="W134" s="542">
        <f>+IF(W$4&gt;=EOMONTH(Input!$E129,0),Input!$D129,0)*W$10</f>
        <v>0</v>
      </c>
      <c r="X134" s="542">
        <f>+IF(X$4&gt;=EOMONTH(Input!$E129,0),Input!$D129,0)*X$10</f>
        <v>0</v>
      </c>
      <c r="Y134" s="542">
        <f>+IF(Y$4&gt;=EOMONTH(Input!$E129,0),Input!$D129,0)*Y$10</f>
        <v>0</v>
      </c>
      <c r="Z134" s="542">
        <f>+IF(Z$4&gt;=EOMONTH(Input!$E129,0),Input!$D129,0)*Z$10</f>
        <v>0</v>
      </c>
      <c r="AA134" s="542">
        <f>+IF(AA$4&gt;=EOMONTH(Input!$E129,0),Input!$D129,0)*AA$10</f>
        <v>0</v>
      </c>
      <c r="AB134" s="542">
        <f>+IF(AB$4&gt;=EOMONTH(Input!$E129,0),Input!$D129,0)*AB$10</f>
        <v>0</v>
      </c>
      <c r="AC134" s="542">
        <f>+IF(AC$4&gt;=EOMONTH(Input!$E129,0),Input!$D129,0)*AC$10</f>
        <v>0</v>
      </c>
      <c r="AD134" s="542">
        <f>+IF(AD$4&gt;=EOMONTH(Input!$E129,0),Input!$D129,0)*AD$10</f>
        <v>0</v>
      </c>
      <c r="AE134" s="542">
        <f>+IF(AE$4&gt;=EOMONTH(Input!$E129,0),Input!$D129,0)*AE$10</f>
        <v>0</v>
      </c>
      <c r="AF134" s="542">
        <f>+IF(AF$4&gt;=EOMONTH(Input!$E129,0),Input!$D129,0)*AF$10</f>
        <v>0</v>
      </c>
      <c r="AG134" s="542">
        <f>+IF(AG$4&gt;=EOMONTH(Input!$E129,0),Input!$D129,0)*AG$10</f>
        <v>0</v>
      </c>
      <c r="AH134" s="542">
        <f>+IF(AH$4&gt;=EOMONTH(Input!$E129,0),Input!$D129,0)*AH$10</f>
        <v>0</v>
      </c>
      <c r="AI134" s="542">
        <f>+IF(AI$4&gt;=EOMONTH(Input!$E129,0),Input!$D129,0)*AI$10</f>
        <v>0</v>
      </c>
      <c r="AJ134" s="542">
        <f>+IF(AJ$4&gt;=EOMONTH(Input!$E129,0),Input!$D129,0)*AJ$10</f>
        <v>0</v>
      </c>
      <c r="AK134" s="542">
        <f>+IF(AK$4&gt;=EOMONTH(Input!$E129,0),Input!$D129,0)*AK$10</f>
        <v>0</v>
      </c>
      <c r="AL134" s="542">
        <f>+IF(AL$4&gt;=EOMONTH(Input!$E129,0),Input!$D129,0)*AL$10</f>
        <v>0</v>
      </c>
      <c r="AM134" s="542">
        <f>+IF(AM$4&gt;=EOMONTH(Input!$E129,0),Input!$D129,0)*AM$10</f>
        <v>0</v>
      </c>
      <c r="AN134" s="542">
        <f>+IF(AN$4&gt;=EOMONTH(Input!$E129,0),Input!$D129,0)*AN$10</f>
        <v>0</v>
      </c>
      <c r="AO134" s="542">
        <f>+IF(AO$4&gt;=EOMONTH(Input!$E129,0),Input!$D129,0)*AO$10</f>
        <v>0</v>
      </c>
      <c r="AP134" s="542">
        <f>+IF(AP$4&gt;=EOMONTH(Input!$E129,0),Input!$D129,0)*AP$10</f>
        <v>0</v>
      </c>
      <c r="AQ134" s="542">
        <f>+IF(AQ$4&gt;=EOMONTH(Input!$E129,0),Input!$D129,0)*AQ$10</f>
        <v>0</v>
      </c>
      <c r="AR134" s="542">
        <f>+IF(AR$4&gt;=EOMONTH(Input!$E129,0),Input!$D129,0)*AR$10</f>
        <v>0</v>
      </c>
      <c r="AS134" s="542">
        <f>+IF(AS$4&gt;=EOMONTH(Input!$E129,0),Input!$D129,0)*AS$10</f>
        <v>0</v>
      </c>
      <c r="AT134" s="542">
        <f>+IF(AT$4&gt;=EOMONTH(Input!$E129,0),Input!$D129,0)*AT$10</f>
        <v>0</v>
      </c>
      <c r="AU134" s="542">
        <f>+IF(AU$4&gt;=EOMONTH(Input!$E129,0),Input!$D129,0)*AU$10</f>
        <v>0</v>
      </c>
      <c r="AV134" s="542">
        <f>+IF(AV$4&gt;=EOMONTH(Input!$E129,0),Input!$D129,0)*AV$10</f>
        <v>0</v>
      </c>
      <c r="AW134" s="542">
        <f>+IF(AW$4&gt;=EOMONTH(Input!$E129,0),Input!$D129,0)*AW$10</f>
        <v>0</v>
      </c>
      <c r="AX134" s="542">
        <f>+IF(AX$4&gt;=EOMONTH(Input!$E129,0),Input!$D129,0)*AX$10</f>
        <v>0</v>
      </c>
      <c r="AY134" s="542">
        <f>+IF(AY$4&gt;=EOMONTH(Input!$E129,0),Input!$D129,0)*AY$10</f>
        <v>0</v>
      </c>
      <c r="AZ134" s="542">
        <f>+IF(AZ$4&gt;=EOMONTH(Input!$E129,0),Input!$D129,0)*AZ$10</f>
        <v>0</v>
      </c>
      <c r="BA134" s="542">
        <f>+IF(BA$4&gt;=EOMONTH(Input!$E129,0),Input!$D129,0)*BA$10</f>
        <v>0</v>
      </c>
      <c r="BB134" s="542">
        <f>+IF(BB$4&gt;=EOMONTH(Input!$E129,0),Input!$D129,0)*BB$10</f>
        <v>0</v>
      </c>
      <c r="BC134" s="542">
        <f>+IF(BC$4&gt;=EOMONTH(Input!$E129,0),Input!$D129,0)*BC$10</f>
        <v>0</v>
      </c>
      <c r="BD134" s="542">
        <f>+IF(BD$4&gt;=EOMONTH(Input!$E129,0),Input!$D129,0)*BD$10</f>
        <v>0</v>
      </c>
      <c r="BE134" s="542">
        <f>+IF(BE$4&gt;=EOMONTH(Input!$E129,0),Input!$D129,0)*BE$10</f>
        <v>0</v>
      </c>
      <c r="BF134" s="542">
        <f>+IF(BF$4&gt;=EOMONTH(Input!$E129,0),Input!$D129,0)*BF$10</f>
        <v>0</v>
      </c>
      <c r="BG134" s="542">
        <f>+IF(BG$4&gt;=EOMONTH(Input!$E129,0),Input!$D129,0)*BG$10</f>
        <v>0</v>
      </c>
      <c r="BH134" s="542">
        <f>+IF(BH$4&gt;=EOMONTH(Input!$E129,0),Input!$D129,0)*BH$10</f>
        <v>0</v>
      </c>
      <c r="BI134" s="542">
        <f>+IF(BI$4&gt;=EOMONTH(Input!$E129,0),Input!$D129,0)*BI$10</f>
        <v>0</v>
      </c>
      <c r="BJ134" s="542">
        <f>+IF(BJ$4&gt;=EOMONTH(Input!$E129,0),Input!$D129,0)*BJ$10</f>
        <v>0</v>
      </c>
      <c r="BK134" s="542">
        <f>+IF(BK$4&gt;=EOMONTH(Input!$E129,0),Input!$D129,0)*BK$10</f>
        <v>0</v>
      </c>
      <c r="BL134" s="542">
        <f>+IF(BL$4&gt;=EOMONTH(Input!$E129,0),Input!$D129,0)*BL$10</f>
        <v>0</v>
      </c>
      <c r="BM134" s="542">
        <f>+IF(BM$4&gt;=EOMONTH(Input!$E129,0),Input!$D129,0)*BM$10</f>
        <v>0</v>
      </c>
      <c r="BN134" s="542">
        <f>+IF(BN$4&gt;=EOMONTH(Input!$E129,0),Input!$D129,0)*BN$10</f>
        <v>0</v>
      </c>
      <c r="BO134" s="542">
        <f>+IF(BO$4&gt;=EOMONTH(Input!$E129,0),Input!$D129,0)*BO$10</f>
        <v>0</v>
      </c>
      <c r="BP134" s="542">
        <f>+IF(BP$4&gt;=EOMONTH(Input!$E129,0),Input!$D129,0)*BP$10</f>
        <v>0</v>
      </c>
      <c r="BQ134" s="542">
        <f>+IF(BQ$4&gt;=EOMONTH(Input!$E129,0),Input!$D129,0)*BQ$10</f>
        <v>0</v>
      </c>
      <c r="BR134" s="542">
        <f>+IF(BR$4&gt;=EOMONTH(Input!$E129,0),Input!$D129,0)*BR$10</f>
        <v>0</v>
      </c>
      <c r="BS134" s="542">
        <f>+IF(BS$4&gt;=EOMONTH(Input!$E129,0),Input!$D129,0)*BS$10</f>
        <v>0</v>
      </c>
      <c r="BT134" s="542">
        <f>+IF(BT$4&gt;=EOMONTH(Input!$E129,0),Input!$D129,0)*BT$10</f>
        <v>0</v>
      </c>
      <c r="BU134" s="542">
        <f>+IF(BU$4&gt;=EOMONTH(Input!$E129,0),Input!$D129,0)*BU$10</f>
        <v>0</v>
      </c>
      <c r="BV134" s="542">
        <f>+IF(BV$4&gt;=EOMONTH(Input!$E129,0),Input!$D129,0)*BV$10</f>
        <v>0</v>
      </c>
      <c r="BW134" s="542">
        <f>+IF(BW$4&gt;=EOMONTH(Input!$E129,0),Input!$D129,0)*BW$10</f>
        <v>0</v>
      </c>
      <c r="BX134" s="542">
        <f>+IF(BX$4&gt;=EOMONTH(Input!$E129,0),Input!$D129,0)*BX$10</f>
        <v>0</v>
      </c>
      <c r="BY134" s="542">
        <f>+IF(BY$4&gt;=EOMONTH(Input!$E129,0),Input!$D129,0)*BY$10</f>
        <v>0</v>
      </c>
      <c r="BZ134" s="542">
        <f>+IF(BZ$4&gt;=EOMONTH(Input!$E129,0),Input!$D129,0)*BZ$10</f>
        <v>0</v>
      </c>
      <c r="CA134" s="542">
        <f>+IF(CA$4&gt;=EOMONTH(Input!$E129,0),Input!$D129,0)*CA$10</f>
        <v>0</v>
      </c>
      <c r="CB134" s="542">
        <f>+IF(CB$4&gt;=EOMONTH(Input!$E129,0),Input!$D129,0)*CB$10</f>
        <v>0</v>
      </c>
      <c r="CC134" s="542">
        <f>+IF(CC$4&gt;=EOMONTH(Input!$E129,0),Input!$D129,0)*CC$10</f>
        <v>0</v>
      </c>
      <c r="CD134" s="542">
        <f>+IF(CD$4&gt;=EOMONTH(Input!$E129,0),Input!$D129,0)*CD$10</f>
        <v>0</v>
      </c>
      <c r="CE134" s="542">
        <f>+IF(CE$4&gt;=EOMONTH(Input!$E129,0),Input!$D129,0)*CE$10</f>
        <v>0</v>
      </c>
      <c r="CF134" s="542">
        <f>+IF(CF$4&gt;=EOMONTH(Input!$E129,0),Input!$D129,0)*CF$10</f>
        <v>0</v>
      </c>
      <c r="CG134" s="542">
        <f>+IF(CG$4&gt;=EOMONTH(Input!$E129,0),Input!$D129,0)*CG$10</f>
        <v>0</v>
      </c>
      <c r="CH134" s="542">
        <f>+IF(CH$4&gt;=EOMONTH(Input!$E129,0),Input!$D129,0)*CH$10</f>
        <v>0</v>
      </c>
      <c r="CI134" s="542">
        <f>+IF(CI$4&gt;=EOMONTH(Input!$E129,0),Input!$D129,0)*CI$10</f>
        <v>0</v>
      </c>
      <c r="CJ134" s="542">
        <f>+IF(CJ$4&gt;=EOMONTH(Input!$E129,0),Input!$D129,0)*CJ$10</f>
        <v>0</v>
      </c>
      <c r="CK134" s="542">
        <f>+IF(CK$4&gt;=EOMONTH(Input!$E129,0),Input!$D129,0)*CK$10</f>
        <v>0</v>
      </c>
      <c r="CL134" s="542">
        <f>+IF(CL$4&gt;=EOMONTH(Input!$E129,0),Input!$D129,0)*CL$10</f>
        <v>0</v>
      </c>
      <c r="CM134" s="542">
        <f>+IF(CM$4&gt;=EOMONTH(Input!$E129,0),Input!$D129,0)*CM$10</f>
        <v>0</v>
      </c>
      <c r="CN134" s="542">
        <f>+IF(CN$4&gt;=EOMONTH(Input!$E129,0),Input!$D129,0)*CN$10</f>
        <v>0</v>
      </c>
      <c r="CO134" s="542">
        <f>+IF(CO$4&gt;=EOMONTH(Input!$E129,0),Input!$D129,0)*CO$10</f>
        <v>0</v>
      </c>
      <c r="CP134" s="542">
        <f>+IF(CP$4&gt;=EOMONTH(Input!$E129,0),Input!$D129,0)*CP$10</f>
        <v>0</v>
      </c>
      <c r="CQ134" s="542">
        <f>+IF(CQ$4&gt;=EOMONTH(Input!$E129,0),Input!$D129,0)*CQ$10</f>
        <v>0</v>
      </c>
      <c r="CR134" s="542">
        <f>+IF(CR$4&gt;=EOMONTH(Input!$E129,0),Input!$D129,0)*CR$10</f>
        <v>0</v>
      </c>
      <c r="CS134" s="542">
        <f>+IF(CS$4&gt;=EOMONTH(Input!$E129,0),Input!$D129,0)*CS$10</f>
        <v>0</v>
      </c>
      <c r="CT134" s="542">
        <f>+IF(CT$4&gt;=EOMONTH(Input!$E129,0),Input!$D129,0)*CT$10</f>
        <v>0</v>
      </c>
      <c r="CU134" s="542">
        <f>+IF(CU$4&gt;=EOMONTH(Input!$E129,0),Input!$D129,0)*CU$10</f>
        <v>0</v>
      </c>
      <c r="CV134" s="542">
        <f>+IF(CV$4&gt;=EOMONTH(Input!$E129,0),Input!$D129,0)*CV$10</f>
        <v>0</v>
      </c>
      <c r="CW134" s="542">
        <f>+IF(CW$4&gt;=EOMONTH(Input!$E129,0),Input!$D129,0)*CW$10</f>
        <v>0</v>
      </c>
      <c r="CX134" s="542">
        <f>+IF(CX$4&gt;=EOMONTH(Input!$E129,0),Input!$D129,0)*CX$10</f>
        <v>0</v>
      </c>
      <c r="CY134" s="542">
        <f>+IF(CY$4&gt;=EOMONTH(Input!$E129,0),Input!$D129,0)*CY$10</f>
        <v>0</v>
      </c>
      <c r="CZ134" s="542">
        <f>+IF(CZ$4&gt;=EOMONTH(Input!$E129,0),Input!$D129,0)*CZ$10</f>
        <v>0</v>
      </c>
      <c r="DA134" s="542">
        <f>+IF(DA$4&gt;=EOMONTH(Input!$E129,0),Input!$D129,0)*DA$10</f>
        <v>0</v>
      </c>
      <c r="DB134" s="542">
        <f>+IF(DB$4&gt;=EOMONTH(Input!$E129,0),Input!$D129,0)*DB$10</f>
        <v>0</v>
      </c>
      <c r="DC134" s="542">
        <f>+IF(DC$4&gt;=EOMONTH(Input!$E129,0),Input!$D129,0)*DC$10</f>
        <v>0</v>
      </c>
      <c r="DD134" s="542">
        <f>+IF(DD$4&gt;=EOMONTH(Input!$E129,0),Input!$D129,0)*DD$10</f>
        <v>0</v>
      </c>
      <c r="DE134" s="542">
        <f>+IF(DE$4&gt;=EOMONTH(Input!$E129,0),Input!$D129,0)*DE$10</f>
        <v>0</v>
      </c>
      <c r="DF134" s="542">
        <f>+IF(DF$4&gt;=EOMONTH(Input!$E129,0),Input!$D129,0)*DF$10</f>
        <v>0</v>
      </c>
      <c r="DG134" s="542">
        <f>+IF(DG$4&gt;=EOMONTH(Input!$E129,0),Input!$D129,0)*DG$10</f>
        <v>0</v>
      </c>
      <c r="DH134" s="542">
        <f>+IF(DH$4&gt;=EOMONTH(Input!$E129,0),Input!$D129,0)*DH$10</f>
        <v>0</v>
      </c>
      <c r="DI134" s="542">
        <f>+IF(DI$4&gt;=EOMONTH(Input!$E129,0),Input!$D129,0)*DI$10</f>
        <v>0</v>
      </c>
      <c r="DJ134" s="542">
        <f>+IF(DJ$4&gt;=EOMONTH(Input!$E129,0),Input!$D129,0)*DJ$10</f>
        <v>0</v>
      </c>
      <c r="DK134" s="542">
        <f>+IF(DK$4&gt;=EOMONTH(Input!$E129,0),Input!$D129,0)*DK$10</f>
        <v>0</v>
      </c>
      <c r="DL134" s="542">
        <f>+IF(DL$4&gt;=EOMONTH(Input!$E129,0),Input!$D129,0)*DL$10</f>
        <v>0</v>
      </c>
      <c r="DM134" s="542">
        <f>+IF(DM$4&gt;=EOMONTH(Input!$E129,0),Input!$D129,0)*DM$10</f>
        <v>0</v>
      </c>
      <c r="DN134" s="542">
        <f>+IF(DN$4&gt;=EOMONTH(Input!$E129,0),Input!$D129,0)*DN$10</f>
        <v>0</v>
      </c>
      <c r="DO134" s="542">
        <f>+IF(DO$4&gt;=EOMONTH(Input!$E129,0),Input!$D129,0)*DO$10</f>
        <v>0</v>
      </c>
      <c r="DP134" s="542">
        <f>+IF(DP$4&gt;=EOMONTH(Input!$E129,0),Input!$D129,0)*DP$10</f>
        <v>0</v>
      </c>
      <c r="DQ134" s="542">
        <f>+IF(DQ$4&gt;=EOMONTH(Input!$E129,0),Input!$D129,0)*DQ$10</f>
        <v>0</v>
      </c>
      <c r="DR134" s="542">
        <f>+IF(DR$4&gt;=EOMONTH(Input!$E129,0),Input!$D129,0)*DR$10</f>
        <v>0</v>
      </c>
      <c r="DS134" s="542">
        <f>+IF(DS$4&gt;=EOMONTH(Input!$E129,0),Input!$D129,0)*DS$10</f>
        <v>0</v>
      </c>
      <c r="DT134" s="560">
        <f>+IF(DT$4&gt;=EOMONTH(Input!$E129,0),Input!$D129,0)*DT$10</f>
        <v>0</v>
      </c>
    </row>
    <row r="135" spans="1:124" s="28" customFormat="1" ht="14.25" customHeight="1" x14ac:dyDescent="0.15">
      <c r="A135" s="391" t="str">
        <f>+Input!C130</f>
        <v>Restaurant Manager</v>
      </c>
      <c r="B135" s="391"/>
      <c r="C135" s="31" t="s">
        <v>311</v>
      </c>
      <c r="E135" s="559">
        <f>+IF(E$4&gt;=EOMONTH(Input!$E130,0),Input!$D130,0)*E$10</f>
        <v>0</v>
      </c>
      <c r="F135" s="542">
        <f>+IF(F$4&gt;=EOMONTH(Input!$E130,0),Input!$D130,0)*F$10</f>
        <v>0</v>
      </c>
      <c r="G135" s="542">
        <f>+IF(G$4&gt;=EOMONTH(Input!$E130,0),Input!$D130,0)*G$10</f>
        <v>0</v>
      </c>
      <c r="H135" s="542">
        <f>+IF(H$4&gt;=EOMONTH(Input!$E130,0),Input!$D130,0)*H$10</f>
        <v>0</v>
      </c>
      <c r="I135" s="542">
        <f>+IF(I$4&gt;=EOMONTH(Input!$E130,0),Input!$D130,0)*I$10</f>
        <v>0</v>
      </c>
      <c r="J135" s="542">
        <f>+IF(J$4&gt;=EOMONTH(Input!$E130,0),Input!$D130,0)*J$10</f>
        <v>0</v>
      </c>
      <c r="K135" s="542">
        <f>+IF(K$4&gt;=EOMONTH(Input!$E130,0),Input!$D130,0)*K$10</f>
        <v>0</v>
      </c>
      <c r="L135" s="542">
        <f>+IF(L$4&gt;=EOMONTH(Input!$E130,0),Input!$D130,0)*L$10</f>
        <v>0</v>
      </c>
      <c r="M135" s="542">
        <f>+IF(M$4&gt;=EOMONTH(Input!$E130,0),Input!$D130,0)*M$10</f>
        <v>0</v>
      </c>
      <c r="N135" s="542">
        <f>+IF(N$4&gt;=EOMONTH(Input!$E130,0),Input!$D130,0)*N$10</f>
        <v>0</v>
      </c>
      <c r="O135" s="542">
        <f>+IF(O$4&gt;=EOMONTH(Input!$E130,0),Input!$D130,0)*O$10</f>
        <v>0</v>
      </c>
      <c r="P135" s="542">
        <f>+IF(P$4&gt;=EOMONTH(Input!$E130,0),Input!$D130,0)*P$10</f>
        <v>0</v>
      </c>
      <c r="Q135" s="542">
        <f>+IF(Q$4&gt;=EOMONTH(Input!$E130,0),Input!$D130,0)*Q$10</f>
        <v>0</v>
      </c>
      <c r="R135" s="542">
        <f>+IF(R$4&gt;=EOMONTH(Input!$E130,0),Input!$D130,0)*R$10</f>
        <v>0</v>
      </c>
      <c r="S135" s="542">
        <f>+IF(S$4&gt;=EOMONTH(Input!$E130,0),Input!$D130,0)*S$10</f>
        <v>0</v>
      </c>
      <c r="T135" s="542">
        <f>+IF(T$4&gt;=EOMONTH(Input!$E130,0),Input!$D130,0)*T$10</f>
        <v>0</v>
      </c>
      <c r="U135" s="542">
        <f>+IF(U$4&gt;=EOMONTH(Input!$E130,0),Input!$D130,0)*U$10</f>
        <v>0</v>
      </c>
      <c r="V135" s="542">
        <f>+IF(V$4&gt;=EOMONTH(Input!$E130,0),Input!$D130,0)*V$10</f>
        <v>0</v>
      </c>
      <c r="W135" s="542">
        <f>+IF(W$4&gt;=EOMONTH(Input!$E130,0),Input!$D130,0)*W$10</f>
        <v>0</v>
      </c>
      <c r="X135" s="542">
        <f>+IF(X$4&gt;=EOMONTH(Input!$E130,0),Input!$D130,0)*X$10</f>
        <v>0</v>
      </c>
      <c r="Y135" s="542">
        <f>+IF(Y$4&gt;=EOMONTH(Input!$E130,0),Input!$D130,0)*Y$10</f>
        <v>0</v>
      </c>
      <c r="Z135" s="542">
        <f>+IF(Z$4&gt;=EOMONTH(Input!$E130,0),Input!$D130,0)*Z$10</f>
        <v>0</v>
      </c>
      <c r="AA135" s="542">
        <f>+IF(AA$4&gt;=EOMONTH(Input!$E130,0),Input!$D130,0)*AA$10</f>
        <v>0</v>
      </c>
      <c r="AB135" s="542">
        <f>+IF(AB$4&gt;=EOMONTH(Input!$E130,0),Input!$D130,0)*AB$10</f>
        <v>0</v>
      </c>
      <c r="AC135" s="542">
        <f>+IF(AC$4&gt;=EOMONTH(Input!$E130,0),Input!$D130,0)*AC$10</f>
        <v>0</v>
      </c>
      <c r="AD135" s="542">
        <f>+IF(AD$4&gt;=EOMONTH(Input!$E130,0),Input!$D130,0)*AD$10</f>
        <v>0</v>
      </c>
      <c r="AE135" s="542">
        <f>+IF(AE$4&gt;=EOMONTH(Input!$E130,0),Input!$D130,0)*AE$10</f>
        <v>0</v>
      </c>
      <c r="AF135" s="542">
        <f>+IF(AF$4&gt;=EOMONTH(Input!$E130,0),Input!$D130,0)*AF$10</f>
        <v>0</v>
      </c>
      <c r="AG135" s="542">
        <f>+IF(AG$4&gt;=EOMONTH(Input!$E130,0),Input!$D130,0)*AG$10</f>
        <v>0</v>
      </c>
      <c r="AH135" s="542">
        <f>+IF(AH$4&gt;=EOMONTH(Input!$E130,0),Input!$D130,0)*AH$10</f>
        <v>0</v>
      </c>
      <c r="AI135" s="542">
        <f>+IF(AI$4&gt;=EOMONTH(Input!$E130,0),Input!$D130,0)*AI$10</f>
        <v>0</v>
      </c>
      <c r="AJ135" s="542">
        <f>+IF(AJ$4&gt;=EOMONTH(Input!$E130,0),Input!$D130,0)*AJ$10</f>
        <v>0</v>
      </c>
      <c r="AK135" s="542">
        <f>+IF(AK$4&gt;=EOMONTH(Input!$E130,0),Input!$D130,0)*AK$10</f>
        <v>0</v>
      </c>
      <c r="AL135" s="542">
        <f>+IF(AL$4&gt;=EOMONTH(Input!$E130,0),Input!$D130,0)*AL$10</f>
        <v>0</v>
      </c>
      <c r="AM135" s="542">
        <f>+IF(AM$4&gt;=EOMONTH(Input!$E130,0),Input!$D130,0)*AM$10</f>
        <v>0</v>
      </c>
      <c r="AN135" s="542">
        <f>+IF(AN$4&gt;=EOMONTH(Input!$E130,0),Input!$D130,0)*AN$10</f>
        <v>0</v>
      </c>
      <c r="AO135" s="542">
        <f>+IF(AO$4&gt;=EOMONTH(Input!$E130,0),Input!$D130,0)*AO$10</f>
        <v>0</v>
      </c>
      <c r="AP135" s="542">
        <f>+IF(AP$4&gt;=EOMONTH(Input!$E130,0),Input!$D130,0)*AP$10</f>
        <v>0</v>
      </c>
      <c r="AQ135" s="542">
        <f>+IF(AQ$4&gt;=EOMONTH(Input!$E130,0),Input!$D130,0)*AQ$10</f>
        <v>0</v>
      </c>
      <c r="AR135" s="542">
        <f>+IF(AR$4&gt;=EOMONTH(Input!$E130,0),Input!$D130,0)*AR$10</f>
        <v>0</v>
      </c>
      <c r="AS135" s="542">
        <f>+IF(AS$4&gt;=EOMONTH(Input!$E130,0),Input!$D130,0)*AS$10</f>
        <v>0</v>
      </c>
      <c r="AT135" s="542">
        <f>+IF(AT$4&gt;=EOMONTH(Input!$E130,0),Input!$D130,0)*AT$10</f>
        <v>0</v>
      </c>
      <c r="AU135" s="542">
        <f>+IF(AU$4&gt;=EOMONTH(Input!$E130,0),Input!$D130,0)*AU$10</f>
        <v>0</v>
      </c>
      <c r="AV135" s="542">
        <f>+IF(AV$4&gt;=EOMONTH(Input!$E130,0),Input!$D130,0)*AV$10</f>
        <v>0</v>
      </c>
      <c r="AW135" s="542">
        <f>+IF(AW$4&gt;=EOMONTH(Input!$E130,0),Input!$D130,0)*AW$10</f>
        <v>0</v>
      </c>
      <c r="AX135" s="542">
        <f>+IF(AX$4&gt;=EOMONTH(Input!$E130,0),Input!$D130,0)*AX$10</f>
        <v>0</v>
      </c>
      <c r="AY135" s="542">
        <f>+IF(AY$4&gt;=EOMONTH(Input!$E130,0),Input!$D130,0)*AY$10</f>
        <v>0</v>
      </c>
      <c r="AZ135" s="542">
        <f>+IF(AZ$4&gt;=EOMONTH(Input!$E130,0),Input!$D130,0)*AZ$10</f>
        <v>0</v>
      </c>
      <c r="BA135" s="542">
        <f>+IF(BA$4&gt;=EOMONTH(Input!$E130,0),Input!$D130,0)*BA$10</f>
        <v>0</v>
      </c>
      <c r="BB135" s="542">
        <f>+IF(BB$4&gt;=EOMONTH(Input!$E130,0),Input!$D130,0)*BB$10</f>
        <v>0</v>
      </c>
      <c r="BC135" s="542">
        <f>+IF(BC$4&gt;=EOMONTH(Input!$E130,0),Input!$D130,0)*BC$10</f>
        <v>0</v>
      </c>
      <c r="BD135" s="542">
        <f>+IF(BD$4&gt;=EOMONTH(Input!$E130,0),Input!$D130,0)*BD$10</f>
        <v>0</v>
      </c>
      <c r="BE135" s="542">
        <f>+IF(BE$4&gt;=EOMONTH(Input!$E130,0),Input!$D130,0)*BE$10</f>
        <v>0</v>
      </c>
      <c r="BF135" s="542">
        <f>+IF(BF$4&gt;=EOMONTH(Input!$E130,0),Input!$D130,0)*BF$10</f>
        <v>0</v>
      </c>
      <c r="BG135" s="542">
        <f>+IF(BG$4&gt;=EOMONTH(Input!$E130,0),Input!$D130,0)*BG$10</f>
        <v>0</v>
      </c>
      <c r="BH135" s="542">
        <f>+IF(BH$4&gt;=EOMONTH(Input!$E130,0),Input!$D130,0)*BH$10</f>
        <v>0</v>
      </c>
      <c r="BI135" s="542">
        <f>+IF(BI$4&gt;=EOMONTH(Input!$E130,0),Input!$D130,0)*BI$10</f>
        <v>0</v>
      </c>
      <c r="BJ135" s="542">
        <f>+IF(BJ$4&gt;=EOMONTH(Input!$E130,0),Input!$D130,0)*BJ$10</f>
        <v>0</v>
      </c>
      <c r="BK135" s="542">
        <f>+IF(BK$4&gt;=EOMONTH(Input!$E130,0),Input!$D130,0)*BK$10</f>
        <v>0</v>
      </c>
      <c r="BL135" s="542">
        <f>+IF(BL$4&gt;=EOMONTH(Input!$E130,0),Input!$D130,0)*BL$10</f>
        <v>0</v>
      </c>
      <c r="BM135" s="542">
        <f>+IF(BM$4&gt;=EOMONTH(Input!$E130,0),Input!$D130,0)*BM$10</f>
        <v>0</v>
      </c>
      <c r="BN135" s="542">
        <f>+IF(BN$4&gt;=EOMONTH(Input!$E130,0),Input!$D130,0)*BN$10</f>
        <v>0</v>
      </c>
      <c r="BO135" s="542">
        <f>+IF(BO$4&gt;=EOMONTH(Input!$E130,0),Input!$D130,0)*BO$10</f>
        <v>0</v>
      </c>
      <c r="BP135" s="542">
        <f>+IF(BP$4&gt;=EOMONTH(Input!$E130,0),Input!$D130,0)*BP$10</f>
        <v>0</v>
      </c>
      <c r="BQ135" s="542">
        <f>+IF(BQ$4&gt;=EOMONTH(Input!$E130,0),Input!$D130,0)*BQ$10</f>
        <v>0</v>
      </c>
      <c r="BR135" s="542">
        <f>+IF(BR$4&gt;=EOMONTH(Input!$E130,0),Input!$D130,0)*BR$10</f>
        <v>0</v>
      </c>
      <c r="BS135" s="542">
        <f>+IF(BS$4&gt;=EOMONTH(Input!$E130,0),Input!$D130,0)*BS$10</f>
        <v>0</v>
      </c>
      <c r="BT135" s="542">
        <f>+IF(BT$4&gt;=EOMONTH(Input!$E130,0),Input!$D130,0)*BT$10</f>
        <v>0</v>
      </c>
      <c r="BU135" s="542">
        <f>+IF(BU$4&gt;=EOMONTH(Input!$E130,0),Input!$D130,0)*BU$10</f>
        <v>0</v>
      </c>
      <c r="BV135" s="542">
        <f>+IF(BV$4&gt;=EOMONTH(Input!$E130,0),Input!$D130,0)*BV$10</f>
        <v>0</v>
      </c>
      <c r="BW135" s="542">
        <f>+IF(BW$4&gt;=EOMONTH(Input!$E130,0),Input!$D130,0)*BW$10</f>
        <v>0</v>
      </c>
      <c r="BX135" s="542">
        <f>+IF(BX$4&gt;=EOMONTH(Input!$E130,0),Input!$D130,0)*BX$10</f>
        <v>0</v>
      </c>
      <c r="BY135" s="542">
        <f>+IF(BY$4&gt;=EOMONTH(Input!$E130,0),Input!$D130,0)*BY$10</f>
        <v>0</v>
      </c>
      <c r="BZ135" s="542">
        <f>+IF(BZ$4&gt;=EOMONTH(Input!$E130,0),Input!$D130,0)*BZ$10</f>
        <v>0</v>
      </c>
      <c r="CA135" s="542">
        <f>+IF(CA$4&gt;=EOMONTH(Input!$E130,0),Input!$D130,0)*CA$10</f>
        <v>0</v>
      </c>
      <c r="CB135" s="542">
        <f>+IF(CB$4&gt;=EOMONTH(Input!$E130,0),Input!$D130,0)*CB$10</f>
        <v>0</v>
      </c>
      <c r="CC135" s="542">
        <f>+IF(CC$4&gt;=EOMONTH(Input!$E130,0),Input!$D130,0)*CC$10</f>
        <v>0</v>
      </c>
      <c r="CD135" s="542">
        <f>+IF(CD$4&gt;=EOMONTH(Input!$E130,0),Input!$D130,0)*CD$10</f>
        <v>0</v>
      </c>
      <c r="CE135" s="542">
        <f>+IF(CE$4&gt;=EOMONTH(Input!$E130,0),Input!$D130,0)*CE$10</f>
        <v>0</v>
      </c>
      <c r="CF135" s="542">
        <f>+IF(CF$4&gt;=EOMONTH(Input!$E130,0),Input!$D130,0)*CF$10</f>
        <v>0</v>
      </c>
      <c r="CG135" s="542">
        <f>+IF(CG$4&gt;=EOMONTH(Input!$E130,0),Input!$D130,0)*CG$10</f>
        <v>0</v>
      </c>
      <c r="CH135" s="542">
        <f>+IF(CH$4&gt;=EOMONTH(Input!$E130,0),Input!$D130,0)*CH$10</f>
        <v>0</v>
      </c>
      <c r="CI135" s="542">
        <f>+IF(CI$4&gt;=EOMONTH(Input!$E130,0),Input!$D130,0)*CI$10</f>
        <v>0</v>
      </c>
      <c r="CJ135" s="542">
        <f>+IF(CJ$4&gt;=EOMONTH(Input!$E130,0),Input!$D130,0)*CJ$10</f>
        <v>0</v>
      </c>
      <c r="CK135" s="542">
        <f>+IF(CK$4&gt;=EOMONTH(Input!$E130,0),Input!$D130,0)*CK$10</f>
        <v>0</v>
      </c>
      <c r="CL135" s="542">
        <f>+IF(CL$4&gt;=EOMONTH(Input!$E130,0),Input!$D130,0)*CL$10</f>
        <v>0</v>
      </c>
      <c r="CM135" s="542">
        <f>+IF(CM$4&gt;=EOMONTH(Input!$E130,0),Input!$D130,0)*CM$10</f>
        <v>0</v>
      </c>
      <c r="CN135" s="542">
        <f>+IF(CN$4&gt;=EOMONTH(Input!$E130,0),Input!$D130,0)*CN$10</f>
        <v>0</v>
      </c>
      <c r="CO135" s="542">
        <f>+IF(CO$4&gt;=EOMONTH(Input!$E130,0),Input!$D130,0)*CO$10</f>
        <v>0</v>
      </c>
      <c r="CP135" s="542">
        <f>+IF(CP$4&gt;=EOMONTH(Input!$E130,0),Input!$D130,0)*CP$10</f>
        <v>0</v>
      </c>
      <c r="CQ135" s="542">
        <f>+IF(CQ$4&gt;=EOMONTH(Input!$E130,0),Input!$D130,0)*CQ$10</f>
        <v>0</v>
      </c>
      <c r="CR135" s="542">
        <f>+IF(CR$4&gt;=EOMONTH(Input!$E130,0),Input!$D130,0)*CR$10</f>
        <v>0</v>
      </c>
      <c r="CS135" s="542">
        <f>+IF(CS$4&gt;=EOMONTH(Input!$E130,0),Input!$D130,0)*CS$10</f>
        <v>0</v>
      </c>
      <c r="CT135" s="542">
        <f>+IF(CT$4&gt;=EOMONTH(Input!$E130,0),Input!$D130,0)*CT$10</f>
        <v>0</v>
      </c>
      <c r="CU135" s="542">
        <f>+IF(CU$4&gt;=EOMONTH(Input!$E130,0),Input!$D130,0)*CU$10</f>
        <v>0</v>
      </c>
      <c r="CV135" s="542">
        <f>+IF(CV$4&gt;=EOMONTH(Input!$E130,0),Input!$D130,0)*CV$10</f>
        <v>0</v>
      </c>
      <c r="CW135" s="542">
        <f>+IF(CW$4&gt;=EOMONTH(Input!$E130,0),Input!$D130,0)*CW$10</f>
        <v>0</v>
      </c>
      <c r="CX135" s="542">
        <f>+IF(CX$4&gt;=EOMONTH(Input!$E130,0),Input!$D130,0)*CX$10</f>
        <v>0</v>
      </c>
      <c r="CY135" s="542">
        <f>+IF(CY$4&gt;=EOMONTH(Input!$E130,0),Input!$D130,0)*CY$10</f>
        <v>0</v>
      </c>
      <c r="CZ135" s="542">
        <f>+IF(CZ$4&gt;=EOMONTH(Input!$E130,0),Input!$D130,0)*CZ$10</f>
        <v>0</v>
      </c>
      <c r="DA135" s="542">
        <f>+IF(DA$4&gt;=EOMONTH(Input!$E130,0),Input!$D130,0)*DA$10</f>
        <v>0</v>
      </c>
      <c r="DB135" s="542">
        <f>+IF(DB$4&gt;=EOMONTH(Input!$E130,0),Input!$D130,0)*DB$10</f>
        <v>0</v>
      </c>
      <c r="DC135" s="542">
        <f>+IF(DC$4&gt;=EOMONTH(Input!$E130,0),Input!$D130,0)*DC$10</f>
        <v>0</v>
      </c>
      <c r="DD135" s="542">
        <f>+IF(DD$4&gt;=EOMONTH(Input!$E130,0),Input!$D130,0)*DD$10</f>
        <v>0</v>
      </c>
      <c r="DE135" s="542">
        <f>+IF(DE$4&gt;=EOMONTH(Input!$E130,0),Input!$D130,0)*DE$10</f>
        <v>0</v>
      </c>
      <c r="DF135" s="542">
        <f>+IF(DF$4&gt;=EOMONTH(Input!$E130,0),Input!$D130,0)*DF$10</f>
        <v>0</v>
      </c>
      <c r="DG135" s="542">
        <f>+IF(DG$4&gt;=EOMONTH(Input!$E130,0),Input!$D130,0)*DG$10</f>
        <v>0</v>
      </c>
      <c r="DH135" s="542">
        <f>+IF(DH$4&gt;=EOMONTH(Input!$E130,0),Input!$D130,0)*DH$10</f>
        <v>0</v>
      </c>
      <c r="DI135" s="542">
        <f>+IF(DI$4&gt;=EOMONTH(Input!$E130,0),Input!$D130,0)*DI$10</f>
        <v>0</v>
      </c>
      <c r="DJ135" s="542">
        <f>+IF(DJ$4&gt;=EOMONTH(Input!$E130,0),Input!$D130,0)*DJ$10</f>
        <v>0</v>
      </c>
      <c r="DK135" s="542">
        <f>+IF(DK$4&gt;=EOMONTH(Input!$E130,0),Input!$D130,0)*DK$10</f>
        <v>0</v>
      </c>
      <c r="DL135" s="542">
        <f>+IF(DL$4&gt;=EOMONTH(Input!$E130,0),Input!$D130,0)*DL$10</f>
        <v>0</v>
      </c>
      <c r="DM135" s="542">
        <f>+IF(DM$4&gt;=EOMONTH(Input!$E130,0),Input!$D130,0)*DM$10</f>
        <v>0</v>
      </c>
      <c r="DN135" s="542">
        <f>+IF(DN$4&gt;=EOMONTH(Input!$E130,0),Input!$D130,0)*DN$10</f>
        <v>0</v>
      </c>
      <c r="DO135" s="542">
        <f>+IF(DO$4&gt;=EOMONTH(Input!$E130,0),Input!$D130,0)*DO$10</f>
        <v>0</v>
      </c>
      <c r="DP135" s="542">
        <f>+IF(DP$4&gt;=EOMONTH(Input!$E130,0),Input!$D130,0)*DP$10</f>
        <v>0</v>
      </c>
      <c r="DQ135" s="542">
        <f>+IF(DQ$4&gt;=EOMONTH(Input!$E130,0),Input!$D130,0)*DQ$10</f>
        <v>0</v>
      </c>
      <c r="DR135" s="542">
        <f>+IF(DR$4&gt;=EOMONTH(Input!$E130,0),Input!$D130,0)*DR$10</f>
        <v>0</v>
      </c>
      <c r="DS135" s="542">
        <f>+IF(DS$4&gt;=EOMONTH(Input!$E130,0),Input!$D130,0)*DS$10</f>
        <v>0</v>
      </c>
      <c r="DT135" s="560">
        <f>+IF(DT$4&gt;=EOMONTH(Input!$E130,0),Input!$D130,0)*DT$10</f>
        <v>0</v>
      </c>
    </row>
    <row r="136" spans="1:124" s="28" customFormat="1" ht="14.25" customHeight="1" x14ac:dyDescent="0.15">
      <c r="A136" s="391" t="str">
        <f>+Input!C131</f>
        <v>Executive Chef</v>
      </c>
      <c r="B136" s="391"/>
      <c r="C136" s="31" t="s">
        <v>311</v>
      </c>
      <c r="E136" s="559">
        <f>+IF(E$4&gt;=EOMONTH(Input!$E131,0),Input!$D131,0)*E$10</f>
        <v>0</v>
      </c>
      <c r="F136" s="542">
        <f>+IF(F$4&gt;=EOMONTH(Input!$E131,0),Input!$D131,0)*F$10</f>
        <v>0</v>
      </c>
      <c r="G136" s="542">
        <f>+IF(G$4&gt;=EOMONTH(Input!$E131,0),Input!$D131,0)*G$10</f>
        <v>0</v>
      </c>
      <c r="H136" s="542">
        <f>+IF(H$4&gt;=EOMONTH(Input!$E131,0),Input!$D131,0)*H$10</f>
        <v>0</v>
      </c>
      <c r="I136" s="542">
        <f>+IF(I$4&gt;=EOMONTH(Input!$E131,0),Input!$D131,0)*I$10</f>
        <v>0</v>
      </c>
      <c r="J136" s="542">
        <f>+IF(J$4&gt;=EOMONTH(Input!$E131,0),Input!$D131,0)*J$10</f>
        <v>0</v>
      </c>
      <c r="K136" s="542">
        <f>+IF(K$4&gt;=EOMONTH(Input!$E131,0),Input!$D131,0)*K$10</f>
        <v>0</v>
      </c>
      <c r="L136" s="542">
        <f>+IF(L$4&gt;=EOMONTH(Input!$E131,0),Input!$D131,0)*L$10</f>
        <v>0</v>
      </c>
      <c r="M136" s="542">
        <f>+IF(M$4&gt;=EOMONTH(Input!$E131,0),Input!$D131,0)*M$10</f>
        <v>0</v>
      </c>
      <c r="N136" s="542">
        <f>+IF(N$4&gt;=EOMONTH(Input!$E131,0),Input!$D131,0)*N$10</f>
        <v>0</v>
      </c>
      <c r="O136" s="542">
        <f>+IF(O$4&gt;=EOMONTH(Input!$E131,0),Input!$D131,0)*O$10</f>
        <v>0</v>
      </c>
      <c r="P136" s="542">
        <f>+IF(P$4&gt;=EOMONTH(Input!$E131,0),Input!$D131,0)*P$10</f>
        <v>0</v>
      </c>
      <c r="Q136" s="542">
        <f>+IF(Q$4&gt;=EOMONTH(Input!$E131,0),Input!$D131,0)*Q$10</f>
        <v>0</v>
      </c>
      <c r="R136" s="542">
        <f>+IF(R$4&gt;=EOMONTH(Input!$E131,0),Input!$D131,0)*R$10</f>
        <v>0</v>
      </c>
      <c r="S136" s="542">
        <f>+IF(S$4&gt;=EOMONTH(Input!$E131,0),Input!$D131,0)*S$10</f>
        <v>0</v>
      </c>
      <c r="T136" s="542">
        <f>+IF(T$4&gt;=EOMONTH(Input!$E131,0),Input!$D131,0)*T$10</f>
        <v>0</v>
      </c>
      <c r="U136" s="542">
        <f>+IF(U$4&gt;=EOMONTH(Input!$E131,0),Input!$D131,0)*U$10</f>
        <v>0</v>
      </c>
      <c r="V136" s="542">
        <f>+IF(V$4&gt;=EOMONTH(Input!$E131,0),Input!$D131,0)*V$10</f>
        <v>0</v>
      </c>
      <c r="W136" s="542">
        <f>+IF(W$4&gt;=EOMONTH(Input!$E131,0),Input!$D131,0)*W$10</f>
        <v>0</v>
      </c>
      <c r="X136" s="542">
        <f>+IF(X$4&gt;=EOMONTH(Input!$E131,0),Input!$D131,0)*X$10</f>
        <v>0</v>
      </c>
      <c r="Y136" s="542">
        <f>+IF(Y$4&gt;=EOMONTH(Input!$E131,0),Input!$D131,0)*Y$10</f>
        <v>0</v>
      </c>
      <c r="Z136" s="542">
        <f>+IF(Z$4&gt;=EOMONTH(Input!$E131,0),Input!$D131,0)*Z$10</f>
        <v>0</v>
      </c>
      <c r="AA136" s="542">
        <f>+IF(AA$4&gt;=EOMONTH(Input!$E131,0),Input!$D131,0)*AA$10</f>
        <v>0</v>
      </c>
      <c r="AB136" s="542">
        <f>+IF(AB$4&gt;=EOMONTH(Input!$E131,0),Input!$D131,0)*AB$10</f>
        <v>0</v>
      </c>
      <c r="AC136" s="542">
        <f>+IF(AC$4&gt;=EOMONTH(Input!$E131,0),Input!$D131,0)*AC$10</f>
        <v>0</v>
      </c>
      <c r="AD136" s="542">
        <f>+IF(AD$4&gt;=EOMONTH(Input!$E131,0),Input!$D131,0)*AD$10</f>
        <v>0</v>
      </c>
      <c r="AE136" s="542">
        <f>+IF(AE$4&gt;=EOMONTH(Input!$E131,0),Input!$D131,0)*AE$10</f>
        <v>0</v>
      </c>
      <c r="AF136" s="542">
        <f>+IF(AF$4&gt;=EOMONTH(Input!$E131,0),Input!$D131,0)*AF$10</f>
        <v>0</v>
      </c>
      <c r="AG136" s="542">
        <f>+IF(AG$4&gt;=EOMONTH(Input!$E131,0),Input!$D131,0)*AG$10</f>
        <v>0</v>
      </c>
      <c r="AH136" s="542">
        <f>+IF(AH$4&gt;=EOMONTH(Input!$E131,0),Input!$D131,0)*AH$10</f>
        <v>0</v>
      </c>
      <c r="AI136" s="542">
        <f>+IF(AI$4&gt;=EOMONTH(Input!$E131,0),Input!$D131,0)*AI$10</f>
        <v>0</v>
      </c>
      <c r="AJ136" s="542">
        <f>+IF(AJ$4&gt;=EOMONTH(Input!$E131,0),Input!$D131,0)*AJ$10</f>
        <v>0</v>
      </c>
      <c r="AK136" s="542">
        <f>+IF(AK$4&gt;=EOMONTH(Input!$E131,0),Input!$D131,0)*AK$10</f>
        <v>0</v>
      </c>
      <c r="AL136" s="542">
        <f>+IF(AL$4&gt;=EOMONTH(Input!$E131,0),Input!$D131,0)*AL$10</f>
        <v>0</v>
      </c>
      <c r="AM136" s="542">
        <f>+IF(AM$4&gt;=EOMONTH(Input!$E131,0),Input!$D131,0)*AM$10</f>
        <v>0</v>
      </c>
      <c r="AN136" s="542">
        <f>+IF(AN$4&gt;=EOMONTH(Input!$E131,0),Input!$D131,0)*AN$10</f>
        <v>0</v>
      </c>
      <c r="AO136" s="542">
        <f>+IF(AO$4&gt;=EOMONTH(Input!$E131,0),Input!$D131,0)*AO$10</f>
        <v>0</v>
      </c>
      <c r="AP136" s="542">
        <f>+IF(AP$4&gt;=EOMONTH(Input!$E131,0),Input!$D131,0)*AP$10</f>
        <v>0</v>
      </c>
      <c r="AQ136" s="542">
        <f>+IF(AQ$4&gt;=EOMONTH(Input!$E131,0),Input!$D131,0)*AQ$10</f>
        <v>0</v>
      </c>
      <c r="AR136" s="542">
        <f>+IF(AR$4&gt;=EOMONTH(Input!$E131,0),Input!$D131,0)*AR$10</f>
        <v>0</v>
      </c>
      <c r="AS136" s="542">
        <f>+IF(AS$4&gt;=EOMONTH(Input!$E131,0),Input!$D131,0)*AS$10</f>
        <v>0</v>
      </c>
      <c r="AT136" s="542">
        <f>+IF(AT$4&gt;=EOMONTH(Input!$E131,0),Input!$D131,0)*AT$10</f>
        <v>0</v>
      </c>
      <c r="AU136" s="542">
        <f>+IF(AU$4&gt;=EOMONTH(Input!$E131,0),Input!$D131,0)*AU$10</f>
        <v>0</v>
      </c>
      <c r="AV136" s="542">
        <f>+IF(AV$4&gt;=EOMONTH(Input!$E131,0),Input!$D131,0)*AV$10</f>
        <v>0</v>
      </c>
      <c r="AW136" s="542">
        <f>+IF(AW$4&gt;=EOMONTH(Input!$E131,0),Input!$D131,0)*AW$10</f>
        <v>0</v>
      </c>
      <c r="AX136" s="542">
        <f>+IF(AX$4&gt;=EOMONTH(Input!$E131,0),Input!$D131,0)*AX$10</f>
        <v>0</v>
      </c>
      <c r="AY136" s="542">
        <f>+IF(AY$4&gt;=EOMONTH(Input!$E131,0),Input!$D131,0)*AY$10</f>
        <v>0</v>
      </c>
      <c r="AZ136" s="542">
        <f>+IF(AZ$4&gt;=EOMONTH(Input!$E131,0),Input!$D131,0)*AZ$10</f>
        <v>0</v>
      </c>
      <c r="BA136" s="542">
        <f>+IF(BA$4&gt;=EOMONTH(Input!$E131,0),Input!$D131,0)*BA$10</f>
        <v>0</v>
      </c>
      <c r="BB136" s="542">
        <f>+IF(BB$4&gt;=EOMONTH(Input!$E131,0),Input!$D131,0)*BB$10</f>
        <v>0</v>
      </c>
      <c r="BC136" s="542">
        <f>+IF(BC$4&gt;=EOMONTH(Input!$E131,0),Input!$D131,0)*BC$10</f>
        <v>0</v>
      </c>
      <c r="BD136" s="542">
        <f>+IF(BD$4&gt;=EOMONTH(Input!$E131,0),Input!$D131,0)*BD$10</f>
        <v>0</v>
      </c>
      <c r="BE136" s="542">
        <f>+IF(BE$4&gt;=EOMONTH(Input!$E131,0),Input!$D131,0)*BE$10</f>
        <v>0</v>
      </c>
      <c r="BF136" s="542">
        <f>+IF(BF$4&gt;=EOMONTH(Input!$E131,0),Input!$D131,0)*BF$10</f>
        <v>0</v>
      </c>
      <c r="BG136" s="542">
        <f>+IF(BG$4&gt;=EOMONTH(Input!$E131,0),Input!$D131,0)*BG$10</f>
        <v>0</v>
      </c>
      <c r="BH136" s="542">
        <f>+IF(BH$4&gt;=EOMONTH(Input!$E131,0),Input!$D131,0)*BH$10</f>
        <v>0</v>
      </c>
      <c r="BI136" s="542">
        <f>+IF(BI$4&gt;=EOMONTH(Input!$E131,0),Input!$D131,0)*BI$10</f>
        <v>0</v>
      </c>
      <c r="BJ136" s="542">
        <f>+IF(BJ$4&gt;=EOMONTH(Input!$E131,0),Input!$D131,0)*BJ$10</f>
        <v>0</v>
      </c>
      <c r="BK136" s="542">
        <f>+IF(BK$4&gt;=EOMONTH(Input!$E131,0),Input!$D131,0)*BK$10</f>
        <v>0</v>
      </c>
      <c r="BL136" s="542">
        <f>+IF(BL$4&gt;=EOMONTH(Input!$E131,0),Input!$D131,0)*BL$10</f>
        <v>0</v>
      </c>
      <c r="BM136" s="542">
        <f>+IF(BM$4&gt;=EOMONTH(Input!$E131,0),Input!$D131,0)*BM$10</f>
        <v>0</v>
      </c>
      <c r="BN136" s="542">
        <f>+IF(BN$4&gt;=EOMONTH(Input!$E131,0),Input!$D131,0)*BN$10</f>
        <v>0</v>
      </c>
      <c r="BO136" s="542">
        <f>+IF(BO$4&gt;=EOMONTH(Input!$E131,0),Input!$D131,0)*BO$10</f>
        <v>0</v>
      </c>
      <c r="BP136" s="542">
        <f>+IF(BP$4&gt;=EOMONTH(Input!$E131,0),Input!$D131,0)*BP$10</f>
        <v>0</v>
      </c>
      <c r="BQ136" s="542">
        <f>+IF(BQ$4&gt;=EOMONTH(Input!$E131,0),Input!$D131,0)*BQ$10</f>
        <v>0</v>
      </c>
      <c r="BR136" s="542">
        <f>+IF(BR$4&gt;=EOMONTH(Input!$E131,0),Input!$D131,0)*BR$10</f>
        <v>0</v>
      </c>
      <c r="BS136" s="542">
        <f>+IF(BS$4&gt;=EOMONTH(Input!$E131,0),Input!$D131,0)*BS$10</f>
        <v>0</v>
      </c>
      <c r="BT136" s="542">
        <f>+IF(BT$4&gt;=EOMONTH(Input!$E131,0),Input!$D131,0)*BT$10</f>
        <v>0</v>
      </c>
      <c r="BU136" s="542">
        <f>+IF(BU$4&gt;=EOMONTH(Input!$E131,0),Input!$D131,0)*BU$10</f>
        <v>0</v>
      </c>
      <c r="BV136" s="542">
        <f>+IF(BV$4&gt;=EOMONTH(Input!$E131,0),Input!$D131,0)*BV$10</f>
        <v>0</v>
      </c>
      <c r="BW136" s="542">
        <f>+IF(BW$4&gt;=EOMONTH(Input!$E131,0),Input!$D131,0)*BW$10</f>
        <v>0</v>
      </c>
      <c r="BX136" s="542">
        <f>+IF(BX$4&gt;=EOMONTH(Input!$E131,0),Input!$D131,0)*BX$10</f>
        <v>0</v>
      </c>
      <c r="BY136" s="542">
        <f>+IF(BY$4&gt;=EOMONTH(Input!$E131,0),Input!$D131,0)*BY$10</f>
        <v>0</v>
      </c>
      <c r="BZ136" s="542">
        <f>+IF(BZ$4&gt;=EOMONTH(Input!$E131,0),Input!$D131,0)*BZ$10</f>
        <v>0</v>
      </c>
      <c r="CA136" s="542">
        <f>+IF(CA$4&gt;=EOMONTH(Input!$E131,0),Input!$D131,0)*CA$10</f>
        <v>0</v>
      </c>
      <c r="CB136" s="542">
        <f>+IF(CB$4&gt;=EOMONTH(Input!$E131,0),Input!$D131,0)*CB$10</f>
        <v>0</v>
      </c>
      <c r="CC136" s="542">
        <f>+IF(CC$4&gt;=EOMONTH(Input!$E131,0),Input!$D131,0)*CC$10</f>
        <v>0</v>
      </c>
      <c r="CD136" s="542">
        <f>+IF(CD$4&gt;=EOMONTH(Input!$E131,0),Input!$D131,0)*CD$10</f>
        <v>0</v>
      </c>
      <c r="CE136" s="542">
        <f>+IF(CE$4&gt;=EOMONTH(Input!$E131,0),Input!$D131,0)*CE$10</f>
        <v>0</v>
      </c>
      <c r="CF136" s="542">
        <f>+IF(CF$4&gt;=EOMONTH(Input!$E131,0),Input!$D131,0)*CF$10</f>
        <v>0</v>
      </c>
      <c r="CG136" s="542">
        <f>+IF(CG$4&gt;=EOMONTH(Input!$E131,0),Input!$D131,0)*CG$10</f>
        <v>0</v>
      </c>
      <c r="CH136" s="542">
        <f>+IF(CH$4&gt;=EOMONTH(Input!$E131,0),Input!$D131,0)*CH$10</f>
        <v>0</v>
      </c>
      <c r="CI136" s="542">
        <f>+IF(CI$4&gt;=EOMONTH(Input!$E131,0),Input!$D131,0)*CI$10</f>
        <v>0</v>
      </c>
      <c r="CJ136" s="542">
        <f>+IF(CJ$4&gt;=EOMONTH(Input!$E131,0),Input!$D131,0)*CJ$10</f>
        <v>0</v>
      </c>
      <c r="CK136" s="542">
        <f>+IF(CK$4&gt;=EOMONTH(Input!$E131,0),Input!$D131,0)*CK$10</f>
        <v>0</v>
      </c>
      <c r="CL136" s="542">
        <f>+IF(CL$4&gt;=EOMONTH(Input!$E131,0),Input!$D131,0)*CL$10</f>
        <v>0</v>
      </c>
      <c r="CM136" s="542">
        <f>+IF(CM$4&gt;=EOMONTH(Input!$E131,0),Input!$D131,0)*CM$10</f>
        <v>0</v>
      </c>
      <c r="CN136" s="542">
        <f>+IF(CN$4&gt;=EOMONTH(Input!$E131,0),Input!$D131,0)*CN$10</f>
        <v>0</v>
      </c>
      <c r="CO136" s="542">
        <f>+IF(CO$4&gt;=EOMONTH(Input!$E131,0),Input!$D131,0)*CO$10</f>
        <v>0</v>
      </c>
      <c r="CP136" s="542">
        <f>+IF(CP$4&gt;=EOMONTH(Input!$E131,0),Input!$D131,0)*CP$10</f>
        <v>0</v>
      </c>
      <c r="CQ136" s="542">
        <f>+IF(CQ$4&gt;=EOMONTH(Input!$E131,0),Input!$D131,0)*CQ$10</f>
        <v>0</v>
      </c>
      <c r="CR136" s="542">
        <f>+IF(CR$4&gt;=EOMONTH(Input!$E131,0),Input!$D131,0)*CR$10</f>
        <v>0</v>
      </c>
      <c r="CS136" s="542">
        <f>+IF(CS$4&gt;=EOMONTH(Input!$E131,0),Input!$D131,0)*CS$10</f>
        <v>0</v>
      </c>
      <c r="CT136" s="542">
        <f>+IF(CT$4&gt;=EOMONTH(Input!$E131,0),Input!$D131,0)*CT$10</f>
        <v>0</v>
      </c>
      <c r="CU136" s="542">
        <f>+IF(CU$4&gt;=EOMONTH(Input!$E131,0),Input!$D131,0)*CU$10</f>
        <v>0</v>
      </c>
      <c r="CV136" s="542">
        <f>+IF(CV$4&gt;=EOMONTH(Input!$E131,0),Input!$D131,0)*CV$10</f>
        <v>0</v>
      </c>
      <c r="CW136" s="542">
        <f>+IF(CW$4&gt;=EOMONTH(Input!$E131,0),Input!$D131,0)*CW$10</f>
        <v>0</v>
      </c>
      <c r="CX136" s="542">
        <f>+IF(CX$4&gt;=EOMONTH(Input!$E131,0),Input!$D131,0)*CX$10</f>
        <v>0</v>
      </c>
      <c r="CY136" s="542">
        <f>+IF(CY$4&gt;=EOMONTH(Input!$E131,0),Input!$D131,0)*CY$10</f>
        <v>0</v>
      </c>
      <c r="CZ136" s="542">
        <f>+IF(CZ$4&gt;=EOMONTH(Input!$E131,0),Input!$D131,0)*CZ$10</f>
        <v>0</v>
      </c>
      <c r="DA136" s="542">
        <f>+IF(DA$4&gt;=EOMONTH(Input!$E131,0),Input!$D131,0)*DA$10</f>
        <v>0</v>
      </c>
      <c r="DB136" s="542">
        <f>+IF(DB$4&gt;=EOMONTH(Input!$E131,0),Input!$D131,0)*DB$10</f>
        <v>0</v>
      </c>
      <c r="DC136" s="542">
        <f>+IF(DC$4&gt;=EOMONTH(Input!$E131,0),Input!$D131,0)*DC$10</f>
        <v>0</v>
      </c>
      <c r="DD136" s="542">
        <f>+IF(DD$4&gt;=EOMONTH(Input!$E131,0),Input!$D131,0)*DD$10</f>
        <v>0</v>
      </c>
      <c r="DE136" s="542">
        <f>+IF(DE$4&gt;=EOMONTH(Input!$E131,0),Input!$D131,0)*DE$10</f>
        <v>0</v>
      </c>
      <c r="DF136" s="542">
        <f>+IF(DF$4&gt;=EOMONTH(Input!$E131,0),Input!$D131,0)*DF$10</f>
        <v>0</v>
      </c>
      <c r="DG136" s="542">
        <f>+IF(DG$4&gt;=EOMONTH(Input!$E131,0),Input!$D131,0)*DG$10</f>
        <v>0</v>
      </c>
      <c r="DH136" s="542">
        <f>+IF(DH$4&gt;=EOMONTH(Input!$E131,0),Input!$D131,0)*DH$10</f>
        <v>0</v>
      </c>
      <c r="DI136" s="542">
        <f>+IF(DI$4&gt;=EOMONTH(Input!$E131,0),Input!$D131,0)*DI$10</f>
        <v>0</v>
      </c>
      <c r="DJ136" s="542">
        <f>+IF(DJ$4&gt;=EOMONTH(Input!$E131,0),Input!$D131,0)*DJ$10</f>
        <v>0</v>
      </c>
      <c r="DK136" s="542">
        <f>+IF(DK$4&gt;=EOMONTH(Input!$E131,0),Input!$D131,0)*DK$10</f>
        <v>0</v>
      </c>
      <c r="DL136" s="542">
        <f>+IF(DL$4&gt;=EOMONTH(Input!$E131,0),Input!$D131,0)*DL$10</f>
        <v>0</v>
      </c>
      <c r="DM136" s="542">
        <f>+IF(DM$4&gt;=EOMONTH(Input!$E131,0),Input!$D131,0)*DM$10</f>
        <v>0</v>
      </c>
      <c r="DN136" s="542">
        <f>+IF(DN$4&gt;=EOMONTH(Input!$E131,0),Input!$D131,0)*DN$10</f>
        <v>0</v>
      </c>
      <c r="DO136" s="542">
        <f>+IF(DO$4&gt;=EOMONTH(Input!$E131,0),Input!$D131,0)*DO$10</f>
        <v>0</v>
      </c>
      <c r="DP136" s="542">
        <f>+IF(DP$4&gt;=EOMONTH(Input!$E131,0),Input!$D131,0)*DP$10</f>
        <v>0</v>
      </c>
      <c r="DQ136" s="542">
        <f>+IF(DQ$4&gt;=EOMONTH(Input!$E131,0),Input!$D131,0)*DQ$10</f>
        <v>0</v>
      </c>
      <c r="DR136" s="542">
        <f>+IF(DR$4&gt;=EOMONTH(Input!$E131,0),Input!$D131,0)*DR$10</f>
        <v>0</v>
      </c>
      <c r="DS136" s="542">
        <f>+IF(DS$4&gt;=EOMONTH(Input!$E131,0),Input!$D131,0)*DS$10</f>
        <v>0</v>
      </c>
      <c r="DT136" s="560">
        <f>+IF(DT$4&gt;=EOMONTH(Input!$E131,0),Input!$D131,0)*DT$10</f>
        <v>0</v>
      </c>
    </row>
    <row r="137" spans="1:124" s="28" customFormat="1" ht="14.25" customHeight="1" x14ac:dyDescent="0.15">
      <c r="A137" s="391" t="str">
        <f>+Input!C132</f>
        <v>Sous Chef</v>
      </c>
      <c r="B137" s="391"/>
      <c r="C137" s="31" t="s">
        <v>311</v>
      </c>
      <c r="E137" s="559">
        <f>+IF(E$4&gt;=EOMONTH(Input!$E132,0),Input!$D132,0)*E$10</f>
        <v>0</v>
      </c>
      <c r="F137" s="542">
        <f>+IF(F$4&gt;=EOMONTH(Input!$E132,0),Input!$D132,0)*F$10</f>
        <v>0</v>
      </c>
      <c r="G137" s="542">
        <f>+IF(G$4&gt;=EOMONTH(Input!$E132,0),Input!$D132,0)*G$10</f>
        <v>0</v>
      </c>
      <c r="H137" s="542">
        <f>+IF(H$4&gt;=EOMONTH(Input!$E132,0),Input!$D132,0)*H$10</f>
        <v>0</v>
      </c>
      <c r="I137" s="542">
        <f>+IF(I$4&gt;=EOMONTH(Input!$E132,0),Input!$D132,0)*I$10</f>
        <v>0</v>
      </c>
      <c r="J137" s="542">
        <f>+IF(J$4&gt;=EOMONTH(Input!$E132,0),Input!$D132,0)*J$10</f>
        <v>0</v>
      </c>
      <c r="K137" s="542">
        <f>+IF(K$4&gt;=EOMONTH(Input!$E132,0),Input!$D132,0)*K$10</f>
        <v>0</v>
      </c>
      <c r="L137" s="542">
        <f>+IF(L$4&gt;=EOMONTH(Input!$E132,0),Input!$D132,0)*L$10</f>
        <v>0</v>
      </c>
      <c r="M137" s="542">
        <f>+IF(M$4&gt;=EOMONTH(Input!$E132,0),Input!$D132,0)*M$10</f>
        <v>0</v>
      </c>
      <c r="N137" s="542">
        <f>+IF(N$4&gt;=EOMONTH(Input!$E132,0),Input!$D132,0)*N$10</f>
        <v>0</v>
      </c>
      <c r="O137" s="542">
        <f>+IF(O$4&gt;=EOMONTH(Input!$E132,0),Input!$D132,0)*O$10</f>
        <v>0</v>
      </c>
      <c r="P137" s="542">
        <f>+IF(P$4&gt;=EOMONTH(Input!$E132,0),Input!$D132,0)*P$10</f>
        <v>0</v>
      </c>
      <c r="Q137" s="542">
        <f>+IF(Q$4&gt;=EOMONTH(Input!$E132,0),Input!$D132,0)*Q$10</f>
        <v>0</v>
      </c>
      <c r="R137" s="542">
        <f>+IF(R$4&gt;=EOMONTH(Input!$E132,0),Input!$D132,0)*R$10</f>
        <v>0</v>
      </c>
      <c r="S137" s="542">
        <f>+IF(S$4&gt;=EOMONTH(Input!$E132,0),Input!$D132,0)*S$10</f>
        <v>0</v>
      </c>
      <c r="T137" s="542">
        <f>+IF(T$4&gt;=EOMONTH(Input!$E132,0),Input!$D132,0)*T$10</f>
        <v>0</v>
      </c>
      <c r="U137" s="542">
        <f>+IF(U$4&gt;=EOMONTH(Input!$E132,0),Input!$D132,0)*U$10</f>
        <v>0</v>
      </c>
      <c r="V137" s="542">
        <f>+IF(V$4&gt;=EOMONTH(Input!$E132,0),Input!$D132,0)*V$10</f>
        <v>0</v>
      </c>
      <c r="W137" s="542">
        <f>+IF(W$4&gt;=EOMONTH(Input!$E132,0),Input!$D132,0)*W$10</f>
        <v>0</v>
      </c>
      <c r="X137" s="542">
        <f>+IF(X$4&gt;=EOMONTH(Input!$E132,0),Input!$D132,0)*X$10</f>
        <v>0</v>
      </c>
      <c r="Y137" s="542">
        <f>+IF(Y$4&gt;=EOMONTH(Input!$E132,0),Input!$D132,0)*Y$10</f>
        <v>0</v>
      </c>
      <c r="Z137" s="542">
        <f>+IF(Z$4&gt;=EOMONTH(Input!$E132,0),Input!$D132,0)*Z$10</f>
        <v>0</v>
      </c>
      <c r="AA137" s="542">
        <f>+IF(AA$4&gt;=EOMONTH(Input!$E132,0),Input!$D132,0)*AA$10</f>
        <v>0</v>
      </c>
      <c r="AB137" s="542">
        <f>+IF(AB$4&gt;=EOMONTH(Input!$E132,0),Input!$D132,0)*AB$10</f>
        <v>0</v>
      </c>
      <c r="AC137" s="542">
        <f>+IF(AC$4&gt;=EOMONTH(Input!$E132,0),Input!$D132,0)*AC$10</f>
        <v>0</v>
      </c>
      <c r="AD137" s="542">
        <f>+IF(AD$4&gt;=EOMONTH(Input!$E132,0),Input!$D132,0)*AD$10</f>
        <v>0</v>
      </c>
      <c r="AE137" s="542">
        <f>+IF(AE$4&gt;=EOMONTH(Input!$E132,0),Input!$D132,0)*AE$10</f>
        <v>0</v>
      </c>
      <c r="AF137" s="542">
        <f>+IF(AF$4&gt;=EOMONTH(Input!$E132,0),Input!$D132,0)*AF$10</f>
        <v>0</v>
      </c>
      <c r="AG137" s="542">
        <f>+IF(AG$4&gt;=EOMONTH(Input!$E132,0),Input!$D132,0)*AG$10</f>
        <v>0</v>
      </c>
      <c r="AH137" s="542">
        <f>+IF(AH$4&gt;=EOMONTH(Input!$E132,0),Input!$D132,0)*AH$10</f>
        <v>0</v>
      </c>
      <c r="AI137" s="542">
        <f>+IF(AI$4&gt;=EOMONTH(Input!$E132,0),Input!$D132,0)*AI$10</f>
        <v>0</v>
      </c>
      <c r="AJ137" s="542">
        <f>+IF(AJ$4&gt;=EOMONTH(Input!$E132,0),Input!$D132,0)*AJ$10</f>
        <v>0</v>
      </c>
      <c r="AK137" s="542">
        <f>+IF(AK$4&gt;=EOMONTH(Input!$E132,0),Input!$D132,0)*AK$10</f>
        <v>0</v>
      </c>
      <c r="AL137" s="542">
        <f>+IF(AL$4&gt;=EOMONTH(Input!$E132,0),Input!$D132,0)*AL$10</f>
        <v>0</v>
      </c>
      <c r="AM137" s="542">
        <f>+IF(AM$4&gt;=EOMONTH(Input!$E132,0),Input!$D132,0)*AM$10</f>
        <v>0</v>
      </c>
      <c r="AN137" s="542">
        <f>+IF(AN$4&gt;=EOMONTH(Input!$E132,0),Input!$D132,0)*AN$10</f>
        <v>0</v>
      </c>
      <c r="AO137" s="542">
        <f>+IF(AO$4&gt;=EOMONTH(Input!$E132,0),Input!$D132,0)*AO$10</f>
        <v>0</v>
      </c>
      <c r="AP137" s="542">
        <f>+IF(AP$4&gt;=EOMONTH(Input!$E132,0),Input!$D132,0)*AP$10</f>
        <v>0</v>
      </c>
      <c r="AQ137" s="542">
        <f>+IF(AQ$4&gt;=EOMONTH(Input!$E132,0),Input!$D132,0)*AQ$10</f>
        <v>0</v>
      </c>
      <c r="AR137" s="542">
        <f>+IF(AR$4&gt;=EOMONTH(Input!$E132,0),Input!$D132,0)*AR$10</f>
        <v>0</v>
      </c>
      <c r="AS137" s="542">
        <f>+IF(AS$4&gt;=EOMONTH(Input!$E132,0),Input!$D132,0)*AS$10</f>
        <v>0</v>
      </c>
      <c r="AT137" s="542">
        <f>+IF(AT$4&gt;=EOMONTH(Input!$E132,0),Input!$D132,0)*AT$10</f>
        <v>0</v>
      </c>
      <c r="AU137" s="542">
        <f>+IF(AU$4&gt;=EOMONTH(Input!$E132,0),Input!$D132,0)*AU$10</f>
        <v>0</v>
      </c>
      <c r="AV137" s="542">
        <f>+IF(AV$4&gt;=EOMONTH(Input!$E132,0),Input!$D132,0)*AV$10</f>
        <v>0</v>
      </c>
      <c r="AW137" s="542">
        <f>+IF(AW$4&gt;=EOMONTH(Input!$E132,0),Input!$D132,0)*AW$10</f>
        <v>0</v>
      </c>
      <c r="AX137" s="542">
        <f>+IF(AX$4&gt;=EOMONTH(Input!$E132,0),Input!$D132,0)*AX$10</f>
        <v>0</v>
      </c>
      <c r="AY137" s="542">
        <f>+IF(AY$4&gt;=EOMONTH(Input!$E132,0),Input!$D132,0)*AY$10</f>
        <v>0</v>
      </c>
      <c r="AZ137" s="542">
        <f>+IF(AZ$4&gt;=EOMONTH(Input!$E132,0),Input!$D132,0)*AZ$10</f>
        <v>0</v>
      </c>
      <c r="BA137" s="542">
        <f>+IF(BA$4&gt;=EOMONTH(Input!$E132,0),Input!$D132,0)*BA$10</f>
        <v>0</v>
      </c>
      <c r="BB137" s="542">
        <f>+IF(BB$4&gt;=EOMONTH(Input!$E132,0),Input!$D132,0)*BB$10</f>
        <v>0</v>
      </c>
      <c r="BC137" s="542">
        <f>+IF(BC$4&gt;=EOMONTH(Input!$E132,0),Input!$D132,0)*BC$10</f>
        <v>0</v>
      </c>
      <c r="BD137" s="542">
        <f>+IF(BD$4&gt;=EOMONTH(Input!$E132,0),Input!$D132,0)*BD$10</f>
        <v>0</v>
      </c>
      <c r="BE137" s="542">
        <f>+IF(BE$4&gt;=EOMONTH(Input!$E132,0),Input!$D132,0)*BE$10</f>
        <v>0</v>
      </c>
      <c r="BF137" s="542">
        <f>+IF(BF$4&gt;=EOMONTH(Input!$E132,0),Input!$D132,0)*BF$10</f>
        <v>0</v>
      </c>
      <c r="BG137" s="542">
        <f>+IF(BG$4&gt;=EOMONTH(Input!$E132,0),Input!$D132,0)*BG$10</f>
        <v>0</v>
      </c>
      <c r="BH137" s="542">
        <f>+IF(BH$4&gt;=EOMONTH(Input!$E132,0),Input!$D132,0)*BH$10</f>
        <v>0</v>
      </c>
      <c r="BI137" s="542">
        <f>+IF(BI$4&gt;=EOMONTH(Input!$E132,0),Input!$D132,0)*BI$10</f>
        <v>0</v>
      </c>
      <c r="BJ137" s="542">
        <f>+IF(BJ$4&gt;=EOMONTH(Input!$E132,0),Input!$D132,0)*BJ$10</f>
        <v>0</v>
      </c>
      <c r="BK137" s="542">
        <f>+IF(BK$4&gt;=EOMONTH(Input!$E132,0),Input!$D132,0)*BK$10</f>
        <v>0</v>
      </c>
      <c r="BL137" s="542">
        <f>+IF(BL$4&gt;=EOMONTH(Input!$E132,0),Input!$D132,0)*BL$10</f>
        <v>0</v>
      </c>
      <c r="BM137" s="542">
        <f>+IF(BM$4&gt;=EOMONTH(Input!$E132,0),Input!$D132,0)*BM$10</f>
        <v>0</v>
      </c>
      <c r="BN137" s="542">
        <f>+IF(BN$4&gt;=EOMONTH(Input!$E132,0),Input!$D132,0)*BN$10</f>
        <v>0</v>
      </c>
      <c r="BO137" s="542">
        <f>+IF(BO$4&gt;=EOMONTH(Input!$E132,0),Input!$D132,0)*BO$10</f>
        <v>0</v>
      </c>
      <c r="BP137" s="542">
        <f>+IF(BP$4&gt;=EOMONTH(Input!$E132,0),Input!$D132,0)*BP$10</f>
        <v>0</v>
      </c>
      <c r="BQ137" s="542">
        <f>+IF(BQ$4&gt;=EOMONTH(Input!$E132,0),Input!$D132,0)*BQ$10</f>
        <v>0</v>
      </c>
      <c r="BR137" s="542">
        <f>+IF(BR$4&gt;=EOMONTH(Input!$E132,0),Input!$D132,0)*BR$10</f>
        <v>0</v>
      </c>
      <c r="BS137" s="542">
        <f>+IF(BS$4&gt;=EOMONTH(Input!$E132,0),Input!$D132,0)*BS$10</f>
        <v>0</v>
      </c>
      <c r="BT137" s="542">
        <f>+IF(BT$4&gt;=EOMONTH(Input!$E132,0),Input!$D132,0)*BT$10</f>
        <v>0</v>
      </c>
      <c r="BU137" s="542">
        <f>+IF(BU$4&gt;=EOMONTH(Input!$E132,0),Input!$D132,0)*BU$10</f>
        <v>0</v>
      </c>
      <c r="BV137" s="542">
        <f>+IF(BV$4&gt;=EOMONTH(Input!$E132,0),Input!$D132,0)*BV$10</f>
        <v>0</v>
      </c>
      <c r="BW137" s="542">
        <f>+IF(BW$4&gt;=EOMONTH(Input!$E132,0),Input!$D132,0)*BW$10</f>
        <v>0</v>
      </c>
      <c r="BX137" s="542">
        <f>+IF(BX$4&gt;=EOMONTH(Input!$E132,0),Input!$D132,0)*BX$10</f>
        <v>0</v>
      </c>
      <c r="BY137" s="542">
        <f>+IF(BY$4&gt;=EOMONTH(Input!$E132,0),Input!$D132,0)*BY$10</f>
        <v>0</v>
      </c>
      <c r="BZ137" s="542">
        <f>+IF(BZ$4&gt;=EOMONTH(Input!$E132,0),Input!$D132,0)*BZ$10</f>
        <v>0</v>
      </c>
      <c r="CA137" s="542">
        <f>+IF(CA$4&gt;=EOMONTH(Input!$E132,0),Input!$D132,0)*CA$10</f>
        <v>0</v>
      </c>
      <c r="CB137" s="542">
        <f>+IF(CB$4&gt;=EOMONTH(Input!$E132,0),Input!$D132,0)*CB$10</f>
        <v>0</v>
      </c>
      <c r="CC137" s="542">
        <f>+IF(CC$4&gt;=EOMONTH(Input!$E132,0),Input!$D132,0)*CC$10</f>
        <v>0</v>
      </c>
      <c r="CD137" s="542">
        <f>+IF(CD$4&gt;=EOMONTH(Input!$E132,0),Input!$D132,0)*CD$10</f>
        <v>0</v>
      </c>
      <c r="CE137" s="542">
        <f>+IF(CE$4&gt;=EOMONTH(Input!$E132,0),Input!$D132,0)*CE$10</f>
        <v>0</v>
      </c>
      <c r="CF137" s="542">
        <f>+IF(CF$4&gt;=EOMONTH(Input!$E132,0),Input!$D132,0)*CF$10</f>
        <v>0</v>
      </c>
      <c r="CG137" s="542">
        <f>+IF(CG$4&gt;=EOMONTH(Input!$E132,0),Input!$D132,0)*CG$10</f>
        <v>0</v>
      </c>
      <c r="CH137" s="542">
        <f>+IF(CH$4&gt;=EOMONTH(Input!$E132,0),Input!$D132,0)*CH$10</f>
        <v>0</v>
      </c>
      <c r="CI137" s="542">
        <f>+IF(CI$4&gt;=EOMONTH(Input!$E132,0),Input!$D132,0)*CI$10</f>
        <v>0</v>
      </c>
      <c r="CJ137" s="542">
        <f>+IF(CJ$4&gt;=EOMONTH(Input!$E132,0),Input!$D132,0)*CJ$10</f>
        <v>0</v>
      </c>
      <c r="CK137" s="542">
        <f>+IF(CK$4&gt;=EOMONTH(Input!$E132,0),Input!$D132,0)*CK$10</f>
        <v>0</v>
      </c>
      <c r="CL137" s="542">
        <f>+IF(CL$4&gt;=EOMONTH(Input!$E132,0),Input!$D132,0)*CL$10</f>
        <v>0</v>
      </c>
      <c r="CM137" s="542">
        <f>+IF(CM$4&gt;=EOMONTH(Input!$E132,0),Input!$D132,0)*CM$10</f>
        <v>0</v>
      </c>
      <c r="CN137" s="542">
        <f>+IF(CN$4&gt;=EOMONTH(Input!$E132,0),Input!$D132,0)*CN$10</f>
        <v>0</v>
      </c>
      <c r="CO137" s="542">
        <f>+IF(CO$4&gt;=EOMONTH(Input!$E132,0),Input!$D132,0)*CO$10</f>
        <v>0</v>
      </c>
      <c r="CP137" s="542">
        <f>+IF(CP$4&gt;=EOMONTH(Input!$E132,0),Input!$D132,0)*CP$10</f>
        <v>0</v>
      </c>
      <c r="CQ137" s="542">
        <f>+IF(CQ$4&gt;=EOMONTH(Input!$E132,0),Input!$D132,0)*CQ$10</f>
        <v>0</v>
      </c>
      <c r="CR137" s="542">
        <f>+IF(CR$4&gt;=EOMONTH(Input!$E132,0),Input!$D132,0)*CR$10</f>
        <v>0</v>
      </c>
      <c r="CS137" s="542">
        <f>+IF(CS$4&gt;=EOMONTH(Input!$E132,0),Input!$D132,0)*CS$10</f>
        <v>0</v>
      </c>
      <c r="CT137" s="542">
        <f>+IF(CT$4&gt;=EOMONTH(Input!$E132,0),Input!$D132,0)*CT$10</f>
        <v>0</v>
      </c>
      <c r="CU137" s="542">
        <f>+IF(CU$4&gt;=EOMONTH(Input!$E132,0),Input!$D132,0)*CU$10</f>
        <v>0</v>
      </c>
      <c r="CV137" s="542">
        <f>+IF(CV$4&gt;=EOMONTH(Input!$E132,0),Input!$D132,0)*CV$10</f>
        <v>0</v>
      </c>
      <c r="CW137" s="542">
        <f>+IF(CW$4&gt;=EOMONTH(Input!$E132,0),Input!$D132,0)*CW$10</f>
        <v>0</v>
      </c>
      <c r="CX137" s="542">
        <f>+IF(CX$4&gt;=EOMONTH(Input!$E132,0),Input!$D132,0)*CX$10</f>
        <v>0</v>
      </c>
      <c r="CY137" s="542">
        <f>+IF(CY$4&gt;=EOMONTH(Input!$E132,0),Input!$D132,0)*CY$10</f>
        <v>0</v>
      </c>
      <c r="CZ137" s="542">
        <f>+IF(CZ$4&gt;=EOMONTH(Input!$E132,0),Input!$D132,0)*CZ$10</f>
        <v>0</v>
      </c>
      <c r="DA137" s="542">
        <f>+IF(DA$4&gt;=EOMONTH(Input!$E132,0),Input!$D132,0)*DA$10</f>
        <v>0</v>
      </c>
      <c r="DB137" s="542">
        <f>+IF(DB$4&gt;=EOMONTH(Input!$E132,0),Input!$D132,0)*DB$10</f>
        <v>0</v>
      </c>
      <c r="DC137" s="542">
        <f>+IF(DC$4&gt;=EOMONTH(Input!$E132,0),Input!$D132,0)*DC$10</f>
        <v>0</v>
      </c>
      <c r="DD137" s="542">
        <f>+IF(DD$4&gt;=EOMONTH(Input!$E132,0),Input!$D132,0)*DD$10</f>
        <v>0</v>
      </c>
      <c r="DE137" s="542">
        <f>+IF(DE$4&gt;=EOMONTH(Input!$E132,0),Input!$D132,0)*DE$10</f>
        <v>0</v>
      </c>
      <c r="DF137" s="542">
        <f>+IF(DF$4&gt;=EOMONTH(Input!$E132,0),Input!$D132,0)*DF$10</f>
        <v>0</v>
      </c>
      <c r="DG137" s="542">
        <f>+IF(DG$4&gt;=EOMONTH(Input!$E132,0),Input!$D132,0)*DG$10</f>
        <v>0</v>
      </c>
      <c r="DH137" s="542">
        <f>+IF(DH$4&gt;=EOMONTH(Input!$E132,0),Input!$D132,0)*DH$10</f>
        <v>0</v>
      </c>
      <c r="DI137" s="542">
        <f>+IF(DI$4&gt;=EOMONTH(Input!$E132,0),Input!$D132,0)*DI$10</f>
        <v>0</v>
      </c>
      <c r="DJ137" s="542">
        <f>+IF(DJ$4&gt;=EOMONTH(Input!$E132,0),Input!$D132,0)*DJ$10</f>
        <v>0</v>
      </c>
      <c r="DK137" s="542">
        <f>+IF(DK$4&gt;=EOMONTH(Input!$E132,0),Input!$D132,0)*DK$10</f>
        <v>0</v>
      </c>
      <c r="DL137" s="542">
        <f>+IF(DL$4&gt;=EOMONTH(Input!$E132,0),Input!$D132,0)*DL$10</f>
        <v>0</v>
      </c>
      <c r="DM137" s="542">
        <f>+IF(DM$4&gt;=EOMONTH(Input!$E132,0),Input!$D132,0)*DM$10</f>
        <v>0</v>
      </c>
      <c r="DN137" s="542">
        <f>+IF(DN$4&gt;=EOMONTH(Input!$E132,0),Input!$D132,0)*DN$10</f>
        <v>0</v>
      </c>
      <c r="DO137" s="542">
        <f>+IF(DO$4&gt;=EOMONTH(Input!$E132,0),Input!$D132,0)*DO$10</f>
        <v>0</v>
      </c>
      <c r="DP137" s="542">
        <f>+IF(DP$4&gt;=EOMONTH(Input!$E132,0),Input!$D132,0)*DP$10</f>
        <v>0</v>
      </c>
      <c r="DQ137" s="542">
        <f>+IF(DQ$4&gt;=EOMONTH(Input!$E132,0),Input!$D132,0)*DQ$10</f>
        <v>0</v>
      </c>
      <c r="DR137" s="542">
        <f>+IF(DR$4&gt;=EOMONTH(Input!$E132,0),Input!$D132,0)*DR$10</f>
        <v>0</v>
      </c>
      <c r="DS137" s="542">
        <f>+IF(DS$4&gt;=EOMONTH(Input!$E132,0),Input!$D132,0)*DS$10</f>
        <v>0</v>
      </c>
      <c r="DT137" s="560">
        <f>+IF(DT$4&gt;=EOMONTH(Input!$E132,0),Input!$D132,0)*DT$10</f>
        <v>0</v>
      </c>
    </row>
    <row r="138" spans="1:124" s="28" customFormat="1" ht="14.25" customHeight="1" x14ac:dyDescent="0.15">
      <c r="A138" s="391" t="str">
        <f>+Input!C133</f>
        <v>Line Cook</v>
      </c>
      <c r="B138" s="391"/>
      <c r="C138" s="31" t="s">
        <v>311</v>
      </c>
      <c r="E138" s="559">
        <f>+IF(E$4&gt;=EOMONTH(Input!$E133,0),Input!$D133,0)*E$10</f>
        <v>0</v>
      </c>
      <c r="F138" s="542">
        <f>+IF(F$4&gt;=EOMONTH(Input!$E133,0),Input!$D133,0)*F$10</f>
        <v>0</v>
      </c>
      <c r="G138" s="542">
        <f>+IF(G$4&gt;=EOMONTH(Input!$E133,0),Input!$D133,0)*G$10</f>
        <v>0</v>
      </c>
      <c r="H138" s="542">
        <f>+IF(H$4&gt;=EOMONTH(Input!$E133,0),Input!$D133,0)*H$10</f>
        <v>0</v>
      </c>
      <c r="I138" s="542">
        <f>+IF(I$4&gt;=EOMONTH(Input!$E133,0),Input!$D133,0)*I$10</f>
        <v>0</v>
      </c>
      <c r="J138" s="542">
        <f>+IF(J$4&gt;=EOMONTH(Input!$E133,0),Input!$D133,0)*J$10</f>
        <v>0</v>
      </c>
      <c r="K138" s="542">
        <f>+IF(K$4&gt;=EOMONTH(Input!$E133,0),Input!$D133,0)*K$10</f>
        <v>0</v>
      </c>
      <c r="L138" s="542">
        <f>+IF(L$4&gt;=EOMONTH(Input!$E133,0),Input!$D133,0)*L$10</f>
        <v>0</v>
      </c>
      <c r="M138" s="542">
        <f>+IF(M$4&gt;=EOMONTH(Input!$E133,0),Input!$D133,0)*M$10</f>
        <v>0</v>
      </c>
      <c r="N138" s="542">
        <f>+IF(N$4&gt;=EOMONTH(Input!$E133,0),Input!$D133,0)*N$10</f>
        <v>0</v>
      </c>
      <c r="O138" s="542">
        <f>+IF(O$4&gt;=EOMONTH(Input!$E133,0),Input!$D133,0)*O$10</f>
        <v>0</v>
      </c>
      <c r="P138" s="542">
        <f>+IF(P$4&gt;=EOMONTH(Input!$E133,0),Input!$D133,0)*P$10</f>
        <v>0</v>
      </c>
      <c r="Q138" s="542">
        <f>+IF(Q$4&gt;=EOMONTH(Input!$E133,0),Input!$D133,0)*Q$10</f>
        <v>0</v>
      </c>
      <c r="R138" s="542">
        <f>+IF(R$4&gt;=EOMONTH(Input!$E133,0),Input!$D133,0)*R$10</f>
        <v>0</v>
      </c>
      <c r="S138" s="542">
        <f>+IF(S$4&gt;=EOMONTH(Input!$E133,0),Input!$D133,0)*S$10</f>
        <v>0</v>
      </c>
      <c r="T138" s="542">
        <f>+IF(T$4&gt;=EOMONTH(Input!$E133,0),Input!$D133,0)*T$10</f>
        <v>0</v>
      </c>
      <c r="U138" s="542">
        <f>+IF(U$4&gt;=EOMONTH(Input!$E133,0),Input!$D133,0)*U$10</f>
        <v>0</v>
      </c>
      <c r="V138" s="542">
        <f>+IF(V$4&gt;=EOMONTH(Input!$E133,0),Input!$D133,0)*V$10</f>
        <v>0</v>
      </c>
      <c r="W138" s="542">
        <f>+IF(W$4&gt;=EOMONTH(Input!$E133,0),Input!$D133,0)*W$10</f>
        <v>0</v>
      </c>
      <c r="X138" s="542">
        <f>+IF(X$4&gt;=EOMONTH(Input!$E133,0),Input!$D133,0)*X$10</f>
        <v>0</v>
      </c>
      <c r="Y138" s="542">
        <f>+IF(Y$4&gt;=EOMONTH(Input!$E133,0),Input!$D133,0)*Y$10</f>
        <v>0</v>
      </c>
      <c r="Z138" s="542">
        <f>+IF(Z$4&gt;=EOMONTH(Input!$E133,0),Input!$D133,0)*Z$10</f>
        <v>0</v>
      </c>
      <c r="AA138" s="542">
        <f>+IF(AA$4&gt;=EOMONTH(Input!$E133,0),Input!$D133,0)*AA$10</f>
        <v>0</v>
      </c>
      <c r="AB138" s="542">
        <f>+IF(AB$4&gt;=EOMONTH(Input!$E133,0),Input!$D133,0)*AB$10</f>
        <v>0</v>
      </c>
      <c r="AC138" s="542">
        <f>+IF(AC$4&gt;=EOMONTH(Input!$E133,0),Input!$D133,0)*AC$10</f>
        <v>0</v>
      </c>
      <c r="AD138" s="542">
        <f>+IF(AD$4&gt;=EOMONTH(Input!$E133,0),Input!$D133,0)*AD$10</f>
        <v>0</v>
      </c>
      <c r="AE138" s="542">
        <f>+IF(AE$4&gt;=EOMONTH(Input!$E133,0),Input!$D133,0)*AE$10</f>
        <v>0</v>
      </c>
      <c r="AF138" s="542">
        <f>+IF(AF$4&gt;=EOMONTH(Input!$E133,0),Input!$D133,0)*AF$10</f>
        <v>0</v>
      </c>
      <c r="AG138" s="542">
        <f>+IF(AG$4&gt;=EOMONTH(Input!$E133,0),Input!$D133,0)*AG$10</f>
        <v>0</v>
      </c>
      <c r="AH138" s="542">
        <f>+IF(AH$4&gt;=EOMONTH(Input!$E133,0),Input!$D133,0)*AH$10</f>
        <v>0</v>
      </c>
      <c r="AI138" s="542">
        <f>+IF(AI$4&gt;=EOMONTH(Input!$E133,0),Input!$D133,0)*AI$10</f>
        <v>0</v>
      </c>
      <c r="AJ138" s="542">
        <f>+IF(AJ$4&gt;=EOMONTH(Input!$E133,0),Input!$D133,0)*AJ$10</f>
        <v>0</v>
      </c>
      <c r="AK138" s="542">
        <f>+IF(AK$4&gt;=EOMONTH(Input!$E133,0),Input!$D133,0)*AK$10</f>
        <v>0</v>
      </c>
      <c r="AL138" s="542">
        <f>+IF(AL$4&gt;=EOMONTH(Input!$E133,0),Input!$D133,0)*AL$10</f>
        <v>0</v>
      </c>
      <c r="AM138" s="542">
        <f>+IF(AM$4&gt;=EOMONTH(Input!$E133,0),Input!$D133,0)*AM$10</f>
        <v>0</v>
      </c>
      <c r="AN138" s="542">
        <f>+IF(AN$4&gt;=EOMONTH(Input!$E133,0),Input!$D133,0)*AN$10</f>
        <v>0</v>
      </c>
      <c r="AO138" s="542">
        <f>+IF(AO$4&gt;=EOMONTH(Input!$E133,0),Input!$D133,0)*AO$10</f>
        <v>0</v>
      </c>
      <c r="AP138" s="542">
        <f>+IF(AP$4&gt;=EOMONTH(Input!$E133,0),Input!$D133,0)*AP$10</f>
        <v>0</v>
      </c>
      <c r="AQ138" s="542">
        <f>+IF(AQ$4&gt;=EOMONTH(Input!$E133,0),Input!$D133,0)*AQ$10</f>
        <v>0</v>
      </c>
      <c r="AR138" s="542">
        <f>+IF(AR$4&gt;=EOMONTH(Input!$E133,0),Input!$D133,0)*AR$10</f>
        <v>0</v>
      </c>
      <c r="AS138" s="542">
        <f>+IF(AS$4&gt;=EOMONTH(Input!$E133,0),Input!$D133,0)*AS$10</f>
        <v>0</v>
      </c>
      <c r="AT138" s="542">
        <f>+IF(AT$4&gt;=EOMONTH(Input!$E133,0),Input!$D133,0)*AT$10</f>
        <v>0</v>
      </c>
      <c r="AU138" s="542">
        <f>+IF(AU$4&gt;=EOMONTH(Input!$E133,0),Input!$D133,0)*AU$10</f>
        <v>0</v>
      </c>
      <c r="AV138" s="542">
        <f>+IF(AV$4&gt;=EOMONTH(Input!$E133,0),Input!$D133,0)*AV$10</f>
        <v>0</v>
      </c>
      <c r="AW138" s="542">
        <f>+IF(AW$4&gt;=EOMONTH(Input!$E133,0),Input!$D133,0)*AW$10</f>
        <v>0</v>
      </c>
      <c r="AX138" s="542">
        <f>+IF(AX$4&gt;=EOMONTH(Input!$E133,0),Input!$D133,0)*AX$10</f>
        <v>0</v>
      </c>
      <c r="AY138" s="542">
        <f>+IF(AY$4&gt;=EOMONTH(Input!$E133,0),Input!$D133,0)*AY$10</f>
        <v>0</v>
      </c>
      <c r="AZ138" s="542">
        <f>+IF(AZ$4&gt;=EOMONTH(Input!$E133,0),Input!$D133,0)*AZ$10</f>
        <v>0</v>
      </c>
      <c r="BA138" s="542">
        <f>+IF(BA$4&gt;=EOMONTH(Input!$E133,0),Input!$D133,0)*BA$10</f>
        <v>0</v>
      </c>
      <c r="BB138" s="542">
        <f>+IF(BB$4&gt;=EOMONTH(Input!$E133,0),Input!$D133,0)*BB$10</f>
        <v>0</v>
      </c>
      <c r="BC138" s="542">
        <f>+IF(BC$4&gt;=EOMONTH(Input!$E133,0),Input!$D133,0)*BC$10</f>
        <v>0</v>
      </c>
      <c r="BD138" s="542">
        <f>+IF(BD$4&gt;=EOMONTH(Input!$E133,0),Input!$D133,0)*BD$10</f>
        <v>0</v>
      </c>
      <c r="BE138" s="542">
        <f>+IF(BE$4&gt;=EOMONTH(Input!$E133,0),Input!$D133,0)*BE$10</f>
        <v>0</v>
      </c>
      <c r="BF138" s="542">
        <f>+IF(BF$4&gt;=EOMONTH(Input!$E133,0),Input!$D133,0)*BF$10</f>
        <v>0</v>
      </c>
      <c r="BG138" s="542">
        <f>+IF(BG$4&gt;=EOMONTH(Input!$E133,0),Input!$D133,0)*BG$10</f>
        <v>0</v>
      </c>
      <c r="BH138" s="542">
        <f>+IF(BH$4&gt;=EOMONTH(Input!$E133,0),Input!$D133,0)*BH$10</f>
        <v>0</v>
      </c>
      <c r="BI138" s="542">
        <f>+IF(BI$4&gt;=EOMONTH(Input!$E133,0),Input!$D133,0)*BI$10</f>
        <v>0</v>
      </c>
      <c r="BJ138" s="542">
        <f>+IF(BJ$4&gt;=EOMONTH(Input!$E133,0),Input!$D133,0)*BJ$10</f>
        <v>0</v>
      </c>
      <c r="BK138" s="542">
        <f>+IF(BK$4&gt;=EOMONTH(Input!$E133,0),Input!$D133,0)*BK$10</f>
        <v>0</v>
      </c>
      <c r="BL138" s="542">
        <f>+IF(BL$4&gt;=EOMONTH(Input!$E133,0),Input!$D133,0)*BL$10</f>
        <v>0</v>
      </c>
      <c r="BM138" s="542">
        <f>+IF(BM$4&gt;=EOMONTH(Input!$E133,0),Input!$D133,0)*BM$10</f>
        <v>0</v>
      </c>
      <c r="BN138" s="542">
        <f>+IF(BN$4&gt;=EOMONTH(Input!$E133,0),Input!$D133,0)*BN$10</f>
        <v>0</v>
      </c>
      <c r="BO138" s="542">
        <f>+IF(BO$4&gt;=EOMONTH(Input!$E133,0),Input!$D133,0)*BO$10</f>
        <v>0</v>
      </c>
      <c r="BP138" s="542">
        <f>+IF(BP$4&gt;=EOMONTH(Input!$E133,0),Input!$D133,0)*BP$10</f>
        <v>0</v>
      </c>
      <c r="BQ138" s="542">
        <f>+IF(BQ$4&gt;=EOMONTH(Input!$E133,0),Input!$D133,0)*BQ$10</f>
        <v>0</v>
      </c>
      <c r="BR138" s="542">
        <f>+IF(BR$4&gt;=EOMONTH(Input!$E133,0),Input!$D133,0)*BR$10</f>
        <v>0</v>
      </c>
      <c r="BS138" s="542">
        <f>+IF(BS$4&gt;=EOMONTH(Input!$E133,0),Input!$D133,0)*BS$10</f>
        <v>0</v>
      </c>
      <c r="BT138" s="542">
        <f>+IF(BT$4&gt;=EOMONTH(Input!$E133,0),Input!$D133,0)*BT$10</f>
        <v>0</v>
      </c>
      <c r="BU138" s="542">
        <f>+IF(BU$4&gt;=EOMONTH(Input!$E133,0),Input!$D133,0)*BU$10</f>
        <v>0</v>
      </c>
      <c r="BV138" s="542">
        <f>+IF(BV$4&gt;=EOMONTH(Input!$E133,0),Input!$D133,0)*BV$10</f>
        <v>0</v>
      </c>
      <c r="BW138" s="542">
        <f>+IF(BW$4&gt;=EOMONTH(Input!$E133,0),Input!$D133,0)*BW$10</f>
        <v>0</v>
      </c>
      <c r="BX138" s="542">
        <f>+IF(BX$4&gt;=EOMONTH(Input!$E133,0),Input!$D133,0)*BX$10</f>
        <v>0</v>
      </c>
      <c r="BY138" s="542">
        <f>+IF(BY$4&gt;=EOMONTH(Input!$E133,0),Input!$D133,0)*BY$10</f>
        <v>0</v>
      </c>
      <c r="BZ138" s="542">
        <f>+IF(BZ$4&gt;=EOMONTH(Input!$E133,0),Input!$D133,0)*BZ$10</f>
        <v>0</v>
      </c>
      <c r="CA138" s="542">
        <f>+IF(CA$4&gt;=EOMONTH(Input!$E133,0),Input!$D133,0)*CA$10</f>
        <v>0</v>
      </c>
      <c r="CB138" s="542">
        <f>+IF(CB$4&gt;=EOMONTH(Input!$E133,0),Input!$D133,0)*CB$10</f>
        <v>0</v>
      </c>
      <c r="CC138" s="542">
        <f>+IF(CC$4&gt;=EOMONTH(Input!$E133,0),Input!$D133,0)*CC$10</f>
        <v>0</v>
      </c>
      <c r="CD138" s="542">
        <f>+IF(CD$4&gt;=EOMONTH(Input!$E133,0),Input!$D133,0)*CD$10</f>
        <v>0</v>
      </c>
      <c r="CE138" s="542">
        <f>+IF(CE$4&gt;=EOMONTH(Input!$E133,0),Input!$D133,0)*CE$10</f>
        <v>0</v>
      </c>
      <c r="CF138" s="542">
        <f>+IF(CF$4&gt;=EOMONTH(Input!$E133,0),Input!$D133,0)*CF$10</f>
        <v>0</v>
      </c>
      <c r="CG138" s="542">
        <f>+IF(CG$4&gt;=EOMONTH(Input!$E133,0),Input!$D133,0)*CG$10</f>
        <v>0</v>
      </c>
      <c r="CH138" s="542">
        <f>+IF(CH$4&gt;=EOMONTH(Input!$E133,0),Input!$D133,0)*CH$10</f>
        <v>0</v>
      </c>
      <c r="CI138" s="542">
        <f>+IF(CI$4&gt;=EOMONTH(Input!$E133,0),Input!$D133,0)*CI$10</f>
        <v>0</v>
      </c>
      <c r="CJ138" s="542">
        <f>+IF(CJ$4&gt;=EOMONTH(Input!$E133,0),Input!$D133,0)*CJ$10</f>
        <v>0</v>
      </c>
      <c r="CK138" s="542">
        <f>+IF(CK$4&gt;=EOMONTH(Input!$E133,0),Input!$D133,0)*CK$10</f>
        <v>0</v>
      </c>
      <c r="CL138" s="542">
        <f>+IF(CL$4&gt;=EOMONTH(Input!$E133,0),Input!$D133,0)*CL$10</f>
        <v>0</v>
      </c>
      <c r="CM138" s="542">
        <f>+IF(CM$4&gt;=EOMONTH(Input!$E133,0),Input!$D133,0)*CM$10</f>
        <v>0</v>
      </c>
      <c r="CN138" s="542">
        <f>+IF(CN$4&gt;=EOMONTH(Input!$E133,0),Input!$D133,0)*CN$10</f>
        <v>0</v>
      </c>
      <c r="CO138" s="542">
        <f>+IF(CO$4&gt;=EOMONTH(Input!$E133,0),Input!$D133,0)*CO$10</f>
        <v>0</v>
      </c>
      <c r="CP138" s="542">
        <f>+IF(CP$4&gt;=EOMONTH(Input!$E133,0),Input!$D133,0)*CP$10</f>
        <v>0</v>
      </c>
      <c r="CQ138" s="542">
        <f>+IF(CQ$4&gt;=EOMONTH(Input!$E133,0),Input!$D133,0)*CQ$10</f>
        <v>0</v>
      </c>
      <c r="CR138" s="542">
        <f>+IF(CR$4&gt;=EOMONTH(Input!$E133,0),Input!$D133,0)*CR$10</f>
        <v>0</v>
      </c>
      <c r="CS138" s="542">
        <f>+IF(CS$4&gt;=EOMONTH(Input!$E133,0),Input!$D133,0)*CS$10</f>
        <v>0</v>
      </c>
      <c r="CT138" s="542">
        <f>+IF(CT$4&gt;=EOMONTH(Input!$E133,0),Input!$D133,0)*CT$10</f>
        <v>0</v>
      </c>
      <c r="CU138" s="542">
        <f>+IF(CU$4&gt;=EOMONTH(Input!$E133,0),Input!$D133,0)*CU$10</f>
        <v>0</v>
      </c>
      <c r="CV138" s="542">
        <f>+IF(CV$4&gt;=EOMONTH(Input!$E133,0),Input!$D133,0)*CV$10</f>
        <v>0</v>
      </c>
      <c r="CW138" s="542">
        <f>+IF(CW$4&gt;=EOMONTH(Input!$E133,0),Input!$D133,0)*CW$10</f>
        <v>0</v>
      </c>
      <c r="CX138" s="542">
        <f>+IF(CX$4&gt;=EOMONTH(Input!$E133,0),Input!$D133,0)*CX$10</f>
        <v>0</v>
      </c>
      <c r="CY138" s="542">
        <f>+IF(CY$4&gt;=EOMONTH(Input!$E133,0),Input!$D133,0)*CY$10</f>
        <v>0</v>
      </c>
      <c r="CZ138" s="542">
        <f>+IF(CZ$4&gt;=EOMONTH(Input!$E133,0),Input!$D133,0)*CZ$10</f>
        <v>0</v>
      </c>
      <c r="DA138" s="542">
        <f>+IF(DA$4&gt;=EOMONTH(Input!$E133,0),Input!$D133,0)*DA$10</f>
        <v>0</v>
      </c>
      <c r="DB138" s="542">
        <f>+IF(DB$4&gt;=EOMONTH(Input!$E133,0),Input!$D133,0)*DB$10</f>
        <v>0</v>
      </c>
      <c r="DC138" s="542">
        <f>+IF(DC$4&gt;=EOMONTH(Input!$E133,0),Input!$D133,0)*DC$10</f>
        <v>0</v>
      </c>
      <c r="DD138" s="542">
        <f>+IF(DD$4&gt;=EOMONTH(Input!$E133,0),Input!$D133,0)*DD$10</f>
        <v>0</v>
      </c>
      <c r="DE138" s="542">
        <f>+IF(DE$4&gt;=EOMONTH(Input!$E133,0),Input!$D133,0)*DE$10</f>
        <v>0</v>
      </c>
      <c r="DF138" s="542">
        <f>+IF(DF$4&gt;=EOMONTH(Input!$E133,0),Input!$D133,0)*DF$10</f>
        <v>0</v>
      </c>
      <c r="DG138" s="542">
        <f>+IF(DG$4&gt;=EOMONTH(Input!$E133,0),Input!$D133,0)*DG$10</f>
        <v>0</v>
      </c>
      <c r="DH138" s="542">
        <f>+IF(DH$4&gt;=EOMONTH(Input!$E133,0),Input!$D133,0)*DH$10</f>
        <v>0</v>
      </c>
      <c r="DI138" s="542">
        <f>+IF(DI$4&gt;=EOMONTH(Input!$E133,0),Input!$D133,0)*DI$10</f>
        <v>0</v>
      </c>
      <c r="DJ138" s="542">
        <f>+IF(DJ$4&gt;=EOMONTH(Input!$E133,0),Input!$D133,0)*DJ$10</f>
        <v>0</v>
      </c>
      <c r="DK138" s="542">
        <f>+IF(DK$4&gt;=EOMONTH(Input!$E133,0),Input!$D133,0)*DK$10</f>
        <v>0</v>
      </c>
      <c r="DL138" s="542">
        <f>+IF(DL$4&gt;=EOMONTH(Input!$E133,0),Input!$D133,0)*DL$10</f>
        <v>0</v>
      </c>
      <c r="DM138" s="542">
        <f>+IF(DM$4&gt;=EOMONTH(Input!$E133,0),Input!$D133,0)*DM$10</f>
        <v>0</v>
      </c>
      <c r="DN138" s="542">
        <f>+IF(DN$4&gt;=EOMONTH(Input!$E133,0),Input!$D133,0)*DN$10</f>
        <v>0</v>
      </c>
      <c r="DO138" s="542">
        <f>+IF(DO$4&gt;=EOMONTH(Input!$E133,0),Input!$D133,0)*DO$10</f>
        <v>0</v>
      </c>
      <c r="DP138" s="542">
        <f>+IF(DP$4&gt;=EOMONTH(Input!$E133,0),Input!$D133,0)*DP$10</f>
        <v>0</v>
      </c>
      <c r="DQ138" s="542">
        <f>+IF(DQ$4&gt;=EOMONTH(Input!$E133,0),Input!$D133,0)*DQ$10</f>
        <v>0</v>
      </c>
      <c r="DR138" s="542">
        <f>+IF(DR$4&gt;=EOMONTH(Input!$E133,0),Input!$D133,0)*DR$10</f>
        <v>0</v>
      </c>
      <c r="DS138" s="542">
        <f>+IF(DS$4&gt;=EOMONTH(Input!$E133,0),Input!$D133,0)*DS$10</f>
        <v>0</v>
      </c>
      <c r="DT138" s="560">
        <f>+IF(DT$4&gt;=EOMONTH(Input!$E133,0),Input!$D133,0)*DT$10</f>
        <v>0</v>
      </c>
    </row>
    <row r="139" spans="1:124" s="28" customFormat="1" ht="14.25" customHeight="1" x14ac:dyDescent="0.15">
      <c r="A139" s="391" t="str">
        <f>+Input!C134</f>
        <v>Pastry Chef</v>
      </c>
      <c r="B139" s="391"/>
      <c r="C139" s="31" t="s">
        <v>311</v>
      </c>
      <c r="E139" s="559">
        <f>+IF(E$4&gt;=EOMONTH(Input!$E134,0),Input!$D134,0)*E$10</f>
        <v>0</v>
      </c>
      <c r="F139" s="542">
        <f>+IF(F$4&gt;=EOMONTH(Input!$E134,0),Input!$D134,0)*F$10</f>
        <v>0</v>
      </c>
      <c r="G139" s="542">
        <f>+IF(G$4&gt;=EOMONTH(Input!$E134,0),Input!$D134,0)*G$10</f>
        <v>0</v>
      </c>
      <c r="H139" s="542">
        <f>+IF(H$4&gt;=EOMONTH(Input!$E134,0),Input!$D134,0)*H$10</f>
        <v>0</v>
      </c>
      <c r="I139" s="542">
        <f>+IF(I$4&gt;=EOMONTH(Input!$E134,0),Input!$D134,0)*I$10</f>
        <v>0</v>
      </c>
      <c r="J139" s="542">
        <f>+IF(J$4&gt;=EOMONTH(Input!$E134,0),Input!$D134,0)*J$10</f>
        <v>0</v>
      </c>
      <c r="K139" s="542">
        <f>+IF(K$4&gt;=EOMONTH(Input!$E134,0),Input!$D134,0)*K$10</f>
        <v>0</v>
      </c>
      <c r="L139" s="542">
        <f>+IF(L$4&gt;=EOMONTH(Input!$E134,0),Input!$D134,0)*L$10</f>
        <v>0</v>
      </c>
      <c r="M139" s="542">
        <f>+IF(M$4&gt;=EOMONTH(Input!$E134,0),Input!$D134,0)*M$10</f>
        <v>0</v>
      </c>
      <c r="N139" s="542">
        <f>+IF(N$4&gt;=EOMONTH(Input!$E134,0),Input!$D134,0)*N$10</f>
        <v>0</v>
      </c>
      <c r="O139" s="542">
        <f>+IF(O$4&gt;=EOMONTH(Input!$E134,0),Input!$D134,0)*O$10</f>
        <v>0</v>
      </c>
      <c r="P139" s="542">
        <f>+IF(P$4&gt;=EOMONTH(Input!$E134,0),Input!$D134,0)*P$10</f>
        <v>0</v>
      </c>
      <c r="Q139" s="542">
        <f>+IF(Q$4&gt;=EOMONTH(Input!$E134,0),Input!$D134,0)*Q$10</f>
        <v>0</v>
      </c>
      <c r="R139" s="542">
        <f>+IF(R$4&gt;=EOMONTH(Input!$E134,0),Input!$D134,0)*R$10</f>
        <v>0</v>
      </c>
      <c r="S139" s="542">
        <f>+IF(S$4&gt;=EOMONTH(Input!$E134,0),Input!$D134,0)*S$10</f>
        <v>0</v>
      </c>
      <c r="T139" s="542">
        <f>+IF(T$4&gt;=EOMONTH(Input!$E134,0),Input!$D134,0)*T$10</f>
        <v>0</v>
      </c>
      <c r="U139" s="542">
        <f>+IF(U$4&gt;=EOMONTH(Input!$E134,0),Input!$D134,0)*U$10</f>
        <v>0</v>
      </c>
      <c r="V139" s="542">
        <f>+IF(V$4&gt;=EOMONTH(Input!$E134,0),Input!$D134,0)*V$10</f>
        <v>0</v>
      </c>
      <c r="W139" s="542">
        <f>+IF(W$4&gt;=EOMONTH(Input!$E134,0),Input!$D134,0)*W$10</f>
        <v>0</v>
      </c>
      <c r="X139" s="542">
        <f>+IF(X$4&gt;=EOMONTH(Input!$E134,0),Input!$D134,0)*X$10</f>
        <v>0</v>
      </c>
      <c r="Y139" s="542">
        <f>+IF(Y$4&gt;=EOMONTH(Input!$E134,0),Input!$D134,0)*Y$10</f>
        <v>0</v>
      </c>
      <c r="Z139" s="542">
        <f>+IF(Z$4&gt;=EOMONTH(Input!$E134,0),Input!$D134,0)*Z$10</f>
        <v>0</v>
      </c>
      <c r="AA139" s="542">
        <f>+IF(AA$4&gt;=EOMONTH(Input!$E134,0),Input!$D134,0)*AA$10</f>
        <v>0</v>
      </c>
      <c r="AB139" s="542">
        <f>+IF(AB$4&gt;=EOMONTH(Input!$E134,0),Input!$D134,0)*AB$10</f>
        <v>0</v>
      </c>
      <c r="AC139" s="542">
        <f>+IF(AC$4&gt;=EOMONTH(Input!$E134,0),Input!$D134,0)*AC$10</f>
        <v>0</v>
      </c>
      <c r="AD139" s="542">
        <f>+IF(AD$4&gt;=EOMONTH(Input!$E134,0),Input!$D134,0)*AD$10</f>
        <v>0</v>
      </c>
      <c r="AE139" s="542">
        <f>+IF(AE$4&gt;=EOMONTH(Input!$E134,0),Input!$D134,0)*AE$10</f>
        <v>0</v>
      </c>
      <c r="AF139" s="542">
        <f>+IF(AF$4&gt;=EOMONTH(Input!$E134,0),Input!$D134,0)*AF$10</f>
        <v>0</v>
      </c>
      <c r="AG139" s="542">
        <f>+IF(AG$4&gt;=EOMONTH(Input!$E134,0),Input!$D134,0)*AG$10</f>
        <v>0</v>
      </c>
      <c r="AH139" s="542">
        <f>+IF(AH$4&gt;=EOMONTH(Input!$E134,0),Input!$D134,0)*AH$10</f>
        <v>0</v>
      </c>
      <c r="AI139" s="542">
        <f>+IF(AI$4&gt;=EOMONTH(Input!$E134,0),Input!$D134,0)*AI$10</f>
        <v>0</v>
      </c>
      <c r="AJ139" s="542">
        <f>+IF(AJ$4&gt;=EOMONTH(Input!$E134,0),Input!$D134,0)*AJ$10</f>
        <v>0</v>
      </c>
      <c r="AK139" s="542">
        <f>+IF(AK$4&gt;=EOMONTH(Input!$E134,0),Input!$D134,0)*AK$10</f>
        <v>0</v>
      </c>
      <c r="AL139" s="542">
        <f>+IF(AL$4&gt;=EOMONTH(Input!$E134,0),Input!$D134,0)*AL$10</f>
        <v>0</v>
      </c>
      <c r="AM139" s="542">
        <f>+IF(AM$4&gt;=EOMONTH(Input!$E134,0),Input!$D134,0)*AM$10</f>
        <v>0</v>
      </c>
      <c r="AN139" s="542">
        <f>+IF(AN$4&gt;=EOMONTH(Input!$E134,0),Input!$D134,0)*AN$10</f>
        <v>0</v>
      </c>
      <c r="AO139" s="542">
        <f>+IF(AO$4&gt;=EOMONTH(Input!$E134,0),Input!$D134,0)*AO$10</f>
        <v>0</v>
      </c>
      <c r="AP139" s="542">
        <f>+IF(AP$4&gt;=EOMONTH(Input!$E134,0),Input!$D134,0)*AP$10</f>
        <v>0</v>
      </c>
      <c r="AQ139" s="542">
        <f>+IF(AQ$4&gt;=EOMONTH(Input!$E134,0),Input!$D134,0)*AQ$10</f>
        <v>0</v>
      </c>
      <c r="AR139" s="542">
        <f>+IF(AR$4&gt;=EOMONTH(Input!$E134,0),Input!$D134,0)*AR$10</f>
        <v>0</v>
      </c>
      <c r="AS139" s="542">
        <f>+IF(AS$4&gt;=EOMONTH(Input!$E134,0),Input!$D134,0)*AS$10</f>
        <v>0</v>
      </c>
      <c r="AT139" s="542">
        <f>+IF(AT$4&gt;=EOMONTH(Input!$E134,0),Input!$D134,0)*AT$10</f>
        <v>0</v>
      </c>
      <c r="AU139" s="542">
        <f>+IF(AU$4&gt;=EOMONTH(Input!$E134,0),Input!$D134,0)*AU$10</f>
        <v>0</v>
      </c>
      <c r="AV139" s="542">
        <f>+IF(AV$4&gt;=EOMONTH(Input!$E134,0),Input!$D134,0)*AV$10</f>
        <v>0</v>
      </c>
      <c r="AW139" s="542">
        <f>+IF(AW$4&gt;=EOMONTH(Input!$E134,0),Input!$D134,0)*AW$10</f>
        <v>0</v>
      </c>
      <c r="AX139" s="542">
        <f>+IF(AX$4&gt;=EOMONTH(Input!$E134,0),Input!$D134,0)*AX$10</f>
        <v>0</v>
      </c>
      <c r="AY139" s="542">
        <f>+IF(AY$4&gt;=EOMONTH(Input!$E134,0),Input!$D134,0)*AY$10</f>
        <v>0</v>
      </c>
      <c r="AZ139" s="542">
        <f>+IF(AZ$4&gt;=EOMONTH(Input!$E134,0),Input!$D134,0)*AZ$10</f>
        <v>0</v>
      </c>
      <c r="BA139" s="542">
        <f>+IF(BA$4&gt;=EOMONTH(Input!$E134,0),Input!$D134,0)*BA$10</f>
        <v>0</v>
      </c>
      <c r="BB139" s="542">
        <f>+IF(BB$4&gt;=EOMONTH(Input!$E134,0),Input!$D134,0)*BB$10</f>
        <v>0</v>
      </c>
      <c r="BC139" s="542">
        <f>+IF(BC$4&gt;=EOMONTH(Input!$E134,0),Input!$D134,0)*BC$10</f>
        <v>0</v>
      </c>
      <c r="BD139" s="542">
        <f>+IF(BD$4&gt;=EOMONTH(Input!$E134,0),Input!$D134,0)*BD$10</f>
        <v>0</v>
      </c>
      <c r="BE139" s="542">
        <f>+IF(BE$4&gt;=EOMONTH(Input!$E134,0),Input!$D134,0)*BE$10</f>
        <v>0</v>
      </c>
      <c r="BF139" s="542">
        <f>+IF(BF$4&gt;=EOMONTH(Input!$E134,0),Input!$D134,0)*BF$10</f>
        <v>0</v>
      </c>
      <c r="BG139" s="542">
        <f>+IF(BG$4&gt;=EOMONTH(Input!$E134,0),Input!$D134,0)*BG$10</f>
        <v>0</v>
      </c>
      <c r="BH139" s="542">
        <f>+IF(BH$4&gt;=EOMONTH(Input!$E134,0),Input!$D134,0)*BH$10</f>
        <v>0</v>
      </c>
      <c r="BI139" s="542">
        <f>+IF(BI$4&gt;=EOMONTH(Input!$E134,0),Input!$D134,0)*BI$10</f>
        <v>0</v>
      </c>
      <c r="BJ139" s="542">
        <f>+IF(BJ$4&gt;=EOMONTH(Input!$E134,0),Input!$D134,0)*BJ$10</f>
        <v>0</v>
      </c>
      <c r="BK139" s="542">
        <f>+IF(BK$4&gt;=EOMONTH(Input!$E134,0),Input!$D134,0)*BK$10</f>
        <v>0</v>
      </c>
      <c r="BL139" s="542">
        <f>+IF(BL$4&gt;=EOMONTH(Input!$E134,0),Input!$D134,0)*BL$10</f>
        <v>0</v>
      </c>
      <c r="BM139" s="542">
        <f>+IF(BM$4&gt;=EOMONTH(Input!$E134,0),Input!$D134,0)*BM$10</f>
        <v>0</v>
      </c>
      <c r="BN139" s="542">
        <f>+IF(BN$4&gt;=EOMONTH(Input!$E134,0),Input!$D134,0)*BN$10</f>
        <v>0</v>
      </c>
      <c r="BO139" s="542">
        <f>+IF(BO$4&gt;=EOMONTH(Input!$E134,0),Input!$D134,0)*BO$10</f>
        <v>0</v>
      </c>
      <c r="BP139" s="542">
        <f>+IF(BP$4&gt;=EOMONTH(Input!$E134,0),Input!$D134,0)*BP$10</f>
        <v>0</v>
      </c>
      <c r="BQ139" s="542">
        <f>+IF(BQ$4&gt;=EOMONTH(Input!$E134,0),Input!$D134,0)*BQ$10</f>
        <v>0</v>
      </c>
      <c r="BR139" s="542">
        <f>+IF(BR$4&gt;=EOMONTH(Input!$E134,0),Input!$D134,0)*BR$10</f>
        <v>0</v>
      </c>
      <c r="BS139" s="542">
        <f>+IF(BS$4&gt;=EOMONTH(Input!$E134,0),Input!$D134,0)*BS$10</f>
        <v>0</v>
      </c>
      <c r="BT139" s="542">
        <f>+IF(BT$4&gt;=EOMONTH(Input!$E134,0),Input!$D134,0)*BT$10</f>
        <v>0</v>
      </c>
      <c r="BU139" s="542">
        <f>+IF(BU$4&gt;=EOMONTH(Input!$E134,0),Input!$D134,0)*BU$10</f>
        <v>0</v>
      </c>
      <c r="BV139" s="542">
        <f>+IF(BV$4&gt;=EOMONTH(Input!$E134,0),Input!$D134,0)*BV$10</f>
        <v>0</v>
      </c>
      <c r="BW139" s="542">
        <f>+IF(BW$4&gt;=EOMONTH(Input!$E134,0),Input!$D134,0)*BW$10</f>
        <v>0</v>
      </c>
      <c r="BX139" s="542">
        <f>+IF(BX$4&gt;=EOMONTH(Input!$E134,0),Input!$D134,0)*BX$10</f>
        <v>0</v>
      </c>
      <c r="BY139" s="542">
        <f>+IF(BY$4&gt;=EOMONTH(Input!$E134,0),Input!$D134,0)*BY$10</f>
        <v>0</v>
      </c>
      <c r="BZ139" s="542">
        <f>+IF(BZ$4&gt;=EOMONTH(Input!$E134,0),Input!$D134,0)*BZ$10</f>
        <v>0</v>
      </c>
      <c r="CA139" s="542">
        <f>+IF(CA$4&gt;=EOMONTH(Input!$E134,0),Input!$D134,0)*CA$10</f>
        <v>0</v>
      </c>
      <c r="CB139" s="542">
        <f>+IF(CB$4&gt;=EOMONTH(Input!$E134,0),Input!$D134,0)*CB$10</f>
        <v>0</v>
      </c>
      <c r="CC139" s="542">
        <f>+IF(CC$4&gt;=EOMONTH(Input!$E134,0),Input!$D134,0)*CC$10</f>
        <v>0</v>
      </c>
      <c r="CD139" s="542">
        <f>+IF(CD$4&gt;=EOMONTH(Input!$E134,0),Input!$D134,0)*CD$10</f>
        <v>0</v>
      </c>
      <c r="CE139" s="542">
        <f>+IF(CE$4&gt;=EOMONTH(Input!$E134,0),Input!$D134,0)*CE$10</f>
        <v>0</v>
      </c>
      <c r="CF139" s="542">
        <f>+IF(CF$4&gt;=EOMONTH(Input!$E134,0),Input!$D134,0)*CF$10</f>
        <v>0</v>
      </c>
      <c r="CG139" s="542">
        <f>+IF(CG$4&gt;=EOMONTH(Input!$E134,0),Input!$D134,0)*CG$10</f>
        <v>0</v>
      </c>
      <c r="CH139" s="542">
        <f>+IF(CH$4&gt;=EOMONTH(Input!$E134,0),Input!$D134,0)*CH$10</f>
        <v>0</v>
      </c>
      <c r="CI139" s="542">
        <f>+IF(CI$4&gt;=EOMONTH(Input!$E134,0),Input!$D134,0)*CI$10</f>
        <v>0</v>
      </c>
      <c r="CJ139" s="542">
        <f>+IF(CJ$4&gt;=EOMONTH(Input!$E134,0),Input!$D134,0)*CJ$10</f>
        <v>0</v>
      </c>
      <c r="CK139" s="542">
        <f>+IF(CK$4&gt;=EOMONTH(Input!$E134,0),Input!$D134,0)*CK$10</f>
        <v>0</v>
      </c>
      <c r="CL139" s="542">
        <f>+IF(CL$4&gt;=EOMONTH(Input!$E134,0),Input!$D134,0)*CL$10</f>
        <v>0</v>
      </c>
      <c r="CM139" s="542">
        <f>+IF(CM$4&gt;=EOMONTH(Input!$E134,0),Input!$D134,0)*CM$10</f>
        <v>0</v>
      </c>
      <c r="CN139" s="542">
        <f>+IF(CN$4&gt;=EOMONTH(Input!$E134,0),Input!$D134,0)*CN$10</f>
        <v>0</v>
      </c>
      <c r="CO139" s="542">
        <f>+IF(CO$4&gt;=EOMONTH(Input!$E134,0),Input!$D134,0)*CO$10</f>
        <v>0</v>
      </c>
      <c r="CP139" s="542">
        <f>+IF(CP$4&gt;=EOMONTH(Input!$E134,0),Input!$D134,0)*CP$10</f>
        <v>0</v>
      </c>
      <c r="CQ139" s="542">
        <f>+IF(CQ$4&gt;=EOMONTH(Input!$E134,0),Input!$D134,0)*CQ$10</f>
        <v>0</v>
      </c>
      <c r="CR139" s="542">
        <f>+IF(CR$4&gt;=EOMONTH(Input!$E134,0),Input!$D134,0)*CR$10</f>
        <v>0</v>
      </c>
      <c r="CS139" s="542">
        <f>+IF(CS$4&gt;=EOMONTH(Input!$E134,0),Input!$D134,0)*CS$10</f>
        <v>0</v>
      </c>
      <c r="CT139" s="542">
        <f>+IF(CT$4&gt;=EOMONTH(Input!$E134,0),Input!$D134,0)*CT$10</f>
        <v>0</v>
      </c>
      <c r="CU139" s="542">
        <f>+IF(CU$4&gt;=EOMONTH(Input!$E134,0),Input!$D134,0)*CU$10</f>
        <v>0</v>
      </c>
      <c r="CV139" s="542">
        <f>+IF(CV$4&gt;=EOMONTH(Input!$E134,0),Input!$D134,0)*CV$10</f>
        <v>0</v>
      </c>
      <c r="CW139" s="542">
        <f>+IF(CW$4&gt;=EOMONTH(Input!$E134,0),Input!$D134,0)*CW$10</f>
        <v>0</v>
      </c>
      <c r="CX139" s="542">
        <f>+IF(CX$4&gt;=EOMONTH(Input!$E134,0),Input!$D134,0)*CX$10</f>
        <v>0</v>
      </c>
      <c r="CY139" s="542">
        <f>+IF(CY$4&gt;=EOMONTH(Input!$E134,0),Input!$D134,0)*CY$10</f>
        <v>0</v>
      </c>
      <c r="CZ139" s="542">
        <f>+IF(CZ$4&gt;=EOMONTH(Input!$E134,0),Input!$D134,0)*CZ$10</f>
        <v>0</v>
      </c>
      <c r="DA139" s="542">
        <f>+IF(DA$4&gt;=EOMONTH(Input!$E134,0),Input!$D134,0)*DA$10</f>
        <v>0</v>
      </c>
      <c r="DB139" s="542">
        <f>+IF(DB$4&gt;=EOMONTH(Input!$E134,0),Input!$D134,0)*DB$10</f>
        <v>0</v>
      </c>
      <c r="DC139" s="542">
        <f>+IF(DC$4&gt;=EOMONTH(Input!$E134,0),Input!$D134,0)*DC$10</f>
        <v>0</v>
      </c>
      <c r="DD139" s="542">
        <f>+IF(DD$4&gt;=EOMONTH(Input!$E134,0),Input!$D134,0)*DD$10</f>
        <v>0</v>
      </c>
      <c r="DE139" s="542">
        <f>+IF(DE$4&gt;=EOMONTH(Input!$E134,0),Input!$D134,0)*DE$10</f>
        <v>0</v>
      </c>
      <c r="DF139" s="542">
        <f>+IF(DF$4&gt;=EOMONTH(Input!$E134,0),Input!$D134,0)*DF$10</f>
        <v>0</v>
      </c>
      <c r="DG139" s="542">
        <f>+IF(DG$4&gt;=EOMONTH(Input!$E134,0),Input!$D134,0)*DG$10</f>
        <v>0</v>
      </c>
      <c r="DH139" s="542">
        <f>+IF(DH$4&gt;=EOMONTH(Input!$E134,0),Input!$D134,0)*DH$10</f>
        <v>0</v>
      </c>
      <c r="DI139" s="542">
        <f>+IF(DI$4&gt;=EOMONTH(Input!$E134,0),Input!$D134,0)*DI$10</f>
        <v>0</v>
      </c>
      <c r="DJ139" s="542">
        <f>+IF(DJ$4&gt;=EOMONTH(Input!$E134,0),Input!$D134,0)*DJ$10</f>
        <v>0</v>
      </c>
      <c r="DK139" s="542">
        <f>+IF(DK$4&gt;=EOMONTH(Input!$E134,0),Input!$D134,0)*DK$10</f>
        <v>0</v>
      </c>
      <c r="DL139" s="542">
        <f>+IF(DL$4&gt;=EOMONTH(Input!$E134,0),Input!$D134,0)*DL$10</f>
        <v>0</v>
      </c>
      <c r="DM139" s="542">
        <f>+IF(DM$4&gt;=EOMONTH(Input!$E134,0),Input!$D134,0)*DM$10</f>
        <v>0</v>
      </c>
      <c r="DN139" s="542">
        <f>+IF(DN$4&gt;=EOMONTH(Input!$E134,0),Input!$D134,0)*DN$10</f>
        <v>0</v>
      </c>
      <c r="DO139" s="542">
        <f>+IF(DO$4&gt;=EOMONTH(Input!$E134,0),Input!$D134,0)*DO$10</f>
        <v>0</v>
      </c>
      <c r="DP139" s="542">
        <f>+IF(DP$4&gt;=EOMONTH(Input!$E134,0),Input!$D134,0)*DP$10</f>
        <v>0</v>
      </c>
      <c r="DQ139" s="542">
        <f>+IF(DQ$4&gt;=EOMONTH(Input!$E134,0),Input!$D134,0)*DQ$10</f>
        <v>0</v>
      </c>
      <c r="DR139" s="542">
        <f>+IF(DR$4&gt;=EOMONTH(Input!$E134,0),Input!$D134,0)*DR$10</f>
        <v>0</v>
      </c>
      <c r="DS139" s="542">
        <f>+IF(DS$4&gt;=EOMONTH(Input!$E134,0),Input!$D134,0)*DS$10</f>
        <v>0</v>
      </c>
      <c r="DT139" s="560">
        <f>+IF(DT$4&gt;=EOMONTH(Input!$E134,0),Input!$D134,0)*DT$10</f>
        <v>0</v>
      </c>
    </row>
    <row r="140" spans="1:124" s="28" customFormat="1" ht="14.25" customHeight="1" x14ac:dyDescent="0.15">
      <c r="A140" s="391" t="str">
        <f>+Input!C135</f>
        <v>Bartender</v>
      </c>
      <c r="B140" s="391"/>
      <c r="C140" s="31" t="s">
        <v>311</v>
      </c>
      <c r="E140" s="559">
        <f>+IF(E$4&gt;=EOMONTH(Input!$E135,0),Input!$D135,0)*E$10</f>
        <v>0</v>
      </c>
      <c r="F140" s="542">
        <f>+IF(F$4&gt;=EOMONTH(Input!$E135,0),Input!$D135,0)*F$10</f>
        <v>0</v>
      </c>
      <c r="G140" s="542">
        <f>+IF(G$4&gt;=EOMONTH(Input!$E135,0),Input!$D135,0)*G$10</f>
        <v>0</v>
      </c>
      <c r="H140" s="542">
        <f>+IF(H$4&gt;=EOMONTH(Input!$E135,0),Input!$D135,0)*H$10</f>
        <v>0</v>
      </c>
      <c r="I140" s="542">
        <f>+IF(I$4&gt;=EOMONTH(Input!$E135,0),Input!$D135,0)*I$10</f>
        <v>0</v>
      </c>
      <c r="J140" s="542">
        <f>+IF(J$4&gt;=EOMONTH(Input!$E135,0),Input!$D135,0)*J$10</f>
        <v>0</v>
      </c>
      <c r="K140" s="542">
        <f>+IF(K$4&gt;=EOMONTH(Input!$E135,0),Input!$D135,0)*K$10</f>
        <v>0</v>
      </c>
      <c r="L140" s="542">
        <f>+IF(L$4&gt;=EOMONTH(Input!$E135,0),Input!$D135,0)*L$10</f>
        <v>0</v>
      </c>
      <c r="M140" s="542">
        <f>+IF(M$4&gt;=EOMONTH(Input!$E135,0),Input!$D135,0)*M$10</f>
        <v>0</v>
      </c>
      <c r="N140" s="542">
        <f>+IF(N$4&gt;=EOMONTH(Input!$E135,0),Input!$D135,0)*N$10</f>
        <v>0</v>
      </c>
      <c r="O140" s="542">
        <f>+IF(O$4&gt;=EOMONTH(Input!$E135,0),Input!$D135,0)*O$10</f>
        <v>0</v>
      </c>
      <c r="P140" s="542">
        <f>+IF(P$4&gt;=EOMONTH(Input!$E135,0),Input!$D135,0)*P$10</f>
        <v>0</v>
      </c>
      <c r="Q140" s="542">
        <f>+IF(Q$4&gt;=EOMONTH(Input!$E135,0),Input!$D135,0)*Q$10</f>
        <v>0</v>
      </c>
      <c r="R140" s="542">
        <f>+IF(R$4&gt;=EOMONTH(Input!$E135,0),Input!$D135,0)*R$10</f>
        <v>0</v>
      </c>
      <c r="S140" s="542">
        <f>+IF(S$4&gt;=EOMONTH(Input!$E135,0),Input!$D135,0)*S$10</f>
        <v>0</v>
      </c>
      <c r="T140" s="542">
        <f>+IF(T$4&gt;=EOMONTH(Input!$E135,0),Input!$D135,0)*T$10</f>
        <v>0</v>
      </c>
      <c r="U140" s="542">
        <f>+IF(U$4&gt;=EOMONTH(Input!$E135,0),Input!$D135,0)*U$10</f>
        <v>0</v>
      </c>
      <c r="V140" s="542">
        <f>+IF(V$4&gt;=EOMONTH(Input!$E135,0),Input!$D135,0)*V$10</f>
        <v>0</v>
      </c>
      <c r="W140" s="542">
        <f>+IF(W$4&gt;=EOMONTH(Input!$E135,0),Input!$D135,0)*W$10</f>
        <v>0</v>
      </c>
      <c r="X140" s="542">
        <f>+IF(X$4&gt;=EOMONTH(Input!$E135,0),Input!$D135,0)*X$10</f>
        <v>0</v>
      </c>
      <c r="Y140" s="542">
        <f>+IF(Y$4&gt;=EOMONTH(Input!$E135,0),Input!$D135,0)*Y$10</f>
        <v>0</v>
      </c>
      <c r="Z140" s="542">
        <f>+IF(Z$4&gt;=EOMONTH(Input!$E135,0),Input!$D135,0)*Z$10</f>
        <v>0</v>
      </c>
      <c r="AA140" s="542">
        <f>+IF(AA$4&gt;=EOMONTH(Input!$E135,0),Input!$D135,0)*AA$10</f>
        <v>0</v>
      </c>
      <c r="AB140" s="542">
        <f>+IF(AB$4&gt;=EOMONTH(Input!$E135,0),Input!$D135,0)*AB$10</f>
        <v>0</v>
      </c>
      <c r="AC140" s="542">
        <f>+IF(AC$4&gt;=EOMONTH(Input!$E135,0),Input!$D135,0)*AC$10</f>
        <v>0</v>
      </c>
      <c r="AD140" s="542">
        <f>+IF(AD$4&gt;=EOMONTH(Input!$E135,0),Input!$D135,0)*AD$10</f>
        <v>0</v>
      </c>
      <c r="AE140" s="542">
        <f>+IF(AE$4&gt;=EOMONTH(Input!$E135,0),Input!$D135,0)*AE$10</f>
        <v>0</v>
      </c>
      <c r="AF140" s="542">
        <f>+IF(AF$4&gt;=EOMONTH(Input!$E135,0),Input!$D135,0)*AF$10</f>
        <v>0</v>
      </c>
      <c r="AG140" s="542">
        <f>+IF(AG$4&gt;=EOMONTH(Input!$E135,0),Input!$D135,0)*AG$10</f>
        <v>0</v>
      </c>
      <c r="AH140" s="542">
        <f>+IF(AH$4&gt;=EOMONTH(Input!$E135,0),Input!$D135,0)*AH$10</f>
        <v>0</v>
      </c>
      <c r="AI140" s="542">
        <f>+IF(AI$4&gt;=EOMONTH(Input!$E135,0),Input!$D135,0)*AI$10</f>
        <v>0</v>
      </c>
      <c r="AJ140" s="542">
        <f>+IF(AJ$4&gt;=EOMONTH(Input!$E135,0),Input!$D135,0)*AJ$10</f>
        <v>0</v>
      </c>
      <c r="AK140" s="542">
        <f>+IF(AK$4&gt;=EOMONTH(Input!$E135,0),Input!$D135,0)*AK$10</f>
        <v>0</v>
      </c>
      <c r="AL140" s="542">
        <f>+IF(AL$4&gt;=EOMONTH(Input!$E135,0),Input!$D135,0)*AL$10</f>
        <v>0</v>
      </c>
      <c r="AM140" s="542">
        <f>+IF(AM$4&gt;=EOMONTH(Input!$E135,0),Input!$D135,0)*AM$10</f>
        <v>0</v>
      </c>
      <c r="AN140" s="542">
        <f>+IF(AN$4&gt;=EOMONTH(Input!$E135,0),Input!$D135,0)*AN$10</f>
        <v>0</v>
      </c>
      <c r="AO140" s="542">
        <f>+IF(AO$4&gt;=EOMONTH(Input!$E135,0),Input!$D135,0)*AO$10</f>
        <v>0</v>
      </c>
      <c r="AP140" s="542">
        <f>+IF(AP$4&gt;=EOMONTH(Input!$E135,0),Input!$D135,0)*AP$10</f>
        <v>0</v>
      </c>
      <c r="AQ140" s="542">
        <f>+IF(AQ$4&gt;=EOMONTH(Input!$E135,0),Input!$D135,0)*AQ$10</f>
        <v>0</v>
      </c>
      <c r="AR140" s="542">
        <f>+IF(AR$4&gt;=EOMONTH(Input!$E135,0),Input!$D135,0)*AR$10</f>
        <v>0</v>
      </c>
      <c r="AS140" s="542">
        <f>+IF(AS$4&gt;=EOMONTH(Input!$E135,0),Input!$D135,0)*AS$10</f>
        <v>0</v>
      </c>
      <c r="AT140" s="542">
        <f>+IF(AT$4&gt;=EOMONTH(Input!$E135,0),Input!$D135,0)*AT$10</f>
        <v>0</v>
      </c>
      <c r="AU140" s="542">
        <f>+IF(AU$4&gt;=EOMONTH(Input!$E135,0),Input!$D135,0)*AU$10</f>
        <v>0</v>
      </c>
      <c r="AV140" s="542">
        <f>+IF(AV$4&gt;=EOMONTH(Input!$E135,0),Input!$D135,0)*AV$10</f>
        <v>0</v>
      </c>
      <c r="AW140" s="542">
        <f>+IF(AW$4&gt;=EOMONTH(Input!$E135,0),Input!$D135,0)*AW$10</f>
        <v>0</v>
      </c>
      <c r="AX140" s="542">
        <f>+IF(AX$4&gt;=EOMONTH(Input!$E135,0),Input!$D135,0)*AX$10</f>
        <v>0</v>
      </c>
      <c r="AY140" s="542">
        <f>+IF(AY$4&gt;=EOMONTH(Input!$E135,0),Input!$D135,0)*AY$10</f>
        <v>0</v>
      </c>
      <c r="AZ140" s="542">
        <f>+IF(AZ$4&gt;=EOMONTH(Input!$E135,0),Input!$D135,0)*AZ$10</f>
        <v>0</v>
      </c>
      <c r="BA140" s="542">
        <f>+IF(BA$4&gt;=EOMONTH(Input!$E135,0),Input!$D135,0)*BA$10</f>
        <v>0</v>
      </c>
      <c r="BB140" s="542">
        <f>+IF(BB$4&gt;=EOMONTH(Input!$E135,0),Input!$D135,0)*BB$10</f>
        <v>0</v>
      </c>
      <c r="BC140" s="542">
        <f>+IF(BC$4&gt;=EOMONTH(Input!$E135,0),Input!$D135,0)*BC$10</f>
        <v>0</v>
      </c>
      <c r="BD140" s="542">
        <f>+IF(BD$4&gt;=EOMONTH(Input!$E135,0),Input!$D135,0)*BD$10</f>
        <v>0</v>
      </c>
      <c r="BE140" s="542">
        <f>+IF(BE$4&gt;=EOMONTH(Input!$E135,0),Input!$D135,0)*BE$10</f>
        <v>0</v>
      </c>
      <c r="BF140" s="542">
        <f>+IF(BF$4&gt;=EOMONTH(Input!$E135,0),Input!$D135,0)*BF$10</f>
        <v>0</v>
      </c>
      <c r="BG140" s="542">
        <f>+IF(BG$4&gt;=EOMONTH(Input!$E135,0),Input!$D135,0)*BG$10</f>
        <v>0</v>
      </c>
      <c r="BH140" s="542">
        <f>+IF(BH$4&gt;=EOMONTH(Input!$E135,0),Input!$D135,0)*BH$10</f>
        <v>0</v>
      </c>
      <c r="BI140" s="542">
        <f>+IF(BI$4&gt;=EOMONTH(Input!$E135,0),Input!$D135,0)*BI$10</f>
        <v>0</v>
      </c>
      <c r="BJ140" s="542">
        <f>+IF(BJ$4&gt;=EOMONTH(Input!$E135,0),Input!$D135,0)*BJ$10</f>
        <v>0</v>
      </c>
      <c r="BK140" s="542">
        <f>+IF(BK$4&gt;=EOMONTH(Input!$E135,0),Input!$D135,0)*BK$10</f>
        <v>0</v>
      </c>
      <c r="BL140" s="542">
        <f>+IF(BL$4&gt;=EOMONTH(Input!$E135,0),Input!$D135,0)*BL$10</f>
        <v>0</v>
      </c>
      <c r="BM140" s="542">
        <f>+IF(BM$4&gt;=EOMONTH(Input!$E135,0),Input!$D135,0)*BM$10</f>
        <v>0</v>
      </c>
      <c r="BN140" s="542">
        <f>+IF(BN$4&gt;=EOMONTH(Input!$E135,0),Input!$D135,0)*BN$10</f>
        <v>0</v>
      </c>
      <c r="BO140" s="542">
        <f>+IF(BO$4&gt;=EOMONTH(Input!$E135,0),Input!$D135,0)*BO$10</f>
        <v>0</v>
      </c>
      <c r="BP140" s="542">
        <f>+IF(BP$4&gt;=EOMONTH(Input!$E135,0),Input!$D135,0)*BP$10</f>
        <v>0</v>
      </c>
      <c r="BQ140" s="542">
        <f>+IF(BQ$4&gt;=EOMONTH(Input!$E135,0),Input!$D135,0)*BQ$10</f>
        <v>0</v>
      </c>
      <c r="BR140" s="542">
        <f>+IF(BR$4&gt;=EOMONTH(Input!$E135,0),Input!$D135,0)*BR$10</f>
        <v>0</v>
      </c>
      <c r="BS140" s="542">
        <f>+IF(BS$4&gt;=EOMONTH(Input!$E135,0),Input!$D135,0)*BS$10</f>
        <v>0</v>
      </c>
      <c r="BT140" s="542">
        <f>+IF(BT$4&gt;=EOMONTH(Input!$E135,0),Input!$D135,0)*BT$10</f>
        <v>0</v>
      </c>
      <c r="BU140" s="542">
        <f>+IF(BU$4&gt;=EOMONTH(Input!$E135,0),Input!$D135,0)*BU$10</f>
        <v>0</v>
      </c>
      <c r="BV140" s="542">
        <f>+IF(BV$4&gt;=EOMONTH(Input!$E135,0),Input!$D135,0)*BV$10</f>
        <v>0</v>
      </c>
      <c r="BW140" s="542">
        <f>+IF(BW$4&gt;=EOMONTH(Input!$E135,0),Input!$D135,0)*BW$10</f>
        <v>0</v>
      </c>
      <c r="BX140" s="542">
        <f>+IF(BX$4&gt;=EOMONTH(Input!$E135,0),Input!$D135,0)*BX$10</f>
        <v>0</v>
      </c>
      <c r="BY140" s="542">
        <f>+IF(BY$4&gt;=EOMONTH(Input!$E135,0),Input!$D135,0)*BY$10</f>
        <v>0</v>
      </c>
      <c r="BZ140" s="542">
        <f>+IF(BZ$4&gt;=EOMONTH(Input!$E135,0),Input!$D135,0)*BZ$10</f>
        <v>0</v>
      </c>
      <c r="CA140" s="542">
        <f>+IF(CA$4&gt;=EOMONTH(Input!$E135,0),Input!$D135,0)*CA$10</f>
        <v>0</v>
      </c>
      <c r="CB140" s="542">
        <f>+IF(CB$4&gt;=EOMONTH(Input!$E135,0),Input!$D135,0)*CB$10</f>
        <v>0</v>
      </c>
      <c r="CC140" s="542">
        <f>+IF(CC$4&gt;=EOMONTH(Input!$E135,0),Input!$D135,0)*CC$10</f>
        <v>0</v>
      </c>
      <c r="CD140" s="542">
        <f>+IF(CD$4&gt;=EOMONTH(Input!$E135,0),Input!$D135,0)*CD$10</f>
        <v>0</v>
      </c>
      <c r="CE140" s="542">
        <f>+IF(CE$4&gt;=EOMONTH(Input!$E135,0),Input!$D135,0)*CE$10</f>
        <v>0</v>
      </c>
      <c r="CF140" s="542">
        <f>+IF(CF$4&gt;=EOMONTH(Input!$E135,0),Input!$D135,0)*CF$10</f>
        <v>0</v>
      </c>
      <c r="CG140" s="542">
        <f>+IF(CG$4&gt;=EOMONTH(Input!$E135,0),Input!$D135,0)*CG$10</f>
        <v>0</v>
      </c>
      <c r="CH140" s="542">
        <f>+IF(CH$4&gt;=EOMONTH(Input!$E135,0),Input!$D135,0)*CH$10</f>
        <v>0</v>
      </c>
      <c r="CI140" s="542">
        <f>+IF(CI$4&gt;=EOMONTH(Input!$E135,0),Input!$D135,0)*CI$10</f>
        <v>0</v>
      </c>
      <c r="CJ140" s="542">
        <f>+IF(CJ$4&gt;=EOMONTH(Input!$E135,0),Input!$D135,0)*CJ$10</f>
        <v>0</v>
      </c>
      <c r="CK140" s="542">
        <f>+IF(CK$4&gt;=EOMONTH(Input!$E135,0),Input!$D135,0)*CK$10</f>
        <v>0</v>
      </c>
      <c r="CL140" s="542">
        <f>+IF(CL$4&gt;=EOMONTH(Input!$E135,0),Input!$D135,0)*CL$10</f>
        <v>0</v>
      </c>
      <c r="CM140" s="542">
        <f>+IF(CM$4&gt;=EOMONTH(Input!$E135,0),Input!$D135,0)*CM$10</f>
        <v>0</v>
      </c>
      <c r="CN140" s="542">
        <f>+IF(CN$4&gt;=EOMONTH(Input!$E135,0),Input!$D135,0)*CN$10</f>
        <v>0</v>
      </c>
      <c r="CO140" s="542">
        <f>+IF(CO$4&gt;=EOMONTH(Input!$E135,0),Input!$D135,0)*CO$10</f>
        <v>0</v>
      </c>
      <c r="CP140" s="542">
        <f>+IF(CP$4&gt;=EOMONTH(Input!$E135,0),Input!$D135,0)*CP$10</f>
        <v>0</v>
      </c>
      <c r="CQ140" s="542">
        <f>+IF(CQ$4&gt;=EOMONTH(Input!$E135,0),Input!$D135,0)*CQ$10</f>
        <v>0</v>
      </c>
      <c r="CR140" s="542">
        <f>+IF(CR$4&gt;=EOMONTH(Input!$E135,0),Input!$D135,0)*CR$10</f>
        <v>0</v>
      </c>
      <c r="CS140" s="542">
        <f>+IF(CS$4&gt;=EOMONTH(Input!$E135,0),Input!$D135,0)*CS$10</f>
        <v>0</v>
      </c>
      <c r="CT140" s="542">
        <f>+IF(CT$4&gt;=EOMONTH(Input!$E135,0),Input!$D135,0)*CT$10</f>
        <v>0</v>
      </c>
      <c r="CU140" s="542">
        <f>+IF(CU$4&gt;=EOMONTH(Input!$E135,0),Input!$D135,0)*CU$10</f>
        <v>0</v>
      </c>
      <c r="CV140" s="542">
        <f>+IF(CV$4&gt;=EOMONTH(Input!$E135,0),Input!$D135,0)*CV$10</f>
        <v>0</v>
      </c>
      <c r="CW140" s="542">
        <f>+IF(CW$4&gt;=EOMONTH(Input!$E135,0),Input!$D135,0)*CW$10</f>
        <v>0</v>
      </c>
      <c r="CX140" s="542">
        <f>+IF(CX$4&gt;=EOMONTH(Input!$E135,0),Input!$D135,0)*CX$10</f>
        <v>0</v>
      </c>
      <c r="CY140" s="542">
        <f>+IF(CY$4&gt;=EOMONTH(Input!$E135,0),Input!$D135,0)*CY$10</f>
        <v>0</v>
      </c>
      <c r="CZ140" s="542">
        <f>+IF(CZ$4&gt;=EOMONTH(Input!$E135,0),Input!$D135,0)*CZ$10</f>
        <v>0</v>
      </c>
      <c r="DA140" s="542">
        <f>+IF(DA$4&gt;=EOMONTH(Input!$E135,0),Input!$D135,0)*DA$10</f>
        <v>0</v>
      </c>
      <c r="DB140" s="542">
        <f>+IF(DB$4&gt;=EOMONTH(Input!$E135,0),Input!$D135,0)*DB$10</f>
        <v>0</v>
      </c>
      <c r="DC140" s="542">
        <f>+IF(DC$4&gt;=EOMONTH(Input!$E135,0),Input!$D135,0)*DC$10</f>
        <v>0</v>
      </c>
      <c r="DD140" s="542">
        <f>+IF(DD$4&gt;=EOMONTH(Input!$E135,0),Input!$D135,0)*DD$10</f>
        <v>0</v>
      </c>
      <c r="DE140" s="542">
        <f>+IF(DE$4&gt;=EOMONTH(Input!$E135,0),Input!$D135,0)*DE$10</f>
        <v>0</v>
      </c>
      <c r="DF140" s="542">
        <f>+IF(DF$4&gt;=EOMONTH(Input!$E135,0),Input!$D135,0)*DF$10</f>
        <v>0</v>
      </c>
      <c r="DG140" s="542">
        <f>+IF(DG$4&gt;=EOMONTH(Input!$E135,0),Input!$D135,0)*DG$10</f>
        <v>0</v>
      </c>
      <c r="DH140" s="542">
        <f>+IF(DH$4&gt;=EOMONTH(Input!$E135,0),Input!$D135,0)*DH$10</f>
        <v>0</v>
      </c>
      <c r="DI140" s="542">
        <f>+IF(DI$4&gt;=EOMONTH(Input!$E135,0),Input!$D135,0)*DI$10</f>
        <v>0</v>
      </c>
      <c r="DJ140" s="542">
        <f>+IF(DJ$4&gt;=EOMONTH(Input!$E135,0),Input!$D135,0)*DJ$10</f>
        <v>0</v>
      </c>
      <c r="DK140" s="542">
        <f>+IF(DK$4&gt;=EOMONTH(Input!$E135,0),Input!$D135,0)*DK$10</f>
        <v>0</v>
      </c>
      <c r="DL140" s="542">
        <f>+IF(DL$4&gt;=EOMONTH(Input!$E135,0),Input!$D135,0)*DL$10</f>
        <v>0</v>
      </c>
      <c r="DM140" s="542">
        <f>+IF(DM$4&gt;=EOMONTH(Input!$E135,0),Input!$D135,0)*DM$10</f>
        <v>0</v>
      </c>
      <c r="DN140" s="542">
        <f>+IF(DN$4&gt;=EOMONTH(Input!$E135,0),Input!$D135,0)*DN$10</f>
        <v>0</v>
      </c>
      <c r="DO140" s="542">
        <f>+IF(DO$4&gt;=EOMONTH(Input!$E135,0),Input!$D135,0)*DO$10</f>
        <v>0</v>
      </c>
      <c r="DP140" s="542">
        <f>+IF(DP$4&gt;=EOMONTH(Input!$E135,0),Input!$D135,0)*DP$10</f>
        <v>0</v>
      </c>
      <c r="DQ140" s="542">
        <f>+IF(DQ$4&gt;=EOMONTH(Input!$E135,0),Input!$D135,0)*DQ$10</f>
        <v>0</v>
      </c>
      <c r="DR140" s="542">
        <f>+IF(DR$4&gt;=EOMONTH(Input!$E135,0),Input!$D135,0)*DR$10</f>
        <v>0</v>
      </c>
      <c r="DS140" s="542">
        <f>+IF(DS$4&gt;=EOMONTH(Input!$E135,0),Input!$D135,0)*DS$10</f>
        <v>0</v>
      </c>
      <c r="DT140" s="560">
        <f>+IF(DT$4&gt;=EOMONTH(Input!$E135,0),Input!$D135,0)*DT$10</f>
        <v>0</v>
      </c>
    </row>
    <row r="141" spans="1:124" s="28" customFormat="1" ht="14.25" customHeight="1" x14ac:dyDescent="0.15">
      <c r="A141" s="391" t="str">
        <f>+Input!C136</f>
        <v>Server/Waitstaff</v>
      </c>
      <c r="B141" s="391"/>
      <c r="C141" s="31" t="s">
        <v>311</v>
      </c>
      <c r="E141" s="559">
        <f>+IF(E$4&gt;=EOMONTH(Input!$E136,0),Input!$D136,0)*E$10</f>
        <v>0</v>
      </c>
      <c r="F141" s="542">
        <f>+IF(F$4&gt;=EOMONTH(Input!$E136,0),Input!$D136,0)*F$10</f>
        <v>0</v>
      </c>
      <c r="G141" s="542">
        <f>+IF(G$4&gt;=EOMONTH(Input!$E136,0),Input!$D136,0)*G$10</f>
        <v>0</v>
      </c>
      <c r="H141" s="542">
        <f>+IF(H$4&gt;=EOMONTH(Input!$E136,0),Input!$D136,0)*H$10</f>
        <v>0</v>
      </c>
      <c r="I141" s="542">
        <f>+IF(I$4&gt;=EOMONTH(Input!$E136,0),Input!$D136,0)*I$10</f>
        <v>0</v>
      </c>
      <c r="J141" s="542">
        <f>+IF(J$4&gt;=EOMONTH(Input!$E136,0),Input!$D136,0)*J$10</f>
        <v>0</v>
      </c>
      <c r="K141" s="542">
        <f>+IF(K$4&gt;=EOMONTH(Input!$E136,0),Input!$D136,0)*K$10</f>
        <v>0</v>
      </c>
      <c r="L141" s="542">
        <f>+IF(L$4&gt;=EOMONTH(Input!$E136,0),Input!$D136,0)*L$10</f>
        <v>0</v>
      </c>
      <c r="M141" s="542">
        <f>+IF(M$4&gt;=EOMONTH(Input!$E136,0),Input!$D136,0)*M$10</f>
        <v>0</v>
      </c>
      <c r="N141" s="542">
        <f>+IF(N$4&gt;=EOMONTH(Input!$E136,0),Input!$D136,0)*N$10</f>
        <v>0</v>
      </c>
      <c r="O141" s="542">
        <f>+IF(O$4&gt;=EOMONTH(Input!$E136,0),Input!$D136,0)*O$10</f>
        <v>0</v>
      </c>
      <c r="P141" s="542">
        <f>+IF(P$4&gt;=EOMONTH(Input!$E136,0),Input!$D136,0)*P$10</f>
        <v>0</v>
      </c>
      <c r="Q141" s="542">
        <f>+IF(Q$4&gt;=EOMONTH(Input!$E136,0),Input!$D136,0)*Q$10</f>
        <v>0</v>
      </c>
      <c r="R141" s="542">
        <f>+IF(R$4&gt;=EOMONTH(Input!$E136,0),Input!$D136,0)*R$10</f>
        <v>0</v>
      </c>
      <c r="S141" s="542">
        <f>+IF(S$4&gt;=EOMONTH(Input!$E136,0),Input!$D136,0)*S$10</f>
        <v>0</v>
      </c>
      <c r="T141" s="542">
        <f>+IF(T$4&gt;=EOMONTH(Input!$E136,0),Input!$D136,0)*T$10</f>
        <v>0</v>
      </c>
      <c r="U141" s="542">
        <f>+IF(U$4&gt;=EOMONTH(Input!$E136,0),Input!$D136,0)*U$10</f>
        <v>0</v>
      </c>
      <c r="V141" s="542">
        <f>+IF(V$4&gt;=EOMONTH(Input!$E136,0),Input!$D136,0)*V$10</f>
        <v>0</v>
      </c>
      <c r="W141" s="542">
        <f>+IF(W$4&gt;=EOMONTH(Input!$E136,0),Input!$D136,0)*W$10</f>
        <v>0</v>
      </c>
      <c r="X141" s="542">
        <f>+IF(X$4&gt;=EOMONTH(Input!$E136,0),Input!$D136,0)*X$10</f>
        <v>0</v>
      </c>
      <c r="Y141" s="542">
        <f>+IF(Y$4&gt;=EOMONTH(Input!$E136,0),Input!$D136,0)*Y$10</f>
        <v>0</v>
      </c>
      <c r="Z141" s="542">
        <f>+IF(Z$4&gt;=EOMONTH(Input!$E136,0),Input!$D136,0)*Z$10</f>
        <v>0</v>
      </c>
      <c r="AA141" s="542">
        <f>+IF(AA$4&gt;=EOMONTH(Input!$E136,0),Input!$D136,0)*AA$10</f>
        <v>0</v>
      </c>
      <c r="AB141" s="542">
        <f>+IF(AB$4&gt;=EOMONTH(Input!$E136,0),Input!$D136,0)*AB$10</f>
        <v>0</v>
      </c>
      <c r="AC141" s="542">
        <f>+IF(AC$4&gt;=EOMONTH(Input!$E136,0),Input!$D136,0)*AC$10</f>
        <v>0</v>
      </c>
      <c r="AD141" s="542">
        <f>+IF(AD$4&gt;=EOMONTH(Input!$E136,0),Input!$D136,0)*AD$10</f>
        <v>0</v>
      </c>
      <c r="AE141" s="542">
        <f>+IF(AE$4&gt;=EOMONTH(Input!$E136,0),Input!$D136,0)*AE$10</f>
        <v>0</v>
      </c>
      <c r="AF141" s="542">
        <f>+IF(AF$4&gt;=EOMONTH(Input!$E136,0),Input!$D136,0)*AF$10</f>
        <v>0</v>
      </c>
      <c r="AG141" s="542">
        <f>+IF(AG$4&gt;=EOMONTH(Input!$E136,0),Input!$D136,0)*AG$10</f>
        <v>0</v>
      </c>
      <c r="AH141" s="542">
        <f>+IF(AH$4&gt;=EOMONTH(Input!$E136,0),Input!$D136,0)*AH$10</f>
        <v>0</v>
      </c>
      <c r="AI141" s="542">
        <f>+IF(AI$4&gt;=EOMONTH(Input!$E136,0),Input!$D136,0)*AI$10</f>
        <v>0</v>
      </c>
      <c r="AJ141" s="542">
        <f>+IF(AJ$4&gt;=EOMONTH(Input!$E136,0),Input!$D136,0)*AJ$10</f>
        <v>0</v>
      </c>
      <c r="AK141" s="542">
        <f>+IF(AK$4&gt;=EOMONTH(Input!$E136,0),Input!$D136,0)*AK$10</f>
        <v>0</v>
      </c>
      <c r="AL141" s="542">
        <f>+IF(AL$4&gt;=EOMONTH(Input!$E136,0),Input!$D136,0)*AL$10</f>
        <v>0</v>
      </c>
      <c r="AM141" s="542">
        <f>+IF(AM$4&gt;=EOMONTH(Input!$E136,0),Input!$D136,0)*AM$10</f>
        <v>0</v>
      </c>
      <c r="AN141" s="542">
        <f>+IF(AN$4&gt;=EOMONTH(Input!$E136,0),Input!$D136,0)*AN$10</f>
        <v>0</v>
      </c>
      <c r="AO141" s="542">
        <f>+IF(AO$4&gt;=EOMONTH(Input!$E136,0),Input!$D136,0)*AO$10</f>
        <v>0</v>
      </c>
      <c r="AP141" s="542">
        <f>+IF(AP$4&gt;=EOMONTH(Input!$E136,0),Input!$D136,0)*AP$10</f>
        <v>0</v>
      </c>
      <c r="AQ141" s="542">
        <f>+IF(AQ$4&gt;=EOMONTH(Input!$E136,0),Input!$D136,0)*AQ$10</f>
        <v>0</v>
      </c>
      <c r="AR141" s="542">
        <f>+IF(AR$4&gt;=EOMONTH(Input!$E136,0),Input!$D136,0)*AR$10</f>
        <v>0</v>
      </c>
      <c r="AS141" s="542">
        <f>+IF(AS$4&gt;=EOMONTH(Input!$E136,0),Input!$D136,0)*AS$10</f>
        <v>0</v>
      </c>
      <c r="AT141" s="542">
        <f>+IF(AT$4&gt;=EOMONTH(Input!$E136,0),Input!$D136,0)*AT$10</f>
        <v>0</v>
      </c>
      <c r="AU141" s="542">
        <f>+IF(AU$4&gt;=EOMONTH(Input!$E136,0),Input!$D136,0)*AU$10</f>
        <v>0</v>
      </c>
      <c r="AV141" s="542">
        <f>+IF(AV$4&gt;=EOMONTH(Input!$E136,0),Input!$D136,0)*AV$10</f>
        <v>0</v>
      </c>
      <c r="AW141" s="542">
        <f>+IF(AW$4&gt;=EOMONTH(Input!$E136,0),Input!$D136,0)*AW$10</f>
        <v>0</v>
      </c>
      <c r="AX141" s="542">
        <f>+IF(AX$4&gt;=EOMONTH(Input!$E136,0),Input!$D136,0)*AX$10</f>
        <v>0</v>
      </c>
      <c r="AY141" s="542">
        <f>+IF(AY$4&gt;=EOMONTH(Input!$E136,0),Input!$D136,0)*AY$10</f>
        <v>0</v>
      </c>
      <c r="AZ141" s="542">
        <f>+IF(AZ$4&gt;=EOMONTH(Input!$E136,0),Input!$D136,0)*AZ$10</f>
        <v>0</v>
      </c>
      <c r="BA141" s="542">
        <f>+IF(BA$4&gt;=EOMONTH(Input!$E136,0),Input!$D136,0)*BA$10</f>
        <v>0</v>
      </c>
      <c r="BB141" s="542">
        <f>+IF(BB$4&gt;=EOMONTH(Input!$E136,0),Input!$D136,0)*BB$10</f>
        <v>0</v>
      </c>
      <c r="BC141" s="542">
        <f>+IF(BC$4&gt;=EOMONTH(Input!$E136,0),Input!$D136,0)*BC$10</f>
        <v>0</v>
      </c>
      <c r="BD141" s="542">
        <f>+IF(BD$4&gt;=EOMONTH(Input!$E136,0),Input!$D136,0)*BD$10</f>
        <v>0</v>
      </c>
      <c r="BE141" s="542">
        <f>+IF(BE$4&gt;=EOMONTH(Input!$E136,0),Input!$D136,0)*BE$10</f>
        <v>0</v>
      </c>
      <c r="BF141" s="542">
        <f>+IF(BF$4&gt;=EOMONTH(Input!$E136,0),Input!$D136,0)*BF$10</f>
        <v>0</v>
      </c>
      <c r="BG141" s="542">
        <f>+IF(BG$4&gt;=EOMONTH(Input!$E136,0),Input!$D136,0)*BG$10</f>
        <v>0</v>
      </c>
      <c r="BH141" s="542">
        <f>+IF(BH$4&gt;=EOMONTH(Input!$E136,0),Input!$D136,0)*BH$10</f>
        <v>0</v>
      </c>
      <c r="BI141" s="542">
        <f>+IF(BI$4&gt;=EOMONTH(Input!$E136,0),Input!$D136,0)*BI$10</f>
        <v>0</v>
      </c>
      <c r="BJ141" s="542">
        <f>+IF(BJ$4&gt;=EOMONTH(Input!$E136,0),Input!$D136,0)*BJ$10</f>
        <v>0</v>
      </c>
      <c r="BK141" s="542">
        <f>+IF(BK$4&gt;=EOMONTH(Input!$E136,0),Input!$D136,0)*BK$10</f>
        <v>0</v>
      </c>
      <c r="BL141" s="542">
        <f>+IF(BL$4&gt;=EOMONTH(Input!$E136,0),Input!$D136,0)*BL$10</f>
        <v>0</v>
      </c>
      <c r="BM141" s="542">
        <f>+IF(BM$4&gt;=EOMONTH(Input!$E136,0),Input!$D136,0)*BM$10</f>
        <v>0</v>
      </c>
      <c r="BN141" s="542">
        <f>+IF(BN$4&gt;=EOMONTH(Input!$E136,0),Input!$D136,0)*BN$10</f>
        <v>0</v>
      </c>
      <c r="BO141" s="542">
        <f>+IF(BO$4&gt;=EOMONTH(Input!$E136,0),Input!$D136,0)*BO$10</f>
        <v>0</v>
      </c>
      <c r="BP141" s="542">
        <f>+IF(BP$4&gt;=EOMONTH(Input!$E136,0),Input!$D136,0)*BP$10</f>
        <v>0</v>
      </c>
      <c r="BQ141" s="542">
        <f>+IF(BQ$4&gt;=EOMONTH(Input!$E136,0),Input!$D136,0)*BQ$10</f>
        <v>0</v>
      </c>
      <c r="BR141" s="542">
        <f>+IF(BR$4&gt;=EOMONTH(Input!$E136,0),Input!$D136,0)*BR$10</f>
        <v>0</v>
      </c>
      <c r="BS141" s="542">
        <f>+IF(BS$4&gt;=EOMONTH(Input!$E136,0),Input!$D136,0)*BS$10</f>
        <v>0</v>
      </c>
      <c r="BT141" s="542">
        <f>+IF(BT$4&gt;=EOMONTH(Input!$E136,0),Input!$D136,0)*BT$10</f>
        <v>0</v>
      </c>
      <c r="BU141" s="542">
        <f>+IF(BU$4&gt;=EOMONTH(Input!$E136,0),Input!$D136,0)*BU$10</f>
        <v>0</v>
      </c>
      <c r="BV141" s="542">
        <f>+IF(BV$4&gt;=EOMONTH(Input!$E136,0),Input!$D136,0)*BV$10</f>
        <v>0</v>
      </c>
      <c r="BW141" s="542">
        <f>+IF(BW$4&gt;=EOMONTH(Input!$E136,0),Input!$D136,0)*BW$10</f>
        <v>0</v>
      </c>
      <c r="BX141" s="542">
        <f>+IF(BX$4&gt;=EOMONTH(Input!$E136,0),Input!$D136,0)*BX$10</f>
        <v>0</v>
      </c>
      <c r="BY141" s="542">
        <f>+IF(BY$4&gt;=EOMONTH(Input!$E136,0),Input!$D136,0)*BY$10</f>
        <v>0</v>
      </c>
      <c r="BZ141" s="542">
        <f>+IF(BZ$4&gt;=EOMONTH(Input!$E136,0),Input!$D136,0)*BZ$10</f>
        <v>0</v>
      </c>
      <c r="CA141" s="542">
        <f>+IF(CA$4&gt;=EOMONTH(Input!$E136,0),Input!$D136,0)*CA$10</f>
        <v>0</v>
      </c>
      <c r="CB141" s="542">
        <f>+IF(CB$4&gt;=EOMONTH(Input!$E136,0),Input!$D136,0)*CB$10</f>
        <v>0</v>
      </c>
      <c r="CC141" s="542">
        <f>+IF(CC$4&gt;=EOMONTH(Input!$E136,0),Input!$D136,0)*CC$10</f>
        <v>0</v>
      </c>
      <c r="CD141" s="542">
        <f>+IF(CD$4&gt;=EOMONTH(Input!$E136,0),Input!$D136,0)*CD$10</f>
        <v>0</v>
      </c>
      <c r="CE141" s="542">
        <f>+IF(CE$4&gt;=EOMONTH(Input!$E136,0),Input!$D136,0)*CE$10</f>
        <v>0</v>
      </c>
      <c r="CF141" s="542">
        <f>+IF(CF$4&gt;=EOMONTH(Input!$E136,0),Input!$D136,0)*CF$10</f>
        <v>0</v>
      </c>
      <c r="CG141" s="542">
        <f>+IF(CG$4&gt;=EOMONTH(Input!$E136,0),Input!$D136,0)*CG$10</f>
        <v>0</v>
      </c>
      <c r="CH141" s="542">
        <f>+IF(CH$4&gt;=EOMONTH(Input!$E136,0),Input!$D136,0)*CH$10</f>
        <v>0</v>
      </c>
      <c r="CI141" s="542">
        <f>+IF(CI$4&gt;=EOMONTH(Input!$E136,0),Input!$D136,0)*CI$10</f>
        <v>0</v>
      </c>
      <c r="CJ141" s="542">
        <f>+IF(CJ$4&gt;=EOMONTH(Input!$E136,0),Input!$D136,0)*CJ$10</f>
        <v>0</v>
      </c>
      <c r="CK141" s="542">
        <f>+IF(CK$4&gt;=EOMONTH(Input!$E136,0),Input!$D136,0)*CK$10</f>
        <v>0</v>
      </c>
      <c r="CL141" s="542">
        <f>+IF(CL$4&gt;=EOMONTH(Input!$E136,0),Input!$D136,0)*CL$10</f>
        <v>0</v>
      </c>
      <c r="CM141" s="542">
        <f>+IF(CM$4&gt;=EOMONTH(Input!$E136,0),Input!$D136,0)*CM$10</f>
        <v>0</v>
      </c>
      <c r="CN141" s="542">
        <f>+IF(CN$4&gt;=EOMONTH(Input!$E136,0),Input!$D136,0)*CN$10</f>
        <v>0</v>
      </c>
      <c r="CO141" s="542">
        <f>+IF(CO$4&gt;=EOMONTH(Input!$E136,0),Input!$D136,0)*CO$10</f>
        <v>0</v>
      </c>
      <c r="CP141" s="542">
        <f>+IF(CP$4&gt;=EOMONTH(Input!$E136,0),Input!$D136,0)*CP$10</f>
        <v>0</v>
      </c>
      <c r="CQ141" s="542">
        <f>+IF(CQ$4&gt;=EOMONTH(Input!$E136,0),Input!$D136,0)*CQ$10</f>
        <v>0</v>
      </c>
      <c r="CR141" s="542">
        <f>+IF(CR$4&gt;=EOMONTH(Input!$E136,0),Input!$D136,0)*CR$10</f>
        <v>0</v>
      </c>
      <c r="CS141" s="542">
        <f>+IF(CS$4&gt;=EOMONTH(Input!$E136,0),Input!$D136,0)*CS$10</f>
        <v>0</v>
      </c>
      <c r="CT141" s="542">
        <f>+IF(CT$4&gt;=EOMONTH(Input!$E136,0),Input!$D136,0)*CT$10</f>
        <v>0</v>
      </c>
      <c r="CU141" s="542">
        <f>+IF(CU$4&gt;=EOMONTH(Input!$E136,0),Input!$D136,0)*CU$10</f>
        <v>0</v>
      </c>
      <c r="CV141" s="542">
        <f>+IF(CV$4&gt;=EOMONTH(Input!$E136,0),Input!$D136,0)*CV$10</f>
        <v>0</v>
      </c>
      <c r="CW141" s="542">
        <f>+IF(CW$4&gt;=EOMONTH(Input!$E136,0),Input!$D136,0)*CW$10</f>
        <v>0</v>
      </c>
      <c r="CX141" s="542">
        <f>+IF(CX$4&gt;=EOMONTH(Input!$E136,0),Input!$D136,0)*CX$10</f>
        <v>0</v>
      </c>
      <c r="CY141" s="542">
        <f>+IF(CY$4&gt;=EOMONTH(Input!$E136,0),Input!$D136,0)*CY$10</f>
        <v>0</v>
      </c>
      <c r="CZ141" s="542">
        <f>+IF(CZ$4&gt;=EOMONTH(Input!$E136,0),Input!$D136,0)*CZ$10</f>
        <v>0</v>
      </c>
      <c r="DA141" s="542">
        <f>+IF(DA$4&gt;=EOMONTH(Input!$E136,0),Input!$D136,0)*DA$10</f>
        <v>0</v>
      </c>
      <c r="DB141" s="542">
        <f>+IF(DB$4&gt;=EOMONTH(Input!$E136,0),Input!$D136,0)*DB$10</f>
        <v>0</v>
      </c>
      <c r="DC141" s="542">
        <f>+IF(DC$4&gt;=EOMONTH(Input!$E136,0),Input!$D136,0)*DC$10</f>
        <v>0</v>
      </c>
      <c r="DD141" s="542">
        <f>+IF(DD$4&gt;=EOMONTH(Input!$E136,0),Input!$D136,0)*DD$10</f>
        <v>0</v>
      </c>
      <c r="DE141" s="542">
        <f>+IF(DE$4&gt;=EOMONTH(Input!$E136,0),Input!$D136,0)*DE$10</f>
        <v>0</v>
      </c>
      <c r="DF141" s="542">
        <f>+IF(DF$4&gt;=EOMONTH(Input!$E136,0),Input!$D136,0)*DF$10</f>
        <v>0</v>
      </c>
      <c r="DG141" s="542">
        <f>+IF(DG$4&gt;=EOMONTH(Input!$E136,0),Input!$D136,0)*DG$10</f>
        <v>0</v>
      </c>
      <c r="DH141" s="542">
        <f>+IF(DH$4&gt;=EOMONTH(Input!$E136,0),Input!$D136,0)*DH$10</f>
        <v>0</v>
      </c>
      <c r="DI141" s="542">
        <f>+IF(DI$4&gt;=EOMONTH(Input!$E136,0),Input!$D136,0)*DI$10</f>
        <v>0</v>
      </c>
      <c r="DJ141" s="542">
        <f>+IF(DJ$4&gt;=EOMONTH(Input!$E136,0),Input!$D136,0)*DJ$10</f>
        <v>0</v>
      </c>
      <c r="DK141" s="542">
        <f>+IF(DK$4&gt;=EOMONTH(Input!$E136,0),Input!$D136,0)*DK$10</f>
        <v>0</v>
      </c>
      <c r="DL141" s="542">
        <f>+IF(DL$4&gt;=EOMONTH(Input!$E136,0),Input!$D136,0)*DL$10</f>
        <v>0</v>
      </c>
      <c r="DM141" s="542">
        <f>+IF(DM$4&gt;=EOMONTH(Input!$E136,0),Input!$D136,0)*DM$10</f>
        <v>0</v>
      </c>
      <c r="DN141" s="542">
        <f>+IF(DN$4&gt;=EOMONTH(Input!$E136,0),Input!$D136,0)*DN$10</f>
        <v>0</v>
      </c>
      <c r="DO141" s="542">
        <f>+IF(DO$4&gt;=EOMONTH(Input!$E136,0),Input!$D136,0)*DO$10</f>
        <v>0</v>
      </c>
      <c r="DP141" s="542">
        <f>+IF(DP$4&gt;=EOMONTH(Input!$E136,0),Input!$D136,0)*DP$10</f>
        <v>0</v>
      </c>
      <c r="DQ141" s="542">
        <f>+IF(DQ$4&gt;=EOMONTH(Input!$E136,0),Input!$D136,0)*DQ$10</f>
        <v>0</v>
      </c>
      <c r="DR141" s="542">
        <f>+IF(DR$4&gt;=EOMONTH(Input!$E136,0),Input!$D136,0)*DR$10</f>
        <v>0</v>
      </c>
      <c r="DS141" s="542">
        <f>+IF(DS$4&gt;=EOMONTH(Input!$E136,0),Input!$D136,0)*DS$10</f>
        <v>0</v>
      </c>
      <c r="DT141" s="560">
        <f>+IF(DT$4&gt;=EOMONTH(Input!$E136,0),Input!$D136,0)*DT$10</f>
        <v>0</v>
      </c>
    </row>
    <row r="142" spans="1:124" s="28" customFormat="1" ht="14.25" customHeight="1" x14ac:dyDescent="0.15">
      <c r="A142" s="391" t="str">
        <f>+Input!C137</f>
        <v>Dishwasher</v>
      </c>
      <c r="B142" s="391"/>
      <c r="C142" s="31" t="s">
        <v>311</v>
      </c>
      <c r="E142" s="559">
        <f>+IF(E$4&gt;=EOMONTH(Input!$E137,0),Input!$D137,0)*E$10</f>
        <v>0</v>
      </c>
      <c r="F142" s="542">
        <f>+IF(F$4&gt;=EOMONTH(Input!$E137,0),Input!$D137,0)*F$10</f>
        <v>0</v>
      </c>
      <c r="G142" s="542">
        <f>+IF(G$4&gt;=EOMONTH(Input!$E137,0),Input!$D137,0)*G$10</f>
        <v>0</v>
      </c>
      <c r="H142" s="542">
        <f>+IF(H$4&gt;=EOMONTH(Input!$E137,0),Input!$D137,0)*H$10</f>
        <v>0</v>
      </c>
      <c r="I142" s="542">
        <f>+IF(I$4&gt;=EOMONTH(Input!$E137,0),Input!$D137,0)*I$10</f>
        <v>0</v>
      </c>
      <c r="J142" s="542">
        <f>+IF(J$4&gt;=EOMONTH(Input!$E137,0),Input!$D137,0)*J$10</f>
        <v>0</v>
      </c>
      <c r="K142" s="542">
        <f>+IF(K$4&gt;=EOMONTH(Input!$E137,0),Input!$D137,0)*K$10</f>
        <v>0</v>
      </c>
      <c r="L142" s="542">
        <f>+IF(L$4&gt;=EOMONTH(Input!$E137,0),Input!$D137,0)*L$10</f>
        <v>0</v>
      </c>
      <c r="M142" s="542">
        <f>+IF(M$4&gt;=EOMONTH(Input!$E137,0),Input!$D137,0)*M$10</f>
        <v>0</v>
      </c>
      <c r="N142" s="542">
        <f>+IF(N$4&gt;=EOMONTH(Input!$E137,0),Input!$D137,0)*N$10</f>
        <v>0</v>
      </c>
      <c r="O142" s="542">
        <f>+IF(O$4&gt;=EOMONTH(Input!$E137,0),Input!$D137,0)*O$10</f>
        <v>0</v>
      </c>
      <c r="P142" s="542">
        <f>+IF(P$4&gt;=EOMONTH(Input!$E137,0),Input!$D137,0)*P$10</f>
        <v>0</v>
      </c>
      <c r="Q142" s="542">
        <f>+IF(Q$4&gt;=EOMONTH(Input!$E137,0),Input!$D137,0)*Q$10</f>
        <v>0</v>
      </c>
      <c r="R142" s="542">
        <f>+IF(R$4&gt;=EOMONTH(Input!$E137,0),Input!$D137,0)*R$10</f>
        <v>0</v>
      </c>
      <c r="S142" s="542">
        <f>+IF(S$4&gt;=EOMONTH(Input!$E137,0),Input!$D137,0)*S$10</f>
        <v>0</v>
      </c>
      <c r="T142" s="542">
        <f>+IF(T$4&gt;=EOMONTH(Input!$E137,0),Input!$D137,0)*T$10</f>
        <v>0</v>
      </c>
      <c r="U142" s="542">
        <f>+IF(U$4&gt;=EOMONTH(Input!$E137,0),Input!$D137,0)*U$10</f>
        <v>0</v>
      </c>
      <c r="V142" s="542">
        <f>+IF(V$4&gt;=EOMONTH(Input!$E137,0),Input!$D137,0)*V$10</f>
        <v>0</v>
      </c>
      <c r="W142" s="542">
        <f>+IF(W$4&gt;=EOMONTH(Input!$E137,0),Input!$D137,0)*W$10</f>
        <v>0</v>
      </c>
      <c r="X142" s="542">
        <f>+IF(X$4&gt;=EOMONTH(Input!$E137,0),Input!$D137,0)*X$10</f>
        <v>0</v>
      </c>
      <c r="Y142" s="542">
        <f>+IF(Y$4&gt;=EOMONTH(Input!$E137,0),Input!$D137,0)*Y$10</f>
        <v>0</v>
      </c>
      <c r="Z142" s="542">
        <f>+IF(Z$4&gt;=EOMONTH(Input!$E137,0),Input!$D137,0)*Z$10</f>
        <v>0</v>
      </c>
      <c r="AA142" s="542">
        <f>+IF(AA$4&gt;=EOMONTH(Input!$E137,0),Input!$D137,0)*AA$10</f>
        <v>0</v>
      </c>
      <c r="AB142" s="542">
        <f>+IF(AB$4&gt;=EOMONTH(Input!$E137,0),Input!$D137,0)*AB$10</f>
        <v>0</v>
      </c>
      <c r="AC142" s="542">
        <f>+IF(AC$4&gt;=EOMONTH(Input!$E137,0),Input!$D137,0)*AC$10</f>
        <v>0</v>
      </c>
      <c r="AD142" s="542">
        <f>+IF(AD$4&gt;=EOMONTH(Input!$E137,0),Input!$D137,0)*AD$10</f>
        <v>0</v>
      </c>
      <c r="AE142" s="542">
        <f>+IF(AE$4&gt;=EOMONTH(Input!$E137,0),Input!$D137,0)*AE$10</f>
        <v>0</v>
      </c>
      <c r="AF142" s="542">
        <f>+IF(AF$4&gt;=EOMONTH(Input!$E137,0),Input!$D137,0)*AF$10</f>
        <v>0</v>
      </c>
      <c r="AG142" s="542">
        <f>+IF(AG$4&gt;=EOMONTH(Input!$E137,0),Input!$D137,0)*AG$10</f>
        <v>0</v>
      </c>
      <c r="AH142" s="542">
        <f>+IF(AH$4&gt;=EOMONTH(Input!$E137,0),Input!$D137,0)*AH$10</f>
        <v>0</v>
      </c>
      <c r="AI142" s="542">
        <f>+IF(AI$4&gt;=EOMONTH(Input!$E137,0),Input!$D137,0)*AI$10</f>
        <v>0</v>
      </c>
      <c r="AJ142" s="542">
        <f>+IF(AJ$4&gt;=EOMONTH(Input!$E137,0),Input!$D137,0)*AJ$10</f>
        <v>0</v>
      </c>
      <c r="AK142" s="542">
        <f>+IF(AK$4&gt;=EOMONTH(Input!$E137,0),Input!$D137,0)*AK$10</f>
        <v>0</v>
      </c>
      <c r="AL142" s="542">
        <f>+IF(AL$4&gt;=EOMONTH(Input!$E137,0),Input!$D137,0)*AL$10</f>
        <v>0</v>
      </c>
      <c r="AM142" s="542">
        <f>+IF(AM$4&gt;=EOMONTH(Input!$E137,0),Input!$D137,0)*AM$10</f>
        <v>0</v>
      </c>
      <c r="AN142" s="542">
        <f>+IF(AN$4&gt;=EOMONTH(Input!$E137,0),Input!$D137,0)*AN$10</f>
        <v>0</v>
      </c>
      <c r="AO142" s="542">
        <f>+IF(AO$4&gt;=EOMONTH(Input!$E137,0),Input!$D137,0)*AO$10</f>
        <v>0</v>
      </c>
      <c r="AP142" s="542">
        <f>+IF(AP$4&gt;=EOMONTH(Input!$E137,0),Input!$D137,0)*AP$10</f>
        <v>0</v>
      </c>
      <c r="AQ142" s="542">
        <f>+IF(AQ$4&gt;=EOMONTH(Input!$E137,0),Input!$D137,0)*AQ$10</f>
        <v>0</v>
      </c>
      <c r="AR142" s="542">
        <f>+IF(AR$4&gt;=EOMONTH(Input!$E137,0),Input!$D137,0)*AR$10</f>
        <v>0</v>
      </c>
      <c r="AS142" s="542">
        <f>+IF(AS$4&gt;=EOMONTH(Input!$E137,0),Input!$D137,0)*AS$10</f>
        <v>0</v>
      </c>
      <c r="AT142" s="542">
        <f>+IF(AT$4&gt;=EOMONTH(Input!$E137,0),Input!$D137,0)*AT$10</f>
        <v>0</v>
      </c>
      <c r="AU142" s="542">
        <f>+IF(AU$4&gt;=EOMONTH(Input!$E137,0),Input!$D137,0)*AU$10</f>
        <v>0</v>
      </c>
      <c r="AV142" s="542">
        <f>+IF(AV$4&gt;=EOMONTH(Input!$E137,0),Input!$D137,0)*AV$10</f>
        <v>0</v>
      </c>
      <c r="AW142" s="542">
        <f>+IF(AW$4&gt;=EOMONTH(Input!$E137,0),Input!$D137,0)*AW$10</f>
        <v>0</v>
      </c>
      <c r="AX142" s="542">
        <f>+IF(AX$4&gt;=EOMONTH(Input!$E137,0),Input!$D137,0)*AX$10</f>
        <v>0</v>
      </c>
      <c r="AY142" s="542">
        <f>+IF(AY$4&gt;=EOMONTH(Input!$E137,0),Input!$D137,0)*AY$10</f>
        <v>0</v>
      </c>
      <c r="AZ142" s="542">
        <f>+IF(AZ$4&gt;=EOMONTH(Input!$E137,0),Input!$D137,0)*AZ$10</f>
        <v>0</v>
      </c>
      <c r="BA142" s="542">
        <f>+IF(BA$4&gt;=EOMONTH(Input!$E137,0),Input!$D137,0)*BA$10</f>
        <v>0</v>
      </c>
      <c r="BB142" s="542">
        <f>+IF(BB$4&gt;=EOMONTH(Input!$E137,0),Input!$D137,0)*BB$10</f>
        <v>0</v>
      </c>
      <c r="BC142" s="542">
        <f>+IF(BC$4&gt;=EOMONTH(Input!$E137,0),Input!$D137,0)*BC$10</f>
        <v>0</v>
      </c>
      <c r="BD142" s="542">
        <f>+IF(BD$4&gt;=EOMONTH(Input!$E137,0),Input!$D137,0)*BD$10</f>
        <v>0</v>
      </c>
      <c r="BE142" s="542">
        <f>+IF(BE$4&gt;=EOMONTH(Input!$E137,0),Input!$D137,0)*BE$10</f>
        <v>0</v>
      </c>
      <c r="BF142" s="542">
        <f>+IF(BF$4&gt;=EOMONTH(Input!$E137,0),Input!$D137,0)*BF$10</f>
        <v>0</v>
      </c>
      <c r="BG142" s="542">
        <f>+IF(BG$4&gt;=EOMONTH(Input!$E137,0),Input!$D137,0)*BG$10</f>
        <v>0</v>
      </c>
      <c r="BH142" s="542">
        <f>+IF(BH$4&gt;=EOMONTH(Input!$E137,0),Input!$D137,0)*BH$10</f>
        <v>0</v>
      </c>
      <c r="BI142" s="542">
        <f>+IF(BI$4&gt;=EOMONTH(Input!$E137,0),Input!$D137,0)*BI$10</f>
        <v>0</v>
      </c>
      <c r="BJ142" s="542">
        <f>+IF(BJ$4&gt;=EOMONTH(Input!$E137,0),Input!$D137,0)*BJ$10</f>
        <v>0</v>
      </c>
      <c r="BK142" s="542">
        <f>+IF(BK$4&gt;=EOMONTH(Input!$E137,0),Input!$D137,0)*BK$10</f>
        <v>0</v>
      </c>
      <c r="BL142" s="542">
        <f>+IF(BL$4&gt;=EOMONTH(Input!$E137,0),Input!$D137,0)*BL$10</f>
        <v>0</v>
      </c>
      <c r="BM142" s="542">
        <f>+IF(BM$4&gt;=EOMONTH(Input!$E137,0),Input!$D137,0)*BM$10</f>
        <v>0</v>
      </c>
      <c r="BN142" s="542">
        <f>+IF(BN$4&gt;=EOMONTH(Input!$E137,0),Input!$D137,0)*BN$10</f>
        <v>0</v>
      </c>
      <c r="BO142" s="542">
        <f>+IF(BO$4&gt;=EOMONTH(Input!$E137,0),Input!$D137,0)*BO$10</f>
        <v>0</v>
      </c>
      <c r="BP142" s="542">
        <f>+IF(BP$4&gt;=EOMONTH(Input!$E137,0),Input!$D137,0)*BP$10</f>
        <v>0</v>
      </c>
      <c r="BQ142" s="542">
        <f>+IF(BQ$4&gt;=EOMONTH(Input!$E137,0),Input!$D137,0)*BQ$10</f>
        <v>0</v>
      </c>
      <c r="BR142" s="542">
        <f>+IF(BR$4&gt;=EOMONTH(Input!$E137,0),Input!$D137,0)*BR$10</f>
        <v>0</v>
      </c>
      <c r="BS142" s="542">
        <f>+IF(BS$4&gt;=EOMONTH(Input!$E137,0),Input!$D137,0)*BS$10</f>
        <v>0</v>
      </c>
      <c r="BT142" s="542">
        <f>+IF(BT$4&gt;=EOMONTH(Input!$E137,0),Input!$D137,0)*BT$10</f>
        <v>0</v>
      </c>
      <c r="BU142" s="542">
        <f>+IF(BU$4&gt;=EOMONTH(Input!$E137,0),Input!$D137,0)*BU$10</f>
        <v>0</v>
      </c>
      <c r="BV142" s="542">
        <f>+IF(BV$4&gt;=EOMONTH(Input!$E137,0),Input!$D137,0)*BV$10</f>
        <v>0</v>
      </c>
      <c r="BW142" s="542">
        <f>+IF(BW$4&gt;=EOMONTH(Input!$E137,0),Input!$D137,0)*BW$10</f>
        <v>0</v>
      </c>
      <c r="BX142" s="542">
        <f>+IF(BX$4&gt;=EOMONTH(Input!$E137,0),Input!$D137,0)*BX$10</f>
        <v>0</v>
      </c>
      <c r="BY142" s="542">
        <f>+IF(BY$4&gt;=EOMONTH(Input!$E137,0),Input!$D137,0)*BY$10</f>
        <v>0</v>
      </c>
      <c r="BZ142" s="542">
        <f>+IF(BZ$4&gt;=EOMONTH(Input!$E137,0),Input!$D137,0)*BZ$10</f>
        <v>0</v>
      </c>
      <c r="CA142" s="542">
        <f>+IF(CA$4&gt;=EOMONTH(Input!$E137,0),Input!$D137,0)*CA$10</f>
        <v>0</v>
      </c>
      <c r="CB142" s="542">
        <f>+IF(CB$4&gt;=EOMONTH(Input!$E137,0),Input!$D137,0)*CB$10</f>
        <v>0</v>
      </c>
      <c r="CC142" s="542">
        <f>+IF(CC$4&gt;=EOMONTH(Input!$E137,0),Input!$D137,0)*CC$10</f>
        <v>0</v>
      </c>
      <c r="CD142" s="542">
        <f>+IF(CD$4&gt;=EOMONTH(Input!$E137,0),Input!$D137,0)*CD$10</f>
        <v>0</v>
      </c>
      <c r="CE142" s="542">
        <f>+IF(CE$4&gt;=EOMONTH(Input!$E137,0),Input!$D137,0)*CE$10</f>
        <v>0</v>
      </c>
      <c r="CF142" s="542">
        <f>+IF(CF$4&gt;=EOMONTH(Input!$E137,0),Input!$D137,0)*CF$10</f>
        <v>0</v>
      </c>
      <c r="CG142" s="542">
        <f>+IF(CG$4&gt;=EOMONTH(Input!$E137,0),Input!$D137,0)*CG$10</f>
        <v>0</v>
      </c>
      <c r="CH142" s="542">
        <f>+IF(CH$4&gt;=EOMONTH(Input!$E137,0),Input!$D137,0)*CH$10</f>
        <v>0</v>
      </c>
      <c r="CI142" s="542">
        <f>+IF(CI$4&gt;=EOMONTH(Input!$E137,0),Input!$D137,0)*CI$10</f>
        <v>0</v>
      </c>
      <c r="CJ142" s="542">
        <f>+IF(CJ$4&gt;=EOMONTH(Input!$E137,0),Input!$D137,0)*CJ$10</f>
        <v>0</v>
      </c>
      <c r="CK142" s="542">
        <f>+IF(CK$4&gt;=EOMONTH(Input!$E137,0),Input!$D137,0)*CK$10</f>
        <v>0</v>
      </c>
      <c r="CL142" s="542">
        <f>+IF(CL$4&gt;=EOMONTH(Input!$E137,0),Input!$D137,0)*CL$10</f>
        <v>0</v>
      </c>
      <c r="CM142" s="542">
        <f>+IF(CM$4&gt;=EOMONTH(Input!$E137,0),Input!$D137,0)*CM$10</f>
        <v>0</v>
      </c>
      <c r="CN142" s="542">
        <f>+IF(CN$4&gt;=EOMONTH(Input!$E137,0),Input!$D137,0)*CN$10</f>
        <v>0</v>
      </c>
      <c r="CO142" s="542">
        <f>+IF(CO$4&gt;=EOMONTH(Input!$E137,0),Input!$D137,0)*CO$10</f>
        <v>0</v>
      </c>
      <c r="CP142" s="542">
        <f>+IF(CP$4&gt;=EOMONTH(Input!$E137,0),Input!$D137,0)*CP$10</f>
        <v>0</v>
      </c>
      <c r="CQ142" s="542">
        <f>+IF(CQ$4&gt;=EOMONTH(Input!$E137,0),Input!$D137,0)*CQ$10</f>
        <v>0</v>
      </c>
      <c r="CR142" s="542">
        <f>+IF(CR$4&gt;=EOMONTH(Input!$E137,0),Input!$D137,0)*CR$10</f>
        <v>0</v>
      </c>
      <c r="CS142" s="542">
        <f>+IF(CS$4&gt;=EOMONTH(Input!$E137,0),Input!$D137,0)*CS$10</f>
        <v>0</v>
      </c>
      <c r="CT142" s="542">
        <f>+IF(CT$4&gt;=EOMONTH(Input!$E137,0),Input!$D137,0)*CT$10</f>
        <v>0</v>
      </c>
      <c r="CU142" s="542">
        <f>+IF(CU$4&gt;=EOMONTH(Input!$E137,0),Input!$D137,0)*CU$10</f>
        <v>0</v>
      </c>
      <c r="CV142" s="542">
        <f>+IF(CV$4&gt;=EOMONTH(Input!$E137,0),Input!$D137,0)*CV$10</f>
        <v>0</v>
      </c>
      <c r="CW142" s="542">
        <f>+IF(CW$4&gt;=EOMONTH(Input!$E137,0),Input!$D137,0)*CW$10</f>
        <v>0</v>
      </c>
      <c r="CX142" s="542">
        <f>+IF(CX$4&gt;=EOMONTH(Input!$E137,0),Input!$D137,0)*CX$10</f>
        <v>0</v>
      </c>
      <c r="CY142" s="542">
        <f>+IF(CY$4&gt;=EOMONTH(Input!$E137,0),Input!$D137,0)*CY$10</f>
        <v>0</v>
      </c>
      <c r="CZ142" s="542">
        <f>+IF(CZ$4&gt;=EOMONTH(Input!$E137,0),Input!$D137,0)*CZ$10</f>
        <v>0</v>
      </c>
      <c r="DA142" s="542">
        <f>+IF(DA$4&gt;=EOMONTH(Input!$E137,0),Input!$D137,0)*DA$10</f>
        <v>0</v>
      </c>
      <c r="DB142" s="542">
        <f>+IF(DB$4&gt;=EOMONTH(Input!$E137,0),Input!$D137,0)*DB$10</f>
        <v>0</v>
      </c>
      <c r="DC142" s="542">
        <f>+IF(DC$4&gt;=EOMONTH(Input!$E137,0),Input!$D137,0)*DC$10</f>
        <v>0</v>
      </c>
      <c r="DD142" s="542">
        <f>+IF(DD$4&gt;=EOMONTH(Input!$E137,0),Input!$D137,0)*DD$10</f>
        <v>0</v>
      </c>
      <c r="DE142" s="542">
        <f>+IF(DE$4&gt;=EOMONTH(Input!$E137,0),Input!$D137,0)*DE$10</f>
        <v>0</v>
      </c>
      <c r="DF142" s="542">
        <f>+IF(DF$4&gt;=EOMONTH(Input!$E137,0),Input!$D137,0)*DF$10</f>
        <v>0</v>
      </c>
      <c r="DG142" s="542">
        <f>+IF(DG$4&gt;=EOMONTH(Input!$E137,0),Input!$D137,0)*DG$10</f>
        <v>0</v>
      </c>
      <c r="DH142" s="542">
        <f>+IF(DH$4&gt;=EOMONTH(Input!$E137,0),Input!$D137,0)*DH$10</f>
        <v>0</v>
      </c>
      <c r="DI142" s="542">
        <f>+IF(DI$4&gt;=EOMONTH(Input!$E137,0),Input!$D137,0)*DI$10</f>
        <v>0</v>
      </c>
      <c r="DJ142" s="542">
        <f>+IF(DJ$4&gt;=EOMONTH(Input!$E137,0),Input!$D137,0)*DJ$10</f>
        <v>0</v>
      </c>
      <c r="DK142" s="542">
        <f>+IF(DK$4&gt;=EOMONTH(Input!$E137,0),Input!$D137,0)*DK$10</f>
        <v>0</v>
      </c>
      <c r="DL142" s="542">
        <f>+IF(DL$4&gt;=EOMONTH(Input!$E137,0),Input!$D137,0)*DL$10</f>
        <v>0</v>
      </c>
      <c r="DM142" s="542">
        <f>+IF(DM$4&gt;=EOMONTH(Input!$E137,0),Input!$D137,0)*DM$10</f>
        <v>0</v>
      </c>
      <c r="DN142" s="542">
        <f>+IF(DN$4&gt;=EOMONTH(Input!$E137,0),Input!$D137,0)*DN$10</f>
        <v>0</v>
      </c>
      <c r="DO142" s="542">
        <f>+IF(DO$4&gt;=EOMONTH(Input!$E137,0),Input!$D137,0)*DO$10</f>
        <v>0</v>
      </c>
      <c r="DP142" s="542">
        <f>+IF(DP$4&gt;=EOMONTH(Input!$E137,0),Input!$D137,0)*DP$10</f>
        <v>0</v>
      </c>
      <c r="DQ142" s="542">
        <f>+IF(DQ$4&gt;=EOMONTH(Input!$E137,0),Input!$D137,0)*DQ$10</f>
        <v>0</v>
      </c>
      <c r="DR142" s="542">
        <f>+IF(DR$4&gt;=EOMONTH(Input!$E137,0),Input!$D137,0)*DR$10</f>
        <v>0</v>
      </c>
      <c r="DS142" s="542">
        <f>+IF(DS$4&gt;=EOMONTH(Input!$E137,0),Input!$D137,0)*DS$10</f>
        <v>0</v>
      </c>
      <c r="DT142" s="560">
        <f>+IF(DT$4&gt;=EOMONTH(Input!$E137,0),Input!$D137,0)*DT$10</f>
        <v>0</v>
      </c>
    </row>
    <row r="143" spans="1:124" s="28" customFormat="1" ht="14.25" customHeight="1" x14ac:dyDescent="0.15">
      <c r="A143" s="391" t="str">
        <f>+Input!C138</f>
        <v>Barista</v>
      </c>
      <c r="B143" s="391"/>
      <c r="C143" s="31" t="s">
        <v>311</v>
      </c>
      <c r="E143" s="559">
        <f>+IF(E$4&gt;=EOMONTH(Input!$E138,0),Input!$D138,0)*E$10</f>
        <v>0</v>
      </c>
      <c r="F143" s="542">
        <f>+IF(F$4&gt;=EOMONTH(Input!$E138,0),Input!$D138,0)*F$10</f>
        <v>0</v>
      </c>
      <c r="G143" s="542">
        <f>+IF(G$4&gt;=EOMONTH(Input!$E138,0),Input!$D138,0)*G$10</f>
        <v>0</v>
      </c>
      <c r="H143" s="542">
        <f>+IF(H$4&gt;=EOMONTH(Input!$E138,0),Input!$D138,0)*H$10</f>
        <v>0</v>
      </c>
      <c r="I143" s="542">
        <f>+IF(I$4&gt;=EOMONTH(Input!$E138,0),Input!$D138,0)*I$10</f>
        <v>0</v>
      </c>
      <c r="J143" s="542">
        <f>+IF(J$4&gt;=EOMONTH(Input!$E138,0),Input!$D138,0)*J$10</f>
        <v>0</v>
      </c>
      <c r="K143" s="542">
        <f>+IF(K$4&gt;=EOMONTH(Input!$E138,0),Input!$D138,0)*K$10</f>
        <v>0</v>
      </c>
      <c r="L143" s="542">
        <f>+IF(L$4&gt;=EOMONTH(Input!$E138,0),Input!$D138,0)*L$10</f>
        <v>0</v>
      </c>
      <c r="M143" s="542">
        <f>+IF(M$4&gt;=EOMONTH(Input!$E138,0),Input!$D138,0)*M$10</f>
        <v>0</v>
      </c>
      <c r="N143" s="542">
        <f>+IF(N$4&gt;=EOMONTH(Input!$E138,0),Input!$D138,0)*N$10</f>
        <v>0</v>
      </c>
      <c r="O143" s="542">
        <f>+IF(O$4&gt;=EOMONTH(Input!$E138,0),Input!$D138,0)*O$10</f>
        <v>0</v>
      </c>
      <c r="P143" s="542">
        <f>+IF(P$4&gt;=EOMONTH(Input!$E138,0),Input!$D138,0)*P$10</f>
        <v>0</v>
      </c>
      <c r="Q143" s="542">
        <f>+IF(Q$4&gt;=EOMONTH(Input!$E138,0),Input!$D138,0)*Q$10</f>
        <v>0</v>
      </c>
      <c r="R143" s="542">
        <f>+IF(R$4&gt;=EOMONTH(Input!$E138,0),Input!$D138,0)*R$10</f>
        <v>0</v>
      </c>
      <c r="S143" s="542">
        <f>+IF(S$4&gt;=EOMONTH(Input!$E138,0),Input!$D138,0)*S$10</f>
        <v>0</v>
      </c>
      <c r="T143" s="542">
        <f>+IF(T$4&gt;=EOMONTH(Input!$E138,0),Input!$D138,0)*T$10</f>
        <v>0</v>
      </c>
      <c r="U143" s="542">
        <f>+IF(U$4&gt;=EOMONTH(Input!$E138,0),Input!$D138,0)*U$10</f>
        <v>0</v>
      </c>
      <c r="V143" s="542">
        <f>+IF(V$4&gt;=EOMONTH(Input!$E138,0),Input!$D138,0)*V$10</f>
        <v>0</v>
      </c>
      <c r="W143" s="542">
        <f>+IF(W$4&gt;=EOMONTH(Input!$E138,0),Input!$D138,0)*W$10</f>
        <v>0</v>
      </c>
      <c r="X143" s="542">
        <f>+IF(X$4&gt;=EOMONTH(Input!$E138,0),Input!$D138,0)*X$10</f>
        <v>0</v>
      </c>
      <c r="Y143" s="542">
        <f>+IF(Y$4&gt;=EOMONTH(Input!$E138,0),Input!$D138,0)*Y$10</f>
        <v>0</v>
      </c>
      <c r="Z143" s="542">
        <f>+IF(Z$4&gt;=EOMONTH(Input!$E138,0),Input!$D138,0)*Z$10</f>
        <v>0</v>
      </c>
      <c r="AA143" s="542">
        <f>+IF(AA$4&gt;=EOMONTH(Input!$E138,0),Input!$D138,0)*AA$10</f>
        <v>0</v>
      </c>
      <c r="AB143" s="542">
        <f>+IF(AB$4&gt;=EOMONTH(Input!$E138,0),Input!$D138,0)*AB$10</f>
        <v>0</v>
      </c>
      <c r="AC143" s="542">
        <f>+IF(AC$4&gt;=EOMONTH(Input!$E138,0),Input!$D138,0)*AC$10</f>
        <v>0</v>
      </c>
      <c r="AD143" s="542">
        <f>+IF(AD$4&gt;=EOMONTH(Input!$E138,0),Input!$D138,0)*AD$10</f>
        <v>0</v>
      </c>
      <c r="AE143" s="542">
        <f>+IF(AE$4&gt;=EOMONTH(Input!$E138,0),Input!$D138,0)*AE$10</f>
        <v>0</v>
      </c>
      <c r="AF143" s="542">
        <f>+IF(AF$4&gt;=EOMONTH(Input!$E138,0),Input!$D138,0)*AF$10</f>
        <v>0</v>
      </c>
      <c r="AG143" s="542">
        <f>+IF(AG$4&gt;=EOMONTH(Input!$E138,0),Input!$D138,0)*AG$10</f>
        <v>0</v>
      </c>
      <c r="AH143" s="542">
        <f>+IF(AH$4&gt;=EOMONTH(Input!$E138,0),Input!$D138,0)*AH$10</f>
        <v>0</v>
      </c>
      <c r="AI143" s="542">
        <f>+IF(AI$4&gt;=EOMONTH(Input!$E138,0),Input!$D138,0)*AI$10</f>
        <v>0</v>
      </c>
      <c r="AJ143" s="542">
        <f>+IF(AJ$4&gt;=EOMONTH(Input!$E138,0),Input!$D138,0)*AJ$10</f>
        <v>0</v>
      </c>
      <c r="AK143" s="542">
        <f>+IF(AK$4&gt;=EOMONTH(Input!$E138,0),Input!$D138,0)*AK$10</f>
        <v>0</v>
      </c>
      <c r="AL143" s="542">
        <f>+IF(AL$4&gt;=EOMONTH(Input!$E138,0),Input!$D138,0)*AL$10</f>
        <v>0</v>
      </c>
      <c r="AM143" s="542">
        <f>+IF(AM$4&gt;=EOMONTH(Input!$E138,0),Input!$D138,0)*AM$10</f>
        <v>0</v>
      </c>
      <c r="AN143" s="542">
        <f>+IF(AN$4&gt;=EOMONTH(Input!$E138,0),Input!$D138,0)*AN$10</f>
        <v>0</v>
      </c>
      <c r="AO143" s="542">
        <f>+IF(AO$4&gt;=EOMONTH(Input!$E138,0),Input!$D138,0)*AO$10</f>
        <v>0</v>
      </c>
      <c r="AP143" s="542">
        <f>+IF(AP$4&gt;=EOMONTH(Input!$E138,0),Input!$D138,0)*AP$10</f>
        <v>0</v>
      </c>
      <c r="AQ143" s="542">
        <f>+IF(AQ$4&gt;=EOMONTH(Input!$E138,0),Input!$D138,0)*AQ$10</f>
        <v>0</v>
      </c>
      <c r="AR143" s="542">
        <f>+IF(AR$4&gt;=EOMONTH(Input!$E138,0),Input!$D138,0)*AR$10</f>
        <v>0</v>
      </c>
      <c r="AS143" s="542">
        <f>+IF(AS$4&gt;=EOMONTH(Input!$E138,0),Input!$D138,0)*AS$10</f>
        <v>0</v>
      </c>
      <c r="AT143" s="542">
        <f>+IF(AT$4&gt;=EOMONTH(Input!$E138,0),Input!$D138,0)*AT$10</f>
        <v>0</v>
      </c>
      <c r="AU143" s="542">
        <f>+IF(AU$4&gt;=EOMONTH(Input!$E138,0),Input!$D138,0)*AU$10</f>
        <v>0</v>
      </c>
      <c r="AV143" s="542">
        <f>+IF(AV$4&gt;=EOMONTH(Input!$E138,0),Input!$D138,0)*AV$10</f>
        <v>0</v>
      </c>
      <c r="AW143" s="542">
        <f>+IF(AW$4&gt;=EOMONTH(Input!$E138,0),Input!$D138,0)*AW$10</f>
        <v>0</v>
      </c>
      <c r="AX143" s="542">
        <f>+IF(AX$4&gt;=EOMONTH(Input!$E138,0),Input!$D138,0)*AX$10</f>
        <v>0</v>
      </c>
      <c r="AY143" s="542">
        <f>+IF(AY$4&gt;=EOMONTH(Input!$E138,0),Input!$D138,0)*AY$10</f>
        <v>0</v>
      </c>
      <c r="AZ143" s="542">
        <f>+IF(AZ$4&gt;=EOMONTH(Input!$E138,0),Input!$D138,0)*AZ$10</f>
        <v>0</v>
      </c>
      <c r="BA143" s="542">
        <f>+IF(BA$4&gt;=EOMONTH(Input!$E138,0),Input!$D138,0)*BA$10</f>
        <v>0</v>
      </c>
      <c r="BB143" s="542">
        <f>+IF(BB$4&gt;=EOMONTH(Input!$E138,0),Input!$D138,0)*BB$10</f>
        <v>0</v>
      </c>
      <c r="BC143" s="542">
        <f>+IF(BC$4&gt;=EOMONTH(Input!$E138,0),Input!$D138,0)*BC$10</f>
        <v>0</v>
      </c>
      <c r="BD143" s="542">
        <f>+IF(BD$4&gt;=EOMONTH(Input!$E138,0),Input!$D138,0)*BD$10</f>
        <v>0</v>
      </c>
      <c r="BE143" s="542">
        <f>+IF(BE$4&gt;=EOMONTH(Input!$E138,0),Input!$D138,0)*BE$10</f>
        <v>0</v>
      </c>
      <c r="BF143" s="542">
        <f>+IF(BF$4&gt;=EOMONTH(Input!$E138,0),Input!$D138,0)*BF$10</f>
        <v>0</v>
      </c>
      <c r="BG143" s="542">
        <f>+IF(BG$4&gt;=EOMONTH(Input!$E138,0),Input!$D138,0)*BG$10</f>
        <v>0</v>
      </c>
      <c r="BH143" s="542">
        <f>+IF(BH$4&gt;=EOMONTH(Input!$E138,0),Input!$D138,0)*BH$10</f>
        <v>0</v>
      </c>
      <c r="BI143" s="542">
        <f>+IF(BI$4&gt;=EOMONTH(Input!$E138,0),Input!$D138,0)*BI$10</f>
        <v>0</v>
      </c>
      <c r="BJ143" s="542">
        <f>+IF(BJ$4&gt;=EOMONTH(Input!$E138,0),Input!$D138,0)*BJ$10</f>
        <v>0</v>
      </c>
      <c r="BK143" s="542">
        <f>+IF(BK$4&gt;=EOMONTH(Input!$E138,0),Input!$D138,0)*BK$10</f>
        <v>0</v>
      </c>
      <c r="BL143" s="542">
        <f>+IF(BL$4&gt;=EOMONTH(Input!$E138,0),Input!$D138,0)*BL$10</f>
        <v>0</v>
      </c>
      <c r="BM143" s="542">
        <f>+IF(BM$4&gt;=EOMONTH(Input!$E138,0),Input!$D138,0)*BM$10</f>
        <v>0</v>
      </c>
      <c r="BN143" s="542">
        <f>+IF(BN$4&gt;=EOMONTH(Input!$E138,0),Input!$D138,0)*BN$10</f>
        <v>0</v>
      </c>
      <c r="BO143" s="542">
        <f>+IF(BO$4&gt;=EOMONTH(Input!$E138,0),Input!$D138,0)*BO$10</f>
        <v>0</v>
      </c>
      <c r="BP143" s="542">
        <f>+IF(BP$4&gt;=EOMONTH(Input!$E138,0),Input!$D138,0)*BP$10</f>
        <v>0</v>
      </c>
      <c r="BQ143" s="542">
        <f>+IF(BQ$4&gt;=EOMONTH(Input!$E138,0),Input!$D138,0)*BQ$10</f>
        <v>0</v>
      </c>
      <c r="BR143" s="542">
        <f>+IF(BR$4&gt;=EOMONTH(Input!$E138,0),Input!$D138,0)*BR$10</f>
        <v>0</v>
      </c>
      <c r="BS143" s="542">
        <f>+IF(BS$4&gt;=EOMONTH(Input!$E138,0),Input!$D138,0)*BS$10</f>
        <v>0</v>
      </c>
      <c r="BT143" s="542">
        <f>+IF(BT$4&gt;=EOMONTH(Input!$E138,0),Input!$D138,0)*BT$10</f>
        <v>0</v>
      </c>
      <c r="BU143" s="542">
        <f>+IF(BU$4&gt;=EOMONTH(Input!$E138,0),Input!$D138,0)*BU$10</f>
        <v>0</v>
      </c>
      <c r="BV143" s="542">
        <f>+IF(BV$4&gt;=EOMONTH(Input!$E138,0),Input!$D138,0)*BV$10</f>
        <v>0</v>
      </c>
      <c r="BW143" s="542">
        <f>+IF(BW$4&gt;=EOMONTH(Input!$E138,0),Input!$D138,0)*BW$10</f>
        <v>0</v>
      </c>
      <c r="BX143" s="542">
        <f>+IF(BX$4&gt;=EOMONTH(Input!$E138,0),Input!$D138,0)*BX$10</f>
        <v>0</v>
      </c>
      <c r="BY143" s="542">
        <f>+IF(BY$4&gt;=EOMONTH(Input!$E138,0),Input!$D138,0)*BY$10</f>
        <v>0</v>
      </c>
      <c r="BZ143" s="542">
        <f>+IF(BZ$4&gt;=EOMONTH(Input!$E138,0),Input!$D138,0)*BZ$10</f>
        <v>0</v>
      </c>
      <c r="CA143" s="542">
        <f>+IF(CA$4&gt;=EOMONTH(Input!$E138,0),Input!$D138,0)*CA$10</f>
        <v>0</v>
      </c>
      <c r="CB143" s="542">
        <f>+IF(CB$4&gt;=EOMONTH(Input!$E138,0),Input!$D138,0)*CB$10</f>
        <v>0</v>
      </c>
      <c r="CC143" s="542">
        <f>+IF(CC$4&gt;=EOMONTH(Input!$E138,0),Input!$D138,0)*CC$10</f>
        <v>0</v>
      </c>
      <c r="CD143" s="542">
        <f>+IF(CD$4&gt;=EOMONTH(Input!$E138,0),Input!$D138,0)*CD$10</f>
        <v>0</v>
      </c>
      <c r="CE143" s="542">
        <f>+IF(CE$4&gt;=EOMONTH(Input!$E138,0),Input!$D138,0)*CE$10</f>
        <v>0</v>
      </c>
      <c r="CF143" s="542">
        <f>+IF(CF$4&gt;=EOMONTH(Input!$E138,0),Input!$D138,0)*CF$10</f>
        <v>0</v>
      </c>
      <c r="CG143" s="542">
        <f>+IF(CG$4&gt;=EOMONTH(Input!$E138,0),Input!$D138,0)*CG$10</f>
        <v>0</v>
      </c>
      <c r="CH143" s="542">
        <f>+IF(CH$4&gt;=EOMONTH(Input!$E138,0),Input!$D138,0)*CH$10</f>
        <v>0</v>
      </c>
      <c r="CI143" s="542">
        <f>+IF(CI$4&gt;=EOMONTH(Input!$E138,0),Input!$D138,0)*CI$10</f>
        <v>0</v>
      </c>
      <c r="CJ143" s="542">
        <f>+IF(CJ$4&gt;=EOMONTH(Input!$E138,0),Input!$D138,0)*CJ$10</f>
        <v>0</v>
      </c>
      <c r="CK143" s="542">
        <f>+IF(CK$4&gt;=EOMONTH(Input!$E138,0),Input!$D138,0)*CK$10</f>
        <v>0</v>
      </c>
      <c r="CL143" s="542">
        <f>+IF(CL$4&gt;=EOMONTH(Input!$E138,0),Input!$D138,0)*CL$10</f>
        <v>0</v>
      </c>
      <c r="CM143" s="542">
        <f>+IF(CM$4&gt;=EOMONTH(Input!$E138,0),Input!$D138,0)*CM$10</f>
        <v>0</v>
      </c>
      <c r="CN143" s="542">
        <f>+IF(CN$4&gt;=EOMONTH(Input!$E138,0),Input!$D138,0)*CN$10</f>
        <v>0</v>
      </c>
      <c r="CO143" s="542">
        <f>+IF(CO$4&gt;=EOMONTH(Input!$E138,0),Input!$D138,0)*CO$10</f>
        <v>0</v>
      </c>
      <c r="CP143" s="542">
        <f>+IF(CP$4&gt;=EOMONTH(Input!$E138,0),Input!$D138,0)*CP$10</f>
        <v>0</v>
      </c>
      <c r="CQ143" s="542">
        <f>+IF(CQ$4&gt;=EOMONTH(Input!$E138,0),Input!$D138,0)*CQ$10</f>
        <v>0</v>
      </c>
      <c r="CR143" s="542">
        <f>+IF(CR$4&gt;=EOMONTH(Input!$E138,0),Input!$D138,0)*CR$10</f>
        <v>0</v>
      </c>
      <c r="CS143" s="542">
        <f>+IF(CS$4&gt;=EOMONTH(Input!$E138,0),Input!$D138,0)*CS$10</f>
        <v>0</v>
      </c>
      <c r="CT143" s="542">
        <f>+IF(CT$4&gt;=EOMONTH(Input!$E138,0),Input!$D138,0)*CT$10</f>
        <v>0</v>
      </c>
      <c r="CU143" s="542">
        <f>+IF(CU$4&gt;=EOMONTH(Input!$E138,0),Input!$D138,0)*CU$10</f>
        <v>0</v>
      </c>
      <c r="CV143" s="542">
        <f>+IF(CV$4&gt;=EOMONTH(Input!$E138,0),Input!$D138,0)*CV$10</f>
        <v>0</v>
      </c>
      <c r="CW143" s="542">
        <f>+IF(CW$4&gt;=EOMONTH(Input!$E138,0),Input!$D138,0)*CW$10</f>
        <v>0</v>
      </c>
      <c r="CX143" s="542">
        <f>+IF(CX$4&gt;=EOMONTH(Input!$E138,0),Input!$D138,0)*CX$10</f>
        <v>0</v>
      </c>
      <c r="CY143" s="542">
        <f>+IF(CY$4&gt;=EOMONTH(Input!$E138,0),Input!$D138,0)*CY$10</f>
        <v>0</v>
      </c>
      <c r="CZ143" s="542">
        <f>+IF(CZ$4&gt;=EOMONTH(Input!$E138,0),Input!$D138,0)*CZ$10</f>
        <v>0</v>
      </c>
      <c r="DA143" s="542">
        <f>+IF(DA$4&gt;=EOMONTH(Input!$E138,0),Input!$D138,0)*DA$10</f>
        <v>0</v>
      </c>
      <c r="DB143" s="542">
        <f>+IF(DB$4&gt;=EOMONTH(Input!$E138,0),Input!$D138,0)*DB$10</f>
        <v>0</v>
      </c>
      <c r="DC143" s="542">
        <f>+IF(DC$4&gt;=EOMONTH(Input!$E138,0),Input!$D138,0)*DC$10</f>
        <v>0</v>
      </c>
      <c r="DD143" s="542">
        <f>+IF(DD$4&gt;=EOMONTH(Input!$E138,0),Input!$D138,0)*DD$10</f>
        <v>0</v>
      </c>
      <c r="DE143" s="542">
        <f>+IF(DE$4&gt;=EOMONTH(Input!$E138,0),Input!$D138,0)*DE$10</f>
        <v>0</v>
      </c>
      <c r="DF143" s="542">
        <f>+IF(DF$4&gt;=EOMONTH(Input!$E138,0),Input!$D138,0)*DF$10</f>
        <v>0</v>
      </c>
      <c r="DG143" s="542">
        <f>+IF(DG$4&gt;=EOMONTH(Input!$E138,0),Input!$D138,0)*DG$10</f>
        <v>0</v>
      </c>
      <c r="DH143" s="542">
        <f>+IF(DH$4&gt;=EOMONTH(Input!$E138,0),Input!$D138,0)*DH$10</f>
        <v>0</v>
      </c>
      <c r="DI143" s="542">
        <f>+IF(DI$4&gt;=EOMONTH(Input!$E138,0),Input!$D138,0)*DI$10</f>
        <v>0</v>
      </c>
      <c r="DJ143" s="542">
        <f>+IF(DJ$4&gt;=EOMONTH(Input!$E138,0),Input!$D138,0)*DJ$10</f>
        <v>0</v>
      </c>
      <c r="DK143" s="542">
        <f>+IF(DK$4&gt;=EOMONTH(Input!$E138,0),Input!$D138,0)*DK$10</f>
        <v>0</v>
      </c>
      <c r="DL143" s="542">
        <f>+IF(DL$4&gt;=EOMONTH(Input!$E138,0),Input!$D138,0)*DL$10</f>
        <v>0</v>
      </c>
      <c r="DM143" s="542">
        <f>+IF(DM$4&gt;=EOMONTH(Input!$E138,0),Input!$D138,0)*DM$10</f>
        <v>0</v>
      </c>
      <c r="DN143" s="542">
        <f>+IF(DN$4&gt;=EOMONTH(Input!$E138,0),Input!$D138,0)*DN$10</f>
        <v>0</v>
      </c>
      <c r="DO143" s="542">
        <f>+IF(DO$4&gt;=EOMONTH(Input!$E138,0),Input!$D138,0)*DO$10</f>
        <v>0</v>
      </c>
      <c r="DP143" s="542">
        <f>+IF(DP$4&gt;=EOMONTH(Input!$E138,0),Input!$D138,0)*DP$10</f>
        <v>0</v>
      </c>
      <c r="DQ143" s="542">
        <f>+IF(DQ$4&gt;=EOMONTH(Input!$E138,0),Input!$D138,0)*DQ$10</f>
        <v>0</v>
      </c>
      <c r="DR143" s="542">
        <f>+IF(DR$4&gt;=EOMONTH(Input!$E138,0),Input!$D138,0)*DR$10</f>
        <v>0</v>
      </c>
      <c r="DS143" s="542">
        <f>+IF(DS$4&gt;=EOMONTH(Input!$E138,0),Input!$D138,0)*DS$10</f>
        <v>0</v>
      </c>
      <c r="DT143" s="560">
        <f>+IF(DT$4&gt;=EOMONTH(Input!$E138,0),Input!$D138,0)*DT$10</f>
        <v>0</v>
      </c>
    </row>
    <row r="144" spans="1:124" s="28" customFormat="1" ht="14.25" customHeight="1" x14ac:dyDescent="0.15">
      <c r="A144" s="391" t="str">
        <f>+Input!C139</f>
        <v>Sales and Marketing Director</v>
      </c>
      <c r="B144" s="391"/>
      <c r="C144" s="31" t="s">
        <v>311</v>
      </c>
      <c r="E144" s="559">
        <f>+IF(E$4&gt;=EOMONTH(Input!$E139,0),Input!$D139,0)*E$10</f>
        <v>0</v>
      </c>
      <c r="F144" s="542">
        <f>+IF(F$4&gt;=EOMONTH(Input!$E139,0),Input!$D139,0)*F$10</f>
        <v>0</v>
      </c>
      <c r="G144" s="542">
        <f>+IF(G$4&gt;=EOMONTH(Input!$E139,0),Input!$D139,0)*G$10</f>
        <v>0</v>
      </c>
      <c r="H144" s="542">
        <f>+IF(H$4&gt;=EOMONTH(Input!$E139,0),Input!$D139,0)*H$10</f>
        <v>0</v>
      </c>
      <c r="I144" s="542">
        <f>+IF(I$4&gt;=EOMONTH(Input!$E139,0),Input!$D139,0)*I$10</f>
        <v>0</v>
      </c>
      <c r="J144" s="542">
        <f>+IF(J$4&gt;=EOMONTH(Input!$E139,0),Input!$D139,0)*J$10</f>
        <v>0</v>
      </c>
      <c r="K144" s="542">
        <f>+IF(K$4&gt;=EOMONTH(Input!$E139,0),Input!$D139,0)*K$10</f>
        <v>0</v>
      </c>
      <c r="L144" s="542">
        <f>+IF(L$4&gt;=EOMONTH(Input!$E139,0),Input!$D139,0)*L$10</f>
        <v>0</v>
      </c>
      <c r="M144" s="542">
        <f>+IF(M$4&gt;=EOMONTH(Input!$E139,0),Input!$D139,0)*M$10</f>
        <v>0</v>
      </c>
      <c r="N144" s="542">
        <f>+IF(N$4&gt;=EOMONTH(Input!$E139,0),Input!$D139,0)*N$10</f>
        <v>0</v>
      </c>
      <c r="O144" s="542">
        <f>+IF(O$4&gt;=EOMONTH(Input!$E139,0),Input!$D139,0)*O$10</f>
        <v>0</v>
      </c>
      <c r="P144" s="542">
        <f>+IF(P$4&gt;=EOMONTH(Input!$E139,0),Input!$D139,0)*P$10</f>
        <v>0</v>
      </c>
      <c r="Q144" s="542">
        <f>+IF(Q$4&gt;=EOMONTH(Input!$E139,0),Input!$D139,0)*Q$10</f>
        <v>0</v>
      </c>
      <c r="R144" s="542">
        <f>+IF(R$4&gt;=EOMONTH(Input!$E139,0),Input!$D139,0)*R$10</f>
        <v>0</v>
      </c>
      <c r="S144" s="542">
        <f>+IF(S$4&gt;=EOMONTH(Input!$E139,0),Input!$D139,0)*S$10</f>
        <v>0</v>
      </c>
      <c r="T144" s="542">
        <f>+IF(T$4&gt;=EOMONTH(Input!$E139,0),Input!$D139,0)*T$10</f>
        <v>0</v>
      </c>
      <c r="U144" s="542">
        <f>+IF(U$4&gt;=EOMONTH(Input!$E139,0),Input!$D139,0)*U$10</f>
        <v>0</v>
      </c>
      <c r="V144" s="542">
        <f>+IF(V$4&gt;=EOMONTH(Input!$E139,0),Input!$D139,0)*V$10</f>
        <v>0</v>
      </c>
      <c r="W144" s="542">
        <f>+IF(W$4&gt;=EOMONTH(Input!$E139,0),Input!$D139,0)*W$10</f>
        <v>0</v>
      </c>
      <c r="X144" s="542">
        <f>+IF(X$4&gt;=EOMONTH(Input!$E139,0),Input!$D139,0)*X$10</f>
        <v>0</v>
      </c>
      <c r="Y144" s="542">
        <f>+IF(Y$4&gt;=EOMONTH(Input!$E139,0),Input!$D139,0)*Y$10</f>
        <v>0</v>
      </c>
      <c r="Z144" s="542">
        <f>+IF(Z$4&gt;=EOMONTH(Input!$E139,0),Input!$D139,0)*Z$10</f>
        <v>0</v>
      </c>
      <c r="AA144" s="542">
        <f>+IF(AA$4&gt;=EOMONTH(Input!$E139,0),Input!$D139,0)*AA$10</f>
        <v>0</v>
      </c>
      <c r="AB144" s="542">
        <f>+IF(AB$4&gt;=EOMONTH(Input!$E139,0),Input!$D139,0)*AB$10</f>
        <v>0</v>
      </c>
      <c r="AC144" s="542">
        <f>+IF(AC$4&gt;=EOMONTH(Input!$E139,0),Input!$D139,0)*AC$10</f>
        <v>0</v>
      </c>
      <c r="AD144" s="542">
        <f>+IF(AD$4&gt;=EOMONTH(Input!$E139,0),Input!$D139,0)*AD$10</f>
        <v>0</v>
      </c>
      <c r="AE144" s="542">
        <f>+IF(AE$4&gt;=EOMONTH(Input!$E139,0),Input!$D139,0)*AE$10</f>
        <v>0</v>
      </c>
      <c r="AF144" s="542">
        <f>+IF(AF$4&gt;=EOMONTH(Input!$E139,0),Input!$D139,0)*AF$10</f>
        <v>0</v>
      </c>
      <c r="AG144" s="542">
        <f>+IF(AG$4&gt;=EOMONTH(Input!$E139,0),Input!$D139,0)*AG$10</f>
        <v>0</v>
      </c>
      <c r="AH144" s="542">
        <f>+IF(AH$4&gt;=EOMONTH(Input!$E139,0),Input!$D139,0)*AH$10</f>
        <v>0</v>
      </c>
      <c r="AI144" s="542">
        <f>+IF(AI$4&gt;=EOMONTH(Input!$E139,0),Input!$D139,0)*AI$10</f>
        <v>0</v>
      </c>
      <c r="AJ144" s="542">
        <f>+IF(AJ$4&gt;=EOMONTH(Input!$E139,0),Input!$D139,0)*AJ$10</f>
        <v>0</v>
      </c>
      <c r="AK144" s="542">
        <f>+IF(AK$4&gt;=EOMONTH(Input!$E139,0),Input!$D139,0)*AK$10</f>
        <v>0</v>
      </c>
      <c r="AL144" s="542">
        <f>+IF(AL$4&gt;=EOMONTH(Input!$E139,0),Input!$D139,0)*AL$10</f>
        <v>0</v>
      </c>
      <c r="AM144" s="542">
        <f>+IF(AM$4&gt;=EOMONTH(Input!$E139,0),Input!$D139,0)*AM$10</f>
        <v>0</v>
      </c>
      <c r="AN144" s="542">
        <f>+IF(AN$4&gt;=EOMONTH(Input!$E139,0),Input!$D139,0)*AN$10</f>
        <v>0</v>
      </c>
      <c r="AO144" s="542">
        <f>+IF(AO$4&gt;=EOMONTH(Input!$E139,0),Input!$D139,0)*AO$10</f>
        <v>0</v>
      </c>
      <c r="AP144" s="542">
        <f>+IF(AP$4&gt;=EOMONTH(Input!$E139,0),Input!$D139,0)*AP$10</f>
        <v>0</v>
      </c>
      <c r="AQ144" s="542">
        <f>+IF(AQ$4&gt;=EOMONTH(Input!$E139,0),Input!$D139,0)*AQ$10</f>
        <v>0</v>
      </c>
      <c r="AR144" s="542">
        <f>+IF(AR$4&gt;=EOMONTH(Input!$E139,0),Input!$D139,0)*AR$10</f>
        <v>0</v>
      </c>
      <c r="AS144" s="542">
        <f>+IF(AS$4&gt;=EOMONTH(Input!$E139,0),Input!$D139,0)*AS$10</f>
        <v>0</v>
      </c>
      <c r="AT144" s="542">
        <f>+IF(AT$4&gt;=EOMONTH(Input!$E139,0),Input!$D139,0)*AT$10</f>
        <v>0</v>
      </c>
      <c r="AU144" s="542">
        <f>+IF(AU$4&gt;=EOMONTH(Input!$E139,0),Input!$D139,0)*AU$10</f>
        <v>0</v>
      </c>
      <c r="AV144" s="542">
        <f>+IF(AV$4&gt;=EOMONTH(Input!$E139,0),Input!$D139,0)*AV$10</f>
        <v>0</v>
      </c>
      <c r="AW144" s="542">
        <f>+IF(AW$4&gt;=EOMONTH(Input!$E139,0),Input!$D139,0)*AW$10</f>
        <v>0</v>
      </c>
      <c r="AX144" s="542">
        <f>+IF(AX$4&gt;=EOMONTH(Input!$E139,0),Input!$D139,0)*AX$10</f>
        <v>0</v>
      </c>
      <c r="AY144" s="542">
        <f>+IF(AY$4&gt;=EOMONTH(Input!$E139,0),Input!$D139,0)*AY$10</f>
        <v>0</v>
      </c>
      <c r="AZ144" s="542">
        <f>+IF(AZ$4&gt;=EOMONTH(Input!$E139,0),Input!$D139,0)*AZ$10</f>
        <v>0</v>
      </c>
      <c r="BA144" s="542">
        <f>+IF(BA$4&gt;=EOMONTH(Input!$E139,0),Input!$D139,0)*BA$10</f>
        <v>0</v>
      </c>
      <c r="BB144" s="542">
        <f>+IF(BB$4&gt;=EOMONTH(Input!$E139,0),Input!$D139,0)*BB$10</f>
        <v>0</v>
      </c>
      <c r="BC144" s="542">
        <f>+IF(BC$4&gt;=EOMONTH(Input!$E139,0),Input!$D139,0)*BC$10</f>
        <v>0</v>
      </c>
      <c r="BD144" s="542">
        <f>+IF(BD$4&gt;=EOMONTH(Input!$E139,0),Input!$D139,0)*BD$10</f>
        <v>0</v>
      </c>
      <c r="BE144" s="542">
        <f>+IF(BE$4&gt;=EOMONTH(Input!$E139,0),Input!$D139,0)*BE$10</f>
        <v>0</v>
      </c>
      <c r="BF144" s="542">
        <f>+IF(BF$4&gt;=EOMONTH(Input!$E139,0),Input!$D139,0)*BF$10</f>
        <v>0</v>
      </c>
      <c r="BG144" s="542">
        <f>+IF(BG$4&gt;=EOMONTH(Input!$E139,0),Input!$D139,0)*BG$10</f>
        <v>0</v>
      </c>
      <c r="BH144" s="542">
        <f>+IF(BH$4&gt;=EOMONTH(Input!$E139,0),Input!$D139,0)*BH$10</f>
        <v>0</v>
      </c>
      <c r="BI144" s="542">
        <f>+IF(BI$4&gt;=EOMONTH(Input!$E139,0),Input!$D139,0)*BI$10</f>
        <v>0</v>
      </c>
      <c r="BJ144" s="542">
        <f>+IF(BJ$4&gt;=EOMONTH(Input!$E139,0),Input!$D139,0)*BJ$10</f>
        <v>0</v>
      </c>
      <c r="BK144" s="542">
        <f>+IF(BK$4&gt;=EOMONTH(Input!$E139,0),Input!$D139,0)*BK$10</f>
        <v>0</v>
      </c>
      <c r="BL144" s="542">
        <f>+IF(BL$4&gt;=EOMONTH(Input!$E139,0),Input!$D139,0)*BL$10</f>
        <v>0</v>
      </c>
      <c r="BM144" s="542">
        <f>+IF(BM$4&gt;=EOMONTH(Input!$E139,0),Input!$D139,0)*BM$10</f>
        <v>0</v>
      </c>
      <c r="BN144" s="542">
        <f>+IF(BN$4&gt;=EOMONTH(Input!$E139,0),Input!$D139,0)*BN$10</f>
        <v>0</v>
      </c>
      <c r="BO144" s="542">
        <f>+IF(BO$4&gt;=EOMONTH(Input!$E139,0),Input!$D139,0)*BO$10</f>
        <v>0</v>
      </c>
      <c r="BP144" s="542">
        <f>+IF(BP$4&gt;=EOMONTH(Input!$E139,0),Input!$D139,0)*BP$10</f>
        <v>0</v>
      </c>
      <c r="BQ144" s="542">
        <f>+IF(BQ$4&gt;=EOMONTH(Input!$E139,0),Input!$D139,0)*BQ$10</f>
        <v>0</v>
      </c>
      <c r="BR144" s="542">
        <f>+IF(BR$4&gt;=EOMONTH(Input!$E139,0),Input!$D139,0)*BR$10</f>
        <v>0</v>
      </c>
      <c r="BS144" s="542">
        <f>+IF(BS$4&gt;=EOMONTH(Input!$E139,0),Input!$D139,0)*BS$10</f>
        <v>0</v>
      </c>
      <c r="BT144" s="542">
        <f>+IF(BT$4&gt;=EOMONTH(Input!$E139,0),Input!$D139,0)*BT$10</f>
        <v>0</v>
      </c>
      <c r="BU144" s="542">
        <f>+IF(BU$4&gt;=EOMONTH(Input!$E139,0),Input!$D139,0)*BU$10</f>
        <v>0</v>
      </c>
      <c r="BV144" s="542">
        <f>+IF(BV$4&gt;=EOMONTH(Input!$E139,0),Input!$D139,0)*BV$10</f>
        <v>0</v>
      </c>
      <c r="BW144" s="542">
        <f>+IF(BW$4&gt;=EOMONTH(Input!$E139,0),Input!$D139,0)*BW$10</f>
        <v>0</v>
      </c>
      <c r="BX144" s="542">
        <f>+IF(BX$4&gt;=EOMONTH(Input!$E139,0),Input!$D139,0)*BX$10</f>
        <v>0</v>
      </c>
      <c r="BY144" s="542">
        <f>+IF(BY$4&gt;=EOMONTH(Input!$E139,0),Input!$D139,0)*BY$10</f>
        <v>0</v>
      </c>
      <c r="BZ144" s="542">
        <f>+IF(BZ$4&gt;=EOMONTH(Input!$E139,0),Input!$D139,0)*BZ$10</f>
        <v>0</v>
      </c>
      <c r="CA144" s="542">
        <f>+IF(CA$4&gt;=EOMONTH(Input!$E139,0),Input!$D139,0)*CA$10</f>
        <v>0</v>
      </c>
      <c r="CB144" s="542">
        <f>+IF(CB$4&gt;=EOMONTH(Input!$E139,0),Input!$D139,0)*CB$10</f>
        <v>0</v>
      </c>
      <c r="CC144" s="542">
        <f>+IF(CC$4&gt;=EOMONTH(Input!$E139,0),Input!$D139,0)*CC$10</f>
        <v>0</v>
      </c>
      <c r="CD144" s="542">
        <f>+IF(CD$4&gt;=EOMONTH(Input!$E139,0),Input!$D139,0)*CD$10</f>
        <v>0</v>
      </c>
      <c r="CE144" s="542">
        <f>+IF(CE$4&gt;=EOMONTH(Input!$E139,0),Input!$D139,0)*CE$10</f>
        <v>0</v>
      </c>
      <c r="CF144" s="542">
        <f>+IF(CF$4&gt;=EOMONTH(Input!$E139,0),Input!$D139,0)*CF$10</f>
        <v>0</v>
      </c>
      <c r="CG144" s="542">
        <f>+IF(CG$4&gt;=EOMONTH(Input!$E139,0),Input!$D139,0)*CG$10</f>
        <v>0</v>
      </c>
      <c r="CH144" s="542">
        <f>+IF(CH$4&gt;=EOMONTH(Input!$E139,0),Input!$D139,0)*CH$10</f>
        <v>0</v>
      </c>
      <c r="CI144" s="542">
        <f>+IF(CI$4&gt;=EOMONTH(Input!$E139,0),Input!$D139,0)*CI$10</f>
        <v>0</v>
      </c>
      <c r="CJ144" s="542">
        <f>+IF(CJ$4&gt;=EOMONTH(Input!$E139,0),Input!$D139,0)*CJ$10</f>
        <v>0</v>
      </c>
      <c r="CK144" s="542">
        <f>+IF(CK$4&gt;=EOMONTH(Input!$E139,0),Input!$D139,0)*CK$10</f>
        <v>0</v>
      </c>
      <c r="CL144" s="542">
        <f>+IF(CL$4&gt;=EOMONTH(Input!$E139,0),Input!$D139,0)*CL$10</f>
        <v>0</v>
      </c>
      <c r="CM144" s="542">
        <f>+IF(CM$4&gt;=EOMONTH(Input!$E139,0),Input!$D139,0)*CM$10</f>
        <v>0</v>
      </c>
      <c r="CN144" s="542">
        <f>+IF(CN$4&gt;=EOMONTH(Input!$E139,0),Input!$D139,0)*CN$10</f>
        <v>0</v>
      </c>
      <c r="CO144" s="542">
        <f>+IF(CO$4&gt;=EOMONTH(Input!$E139,0),Input!$D139,0)*CO$10</f>
        <v>0</v>
      </c>
      <c r="CP144" s="542">
        <f>+IF(CP$4&gt;=EOMONTH(Input!$E139,0),Input!$D139,0)*CP$10</f>
        <v>0</v>
      </c>
      <c r="CQ144" s="542">
        <f>+IF(CQ$4&gt;=EOMONTH(Input!$E139,0),Input!$D139,0)*CQ$10</f>
        <v>0</v>
      </c>
      <c r="CR144" s="542">
        <f>+IF(CR$4&gt;=EOMONTH(Input!$E139,0),Input!$D139,0)*CR$10</f>
        <v>0</v>
      </c>
      <c r="CS144" s="542">
        <f>+IF(CS$4&gt;=EOMONTH(Input!$E139,0),Input!$D139,0)*CS$10</f>
        <v>0</v>
      </c>
      <c r="CT144" s="542">
        <f>+IF(CT$4&gt;=EOMONTH(Input!$E139,0),Input!$D139,0)*CT$10</f>
        <v>0</v>
      </c>
      <c r="CU144" s="542">
        <f>+IF(CU$4&gt;=EOMONTH(Input!$E139,0),Input!$D139,0)*CU$10</f>
        <v>0</v>
      </c>
      <c r="CV144" s="542">
        <f>+IF(CV$4&gt;=EOMONTH(Input!$E139,0),Input!$D139,0)*CV$10</f>
        <v>0</v>
      </c>
      <c r="CW144" s="542">
        <f>+IF(CW$4&gt;=EOMONTH(Input!$E139,0),Input!$D139,0)*CW$10</f>
        <v>0</v>
      </c>
      <c r="CX144" s="542">
        <f>+IF(CX$4&gt;=EOMONTH(Input!$E139,0),Input!$D139,0)*CX$10</f>
        <v>0</v>
      </c>
      <c r="CY144" s="542">
        <f>+IF(CY$4&gt;=EOMONTH(Input!$E139,0),Input!$D139,0)*CY$10</f>
        <v>0</v>
      </c>
      <c r="CZ144" s="542">
        <f>+IF(CZ$4&gt;=EOMONTH(Input!$E139,0),Input!$D139,0)*CZ$10</f>
        <v>0</v>
      </c>
      <c r="DA144" s="542">
        <f>+IF(DA$4&gt;=EOMONTH(Input!$E139,0),Input!$D139,0)*DA$10</f>
        <v>0</v>
      </c>
      <c r="DB144" s="542">
        <f>+IF(DB$4&gt;=EOMONTH(Input!$E139,0),Input!$D139,0)*DB$10</f>
        <v>0</v>
      </c>
      <c r="DC144" s="542">
        <f>+IF(DC$4&gt;=EOMONTH(Input!$E139,0),Input!$D139,0)*DC$10</f>
        <v>0</v>
      </c>
      <c r="DD144" s="542">
        <f>+IF(DD$4&gt;=EOMONTH(Input!$E139,0),Input!$D139,0)*DD$10</f>
        <v>0</v>
      </c>
      <c r="DE144" s="542">
        <f>+IF(DE$4&gt;=EOMONTH(Input!$E139,0),Input!$D139,0)*DE$10</f>
        <v>0</v>
      </c>
      <c r="DF144" s="542">
        <f>+IF(DF$4&gt;=EOMONTH(Input!$E139,0),Input!$D139,0)*DF$10</f>
        <v>0</v>
      </c>
      <c r="DG144" s="542">
        <f>+IF(DG$4&gt;=EOMONTH(Input!$E139,0),Input!$D139,0)*DG$10</f>
        <v>0</v>
      </c>
      <c r="DH144" s="542">
        <f>+IF(DH$4&gt;=EOMONTH(Input!$E139,0),Input!$D139,0)*DH$10</f>
        <v>0</v>
      </c>
      <c r="DI144" s="542">
        <f>+IF(DI$4&gt;=EOMONTH(Input!$E139,0),Input!$D139,0)*DI$10</f>
        <v>0</v>
      </c>
      <c r="DJ144" s="542">
        <f>+IF(DJ$4&gt;=EOMONTH(Input!$E139,0),Input!$D139,0)*DJ$10</f>
        <v>0</v>
      </c>
      <c r="DK144" s="542">
        <f>+IF(DK$4&gt;=EOMONTH(Input!$E139,0),Input!$D139,0)*DK$10</f>
        <v>0</v>
      </c>
      <c r="DL144" s="542">
        <f>+IF(DL$4&gt;=EOMONTH(Input!$E139,0),Input!$D139,0)*DL$10</f>
        <v>0</v>
      </c>
      <c r="DM144" s="542">
        <f>+IF(DM$4&gt;=EOMONTH(Input!$E139,0),Input!$D139,0)*DM$10</f>
        <v>0</v>
      </c>
      <c r="DN144" s="542">
        <f>+IF(DN$4&gt;=EOMONTH(Input!$E139,0),Input!$D139,0)*DN$10</f>
        <v>0</v>
      </c>
      <c r="DO144" s="542">
        <f>+IF(DO$4&gt;=EOMONTH(Input!$E139,0),Input!$D139,0)*DO$10</f>
        <v>0</v>
      </c>
      <c r="DP144" s="542">
        <f>+IF(DP$4&gt;=EOMONTH(Input!$E139,0),Input!$D139,0)*DP$10</f>
        <v>0</v>
      </c>
      <c r="DQ144" s="542">
        <f>+IF(DQ$4&gt;=EOMONTH(Input!$E139,0),Input!$D139,0)*DQ$10</f>
        <v>0</v>
      </c>
      <c r="DR144" s="542">
        <f>+IF(DR$4&gt;=EOMONTH(Input!$E139,0),Input!$D139,0)*DR$10</f>
        <v>0</v>
      </c>
      <c r="DS144" s="542">
        <f>+IF(DS$4&gt;=EOMONTH(Input!$E139,0),Input!$D139,0)*DS$10</f>
        <v>0</v>
      </c>
      <c r="DT144" s="560">
        <f>+IF(DT$4&gt;=EOMONTH(Input!$E139,0),Input!$D139,0)*DT$10</f>
        <v>0</v>
      </c>
    </row>
    <row r="145" spans="1:124" s="28" customFormat="1" ht="14.25" customHeight="1" x14ac:dyDescent="0.15">
      <c r="A145" s="391" t="str">
        <f>+Input!C140</f>
        <v>Sales Manager</v>
      </c>
      <c r="B145" s="391"/>
      <c r="C145" s="31" t="s">
        <v>311</v>
      </c>
      <c r="E145" s="559">
        <f>+IF(E$4&gt;=EOMONTH(Input!$E140,0),Input!$D140,0)*E$10</f>
        <v>0</v>
      </c>
      <c r="F145" s="542">
        <f>+IF(F$4&gt;=EOMONTH(Input!$E140,0),Input!$D140,0)*F$10</f>
        <v>0</v>
      </c>
      <c r="G145" s="542">
        <f>+IF(G$4&gt;=EOMONTH(Input!$E140,0),Input!$D140,0)*G$10</f>
        <v>0</v>
      </c>
      <c r="H145" s="542">
        <f>+IF(H$4&gt;=EOMONTH(Input!$E140,0),Input!$D140,0)*H$10</f>
        <v>0</v>
      </c>
      <c r="I145" s="542">
        <f>+IF(I$4&gt;=EOMONTH(Input!$E140,0),Input!$D140,0)*I$10</f>
        <v>0</v>
      </c>
      <c r="J145" s="542">
        <f>+IF(J$4&gt;=EOMONTH(Input!$E140,0),Input!$D140,0)*J$10</f>
        <v>0</v>
      </c>
      <c r="K145" s="542">
        <f>+IF(K$4&gt;=EOMONTH(Input!$E140,0),Input!$D140,0)*K$10</f>
        <v>0</v>
      </c>
      <c r="L145" s="542">
        <f>+IF(L$4&gt;=EOMONTH(Input!$E140,0),Input!$D140,0)*L$10</f>
        <v>0</v>
      </c>
      <c r="M145" s="542">
        <f>+IF(M$4&gt;=EOMONTH(Input!$E140,0),Input!$D140,0)*M$10</f>
        <v>0</v>
      </c>
      <c r="N145" s="542">
        <f>+IF(N$4&gt;=EOMONTH(Input!$E140,0),Input!$D140,0)*N$10</f>
        <v>0</v>
      </c>
      <c r="O145" s="542">
        <f>+IF(O$4&gt;=EOMONTH(Input!$E140,0),Input!$D140,0)*O$10</f>
        <v>0</v>
      </c>
      <c r="P145" s="542">
        <f>+IF(P$4&gt;=EOMONTH(Input!$E140,0),Input!$D140,0)*P$10</f>
        <v>0</v>
      </c>
      <c r="Q145" s="542">
        <f>+IF(Q$4&gt;=EOMONTH(Input!$E140,0),Input!$D140,0)*Q$10</f>
        <v>0</v>
      </c>
      <c r="R145" s="542">
        <f>+IF(R$4&gt;=EOMONTH(Input!$E140,0),Input!$D140,0)*R$10</f>
        <v>0</v>
      </c>
      <c r="S145" s="542">
        <f>+IF(S$4&gt;=EOMONTH(Input!$E140,0),Input!$D140,0)*S$10</f>
        <v>0</v>
      </c>
      <c r="T145" s="542">
        <f>+IF(T$4&gt;=EOMONTH(Input!$E140,0),Input!$D140,0)*T$10</f>
        <v>0</v>
      </c>
      <c r="U145" s="542">
        <f>+IF(U$4&gt;=EOMONTH(Input!$E140,0),Input!$D140,0)*U$10</f>
        <v>0</v>
      </c>
      <c r="V145" s="542">
        <f>+IF(V$4&gt;=EOMONTH(Input!$E140,0),Input!$D140,0)*V$10</f>
        <v>0</v>
      </c>
      <c r="W145" s="542">
        <f>+IF(W$4&gt;=EOMONTH(Input!$E140,0),Input!$D140,0)*W$10</f>
        <v>0</v>
      </c>
      <c r="X145" s="542">
        <f>+IF(X$4&gt;=EOMONTH(Input!$E140,0),Input!$D140,0)*X$10</f>
        <v>0</v>
      </c>
      <c r="Y145" s="542">
        <f>+IF(Y$4&gt;=EOMONTH(Input!$E140,0),Input!$D140,0)*Y$10</f>
        <v>0</v>
      </c>
      <c r="Z145" s="542">
        <f>+IF(Z$4&gt;=EOMONTH(Input!$E140,0),Input!$D140,0)*Z$10</f>
        <v>0</v>
      </c>
      <c r="AA145" s="542">
        <f>+IF(AA$4&gt;=EOMONTH(Input!$E140,0),Input!$D140,0)*AA$10</f>
        <v>0</v>
      </c>
      <c r="AB145" s="542">
        <f>+IF(AB$4&gt;=EOMONTH(Input!$E140,0),Input!$D140,0)*AB$10</f>
        <v>0</v>
      </c>
      <c r="AC145" s="542">
        <f>+IF(AC$4&gt;=EOMONTH(Input!$E140,0),Input!$D140,0)*AC$10</f>
        <v>0</v>
      </c>
      <c r="AD145" s="542">
        <f>+IF(AD$4&gt;=EOMONTH(Input!$E140,0),Input!$D140,0)*AD$10</f>
        <v>0</v>
      </c>
      <c r="AE145" s="542">
        <f>+IF(AE$4&gt;=EOMONTH(Input!$E140,0),Input!$D140,0)*AE$10</f>
        <v>0</v>
      </c>
      <c r="AF145" s="542">
        <f>+IF(AF$4&gt;=EOMONTH(Input!$E140,0),Input!$D140,0)*AF$10</f>
        <v>0</v>
      </c>
      <c r="AG145" s="542">
        <f>+IF(AG$4&gt;=EOMONTH(Input!$E140,0),Input!$D140,0)*AG$10</f>
        <v>0</v>
      </c>
      <c r="AH145" s="542">
        <f>+IF(AH$4&gt;=EOMONTH(Input!$E140,0),Input!$D140,0)*AH$10</f>
        <v>0</v>
      </c>
      <c r="AI145" s="542">
        <f>+IF(AI$4&gt;=EOMONTH(Input!$E140,0),Input!$D140,0)*AI$10</f>
        <v>0</v>
      </c>
      <c r="AJ145" s="542">
        <f>+IF(AJ$4&gt;=EOMONTH(Input!$E140,0),Input!$D140,0)*AJ$10</f>
        <v>0</v>
      </c>
      <c r="AK145" s="542">
        <f>+IF(AK$4&gt;=EOMONTH(Input!$E140,0),Input!$D140,0)*AK$10</f>
        <v>0</v>
      </c>
      <c r="AL145" s="542">
        <f>+IF(AL$4&gt;=EOMONTH(Input!$E140,0),Input!$D140,0)*AL$10</f>
        <v>0</v>
      </c>
      <c r="AM145" s="542">
        <f>+IF(AM$4&gt;=EOMONTH(Input!$E140,0),Input!$D140,0)*AM$10</f>
        <v>0</v>
      </c>
      <c r="AN145" s="542">
        <f>+IF(AN$4&gt;=EOMONTH(Input!$E140,0),Input!$D140,0)*AN$10</f>
        <v>0</v>
      </c>
      <c r="AO145" s="542">
        <f>+IF(AO$4&gt;=EOMONTH(Input!$E140,0),Input!$D140,0)*AO$10</f>
        <v>0</v>
      </c>
      <c r="AP145" s="542">
        <f>+IF(AP$4&gt;=EOMONTH(Input!$E140,0),Input!$D140,0)*AP$10</f>
        <v>0</v>
      </c>
      <c r="AQ145" s="542">
        <f>+IF(AQ$4&gt;=EOMONTH(Input!$E140,0),Input!$D140,0)*AQ$10</f>
        <v>0</v>
      </c>
      <c r="AR145" s="542">
        <f>+IF(AR$4&gt;=EOMONTH(Input!$E140,0),Input!$D140,0)*AR$10</f>
        <v>0</v>
      </c>
      <c r="AS145" s="542">
        <f>+IF(AS$4&gt;=EOMONTH(Input!$E140,0),Input!$D140,0)*AS$10</f>
        <v>0</v>
      </c>
      <c r="AT145" s="542">
        <f>+IF(AT$4&gt;=EOMONTH(Input!$E140,0),Input!$D140,0)*AT$10</f>
        <v>0</v>
      </c>
      <c r="AU145" s="542">
        <f>+IF(AU$4&gt;=EOMONTH(Input!$E140,0),Input!$D140,0)*AU$10</f>
        <v>0</v>
      </c>
      <c r="AV145" s="542">
        <f>+IF(AV$4&gt;=EOMONTH(Input!$E140,0),Input!$D140,0)*AV$10</f>
        <v>0</v>
      </c>
      <c r="AW145" s="542">
        <f>+IF(AW$4&gt;=EOMONTH(Input!$E140,0),Input!$D140,0)*AW$10</f>
        <v>0</v>
      </c>
      <c r="AX145" s="542">
        <f>+IF(AX$4&gt;=EOMONTH(Input!$E140,0),Input!$D140,0)*AX$10</f>
        <v>0</v>
      </c>
      <c r="AY145" s="542">
        <f>+IF(AY$4&gt;=EOMONTH(Input!$E140,0),Input!$D140,0)*AY$10</f>
        <v>0</v>
      </c>
      <c r="AZ145" s="542">
        <f>+IF(AZ$4&gt;=EOMONTH(Input!$E140,0),Input!$D140,0)*AZ$10</f>
        <v>0</v>
      </c>
      <c r="BA145" s="542">
        <f>+IF(BA$4&gt;=EOMONTH(Input!$E140,0),Input!$D140,0)*BA$10</f>
        <v>0</v>
      </c>
      <c r="BB145" s="542">
        <f>+IF(BB$4&gt;=EOMONTH(Input!$E140,0),Input!$D140,0)*BB$10</f>
        <v>0</v>
      </c>
      <c r="BC145" s="542">
        <f>+IF(BC$4&gt;=EOMONTH(Input!$E140,0),Input!$D140,0)*BC$10</f>
        <v>0</v>
      </c>
      <c r="BD145" s="542">
        <f>+IF(BD$4&gt;=EOMONTH(Input!$E140,0),Input!$D140,0)*BD$10</f>
        <v>0</v>
      </c>
      <c r="BE145" s="542">
        <f>+IF(BE$4&gt;=EOMONTH(Input!$E140,0),Input!$D140,0)*BE$10</f>
        <v>0</v>
      </c>
      <c r="BF145" s="542">
        <f>+IF(BF$4&gt;=EOMONTH(Input!$E140,0),Input!$D140,0)*BF$10</f>
        <v>0</v>
      </c>
      <c r="BG145" s="542">
        <f>+IF(BG$4&gt;=EOMONTH(Input!$E140,0),Input!$D140,0)*BG$10</f>
        <v>0</v>
      </c>
      <c r="BH145" s="542">
        <f>+IF(BH$4&gt;=EOMONTH(Input!$E140,0),Input!$D140,0)*BH$10</f>
        <v>0</v>
      </c>
      <c r="BI145" s="542">
        <f>+IF(BI$4&gt;=EOMONTH(Input!$E140,0),Input!$D140,0)*BI$10</f>
        <v>0</v>
      </c>
      <c r="BJ145" s="542">
        <f>+IF(BJ$4&gt;=EOMONTH(Input!$E140,0),Input!$D140,0)*BJ$10</f>
        <v>0</v>
      </c>
      <c r="BK145" s="542">
        <f>+IF(BK$4&gt;=EOMONTH(Input!$E140,0),Input!$D140,0)*BK$10</f>
        <v>0</v>
      </c>
      <c r="BL145" s="542">
        <f>+IF(BL$4&gt;=EOMONTH(Input!$E140,0),Input!$D140,0)*BL$10</f>
        <v>0</v>
      </c>
      <c r="BM145" s="542">
        <f>+IF(BM$4&gt;=EOMONTH(Input!$E140,0),Input!$D140,0)*BM$10</f>
        <v>0</v>
      </c>
      <c r="BN145" s="542">
        <f>+IF(BN$4&gt;=EOMONTH(Input!$E140,0),Input!$D140,0)*BN$10</f>
        <v>0</v>
      </c>
      <c r="BO145" s="542">
        <f>+IF(BO$4&gt;=EOMONTH(Input!$E140,0),Input!$D140,0)*BO$10</f>
        <v>0</v>
      </c>
      <c r="BP145" s="542">
        <f>+IF(BP$4&gt;=EOMONTH(Input!$E140,0),Input!$D140,0)*BP$10</f>
        <v>0</v>
      </c>
      <c r="BQ145" s="542">
        <f>+IF(BQ$4&gt;=EOMONTH(Input!$E140,0),Input!$D140,0)*BQ$10</f>
        <v>0</v>
      </c>
      <c r="BR145" s="542">
        <f>+IF(BR$4&gt;=EOMONTH(Input!$E140,0),Input!$D140,0)*BR$10</f>
        <v>0</v>
      </c>
      <c r="BS145" s="542">
        <f>+IF(BS$4&gt;=EOMONTH(Input!$E140,0),Input!$D140,0)*BS$10</f>
        <v>0</v>
      </c>
      <c r="BT145" s="542">
        <f>+IF(BT$4&gt;=EOMONTH(Input!$E140,0),Input!$D140,0)*BT$10</f>
        <v>0</v>
      </c>
      <c r="BU145" s="542">
        <f>+IF(BU$4&gt;=EOMONTH(Input!$E140,0),Input!$D140,0)*BU$10</f>
        <v>0</v>
      </c>
      <c r="BV145" s="542">
        <f>+IF(BV$4&gt;=EOMONTH(Input!$E140,0),Input!$D140,0)*BV$10</f>
        <v>0</v>
      </c>
      <c r="BW145" s="542">
        <f>+IF(BW$4&gt;=EOMONTH(Input!$E140,0),Input!$D140,0)*BW$10</f>
        <v>0</v>
      </c>
      <c r="BX145" s="542">
        <f>+IF(BX$4&gt;=EOMONTH(Input!$E140,0),Input!$D140,0)*BX$10</f>
        <v>0</v>
      </c>
      <c r="BY145" s="542">
        <f>+IF(BY$4&gt;=EOMONTH(Input!$E140,0),Input!$D140,0)*BY$10</f>
        <v>0</v>
      </c>
      <c r="BZ145" s="542">
        <f>+IF(BZ$4&gt;=EOMONTH(Input!$E140,0),Input!$D140,0)*BZ$10</f>
        <v>0</v>
      </c>
      <c r="CA145" s="542">
        <f>+IF(CA$4&gt;=EOMONTH(Input!$E140,0),Input!$D140,0)*CA$10</f>
        <v>0</v>
      </c>
      <c r="CB145" s="542">
        <f>+IF(CB$4&gt;=EOMONTH(Input!$E140,0),Input!$D140,0)*CB$10</f>
        <v>0</v>
      </c>
      <c r="CC145" s="542">
        <f>+IF(CC$4&gt;=EOMONTH(Input!$E140,0),Input!$D140,0)*CC$10</f>
        <v>0</v>
      </c>
      <c r="CD145" s="542">
        <f>+IF(CD$4&gt;=EOMONTH(Input!$E140,0),Input!$D140,0)*CD$10</f>
        <v>0</v>
      </c>
      <c r="CE145" s="542">
        <f>+IF(CE$4&gt;=EOMONTH(Input!$E140,0),Input!$D140,0)*CE$10</f>
        <v>0</v>
      </c>
      <c r="CF145" s="542">
        <f>+IF(CF$4&gt;=EOMONTH(Input!$E140,0),Input!$D140,0)*CF$10</f>
        <v>0</v>
      </c>
      <c r="CG145" s="542">
        <f>+IF(CG$4&gt;=EOMONTH(Input!$E140,0),Input!$D140,0)*CG$10</f>
        <v>0</v>
      </c>
      <c r="CH145" s="542">
        <f>+IF(CH$4&gt;=EOMONTH(Input!$E140,0),Input!$D140,0)*CH$10</f>
        <v>0</v>
      </c>
      <c r="CI145" s="542">
        <f>+IF(CI$4&gt;=EOMONTH(Input!$E140,0),Input!$D140,0)*CI$10</f>
        <v>0</v>
      </c>
      <c r="CJ145" s="542">
        <f>+IF(CJ$4&gt;=EOMONTH(Input!$E140,0),Input!$D140,0)*CJ$10</f>
        <v>0</v>
      </c>
      <c r="CK145" s="542">
        <f>+IF(CK$4&gt;=EOMONTH(Input!$E140,0),Input!$D140,0)*CK$10</f>
        <v>0</v>
      </c>
      <c r="CL145" s="542">
        <f>+IF(CL$4&gt;=EOMONTH(Input!$E140,0),Input!$D140,0)*CL$10</f>
        <v>0</v>
      </c>
      <c r="CM145" s="542">
        <f>+IF(CM$4&gt;=EOMONTH(Input!$E140,0),Input!$D140,0)*CM$10</f>
        <v>0</v>
      </c>
      <c r="CN145" s="542">
        <f>+IF(CN$4&gt;=EOMONTH(Input!$E140,0),Input!$D140,0)*CN$10</f>
        <v>0</v>
      </c>
      <c r="CO145" s="542">
        <f>+IF(CO$4&gt;=EOMONTH(Input!$E140,0),Input!$D140,0)*CO$10</f>
        <v>0</v>
      </c>
      <c r="CP145" s="542">
        <f>+IF(CP$4&gt;=EOMONTH(Input!$E140,0),Input!$D140,0)*CP$10</f>
        <v>0</v>
      </c>
      <c r="CQ145" s="542">
        <f>+IF(CQ$4&gt;=EOMONTH(Input!$E140,0),Input!$D140,0)*CQ$10</f>
        <v>0</v>
      </c>
      <c r="CR145" s="542">
        <f>+IF(CR$4&gt;=EOMONTH(Input!$E140,0),Input!$D140,0)*CR$10</f>
        <v>0</v>
      </c>
      <c r="CS145" s="542">
        <f>+IF(CS$4&gt;=EOMONTH(Input!$E140,0),Input!$D140,0)*CS$10</f>
        <v>0</v>
      </c>
      <c r="CT145" s="542">
        <f>+IF(CT$4&gt;=EOMONTH(Input!$E140,0),Input!$D140,0)*CT$10</f>
        <v>0</v>
      </c>
      <c r="CU145" s="542">
        <f>+IF(CU$4&gt;=EOMONTH(Input!$E140,0),Input!$D140,0)*CU$10</f>
        <v>0</v>
      </c>
      <c r="CV145" s="542">
        <f>+IF(CV$4&gt;=EOMONTH(Input!$E140,0),Input!$D140,0)*CV$10</f>
        <v>0</v>
      </c>
      <c r="CW145" s="542">
        <f>+IF(CW$4&gt;=EOMONTH(Input!$E140,0),Input!$D140,0)*CW$10</f>
        <v>0</v>
      </c>
      <c r="CX145" s="542">
        <f>+IF(CX$4&gt;=EOMONTH(Input!$E140,0),Input!$D140,0)*CX$10</f>
        <v>0</v>
      </c>
      <c r="CY145" s="542">
        <f>+IF(CY$4&gt;=EOMONTH(Input!$E140,0),Input!$D140,0)*CY$10</f>
        <v>0</v>
      </c>
      <c r="CZ145" s="542">
        <f>+IF(CZ$4&gt;=EOMONTH(Input!$E140,0),Input!$D140,0)*CZ$10</f>
        <v>0</v>
      </c>
      <c r="DA145" s="542">
        <f>+IF(DA$4&gt;=EOMONTH(Input!$E140,0),Input!$D140,0)*DA$10</f>
        <v>0</v>
      </c>
      <c r="DB145" s="542">
        <f>+IF(DB$4&gt;=EOMONTH(Input!$E140,0),Input!$D140,0)*DB$10</f>
        <v>0</v>
      </c>
      <c r="DC145" s="542">
        <f>+IF(DC$4&gt;=EOMONTH(Input!$E140,0),Input!$D140,0)*DC$10</f>
        <v>0</v>
      </c>
      <c r="DD145" s="542">
        <f>+IF(DD$4&gt;=EOMONTH(Input!$E140,0),Input!$D140,0)*DD$10</f>
        <v>0</v>
      </c>
      <c r="DE145" s="542">
        <f>+IF(DE$4&gt;=EOMONTH(Input!$E140,0),Input!$D140,0)*DE$10</f>
        <v>0</v>
      </c>
      <c r="DF145" s="542">
        <f>+IF(DF$4&gt;=EOMONTH(Input!$E140,0),Input!$D140,0)*DF$10</f>
        <v>0</v>
      </c>
      <c r="DG145" s="542">
        <f>+IF(DG$4&gt;=EOMONTH(Input!$E140,0),Input!$D140,0)*DG$10</f>
        <v>0</v>
      </c>
      <c r="DH145" s="542">
        <f>+IF(DH$4&gt;=EOMONTH(Input!$E140,0),Input!$D140,0)*DH$10</f>
        <v>0</v>
      </c>
      <c r="DI145" s="542">
        <f>+IF(DI$4&gt;=EOMONTH(Input!$E140,0),Input!$D140,0)*DI$10</f>
        <v>0</v>
      </c>
      <c r="DJ145" s="542">
        <f>+IF(DJ$4&gt;=EOMONTH(Input!$E140,0),Input!$D140,0)*DJ$10</f>
        <v>0</v>
      </c>
      <c r="DK145" s="542">
        <f>+IF(DK$4&gt;=EOMONTH(Input!$E140,0),Input!$D140,0)*DK$10</f>
        <v>0</v>
      </c>
      <c r="DL145" s="542">
        <f>+IF(DL$4&gt;=EOMONTH(Input!$E140,0),Input!$D140,0)*DL$10</f>
        <v>0</v>
      </c>
      <c r="DM145" s="542">
        <f>+IF(DM$4&gt;=EOMONTH(Input!$E140,0),Input!$D140,0)*DM$10</f>
        <v>0</v>
      </c>
      <c r="DN145" s="542">
        <f>+IF(DN$4&gt;=EOMONTH(Input!$E140,0),Input!$D140,0)*DN$10</f>
        <v>0</v>
      </c>
      <c r="DO145" s="542">
        <f>+IF(DO$4&gt;=EOMONTH(Input!$E140,0),Input!$D140,0)*DO$10</f>
        <v>0</v>
      </c>
      <c r="DP145" s="542">
        <f>+IF(DP$4&gt;=EOMONTH(Input!$E140,0),Input!$D140,0)*DP$10</f>
        <v>0</v>
      </c>
      <c r="DQ145" s="542">
        <f>+IF(DQ$4&gt;=EOMONTH(Input!$E140,0),Input!$D140,0)*DQ$10</f>
        <v>0</v>
      </c>
      <c r="DR145" s="542">
        <f>+IF(DR$4&gt;=EOMONTH(Input!$E140,0),Input!$D140,0)*DR$10</f>
        <v>0</v>
      </c>
      <c r="DS145" s="542">
        <f>+IF(DS$4&gt;=EOMONTH(Input!$E140,0),Input!$D140,0)*DS$10</f>
        <v>0</v>
      </c>
      <c r="DT145" s="560">
        <f>+IF(DT$4&gt;=EOMONTH(Input!$E140,0),Input!$D140,0)*DT$10</f>
        <v>0</v>
      </c>
    </row>
    <row r="146" spans="1:124" s="28" customFormat="1" ht="14.25" customHeight="1" x14ac:dyDescent="0.15">
      <c r="A146" s="391" t="str">
        <f>+Input!C141</f>
        <v>Marketing Coordinator</v>
      </c>
      <c r="B146" s="391"/>
      <c r="C146" s="31" t="s">
        <v>311</v>
      </c>
      <c r="E146" s="559">
        <f>+IF(E$4&gt;=EOMONTH(Input!$E141,0),Input!$D141,0)*E$10</f>
        <v>0</v>
      </c>
      <c r="F146" s="542">
        <f>+IF(F$4&gt;=EOMONTH(Input!$E141,0),Input!$D141,0)*F$10</f>
        <v>0</v>
      </c>
      <c r="G146" s="542">
        <f>+IF(G$4&gt;=EOMONTH(Input!$E141,0),Input!$D141,0)*G$10</f>
        <v>0</v>
      </c>
      <c r="H146" s="542">
        <f>+IF(H$4&gt;=EOMONTH(Input!$E141,0),Input!$D141,0)*H$10</f>
        <v>0</v>
      </c>
      <c r="I146" s="542">
        <f>+IF(I$4&gt;=EOMONTH(Input!$E141,0),Input!$D141,0)*I$10</f>
        <v>0</v>
      </c>
      <c r="J146" s="542">
        <f>+IF(J$4&gt;=EOMONTH(Input!$E141,0),Input!$D141,0)*J$10</f>
        <v>0</v>
      </c>
      <c r="K146" s="542">
        <f>+IF(K$4&gt;=EOMONTH(Input!$E141,0),Input!$D141,0)*K$10</f>
        <v>0</v>
      </c>
      <c r="L146" s="542">
        <f>+IF(L$4&gt;=EOMONTH(Input!$E141,0),Input!$D141,0)*L$10</f>
        <v>0</v>
      </c>
      <c r="M146" s="542">
        <f>+IF(M$4&gt;=EOMONTH(Input!$E141,0),Input!$D141,0)*M$10</f>
        <v>0</v>
      </c>
      <c r="N146" s="542">
        <f>+IF(N$4&gt;=EOMONTH(Input!$E141,0),Input!$D141,0)*N$10</f>
        <v>0</v>
      </c>
      <c r="O146" s="542">
        <f>+IF(O$4&gt;=EOMONTH(Input!$E141,0),Input!$D141,0)*O$10</f>
        <v>0</v>
      </c>
      <c r="P146" s="542">
        <f>+IF(P$4&gt;=EOMONTH(Input!$E141,0),Input!$D141,0)*P$10</f>
        <v>0</v>
      </c>
      <c r="Q146" s="542">
        <f>+IF(Q$4&gt;=EOMONTH(Input!$E141,0),Input!$D141,0)*Q$10</f>
        <v>0</v>
      </c>
      <c r="R146" s="542">
        <f>+IF(R$4&gt;=EOMONTH(Input!$E141,0),Input!$D141,0)*R$10</f>
        <v>0</v>
      </c>
      <c r="S146" s="542">
        <f>+IF(S$4&gt;=EOMONTH(Input!$E141,0),Input!$D141,0)*S$10</f>
        <v>0</v>
      </c>
      <c r="T146" s="542">
        <f>+IF(T$4&gt;=EOMONTH(Input!$E141,0),Input!$D141,0)*T$10</f>
        <v>0</v>
      </c>
      <c r="U146" s="542">
        <f>+IF(U$4&gt;=EOMONTH(Input!$E141,0),Input!$D141,0)*U$10</f>
        <v>0</v>
      </c>
      <c r="V146" s="542">
        <f>+IF(V$4&gt;=EOMONTH(Input!$E141,0),Input!$D141,0)*V$10</f>
        <v>0</v>
      </c>
      <c r="W146" s="542">
        <f>+IF(W$4&gt;=EOMONTH(Input!$E141,0),Input!$D141,0)*W$10</f>
        <v>0</v>
      </c>
      <c r="X146" s="542">
        <f>+IF(X$4&gt;=EOMONTH(Input!$E141,0),Input!$D141,0)*X$10</f>
        <v>0</v>
      </c>
      <c r="Y146" s="542">
        <f>+IF(Y$4&gt;=EOMONTH(Input!$E141,0),Input!$D141,0)*Y$10</f>
        <v>0</v>
      </c>
      <c r="Z146" s="542">
        <f>+IF(Z$4&gt;=EOMONTH(Input!$E141,0),Input!$D141,0)*Z$10</f>
        <v>0</v>
      </c>
      <c r="AA146" s="542">
        <f>+IF(AA$4&gt;=EOMONTH(Input!$E141,0),Input!$D141,0)*AA$10</f>
        <v>0</v>
      </c>
      <c r="AB146" s="542">
        <f>+IF(AB$4&gt;=EOMONTH(Input!$E141,0),Input!$D141,0)*AB$10</f>
        <v>0</v>
      </c>
      <c r="AC146" s="542">
        <f>+IF(AC$4&gt;=EOMONTH(Input!$E141,0),Input!$D141,0)*AC$10</f>
        <v>0</v>
      </c>
      <c r="AD146" s="542">
        <f>+IF(AD$4&gt;=EOMONTH(Input!$E141,0),Input!$D141,0)*AD$10</f>
        <v>0</v>
      </c>
      <c r="AE146" s="542">
        <f>+IF(AE$4&gt;=EOMONTH(Input!$E141,0),Input!$D141,0)*AE$10</f>
        <v>0</v>
      </c>
      <c r="AF146" s="542">
        <f>+IF(AF$4&gt;=EOMONTH(Input!$E141,0),Input!$D141,0)*AF$10</f>
        <v>0</v>
      </c>
      <c r="AG146" s="542">
        <f>+IF(AG$4&gt;=EOMONTH(Input!$E141,0),Input!$D141,0)*AG$10</f>
        <v>0</v>
      </c>
      <c r="AH146" s="542">
        <f>+IF(AH$4&gt;=EOMONTH(Input!$E141,0),Input!$D141,0)*AH$10</f>
        <v>0</v>
      </c>
      <c r="AI146" s="542">
        <f>+IF(AI$4&gt;=EOMONTH(Input!$E141,0),Input!$D141,0)*AI$10</f>
        <v>0</v>
      </c>
      <c r="AJ146" s="542">
        <f>+IF(AJ$4&gt;=EOMONTH(Input!$E141,0),Input!$D141,0)*AJ$10</f>
        <v>0</v>
      </c>
      <c r="AK146" s="542">
        <f>+IF(AK$4&gt;=EOMONTH(Input!$E141,0),Input!$D141,0)*AK$10</f>
        <v>0</v>
      </c>
      <c r="AL146" s="542">
        <f>+IF(AL$4&gt;=EOMONTH(Input!$E141,0),Input!$D141,0)*AL$10</f>
        <v>0</v>
      </c>
      <c r="AM146" s="542">
        <f>+IF(AM$4&gt;=EOMONTH(Input!$E141,0),Input!$D141,0)*AM$10</f>
        <v>0</v>
      </c>
      <c r="AN146" s="542">
        <f>+IF(AN$4&gt;=EOMONTH(Input!$E141,0),Input!$D141,0)*AN$10</f>
        <v>0</v>
      </c>
      <c r="AO146" s="542">
        <f>+IF(AO$4&gt;=EOMONTH(Input!$E141,0),Input!$D141,0)*AO$10</f>
        <v>0</v>
      </c>
      <c r="AP146" s="542">
        <f>+IF(AP$4&gt;=EOMONTH(Input!$E141,0),Input!$D141,0)*AP$10</f>
        <v>0</v>
      </c>
      <c r="AQ146" s="542">
        <f>+IF(AQ$4&gt;=EOMONTH(Input!$E141,0),Input!$D141,0)*AQ$10</f>
        <v>0</v>
      </c>
      <c r="AR146" s="542">
        <f>+IF(AR$4&gt;=EOMONTH(Input!$E141,0),Input!$D141,0)*AR$10</f>
        <v>0</v>
      </c>
      <c r="AS146" s="542">
        <f>+IF(AS$4&gt;=EOMONTH(Input!$E141,0),Input!$D141,0)*AS$10</f>
        <v>0</v>
      </c>
      <c r="AT146" s="542">
        <f>+IF(AT$4&gt;=EOMONTH(Input!$E141,0),Input!$D141,0)*AT$10</f>
        <v>0</v>
      </c>
      <c r="AU146" s="542">
        <f>+IF(AU$4&gt;=EOMONTH(Input!$E141,0),Input!$D141,0)*AU$10</f>
        <v>0</v>
      </c>
      <c r="AV146" s="542">
        <f>+IF(AV$4&gt;=EOMONTH(Input!$E141,0),Input!$D141,0)*AV$10</f>
        <v>0</v>
      </c>
      <c r="AW146" s="542">
        <f>+IF(AW$4&gt;=EOMONTH(Input!$E141,0),Input!$D141,0)*AW$10</f>
        <v>0</v>
      </c>
      <c r="AX146" s="542">
        <f>+IF(AX$4&gt;=EOMONTH(Input!$E141,0),Input!$D141,0)*AX$10</f>
        <v>0</v>
      </c>
      <c r="AY146" s="542">
        <f>+IF(AY$4&gt;=EOMONTH(Input!$E141,0),Input!$D141,0)*AY$10</f>
        <v>0</v>
      </c>
      <c r="AZ146" s="542">
        <f>+IF(AZ$4&gt;=EOMONTH(Input!$E141,0),Input!$D141,0)*AZ$10</f>
        <v>0</v>
      </c>
      <c r="BA146" s="542">
        <f>+IF(BA$4&gt;=EOMONTH(Input!$E141,0),Input!$D141,0)*BA$10</f>
        <v>0</v>
      </c>
      <c r="BB146" s="542">
        <f>+IF(BB$4&gt;=EOMONTH(Input!$E141,0),Input!$D141,0)*BB$10</f>
        <v>0</v>
      </c>
      <c r="BC146" s="542">
        <f>+IF(BC$4&gt;=EOMONTH(Input!$E141,0),Input!$D141,0)*BC$10</f>
        <v>0</v>
      </c>
      <c r="BD146" s="542">
        <f>+IF(BD$4&gt;=EOMONTH(Input!$E141,0),Input!$D141,0)*BD$10</f>
        <v>0</v>
      </c>
      <c r="BE146" s="542">
        <f>+IF(BE$4&gt;=EOMONTH(Input!$E141,0),Input!$D141,0)*BE$10</f>
        <v>0</v>
      </c>
      <c r="BF146" s="542">
        <f>+IF(BF$4&gt;=EOMONTH(Input!$E141,0),Input!$D141,0)*BF$10</f>
        <v>0</v>
      </c>
      <c r="BG146" s="542">
        <f>+IF(BG$4&gt;=EOMONTH(Input!$E141,0),Input!$D141,0)*BG$10</f>
        <v>0</v>
      </c>
      <c r="BH146" s="542">
        <f>+IF(BH$4&gt;=EOMONTH(Input!$E141,0),Input!$D141,0)*BH$10</f>
        <v>0</v>
      </c>
      <c r="BI146" s="542">
        <f>+IF(BI$4&gt;=EOMONTH(Input!$E141,0),Input!$D141,0)*BI$10</f>
        <v>0</v>
      </c>
      <c r="BJ146" s="542">
        <f>+IF(BJ$4&gt;=EOMONTH(Input!$E141,0),Input!$D141,0)*BJ$10</f>
        <v>0</v>
      </c>
      <c r="BK146" s="542">
        <f>+IF(BK$4&gt;=EOMONTH(Input!$E141,0),Input!$D141,0)*BK$10</f>
        <v>0</v>
      </c>
      <c r="BL146" s="542">
        <f>+IF(BL$4&gt;=EOMONTH(Input!$E141,0),Input!$D141,0)*BL$10</f>
        <v>0</v>
      </c>
      <c r="BM146" s="542">
        <f>+IF(BM$4&gt;=EOMONTH(Input!$E141,0),Input!$D141,0)*BM$10</f>
        <v>0</v>
      </c>
      <c r="BN146" s="542">
        <f>+IF(BN$4&gt;=EOMONTH(Input!$E141,0),Input!$D141,0)*BN$10</f>
        <v>0</v>
      </c>
      <c r="BO146" s="542">
        <f>+IF(BO$4&gt;=EOMONTH(Input!$E141,0),Input!$D141,0)*BO$10</f>
        <v>0</v>
      </c>
      <c r="BP146" s="542">
        <f>+IF(BP$4&gt;=EOMONTH(Input!$E141,0),Input!$D141,0)*BP$10</f>
        <v>0</v>
      </c>
      <c r="BQ146" s="542">
        <f>+IF(BQ$4&gt;=EOMONTH(Input!$E141,0),Input!$D141,0)*BQ$10</f>
        <v>0</v>
      </c>
      <c r="BR146" s="542">
        <f>+IF(BR$4&gt;=EOMONTH(Input!$E141,0),Input!$D141,0)*BR$10</f>
        <v>0</v>
      </c>
      <c r="BS146" s="542">
        <f>+IF(BS$4&gt;=EOMONTH(Input!$E141,0),Input!$D141,0)*BS$10</f>
        <v>0</v>
      </c>
      <c r="BT146" s="542">
        <f>+IF(BT$4&gt;=EOMONTH(Input!$E141,0),Input!$D141,0)*BT$10</f>
        <v>0</v>
      </c>
      <c r="BU146" s="542">
        <f>+IF(BU$4&gt;=EOMONTH(Input!$E141,0),Input!$D141,0)*BU$10</f>
        <v>0</v>
      </c>
      <c r="BV146" s="542">
        <f>+IF(BV$4&gt;=EOMONTH(Input!$E141,0),Input!$D141,0)*BV$10</f>
        <v>0</v>
      </c>
      <c r="BW146" s="542">
        <f>+IF(BW$4&gt;=EOMONTH(Input!$E141,0),Input!$D141,0)*BW$10</f>
        <v>0</v>
      </c>
      <c r="BX146" s="542">
        <f>+IF(BX$4&gt;=EOMONTH(Input!$E141,0),Input!$D141,0)*BX$10</f>
        <v>0</v>
      </c>
      <c r="BY146" s="542">
        <f>+IF(BY$4&gt;=EOMONTH(Input!$E141,0),Input!$D141,0)*BY$10</f>
        <v>0</v>
      </c>
      <c r="BZ146" s="542">
        <f>+IF(BZ$4&gt;=EOMONTH(Input!$E141,0),Input!$D141,0)*BZ$10</f>
        <v>0</v>
      </c>
      <c r="CA146" s="542">
        <f>+IF(CA$4&gt;=EOMONTH(Input!$E141,0),Input!$D141,0)*CA$10</f>
        <v>0</v>
      </c>
      <c r="CB146" s="542">
        <f>+IF(CB$4&gt;=EOMONTH(Input!$E141,0),Input!$D141,0)*CB$10</f>
        <v>0</v>
      </c>
      <c r="CC146" s="542">
        <f>+IF(CC$4&gt;=EOMONTH(Input!$E141,0),Input!$D141,0)*CC$10</f>
        <v>0</v>
      </c>
      <c r="CD146" s="542">
        <f>+IF(CD$4&gt;=EOMONTH(Input!$E141,0),Input!$D141,0)*CD$10</f>
        <v>0</v>
      </c>
      <c r="CE146" s="542">
        <f>+IF(CE$4&gt;=EOMONTH(Input!$E141,0),Input!$D141,0)*CE$10</f>
        <v>0</v>
      </c>
      <c r="CF146" s="542">
        <f>+IF(CF$4&gt;=EOMONTH(Input!$E141,0),Input!$D141,0)*CF$10</f>
        <v>0</v>
      </c>
      <c r="CG146" s="542">
        <f>+IF(CG$4&gt;=EOMONTH(Input!$E141,0),Input!$D141,0)*CG$10</f>
        <v>0</v>
      </c>
      <c r="CH146" s="542">
        <f>+IF(CH$4&gt;=EOMONTH(Input!$E141,0),Input!$D141,0)*CH$10</f>
        <v>0</v>
      </c>
      <c r="CI146" s="542">
        <f>+IF(CI$4&gt;=EOMONTH(Input!$E141,0),Input!$D141,0)*CI$10</f>
        <v>0</v>
      </c>
      <c r="CJ146" s="542">
        <f>+IF(CJ$4&gt;=EOMONTH(Input!$E141,0),Input!$D141,0)*CJ$10</f>
        <v>0</v>
      </c>
      <c r="CK146" s="542">
        <f>+IF(CK$4&gt;=EOMONTH(Input!$E141,0),Input!$D141,0)*CK$10</f>
        <v>0</v>
      </c>
      <c r="CL146" s="542">
        <f>+IF(CL$4&gt;=EOMONTH(Input!$E141,0),Input!$D141,0)*CL$10</f>
        <v>0</v>
      </c>
      <c r="CM146" s="542">
        <f>+IF(CM$4&gt;=EOMONTH(Input!$E141,0),Input!$D141,0)*CM$10</f>
        <v>0</v>
      </c>
      <c r="CN146" s="542">
        <f>+IF(CN$4&gt;=EOMONTH(Input!$E141,0),Input!$D141,0)*CN$10</f>
        <v>0</v>
      </c>
      <c r="CO146" s="542">
        <f>+IF(CO$4&gt;=EOMONTH(Input!$E141,0),Input!$D141,0)*CO$10</f>
        <v>0</v>
      </c>
      <c r="CP146" s="542">
        <f>+IF(CP$4&gt;=EOMONTH(Input!$E141,0),Input!$D141,0)*CP$10</f>
        <v>0</v>
      </c>
      <c r="CQ146" s="542">
        <f>+IF(CQ$4&gt;=EOMONTH(Input!$E141,0),Input!$D141,0)*CQ$10</f>
        <v>0</v>
      </c>
      <c r="CR146" s="542">
        <f>+IF(CR$4&gt;=EOMONTH(Input!$E141,0),Input!$D141,0)*CR$10</f>
        <v>0</v>
      </c>
      <c r="CS146" s="542">
        <f>+IF(CS$4&gt;=EOMONTH(Input!$E141,0),Input!$D141,0)*CS$10</f>
        <v>0</v>
      </c>
      <c r="CT146" s="542">
        <f>+IF(CT$4&gt;=EOMONTH(Input!$E141,0),Input!$D141,0)*CT$10</f>
        <v>0</v>
      </c>
      <c r="CU146" s="542">
        <f>+IF(CU$4&gt;=EOMONTH(Input!$E141,0),Input!$D141,0)*CU$10</f>
        <v>0</v>
      </c>
      <c r="CV146" s="542">
        <f>+IF(CV$4&gt;=EOMONTH(Input!$E141,0),Input!$D141,0)*CV$10</f>
        <v>0</v>
      </c>
      <c r="CW146" s="542">
        <f>+IF(CW$4&gt;=EOMONTH(Input!$E141,0),Input!$D141,0)*CW$10</f>
        <v>0</v>
      </c>
      <c r="CX146" s="542">
        <f>+IF(CX$4&gt;=EOMONTH(Input!$E141,0),Input!$D141,0)*CX$10</f>
        <v>0</v>
      </c>
      <c r="CY146" s="542">
        <f>+IF(CY$4&gt;=EOMONTH(Input!$E141,0),Input!$D141,0)*CY$10</f>
        <v>0</v>
      </c>
      <c r="CZ146" s="542">
        <f>+IF(CZ$4&gt;=EOMONTH(Input!$E141,0),Input!$D141,0)*CZ$10</f>
        <v>0</v>
      </c>
      <c r="DA146" s="542">
        <f>+IF(DA$4&gt;=EOMONTH(Input!$E141,0),Input!$D141,0)*DA$10</f>
        <v>0</v>
      </c>
      <c r="DB146" s="542">
        <f>+IF(DB$4&gt;=EOMONTH(Input!$E141,0),Input!$D141,0)*DB$10</f>
        <v>0</v>
      </c>
      <c r="DC146" s="542">
        <f>+IF(DC$4&gt;=EOMONTH(Input!$E141,0),Input!$D141,0)*DC$10</f>
        <v>0</v>
      </c>
      <c r="DD146" s="542">
        <f>+IF(DD$4&gt;=EOMONTH(Input!$E141,0),Input!$D141,0)*DD$10</f>
        <v>0</v>
      </c>
      <c r="DE146" s="542">
        <f>+IF(DE$4&gt;=EOMONTH(Input!$E141,0),Input!$D141,0)*DE$10</f>
        <v>0</v>
      </c>
      <c r="DF146" s="542">
        <f>+IF(DF$4&gt;=EOMONTH(Input!$E141,0),Input!$D141,0)*DF$10</f>
        <v>0</v>
      </c>
      <c r="DG146" s="542">
        <f>+IF(DG$4&gt;=EOMONTH(Input!$E141,0),Input!$D141,0)*DG$10</f>
        <v>0</v>
      </c>
      <c r="DH146" s="542">
        <f>+IF(DH$4&gt;=EOMONTH(Input!$E141,0),Input!$D141,0)*DH$10</f>
        <v>0</v>
      </c>
      <c r="DI146" s="542">
        <f>+IF(DI$4&gt;=EOMONTH(Input!$E141,0),Input!$D141,0)*DI$10</f>
        <v>0</v>
      </c>
      <c r="DJ146" s="542">
        <f>+IF(DJ$4&gt;=EOMONTH(Input!$E141,0),Input!$D141,0)*DJ$10</f>
        <v>0</v>
      </c>
      <c r="DK146" s="542">
        <f>+IF(DK$4&gt;=EOMONTH(Input!$E141,0),Input!$D141,0)*DK$10</f>
        <v>0</v>
      </c>
      <c r="DL146" s="542">
        <f>+IF(DL$4&gt;=EOMONTH(Input!$E141,0),Input!$D141,0)*DL$10</f>
        <v>0</v>
      </c>
      <c r="DM146" s="542">
        <f>+IF(DM$4&gt;=EOMONTH(Input!$E141,0),Input!$D141,0)*DM$10</f>
        <v>0</v>
      </c>
      <c r="DN146" s="542">
        <f>+IF(DN$4&gt;=EOMONTH(Input!$E141,0),Input!$D141,0)*DN$10</f>
        <v>0</v>
      </c>
      <c r="DO146" s="542">
        <f>+IF(DO$4&gt;=EOMONTH(Input!$E141,0),Input!$D141,0)*DO$10</f>
        <v>0</v>
      </c>
      <c r="DP146" s="542">
        <f>+IF(DP$4&gt;=EOMONTH(Input!$E141,0),Input!$D141,0)*DP$10</f>
        <v>0</v>
      </c>
      <c r="DQ146" s="542">
        <f>+IF(DQ$4&gt;=EOMONTH(Input!$E141,0),Input!$D141,0)*DQ$10</f>
        <v>0</v>
      </c>
      <c r="DR146" s="542">
        <f>+IF(DR$4&gt;=EOMONTH(Input!$E141,0),Input!$D141,0)*DR$10</f>
        <v>0</v>
      </c>
      <c r="DS146" s="542">
        <f>+IF(DS$4&gt;=EOMONTH(Input!$E141,0),Input!$D141,0)*DS$10</f>
        <v>0</v>
      </c>
      <c r="DT146" s="560">
        <f>+IF(DT$4&gt;=EOMONTH(Input!$E141,0),Input!$D141,0)*DT$10</f>
        <v>0</v>
      </c>
    </row>
    <row r="147" spans="1:124" s="28" customFormat="1" ht="14.25" customHeight="1" x14ac:dyDescent="0.15">
      <c r="A147" s="391" t="str">
        <f>+Input!C142</f>
        <v>Event Coordinator</v>
      </c>
      <c r="B147" s="391"/>
      <c r="C147" s="31" t="s">
        <v>311</v>
      </c>
      <c r="E147" s="559">
        <f>+IF(E$4&gt;=EOMONTH(Input!$E142,0),Input!$D142,0)*E$10</f>
        <v>0</v>
      </c>
      <c r="F147" s="542">
        <f>+IF(F$4&gt;=EOMONTH(Input!$E142,0),Input!$D142,0)*F$10</f>
        <v>0</v>
      </c>
      <c r="G147" s="542">
        <f>+IF(G$4&gt;=EOMONTH(Input!$E142,0),Input!$D142,0)*G$10</f>
        <v>0</v>
      </c>
      <c r="H147" s="542">
        <f>+IF(H$4&gt;=EOMONTH(Input!$E142,0),Input!$D142,0)*H$10</f>
        <v>0</v>
      </c>
      <c r="I147" s="542">
        <f>+IF(I$4&gt;=EOMONTH(Input!$E142,0),Input!$D142,0)*I$10</f>
        <v>0</v>
      </c>
      <c r="J147" s="542">
        <f>+IF(J$4&gt;=EOMONTH(Input!$E142,0),Input!$D142,0)*J$10</f>
        <v>0</v>
      </c>
      <c r="K147" s="542">
        <f>+IF(K$4&gt;=EOMONTH(Input!$E142,0),Input!$D142,0)*K$10</f>
        <v>0</v>
      </c>
      <c r="L147" s="542">
        <f>+IF(L$4&gt;=EOMONTH(Input!$E142,0),Input!$D142,0)*L$10</f>
        <v>0</v>
      </c>
      <c r="M147" s="542">
        <f>+IF(M$4&gt;=EOMONTH(Input!$E142,0),Input!$D142,0)*M$10</f>
        <v>0</v>
      </c>
      <c r="N147" s="542">
        <f>+IF(N$4&gt;=EOMONTH(Input!$E142,0),Input!$D142,0)*N$10</f>
        <v>0</v>
      </c>
      <c r="O147" s="542">
        <f>+IF(O$4&gt;=EOMONTH(Input!$E142,0),Input!$D142,0)*O$10</f>
        <v>0</v>
      </c>
      <c r="P147" s="542">
        <f>+IF(P$4&gt;=EOMONTH(Input!$E142,0),Input!$D142,0)*P$10</f>
        <v>0</v>
      </c>
      <c r="Q147" s="542">
        <f>+IF(Q$4&gt;=EOMONTH(Input!$E142,0),Input!$D142,0)*Q$10</f>
        <v>0</v>
      </c>
      <c r="R147" s="542">
        <f>+IF(R$4&gt;=EOMONTH(Input!$E142,0),Input!$D142,0)*R$10</f>
        <v>0</v>
      </c>
      <c r="S147" s="542">
        <f>+IF(S$4&gt;=EOMONTH(Input!$E142,0),Input!$D142,0)*S$10</f>
        <v>0</v>
      </c>
      <c r="T147" s="542">
        <f>+IF(T$4&gt;=EOMONTH(Input!$E142,0),Input!$D142,0)*T$10</f>
        <v>0</v>
      </c>
      <c r="U147" s="542">
        <f>+IF(U$4&gt;=EOMONTH(Input!$E142,0),Input!$D142,0)*U$10</f>
        <v>0</v>
      </c>
      <c r="V147" s="542">
        <f>+IF(V$4&gt;=EOMONTH(Input!$E142,0),Input!$D142,0)*V$10</f>
        <v>0</v>
      </c>
      <c r="W147" s="542">
        <f>+IF(W$4&gt;=EOMONTH(Input!$E142,0),Input!$D142,0)*W$10</f>
        <v>0</v>
      </c>
      <c r="X147" s="542">
        <f>+IF(X$4&gt;=EOMONTH(Input!$E142,0),Input!$D142,0)*X$10</f>
        <v>0</v>
      </c>
      <c r="Y147" s="542">
        <f>+IF(Y$4&gt;=EOMONTH(Input!$E142,0),Input!$D142,0)*Y$10</f>
        <v>0</v>
      </c>
      <c r="Z147" s="542">
        <f>+IF(Z$4&gt;=EOMONTH(Input!$E142,0),Input!$D142,0)*Z$10</f>
        <v>0</v>
      </c>
      <c r="AA147" s="542">
        <f>+IF(AA$4&gt;=EOMONTH(Input!$E142,0),Input!$D142,0)*AA$10</f>
        <v>0</v>
      </c>
      <c r="AB147" s="542">
        <f>+IF(AB$4&gt;=EOMONTH(Input!$E142,0),Input!$D142,0)*AB$10</f>
        <v>0</v>
      </c>
      <c r="AC147" s="542">
        <f>+IF(AC$4&gt;=EOMONTH(Input!$E142,0),Input!$D142,0)*AC$10</f>
        <v>0</v>
      </c>
      <c r="AD147" s="542">
        <f>+IF(AD$4&gt;=EOMONTH(Input!$E142,0),Input!$D142,0)*AD$10</f>
        <v>0</v>
      </c>
      <c r="AE147" s="542">
        <f>+IF(AE$4&gt;=EOMONTH(Input!$E142,0),Input!$D142,0)*AE$10</f>
        <v>0</v>
      </c>
      <c r="AF147" s="542">
        <f>+IF(AF$4&gt;=EOMONTH(Input!$E142,0),Input!$D142,0)*AF$10</f>
        <v>0</v>
      </c>
      <c r="AG147" s="542">
        <f>+IF(AG$4&gt;=EOMONTH(Input!$E142,0),Input!$D142,0)*AG$10</f>
        <v>0</v>
      </c>
      <c r="AH147" s="542">
        <f>+IF(AH$4&gt;=EOMONTH(Input!$E142,0),Input!$D142,0)*AH$10</f>
        <v>0</v>
      </c>
      <c r="AI147" s="542">
        <f>+IF(AI$4&gt;=EOMONTH(Input!$E142,0),Input!$D142,0)*AI$10</f>
        <v>0</v>
      </c>
      <c r="AJ147" s="542">
        <f>+IF(AJ$4&gt;=EOMONTH(Input!$E142,0),Input!$D142,0)*AJ$10</f>
        <v>0</v>
      </c>
      <c r="AK147" s="542">
        <f>+IF(AK$4&gt;=EOMONTH(Input!$E142,0),Input!$D142,0)*AK$10</f>
        <v>0</v>
      </c>
      <c r="AL147" s="542">
        <f>+IF(AL$4&gt;=EOMONTH(Input!$E142,0),Input!$D142,0)*AL$10</f>
        <v>0</v>
      </c>
      <c r="AM147" s="542">
        <f>+IF(AM$4&gt;=EOMONTH(Input!$E142,0),Input!$D142,0)*AM$10</f>
        <v>0</v>
      </c>
      <c r="AN147" s="542">
        <f>+IF(AN$4&gt;=EOMONTH(Input!$E142,0),Input!$D142,0)*AN$10</f>
        <v>0</v>
      </c>
      <c r="AO147" s="542">
        <f>+IF(AO$4&gt;=EOMONTH(Input!$E142,0),Input!$D142,0)*AO$10</f>
        <v>0</v>
      </c>
      <c r="AP147" s="542">
        <f>+IF(AP$4&gt;=EOMONTH(Input!$E142,0),Input!$D142,0)*AP$10</f>
        <v>0</v>
      </c>
      <c r="AQ147" s="542">
        <f>+IF(AQ$4&gt;=EOMONTH(Input!$E142,0),Input!$D142,0)*AQ$10</f>
        <v>0</v>
      </c>
      <c r="AR147" s="542">
        <f>+IF(AR$4&gt;=EOMONTH(Input!$E142,0),Input!$D142,0)*AR$10</f>
        <v>0</v>
      </c>
      <c r="AS147" s="542">
        <f>+IF(AS$4&gt;=EOMONTH(Input!$E142,0),Input!$D142,0)*AS$10</f>
        <v>0</v>
      </c>
      <c r="AT147" s="542">
        <f>+IF(AT$4&gt;=EOMONTH(Input!$E142,0),Input!$D142,0)*AT$10</f>
        <v>0</v>
      </c>
      <c r="AU147" s="542">
        <f>+IF(AU$4&gt;=EOMONTH(Input!$E142,0),Input!$D142,0)*AU$10</f>
        <v>0</v>
      </c>
      <c r="AV147" s="542">
        <f>+IF(AV$4&gt;=EOMONTH(Input!$E142,0),Input!$D142,0)*AV$10</f>
        <v>0</v>
      </c>
      <c r="AW147" s="542">
        <f>+IF(AW$4&gt;=EOMONTH(Input!$E142,0),Input!$D142,0)*AW$10</f>
        <v>0</v>
      </c>
      <c r="AX147" s="542">
        <f>+IF(AX$4&gt;=EOMONTH(Input!$E142,0),Input!$D142,0)*AX$10</f>
        <v>0</v>
      </c>
      <c r="AY147" s="542">
        <f>+IF(AY$4&gt;=EOMONTH(Input!$E142,0),Input!$D142,0)*AY$10</f>
        <v>0</v>
      </c>
      <c r="AZ147" s="542">
        <f>+IF(AZ$4&gt;=EOMONTH(Input!$E142,0),Input!$D142,0)*AZ$10</f>
        <v>0</v>
      </c>
      <c r="BA147" s="542">
        <f>+IF(BA$4&gt;=EOMONTH(Input!$E142,0),Input!$D142,0)*BA$10</f>
        <v>0</v>
      </c>
      <c r="BB147" s="542">
        <f>+IF(BB$4&gt;=EOMONTH(Input!$E142,0),Input!$D142,0)*BB$10</f>
        <v>0</v>
      </c>
      <c r="BC147" s="542">
        <f>+IF(BC$4&gt;=EOMONTH(Input!$E142,0),Input!$D142,0)*BC$10</f>
        <v>0</v>
      </c>
      <c r="BD147" s="542">
        <f>+IF(BD$4&gt;=EOMONTH(Input!$E142,0),Input!$D142,0)*BD$10</f>
        <v>0</v>
      </c>
      <c r="BE147" s="542">
        <f>+IF(BE$4&gt;=EOMONTH(Input!$E142,0),Input!$D142,0)*BE$10</f>
        <v>0</v>
      </c>
      <c r="BF147" s="542">
        <f>+IF(BF$4&gt;=EOMONTH(Input!$E142,0),Input!$D142,0)*BF$10</f>
        <v>0</v>
      </c>
      <c r="BG147" s="542">
        <f>+IF(BG$4&gt;=EOMONTH(Input!$E142,0),Input!$D142,0)*BG$10</f>
        <v>0</v>
      </c>
      <c r="BH147" s="542">
        <f>+IF(BH$4&gt;=EOMONTH(Input!$E142,0),Input!$D142,0)*BH$10</f>
        <v>0</v>
      </c>
      <c r="BI147" s="542">
        <f>+IF(BI$4&gt;=EOMONTH(Input!$E142,0),Input!$D142,0)*BI$10</f>
        <v>0</v>
      </c>
      <c r="BJ147" s="542">
        <f>+IF(BJ$4&gt;=EOMONTH(Input!$E142,0),Input!$D142,0)*BJ$10</f>
        <v>0</v>
      </c>
      <c r="BK147" s="542">
        <f>+IF(BK$4&gt;=EOMONTH(Input!$E142,0),Input!$D142,0)*BK$10</f>
        <v>0</v>
      </c>
      <c r="BL147" s="542">
        <f>+IF(BL$4&gt;=EOMONTH(Input!$E142,0),Input!$D142,0)*BL$10</f>
        <v>0</v>
      </c>
      <c r="BM147" s="542">
        <f>+IF(BM$4&gt;=EOMONTH(Input!$E142,0),Input!$D142,0)*BM$10</f>
        <v>0</v>
      </c>
      <c r="BN147" s="542">
        <f>+IF(BN$4&gt;=EOMONTH(Input!$E142,0),Input!$D142,0)*BN$10</f>
        <v>0</v>
      </c>
      <c r="BO147" s="542">
        <f>+IF(BO$4&gt;=EOMONTH(Input!$E142,0),Input!$D142,0)*BO$10</f>
        <v>0</v>
      </c>
      <c r="BP147" s="542">
        <f>+IF(BP$4&gt;=EOMONTH(Input!$E142,0),Input!$D142,0)*BP$10</f>
        <v>0</v>
      </c>
      <c r="BQ147" s="542">
        <f>+IF(BQ$4&gt;=EOMONTH(Input!$E142,0),Input!$D142,0)*BQ$10</f>
        <v>0</v>
      </c>
      <c r="BR147" s="542">
        <f>+IF(BR$4&gt;=EOMONTH(Input!$E142,0),Input!$D142,0)*BR$10</f>
        <v>0</v>
      </c>
      <c r="BS147" s="542">
        <f>+IF(BS$4&gt;=EOMONTH(Input!$E142,0),Input!$D142,0)*BS$10</f>
        <v>0</v>
      </c>
      <c r="BT147" s="542">
        <f>+IF(BT$4&gt;=EOMONTH(Input!$E142,0),Input!$D142,0)*BT$10</f>
        <v>0</v>
      </c>
      <c r="BU147" s="542">
        <f>+IF(BU$4&gt;=EOMONTH(Input!$E142,0),Input!$D142,0)*BU$10</f>
        <v>0</v>
      </c>
      <c r="BV147" s="542">
        <f>+IF(BV$4&gt;=EOMONTH(Input!$E142,0),Input!$D142,0)*BV$10</f>
        <v>0</v>
      </c>
      <c r="BW147" s="542">
        <f>+IF(BW$4&gt;=EOMONTH(Input!$E142,0),Input!$D142,0)*BW$10</f>
        <v>0</v>
      </c>
      <c r="BX147" s="542">
        <f>+IF(BX$4&gt;=EOMONTH(Input!$E142,0),Input!$D142,0)*BX$10</f>
        <v>0</v>
      </c>
      <c r="BY147" s="542">
        <f>+IF(BY$4&gt;=EOMONTH(Input!$E142,0),Input!$D142,0)*BY$10</f>
        <v>0</v>
      </c>
      <c r="BZ147" s="542">
        <f>+IF(BZ$4&gt;=EOMONTH(Input!$E142,0),Input!$D142,0)*BZ$10</f>
        <v>0</v>
      </c>
      <c r="CA147" s="542">
        <f>+IF(CA$4&gt;=EOMONTH(Input!$E142,0),Input!$D142,0)*CA$10</f>
        <v>0</v>
      </c>
      <c r="CB147" s="542">
        <f>+IF(CB$4&gt;=EOMONTH(Input!$E142,0),Input!$D142,0)*CB$10</f>
        <v>0</v>
      </c>
      <c r="CC147" s="542">
        <f>+IF(CC$4&gt;=EOMONTH(Input!$E142,0),Input!$D142,0)*CC$10</f>
        <v>0</v>
      </c>
      <c r="CD147" s="542">
        <f>+IF(CD$4&gt;=EOMONTH(Input!$E142,0),Input!$D142,0)*CD$10</f>
        <v>0</v>
      </c>
      <c r="CE147" s="542">
        <f>+IF(CE$4&gt;=EOMONTH(Input!$E142,0),Input!$D142,0)*CE$10</f>
        <v>0</v>
      </c>
      <c r="CF147" s="542">
        <f>+IF(CF$4&gt;=EOMONTH(Input!$E142,0),Input!$D142,0)*CF$10</f>
        <v>0</v>
      </c>
      <c r="CG147" s="542">
        <f>+IF(CG$4&gt;=EOMONTH(Input!$E142,0),Input!$D142,0)*CG$10</f>
        <v>0</v>
      </c>
      <c r="CH147" s="542">
        <f>+IF(CH$4&gt;=EOMONTH(Input!$E142,0),Input!$D142,0)*CH$10</f>
        <v>0</v>
      </c>
      <c r="CI147" s="542">
        <f>+IF(CI$4&gt;=EOMONTH(Input!$E142,0),Input!$D142,0)*CI$10</f>
        <v>0</v>
      </c>
      <c r="CJ147" s="542">
        <f>+IF(CJ$4&gt;=EOMONTH(Input!$E142,0),Input!$D142,0)*CJ$10</f>
        <v>0</v>
      </c>
      <c r="CK147" s="542">
        <f>+IF(CK$4&gt;=EOMONTH(Input!$E142,0),Input!$D142,0)*CK$10</f>
        <v>0</v>
      </c>
      <c r="CL147" s="542">
        <f>+IF(CL$4&gt;=EOMONTH(Input!$E142,0),Input!$D142,0)*CL$10</f>
        <v>0</v>
      </c>
      <c r="CM147" s="542">
        <f>+IF(CM$4&gt;=EOMONTH(Input!$E142,0),Input!$D142,0)*CM$10</f>
        <v>0</v>
      </c>
      <c r="CN147" s="542">
        <f>+IF(CN$4&gt;=EOMONTH(Input!$E142,0),Input!$D142,0)*CN$10</f>
        <v>0</v>
      </c>
      <c r="CO147" s="542">
        <f>+IF(CO$4&gt;=EOMONTH(Input!$E142,0),Input!$D142,0)*CO$10</f>
        <v>0</v>
      </c>
      <c r="CP147" s="542">
        <f>+IF(CP$4&gt;=EOMONTH(Input!$E142,0),Input!$D142,0)*CP$10</f>
        <v>0</v>
      </c>
      <c r="CQ147" s="542">
        <f>+IF(CQ$4&gt;=EOMONTH(Input!$E142,0),Input!$D142,0)*CQ$10</f>
        <v>0</v>
      </c>
      <c r="CR147" s="542">
        <f>+IF(CR$4&gt;=EOMONTH(Input!$E142,0),Input!$D142,0)*CR$10</f>
        <v>0</v>
      </c>
      <c r="CS147" s="542">
        <f>+IF(CS$4&gt;=EOMONTH(Input!$E142,0),Input!$D142,0)*CS$10</f>
        <v>0</v>
      </c>
      <c r="CT147" s="542">
        <f>+IF(CT$4&gt;=EOMONTH(Input!$E142,0),Input!$D142,0)*CT$10</f>
        <v>0</v>
      </c>
      <c r="CU147" s="542">
        <f>+IF(CU$4&gt;=EOMONTH(Input!$E142,0),Input!$D142,0)*CU$10</f>
        <v>0</v>
      </c>
      <c r="CV147" s="542">
        <f>+IF(CV$4&gt;=EOMONTH(Input!$E142,0),Input!$D142,0)*CV$10</f>
        <v>0</v>
      </c>
      <c r="CW147" s="542">
        <f>+IF(CW$4&gt;=EOMONTH(Input!$E142,0),Input!$D142,0)*CW$10</f>
        <v>0</v>
      </c>
      <c r="CX147" s="542">
        <f>+IF(CX$4&gt;=EOMONTH(Input!$E142,0),Input!$D142,0)*CX$10</f>
        <v>0</v>
      </c>
      <c r="CY147" s="542">
        <f>+IF(CY$4&gt;=EOMONTH(Input!$E142,0),Input!$D142,0)*CY$10</f>
        <v>0</v>
      </c>
      <c r="CZ147" s="542">
        <f>+IF(CZ$4&gt;=EOMONTH(Input!$E142,0),Input!$D142,0)*CZ$10</f>
        <v>0</v>
      </c>
      <c r="DA147" s="542">
        <f>+IF(DA$4&gt;=EOMONTH(Input!$E142,0),Input!$D142,0)*DA$10</f>
        <v>0</v>
      </c>
      <c r="DB147" s="542">
        <f>+IF(DB$4&gt;=EOMONTH(Input!$E142,0),Input!$D142,0)*DB$10</f>
        <v>0</v>
      </c>
      <c r="DC147" s="542">
        <f>+IF(DC$4&gt;=EOMONTH(Input!$E142,0),Input!$D142,0)*DC$10</f>
        <v>0</v>
      </c>
      <c r="DD147" s="542">
        <f>+IF(DD$4&gt;=EOMONTH(Input!$E142,0),Input!$D142,0)*DD$10</f>
        <v>0</v>
      </c>
      <c r="DE147" s="542">
        <f>+IF(DE$4&gt;=EOMONTH(Input!$E142,0),Input!$D142,0)*DE$10</f>
        <v>0</v>
      </c>
      <c r="DF147" s="542">
        <f>+IF(DF$4&gt;=EOMONTH(Input!$E142,0),Input!$D142,0)*DF$10</f>
        <v>0</v>
      </c>
      <c r="DG147" s="542">
        <f>+IF(DG$4&gt;=EOMONTH(Input!$E142,0),Input!$D142,0)*DG$10</f>
        <v>0</v>
      </c>
      <c r="DH147" s="542">
        <f>+IF(DH$4&gt;=EOMONTH(Input!$E142,0),Input!$D142,0)*DH$10</f>
        <v>0</v>
      </c>
      <c r="DI147" s="542">
        <f>+IF(DI$4&gt;=EOMONTH(Input!$E142,0),Input!$D142,0)*DI$10</f>
        <v>0</v>
      </c>
      <c r="DJ147" s="542">
        <f>+IF(DJ$4&gt;=EOMONTH(Input!$E142,0),Input!$D142,0)*DJ$10</f>
        <v>0</v>
      </c>
      <c r="DK147" s="542">
        <f>+IF(DK$4&gt;=EOMONTH(Input!$E142,0),Input!$D142,0)*DK$10</f>
        <v>0</v>
      </c>
      <c r="DL147" s="542">
        <f>+IF(DL$4&gt;=EOMONTH(Input!$E142,0),Input!$D142,0)*DL$10</f>
        <v>0</v>
      </c>
      <c r="DM147" s="542">
        <f>+IF(DM$4&gt;=EOMONTH(Input!$E142,0),Input!$D142,0)*DM$10</f>
        <v>0</v>
      </c>
      <c r="DN147" s="542">
        <f>+IF(DN$4&gt;=EOMONTH(Input!$E142,0),Input!$D142,0)*DN$10</f>
        <v>0</v>
      </c>
      <c r="DO147" s="542">
        <f>+IF(DO$4&gt;=EOMONTH(Input!$E142,0),Input!$D142,0)*DO$10</f>
        <v>0</v>
      </c>
      <c r="DP147" s="542">
        <f>+IF(DP$4&gt;=EOMONTH(Input!$E142,0),Input!$D142,0)*DP$10</f>
        <v>0</v>
      </c>
      <c r="DQ147" s="542">
        <f>+IF(DQ$4&gt;=EOMONTH(Input!$E142,0),Input!$D142,0)*DQ$10</f>
        <v>0</v>
      </c>
      <c r="DR147" s="542">
        <f>+IF(DR$4&gt;=EOMONTH(Input!$E142,0),Input!$D142,0)*DR$10</f>
        <v>0</v>
      </c>
      <c r="DS147" s="542">
        <f>+IF(DS$4&gt;=EOMONTH(Input!$E142,0),Input!$D142,0)*DS$10</f>
        <v>0</v>
      </c>
      <c r="DT147" s="560">
        <f>+IF(DT$4&gt;=EOMONTH(Input!$E142,0),Input!$D142,0)*DT$10</f>
        <v>0</v>
      </c>
    </row>
    <row r="148" spans="1:124" s="28" customFormat="1" ht="14.25" customHeight="1" x14ac:dyDescent="0.15">
      <c r="A148" s="391" t="str">
        <f>+Input!C143</f>
        <v>Chief Engineer</v>
      </c>
      <c r="B148" s="391"/>
      <c r="C148" s="31" t="s">
        <v>311</v>
      </c>
      <c r="E148" s="559">
        <f>+IF(E$4&gt;=EOMONTH(Input!$E143,0),Input!$D143,0)*E$10</f>
        <v>0</v>
      </c>
      <c r="F148" s="542">
        <f>+IF(F$4&gt;=EOMONTH(Input!$E143,0),Input!$D143,0)*F$10</f>
        <v>0</v>
      </c>
      <c r="G148" s="542">
        <f>+IF(G$4&gt;=EOMONTH(Input!$E143,0),Input!$D143,0)*G$10</f>
        <v>0</v>
      </c>
      <c r="H148" s="542">
        <f>+IF(H$4&gt;=EOMONTH(Input!$E143,0),Input!$D143,0)*H$10</f>
        <v>0</v>
      </c>
      <c r="I148" s="542">
        <f>+IF(I$4&gt;=EOMONTH(Input!$E143,0),Input!$D143,0)*I$10</f>
        <v>0</v>
      </c>
      <c r="J148" s="542">
        <f>+IF(J$4&gt;=EOMONTH(Input!$E143,0),Input!$D143,0)*J$10</f>
        <v>0</v>
      </c>
      <c r="K148" s="542">
        <f>+IF(K$4&gt;=EOMONTH(Input!$E143,0),Input!$D143,0)*K$10</f>
        <v>0</v>
      </c>
      <c r="L148" s="542">
        <f>+IF(L$4&gt;=EOMONTH(Input!$E143,0),Input!$D143,0)*L$10</f>
        <v>0</v>
      </c>
      <c r="M148" s="542">
        <f>+IF(M$4&gt;=EOMONTH(Input!$E143,0),Input!$D143,0)*M$10</f>
        <v>0</v>
      </c>
      <c r="N148" s="542">
        <f>+IF(N$4&gt;=EOMONTH(Input!$E143,0),Input!$D143,0)*N$10</f>
        <v>0</v>
      </c>
      <c r="O148" s="542">
        <f>+IF(O$4&gt;=EOMONTH(Input!$E143,0),Input!$D143,0)*O$10</f>
        <v>0</v>
      </c>
      <c r="P148" s="542">
        <f>+IF(P$4&gt;=EOMONTH(Input!$E143,0),Input!$D143,0)*P$10</f>
        <v>0</v>
      </c>
      <c r="Q148" s="542">
        <f>+IF(Q$4&gt;=EOMONTH(Input!$E143,0),Input!$D143,0)*Q$10</f>
        <v>0</v>
      </c>
      <c r="R148" s="542">
        <f>+IF(R$4&gt;=EOMONTH(Input!$E143,0),Input!$D143,0)*R$10</f>
        <v>0</v>
      </c>
      <c r="S148" s="542">
        <f>+IF(S$4&gt;=EOMONTH(Input!$E143,0),Input!$D143,0)*S$10</f>
        <v>0</v>
      </c>
      <c r="T148" s="542">
        <f>+IF(T$4&gt;=EOMONTH(Input!$E143,0),Input!$D143,0)*T$10</f>
        <v>0</v>
      </c>
      <c r="U148" s="542">
        <f>+IF(U$4&gt;=EOMONTH(Input!$E143,0),Input!$D143,0)*U$10</f>
        <v>0</v>
      </c>
      <c r="V148" s="542">
        <f>+IF(V$4&gt;=EOMONTH(Input!$E143,0),Input!$D143,0)*V$10</f>
        <v>0</v>
      </c>
      <c r="W148" s="542">
        <f>+IF(W$4&gt;=EOMONTH(Input!$E143,0),Input!$D143,0)*W$10</f>
        <v>0</v>
      </c>
      <c r="X148" s="542">
        <f>+IF(X$4&gt;=EOMONTH(Input!$E143,0),Input!$D143,0)*X$10</f>
        <v>0</v>
      </c>
      <c r="Y148" s="542">
        <f>+IF(Y$4&gt;=EOMONTH(Input!$E143,0),Input!$D143,0)*Y$10</f>
        <v>0</v>
      </c>
      <c r="Z148" s="542">
        <f>+IF(Z$4&gt;=EOMONTH(Input!$E143,0),Input!$D143,0)*Z$10</f>
        <v>0</v>
      </c>
      <c r="AA148" s="542">
        <f>+IF(AA$4&gt;=EOMONTH(Input!$E143,0),Input!$D143,0)*AA$10</f>
        <v>0</v>
      </c>
      <c r="AB148" s="542">
        <f>+IF(AB$4&gt;=EOMONTH(Input!$E143,0),Input!$D143,0)*AB$10</f>
        <v>0</v>
      </c>
      <c r="AC148" s="542">
        <f>+IF(AC$4&gt;=EOMONTH(Input!$E143,0),Input!$D143,0)*AC$10</f>
        <v>0</v>
      </c>
      <c r="AD148" s="542">
        <f>+IF(AD$4&gt;=EOMONTH(Input!$E143,0),Input!$D143,0)*AD$10</f>
        <v>0</v>
      </c>
      <c r="AE148" s="542">
        <f>+IF(AE$4&gt;=EOMONTH(Input!$E143,0),Input!$D143,0)*AE$10</f>
        <v>0</v>
      </c>
      <c r="AF148" s="542">
        <f>+IF(AF$4&gt;=EOMONTH(Input!$E143,0),Input!$D143,0)*AF$10</f>
        <v>0</v>
      </c>
      <c r="AG148" s="542">
        <f>+IF(AG$4&gt;=EOMONTH(Input!$E143,0),Input!$D143,0)*AG$10</f>
        <v>0</v>
      </c>
      <c r="AH148" s="542">
        <f>+IF(AH$4&gt;=EOMONTH(Input!$E143,0),Input!$D143,0)*AH$10</f>
        <v>0</v>
      </c>
      <c r="AI148" s="542">
        <f>+IF(AI$4&gt;=EOMONTH(Input!$E143,0),Input!$D143,0)*AI$10</f>
        <v>0</v>
      </c>
      <c r="AJ148" s="542">
        <f>+IF(AJ$4&gt;=EOMONTH(Input!$E143,0),Input!$D143,0)*AJ$10</f>
        <v>0</v>
      </c>
      <c r="AK148" s="542">
        <f>+IF(AK$4&gt;=EOMONTH(Input!$E143,0),Input!$D143,0)*AK$10</f>
        <v>0</v>
      </c>
      <c r="AL148" s="542">
        <f>+IF(AL$4&gt;=EOMONTH(Input!$E143,0),Input!$D143,0)*AL$10</f>
        <v>0</v>
      </c>
      <c r="AM148" s="542">
        <f>+IF(AM$4&gt;=EOMONTH(Input!$E143,0),Input!$D143,0)*AM$10</f>
        <v>0</v>
      </c>
      <c r="AN148" s="542">
        <f>+IF(AN$4&gt;=EOMONTH(Input!$E143,0),Input!$D143,0)*AN$10</f>
        <v>0</v>
      </c>
      <c r="AO148" s="542">
        <f>+IF(AO$4&gt;=EOMONTH(Input!$E143,0),Input!$D143,0)*AO$10</f>
        <v>0</v>
      </c>
      <c r="AP148" s="542">
        <f>+IF(AP$4&gt;=EOMONTH(Input!$E143,0),Input!$D143,0)*AP$10</f>
        <v>0</v>
      </c>
      <c r="AQ148" s="542">
        <f>+IF(AQ$4&gt;=EOMONTH(Input!$E143,0),Input!$D143,0)*AQ$10</f>
        <v>0</v>
      </c>
      <c r="AR148" s="542">
        <f>+IF(AR$4&gt;=EOMONTH(Input!$E143,0),Input!$D143,0)*AR$10</f>
        <v>0</v>
      </c>
      <c r="AS148" s="542">
        <f>+IF(AS$4&gt;=EOMONTH(Input!$E143,0),Input!$D143,0)*AS$10</f>
        <v>0</v>
      </c>
      <c r="AT148" s="542">
        <f>+IF(AT$4&gt;=EOMONTH(Input!$E143,0),Input!$D143,0)*AT$10</f>
        <v>0</v>
      </c>
      <c r="AU148" s="542">
        <f>+IF(AU$4&gt;=EOMONTH(Input!$E143,0),Input!$D143,0)*AU$10</f>
        <v>0</v>
      </c>
      <c r="AV148" s="542">
        <f>+IF(AV$4&gt;=EOMONTH(Input!$E143,0),Input!$D143,0)*AV$10</f>
        <v>0</v>
      </c>
      <c r="AW148" s="542">
        <f>+IF(AW$4&gt;=EOMONTH(Input!$E143,0),Input!$D143,0)*AW$10</f>
        <v>0</v>
      </c>
      <c r="AX148" s="542">
        <f>+IF(AX$4&gt;=EOMONTH(Input!$E143,0),Input!$D143,0)*AX$10</f>
        <v>0</v>
      </c>
      <c r="AY148" s="542">
        <f>+IF(AY$4&gt;=EOMONTH(Input!$E143,0),Input!$D143,0)*AY$10</f>
        <v>0</v>
      </c>
      <c r="AZ148" s="542">
        <f>+IF(AZ$4&gt;=EOMONTH(Input!$E143,0),Input!$D143,0)*AZ$10</f>
        <v>0</v>
      </c>
      <c r="BA148" s="542">
        <f>+IF(BA$4&gt;=EOMONTH(Input!$E143,0),Input!$D143,0)*BA$10</f>
        <v>0</v>
      </c>
      <c r="BB148" s="542">
        <f>+IF(BB$4&gt;=EOMONTH(Input!$E143,0),Input!$D143,0)*BB$10</f>
        <v>0</v>
      </c>
      <c r="BC148" s="542">
        <f>+IF(BC$4&gt;=EOMONTH(Input!$E143,0),Input!$D143,0)*BC$10</f>
        <v>0</v>
      </c>
      <c r="BD148" s="542">
        <f>+IF(BD$4&gt;=EOMONTH(Input!$E143,0),Input!$D143,0)*BD$10</f>
        <v>0</v>
      </c>
      <c r="BE148" s="542">
        <f>+IF(BE$4&gt;=EOMONTH(Input!$E143,0),Input!$D143,0)*BE$10</f>
        <v>0</v>
      </c>
      <c r="BF148" s="542">
        <f>+IF(BF$4&gt;=EOMONTH(Input!$E143,0),Input!$D143,0)*BF$10</f>
        <v>0</v>
      </c>
      <c r="BG148" s="542">
        <f>+IF(BG$4&gt;=EOMONTH(Input!$E143,0),Input!$D143,0)*BG$10</f>
        <v>0</v>
      </c>
      <c r="BH148" s="542">
        <f>+IF(BH$4&gt;=EOMONTH(Input!$E143,0),Input!$D143,0)*BH$10</f>
        <v>0</v>
      </c>
      <c r="BI148" s="542">
        <f>+IF(BI$4&gt;=EOMONTH(Input!$E143,0),Input!$D143,0)*BI$10</f>
        <v>0</v>
      </c>
      <c r="BJ148" s="542">
        <f>+IF(BJ$4&gt;=EOMONTH(Input!$E143,0),Input!$D143,0)*BJ$10</f>
        <v>0</v>
      </c>
      <c r="BK148" s="542">
        <f>+IF(BK$4&gt;=EOMONTH(Input!$E143,0),Input!$D143,0)*BK$10</f>
        <v>0</v>
      </c>
      <c r="BL148" s="542">
        <f>+IF(BL$4&gt;=EOMONTH(Input!$E143,0),Input!$D143,0)*BL$10</f>
        <v>0</v>
      </c>
      <c r="BM148" s="542">
        <f>+IF(BM$4&gt;=EOMONTH(Input!$E143,0),Input!$D143,0)*BM$10</f>
        <v>0</v>
      </c>
      <c r="BN148" s="542">
        <f>+IF(BN$4&gt;=EOMONTH(Input!$E143,0),Input!$D143,0)*BN$10</f>
        <v>0</v>
      </c>
      <c r="BO148" s="542">
        <f>+IF(BO$4&gt;=EOMONTH(Input!$E143,0),Input!$D143,0)*BO$10</f>
        <v>0</v>
      </c>
      <c r="BP148" s="542">
        <f>+IF(BP$4&gt;=EOMONTH(Input!$E143,0),Input!$D143,0)*BP$10</f>
        <v>0</v>
      </c>
      <c r="BQ148" s="542">
        <f>+IF(BQ$4&gt;=EOMONTH(Input!$E143,0),Input!$D143,0)*BQ$10</f>
        <v>0</v>
      </c>
      <c r="BR148" s="542">
        <f>+IF(BR$4&gt;=EOMONTH(Input!$E143,0),Input!$D143,0)*BR$10</f>
        <v>0</v>
      </c>
      <c r="BS148" s="542">
        <f>+IF(BS$4&gt;=EOMONTH(Input!$E143,0),Input!$D143,0)*BS$10</f>
        <v>0</v>
      </c>
      <c r="BT148" s="542">
        <f>+IF(BT$4&gt;=EOMONTH(Input!$E143,0),Input!$D143,0)*BT$10</f>
        <v>0</v>
      </c>
      <c r="BU148" s="542">
        <f>+IF(BU$4&gt;=EOMONTH(Input!$E143,0),Input!$D143,0)*BU$10</f>
        <v>0</v>
      </c>
      <c r="BV148" s="542">
        <f>+IF(BV$4&gt;=EOMONTH(Input!$E143,0),Input!$D143,0)*BV$10</f>
        <v>0</v>
      </c>
      <c r="BW148" s="542">
        <f>+IF(BW$4&gt;=EOMONTH(Input!$E143,0),Input!$D143,0)*BW$10</f>
        <v>0</v>
      </c>
      <c r="BX148" s="542">
        <f>+IF(BX$4&gt;=EOMONTH(Input!$E143,0),Input!$D143,0)*BX$10</f>
        <v>0</v>
      </c>
      <c r="BY148" s="542">
        <f>+IF(BY$4&gt;=EOMONTH(Input!$E143,0),Input!$D143,0)*BY$10</f>
        <v>0</v>
      </c>
      <c r="BZ148" s="542">
        <f>+IF(BZ$4&gt;=EOMONTH(Input!$E143,0),Input!$D143,0)*BZ$10</f>
        <v>0</v>
      </c>
      <c r="CA148" s="542">
        <f>+IF(CA$4&gt;=EOMONTH(Input!$E143,0),Input!$D143,0)*CA$10</f>
        <v>0</v>
      </c>
      <c r="CB148" s="542">
        <f>+IF(CB$4&gt;=EOMONTH(Input!$E143,0),Input!$D143,0)*CB$10</f>
        <v>0</v>
      </c>
      <c r="CC148" s="542">
        <f>+IF(CC$4&gt;=EOMONTH(Input!$E143,0),Input!$D143,0)*CC$10</f>
        <v>0</v>
      </c>
      <c r="CD148" s="542">
        <f>+IF(CD$4&gt;=EOMONTH(Input!$E143,0),Input!$D143,0)*CD$10</f>
        <v>0</v>
      </c>
      <c r="CE148" s="542">
        <f>+IF(CE$4&gt;=EOMONTH(Input!$E143,0),Input!$D143,0)*CE$10</f>
        <v>0</v>
      </c>
      <c r="CF148" s="542">
        <f>+IF(CF$4&gt;=EOMONTH(Input!$E143,0),Input!$D143,0)*CF$10</f>
        <v>0</v>
      </c>
      <c r="CG148" s="542">
        <f>+IF(CG$4&gt;=EOMONTH(Input!$E143,0),Input!$D143,0)*CG$10</f>
        <v>0</v>
      </c>
      <c r="CH148" s="542">
        <f>+IF(CH$4&gt;=EOMONTH(Input!$E143,0),Input!$D143,0)*CH$10</f>
        <v>0</v>
      </c>
      <c r="CI148" s="542">
        <f>+IF(CI$4&gt;=EOMONTH(Input!$E143,0),Input!$D143,0)*CI$10</f>
        <v>0</v>
      </c>
      <c r="CJ148" s="542">
        <f>+IF(CJ$4&gt;=EOMONTH(Input!$E143,0),Input!$D143,0)*CJ$10</f>
        <v>0</v>
      </c>
      <c r="CK148" s="542">
        <f>+IF(CK$4&gt;=EOMONTH(Input!$E143,0),Input!$D143,0)*CK$10</f>
        <v>0</v>
      </c>
      <c r="CL148" s="542">
        <f>+IF(CL$4&gt;=EOMONTH(Input!$E143,0),Input!$D143,0)*CL$10</f>
        <v>0</v>
      </c>
      <c r="CM148" s="542">
        <f>+IF(CM$4&gt;=EOMONTH(Input!$E143,0),Input!$D143,0)*CM$10</f>
        <v>0</v>
      </c>
      <c r="CN148" s="542">
        <f>+IF(CN$4&gt;=EOMONTH(Input!$E143,0),Input!$D143,0)*CN$10</f>
        <v>0</v>
      </c>
      <c r="CO148" s="542">
        <f>+IF(CO$4&gt;=EOMONTH(Input!$E143,0),Input!$D143,0)*CO$10</f>
        <v>0</v>
      </c>
      <c r="CP148" s="542">
        <f>+IF(CP$4&gt;=EOMONTH(Input!$E143,0),Input!$D143,0)*CP$10</f>
        <v>0</v>
      </c>
      <c r="CQ148" s="542">
        <f>+IF(CQ$4&gt;=EOMONTH(Input!$E143,0),Input!$D143,0)*CQ$10</f>
        <v>0</v>
      </c>
      <c r="CR148" s="542">
        <f>+IF(CR$4&gt;=EOMONTH(Input!$E143,0),Input!$D143,0)*CR$10</f>
        <v>0</v>
      </c>
      <c r="CS148" s="542">
        <f>+IF(CS$4&gt;=EOMONTH(Input!$E143,0),Input!$D143,0)*CS$10</f>
        <v>0</v>
      </c>
      <c r="CT148" s="542">
        <f>+IF(CT$4&gt;=EOMONTH(Input!$E143,0),Input!$D143,0)*CT$10</f>
        <v>0</v>
      </c>
      <c r="CU148" s="542">
        <f>+IF(CU$4&gt;=EOMONTH(Input!$E143,0),Input!$D143,0)*CU$10</f>
        <v>0</v>
      </c>
      <c r="CV148" s="542">
        <f>+IF(CV$4&gt;=EOMONTH(Input!$E143,0),Input!$D143,0)*CV$10</f>
        <v>0</v>
      </c>
      <c r="CW148" s="542">
        <f>+IF(CW$4&gt;=EOMONTH(Input!$E143,0),Input!$D143,0)*CW$10</f>
        <v>0</v>
      </c>
      <c r="CX148" s="542">
        <f>+IF(CX$4&gt;=EOMONTH(Input!$E143,0),Input!$D143,0)*CX$10</f>
        <v>0</v>
      </c>
      <c r="CY148" s="542">
        <f>+IF(CY$4&gt;=EOMONTH(Input!$E143,0),Input!$D143,0)*CY$10</f>
        <v>0</v>
      </c>
      <c r="CZ148" s="542">
        <f>+IF(CZ$4&gt;=EOMONTH(Input!$E143,0),Input!$D143,0)*CZ$10</f>
        <v>0</v>
      </c>
      <c r="DA148" s="542">
        <f>+IF(DA$4&gt;=EOMONTH(Input!$E143,0),Input!$D143,0)*DA$10</f>
        <v>0</v>
      </c>
      <c r="DB148" s="542">
        <f>+IF(DB$4&gt;=EOMONTH(Input!$E143,0),Input!$D143,0)*DB$10</f>
        <v>0</v>
      </c>
      <c r="DC148" s="542">
        <f>+IF(DC$4&gt;=EOMONTH(Input!$E143,0),Input!$D143,0)*DC$10</f>
        <v>0</v>
      </c>
      <c r="DD148" s="542">
        <f>+IF(DD$4&gt;=EOMONTH(Input!$E143,0),Input!$D143,0)*DD$10</f>
        <v>0</v>
      </c>
      <c r="DE148" s="542">
        <f>+IF(DE$4&gt;=EOMONTH(Input!$E143,0),Input!$D143,0)*DE$10</f>
        <v>0</v>
      </c>
      <c r="DF148" s="542">
        <f>+IF(DF$4&gt;=EOMONTH(Input!$E143,0),Input!$D143,0)*DF$10</f>
        <v>0</v>
      </c>
      <c r="DG148" s="542">
        <f>+IF(DG$4&gt;=EOMONTH(Input!$E143,0),Input!$D143,0)*DG$10</f>
        <v>0</v>
      </c>
      <c r="DH148" s="542">
        <f>+IF(DH$4&gt;=EOMONTH(Input!$E143,0),Input!$D143,0)*DH$10</f>
        <v>0</v>
      </c>
      <c r="DI148" s="542">
        <f>+IF(DI$4&gt;=EOMONTH(Input!$E143,0),Input!$D143,0)*DI$10</f>
        <v>0</v>
      </c>
      <c r="DJ148" s="542">
        <f>+IF(DJ$4&gt;=EOMONTH(Input!$E143,0),Input!$D143,0)*DJ$10</f>
        <v>0</v>
      </c>
      <c r="DK148" s="542">
        <f>+IF(DK$4&gt;=EOMONTH(Input!$E143,0),Input!$D143,0)*DK$10</f>
        <v>0</v>
      </c>
      <c r="DL148" s="542">
        <f>+IF(DL$4&gt;=EOMONTH(Input!$E143,0),Input!$D143,0)*DL$10</f>
        <v>0</v>
      </c>
      <c r="DM148" s="542">
        <f>+IF(DM$4&gt;=EOMONTH(Input!$E143,0),Input!$D143,0)*DM$10</f>
        <v>0</v>
      </c>
      <c r="DN148" s="542">
        <f>+IF(DN$4&gt;=EOMONTH(Input!$E143,0),Input!$D143,0)*DN$10</f>
        <v>0</v>
      </c>
      <c r="DO148" s="542">
        <f>+IF(DO$4&gt;=EOMONTH(Input!$E143,0),Input!$D143,0)*DO$10</f>
        <v>0</v>
      </c>
      <c r="DP148" s="542">
        <f>+IF(DP$4&gt;=EOMONTH(Input!$E143,0),Input!$D143,0)*DP$10</f>
        <v>0</v>
      </c>
      <c r="DQ148" s="542">
        <f>+IF(DQ$4&gt;=EOMONTH(Input!$E143,0),Input!$D143,0)*DQ$10</f>
        <v>0</v>
      </c>
      <c r="DR148" s="542">
        <f>+IF(DR$4&gt;=EOMONTH(Input!$E143,0),Input!$D143,0)*DR$10</f>
        <v>0</v>
      </c>
      <c r="DS148" s="542">
        <f>+IF(DS$4&gt;=EOMONTH(Input!$E143,0),Input!$D143,0)*DS$10</f>
        <v>0</v>
      </c>
      <c r="DT148" s="560">
        <f>+IF(DT$4&gt;=EOMONTH(Input!$E143,0),Input!$D143,0)*DT$10</f>
        <v>0</v>
      </c>
    </row>
    <row r="149" spans="1:124" s="28" customFormat="1" ht="14.25" customHeight="1" x14ac:dyDescent="0.15">
      <c r="A149" s="391" t="str">
        <f>+Input!C144</f>
        <v>Maintenance Supervisor</v>
      </c>
      <c r="B149" s="391"/>
      <c r="C149" s="31" t="s">
        <v>311</v>
      </c>
      <c r="E149" s="559">
        <f>+IF(E$4&gt;=EOMONTH(Input!$E144,0),Input!$D144,0)*E$10</f>
        <v>0</v>
      </c>
      <c r="F149" s="542">
        <f>+IF(F$4&gt;=EOMONTH(Input!$E144,0),Input!$D144,0)*F$10</f>
        <v>0</v>
      </c>
      <c r="G149" s="542">
        <f>+IF(G$4&gt;=EOMONTH(Input!$E144,0),Input!$D144,0)*G$10</f>
        <v>0</v>
      </c>
      <c r="H149" s="542">
        <f>+IF(H$4&gt;=EOMONTH(Input!$E144,0),Input!$D144,0)*H$10</f>
        <v>0</v>
      </c>
      <c r="I149" s="542">
        <f>+IF(I$4&gt;=EOMONTH(Input!$E144,0),Input!$D144,0)*I$10</f>
        <v>0</v>
      </c>
      <c r="J149" s="542">
        <f>+IF(J$4&gt;=EOMONTH(Input!$E144,0),Input!$D144,0)*J$10</f>
        <v>0</v>
      </c>
      <c r="K149" s="542">
        <f>+IF(K$4&gt;=EOMONTH(Input!$E144,0),Input!$D144,0)*K$10</f>
        <v>0</v>
      </c>
      <c r="L149" s="542">
        <f>+IF(L$4&gt;=EOMONTH(Input!$E144,0),Input!$D144,0)*L$10</f>
        <v>0</v>
      </c>
      <c r="M149" s="542">
        <f>+IF(M$4&gt;=EOMONTH(Input!$E144,0),Input!$D144,0)*M$10</f>
        <v>0</v>
      </c>
      <c r="N149" s="542">
        <f>+IF(N$4&gt;=EOMONTH(Input!$E144,0),Input!$D144,0)*N$10</f>
        <v>0</v>
      </c>
      <c r="O149" s="542">
        <f>+IF(O$4&gt;=EOMONTH(Input!$E144,0),Input!$D144,0)*O$10</f>
        <v>0</v>
      </c>
      <c r="P149" s="542">
        <f>+IF(P$4&gt;=EOMONTH(Input!$E144,0),Input!$D144,0)*P$10</f>
        <v>0</v>
      </c>
      <c r="Q149" s="542">
        <f>+IF(Q$4&gt;=EOMONTH(Input!$E144,0),Input!$D144,0)*Q$10</f>
        <v>0</v>
      </c>
      <c r="R149" s="542">
        <f>+IF(R$4&gt;=EOMONTH(Input!$E144,0),Input!$D144,0)*R$10</f>
        <v>0</v>
      </c>
      <c r="S149" s="542">
        <f>+IF(S$4&gt;=EOMONTH(Input!$E144,0),Input!$D144,0)*S$10</f>
        <v>0</v>
      </c>
      <c r="T149" s="542">
        <f>+IF(T$4&gt;=EOMONTH(Input!$E144,0),Input!$D144,0)*T$10</f>
        <v>0</v>
      </c>
      <c r="U149" s="542">
        <f>+IF(U$4&gt;=EOMONTH(Input!$E144,0),Input!$D144,0)*U$10</f>
        <v>0</v>
      </c>
      <c r="V149" s="542">
        <f>+IF(V$4&gt;=EOMONTH(Input!$E144,0),Input!$D144,0)*V$10</f>
        <v>0</v>
      </c>
      <c r="W149" s="542">
        <f>+IF(W$4&gt;=EOMONTH(Input!$E144,0),Input!$D144,0)*W$10</f>
        <v>0</v>
      </c>
      <c r="X149" s="542">
        <f>+IF(X$4&gt;=EOMONTH(Input!$E144,0),Input!$D144,0)*X$10</f>
        <v>0</v>
      </c>
      <c r="Y149" s="542">
        <f>+IF(Y$4&gt;=EOMONTH(Input!$E144,0),Input!$D144,0)*Y$10</f>
        <v>0</v>
      </c>
      <c r="Z149" s="542">
        <f>+IF(Z$4&gt;=EOMONTH(Input!$E144,0),Input!$D144,0)*Z$10</f>
        <v>0</v>
      </c>
      <c r="AA149" s="542">
        <f>+IF(AA$4&gt;=EOMONTH(Input!$E144,0),Input!$D144,0)*AA$10</f>
        <v>0</v>
      </c>
      <c r="AB149" s="542">
        <f>+IF(AB$4&gt;=EOMONTH(Input!$E144,0),Input!$D144,0)*AB$10</f>
        <v>0</v>
      </c>
      <c r="AC149" s="542">
        <f>+IF(AC$4&gt;=EOMONTH(Input!$E144,0),Input!$D144,0)*AC$10</f>
        <v>0</v>
      </c>
      <c r="AD149" s="542">
        <f>+IF(AD$4&gt;=EOMONTH(Input!$E144,0),Input!$D144,0)*AD$10</f>
        <v>0</v>
      </c>
      <c r="AE149" s="542">
        <f>+IF(AE$4&gt;=EOMONTH(Input!$E144,0),Input!$D144,0)*AE$10</f>
        <v>0</v>
      </c>
      <c r="AF149" s="542">
        <f>+IF(AF$4&gt;=EOMONTH(Input!$E144,0),Input!$D144,0)*AF$10</f>
        <v>0</v>
      </c>
      <c r="AG149" s="542">
        <f>+IF(AG$4&gt;=EOMONTH(Input!$E144,0),Input!$D144,0)*AG$10</f>
        <v>0</v>
      </c>
      <c r="AH149" s="542">
        <f>+IF(AH$4&gt;=EOMONTH(Input!$E144,0),Input!$D144,0)*AH$10</f>
        <v>0</v>
      </c>
      <c r="AI149" s="542">
        <f>+IF(AI$4&gt;=EOMONTH(Input!$E144,0),Input!$D144,0)*AI$10</f>
        <v>0</v>
      </c>
      <c r="AJ149" s="542">
        <f>+IF(AJ$4&gt;=EOMONTH(Input!$E144,0),Input!$D144,0)*AJ$10</f>
        <v>0</v>
      </c>
      <c r="AK149" s="542">
        <f>+IF(AK$4&gt;=EOMONTH(Input!$E144,0),Input!$D144,0)*AK$10</f>
        <v>0</v>
      </c>
      <c r="AL149" s="542">
        <f>+IF(AL$4&gt;=EOMONTH(Input!$E144,0),Input!$D144,0)*AL$10</f>
        <v>0</v>
      </c>
      <c r="AM149" s="542">
        <f>+IF(AM$4&gt;=EOMONTH(Input!$E144,0),Input!$D144,0)*AM$10</f>
        <v>0</v>
      </c>
      <c r="AN149" s="542">
        <f>+IF(AN$4&gt;=EOMONTH(Input!$E144,0),Input!$D144,0)*AN$10</f>
        <v>0</v>
      </c>
      <c r="AO149" s="542">
        <f>+IF(AO$4&gt;=EOMONTH(Input!$E144,0),Input!$D144,0)*AO$10</f>
        <v>0</v>
      </c>
      <c r="AP149" s="542">
        <f>+IF(AP$4&gt;=EOMONTH(Input!$E144,0),Input!$D144,0)*AP$10</f>
        <v>0</v>
      </c>
      <c r="AQ149" s="542">
        <f>+IF(AQ$4&gt;=EOMONTH(Input!$E144,0),Input!$D144,0)*AQ$10</f>
        <v>0</v>
      </c>
      <c r="AR149" s="542">
        <f>+IF(AR$4&gt;=EOMONTH(Input!$E144,0),Input!$D144,0)*AR$10</f>
        <v>0</v>
      </c>
      <c r="AS149" s="542">
        <f>+IF(AS$4&gt;=EOMONTH(Input!$E144,0),Input!$D144,0)*AS$10</f>
        <v>0</v>
      </c>
      <c r="AT149" s="542">
        <f>+IF(AT$4&gt;=EOMONTH(Input!$E144,0),Input!$D144,0)*AT$10</f>
        <v>0</v>
      </c>
      <c r="AU149" s="542">
        <f>+IF(AU$4&gt;=EOMONTH(Input!$E144,0),Input!$D144,0)*AU$10</f>
        <v>0</v>
      </c>
      <c r="AV149" s="542">
        <f>+IF(AV$4&gt;=EOMONTH(Input!$E144,0),Input!$D144,0)*AV$10</f>
        <v>0</v>
      </c>
      <c r="AW149" s="542">
        <f>+IF(AW$4&gt;=EOMONTH(Input!$E144,0),Input!$D144,0)*AW$10</f>
        <v>0</v>
      </c>
      <c r="AX149" s="542">
        <f>+IF(AX$4&gt;=EOMONTH(Input!$E144,0),Input!$D144,0)*AX$10</f>
        <v>0</v>
      </c>
      <c r="AY149" s="542">
        <f>+IF(AY$4&gt;=EOMONTH(Input!$E144,0),Input!$D144,0)*AY$10</f>
        <v>0</v>
      </c>
      <c r="AZ149" s="542">
        <f>+IF(AZ$4&gt;=EOMONTH(Input!$E144,0),Input!$D144,0)*AZ$10</f>
        <v>0</v>
      </c>
      <c r="BA149" s="542">
        <f>+IF(BA$4&gt;=EOMONTH(Input!$E144,0),Input!$D144,0)*BA$10</f>
        <v>0</v>
      </c>
      <c r="BB149" s="542">
        <f>+IF(BB$4&gt;=EOMONTH(Input!$E144,0),Input!$D144,0)*BB$10</f>
        <v>0</v>
      </c>
      <c r="BC149" s="542">
        <f>+IF(BC$4&gt;=EOMONTH(Input!$E144,0),Input!$D144,0)*BC$10</f>
        <v>0</v>
      </c>
      <c r="BD149" s="542">
        <f>+IF(BD$4&gt;=EOMONTH(Input!$E144,0),Input!$D144,0)*BD$10</f>
        <v>0</v>
      </c>
      <c r="BE149" s="542">
        <f>+IF(BE$4&gt;=EOMONTH(Input!$E144,0),Input!$D144,0)*BE$10</f>
        <v>0</v>
      </c>
      <c r="BF149" s="542">
        <f>+IF(BF$4&gt;=EOMONTH(Input!$E144,0),Input!$D144,0)*BF$10</f>
        <v>0</v>
      </c>
      <c r="BG149" s="542">
        <f>+IF(BG$4&gt;=EOMONTH(Input!$E144,0),Input!$D144,0)*BG$10</f>
        <v>0</v>
      </c>
      <c r="BH149" s="542">
        <f>+IF(BH$4&gt;=EOMONTH(Input!$E144,0),Input!$D144,0)*BH$10</f>
        <v>0</v>
      </c>
      <c r="BI149" s="542">
        <f>+IF(BI$4&gt;=EOMONTH(Input!$E144,0),Input!$D144,0)*BI$10</f>
        <v>0</v>
      </c>
      <c r="BJ149" s="542">
        <f>+IF(BJ$4&gt;=EOMONTH(Input!$E144,0),Input!$D144,0)*BJ$10</f>
        <v>0</v>
      </c>
      <c r="BK149" s="542">
        <f>+IF(BK$4&gt;=EOMONTH(Input!$E144,0),Input!$D144,0)*BK$10</f>
        <v>0</v>
      </c>
      <c r="BL149" s="542">
        <f>+IF(BL$4&gt;=EOMONTH(Input!$E144,0),Input!$D144,0)*BL$10</f>
        <v>0</v>
      </c>
      <c r="BM149" s="542">
        <f>+IF(BM$4&gt;=EOMONTH(Input!$E144,0),Input!$D144,0)*BM$10</f>
        <v>0</v>
      </c>
      <c r="BN149" s="542">
        <f>+IF(BN$4&gt;=EOMONTH(Input!$E144,0),Input!$D144,0)*BN$10</f>
        <v>0</v>
      </c>
      <c r="BO149" s="542">
        <f>+IF(BO$4&gt;=EOMONTH(Input!$E144,0),Input!$D144,0)*BO$10</f>
        <v>0</v>
      </c>
      <c r="BP149" s="542">
        <f>+IF(BP$4&gt;=EOMONTH(Input!$E144,0),Input!$D144,0)*BP$10</f>
        <v>0</v>
      </c>
      <c r="BQ149" s="542">
        <f>+IF(BQ$4&gt;=EOMONTH(Input!$E144,0),Input!$D144,0)*BQ$10</f>
        <v>0</v>
      </c>
      <c r="BR149" s="542">
        <f>+IF(BR$4&gt;=EOMONTH(Input!$E144,0),Input!$D144,0)*BR$10</f>
        <v>0</v>
      </c>
      <c r="BS149" s="542">
        <f>+IF(BS$4&gt;=EOMONTH(Input!$E144,0),Input!$D144,0)*BS$10</f>
        <v>0</v>
      </c>
      <c r="BT149" s="542">
        <f>+IF(BT$4&gt;=EOMONTH(Input!$E144,0),Input!$D144,0)*BT$10</f>
        <v>0</v>
      </c>
      <c r="BU149" s="542">
        <f>+IF(BU$4&gt;=EOMONTH(Input!$E144,0),Input!$D144,0)*BU$10</f>
        <v>0</v>
      </c>
      <c r="BV149" s="542">
        <f>+IF(BV$4&gt;=EOMONTH(Input!$E144,0),Input!$D144,0)*BV$10</f>
        <v>0</v>
      </c>
      <c r="BW149" s="542">
        <f>+IF(BW$4&gt;=EOMONTH(Input!$E144,0),Input!$D144,0)*BW$10</f>
        <v>0</v>
      </c>
      <c r="BX149" s="542">
        <f>+IF(BX$4&gt;=EOMONTH(Input!$E144,0),Input!$D144,0)*BX$10</f>
        <v>0</v>
      </c>
      <c r="BY149" s="542">
        <f>+IF(BY$4&gt;=EOMONTH(Input!$E144,0),Input!$D144,0)*BY$10</f>
        <v>0</v>
      </c>
      <c r="BZ149" s="542">
        <f>+IF(BZ$4&gt;=EOMONTH(Input!$E144,0),Input!$D144,0)*BZ$10</f>
        <v>0</v>
      </c>
      <c r="CA149" s="542">
        <f>+IF(CA$4&gt;=EOMONTH(Input!$E144,0),Input!$D144,0)*CA$10</f>
        <v>0</v>
      </c>
      <c r="CB149" s="542">
        <f>+IF(CB$4&gt;=EOMONTH(Input!$E144,0),Input!$D144,0)*CB$10</f>
        <v>0</v>
      </c>
      <c r="CC149" s="542">
        <f>+IF(CC$4&gt;=EOMONTH(Input!$E144,0),Input!$D144,0)*CC$10</f>
        <v>0</v>
      </c>
      <c r="CD149" s="542">
        <f>+IF(CD$4&gt;=EOMONTH(Input!$E144,0),Input!$D144,0)*CD$10</f>
        <v>0</v>
      </c>
      <c r="CE149" s="542">
        <f>+IF(CE$4&gt;=EOMONTH(Input!$E144,0),Input!$D144,0)*CE$10</f>
        <v>0</v>
      </c>
      <c r="CF149" s="542">
        <f>+IF(CF$4&gt;=EOMONTH(Input!$E144,0),Input!$D144,0)*CF$10</f>
        <v>0</v>
      </c>
      <c r="CG149" s="542">
        <f>+IF(CG$4&gt;=EOMONTH(Input!$E144,0),Input!$D144,0)*CG$10</f>
        <v>0</v>
      </c>
      <c r="CH149" s="542">
        <f>+IF(CH$4&gt;=EOMONTH(Input!$E144,0),Input!$D144,0)*CH$10</f>
        <v>0</v>
      </c>
      <c r="CI149" s="542">
        <f>+IF(CI$4&gt;=EOMONTH(Input!$E144,0),Input!$D144,0)*CI$10</f>
        <v>0</v>
      </c>
      <c r="CJ149" s="542">
        <f>+IF(CJ$4&gt;=EOMONTH(Input!$E144,0),Input!$D144,0)*CJ$10</f>
        <v>0</v>
      </c>
      <c r="CK149" s="542">
        <f>+IF(CK$4&gt;=EOMONTH(Input!$E144,0),Input!$D144,0)*CK$10</f>
        <v>0</v>
      </c>
      <c r="CL149" s="542">
        <f>+IF(CL$4&gt;=EOMONTH(Input!$E144,0),Input!$D144,0)*CL$10</f>
        <v>0</v>
      </c>
      <c r="CM149" s="542">
        <f>+IF(CM$4&gt;=EOMONTH(Input!$E144,0),Input!$D144,0)*CM$10</f>
        <v>0</v>
      </c>
      <c r="CN149" s="542">
        <f>+IF(CN$4&gt;=EOMONTH(Input!$E144,0),Input!$D144,0)*CN$10</f>
        <v>0</v>
      </c>
      <c r="CO149" s="542">
        <f>+IF(CO$4&gt;=EOMONTH(Input!$E144,0),Input!$D144,0)*CO$10</f>
        <v>0</v>
      </c>
      <c r="CP149" s="542">
        <f>+IF(CP$4&gt;=EOMONTH(Input!$E144,0),Input!$D144,0)*CP$10</f>
        <v>0</v>
      </c>
      <c r="CQ149" s="542">
        <f>+IF(CQ$4&gt;=EOMONTH(Input!$E144,0),Input!$D144,0)*CQ$10</f>
        <v>0</v>
      </c>
      <c r="CR149" s="542">
        <f>+IF(CR$4&gt;=EOMONTH(Input!$E144,0),Input!$D144,0)*CR$10</f>
        <v>0</v>
      </c>
      <c r="CS149" s="542">
        <f>+IF(CS$4&gt;=EOMONTH(Input!$E144,0),Input!$D144,0)*CS$10</f>
        <v>0</v>
      </c>
      <c r="CT149" s="542">
        <f>+IF(CT$4&gt;=EOMONTH(Input!$E144,0),Input!$D144,0)*CT$10</f>
        <v>0</v>
      </c>
      <c r="CU149" s="542">
        <f>+IF(CU$4&gt;=EOMONTH(Input!$E144,0),Input!$D144,0)*CU$10</f>
        <v>0</v>
      </c>
      <c r="CV149" s="542">
        <f>+IF(CV$4&gt;=EOMONTH(Input!$E144,0),Input!$D144,0)*CV$10</f>
        <v>0</v>
      </c>
      <c r="CW149" s="542">
        <f>+IF(CW$4&gt;=EOMONTH(Input!$E144,0),Input!$D144,0)*CW$10</f>
        <v>0</v>
      </c>
      <c r="CX149" s="542">
        <f>+IF(CX$4&gt;=EOMONTH(Input!$E144,0),Input!$D144,0)*CX$10</f>
        <v>0</v>
      </c>
      <c r="CY149" s="542">
        <f>+IF(CY$4&gt;=EOMONTH(Input!$E144,0),Input!$D144,0)*CY$10</f>
        <v>0</v>
      </c>
      <c r="CZ149" s="542">
        <f>+IF(CZ$4&gt;=EOMONTH(Input!$E144,0),Input!$D144,0)*CZ$10</f>
        <v>0</v>
      </c>
      <c r="DA149" s="542">
        <f>+IF(DA$4&gt;=EOMONTH(Input!$E144,0),Input!$D144,0)*DA$10</f>
        <v>0</v>
      </c>
      <c r="DB149" s="542">
        <f>+IF(DB$4&gt;=EOMONTH(Input!$E144,0),Input!$D144,0)*DB$10</f>
        <v>0</v>
      </c>
      <c r="DC149" s="542">
        <f>+IF(DC$4&gt;=EOMONTH(Input!$E144,0),Input!$D144,0)*DC$10</f>
        <v>0</v>
      </c>
      <c r="DD149" s="542">
        <f>+IF(DD$4&gt;=EOMONTH(Input!$E144,0),Input!$D144,0)*DD$10</f>
        <v>0</v>
      </c>
      <c r="DE149" s="542">
        <f>+IF(DE$4&gt;=EOMONTH(Input!$E144,0),Input!$D144,0)*DE$10</f>
        <v>0</v>
      </c>
      <c r="DF149" s="542">
        <f>+IF(DF$4&gt;=EOMONTH(Input!$E144,0),Input!$D144,0)*DF$10</f>
        <v>0</v>
      </c>
      <c r="DG149" s="542">
        <f>+IF(DG$4&gt;=EOMONTH(Input!$E144,0),Input!$D144,0)*DG$10</f>
        <v>0</v>
      </c>
      <c r="DH149" s="542">
        <f>+IF(DH$4&gt;=EOMONTH(Input!$E144,0),Input!$D144,0)*DH$10</f>
        <v>0</v>
      </c>
      <c r="DI149" s="542">
        <f>+IF(DI$4&gt;=EOMONTH(Input!$E144,0),Input!$D144,0)*DI$10</f>
        <v>0</v>
      </c>
      <c r="DJ149" s="542">
        <f>+IF(DJ$4&gt;=EOMONTH(Input!$E144,0),Input!$D144,0)*DJ$10</f>
        <v>0</v>
      </c>
      <c r="DK149" s="542">
        <f>+IF(DK$4&gt;=EOMONTH(Input!$E144,0),Input!$D144,0)*DK$10</f>
        <v>0</v>
      </c>
      <c r="DL149" s="542">
        <f>+IF(DL$4&gt;=EOMONTH(Input!$E144,0),Input!$D144,0)*DL$10</f>
        <v>0</v>
      </c>
      <c r="DM149" s="542">
        <f>+IF(DM$4&gt;=EOMONTH(Input!$E144,0),Input!$D144,0)*DM$10</f>
        <v>0</v>
      </c>
      <c r="DN149" s="542">
        <f>+IF(DN$4&gt;=EOMONTH(Input!$E144,0),Input!$D144,0)*DN$10</f>
        <v>0</v>
      </c>
      <c r="DO149" s="542">
        <f>+IF(DO$4&gt;=EOMONTH(Input!$E144,0),Input!$D144,0)*DO$10</f>
        <v>0</v>
      </c>
      <c r="DP149" s="542">
        <f>+IF(DP$4&gt;=EOMONTH(Input!$E144,0),Input!$D144,0)*DP$10</f>
        <v>0</v>
      </c>
      <c r="DQ149" s="542">
        <f>+IF(DQ$4&gt;=EOMONTH(Input!$E144,0),Input!$D144,0)*DQ$10</f>
        <v>0</v>
      </c>
      <c r="DR149" s="542">
        <f>+IF(DR$4&gt;=EOMONTH(Input!$E144,0),Input!$D144,0)*DR$10</f>
        <v>0</v>
      </c>
      <c r="DS149" s="542">
        <f>+IF(DS$4&gt;=EOMONTH(Input!$E144,0),Input!$D144,0)*DS$10</f>
        <v>0</v>
      </c>
      <c r="DT149" s="560">
        <f>+IF(DT$4&gt;=EOMONTH(Input!$E144,0),Input!$D144,0)*DT$10</f>
        <v>0</v>
      </c>
    </row>
    <row r="150" spans="1:124" s="28" customFormat="1" ht="14.25" customHeight="1" x14ac:dyDescent="0.15">
      <c r="A150" s="391" t="str">
        <f>+Input!C145</f>
        <v>Maintenance Technician</v>
      </c>
      <c r="B150" s="391"/>
      <c r="C150" s="31" t="s">
        <v>311</v>
      </c>
      <c r="E150" s="559">
        <f>+IF(E$4&gt;=EOMONTH(Input!$E145,0),Input!$D145,0)*E$10</f>
        <v>0</v>
      </c>
      <c r="F150" s="542">
        <f>+IF(F$4&gt;=EOMONTH(Input!$E145,0),Input!$D145,0)*F$10</f>
        <v>0</v>
      </c>
      <c r="G150" s="542">
        <f>+IF(G$4&gt;=EOMONTH(Input!$E145,0),Input!$D145,0)*G$10</f>
        <v>0</v>
      </c>
      <c r="H150" s="542">
        <f>+IF(H$4&gt;=EOMONTH(Input!$E145,0),Input!$D145,0)*H$10</f>
        <v>0</v>
      </c>
      <c r="I150" s="542">
        <f>+IF(I$4&gt;=EOMONTH(Input!$E145,0),Input!$D145,0)*I$10</f>
        <v>0</v>
      </c>
      <c r="J150" s="542">
        <f>+IF(J$4&gt;=EOMONTH(Input!$E145,0),Input!$D145,0)*J$10</f>
        <v>0</v>
      </c>
      <c r="K150" s="542">
        <f>+IF(K$4&gt;=EOMONTH(Input!$E145,0),Input!$D145,0)*K$10</f>
        <v>0</v>
      </c>
      <c r="L150" s="542">
        <f>+IF(L$4&gt;=EOMONTH(Input!$E145,0),Input!$D145,0)*L$10</f>
        <v>0</v>
      </c>
      <c r="M150" s="542">
        <f>+IF(M$4&gt;=EOMONTH(Input!$E145,0),Input!$D145,0)*M$10</f>
        <v>0</v>
      </c>
      <c r="N150" s="542">
        <f>+IF(N$4&gt;=EOMONTH(Input!$E145,0),Input!$D145,0)*N$10</f>
        <v>0</v>
      </c>
      <c r="O150" s="542">
        <f>+IF(O$4&gt;=EOMONTH(Input!$E145,0),Input!$D145,0)*O$10</f>
        <v>0</v>
      </c>
      <c r="P150" s="542">
        <f>+IF(P$4&gt;=EOMONTH(Input!$E145,0),Input!$D145,0)*P$10</f>
        <v>0</v>
      </c>
      <c r="Q150" s="542">
        <f>+IF(Q$4&gt;=EOMONTH(Input!$E145,0),Input!$D145,0)*Q$10</f>
        <v>0</v>
      </c>
      <c r="R150" s="542">
        <f>+IF(R$4&gt;=EOMONTH(Input!$E145,0),Input!$D145,0)*R$10</f>
        <v>0</v>
      </c>
      <c r="S150" s="542">
        <f>+IF(S$4&gt;=EOMONTH(Input!$E145,0),Input!$D145,0)*S$10</f>
        <v>0</v>
      </c>
      <c r="T150" s="542">
        <f>+IF(T$4&gt;=EOMONTH(Input!$E145,0),Input!$D145,0)*T$10</f>
        <v>0</v>
      </c>
      <c r="U150" s="542">
        <f>+IF(U$4&gt;=EOMONTH(Input!$E145,0),Input!$D145,0)*U$10</f>
        <v>0</v>
      </c>
      <c r="V150" s="542">
        <f>+IF(V$4&gt;=EOMONTH(Input!$E145,0),Input!$D145,0)*V$10</f>
        <v>0</v>
      </c>
      <c r="W150" s="542">
        <f>+IF(W$4&gt;=EOMONTH(Input!$E145,0),Input!$D145,0)*W$10</f>
        <v>0</v>
      </c>
      <c r="X150" s="542">
        <f>+IF(X$4&gt;=EOMONTH(Input!$E145,0),Input!$D145,0)*X$10</f>
        <v>0</v>
      </c>
      <c r="Y150" s="542">
        <f>+IF(Y$4&gt;=EOMONTH(Input!$E145,0),Input!$D145,0)*Y$10</f>
        <v>0</v>
      </c>
      <c r="Z150" s="542">
        <f>+IF(Z$4&gt;=EOMONTH(Input!$E145,0),Input!$D145,0)*Z$10</f>
        <v>0</v>
      </c>
      <c r="AA150" s="542">
        <f>+IF(AA$4&gt;=EOMONTH(Input!$E145,0),Input!$D145,0)*AA$10</f>
        <v>0</v>
      </c>
      <c r="AB150" s="542">
        <f>+IF(AB$4&gt;=EOMONTH(Input!$E145,0),Input!$D145,0)*AB$10</f>
        <v>0</v>
      </c>
      <c r="AC150" s="542">
        <f>+IF(AC$4&gt;=EOMONTH(Input!$E145,0),Input!$D145,0)*AC$10</f>
        <v>0</v>
      </c>
      <c r="AD150" s="542">
        <f>+IF(AD$4&gt;=EOMONTH(Input!$E145,0),Input!$D145,0)*AD$10</f>
        <v>0</v>
      </c>
      <c r="AE150" s="542">
        <f>+IF(AE$4&gt;=EOMONTH(Input!$E145,0),Input!$D145,0)*AE$10</f>
        <v>0</v>
      </c>
      <c r="AF150" s="542">
        <f>+IF(AF$4&gt;=EOMONTH(Input!$E145,0),Input!$D145,0)*AF$10</f>
        <v>0</v>
      </c>
      <c r="AG150" s="542">
        <f>+IF(AG$4&gt;=EOMONTH(Input!$E145,0),Input!$D145,0)*AG$10</f>
        <v>0</v>
      </c>
      <c r="AH150" s="542">
        <f>+IF(AH$4&gt;=EOMONTH(Input!$E145,0),Input!$D145,0)*AH$10</f>
        <v>0</v>
      </c>
      <c r="AI150" s="542">
        <f>+IF(AI$4&gt;=EOMONTH(Input!$E145,0),Input!$D145,0)*AI$10</f>
        <v>0</v>
      </c>
      <c r="AJ150" s="542">
        <f>+IF(AJ$4&gt;=EOMONTH(Input!$E145,0),Input!$D145,0)*AJ$10</f>
        <v>0</v>
      </c>
      <c r="AK150" s="542">
        <f>+IF(AK$4&gt;=EOMONTH(Input!$E145,0),Input!$D145,0)*AK$10</f>
        <v>0</v>
      </c>
      <c r="AL150" s="542">
        <f>+IF(AL$4&gt;=EOMONTH(Input!$E145,0),Input!$D145,0)*AL$10</f>
        <v>0</v>
      </c>
      <c r="AM150" s="542">
        <f>+IF(AM$4&gt;=EOMONTH(Input!$E145,0),Input!$D145,0)*AM$10</f>
        <v>0</v>
      </c>
      <c r="AN150" s="542">
        <f>+IF(AN$4&gt;=EOMONTH(Input!$E145,0),Input!$D145,0)*AN$10</f>
        <v>0</v>
      </c>
      <c r="AO150" s="542">
        <f>+IF(AO$4&gt;=EOMONTH(Input!$E145,0),Input!$D145,0)*AO$10</f>
        <v>0</v>
      </c>
      <c r="AP150" s="542">
        <f>+IF(AP$4&gt;=EOMONTH(Input!$E145,0),Input!$D145,0)*AP$10</f>
        <v>0</v>
      </c>
      <c r="AQ150" s="542">
        <f>+IF(AQ$4&gt;=EOMONTH(Input!$E145,0),Input!$D145,0)*AQ$10</f>
        <v>0</v>
      </c>
      <c r="AR150" s="542">
        <f>+IF(AR$4&gt;=EOMONTH(Input!$E145,0),Input!$D145,0)*AR$10</f>
        <v>0</v>
      </c>
      <c r="AS150" s="542">
        <f>+IF(AS$4&gt;=EOMONTH(Input!$E145,0),Input!$D145,0)*AS$10</f>
        <v>0</v>
      </c>
      <c r="AT150" s="542">
        <f>+IF(AT$4&gt;=EOMONTH(Input!$E145,0),Input!$D145,0)*AT$10</f>
        <v>0</v>
      </c>
      <c r="AU150" s="542">
        <f>+IF(AU$4&gt;=EOMONTH(Input!$E145,0),Input!$D145,0)*AU$10</f>
        <v>0</v>
      </c>
      <c r="AV150" s="542">
        <f>+IF(AV$4&gt;=EOMONTH(Input!$E145,0),Input!$D145,0)*AV$10</f>
        <v>0</v>
      </c>
      <c r="AW150" s="542">
        <f>+IF(AW$4&gt;=EOMONTH(Input!$E145,0),Input!$D145,0)*AW$10</f>
        <v>0</v>
      </c>
      <c r="AX150" s="542">
        <f>+IF(AX$4&gt;=EOMONTH(Input!$E145,0),Input!$D145,0)*AX$10</f>
        <v>0</v>
      </c>
      <c r="AY150" s="542">
        <f>+IF(AY$4&gt;=EOMONTH(Input!$E145,0),Input!$D145,0)*AY$10</f>
        <v>0</v>
      </c>
      <c r="AZ150" s="542">
        <f>+IF(AZ$4&gt;=EOMONTH(Input!$E145,0),Input!$D145,0)*AZ$10</f>
        <v>0</v>
      </c>
      <c r="BA150" s="542">
        <f>+IF(BA$4&gt;=EOMONTH(Input!$E145,0),Input!$D145,0)*BA$10</f>
        <v>0</v>
      </c>
      <c r="BB150" s="542">
        <f>+IF(BB$4&gt;=EOMONTH(Input!$E145,0),Input!$D145,0)*BB$10</f>
        <v>0</v>
      </c>
      <c r="BC150" s="542">
        <f>+IF(BC$4&gt;=EOMONTH(Input!$E145,0),Input!$D145,0)*BC$10</f>
        <v>0</v>
      </c>
      <c r="BD150" s="542">
        <f>+IF(BD$4&gt;=EOMONTH(Input!$E145,0),Input!$D145,0)*BD$10</f>
        <v>0</v>
      </c>
      <c r="BE150" s="542">
        <f>+IF(BE$4&gt;=EOMONTH(Input!$E145,0),Input!$D145,0)*BE$10</f>
        <v>0</v>
      </c>
      <c r="BF150" s="542">
        <f>+IF(BF$4&gt;=EOMONTH(Input!$E145,0),Input!$D145,0)*BF$10</f>
        <v>0</v>
      </c>
      <c r="BG150" s="542">
        <f>+IF(BG$4&gt;=EOMONTH(Input!$E145,0),Input!$D145,0)*BG$10</f>
        <v>0</v>
      </c>
      <c r="BH150" s="542">
        <f>+IF(BH$4&gt;=EOMONTH(Input!$E145,0),Input!$D145,0)*BH$10</f>
        <v>0</v>
      </c>
      <c r="BI150" s="542">
        <f>+IF(BI$4&gt;=EOMONTH(Input!$E145,0),Input!$D145,0)*BI$10</f>
        <v>0</v>
      </c>
      <c r="BJ150" s="542">
        <f>+IF(BJ$4&gt;=EOMONTH(Input!$E145,0),Input!$D145,0)*BJ$10</f>
        <v>0</v>
      </c>
      <c r="BK150" s="542">
        <f>+IF(BK$4&gt;=EOMONTH(Input!$E145,0),Input!$D145,0)*BK$10</f>
        <v>0</v>
      </c>
      <c r="BL150" s="542">
        <f>+IF(BL$4&gt;=EOMONTH(Input!$E145,0),Input!$D145,0)*BL$10</f>
        <v>0</v>
      </c>
      <c r="BM150" s="542">
        <f>+IF(BM$4&gt;=EOMONTH(Input!$E145,0),Input!$D145,0)*BM$10</f>
        <v>0</v>
      </c>
      <c r="BN150" s="542">
        <f>+IF(BN$4&gt;=EOMONTH(Input!$E145,0),Input!$D145,0)*BN$10</f>
        <v>0</v>
      </c>
      <c r="BO150" s="542">
        <f>+IF(BO$4&gt;=EOMONTH(Input!$E145,0),Input!$D145,0)*BO$10</f>
        <v>0</v>
      </c>
      <c r="BP150" s="542">
        <f>+IF(BP$4&gt;=EOMONTH(Input!$E145,0),Input!$D145,0)*BP$10</f>
        <v>0</v>
      </c>
      <c r="BQ150" s="542">
        <f>+IF(BQ$4&gt;=EOMONTH(Input!$E145,0),Input!$D145,0)*BQ$10</f>
        <v>0</v>
      </c>
      <c r="BR150" s="542">
        <f>+IF(BR$4&gt;=EOMONTH(Input!$E145,0),Input!$D145,0)*BR$10</f>
        <v>0</v>
      </c>
      <c r="BS150" s="542">
        <f>+IF(BS$4&gt;=EOMONTH(Input!$E145,0),Input!$D145,0)*BS$10</f>
        <v>0</v>
      </c>
      <c r="BT150" s="542">
        <f>+IF(BT$4&gt;=EOMONTH(Input!$E145,0),Input!$D145,0)*BT$10</f>
        <v>0</v>
      </c>
      <c r="BU150" s="542">
        <f>+IF(BU$4&gt;=EOMONTH(Input!$E145,0),Input!$D145,0)*BU$10</f>
        <v>0</v>
      </c>
      <c r="BV150" s="542">
        <f>+IF(BV$4&gt;=EOMONTH(Input!$E145,0),Input!$D145,0)*BV$10</f>
        <v>0</v>
      </c>
      <c r="BW150" s="542">
        <f>+IF(BW$4&gt;=EOMONTH(Input!$E145,0),Input!$D145,0)*BW$10</f>
        <v>0</v>
      </c>
      <c r="BX150" s="542">
        <f>+IF(BX$4&gt;=EOMONTH(Input!$E145,0),Input!$D145,0)*BX$10</f>
        <v>0</v>
      </c>
      <c r="BY150" s="542">
        <f>+IF(BY$4&gt;=EOMONTH(Input!$E145,0),Input!$D145,0)*BY$10</f>
        <v>0</v>
      </c>
      <c r="BZ150" s="542">
        <f>+IF(BZ$4&gt;=EOMONTH(Input!$E145,0),Input!$D145,0)*BZ$10</f>
        <v>0</v>
      </c>
      <c r="CA150" s="542">
        <f>+IF(CA$4&gt;=EOMONTH(Input!$E145,0),Input!$D145,0)*CA$10</f>
        <v>0</v>
      </c>
      <c r="CB150" s="542">
        <f>+IF(CB$4&gt;=EOMONTH(Input!$E145,0),Input!$D145,0)*CB$10</f>
        <v>0</v>
      </c>
      <c r="CC150" s="542">
        <f>+IF(CC$4&gt;=EOMONTH(Input!$E145,0),Input!$D145,0)*CC$10</f>
        <v>0</v>
      </c>
      <c r="CD150" s="542">
        <f>+IF(CD$4&gt;=EOMONTH(Input!$E145,0),Input!$D145,0)*CD$10</f>
        <v>0</v>
      </c>
      <c r="CE150" s="542">
        <f>+IF(CE$4&gt;=EOMONTH(Input!$E145,0),Input!$D145,0)*CE$10</f>
        <v>0</v>
      </c>
      <c r="CF150" s="542">
        <f>+IF(CF$4&gt;=EOMONTH(Input!$E145,0),Input!$D145,0)*CF$10</f>
        <v>0</v>
      </c>
      <c r="CG150" s="542">
        <f>+IF(CG$4&gt;=EOMONTH(Input!$E145,0),Input!$D145,0)*CG$10</f>
        <v>0</v>
      </c>
      <c r="CH150" s="542">
        <f>+IF(CH$4&gt;=EOMONTH(Input!$E145,0),Input!$D145,0)*CH$10</f>
        <v>0</v>
      </c>
      <c r="CI150" s="542">
        <f>+IF(CI$4&gt;=EOMONTH(Input!$E145,0),Input!$D145,0)*CI$10</f>
        <v>0</v>
      </c>
      <c r="CJ150" s="542">
        <f>+IF(CJ$4&gt;=EOMONTH(Input!$E145,0),Input!$D145,0)*CJ$10</f>
        <v>0</v>
      </c>
      <c r="CK150" s="542">
        <f>+IF(CK$4&gt;=EOMONTH(Input!$E145,0),Input!$D145,0)*CK$10</f>
        <v>0</v>
      </c>
      <c r="CL150" s="542">
        <f>+IF(CL$4&gt;=EOMONTH(Input!$E145,0),Input!$D145,0)*CL$10</f>
        <v>0</v>
      </c>
      <c r="CM150" s="542">
        <f>+IF(CM$4&gt;=EOMONTH(Input!$E145,0),Input!$D145,0)*CM$10</f>
        <v>0</v>
      </c>
      <c r="CN150" s="542">
        <f>+IF(CN$4&gt;=EOMONTH(Input!$E145,0),Input!$D145,0)*CN$10</f>
        <v>0</v>
      </c>
      <c r="CO150" s="542">
        <f>+IF(CO$4&gt;=EOMONTH(Input!$E145,0),Input!$D145,0)*CO$10</f>
        <v>0</v>
      </c>
      <c r="CP150" s="542">
        <f>+IF(CP$4&gt;=EOMONTH(Input!$E145,0),Input!$D145,0)*CP$10</f>
        <v>0</v>
      </c>
      <c r="CQ150" s="542">
        <f>+IF(CQ$4&gt;=EOMONTH(Input!$E145,0),Input!$D145,0)*CQ$10</f>
        <v>0</v>
      </c>
      <c r="CR150" s="542">
        <f>+IF(CR$4&gt;=EOMONTH(Input!$E145,0),Input!$D145,0)*CR$10</f>
        <v>0</v>
      </c>
      <c r="CS150" s="542">
        <f>+IF(CS$4&gt;=EOMONTH(Input!$E145,0),Input!$D145,0)*CS$10</f>
        <v>0</v>
      </c>
      <c r="CT150" s="542">
        <f>+IF(CT$4&gt;=EOMONTH(Input!$E145,0),Input!$D145,0)*CT$10</f>
        <v>0</v>
      </c>
      <c r="CU150" s="542">
        <f>+IF(CU$4&gt;=EOMONTH(Input!$E145,0),Input!$D145,0)*CU$10</f>
        <v>0</v>
      </c>
      <c r="CV150" s="542">
        <f>+IF(CV$4&gt;=EOMONTH(Input!$E145,0),Input!$D145,0)*CV$10</f>
        <v>0</v>
      </c>
      <c r="CW150" s="542">
        <f>+IF(CW$4&gt;=EOMONTH(Input!$E145,0),Input!$D145,0)*CW$10</f>
        <v>0</v>
      </c>
      <c r="CX150" s="542">
        <f>+IF(CX$4&gt;=EOMONTH(Input!$E145,0),Input!$D145,0)*CX$10</f>
        <v>0</v>
      </c>
      <c r="CY150" s="542">
        <f>+IF(CY$4&gt;=EOMONTH(Input!$E145,0),Input!$D145,0)*CY$10</f>
        <v>0</v>
      </c>
      <c r="CZ150" s="542">
        <f>+IF(CZ$4&gt;=EOMONTH(Input!$E145,0),Input!$D145,0)*CZ$10</f>
        <v>0</v>
      </c>
      <c r="DA150" s="542">
        <f>+IF(DA$4&gt;=EOMONTH(Input!$E145,0),Input!$D145,0)*DA$10</f>
        <v>0</v>
      </c>
      <c r="DB150" s="542">
        <f>+IF(DB$4&gt;=EOMONTH(Input!$E145,0),Input!$D145,0)*DB$10</f>
        <v>0</v>
      </c>
      <c r="DC150" s="542">
        <f>+IF(DC$4&gt;=EOMONTH(Input!$E145,0),Input!$D145,0)*DC$10</f>
        <v>0</v>
      </c>
      <c r="DD150" s="542">
        <f>+IF(DD$4&gt;=EOMONTH(Input!$E145,0),Input!$D145,0)*DD$10</f>
        <v>0</v>
      </c>
      <c r="DE150" s="542">
        <f>+IF(DE$4&gt;=EOMONTH(Input!$E145,0),Input!$D145,0)*DE$10</f>
        <v>0</v>
      </c>
      <c r="DF150" s="542">
        <f>+IF(DF$4&gt;=EOMONTH(Input!$E145,0),Input!$D145,0)*DF$10</f>
        <v>0</v>
      </c>
      <c r="DG150" s="542">
        <f>+IF(DG$4&gt;=EOMONTH(Input!$E145,0),Input!$D145,0)*DG$10</f>
        <v>0</v>
      </c>
      <c r="DH150" s="542">
        <f>+IF(DH$4&gt;=EOMONTH(Input!$E145,0),Input!$D145,0)*DH$10</f>
        <v>0</v>
      </c>
      <c r="DI150" s="542">
        <f>+IF(DI$4&gt;=EOMONTH(Input!$E145,0),Input!$D145,0)*DI$10</f>
        <v>0</v>
      </c>
      <c r="DJ150" s="542">
        <f>+IF(DJ$4&gt;=EOMONTH(Input!$E145,0),Input!$D145,0)*DJ$10</f>
        <v>0</v>
      </c>
      <c r="DK150" s="542">
        <f>+IF(DK$4&gt;=EOMONTH(Input!$E145,0),Input!$D145,0)*DK$10</f>
        <v>0</v>
      </c>
      <c r="DL150" s="542">
        <f>+IF(DL$4&gt;=EOMONTH(Input!$E145,0),Input!$D145,0)*DL$10</f>
        <v>0</v>
      </c>
      <c r="DM150" s="542">
        <f>+IF(DM$4&gt;=EOMONTH(Input!$E145,0),Input!$D145,0)*DM$10</f>
        <v>0</v>
      </c>
      <c r="DN150" s="542">
        <f>+IF(DN$4&gt;=EOMONTH(Input!$E145,0),Input!$D145,0)*DN$10</f>
        <v>0</v>
      </c>
      <c r="DO150" s="542">
        <f>+IF(DO$4&gt;=EOMONTH(Input!$E145,0),Input!$D145,0)*DO$10</f>
        <v>0</v>
      </c>
      <c r="DP150" s="542">
        <f>+IF(DP$4&gt;=EOMONTH(Input!$E145,0),Input!$D145,0)*DP$10</f>
        <v>0</v>
      </c>
      <c r="DQ150" s="542">
        <f>+IF(DQ$4&gt;=EOMONTH(Input!$E145,0),Input!$D145,0)*DQ$10</f>
        <v>0</v>
      </c>
      <c r="DR150" s="542">
        <f>+IF(DR$4&gt;=EOMONTH(Input!$E145,0),Input!$D145,0)*DR$10</f>
        <v>0</v>
      </c>
      <c r="DS150" s="542">
        <f>+IF(DS$4&gt;=EOMONTH(Input!$E145,0),Input!$D145,0)*DS$10</f>
        <v>0</v>
      </c>
      <c r="DT150" s="560">
        <f>+IF(DT$4&gt;=EOMONTH(Input!$E145,0),Input!$D145,0)*DT$10</f>
        <v>0</v>
      </c>
    </row>
    <row r="151" spans="1:124" s="28" customFormat="1" ht="14.25" customHeight="1" x14ac:dyDescent="0.15">
      <c r="A151" s="391" t="str">
        <f>+Input!C146</f>
        <v>Spa Manager</v>
      </c>
      <c r="B151" s="391"/>
      <c r="C151" s="31" t="s">
        <v>311</v>
      </c>
      <c r="E151" s="559">
        <f>+IF(E$4&gt;=EOMONTH(Input!$E146,0),Input!$D146,0)*E$10</f>
        <v>0</v>
      </c>
      <c r="F151" s="542">
        <f>+IF(F$4&gt;=EOMONTH(Input!$E146,0),Input!$D146,0)*F$10</f>
        <v>0</v>
      </c>
      <c r="G151" s="542">
        <f>+IF(G$4&gt;=EOMONTH(Input!$E146,0),Input!$D146,0)*G$10</f>
        <v>0</v>
      </c>
      <c r="H151" s="542">
        <f>+IF(H$4&gt;=EOMONTH(Input!$E146,0),Input!$D146,0)*H$10</f>
        <v>0</v>
      </c>
      <c r="I151" s="542">
        <f>+IF(I$4&gt;=EOMONTH(Input!$E146,0),Input!$D146,0)*I$10</f>
        <v>0</v>
      </c>
      <c r="J151" s="542">
        <f>+IF(J$4&gt;=EOMONTH(Input!$E146,0),Input!$D146,0)*J$10</f>
        <v>0</v>
      </c>
      <c r="K151" s="542">
        <f>+IF(K$4&gt;=EOMONTH(Input!$E146,0),Input!$D146,0)*K$10</f>
        <v>0</v>
      </c>
      <c r="L151" s="542">
        <f>+IF(L$4&gt;=EOMONTH(Input!$E146,0),Input!$D146,0)*L$10</f>
        <v>0</v>
      </c>
      <c r="M151" s="542">
        <f>+IF(M$4&gt;=EOMONTH(Input!$E146,0),Input!$D146,0)*M$10</f>
        <v>0</v>
      </c>
      <c r="N151" s="542">
        <f>+IF(N$4&gt;=EOMONTH(Input!$E146,0),Input!$D146,0)*N$10</f>
        <v>0</v>
      </c>
      <c r="O151" s="542">
        <f>+IF(O$4&gt;=EOMONTH(Input!$E146,0),Input!$D146,0)*O$10</f>
        <v>0</v>
      </c>
      <c r="P151" s="542">
        <f>+IF(P$4&gt;=EOMONTH(Input!$E146,0),Input!$D146,0)*P$10</f>
        <v>0</v>
      </c>
      <c r="Q151" s="542">
        <f>+IF(Q$4&gt;=EOMONTH(Input!$E146,0),Input!$D146,0)*Q$10</f>
        <v>0</v>
      </c>
      <c r="R151" s="542">
        <f>+IF(R$4&gt;=EOMONTH(Input!$E146,0),Input!$D146,0)*R$10</f>
        <v>0</v>
      </c>
      <c r="S151" s="542">
        <f>+IF(S$4&gt;=EOMONTH(Input!$E146,0),Input!$D146,0)*S$10</f>
        <v>0</v>
      </c>
      <c r="T151" s="542">
        <f>+IF(T$4&gt;=EOMONTH(Input!$E146,0),Input!$D146,0)*T$10</f>
        <v>0</v>
      </c>
      <c r="U151" s="542">
        <f>+IF(U$4&gt;=EOMONTH(Input!$E146,0),Input!$D146,0)*U$10</f>
        <v>0</v>
      </c>
      <c r="V151" s="542">
        <f>+IF(V$4&gt;=EOMONTH(Input!$E146,0),Input!$D146,0)*V$10</f>
        <v>0</v>
      </c>
      <c r="W151" s="542">
        <f>+IF(W$4&gt;=EOMONTH(Input!$E146,0),Input!$D146,0)*W$10</f>
        <v>0</v>
      </c>
      <c r="X151" s="542">
        <f>+IF(X$4&gt;=EOMONTH(Input!$E146,0),Input!$D146,0)*X$10</f>
        <v>0</v>
      </c>
      <c r="Y151" s="542">
        <f>+IF(Y$4&gt;=EOMONTH(Input!$E146,0),Input!$D146,0)*Y$10</f>
        <v>0</v>
      </c>
      <c r="Z151" s="542">
        <f>+IF(Z$4&gt;=EOMONTH(Input!$E146,0),Input!$D146,0)*Z$10</f>
        <v>0</v>
      </c>
      <c r="AA151" s="542">
        <f>+IF(AA$4&gt;=EOMONTH(Input!$E146,0),Input!$D146,0)*AA$10</f>
        <v>0</v>
      </c>
      <c r="AB151" s="542">
        <f>+IF(AB$4&gt;=EOMONTH(Input!$E146,0),Input!$D146,0)*AB$10</f>
        <v>0</v>
      </c>
      <c r="AC151" s="542">
        <f>+IF(AC$4&gt;=EOMONTH(Input!$E146,0),Input!$D146,0)*AC$10</f>
        <v>0</v>
      </c>
      <c r="AD151" s="542">
        <f>+IF(AD$4&gt;=EOMONTH(Input!$E146,0),Input!$D146,0)*AD$10</f>
        <v>0</v>
      </c>
      <c r="AE151" s="542">
        <f>+IF(AE$4&gt;=EOMONTH(Input!$E146,0),Input!$D146,0)*AE$10</f>
        <v>0</v>
      </c>
      <c r="AF151" s="542">
        <f>+IF(AF$4&gt;=EOMONTH(Input!$E146,0),Input!$D146,0)*AF$10</f>
        <v>0</v>
      </c>
      <c r="AG151" s="542">
        <f>+IF(AG$4&gt;=EOMONTH(Input!$E146,0),Input!$D146,0)*AG$10</f>
        <v>0</v>
      </c>
      <c r="AH151" s="542">
        <f>+IF(AH$4&gt;=EOMONTH(Input!$E146,0),Input!$D146,0)*AH$10</f>
        <v>0</v>
      </c>
      <c r="AI151" s="542">
        <f>+IF(AI$4&gt;=EOMONTH(Input!$E146,0),Input!$D146,0)*AI$10</f>
        <v>0</v>
      </c>
      <c r="AJ151" s="542">
        <f>+IF(AJ$4&gt;=EOMONTH(Input!$E146,0),Input!$D146,0)*AJ$10</f>
        <v>0</v>
      </c>
      <c r="AK151" s="542">
        <f>+IF(AK$4&gt;=EOMONTH(Input!$E146,0),Input!$D146,0)*AK$10</f>
        <v>0</v>
      </c>
      <c r="AL151" s="542">
        <f>+IF(AL$4&gt;=EOMONTH(Input!$E146,0),Input!$D146,0)*AL$10</f>
        <v>0</v>
      </c>
      <c r="AM151" s="542">
        <f>+IF(AM$4&gt;=EOMONTH(Input!$E146,0),Input!$D146,0)*AM$10</f>
        <v>0</v>
      </c>
      <c r="AN151" s="542">
        <f>+IF(AN$4&gt;=EOMONTH(Input!$E146,0),Input!$D146,0)*AN$10</f>
        <v>0</v>
      </c>
      <c r="AO151" s="542">
        <f>+IF(AO$4&gt;=EOMONTH(Input!$E146,0),Input!$D146,0)*AO$10</f>
        <v>0</v>
      </c>
      <c r="AP151" s="542">
        <f>+IF(AP$4&gt;=EOMONTH(Input!$E146,0),Input!$D146,0)*AP$10</f>
        <v>0</v>
      </c>
      <c r="AQ151" s="542">
        <f>+IF(AQ$4&gt;=EOMONTH(Input!$E146,0),Input!$D146,0)*AQ$10</f>
        <v>0</v>
      </c>
      <c r="AR151" s="542">
        <f>+IF(AR$4&gt;=EOMONTH(Input!$E146,0),Input!$D146,0)*AR$10</f>
        <v>0</v>
      </c>
      <c r="AS151" s="542">
        <f>+IF(AS$4&gt;=EOMONTH(Input!$E146,0),Input!$D146,0)*AS$10</f>
        <v>0</v>
      </c>
      <c r="AT151" s="542">
        <f>+IF(AT$4&gt;=EOMONTH(Input!$E146,0),Input!$D146,0)*AT$10</f>
        <v>0</v>
      </c>
      <c r="AU151" s="542">
        <f>+IF(AU$4&gt;=EOMONTH(Input!$E146,0),Input!$D146,0)*AU$10</f>
        <v>0</v>
      </c>
      <c r="AV151" s="542">
        <f>+IF(AV$4&gt;=EOMONTH(Input!$E146,0),Input!$D146,0)*AV$10</f>
        <v>0</v>
      </c>
      <c r="AW151" s="542">
        <f>+IF(AW$4&gt;=EOMONTH(Input!$E146,0),Input!$D146,0)*AW$10</f>
        <v>0</v>
      </c>
      <c r="AX151" s="542">
        <f>+IF(AX$4&gt;=EOMONTH(Input!$E146,0),Input!$D146,0)*AX$10</f>
        <v>0</v>
      </c>
      <c r="AY151" s="542">
        <f>+IF(AY$4&gt;=EOMONTH(Input!$E146,0),Input!$D146,0)*AY$10</f>
        <v>0</v>
      </c>
      <c r="AZ151" s="542">
        <f>+IF(AZ$4&gt;=EOMONTH(Input!$E146,0),Input!$D146,0)*AZ$10</f>
        <v>0</v>
      </c>
      <c r="BA151" s="542">
        <f>+IF(BA$4&gt;=EOMONTH(Input!$E146,0),Input!$D146,0)*BA$10</f>
        <v>0</v>
      </c>
      <c r="BB151" s="542">
        <f>+IF(BB$4&gt;=EOMONTH(Input!$E146,0),Input!$D146,0)*BB$10</f>
        <v>0</v>
      </c>
      <c r="BC151" s="542">
        <f>+IF(BC$4&gt;=EOMONTH(Input!$E146,0),Input!$D146,0)*BC$10</f>
        <v>0</v>
      </c>
      <c r="BD151" s="542">
        <f>+IF(BD$4&gt;=EOMONTH(Input!$E146,0),Input!$D146,0)*BD$10</f>
        <v>0</v>
      </c>
      <c r="BE151" s="542">
        <f>+IF(BE$4&gt;=EOMONTH(Input!$E146,0),Input!$D146,0)*BE$10</f>
        <v>0</v>
      </c>
      <c r="BF151" s="542">
        <f>+IF(BF$4&gt;=EOMONTH(Input!$E146,0),Input!$D146,0)*BF$10</f>
        <v>0</v>
      </c>
      <c r="BG151" s="542">
        <f>+IF(BG$4&gt;=EOMONTH(Input!$E146,0),Input!$D146,0)*BG$10</f>
        <v>0</v>
      </c>
      <c r="BH151" s="542">
        <f>+IF(BH$4&gt;=EOMONTH(Input!$E146,0),Input!$D146,0)*BH$10</f>
        <v>0</v>
      </c>
      <c r="BI151" s="542">
        <f>+IF(BI$4&gt;=EOMONTH(Input!$E146,0),Input!$D146,0)*BI$10</f>
        <v>0</v>
      </c>
      <c r="BJ151" s="542">
        <f>+IF(BJ$4&gt;=EOMONTH(Input!$E146,0),Input!$D146,0)*BJ$10</f>
        <v>0</v>
      </c>
      <c r="BK151" s="542">
        <f>+IF(BK$4&gt;=EOMONTH(Input!$E146,0),Input!$D146,0)*BK$10</f>
        <v>0</v>
      </c>
      <c r="BL151" s="542">
        <f>+IF(BL$4&gt;=EOMONTH(Input!$E146,0),Input!$D146,0)*BL$10</f>
        <v>0</v>
      </c>
      <c r="BM151" s="542">
        <f>+IF(BM$4&gt;=EOMONTH(Input!$E146,0),Input!$D146,0)*BM$10</f>
        <v>0</v>
      </c>
      <c r="BN151" s="542">
        <f>+IF(BN$4&gt;=EOMONTH(Input!$E146,0),Input!$D146,0)*BN$10</f>
        <v>0</v>
      </c>
      <c r="BO151" s="542">
        <f>+IF(BO$4&gt;=EOMONTH(Input!$E146,0),Input!$D146,0)*BO$10</f>
        <v>0</v>
      </c>
      <c r="BP151" s="542">
        <f>+IF(BP$4&gt;=EOMONTH(Input!$E146,0),Input!$D146,0)*BP$10</f>
        <v>0</v>
      </c>
      <c r="BQ151" s="542">
        <f>+IF(BQ$4&gt;=EOMONTH(Input!$E146,0),Input!$D146,0)*BQ$10</f>
        <v>0</v>
      </c>
      <c r="BR151" s="542">
        <f>+IF(BR$4&gt;=EOMONTH(Input!$E146,0),Input!$D146,0)*BR$10</f>
        <v>0</v>
      </c>
      <c r="BS151" s="542">
        <f>+IF(BS$4&gt;=EOMONTH(Input!$E146,0),Input!$D146,0)*BS$10</f>
        <v>0</v>
      </c>
      <c r="BT151" s="542">
        <f>+IF(BT$4&gt;=EOMONTH(Input!$E146,0),Input!$D146,0)*BT$10</f>
        <v>0</v>
      </c>
      <c r="BU151" s="542">
        <f>+IF(BU$4&gt;=EOMONTH(Input!$E146,0),Input!$D146,0)*BU$10</f>
        <v>0</v>
      </c>
      <c r="BV151" s="542">
        <f>+IF(BV$4&gt;=EOMONTH(Input!$E146,0),Input!$D146,0)*BV$10</f>
        <v>0</v>
      </c>
      <c r="BW151" s="542">
        <f>+IF(BW$4&gt;=EOMONTH(Input!$E146,0),Input!$D146,0)*BW$10</f>
        <v>0</v>
      </c>
      <c r="BX151" s="542">
        <f>+IF(BX$4&gt;=EOMONTH(Input!$E146,0),Input!$D146,0)*BX$10</f>
        <v>0</v>
      </c>
      <c r="BY151" s="542">
        <f>+IF(BY$4&gt;=EOMONTH(Input!$E146,0),Input!$D146,0)*BY$10</f>
        <v>0</v>
      </c>
      <c r="BZ151" s="542">
        <f>+IF(BZ$4&gt;=EOMONTH(Input!$E146,0),Input!$D146,0)*BZ$10</f>
        <v>0</v>
      </c>
      <c r="CA151" s="542">
        <f>+IF(CA$4&gt;=EOMONTH(Input!$E146,0),Input!$D146,0)*CA$10</f>
        <v>0</v>
      </c>
      <c r="CB151" s="542">
        <f>+IF(CB$4&gt;=EOMONTH(Input!$E146,0),Input!$D146,0)*CB$10</f>
        <v>0</v>
      </c>
      <c r="CC151" s="542">
        <f>+IF(CC$4&gt;=EOMONTH(Input!$E146,0),Input!$D146,0)*CC$10</f>
        <v>0</v>
      </c>
      <c r="CD151" s="542">
        <f>+IF(CD$4&gt;=EOMONTH(Input!$E146,0),Input!$D146,0)*CD$10</f>
        <v>0</v>
      </c>
      <c r="CE151" s="542">
        <f>+IF(CE$4&gt;=EOMONTH(Input!$E146,0),Input!$D146,0)*CE$10</f>
        <v>0</v>
      </c>
      <c r="CF151" s="542">
        <f>+IF(CF$4&gt;=EOMONTH(Input!$E146,0),Input!$D146,0)*CF$10</f>
        <v>0</v>
      </c>
      <c r="CG151" s="542">
        <f>+IF(CG$4&gt;=EOMONTH(Input!$E146,0),Input!$D146,0)*CG$10</f>
        <v>0</v>
      </c>
      <c r="CH151" s="542">
        <f>+IF(CH$4&gt;=EOMONTH(Input!$E146,0),Input!$D146,0)*CH$10</f>
        <v>0</v>
      </c>
      <c r="CI151" s="542">
        <f>+IF(CI$4&gt;=EOMONTH(Input!$E146,0),Input!$D146,0)*CI$10</f>
        <v>0</v>
      </c>
      <c r="CJ151" s="542">
        <f>+IF(CJ$4&gt;=EOMONTH(Input!$E146,0),Input!$D146,0)*CJ$10</f>
        <v>0</v>
      </c>
      <c r="CK151" s="542">
        <f>+IF(CK$4&gt;=EOMONTH(Input!$E146,0),Input!$D146,0)*CK$10</f>
        <v>0</v>
      </c>
      <c r="CL151" s="542">
        <f>+IF(CL$4&gt;=EOMONTH(Input!$E146,0),Input!$D146,0)*CL$10</f>
        <v>0</v>
      </c>
      <c r="CM151" s="542">
        <f>+IF(CM$4&gt;=EOMONTH(Input!$E146,0),Input!$D146,0)*CM$10</f>
        <v>0</v>
      </c>
      <c r="CN151" s="542">
        <f>+IF(CN$4&gt;=EOMONTH(Input!$E146,0),Input!$D146,0)*CN$10</f>
        <v>0</v>
      </c>
      <c r="CO151" s="542">
        <f>+IF(CO$4&gt;=EOMONTH(Input!$E146,0),Input!$D146,0)*CO$10</f>
        <v>0</v>
      </c>
      <c r="CP151" s="542">
        <f>+IF(CP$4&gt;=EOMONTH(Input!$E146,0),Input!$D146,0)*CP$10</f>
        <v>0</v>
      </c>
      <c r="CQ151" s="542">
        <f>+IF(CQ$4&gt;=EOMONTH(Input!$E146,0),Input!$D146,0)*CQ$10</f>
        <v>0</v>
      </c>
      <c r="CR151" s="542">
        <f>+IF(CR$4&gt;=EOMONTH(Input!$E146,0),Input!$D146,0)*CR$10</f>
        <v>0</v>
      </c>
      <c r="CS151" s="542">
        <f>+IF(CS$4&gt;=EOMONTH(Input!$E146,0),Input!$D146,0)*CS$10</f>
        <v>0</v>
      </c>
      <c r="CT151" s="542">
        <f>+IF(CT$4&gt;=EOMONTH(Input!$E146,0),Input!$D146,0)*CT$10</f>
        <v>0</v>
      </c>
      <c r="CU151" s="542">
        <f>+IF(CU$4&gt;=EOMONTH(Input!$E146,0),Input!$D146,0)*CU$10</f>
        <v>0</v>
      </c>
      <c r="CV151" s="542">
        <f>+IF(CV$4&gt;=EOMONTH(Input!$E146,0),Input!$D146,0)*CV$10</f>
        <v>0</v>
      </c>
      <c r="CW151" s="542">
        <f>+IF(CW$4&gt;=EOMONTH(Input!$E146,0),Input!$D146,0)*CW$10</f>
        <v>0</v>
      </c>
      <c r="CX151" s="542">
        <f>+IF(CX$4&gt;=EOMONTH(Input!$E146,0),Input!$D146,0)*CX$10</f>
        <v>0</v>
      </c>
      <c r="CY151" s="542">
        <f>+IF(CY$4&gt;=EOMONTH(Input!$E146,0),Input!$D146,0)*CY$10</f>
        <v>0</v>
      </c>
      <c r="CZ151" s="542">
        <f>+IF(CZ$4&gt;=EOMONTH(Input!$E146,0),Input!$D146,0)*CZ$10</f>
        <v>0</v>
      </c>
      <c r="DA151" s="542">
        <f>+IF(DA$4&gt;=EOMONTH(Input!$E146,0),Input!$D146,0)*DA$10</f>
        <v>0</v>
      </c>
      <c r="DB151" s="542">
        <f>+IF(DB$4&gt;=EOMONTH(Input!$E146,0),Input!$D146,0)*DB$10</f>
        <v>0</v>
      </c>
      <c r="DC151" s="542">
        <f>+IF(DC$4&gt;=EOMONTH(Input!$E146,0),Input!$D146,0)*DC$10</f>
        <v>0</v>
      </c>
      <c r="DD151" s="542">
        <f>+IF(DD$4&gt;=EOMONTH(Input!$E146,0),Input!$D146,0)*DD$10</f>
        <v>0</v>
      </c>
      <c r="DE151" s="542">
        <f>+IF(DE$4&gt;=EOMONTH(Input!$E146,0),Input!$D146,0)*DE$10</f>
        <v>0</v>
      </c>
      <c r="DF151" s="542">
        <f>+IF(DF$4&gt;=EOMONTH(Input!$E146,0),Input!$D146,0)*DF$10</f>
        <v>0</v>
      </c>
      <c r="DG151" s="542">
        <f>+IF(DG$4&gt;=EOMONTH(Input!$E146,0),Input!$D146,0)*DG$10</f>
        <v>0</v>
      </c>
      <c r="DH151" s="542">
        <f>+IF(DH$4&gt;=EOMONTH(Input!$E146,0),Input!$D146,0)*DH$10</f>
        <v>0</v>
      </c>
      <c r="DI151" s="542">
        <f>+IF(DI$4&gt;=EOMONTH(Input!$E146,0),Input!$D146,0)*DI$10</f>
        <v>0</v>
      </c>
      <c r="DJ151" s="542">
        <f>+IF(DJ$4&gt;=EOMONTH(Input!$E146,0),Input!$D146,0)*DJ$10</f>
        <v>0</v>
      </c>
      <c r="DK151" s="542">
        <f>+IF(DK$4&gt;=EOMONTH(Input!$E146,0),Input!$D146,0)*DK$10</f>
        <v>0</v>
      </c>
      <c r="DL151" s="542">
        <f>+IF(DL$4&gt;=EOMONTH(Input!$E146,0),Input!$D146,0)*DL$10</f>
        <v>0</v>
      </c>
      <c r="DM151" s="542">
        <f>+IF(DM$4&gt;=EOMONTH(Input!$E146,0),Input!$D146,0)*DM$10</f>
        <v>0</v>
      </c>
      <c r="DN151" s="542">
        <f>+IF(DN$4&gt;=EOMONTH(Input!$E146,0),Input!$D146,0)*DN$10</f>
        <v>0</v>
      </c>
      <c r="DO151" s="542">
        <f>+IF(DO$4&gt;=EOMONTH(Input!$E146,0),Input!$D146,0)*DO$10</f>
        <v>0</v>
      </c>
      <c r="DP151" s="542">
        <f>+IF(DP$4&gt;=EOMONTH(Input!$E146,0),Input!$D146,0)*DP$10</f>
        <v>0</v>
      </c>
      <c r="DQ151" s="542">
        <f>+IF(DQ$4&gt;=EOMONTH(Input!$E146,0),Input!$D146,0)*DQ$10</f>
        <v>0</v>
      </c>
      <c r="DR151" s="542">
        <f>+IF(DR$4&gt;=EOMONTH(Input!$E146,0),Input!$D146,0)*DR$10</f>
        <v>0</v>
      </c>
      <c r="DS151" s="542">
        <f>+IF(DS$4&gt;=EOMONTH(Input!$E146,0),Input!$D146,0)*DS$10</f>
        <v>0</v>
      </c>
      <c r="DT151" s="560">
        <f>+IF(DT$4&gt;=EOMONTH(Input!$E146,0),Input!$D146,0)*DT$10</f>
        <v>0</v>
      </c>
    </row>
    <row r="152" spans="1:124" s="28" customFormat="1" ht="14.25" customHeight="1" x14ac:dyDescent="0.15">
      <c r="A152" s="391" t="str">
        <f>+Input!C147</f>
        <v>Spa Therapist</v>
      </c>
      <c r="B152" s="391"/>
      <c r="C152" s="31" t="s">
        <v>311</v>
      </c>
      <c r="E152" s="559">
        <f>+IF(E$4&gt;=EOMONTH(Input!$E147,0),Input!$D147,0)*E$10</f>
        <v>0</v>
      </c>
      <c r="F152" s="542">
        <f>+IF(F$4&gt;=EOMONTH(Input!$E147,0),Input!$D147,0)*F$10</f>
        <v>0</v>
      </c>
      <c r="G152" s="542">
        <f>+IF(G$4&gt;=EOMONTH(Input!$E147,0),Input!$D147,0)*G$10</f>
        <v>0</v>
      </c>
      <c r="H152" s="542">
        <f>+IF(H$4&gt;=EOMONTH(Input!$E147,0),Input!$D147,0)*H$10</f>
        <v>0</v>
      </c>
      <c r="I152" s="542">
        <f>+IF(I$4&gt;=EOMONTH(Input!$E147,0),Input!$D147,0)*I$10</f>
        <v>0</v>
      </c>
      <c r="J152" s="542">
        <f>+IF(J$4&gt;=EOMONTH(Input!$E147,0),Input!$D147,0)*J$10</f>
        <v>0</v>
      </c>
      <c r="K152" s="542">
        <f>+IF(K$4&gt;=EOMONTH(Input!$E147,0),Input!$D147,0)*K$10</f>
        <v>0</v>
      </c>
      <c r="L152" s="542">
        <f>+IF(L$4&gt;=EOMONTH(Input!$E147,0),Input!$D147,0)*L$10</f>
        <v>0</v>
      </c>
      <c r="M152" s="542">
        <f>+IF(M$4&gt;=EOMONTH(Input!$E147,0),Input!$D147,0)*M$10</f>
        <v>0</v>
      </c>
      <c r="N152" s="542">
        <f>+IF(N$4&gt;=EOMONTH(Input!$E147,0),Input!$D147,0)*N$10</f>
        <v>0</v>
      </c>
      <c r="O152" s="542">
        <f>+IF(O$4&gt;=EOMONTH(Input!$E147,0),Input!$D147,0)*O$10</f>
        <v>0</v>
      </c>
      <c r="P152" s="542">
        <f>+IF(P$4&gt;=EOMONTH(Input!$E147,0),Input!$D147,0)*P$10</f>
        <v>0</v>
      </c>
      <c r="Q152" s="542">
        <f>+IF(Q$4&gt;=EOMONTH(Input!$E147,0),Input!$D147,0)*Q$10</f>
        <v>0</v>
      </c>
      <c r="R152" s="542">
        <f>+IF(R$4&gt;=EOMONTH(Input!$E147,0),Input!$D147,0)*R$10</f>
        <v>0</v>
      </c>
      <c r="S152" s="542">
        <f>+IF(S$4&gt;=EOMONTH(Input!$E147,0),Input!$D147,0)*S$10</f>
        <v>0</v>
      </c>
      <c r="T152" s="542">
        <f>+IF(T$4&gt;=EOMONTH(Input!$E147,0),Input!$D147,0)*T$10</f>
        <v>0</v>
      </c>
      <c r="U152" s="542">
        <f>+IF(U$4&gt;=EOMONTH(Input!$E147,0),Input!$D147,0)*U$10</f>
        <v>0</v>
      </c>
      <c r="V152" s="542">
        <f>+IF(V$4&gt;=EOMONTH(Input!$E147,0),Input!$D147,0)*V$10</f>
        <v>0</v>
      </c>
      <c r="W152" s="542">
        <f>+IF(W$4&gt;=EOMONTH(Input!$E147,0),Input!$D147,0)*W$10</f>
        <v>0</v>
      </c>
      <c r="X152" s="542">
        <f>+IF(X$4&gt;=EOMONTH(Input!$E147,0),Input!$D147,0)*X$10</f>
        <v>0</v>
      </c>
      <c r="Y152" s="542">
        <f>+IF(Y$4&gt;=EOMONTH(Input!$E147,0),Input!$D147,0)*Y$10</f>
        <v>0</v>
      </c>
      <c r="Z152" s="542">
        <f>+IF(Z$4&gt;=EOMONTH(Input!$E147,0),Input!$D147,0)*Z$10</f>
        <v>0</v>
      </c>
      <c r="AA152" s="542">
        <f>+IF(AA$4&gt;=EOMONTH(Input!$E147,0),Input!$D147,0)*AA$10</f>
        <v>0</v>
      </c>
      <c r="AB152" s="542">
        <f>+IF(AB$4&gt;=EOMONTH(Input!$E147,0),Input!$D147,0)*AB$10</f>
        <v>0</v>
      </c>
      <c r="AC152" s="542">
        <f>+IF(AC$4&gt;=EOMONTH(Input!$E147,0),Input!$D147,0)*AC$10</f>
        <v>0</v>
      </c>
      <c r="AD152" s="542">
        <f>+IF(AD$4&gt;=EOMONTH(Input!$E147,0),Input!$D147,0)*AD$10</f>
        <v>0</v>
      </c>
      <c r="AE152" s="542">
        <f>+IF(AE$4&gt;=EOMONTH(Input!$E147,0),Input!$D147,0)*AE$10</f>
        <v>0</v>
      </c>
      <c r="AF152" s="542">
        <f>+IF(AF$4&gt;=EOMONTH(Input!$E147,0),Input!$D147,0)*AF$10</f>
        <v>0</v>
      </c>
      <c r="AG152" s="542">
        <f>+IF(AG$4&gt;=EOMONTH(Input!$E147,0),Input!$D147,0)*AG$10</f>
        <v>0</v>
      </c>
      <c r="AH152" s="542">
        <f>+IF(AH$4&gt;=EOMONTH(Input!$E147,0),Input!$D147,0)*AH$10</f>
        <v>0</v>
      </c>
      <c r="AI152" s="542">
        <f>+IF(AI$4&gt;=EOMONTH(Input!$E147,0),Input!$D147,0)*AI$10</f>
        <v>0</v>
      </c>
      <c r="AJ152" s="542">
        <f>+IF(AJ$4&gt;=EOMONTH(Input!$E147,0),Input!$D147,0)*AJ$10</f>
        <v>0</v>
      </c>
      <c r="AK152" s="542">
        <f>+IF(AK$4&gt;=EOMONTH(Input!$E147,0),Input!$D147,0)*AK$10</f>
        <v>0</v>
      </c>
      <c r="AL152" s="542">
        <f>+IF(AL$4&gt;=EOMONTH(Input!$E147,0),Input!$D147,0)*AL$10</f>
        <v>0</v>
      </c>
      <c r="AM152" s="542">
        <f>+IF(AM$4&gt;=EOMONTH(Input!$E147,0),Input!$D147,0)*AM$10</f>
        <v>0</v>
      </c>
      <c r="AN152" s="542">
        <f>+IF(AN$4&gt;=EOMONTH(Input!$E147,0),Input!$D147,0)*AN$10</f>
        <v>0</v>
      </c>
      <c r="AO152" s="542">
        <f>+IF(AO$4&gt;=EOMONTH(Input!$E147,0),Input!$D147,0)*AO$10</f>
        <v>0</v>
      </c>
      <c r="AP152" s="542">
        <f>+IF(AP$4&gt;=EOMONTH(Input!$E147,0),Input!$D147,0)*AP$10</f>
        <v>0</v>
      </c>
      <c r="AQ152" s="542">
        <f>+IF(AQ$4&gt;=EOMONTH(Input!$E147,0),Input!$D147,0)*AQ$10</f>
        <v>0</v>
      </c>
      <c r="AR152" s="542">
        <f>+IF(AR$4&gt;=EOMONTH(Input!$E147,0),Input!$D147,0)*AR$10</f>
        <v>0</v>
      </c>
      <c r="AS152" s="542">
        <f>+IF(AS$4&gt;=EOMONTH(Input!$E147,0),Input!$D147,0)*AS$10</f>
        <v>0</v>
      </c>
      <c r="AT152" s="542">
        <f>+IF(AT$4&gt;=EOMONTH(Input!$E147,0),Input!$D147,0)*AT$10</f>
        <v>0</v>
      </c>
      <c r="AU152" s="542">
        <f>+IF(AU$4&gt;=EOMONTH(Input!$E147,0),Input!$D147,0)*AU$10</f>
        <v>0</v>
      </c>
      <c r="AV152" s="542">
        <f>+IF(AV$4&gt;=EOMONTH(Input!$E147,0),Input!$D147,0)*AV$10</f>
        <v>0</v>
      </c>
      <c r="AW152" s="542">
        <f>+IF(AW$4&gt;=EOMONTH(Input!$E147,0),Input!$D147,0)*AW$10</f>
        <v>0</v>
      </c>
      <c r="AX152" s="542">
        <f>+IF(AX$4&gt;=EOMONTH(Input!$E147,0),Input!$D147,0)*AX$10</f>
        <v>0</v>
      </c>
      <c r="AY152" s="542">
        <f>+IF(AY$4&gt;=EOMONTH(Input!$E147,0),Input!$D147,0)*AY$10</f>
        <v>0</v>
      </c>
      <c r="AZ152" s="542">
        <f>+IF(AZ$4&gt;=EOMONTH(Input!$E147,0),Input!$D147,0)*AZ$10</f>
        <v>0</v>
      </c>
      <c r="BA152" s="542">
        <f>+IF(BA$4&gt;=EOMONTH(Input!$E147,0),Input!$D147,0)*BA$10</f>
        <v>0</v>
      </c>
      <c r="BB152" s="542">
        <f>+IF(BB$4&gt;=EOMONTH(Input!$E147,0),Input!$D147,0)*BB$10</f>
        <v>0</v>
      </c>
      <c r="BC152" s="542">
        <f>+IF(BC$4&gt;=EOMONTH(Input!$E147,0),Input!$D147,0)*BC$10</f>
        <v>0</v>
      </c>
      <c r="BD152" s="542">
        <f>+IF(BD$4&gt;=EOMONTH(Input!$E147,0),Input!$D147,0)*BD$10</f>
        <v>0</v>
      </c>
      <c r="BE152" s="542">
        <f>+IF(BE$4&gt;=EOMONTH(Input!$E147,0),Input!$D147,0)*BE$10</f>
        <v>0</v>
      </c>
      <c r="BF152" s="542">
        <f>+IF(BF$4&gt;=EOMONTH(Input!$E147,0),Input!$D147,0)*BF$10</f>
        <v>0</v>
      </c>
      <c r="BG152" s="542">
        <f>+IF(BG$4&gt;=EOMONTH(Input!$E147,0),Input!$D147,0)*BG$10</f>
        <v>0</v>
      </c>
      <c r="BH152" s="542">
        <f>+IF(BH$4&gt;=EOMONTH(Input!$E147,0),Input!$D147,0)*BH$10</f>
        <v>0</v>
      </c>
      <c r="BI152" s="542">
        <f>+IF(BI$4&gt;=EOMONTH(Input!$E147,0),Input!$D147,0)*BI$10</f>
        <v>0</v>
      </c>
      <c r="BJ152" s="542">
        <f>+IF(BJ$4&gt;=EOMONTH(Input!$E147,0),Input!$D147,0)*BJ$10</f>
        <v>0</v>
      </c>
      <c r="BK152" s="542">
        <f>+IF(BK$4&gt;=EOMONTH(Input!$E147,0),Input!$D147,0)*BK$10</f>
        <v>0</v>
      </c>
      <c r="BL152" s="542">
        <f>+IF(BL$4&gt;=EOMONTH(Input!$E147,0),Input!$D147,0)*BL$10</f>
        <v>0</v>
      </c>
      <c r="BM152" s="542">
        <f>+IF(BM$4&gt;=EOMONTH(Input!$E147,0),Input!$D147,0)*BM$10</f>
        <v>0</v>
      </c>
      <c r="BN152" s="542">
        <f>+IF(BN$4&gt;=EOMONTH(Input!$E147,0),Input!$D147,0)*BN$10</f>
        <v>0</v>
      </c>
      <c r="BO152" s="542">
        <f>+IF(BO$4&gt;=EOMONTH(Input!$E147,0),Input!$D147,0)*BO$10</f>
        <v>0</v>
      </c>
      <c r="BP152" s="542">
        <f>+IF(BP$4&gt;=EOMONTH(Input!$E147,0),Input!$D147,0)*BP$10</f>
        <v>0</v>
      </c>
      <c r="BQ152" s="542">
        <f>+IF(BQ$4&gt;=EOMONTH(Input!$E147,0),Input!$D147,0)*BQ$10</f>
        <v>0</v>
      </c>
      <c r="BR152" s="542">
        <f>+IF(BR$4&gt;=EOMONTH(Input!$E147,0),Input!$D147,0)*BR$10</f>
        <v>0</v>
      </c>
      <c r="BS152" s="542">
        <f>+IF(BS$4&gt;=EOMONTH(Input!$E147,0),Input!$D147,0)*BS$10</f>
        <v>0</v>
      </c>
      <c r="BT152" s="542">
        <f>+IF(BT$4&gt;=EOMONTH(Input!$E147,0),Input!$D147,0)*BT$10</f>
        <v>0</v>
      </c>
      <c r="BU152" s="542">
        <f>+IF(BU$4&gt;=EOMONTH(Input!$E147,0),Input!$D147,0)*BU$10</f>
        <v>0</v>
      </c>
      <c r="BV152" s="542">
        <f>+IF(BV$4&gt;=EOMONTH(Input!$E147,0),Input!$D147,0)*BV$10</f>
        <v>0</v>
      </c>
      <c r="BW152" s="542">
        <f>+IF(BW$4&gt;=EOMONTH(Input!$E147,0),Input!$D147,0)*BW$10</f>
        <v>0</v>
      </c>
      <c r="BX152" s="542">
        <f>+IF(BX$4&gt;=EOMONTH(Input!$E147,0),Input!$D147,0)*BX$10</f>
        <v>0</v>
      </c>
      <c r="BY152" s="542">
        <f>+IF(BY$4&gt;=EOMONTH(Input!$E147,0),Input!$D147,0)*BY$10</f>
        <v>0</v>
      </c>
      <c r="BZ152" s="542">
        <f>+IF(BZ$4&gt;=EOMONTH(Input!$E147,0),Input!$D147,0)*BZ$10</f>
        <v>0</v>
      </c>
      <c r="CA152" s="542">
        <f>+IF(CA$4&gt;=EOMONTH(Input!$E147,0),Input!$D147,0)*CA$10</f>
        <v>0</v>
      </c>
      <c r="CB152" s="542">
        <f>+IF(CB$4&gt;=EOMONTH(Input!$E147,0),Input!$D147,0)*CB$10</f>
        <v>0</v>
      </c>
      <c r="CC152" s="542">
        <f>+IF(CC$4&gt;=EOMONTH(Input!$E147,0),Input!$D147,0)*CC$10</f>
        <v>0</v>
      </c>
      <c r="CD152" s="542">
        <f>+IF(CD$4&gt;=EOMONTH(Input!$E147,0),Input!$D147,0)*CD$10</f>
        <v>0</v>
      </c>
      <c r="CE152" s="542">
        <f>+IF(CE$4&gt;=EOMONTH(Input!$E147,0),Input!$D147,0)*CE$10</f>
        <v>0</v>
      </c>
      <c r="CF152" s="542">
        <f>+IF(CF$4&gt;=EOMONTH(Input!$E147,0),Input!$D147,0)*CF$10</f>
        <v>0</v>
      </c>
      <c r="CG152" s="542">
        <f>+IF(CG$4&gt;=EOMONTH(Input!$E147,0),Input!$D147,0)*CG$10</f>
        <v>0</v>
      </c>
      <c r="CH152" s="542">
        <f>+IF(CH$4&gt;=EOMONTH(Input!$E147,0),Input!$D147,0)*CH$10</f>
        <v>0</v>
      </c>
      <c r="CI152" s="542">
        <f>+IF(CI$4&gt;=EOMONTH(Input!$E147,0),Input!$D147,0)*CI$10</f>
        <v>0</v>
      </c>
      <c r="CJ152" s="542">
        <f>+IF(CJ$4&gt;=EOMONTH(Input!$E147,0),Input!$D147,0)*CJ$10</f>
        <v>0</v>
      </c>
      <c r="CK152" s="542">
        <f>+IF(CK$4&gt;=EOMONTH(Input!$E147,0),Input!$D147,0)*CK$10</f>
        <v>0</v>
      </c>
      <c r="CL152" s="542">
        <f>+IF(CL$4&gt;=EOMONTH(Input!$E147,0),Input!$D147,0)*CL$10</f>
        <v>0</v>
      </c>
      <c r="CM152" s="542">
        <f>+IF(CM$4&gt;=EOMONTH(Input!$E147,0),Input!$D147,0)*CM$10</f>
        <v>0</v>
      </c>
      <c r="CN152" s="542">
        <f>+IF(CN$4&gt;=EOMONTH(Input!$E147,0),Input!$D147,0)*CN$10</f>
        <v>0</v>
      </c>
      <c r="CO152" s="542">
        <f>+IF(CO$4&gt;=EOMONTH(Input!$E147,0),Input!$D147,0)*CO$10</f>
        <v>0</v>
      </c>
      <c r="CP152" s="542">
        <f>+IF(CP$4&gt;=EOMONTH(Input!$E147,0),Input!$D147,0)*CP$10</f>
        <v>0</v>
      </c>
      <c r="CQ152" s="542">
        <f>+IF(CQ$4&gt;=EOMONTH(Input!$E147,0),Input!$D147,0)*CQ$10</f>
        <v>0</v>
      </c>
      <c r="CR152" s="542">
        <f>+IF(CR$4&gt;=EOMONTH(Input!$E147,0),Input!$D147,0)*CR$10</f>
        <v>0</v>
      </c>
      <c r="CS152" s="542">
        <f>+IF(CS$4&gt;=EOMONTH(Input!$E147,0),Input!$D147,0)*CS$10</f>
        <v>0</v>
      </c>
      <c r="CT152" s="542">
        <f>+IF(CT$4&gt;=EOMONTH(Input!$E147,0),Input!$D147,0)*CT$10</f>
        <v>0</v>
      </c>
      <c r="CU152" s="542">
        <f>+IF(CU$4&gt;=EOMONTH(Input!$E147,0),Input!$D147,0)*CU$10</f>
        <v>0</v>
      </c>
      <c r="CV152" s="542">
        <f>+IF(CV$4&gt;=EOMONTH(Input!$E147,0),Input!$D147,0)*CV$10</f>
        <v>0</v>
      </c>
      <c r="CW152" s="542">
        <f>+IF(CW$4&gt;=EOMONTH(Input!$E147,0),Input!$D147,0)*CW$10</f>
        <v>0</v>
      </c>
      <c r="CX152" s="542">
        <f>+IF(CX$4&gt;=EOMONTH(Input!$E147,0),Input!$D147,0)*CX$10</f>
        <v>0</v>
      </c>
      <c r="CY152" s="542">
        <f>+IF(CY$4&gt;=EOMONTH(Input!$E147,0),Input!$D147,0)*CY$10</f>
        <v>0</v>
      </c>
      <c r="CZ152" s="542">
        <f>+IF(CZ$4&gt;=EOMONTH(Input!$E147,0),Input!$D147,0)*CZ$10</f>
        <v>0</v>
      </c>
      <c r="DA152" s="542">
        <f>+IF(DA$4&gt;=EOMONTH(Input!$E147,0),Input!$D147,0)*DA$10</f>
        <v>0</v>
      </c>
      <c r="DB152" s="542">
        <f>+IF(DB$4&gt;=EOMONTH(Input!$E147,0),Input!$D147,0)*DB$10</f>
        <v>0</v>
      </c>
      <c r="DC152" s="542">
        <f>+IF(DC$4&gt;=EOMONTH(Input!$E147,0),Input!$D147,0)*DC$10</f>
        <v>0</v>
      </c>
      <c r="DD152" s="542">
        <f>+IF(DD$4&gt;=EOMONTH(Input!$E147,0),Input!$D147,0)*DD$10</f>
        <v>0</v>
      </c>
      <c r="DE152" s="542">
        <f>+IF(DE$4&gt;=EOMONTH(Input!$E147,0),Input!$D147,0)*DE$10</f>
        <v>0</v>
      </c>
      <c r="DF152" s="542">
        <f>+IF(DF$4&gt;=EOMONTH(Input!$E147,0),Input!$D147,0)*DF$10</f>
        <v>0</v>
      </c>
      <c r="DG152" s="542">
        <f>+IF(DG$4&gt;=EOMONTH(Input!$E147,0),Input!$D147,0)*DG$10</f>
        <v>0</v>
      </c>
      <c r="DH152" s="542">
        <f>+IF(DH$4&gt;=EOMONTH(Input!$E147,0),Input!$D147,0)*DH$10</f>
        <v>0</v>
      </c>
      <c r="DI152" s="542">
        <f>+IF(DI$4&gt;=EOMONTH(Input!$E147,0),Input!$D147,0)*DI$10</f>
        <v>0</v>
      </c>
      <c r="DJ152" s="542">
        <f>+IF(DJ$4&gt;=EOMONTH(Input!$E147,0),Input!$D147,0)*DJ$10</f>
        <v>0</v>
      </c>
      <c r="DK152" s="542">
        <f>+IF(DK$4&gt;=EOMONTH(Input!$E147,0),Input!$D147,0)*DK$10</f>
        <v>0</v>
      </c>
      <c r="DL152" s="542">
        <f>+IF(DL$4&gt;=EOMONTH(Input!$E147,0),Input!$D147,0)*DL$10</f>
        <v>0</v>
      </c>
      <c r="DM152" s="542">
        <f>+IF(DM$4&gt;=EOMONTH(Input!$E147,0),Input!$D147,0)*DM$10</f>
        <v>0</v>
      </c>
      <c r="DN152" s="542">
        <f>+IF(DN$4&gt;=EOMONTH(Input!$E147,0),Input!$D147,0)*DN$10</f>
        <v>0</v>
      </c>
      <c r="DO152" s="542">
        <f>+IF(DO$4&gt;=EOMONTH(Input!$E147,0),Input!$D147,0)*DO$10</f>
        <v>0</v>
      </c>
      <c r="DP152" s="542">
        <f>+IF(DP$4&gt;=EOMONTH(Input!$E147,0),Input!$D147,0)*DP$10</f>
        <v>0</v>
      </c>
      <c r="DQ152" s="542">
        <f>+IF(DQ$4&gt;=EOMONTH(Input!$E147,0),Input!$D147,0)*DQ$10</f>
        <v>0</v>
      </c>
      <c r="DR152" s="542">
        <f>+IF(DR$4&gt;=EOMONTH(Input!$E147,0),Input!$D147,0)*DR$10</f>
        <v>0</v>
      </c>
      <c r="DS152" s="542">
        <f>+IF(DS$4&gt;=EOMONTH(Input!$E147,0),Input!$D147,0)*DS$10</f>
        <v>0</v>
      </c>
      <c r="DT152" s="560">
        <f>+IF(DT$4&gt;=EOMONTH(Input!$E147,0),Input!$D147,0)*DT$10</f>
        <v>0</v>
      </c>
    </row>
    <row r="153" spans="1:124" s="28" customFormat="1" ht="14.25" customHeight="1" x14ac:dyDescent="0.15">
      <c r="A153" s="391" t="str">
        <f>+Input!C148</f>
        <v>Fitness Instructor</v>
      </c>
      <c r="B153" s="391"/>
      <c r="C153" s="31" t="s">
        <v>311</v>
      </c>
      <c r="E153" s="559">
        <f>+IF(E$4&gt;=EOMONTH(Input!$E148,0),Input!$D148,0)*E$10</f>
        <v>0</v>
      </c>
      <c r="F153" s="542">
        <f>+IF(F$4&gt;=EOMONTH(Input!$E148,0),Input!$D148,0)*F$10</f>
        <v>0</v>
      </c>
      <c r="G153" s="542">
        <f>+IF(G$4&gt;=EOMONTH(Input!$E148,0),Input!$D148,0)*G$10</f>
        <v>0</v>
      </c>
      <c r="H153" s="542">
        <f>+IF(H$4&gt;=EOMONTH(Input!$E148,0),Input!$D148,0)*H$10</f>
        <v>0</v>
      </c>
      <c r="I153" s="542">
        <f>+IF(I$4&gt;=EOMONTH(Input!$E148,0),Input!$D148,0)*I$10</f>
        <v>0</v>
      </c>
      <c r="J153" s="542">
        <f>+IF(J$4&gt;=EOMONTH(Input!$E148,0),Input!$D148,0)*J$10</f>
        <v>0</v>
      </c>
      <c r="K153" s="542">
        <f>+IF(K$4&gt;=EOMONTH(Input!$E148,0),Input!$D148,0)*K$10</f>
        <v>0</v>
      </c>
      <c r="L153" s="542">
        <f>+IF(L$4&gt;=EOMONTH(Input!$E148,0),Input!$D148,0)*L$10</f>
        <v>0</v>
      </c>
      <c r="M153" s="542">
        <f>+IF(M$4&gt;=EOMONTH(Input!$E148,0),Input!$D148,0)*M$10</f>
        <v>0</v>
      </c>
      <c r="N153" s="542">
        <f>+IF(N$4&gt;=EOMONTH(Input!$E148,0),Input!$D148,0)*N$10</f>
        <v>0</v>
      </c>
      <c r="O153" s="542">
        <f>+IF(O$4&gt;=EOMONTH(Input!$E148,0),Input!$D148,0)*O$10</f>
        <v>0</v>
      </c>
      <c r="P153" s="542">
        <f>+IF(P$4&gt;=EOMONTH(Input!$E148,0),Input!$D148,0)*P$10</f>
        <v>0</v>
      </c>
      <c r="Q153" s="542">
        <f>+IF(Q$4&gt;=EOMONTH(Input!$E148,0),Input!$D148,0)*Q$10</f>
        <v>0</v>
      </c>
      <c r="R153" s="542">
        <f>+IF(R$4&gt;=EOMONTH(Input!$E148,0),Input!$D148,0)*R$10</f>
        <v>0</v>
      </c>
      <c r="S153" s="542">
        <f>+IF(S$4&gt;=EOMONTH(Input!$E148,0),Input!$D148,0)*S$10</f>
        <v>0</v>
      </c>
      <c r="T153" s="542">
        <f>+IF(T$4&gt;=EOMONTH(Input!$E148,0),Input!$D148,0)*T$10</f>
        <v>0</v>
      </c>
      <c r="U153" s="542">
        <f>+IF(U$4&gt;=EOMONTH(Input!$E148,0),Input!$D148,0)*U$10</f>
        <v>0</v>
      </c>
      <c r="V153" s="542">
        <f>+IF(V$4&gt;=EOMONTH(Input!$E148,0),Input!$D148,0)*V$10</f>
        <v>0</v>
      </c>
      <c r="W153" s="542">
        <f>+IF(W$4&gt;=EOMONTH(Input!$E148,0),Input!$D148,0)*W$10</f>
        <v>0</v>
      </c>
      <c r="X153" s="542">
        <f>+IF(X$4&gt;=EOMONTH(Input!$E148,0),Input!$D148,0)*X$10</f>
        <v>0</v>
      </c>
      <c r="Y153" s="542">
        <f>+IF(Y$4&gt;=EOMONTH(Input!$E148,0),Input!$D148,0)*Y$10</f>
        <v>0</v>
      </c>
      <c r="Z153" s="542">
        <f>+IF(Z$4&gt;=EOMONTH(Input!$E148,0),Input!$D148,0)*Z$10</f>
        <v>0</v>
      </c>
      <c r="AA153" s="542">
        <f>+IF(AA$4&gt;=EOMONTH(Input!$E148,0),Input!$D148,0)*AA$10</f>
        <v>0</v>
      </c>
      <c r="AB153" s="542">
        <f>+IF(AB$4&gt;=EOMONTH(Input!$E148,0),Input!$D148,0)*AB$10</f>
        <v>0</v>
      </c>
      <c r="AC153" s="542">
        <f>+IF(AC$4&gt;=EOMONTH(Input!$E148,0),Input!$D148,0)*AC$10</f>
        <v>0</v>
      </c>
      <c r="AD153" s="542">
        <f>+IF(AD$4&gt;=EOMONTH(Input!$E148,0),Input!$D148,0)*AD$10</f>
        <v>0</v>
      </c>
      <c r="AE153" s="542">
        <f>+IF(AE$4&gt;=EOMONTH(Input!$E148,0),Input!$D148,0)*AE$10</f>
        <v>0</v>
      </c>
      <c r="AF153" s="542">
        <f>+IF(AF$4&gt;=EOMONTH(Input!$E148,0),Input!$D148,0)*AF$10</f>
        <v>0</v>
      </c>
      <c r="AG153" s="542">
        <f>+IF(AG$4&gt;=EOMONTH(Input!$E148,0),Input!$D148,0)*AG$10</f>
        <v>0</v>
      </c>
      <c r="AH153" s="542">
        <f>+IF(AH$4&gt;=EOMONTH(Input!$E148,0),Input!$D148,0)*AH$10</f>
        <v>0</v>
      </c>
      <c r="AI153" s="542">
        <f>+IF(AI$4&gt;=EOMONTH(Input!$E148,0),Input!$D148,0)*AI$10</f>
        <v>0</v>
      </c>
      <c r="AJ153" s="542">
        <f>+IF(AJ$4&gt;=EOMONTH(Input!$E148,0),Input!$D148,0)*AJ$10</f>
        <v>0</v>
      </c>
      <c r="AK153" s="542">
        <f>+IF(AK$4&gt;=EOMONTH(Input!$E148,0),Input!$D148,0)*AK$10</f>
        <v>0</v>
      </c>
      <c r="AL153" s="542">
        <f>+IF(AL$4&gt;=EOMONTH(Input!$E148,0),Input!$D148,0)*AL$10</f>
        <v>0</v>
      </c>
      <c r="AM153" s="542">
        <f>+IF(AM$4&gt;=EOMONTH(Input!$E148,0),Input!$D148,0)*AM$10</f>
        <v>0</v>
      </c>
      <c r="AN153" s="542">
        <f>+IF(AN$4&gt;=EOMONTH(Input!$E148,0),Input!$D148,0)*AN$10</f>
        <v>0</v>
      </c>
      <c r="AO153" s="542">
        <f>+IF(AO$4&gt;=EOMONTH(Input!$E148,0),Input!$D148,0)*AO$10</f>
        <v>0</v>
      </c>
      <c r="AP153" s="542">
        <f>+IF(AP$4&gt;=EOMONTH(Input!$E148,0),Input!$D148,0)*AP$10</f>
        <v>0</v>
      </c>
      <c r="AQ153" s="542">
        <f>+IF(AQ$4&gt;=EOMONTH(Input!$E148,0),Input!$D148,0)*AQ$10</f>
        <v>0</v>
      </c>
      <c r="AR153" s="542">
        <f>+IF(AR$4&gt;=EOMONTH(Input!$E148,0),Input!$D148,0)*AR$10</f>
        <v>0</v>
      </c>
      <c r="AS153" s="542">
        <f>+IF(AS$4&gt;=EOMONTH(Input!$E148,0),Input!$D148,0)*AS$10</f>
        <v>0</v>
      </c>
      <c r="AT153" s="542">
        <f>+IF(AT$4&gt;=EOMONTH(Input!$E148,0),Input!$D148,0)*AT$10</f>
        <v>0</v>
      </c>
      <c r="AU153" s="542">
        <f>+IF(AU$4&gt;=EOMONTH(Input!$E148,0),Input!$D148,0)*AU$10</f>
        <v>0</v>
      </c>
      <c r="AV153" s="542">
        <f>+IF(AV$4&gt;=EOMONTH(Input!$E148,0),Input!$D148,0)*AV$10</f>
        <v>0</v>
      </c>
      <c r="AW153" s="542">
        <f>+IF(AW$4&gt;=EOMONTH(Input!$E148,0),Input!$D148,0)*AW$10</f>
        <v>0</v>
      </c>
      <c r="AX153" s="542">
        <f>+IF(AX$4&gt;=EOMONTH(Input!$E148,0),Input!$D148,0)*AX$10</f>
        <v>0</v>
      </c>
      <c r="AY153" s="542">
        <f>+IF(AY$4&gt;=EOMONTH(Input!$E148,0),Input!$D148,0)*AY$10</f>
        <v>0</v>
      </c>
      <c r="AZ153" s="542">
        <f>+IF(AZ$4&gt;=EOMONTH(Input!$E148,0),Input!$D148,0)*AZ$10</f>
        <v>0</v>
      </c>
      <c r="BA153" s="542">
        <f>+IF(BA$4&gt;=EOMONTH(Input!$E148,0),Input!$D148,0)*BA$10</f>
        <v>0</v>
      </c>
      <c r="BB153" s="542">
        <f>+IF(BB$4&gt;=EOMONTH(Input!$E148,0),Input!$D148,0)*BB$10</f>
        <v>0</v>
      </c>
      <c r="BC153" s="542">
        <f>+IF(BC$4&gt;=EOMONTH(Input!$E148,0),Input!$D148,0)*BC$10</f>
        <v>0</v>
      </c>
      <c r="BD153" s="542">
        <f>+IF(BD$4&gt;=EOMONTH(Input!$E148,0),Input!$D148,0)*BD$10</f>
        <v>0</v>
      </c>
      <c r="BE153" s="542">
        <f>+IF(BE$4&gt;=EOMONTH(Input!$E148,0),Input!$D148,0)*BE$10</f>
        <v>0</v>
      </c>
      <c r="BF153" s="542">
        <f>+IF(BF$4&gt;=EOMONTH(Input!$E148,0),Input!$D148,0)*BF$10</f>
        <v>0</v>
      </c>
      <c r="BG153" s="542">
        <f>+IF(BG$4&gt;=EOMONTH(Input!$E148,0),Input!$D148,0)*BG$10</f>
        <v>0</v>
      </c>
      <c r="BH153" s="542">
        <f>+IF(BH$4&gt;=EOMONTH(Input!$E148,0),Input!$D148,0)*BH$10</f>
        <v>0</v>
      </c>
      <c r="BI153" s="542">
        <f>+IF(BI$4&gt;=EOMONTH(Input!$E148,0),Input!$D148,0)*BI$10</f>
        <v>0</v>
      </c>
      <c r="BJ153" s="542">
        <f>+IF(BJ$4&gt;=EOMONTH(Input!$E148,0),Input!$D148,0)*BJ$10</f>
        <v>0</v>
      </c>
      <c r="BK153" s="542">
        <f>+IF(BK$4&gt;=EOMONTH(Input!$E148,0),Input!$D148,0)*BK$10</f>
        <v>0</v>
      </c>
      <c r="BL153" s="542">
        <f>+IF(BL$4&gt;=EOMONTH(Input!$E148,0),Input!$D148,0)*BL$10</f>
        <v>0</v>
      </c>
      <c r="BM153" s="542">
        <f>+IF(BM$4&gt;=EOMONTH(Input!$E148,0),Input!$D148,0)*BM$10</f>
        <v>0</v>
      </c>
      <c r="BN153" s="542">
        <f>+IF(BN$4&gt;=EOMONTH(Input!$E148,0),Input!$D148,0)*BN$10</f>
        <v>0</v>
      </c>
      <c r="BO153" s="542">
        <f>+IF(BO$4&gt;=EOMONTH(Input!$E148,0),Input!$D148,0)*BO$10</f>
        <v>0</v>
      </c>
      <c r="BP153" s="542">
        <f>+IF(BP$4&gt;=EOMONTH(Input!$E148,0),Input!$D148,0)*BP$10</f>
        <v>0</v>
      </c>
      <c r="BQ153" s="542">
        <f>+IF(BQ$4&gt;=EOMONTH(Input!$E148,0),Input!$D148,0)*BQ$10</f>
        <v>0</v>
      </c>
      <c r="BR153" s="542">
        <f>+IF(BR$4&gt;=EOMONTH(Input!$E148,0),Input!$D148,0)*BR$10</f>
        <v>0</v>
      </c>
      <c r="BS153" s="542">
        <f>+IF(BS$4&gt;=EOMONTH(Input!$E148,0),Input!$D148,0)*BS$10</f>
        <v>0</v>
      </c>
      <c r="BT153" s="542">
        <f>+IF(BT$4&gt;=EOMONTH(Input!$E148,0),Input!$D148,0)*BT$10</f>
        <v>0</v>
      </c>
      <c r="BU153" s="542">
        <f>+IF(BU$4&gt;=EOMONTH(Input!$E148,0),Input!$D148,0)*BU$10</f>
        <v>0</v>
      </c>
      <c r="BV153" s="542">
        <f>+IF(BV$4&gt;=EOMONTH(Input!$E148,0),Input!$D148,0)*BV$10</f>
        <v>0</v>
      </c>
      <c r="BW153" s="542">
        <f>+IF(BW$4&gt;=EOMONTH(Input!$E148,0),Input!$D148,0)*BW$10</f>
        <v>0</v>
      </c>
      <c r="BX153" s="542">
        <f>+IF(BX$4&gt;=EOMONTH(Input!$E148,0),Input!$D148,0)*BX$10</f>
        <v>0</v>
      </c>
      <c r="BY153" s="542">
        <f>+IF(BY$4&gt;=EOMONTH(Input!$E148,0),Input!$D148,0)*BY$10</f>
        <v>0</v>
      </c>
      <c r="BZ153" s="542">
        <f>+IF(BZ$4&gt;=EOMONTH(Input!$E148,0),Input!$D148,0)*BZ$10</f>
        <v>0</v>
      </c>
      <c r="CA153" s="542">
        <f>+IF(CA$4&gt;=EOMONTH(Input!$E148,0),Input!$D148,0)*CA$10</f>
        <v>0</v>
      </c>
      <c r="CB153" s="542">
        <f>+IF(CB$4&gt;=EOMONTH(Input!$E148,0),Input!$D148,0)*CB$10</f>
        <v>0</v>
      </c>
      <c r="CC153" s="542">
        <f>+IF(CC$4&gt;=EOMONTH(Input!$E148,0),Input!$D148,0)*CC$10</f>
        <v>0</v>
      </c>
      <c r="CD153" s="542">
        <f>+IF(CD$4&gt;=EOMONTH(Input!$E148,0),Input!$D148,0)*CD$10</f>
        <v>0</v>
      </c>
      <c r="CE153" s="542">
        <f>+IF(CE$4&gt;=EOMONTH(Input!$E148,0),Input!$D148,0)*CE$10</f>
        <v>0</v>
      </c>
      <c r="CF153" s="542">
        <f>+IF(CF$4&gt;=EOMONTH(Input!$E148,0),Input!$D148,0)*CF$10</f>
        <v>0</v>
      </c>
      <c r="CG153" s="542">
        <f>+IF(CG$4&gt;=EOMONTH(Input!$E148,0),Input!$D148,0)*CG$10</f>
        <v>0</v>
      </c>
      <c r="CH153" s="542">
        <f>+IF(CH$4&gt;=EOMONTH(Input!$E148,0),Input!$D148,0)*CH$10</f>
        <v>0</v>
      </c>
      <c r="CI153" s="542">
        <f>+IF(CI$4&gt;=EOMONTH(Input!$E148,0),Input!$D148,0)*CI$10</f>
        <v>0</v>
      </c>
      <c r="CJ153" s="542">
        <f>+IF(CJ$4&gt;=EOMONTH(Input!$E148,0),Input!$D148,0)*CJ$10</f>
        <v>0</v>
      </c>
      <c r="CK153" s="542">
        <f>+IF(CK$4&gt;=EOMONTH(Input!$E148,0),Input!$D148,0)*CK$10</f>
        <v>0</v>
      </c>
      <c r="CL153" s="542">
        <f>+IF(CL$4&gt;=EOMONTH(Input!$E148,0),Input!$D148,0)*CL$10</f>
        <v>0</v>
      </c>
      <c r="CM153" s="542">
        <f>+IF(CM$4&gt;=EOMONTH(Input!$E148,0),Input!$D148,0)*CM$10</f>
        <v>0</v>
      </c>
      <c r="CN153" s="542">
        <f>+IF(CN$4&gt;=EOMONTH(Input!$E148,0),Input!$D148,0)*CN$10</f>
        <v>0</v>
      </c>
      <c r="CO153" s="542">
        <f>+IF(CO$4&gt;=EOMONTH(Input!$E148,0),Input!$D148,0)*CO$10</f>
        <v>0</v>
      </c>
      <c r="CP153" s="542">
        <f>+IF(CP$4&gt;=EOMONTH(Input!$E148,0),Input!$D148,0)*CP$10</f>
        <v>0</v>
      </c>
      <c r="CQ153" s="542">
        <f>+IF(CQ$4&gt;=EOMONTH(Input!$E148,0),Input!$D148,0)*CQ$10</f>
        <v>0</v>
      </c>
      <c r="CR153" s="542">
        <f>+IF(CR$4&gt;=EOMONTH(Input!$E148,0),Input!$D148,0)*CR$10</f>
        <v>0</v>
      </c>
      <c r="CS153" s="542">
        <f>+IF(CS$4&gt;=EOMONTH(Input!$E148,0),Input!$D148,0)*CS$10</f>
        <v>0</v>
      </c>
      <c r="CT153" s="542">
        <f>+IF(CT$4&gt;=EOMONTH(Input!$E148,0),Input!$D148,0)*CT$10</f>
        <v>0</v>
      </c>
      <c r="CU153" s="542">
        <f>+IF(CU$4&gt;=EOMONTH(Input!$E148,0),Input!$D148,0)*CU$10</f>
        <v>0</v>
      </c>
      <c r="CV153" s="542">
        <f>+IF(CV$4&gt;=EOMONTH(Input!$E148,0),Input!$D148,0)*CV$10</f>
        <v>0</v>
      </c>
      <c r="CW153" s="542">
        <f>+IF(CW$4&gt;=EOMONTH(Input!$E148,0),Input!$D148,0)*CW$10</f>
        <v>0</v>
      </c>
      <c r="CX153" s="542">
        <f>+IF(CX$4&gt;=EOMONTH(Input!$E148,0),Input!$D148,0)*CX$10</f>
        <v>0</v>
      </c>
      <c r="CY153" s="542">
        <f>+IF(CY$4&gt;=EOMONTH(Input!$E148,0),Input!$D148,0)*CY$10</f>
        <v>0</v>
      </c>
      <c r="CZ153" s="542">
        <f>+IF(CZ$4&gt;=EOMONTH(Input!$E148,0),Input!$D148,0)*CZ$10</f>
        <v>0</v>
      </c>
      <c r="DA153" s="542">
        <f>+IF(DA$4&gt;=EOMONTH(Input!$E148,0),Input!$D148,0)*DA$10</f>
        <v>0</v>
      </c>
      <c r="DB153" s="542">
        <f>+IF(DB$4&gt;=EOMONTH(Input!$E148,0),Input!$D148,0)*DB$10</f>
        <v>0</v>
      </c>
      <c r="DC153" s="542">
        <f>+IF(DC$4&gt;=EOMONTH(Input!$E148,0),Input!$D148,0)*DC$10</f>
        <v>0</v>
      </c>
      <c r="DD153" s="542">
        <f>+IF(DD$4&gt;=EOMONTH(Input!$E148,0),Input!$D148,0)*DD$10</f>
        <v>0</v>
      </c>
      <c r="DE153" s="542">
        <f>+IF(DE$4&gt;=EOMONTH(Input!$E148,0),Input!$D148,0)*DE$10</f>
        <v>0</v>
      </c>
      <c r="DF153" s="542">
        <f>+IF(DF$4&gt;=EOMONTH(Input!$E148,0),Input!$D148,0)*DF$10</f>
        <v>0</v>
      </c>
      <c r="DG153" s="542">
        <f>+IF(DG$4&gt;=EOMONTH(Input!$E148,0),Input!$D148,0)*DG$10</f>
        <v>0</v>
      </c>
      <c r="DH153" s="542">
        <f>+IF(DH$4&gt;=EOMONTH(Input!$E148,0),Input!$D148,0)*DH$10</f>
        <v>0</v>
      </c>
      <c r="DI153" s="542">
        <f>+IF(DI$4&gt;=EOMONTH(Input!$E148,0),Input!$D148,0)*DI$10</f>
        <v>0</v>
      </c>
      <c r="DJ153" s="542">
        <f>+IF(DJ$4&gt;=EOMONTH(Input!$E148,0),Input!$D148,0)*DJ$10</f>
        <v>0</v>
      </c>
      <c r="DK153" s="542">
        <f>+IF(DK$4&gt;=EOMONTH(Input!$E148,0),Input!$D148,0)*DK$10</f>
        <v>0</v>
      </c>
      <c r="DL153" s="542">
        <f>+IF(DL$4&gt;=EOMONTH(Input!$E148,0),Input!$D148,0)*DL$10</f>
        <v>0</v>
      </c>
      <c r="DM153" s="542">
        <f>+IF(DM$4&gt;=EOMONTH(Input!$E148,0),Input!$D148,0)*DM$10</f>
        <v>0</v>
      </c>
      <c r="DN153" s="542">
        <f>+IF(DN$4&gt;=EOMONTH(Input!$E148,0),Input!$D148,0)*DN$10</f>
        <v>0</v>
      </c>
      <c r="DO153" s="542">
        <f>+IF(DO$4&gt;=EOMONTH(Input!$E148,0),Input!$D148,0)*DO$10</f>
        <v>0</v>
      </c>
      <c r="DP153" s="542">
        <f>+IF(DP$4&gt;=EOMONTH(Input!$E148,0),Input!$D148,0)*DP$10</f>
        <v>0</v>
      </c>
      <c r="DQ153" s="542">
        <f>+IF(DQ$4&gt;=EOMONTH(Input!$E148,0),Input!$D148,0)*DQ$10</f>
        <v>0</v>
      </c>
      <c r="DR153" s="542">
        <f>+IF(DR$4&gt;=EOMONTH(Input!$E148,0),Input!$D148,0)*DR$10</f>
        <v>0</v>
      </c>
      <c r="DS153" s="542">
        <f>+IF(DS$4&gt;=EOMONTH(Input!$E148,0),Input!$D148,0)*DS$10</f>
        <v>0</v>
      </c>
      <c r="DT153" s="560">
        <f>+IF(DT$4&gt;=EOMONTH(Input!$E148,0),Input!$D148,0)*DT$10</f>
        <v>0</v>
      </c>
    </row>
    <row r="154" spans="1:124" s="28" customFormat="1" ht="14.25" customHeight="1" x14ac:dyDescent="0.15">
      <c r="A154" s="391" t="str">
        <f>+Input!C149</f>
        <v>HR Manager</v>
      </c>
      <c r="B154" s="391"/>
      <c r="C154" s="31" t="s">
        <v>311</v>
      </c>
      <c r="E154" s="559">
        <f>+IF(E$4&gt;=EOMONTH(Input!$E149,0),Input!$D149,0)*E$10</f>
        <v>0</v>
      </c>
      <c r="F154" s="542">
        <f>+IF(F$4&gt;=EOMONTH(Input!$E149,0),Input!$D149,0)*F$10</f>
        <v>0</v>
      </c>
      <c r="G154" s="542">
        <f>+IF(G$4&gt;=EOMONTH(Input!$E149,0),Input!$D149,0)*G$10</f>
        <v>0</v>
      </c>
      <c r="H154" s="542">
        <f>+IF(H$4&gt;=EOMONTH(Input!$E149,0),Input!$D149,0)*H$10</f>
        <v>0</v>
      </c>
      <c r="I154" s="542">
        <f>+IF(I$4&gt;=EOMONTH(Input!$E149,0),Input!$D149,0)*I$10</f>
        <v>0</v>
      </c>
      <c r="J154" s="542">
        <f>+IF(J$4&gt;=EOMONTH(Input!$E149,0),Input!$D149,0)*J$10</f>
        <v>0</v>
      </c>
      <c r="K154" s="542">
        <f>+IF(K$4&gt;=EOMONTH(Input!$E149,0),Input!$D149,0)*K$10</f>
        <v>0</v>
      </c>
      <c r="L154" s="542">
        <f>+IF(L$4&gt;=EOMONTH(Input!$E149,0),Input!$D149,0)*L$10</f>
        <v>0</v>
      </c>
      <c r="M154" s="542">
        <f>+IF(M$4&gt;=EOMONTH(Input!$E149,0),Input!$D149,0)*M$10</f>
        <v>0</v>
      </c>
      <c r="N154" s="542">
        <f>+IF(N$4&gt;=EOMONTH(Input!$E149,0),Input!$D149,0)*N$10</f>
        <v>0</v>
      </c>
      <c r="O154" s="542">
        <f>+IF(O$4&gt;=EOMONTH(Input!$E149,0),Input!$D149,0)*O$10</f>
        <v>0</v>
      </c>
      <c r="P154" s="542">
        <f>+IF(P$4&gt;=EOMONTH(Input!$E149,0),Input!$D149,0)*P$10</f>
        <v>0</v>
      </c>
      <c r="Q154" s="542">
        <f>+IF(Q$4&gt;=EOMONTH(Input!$E149,0),Input!$D149,0)*Q$10</f>
        <v>0</v>
      </c>
      <c r="R154" s="542">
        <f>+IF(R$4&gt;=EOMONTH(Input!$E149,0),Input!$D149,0)*R$10</f>
        <v>0</v>
      </c>
      <c r="S154" s="542">
        <f>+IF(S$4&gt;=EOMONTH(Input!$E149,0),Input!$D149,0)*S$10</f>
        <v>0</v>
      </c>
      <c r="T154" s="542">
        <f>+IF(T$4&gt;=EOMONTH(Input!$E149,0),Input!$D149,0)*T$10</f>
        <v>0</v>
      </c>
      <c r="U154" s="542">
        <f>+IF(U$4&gt;=EOMONTH(Input!$E149,0),Input!$D149,0)*U$10</f>
        <v>0</v>
      </c>
      <c r="V154" s="542">
        <f>+IF(V$4&gt;=EOMONTH(Input!$E149,0),Input!$D149,0)*V$10</f>
        <v>0</v>
      </c>
      <c r="W154" s="542">
        <f>+IF(W$4&gt;=EOMONTH(Input!$E149,0),Input!$D149,0)*W$10</f>
        <v>0</v>
      </c>
      <c r="X154" s="542">
        <f>+IF(X$4&gt;=EOMONTH(Input!$E149,0),Input!$D149,0)*X$10</f>
        <v>0</v>
      </c>
      <c r="Y154" s="542">
        <f>+IF(Y$4&gt;=EOMONTH(Input!$E149,0),Input!$D149,0)*Y$10</f>
        <v>0</v>
      </c>
      <c r="Z154" s="542">
        <f>+IF(Z$4&gt;=EOMONTH(Input!$E149,0),Input!$D149,0)*Z$10</f>
        <v>0</v>
      </c>
      <c r="AA154" s="542">
        <f>+IF(AA$4&gt;=EOMONTH(Input!$E149,0),Input!$D149,0)*AA$10</f>
        <v>0</v>
      </c>
      <c r="AB154" s="542">
        <f>+IF(AB$4&gt;=EOMONTH(Input!$E149,0),Input!$D149,0)*AB$10</f>
        <v>0</v>
      </c>
      <c r="AC154" s="542">
        <f>+IF(AC$4&gt;=EOMONTH(Input!$E149,0),Input!$D149,0)*AC$10</f>
        <v>0</v>
      </c>
      <c r="AD154" s="542">
        <f>+IF(AD$4&gt;=EOMONTH(Input!$E149,0),Input!$D149,0)*AD$10</f>
        <v>0</v>
      </c>
      <c r="AE154" s="542">
        <f>+IF(AE$4&gt;=EOMONTH(Input!$E149,0),Input!$D149,0)*AE$10</f>
        <v>0</v>
      </c>
      <c r="AF154" s="542">
        <f>+IF(AF$4&gt;=EOMONTH(Input!$E149,0),Input!$D149,0)*AF$10</f>
        <v>0</v>
      </c>
      <c r="AG154" s="542">
        <f>+IF(AG$4&gt;=EOMONTH(Input!$E149,0),Input!$D149,0)*AG$10</f>
        <v>0</v>
      </c>
      <c r="AH154" s="542">
        <f>+IF(AH$4&gt;=EOMONTH(Input!$E149,0),Input!$D149,0)*AH$10</f>
        <v>0</v>
      </c>
      <c r="AI154" s="542">
        <f>+IF(AI$4&gt;=EOMONTH(Input!$E149,0),Input!$D149,0)*AI$10</f>
        <v>0</v>
      </c>
      <c r="AJ154" s="542">
        <f>+IF(AJ$4&gt;=EOMONTH(Input!$E149,0),Input!$D149,0)*AJ$10</f>
        <v>0</v>
      </c>
      <c r="AK154" s="542">
        <f>+IF(AK$4&gt;=EOMONTH(Input!$E149,0),Input!$D149,0)*AK$10</f>
        <v>0</v>
      </c>
      <c r="AL154" s="542">
        <f>+IF(AL$4&gt;=EOMONTH(Input!$E149,0),Input!$D149,0)*AL$10</f>
        <v>0</v>
      </c>
      <c r="AM154" s="542">
        <f>+IF(AM$4&gt;=EOMONTH(Input!$E149,0),Input!$D149,0)*AM$10</f>
        <v>0</v>
      </c>
      <c r="AN154" s="542">
        <f>+IF(AN$4&gt;=EOMONTH(Input!$E149,0),Input!$D149,0)*AN$10</f>
        <v>0</v>
      </c>
      <c r="AO154" s="542">
        <f>+IF(AO$4&gt;=EOMONTH(Input!$E149,0),Input!$D149,0)*AO$10</f>
        <v>0</v>
      </c>
      <c r="AP154" s="542">
        <f>+IF(AP$4&gt;=EOMONTH(Input!$E149,0),Input!$D149,0)*AP$10</f>
        <v>0</v>
      </c>
      <c r="AQ154" s="542">
        <f>+IF(AQ$4&gt;=EOMONTH(Input!$E149,0),Input!$D149,0)*AQ$10</f>
        <v>0</v>
      </c>
      <c r="AR154" s="542">
        <f>+IF(AR$4&gt;=EOMONTH(Input!$E149,0),Input!$D149,0)*AR$10</f>
        <v>0</v>
      </c>
      <c r="AS154" s="542">
        <f>+IF(AS$4&gt;=EOMONTH(Input!$E149,0),Input!$D149,0)*AS$10</f>
        <v>0</v>
      </c>
      <c r="AT154" s="542">
        <f>+IF(AT$4&gt;=EOMONTH(Input!$E149,0),Input!$D149,0)*AT$10</f>
        <v>0</v>
      </c>
      <c r="AU154" s="542">
        <f>+IF(AU$4&gt;=EOMONTH(Input!$E149,0),Input!$D149,0)*AU$10</f>
        <v>0</v>
      </c>
      <c r="AV154" s="542">
        <f>+IF(AV$4&gt;=EOMONTH(Input!$E149,0),Input!$D149,0)*AV$10</f>
        <v>0</v>
      </c>
      <c r="AW154" s="542">
        <f>+IF(AW$4&gt;=EOMONTH(Input!$E149,0),Input!$D149,0)*AW$10</f>
        <v>0</v>
      </c>
      <c r="AX154" s="542">
        <f>+IF(AX$4&gt;=EOMONTH(Input!$E149,0),Input!$D149,0)*AX$10</f>
        <v>0</v>
      </c>
      <c r="AY154" s="542">
        <f>+IF(AY$4&gt;=EOMONTH(Input!$E149,0),Input!$D149,0)*AY$10</f>
        <v>0</v>
      </c>
      <c r="AZ154" s="542">
        <f>+IF(AZ$4&gt;=EOMONTH(Input!$E149,0),Input!$D149,0)*AZ$10</f>
        <v>0</v>
      </c>
      <c r="BA154" s="542">
        <f>+IF(BA$4&gt;=EOMONTH(Input!$E149,0),Input!$D149,0)*BA$10</f>
        <v>0</v>
      </c>
      <c r="BB154" s="542">
        <f>+IF(BB$4&gt;=EOMONTH(Input!$E149,0),Input!$D149,0)*BB$10</f>
        <v>0</v>
      </c>
      <c r="BC154" s="542">
        <f>+IF(BC$4&gt;=EOMONTH(Input!$E149,0),Input!$D149,0)*BC$10</f>
        <v>0</v>
      </c>
      <c r="BD154" s="542">
        <f>+IF(BD$4&gt;=EOMONTH(Input!$E149,0),Input!$D149,0)*BD$10</f>
        <v>0</v>
      </c>
      <c r="BE154" s="542">
        <f>+IF(BE$4&gt;=EOMONTH(Input!$E149,0),Input!$D149,0)*BE$10</f>
        <v>0</v>
      </c>
      <c r="BF154" s="542">
        <f>+IF(BF$4&gt;=EOMONTH(Input!$E149,0),Input!$D149,0)*BF$10</f>
        <v>0</v>
      </c>
      <c r="BG154" s="542">
        <f>+IF(BG$4&gt;=EOMONTH(Input!$E149,0),Input!$D149,0)*BG$10</f>
        <v>0</v>
      </c>
      <c r="BH154" s="542">
        <f>+IF(BH$4&gt;=EOMONTH(Input!$E149,0),Input!$D149,0)*BH$10</f>
        <v>0</v>
      </c>
      <c r="BI154" s="542">
        <f>+IF(BI$4&gt;=EOMONTH(Input!$E149,0),Input!$D149,0)*BI$10</f>
        <v>0</v>
      </c>
      <c r="BJ154" s="542">
        <f>+IF(BJ$4&gt;=EOMONTH(Input!$E149,0),Input!$D149,0)*BJ$10</f>
        <v>0</v>
      </c>
      <c r="BK154" s="542">
        <f>+IF(BK$4&gt;=EOMONTH(Input!$E149,0),Input!$D149,0)*BK$10</f>
        <v>0</v>
      </c>
      <c r="BL154" s="542">
        <f>+IF(BL$4&gt;=EOMONTH(Input!$E149,0),Input!$D149,0)*BL$10</f>
        <v>0</v>
      </c>
      <c r="BM154" s="542">
        <f>+IF(BM$4&gt;=EOMONTH(Input!$E149,0),Input!$D149,0)*BM$10</f>
        <v>0</v>
      </c>
      <c r="BN154" s="542">
        <f>+IF(BN$4&gt;=EOMONTH(Input!$E149,0),Input!$D149,0)*BN$10</f>
        <v>0</v>
      </c>
      <c r="BO154" s="542">
        <f>+IF(BO$4&gt;=EOMONTH(Input!$E149,0),Input!$D149,0)*BO$10</f>
        <v>0</v>
      </c>
      <c r="BP154" s="542">
        <f>+IF(BP$4&gt;=EOMONTH(Input!$E149,0),Input!$D149,0)*BP$10</f>
        <v>0</v>
      </c>
      <c r="BQ154" s="542">
        <f>+IF(BQ$4&gt;=EOMONTH(Input!$E149,0),Input!$D149,0)*BQ$10</f>
        <v>0</v>
      </c>
      <c r="BR154" s="542">
        <f>+IF(BR$4&gt;=EOMONTH(Input!$E149,0),Input!$D149,0)*BR$10</f>
        <v>0</v>
      </c>
      <c r="BS154" s="542">
        <f>+IF(BS$4&gt;=EOMONTH(Input!$E149,0),Input!$D149,0)*BS$10</f>
        <v>0</v>
      </c>
      <c r="BT154" s="542">
        <f>+IF(BT$4&gt;=EOMONTH(Input!$E149,0),Input!$D149,0)*BT$10</f>
        <v>0</v>
      </c>
      <c r="BU154" s="542">
        <f>+IF(BU$4&gt;=EOMONTH(Input!$E149,0),Input!$D149,0)*BU$10</f>
        <v>0</v>
      </c>
      <c r="BV154" s="542">
        <f>+IF(BV$4&gt;=EOMONTH(Input!$E149,0),Input!$D149,0)*BV$10</f>
        <v>0</v>
      </c>
      <c r="BW154" s="542">
        <f>+IF(BW$4&gt;=EOMONTH(Input!$E149,0),Input!$D149,0)*BW$10</f>
        <v>0</v>
      </c>
      <c r="BX154" s="542">
        <f>+IF(BX$4&gt;=EOMONTH(Input!$E149,0),Input!$D149,0)*BX$10</f>
        <v>0</v>
      </c>
      <c r="BY154" s="542">
        <f>+IF(BY$4&gt;=EOMONTH(Input!$E149,0),Input!$D149,0)*BY$10</f>
        <v>0</v>
      </c>
      <c r="BZ154" s="542">
        <f>+IF(BZ$4&gt;=EOMONTH(Input!$E149,0),Input!$D149,0)*BZ$10</f>
        <v>0</v>
      </c>
      <c r="CA154" s="542">
        <f>+IF(CA$4&gt;=EOMONTH(Input!$E149,0),Input!$D149,0)*CA$10</f>
        <v>0</v>
      </c>
      <c r="CB154" s="542">
        <f>+IF(CB$4&gt;=EOMONTH(Input!$E149,0),Input!$D149,0)*CB$10</f>
        <v>0</v>
      </c>
      <c r="CC154" s="542">
        <f>+IF(CC$4&gt;=EOMONTH(Input!$E149,0),Input!$D149,0)*CC$10</f>
        <v>0</v>
      </c>
      <c r="CD154" s="542">
        <f>+IF(CD$4&gt;=EOMONTH(Input!$E149,0),Input!$D149,0)*CD$10</f>
        <v>0</v>
      </c>
      <c r="CE154" s="542">
        <f>+IF(CE$4&gt;=EOMONTH(Input!$E149,0),Input!$D149,0)*CE$10</f>
        <v>0</v>
      </c>
      <c r="CF154" s="542">
        <f>+IF(CF$4&gt;=EOMONTH(Input!$E149,0),Input!$D149,0)*CF$10</f>
        <v>0</v>
      </c>
      <c r="CG154" s="542">
        <f>+IF(CG$4&gt;=EOMONTH(Input!$E149,0),Input!$D149,0)*CG$10</f>
        <v>0</v>
      </c>
      <c r="CH154" s="542">
        <f>+IF(CH$4&gt;=EOMONTH(Input!$E149,0),Input!$D149,0)*CH$10</f>
        <v>0</v>
      </c>
      <c r="CI154" s="542">
        <f>+IF(CI$4&gt;=EOMONTH(Input!$E149,0),Input!$D149,0)*CI$10</f>
        <v>0</v>
      </c>
      <c r="CJ154" s="542">
        <f>+IF(CJ$4&gt;=EOMONTH(Input!$E149,0),Input!$D149,0)*CJ$10</f>
        <v>0</v>
      </c>
      <c r="CK154" s="542">
        <f>+IF(CK$4&gt;=EOMONTH(Input!$E149,0),Input!$D149,0)*CK$10</f>
        <v>0</v>
      </c>
      <c r="CL154" s="542">
        <f>+IF(CL$4&gt;=EOMONTH(Input!$E149,0),Input!$D149,0)*CL$10</f>
        <v>0</v>
      </c>
      <c r="CM154" s="542">
        <f>+IF(CM$4&gt;=EOMONTH(Input!$E149,0),Input!$D149,0)*CM$10</f>
        <v>0</v>
      </c>
      <c r="CN154" s="542">
        <f>+IF(CN$4&gt;=EOMONTH(Input!$E149,0),Input!$D149,0)*CN$10</f>
        <v>0</v>
      </c>
      <c r="CO154" s="542">
        <f>+IF(CO$4&gt;=EOMONTH(Input!$E149,0),Input!$D149,0)*CO$10</f>
        <v>0</v>
      </c>
      <c r="CP154" s="542">
        <f>+IF(CP$4&gt;=EOMONTH(Input!$E149,0),Input!$D149,0)*CP$10</f>
        <v>0</v>
      </c>
      <c r="CQ154" s="542">
        <f>+IF(CQ$4&gt;=EOMONTH(Input!$E149,0),Input!$D149,0)*CQ$10</f>
        <v>0</v>
      </c>
      <c r="CR154" s="542">
        <f>+IF(CR$4&gt;=EOMONTH(Input!$E149,0),Input!$D149,0)*CR$10</f>
        <v>0</v>
      </c>
      <c r="CS154" s="542">
        <f>+IF(CS$4&gt;=EOMONTH(Input!$E149,0),Input!$D149,0)*CS$10</f>
        <v>0</v>
      </c>
      <c r="CT154" s="542">
        <f>+IF(CT$4&gt;=EOMONTH(Input!$E149,0),Input!$D149,0)*CT$10</f>
        <v>0</v>
      </c>
      <c r="CU154" s="542">
        <f>+IF(CU$4&gt;=EOMONTH(Input!$E149,0),Input!$D149,0)*CU$10</f>
        <v>0</v>
      </c>
      <c r="CV154" s="542">
        <f>+IF(CV$4&gt;=EOMONTH(Input!$E149,0),Input!$D149,0)*CV$10</f>
        <v>0</v>
      </c>
      <c r="CW154" s="542">
        <f>+IF(CW$4&gt;=EOMONTH(Input!$E149,0),Input!$D149,0)*CW$10</f>
        <v>0</v>
      </c>
      <c r="CX154" s="542">
        <f>+IF(CX$4&gt;=EOMONTH(Input!$E149,0),Input!$D149,0)*CX$10</f>
        <v>0</v>
      </c>
      <c r="CY154" s="542">
        <f>+IF(CY$4&gt;=EOMONTH(Input!$E149,0),Input!$D149,0)*CY$10</f>
        <v>0</v>
      </c>
      <c r="CZ154" s="542">
        <f>+IF(CZ$4&gt;=EOMONTH(Input!$E149,0),Input!$D149,0)*CZ$10</f>
        <v>0</v>
      </c>
      <c r="DA154" s="542">
        <f>+IF(DA$4&gt;=EOMONTH(Input!$E149,0),Input!$D149,0)*DA$10</f>
        <v>0</v>
      </c>
      <c r="DB154" s="542">
        <f>+IF(DB$4&gt;=EOMONTH(Input!$E149,0),Input!$D149,0)*DB$10</f>
        <v>0</v>
      </c>
      <c r="DC154" s="542">
        <f>+IF(DC$4&gt;=EOMONTH(Input!$E149,0),Input!$D149,0)*DC$10</f>
        <v>0</v>
      </c>
      <c r="DD154" s="542">
        <f>+IF(DD$4&gt;=EOMONTH(Input!$E149,0),Input!$D149,0)*DD$10</f>
        <v>0</v>
      </c>
      <c r="DE154" s="542">
        <f>+IF(DE$4&gt;=EOMONTH(Input!$E149,0),Input!$D149,0)*DE$10</f>
        <v>0</v>
      </c>
      <c r="DF154" s="542">
        <f>+IF(DF$4&gt;=EOMONTH(Input!$E149,0),Input!$D149,0)*DF$10</f>
        <v>0</v>
      </c>
      <c r="DG154" s="542">
        <f>+IF(DG$4&gt;=EOMONTH(Input!$E149,0),Input!$D149,0)*DG$10</f>
        <v>0</v>
      </c>
      <c r="DH154" s="542">
        <f>+IF(DH$4&gt;=EOMONTH(Input!$E149,0),Input!$D149,0)*DH$10</f>
        <v>0</v>
      </c>
      <c r="DI154" s="542">
        <f>+IF(DI$4&gt;=EOMONTH(Input!$E149,0),Input!$D149,0)*DI$10</f>
        <v>0</v>
      </c>
      <c r="DJ154" s="542">
        <f>+IF(DJ$4&gt;=EOMONTH(Input!$E149,0),Input!$D149,0)*DJ$10</f>
        <v>0</v>
      </c>
      <c r="DK154" s="542">
        <f>+IF(DK$4&gt;=EOMONTH(Input!$E149,0),Input!$D149,0)*DK$10</f>
        <v>0</v>
      </c>
      <c r="DL154" s="542">
        <f>+IF(DL$4&gt;=EOMONTH(Input!$E149,0),Input!$D149,0)*DL$10</f>
        <v>0</v>
      </c>
      <c r="DM154" s="542">
        <f>+IF(DM$4&gt;=EOMONTH(Input!$E149,0),Input!$D149,0)*DM$10</f>
        <v>0</v>
      </c>
      <c r="DN154" s="542">
        <f>+IF(DN$4&gt;=EOMONTH(Input!$E149,0),Input!$D149,0)*DN$10</f>
        <v>0</v>
      </c>
      <c r="DO154" s="542">
        <f>+IF(DO$4&gt;=EOMONTH(Input!$E149,0),Input!$D149,0)*DO$10</f>
        <v>0</v>
      </c>
      <c r="DP154" s="542">
        <f>+IF(DP$4&gt;=EOMONTH(Input!$E149,0),Input!$D149,0)*DP$10</f>
        <v>0</v>
      </c>
      <c r="DQ154" s="542">
        <f>+IF(DQ$4&gt;=EOMONTH(Input!$E149,0),Input!$D149,0)*DQ$10</f>
        <v>0</v>
      </c>
      <c r="DR154" s="542">
        <f>+IF(DR$4&gt;=EOMONTH(Input!$E149,0),Input!$D149,0)*DR$10</f>
        <v>0</v>
      </c>
      <c r="DS154" s="542">
        <f>+IF(DS$4&gt;=EOMONTH(Input!$E149,0),Input!$D149,0)*DS$10</f>
        <v>0</v>
      </c>
      <c r="DT154" s="560">
        <f>+IF(DT$4&gt;=EOMONTH(Input!$E149,0),Input!$D149,0)*DT$10</f>
        <v>0</v>
      </c>
    </row>
    <row r="155" spans="1:124" s="28" customFormat="1" ht="14.25" customHeight="1" x14ac:dyDescent="0.15">
      <c r="A155" s="391" t="str">
        <f>+Input!C150</f>
        <v>Accountant</v>
      </c>
      <c r="B155" s="391"/>
      <c r="C155" s="31" t="s">
        <v>311</v>
      </c>
      <c r="E155" s="559">
        <f>+IF(E$4&gt;=EOMONTH(Input!$E150,0),Input!$D150,0)*E$10</f>
        <v>0</v>
      </c>
      <c r="F155" s="542">
        <f>+IF(F$4&gt;=EOMONTH(Input!$E150,0),Input!$D150,0)*F$10</f>
        <v>0</v>
      </c>
      <c r="G155" s="542">
        <f>+IF(G$4&gt;=EOMONTH(Input!$E150,0),Input!$D150,0)*G$10</f>
        <v>0</v>
      </c>
      <c r="H155" s="542">
        <f>+IF(H$4&gt;=EOMONTH(Input!$E150,0),Input!$D150,0)*H$10</f>
        <v>0</v>
      </c>
      <c r="I155" s="542">
        <f>+IF(I$4&gt;=EOMONTH(Input!$E150,0),Input!$D150,0)*I$10</f>
        <v>0</v>
      </c>
      <c r="J155" s="542">
        <f>+IF(J$4&gt;=EOMONTH(Input!$E150,0),Input!$D150,0)*J$10</f>
        <v>0</v>
      </c>
      <c r="K155" s="542">
        <f>+IF(K$4&gt;=EOMONTH(Input!$E150,0),Input!$D150,0)*K$10</f>
        <v>0</v>
      </c>
      <c r="L155" s="542">
        <f>+IF(L$4&gt;=EOMONTH(Input!$E150,0),Input!$D150,0)*L$10</f>
        <v>0</v>
      </c>
      <c r="M155" s="542">
        <f>+IF(M$4&gt;=EOMONTH(Input!$E150,0),Input!$D150,0)*M$10</f>
        <v>0</v>
      </c>
      <c r="N155" s="542">
        <f>+IF(N$4&gt;=EOMONTH(Input!$E150,0),Input!$D150,0)*N$10</f>
        <v>0</v>
      </c>
      <c r="O155" s="542">
        <f>+IF(O$4&gt;=EOMONTH(Input!$E150,0),Input!$D150,0)*O$10</f>
        <v>0</v>
      </c>
      <c r="P155" s="542">
        <f>+IF(P$4&gt;=EOMONTH(Input!$E150,0),Input!$D150,0)*P$10</f>
        <v>0</v>
      </c>
      <c r="Q155" s="542">
        <f>+IF(Q$4&gt;=EOMONTH(Input!$E150,0),Input!$D150,0)*Q$10</f>
        <v>0</v>
      </c>
      <c r="R155" s="542">
        <f>+IF(R$4&gt;=EOMONTH(Input!$E150,0),Input!$D150,0)*R$10</f>
        <v>0</v>
      </c>
      <c r="S155" s="542">
        <f>+IF(S$4&gt;=EOMONTH(Input!$E150,0),Input!$D150,0)*S$10</f>
        <v>0</v>
      </c>
      <c r="T155" s="542">
        <f>+IF(T$4&gt;=EOMONTH(Input!$E150,0),Input!$D150,0)*T$10</f>
        <v>0</v>
      </c>
      <c r="U155" s="542">
        <f>+IF(U$4&gt;=EOMONTH(Input!$E150,0),Input!$D150,0)*U$10</f>
        <v>0</v>
      </c>
      <c r="V155" s="542">
        <f>+IF(V$4&gt;=EOMONTH(Input!$E150,0),Input!$D150,0)*V$10</f>
        <v>0</v>
      </c>
      <c r="W155" s="542">
        <f>+IF(W$4&gt;=EOMONTH(Input!$E150,0),Input!$D150,0)*W$10</f>
        <v>0</v>
      </c>
      <c r="X155" s="542">
        <f>+IF(X$4&gt;=EOMONTH(Input!$E150,0),Input!$D150,0)*X$10</f>
        <v>0</v>
      </c>
      <c r="Y155" s="542">
        <f>+IF(Y$4&gt;=EOMONTH(Input!$E150,0),Input!$D150,0)*Y$10</f>
        <v>0</v>
      </c>
      <c r="Z155" s="542">
        <f>+IF(Z$4&gt;=EOMONTH(Input!$E150,0),Input!$D150,0)*Z$10</f>
        <v>0</v>
      </c>
      <c r="AA155" s="542">
        <f>+IF(AA$4&gt;=EOMONTH(Input!$E150,0),Input!$D150,0)*AA$10</f>
        <v>0</v>
      </c>
      <c r="AB155" s="542">
        <f>+IF(AB$4&gt;=EOMONTH(Input!$E150,0),Input!$D150,0)*AB$10</f>
        <v>0</v>
      </c>
      <c r="AC155" s="542">
        <f>+IF(AC$4&gt;=EOMONTH(Input!$E150,0),Input!$D150,0)*AC$10</f>
        <v>0</v>
      </c>
      <c r="AD155" s="542">
        <f>+IF(AD$4&gt;=EOMONTH(Input!$E150,0),Input!$D150,0)*AD$10</f>
        <v>0</v>
      </c>
      <c r="AE155" s="542">
        <f>+IF(AE$4&gt;=EOMONTH(Input!$E150,0),Input!$D150,0)*AE$10</f>
        <v>0</v>
      </c>
      <c r="AF155" s="542">
        <f>+IF(AF$4&gt;=EOMONTH(Input!$E150,0),Input!$D150,0)*AF$10</f>
        <v>0</v>
      </c>
      <c r="AG155" s="542">
        <f>+IF(AG$4&gt;=EOMONTH(Input!$E150,0),Input!$D150,0)*AG$10</f>
        <v>0</v>
      </c>
      <c r="AH155" s="542">
        <f>+IF(AH$4&gt;=EOMONTH(Input!$E150,0),Input!$D150,0)*AH$10</f>
        <v>0</v>
      </c>
      <c r="AI155" s="542">
        <f>+IF(AI$4&gt;=EOMONTH(Input!$E150,0),Input!$D150,0)*AI$10</f>
        <v>0</v>
      </c>
      <c r="AJ155" s="542">
        <f>+IF(AJ$4&gt;=EOMONTH(Input!$E150,0),Input!$D150,0)*AJ$10</f>
        <v>0</v>
      </c>
      <c r="AK155" s="542">
        <f>+IF(AK$4&gt;=EOMONTH(Input!$E150,0),Input!$D150,0)*AK$10</f>
        <v>0</v>
      </c>
      <c r="AL155" s="542">
        <f>+IF(AL$4&gt;=EOMONTH(Input!$E150,0),Input!$D150,0)*AL$10</f>
        <v>0</v>
      </c>
      <c r="AM155" s="542">
        <f>+IF(AM$4&gt;=EOMONTH(Input!$E150,0),Input!$D150,0)*AM$10</f>
        <v>0</v>
      </c>
      <c r="AN155" s="542">
        <f>+IF(AN$4&gt;=EOMONTH(Input!$E150,0),Input!$D150,0)*AN$10</f>
        <v>0</v>
      </c>
      <c r="AO155" s="542">
        <f>+IF(AO$4&gt;=EOMONTH(Input!$E150,0),Input!$D150,0)*AO$10</f>
        <v>0</v>
      </c>
      <c r="AP155" s="542">
        <f>+IF(AP$4&gt;=EOMONTH(Input!$E150,0),Input!$D150,0)*AP$10</f>
        <v>0</v>
      </c>
      <c r="AQ155" s="542">
        <f>+IF(AQ$4&gt;=EOMONTH(Input!$E150,0),Input!$D150,0)*AQ$10</f>
        <v>0</v>
      </c>
      <c r="AR155" s="542">
        <f>+IF(AR$4&gt;=EOMONTH(Input!$E150,0),Input!$D150,0)*AR$10</f>
        <v>0</v>
      </c>
      <c r="AS155" s="542">
        <f>+IF(AS$4&gt;=EOMONTH(Input!$E150,0),Input!$D150,0)*AS$10</f>
        <v>0</v>
      </c>
      <c r="AT155" s="542">
        <f>+IF(AT$4&gt;=EOMONTH(Input!$E150,0),Input!$D150,0)*AT$10</f>
        <v>0</v>
      </c>
      <c r="AU155" s="542">
        <f>+IF(AU$4&gt;=EOMONTH(Input!$E150,0),Input!$D150,0)*AU$10</f>
        <v>0</v>
      </c>
      <c r="AV155" s="542">
        <f>+IF(AV$4&gt;=EOMONTH(Input!$E150,0),Input!$D150,0)*AV$10</f>
        <v>0</v>
      </c>
      <c r="AW155" s="542">
        <f>+IF(AW$4&gt;=EOMONTH(Input!$E150,0),Input!$D150,0)*AW$10</f>
        <v>0</v>
      </c>
      <c r="AX155" s="542">
        <f>+IF(AX$4&gt;=EOMONTH(Input!$E150,0),Input!$D150,0)*AX$10</f>
        <v>0</v>
      </c>
      <c r="AY155" s="542">
        <f>+IF(AY$4&gt;=EOMONTH(Input!$E150,0),Input!$D150,0)*AY$10</f>
        <v>0</v>
      </c>
      <c r="AZ155" s="542">
        <f>+IF(AZ$4&gt;=EOMONTH(Input!$E150,0),Input!$D150,0)*AZ$10</f>
        <v>0</v>
      </c>
      <c r="BA155" s="542">
        <f>+IF(BA$4&gt;=EOMONTH(Input!$E150,0),Input!$D150,0)*BA$10</f>
        <v>0</v>
      </c>
      <c r="BB155" s="542">
        <f>+IF(BB$4&gt;=EOMONTH(Input!$E150,0),Input!$D150,0)*BB$10</f>
        <v>0</v>
      </c>
      <c r="BC155" s="542">
        <f>+IF(BC$4&gt;=EOMONTH(Input!$E150,0),Input!$D150,0)*BC$10</f>
        <v>0</v>
      </c>
      <c r="BD155" s="542">
        <f>+IF(BD$4&gt;=EOMONTH(Input!$E150,0),Input!$D150,0)*BD$10</f>
        <v>0</v>
      </c>
      <c r="BE155" s="542">
        <f>+IF(BE$4&gt;=EOMONTH(Input!$E150,0),Input!$D150,0)*BE$10</f>
        <v>0</v>
      </c>
      <c r="BF155" s="542">
        <f>+IF(BF$4&gt;=EOMONTH(Input!$E150,0),Input!$D150,0)*BF$10</f>
        <v>0</v>
      </c>
      <c r="BG155" s="542">
        <f>+IF(BG$4&gt;=EOMONTH(Input!$E150,0),Input!$D150,0)*BG$10</f>
        <v>0</v>
      </c>
      <c r="BH155" s="542">
        <f>+IF(BH$4&gt;=EOMONTH(Input!$E150,0),Input!$D150,0)*BH$10</f>
        <v>0</v>
      </c>
      <c r="BI155" s="542">
        <f>+IF(BI$4&gt;=EOMONTH(Input!$E150,0),Input!$D150,0)*BI$10</f>
        <v>0</v>
      </c>
      <c r="BJ155" s="542">
        <f>+IF(BJ$4&gt;=EOMONTH(Input!$E150,0),Input!$D150,0)*BJ$10</f>
        <v>0</v>
      </c>
      <c r="BK155" s="542">
        <f>+IF(BK$4&gt;=EOMONTH(Input!$E150,0),Input!$D150,0)*BK$10</f>
        <v>0</v>
      </c>
      <c r="BL155" s="542">
        <f>+IF(BL$4&gt;=EOMONTH(Input!$E150,0),Input!$D150,0)*BL$10</f>
        <v>0</v>
      </c>
      <c r="BM155" s="542">
        <f>+IF(BM$4&gt;=EOMONTH(Input!$E150,0),Input!$D150,0)*BM$10</f>
        <v>0</v>
      </c>
      <c r="BN155" s="542">
        <f>+IF(BN$4&gt;=EOMONTH(Input!$E150,0),Input!$D150,0)*BN$10</f>
        <v>0</v>
      </c>
      <c r="BO155" s="542">
        <f>+IF(BO$4&gt;=EOMONTH(Input!$E150,0),Input!$D150,0)*BO$10</f>
        <v>0</v>
      </c>
      <c r="BP155" s="542">
        <f>+IF(BP$4&gt;=EOMONTH(Input!$E150,0),Input!$D150,0)*BP$10</f>
        <v>0</v>
      </c>
      <c r="BQ155" s="542">
        <f>+IF(BQ$4&gt;=EOMONTH(Input!$E150,0),Input!$D150,0)*BQ$10</f>
        <v>0</v>
      </c>
      <c r="BR155" s="542">
        <f>+IF(BR$4&gt;=EOMONTH(Input!$E150,0),Input!$D150,0)*BR$10</f>
        <v>0</v>
      </c>
      <c r="BS155" s="542">
        <f>+IF(BS$4&gt;=EOMONTH(Input!$E150,0),Input!$D150,0)*BS$10</f>
        <v>0</v>
      </c>
      <c r="BT155" s="542">
        <f>+IF(BT$4&gt;=EOMONTH(Input!$E150,0),Input!$D150,0)*BT$10</f>
        <v>0</v>
      </c>
      <c r="BU155" s="542">
        <f>+IF(BU$4&gt;=EOMONTH(Input!$E150,0),Input!$D150,0)*BU$10</f>
        <v>0</v>
      </c>
      <c r="BV155" s="542">
        <f>+IF(BV$4&gt;=EOMONTH(Input!$E150,0),Input!$D150,0)*BV$10</f>
        <v>0</v>
      </c>
      <c r="BW155" s="542">
        <f>+IF(BW$4&gt;=EOMONTH(Input!$E150,0),Input!$D150,0)*BW$10</f>
        <v>0</v>
      </c>
      <c r="BX155" s="542">
        <f>+IF(BX$4&gt;=EOMONTH(Input!$E150,0),Input!$D150,0)*BX$10</f>
        <v>0</v>
      </c>
      <c r="BY155" s="542">
        <f>+IF(BY$4&gt;=EOMONTH(Input!$E150,0),Input!$D150,0)*BY$10</f>
        <v>0</v>
      </c>
      <c r="BZ155" s="542">
        <f>+IF(BZ$4&gt;=EOMONTH(Input!$E150,0),Input!$D150,0)*BZ$10</f>
        <v>0</v>
      </c>
      <c r="CA155" s="542">
        <f>+IF(CA$4&gt;=EOMONTH(Input!$E150,0),Input!$D150,0)*CA$10</f>
        <v>0</v>
      </c>
      <c r="CB155" s="542">
        <f>+IF(CB$4&gt;=EOMONTH(Input!$E150,0),Input!$D150,0)*CB$10</f>
        <v>0</v>
      </c>
      <c r="CC155" s="542">
        <f>+IF(CC$4&gt;=EOMONTH(Input!$E150,0),Input!$D150,0)*CC$10</f>
        <v>0</v>
      </c>
      <c r="CD155" s="542">
        <f>+IF(CD$4&gt;=EOMONTH(Input!$E150,0),Input!$D150,0)*CD$10</f>
        <v>0</v>
      </c>
      <c r="CE155" s="542">
        <f>+IF(CE$4&gt;=EOMONTH(Input!$E150,0),Input!$D150,0)*CE$10</f>
        <v>0</v>
      </c>
      <c r="CF155" s="542">
        <f>+IF(CF$4&gt;=EOMONTH(Input!$E150,0),Input!$D150,0)*CF$10</f>
        <v>0</v>
      </c>
      <c r="CG155" s="542">
        <f>+IF(CG$4&gt;=EOMONTH(Input!$E150,0),Input!$D150,0)*CG$10</f>
        <v>0</v>
      </c>
      <c r="CH155" s="542">
        <f>+IF(CH$4&gt;=EOMONTH(Input!$E150,0),Input!$D150,0)*CH$10</f>
        <v>0</v>
      </c>
      <c r="CI155" s="542">
        <f>+IF(CI$4&gt;=EOMONTH(Input!$E150,0),Input!$D150,0)*CI$10</f>
        <v>0</v>
      </c>
      <c r="CJ155" s="542">
        <f>+IF(CJ$4&gt;=EOMONTH(Input!$E150,0),Input!$D150,0)*CJ$10</f>
        <v>0</v>
      </c>
      <c r="CK155" s="542">
        <f>+IF(CK$4&gt;=EOMONTH(Input!$E150,0),Input!$D150,0)*CK$10</f>
        <v>0</v>
      </c>
      <c r="CL155" s="542">
        <f>+IF(CL$4&gt;=EOMONTH(Input!$E150,0),Input!$D150,0)*CL$10</f>
        <v>0</v>
      </c>
      <c r="CM155" s="542">
        <f>+IF(CM$4&gt;=EOMONTH(Input!$E150,0),Input!$D150,0)*CM$10</f>
        <v>0</v>
      </c>
      <c r="CN155" s="542">
        <f>+IF(CN$4&gt;=EOMONTH(Input!$E150,0),Input!$D150,0)*CN$10</f>
        <v>0</v>
      </c>
      <c r="CO155" s="542">
        <f>+IF(CO$4&gt;=EOMONTH(Input!$E150,0),Input!$D150,0)*CO$10</f>
        <v>0</v>
      </c>
      <c r="CP155" s="542">
        <f>+IF(CP$4&gt;=EOMONTH(Input!$E150,0),Input!$D150,0)*CP$10</f>
        <v>0</v>
      </c>
      <c r="CQ155" s="542">
        <f>+IF(CQ$4&gt;=EOMONTH(Input!$E150,0),Input!$D150,0)*CQ$10</f>
        <v>0</v>
      </c>
      <c r="CR155" s="542">
        <f>+IF(CR$4&gt;=EOMONTH(Input!$E150,0),Input!$D150,0)*CR$10</f>
        <v>0</v>
      </c>
      <c r="CS155" s="542">
        <f>+IF(CS$4&gt;=EOMONTH(Input!$E150,0),Input!$D150,0)*CS$10</f>
        <v>0</v>
      </c>
      <c r="CT155" s="542">
        <f>+IF(CT$4&gt;=EOMONTH(Input!$E150,0),Input!$D150,0)*CT$10</f>
        <v>0</v>
      </c>
      <c r="CU155" s="542">
        <f>+IF(CU$4&gt;=EOMONTH(Input!$E150,0),Input!$D150,0)*CU$10</f>
        <v>0</v>
      </c>
      <c r="CV155" s="542">
        <f>+IF(CV$4&gt;=EOMONTH(Input!$E150,0),Input!$D150,0)*CV$10</f>
        <v>0</v>
      </c>
      <c r="CW155" s="542">
        <f>+IF(CW$4&gt;=EOMONTH(Input!$E150,0),Input!$D150,0)*CW$10</f>
        <v>0</v>
      </c>
      <c r="CX155" s="542">
        <f>+IF(CX$4&gt;=EOMONTH(Input!$E150,0),Input!$D150,0)*CX$10</f>
        <v>0</v>
      </c>
      <c r="CY155" s="542">
        <f>+IF(CY$4&gt;=EOMONTH(Input!$E150,0),Input!$D150,0)*CY$10</f>
        <v>0</v>
      </c>
      <c r="CZ155" s="542">
        <f>+IF(CZ$4&gt;=EOMONTH(Input!$E150,0),Input!$D150,0)*CZ$10</f>
        <v>0</v>
      </c>
      <c r="DA155" s="542">
        <f>+IF(DA$4&gt;=EOMONTH(Input!$E150,0),Input!$D150,0)*DA$10</f>
        <v>0</v>
      </c>
      <c r="DB155" s="542">
        <f>+IF(DB$4&gt;=EOMONTH(Input!$E150,0),Input!$D150,0)*DB$10</f>
        <v>0</v>
      </c>
      <c r="DC155" s="542">
        <f>+IF(DC$4&gt;=EOMONTH(Input!$E150,0),Input!$D150,0)*DC$10</f>
        <v>0</v>
      </c>
      <c r="DD155" s="542">
        <f>+IF(DD$4&gt;=EOMONTH(Input!$E150,0),Input!$D150,0)*DD$10</f>
        <v>0</v>
      </c>
      <c r="DE155" s="542">
        <f>+IF(DE$4&gt;=EOMONTH(Input!$E150,0),Input!$D150,0)*DE$10</f>
        <v>0</v>
      </c>
      <c r="DF155" s="542">
        <f>+IF(DF$4&gt;=EOMONTH(Input!$E150,0),Input!$D150,0)*DF$10</f>
        <v>0</v>
      </c>
      <c r="DG155" s="542">
        <f>+IF(DG$4&gt;=EOMONTH(Input!$E150,0),Input!$D150,0)*DG$10</f>
        <v>0</v>
      </c>
      <c r="DH155" s="542">
        <f>+IF(DH$4&gt;=EOMONTH(Input!$E150,0),Input!$D150,0)*DH$10</f>
        <v>0</v>
      </c>
      <c r="DI155" s="542">
        <f>+IF(DI$4&gt;=EOMONTH(Input!$E150,0),Input!$D150,0)*DI$10</f>
        <v>0</v>
      </c>
      <c r="DJ155" s="542">
        <f>+IF(DJ$4&gt;=EOMONTH(Input!$E150,0),Input!$D150,0)*DJ$10</f>
        <v>0</v>
      </c>
      <c r="DK155" s="542">
        <f>+IF(DK$4&gt;=EOMONTH(Input!$E150,0),Input!$D150,0)*DK$10</f>
        <v>0</v>
      </c>
      <c r="DL155" s="542">
        <f>+IF(DL$4&gt;=EOMONTH(Input!$E150,0),Input!$D150,0)*DL$10</f>
        <v>0</v>
      </c>
      <c r="DM155" s="542">
        <f>+IF(DM$4&gt;=EOMONTH(Input!$E150,0),Input!$D150,0)*DM$10</f>
        <v>0</v>
      </c>
      <c r="DN155" s="542">
        <f>+IF(DN$4&gt;=EOMONTH(Input!$E150,0),Input!$D150,0)*DN$10</f>
        <v>0</v>
      </c>
      <c r="DO155" s="542">
        <f>+IF(DO$4&gt;=EOMONTH(Input!$E150,0),Input!$D150,0)*DO$10</f>
        <v>0</v>
      </c>
      <c r="DP155" s="542">
        <f>+IF(DP$4&gt;=EOMONTH(Input!$E150,0),Input!$D150,0)*DP$10</f>
        <v>0</v>
      </c>
      <c r="DQ155" s="542">
        <f>+IF(DQ$4&gt;=EOMONTH(Input!$E150,0),Input!$D150,0)*DQ$10</f>
        <v>0</v>
      </c>
      <c r="DR155" s="542">
        <f>+IF(DR$4&gt;=EOMONTH(Input!$E150,0),Input!$D150,0)*DR$10</f>
        <v>0</v>
      </c>
      <c r="DS155" s="542">
        <f>+IF(DS$4&gt;=EOMONTH(Input!$E150,0),Input!$D150,0)*DS$10</f>
        <v>0</v>
      </c>
      <c r="DT155" s="560">
        <f>+IF(DT$4&gt;=EOMONTH(Input!$E150,0),Input!$D150,0)*DT$10</f>
        <v>0</v>
      </c>
    </row>
    <row r="156" spans="1:124" s="28" customFormat="1" ht="14.25" customHeight="1" x14ac:dyDescent="0.15">
      <c r="A156" s="391" t="str">
        <f>+Input!C151</f>
        <v>Administrative Assistant</v>
      </c>
      <c r="B156" s="391"/>
      <c r="C156" s="31" t="s">
        <v>311</v>
      </c>
      <c r="E156" s="559">
        <f>+IF(E$4&gt;=EOMONTH(Input!$E151,0),Input!$D151,0)*E$10</f>
        <v>0</v>
      </c>
      <c r="F156" s="542">
        <f>+IF(F$4&gt;=EOMONTH(Input!$E151,0),Input!$D151,0)*F$10</f>
        <v>0</v>
      </c>
      <c r="G156" s="542">
        <f>+IF(G$4&gt;=EOMONTH(Input!$E151,0),Input!$D151,0)*G$10</f>
        <v>0</v>
      </c>
      <c r="H156" s="542">
        <f>+IF(H$4&gt;=EOMONTH(Input!$E151,0),Input!$D151,0)*H$10</f>
        <v>0</v>
      </c>
      <c r="I156" s="542">
        <f>+IF(I$4&gt;=EOMONTH(Input!$E151,0),Input!$D151,0)*I$10</f>
        <v>0</v>
      </c>
      <c r="J156" s="542">
        <f>+IF(J$4&gt;=EOMONTH(Input!$E151,0),Input!$D151,0)*J$10</f>
        <v>0</v>
      </c>
      <c r="K156" s="542">
        <f>+IF(K$4&gt;=EOMONTH(Input!$E151,0),Input!$D151,0)*K$10</f>
        <v>0</v>
      </c>
      <c r="L156" s="542">
        <f>+IF(L$4&gt;=EOMONTH(Input!$E151,0),Input!$D151,0)*L$10</f>
        <v>0</v>
      </c>
      <c r="M156" s="542">
        <f>+IF(M$4&gt;=EOMONTH(Input!$E151,0),Input!$D151,0)*M$10</f>
        <v>0</v>
      </c>
      <c r="N156" s="542">
        <f>+IF(N$4&gt;=EOMONTH(Input!$E151,0),Input!$D151,0)*N$10</f>
        <v>0</v>
      </c>
      <c r="O156" s="542">
        <f>+IF(O$4&gt;=EOMONTH(Input!$E151,0),Input!$D151,0)*O$10</f>
        <v>0</v>
      </c>
      <c r="P156" s="542">
        <f>+IF(P$4&gt;=EOMONTH(Input!$E151,0),Input!$D151,0)*P$10</f>
        <v>0</v>
      </c>
      <c r="Q156" s="542">
        <f>+IF(Q$4&gt;=EOMONTH(Input!$E151,0),Input!$D151,0)*Q$10</f>
        <v>0</v>
      </c>
      <c r="R156" s="542">
        <f>+IF(R$4&gt;=EOMONTH(Input!$E151,0),Input!$D151,0)*R$10</f>
        <v>0</v>
      </c>
      <c r="S156" s="542">
        <f>+IF(S$4&gt;=EOMONTH(Input!$E151,0),Input!$D151,0)*S$10</f>
        <v>0</v>
      </c>
      <c r="T156" s="542">
        <f>+IF(T$4&gt;=EOMONTH(Input!$E151,0),Input!$D151,0)*T$10</f>
        <v>0</v>
      </c>
      <c r="U156" s="542">
        <f>+IF(U$4&gt;=EOMONTH(Input!$E151,0),Input!$D151,0)*U$10</f>
        <v>0</v>
      </c>
      <c r="V156" s="542">
        <f>+IF(V$4&gt;=EOMONTH(Input!$E151,0),Input!$D151,0)*V$10</f>
        <v>0</v>
      </c>
      <c r="W156" s="542">
        <f>+IF(W$4&gt;=EOMONTH(Input!$E151,0),Input!$D151,0)*W$10</f>
        <v>0</v>
      </c>
      <c r="X156" s="542">
        <f>+IF(X$4&gt;=EOMONTH(Input!$E151,0),Input!$D151,0)*X$10</f>
        <v>0</v>
      </c>
      <c r="Y156" s="542">
        <f>+IF(Y$4&gt;=EOMONTH(Input!$E151,0),Input!$D151,0)*Y$10</f>
        <v>0</v>
      </c>
      <c r="Z156" s="542">
        <f>+IF(Z$4&gt;=EOMONTH(Input!$E151,0),Input!$D151,0)*Z$10</f>
        <v>0</v>
      </c>
      <c r="AA156" s="542">
        <f>+IF(AA$4&gt;=EOMONTH(Input!$E151,0),Input!$D151,0)*AA$10</f>
        <v>0</v>
      </c>
      <c r="AB156" s="542">
        <f>+IF(AB$4&gt;=EOMONTH(Input!$E151,0),Input!$D151,0)*AB$10</f>
        <v>0</v>
      </c>
      <c r="AC156" s="542">
        <f>+IF(AC$4&gt;=EOMONTH(Input!$E151,0),Input!$D151,0)*AC$10</f>
        <v>0</v>
      </c>
      <c r="AD156" s="542">
        <f>+IF(AD$4&gt;=EOMONTH(Input!$E151,0),Input!$D151,0)*AD$10</f>
        <v>0</v>
      </c>
      <c r="AE156" s="542">
        <f>+IF(AE$4&gt;=EOMONTH(Input!$E151,0),Input!$D151,0)*AE$10</f>
        <v>0</v>
      </c>
      <c r="AF156" s="542">
        <f>+IF(AF$4&gt;=EOMONTH(Input!$E151,0),Input!$D151,0)*AF$10</f>
        <v>0</v>
      </c>
      <c r="AG156" s="542">
        <f>+IF(AG$4&gt;=EOMONTH(Input!$E151,0),Input!$D151,0)*AG$10</f>
        <v>0</v>
      </c>
      <c r="AH156" s="542">
        <f>+IF(AH$4&gt;=EOMONTH(Input!$E151,0),Input!$D151,0)*AH$10</f>
        <v>0</v>
      </c>
      <c r="AI156" s="542">
        <f>+IF(AI$4&gt;=EOMONTH(Input!$E151,0),Input!$D151,0)*AI$10</f>
        <v>0</v>
      </c>
      <c r="AJ156" s="542">
        <f>+IF(AJ$4&gt;=EOMONTH(Input!$E151,0),Input!$D151,0)*AJ$10</f>
        <v>0</v>
      </c>
      <c r="AK156" s="542">
        <f>+IF(AK$4&gt;=EOMONTH(Input!$E151,0),Input!$D151,0)*AK$10</f>
        <v>0</v>
      </c>
      <c r="AL156" s="542">
        <f>+IF(AL$4&gt;=EOMONTH(Input!$E151,0),Input!$D151,0)*AL$10</f>
        <v>0</v>
      </c>
      <c r="AM156" s="542">
        <f>+IF(AM$4&gt;=EOMONTH(Input!$E151,0),Input!$D151,0)*AM$10</f>
        <v>0</v>
      </c>
      <c r="AN156" s="542">
        <f>+IF(AN$4&gt;=EOMONTH(Input!$E151,0),Input!$D151,0)*AN$10</f>
        <v>0</v>
      </c>
      <c r="AO156" s="542">
        <f>+IF(AO$4&gt;=EOMONTH(Input!$E151,0),Input!$D151,0)*AO$10</f>
        <v>0</v>
      </c>
      <c r="AP156" s="542">
        <f>+IF(AP$4&gt;=EOMONTH(Input!$E151,0),Input!$D151,0)*AP$10</f>
        <v>0</v>
      </c>
      <c r="AQ156" s="542">
        <f>+IF(AQ$4&gt;=EOMONTH(Input!$E151,0),Input!$D151,0)*AQ$10</f>
        <v>0</v>
      </c>
      <c r="AR156" s="542">
        <f>+IF(AR$4&gt;=EOMONTH(Input!$E151,0),Input!$D151,0)*AR$10</f>
        <v>0</v>
      </c>
      <c r="AS156" s="542">
        <f>+IF(AS$4&gt;=EOMONTH(Input!$E151,0),Input!$D151,0)*AS$10</f>
        <v>0</v>
      </c>
      <c r="AT156" s="542">
        <f>+IF(AT$4&gt;=EOMONTH(Input!$E151,0),Input!$D151,0)*AT$10</f>
        <v>0</v>
      </c>
      <c r="AU156" s="542">
        <f>+IF(AU$4&gt;=EOMONTH(Input!$E151,0),Input!$D151,0)*AU$10</f>
        <v>0</v>
      </c>
      <c r="AV156" s="542">
        <f>+IF(AV$4&gt;=EOMONTH(Input!$E151,0),Input!$D151,0)*AV$10</f>
        <v>0</v>
      </c>
      <c r="AW156" s="542">
        <f>+IF(AW$4&gt;=EOMONTH(Input!$E151,0),Input!$D151,0)*AW$10</f>
        <v>0</v>
      </c>
      <c r="AX156" s="542">
        <f>+IF(AX$4&gt;=EOMONTH(Input!$E151,0),Input!$D151,0)*AX$10</f>
        <v>0</v>
      </c>
      <c r="AY156" s="542">
        <f>+IF(AY$4&gt;=EOMONTH(Input!$E151,0),Input!$D151,0)*AY$10</f>
        <v>0</v>
      </c>
      <c r="AZ156" s="542">
        <f>+IF(AZ$4&gt;=EOMONTH(Input!$E151,0),Input!$D151,0)*AZ$10</f>
        <v>0</v>
      </c>
      <c r="BA156" s="542">
        <f>+IF(BA$4&gt;=EOMONTH(Input!$E151,0),Input!$D151,0)*BA$10</f>
        <v>0</v>
      </c>
      <c r="BB156" s="542">
        <f>+IF(BB$4&gt;=EOMONTH(Input!$E151,0),Input!$D151,0)*BB$10</f>
        <v>0</v>
      </c>
      <c r="BC156" s="542">
        <f>+IF(BC$4&gt;=EOMONTH(Input!$E151,0),Input!$D151,0)*BC$10</f>
        <v>0</v>
      </c>
      <c r="BD156" s="542">
        <f>+IF(BD$4&gt;=EOMONTH(Input!$E151,0),Input!$D151,0)*BD$10</f>
        <v>0</v>
      </c>
      <c r="BE156" s="542">
        <f>+IF(BE$4&gt;=EOMONTH(Input!$E151,0),Input!$D151,0)*BE$10</f>
        <v>0</v>
      </c>
      <c r="BF156" s="542">
        <f>+IF(BF$4&gt;=EOMONTH(Input!$E151,0),Input!$D151,0)*BF$10</f>
        <v>0</v>
      </c>
      <c r="BG156" s="542">
        <f>+IF(BG$4&gt;=EOMONTH(Input!$E151,0),Input!$D151,0)*BG$10</f>
        <v>0</v>
      </c>
      <c r="BH156" s="542">
        <f>+IF(BH$4&gt;=EOMONTH(Input!$E151,0),Input!$D151,0)*BH$10</f>
        <v>0</v>
      </c>
      <c r="BI156" s="542">
        <f>+IF(BI$4&gt;=EOMONTH(Input!$E151,0),Input!$D151,0)*BI$10</f>
        <v>0</v>
      </c>
      <c r="BJ156" s="542">
        <f>+IF(BJ$4&gt;=EOMONTH(Input!$E151,0),Input!$D151,0)*BJ$10</f>
        <v>0</v>
      </c>
      <c r="BK156" s="542">
        <f>+IF(BK$4&gt;=EOMONTH(Input!$E151,0),Input!$D151,0)*BK$10</f>
        <v>0</v>
      </c>
      <c r="BL156" s="542">
        <f>+IF(BL$4&gt;=EOMONTH(Input!$E151,0),Input!$D151,0)*BL$10</f>
        <v>0</v>
      </c>
      <c r="BM156" s="542">
        <f>+IF(BM$4&gt;=EOMONTH(Input!$E151,0),Input!$D151,0)*BM$10</f>
        <v>0</v>
      </c>
      <c r="BN156" s="542">
        <f>+IF(BN$4&gt;=EOMONTH(Input!$E151,0),Input!$D151,0)*BN$10</f>
        <v>0</v>
      </c>
      <c r="BO156" s="542">
        <f>+IF(BO$4&gt;=EOMONTH(Input!$E151,0),Input!$D151,0)*BO$10</f>
        <v>0</v>
      </c>
      <c r="BP156" s="542">
        <f>+IF(BP$4&gt;=EOMONTH(Input!$E151,0),Input!$D151,0)*BP$10</f>
        <v>0</v>
      </c>
      <c r="BQ156" s="542">
        <f>+IF(BQ$4&gt;=EOMONTH(Input!$E151,0),Input!$D151,0)*BQ$10</f>
        <v>0</v>
      </c>
      <c r="BR156" s="542">
        <f>+IF(BR$4&gt;=EOMONTH(Input!$E151,0),Input!$D151,0)*BR$10</f>
        <v>0</v>
      </c>
      <c r="BS156" s="542">
        <f>+IF(BS$4&gt;=EOMONTH(Input!$E151,0),Input!$D151,0)*BS$10</f>
        <v>0</v>
      </c>
      <c r="BT156" s="542">
        <f>+IF(BT$4&gt;=EOMONTH(Input!$E151,0),Input!$D151,0)*BT$10</f>
        <v>0</v>
      </c>
      <c r="BU156" s="542">
        <f>+IF(BU$4&gt;=EOMONTH(Input!$E151,0),Input!$D151,0)*BU$10</f>
        <v>0</v>
      </c>
      <c r="BV156" s="542">
        <f>+IF(BV$4&gt;=EOMONTH(Input!$E151,0),Input!$D151,0)*BV$10</f>
        <v>0</v>
      </c>
      <c r="BW156" s="542">
        <f>+IF(BW$4&gt;=EOMONTH(Input!$E151,0),Input!$D151,0)*BW$10</f>
        <v>0</v>
      </c>
      <c r="BX156" s="542">
        <f>+IF(BX$4&gt;=EOMONTH(Input!$E151,0),Input!$D151,0)*BX$10</f>
        <v>0</v>
      </c>
      <c r="BY156" s="542">
        <f>+IF(BY$4&gt;=EOMONTH(Input!$E151,0),Input!$D151,0)*BY$10</f>
        <v>0</v>
      </c>
      <c r="BZ156" s="542">
        <f>+IF(BZ$4&gt;=EOMONTH(Input!$E151,0),Input!$D151,0)*BZ$10</f>
        <v>0</v>
      </c>
      <c r="CA156" s="542">
        <f>+IF(CA$4&gt;=EOMONTH(Input!$E151,0),Input!$D151,0)*CA$10</f>
        <v>0</v>
      </c>
      <c r="CB156" s="542">
        <f>+IF(CB$4&gt;=EOMONTH(Input!$E151,0),Input!$D151,0)*CB$10</f>
        <v>0</v>
      </c>
      <c r="CC156" s="542">
        <f>+IF(CC$4&gt;=EOMONTH(Input!$E151,0),Input!$D151,0)*CC$10</f>
        <v>0</v>
      </c>
      <c r="CD156" s="542">
        <f>+IF(CD$4&gt;=EOMONTH(Input!$E151,0),Input!$D151,0)*CD$10</f>
        <v>0</v>
      </c>
      <c r="CE156" s="542">
        <f>+IF(CE$4&gt;=EOMONTH(Input!$E151,0),Input!$D151,0)*CE$10</f>
        <v>0</v>
      </c>
      <c r="CF156" s="542">
        <f>+IF(CF$4&gt;=EOMONTH(Input!$E151,0),Input!$D151,0)*CF$10</f>
        <v>0</v>
      </c>
      <c r="CG156" s="542">
        <f>+IF(CG$4&gt;=EOMONTH(Input!$E151,0),Input!$D151,0)*CG$10</f>
        <v>0</v>
      </c>
      <c r="CH156" s="542">
        <f>+IF(CH$4&gt;=EOMONTH(Input!$E151,0),Input!$D151,0)*CH$10</f>
        <v>0</v>
      </c>
      <c r="CI156" s="542">
        <f>+IF(CI$4&gt;=EOMONTH(Input!$E151,0),Input!$D151,0)*CI$10</f>
        <v>0</v>
      </c>
      <c r="CJ156" s="542">
        <f>+IF(CJ$4&gt;=EOMONTH(Input!$E151,0),Input!$D151,0)*CJ$10</f>
        <v>0</v>
      </c>
      <c r="CK156" s="542">
        <f>+IF(CK$4&gt;=EOMONTH(Input!$E151,0),Input!$D151,0)*CK$10</f>
        <v>0</v>
      </c>
      <c r="CL156" s="542">
        <f>+IF(CL$4&gt;=EOMONTH(Input!$E151,0),Input!$D151,0)*CL$10</f>
        <v>0</v>
      </c>
      <c r="CM156" s="542">
        <f>+IF(CM$4&gt;=EOMONTH(Input!$E151,0),Input!$D151,0)*CM$10</f>
        <v>0</v>
      </c>
      <c r="CN156" s="542">
        <f>+IF(CN$4&gt;=EOMONTH(Input!$E151,0),Input!$D151,0)*CN$10</f>
        <v>0</v>
      </c>
      <c r="CO156" s="542">
        <f>+IF(CO$4&gt;=EOMONTH(Input!$E151,0),Input!$D151,0)*CO$10</f>
        <v>0</v>
      </c>
      <c r="CP156" s="542">
        <f>+IF(CP$4&gt;=EOMONTH(Input!$E151,0),Input!$D151,0)*CP$10</f>
        <v>0</v>
      </c>
      <c r="CQ156" s="542">
        <f>+IF(CQ$4&gt;=EOMONTH(Input!$E151,0),Input!$D151,0)*CQ$10</f>
        <v>0</v>
      </c>
      <c r="CR156" s="542">
        <f>+IF(CR$4&gt;=EOMONTH(Input!$E151,0),Input!$D151,0)*CR$10</f>
        <v>0</v>
      </c>
      <c r="CS156" s="542">
        <f>+IF(CS$4&gt;=EOMONTH(Input!$E151,0),Input!$D151,0)*CS$10</f>
        <v>0</v>
      </c>
      <c r="CT156" s="542">
        <f>+IF(CT$4&gt;=EOMONTH(Input!$E151,0),Input!$D151,0)*CT$10</f>
        <v>0</v>
      </c>
      <c r="CU156" s="542">
        <f>+IF(CU$4&gt;=EOMONTH(Input!$E151,0),Input!$D151,0)*CU$10</f>
        <v>0</v>
      </c>
      <c r="CV156" s="542">
        <f>+IF(CV$4&gt;=EOMONTH(Input!$E151,0),Input!$D151,0)*CV$10</f>
        <v>0</v>
      </c>
      <c r="CW156" s="542">
        <f>+IF(CW$4&gt;=EOMONTH(Input!$E151,0),Input!$D151,0)*CW$10</f>
        <v>0</v>
      </c>
      <c r="CX156" s="542">
        <f>+IF(CX$4&gt;=EOMONTH(Input!$E151,0),Input!$D151,0)*CX$10</f>
        <v>0</v>
      </c>
      <c r="CY156" s="542">
        <f>+IF(CY$4&gt;=EOMONTH(Input!$E151,0),Input!$D151,0)*CY$10</f>
        <v>0</v>
      </c>
      <c r="CZ156" s="542">
        <f>+IF(CZ$4&gt;=EOMONTH(Input!$E151,0),Input!$D151,0)*CZ$10</f>
        <v>0</v>
      </c>
      <c r="DA156" s="542">
        <f>+IF(DA$4&gt;=EOMONTH(Input!$E151,0),Input!$D151,0)*DA$10</f>
        <v>0</v>
      </c>
      <c r="DB156" s="542">
        <f>+IF(DB$4&gt;=EOMONTH(Input!$E151,0),Input!$D151,0)*DB$10</f>
        <v>0</v>
      </c>
      <c r="DC156" s="542">
        <f>+IF(DC$4&gt;=EOMONTH(Input!$E151,0),Input!$D151,0)*DC$10</f>
        <v>0</v>
      </c>
      <c r="DD156" s="542">
        <f>+IF(DD$4&gt;=EOMONTH(Input!$E151,0),Input!$D151,0)*DD$10</f>
        <v>0</v>
      </c>
      <c r="DE156" s="542">
        <f>+IF(DE$4&gt;=EOMONTH(Input!$E151,0),Input!$D151,0)*DE$10</f>
        <v>0</v>
      </c>
      <c r="DF156" s="542">
        <f>+IF(DF$4&gt;=EOMONTH(Input!$E151,0),Input!$D151,0)*DF$10</f>
        <v>0</v>
      </c>
      <c r="DG156" s="542">
        <f>+IF(DG$4&gt;=EOMONTH(Input!$E151,0),Input!$D151,0)*DG$10</f>
        <v>0</v>
      </c>
      <c r="DH156" s="542">
        <f>+IF(DH$4&gt;=EOMONTH(Input!$E151,0),Input!$D151,0)*DH$10</f>
        <v>0</v>
      </c>
      <c r="DI156" s="542">
        <f>+IF(DI$4&gt;=EOMONTH(Input!$E151,0),Input!$D151,0)*DI$10</f>
        <v>0</v>
      </c>
      <c r="DJ156" s="542">
        <f>+IF(DJ$4&gt;=EOMONTH(Input!$E151,0),Input!$D151,0)*DJ$10</f>
        <v>0</v>
      </c>
      <c r="DK156" s="542">
        <f>+IF(DK$4&gt;=EOMONTH(Input!$E151,0),Input!$D151,0)*DK$10</f>
        <v>0</v>
      </c>
      <c r="DL156" s="542">
        <f>+IF(DL$4&gt;=EOMONTH(Input!$E151,0),Input!$D151,0)*DL$10</f>
        <v>0</v>
      </c>
      <c r="DM156" s="542">
        <f>+IF(DM$4&gt;=EOMONTH(Input!$E151,0),Input!$D151,0)*DM$10</f>
        <v>0</v>
      </c>
      <c r="DN156" s="542">
        <f>+IF(DN$4&gt;=EOMONTH(Input!$E151,0),Input!$D151,0)*DN$10</f>
        <v>0</v>
      </c>
      <c r="DO156" s="542">
        <f>+IF(DO$4&gt;=EOMONTH(Input!$E151,0),Input!$D151,0)*DO$10</f>
        <v>0</v>
      </c>
      <c r="DP156" s="542">
        <f>+IF(DP$4&gt;=EOMONTH(Input!$E151,0),Input!$D151,0)*DP$10</f>
        <v>0</v>
      </c>
      <c r="DQ156" s="542">
        <f>+IF(DQ$4&gt;=EOMONTH(Input!$E151,0),Input!$D151,0)*DQ$10</f>
        <v>0</v>
      </c>
      <c r="DR156" s="542">
        <f>+IF(DR$4&gt;=EOMONTH(Input!$E151,0),Input!$D151,0)*DR$10</f>
        <v>0</v>
      </c>
      <c r="DS156" s="542">
        <f>+IF(DS$4&gt;=EOMONTH(Input!$E151,0),Input!$D151,0)*DS$10</f>
        <v>0</v>
      </c>
      <c r="DT156" s="560">
        <f>+IF(DT$4&gt;=EOMONTH(Input!$E151,0),Input!$D151,0)*DT$10</f>
        <v>0</v>
      </c>
    </row>
    <row r="157" spans="1:124" s="28" customFormat="1" ht="14.25" customHeight="1" x14ac:dyDescent="0.15">
      <c r="A157" s="391" t="str">
        <f>+Input!C152</f>
        <v>Other</v>
      </c>
      <c r="B157" s="391"/>
      <c r="C157" s="31" t="s">
        <v>311</v>
      </c>
      <c r="E157" s="559">
        <f>+IF(E$4&gt;=EOMONTH(Input!$E152,0),Input!$D152,0)*E$10</f>
        <v>0</v>
      </c>
      <c r="F157" s="542">
        <f>+IF(F$4&gt;=EOMONTH(Input!$E152,0),Input!$D152,0)*F$10</f>
        <v>0</v>
      </c>
      <c r="G157" s="542">
        <f>+IF(G$4&gt;=EOMONTH(Input!$E152,0),Input!$D152,0)*G$10</f>
        <v>0</v>
      </c>
      <c r="H157" s="542">
        <f>+IF(H$4&gt;=EOMONTH(Input!$E152,0),Input!$D152,0)*H$10</f>
        <v>0</v>
      </c>
      <c r="I157" s="542">
        <f>+IF(I$4&gt;=EOMONTH(Input!$E152,0),Input!$D152,0)*I$10</f>
        <v>0</v>
      </c>
      <c r="J157" s="542">
        <f>+IF(J$4&gt;=EOMONTH(Input!$E152,0),Input!$D152,0)*J$10</f>
        <v>0</v>
      </c>
      <c r="K157" s="542">
        <f>+IF(K$4&gt;=EOMONTH(Input!$E152,0),Input!$D152,0)*K$10</f>
        <v>0</v>
      </c>
      <c r="L157" s="542">
        <f>+IF(L$4&gt;=EOMONTH(Input!$E152,0),Input!$D152,0)*L$10</f>
        <v>0</v>
      </c>
      <c r="M157" s="542">
        <f>+IF(M$4&gt;=EOMONTH(Input!$E152,0),Input!$D152,0)*M$10</f>
        <v>0</v>
      </c>
      <c r="N157" s="542">
        <f>+IF(N$4&gt;=EOMONTH(Input!$E152,0),Input!$D152,0)*N$10</f>
        <v>0</v>
      </c>
      <c r="O157" s="542">
        <f>+IF(O$4&gt;=EOMONTH(Input!$E152,0),Input!$D152,0)*O$10</f>
        <v>0</v>
      </c>
      <c r="P157" s="542">
        <f>+IF(P$4&gt;=EOMONTH(Input!$E152,0),Input!$D152,0)*P$10</f>
        <v>0</v>
      </c>
      <c r="Q157" s="542">
        <f>+IF(Q$4&gt;=EOMONTH(Input!$E152,0),Input!$D152,0)*Q$10</f>
        <v>0</v>
      </c>
      <c r="R157" s="542">
        <f>+IF(R$4&gt;=EOMONTH(Input!$E152,0),Input!$D152,0)*R$10</f>
        <v>0</v>
      </c>
      <c r="S157" s="542">
        <f>+IF(S$4&gt;=EOMONTH(Input!$E152,0),Input!$D152,0)*S$10</f>
        <v>0</v>
      </c>
      <c r="T157" s="542">
        <f>+IF(T$4&gt;=EOMONTH(Input!$E152,0),Input!$D152,0)*T$10</f>
        <v>0</v>
      </c>
      <c r="U157" s="542">
        <f>+IF(U$4&gt;=EOMONTH(Input!$E152,0),Input!$D152,0)*U$10</f>
        <v>0</v>
      </c>
      <c r="V157" s="542">
        <f>+IF(V$4&gt;=EOMONTH(Input!$E152,0),Input!$D152,0)*V$10</f>
        <v>0</v>
      </c>
      <c r="W157" s="542">
        <f>+IF(W$4&gt;=EOMONTH(Input!$E152,0),Input!$D152,0)*W$10</f>
        <v>0</v>
      </c>
      <c r="X157" s="542">
        <f>+IF(X$4&gt;=EOMONTH(Input!$E152,0),Input!$D152,0)*X$10</f>
        <v>0</v>
      </c>
      <c r="Y157" s="542">
        <f>+IF(Y$4&gt;=EOMONTH(Input!$E152,0),Input!$D152,0)*Y$10</f>
        <v>0</v>
      </c>
      <c r="Z157" s="542">
        <f>+IF(Z$4&gt;=EOMONTH(Input!$E152,0),Input!$D152,0)*Z$10</f>
        <v>0</v>
      </c>
      <c r="AA157" s="542">
        <f>+IF(AA$4&gt;=EOMONTH(Input!$E152,0),Input!$D152,0)*AA$10</f>
        <v>0</v>
      </c>
      <c r="AB157" s="542">
        <f>+IF(AB$4&gt;=EOMONTH(Input!$E152,0),Input!$D152,0)*AB$10</f>
        <v>0</v>
      </c>
      <c r="AC157" s="542">
        <f>+IF(AC$4&gt;=EOMONTH(Input!$E152,0),Input!$D152,0)*AC$10</f>
        <v>0</v>
      </c>
      <c r="AD157" s="542">
        <f>+IF(AD$4&gt;=EOMONTH(Input!$E152,0),Input!$D152,0)*AD$10</f>
        <v>0</v>
      </c>
      <c r="AE157" s="542">
        <f>+IF(AE$4&gt;=EOMONTH(Input!$E152,0),Input!$D152,0)*AE$10</f>
        <v>0</v>
      </c>
      <c r="AF157" s="542">
        <f>+IF(AF$4&gt;=EOMONTH(Input!$E152,0),Input!$D152,0)*AF$10</f>
        <v>0</v>
      </c>
      <c r="AG157" s="542">
        <f>+IF(AG$4&gt;=EOMONTH(Input!$E152,0),Input!$D152,0)*AG$10</f>
        <v>0</v>
      </c>
      <c r="AH157" s="542">
        <f>+IF(AH$4&gt;=EOMONTH(Input!$E152,0),Input!$D152,0)*AH$10</f>
        <v>0</v>
      </c>
      <c r="AI157" s="542">
        <f>+IF(AI$4&gt;=EOMONTH(Input!$E152,0),Input!$D152,0)*AI$10</f>
        <v>0</v>
      </c>
      <c r="AJ157" s="542">
        <f>+IF(AJ$4&gt;=EOMONTH(Input!$E152,0),Input!$D152,0)*AJ$10</f>
        <v>0</v>
      </c>
      <c r="AK157" s="542">
        <f>+IF(AK$4&gt;=EOMONTH(Input!$E152,0),Input!$D152,0)*AK$10</f>
        <v>0</v>
      </c>
      <c r="AL157" s="542">
        <f>+IF(AL$4&gt;=EOMONTH(Input!$E152,0),Input!$D152,0)*AL$10</f>
        <v>0</v>
      </c>
      <c r="AM157" s="542">
        <f>+IF(AM$4&gt;=EOMONTH(Input!$E152,0),Input!$D152,0)*AM$10</f>
        <v>0</v>
      </c>
      <c r="AN157" s="542">
        <f>+IF(AN$4&gt;=EOMONTH(Input!$E152,0),Input!$D152,0)*AN$10</f>
        <v>0</v>
      </c>
      <c r="AO157" s="542">
        <f>+IF(AO$4&gt;=EOMONTH(Input!$E152,0),Input!$D152,0)*AO$10</f>
        <v>0</v>
      </c>
      <c r="AP157" s="542">
        <f>+IF(AP$4&gt;=EOMONTH(Input!$E152,0),Input!$D152,0)*AP$10</f>
        <v>0</v>
      </c>
      <c r="AQ157" s="542">
        <f>+IF(AQ$4&gt;=EOMONTH(Input!$E152,0),Input!$D152,0)*AQ$10</f>
        <v>0</v>
      </c>
      <c r="AR157" s="542">
        <f>+IF(AR$4&gt;=EOMONTH(Input!$E152,0),Input!$D152,0)*AR$10</f>
        <v>0</v>
      </c>
      <c r="AS157" s="542">
        <f>+IF(AS$4&gt;=EOMONTH(Input!$E152,0),Input!$D152,0)*AS$10</f>
        <v>0</v>
      </c>
      <c r="AT157" s="542">
        <f>+IF(AT$4&gt;=EOMONTH(Input!$E152,0),Input!$D152,0)*AT$10</f>
        <v>0</v>
      </c>
      <c r="AU157" s="542">
        <f>+IF(AU$4&gt;=EOMONTH(Input!$E152,0),Input!$D152,0)*AU$10</f>
        <v>0</v>
      </c>
      <c r="AV157" s="542">
        <f>+IF(AV$4&gt;=EOMONTH(Input!$E152,0),Input!$D152,0)*AV$10</f>
        <v>0</v>
      </c>
      <c r="AW157" s="542">
        <f>+IF(AW$4&gt;=EOMONTH(Input!$E152,0),Input!$D152,0)*AW$10</f>
        <v>0</v>
      </c>
      <c r="AX157" s="542">
        <f>+IF(AX$4&gt;=EOMONTH(Input!$E152,0),Input!$D152,0)*AX$10</f>
        <v>0</v>
      </c>
      <c r="AY157" s="542">
        <f>+IF(AY$4&gt;=EOMONTH(Input!$E152,0),Input!$D152,0)*AY$10</f>
        <v>0</v>
      </c>
      <c r="AZ157" s="542">
        <f>+IF(AZ$4&gt;=EOMONTH(Input!$E152,0),Input!$D152,0)*AZ$10</f>
        <v>0</v>
      </c>
      <c r="BA157" s="542">
        <f>+IF(BA$4&gt;=EOMONTH(Input!$E152,0),Input!$D152,0)*BA$10</f>
        <v>0</v>
      </c>
      <c r="BB157" s="542">
        <f>+IF(BB$4&gt;=EOMONTH(Input!$E152,0),Input!$D152,0)*BB$10</f>
        <v>0</v>
      </c>
      <c r="BC157" s="542">
        <f>+IF(BC$4&gt;=EOMONTH(Input!$E152,0),Input!$D152,0)*BC$10</f>
        <v>0</v>
      </c>
      <c r="BD157" s="542">
        <f>+IF(BD$4&gt;=EOMONTH(Input!$E152,0),Input!$D152,0)*BD$10</f>
        <v>0</v>
      </c>
      <c r="BE157" s="542">
        <f>+IF(BE$4&gt;=EOMONTH(Input!$E152,0),Input!$D152,0)*BE$10</f>
        <v>0</v>
      </c>
      <c r="BF157" s="542">
        <f>+IF(BF$4&gt;=EOMONTH(Input!$E152,0),Input!$D152,0)*BF$10</f>
        <v>0</v>
      </c>
      <c r="BG157" s="542">
        <f>+IF(BG$4&gt;=EOMONTH(Input!$E152,0),Input!$D152,0)*BG$10</f>
        <v>0</v>
      </c>
      <c r="BH157" s="542">
        <f>+IF(BH$4&gt;=EOMONTH(Input!$E152,0),Input!$D152,0)*BH$10</f>
        <v>0</v>
      </c>
      <c r="BI157" s="542">
        <f>+IF(BI$4&gt;=EOMONTH(Input!$E152,0),Input!$D152,0)*BI$10</f>
        <v>0</v>
      </c>
      <c r="BJ157" s="542">
        <f>+IF(BJ$4&gt;=EOMONTH(Input!$E152,0),Input!$D152,0)*BJ$10</f>
        <v>0</v>
      </c>
      <c r="BK157" s="542">
        <f>+IF(BK$4&gt;=EOMONTH(Input!$E152,0),Input!$D152,0)*BK$10</f>
        <v>0</v>
      </c>
      <c r="BL157" s="542">
        <f>+IF(BL$4&gt;=EOMONTH(Input!$E152,0),Input!$D152,0)*BL$10</f>
        <v>0</v>
      </c>
      <c r="BM157" s="542">
        <f>+IF(BM$4&gt;=EOMONTH(Input!$E152,0),Input!$D152,0)*BM$10</f>
        <v>0</v>
      </c>
      <c r="BN157" s="542">
        <f>+IF(BN$4&gt;=EOMONTH(Input!$E152,0),Input!$D152,0)*BN$10</f>
        <v>0</v>
      </c>
      <c r="BO157" s="542">
        <f>+IF(BO$4&gt;=EOMONTH(Input!$E152,0),Input!$D152,0)*BO$10</f>
        <v>0</v>
      </c>
      <c r="BP157" s="542">
        <f>+IF(BP$4&gt;=EOMONTH(Input!$E152,0),Input!$D152,0)*BP$10</f>
        <v>0</v>
      </c>
      <c r="BQ157" s="542">
        <f>+IF(BQ$4&gt;=EOMONTH(Input!$E152,0),Input!$D152,0)*BQ$10</f>
        <v>0</v>
      </c>
      <c r="BR157" s="542">
        <f>+IF(BR$4&gt;=EOMONTH(Input!$E152,0),Input!$D152,0)*BR$10</f>
        <v>0</v>
      </c>
      <c r="BS157" s="542">
        <f>+IF(BS$4&gt;=EOMONTH(Input!$E152,0),Input!$D152,0)*BS$10</f>
        <v>0</v>
      </c>
      <c r="BT157" s="542">
        <f>+IF(BT$4&gt;=EOMONTH(Input!$E152,0),Input!$D152,0)*BT$10</f>
        <v>0</v>
      </c>
      <c r="BU157" s="542">
        <f>+IF(BU$4&gt;=EOMONTH(Input!$E152,0),Input!$D152,0)*BU$10</f>
        <v>0</v>
      </c>
      <c r="BV157" s="542">
        <f>+IF(BV$4&gt;=EOMONTH(Input!$E152,0),Input!$D152,0)*BV$10</f>
        <v>0</v>
      </c>
      <c r="BW157" s="542">
        <f>+IF(BW$4&gt;=EOMONTH(Input!$E152,0),Input!$D152,0)*BW$10</f>
        <v>0</v>
      </c>
      <c r="BX157" s="542">
        <f>+IF(BX$4&gt;=EOMONTH(Input!$E152,0),Input!$D152,0)*BX$10</f>
        <v>0</v>
      </c>
      <c r="BY157" s="542">
        <f>+IF(BY$4&gt;=EOMONTH(Input!$E152,0),Input!$D152,0)*BY$10</f>
        <v>0</v>
      </c>
      <c r="BZ157" s="542">
        <f>+IF(BZ$4&gt;=EOMONTH(Input!$E152,0),Input!$D152,0)*BZ$10</f>
        <v>0</v>
      </c>
      <c r="CA157" s="542">
        <f>+IF(CA$4&gt;=EOMONTH(Input!$E152,0),Input!$D152,0)*CA$10</f>
        <v>0</v>
      </c>
      <c r="CB157" s="542">
        <f>+IF(CB$4&gt;=EOMONTH(Input!$E152,0),Input!$D152,0)*CB$10</f>
        <v>0</v>
      </c>
      <c r="CC157" s="542">
        <f>+IF(CC$4&gt;=EOMONTH(Input!$E152,0),Input!$D152,0)*CC$10</f>
        <v>0</v>
      </c>
      <c r="CD157" s="542">
        <f>+IF(CD$4&gt;=EOMONTH(Input!$E152,0),Input!$D152,0)*CD$10</f>
        <v>0</v>
      </c>
      <c r="CE157" s="542">
        <f>+IF(CE$4&gt;=EOMONTH(Input!$E152,0),Input!$D152,0)*CE$10</f>
        <v>0</v>
      </c>
      <c r="CF157" s="542">
        <f>+IF(CF$4&gt;=EOMONTH(Input!$E152,0),Input!$D152,0)*CF$10</f>
        <v>0</v>
      </c>
      <c r="CG157" s="542">
        <f>+IF(CG$4&gt;=EOMONTH(Input!$E152,0),Input!$D152,0)*CG$10</f>
        <v>0</v>
      </c>
      <c r="CH157" s="542">
        <f>+IF(CH$4&gt;=EOMONTH(Input!$E152,0),Input!$D152,0)*CH$10</f>
        <v>0</v>
      </c>
      <c r="CI157" s="542">
        <f>+IF(CI$4&gt;=EOMONTH(Input!$E152,0),Input!$D152,0)*CI$10</f>
        <v>0</v>
      </c>
      <c r="CJ157" s="542">
        <f>+IF(CJ$4&gt;=EOMONTH(Input!$E152,0),Input!$D152,0)*CJ$10</f>
        <v>0</v>
      </c>
      <c r="CK157" s="542">
        <f>+IF(CK$4&gt;=EOMONTH(Input!$E152,0),Input!$D152,0)*CK$10</f>
        <v>0</v>
      </c>
      <c r="CL157" s="542">
        <f>+IF(CL$4&gt;=EOMONTH(Input!$E152,0),Input!$D152,0)*CL$10</f>
        <v>0</v>
      </c>
      <c r="CM157" s="542">
        <f>+IF(CM$4&gt;=EOMONTH(Input!$E152,0),Input!$D152,0)*CM$10</f>
        <v>0</v>
      </c>
      <c r="CN157" s="542">
        <f>+IF(CN$4&gt;=EOMONTH(Input!$E152,0),Input!$D152,0)*CN$10</f>
        <v>0</v>
      </c>
      <c r="CO157" s="542">
        <f>+IF(CO$4&gt;=EOMONTH(Input!$E152,0),Input!$D152,0)*CO$10</f>
        <v>0</v>
      </c>
      <c r="CP157" s="542">
        <f>+IF(CP$4&gt;=EOMONTH(Input!$E152,0),Input!$D152,0)*CP$10</f>
        <v>0</v>
      </c>
      <c r="CQ157" s="542">
        <f>+IF(CQ$4&gt;=EOMONTH(Input!$E152,0),Input!$D152,0)*CQ$10</f>
        <v>0</v>
      </c>
      <c r="CR157" s="542">
        <f>+IF(CR$4&gt;=EOMONTH(Input!$E152,0),Input!$D152,0)*CR$10</f>
        <v>0</v>
      </c>
      <c r="CS157" s="542">
        <f>+IF(CS$4&gt;=EOMONTH(Input!$E152,0),Input!$D152,0)*CS$10</f>
        <v>0</v>
      </c>
      <c r="CT157" s="542">
        <f>+IF(CT$4&gt;=EOMONTH(Input!$E152,0),Input!$D152,0)*CT$10</f>
        <v>0</v>
      </c>
      <c r="CU157" s="542">
        <f>+IF(CU$4&gt;=EOMONTH(Input!$E152,0),Input!$D152,0)*CU$10</f>
        <v>0</v>
      </c>
      <c r="CV157" s="542">
        <f>+IF(CV$4&gt;=EOMONTH(Input!$E152,0),Input!$D152,0)*CV$10</f>
        <v>0</v>
      </c>
      <c r="CW157" s="542">
        <f>+IF(CW$4&gt;=EOMONTH(Input!$E152,0),Input!$D152,0)*CW$10</f>
        <v>0</v>
      </c>
      <c r="CX157" s="542">
        <f>+IF(CX$4&gt;=EOMONTH(Input!$E152,0),Input!$D152,0)*CX$10</f>
        <v>0</v>
      </c>
      <c r="CY157" s="542">
        <f>+IF(CY$4&gt;=EOMONTH(Input!$E152,0),Input!$D152,0)*CY$10</f>
        <v>0</v>
      </c>
      <c r="CZ157" s="542">
        <f>+IF(CZ$4&gt;=EOMONTH(Input!$E152,0),Input!$D152,0)*CZ$10</f>
        <v>0</v>
      </c>
      <c r="DA157" s="542">
        <f>+IF(DA$4&gt;=EOMONTH(Input!$E152,0),Input!$D152,0)*DA$10</f>
        <v>0</v>
      </c>
      <c r="DB157" s="542">
        <f>+IF(DB$4&gt;=EOMONTH(Input!$E152,0),Input!$D152,0)*DB$10</f>
        <v>0</v>
      </c>
      <c r="DC157" s="542">
        <f>+IF(DC$4&gt;=EOMONTH(Input!$E152,0),Input!$D152,0)*DC$10</f>
        <v>0</v>
      </c>
      <c r="DD157" s="542">
        <f>+IF(DD$4&gt;=EOMONTH(Input!$E152,0),Input!$D152,0)*DD$10</f>
        <v>0</v>
      </c>
      <c r="DE157" s="542">
        <f>+IF(DE$4&gt;=EOMONTH(Input!$E152,0),Input!$D152,0)*DE$10</f>
        <v>0</v>
      </c>
      <c r="DF157" s="542">
        <f>+IF(DF$4&gt;=EOMONTH(Input!$E152,0),Input!$D152,0)*DF$10</f>
        <v>0</v>
      </c>
      <c r="DG157" s="542">
        <f>+IF(DG$4&gt;=EOMONTH(Input!$E152,0),Input!$D152,0)*DG$10</f>
        <v>0</v>
      </c>
      <c r="DH157" s="542">
        <f>+IF(DH$4&gt;=EOMONTH(Input!$E152,0),Input!$D152,0)*DH$10</f>
        <v>0</v>
      </c>
      <c r="DI157" s="542">
        <f>+IF(DI$4&gt;=EOMONTH(Input!$E152,0),Input!$D152,0)*DI$10</f>
        <v>0</v>
      </c>
      <c r="DJ157" s="542">
        <f>+IF(DJ$4&gt;=EOMONTH(Input!$E152,0),Input!$D152,0)*DJ$10</f>
        <v>0</v>
      </c>
      <c r="DK157" s="542">
        <f>+IF(DK$4&gt;=EOMONTH(Input!$E152,0),Input!$D152,0)*DK$10</f>
        <v>0</v>
      </c>
      <c r="DL157" s="542">
        <f>+IF(DL$4&gt;=EOMONTH(Input!$E152,0),Input!$D152,0)*DL$10</f>
        <v>0</v>
      </c>
      <c r="DM157" s="542">
        <f>+IF(DM$4&gt;=EOMONTH(Input!$E152,0),Input!$D152,0)*DM$10</f>
        <v>0</v>
      </c>
      <c r="DN157" s="542">
        <f>+IF(DN$4&gt;=EOMONTH(Input!$E152,0),Input!$D152,0)*DN$10</f>
        <v>0</v>
      </c>
      <c r="DO157" s="542">
        <f>+IF(DO$4&gt;=EOMONTH(Input!$E152,0),Input!$D152,0)*DO$10</f>
        <v>0</v>
      </c>
      <c r="DP157" s="542">
        <f>+IF(DP$4&gt;=EOMONTH(Input!$E152,0),Input!$D152,0)*DP$10</f>
        <v>0</v>
      </c>
      <c r="DQ157" s="542">
        <f>+IF(DQ$4&gt;=EOMONTH(Input!$E152,0),Input!$D152,0)*DQ$10</f>
        <v>0</v>
      </c>
      <c r="DR157" s="542">
        <f>+IF(DR$4&gt;=EOMONTH(Input!$E152,0),Input!$D152,0)*DR$10</f>
        <v>0</v>
      </c>
      <c r="DS157" s="542">
        <f>+IF(DS$4&gt;=EOMONTH(Input!$E152,0),Input!$D152,0)*DS$10</f>
        <v>0</v>
      </c>
      <c r="DT157" s="560">
        <f>+IF(DT$4&gt;=EOMONTH(Input!$E152,0),Input!$D152,0)*DT$10</f>
        <v>0</v>
      </c>
    </row>
    <row r="158" spans="1:124" s="28" customFormat="1" ht="14.25" customHeight="1" x14ac:dyDescent="0.15">
      <c r="A158" s="391" t="str">
        <f>+Input!C153</f>
        <v>Other</v>
      </c>
      <c r="B158" s="391"/>
      <c r="C158" s="31" t="s">
        <v>311</v>
      </c>
      <c r="E158" s="559">
        <f>+IF(E$4&gt;=EOMONTH(Input!$E153,0),Input!$D153,0)*E$10</f>
        <v>0</v>
      </c>
      <c r="F158" s="542">
        <f>+IF(F$4&gt;=EOMONTH(Input!$E153,0),Input!$D153,0)*F$10</f>
        <v>0</v>
      </c>
      <c r="G158" s="542">
        <f>+IF(G$4&gt;=EOMONTH(Input!$E153,0),Input!$D153,0)*G$10</f>
        <v>0</v>
      </c>
      <c r="H158" s="542">
        <f>+IF(H$4&gt;=EOMONTH(Input!$E153,0),Input!$D153,0)*H$10</f>
        <v>0</v>
      </c>
      <c r="I158" s="542">
        <f>+IF(I$4&gt;=EOMONTH(Input!$E153,0),Input!$D153,0)*I$10</f>
        <v>0</v>
      </c>
      <c r="J158" s="542">
        <f>+IF(J$4&gt;=EOMONTH(Input!$E153,0),Input!$D153,0)*J$10</f>
        <v>0</v>
      </c>
      <c r="K158" s="542">
        <f>+IF(K$4&gt;=EOMONTH(Input!$E153,0),Input!$D153,0)*K$10</f>
        <v>0</v>
      </c>
      <c r="L158" s="542">
        <f>+IF(L$4&gt;=EOMONTH(Input!$E153,0),Input!$D153,0)*L$10</f>
        <v>0</v>
      </c>
      <c r="M158" s="542">
        <f>+IF(M$4&gt;=EOMONTH(Input!$E153,0),Input!$D153,0)*M$10</f>
        <v>0</v>
      </c>
      <c r="N158" s="542">
        <f>+IF(N$4&gt;=EOMONTH(Input!$E153,0),Input!$D153,0)*N$10</f>
        <v>0</v>
      </c>
      <c r="O158" s="542">
        <f>+IF(O$4&gt;=EOMONTH(Input!$E153,0),Input!$D153,0)*O$10</f>
        <v>0</v>
      </c>
      <c r="P158" s="542">
        <f>+IF(P$4&gt;=EOMONTH(Input!$E153,0),Input!$D153,0)*P$10</f>
        <v>0</v>
      </c>
      <c r="Q158" s="542">
        <f>+IF(Q$4&gt;=EOMONTH(Input!$E153,0),Input!$D153,0)*Q$10</f>
        <v>0</v>
      </c>
      <c r="R158" s="542">
        <f>+IF(R$4&gt;=EOMONTH(Input!$E153,0),Input!$D153,0)*R$10</f>
        <v>0</v>
      </c>
      <c r="S158" s="542">
        <f>+IF(S$4&gt;=EOMONTH(Input!$E153,0),Input!$D153,0)*S$10</f>
        <v>0</v>
      </c>
      <c r="T158" s="542">
        <f>+IF(T$4&gt;=EOMONTH(Input!$E153,0),Input!$D153,0)*T$10</f>
        <v>0</v>
      </c>
      <c r="U158" s="542">
        <f>+IF(U$4&gt;=EOMONTH(Input!$E153,0),Input!$D153,0)*U$10</f>
        <v>0</v>
      </c>
      <c r="V158" s="542">
        <f>+IF(V$4&gt;=EOMONTH(Input!$E153,0),Input!$D153,0)*V$10</f>
        <v>0</v>
      </c>
      <c r="W158" s="542">
        <f>+IF(W$4&gt;=EOMONTH(Input!$E153,0),Input!$D153,0)*W$10</f>
        <v>0</v>
      </c>
      <c r="X158" s="542">
        <f>+IF(X$4&gt;=EOMONTH(Input!$E153,0),Input!$D153,0)*X$10</f>
        <v>0</v>
      </c>
      <c r="Y158" s="542">
        <f>+IF(Y$4&gt;=EOMONTH(Input!$E153,0),Input!$D153,0)*Y$10</f>
        <v>0</v>
      </c>
      <c r="Z158" s="542">
        <f>+IF(Z$4&gt;=EOMONTH(Input!$E153,0),Input!$D153,0)*Z$10</f>
        <v>0</v>
      </c>
      <c r="AA158" s="542">
        <f>+IF(AA$4&gt;=EOMONTH(Input!$E153,0),Input!$D153,0)*AA$10</f>
        <v>0</v>
      </c>
      <c r="AB158" s="542">
        <f>+IF(AB$4&gt;=EOMONTH(Input!$E153,0),Input!$D153,0)*AB$10</f>
        <v>0</v>
      </c>
      <c r="AC158" s="542">
        <f>+IF(AC$4&gt;=EOMONTH(Input!$E153,0),Input!$D153,0)*AC$10</f>
        <v>0</v>
      </c>
      <c r="AD158" s="542">
        <f>+IF(AD$4&gt;=EOMONTH(Input!$E153,0),Input!$D153,0)*AD$10</f>
        <v>0</v>
      </c>
      <c r="AE158" s="542">
        <f>+IF(AE$4&gt;=EOMONTH(Input!$E153,0),Input!$D153,0)*AE$10</f>
        <v>0</v>
      </c>
      <c r="AF158" s="542">
        <f>+IF(AF$4&gt;=EOMONTH(Input!$E153,0),Input!$D153,0)*AF$10</f>
        <v>0</v>
      </c>
      <c r="AG158" s="542">
        <f>+IF(AG$4&gt;=EOMONTH(Input!$E153,0),Input!$D153,0)*AG$10</f>
        <v>0</v>
      </c>
      <c r="AH158" s="542">
        <f>+IF(AH$4&gt;=EOMONTH(Input!$E153,0),Input!$D153,0)*AH$10</f>
        <v>0</v>
      </c>
      <c r="AI158" s="542">
        <f>+IF(AI$4&gt;=EOMONTH(Input!$E153,0),Input!$D153,0)*AI$10</f>
        <v>0</v>
      </c>
      <c r="AJ158" s="542">
        <f>+IF(AJ$4&gt;=EOMONTH(Input!$E153,0),Input!$D153,0)*AJ$10</f>
        <v>0</v>
      </c>
      <c r="AK158" s="542">
        <f>+IF(AK$4&gt;=EOMONTH(Input!$E153,0),Input!$D153,0)*AK$10</f>
        <v>0</v>
      </c>
      <c r="AL158" s="542">
        <f>+IF(AL$4&gt;=EOMONTH(Input!$E153,0),Input!$D153,0)*AL$10</f>
        <v>0</v>
      </c>
      <c r="AM158" s="542">
        <f>+IF(AM$4&gt;=EOMONTH(Input!$E153,0),Input!$D153,0)*AM$10</f>
        <v>0</v>
      </c>
      <c r="AN158" s="542">
        <f>+IF(AN$4&gt;=EOMONTH(Input!$E153,0),Input!$D153,0)*AN$10</f>
        <v>0</v>
      </c>
      <c r="AO158" s="542">
        <f>+IF(AO$4&gt;=EOMONTH(Input!$E153,0),Input!$D153,0)*AO$10</f>
        <v>0</v>
      </c>
      <c r="AP158" s="542">
        <f>+IF(AP$4&gt;=EOMONTH(Input!$E153,0),Input!$D153,0)*AP$10</f>
        <v>0</v>
      </c>
      <c r="AQ158" s="542">
        <f>+IF(AQ$4&gt;=EOMONTH(Input!$E153,0),Input!$D153,0)*AQ$10</f>
        <v>0</v>
      </c>
      <c r="AR158" s="542">
        <f>+IF(AR$4&gt;=EOMONTH(Input!$E153,0),Input!$D153,0)*AR$10</f>
        <v>0</v>
      </c>
      <c r="AS158" s="542">
        <f>+IF(AS$4&gt;=EOMONTH(Input!$E153,0),Input!$D153,0)*AS$10</f>
        <v>0</v>
      </c>
      <c r="AT158" s="542">
        <f>+IF(AT$4&gt;=EOMONTH(Input!$E153,0),Input!$D153,0)*AT$10</f>
        <v>0</v>
      </c>
      <c r="AU158" s="542">
        <f>+IF(AU$4&gt;=EOMONTH(Input!$E153,0),Input!$D153,0)*AU$10</f>
        <v>0</v>
      </c>
      <c r="AV158" s="542">
        <f>+IF(AV$4&gt;=EOMONTH(Input!$E153,0),Input!$D153,0)*AV$10</f>
        <v>0</v>
      </c>
      <c r="AW158" s="542">
        <f>+IF(AW$4&gt;=EOMONTH(Input!$E153,0),Input!$D153,0)*AW$10</f>
        <v>0</v>
      </c>
      <c r="AX158" s="542">
        <f>+IF(AX$4&gt;=EOMONTH(Input!$E153,0),Input!$D153,0)*AX$10</f>
        <v>0</v>
      </c>
      <c r="AY158" s="542">
        <f>+IF(AY$4&gt;=EOMONTH(Input!$E153,0),Input!$D153,0)*AY$10</f>
        <v>0</v>
      </c>
      <c r="AZ158" s="542">
        <f>+IF(AZ$4&gt;=EOMONTH(Input!$E153,0),Input!$D153,0)*AZ$10</f>
        <v>0</v>
      </c>
      <c r="BA158" s="542">
        <f>+IF(BA$4&gt;=EOMONTH(Input!$E153,0),Input!$D153,0)*BA$10</f>
        <v>0</v>
      </c>
      <c r="BB158" s="542">
        <f>+IF(BB$4&gt;=EOMONTH(Input!$E153,0),Input!$D153,0)*BB$10</f>
        <v>0</v>
      </c>
      <c r="BC158" s="542">
        <f>+IF(BC$4&gt;=EOMONTH(Input!$E153,0),Input!$D153,0)*BC$10</f>
        <v>0</v>
      </c>
      <c r="BD158" s="542">
        <f>+IF(BD$4&gt;=EOMONTH(Input!$E153,0),Input!$D153,0)*BD$10</f>
        <v>0</v>
      </c>
      <c r="BE158" s="542">
        <f>+IF(BE$4&gt;=EOMONTH(Input!$E153,0),Input!$D153,0)*BE$10</f>
        <v>0</v>
      </c>
      <c r="BF158" s="542">
        <f>+IF(BF$4&gt;=EOMONTH(Input!$E153,0),Input!$D153,0)*BF$10</f>
        <v>0</v>
      </c>
      <c r="BG158" s="542">
        <f>+IF(BG$4&gt;=EOMONTH(Input!$E153,0),Input!$D153,0)*BG$10</f>
        <v>0</v>
      </c>
      <c r="BH158" s="542">
        <f>+IF(BH$4&gt;=EOMONTH(Input!$E153,0),Input!$D153,0)*BH$10</f>
        <v>0</v>
      </c>
      <c r="BI158" s="542">
        <f>+IF(BI$4&gt;=EOMONTH(Input!$E153,0),Input!$D153,0)*BI$10</f>
        <v>0</v>
      </c>
      <c r="BJ158" s="542">
        <f>+IF(BJ$4&gt;=EOMONTH(Input!$E153,0),Input!$D153,0)*BJ$10</f>
        <v>0</v>
      </c>
      <c r="BK158" s="542">
        <f>+IF(BK$4&gt;=EOMONTH(Input!$E153,0),Input!$D153,0)*BK$10</f>
        <v>0</v>
      </c>
      <c r="BL158" s="542">
        <f>+IF(BL$4&gt;=EOMONTH(Input!$E153,0),Input!$D153,0)*BL$10</f>
        <v>0</v>
      </c>
      <c r="BM158" s="542">
        <f>+IF(BM$4&gt;=EOMONTH(Input!$E153,0),Input!$D153,0)*BM$10</f>
        <v>0</v>
      </c>
      <c r="BN158" s="542">
        <f>+IF(BN$4&gt;=EOMONTH(Input!$E153,0),Input!$D153,0)*BN$10</f>
        <v>0</v>
      </c>
      <c r="BO158" s="542">
        <f>+IF(BO$4&gt;=EOMONTH(Input!$E153,0),Input!$D153,0)*BO$10</f>
        <v>0</v>
      </c>
      <c r="BP158" s="542">
        <f>+IF(BP$4&gt;=EOMONTH(Input!$E153,0),Input!$D153,0)*BP$10</f>
        <v>0</v>
      </c>
      <c r="BQ158" s="542">
        <f>+IF(BQ$4&gt;=EOMONTH(Input!$E153,0),Input!$D153,0)*BQ$10</f>
        <v>0</v>
      </c>
      <c r="BR158" s="542">
        <f>+IF(BR$4&gt;=EOMONTH(Input!$E153,0),Input!$D153,0)*BR$10</f>
        <v>0</v>
      </c>
      <c r="BS158" s="542">
        <f>+IF(BS$4&gt;=EOMONTH(Input!$E153,0),Input!$D153,0)*BS$10</f>
        <v>0</v>
      </c>
      <c r="BT158" s="542">
        <f>+IF(BT$4&gt;=EOMONTH(Input!$E153,0),Input!$D153,0)*BT$10</f>
        <v>0</v>
      </c>
      <c r="BU158" s="542">
        <f>+IF(BU$4&gt;=EOMONTH(Input!$E153,0),Input!$D153,0)*BU$10</f>
        <v>0</v>
      </c>
      <c r="BV158" s="542">
        <f>+IF(BV$4&gt;=EOMONTH(Input!$E153,0),Input!$D153,0)*BV$10</f>
        <v>0</v>
      </c>
      <c r="BW158" s="542">
        <f>+IF(BW$4&gt;=EOMONTH(Input!$E153,0),Input!$D153,0)*BW$10</f>
        <v>0</v>
      </c>
      <c r="BX158" s="542">
        <f>+IF(BX$4&gt;=EOMONTH(Input!$E153,0),Input!$D153,0)*BX$10</f>
        <v>0</v>
      </c>
      <c r="BY158" s="542">
        <f>+IF(BY$4&gt;=EOMONTH(Input!$E153,0),Input!$D153,0)*BY$10</f>
        <v>0</v>
      </c>
      <c r="BZ158" s="542">
        <f>+IF(BZ$4&gt;=EOMONTH(Input!$E153,0),Input!$D153,0)*BZ$10</f>
        <v>0</v>
      </c>
      <c r="CA158" s="542">
        <f>+IF(CA$4&gt;=EOMONTH(Input!$E153,0),Input!$D153,0)*CA$10</f>
        <v>0</v>
      </c>
      <c r="CB158" s="542">
        <f>+IF(CB$4&gt;=EOMONTH(Input!$E153,0),Input!$D153,0)*CB$10</f>
        <v>0</v>
      </c>
      <c r="CC158" s="542">
        <f>+IF(CC$4&gt;=EOMONTH(Input!$E153,0),Input!$D153,0)*CC$10</f>
        <v>0</v>
      </c>
      <c r="CD158" s="542">
        <f>+IF(CD$4&gt;=EOMONTH(Input!$E153,0),Input!$D153,0)*CD$10</f>
        <v>0</v>
      </c>
      <c r="CE158" s="542">
        <f>+IF(CE$4&gt;=EOMONTH(Input!$E153,0),Input!$D153,0)*CE$10</f>
        <v>0</v>
      </c>
      <c r="CF158" s="542">
        <f>+IF(CF$4&gt;=EOMONTH(Input!$E153,0),Input!$D153,0)*CF$10</f>
        <v>0</v>
      </c>
      <c r="CG158" s="542">
        <f>+IF(CG$4&gt;=EOMONTH(Input!$E153,0),Input!$D153,0)*CG$10</f>
        <v>0</v>
      </c>
      <c r="CH158" s="542">
        <f>+IF(CH$4&gt;=EOMONTH(Input!$E153,0),Input!$D153,0)*CH$10</f>
        <v>0</v>
      </c>
      <c r="CI158" s="542">
        <f>+IF(CI$4&gt;=EOMONTH(Input!$E153,0),Input!$D153,0)*CI$10</f>
        <v>0</v>
      </c>
      <c r="CJ158" s="542">
        <f>+IF(CJ$4&gt;=EOMONTH(Input!$E153,0),Input!$D153,0)*CJ$10</f>
        <v>0</v>
      </c>
      <c r="CK158" s="542">
        <f>+IF(CK$4&gt;=EOMONTH(Input!$E153,0),Input!$D153,0)*CK$10</f>
        <v>0</v>
      </c>
      <c r="CL158" s="542">
        <f>+IF(CL$4&gt;=EOMONTH(Input!$E153,0),Input!$D153,0)*CL$10</f>
        <v>0</v>
      </c>
      <c r="CM158" s="542">
        <f>+IF(CM$4&gt;=EOMONTH(Input!$E153,0),Input!$D153,0)*CM$10</f>
        <v>0</v>
      </c>
      <c r="CN158" s="542">
        <f>+IF(CN$4&gt;=EOMONTH(Input!$E153,0),Input!$D153,0)*CN$10</f>
        <v>0</v>
      </c>
      <c r="CO158" s="542">
        <f>+IF(CO$4&gt;=EOMONTH(Input!$E153,0),Input!$D153,0)*CO$10</f>
        <v>0</v>
      </c>
      <c r="CP158" s="542">
        <f>+IF(CP$4&gt;=EOMONTH(Input!$E153,0),Input!$D153,0)*CP$10</f>
        <v>0</v>
      </c>
      <c r="CQ158" s="542">
        <f>+IF(CQ$4&gt;=EOMONTH(Input!$E153,0),Input!$D153,0)*CQ$10</f>
        <v>0</v>
      </c>
      <c r="CR158" s="542">
        <f>+IF(CR$4&gt;=EOMONTH(Input!$E153,0),Input!$D153,0)*CR$10</f>
        <v>0</v>
      </c>
      <c r="CS158" s="542">
        <f>+IF(CS$4&gt;=EOMONTH(Input!$E153,0),Input!$D153,0)*CS$10</f>
        <v>0</v>
      </c>
      <c r="CT158" s="542">
        <f>+IF(CT$4&gt;=EOMONTH(Input!$E153,0),Input!$D153,0)*CT$10</f>
        <v>0</v>
      </c>
      <c r="CU158" s="542">
        <f>+IF(CU$4&gt;=EOMONTH(Input!$E153,0),Input!$D153,0)*CU$10</f>
        <v>0</v>
      </c>
      <c r="CV158" s="542">
        <f>+IF(CV$4&gt;=EOMONTH(Input!$E153,0),Input!$D153,0)*CV$10</f>
        <v>0</v>
      </c>
      <c r="CW158" s="542">
        <f>+IF(CW$4&gt;=EOMONTH(Input!$E153,0),Input!$D153,0)*CW$10</f>
        <v>0</v>
      </c>
      <c r="CX158" s="542">
        <f>+IF(CX$4&gt;=EOMONTH(Input!$E153,0),Input!$D153,0)*CX$10</f>
        <v>0</v>
      </c>
      <c r="CY158" s="542">
        <f>+IF(CY$4&gt;=EOMONTH(Input!$E153,0),Input!$D153,0)*CY$10</f>
        <v>0</v>
      </c>
      <c r="CZ158" s="542">
        <f>+IF(CZ$4&gt;=EOMONTH(Input!$E153,0),Input!$D153,0)*CZ$10</f>
        <v>0</v>
      </c>
      <c r="DA158" s="542">
        <f>+IF(DA$4&gt;=EOMONTH(Input!$E153,0),Input!$D153,0)*DA$10</f>
        <v>0</v>
      </c>
      <c r="DB158" s="542">
        <f>+IF(DB$4&gt;=EOMONTH(Input!$E153,0),Input!$D153,0)*DB$10</f>
        <v>0</v>
      </c>
      <c r="DC158" s="542">
        <f>+IF(DC$4&gt;=EOMONTH(Input!$E153,0),Input!$D153,0)*DC$10</f>
        <v>0</v>
      </c>
      <c r="DD158" s="542">
        <f>+IF(DD$4&gt;=EOMONTH(Input!$E153,0),Input!$D153,0)*DD$10</f>
        <v>0</v>
      </c>
      <c r="DE158" s="542">
        <f>+IF(DE$4&gt;=EOMONTH(Input!$E153,0),Input!$D153,0)*DE$10</f>
        <v>0</v>
      </c>
      <c r="DF158" s="542">
        <f>+IF(DF$4&gt;=EOMONTH(Input!$E153,0),Input!$D153,0)*DF$10</f>
        <v>0</v>
      </c>
      <c r="DG158" s="542">
        <f>+IF(DG$4&gt;=EOMONTH(Input!$E153,0),Input!$D153,0)*DG$10</f>
        <v>0</v>
      </c>
      <c r="DH158" s="542">
        <f>+IF(DH$4&gt;=EOMONTH(Input!$E153,0),Input!$D153,0)*DH$10</f>
        <v>0</v>
      </c>
      <c r="DI158" s="542">
        <f>+IF(DI$4&gt;=EOMONTH(Input!$E153,0),Input!$D153,0)*DI$10</f>
        <v>0</v>
      </c>
      <c r="DJ158" s="542">
        <f>+IF(DJ$4&gt;=EOMONTH(Input!$E153,0),Input!$D153,0)*DJ$10</f>
        <v>0</v>
      </c>
      <c r="DK158" s="542">
        <f>+IF(DK$4&gt;=EOMONTH(Input!$E153,0),Input!$D153,0)*DK$10</f>
        <v>0</v>
      </c>
      <c r="DL158" s="542">
        <f>+IF(DL$4&gt;=EOMONTH(Input!$E153,0),Input!$D153,0)*DL$10</f>
        <v>0</v>
      </c>
      <c r="DM158" s="542">
        <f>+IF(DM$4&gt;=EOMONTH(Input!$E153,0),Input!$D153,0)*DM$10</f>
        <v>0</v>
      </c>
      <c r="DN158" s="542">
        <f>+IF(DN$4&gt;=EOMONTH(Input!$E153,0),Input!$D153,0)*DN$10</f>
        <v>0</v>
      </c>
      <c r="DO158" s="542">
        <f>+IF(DO$4&gt;=EOMONTH(Input!$E153,0),Input!$D153,0)*DO$10</f>
        <v>0</v>
      </c>
      <c r="DP158" s="542">
        <f>+IF(DP$4&gt;=EOMONTH(Input!$E153,0),Input!$D153,0)*DP$10</f>
        <v>0</v>
      </c>
      <c r="DQ158" s="542">
        <f>+IF(DQ$4&gt;=EOMONTH(Input!$E153,0),Input!$D153,0)*DQ$10</f>
        <v>0</v>
      </c>
      <c r="DR158" s="542">
        <f>+IF(DR$4&gt;=EOMONTH(Input!$E153,0),Input!$D153,0)*DR$10</f>
        <v>0</v>
      </c>
      <c r="DS158" s="542">
        <f>+IF(DS$4&gt;=EOMONTH(Input!$E153,0),Input!$D153,0)*DS$10</f>
        <v>0</v>
      </c>
      <c r="DT158" s="560">
        <f>+IF(DT$4&gt;=EOMONTH(Input!$E153,0),Input!$D153,0)*DT$10</f>
        <v>0</v>
      </c>
    </row>
    <row r="159" spans="1:124" s="28" customFormat="1" ht="14.25" customHeight="1" x14ac:dyDescent="0.15">
      <c r="A159" s="391" t="str">
        <f>+Input!C154</f>
        <v>Other</v>
      </c>
      <c r="B159" s="391"/>
      <c r="C159" s="31" t="s">
        <v>311</v>
      </c>
      <c r="E159" s="559">
        <f>+IF(E$4&gt;=EOMONTH(Input!$E154,0),Input!$D154,0)*E$10</f>
        <v>0</v>
      </c>
      <c r="F159" s="542">
        <f>+IF(F$4&gt;=EOMONTH(Input!$E154,0),Input!$D154,0)*F$10</f>
        <v>0</v>
      </c>
      <c r="G159" s="542">
        <f>+IF(G$4&gt;=EOMONTH(Input!$E154,0),Input!$D154,0)*G$10</f>
        <v>0</v>
      </c>
      <c r="H159" s="542">
        <f>+IF(H$4&gt;=EOMONTH(Input!$E154,0),Input!$D154,0)*H$10</f>
        <v>0</v>
      </c>
      <c r="I159" s="542">
        <f>+IF(I$4&gt;=EOMONTH(Input!$E154,0),Input!$D154,0)*I$10</f>
        <v>0</v>
      </c>
      <c r="J159" s="542">
        <f>+IF(J$4&gt;=EOMONTH(Input!$E154,0),Input!$D154,0)*J$10</f>
        <v>0</v>
      </c>
      <c r="K159" s="542">
        <f>+IF(K$4&gt;=EOMONTH(Input!$E154,0),Input!$D154,0)*K$10</f>
        <v>0</v>
      </c>
      <c r="L159" s="542">
        <f>+IF(L$4&gt;=EOMONTH(Input!$E154,0),Input!$D154,0)*L$10</f>
        <v>0</v>
      </c>
      <c r="M159" s="542">
        <f>+IF(M$4&gt;=EOMONTH(Input!$E154,0),Input!$D154,0)*M$10</f>
        <v>0</v>
      </c>
      <c r="N159" s="542">
        <f>+IF(N$4&gt;=EOMONTH(Input!$E154,0),Input!$D154,0)*N$10</f>
        <v>0</v>
      </c>
      <c r="O159" s="542">
        <f>+IF(O$4&gt;=EOMONTH(Input!$E154,0),Input!$D154,0)*O$10</f>
        <v>0</v>
      </c>
      <c r="P159" s="542">
        <f>+IF(P$4&gt;=EOMONTH(Input!$E154,0),Input!$D154,0)*P$10</f>
        <v>0</v>
      </c>
      <c r="Q159" s="542">
        <f>+IF(Q$4&gt;=EOMONTH(Input!$E154,0),Input!$D154,0)*Q$10</f>
        <v>0</v>
      </c>
      <c r="R159" s="542">
        <f>+IF(R$4&gt;=EOMONTH(Input!$E154,0),Input!$D154,0)*R$10</f>
        <v>0</v>
      </c>
      <c r="S159" s="542">
        <f>+IF(S$4&gt;=EOMONTH(Input!$E154,0),Input!$D154,0)*S$10</f>
        <v>0</v>
      </c>
      <c r="T159" s="542">
        <f>+IF(T$4&gt;=EOMONTH(Input!$E154,0),Input!$D154,0)*T$10</f>
        <v>0</v>
      </c>
      <c r="U159" s="542">
        <f>+IF(U$4&gt;=EOMONTH(Input!$E154,0),Input!$D154,0)*U$10</f>
        <v>0</v>
      </c>
      <c r="V159" s="542">
        <f>+IF(V$4&gt;=EOMONTH(Input!$E154,0),Input!$D154,0)*V$10</f>
        <v>0</v>
      </c>
      <c r="W159" s="542">
        <f>+IF(W$4&gt;=EOMONTH(Input!$E154,0),Input!$D154,0)*W$10</f>
        <v>0</v>
      </c>
      <c r="X159" s="542">
        <f>+IF(X$4&gt;=EOMONTH(Input!$E154,0),Input!$D154,0)*X$10</f>
        <v>0</v>
      </c>
      <c r="Y159" s="542">
        <f>+IF(Y$4&gt;=EOMONTH(Input!$E154,0),Input!$D154,0)*Y$10</f>
        <v>0</v>
      </c>
      <c r="Z159" s="542">
        <f>+IF(Z$4&gt;=EOMONTH(Input!$E154,0),Input!$D154,0)*Z$10</f>
        <v>0</v>
      </c>
      <c r="AA159" s="542">
        <f>+IF(AA$4&gt;=EOMONTH(Input!$E154,0),Input!$D154,0)*AA$10</f>
        <v>0</v>
      </c>
      <c r="AB159" s="542">
        <f>+IF(AB$4&gt;=EOMONTH(Input!$E154,0),Input!$D154,0)*AB$10</f>
        <v>0</v>
      </c>
      <c r="AC159" s="542">
        <f>+IF(AC$4&gt;=EOMONTH(Input!$E154,0),Input!$D154,0)*AC$10</f>
        <v>0</v>
      </c>
      <c r="AD159" s="542">
        <f>+IF(AD$4&gt;=EOMONTH(Input!$E154,0),Input!$D154,0)*AD$10</f>
        <v>0</v>
      </c>
      <c r="AE159" s="542">
        <f>+IF(AE$4&gt;=EOMONTH(Input!$E154,0),Input!$D154,0)*AE$10</f>
        <v>0</v>
      </c>
      <c r="AF159" s="542">
        <f>+IF(AF$4&gt;=EOMONTH(Input!$E154,0),Input!$D154,0)*AF$10</f>
        <v>0</v>
      </c>
      <c r="AG159" s="542">
        <f>+IF(AG$4&gt;=EOMONTH(Input!$E154,0),Input!$D154,0)*AG$10</f>
        <v>0</v>
      </c>
      <c r="AH159" s="542">
        <f>+IF(AH$4&gt;=EOMONTH(Input!$E154,0),Input!$D154,0)*AH$10</f>
        <v>0</v>
      </c>
      <c r="AI159" s="542">
        <f>+IF(AI$4&gt;=EOMONTH(Input!$E154,0),Input!$D154,0)*AI$10</f>
        <v>0</v>
      </c>
      <c r="AJ159" s="542">
        <f>+IF(AJ$4&gt;=EOMONTH(Input!$E154,0),Input!$D154,0)*AJ$10</f>
        <v>0</v>
      </c>
      <c r="AK159" s="542">
        <f>+IF(AK$4&gt;=EOMONTH(Input!$E154,0),Input!$D154,0)*AK$10</f>
        <v>0</v>
      </c>
      <c r="AL159" s="542">
        <f>+IF(AL$4&gt;=EOMONTH(Input!$E154,0),Input!$D154,0)*AL$10</f>
        <v>0</v>
      </c>
      <c r="AM159" s="542">
        <f>+IF(AM$4&gt;=EOMONTH(Input!$E154,0),Input!$D154,0)*AM$10</f>
        <v>0</v>
      </c>
      <c r="AN159" s="542">
        <f>+IF(AN$4&gt;=EOMONTH(Input!$E154,0),Input!$D154,0)*AN$10</f>
        <v>0</v>
      </c>
      <c r="AO159" s="542">
        <f>+IF(AO$4&gt;=EOMONTH(Input!$E154,0),Input!$D154,0)*AO$10</f>
        <v>0</v>
      </c>
      <c r="AP159" s="542">
        <f>+IF(AP$4&gt;=EOMONTH(Input!$E154,0),Input!$D154,0)*AP$10</f>
        <v>0</v>
      </c>
      <c r="AQ159" s="542">
        <f>+IF(AQ$4&gt;=EOMONTH(Input!$E154,0),Input!$D154,0)*AQ$10</f>
        <v>0</v>
      </c>
      <c r="AR159" s="542">
        <f>+IF(AR$4&gt;=EOMONTH(Input!$E154,0),Input!$D154,0)*AR$10</f>
        <v>0</v>
      </c>
      <c r="AS159" s="542">
        <f>+IF(AS$4&gt;=EOMONTH(Input!$E154,0),Input!$D154,0)*AS$10</f>
        <v>0</v>
      </c>
      <c r="AT159" s="542">
        <f>+IF(AT$4&gt;=EOMONTH(Input!$E154,0),Input!$D154,0)*AT$10</f>
        <v>0</v>
      </c>
      <c r="AU159" s="542">
        <f>+IF(AU$4&gt;=EOMONTH(Input!$E154,0),Input!$D154,0)*AU$10</f>
        <v>0</v>
      </c>
      <c r="AV159" s="542">
        <f>+IF(AV$4&gt;=EOMONTH(Input!$E154,0),Input!$D154,0)*AV$10</f>
        <v>0</v>
      </c>
      <c r="AW159" s="542">
        <f>+IF(AW$4&gt;=EOMONTH(Input!$E154,0),Input!$D154,0)*AW$10</f>
        <v>0</v>
      </c>
      <c r="AX159" s="542">
        <f>+IF(AX$4&gt;=EOMONTH(Input!$E154,0),Input!$D154,0)*AX$10</f>
        <v>0</v>
      </c>
      <c r="AY159" s="542">
        <f>+IF(AY$4&gt;=EOMONTH(Input!$E154,0),Input!$D154,0)*AY$10</f>
        <v>0</v>
      </c>
      <c r="AZ159" s="542">
        <f>+IF(AZ$4&gt;=EOMONTH(Input!$E154,0),Input!$D154,0)*AZ$10</f>
        <v>0</v>
      </c>
      <c r="BA159" s="542">
        <f>+IF(BA$4&gt;=EOMONTH(Input!$E154,0),Input!$D154,0)*BA$10</f>
        <v>0</v>
      </c>
      <c r="BB159" s="542">
        <f>+IF(BB$4&gt;=EOMONTH(Input!$E154,0),Input!$D154,0)*BB$10</f>
        <v>0</v>
      </c>
      <c r="BC159" s="542">
        <f>+IF(BC$4&gt;=EOMONTH(Input!$E154,0),Input!$D154,0)*BC$10</f>
        <v>0</v>
      </c>
      <c r="BD159" s="542">
        <f>+IF(BD$4&gt;=EOMONTH(Input!$E154,0),Input!$D154,0)*BD$10</f>
        <v>0</v>
      </c>
      <c r="BE159" s="542">
        <f>+IF(BE$4&gt;=EOMONTH(Input!$E154,0),Input!$D154,0)*BE$10</f>
        <v>0</v>
      </c>
      <c r="BF159" s="542">
        <f>+IF(BF$4&gt;=EOMONTH(Input!$E154,0),Input!$D154,0)*BF$10</f>
        <v>0</v>
      </c>
      <c r="BG159" s="542">
        <f>+IF(BG$4&gt;=EOMONTH(Input!$E154,0),Input!$D154,0)*BG$10</f>
        <v>0</v>
      </c>
      <c r="BH159" s="542">
        <f>+IF(BH$4&gt;=EOMONTH(Input!$E154,0),Input!$D154,0)*BH$10</f>
        <v>0</v>
      </c>
      <c r="BI159" s="542">
        <f>+IF(BI$4&gt;=EOMONTH(Input!$E154,0),Input!$D154,0)*BI$10</f>
        <v>0</v>
      </c>
      <c r="BJ159" s="542">
        <f>+IF(BJ$4&gt;=EOMONTH(Input!$E154,0),Input!$D154,0)*BJ$10</f>
        <v>0</v>
      </c>
      <c r="BK159" s="542">
        <f>+IF(BK$4&gt;=EOMONTH(Input!$E154,0),Input!$D154,0)*BK$10</f>
        <v>0</v>
      </c>
      <c r="BL159" s="542">
        <f>+IF(BL$4&gt;=EOMONTH(Input!$E154,0),Input!$D154,0)*BL$10</f>
        <v>0</v>
      </c>
      <c r="BM159" s="542">
        <f>+IF(BM$4&gt;=EOMONTH(Input!$E154,0),Input!$D154,0)*BM$10</f>
        <v>0</v>
      </c>
      <c r="BN159" s="542">
        <f>+IF(BN$4&gt;=EOMONTH(Input!$E154,0),Input!$D154,0)*BN$10</f>
        <v>0</v>
      </c>
      <c r="BO159" s="542">
        <f>+IF(BO$4&gt;=EOMONTH(Input!$E154,0),Input!$D154,0)*BO$10</f>
        <v>0</v>
      </c>
      <c r="BP159" s="542">
        <f>+IF(BP$4&gt;=EOMONTH(Input!$E154,0),Input!$D154,0)*BP$10</f>
        <v>0</v>
      </c>
      <c r="BQ159" s="542">
        <f>+IF(BQ$4&gt;=EOMONTH(Input!$E154,0),Input!$D154,0)*BQ$10</f>
        <v>0</v>
      </c>
      <c r="BR159" s="542">
        <f>+IF(BR$4&gt;=EOMONTH(Input!$E154,0),Input!$D154,0)*BR$10</f>
        <v>0</v>
      </c>
      <c r="BS159" s="542">
        <f>+IF(BS$4&gt;=EOMONTH(Input!$E154,0),Input!$D154,0)*BS$10</f>
        <v>0</v>
      </c>
      <c r="BT159" s="542">
        <f>+IF(BT$4&gt;=EOMONTH(Input!$E154,0),Input!$D154,0)*BT$10</f>
        <v>0</v>
      </c>
      <c r="BU159" s="542">
        <f>+IF(BU$4&gt;=EOMONTH(Input!$E154,0),Input!$D154,0)*BU$10</f>
        <v>0</v>
      </c>
      <c r="BV159" s="542">
        <f>+IF(BV$4&gt;=EOMONTH(Input!$E154,0),Input!$D154,0)*BV$10</f>
        <v>0</v>
      </c>
      <c r="BW159" s="542">
        <f>+IF(BW$4&gt;=EOMONTH(Input!$E154,0),Input!$D154,0)*BW$10</f>
        <v>0</v>
      </c>
      <c r="BX159" s="542">
        <f>+IF(BX$4&gt;=EOMONTH(Input!$E154,0),Input!$D154,0)*BX$10</f>
        <v>0</v>
      </c>
      <c r="BY159" s="542">
        <f>+IF(BY$4&gt;=EOMONTH(Input!$E154,0),Input!$D154,0)*BY$10</f>
        <v>0</v>
      </c>
      <c r="BZ159" s="542">
        <f>+IF(BZ$4&gt;=EOMONTH(Input!$E154,0),Input!$D154,0)*BZ$10</f>
        <v>0</v>
      </c>
      <c r="CA159" s="542">
        <f>+IF(CA$4&gt;=EOMONTH(Input!$E154,0),Input!$D154,0)*CA$10</f>
        <v>0</v>
      </c>
      <c r="CB159" s="542">
        <f>+IF(CB$4&gt;=EOMONTH(Input!$E154,0),Input!$D154,0)*CB$10</f>
        <v>0</v>
      </c>
      <c r="CC159" s="542">
        <f>+IF(CC$4&gt;=EOMONTH(Input!$E154,0),Input!$D154,0)*CC$10</f>
        <v>0</v>
      </c>
      <c r="CD159" s="542">
        <f>+IF(CD$4&gt;=EOMONTH(Input!$E154,0),Input!$D154,0)*CD$10</f>
        <v>0</v>
      </c>
      <c r="CE159" s="542">
        <f>+IF(CE$4&gt;=EOMONTH(Input!$E154,0),Input!$D154,0)*CE$10</f>
        <v>0</v>
      </c>
      <c r="CF159" s="542">
        <f>+IF(CF$4&gt;=EOMONTH(Input!$E154,0),Input!$D154,0)*CF$10</f>
        <v>0</v>
      </c>
      <c r="CG159" s="542">
        <f>+IF(CG$4&gt;=EOMONTH(Input!$E154,0),Input!$D154,0)*CG$10</f>
        <v>0</v>
      </c>
      <c r="CH159" s="542">
        <f>+IF(CH$4&gt;=EOMONTH(Input!$E154,0),Input!$D154,0)*CH$10</f>
        <v>0</v>
      </c>
      <c r="CI159" s="542">
        <f>+IF(CI$4&gt;=EOMONTH(Input!$E154,0),Input!$D154,0)*CI$10</f>
        <v>0</v>
      </c>
      <c r="CJ159" s="542">
        <f>+IF(CJ$4&gt;=EOMONTH(Input!$E154,0),Input!$D154,0)*CJ$10</f>
        <v>0</v>
      </c>
      <c r="CK159" s="542">
        <f>+IF(CK$4&gt;=EOMONTH(Input!$E154,0),Input!$D154,0)*CK$10</f>
        <v>0</v>
      </c>
      <c r="CL159" s="542">
        <f>+IF(CL$4&gt;=EOMONTH(Input!$E154,0),Input!$D154,0)*CL$10</f>
        <v>0</v>
      </c>
      <c r="CM159" s="542">
        <f>+IF(CM$4&gt;=EOMONTH(Input!$E154,0),Input!$D154,0)*CM$10</f>
        <v>0</v>
      </c>
      <c r="CN159" s="542">
        <f>+IF(CN$4&gt;=EOMONTH(Input!$E154,0),Input!$D154,0)*CN$10</f>
        <v>0</v>
      </c>
      <c r="CO159" s="542">
        <f>+IF(CO$4&gt;=EOMONTH(Input!$E154,0),Input!$D154,0)*CO$10</f>
        <v>0</v>
      </c>
      <c r="CP159" s="542">
        <f>+IF(CP$4&gt;=EOMONTH(Input!$E154,0),Input!$D154,0)*CP$10</f>
        <v>0</v>
      </c>
      <c r="CQ159" s="542">
        <f>+IF(CQ$4&gt;=EOMONTH(Input!$E154,0),Input!$D154,0)*CQ$10</f>
        <v>0</v>
      </c>
      <c r="CR159" s="542">
        <f>+IF(CR$4&gt;=EOMONTH(Input!$E154,0),Input!$D154,0)*CR$10</f>
        <v>0</v>
      </c>
      <c r="CS159" s="542">
        <f>+IF(CS$4&gt;=EOMONTH(Input!$E154,0),Input!$D154,0)*CS$10</f>
        <v>0</v>
      </c>
      <c r="CT159" s="542">
        <f>+IF(CT$4&gt;=EOMONTH(Input!$E154,0),Input!$D154,0)*CT$10</f>
        <v>0</v>
      </c>
      <c r="CU159" s="542">
        <f>+IF(CU$4&gt;=EOMONTH(Input!$E154,0),Input!$D154,0)*CU$10</f>
        <v>0</v>
      </c>
      <c r="CV159" s="542">
        <f>+IF(CV$4&gt;=EOMONTH(Input!$E154,0),Input!$D154,0)*CV$10</f>
        <v>0</v>
      </c>
      <c r="CW159" s="542">
        <f>+IF(CW$4&gt;=EOMONTH(Input!$E154,0),Input!$D154,0)*CW$10</f>
        <v>0</v>
      </c>
      <c r="CX159" s="542">
        <f>+IF(CX$4&gt;=EOMONTH(Input!$E154,0),Input!$D154,0)*CX$10</f>
        <v>0</v>
      </c>
      <c r="CY159" s="542">
        <f>+IF(CY$4&gt;=EOMONTH(Input!$E154,0),Input!$D154,0)*CY$10</f>
        <v>0</v>
      </c>
      <c r="CZ159" s="542">
        <f>+IF(CZ$4&gt;=EOMONTH(Input!$E154,0),Input!$D154,0)*CZ$10</f>
        <v>0</v>
      </c>
      <c r="DA159" s="542">
        <f>+IF(DA$4&gt;=EOMONTH(Input!$E154,0),Input!$D154,0)*DA$10</f>
        <v>0</v>
      </c>
      <c r="DB159" s="542">
        <f>+IF(DB$4&gt;=EOMONTH(Input!$E154,0),Input!$D154,0)*DB$10</f>
        <v>0</v>
      </c>
      <c r="DC159" s="542">
        <f>+IF(DC$4&gt;=EOMONTH(Input!$E154,0),Input!$D154,0)*DC$10</f>
        <v>0</v>
      </c>
      <c r="DD159" s="542">
        <f>+IF(DD$4&gt;=EOMONTH(Input!$E154,0),Input!$D154,0)*DD$10</f>
        <v>0</v>
      </c>
      <c r="DE159" s="542">
        <f>+IF(DE$4&gt;=EOMONTH(Input!$E154,0),Input!$D154,0)*DE$10</f>
        <v>0</v>
      </c>
      <c r="DF159" s="542">
        <f>+IF(DF$4&gt;=EOMONTH(Input!$E154,0),Input!$D154,0)*DF$10</f>
        <v>0</v>
      </c>
      <c r="DG159" s="542">
        <f>+IF(DG$4&gt;=EOMONTH(Input!$E154,0),Input!$D154,0)*DG$10</f>
        <v>0</v>
      </c>
      <c r="DH159" s="542">
        <f>+IF(DH$4&gt;=EOMONTH(Input!$E154,0),Input!$D154,0)*DH$10</f>
        <v>0</v>
      </c>
      <c r="DI159" s="542">
        <f>+IF(DI$4&gt;=EOMONTH(Input!$E154,0),Input!$D154,0)*DI$10</f>
        <v>0</v>
      </c>
      <c r="DJ159" s="542">
        <f>+IF(DJ$4&gt;=EOMONTH(Input!$E154,0),Input!$D154,0)*DJ$10</f>
        <v>0</v>
      </c>
      <c r="DK159" s="542">
        <f>+IF(DK$4&gt;=EOMONTH(Input!$E154,0),Input!$D154,0)*DK$10</f>
        <v>0</v>
      </c>
      <c r="DL159" s="542">
        <f>+IF(DL$4&gt;=EOMONTH(Input!$E154,0),Input!$D154,0)*DL$10</f>
        <v>0</v>
      </c>
      <c r="DM159" s="542">
        <f>+IF(DM$4&gt;=EOMONTH(Input!$E154,0),Input!$D154,0)*DM$10</f>
        <v>0</v>
      </c>
      <c r="DN159" s="542">
        <f>+IF(DN$4&gt;=EOMONTH(Input!$E154,0),Input!$D154,0)*DN$10</f>
        <v>0</v>
      </c>
      <c r="DO159" s="542">
        <f>+IF(DO$4&gt;=EOMONTH(Input!$E154,0),Input!$D154,0)*DO$10</f>
        <v>0</v>
      </c>
      <c r="DP159" s="542">
        <f>+IF(DP$4&gt;=EOMONTH(Input!$E154,0),Input!$D154,0)*DP$10</f>
        <v>0</v>
      </c>
      <c r="DQ159" s="542">
        <f>+IF(DQ$4&gt;=EOMONTH(Input!$E154,0),Input!$D154,0)*DQ$10</f>
        <v>0</v>
      </c>
      <c r="DR159" s="542">
        <f>+IF(DR$4&gt;=EOMONTH(Input!$E154,0),Input!$D154,0)*DR$10</f>
        <v>0</v>
      </c>
      <c r="DS159" s="542">
        <f>+IF(DS$4&gt;=EOMONTH(Input!$E154,0),Input!$D154,0)*DS$10</f>
        <v>0</v>
      </c>
      <c r="DT159" s="560">
        <f>+IF(DT$4&gt;=EOMONTH(Input!$E154,0),Input!$D154,0)*DT$10</f>
        <v>0</v>
      </c>
    </row>
    <row r="160" spans="1:124" s="28" customFormat="1" ht="14.25" customHeight="1" thickBot="1" x14ac:dyDescent="0.2">
      <c r="A160" s="391" t="str">
        <f>+Input!C155</f>
        <v>Other</v>
      </c>
      <c r="B160" s="391"/>
      <c r="C160" s="31" t="s">
        <v>311</v>
      </c>
      <c r="E160" s="553">
        <f>+IF(E$4&gt;=EOMONTH(Input!$E155,0),Input!$D155,0)*E$10</f>
        <v>0</v>
      </c>
      <c r="F160" s="554">
        <f>+IF(F$4&gt;=EOMONTH(Input!$E155,0),Input!$D155,0)*F$10</f>
        <v>0</v>
      </c>
      <c r="G160" s="554">
        <f>+IF(G$4&gt;=EOMONTH(Input!$E155,0),Input!$D155,0)*G$10</f>
        <v>0</v>
      </c>
      <c r="H160" s="554">
        <f>+IF(H$4&gt;=EOMONTH(Input!$E155,0),Input!$D155,0)*H$10</f>
        <v>0</v>
      </c>
      <c r="I160" s="554">
        <f>+IF(I$4&gt;=EOMONTH(Input!$E155,0),Input!$D155,0)*I$10</f>
        <v>0</v>
      </c>
      <c r="J160" s="554">
        <f>+IF(J$4&gt;=EOMONTH(Input!$E155,0),Input!$D155,0)*J$10</f>
        <v>0</v>
      </c>
      <c r="K160" s="554">
        <f>+IF(K$4&gt;=EOMONTH(Input!$E155,0),Input!$D155,0)*K$10</f>
        <v>0</v>
      </c>
      <c r="L160" s="554">
        <f>+IF(L$4&gt;=EOMONTH(Input!$E155,0),Input!$D155,0)*L$10</f>
        <v>0</v>
      </c>
      <c r="M160" s="554">
        <f>+IF(M$4&gt;=EOMONTH(Input!$E155,0),Input!$D155,0)*M$10</f>
        <v>0</v>
      </c>
      <c r="N160" s="554">
        <f>+IF(N$4&gt;=EOMONTH(Input!$E155,0),Input!$D155,0)*N$10</f>
        <v>0</v>
      </c>
      <c r="O160" s="554">
        <f>+IF(O$4&gt;=EOMONTH(Input!$E155,0),Input!$D155,0)*O$10</f>
        <v>0</v>
      </c>
      <c r="P160" s="554">
        <f>+IF(P$4&gt;=EOMONTH(Input!$E155,0),Input!$D155,0)*P$10</f>
        <v>0</v>
      </c>
      <c r="Q160" s="554">
        <f>+IF(Q$4&gt;=EOMONTH(Input!$E155,0),Input!$D155,0)*Q$10</f>
        <v>0</v>
      </c>
      <c r="R160" s="554">
        <f>+IF(R$4&gt;=EOMONTH(Input!$E155,0),Input!$D155,0)*R$10</f>
        <v>0</v>
      </c>
      <c r="S160" s="554">
        <f>+IF(S$4&gt;=EOMONTH(Input!$E155,0),Input!$D155,0)*S$10</f>
        <v>0</v>
      </c>
      <c r="T160" s="554">
        <f>+IF(T$4&gt;=EOMONTH(Input!$E155,0),Input!$D155,0)*T$10</f>
        <v>0</v>
      </c>
      <c r="U160" s="554">
        <f>+IF(U$4&gt;=EOMONTH(Input!$E155,0),Input!$D155,0)*U$10</f>
        <v>0</v>
      </c>
      <c r="V160" s="554">
        <f>+IF(V$4&gt;=EOMONTH(Input!$E155,0),Input!$D155,0)*V$10</f>
        <v>0</v>
      </c>
      <c r="W160" s="554">
        <f>+IF(W$4&gt;=EOMONTH(Input!$E155,0),Input!$D155,0)*W$10</f>
        <v>0</v>
      </c>
      <c r="X160" s="554">
        <f>+IF(X$4&gt;=EOMONTH(Input!$E155,0),Input!$D155,0)*X$10</f>
        <v>0</v>
      </c>
      <c r="Y160" s="554">
        <f>+IF(Y$4&gt;=EOMONTH(Input!$E155,0),Input!$D155,0)*Y$10</f>
        <v>0</v>
      </c>
      <c r="Z160" s="554">
        <f>+IF(Z$4&gt;=EOMONTH(Input!$E155,0),Input!$D155,0)*Z$10</f>
        <v>0</v>
      </c>
      <c r="AA160" s="554">
        <f>+IF(AA$4&gt;=EOMONTH(Input!$E155,0),Input!$D155,0)*AA$10</f>
        <v>0</v>
      </c>
      <c r="AB160" s="554">
        <f>+IF(AB$4&gt;=EOMONTH(Input!$E155,0),Input!$D155,0)*AB$10</f>
        <v>0</v>
      </c>
      <c r="AC160" s="554">
        <f>+IF(AC$4&gt;=EOMONTH(Input!$E155,0),Input!$D155,0)*AC$10</f>
        <v>0</v>
      </c>
      <c r="AD160" s="554">
        <f>+IF(AD$4&gt;=EOMONTH(Input!$E155,0),Input!$D155,0)*AD$10</f>
        <v>0</v>
      </c>
      <c r="AE160" s="554">
        <f>+IF(AE$4&gt;=EOMONTH(Input!$E155,0),Input!$D155,0)*AE$10</f>
        <v>0</v>
      </c>
      <c r="AF160" s="554">
        <f>+IF(AF$4&gt;=EOMONTH(Input!$E155,0),Input!$D155,0)*AF$10</f>
        <v>0</v>
      </c>
      <c r="AG160" s="554">
        <f>+IF(AG$4&gt;=EOMONTH(Input!$E155,0),Input!$D155,0)*AG$10</f>
        <v>0</v>
      </c>
      <c r="AH160" s="554">
        <f>+IF(AH$4&gt;=EOMONTH(Input!$E155,0),Input!$D155,0)*AH$10</f>
        <v>0</v>
      </c>
      <c r="AI160" s="554">
        <f>+IF(AI$4&gt;=EOMONTH(Input!$E155,0),Input!$D155,0)*AI$10</f>
        <v>0</v>
      </c>
      <c r="AJ160" s="554">
        <f>+IF(AJ$4&gt;=EOMONTH(Input!$E155,0),Input!$D155,0)*AJ$10</f>
        <v>0</v>
      </c>
      <c r="AK160" s="554">
        <f>+IF(AK$4&gt;=EOMONTH(Input!$E155,0),Input!$D155,0)*AK$10</f>
        <v>0</v>
      </c>
      <c r="AL160" s="554">
        <f>+IF(AL$4&gt;=EOMONTH(Input!$E155,0),Input!$D155,0)*AL$10</f>
        <v>0</v>
      </c>
      <c r="AM160" s="554">
        <f>+IF(AM$4&gt;=EOMONTH(Input!$E155,0),Input!$D155,0)*AM$10</f>
        <v>0</v>
      </c>
      <c r="AN160" s="554">
        <f>+IF(AN$4&gt;=EOMONTH(Input!$E155,0),Input!$D155,0)*AN$10</f>
        <v>0</v>
      </c>
      <c r="AO160" s="554">
        <f>+IF(AO$4&gt;=EOMONTH(Input!$E155,0),Input!$D155,0)*AO$10</f>
        <v>0</v>
      </c>
      <c r="AP160" s="554">
        <f>+IF(AP$4&gt;=EOMONTH(Input!$E155,0),Input!$D155,0)*AP$10</f>
        <v>0</v>
      </c>
      <c r="AQ160" s="554">
        <f>+IF(AQ$4&gt;=EOMONTH(Input!$E155,0),Input!$D155,0)*AQ$10</f>
        <v>0</v>
      </c>
      <c r="AR160" s="554">
        <f>+IF(AR$4&gt;=EOMONTH(Input!$E155,0),Input!$D155,0)*AR$10</f>
        <v>0</v>
      </c>
      <c r="AS160" s="554">
        <f>+IF(AS$4&gt;=EOMONTH(Input!$E155,0),Input!$D155,0)*AS$10</f>
        <v>0</v>
      </c>
      <c r="AT160" s="554">
        <f>+IF(AT$4&gt;=EOMONTH(Input!$E155,0),Input!$D155,0)*AT$10</f>
        <v>0</v>
      </c>
      <c r="AU160" s="554">
        <f>+IF(AU$4&gt;=EOMONTH(Input!$E155,0),Input!$D155,0)*AU$10</f>
        <v>0</v>
      </c>
      <c r="AV160" s="554">
        <f>+IF(AV$4&gt;=EOMONTH(Input!$E155,0),Input!$D155,0)*AV$10</f>
        <v>0</v>
      </c>
      <c r="AW160" s="554">
        <f>+IF(AW$4&gt;=EOMONTH(Input!$E155,0),Input!$D155,0)*AW$10</f>
        <v>0</v>
      </c>
      <c r="AX160" s="554">
        <f>+IF(AX$4&gt;=EOMONTH(Input!$E155,0),Input!$D155,0)*AX$10</f>
        <v>0</v>
      </c>
      <c r="AY160" s="554">
        <f>+IF(AY$4&gt;=EOMONTH(Input!$E155,0),Input!$D155,0)*AY$10</f>
        <v>0</v>
      </c>
      <c r="AZ160" s="554">
        <f>+IF(AZ$4&gt;=EOMONTH(Input!$E155,0),Input!$D155,0)*AZ$10</f>
        <v>0</v>
      </c>
      <c r="BA160" s="554">
        <f>+IF(BA$4&gt;=EOMONTH(Input!$E155,0),Input!$D155,0)*BA$10</f>
        <v>0</v>
      </c>
      <c r="BB160" s="554">
        <f>+IF(BB$4&gt;=EOMONTH(Input!$E155,0),Input!$D155,0)*BB$10</f>
        <v>0</v>
      </c>
      <c r="BC160" s="554">
        <f>+IF(BC$4&gt;=EOMONTH(Input!$E155,0),Input!$D155,0)*BC$10</f>
        <v>0</v>
      </c>
      <c r="BD160" s="554">
        <f>+IF(BD$4&gt;=EOMONTH(Input!$E155,0),Input!$D155,0)*BD$10</f>
        <v>0</v>
      </c>
      <c r="BE160" s="554">
        <f>+IF(BE$4&gt;=EOMONTH(Input!$E155,0),Input!$D155,0)*BE$10</f>
        <v>0</v>
      </c>
      <c r="BF160" s="554">
        <f>+IF(BF$4&gt;=EOMONTH(Input!$E155,0),Input!$D155,0)*BF$10</f>
        <v>0</v>
      </c>
      <c r="BG160" s="554">
        <f>+IF(BG$4&gt;=EOMONTH(Input!$E155,0),Input!$D155,0)*BG$10</f>
        <v>0</v>
      </c>
      <c r="BH160" s="554">
        <f>+IF(BH$4&gt;=EOMONTH(Input!$E155,0),Input!$D155,0)*BH$10</f>
        <v>0</v>
      </c>
      <c r="BI160" s="554">
        <f>+IF(BI$4&gt;=EOMONTH(Input!$E155,0),Input!$D155,0)*BI$10</f>
        <v>0</v>
      </c>
      <c r="BJ160" s="554">
        <f>+IF(BJ$4&gt;=EOMONTH(Input!$E155,0),Input!$D155,0)*BJ$10</f>
        <v>0</v>
      </c>
      <c r="BK160" s="554">
        <f>+IF(BK$4&gt;=EOMONTH(Input!$E155,0),Input!$D155,0)*BK$10</f>
        <v>0</v>
      </c>
      <c r="BL160" s="554">
        <f>+IF(BL$4&gt;=EOMONTH(Input!$E155,0),Input!$D155,0)*BL$10</f>
        <v>0</v>
      </c>
      <c r="BM160" s="554">
        <f>+IF(BM$4&gt;=EOMONTH(Input!$E155,0),Input!$D155,0)*BM$10</f>
        <v>0</v>
      </c>
      <c r="BN160" s="554">
        <f>+IF(BN$4&gt;=EOMONTH(Input!$E155,0),Input!$D155,0)*BN$10</f>
        <v>0</v>
      </c>
      <c r="BO160" s="554">
        <f>+IF(BO$4&gt;=EOMONTH(Input!$E155,0),Input!$D155,0)*BO$10</f>
        <v>0</v>
      </c>
      <c r="BP160" s="554">
        <f>+IF(BP$4&gt;=EOMONTH(Input!$E155,0),Input!$D155,0)*BP$10</f>
        <v>0</v>
      </c>
      <c r="BQ160" s="554">
        <f>+IF(BQ$4&gt;=EOMONTH(Input!$E155,0),Input!$D155,0)*BQ$10</f>
        <v>0</v>
      </c>
      <c r="BR160" s="554">
        <f>+IF(BR$4&gt;=EOMONTH(Input!$E155,0),Input!$D155,0)*BR$10</f>
        <v>0</v>
      </c>
      <c r="BS160" s="554">
        <f>+IF(BS$4&gt;=EOMONTH(Input!$E155,0),Input!$D155,0)*BS$10</f>
        <v>0</v>
      </c>
      <c r="BT160" s="554">
        <f>+IF(BT$4&gt;=EOMONTH(Input!$E155,0),Input!$D155,0)*BT$10</f>
        <v>0</v>
      </c>
      <c r="BU160" s="554">
        <f>+IF(BU$4&gt;=EOMONTH(Input!$E155,0),Input!$D155,0)*BU$10</f>
        <v>0</v>
      </c>
      <c r="BV160" s="554">
        <f>+IF(BV$4&gt;=EOMONTH(Input!$E155,0),Input!$D155,0)*BV$10</f>
        <v>0</v>
      </c>
      <c r="BW160" s="554">
        <f>+IF(BW$4&gt;=EOMONTH(Input!$E155,0),Input!$D155,0)*BW$10</f>
        <v>0</v>
      </c>
      <c r="BX160" s="554">
        <f>+IF(BX$4&gt;=EOMONTH(Input!$E155,0),Input!$D155,0)*BX$10</f>
        <v>0</v>
      </c>
      <c r="BY160" s="554">
        <f>+IF(BY$4&gt;=EOMONTH(Input!$E155,0),Input!$D155,0)*BY$10</f>
        <v>0</v>
      </c>
      <c r="BZ160" s="554">
        <f>+IF(BZ$4&gt;=EOMONTH(Input!$E155,0),Input!$D155,0)*BZ$10</f>
        <v>0</v>
      </c>
      <c r="CA160" s="554">
        <f>+IF(CA$4&gt;=EOMONTH(Input!$E155,0),Input!$D155,0)*CA$10</f>
        <v>0</v>
      </c>
      <c r="CB160" s="554">
        <f>+IF(CB$4&gt;=EOMONTH(Input!$E155,0),Input!$D155,0)*CB$10</f>
        <v>0</v>
      </c>
      <c r="CC160" s="554">
        <f>+IF(CC$4&gt;=EOMONTH(Input!$E155,0),Input!$D155,0)*CC$10</f>
        <v>0</v>
      </c>
      <c r="CD160" s="554">
        <f>+IF(CD$4&gt;=EOMONTH(Input!$E155,0),Input!$D155,0)*CD$10</f>
        <v>0</v>
      </c>
      <c r="CE160" s="554">
        <f>+IF(CE$4&gt;=EOMONTH(Input!$E155,0),Input!$D155,0)*CE$10</f>
        <v>0</v>
      </c>
      <c r="CF160" s="554">
        <f>+IF(CF$4&gt;=EOMONTH(Input!$E155,0),Input!$D155,0)*CF$10</f>
        <v>0</v>
      </c>
      <c r="CG160" s="554">
        <f>+IF(CG$4&gt;=EOMONTH(Input!$E155,0),Input!$D155,0)*CG$10</f>
        <v>0</v>
      </c>
      <c r="CH160" s="554">
        <f>+IF(CH$4&gt;=EOMONTH(Input!$E155,0),Input!$D155,0)*CH$10</f>
        <v>0</v>
      </c>
      <c r="CI160" s="554">
        <f>+IF(CI$4&gt;=EOMONTH(Input!$E155,0),Input!$D155,0)*CI$10</f>
        <v>0</v>
      </c>
      <c r="CJ160" s="554">
        <f>+IF(CJ$4&gt;=EOMONTH(Input!$E155,0),Input!$D155,0)*CJ$10</f>
        <v>0</v>
      </c>
      <c r="CK160" s="554">
        <f>+IF(CK$4&gt;=EOMONTH(Input!$E155,0),Input!$D155,0)*CK$10</f>
        <v>0</v>
      </c>
      <c r="CL160" s="554">
        <f>+IF(CL$4&gt;=EOMONTH(Input!$E155,0),Input!$D155,0)*CL$10</f>
        <v>0</v>
      </c>
      <c r="CM160" s="554">
        <f>+IF(CM$4&gt;=EOMONTH(Input!$E155,0),Input!$D155,0)*CM$10</f>
        <v>0</v>
      </c>
      <c r="CN160" s="554">
        <f>+IF(CN$4&gt;=EOMONTH(Input!$E155,0),Input!$D155,0)*CN$10</f>
        <v>0</v>
      </c>
      <c r="CO160" s="554">
        <f>+IF(CO$4&gt;=EOMONTH(Input!$E155,0),Input!$D155,0)*CO$10</f>
        <v>0</v>
      </c>
      <c r="CP160" s="554">
        <f>+IF(CP$4&gt;=EOMONTH(Input!$E155,0),Input!$D155,0)*CP$10</f>
        <v>0</v>
      </c>
      <c r="CQ160" s="554">
        <f>+IF(CQ$4&gt;=EOMONTH(Input!$E155,0),Input!$D155,0)*CQ$10</f>
        <v>0</v>
      </c>
      <c r="CR160" s="554">
        <f>+IF(CR$4&gt;=EOMONTH(Input!$E155,0),Input!$D155,0)*CR$10</f>
        <v>0</v>
      </c>
      <c r="CS160" s="554">
        <f>+IF(CS$4&gt;=EOMONTH(Input!$E155,0),Input!$D155,0)*CS$10</f>
        <v>0</v>
      </c>
      <c r="CT160" s="554">
        <f>+IF(CT$4&gt;=EOMONTH(Input!$E155,0),Input!$D155,0)*CT$10</f>
        <v>0</v>
      </c>
      <c r="CU160" s="554">
        <f>+IF(CU$4&gt;=EOMONTH(Input!$E155,0),Input!$D155,0)*CU$10</f>
        <v>0</v>
      </c>
      <c r="CV160" s="554">
        <f>+IF(CV$4&gt;=EOMONTH(Input!$E155,0),Input!$D155,0)*CV$10</f>
        <v>0</v>
      </c>
      <c r="CW160" s="554">
        <f>+IF(CW$4&gt;=EOMONTH(Input!$E155,0),Input!$D155,0)*CW$10</f>
        <v>0</v>
      </c>
      <c r="CX160" s="554">
        <f>+IF(CX$4&gt;=EOMONTH(Input!$E155,0),Input!$D155,0)*CX$10</f>
        <v>0</v>
      </c>
      <c r="CY160" s="554">
        <f>+IF(CY$4&gt;=EOMONTH(Input!$E155,0),Input!$D155,0)*CY$10</f>
        <v>0</v>
      </c>
      <c r="CZ160" s="554">
        <f>+IF(CZ$4&gt;=EOMONTH(Input!$E155,0),Input!$D155,0)*CZ$10</f>
        <v>0</v>
      </c>
      <c r="DA160" s="554">
        <f>+IF(DA$4&gt;=EOMONTH(Input!$E155,0),Input!$D155,0)*DA$10</f>
        <v>0</v>
      </c>
      <c r="DB160" s="554">
        <f>+IF(DB$4&gt;=EOMONTH(Input!$E155,0),Input!$D155,0)*DB$10</f>
        <v>0</v>
      </c>
      <c r="DC160" s="554">
        <f>+IF(DC$4&gt;=EOMONTH(Input!$E155,0),Input!$D155,0)*DC$10</f>
        <v>0</v>
      </c>
      <c r="DD160" s="554">
        <f>+IF(DD$4&gt;=EOMONTH(Input!$E155,0),Input!$D155,0)*DD$10</f>
        <v>0</v>
      </c>
      <c r="DE160" s="554">
        <f>+IF(DE$4&gt;=EOMONTH(Input!$E155,0),Input!$D155,0)*DE$10</f>
        <v>0</v>
      </c>
      <c r="DF160" s="554">
        <f>+IF(DF$4&gt;=EOMONTH(Input!$E155,0),Input!$D155,0)*DF$10</f>
        <v>0</v>
      </c>
      <c r="DG160" s="554">
        <f>+IF(DG$4&gt;=EOMONTH(Input!$E155,0),Input!$D155,0)*DG$10</f>
        <v>0</v>
      </c>
      <c r="DH160" s="554">
        <f>+IF(DH$4&gt;=EOMONTH(Input!$E155,0),Input!$D155,0)*DH$10</f>
        <v>0</v>
      </c>
      <c r="DI160" s="554">
        <f>+IF(DI$4&gt;=EOMONTH(Input!$E155,0),Input!$D155,0)*DI$10</f>
        <v>0</v>
      </c>
      <c r="DJ160" s="554">
        <f>+IF(DJ$4&gt;=EOMONTH(Input!$E155,0),Input!$D155,0)*DJ$10</f>
        <v>0</v>
      </c>
      <c r="DK160" s="554">
        <f>+IF(DK$4&gt;=EOMONTH(Input!$E155,0),Input!$D155,0)*DK$10</f>
        <v>0</v>
      </c>
      <c r="DL160" s="554">
        <f>+IF(DL$4&gt;=EOMONTH(Input!$E155,0),Input!$D155,0)*DL$10</f>
        <v>0</v>
      </c>
      <c r="DM160" s="554">
        <f>+IF(DM$4&gt;=EOMONTH(Input!$E155,0),Input!$D155,0)*DM$10</f>
        <v>0</v>
      </c>
      <c r="DN160" s="554">
        <f>+IF(DN$4&gt;=EOMONTH(Input!$E155,0),Input!$D155,0)*DN$10</f>
        <v>0</v>
      </c>
      <c r="DO160" s="554">
        <f>+IF(DO$4&gt;=EOMONTH(Input!$E155,0),Input!$D155,0)*DO$10</f>
        <v>0</v>
      </c>
      <c r="DP160" s="554">
        <f>+IF(DP$4&gt;=EOMONTH(Input!$E155,0),Input!$D155,0)*DP$10</f>
        <v>0</v>
      </c>
      <c r="DQ160" s="554">
        <f>+IF(DQ$4&gt;=EOMONTH(Input!$E155,0),Input!$D155,0)*DQ$10</f>
        <v>0</v>
      </c>
      <c r="DR160" s="554">
        <f>+IF(DR$4&gt;=EOMONTH(Input!$E155,0),Input!$D155,0)*DR$10</f>
        <v>0</v>
      </c>
      <c r="DS160" s="554">
        <f>+IF(DS$4&gt;=EOMONTH(Input!$E155,0),Input!$D155,0)*DS$10</f>
        <v>0</v>
      </c>
      <c r="DT160" s="555">
        <f>+IF(DT$4&gt;=EOMONTH(Input!$E155,0),Input!$D155,0)*DT$10</f>
        <v>0</v>
      </c>
    </row>
    <row r="161" spans="1:124" s="28" customFormat="1" ht="14.25" customHeight="1" x14ac:dyDescent="0.15">
      <c r="A161" s="392" t="s">
        <v>293</v>
      </c>
      <c r="B161" s="392"/>
      <c r="C161" s="388"/>
      <c r="D161" s="393"/>
      <c r="E161" s="704">
        <f>SUM(E127:E160)</f>
        <v>0</v>
      </c>
      <c r="F161" s="704">
        <f t="shared" ref="F161:BQ161" si="305">SUM(F127:F160)</f>
        <v>0</v>
      </c>
      <c r="G161" s="704">
        <f t="shared" si="305"/>
        <v>0</v>
      </c>
      <c r="H161" s="704">
        <f t="shared" si="305"/>
        <v>8</v>
      </c>
      <c r="I161" s="704">
        <f t="shared" si="305"/>
        <v>8</v>
      </c>
      <c r="J161" s="704">
        <f t="shared" si="305"/>
        <v>8</v>
      </c>
      <c r="K161" s="704">
        <f t="shared" si="305"/>
        <v>8</v>
      </c>
      <c r="L161" s="704">
        <f t="shared" si="305"/>
        <v>8</v>
      </c>
      <c r="M161" s="704">
        <f t="shared" si="305"/>
        <v>8</v>
      </c>
      <c r="N161" s="704">
        <f t="shared" si="305"/>
        <v>8</v>
      </c>
      <c r="O161" s="704">
        <f t="shared" si="305"/>
        <v>8</v>
      </c>
      <c r="P161" s="704">
        <f t="shared" si="305"/>
        <v>8</v>
      </c>
      <c r="Q161" s="704">
        <f t="shared" si="305"/>
        <v>8</v>
      </c>
      <c r="R161" s="704">
        <f t="shared" si="305"/>
        <v>8</v>
      </c>
      <c r="S161" s="704">
        <f t="shared" si="305"/>
        <v>8</v>
      </c>
      <c r="T161" s="704">
        <f t="shared" si="305"/>
        <v>8</v>
      </c>
      <c r="U161" s="704">
        <f t="shared" si="305"/>
        <v>8</v>
      </c>
      <c r="V161" s="704">
        <f t="shared" si="305"/>
        <v>8</v>
      </c>
      <c r="W161" s="704">
        <f t="shared" si="305"/>
        <v>8</v>
      </c>
      <c r="X161" s="704">
        <f t="shared" si="305"/>
        <v>8</v>
      </c>
      <c r="Y161" s="704">
        <f t="shared" si="305"/>
        <v>8</v>
      </c>
      <c r="Z161" s="704">
        <f t="shared" si="305"/>
        <v>8</v>
      </c>
      <c r="AA161" s="704">
        <f t="shared" si="305"/>
        <v>8</v>
      </c>
      <c r="AB161" s="704">
        <f t="shared" si="305"/>
        <v>8</v>
      </c>
      <c r="AC161" s="704">
        <f t="shared" si="305"/>
        <v>8</v>
      </c>
      <c r="AD161" s="704">
        <f t="shared" si="305"/>
        <v>8</v>
      </c>
      <c r="AE161" s="704">
        <f t="shared" si="305"/>
        <v>8</v>
      </c>
      <c r="AF161" s="704">
        <f t="shared" si="305"/>
        <v>8</v>
      </c>
      <c r="AG161" s="704">
        <f t="shared" si="305"/>
        <v>8</v>
      </c>
      <c r="AH161" s="704">
        <f t="shared" si="305"/>
        <v>8</v>
      </c>
      <c r="AI161" s="704">
        <f t="shared" si="305"/>
        <v>8</v>
      </c>
      <c r="AJ161" s="704">
        <f t="shared" si="305"/>
        <v>8</v>
      </c>
      <c r="AK161" s="704">
        <f t="shared" si="305"/>
        <v>8</v>
      </c>
      <c r="AL161" s="704">
        <f t="shared" si="305"/>
        <v>8</v>
      </c>
      <c r="AM161" s="704">
        <f t="shared" si="305"/>
        <v>8</v>
      </c>
      <c r="AN161" s="704">
        <f t="shared" si="305"/>
        <v>8</v>
      </c>
      <c r="AO161" s="704">
        <f t="shared" si="305"/>
        <v>8</v>
      </c>
      <c r="AP161" s="704">
        <f t="shared" si="305"/>
        <v>8</v>
      </c>
      <c r="AQ161" s="704">
        <f t="shared" si="305"/>
        <v>8</v>
      </c>
      <c r="AR161" s="704">
        <f t="shared" si="305"/>
        <v>8</v>
      </c>
      <c r="AS161" s="704">
        <f t="shared" si="305"/>
        <v>8</v>
      </c>
      <c r="AT161" s="704">
        <f t="shared" si="305"/>
        <v>8</v>
      </c>
      <c r="AU161" s="704">
        <f t="shared" si="305"/>
        <v>8</v>
      </c>
      <c r="AV161" s="704">
        <f t="shared" si="305"/>
        <v>8</v>
      </c>
      <c r="AW161" s="704">
        <f t="shared" si="305"/>
        <v>8</v>
      </c>
      <c r="AX161" s="704">
        <f t="shared" si="305"/>
        <v>8</v>
      </c>
      <c r="AY161" s="704">
        <f t="shared" si="305"/>
        <v>8</v>
      </c>
      <c r="AZ161" s="704">
        <f t="shared" si="305"/>
        <v>8</v>
      </c>
      <c r="BA161" s="704">
        <f t="shared" si="305"/>
        <v>8</v>
      </c>
      <c r="BB161" s="704">
        <f t="shared" si="305"/>
        <v>8</v>
      </c>
      <c r="BC161" s="704">
        <f t="shared" si="305"/>
        <v>8</v>
      </c>
      <c r="BD161" s="704">
        <f t="shared" si="305"/>
        <v>8</v>
      </c>
      <c r="BE161" s="704">
        <f t="shared" si="305"/>
        <v>8</v>
      </c>
      <c r="BF161" s="704">
        <f t="shared" si="305"/>
        <v>8</v>
      </c>
      <c r="BG161" s="704">
        <f t="shared" si="305"/>
        <v>8</v>
      </c>
      <c r="BH161" s="704">
        <f t="shared" si="305"/>
        <v>8</v>
      </c>
      <c r="BI161" s="704">
        <f t="shared" si="305"/>
        <v>8</v>
      </c>
      <c r="BJ161" s="704">
        <f t="shared" si="305"/>
        <v>8</v>
      </c>
      <c r="BK161" s="704">
        <f t="shared" si="305"/>
        <v>8</v>
      </c>
      <c r="BL161" s="704">
        <f t="shared" si="305"/>
        <v>8</v>
      </c>
      <c r="BM161" s="704">
        <f t="shared" si="305"/>
        <v>8</v>
      </c>
      <c r="BN161" s="704">
        <f t="shared" si="305"/>
        <v>8</v>
      </c>
      <c r="BO161" s="704">
        <f t="shared" si="305"/>
        <v>8</v>
      </c>
      <c r="BP161" s="704">
        <f t="shared" si="305"/>
        <v>8</v>
      </c>
      <c r="BQ161" s="704">
        <f t="shared" si="305"/>
        <v>8</v>
      </c>
      <c r="BR161" s="704">
        <f t="shared" ref="BR161:DT161" si="306">SUM(BR127:BR160)</f>
        <v>8</v>
      </c>
      <c r="BS161" s="704">
        <f t="shared" si="306"/>
        <v>8</v>
      </c>
      <c r="BT161" s="704">
        <f t="shared" si="306"/>
        <v>8</v>
      </c>
      <c r="BU161" s="704">
        <f t="shared" si="306"/>
        <v>8</v>
      </c>
      <c r="BV161" s="704">
        <f t="shared" si="306"/>
        <v>8</v>
      </c>
      <c r="BW161" s="704">
        <f t="shared" si="306"/>
        <v>8</v>
      </c>
      <c r="BX161" s="704">
        <f t="shared" si="306"/>
        <v>8</v>
      </c>
      <c r="BY161" s="704">
        <f t="shared" si="306"/>
        <v>8</v>
      </c>
      <c r="BZ161" s="704">
        <f t="shared" si="306"/>
        <v>8</v>
      </c>
      <c r="CA161" s="704">
        <f t="shared" si="306"/>
        <v>8</v>
      </c>
      <c r="CB161" s="704">
        <f t="shared" si="306"/>
        <v>8</v>
      </c>
      <c r="CC161" s="704">
        <f t="shared" si="306"/>
        <v>8</v>
      </c>
      <c r="CD161" s="704">
        <f t="shared" si="306"/>
        <v>8</v>
      </c>
      <c r="CE161" s="704">
        <f t="shared" si="306"/>
        <v>8</v>
      </c>
      <c r="CF161" s="704">
        <f t="shared" si="306"/>
        <v>8</v>
      </c>
      <c r="CG161" s="704">
        <f t="shared" si="306"/>
        <v>8</v>
      </c>
      <c r="CH161" s="704">
        <f t="shared" si="306"/>
        <v>8</v>
      </c>
      <c r="CI161" s="704">
        <f t="shared" si="306"/>
        <v>8</v>
      </c>
      <c r="CJ161" s="704">
        <f t="shared" si="306"/>
        <v>8</v>
      </c>
      <c r="CK161" s="704">
        <f t="shared" si="306"/>
        <v>8</v>
      </c>
      <c r="CL161" s="704">
        <f t="shared" si="306"/>
        <v>8</v>
      </c>
      <c r="CM161" s="704">
        <f t="shared" si="306"/>
        <v>8</v>
      </c>
      <c r="CN161" s="704">
        <f t="shared" si="306"/>
        <v>8</v>
      </c>
      <c r="CO161" s="704">
        <f t="shared" si="306"/>
        <v>8</v>
      </c>
      <c r="CP161" s="704">
        <f t="shared" si="306"/>
        <v>8</v>
      </c>
      <c r="CQ161" s="704">
        <f t="shared" si="306"/>
        <v>8</v>
      </c>
      <c r="CR161" s="704">
        <f t="shared" si="306"/>
        <v>8</v>
      </c>
      <c r="CS161" s="704">
        <f t="shared" si="306"/>
        <v>8</v>
      </c>
      <c r="CT161" s="704">
        <f t="shared" si="306"/>
        <v>8</v>
      </c>
      <c r="CU161" s="704">
        <f t="shared" si="306"/>
        <v>8</v>
      </c>
      <c r="CV161" s="704">
        <f t="shared" si="306"/>
        <v>8</v>
      </c>
      <c r="CW161" s="704">
        <f t="shared" si="306"/>
        <v>8</v>
      </c>
      <c r="CX161" s="704">
        <f t="shared" si="306"/>
        <v>8</v>
      </c>
      <c r="CY161" s="704">
        <f t="shared" si="306"/>
        <v>8</v>
      </c>
      <c r="CZ161" s="704">
        <f t="shared" si="306"/>
        <v>8</v>
      </c>
      <c r="DA161" s="704">
        <f t="shared" si="306"/>
        <v>8</v>
      </c>
      <c r="DB161" s="704">
        <f t="shared" si="306"/>
        <v>8</v>
      </c>
      <c r="DC161" s="704">
        <f t="shared" si="306"/>
        <v>8</v>
      </c>
      <c r="DD161" s="704">
        <f t="shared" si="306"/>
        <v>8</v>
      </c>
      <c r="DE161" s="704">
        <f t="shared" si="306"/>
        <v>8</v>
      </c>
      <c r="DF161" s="704">
        <f t="shared" si="306"/>
        <v>8</v>
      </c>
      <c r="DG161" s="704">
        <f t="shared" si="306"/>
        <v>8</v>
      </c>
      <c r="DH161" s="704">
        <f t="shared" si="306"/>
        <v>8</v>
      </c>
      <c r="DI161" s="704">
        <f t="shared" si="306"/>
        <v>8</v>
      </c>
      <c r="DJ161" s="704">
        <f t="shared" si="306"/>
        <v>8</v>
      </c>
      <c r="DK161" s="704">
        <f t="shared" si="306"/>
        <v>8</v>
      </c>
      <c r="DL161" s="704">
        <f t="shared" si="306"/>
        <v>8</v>
      </c>
      <c r="DM161" s="704">
        <f t="shared" si="306"/>
        <v>8</v>
      </c>
      <c r="DN161" s="704">
        <f t="shared" si="306"/>
        <v>8</v>
      </c>
      <c r="DO161" s="704">
        <f t="shared" si="306"/>
        <v>8</v>
      </c>
      <c r="DP161" s="704">
        <f t="shared" si="306"/>
        <v>8</v>
      </c>
      <c r="DQ161" s="704">
        <f t="shared" si="306"/>
        <v>8</v>
      </c>
      <c r="DR161" s="704">
        <f t="shared" si="306"/>
        <v>8</v>
      </c>
      <c r="DS161" s="704">
        <f t="shared" si="306"/>
        <v>8</v>
      </c>
      <c r="DT161" s="704">
        <f t="shared" si="306"/>
        <v>8</v>
      </c>
    </row>
    <row r="162" spans="1:124" s="28" customFormat="1" ht="14.25" customHeight="1" x14ac:dyDescent="0.15">
      <c r="A162" s="45"/>
      <c r="B162" s="45"/>
      <c r="C162" s="389"/>
      <c r="D162" s="389"/>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45"/>
      <c r="CY162" s="45"/>
      <c r="CZ162" s="45"/>
      <c r="DA162" s="45"/>
      <c r="DB162" s="45"/>
      <c r="DC162" s="45"/>
      <c r="DD162" s="45"/>
      <c r="DE162" s="45"/>
      <c r="DF162" s="45"/>
      <c r="DG162" s="45"/>
      <c r="DH162" s="45"/>
      <c r="DI162" s="45"/>
      <c r="DJ162" s="45"/>
      <c r="DK162" s="45"/>
      <c r="DL162" s="45"/>
      <c r="DM162" s="45"/>
      <c r="DN162" s="45"/>
      <c r="DO162" s="45"/>
      <c r="DP162" s="45"/>
      <c r="DQ162" s="45"/>
      <c r="DR162" s="45"/>
      <c r="DS162" s="45"/>
      <c r="DT162" s="45"/>
    </row>
    <row r="163" spans="1:124" s="28" customFormat="1" ht="14.25" customHeight="1" thickBot="1" x14ac:dyDescent="0.2">
      <c r="A163" s="390" t="s">
        <v>317</v>
      </c>
      <c r="B163" s="390"/>
      <c r="D163" s="389"/>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45"/>
      <c r="CY163" s="45"/>
      <c r="CZ163" s="45"/>
      <c r="DA163" s="45"/>
      <c r="DB163" s="45"/>
      <c r="DC163" s="45"/>
      <c r="DD163" s="45"/>
      <c r="DE163" s="45"/>
      <c r="DF163" s="45"/>
      <c r="DG163" s="45"/>
      <c r="DH163" s="45"/>
      <c r="DI163" s="45"/>
      <c r="DJ163" s="45"/>
      <c r="DK163" s="45"/>
      <c r="DL163" s="45"/>
      <c r="DM163" s="45"/>
      <c r="DN163" s="45"/>
      <c r="DO163" s="45"/>
      <c r="DP163" s="45"/>
      <c r="DQ163" s="45"/>
      <c r="DR163" s="45"/>
      <c r="DS163" s="45"/>
      <c r="DT163" s="45"/>
    </row>
    <row r="164" spans="1:124" s="28" customFormat="1" ht="14.25" customHeight="1" x14ac:dyDescent="0.15">
      <c r="A164" s="394" t="str">
        <f>+A127</f>
        <v>Hotel Manager</v>
      </c>
      <c r="B164" s="394" t="str">
        <f>+Input!F122</f>
        <v>Undistributed</v>
      </c>
      <c r="C164" s="31" t="str">
        <f t="shared" ref="C164:C198" si="307">"["&amp;currency&amp;"]"</f>
        <v>[EUR]</v>
      </c>
      <c r="E164" s="550">
        <f>+E127*Input!$G122/12*E$11</f>
        <v>0</v>
      </c>
      <c r="F164" s="551">
        <f>+F127*Input!$G122/12*F$11</f>
        <v>0</v>
      </c>
      <c r="G164" s="551">
        <f>+G127*Input!$G122/12*G$11</f>
        <v>0</v>
      </c>
      <c r="H164" s="551">
        <f>+H127*Input!$G122/12*H$11</f>
        <v>5046.2377624889195</v>
      </c>
      <c r="I164" s="551">
        <f>+I127*Input!$G122/12*I$11</f>
        <v>5057.8638596086294</v>
      </c>
      <c r="J164" s="551">
        <f>+J127*Input!$G122/12*J$11</f>
        <v>5069.5167422546247</v>
      </c>
      <c r="K164" s="551">
        <f>+K127*Input!$G122/12*K$11</f>
        <v>5081.1964721384529</v>
      </c>
      <c r="L164" s="551">
        <f>+L127*Input!$G122/12*L$11</f>
        <v>5092.9031111138365</v>
      </c>
      <c r="M164" s="551">
        <f>+M127*Input!$G122/12*M$11</f>
        <v>5104.6367211770048</v>
      </c>
      <c r="N164" s="551">
        <f>+N127*Input!$G122/12*N$11</f>
        <v>5116.3973644670205</v>
      </c>
      <c r="O164" s="551">
        <f>+O127*Input!$G122/12*O$11</f>
        <v>5128.1851032661098</v>
      </c>
      <c r="P164" s="551">
        <f>+P127*Input!$G122/12*P$11</f>
        <v>5139.9999999999909</v>
      </c>
      <c r="Q164" s="551">
        <f>+Q127*Input!$G122/12*Q$11</f>
        <v>5151.8421172382068</v>
      </c>
      <c r="R164" s="551">
        <f>+R127*Input!$G122/12*R$11</f>
        <v>5163.7115176944544</v>
      </c>
      <c r="S164" s="551">
        <f>+S127*Input!$G122/12*S$11</f>
        <v>5175.6082642269184</v>
      </c>
      <c r="T164" s="551">
        <f>+T127*Input!$G122/12*T$11</f>
        <v>5187.5324198386015</v>
      </c>
      <c r="U164" s="551">
        <f>+U127*Input!$G122/12*U$11</f>
        <v>5199.4840476776626</v>
      </c>
      <c r="V164" s="551">
        <f>+V127*Input!$G122/12*V$11</f>
        <v>5211.463211037747</v>
      </c>
      <c r="W164" s="551">
        <f>+W127*Input!$G122/12*W$11</f>
        <v>5223.469973358322</v>
      </c>
      <c r="X164" s="551">
        <f>+X127*Input!$G122/12*X$11</f>
        <v>5235.5043982250172</v>
      </c>
      <c r="Y164" s="551">
        <f>+Y127*Input!$G122/12*Y$11</f>
        <v>5247.5665493699544</v>
      </c>
      <c r="Z164" s="551">
        <f>+Z127*Input!$G122/12*Z$11</f>
        <v>5259.6564906720896</v>
      </c>
      <c r="AA164" s="551">
        <f>+AA127*Input!$G122/12*AA$11</f>
        <v>5271.7742861575534</v>
      </c>
      <c r="AB164" s="551">
        <f>+AB127*Input!$G122/12*AB$11</f>
        <v>5283.9199999999828</v>
      </c>
      <c r="AC164" s="551">
        <f>+AC127*Input!$G122/12*AC$11</f>
        <v>5296.0936965208693</v>
      </c>
      <c r="AD164" s="551">
        <f>+AD127*Input!$G122/12*AD$11</f>
        <v>5308.2954401898915</v>
      </c>
      <c r="AE164" s="551">
        <f>+AE127*Input!$G122/12*AE$11</f>
        <v>5320.5252956252643</v>
      </c>
      <c r="AF164" s="551">
        <f>+AF127*Input!$G122/12*AF$11</f>
        <v>5332.7833275940748</v>
      </c>
      <c r="AG164" s="551">
        <f>+AG127*Input!$G122/12*AG$11</f>
        <v>5345.0696010126294</v>
      </c>
      <c r="AH164" s="551">
        <f>+AH127*Input!$G122/12*AH$11</f>
        <v>5357.3841809467958</v>
      </c>
      <c r="AI164" s="551">
        <f>+AI127*Input!$G122/12*AI$11</f>
        <v>5369.7271326123473</v>
      </c>
      <c r="AJ164" s="551">
        <f>+AJ127*Input!$G122/12*AJ$11</f>
        <v>5382.0985213753092</v>
      </c>
      <c r="AK164" s="551">
        <f>+AK127*Input!$G122/12*AK$11</f>
        <v>5394.4984127523039</v>
      </c>
      <c r="AL164" s="551">
        <f>+AL127*Input!$G122/12*AL$11</f>
        <v>5406.9268724108997</v>
      </c>
      <c r="AM164" s="551">
        <f>+AM127*Input!$G122/12*AM$11</f>
        <v>5419.3839661699558</v>
      </c>
      <c r="AN164" s="551">
        <f>+AN127*Input!$G122/12*AN$11</f>
        <v>5431.8697599999741</v>
      </c>
      <c r="AO164" s="551">
        <f>+AO127*Input!$G122/12*AO$11</f>
        <v>5444.3843200234451</v>
      </c>
      <c r="AP164" s="551">
        <f>+AP127*Input!$G122/12*AP$11</f>
        <v>5456.9277125152003</v>
      </c>
      <c r="AQ164" s="551">
        <f>+AQ127*Input!$G122/12*AQ$11</f>
        <v>5469.5000039027627</v>
      </c>
      <c r="AR164" s="551">
        <f>+AR127*Input!$G122/12*AR$11</f>
        <v>5482.1012607667008</v>
      </c>
      <c r="AS164" s="551">
        <f>+AS127*Input!$G122/12*AS$11</f>
        <v>5494.7315498409753</v>
      </c>
      <c r="AT164" s="551">
        <f>+AT127*Input!$G122/12*AT$11</f>
        <v>5507.3909380132982</v>
      </c>
      <c r="AU164" s="551">
        <f>+AU127*Input!$G122/12*AU$11</f>
        <v>5520.0794923254844</v>
      </c>
      <c r="AV164" s="551">
        <f>+AV127*Input!$G122/12*AV$11</f>
        <v>5532.79727997381</v>
      </c>
      <c r="AW164" s="551">
        <f>+AW127*Input!$G122/12*AW$11</f>
        <v>5545.5443683093608</v>
      </c>
      <c r="AX164" s="551">
        <f>+AX127*Input!$G122/12*AX$11</f>
        <v>5558.3208248383971</v>
      </c>
      <c r="AY164" s="551">
        <f>+AY127*Input!$G122/12*AY$11</f>
        <v>5571.1267172227072</v>
      </c>
      <c r="AZ164" s="551">
        <f>+AZ127*Input!$G122/12*AZ$11</f>
        <v>5583.9621132799657</v>
      </c>
      <c r="BA164" s="551">
        <f>+BA127*Input!$G122/12*BA$11</f>
        <v>5596.8270809840933</v>
      </c>
      <c r="BB164" s="551">
        <f>+BB127*Input!$G122/12*BB$11</f>
        <v>5609.7216884656173</v>
      </c>
      <c r="BC164" s="551">
        <f>+BC127*Input!$G122/12*BC$11</f>
        <v>5622.6460040120319</v>
      </c>
      <c r="BD164" s="551">
        <f>+BD127*Input!$G122/12*BD$11</f>
        <v>5635.6000960681595</v>
      </c>
      <c r="BE164" s="551">
        <f>+BE127*Input!$G122/12*BE$11</f>
        <v>5648.5840332365133</v>
      </c>
      <c r="BF164" s="551">
        <f>+BF127*Input!$G122/12*BF$11</f>
        <v>5661.5978842776613</v>
      </c>
      <c r="BG164" s="551">
        <f>+BG127*Input!$G122/12*BG$11</f>
        <v>5674.6417181105899</v>
      </c>
      <c r="BH164" s="551">
        <f>+BH127*Input!$G122/12*BH$11</f>
        <v>5687.7156038130679</v>
      </c>
      <c r="BI164" s="551">
        <f>+BI127*Input!$G122/12*BI$11</f>
        <v>5700.8196106220148</v>
      </c>
      <c r="BJ164" s="551">
        <f>+BJ127*Input!$G122/12*BJ$11</f>
        <v>5713.9538079338636</v>
      </c>
      <c r="BK164" s="551">
        <f>+BK127*Input!$G122/12*BK$11</f>
        <v>5727.1182653049345</v>
      </c>
      <c r="BL164" s="551">
        <f>+BL127*Input!$G122/12*BL$11</f>
        <v>5740.3130524517965</v>
      </c>
      <c r="BM164" s="551">
        <f>+BM127*Input!$G122/12*BM$11</f>
        <v>5753.5382392516394</v>
      </c>
      <c r="BN164" s="551">
        <f>+BN127*Input!$G122/12*BN$11</f>
        <v>5766.7938957426468</v>
      </c>
      <c r="BO164" s="551">
        <f>+BO127*Input!$G122/12*BO$11</f>
        <v>5780.0800921243608</v>
      </c>
      <c r="BP164" s="551">
        <f>+BP127*Input!$G122/12*BP$11</f>
        <v>5793.3968987580611</v>
      </c>
      <c r="BQ164" s="551">
        <f>+BQ127*Input!$G122/12*BQ$11</f>
        <v>5806.7443861671291</v>
      </c>
      <c r="BR164" s="551">
        <f>+BR127*Input!$G122/12*BR$11</f>
        <v>5820.1226250374284</v>
      </c>
      <c r="BS164" s="551">
        <f>+BS127*Input!$G122/12*BS$11</f>
        <v>5833.5316862176787</v>
      </c>
      <c r="BT164" s="551">
        <f>+BT127*Input!$G122/12*BT$11</f>
        <v>5846.9716407198257</v>
      </c>
      <c r="BU164" s="551">
        <f>+BU127*Input!$G122/12*BU$11</f>
        <v>5860.4425597194222</v>
      </c>
      <c r="BV164" s="551">
        <f>+BV127*Input!$G122/12*BV$11</f>
        <v>5873.944514556003</v>
      </c>
      <c r="BW164" s="551">
        <f>+BW127*Input!$G122/12*BW$11</f>
        <v>5887.477576733464</v>
      </c>
      <c r="BX164" s="551">
        <f>+BX127*Input!$G122/12*BX$11</f>
        <v>5901.041817920438</v>
      </c>
      <c r="BY164" s="551">
        <f>+BY127*Input!$G122/12*BY$11</f>
        <v>5914.6373099506773</v>
      </c>
      <c r="BZ164" s="551">
        <f>+BZ127*Input!$G122/12*BZ$11</f>
        <v>5928.2641248234322</v>
      </c>
      <c r="CA164" s="551">
        <f>+CA127*Input!$G122/12*CA$11</f>
        <v>5941.9223347038351</v>
      </c>
      <c r="CB164" s="551">
        <f>+CB127*Input!$G122/12*CB$11</f>
        <v>5955.6120119232783</v>
      </c>
      <c r="CC164" s="551">
        <f>+CC127*Input!$G122/12*CC$11</f>
        <v>5969.3332289798</v>
      </c>
      <c r="CD164" s="551">
        <f>+CD127*Input!$G122/12*CD$11</f>
        <v>5983.086058538468</v>
      </c>
      <c r="CE164" s="551">
        <f>+CE127*Input!$G122/12*CE$11</f>
        <v>5996.8705734317655</v>
      </c>
      <c r="CF164" s="551">
        <f>+CF127*Input!$G122/12*CF$11</f>
        <v>6010.6868466599726</v>
      </c>
      <c r="CG164" s="551">
        <f>+CG127*Input!$G122/12*CG$11</f>
        <v>6024.534951391558</v>
      </c>
      <c r="CH164" s="551">
        <f>+CH127*Input!$G122/12*CH$11</f>
        <v>6038.4149609635642</v>
      </c>
      <c r="CI164" s="551">
        <f>+CI127*Input!$G122/12*CI$11</f>
        <v>6052.3269488819933</v>
      </c>
      <c r="CJ164" s="551">
        <f>+CJ127*Input!$G122/12*CJ$11</f>
        <v>6066.2709888222025</v>
      </c>
      <c r="CK164" s="551">
        <f>+CK127*Input!$G122/12*CK$11</f>
        <v>6080.2471546292882</v>
      </c>
      <c r="CL164" s="551">
        <f>+CL127*Input!$G122/12*CL$11</f>
        <v>6094.2555203184802</v>
      </c>
      <c r="CM164" s="551">
        <f>+CM127*Input!$G122/12*CM$11</f>
        <v>6108.2961600755334</v>
      </c>
      <c r="CN164" s="551">
        <f>+CN127*Input!$G122/12*CN$11</f>
        <v>6122.3691482571212</v>
      </c>
      <c r="CO164" s="551">
        <f>+CO127*Input!$G122/12*CO$11</f>
        <v>6136.4745593912248</v>
      </c>
      <c r="CP164" s="551">
        <f>+CP127*Input!$G122/12*CP$11</f>
        <v>6150.6124681775364</v>
      </c>
      <c r="CQ164" s="551">
        <f>+CQ127*Input!$G122/12*CQ$11</f>
        <v>6164.7829494878461</v>
      </c>
      <c r="CR164" s="551">
        <f>+CR127*Input!$G122/12*CR$11</f>
        <v>6178.9860783664426</v>
      </c>
      <c r="CS164" s="551">
        <f>+CS127*Input!$G122/12*CS$11</f>
        <v>6193.2219300305123</v>
      </c>
      <c r="CT164" s="551">
        <f>+CT127*Input!$G122/12*CT$11</f>
        <v>6207.490579870534</v>
      </c>
      <c r="CU164" s="551">
        <f>+CU127*Input!$G122/12*CU$11</f>
        <v>6221.7921034506799</v>
      </c>
      <c r="CV164" s="551">
        <f>+CV127*Input!$G122/12*CV$11</f>
        <v>6236.1265765092148</v>
      </c>
      <c r="CW164" s="551">
        <f>+CW127*Input!$G122/12*CW$11</f>
        <v>6250.4940749588986</v>
      </c>
      <c r="CX164" s="551">
        <f>+CX127*Input!$G122/12*CX$11</f>
        <v>6264.8946748873886</v>
      </c>
      <c r="CY164" s="551">
        <f>+CY127*Input!$G122/12*CY$11</f>
        <v>6279.32845255764</v>
      </c>
      <c r="CZ164" s="551">
        <f>+CZ127*Input!$G122/12*CZ$11</f>
        <v>6293.7954844083115</v>
      </c>
      <c r="DA164" s="551">
        <f>+DA127*Input!$G122/12*DA$11</f>
        <v>6308.2958470541707</v>
      </c>
      <c r="DB164" s="551">
        <f>+DB127*Input!$G122/12*DB$11</f>
        <v>6322.8296172864984</v>
      </c>
      <c r="DC164" s="551">
        <f>+DC127*Input!$G122/12*DC$11</f>
        <v>6337.3968720734965</v>
      </c>
      <c r="DD164" s="551">
        <f>+DD127*Input!$G122/12*DD$11</f>
        <v>6351.9976885606948</v>
      </c>
      <c r="DE164" s="551">
        <f>+DE127*Input!$G122/12*DE$11</f>
        <v>6366.6321440713582</v>
      </c>
      <c r="DF164" s="551">
        <f>+DF127*Input!$G122/12*DF$11</f>
        <v>6381.3003161069</v>
      </c>
      <c r="DG164" s="551">
        <f>+DG127*Input!$G122/12*DG$11</f>
        <v>6396.0022823472891</v>
      </c>
      <c r="DH164" s="551">
        <f>+DH127*Input!$G122/12*DH$11</f>
        <v>6410.7381206514638</v>
      </c>
      <c r="DI164" s="551">
        <f>+DI127*Input!$G122/12*DI$11</f>
        <v>6425.5079090577383</v>
      </c>
      <c r="DJ164" s="551">
        <f>+DJ127*Input!$G122/12*DJ$11</f>
        <v>6440.3117257842259</v>
      </c>
      <c r="DK164" s="551">
        <f>+DK127*Input!$G122/12*DK$11</f>
        <v>6455.1496492292436</v>
      </c>
      <c r="DL164" s="551">
        <f>+DL127*Input!$G122/12*DL$11</f>
        <v>6470.0217579717346</v>
      </c>
      <c r="DM164" s="551">
        <f>+DM127*Input!$G122/12*DM$11</f>
        <v>6484.9281307716774</v>
      </c>
      <c r="DN164" s="551">
        <f>+DN127*Input!$G122/12*DN$11</f>
        <v>6499.8688465705109</v>
      </c>
      <c r="DO164" s="551">
        <f>+DO127*Input!$G122/12*DO$11</f>
        <v>6514.8439844915447</v>
      </c>
      <c r="DP164" s="551">
        <f>+DP127*Input!$G122/12*DP$11</f>
        <v>6529.8536238403849</v>
      </c>
      <c r="DQ164" s="551">
        <f>+DQ127*Input!$G122/12*DQ$11</f>
        <v>6544.8978441053478</v>
      </c>
      <c r="DR164" s="551">
        <f>+DR127*Input!$G122/12*DR$11</f>
        <v>6559.9767249578845</v>
      </c>
      <c r="DS164" s="551">
        <f>+DS127*Input!$G122/12*DS$11</f>
        <v>6575.090346253005</v>
      </c>
      <c r="DT164" s="552">
        <f>+DT127*Input!$G122/12*DT$11</f>
        <v>6590.2387880296956</v>
      </c>
    </row>
    <row r="165" spans="1:124" s="28" customFormat="1" ht="14.25" customHeight="1" x14ac:dyDescent="0.15">
      <c r="A165" s="394" t="str">
        <f t="shared" ref="A165:A197" si="308">+A128</f>
        <v>Building Engineer</v>
      </c>
      <c r="B165" s="394" t="str">
        <f>+Input!F123</f>
        <v>Undistributed</v>
      </c>
      <c r="C165" s="31" t="str">
        <f t="shared" si="307"/>
        <v>[EUR]</v>
      </c>
      <c r="E165" s="559">
        <f>+E128*Input!$G123/12*E$11</f>
        <v>0</v>
      </c>
      <c r="F165" s="542">
        <f>+F128*Input!$G123/12*F$11</f>
        <v>0</v>
      </c>
      <c r="G165" s="542">
        <f>+G128*Input!$G123/12*G$11</f>
        <v>0</v>
      </c>
      <c r="H165" s="542">
        <f>+H128*Input!$G123/12*H$11</f>
        <v>1883.9287646625301</v>
      </c>
      <c r="I165" s="542">
        <f>+I128*Input!$G123/12*I$11</f>
        <v>1888.2691742538882</v>
      </c>
      <c r="J165" s="542">
        <f>+J128*Input!$G123/12*J$11</f>
        <v>1892.6195837750602</v>
      </c>
      <c r="K165" s="542">
        <f>+K128*Input!$G123/12*K$11</f>
        <v>1896.9800162650224</v>
      </c>
      <c r="L165" s="542">
        <f>+L128*Input!$G123/12*L$11</f>
        <v>1901.3504948158325</v>
      </c>
      <c r="M165" s="542">
        <f>+M128*Input!$G123/12*M$11</f>
        <v>1905.7310425727485</v>
      </c>
      <c r="N165" s="542">
        <f>+N128*Input!$G123/12*N$11</f>
        <v>1910.1216827343542</v>
      </c>
      <c r="O165" s="542">
        <f>+O128*Input!$G123/12*O$11</f>
        <v>1914.522438552681</v>
      </c>
      <c r="P165" s="542">
        <f>+P128*Input!$G123/12*P$11</f>
        <v>1918.9333333333302</v>
      </c>
      <c r="Q165" s="542">
        <f>+Q128*Input!$G123/12*Q$11</f>
        <v>1923.3543904355972</v>
      </c>
      <c r="R165" s="542">
        <f>+R128*Input!$G123/12*R$11</f>
        <v>1927.7856332725964</v>
      </c>
      <c r="S165" s="542">
        <f>+S128*Input!$G123/12*S$11</f>
        <v>1932.227085311383</v>
      </c>
      <c r="T165" s="542">
        <f>+T128*Input!$G123/12*T$11</f>
        <v>1936.6787700730781</v>
      </c>
      <c r="U165" s="542">
        <f>+U128*Input!$G123/12*U$11</f>
        <v>1941.1407111329941</v>
      </c>
      <c r="V165" s="542">
        <f>+V128*Input!$G123/12*V$11</f>
        <v>1945.6129321207588</v>
      </c>
      <c r="W165" s="542">
        <f>+W128*Input!$G123/12*W$11</f>
        <v>1950.0954567204403</v>
      </c>
      <c r="X165" s="542">
        <f>+X128*Input!$G123/12*X$11</f>
        <v>1954.5883086706731</v>
      </c>
      <c r="Y165" s="542">
        <f>+Y128*Input!$G123/12*Y$11</f>
        <v>1959.091511764783</v>
      </c>
      <c r="Z165" s="542">
        <f>+Z128*Input!$G123/12*Z$11</f>
        <v>1963.6050898509136</v>
      </c>
      <c r="AA165" s="542">
        <f>+AA128*Input!$G123/12*AA$11</f>
        <v>1968.1290668321533</v>
      </c>
      <c r="AB165" s="542">
        <f>+AB128*Input!$G123/12*AB$11</f>
        <v>1972.6634666666605</v>
      </c>
      <c r="AC165" s="542">
        <f>+AC128*Input!$G123/12*AC$11</f>
        <v>1977.2083133677913</v>
      </c>
      <c r="AD165" s="542">
        <f>+AD128*Input!$G123/12*AD$11</f>
        <v>1981.7636310042265</v>
      </c>
      <c r="AE165" s="542">
        <f>+AE128*Input!$G123/12*AE$11</f>
        <v>1986.3294437000989</v>
      </c>
      <c r="AF165" s="542">
        <f>+AF128*Input!$G123/12*AF$11</f>
        <v>1990.9057756351215</v>
      </c>
      <c r="AG165" s="542">
        <f>+AG128*Input!$G123/12*AG$11</f>
        <v>1995.4926510447151</v>
      </c>
      <c r="AH165" s="542">
        <f>+AH128*Input!$G123/12*AH$11</f>
        <v>2000.0900942201372</v>
      </c>
      <c r="AI165" s="542">
        <f>+AI128*Input!$G123/12*AI$11</f>
        <v>2004.6981295086098</v>
      </c>
      <c r="AJ165" s="542">
        <f>+AJ128*Input!$G123/12*AJ$11</f>
        <v>2009.3167813134489</v>
      </c>
      <c r="AK165" s="542">
        <f>+AK128*Input!$G123/12*AK$11</f>
        <v>2013.9460740941938</v>
      </c>
      <c r="AL165" s="542">
        <f>+AL128*Input!$G123/12*AL$11</f>
        <v>2018.5860323667359</v>
      </c>
      <c r="AM165" s="542">
        <f>+AM128*Input!$G123/12*AM$11</f>
        <v>2023.2366807034502</v>
      </c>
      <c r="AN165" s="542">
        <f>+AN128*Input!$G123/12*AN$11</f>
        <v>2027.8980437333239</v>
      </c>
      <c r="AO165" s="542">
        <f>+AO128*Input!$G123/12*AO$11</f>
        <v>2032.5701461420863</v>
      </c>
      <c r="AP165" s="542">
        <f>+AP128*Input!$G123/12*AP$11</f>
        <v>2037.2530126723416</v>
      </c>
      <c r="AQ165" s="542">
        <f>+AQ128*Input!$G123/12*AQ$11</f>
        <v>2041.9466681236984</v>
      </c>
      <c r="AR165" s="542">
        <f>+AR128*Input!$G123/12*AR$11</f>
        <v>2046.6511373529017</v>
      </c>
      <c r="AS165" s="542">
        <f>+AS128*Input!$G123/12*AS$11</f>
        <v>2051.3664452739645</v>
      </c>
      <c r="AT165" s="542">
        <f>+AT128*Input!$G123/12*AT$11</f>
        <v>2056.0926168582978</v>
      </c>
      <c r="AU165" s="542">
        <f>+AU128*Input!$G123/12*AU$11</f>
        <v>2060.8296771348478</v>
      </c>
      <c r="AV165" s="542">
        <f>+AV128*Input!$G123/12*AV$11</f>
        <v>2065.5776511902227</v>
      </c>
      <c r="AW165" s="542">
        <f>+AW128*Input!$G123/12*AW$11</f>
        <v>2070.3365641688283</v>
      </c>
      <c r="AX165" s="542">
        <f>+AX128*Input!$G123/12*AX$11</f>
        <v>2075.106441273002</v>
      </c>
      <c r="AY165" s="542">
        <f>+AY128*Input!$G123/12*AY$11</f>
        <v>2079.8873077631442</v>
      </c>
      <c r="AZ165" s="542">
        <f>+AZ128*Input!$G123/12*AZ$11</f>
        <v>2084.679188957854</v>
      </c>
      <c r="BA165" s="542">
        <f>+BA128*Input!$G123/12*BA$11</f>
        <v>2089.4821102340616</v>
      </c>
      <c r="BB165" s="542">
        <f>+BB128*Input!$G123/12*BB$11</f>
        <v>2094.2960970271638</v>
      </c>
      <c r="BC165" s="542">
        <f>+BC128*Input!$G123/12*BC$11</f>
        <v>2099.1211748311584</v>
      </c>
      <c r="BD165" s="542">
        <f>+BD128*Input!$G123/12*BD$11</f>
        <v>2103.9573691987798</v>
      </c>
      <c r="BE165" s="542">
        <f>+BE128*Input!$G123/12*BE$11</f>
        <v>2108.8047057416316</v>
      </c>
      <c r="BF165" s="542">
        <f>+BF128*Input!$G123/12*BF$11</f>
        <v>2113.6632101303271</v>
      </c>
      <c r="BG165" s="542">
        <f>+BG128*Input!$G123/12*BG$11</f>
        <v>2118.5329080946203</v>
      </c>
      <c r="BH165" s="542">
        <f>+BH128*Input!$G123/12*BH$11</f>
        <v>2123.4138254235454</v>
      </c>
      <c r="BI165" s="542">
        <f>+BI128*Input!$G123/12*BI$11</f>
        <v>2128.305987965552</v>
      </c>
      <c r="BJ165" s="542">
        <f>+BJ128*Input!$G123/12*BJ$11</f>
        <v>2133.2094216286423</v>
      </c>
      <c r="BK165" s="542">
        <f>+BK128*Input!$G123/12*BK$11</f>
        <v>2138.1241523805088</v>
      </c>
      <c r="BL165" s="542">
        <f>+BL128*Input!$G123/12*BL$11</f>
        <v>2143.0502062486707</v>
      </c>
      <c r="BM165" s="542">
        <f>+BM128*Input!$G123/12*BM$11</f>
        <v>2147.9876093206121</v>
      </c>
      <c r="BN165" s="542">
        <f>+BN128*Input!$G123/12*BN$11</f>
        <v>2152.9363877439214</v>
      </c>
      <c r="BO165" s="542">
        <f>+BO128*Input!$G123/12*BO$11</f>
        <v>2157.8965677264282</v>
      </c>
      <c r="BP165" s="542">
        <f>+BP128*Input!$G123/12*BP$11</f>
        <v>2162.8681755363427</v>
      </c>
      <c r="BQ165" s="542">
        <f>+BQ128*Input!$G123/12*BQ$11</f>
        <v>2167.8512375023947</v>
      </c>
      <c r="BR165" s="542">
        <f>+BR128*Input!$G123/12*BR$11</f>
        <v>2172.8457800139731</v>
      </c>
      <c r="BS165" s="542">
        <f>+BS128*Input!$G123/12*BS$11</f>
        <v>2177.8518295212671</v>
      </c>
      <c r="BT165" s="542">
        <f>+BT128*Input!$G123/12*BT$11</f>
        <v>2182.8694125354018</v>
      </c>
      <c r="BU165" s="542">
        <f>+BU128*Input!$G123/12*BU$11</f>
        <v>2187.8985556285843</v>
      </c>
      <c r="BV165" s="542">
        <f>+BV128*Input!$G123/12*BV$11</f>
        <v>2192.9392854342414</v>
      </c>
      <c r="BW165" s="542">
        <f>+BW128*Input!$G123/12*BW$11</f>
        <v>2197.9916286471603</v>
      </c>
      <c r="BX165" s="542">
        <f>+BX128*Input!$G123/12*BX$11</f>
        <v>2203.0556120236301</v>
      </c>
      <c r="BY165" s="542">
        <f>+BY128*Input!$G123/12*BY$11</f>
        <v>2208.1312623815866</v>
      </c>
      <c r="BZ165" s="542">
        <f>+BZ128*Input!$G123/12*BZ$11</f>
        <v>2213.218606600748</v>
      </c>
      <c r="CA165" s="542">
        <f>+CA128*Input!$G123/12*CA$11</f>
        <v>2218.3176716227654</v>
      </c>
      <c r="CB165" s="542">
        <f>+CB128*Input!$G123/12*CB$11</f>
        <v>2223.4284844513572</v>
      </c>
      <c r="CC165" s="542">
        <f>+CC128*Input!$G123/12*CC$11</f>
        <v>2228.5510721524588</v>
      </c>
      <c r="CD165" s="542">
        <f>+CD128*Input!$G123/12*CD$11</f>
        <v>2233.6854618543616</v>
      </c>
      <c r="CE165" s="542">
        <f>+CE128*Input!$G123/12*CE$11</f>
        <v>2238.8316807478591</v>
      </c>
      <c r="CF165" s="542">
        <f>+CF128*Input!$G123/12*CF$11</f>
        <v>2243.9897560863901</v>
      </c>
      <c r="CG165" s="542">
        <f>+CG128*Input!$G123/12*CG$11</f>
        <v>2249.159715186182</v>
      </c>
      <c r="CH165" s="542">
        <f>+CH128*Input!$G123/12*CH$11</f>
        <v>2254.3415854263972</v>
      </c>
      <c r="CI165" s="542">
        <f>+CI128*Input!$G123/12*CI$11</f>
        <v>2259.5353942492775</v>
      </c>
      <c r="CJ165" s="542">
        <f>+CJ128*Input!$G123/12*CJ$11</f>
        <v>2264.7411691602888</v>
      </c>
      <c r="CK165" s="542">
        <f>+CK128*Input!$G123/12*CK$11</f>
        <v>2269.9589377282678</v>
      </c>
      <c r="CL165" s="542">
        <f>+CL128*Input!$G123/12*CL$11</f>
        <v>2275.1887275855661</v>
      </c>
      <c r="CM165" s="542">
        <f>+CM128*Input!$G123/12*CM$11</f>
        <v>2280.4305664281992</v>
      </c>
      <c r="CN165" s="542">
        <f>+CN128*Input!$G123/12*CN$11</f>
        <v>2285.6844820159918</v>
      </c>
      <c r="CO165" s="542">
        <f>+CO128*Input!$G123/12*CO$11</f>
        <v>2290.9505021727241</v>
      </c>
      <c r="CP165" s="542">
        <f>+CP128*Input!$G123/12*CP$11</f>
        <v>2296.2286547862805</v>
      </c>
      <c r="CQ165" s="542">
        <f>+CQ128*Input!$G123/12*CQ$11</f>
        <v>2301.5189678087959</v>
      </c>
      <c r="CR165" s="542">
        <f>+CR128*Input!$G123/12*CR$11</f>
        <v>2306.8214692568054</v>
      </c>
      <c r="CS165" s="542">
        <f>+CS128*Input!$G123/12*CS$11</f>
        <v>2312.1361872113912</v>
      </c>
      <c r="CT165" s="542">
        <f>+CT128*Input!$G123/12*CT$11</f>
        <v>2317.4631498183326</v>
      </c>
      <c r="CU165" s="542">
        <f>+CU128*Input!$G123/12*CU$11</f>
        <v>2322.8023852882538</v>
      </c>
      <c r="CV165" s="542">
        <f>+CV128*Input!$G123/12*CV$11</f>
        <v>2328.1539218967737</v>
      </c>
      <c r="CW165" s="542">
        <f>+CW128*Input!$G123/12*CW$11</f>
        <v>2333.5177879846556</v>
      </c>
      <c r="CX165" s="542">
        <f>+CX128*Input!$G123/12*CX$11</f>
        <v>2338.8940119579588</v>
      </c>
      <c r="CY165" s="542">
        <f>+CY128*Input!$G123/12*CY$11</f>
        <v>2344.2826222881858</v>
      </c>
      <c r="CZ165" s="542">
        <f>+CZ128*Input!$G123/12*CZ$11</f>
        <v>2349.6836475124364</v>
      </c>
      <c r="DA165" s="542">
        <f>+DA128*Input!$G123/12*DA$11</f>
        <v>2355.0971162335572</v>
      </c>
      <c r="DB165" s="542">
        <f>+DB128*Input!$G123/12*DB$11</f>
        <v>2360.5230571202928</v>
      </c>
      <c r="DC165" s="542">
        <f>+DC128*Input!$G123/12*DC$11</f>
        <v>2365.9614989074389</v>
      </c>
      <c r="DD165" s="542">
        <f>+DD128*Input!$G123/12*DD$11</f>
        <v>2371.4124703959928</v>
      </c>
      <c r="DE165" s="542">
        <f>+DE128*Input!$G123/12*DE$11</f>
        <v>2376.8760004533069</v>
      </c>
      <c r="DF165" s="542">
        <f>+DF128*Input!$G123/12*DF$11</f>
        <v>2382.3521180132429</v>
      </c>
      <c r="DG165" s="542">
        <f>+DG128*Input!$G123/12*DG$11</f>
        <v>2387.8408520763214</v>
      </c>
      <c r="DH165" s="542">
        <f>+DH128*Input!$G123/12*DH$11</f>
        <v>2393.3422317098798</v>
      </c>
      <c r="DI165" s="542">
        <f>+DI128*Input!$G123/12*DI$11</f>
        <v>2398.8562860482225</v>
      </c>
      <c r="DJ165" s="542">
        <f>+DJ128*Input!$G123/12*DJ$11</f>
        <v>2404.3830442927779</v>
      </c>
      <c r="DK165" s="542">
        <f>+DK128*Input!$G123/12*DK$11</f>
        <v>2409.9225357122509</v>
      </c>
      <c r="DL165" s="542">
        <f>+DL128*Input!$G123/12*DL$11</f>
        <v>2415.4747896427812</v>
      </c>
      <c r="DM165" s="542">
        <f>+DM128*Input!$G123/12*DM$11</f>
        <v>2421.0398354880931</v>
      </c>
      <c r="DN165" s="542">
        <f>+DN128*Input!$G123/12*DN$11</f>
        <v>2426.6177027196577</v>
      </c>
      <c r="DO165" s="542">
        <f>+DO128*Input!$G123/12*DO$11</f>
        <v>2432.2084208768438</v>
      </c>
      <c r="DP165" s="542">
        <f>+DP128*Input!$G123/12*DP$11</f>
        <v>2437.8120195670772</v>
      </c>
      <c r="DQ165" s="542">
        <f>+DQ128*Input!$G123/12*DQ$11</f>
        <v>2443.4285284659964</v>
      </c>
      <c r="DR165" s="542">
        <f>+DR128*Input!$G123/12*DR$11</f>
        <v>2449.0579773176105</v>
      </c>
      <c r="DS165" s="542">
        <f>+DS128*Input!$G123/12*DS$11</f>
        <v>2454.7003959344552</v>
      </c>
      <c r="DT165" s="560">
        <f>+DT128*Input!$G123/12*DT$11</f>
        <v>2460.3558141977528</v>
      </c>
    </row>
    <row r="166" spans="1:124" s="28" customFormat="1" ht="14.25" customHeight="1" x14ac:dyDescent="0.15">
      <c r="A166" s="394" t="str">
        <f t="shared" si="308"/>
        <v>House Keeper</v>
      </c>
      <c r="B166" s="394" t="str">
        <f>+Input!F124</f>
        <v>Rooms</v>
      </c>
      <c r="C166" s="31" t="str">
        <f t="shared" si="307"/>
        <v>[EUR]</v>
      </c>
      <c r="E166" s="559">
        <f>+E129*Input!$G124/12*E$11</f>
        <v>0</v>
      </c>
      <c r="F166" s="542">
        <f>+F129*Input!$G124/12*F$11</f>
        <v>0</v>
      </c>
      <c r="G166" s="542">
        <f>+G129*Input!$G124/12*G$11</f>
        <v>0</v>
      </c>
      <c r="H166" s="542">
        <f>+H129*Input!$G124/12*H$11</f>
        <v>3532.3664337422438</v>
      </c>
      <c r="I166" s="542">
        <f>+I129*Input!$G124/12*I$11</f>
        <v>3540.5047017260404</v>
      </c>
      <c r="J166" s="542">
        <f>+J129*Input!$G124/12*J$11</f>
        <v>3548.6617195782374</v>
      </c>
      <c r="K166" s="542">
        <f>+K129*Input!$G124/12*K$11</f>
        <v>3556.8375304969168</v>
      </c>
      <c r="L166" s="542">
        <f>+L129*Input!$G124/12*L$11</f>
        <v>3565.0321777796858</v>
      </c>
      <c r="M166" s="542">
        <f>+M129*Input!$G124/12*M$11</f>
        <v>3573.2457048239035</v>
      </c>
      <c r="N166" s="542">
        <f>+N129*Input!$G124/12*N$11</f>
        <v>3581.4781551269143</v>
      </c>
      <c r="O166" s="542">
        <f>+O129*Input!$G124/12*O$11</f>
        <v>3589.7295722862768</v>
      </c>
      <c r="P166" s="542">
        <f>+P129*Input!$G124/12*P$11</f>
        <v>3597.9999999999941</v>
      </c>
      <c r="Q166" s="542">
        <f>+Q129*Input!$G124/12*Q$11</f>
        <v>3606.2894820667448</v>
      </c>
      <c r="R166" s="542">
        <f>+R129*Input!$G124/12*R$11</f>
        <v>3614.5980623861183</v>
      </c>
      <c r="S166" s="542">
        <f>+S129*Input!$G124/12*S$11</f>
        <v>3622.925784958843</v>
      </c>
      <c r="T166" s="542">
        <f>+T129*Input!$G124/12*T$11</f>
        <v>3631.2726938870214</v>
      </c>
      <c r="U166" s="542">
        <f>+U129*Input!$G124/12*U$11</f>
        <v>3639.6388333743639</v>
      </c>
      <c r="V166" s="542">
        <f>+V129*Input!$G124/12*V$11</f>
        <v>3648.0242477264228</v>
      </c>
      <c r="W166" s="542">
        <f>+W129*Input!$G124/12*W$11</f>
        <v>3656.4289813508258</v>
      </c>
      <c r="X166" s="542">
        <f>+X129*Input!$G124/12*X$11</f>
        <v>3664.8530787575119</v>
      </c>
      <c r="Y166" s="542">
        <f>+Y129*Input!$G124/12*Y$11</f>
        <v>3673.2965845589679</v>
      </c>
      <c r="Z166" s="542">
        <f>+Z129*Input!$G124/12*Z$11</f>
        <v>3681.7595434704631</v>
      </c>
      <c r="AA166" s="542">
        <f>+AA129*Input!$G124/12*AA$11</f>
        <v>3690.2420003102875</v>
      </c>
      <c r="AB166" s="542">
        <f>+AB129*Input!$G124/12*AB$11</f>
        <v>3698.7439999999883</v>
      </c>
      <c r="AC166" s="542">
        <f>+AC129*Input!$G124/12*AC$11</f>
        <v>3707.2655875646087</v>
      </c>
      <c r="AD166" s="542">
        <f>+AD129*Input!$G124/12*AD$11</f>
        <v>3715.8068081329243</v>
      </c>
      <c r="AE166" s="542">
        <f>+AE129*Input!$G124/12*AE$11</f>
        <v>3724.3677069376854</v>
      </c>
      <c r="AF166" s="542">
        <f>+AF129*Input!$G124/12*AF$11</f>
        <v>3732.9483293158523</v>
      </c>
      <c r="AG166" s="542">
        <f>+AG129*Input!$G124/12*AG$11</f>
        <v>3741.5487207088408</v>
      </c>
      <c r="AH166" s="542">
        <f>+AH129*Input!$G124/12*AH$11</f>
        <v>3750.1689266627573</v>
      </c>
      <c r="AI166" s="542">
        <f>+AI129*Input!$G124/12*AI$11</f>
        <v>3758.8089928286431</v>
      </c>
      <c r="AJ166" s="542">
        <f>+AJ129*Input!$G124/12*AJ$11</f>
        <v>3767.4689649627167</v>
      </c>
      <c r="AK166" s="542">
        <f>+AK129*Input!$G124/12*AK$11</f>
        <v>3776.1488889266129</v>
      </c>
      <c r="AL166" s="542">
        <f>+AL129*Input!$G124/12*AL$11</f>
        <v>3784.8488106876298</v>
      </c>
      <c r="AM166" s="542">
        <f>+AM129*Input!$G124/12*AM$11</f>
        <v>3793.5687763189694</v>
      </c>
      <c r="AN166" s="542">
        <f>+AN129*Input!$G124/12*AN$11</f>
        <v>3802.308831999982</v>
      </c>
      <c r="AO166" s="542">
        <f>+AO129*Input!$G124/12*AO$11</f>
        <v>3811.0690240164117</v>
      </c>
      <c r="AP166" s="542">
        <f>+AP129*Input!$G124/12*AP$11</f>
        <v>3819.8493987606403</v>
      </c>
      <c r="AQ166" s="542">
        <f>+AQ129*Input!$G124/12*AQ$11</f>
        <v>3828.6500027319339</v>
      </c>
      <c r="AR166" s="542">
        <f>+AR129*Input!$G124/12*AR$11</f>
        <v>3837.4708825366906</v>
      </c>
      <c r="AS166" s="542">
        <f>+AS129*Input!$G124/12*AS$11</f>
        <v>3846.3120848886829</v>
      </c>
      <c r="AT166" s="542">
        <f>+AT129*Input!$G124/12*AT$11</f>
        <v>3855.1736566093086</v>
      </c>
      <c r="AU166" s="542">
        <f>+AU129*Input!$G124/12*AU$11</f>
        <v>3864.0556446278392</v>
      </c>
      <c r="AV166" s="542">
        <f>+AV129*Input!$G124/12*AV$11</f>
        <v>3872.9580959816672</v>
      </c>
      <c r="AW166" s="542">
        <f>+AW129*Input!$G124/12*AW$11</f>
        <v>3881.8810578165526</v>
      </c>
      <c r="AX166" s="542">
        <f>+AX129*Input!$G124/12*AX$11</f>
        <v>3890.8245773868784</v>
      </c>
      <c r="AY166" s="542">
        <f>+AY129*Input!$G124/12*AY$11</f>
        <v>3899.7887020558951</v>
      </c>
      <c r="AZ166" s="542">
        <f>+AZ129*Input!$G124/12*AZ$11</f>
        <v>3908.7734792959759</v>
      </c>
      <c r="BA166" s="542">
        <f>+BA129*Input!$G124/12*BA$11</f>
        <v>3917.7789566888655</v>
      </c>
      <c r="BB166" s="542">
        <f>+BB129*Input!$G124/12*BB$11</f>
        <v>3926.8051819259322</v>
      </c>
      <c r="BC166" s="542">
        <f>+BC129*Input!$G124/12*BC$11</f>
        <v>3935.8522028084221</v>
      </c>
      <c r="BD166" s="542">
        <f>+BD129*Input!$G124/12*BD$11</f>
        <v>3944.9200672477118</v>
      </c>
      <c r="BE166" s="542">
        <f>+BE129*Input!$G124/12*BE$11</f>
        <v>3954.0088232655594</v>
      </c>
      <c r="BF166" s="542">
        <f>+BF129*Input!$G124/12*BF$11</f>
        <v>3963.1185189943631</v>
      </c>
      <c r="BG166" s="542">
        <f>+BG129*Input!$G124/12*BG$11</f>
        <v>3972.249202677413</v>
      </c>
      <c r="BH166" s="542">
        <f>+BH129*Input!$G124/12*BH$11</f>
        <v>3981.4009226691478</v>
      </c>
      <c r="BI166" s="542">
        <f>+BI129*Input!$G124/12*BI$11</f>
        <v>3990.5737274354101</v>
      </c>
      <c r="BJ166" s="542">
        <f>+BJ129*Input!$G124/12*BJ$11</f>
        <v>3999.7676655537048</v>
      </c>
      <c r="BK166" s="542">
        <f>+BK129*Input!$G124/12*BK$11</f>
        <v>4008.9827857134542</v>
      </c>
      <c r="BL166" s="542">
        <f>+BL129*Input!$G124/12*BL$11</f>
        <v>4018.2191367162577</v>
      </c>
      <c r="BM166" s="542">
        <f>+BM129*Input!$G124/12*BM$11</f>
        <v>4027.4767674761479</v>
      </c>
      <c r="BN166" s="542">
        <f>+BN129*Input!$G124/12*BN$11</f>
        <v>4036.7557270198527</v>
      </c>
      <c r="BO166" s="542">
        <f>+BO129*Input!$G124/12*BO$11</f>
        <v>4046.0560644870529</v>
      </c>
      <c r="BP166" s="542">
        <f>+BP129*Input!$G124/12*BP$11</f>
        <v>4055.3778291306426</v>
      </c>
      <c r="BQ166" s="542">
        <f>+BQ129*Input!$G124/12*BQ$11</f>
        <v>4064.7210703169899</v>
      </c>
      <c r="BR166" s="542">
        <f>+BR129*Input!$G124/12*BR$11</f>
        <v>4074.0858375261996</v>
      </c>
      <c r="BS166" s="542">
        <f>+BS129*Input!$G124/12*BS$11</f>
        <v>4083.4721803523753</v>
      </c>
      <c r="BT166" s="542">
        <f>+BT129*Input!$G124/12*BT$11</f>
        <v>4092.880148503878</v>
      </c>
      <c r="BU166" s="542">
        <f>+BU129*Input!$G124/12*BU$11</f>
        <v>4102.3097918035955</v>
      </c>
      <c r="BV166" s="542">
        <f>+BV129*Input!$G124/12*BV$11</f>
        <v>4111.7611601892022</v>
      </c>
      <c r="BW166" s="542">
        <f>+BW129*Input!$G124/12*BW$11</f>
        <v>4121.2343037134251</v>
      </c>
      <c r="BX166" s="542">
        <f>+BX129*Input!$G124/12*BX$11</f>
        <v>4130.7292725443067</v>
      </c>
      <c r="BY166" s="542">
        <f>+BY129*Input!$G124/12*BY$11</f>
        <v>4140.2461169654744</v>
      </c>
      <c r="BZ166" s="542">
        <f>+BZ129*Input!$G124/12*BZ$11</f>
        <v>4149.7848873764024</v>
      </c>
      <c r="CA166" s="542">
        <f>+CA129*Input!$G124/12*CA$11</f>
        <v>4159.3456342926847</v>
      </c>
      <c r="CB166" s="542">
        <f>+CB129*Input!$G124/12*CB$11</f>
        <v>4168.9284083462944</v>
      </c>
      <c r="CC166" s="542">
        <f>+CC129*Input!$G124/12*CC$11</f>
        <v>4178.5332602858598</v>
      </c>
      <c r="CD166" s="542">
        <f>+CD129*Input!$G124/12*CD$11</f>
        <v>4188.1602409769275</v>
      </c>
      <c r="CE166" s="542">
        <f>+CE129*Input!$G124/12*CE$11</f>
        <v>4197.8094014022354</v>
      </c>
      <c r="CF166" s="542">
        <f>+CF129*Input!$G124/12*CF$11</f>
        <v>4207.4807926619806</v>
      </c>
      <c r="CG166" s="542">
        <f>+CG129*Input!$G124/12*CG$11</f>
        <v>4217.1744659740907</v>
      </c>
      <c r="CH166" s="542">
        <f>+CH129*Input!$G124/12*CH$11</f>
        <v>4226.890472674495</v>
      </c>
      <c r="CI166" s="542">
        <f>+CI129*Input!$G124/12*CI$11</f>
        <v>4236.6288642173949</v>
      </c>
      <c r="CJ166" s="542">
        <f>+CJ129*Input!$G124/12*CJ$11</f>
        <v>4246.3896921755413</v>
      </c>
      <c r="CK166" s="542">
        <f>+CK129*Input!$G124/12*CK$11</f>
        <v>4256.173008240502</v>
      </c>
      <c r="CL166" s="542">
        <f>+CL129*Input!$G124/12*CL$11</f>
        <v>4265.978864222936</v>
      </c>
      <c r="CM166" s="542">
        <f>+CM129*Input!$G124/12*CM$11</f>
        <v>4275.8073120528734</v>
      </c>
      <c r="CN166" s="542">
        <f>+CN129*Input!$G124/12*CN$11</f>
        <v>4285.6584037799848</v>
      </c>
      <c r="CO166" s="542">
        <f>+CO129*Input!$G124/12*CO$11</f>
        <v>4295.5321915738577</v>
      </c>
      <c r="CP166" s="542">
        <f>+CP129*Input!$G124/12*CP$11</f>
        <v>4305.4287277242756</v>
      </c>
      <c r="CQ166" s="542">
        <f>+CQ129*Input!$G124/12*CQ$11</f>
        <v>4315.3480646414919</v>
      </c>
      <c r="CR166" s="542">
        <f>+CR129*Input!$G124/12*CR$11</f>
        <v>4325.2902548565098</v>
      </c>
      <c r="CS166" s="542">
        <f>+CS129*Input!$G124/12*CS$11</f>
        <v>4335.2553510213584</v>
      </c>
      <c r="CT166" s="542">
        <f>+CT129*Input!$G124/12*CT$11</f>
        <v>4345.2434059093739</v>
      </c>
      <c r="CU166" s="542">
        <f>+CU129*Input!$G124/12*CU$11</f>
        <v>4355.2544724154759</v>
      </c>
      <c r="CV166" s="542">
        <f>+CV129*Input!$G124/12*CV$11</f>
        <v>4365.2886035564497</v>
      </c>
      <c r="CW166" s="542">
        <f>+CW129*Input!$G124/12*CW$11</f>
        <v>4375.3458524712296</v>
      </c>
      <c r="CX166" s="542">
        <f>+CX129*Input!$G124/12*CX$11</f>
        <v>4385.4262724211721</v>
      </c>
      <c r="CY166" s="542">
        <f>+CY129*Input!$G124/12*CY$11</f>
        <v>4395.5299167903477</v>
      </c>
      <c r="CZ166" s="542">
        <f>+CZ129*Input!$G124/12*CZ$11</f>
        <v>4405.6568390858174</v>
      </c>
      <c r="DA166" s="542">
        <f>+DA129*Input!$G124/12*DA$11</f>
        <v>4415.8070929379192</v>
      </c>
      <c r="DB166" s="542">
        <f>+DB129*Input!$G124/12*DB$11</f>
        <v>4425.9807321005492</v>
      </c>
      <c r="DC166" s="542">
        <f>+DC129*Input!$G124/12*DC$11</f>
        <v>4436.1778104514478</v>
      </c>
      <c r="DD166" s="542">
        <f>+DD129*Input!$G124/12*DD$11</f>
        <v>4446.3983819924861</v>
      </c>
      <c r="DE166" s="542">
        <f>+DE129*Input!$G124/12*DE$11</f>
        <v>4456.6425008499509</v>
      </c>
      <c r="DF166" s="542">
        <f>+DF129*Input!$G124/12*DF$11</f>
        <v>4466.9102212748303</v>
      </c>
      <c r="DG166" s="542">
        <f>+DG129*Input!$G124/12*DG$11</f>
        <v>4477.201597643103</v>
      </c>
      <c r="DH166" s="542">
        <f>+DH129*Input!$G124/12*DH$11</f>
        <v>4487.5166844560244</v>
      </c>
      <c r="DI166" s="542">
        <f>+DI129*Input!$G124/12*DI$11</f>
        <v>4497.8555363404166</v>
      </c>
      <c r="DJ166" s="542">
        <f>+DJ129*Input!$G124/12*DJ$11</f>
        <v>4508.2182080489583</v>
      </c>
      <c r="DK166" s="542">
        <f>+DK129*Input!$G124/12*DK$11</f>
        <v>4518.6047544604708</v>
      </c>
      <c r="DL166" s="542">
        <f>+DL129*Input!$G124/12*DL$11</f>
        <v>4529.0152305802139</v>
      </c>
      <c r="DM166" s="542">
        <f>+DM129*Input!$G124/12*DM$11</f>
        <v>4539.4496915401742</v>
      </c>
      <c r="DN166" s="542">
        <f>+DN129*Input!$G124/12*DN$11</f>
        <v>4549.9081925993578</v>
      </c>
      <c r="DO166" s="542">
        <f>+DO129*Input!$G124/12*DO$11</f>
        <v>4560.3907891440813</v>
      </c>
      <c r="DP166" s="542">
        <f>+DP129*Input!$G124/12*DP$11</f>
        <v>4570.8975366882696</v>
      </c>
      <c r="DQ166" s="542">
        <f>+DQ129*Input!$G124/12*DQ$11</f>
        <v>4581.4284908737427</v>
      </c>
      <c r="DR166" s="542">
        <f>+DR129*Input!$G124/12*DR$11</f>
        <v>4591.9837074705192</v>
      </c>
      <c r="DS166" s="542">
        <f>+DS129*Input!$G124/12*DS$11</f>
        <v>4602.563242377104</v>
      </c>
      <c r="DT166" s="560">
        <f>+DT129*Input!$G124/12*DT$11</f>
        <v>4613.1671516207871</v>
      </c>
    </row>
    <row r="167" spans="1:124" s="28" customFormat="1" ht="14.25" customHeight="1" x14ac:dyDescent="0.15">
      <c r="A167" s="394" t="str">
        <f t="shared" si="308"/>
        <v>Chef</v>
      </c>
      <c r="B167" s="394" t="str">
        <f>+Input!F125</f>
        <v>Rooms</v>
      </c>
      <c r="C167" s="31" t="str">
        <f t="shared" si="307"/>
        <v>[EUR]</v>
      </c>
      <c r="E167" s="559">
        <f>+E130*Input!$G125/12*E$11</f>
        <v>0</v>
      </c>
      <c r="F167" s="542">
        <f>+F130*Input!$G125/12*F$11</f>
        <v>0</v>
      </c>
      <c r="G167" s="542">
        <f>+G130*Input!$G125/12*G$11</f>
        <v>0</v>
      </c>
      <c r="H167" s="542">
        <f>+H130*Input!$G125/12*H$11</f>
        <v>1883.9287646625301</v>
      </c>
      <c r="I167" s="542">
        <f>+I130*Input!$G125/12*I$11</f>
        <v>1888.2691742538882</v>
      </c>
      <c r="J167" s="542">
        <f>+J130*Input!$G125/12*J$11</f>
        <v>1892.6195837750602</v>
      </c>
      <c r="K167" s="542">
        <f>+K130*Input!$G125/12*K$11</f>
        <v>1896.9800162650224</v>
      </c>
      <c r="L167" s="542">
        <f>+L130*Input!$G125/12*L$11</f>
        <v>1901.3504948158325</v>
      </c>
      <c r="M167" s="542">
        <f>+M130*Input!$G125/12*M$11</f>
        <v>1905.7310425727485</v>
      </c>
      <c r="N167" s="542">
        <f>+N130*Input!$G125/12*N$11</f>
        <v>1910.1216827343542</v>
      </c>
      <c r="O167" s="542">
        <f>+O130*Input!$G125/12*O$11</f>
        <v>1914.522438552681</v>
      </c>
      <c r="P167" s="542">
        <f>+P130*Input!$G125/12*P$11</f>
        <v>1918.9333333333302</v>
      </c>
      <c r="Q167" s="542">
        <f>+Q130*Input!$G125/12*Q$11</f>
        <v>1923.3543904355972</v>
      </c>
      <c r="R167" s="542">
        <f>+R130*Input!$G125/12*R$11</f>
        <v>1927.7856332725964</v>
      </c>
      <c r="S167" s="542">
        <f>+S130*Input!$G125/12*S$11</f>
        <v>1932.227085311383</v>
      </c>
      <c r="T167" s="542">
        <f>+T130*Input!$G125/12*T$11</f>
        <v>1936.6787700730781</v>
      </c>
      <c r="U167" s="542">
        <f>+U130*Input!$G125/12*U$11</f>
        <v>1941.1407111329941</v>
      </c>
      <c r="V167" s="542">
        <f>+V130*Input!$G125/12*V$11</f>
        <v>1945.6129321207588</v>
      </c>
      <c r="W167" s="542">
        <f>+W130*Input!$G125/12*W$11</f>
        <v>1950.0954567204403</v>
      </c>
      <c r="X167" s="542">
        <f>+X130*Input!$G125/12*X$11</f>
        <v>1954.5883086706731</v>
      </c>
      <c r="Y167" s="542">
        <f>+Y130*Input!$G125/12*Y$11</f>
        <v>1959.091511764783</v>
      </c>
      <c r="Z167" s="542">
        <f>+Z130*Input!$G125/12*Z$11</f>
        <v>1963.6050898509136</v>
      </c>
      <c r="AA167" s="542">
        <f>+AA130*Input!$G125/12*AA$11</f>
        <v>1968.1290668321533</v>
      </c>
      <c r="AB167" s="542">
        <f>+AB130*Input!$G125/12*AB$11</f>
        <v>1972.6634666666605</v>
      </c>
      <c r="AC167" s="542">
        <f>+AC130*Input!$G125/12*AC$11</f>
        <v>1977.2083133677913</v>
      </c>
      <c r="AD167" s="542">
        <f>+AD130*Input!$G125/12*AD$11</f>
        <v>1981.7636310042265</v>
      </c>
      <c r="AE167" s="542">
        <f>+AE130*Input!$G125/12*AE$11</f>
        <v>1986.3294437000989</v>
      </c>
      <c r="AF167" s="542">
        <f>+AF130*Input!$G125/12*AF$11</f>
        <v>1990.9057756351215</v>
      </c>
      <c r="AG167" s="542">
        <f>+AG130*Input!$G125/12*AG$11</f>
        <v>1995.4926510447151</v>
      </c>
      <c r="AH167" s="542">
        <f>+AH130*Input!$G125/12*AH$11</f>
        <v>2000.0900942201372</v>
      </c>
      <c r="AI167" s="542">
        <f>+AI130*Input!$G125/12*AI$11</f>
        <v>2004.6981295086098</v>
      </c>
      <c r="AJ167" s="542">
        <f>+AJ130*Input!$G125/12*AJ$11</f>
        <v>2009.3167813134489</v>
      </c>
      <c r="AK167" s="542">
        <f>+AK130*Input!$G125/12*AK$11</f>
        <v>2013.9460740941938</v>
      </c>
      <c r="AL167" s="542">
        <f>+AL130*Input!$G125/12*AL$11</f>
        <v>2018.5860323667359</v>
      </c>
      <c r="AM167" s="542">
        <f>+AM130*Input!$G125/12*AM$11</f>
        <v>2023.2366807034502</v>
      </c>
      <c r="AN167" s="542">
        <f>+AN130*Input!$G125/12*AN$11</f>
        <v>2027.8980437333239</v>
      </c>
      <c r="AO167" s="542">
        <f>+AO130*Input!$G125/12*AO$11</f>
        <v>2032.5701461420863</v>
      </c>
      <c r="AP167" s="542">
        <f>+AP130*Input!$G125/12*AP$11</f>
        <v>2037.2530126723416</v>
      </c>
      <c r="AQ167" s="542">
        <f>+AQ130*Input!$G125/12*AQ$11</f>
        <v>2041.9466681236984</v>
      </c>
      <c r="AR167" s="542">
        <f>+AR130*Input!$G125/12*AR$11</f>
        <v>2046.6511373529017</v>
      </c>
      <c r="AS167" s="542">
        <f>+AS130*Input!$G125/12*AS$11</f>
        <v>2051.3664452739645</v>
      </c>
      <c r="AT167" s="542">
        <f>+AT130*Input!$G125/12*AT$11</f>
        <v>2056.0926168582978</v>
      </c>
      <c r="AU167" s="542">
        <f>+AU130*Input!$G125/12*AU$11</f>
        <v>2060.8296771348478</v>
      </c>
      <c r="AV167" s="542">
        <f>+AV130*Input!$G125/12*AV$11</f>
        <v>2065.5776511902227</v>
      </c>
      <c r="AW167" s="542">
        <f>+AW130*Input!$G125/12*AW$11</f>
        <v>2070.3365641688283</v>
      </c>
      <c r="AX167" s="542">
        <f>+AX130*Input!$G125/12*AX$11</f>
        <v>2075.106441273002</v>
      </c>
      <c r="AY167" s="542">
        <f>+AY130*Input!$G125/12*AY$11</f>
        <v>2079.8873077631442</v>
      </c>
      <c r="AZ167" s="542">
        <f>+AZ130*Input!$G125/12*AZ$11</f>
        <v>2084.679188957854</v>
      </c>
      <c r="BA167" s="542">
        <f>+BA130*Input!$G125/12*BA$11</f>
        <v>2089.4821102340616</v>
      </c>
      <c r="BB167" s="542">
        <f>+BB130*Input!$G125/12*BB$11</f>
        <v>2094.2960970271638</v>
      </c>
      <c r="BC167" s="542">
        <f>+BC130*Input!$G125/12*BC$11</f>
        <v>2099.1211748311584</v>
      </c>
      <c r="BD167" s="542">
        <f>+BD130*Input!$G125/12*BD$11</f>
        <v>2103.9573691987798</v>
      </c>
      <c r="BE167" s="542">
        <f>+BE130*Input!$G125/12*BE$11</f>
        <v>2108.8047057416316</v>
      </c>
      <c r="BF167" s="542">
        <f>+BF130*Input!$G125/12*BF$11</f>
        <v>2113.6632101303271</v>
      </c>
      <c r="BG167" s="542">
        <f>+BG130*Input!$G125/12*BG$11</f>
        <v>2118.5329080946203</v>
      </c>
      <c r="BH167" s="542">
        <f>+BH130*Input!$G125/12*BH$11</f>
        <v>2123.4138254235454</v>
      </c>
      <c r="BI167" s="542">
        <f>+BI130*Input!$G125/12*BI$11</f>
        <v>2128.305987965552</v>
      </c>
      <c r="BJ167" s="542">
        <f>+BJ130*Input!$G125/12*BJ$11</f>
        <v>2133.2094216286423</v>
      </c>
      <c r="BK167" s="542">
        <f>+BK130*Input!$G125/12*BK$11</f>
        <v>2138.1241523805088</v>
      </c>
      <c r="BL167" s="542">
        <f>+BL130*Input!$G125/12*BL$11</f>
        <v>2143.0502062486707</v>
      </c>
      <c r="BM167" s="542">
        <f>+BM130*Input!$G125/12*BM$11</f>
        <v>2147.9876093206121</v>
      </c>
      <c r="BN167" s="542">
        <f>+BN130*Input!$G125/12*BN$11</f>
        <v>2152.9363877439214</v>
      </c>
      <c r="BO167" s="542">
        <f>+BO130*Input!$G125/12*BO$11</f>
        <v>2157.8965677264282</v>
      </c>
      <c r="BP167" s="542">
        <f>+BP130*Input!$G125/12*BP$11</f>
        <v>2162.8681755363427</v>
      </c>
      <c r="BQ167" s="542">
        <f>+BQ130*Input!$G125/12*BQ$11</f>
        <v>2167.8512375023947</v>
      </c>
      <c r="BR167" s="542">
        <f>+BR130*Input!$G125/12*BR$11</f>
        <v>2172.8457800139731</v>
      </c>
      <c r="BS167" s="542">
        <f>+BS130*Input!$G125/12*BS$11</f>
        <v>2177.8518295212671</v>
      </c>
      <c r="BT167" s="542">
        <f>+BT130*Input!$G125/12*BT$11</f>
        <v>2182.8694125354018</v>
      </c>
      <c r="BU167" s="542">
        <f>+BU130*Input!$G125/12*BU$11</f>
        <v>2187.8985556285843</v>
      </c>
      <c r="BV167" s="542">
        <f>+BV130*Input!$G125/12*BV$11</f>
        <v>2192.9392854342414</v>
      </c>
      <c r="BW167" s="542">
        <f>+BW130*Input!$G125/12*BW$11</f>
        <v>2197.9916286471603</v>
      </c>
      <c r="BX167" s="542">
        <f>+BX130*Input!$G125/12*BX$11</f>
        <v>2203.0556120236301</v>
      </c>
      <c r="BY167" s="542">
        <f>+BY130*Input!$G125/12*BY$11</f>
        <v>2208.1312623815866</v>
      </c>
      <c r="BZ167" s="542">
        <f>+BZ130*Input!$G125/12*BZ$11</f>
        <v>2213.218606600748</v>
      </c>
      <c r="CA167" s="542">
        <f>+CA130*Input!$G125/12*CA$11</f>
        <v>2218.3176716227654</v>
      </c>
      <c r="CB167" s="542">
        <f>+CB130*Input!$G125/12*CB$11</f>
        <v>2223.4284844513572</v>
      </c>
      <c r="CC167" s="542">
        <f>+CC130*Input!$G125/12*CC$11</f>
        <v>2228.5510721524588</v>
      </c>
      <c r="CD167" s="542">
        <f>+CD130*Input!$G125/12*CD$11</f>
        <v>2233.6854618543616</v>
      </c>
      <c r="CE167" s="542">
        <f>+CE130*Input!$G125/12*CE$11</f>
        <v>2238.8316807478591</v>
      </c>
      <c r="CF167" s="542">
        <f>+CF130*Input!$G125/12*CF$11</f>
        <v>2243.9897560863901</v>
      </c>
      <c r="CG167" s="542">
        <f>+CG130*Input!$G125/12*CG$11</f>
        <v>2249.159715186182</v>
      </c>
      <c r="CH167" s="542">
        <f>+CH130*Input!$G125/12*CH$11</f>
        <v>2254.3415854263972</v>
      </c>
      <c r="CI167" s="542">
        <f>+CI130*Input!$G125/12*CI$11</f>
        <v>2259.5353942492775</v>
      </c>
      <c r="CJ167" s="542">
        <f>+CJ130*Input!$G125/12*CJ$11</f>
        <v>2264.7411691602888</v>
      </c>
      <c r="CK167" s="542">
        <f>+CK130*Input!$G125/12*CK$11</f>
        <v>2269.9589377282678</v>
      </c>
      <c r="CL167" s="542">
        <f>+CL130*Input!$G125/12*CL$11</f>
        <v>2275.1887275855661</v>
      </c>
      <c r="CM167" s="542">
        <f>+CM130*Input!$G125/12*CM$11</f>
        <v>2280.4305664281992</v>
      </c>
      <c r="CN167" s="542">
        <f>+CN130*Input!$G125/12*CN$11</f>
        <v>2285.6844820159918</v>
      </c>
      <c r="CO167" s="542">
        <f>+CO130*Input!$G125/12*CO$11</f>
        <v>2290.9505021727241</v>
      </c>
      <c r="CP167" s="542">
        <f>+CP130*Input!$G125/12*CP$11</f>
        <v>2296.2286547862805</v>
      </c>
      <c r="CQ167" s="542">
        <f>+CQ130*Input!$G125/12*CQ$11</f>
        <v>2301.5189678087959</v>
      </c>
      <c r="CR167" s="542">
        <f>+CR130*Input!$G125/12*CR$11</f>
        <v>2306.8214692568054</v>
      </c>
      <c r="CS167" s="542">
        <f>+CS130*Input!$G125/12*CS$11</f>
        <v>2312.1361872113912</v>
      </c>
      <c r="CT167" s="542">
        <f>+CT130*Input!$G125/12*CT$11</f>
        <v>2317.4631498183326</v>
      </c>
      <c r="CU167" s="542">
        <f>+CU130*Input!$G125/12*CU$11</f>
        <v>2322.8023852882538</v>
      </c>
      <c r="CV167" s="542">
        <f>+CV130*Input!$G125/12*CV$11</f>
        <v>2328.1539218967737</v>
      </c>
      <c r="CW167" s="542">
        <f>+CW130*Input!$G125/12*CW$11</f>
        <v>2333.5177879846556</v>
      </c>
      <c r="CX167" s="542">
        <f>+CX130*Input!$G125/12*CX$11</f>
        <v>2338.8940119579588</v>
      </c>
      <c r="CY167" s="542">
        <f>+CY130*Input!$G125/12*CY$11</f>
        <v>2344.2826222881858</v>
      </c>
      <c r="CZ167" s="542">
        <f>+CZ130*Input!$G125/12*CZ$11</f>
        <v>2349.6836475124364</v>
      </c>
      <c r="DA167" s="542">
        <f>+DA130*Input!$G125/12*DA$11</f>
        <v>2355.0971162335572</v>
      </c>
      <c r="DB167" s="542">
        <f>+DB130*Input!$G125/12*DB$11</f>
        <v>2360.5230571202928</v>
      </c>
      <c r="DC167" s="542">
        <f>+DC130*Input!$G125/12*DC$11</f>
        <v>2365.9614989074389</v>
      </c>
      <c r="DD167" s="542">
        <f>+DD130*Input!$G125/12*DD$11</f>
        <v>2371.4124703959928</v>
      </c>
      <c r="DE167" s="542">
        <f>+DE130*Input!$G125/12*DE$11</f>
        <v>2376.8760004533069</v>
      </c>
      <c r="DF167" s="542">
        <f>+DF130*Input!$G125/12*DF$11</f>
        <v>2382.3521180132429</v>
      </c>
      <c r="DG167" s="542">
        <f>+DG130*Input!$G125/12*DG$11</f>
        <v>2387.8408520763214</v>
      </c>
      <c r="DH167" s="542">
        <f>+DH130*Input!$G125/12*DH$11</f>
        <v>2393.3422317098798</v>
      </c>
      <c r="DI167" s="542">
        <f>+DI130*Input!$G125/12*DI$11</f>
        <v>2398.8562860482225</v>
      </c>
      <c r="DJ167" s="542">
        <f>+DJ130*Input!$G125/12*DJ$11</f>
        <v>2404.3830442927779</v>
      </c>
      <c r="DK167" s="542">
        <f>+DK130*Input!$G125/12*DK$11</f>
        <v>2409.9225357122509</v>
      </c>
      <c r="DL167" s="542">
        <f>+DL130*Input!$G125/12*DL$11</f>
        <v>2415.4747896427812</v>
      </c>
      <c r="DM167" s="542">
        <f>+DM130*Input!$G125/12*DM$11</f>
        <v>2421.0398354880931</v>
      </c>
      <c r="DN167" s="542">
        <f>+DN130*Input!$G125/12*DN$11</f>
        <v>2426.6177027196577</v>
      </c>
      <c r="DO167" s="542">
        <f>+DO130*Input!$G125/12*DO$11</f>
        <v>2432.2084208768438</v>
      </c>
      <c r="DP167" s="542">
        <f>+DP130*Input!$G125/12*DP$11</f>
        <v>2437.8120195670772</v>
      </c>
      <c r="DQ167" s="542">
        <f>+DQ130*Input!$G125/12*DQ$11</f>
        <v>2443.4285284659964</v>
      </c>
      <c r="DR167" s="542">
        <f>+DR130*Input!$G125/12*DR$11</f>
        <v>2449.0579773176105</v>
      </c>
      <c r="DS167" s="542">
        <f>+DS130*Input!$G125/12*DS$11</f>
        <v>2454.7003959344552</v>
      </c>
      <c r="DT167" s="560">
        <f>+DT130*Input!$G125/12*DT$11</f>
        <v>2460.3558141977528</v>
      </c>
    </row>
    <row r="168" spans="1:124" s="28" customFormat="1" ht="14.25" customHeight="1" x14ac:dyDescent="0.15">
      <c r="A168" s="394" t="str">
        <f t="shared" si="308"/>
        <v>Commis Chef</v>
      </c>
      <c r="B168" s="394" t="str">
        <f>+Input!F126</f>
        <v>Rooms</v>
      </c>
      <c r="C168" s="31" t="str">
        <f t="shared" si="307"/>
        <v>[EUR]</v>
      </c>
      <c r="E168" s="559">
        <f>+E131*Input!$G126/12*E$11</f>
        <v>0</v>
      </c>
      <c r="F168" s="542">
        <f>+F131*Input!$G126/12*F$11</f>
        <v>0</v>
      </c>
      <c r="G168" s="542">
        <f>+G131*Input!$G126/12*G$11</f>
        <v>0</v>
      </c>
      <c r="H168" s="542">
        <f>+H131*Input!$G126/12*H$11</f>
        <v>1766.1832168711219</v>
      </c>
      <c r="I168" s="542">
        <f>+I131*Input!$G126/12*I$11</f>
        <v>1770.2523508630202</v>
      </c>
      <c r="J168" s="542">
        <f>+J131*Input!$G126/12*J$11</f>
        <v>1774.3308597891187</v>
      </c>
      <c r="K168" s="542">
        <f>+K131*Input!$G126/12*K$11</f>
        <v>1778.4187652484584</v>
      </c>
      <c r="L168" s="542">
        <f>+L131*Input!$G126/12*L$11</f>
        <v>1782.5160888898429</v>
      </c>
      <c r="M168" s="542">
        <f>+M131*Input!$G126/12*M$11</f>
        <v>1786.6228524119517</v>
      </c>
      <c r="N168" s="542">
        <f>+N131*Input!$G126/12*N$11</f>
        <v>1790.7390775634572</v>
      </c>
      <c r="O168" s="542">
        <f>+O131*Input!$G126/12*O$11</f>
        <v>1794.8647861431384</v>
      </c>
      <c r="P168" s="542">
        <f>+P131*Input!$G126/12*P$11</f>
        <v>1798.999999999997</v>
      </c>
      <c r="Q168" s="542">
        <f>+Q131*Input!$G126/12*Q$11</f>
        <v>1803.1447410333724</v>
      </c>
      <c r="R168" s="542">
        <f>+R131*Input!$G126/12*R$11</f>
        <v>1807.2990311930591</v>
      </c>
      <c r="S168" s="542">
        <f>+S131*Input!$G126/12*S$11</f>
        <v>1811.4628924794215</v>
      </c>
      <c r="T168" s="542">
        <f>+T131*Input!$G126/12*T$11</f>
        <v>1815.6363469435107</v>
      </c>
      <c r="U168" s="542">
        <f>+U131*Input!$G126/12*U$11</f>
        <v>1819.819416687182</v>
      </c>
      <c r="V168" s="542">
        <f>+V131*Input!$G126/12*V$11</f>
        <v>1824.0121238632114</v>
      </c>
      <c r="W168" s="542">
        <f>+W131*Input!$G126/12*W$11</f>
        <v>1828.2144906754129</v>
      </c>
      <c r="X168" s="542">
        <f>+X131*Input!$G126/12*X$11</f>
        <v>1832.4265393787559</v>
      </c>
      <c r="Y168" s="542">
        <f>+Y131*Input!$G126/12*Y$11</f>
        <v>1836.6482922794839</v>
      </c>
      <c r="Z168" s="542">
        <f>+Z131*Input!$G126/12*Z$11</f>
        <v>1840.8797717352315</v>
      </c>
      <c r="AA168" s="542">
        <f>+AA131*Input!$G126/12*AA$11</f>
        <v>1845.1210001551437</v>
      </c>
      <c r="AB168" s="542">
        <f>+AB131*Input!$G126/12*AB$11</f>
        <v>1849.3719999999942</v>
      </c>
      <c r="AC168" s="542">
        <f>+AC131*Input!$G126/12*AC$11</f>
        <v>1853.6327937823044</v>
      </c>
      <c r="AD168" s="542">
        <f>+AD131*Input!$G126/12*AD$11</f>
        <v>1857.9034040664621</v>
      </c>
      <c r="AE168" s="542">
        <f>+AE131*Input!$G126/12*AE$11</f>
        <v>1862.1838534688427</v>
      </c>
      <c r="AF168" s="542">
        <f>+AF131*Input!$G126/12*AF$11</f>
        <v>1866.4741646579262</v>
      </c>
      <c r="AG168" s="542">
        <f>+AG131*Input!$G126/12*AG$11</f>
        <v>1870.7743603544204</v>
      </c>
      <c r="AH168" s="542">
        <f>+AH131*Input!$G126/12*AH$11</f>
        <v>1875.0844633313786</v>
      </c>
      <c r="AI168" s="542">
        <f>+AI131*Input!$G126/12*AI$11</f>
        <v>1879.4044964143216</v>
      </c>
      <c r="AJ168" s="542">
        <f>+AJ131*Input!$G126/12*AJ$11</f>
        <v>1883.7344824813583</v>
      </c>
      <c r="AK168" s="542">
        <f>+AK131*Input!$G126/12*AK$11</f>
        <v>1888.0744444633065</v>
      </c>
      <c r="AL168" s="542">
        <f>+AL131*Input!$G126/12*AL$11</f>
        <v>1892.4244053438149</v>
      </c>
      <c r="AM168" s="542">
        <f>+AM131*Input!$G126/12*AM$11</f>
        <v>1896.7843881594847</v>
      </c>
      <c r="AN168" s="542">
        <f>+AN131*Input!$G126/12*AN$11</f>
        <v>1901.154415999991</v>
      </c>
      <c r="AO168" s="542">
        <f>+AO131*Input!$G126/12*AO$11</f>
        <v>1905.5345120082059</v>
      </c>
      <c r="AP168" s="542">
        <f>+AP131*Input!$G126/12*AP$11</f>
        <v>1909.9246993803201</v>
      </c>
      <c r="AQ168" s="542">
        <f>+AQ131*Input!$G126/12*AQ$11</f>
        <v>1914.325001365967</v>
      </c>
      <c r="AR168" s="542">
        <f>+AR131*Input!$G126/12*AR$11</f>
        <v>1918.7354412683453</v>
      </c>
      <c r="AS168" s="542">
        <f>+AS131*Input!$G126/12*AS$11</f>
        <v>1923.1560424443414</v>
      </c>
      <c r="AT168" s="542">
        <f>+AT131*Input!$G126/12*AT$11</f>
        <v>1927.5868283046543</v>
      </c>
      <c r="AU168" s="542">
        <f>+AU131*Input!$G126/12*AU$11</f>
        <v>1932.0278223139196</v>
      </c>
      <c r="AV168" s="542">
        <f>+AV131*Input!$G126/12*AV$11</f>
        <v>1936.4790479908336</v>
      </c>
      <c r="AW168" s="542">
        <f>+AW131*Input!$G126/12*AW$11</f>
        <v>1940.9405289082763</v>
      </c>
      <c r="AX168" s="542">
        <f>+AX131*Input!$G126/12*AX$11</f>
        <v>1945.4122886934392</v>
      </c>
      <c r="AY168" s="542">
        <f>+AY131*Input!$G126/12*AY$11</f>
        <v>1949.8943510279476</v>
      </c>
      <c r="AZ168" s="542">
        <f>+AZ131*Input!$G126/12*AZ$11</f>
        <v>1954.386739647988</v>
      </c>
      <c r="BA168" s="542">
        <f>+BA131*Input!$G126/12*BA$11</f>
        <v>1958.8894783444327</v>
      </c>
      <c r="BB168" s="542">
        <f>+BB131*Input!$G126/12*BB$11</f>
        <v>1963.4025909629661</v>
      </c>
      <c r="BC168" s="542">
        <f>+BC131*Input!$G126/12*BC$11</f>
        <v>1967.9261014042111</v>
      </c>
      <c r="BD168" s="542">
        <f>+BD131*Input!$G126/12*BD$11</f>
        <v>1972.4600336238559</v>
      </c>
      <c r="BE168" s="542">
        <f>+BE131*Input!$G126/12*BE$11</f>
        <v>1977.0044116327797</v>
      </c>
      <c r="BF168" s="542">
        <f>+BF131*Input!$G126/12*BF$11</f>
        <v>1981.5592594971815</v>
      </c>
      <c r="BG168" s="542">
        <f>+BG131*Input!$G126/12*BG$11</f>
        <v>1986.1246013387065</v>
      </c>
      <c r="BH168" s="542">
        <f>+BH131*Input!$G126/12*BH$11</f>
        <v>1990.7004613345739</v>
      </c>
      <c r="BI168" s="542">
        <f>+BI131*Input!$G126/12*BI$11</f>
        <v>1995.286863717705</v>
      </c>
      <c r="BJ168" s="542">
        <f>+BJ131*Input!$G126/12*BJ$11</f>
        <v>1999.8838327768524</v>
      </c>
      <c r="BK168" s="542">
        <f>+BK131*Input!$G126/12*BK$11</f>
        <v>2004.4913928567271</v>
      </c>
      <c r="BL168" s="542">
        <f>+BL131*Input!$G126/12*BL$11</f>
        <v>2009.1095683581289</v>
      </c>
      <c r="BM168" s="542">
        <f>+BM131*Input!$G126/12*BM$11</f>
        <v>2013.7383837380739</v>
      </c>
      <c r="BN168" s="542">
        <f>+BN131*Input!$G126/12*BN$11</f>
        <v>2018.3778635099263</v>
      </c>
      <c r="BO168" s="542">
        <f>+BO131*Input!$G126/12*BO$11</f>
        <v>2023.0280322435265</v>
      </c>
      <c r="BP168" s="542">
        <f>+BP131*Input!$G126/12*BP$11</f>
        <v>2027.6889145653213</v>
      </c>
      <c r="BQ168" s="542">
        <f>+BQ131*Input!$G126/12*BQ$11</f>
        <v>2032.3605351584949</v>
      </c>
      <c r="BR168" s="542">
        <f>+BR131*Input!$G126/12*BR$11</f>
        <v>2037.0429187630998</v>
      </c>
      <c r="BS168" s="542">
        <f>+BS131*Input!$G126/12*BS$11</f>
        <v>2041.7360901761876</v>
      </c>
      <c r="BT168" s="542">
        <f>+BT131*Input!$G126/12*BT$11</f>
        <v>2046.440074251939</v>
      </c>
      <c r="BU168" s="542">
        <f>+BU131*Input!$G126/12*BU$11</f>
        <v>2051.1548959017978</v>
      </c>
      <c r="BV168" s="542">
        <f>+BV131*Input!$G126/12*BV$11</f>
        <v>2055.8805800946011</v>
      </c>
      <c r="BW168" s="542">
        <f>+BW131*Input!$G126/12*BW$11</f>
        <v>2060.6171518567126</v>
      </c>
      <c r="BX168" s="542">
        <f>+BX131*Input!$G126/12*BX$11</f>
        <v>2065.3646362721533</v>
      </c>
      <c r="BY168" s="542">
        <f>+BY131*Input!$G126/12*BY$11</f>
        <v>2070.1230584827372</v>
      </c>
      <c r="BZ168" s="542">
        <f>+BZ131*Input!$G126/12*BZ$11</f>
        <v>2074.8924436882012</v>
      </c>
      <c r="CA168" s="542">
        <f>+CA131*Input!$G126/12*CA$11</f>
        <v>2079.6728171463424</v>
      </c>
      <c r="CB168" s="542">
        <f>+CB131*Input!$G126/12*CB$11</f>
        <v>2084.4642041731472</v>
      </c>
      <c r="CC168" s="542">
        <f>+CC131*Input!$G126/12*CC$11</f>
        <v>2089.2666301429299</v>
      </c>
      <c r="CD168" s="542">
        <f>+CD131*Input!$G126/12*CD$11</f>
        <v>2094.0801204884638</v>
      </c>
      <c r="CE168" s="542">
        <f>+CE131*Input!$G126/12*CE$11</f>
        <v>2098.9047007011177</v>
      </c>
      <c r="CF168" s="542">
        <f>+CF131*Input!$G126/12*CF$11</f>
        <v>2103.7403963309903</v>
      </c>
      <c r="CG168" s="542">
        <f>+CG131*Input!$G126/12*CG$11</f>
        <v>2108.5872329870454</v>
      </c>
      <c r="CH168" s="542">
        <f>+CH131*Input!$G126/12*CH$11</f>
        <v>2113.4452363372475</v>
      </c>
      <c r="CI168" s="542">
        <f>+CI131*Input!$G126/12*CI$11</f>
        <v>2118.3144321086975</v>
      </c>
      <c r="CJ168" s="542">
        <f>+CJ131*Input!$G126/12*CJ$11</f>
        <v>2123.1948460877707</v>
      </c>
      <c r="CK168" s="542">
        <f>+CK131*Input!$G126/12*CK$11</f>
        <v>2128.086504120251</v>
      </c>
      <c r="CL168" s="542">
        <f>+CL131*Input!$G126/12*CL$11</f>
        <v>2132.989432111468</v>
      </c>
      <c r="CM168" s="542">
        <f>+CM131*Input!$G126/12*CM$11</f>
        <v>2137.9036560264367</v>
      </c>
      <c r="CN168" s="542">
        <f>+CN131*Input!$G126/12*CN$11</f>
        <v>2142.8292018899924</v>
      </c>
      <c r="CO168" s="542">
        <f>+CO131*Input!$G126/12*CO$11</f>
        <v>2147.7660957869289</v>
      </c>
      <c r="CP168" s="542">
        <f>+CP131*Input!$G126/12*CP$11</f>
        <v>2152.7143638621378</v>
      </c>
      <c r="CQ168" s="542">
        <f>+CQ131*Input!$G126/12*CQ$11</f>
        <v>2157.6740323207459</v>
      </c>
      <c r="CR168" s="542">
        <f>+CR131*Input!$G126/12*CR$11</f>
        <v>2162.6451274282549</v>
      </c>
      <c r="CS168" s="542">
        <f>+CS131*Input!$G126/12*CS$11</f>
        <v>2167.6276755106792</v>
      </c>
      <c r="CT168" s="542">
        <f>+CT131*Input!$G126/12*CT$11</f>
        <v>2172.621702954687</v>
      </c>
      <c r="CU168" s="542">
        <f>+CU131*Input!$G126/12*CU$11</f>
        <v>2177.627236207738</v>
      </c>
      <c r="CV168" s="542">
        <f>+CV131*Input!$G126/12*CV$11</f>
        <v>2182.6443017782249</v>
      </c>
      <c r="CW168" s="542">
        <f>+CW131*Input!$G126/12*CW$11</f>
        <v>2187.6729262356148</v>
      </c>
      <c r="CX168" s="542">
        <f>+CX131*Input!$G126/12*CX$11</f>
        <v>2192.7131362105861</v>
      </c>
      <c r="CY168" s="542">
        <f>+CY131*Input!$G126/12*CY$11</f>
        <v>2197.7649583951738</v>
      </c>
      <c r="CZ168" s="542">
        <f>+CZ131*Input!$G126/12*CZ$11</f>
        <v>2202.8284195429087</v>
      </c>
      <c r="DA168" s="542">
        <f>+DA131*Input!$G126/12*DA$11</f>
        <v>2207.9035464689596</v>
      </c>
      <c r="DB168" s="542">
        <f>+DB131*Input!$G126/12*DB$11</f>
        <v>2212.9903660502746</v>
      </c>
      <c r="DC168" s="542">
        <f>+DC131*Input!$G126/12*DC$11</f>
        <v>2218.0889052257239</v>
      </c>
      <c r="DD168" s="542">
        <f>+DD131*Input!$G126/12*DD$11</f>
        <v>2223.199190996243</v>
      </c>
      <c r="DE168" s="542">
        <f>+DE131*Input!$G126/12*DE$11</f>
        <v>2228.3212504249755</v>
      </c>
      <c r="DF168" s="542">
        <f>+DF131*Input!$G126/12*DF$11</f>
        <v>2233.4551106374151</v>
      </c>
      <c r="DG168" s="542">
        <f>+DG131*Input!$G126/12*DG$11</f>
        <v>2238.6007988215515</v>
      </c>
      <c r="DH168" s="542">
        <f>+DH131*Input!$G126/12*DH$11</f>
        <v>2243.7583422280122</v>
      </c>
      <c r="DI168" s="542">
        <f>+DI131*Input!$G126/12*DI$11</f>
        <v>2248.9277681702083</v>
      </c>
      <c r="DJ168" s="542">
        <f>+DJ131*Input!$G126/12*DJ$11</f>
        <v>2254.1091040244792</v>
      </c>
      <c r="DK168" s="542">
        <f>+DK131*Input!$G126/12*DK$11</f>
        <v>2259.3023772302354</v>
      </c>
      <c r="DL168" s="542">
        <f>+DL131*Input!$G126/12*DL$11</f>
        <v>2264.507615290107</v>
      </c>
      <c r="DM168" s="542">
        <f>+DM131*Input!$G126/12*DM$11</f>
        <v>2269.7248457700871</v>
      </c>
      <c r="DN168" s="542">
        <f>+DN131*Input!$G126/12*DN$11</f>
        <v>2274.9540962996789</v>
      </c>
      <c r="DO168" s="542">
        <f>+DO131*Input!$G126/12*DO$11</f>
        <v>2280.1953945720406</v>
      </c>
      <c r="DP168" s="542">
        <f>+DP131*Input!$G126/12*DP$11</f>
        <v>2285.4487683441348</v>
      </c>
      <c r="DQ168" s="542">
        <f>+DQ131*Input!$G126/12*DQ$11</f>
        <v>2290.7142454368714</v>
      </c>
      <c r="DR168" s="542">
        <f>+DR131*Input!$G126/12*DR$11</f>
        <v>2295.9918537352596</v>
      </c>
      <c r="DS168" s="542">
        <f>+DS131*Input!$G126/12*DS$11</f>
        <v>2301.281621188552</v>
      </c>
      <c r="DT168" s="560">
        <f>+DT131*Input!$G126/12*DT$11</f>
        <v>2306.5835758103935</v>
      </c>
    </row>
    <row r="169" spans="1:124" s="28" customFormat="1" ht="14.25" customHeight="1" x14ac:dyDescent="0.15">
      <c r="A169" s="394" t="str">
        <f t="shared" si="308"/>
        <v>Bartender</v>
      </c>
      <c r="B169" s="394" t="str">
        <f>+Input!F127</f>
        <v>Rooms</v>
      </c>
      <c r="C169" s="31" t="str">
        <f t="shared" si="307"/>
        <v>[EUR]</v>
      </c>
      <c r="E169" s="559">
        <f>+E132*Input!$G127/12*E$11</f>
        <v>0</v>
      </c>
      <c r="F169" s="542">
        <f>+F132*Input!$G127/12*F$11</f>
        <v>0</v>
      </c>
      <c r="G169" s="542">
        <f>+G132*Input!$G127/12*G$11</f>
        <v>0</v>
      </c>
      <c r="H169" s="542">
        <f>+H132*Input!$G127/12*H$11</f>
        <v>3532.3664337422438</v>
      </c>
      <c r="I169" s="542">
        <f>+I132*Input!$G127/12*I$11</f>
        <v>3540.5047017260404</v>
      </c>
      <c r="J169" s="542">
        <f>+J132*Input!$G127/12*J$11</f>
        <v>3548.6617195782374</v>
      </c>
      <c r="K169" s="542">
        <f>+K132*Input!$G127/12*K$11</f>
        <v>3556.8375304969168</v>
      </c>
      <c r="L169" s="542">
        <f>+L132*Input!$G127/12*L$11</f>
        <v>3565.0321777796858</v>
      </c>
      <c r="M169" s="542">
        <f>+M132*Input!$G127/12*M$11</f>
        <v>3573.2457048239035</v>
      </c>
      <c r="N169" s="542">
        <f>+N132*Input!$G127/12*N$11</f>
        <v>3581.4781551269143</v>
      </c>
      <c r="O169" s="542">
        <f>+O132*Input!$G127/12*O$11</f>
        <v>3589.7295722862768</v>
      </c>
      <c r="P169" s="542">
        <f>+P132*Input!$G127/12*P$11</f>
        <v>3597.9999999999941</v>
      </c>
      <c r="Q169" s="542">
        <f>+Q132*Input!$G127/12*Q$11</f>
        <v>3606.2894820667448</v>
      </c>
      <c r="R169" s="542">
        <f>+R132*Input!$G127/12*R$11</f>
        <v>3614.5980623861183</v>
      </c>
      <c r="S169" s="542">
        <f>+S132*Input!$G127/12*S$11</f>
        <v>3622.925784958843</v>
      </c>
      <c r="T169" s="542">
        <f>+T132*Input!$G127/12*T$11</f>
        <v>3631.2726938870214</v>
      </c>
      <c r="U169" s="542">
        <f>+U132*Input!$G127/12*U$11</f>
        <v>3639.6388333743639</v>
      </c>
      <c r="V169" s="542">
        <f>+V132*Input!$G127/12*V$11</f>
        <v>3648.0242477264228</v>
      </c>
      <c r="W169" s="542">
        <f>+W132*Input!$G127/12*W$11</f>
        <v>3656.4289813508258</v>
      </c>
      <c r="X169" s="542">
        <f>+X132*Input!$G127/12*X$11</f>
        <v>3664.8530787575119</v>
      </c>
      <c r="Y169" s="542">
        <f>+Y132*Input!$G127/12*Y$11</f>
        <v>3673.2965845589679</v>
      </c>
      <c r="Z169" s="542">
        <f>+Z132*Input!$G127/12*Z$11</f>
        <v>3681.7595434704631</v>
      </c>
      <c r="AA169" s="542">
        <f>+AA132*Input!$G127/12*AA$11</f>
        <v>3690.2420003102875</v>
      </c>
      <c r="AB169" s="542">
        <f>+AB132*Input!$G127/12*AB$11</f>
        <v>3698.7439999999883</v>
      </c>
      <c r="AC169" s="542">
        <f>+AC132*Input!$G127/12*AC$11</f>
        <v>3707.2655875646087</v>
      </c>
      <c r="AD169" s="542">
        <f>+AD132*Input!$G127/12*AD$11</f>
        <v>3715.8068081329243</v>
      </c>
      <c r="AE169" s="542">
        <f>+AE132*Input!$G127/12*AE$11</f>
        <v>3724.3677069376854</v>
      </c>
      <c r="AF169" s="542">
        <f>+AF132*Input!$G127/12*AF$11</f>
        <v>3732.9483293158523</v>
      </c>
      <c r="AG169" s="542">
        <f>+AG132*Input!$G127/12*AG$11</f>
        <v>3741.5487207088408</v>
      </c>
      <c r="AH169" s="542">
        <f>+AH132*Input!$G127/12*AH$11</f>
        <v>3750.1689266627573</v>
      </c>
      <c r="AI169" s="542">
        <f>+AI132*Input!$G127/12*AI$11</f>
        <v>3758.8089928286431</v>
      </c>
      <c r="AJ169" s="542">
        <f>+AJ132*Input!$G127/12*AJ$11</f>
        <v>3767.4689649627167</v>
      </c>
      <c r="AK169" s="542">
        <f>+AK132*Input!$G127/12*AK$11</f>
        <v>3776.1488889266129</v>
      </c>
      <c r="AL169" s="542">
        <f>+AL132*Input!$G127/12*AL$11</f>
        <v>3784.8488106876298</v>
      </c>
      <c r="AM169" s="542">
        <f>+AM132*Input!$G127/12*AM$11</f>
        <v>3793.5687763189694</v>
      </c>
      <c r="AN169" s="542">
        <f>+AN132*Input!$G127/12*AN$11</f>
        <v>3802.308831999982</v>
      </c>
      <c r="AO169" s="542">
        <f>+AO132*Input!$G127/12*AO$11</f>
        <v>3811.0690240164117</v>
      </c>
      <c r="AP169" s="542">
        <f>+AP132*Input!$G127/12*AP$11</f>
        <v>3819.8493987606403</v>
      </c>
      <c r="AQ169" s="542">
        <f>+AQ132*Input!$G127/12*AQ$11</f>
        <v>3828.6500027319339</v>
      </c>
      <c r="AR169" s="542">
        <f>+AR132*Input!$G127/12*AR$11</f>
        <v>3837.4708825366906</v>
      </c>
      <c r="AS169" s="542">
        <f>+AS132*Input!$G127/12*AS$11</f>
        <v>3846.3120848886829</v>
      </c>
      <c r="AT169" s="542">
        <f>+AT132*Input!$G127/12*AT$11</f>
        <v>3855.1736566093086</v>
      </c>
      <c r="AU169" s="542">
        <f>+AU132*Input!$G127/12*AU$11</f>
        <v>3864.0556446278392</v>
      </c>
      <c r="AV169" s="542">
        <f>+AV132*Input!$G127/12*AV$11</f>
        <v>3872.9580959816672</v>
      </c>
      <c r="AW169" s="542">
        <f>+AW132*Input!$G127/12*AW$11</f>
        <v>3881.8810578165526</v>
      </c>
      <c r="AX169" s="542">
        <f>+AX132*Input!$G127/12*AX$11</f>
        <v>3890.8245773868784</v>
      </c>
      <c r="AY169" s="542">
        <f>+AY132*Input!$G127/12*AY$11</f>
        <v>3899.7887020558951</v>
      </c>
      <c r="AZ169" s="542">
        <f>+AZ132*Input!$G127/12*AZ$11</f>
        <v>3908.7734792959759</v>
      </c>
      <c r="BA169" s="542">
        <f>+BA132*Input!$G127/12*BA$11</f>
        <v>3917.7789566888655</v>
      </c>
      <c r="BB169" s="542">
        <f>+BB132*Input!$G127/12*BB$11</f>
        <v>3926.8051819259322</v>
      </c>
      <c r="BC169" s="542">
        <f>+BC132*Input!$G127/12*BC$11</f>
        <v>3935.8522028084221</v>
      </c>
      <c r="BD169" s="542">
        <f>+BD132*Input!$G127/12*BD$11</f>
        <v>3944.9200672477118</v>
      </c>
      <c r="BE169" s="542">
        <f>+BE132*Input!$G127/12*BE$11</f>
        <v>3954.0088232655594</v>
      </c>
      <c r="BF169" s="542">
        <f>+BF132*Input!$G127/12*BF$11</f>
        <v>3963.1185189943631</v>
      </c>
      <c r="BG169" s="542">
        <f>+BG132*Input!$G127/12*BG$11</f>
        <v>3972.249202677413</v>
      </c>
      <c r="BH169" s="542">
        <f>+BH132*Input!$G127/12*BH$11</f>
        <v>3981.4009226691478</v>
      </c>
      <c r="BI169" s="542">
        <f>+BI132*Input!$G127/12*BI$11</f>
        <v>3990.5737274354101</v>
      </c>
      <c r="BJ169" s="542">
        <f>+BJ132*Input!$G127/12*BJ$11</f>
        <v>3999.7676655537048</v>
      </c>
      <c r="BK169" s="542">
        <f>+BK132*Input!$G127/12*BK$11</f>
        <v>4008.9827857134542</v>
      </c>
      <c r="BL169" s="542">
        <f>+BL132*Input!$G127/12*BL$11</f>
        <v>4018.2191367162577</v>
      </c>
      <c r="BM169" s="542">
        <f>+BM132*Input!$G127/12*BM$11</f>
        <v>4027.4767674761479</v>
      </c>
      <c r="BN169" s="542">
        <f>+BN132*Input!$G127/12*BN$11</f>
        <v>4036.7557270198527</v>
      </c>
      <c r="BO169" s="542">
        <f>+BO132*Input!$G127/12*BO$11</f>
        <v>4046.0560644870529</v>
      </c>
      <c r="BP169" s="542">
        <f>+BP132*Input!$G127/12*BP$11</f>
        <v>4055.3778291306426</v>
      </c>
      <c r="BQ169" s="542">
        <f>+BQ132*Input!$G127/12*BQ$11</f>
        <v>4064.7210703169899</v>
      </c>
      <c r="BR169" s="542">
        <f>+BR132*Input!$G127/12*BR$11</f>
        <v>4074.0858375261996</v>
      </c>
      <c r="BS169" s="542">
        <f>+BS132*Input!$G127/12*BS$11</f>
        <v>4083.4721803523753</v>
      </c>
      <c r="BT169" s="542">
        <f>+BT132*Input!$G127/12*BT$11</f>
        <v>4092.880148503878</v>
      </c>
      <c r="BU169" s="542">
        <f>+BU132*Input!$G127/12*BU$11</f>
        <v>4102.3097918035955</v>
      </c>
      <c r="BV169" s="542">
        <f>+BV132*Input!$G127/12*BV$11</f>
        <v>4111.7611601892022</v>
      </c>
      <c r="BW169" s="542">
        <f>+BW132*Input!$G127/12*BW$11</f>
        <v>4121.2343037134251</v>
      </c>
      <c r="BX169" s="542">
        <f>+BX132*Input!$G127/12*BX$11</f>
        <v>4130.7292725443067</v>
      </c>
      <c r="BY169" s="542">
        <f>+BY132*Input!$G127/12*BY$11</f>
        <v>4140.2461169654744</v>
      </c>
      <c r="BZ169" s="542">
        <f>+BZ132*Input!$G127/12*BZ$11</f>
        <v>4149.7848873764024</v>
      </c>
      <c r="CA169" s="542">
        <f>+CA132*Input!$G127/12*CA$11</f>
        <v>4159.3456342926847</v>
      </c>
      <c r="CB169" s="542">
        <f>+CB132*Input!$G127/12*CB$11</f>
        <v>4168.9284083462944</v>
      </c>
      <c r="CC169" s="542">
        <f>+CC132*Input!$G127/12*CC$11</f>
        <v>4178.5332602858598</v>
      </c>
      <c r="CD169" s="542">
        <f>+CD132*Input!$G127/12*CD$11</f>
        <v>4188.1602409769275</v>
      </c>
      <c r="CE169" s="542">
        <f>+CE132*Input!$G127/12*CE$11</f>
        <v>4197.8094014022354</v>
      </c>
      <c r="CF169" s="542">
        <f>+CF132*Input!$G127/12*CF$11</f>
        <v>4207.4807926619806</v>
      </c>
      <c r="CG169" s="542">
        <f>+CG132*Input!$G127/12*CG$11</f>
        <v>4217.1744659740907</v>
      </c>
      <c r="CH169" s="542">
        <f>+CH132*Input!$G127/12*CH$11</f>
        <v>4226.890472674495</v>
      </c>
      <c r="CI169" s="542">
        <f>+CI132*Input!$G127/12*CI$11</f>
        <v>4236.6288642173949</v>
      </c>
      <c r="CJ169" s="542">
        <f>+CJ132*Input!$G127/12*CJ$11</f>
        <v>4246.3896921755413</v>
      </c>
      <c r="CK169" s="542">
        <f>+CK132*Input!$G127/12*CK$11</f>
        <v>4256.173008240502</v>
      </c>
      <c r="CL169" s="542">
        <f>+CL132*Input!$G127/12*CL$11</f>
        <v>4265.978864222936</v>
      </c>
      <c r="CM169" s="542">
        <f>+CM132*Input!$G127/12*CM$11</f>
        <v>4275.8073120528734</v>
      </c>
      <c r="CN169" s="542">
        <f>+CN132*Input!$G127/12*CN$11</f>
        <v>4285.6584037799848</v>
      </c>
      <c r="CO169" s="542">
        <f>+CO132*Input!$G127/12*CO$11</f>
        <v>4295.5321915738577</v>
      </c>
      <c r="CP169" s="542">
        <f>+CP132*Input!$G127/12*CP$11</f>
        <v>4305.4287277242756</v>
      </c>
      <c r="CQ169" s="542">
        <f>+CQ132*Input!$G127/12*CQ$11</f>
        <v>4315.3480646414919</v>
      </c>
      <c r="CR169" s="542">
        <f>+CR132*Input!$G127/12*CR$11</f>
        <v>4325.2902548565098</v>
      </c>
      <c r="CS169" s="542">
        <f>+CS132*Input!$G127/12*CS$11</f>
        <v>4335.2553510213584</v>
      </c>
      <c r="CT169" s="542">
        <f>+CT132*Input!$G127/12*CT$11</f>
        <v>4345.2434059093739</v>
      </c>
      <c r="CU169" s="542">
        <f>+CU132*Input!$G127/12*CU$11</f>
        <v>4355.2544724154759</v>
      </c>
      <c r="CV169" s="542">
        <f>+CV132*Input!$G127/12*CV$11</f>
        <v>4365.2886035564497</v>
      </c>
      <c r="CW169" s="542">
        <f>+CW132*Input!$G127/12*CW$11</f>
        <v>4375.3458524712296</v>
      </c>
      <c r="CX169" s="542">
        <f>+CX132*Input!$G127/12*CX$11</f>
        <v>4385.4262724211721</v>
      </c>
      <c r="CY169" s="542">
        <f>+CY132*Input!$G127/12*CY$11</f>
        <v>4395.5299167903477</v>
      </c>
      <c r="CZ169" s="542">
        <f>+CZ132*Input!$G127/12*CZ$11</f>
        <v>4405.6568390858174</v>
      </c>
      <c r="DA169" s="542">
        <f>+DA132*Input!$G127/12*DA$11</f>
        <v>4415.8070929379192</v>
      </c>
      <c r="DB169" s="542">
        <f>+DB132*Input!$G127/12*DB$11</f>
        <v>4425.9807321005492</v>
      </c>
      <c r="DC169" s="542">
        <f>+DC132*Input!$G127/12*DC$11</f>
        <v>4436.1778104514478</v>
      </c>
      <c r="DD169" s="542">
        <f>+DD132*Input!$G127/12*DD$11</f>
        <v>4446.3983819924861</v>
      </c>
      <c r="DE169" s="542">
        <f>+DE132*Input!$G127/12*DE$11</f>
        <v>4456.6425008499509</v>
      </c>
      <c r="DF169" s="542">
        <f>+DF132*Input!$G127/12*DF$11</f>
        <v>4466.9102212748303</v>
      </c>
      <c r="DG169" s="542">
        <f>+DG132*Input!$G127/12*DG$11</f>
        <v>4477.201597643103</v>
      </c>
      <c r="DH169" s="542">
        <f>+DH132*Input!$G127/12*DH$11</f>
        <v>4487.5166844560244</v>
      </c>
      <c r="DI169" s="542">
        <f>+DI132*Input!$G127/12*DI$11</f>
        <v>4497.8555363404166</v>
      </c>
      <c r="DJ169" s="542">
        <f>+DJ132*Input!$G127/12*DJ$11</f>
        <v>4508.2182080489583</v>
      </c>
      <c r="DK169" s="542">
        <f>+DK132*Input!$G127/12*DK$11</f>
        <v>4518.6047544604708</v>
      </c>
      <c r="DL169" s="542">
        <f>+DL132*Input!$G127/12*DL$11</f>
        <v>4529.0152305802139</v>
      </c>
      <c r="DM169" s="542">
        <f>+DM132*Input!$G127/12*DM$11</f>
        <v>4539.4496915401742</v>
      </c>
      <c r="DN169" s="542">
        <f>+DN132*Input!$G127/12*DN$11</f>
        <v>4549.9081925993578</v>
      </c>
      <c r="DO169" s="542">
        <f>+DO132*Input!$G127/12*DO$11</f>
        <v>4560.3907891440813</v>
      </c>
      <c r="DP169" s="542">
        <f>+DP132*Input!$G127/12*DP$11</f>
        <v>4570.8975366882696</v>
      </c>
      <c r="DQ169" s="542">
        <f>+DQ132*Input!$G127/12*DQ$11</f>
        <v>4581.4284908737427</v>
      </c>
      <c r="DR169" s="542">
        <f>+DR132*Input!$G127/12*DR$11</f>
        <v>4591.9837074705192</v>
      </c>
      <c r="DS169" s="542">
        <f>+DS132*Input!$G127/12*DS$11</f>
        <v>4602.563242377104</v>
      </c>
      <c r="DT169" s="560">
        <f>+DT132*Input!$G127/12*DT$11</f>
        <v>4613.1671516207871</v>
      </c>
    </row>
    <row r="170" spans="1:124" s="28" customFormat="1" ht="14.25" customHeight="1" x14ac:dyDescent="0.15">
      <c r="A170" s="394" t="str">
        <f t="shared" si="308"/>
        <v>Housekeeping Supervisor</v>
      </c>
      <c r="B170" s="394" t="str">
        <f>+Input!F128</f>
        <v>Rooms</v>
      </c>
      <c r="C170" s="31" t="str">
        <f t="shared" si="307"/>
        <v>[EUR]</v>
      </c>
      <c r="E170" s="559">
        <f>+E133*Input!$G128/12*E$11</f>
        <v>0</v>
      </c>
      <c r="F170" s="542">
        <f>+F133*Input!$G128/12*F$11</f>
        <v>0</v>
      </c>
      <c r="G170" s="542">
        <f>+G133*Input!$G128/12*G$11</f>
        <v>0</v>
      </c>
      <c r="H170" s="542">
        <f>+H133*Input!$G128/12*H$11</f>
        <v>0</v>
      </c>
      <c r="I170" s="542">
        <f>+I133*Input!$G128/12*I$11</f>
        <v>0</v>
      </c>
      <c r="J170" s="542">
        <f>+J133*Input!$G128/12*J$11</f>
        <v>0</v>
      </c>
      <c r="K170" s="542">
        <f>+K133*Input!$G128/12*K$11</f>
        <v>0</v>
      </c>
      <c r="L170" s="542">
        <f>+L133*Input!$G128/12*L$11</f>
        <v>0</v>
      </c>
      <c r="M170" s="542">
        <f>+M133*Input!$G128/12*M$11</f>
        <v>0</v>
      </c>
      <c r="N170" s="542">
        <f>+N133*Input!$G128/12*N$11</f>
        <v>0</v>
      </c>
      <c r="O170" s="542">
        <f>+O133*Input!$G128/12*O$11</f>
        <v>0</v>
      </c>
      <c r="P170" s="542">
        <f>+P133*Input!$G128/12*P$11</f>
        <v>0</v>
      </c>
      <c r="Q170" s="542">
        <f>+Q133*Input!$G128/12*Q$11</f>
        <v>0</v>
      </c>
      <c r="R170" s="542">
        <f>+R133*Input!$G128/12*R$11</f>
        <v>0</v>
      </c>
      <c r="S170" s="542">
        <f>+S133*Input!$G128/12*S$11</f>
        <v>0</v>
      </c>
      <c r="T170" s="542">
        <f>+T133*Input!$G128/12*T$11</f>
        <v>0</v>
      </c>
      <c r="U170" s="542">
        <f>+U133*Input!$G128/12*U$11</f>
        <v>0</v>
      </c>
      <c r="V170" s="542">
        <f>+V133*Input!$G128/12*V$11</f>
        <v>0</v>
      </c>
      <c r="W170" s="542">
        <f>+W133*Input!$G128/12*W$11</f>
        <v>0</v>
      </c>
      <c r="X170" s="542">
        <f>+X133*Input!$G128/12*X$11</f>
        <v>0</v>
      </c>
      <c r="Y170" s="542">
        <f>+Y133*Input!$G128/12*Y$11</f>
        <v>0</v>
      </c>
      <c r="Z170" s="542">
        <f>+Z133*Input!$G128/12*Z$11</f>
        <v>0</v>
      </c>
      <c r="AA170" s="542">
        <f>+AA133*Input!$G128/12*AA$11</f>
        <v>0</v>
      </c>
      <c r="AB170" s="542">
        <f>+AB133*Input!$G128/12*AB$11</f>
        <v>0</v>
      </c>
      <c r="AC170" s="542">
        <f>+AC133*Input!$G128/12*AC$11</f>
        <v>0</v>
      </c>
      <c r="AD170" s="542">
        <f>+AD133*Input!$G128/12*AD$11</f>
        <v>0</v>
      </c>
      <c r="AE170" s="542">
        <f>+AE133*Input!$G128/12*AE$11</f>
        <v>0</v>
      </c>
      <c r="AF170" s="542">
        <f>+AF133*Input!$G128/12*AF$11</f>
        <v>0</v>
      </c>
      <c r="AG170" s="542">
        <f>+AG133*Input!$G128/12*AG$11</f>
        <v>0</v>
      </c>
      <c r="AH170" s="542">
        <f>+AH133*Input!$G128/12*AH$11</f>
        <v>0</v>
      </c>
      <c r="AI170" s="542">
        <f>+AI133*Input!$G128/12*AI$11</f>
        <v>0</v>
      </c>
      <c r="AJ170" s="542">
        <f>+AJ133*Input!$G128/12*AJ$11</f>
        <v>0</v>
      </c>
      <c r="AK170" s="542">
        <f>+AK133*Input!$G128/12*AK$11</f>
        <v>0</v>
      </c>
      <c r="AL170" s="542">
        <f>+AL133*Input!$G128/12*AL$11</f>
        <v>0</v>
      </c>
      <c r="AM170" s="542">
        <f>+AM133*Input!$G128/12*AM$11</f>
        <v>0</v>
      </c>
      <c r="AN170" s="542">
        <f>+AN133*Input!$G128/12*AN$11</f>
        <v>0</v>
      </c>
      <c r="AO170" s="542">
        <f>+AO133*Input!$G128/12*AO$11</f>
        <v>0</v>
      </c>
      <c r="AP170" s="542">
        <f>+AP133*Input!$G128/12*AP$11</f>
        <v>0</v>
      </c>
      <c r="AQ170" s="542">
        <f>+AQ133*Input!$G128/12*AQ$11</f>
        <v>0</v>
      </c>
      <c r="AR170" s="542">
        <f>+AR133*Input!$G128/12*AR$11</f>
        <v>0</v>
      </c>
      <c r="AS170" s="542">
        <f>+AS133*Input!$G128/12*AS$11</f>
        <v>0</v>
      </c>
      <c r="AT170" s="542">
        <f>+AT133*Input!$G128/12*AT$11</f>
        <v>0</v>
      </c>
      <c r="AU170" s="542">
        <f>+AU133*Input!$G128/12*AU$11</f>
        <v>0</v>
      </c>
      <c r="AV170" s="542">
        <f>+AV133*Input!$G128/12*AV$11</f>
        <v>0</v>
      </c>
      <c r="AW170" s="542">
        <f>+AW133*Input!$G128/12*AW$11</f>
        <v>0</v>
      </c>
      <c r="AX170" s="542">
        <f>+AX133*Input!$G128/12*AX$11</f>
        <v>0</v>
      </c>
      <c r="AY170" s="542">
        <f>+AY133*Input!$G128/12*AY$11</f>
        <v>0</v>
      </c>
      <c r="AZ170" s="542">
        <f>+AZ133*Input!$G128/12*AZ$11</f>
        <v>0</v>
      </c>
      <c r="BA170" s="542">
        <f>+BA133*Input!$G128/12*BA$11</f>
        <v>0</v>
      </c>
      <c r="BB170" s="542">
        <f>+BB133*Input!$G128/12*BB$11</f>
        <v>0</v>
      </c>
      <c r="BC170" s="542">
        <f>+BC133*Input!$G128/12*BC$11</f>
        <v>0</v>
      </c>
      <c r="BD170" s="542">
        <f>+BD133*Input!$G128/12*BD$11</f>
        <v>0</v>
      </c>
      <c r="BE170" s="542">
        <f>+BE133*Input!$G128/12*BE$11</f>
        <v>0</v>
      </c>
      <c r="BF170" s="542">
        <f>+BF133*Input!$G128/12*BF$11</f>
        <v>0</v>
      </c>
      <c r="BG170" s="542">
        <f>+BG133*Input!$G128/12*BG$11</f>
        <v>0</v>
      </c>
      <c r="BH170" s="542">
        <f>+BH133*Input!$G128/12*BH$11</f>
        <v>0</v>
      </c>
      <c r="BI170" s="542">
        <f>+BI133*Input!$G128/12*BI$11</f>
        <v>0</v>
      </c>
      <c r="BJ170" s="542">
        <f>+BJ133*Input!$G128/12*BJ$11</f>
        <v>0</v>
      </c>
      <c r="BK170" s="542">
        <f>+BK133*Input!$G128/12*BK$11</f>
        <v>0</v>
      </c>
      <c r="BL170" s="542">
        <f>+BL133*Input!$G128/12*BL$11</f>
        <v>0</v>
      </c>
      <c r="BM170" s="542">
        <f>+BM133*Input!$G128/12*BM$11</f>
        <v>0</v>
      </c>
      <c r="BN170" s="542">
        <f>+BN133*Input!$G128/12*BN$11</f>
        <v>0</v>
      </c>
      <c r="BO170" s="542">
        <f>+BO133*Input!$G128/12*BO$11</f>
        <v>0</v>
      </c>
      <c r="BP170" s="542">
        <f>+BP133*Input!$G128/12*BP$11</f>
        <v>0</v>
      </c>
      <c r="BQ170" s="542">
        <f>+BQ133*Input!$G128/12*BQ$11</f>
        <v>0</v>
      </c>
      <c r="BR170" s="542">
        <f>+BR133*Input!$G128/12*BR$11</f>
        <v>0</v>
      </c>
      <c r="BS170" s="542">
        <f>+BS133*Input!$G128/12*BS$11</f>
        <v>0</v>
      </c>
      <c r="BT170" s="542">
        <f>+BT133*Input!$G128/12*BT$11</f>
        <v>0</v>
      </c>
      <c r="BU170" s="542">
        <f>+BU133*Input!$G128/12*BU$11</f>
        <v>0</v>
      </c>
      <c r="BV170" s="542">
        <f>+BV133*Input!$G128/12*BV$11</f>
        <v>0</v>
      </c>
      <c r="BW170" s="542">
        <f>+BW133*Input!$G128/12*BW$11</f>
        <v>0</v>
      </c>
      <c r="BX170" s="542">
        <f>+BX133*Input!$G128/12*BX$11</f>
        <v>0</v>
      </c>
      <c r="BY170" s="542">
        <f>+BY133*Input!$G128/12*BY$11</f>
        <v>0</v>
      </c>
      <c r="BZ170" s="542">
        <f>+BZ133*Input!$G128/12*BZ$11</f>
        <v>0</v>
      </c>
      <c r="CA170" s="542">
        <f>+CA133*Input!$G128/12*CA$11</f>
        <v>0</v>
      </c>
      <c r="CB170" s="542">
        <f>+CB133*Input!$G128/12*CB$11</f>
        <v>0</v>
      </c>
      <c r="CC170" s="542">
        <f>+CC133*Input!$G128/12*CC$11</f>
        <v>0</v>
      </c>
      <c r="CD170" s="542">
        <f>+CD133*Input!$G128/12*CD$11</f>
        <v>0</v>
      </c>
      <c r="CE170" s="542">
        <f>+CE133*Input!$G128/12*CE$11</f>
        <v>0</v>
      </c>
      <c r="CF170" s="542">
        <f>+CF133*Input!$G128/12*CF$11</f>
        <v>0</v>
      </c>
      <c r="CG170" s="542">
        <f>+CG133*Input!$G128/12*CG$11</f>
        <v>0</v>
      </c>
      <c r="CH170" s="542">
        <f>+CH133*Input!$G128/12*CH$11</f>
        <v>0</v>
      </c>
      <c r="CI170" s="542">
        <f>+CI133*Input!$G128/12*CI$11</f>
        <v>0</v>
      </c>
      <c r="CJ170" s="542">
        <f>+CJ133*Input!$G128/12*CJ$11</f>
        <v>0</v>
      </c>
      <c r="CK170" s="542">
        <f>+CK133*Input!$G128/12*CK$11</f>
        <v>0</v>
      </c>
      <c r="CL170" s="542">
        <f>+CL133*Input!$G128/12*CL$11</f>
        <v>0</v>
      </c>
      <c r="CM170" s="542">
        <f>+CM133*Input!$G128/12*CM$11</f>
        <v>0</v>
      </c>
      <c r="CN170" s="542">
        <f>+CN133*Input!$G128/12*CN$11</f>
        <v>0</v>
      </c>
      <c r="CO170" s="542">
        <f>+CO133*Input!$G128/12*CO$11</f>
        <v>0</v>
      </c>
      <c r="CP170" s="542">
        <f>+CP133*Input!$G128/12*CP$11</f>
        <v>0</v>
      </c>
      <c r="CQ170" s="542">
        <f>+CQ133*Input!$G128/12*CQ$11</f>
        <v>0</v>
      </c>
      <c r="CR170" s="542">
        <f>+CR133*Input!$G128/12*CR$11</f>
        <v>0</v>
      </c>
      <c r="CS170" s="542">
        <f>+CS133*Input!$G128/12*CS$11</f>
        <v>0</v>
      </c>
      <c r="CT170" s="542">
        <f>+CT133*Input!$G128/12*CT$11</f>
        <v>0</v>
      </c>
      <c r="CU170" s="542">
        <f>+CU133*Input!$G128/12*CU$11</f>
        <v>0</v>
      </c>
      <c r="CV170" s="542">
        <f>+CV133*Input!$G128/12*CV$11</f>
        <v>0</v>
      </c>
      <c r="CW170" s="542">
        <f>+CW133*Input!$G128/12*CW$11</f>
        <v>0</v>
      </c>
      <c r="CX170" s="542">
        <f>+CX133*Input!$G128/12*CX$11</f>
        <v>0</v>
      </c>
      <c r="CY170" s="542">
        <f>+CY133*Input!$G128/12*CY$11</f>
        <v>0</v>
      </c>
      <c r="CZ170" s="542">
        <f>+CZ133*Input!$G128/12*CZ$11</f>
        <v>0</v>
      </c>
      <c r="DA170" s="542">
        <f>+DA133*Input!$G128/12*DA$11</f>
        <v>0</v>
      </c>
      <c r="DB170" s="542">
        <f>+DB133*Input!$G128/12*DB$11</f>
        <v>0</v>
      </c>
      <c r="DC170" s="542">
        <f>+DC133*Input!$G128/12*DC$11</f>
        <v>0</v>
      </c>
      <c r="DD170" s="542">
        <f>+DD133*Input!$G128/12*DD$11</f>
        <v>0</v>
      </c>
      <c r="DE170" s="542">
        <f>+DE133*Input!$G128/12*DE$11</f>
        <v>0</v>
      </c>
      <c r="DF170" s="542">
        <f>+DF133*Input!$G128/12*DF$11</f>
        <v>0</v>
      </c>
      <c r="DG170" s="542">
        <f>+DG133*Input!$G128/12*DG$11</f>
        <v>0</v>
      </c>
      <c r="DH170" s="542">
        <f>+DH133*Input!$G128/12*DH$11</f>
        <v>0</v>
      </c>
      <c r="DI170" s="542">
        <f>+DI133*Input!$G128/12*DI$11</f>
        <v>0</v>
      </c>
      <c r="DJ170" s="542">
        <f>+DJ133*Input!$G128/12*DJ$11</f>
        <v>0</v>
      </c>
      <c r="DK170" s="542">
        <f>+DK133*Input!$G128/12*DK$11</f>
        <v>0</v>
      </c>
      <c r="DL170" s="542">
        <f>+DL133*Input!$G128/12*DL$11</f>
        <v>0</v>
      </c>
      <c r="DM170" s="542">
        <f>+DM133*Input!$G128/12*DM$11</f>
        <v>0</v>
      </c>
      <c r="DN170" s="542">
        <f>+DN133*Input!$G128/12*DN$11</f>
        <v>0</v>
      </c>
      <c r="DO170" s="542">
        <f>+DO133*Input!$G128/12*DO$11</f>
        <v>0</v>
      </c>
      <c r="DP170" s="542">
        <f>+DP133*Input!$G128/12*DP$11</f>
        <v>0</v>
      </c>
      <c r="DQ170" s="542">
        <f>+DQ133*Input!$G128/12*DQ$11</f>
        <v>0</v>
      </c>
      <c r="DR170" s="542">
        <f>+DR133*Input!$G128/12*DR$11</f>
        <v>0</v>
      </c>
      <c r="DS170" s="542">
        <f>+DS133*Input!$G128/12*DS$11</f>
        <v>0</v>
      </c>
      <c r="DT170" s="560">
        <f>+DT133*Input!$G128/12*DT$11</f>
        <v>0</v>
      </c>
    </row>
    <row r="171" spans="1:124" s="28" customFormat="1" ht="14.25" customHeight="1" x14ac:dyDescent="0.15">
      <c r="A171" s="394" t="str">
        <f t="shared" si="308"/>
        <v>Housekeeper/Room Attendant</v>
      </c>
      <c r="B171" s="394" t="str">
        <f>+Input!F129</f>
        <v>Rooms</v>
      </c>
      <c r="C171" s="31" t="str">
        <f t="shared" si="307"/>
        <v>[EUR]</v>
      </c>
      <c r="E171" s="559">
        <f>+E134*Input!$G129/12*E$11</f>
        <v>0</v>
      </c>
      <c r="F171" s="542">
        <f>+F134*Input!$G129/12*F$11</f>
        <v>0</v>
      </c>
      <c r="G171" s="542">
        <f>+G134*Input!$G129/12*G$11</f>
        <v>0</v>
      </c>
      <c r="H171" s="542">
        <f>+H134*Input!$G129/12*H$11</f>
        <v>0</v>
      </c>
      <c r="I171" s="542">
        <f>+I134*Input!$G129/12*I$11</f>
        <v>0</v>
      </c>
      <c r="J171" s="542">
        <f>+J134*Input!$G129/12*J$11</f>
        <v>0</v>
      </c>
      <c r="K171" s="542">
        <f>+K134*Input!$G129/12*K$11</f>
        <v>0</v>
      </c>
      <c r="L171" s="542">
        <f>+L134*Input!$G129/12*L$11</f>
        <v>0</v>
      </c>
      <c r="M171" s="542">
        <f>+M134*Input!$G129/12*M$11</f>
        <v>0</v>
      </c>
      <c r="N171" s="542">
        <f>+N134*Input!$G129/12*N$11</f>
        <v>0</v>
      </c>
      <c r="O171" s="542">
        <f>+O134*Input!$G129/12*O$11</f>
        <v>0</v>
      </c>
      <c r="P171" s="542">
        <f>+P134*Input!$G129/12*P$11</f>
        <v>0</v>
      </c>
      <c r="Q171" s="542">
        <f>+Q134*Input!$G129/12*Q$11</f>
        <v>0</v>
      </c>
      <c r="R171" s="542">
        <f>+R134*Input!$G129/12*R$11</f>
        <v>0</v>
      </c>
      <c r="S171" s="542">
        <f>+S134*Input!$G129/12*S$11</f>
        <v>0</v>
      </c>
      <c r="T171" s="542">
        <f>+T134*Input!$G129/12*T$11</f>
        <v>0</v>
      </c>
      <c r="U171" s="542">
        <f>+U134*Input!$G129/12*U$11</f>
        <v>0</v>
      </c>
      <c r="V171" s="542">
        <f>+V134*Input!$G129/12*V$11</f>
        <v>0</v>
      </c>
      <c r="W171" s="542">
        <f>+W134*Input!$G129/12*W$11</f>
        <v>0</v>
      </c>
      <c r="X171" s="542">
        <f>+X134*Input!$G129/12*X$11</f>
        <v>0</v>
      </c>
      <c r="Y171" s="542">
        <f>+Y134*Input!$G129/12*Y$11</f>
        <v>0</v>
      </c>
      <c r="Z171" s="542">
        <f>+Z134*Input!$G129/12*Z$11</f>
        <v>0</v>
      </c>
      <c r="AA171" s="542">
        <f>+AA134*Input!$G129/12*AA$11</f>
        <v>0</v>
      </c>
      <c r="AB171" s="542">
        <f>+AB134*Input!$G129/12*AB$11</f>
        <v>0</v>
      </c>
      <c r="AC171" s="542">
        <f>+AC134*Input!$G129/12*AC$11</f>
        <v>0</v>
      </c>
      <c r="AD171" s="542">
        <f>+AD134*Input!$G129/12*AD$11</f>
        <v>0</v>
      </c>
      <c r="AE171" s="542">
        <f>+AE134*Input!$G129/12*AE$11</f>
        <v>0</v>
      </c>
      <c r="AF171" s="542">
        <f>+AF134*Input!$G129/12*AF$11</f>
        <v>0</v>
      </c>
      <c r="AG171" s="542">
        <f>+AG134*Input!$G129/12*AG$11</f>
        <v>0</v>
      </c>
      <c r="AH171" s="542">
        <f>+AH134*Input!$G129/12*AH$11</f>
        <v>0</v>
      </c>
      <c r="AI171" s="542">
        <f>+AI134*Input!$G129/12*AI$11</f>
        <v>0</v>
      </c>
      <c r="AJ171" s="542">
        <f>+AJ134*Input!$G129/12*AJ$11</f>
        <v>0</v>
      </c>
      <c r="AK171" s="542">
        <f>+AK134*Input!$G129/12*AK$11</f>
        <v>0</v>
      </c>
      <c r="AL171" s="542">
        <f>+AL134*Input!$G129/12*AL$11</f>
        <v>0</v>
      </c>
      <c r="AM171" s="542">
        <f>+AM134*Input!$G129/12*AM$11</f>
        <v>0</v>
      </c>
      <c r="AN171" s="542">
        <f>+AN134*Input!$G129/12*AN$11</f>
        <v>0</v>
      </c>
      <c r="AO171" s="542">
        <f>+AO134*Input!$G129/12*AO$11</f>
        <v>0</v>
      </c>
      <c r="AP171" s="542">
        <f>+AP134*Input!$G129/12*AP$11</f>
        <v>0</v>
      </c>
      <c r="AQ171" s="542">
        <f>+AQ134*Input!$G129/12*AQ$11</f>
        <v>0</v>
      </c>
      <c r="AR171" s="542">
        <f>+AR134*Input!$G129/12*AR$11</f>
        <v>0</v>
      </c>
      <c r="AS171" s="542">
        <f>+AS134*Input!$G129/12*AS$11</f>
        <v>0</v>
      </c>
      <c r="AT171" s="542">
        <f>+AT134*Input!$G129/12*AT$11</f>
        <v>0</v>
      </c>
      <c r="AU171" s="542">
        <f>+AU134*Input!$G129/12*AU$11</f>
        <v>0</v>
      </c>
      <c r="AV171" s="542">
        <f>+AV134*Input!$G129/12*AV$11</f>
        <v>0</v>
      </c>
      <c r="AW171" s="542">
        <f>+AW134*Input!$G129/12*AW$11</f>
        <v>0</v>
      </c>
      <c r="AX171" s="542">
        <f>+AX134*Input!$G129/12*AX$11</f>
        <v>0</v>
      </c>
      <c r="AY171" s="542">
        <f>+AY134*Input!$G129/12*AY$11</f>
        <v>0</v>
      </c>
      <c r="AZ171" s="542">
        <f>+AZ134*Input!$G129/12*AZ$11</f>
        <v>0</v>
      </c>
      <c r="BA171" s="542">
        <f>+BA134*Input!$G129/12*BA$11</f>
        <v>0</v>
      </c>
      <c r="BB171" s="542">
        <f>+BB134*Input!$G129/12*BB$11</f>
        <v>0</v>
      </c>
      <c r="BC171" s="542">
        <f>+BC134*Input!$G129/12*BC$11</f>
        <v>0</v>
      </c>
      <c r="BD171" s="542">
        <f>+BD134*Input!$G129/12*BD$11</f>
        <v>0</v>
      </c>
      <c r="BE171" s="542">
        <f>+BE134*Input!$G129/12*BE$11</f>
        <v>0</v>
      </c>
      <c r="BF171" s="542">
        <f>+BF134*Input!$G129/12*BF$11</f>
        <v>0</v>
      </c>
      <c r="BG171" s="542">
        <f>+BG134*Input!$G129/12*BG$11</f>
        <v>0</v>
      </c>
      <c r="BH171" s="542">
        <f>+BH134*Input!$G129/12*BH$11</f>
        <v>0</v>
      </c>
      <c r="BI171" s="542">
        <f>+BI134*Input!$G129/12*BI$11</f>
        <v>0</v>
      </c>
      <c r="BJ171" s="542">
        <f>+BJ134*Input!$G129/12*BJ$11</f>
        <v>0</v>
      </c>
      <c r="BK171" s="542">
        <f>+BK134*Input!$G129/12*BK$11</f>
        <v>0</v>
      </c>
      <c r="BL171" s="542">
        <f>+BL134*Input!$G129/12*BL$11</f>
        <v>0</v>
      </c>
      <c r="BM171" s="542">
        <f>+BM134*Input!$G129/12*BM$11</f>
        <v>0</v>
      </c>
      <c r="BN171" s="542">
        <f>+BN134*Input!$G129/12*BN$11</f>
        <v>0</v>
      </c>
      <c r="BO171" s="542">
        <f>+BO134*Input!$G129/12*BO$11</f>
        <v>0</v>
      </c>
      <c r="BP171" s="542">
        <f>+BP134*Input!$G129/12*BP$11</f>
        <v>0</v>
      </c>
      <c r="BQ171" s="542">
        <f>+BQ134*Input!$G129/12*BQ$11</f>
        <v>0</v>
      </c>
      <c r="BR171" s="542">
        <f>+BR134*Input!$G129/12*BR$11</f>
        <v>0</v>
      </c>
      <c r="BS171" s="542">
        <f>+BS134*Input!$G129/12*BS$11</f>
        <v>0</v>
      </c>
      <c r="BT171" s="542">
        <f>+BT134*Input!$G129/12*BT$11</f>
        <v>0</v>
      </c>
      <c r="BU171" s="542">
        <f>+BU134*Input!$G129/12*BU$11</f>
        <v>0</v>
      </c>
      <c r="BV171" s="542">
        <f>+BV134*Input!$G129/12*BV$11</f>
        <v>0</v>
      </c>
      <c r="BW171" s="542">
        <f>+BW134*Input!$G129/12*BW$11</f>
        <v>0</v>
      </c>
      <c r="BX171" s="542">
        <f>+BX134*Input!$G129/12*BX$11</f>
        <v>0</v>
      </c>
      <c r="BY171" s="542">
        <f>+BY134*Input!$G129/12*BY$11</f>
        <v>0</v>
      </c>
      <c r="BZ171" s="542">
        <f>+BZ134*Input!$G129/12*BZ$11</f>
        <v>0</v>
      </c>
      <c r="CA171" s="542">
        <f>+CA134*Input!$G129/12*CA$11</f>
        <v>0</v>
      </c>
      <c r="CB171" s="542">
        <f>+CB134*Input!$G129/12*CB$11</f>
        <v>0</v>
      </c>
      <c r="CC171" s="542">
        <f>+CC134*Input!$G129/12*CC$11</f>
        <v>0</v>
      </c>
      <c r="CD171" s="542">
        <f>+CD134*Input!$G129/12*CD$11</f>
        <v>0</v>
      </c>
      <c r="CE171" s="542">
        <f>+CE134*Input!$G129/12*CE$11</f>
        <v>0</v>
      </c>
      <c r="CF171" s="542">
        <f>+CF134*Input!$G129/12*CF$11</f>
        <v>0</v>
      </c>
      <c r="CG171" s="542">
        <f>+CG134*Input!$G129/12*CG$11</f>
        <v>0</v>
      </c>
      <c r="CH171" s="542">
        <f>+CH134*Input!$G129/12*CH$11</f>
        <v>0</v>
      </c>
      <c r="CI171" s="542">
        <f>+CI134*Input!$G129/12*CI$11</f>
        <v>0</v>
      </c>
      <c r="CJ171" s="542">
        <f>+CJ134*Input!$G129/12*CJ$11</f>
        <v>0</v>
      </c>
      <c r="CK171" s="542">
        <f>+CK134*Input!$G129/12*CK$11</f>
        <v>0</v>
      </c>
      <c r="CL171" s="542">
        <f>+CL134*Input!$G129/12*CL$11</f>
        <v>0</v>
      </c>
      <c r="CM171" s="542">
        <f>+CM134*Input!$G129/12*CM$11</f>
        <v>0</v>
      </c>
      <c r="CN171" s="542">
        <f>+CN134*Input!$G129/12*CN$11</f>
        <v>0</v>
      </c>
      <c r="CO171" s="542">
        <f>+CO134*Input!$G129/12*CO$11</f>
        <v>0</v>
      </c>
      <c r="CP171" s="542">
        <f>+CP134*Input!$G129/12*CP$11</f>
        <v>0</v>
      </c>
      <c r="CQ171" s="542">
        <f>+CQ134*Input!$G129/12*CQ$11</f>
        <v>0</v>
      </c>
      <c r="CR171" s="542">
        <f>+CR134*Input!$G129/12*CR$11</f>
        <v>0</v>
      </c>
      <c r="CS171" s="542">
        <f>+CS134*Input!$G129/12*CS$11</f>
        <v>0</v>
      </c>
      <c r="CT171" s="542">
        <f>+CT134*Input!$G129/12*CT$11</f>
        <v>0</v>
      </c>
      <c r="CU171" s="542">
        <f>+CU134*Input!$G129/12*CU$11</f>
        <v>0</v>
      </c>
      <c r="CV171" s="542">
        <f>+CV134*Input!$G129/12*CV$11</f>
        <v>0</v>
      </c>
      <c r="CW171" s="542">
        <f>+CW134*Input!$G129/12*CW$11</f>
        <v>0</v>
      </c>
      <c r="CX171" s="542">
        <f>+CX134*Input!$G129/12*CX$11</f>
        <v>0</v>
      </c>
      <c r="CY171" s="542">
        <f>+CY134*Input!$G129/12*CY$11</f>
        <v>0</v>
      </c>
      <c r="CZ171" s="542">
        <f>+CZ134*Input!$G129/12*CZ$11</f>
        <v>0</v>
      </c>
      <c r="DA171" s="542">
        <f>+DA134*Input!$G129/12*DA$11</f>
        <v>0</v>
      </c>
      <c r="DB171" s="542">
        <f>+DB134*Input!$G129/12*DB$11</f>
        <v>0</v>
      </c>
      <c r="DC171" s="542">
        <f>+DC134*Input!$G129/12*DC$11</f>
        <v>0</v>
      </c>
      <c r="DD171" s="542">
        <f>+DD134*Input!$G129/12*DD$11</f>
        <v>0</v>
      </c>
      <c r="DE171" s="542">
        <f>+DE134*Input!$G129/12*DE$11</f>
        <v>0</v>
      </c>
      <c r="DF171" s="542">
        <f>+DF134*Input!$G129/12*DF$11</f>
        <v>0</v>
      </c>
      <c r="DG171" s="542">
        <f>+DG134*Input!$G129/12*DG$11</f>
        <v>0</v>
      </c>
      <c r="DH171" s="542">
        <f>+DH134*Input!$G129/12*DH$11</f>
        <v>0</v>
      </c>
      <c r="DI171" s="542">
        <f>+DI134*Input!$G129/12*DI$11</f>
        <v>0</v>
      </c>
      <c r="DJ171" s="542">
        <f>+DJ134*Input!$G129/12*DJ$11</f>
        <v>0</v>
      </c>
      <c r="DK171" s="542">
        <f>+DK134*Input!$G129/12*DK$11</f>
        <v>0</v>
      </c>
      <c r="DL171" s="542">
        <f>+DL134*Input!$G129/12*DL$11</f>
        <v>0</v>
      </c>
      <c r="DM171" s="542">
        <f>+DM134*Input!$G129/12*DM$11</f>
        <v>0</v>
      </c>
      <c r="DN171" s="542">
        <f>+DN134*Input!$G129/12*DN$11</f>
        <v>0</v>
      </c>
      <c r="DO171" s="542">
        <f>+DO134*Input!$G129/12*DO$11</f>
        <v>0</v>
      </c>
      <c r="DP171" s="542">
        <f>+DP134*Input!$G129/12*DP$11</f>
        <v>0</v>
      </c>
      <c r="DQ171" s="542">
        <f>+DQ134*Input!$G129/12*DQ$11</f>
        <v>0</v>
      </c>
      <c r="DR171" s="542">
        <f>+DR134*Input!$G129/12*DR$11</f>
        <v>0</v>
      </c>
      <c r="DS171" s="542">
        <f>+DS134*Input!$G129/12*DS$11</f>
        <v>0</v>
      </c>
      <c r="DT171" s="560">
        <f>+DT134*Input!$G129/12*DT$11</f>
        <v>0</v>
      </c>
    </row>
    <row r="172" spans="1:124" s="28" customFormat="1" ht="14.25" customHeight="1" x14ac:dyDescent="0.15">
      <c r="A172" s="394" t="str">
        <f t="shared" si="308"/>
        <v>Restaurant Manager</v>
      </c>
      <c r="B172" s="394" t="str">
        <f>+Input!F130</f>
        <v>Restaurant</v>
      </c>
      <c r="C172" s="31" t="str">
        <f t="shared" si="307"/>
        <v>[EUR]</v>
      </c>
      <c r="E172" s="559">
        <f>+E135*Input!$G130/12*E$11</f>
        <v>0</v>
      </c>
      <c r="F172" s="542">
        <f>+F135*Input!$G130/12*F$11</f>
        <v>0</v>
      </c>
      <c r="G172" s="542">
        <f>+G135*Input!$G130/12*G$11</f>
        <v>0</v>
      </c>
      <c r="H172" s="542">
        <f>+H135*Input!$G130/12*H$11</f>
        <v>0</v>
      </c>
      <c r="I172" s="542">
        <f>+I135*Input!$G130/12*I$11</f>
        <v>0</v>
      </c>
      <c r="J172" s="542">
        <f>+J135*Input!$G130/12*J$11</f>
        <v>0</v>
      </c>
      <c r="K172" s="542">
        <f>+K135*Input!$G130/12*K$11</f>
        <v>0</v>
      </c>
      <c r="L172" s="542">
        <f>+L135*Input!$G130/12*L$11</f>
        <v>0</v>
      </c>
      <c r="M172" s="542">
        <f>+M135*Input!$G130/12*M$11</f>
        <v>0</v>
      </c>
      <c r="N172" s="542">
        <f>+N135*Input!$G130/12*N$11</f>
        <v>0</v>
      </c>
      <c r="O172" s="542">
        <f>+O135*Input!$G130/12*O$11</f>
        <v>0</v>
      </c>
      <c r="P172" s="542">
        <f>+P135*Input!$G130/12*P$11</f>
        <v>0</v>
      </c>
      <c r="Q172" s="542">
        <f>+Q135*Input!$G130/12*Q$11</f>
        <v>0</v>
      </c>
      <c r="R172" s="542">
        <f>+R135*Input!$G130/12*R$11</f>
        <v>0</v>
      </c>
      <c r="S172" s="542">
        <f>+S135*Input!$G130/12*S$11</f>
        <v>0</v>
      </c>
      <c r="T172" s="542">
        <f>+T135*Input!$G130/12*T$11</f>
        <v>0</v>
      </c>
      <c r="U172" s="542">
        <f>+U135*Input!$G130/12*U$11</f>
        <v>0</v>
      </c>
      <c r="V172" s="542">
        <f>+V135*Input!$G130/12*V$11</f>
        <v>0</v>
      </c>
      <c r="W172" s="542">
        <f>+W135*Input!$G130/12*W$11</f>
        <v>0</v>
      </c>
      <c r="X172" s="542">
        <f>+X135*Input!$G130/12*X$11</f>
        <v>0</v>
      </c>
      <c r="Y172" s="542">
        <f>+Y135*Input!$G130/12*Y$11</f>
        <v>0</v>
      </c>
      <c r="Z172" s="542">
        <f>+Z135*Input!$G130/12*Z$11</f>
        <v>0</v>
      </c>
      <c r="AA172" s="542">
        <f>+AA135*Input!$G130/12*AA$11</f>
        <v>0</v>
      </c>
      <c r="AB172" s="542">
        <f>+AB135*Input!$G130/12*AB$11</f>
        <v>0</v>
      </c>
      <c r="AC172" s="542">
        <f>+AC135*Input!$G130/12*AC$11</f>
        <v>0</v>
      </c>
      <c r="AD172" s="542">
        <f>+AD135*Input!$G130/12*AD$11</f>
        <v>0</v>
      </c>
      <c r="AE172" s="542">
        <f>+AE135*Input!$G130/12*AE$11</f>
        <v>0</v>
      </c>
      <c r="AF172" s="542">
        <f>+AF135*Input!$G130/12*AF$11</f>
        <v>0</v>
      </c>
      <c r="AG172" s="542">
        <f>+AG135*Input!$G130/12*AG$11</f>
        <v>0</v>
      </c>
      <c r="AH172" s="542">
        <f>+AH135*Input!$G130/12*AH$11</f>
        <v>0</v>
      </c>
      <c r="AI172" s="542">
        <f>+AI135*Input!$G130/12*AI$11</f>
        <v>0</v>
      </c>
      <c r="AJ172" s="542">
        <f>+AJ135*Input!$G130/12*AJ$11</f>
        <v>0</v>
      </c>
      <c r="AK172" s="542">
        <f>+AK135*Input!$G130/12*AK$11</f>
        <v>0</v>
      </c>
      <c r="AL172" s="542">
        <f>+AL135*Input!$G130/12*AL$11</f>
        <v>0</v>
      </c>
      <c r="AM172" s="542">
        <f>+AM135*Input!$G130/12*AM$11</f>
        <v>0</v>
      </c>
      <c r="AN172" s="542">
        <f>+AN135*Input!$G130/12*AN$11</f>
        <v>0</v>
      </c>
      <c r="AO172" s="542">
        <f>+AO135*Input!$G130/12*AO$11</f>
        <v>0</v>
      </c>
      <c r="AP172" s="542">
        <f>+AP135*Input!$G130/12*AP$11</f>
        <v>0</v>
      </c>
      <c r="AQ172" s="542">
        <f>+AQ135*Input!$G130/12*AQ$11</f>
        <v>0</v>
      </c>
      <c r="AR172" s="542">
        <f>+AR135*Input!$G130/12*AR$11</f>
        <v>0</v>
      </c>
      <c r="AS172" s="542">
        <f>+AS135*Input!$G130/12*AS$11</f>
        <v>0</v>
      </c>
      <c r="AT172" s="542">
        <f>+AT135*Input!$G130/12*AT$11</f>
        <v>0</v>
      </c>
      <c r="AU172" s="542">
        <f>+AU135*Input!$G130/12*AU$11</f>
        <v>0</v>
      </c>
      <c r="AV172" s="542">
        <f>+AV135*Input!$G130/12*AV$11</f>
        <v>0</v>
      </c>
      <c r="AW172" s="542">
        <f>+AW135*Input!$G130/12*AW$11</f>
        <v>0</v>
      </c>
      <c r="AX172" s="542">
        <f>+AX135*Input!$G130/12*AX$11</f>
        <v>0</v>
      </c>
      <c r="AY172" s="542">
        <f>+AY135*Input!$G130/12*AY$11</f>
        <v>0</v>
      </c>
      <c r="AZ172" s="542">
        <f>+AZ135*Input!$G130/12*AZ$11</f>
        <v>0</v>
      </c>
      <c r="BA172" s="542">
        <f>+BA135*Input!$G130/12*BA$11</f>
        <v>0</v>
      </c>
      <c r="BB172" s="542">
        <f>+BB135*Input!$G130/12*BB$11</f>
        <v>0</v>
      </c>
      <c r="BC172" s="542">
        <f>+BC135*Input!$G130/12*BC$11</f>
        <v>0</v>
      </c>
      <c r="BD172" s="542">
        <f>+BD135*Input!$G130/12*BD$11</f>
        <v>0</v>
      </c>
      <c r="BE172" s="542">
        <f>+BE135*Input!$G130/12*BE$11</f>
        <v>0</v>
      </c>
      <c r="BF172" s="542">
        <f>+BF135*Input!$G130/12*BF$11</f>
        <v>0</v>
      </c>
      <c r="BG172" s="542">
        <f>+BG135*Input!$G130/12*BG$11</f>
        <v>0</v>
      </c>
      <c r="BH172" s="542">
        <f>+BH135*Input!$G130/12*BH$11</f>
        <v>0</v>
      </c>
      <c r="BI172" s="542">
        <f>+BI135*Input!$G130/12*BI$11</f>
        <v>0</v>
      </c>
      <c r="BJ172" s="542">
        <f>+BJ135*Input!$G130/12*BJ$11</f>
        <v>0</v>
      </c>
      <c r="BK172" s="542">
        <f>+BK135*Input!$G130/12*BK$11</f>
        <v>0</v>
      </c>
      <c r="BL172" s="542">
        <f>+BL135*Input!$G130/12*BL$11</f>
        <v>0</v>
      </c>
      <c r="BM172" s="542">
        <f>+BM135*Input!$G130/12*BM$11</f>
        <v>0</v>
      </c>
      <c r="BN172" s="542">
        <f>+BN135*Input!$G130/12*BN$11</f>
        <v>0</v>
      </c>
      <c r="BO172" s="542">
        <f>+BO135*Input!$G130/12*BO$11</f>
        <v>0</v>
      </c>
      <c r="BP172" s="542">
        <f>+BP135*Input!$G130/12*BP$11</f>
        <v>0</v>
      </c>
      <c r="BQ172" s="542">
        <f>+BQ135*Input!$G130/12*BQ$11</f>
        <v>0</v>
      </c>
      <c r="BR172" s="542">
        <f>+BR135*Input!$G130/12*BR$11</f>
        <v>0</v>
      </c>
      <c r="BS172" s="542">
        <f>+BS135*Input!$G130/12*BS$11</f>
        <v>0</v>
      </c>
      <c r="BT172" s="542">
        <f>+BT135*Input!$G130/12*BT$11</f>
        <v>0</v>
      </c>
      <c r="BU172" s="542">
        <f>+BU135*Input!$G130/12*BU$11</f>
        <v>0</v>
      </c>
      <c r="BV172" s="542">
        <f>+BV135*Input!$G130/12*BV$11</f>
        <v>0</v>
      </c>
      <c r="BW172" s="542">
        <f>+BW135*Input!$G130/12*BW$11</f>
        <v>0</v>
      </c>
      <c r="BX172" s="542">
        <f>+BX135*Input!$G130/12*BX$11</f>
        <v>0</v>
      </c>
      <c r="BY172" s="542">
        <f>+BY135*Input!$G130/12*BY$11</f>
        <v>0</v>
      </c>
      <c r="BZ172" s="542">
        <f>+BZ135*Input!$G130/12*BZ$11</f>
        <v>0</v>
      </c>
      <c r="CA172" s="542">
        <f>+CA135*Input!$G130/12*CA$11</f>
        <v>0</v>
      </c>
      <c r="CB172" s="542">
        <f>+CB135*Input!$G130/12*CB$11</f>
        <v>0</v>
      </c>
      <c r="CC172" s="542">
        <f>+CC135*Input!$G130/12*CC$11</f>
        <v>0</v>
      </c>
      <c r="CD172" s="542">
        <f>+CD135*Input!$G130/12*CD$11</f>
        <v>0</v>
      </c>
      <c r="CE172" s="542">
        <f>+CE135*Input!$G130/12*CE$11</f>
        <v>0</v>
      </c>
      <c r="CF172" s="542">
        <f>+CF135*Input!$G130/12*CF$11</f>
        <v>0</v>
      </c>
      <c r="CG172" s="542">
        <f>+CG135*Input!$G130/12*CG$11</f>
        <v>0</v>
      </c>
      <c r="CH172" s="542">
        <f>+CH135*Input!$G130/12*CH$11</f>
        <v>0</v>
      </c>
      <c r="CI172" s="542">
        <f>+CI135*Input!$G130/12*CI$11</f>
        <v>0</v>
      </c>
      <c r="CJ172" s="542">
        <f>+CJ135*Input!$G130/12*CJ$11</f>
        <v>0</v>
      </c>
      <c r="CK172" s="542">
        <f>+CK135*Input!$G130/12*CK$11</f>
        <v>0</v>
      </c>
      <c r="CL172" s="542">
        <f>+CL135*Input!$G130/12*CL$11</f>
        <v>0</v>
      </c>
      <c r="CM172" s="542">
        <f>+CM135*Input!$G130/12*CM$11</f>
        <v>0</v>
      </c>
      <c r="CN172" s="542">
        <f>+CN135*Input!$G130/12*CN$11</f>
        <v>0</v>
      </c>
      <c r="CO172" s="542">
        <f>+CO135*Input!$G130/12*CO$11</f>
        <v>0</v>
      </c>
      <c r="CP172" s="542">
        <f>+CP135*Input!$G130/12*CP$11</f>
        <v>0</v>
      </c>
      <c r="CQ172" s="542">
        <f>+CQ135*Input!$G130/12*CQ$11</f>
        <v>0</v>
      </c>
      <c r="CR172" s="542">
        <f>+CR135*Input!$G130/12*CR$11</f>
        <v>0</v>
      </c>
      <c r="CS172" s="542">
        <f>+CS135*Input!$G130/12*CS$11</f>
        <v>0</v>
      </c>
      <c r="CT172" s="542">
        <f>+CT135*Input!$G130/12*CT$11</f>
        <v>0</v>
      </c>
      <c r="CU172" s="542">
        <f>+CU135*Input!$G130/12*CU$11</f>
        <v>0</v>
      </c>
      <c r="CV172" s="542">
        <f>+CV135*Input!$G130/12*CV$11</f>
        <v>0</v>
      </c>
      <c r="CW172" s="542">
        <f>+CW135*Input!$G130/12*CW$11</f>
        <v>0</v>
      </c>
      <c r="CX172" s="542">
        <f>+CX135*Input!$G130/12*CX$11</f>
        <v>0</v>
      </c>
      <c r="CY172" s="542">
        <f>+CY135*Input!$G130/12*CY$11</f>
        <v>0</v>
      </c>
      <c r="CZ172" s="542">
        <f>+CZ135*Input!$G130/12*CZ$11</f>
        <v>0</v>
      </c>
      <c r="DA172" s="542">
        <f>+DA135*Input!$G130/12*DA$11</f>
        <v>0</v>
      </c>
      <c r="DB172" s="542">
        <f>+DB135*Input!$G130/12*DB$11</f>
        <v>0</v>
      </c>
      <c r="DC172" s="542">
        <f>+DC135*Input!$G130/12*DC$11</f>
        <v>0</v>
      </c>
      <c r="DD172" s="542">
        <f>+DD135*Input!$G130/12*DD$11</f>
        <v>0</v>
      </c>
      <c r="DE172" s="542">
        <f>+DE135*Input!$G130/12*DE$11</f>
        <v>0</v>
      </c>
      <c r="DF172" s="542">
        <f>+DF135*Input!$G130/12*DF$11</f>
        <v>0</v>
      </c>
      <c r="DG172" s="542">
        <f>+DG135*Input!$G130/12*DG$11</f>
        <v>0</v>
      </c>
      <c r="DH172" s="542">
        <f>+DH135*Input!$G130/12*DH$11</f>
        <v>0</v>
      </c>
      <c r="DI172" s="542">
        <f>+DI135*Input!$G130/12*DI$11</f>
        <v>0</v>
      </c>
      <c r="DJ172" s="542">
        <f>+DJ135*Input!$G130/12*DJ$11</f>
        <v>0</v>
      </c>
      <c r="DK172" s="542">
        <f>+DK135*Input!$G130/12*DK$11</f>
        <v>0</v>
      </c>
      <c r="DL172" s="542">
        <f>+DL135*Input!$G130/12*DL$11</f>
        <v>0</v>
      </c>
      <c r="DM172" s="542">
        <f>+DM135*Input!$G130/12*DM$11</f>
        <v>0</v>
      </c>
      <c r="DN172" s="542">
        <f>+DN135*Input!$G130/12*DN$11</f>
        <v>0</v>
      </c>
      <c r="DO172" s="542">
        <f>+DO135*Input!$G130/12*DO$11</f>
        <v>0</v>
      </c>
      <c r="DP172" s="542">
        <f>+DP135*Input!$G130/12*DP$11</f>
        <v>0</v>
      </c>
      <c r="DQ172" s="542">
        <f>+DQ135*Input!$G130/12*DQ$11</f>
        <v>0</v>
      </c>
      <c r="DR172" s="542">
        <f>+DR135*Input!$G130/12*DR$11</f>
        <v>0</v>
      </c>
      <c r="DS172" s="542">
        <f>+DS135*Input!$G130/12*DS$11</f>
        <v>0</v>
      </c>
      <c r="DT172" s="560">
        <f>+DT135*Input!$G130/12*DT$11</f>
        <v>0</v>
      </c>
    </row>
    <row r="173" spans="1:124" s="28" customFormat="1" ht="14.25" customHeight="1" x14ac:dyDescent="0.15">
      <c r="A173" s="394" t="str">
        <f t="shared" si="308"/>
        <v>Executive Chef</v>
      </c>
      <c r="B173" s="394" t="str">
        <f>+Input!F131</f>
        <v>Restaurant</v>
      </c>
      <c r="C173" s="31" t="str">
        <f t="shared" si="307"/>
        <v>[EUR]</v>
      </c>
      <c r="E173" s="559">
        <f>+E136*Input!$G131/12*E$11</f>
        <v>0</v>
      </c>
      <c r="F173" s="542">
        <f>+F136*Input!$G131/12*F$11</f>
        <v>0</v>
      </c>
      <c r="G173" s="542">
        <f>+G136*Input!$G131/12*G$11</f>
        <v>0</v>
      </c>
      <c r="H173" s="542">
        <f>+H136*Input!$G131/12*H$11</f>
        <v>0</v>
      </c>
      <c r="I173" s="542">
        <f>+I136*Input!$G131/12*I$11</f>
        <v>0</v>
      </c>
      <c r="J173" s="542">
        <f>+J136*Input!$G131/12*J$11</f>
        <v>0</v>
      </c>
      <c r="K173" s="542">
        <f>+K136*Input!$G131/12*K$11</f>
        <v>0</v>
      </c>
      <c r="L173" s="542">
        <f>+L136*Input!$G131/12*L$11</f>
        <v>0</v>
      </c>
      <c r="M173" s="542">
        <f>+M136*Input!$G131/12*M$11</f>
        <v>0</v>
      </c>
      <c r="N173" s="542">
        <f>+N136*Input!$G131/12*N$11</f>
        <v>0</v>
      </c>
      <c r="O173" s="542">
        <f>+O136*Input!$G131/12*O$11</f>
        <v>0</v>
      </c>
      <c r="P173" s="542">
        <f>+P136*Input!$G131/12*P$11</f>
        <v>0</v>
      </c>
      <c r="Q173" s="542">
        <f>+Q136*Input!$G131/12*Q$11</f>
        <v>0</v>
      </c>
      <c r="R173" s="542">
        <f>+R136*Input!$G131/12*R$11</f>
        <v>0</v>
      </c>
      <c r="S173" s="542">
        <f>+S136*Input!$G131/12*S$11</f>
        <v>0</v>
      </c>
      <c r="T173" s="542">
        <f>+T136*Input!$G131/12*T$11</f>
        <v>0</v>
      </c>
      <c r="U173" s="542">
        <f>+U136*Input!$G131/12*U$11</f>
        <v>0</v>
      </c>
      <c r="V173" s="542">
        <f>+V136*Input!$G131/12*V$11</f>
        <v>0</v>
      </c>
      <c r="W173" s="542">
        <f>+W136*Input!$G131/12*W$11</f>
        <v>0</v>
      </c>
      <c r="X173" s="542">
        <f>+X136*Input!$G131/12*X$11</f>
        <v>0</v>
      </c>
      <c r="Y173" s="542">
        <f>+Y136*Input!$G131/12*Y$11</f>
        <v>0</v>
      </c>
      <c r="Z173" s="542">
        <f>+Z136*Input!$G131/12*Z$11</f>
        <v>0</v>
      </c>
      <c r="AA173" s="542">
        <f>+AA136*Input!$G131/12*AA$11</f>
        <v>0</v>
      </c>
      <c r="AB173" s="542">
        <f>+AB136*Input!$G131/12*AB$11</f>
        <v>0</v>
      </c>
      <c r="AC173" s="542">
        <f>+AC136*Input!$G131/12*AC$11</f>
        <v>0</v>
      </c>
      <c r="AD173" s="542">
        <f>+AD136*Input!$G131/12*AD$11</f>
        <v>0</v>
      </c>
      <c r="AE173" s="542">
        <f>+AE136*Input!$G131/12*AE$11</f>
        <v>0</v>
      </c>
      <c r="AF173" s="542">
        <f>+AF136*Input!$G131/12*AF$11</f>
        <v>0</v>
      </c>
      <c r="AG173" s="542">
        <f>+AG136*Input!$G131/12*AG$11</f>
        <v>0</v>
      </c>
      <c r="AH173" s="542">
        <f>+AH136*Input!$G131/12*AH$11</f>
        <v>0</v>
      </c>
      <c r="AI173" s="542">
        <f>+AI136*Input!$G131/12*AI$11</f>
        <v>0</v>
      </c>
      <c r="AJ173" s="542">
        <f>+AJ136*Input!$G131/12*AJ$11</f>
        <v>0</v>
      </c>
      <c r="AK173" s="542">
        <f>+AK136*Input!$G131/12*AK$11</f>
        <v>0</v>
      </c>
      <c r="AL173" s="542">
        <f>+AL136*Input!$G131/12*AL$11</f>
        <v>0</v>
      </c>
      <c r="AM173" s="542">
        <f>+AM136*Input!$G131/12*AM$11</f>
        <v>0</v>
      </c>
      <c r="AN173" s="542">
        <f>+AN136*Input!$G131/12*AN$11</f>
        <v>0</v>
      </c>
      <c r="AO173" s="542">
        <f>+AO136*Input!$G131/12*AO$11</f>
        <v>0</v>
      </c>
      <c r="AP173" s="542">
        <f>+AP136*Input!$G131/12*AP$11</f>
        <v>0</v>
      </c>
      <c r="AQ173" s="542">
        <f>+AQ136*Input!$G131/12*AQ$11</f>
        <v>0</v>
      </c>
      <c r="AR173" s="542">
        <f>+AR136*Input!$G131/12*AR$11</f>
        <v>0</v>
      </c>
      <c r="AS173" s="542">
        <f>+AS136*Input!$G131/12*AS$11</f>
        <v>0</v>
      </c>
      <c r="AT173" s="542">
        <f>+AT136*Input!$G131/12*AT$11</f>
        <v>0</v>
      </c>
      <c r="AU173" s="542">
        <f>+AU136*Input!$G131/12*AU$11</f>
        <v>0</v>
      </c>
      <c r="AV173" s="542">
        <f>+AV136*Input!$G131/12*AV$11</f>
        <v>0</v>
      </c>
      <c r="AW173" s="542">
        <f>+AW136*Input!$G131/12*AW$11</f>
        <v>0</v>
      </c>
      <c r="AX173" s="542">
        <f>+AX136*Input!$G131/12*AX$11</f>
        <v>0</v>
      </c>
      <c r="AY173" s="542">
        <f>+AY136*Input!$G131/12*AY$11</f>
        <v>0</v>
      </c>
      <c r="AZ173" s="542">
        <f>+AZ136*Input!$G131/12*AZ$11</f>
        <v>0</v>
      </c>
      <c r="BA173" s="542">
        <f>+BA136*Input!$G131/12*BA$11</f>
        <v>0</v>
      </c>
      <c r="BB173" s="542">
        <f>+BB136*Input!$G131/12*BB$11</f>
        <v>0</v>
      </c>
      <c r="BC173" s="542">
        <f>+BC136*Input!$G131/12*BC$11</f>
        <v>0</v>
      </c>
      <c r="BD173" s="542">
        <f>+BD136*Input!$G131/12*BD$11</f>
        <v>0</v>
      </c>
      <c r="BE173" s="542">
        <f>+BE136*Input!$G131/12*BE$11</f>
        <v>0</v>
      </c>
      <c r="BF173" s="542">
        <f>+BF136*Input!$G131/12*BF$11</f>
        <v>0</v>
      </c>
      <c r="BG173" s="542">
        <f>+BG136*Input!$G131/12*BG$11</f>
        <v>0</v>
      </c>
      <c r="BH173" s="542">
        <f>+BH136*Input!$G131/12*BH$11</f>
        <v>0</v>
      </c>
      <c r="BI173" s="542">
        <f>+BI136*Input!$G131/12*BI$11</f>
        <v>0</v>
      </c>
      <c r="BJ173" s="542">
        <f>+BJ136*Input!$G131/12*BJ$11</f>
        <v>0</v>
      </c>
      <c r="BK173" s="542">
        <f>+BK136*Input!$G131/12*BK$11</f>
        <v>0</v>
      </c>
      <c r="BL173" s="542">
        <f>+BL136*Input!$G131/12*BL$11</f>
        <v>0</v>
      </c>
      <c r="BM173" s="542">
        <f>+BM136*Input!$G131/12*BM$11</f>
        <v>0</v>
      </c>
      <c r="BN173" s="542">
        <f>+BN136*Input!$G131/12*BN$11</f>
        <v>0</v>
      </c>
      <c r="BO173" s="542">
        <f>+BO136*Input!$G131/12*BO$11</f>
        <v>0</v>
      </c>
      <c r="BP173" s="542">
        <f>+BP136*Input!$G131/12*BP$11</f>
        <v>0</v>
      </c>
      <c r="BQ173" s="542">
        <f>+BQ136*Input!$G131/12*BQ$11</f>
        <v>0</v>
      </c>
      <c r="BR173" s="542">
        <f>+BR136*Input!$G131/12*BR$11</f>
        <v>0</v>
      </c>
      <c r="BS173" s="542">
        <f>+BS136*Input!$G131/12*BS$11</f>
        <v>0</v>
      </c>
      <c r="BT173" s="542">
        <f>+BT136*Input!$G131/12*BT$11</f>
        <v>0</v>
      </c>
      <c r="BU173" s="542">
        <f>+BU136*Input!$G131/12*BU$11</f>
        <v>0</v>
      </c>
      <c r="BV173" s="542">
        <f>+BV136*Input!$G131/12*BV$11</f>
        <v>0</v>
      </c>
      <c r="BW173" s="542">
        <f>+BW136*Input!$G131/12*BW$11</f>
        <v>0</v>
      </c>
      <c r="BX173" s="542">
        <f>+BX136*Input!$G131/12*BX$11</f>
        <v>0</v>
      </c>
      <c r="BY173" s="542">
        <f>+BY136*Input!$G131/12*BY$11</f>
        <v>0</v>
      </c>
      <c r="BZ173" s="542">
        <f>+BZ136*Input!$G131/12*BZ$11</f>
        <v>0</v>
      </c>
      <c r="CA173" s="542">
        <f>+CA136*Input!$G131/12*CA$11</f>
        <v>0</v>
      </c>
      <c r="CB173" s="542">
        <f>+CB136*Input!$G131/12*CB$11</f>
        <v>0</v>
      </c>
      <c r="CC173" s="542">
        <f>+CC136*Input!$G131/12*CC$11</f>
        <v>0</v>
      </c>
      <c r="CD173" s="542">
        <f>+CD136*Input!$G131/12*CD$11</f>
        <v>0</v>
      </c>
      <c r="CE173" s="542">
        <f>+CE136*Input!$G131/12*CE$11</f>
        <v>0</v>
      </c>
      <c r="CF173" s="542">
        <f>+CF136*Input!$G131/12*CF$11</f>
        <v>0</v>
      </c>
      <c r="CG173" s="542">
        <f>+CG136*Input!$G131/12*CG$11</f>
        <v>0</v>
      </c>
      <c r="CH173" s="542">
        <f>+CH136*Input!$G131/12*CH$11</f>
        <v>0</v>
      </c>
      <c r="CI173" s="542">
        <f>+CI136*Input!$G131/12*CI$11</f>
        <v>0</v>
      </c>
      <c r="CJ173" s="542">
        <f>+CJ136*Input!$G131/12*CJ$11</f>
        <v>0</v>
      </c>
      <c r="CK173" s="542">
        <f>+CK136*Input!$G131/12*CK$11</f>
        <v>0</v>
      </c>
      <c r="CL173" s="542">
        <f>+CL136*Input!$G131/12*CL$11</f>
        <v>0</v>
      </c>
      <c r="CM173" s="542">
        <f>+CM136*Input!$G131/12*CM$11</f>
        <v>0</v>
      </c>
      <c r="CN173" s="542">
        <f>+CN136*Input!$G131/12*CN$11</f>
        <v>0</v>
      </c>
      <c r="CO173" s="542">
        <f>+CO136*Input!$G131/12*CO$11</f>
        <v>0</v>
      </c>
      <c r="CP173" s="542">
        <f>+CP136*Input!$G131/12*CP$11</f>
        <v>0</v>
      </c>
      <c r="CQ173" s="542">
        <f>+CQ136*Input!$G131/12*CQ$11</f>
        <v>0</v>
      </c>
      <c r="CR173" s="542">
        <f>+CR136*Input!$G131/12*CR$11</f>
        <v>0</v>
      </c>
      <c r="CS173" s="542">
        <f>+CS136*Input!$G131/12*CS$11</f>
        <v>0</v>
      </c>
      <c r="CT173" s="542">
        <f>+CT136*Input!$G131/12*CT$11</f>
        <v>0</v>
      </c>
      <c r="CU173" s="542">
        <f>+CU136*Input!$G131/12*CU$11</f>
        <v>0</v>
      </c>
      <c r="CV173" s="542">
        <f>+CV136*Input!$G131/12*CV$11</f>
        <v>0</v>
      </c>
      <c r="CW173" s="542">
        <f>+CW136*Input!$G131/12*CW$11</f>
        <v>0</v>
      </c>
      <c r="CX173" s="542">
        <f>+CX136*Input!$G131/12*CX$11</f>
        <v>0</v>
      </c>
      <c r="CY173" s="542">
        <f>+CY136*Input!$G131/12*CY$11</f>
        <v>0</v>
      </c>
      <c r="CZ173" s="542">
        <f>+CZ136*Input!$G131/12*CZ$11</f>
        <v>0</v>
      </c>
      <c r="DA173" s="542">
        <f>+DA136*Input!$G131/12*DA$11</f>
        <v>0</v>
      </c>
      <c r="DB173" s="542">
        <f>+DB136*Input!$G131/12*DB$11</f>
        <v>0</v>
      </c>
      <c r="DC173" s="542">
        <f>+DC136*Input!$G131/12*DC$11</f>
        <v>0</v>
      </c>
      <c r="DD173" s="542">
        <f>+DD136*Input!$G131/12*DD$11</f>
        <v>0</v>
      </c>
      <c r="DE173" s="542">
        <f>+DE136*Input!$G131/12*DE$11</f>
        <v>0</v>
      </c>
      <c r="DF173" s="542">
        <f>+DF136*Input!$G131/12*DF$11</f>
        <v>0</v>
      </c>
      <c r="DG173" s="542">
        <f>+DG136*Input!$G131/12*DG$11</f>
        <v>0</v>
      </c>
      <c r="DH173" s="542">
        <f>+DH136*Input!$G131/12*DH$11</f>
        <v>0</v>
      </c>
      <c r="DI173" s="542">
        <f>+DI136*Input!$G131/12*DI$11</f>
        <v>0</v>
      </c>
      <c r="DJ173" s="542">
        <f>+DJ136*Input!$G131/12*DJ$11</f>
        <v>0</v>
      </c>
      <c r="DK173" s="542">
        <f>+DK136*Input!$G131/12*DK$11</f>
        <v>0</v>
      </c>
      <c r="DL173" s="542">
        <f>+DL136*Input!$G131/12*DL$11</f>
        <v>0</v>
      </c>
      <c r="DM173" s="542">
        <f>+DM136*Input!$G131/12*DM$11</f>
        <v>0</v>
      </c>
      <c r="DN173" s="542">
        <f>+DN136*Input!$G131/12*DN$11</f>
        <v>0</v>
      </c>
      <c r="DO173" s="542">
        <f>+DO136*Input!$G131/12*DO$11</f>
        <v>0</v>
      </c>
      <c r="DP173" s="542">
        <f>+DP136*Input!$G131/12*DP$11</f>
        <v>0</v>
      </c>
      <c r="DQ173" s="542">
        <f>+DQ136*Input!$G131/12*DQ$11</f>
        <v>0</v>
      </c>
      <c r="DR173" s="542">
        <f>+DR136*Input!$G131/12*DR$11</f>
        <v>0</v>
      </c>
      <c r="DS173" s="542">
        <f>+DS136*Input!$G131/12*DS$11</f>
        <v>0</v>
      </c>
      <c r="DT173" s="560">
        <f>+DT136*Input!$G131/12*DT$11</f>
        <v>0</v>
      </c>
    </row>
    <row r="174" spans="1:124" s="28" customFormat="1" ht="14.25" customHeight="1" x14ac:dyDescent="0.15">
      <c r="A174" s="394" t="str">
        <f t="shared" si="308"/>
        <v>Sous Chef</v>
      </c>
      <c r="B174" s="394" t="str">
        <f>+Input!F132</f>
        <v>Restaurant</v>
      </c>
      <c r="C174" s="31" t="str">
        <f t="shared" si="307"/>
        <v>[EUR]</v>
      </c>
      <c r="E174" s="559">
        <f>+E137*Input!$G132/12*E$11</f>
        <v>0</v>
      </c>
      <c r="F174" s="542">
        <f>+F137*Input!$G132/12*F$11</f>
        <v>0</v>
      </c>
      <c r="G174" s="542">
        <f>+G137*Input!$G132/12*G$11</f>
        <v>0</v>
      </c>
      <c r="H174" s="542">
        <f>+H137*Input!$G132/12*H$11</f>
        <v>0</v>
      </c>
      <c r="I174" s="542">
        <f>+I137*Input!$G132/12*I$11</f>
        <v>0</v>
      </c>
      <c r="J174" s="542">
        <f>+J137*Input!$G132/12*J$11</f>
        <v>0</v>
      </c>
      <c r="K174" s="542">
        <f>+K137*Input!$G132/12*K$11</f>
        <v>0</v>
      </c>
      <c r="L174" s="542">
        <f>+L137*Input!$G132/12*L$11</f>
        <v>0</v>
      </c>
      <c r="M174" s="542">
        <f>+M137*Input!$G132/12*M$11</f>
        <v>0</v>
      </c>
      <c r="N174" s="542">
        <f>+N137*Input!$G132/12*N$11</f>
        <v>0</v>
      </c>
      <c r="O174" s="542">
        <f>+O137*Input!$G132/12*O$11</f>
        <v>0</v>
      </c>
      <c r="P174" s="542">
        <f>+P137*Input!$G132/12*P$11</f>
        <v>0</v>
      </c>
      <c r="Q174" s="542">
        <f>+Q137*Input!$G132/12*Q$11</f>
        <v>0</v>
      </c>
      <c r="R174" s="542">
        <f>+R137*Input!$G132/12*R$11</f>
        <v>0</v>
      </c>
      <c r="S174" s="542">
        <f>+S137*Input!$G132/12*S$11</f>
        <v>0</v>
      </c>
      <c r="T174" s="542">
        <f>+T137*Input!$G132/12*T$11</f>
        <v>0</v>
      </c>
      <c r="U174" s="542">
        <f>+U137*Input!$G132/12*U$11</f>
        <v>0</v>
      </c>
      <c r="V174" s="542">
        <f>+V137*Input!$G132/12*V$11</f>
        <v>0</v>
      </c>
      <c r="W174" s="542">
        <f>+W137*Input!$G132/12*W$11</f>
        <v>0</v>
      </c>
      <c r="X174" s="542">
        <f>+X137*Input!$G132/12*X$11</f>
        <v>0</v>
      </c>
      <c r="Y174" s="542">
        <f>+Y137*Input!$G132/12*Y$11</f>
        <v>0</v>
      </c>
      <c r="Z174" s="542">
        <f>+Z137*Input!$G132/12*Z$11</f>
        <v>0</v>
      </c>
      <c r="AA174" s="542">
        <f>+AA137*Input!$G132/12*AA$11</f>
        <v>0</v>
      </c>
      <c r="AB174" s="542">
        <f>+AB137*Input!$G132/12*AB$11</f>
        <v>0</v>
      </c>
      <c r="AC174" s="542">
        <f>+AC137*Input!$G132/12*AC$11</f>
        <v>0</v>
      </c>
      <c r="AD174" s="542">
        <f>+AD137*Input!$G132/12*AD$11</f>
        <v>0</v>
      </c>
      <c r="AE174" s="542">
        <f>+AE137*Input!$G132/12*AE$11</f>
        <v>0</v>
      </c>
      <c r="AF174" s="542">
        <f>+AF137*Input!$G132/12*AF$11</f>
        <v>0</v>
      </c>
      <c r="AG174" s="542">
        <f>+AG137*Input!$G132/12*AG$11</f>
        <v>0</v>
      </c>
      <c r="AH174" s="542">
        <f>+AH137*Input!$G132/12*AH$11</f>
        <v>0</v>
      </c>
      <c r="AI174" s="542">
        <f>+AI137*Input!$G132/12*AI$11</f>
        <v>0</v>
      </c>
      <c r="AJ174" s="542">
        <f>+AJ137*Input!$G132/12*AJ$11</f>
        <v>0</v>
      </c>
      <c r="AK174" s="542">
        <f>+AK137*Input!$G132/12*AK$11</f>
        <v>0</v>
      </c>
      <c r="AL174" s="542">
        <f>+AL137*Input!$G132/12*AL$11</f>
        <v>0</v>
      </c>
      <c r="AM174" s="542">
        <f>+AM137*Input!$G132/12*AM$11</f>
        <v>0</v>
      </c>
      <c r="AN174" s="542">
        <f>+AN137*Input!$G132/12*AN$11</f>
        <v>0</v>
      </c>
      <c r="AO174" s="542">
        <f>+AO137*Input!$G132/12*AO$11</f>
        <v>0</v>
      </c>
      <c r="AP174" s="542">
        <f>+AP137*Input!$G132/12*AP$11</f>
        <v>0</v>
      </c>
      <c r="AQ174" s="542">
        <f>+AQ137*Input!$G132/12*AQ$11</f>
        <v>0</v>
      </c>
      <c r="AR174" s="542">
        <f>+AR137*Input!$G132/12*AR$11</f>
        <v>0</v>
      </c>
      <c r="AS174" s="542">
        <f>+AS137*Input!$G132/12*AS$11</f>
        <v>0</v>
      </c>
      <c r="AT174" s="542">
        <f>+AT137*Input!$G132/12*AT$11</f>
        <v>0</v>
      </c>
      <c r="AU174" s="542">
        <f>+AU137*Input!$G132/12*AU$11</f>
        <v>0</v>
      </c>
      <c r="AV174" s="542">
        <f>+AV137*Input!$G132/12*AV$11</f>
        <v>0</v>
      </c>
      <c r="AW174" s="542">
        <f>+AW137*Input!$G132/12*AW$11</f>
        <v>0</v>
      </c>
      <c r="AX174" s="542">
        <f>+AX137*Input!$G132/12*AX$11</f>
        <v>0</v>
      </c>
      <c r="AY174" s="542">
        <f>+AY137*Input!$G132/12*AY$11</f>
        <v>0</v>
      </c>
      <c r="AZ174" s="542">
        <f>+AZ137*Input!$G132/12*AZ$11</f>
        <v>0</v>
      </c>
      <c r="BA174" s="542">
        <f>+BA137*Input!$G132/12*BA$11</f>
        <v>0</v>
      </c>
      <c r="BB174" s="542">
        <f>+BB137*Input!$G132/12*BB$11</f>
        <v>0</v>
      </c>
      <c r="BC174" s="542">
        <f>+BC137*Input!$G132/12*BC$11</f>
        <v>0</v>
      </c>
      <c r="BD174" s="542">
        <f>+BD137*Input!$G132/12*BD$11</f>
        <v>0</v>
      </c>
      <c r="BE174" s="542">
        <f>+BE137*Input!$G132/12*BE$11</f>
        <v>0</v>
      </c>
      <c r="BF174" s="542">
        <f>+BF137*Input!$G132/12*BF$11</f>
        <v>0</v>
      </c>
      <c r="BG174" s="542">
        <f>+BG137*Input!$G132/12*BG$11</f>
        <v>0</v>
      </c>
      <c r="BH174" s="542">
        <f>+BH137*Input!$G132/12*BH$11</f>
        <v>0</v>
      </c>
      <c r="BI174" s="542">
        <f>+BI137*Input!$G132/12*BI$11</f>
        <v>0</v>
      </c>
      <c r="BJ174" s="542">
        <f>+BJ137*Input!$G132/12*BJ$11</f>
        <v>0</v>
      </c>
      <c r="BK174" s="542">
        <f>+BK137*Input!$G132/12*BK$11</f>
        <v>0</v>
      </c>
      <c r="BL174" s="542">
        <f>+BL137*Input!$G132/12*BL$11</f>
        <v>0</v>
      </c>
      <c r="BM174" s="542">
        <f>+BM137*Input!$G132/12*BM$11</f>
        <v>0</v>
      </c>
      <c r="BN174" s="542">
        <f>+BN137*Input!$G132/12*BN$11</f>
        <v>0</v>
      </c>
      <c r="BO174" s="542">
        <f>+BO137*Input!$G132/12*BO$11</f>
        <v>0</v>
      </c>
      <c r="BP174" s="542">
        <f>+BP137*Input!$G132/12*BP$11</f>
        <v>0</v>
      </c>
      <c r="BQ174" s="542">
        <f>+BQ137*Input!$G132/12*BQ$11</f>
        <v>0</v>
      </c>
      <c r="BR174" s="542">
        <f>+BR137*Input!$G132/12*BR$11</f>
        <v>0</v>
      </c>
      <c r="BS174" s="542">
        <f>+BS137*Input!$G132/12*BS$11</f>
        <v>0</v>
      </c>
      <c r="BT174" s="542">
        <f>+BT137*Input!$G132/12*BT$11</f>
        <v>0</v>
      </c>
      <c r="BU174" s="542">
        <f>+BU137*Input!$G132/12*BU$11</f>
        <v>0</v>
      </c>
      <c r="BV174" s="542">
        <f>+BV137*Input!$G132/12*BV$11</f>
        <v>0</v>
      </c>
      <c r="BW174" s="542">
        <f>+BW137*Input!$G132/12*BW$11</f>
        <v>0</v>
      </c>
      <c r="BX174" s="542">
        <f>+BX137*Input!$G132/12*BX$11</f>
        <v>0</v>
      </c>
      <c r="BY174" s="542">
        <f>+BY137*Input!$G132/12*BY$11</f>
        <v>0</v>
      </c>
      <c r="BZ174" s="542">
        <f>+BZ137*Input!$G132/12*BZ$11</f>
        <v>0</v>
      </c>
      <c r="CA174" s="542">
        <f>+CA137*Input!$G132/12*CA$11</f>
        <v>0</v>
      </c>
      <c r="CB174" s="542">
        <f>+CB137*Input!$G132/12*CB$11</f>
        <v>0</v>
      </c>
      <c r="CC174" s="542">
        <f>+CC137*Input!$G132/12*CC$11</f>
        <v>0</v>
      </c>
      <c r="CD174" s="542">
        <f>+CD137*Input!$G132/12*CD$11</f>
        <v>0</v>
      </c>
      <c r="CE174" s="542">
        <f>+CE137*Input!$G132/12*CE$11</f>
        <v>0</v>
      </c>
      <c r="CF174" s="542">
        <f>+CF137*Input!$G132/12*CF$11</f>
        <v>0</v>
      </c>
      <c r="CG174" s="542">
        <f>+CG137*Input!$G132/12*CG$11</f>
        <v>0</v>
      </c>
      <c r="CH174" s="542">
        <f>+CH137*Input!$G132/12*CH$11</f>
        <v>0</v>
      </c>
      <c r="CI174" s="542">
        <f>+CI137*Input!$G132/12*CI$11</f>
        <v>0</v>
      </c>
      <c r="CJ174" s="542">
        <f>+CJ137*Input!$G132/12*CJ$11</f>
        <v>0</v>
      </c>
      <c r="CK174" s="542">
        <f>+CK137*Input!$G132/12*CK$11</f>
        <v>0</v>
      </c>
      <c r="CL174" s="542">
        <f>+CL137*Input!$G132/12*CL$11</f>
        <v>0</v>
      </c>
      <c r="CM174" s="542">
        <f>+CM137*Input!$G132/12*CM$11</f>
        <v>0</v>
      </c>
      <c r="CN174" s="542">
        <f>+CN137*Input!$G132/12*CN$11</f>
        <v>0</v>
      </c>
      <c r="CO174" s="542">
        <f>+CO137*Input!$G132/12*CO$11</f>
        <v>0</v>
      </c>
      <c r="CP174" s="542">
        <f>+CP137*Input!$G132/12*CP$11</f>
        <v>0</v>
      </c>
      <c r="CQ174" s="542">
        <f>+CQ137*Input!$G132/12*CQ$11</f>
        <v>0</v>
      </c>
      <c r="CR174" s="542">
        <f>+CR137*Input!$G132/12*CR$11</f>
        <v>0</v>
      </c>
      <c r="CS174" s="542">
        <f>+CS137*Input!$G132/12*CS$11</f>
        <v>0</v>
      </c>
      <c r="CT174" s="542">
        <f>+CT137*Input!$G132/12*CT$11</f>
        <v>0</v>
      </c>
      <c r="CU174" s="542">
        <f>+CU137*Input!$G132/12*CU$11</f>
        <v>0</v>
      </c>
      <c r="CV174" s="542">
        <f>+CV137*Input!$G132/12*CV$11</f>
        <v>0</v>
      </c>
      <c r="CW174" s="542">
        <f>+CW137*Input!$G132/12*CW$11</f>
        <v>0</v>
      </c>
      <c r="CX174" s="542">
        <f>+CX137*Input!$G132/12*CX$11</f>
        <v>0</v>
      </c>
      <c r="CY174" s="542">
        <f>+CY137*Input!$G132/12*CY$11</f>
        <v>0</v>
      </c>
      <c r="CZ174" s="542">
        <f>+CZ137*Input!$G132/12*CZ$11</f>
        <v>0</v>
      </c>
      <c r="DA174" s="542">
        <f>+DA137*Input!$G132/12*DA$11</f>
        <v>0</v>
      </c>
      <c r="DB174" s="542">
        <f>+DB137*Input!$G132/12*DB$11</f>
        <v>0</v>
      </c>
      <c r="DC174" s="542">
        <f>+DC137*Input!$G132/12*DC$11</f>
        <v>0</v>
      </c>
      <c r="DD174" s="542">
        <f>+DD137*Input!$G132/12*DD$11</f>
        <v>0</v>
      </c>
      <c r="DE174" s="542">
        <f>+DE137*Input!$G132/12*DE$11</f>
        <v>0</v>
      </c>
      <c r="DF174" s="542">
        <f>+DF137*Input!$G132/12*DF$11</f>
        <v>0</v>
      </c>
      <c r="DG174" s="542">
        <f>+DG137*Input!$G132/12*DG$11</f>
        <v>0</v>
      </c>
      <c r="DH174" s="542">
        <f>+DH137*Input!$G132/12*DH$11</f>
        <v>0</v>
      </c>
      <c r="DI174" s="542">
        <f>+DI137*Input!$G132/12*DI$11</f>
        <v>0</v>
      </c>
      <c r="DJ174" s="542">
        <f>+DJ137*Input!$G132/12*DJ$11</f>
        <v>0</v>
      </c>
      <c r="DK174" s="542">
        <f>+DK137*Input!$G132/12*DK$11</f>
        <v>0</v>
      </c>
      <c r="DL174" s="542">
        <f>+DL137*Input!$G132/12*DL$11</f>
        <v>0</v>
      </c>
      <c r="DM174" s="542">
        <f>+DM137*Input!$G132/12*DM$11</f>
        <v>0</v>
      </c>
      <c r="DN174" s="542">
        <f>+DN137*Input!$G132/12*DN$11</f>
        <v>0</v>
      </c>
      <c r="DO174" s="542">
        <f>+DO137*Input!$G132/12*DO$11</f>
        <v>0</v>
      </c>
      <c r="DP174" s="542">
        <f>+DP137*Input!$G132/12*DP$11</f>
        <v>0</v>
      </c>
      <c r="DQ174" s="542">
        <f>+DQ137*Input!$G132/12*DQ$11</f>
        <v>0</v>
      </c>
      <c r="DR174" s="542">
        <f>+DR137*Input!$G132/12*DR$11</f>
        <v>0</v>
      </c>
      <c r="DS174" s="542">
        <f>+DS137*Input!$G132/12*DS$11</f>
        <v>0</v>
      </c>
      <c r="DT174" s="560">
        <f>+DT137*Input!$G132/12*DT$11</f>
        <v>0</v>
      </c>
    </row>
    <row r="175" spans="1:124" s="28" customFormat="1" ht="14.25" customHeight="1" x14ac:dyDescent="0.15">
      <c r="A175" s="394" t="str">
        <f t="shared" si="308"/>
        <v>Line Cook</v>
      </c>
      <c r="B175" s="394" t="str">
        <f>+Input!F133</f>
        <v>Restaurant</v>
      </c>
      <c r="C175" s="31" t="str">
        <f t="shared" si="307"/>
        <v>[EUR]</v>
      </c>
      <c r="E175" s="559">
        <f>+E138*Input!$G133/12*E$11</f>
        <v>0</v>
      </c>
      <c r="F175" s="542">
        <f>+F138*Input!$G133/12*F$11</f>
        <v>0</v>
      </c>
      <c r="G175" s="542">
        <f>+G138*Input!$G133/12*G$11</f>
        <v>0</v>
      </c>
      <c r="H175" s="542">
        <f>+H138*Input!$G133/12*H$11</f>
        <v>0</v>
      </c>
      <c r="I175" s="542">
        <f>+I138*Input!$G133/12*I$11</f>
        <v>0</v>
      </c>
      <c r="J175" s="542">
        <f>+J138*Input!$G133/12*J$11</f>
        <v>0</v>
      </c>
      <c r="K175" s="542">
        <f>+K138*Input!$G133/12*K$11</f>
        <v>0</v>
      </c>
      <c r="L175" s="542">
        <f>+L138*Input!$G133/12*L$11</f>
        <v>0</v>
      </c>
      <c r="M175" s="542">
        <f>+M138*Input!$G133/12*M$11</f>
        <v>0</v>
      </c>
      <c r="N175" s="542">
        <f>+N138*Input!$G133/12*N$11</f>
        <v>0</v>
      </c>
      <c r="O175" s="542">
        <f>+O138*Input!$G133/12*O$11</f>
        <v>0</v>
      </c>
      <c r="P175" s="542">
        <f>+P138*Input!$G133/12*P$11</f>
        <v>0</v>
      </c>
      <c r="Q175" s="542">
        <f>+Q138*Input!$G133/12*Q$11</f>
        <v>0</v>
      </c>
      <c r="R175" s="542">
        <f>+R138*Input!$G133/12*R$11</f>
        <v>0</v>
      </c>
      <c r="S175" s="542">
        <f>+S138*Input!$G133/12*S$11</f>
        <v>0</v>
      </c>
      <c r="T175" s="542">
        <f>+T138*Input!$G133/12*T$11</f>
        <v>0</v>
      </c>
      <c r="U175" s="542">
        <f>+U138*Input!$G133/12*U$11</f>
        <v>0</v>
      </c>
      <c r="V175" s="542">
        <f>+V138*Input!$G133/12*V$11</f>
        <v>0</v>
      </c>
      <c r="W175" s="542">
        <f>+W138*Input!$G133/12*W$11</f>
        <v>0</v>
      </c>
      <c r="X175" s="542">
        <f>+X138*Input!$G133/12*X$11</f>
        <v>0</v>
      </c>
      <c r="Y175" s="542">
        <f>+Y138*Input!$G133/12*Y$11</f>
        <v>0</v>
      </c>
      <c r="Z175" s="542">
        <f>+Z138*Input!$G133/12*Z$11</f>
        <v>0</v>
      </c>
      <c r="AA175" s="542">
        <f>+AA138*Input!$G133/12*AA$11</f>
        <v>0</v>
      </c>
      <c r="AB175" s="542">
        <f>+AB138*Input!$G133/12*AB$11</f>
        <v>0</v>
      </c>
      <c r="AC175" s="542">
        <f>+AC138*Input!$G133/12*AC$11</f>
        <v>0</v>
      </c>
      <c r="AD175" s="542">
        <f>+AD138*Input!$G133/12*AD$11</f>
        <v>0</v>
      </c>
      <c r="AE175" s="542">
        <f>+AE138*Input!$G133/12*AE$11</f>
        <v>0</v>
      </c>
      <c r="AF175" s="542">
        <f>+AF138*Input!$G133/12*AF$11</f>
        <v>0</v>
      </c>
      <c r="AG175" s="542">
        <f>+AG138*Input!$G133/12*AG$11</f>
        <v>0</v>
      </c>
      <c r="AH175" s="542">
        <f>+AH138*Input!$G133/12*AH$11</f>
        <v>0</v>
      </c>
      <c r="AI175" s="542">
        <f>+AI138*Input!$G133/12*AI$11</f>
        <v>0</v>
      </c>
      <c r="AJ175" s="542">
        <f>+AJ138*Input!$G133/12*AJ$11</f>
        <v>0</v>
      </c>
      <c r="AK175" s="542">
        <f>+AK138*Input!$G133/12*AK$11</f>
        <v>0</v>
      </c>
      <c r="AL175" s="542">
        <f>+AL138*Input!$G133/12*AL$11</f>
        <v>0</v>
      </c>
      <c r="AM175" s="542">
        <f>+AM138*Input!$G133/12*AM$11</f>
        <v>0</v>
      </c>
      <c r="AN175" s="542">
        <f>+AN138*Input!$G133/12*AN$11</f>
        <v>0</v>
      </c>
      <c r="AO175" s="542">
        <f>+AO138*Input!$G133/12*AO$11</f>
        <v>0</v>
      </c>
      <c r="AP175" s="542">
        <f>+AP138*Input!$G133/12*AP$11</f>
        <v>0</v>
      </c>
      <c r="AQ175" s="542">
        <f>+AQ138*Input!$G133/12*AQ$11</f>
        <v>0</v>
      </c>
      <c r="AR175" s="542">
        <f>+AR138*Input!$G133/12*AR$11</f>
        <v>0</v>
      </c>
      <c r="AS175" s="542">
        <f>+AS138*Input!$G133/12*AS$11</f>
        <v>0</v>
      </c>
      <c r="AT175" s="542">
        <f>+AT138*Input!$G133/12*AT$11</f>
        <v>0</v>
      </c>
      <c r="AU175" s="542">
        <f>+AU138*Input!$G133/12*AU$11</f>
        <v>0</v>
      </c>
      <c r="AV175" s="542">
        <f>+AV138*Input!$G133/12*AV$11</f>
        <v>0</v>
      </c>
      <c r="AW175" s="542">
        <f>+AW138*Input!$G133/12*AW$11</f>
        <v>0</v>
      </c>
      <c r="AX175" s="542">
        <f>+AX138*Input!$G133/12*AX$11</f>
        <v>0</v>
      </c>
      <c r="AY175" s="542">
        <f>+AY138*Input!$G133/12*AY$11</f>
        <v>0</v>
      </c>
      <c r="AZ175" s="542">
        <f>+AZ138*Input!$G133/12*AZ$11</f>
        <v>0</v>
      </c>
      <c r="BA175" s="542">
        <f>+BA138*Input!$G133/12*BA$11</f>
        <v>0</v>
      </c>
      <c r="BB175" s="542">
        <f>+BB138*Input!$G133/12*BB$11</f>
        <v>0</v>
      </c>
      <c r="BC175" s="542">
        <f>+BC138*Input!$G133/12*BC$11</f>
        <v>0</v>
      </c>
      <c r="BD175" s="542">
        <f>+BD138*Input!$G133/12*BD$11</f>
        <v>0</v>
      </c>
      <c r="BE175" s="542">
        <f>+BE138*Input!$G133/12*BE$11</f>
        <v>0</v>
      </c>
      <c r="BF175" s="542">
        <f>+BF138*Input!$G133/12*BF$11</f>
        <v>0</v>
      </c>
      <c r="BG175" s="542">
        <f>+BG138*Input!$G133/12*BG$11</f>
        <v>0</v>
      </c>
      <c r="BH175" s="542">
        <f>+BH138*Input!$G133/12*BH$11</f>
        <v>0</v>
      </c>
      <c r="BI175" s="542">
        <f>+BI138*Input!$G133/12*BI$11</f>
        <v>0</v>
      </c>
      <c r="BJ175" s="542">
        <f>+BJ138*Input!$G133/12*BJ$11</f>
        <v>0</v>
      </c>
      <c r="BK175" s="542">
        <f>+BK138*Input!$G133/12*BK$11</f>
        <v>0</v>
      </c>
      <c r="BL175" s="542">
        <f>+BL138*Input!$G133/12*BL$11</f>
        <v>0</v>
      </c>
      <c r="BM175" s="542">
        <f>+BM138*Input!$G133/12*BM$11</f>
        <v>0</v>
      </c>
      <c r="BN175" s="542">
        <f>+BN138*Input!$G133/12*BN$11</f>
        <v>0</v>
      </c>
      <c r="BO175" s="542">
        <f>+BO138*Input!$G133/12*BO$11</f>
        <v>0</v>
      </c>
      <c r="BP175" s="542">
        <f>+BP138*Input!$G133/12*BP$11</f>
        <v>0</v>
      </c>
      <c r="BQ175" s="542">
        <f>+BQ138*Input!$G133/12*BQ$11</f>
        <v>0</v>
      </c>
      <c r="BR175" s="542">
        <f>+BR138*Input!$G133/12*BR$11</f>
        <v>0</v>
      </c>
      <c r="BS175" s="542">
        <f>+BS138*Input!$G133/12*BS$11</f>
        <v>0</v>
      </c>
      <c r="BT175" s="542">
        <f>+BT138*Input!$G133/12*BT$11</f>
        <v>0</v>
      </c>
      <c r="BU175" s="542">
        <f>+BU138*Input!$G133/12*BU$11</f>
        <v>0</v>
      </c>
      <c r="BV175" s="542">
        <f>+BV138*Input!$G133/12*BV$11</f>
        <v>0</v>
      </c>
      <c r="BW175" s="542">
        <f>+BW138*Input!$G133/12*BW$11</f>
        <v>0</v>
      </c>
      <c r="BX175" s="542">
        <f>+BX138*Input!$G133/12*BX$11</f>
        <v>0</v>
      </c>
      <c r="BY175" s="542">
        <f>+BY138*Input!$G133/12*BY$11</f>
        <v>0</v>
      </c>
      <c r="BZ175" s="542">
        <f>+BZ138*Input!$G133/12*BZ$11</f>
        <v>0</v>
      </c>
      <c r="CA175" s="542">
        <f>+CA138*Input!$G133/12*CA$11</f>
        <v>0</v>
      </c>
      <c r="CB175" s="542">
        <f>+CB138*Input!$G133/12*CB$11</f>
        <v>0</v>
      </c>
      <c r="CC175" s="542">
        <f>+CC138*Input!$G133/12*CC$11</f>
        <v>0</v>
      </c>
      <c r="CD175" s="542">
        <f>+CD138*Input!$G133/12*CD$11</f>
        <v>0</v>
      </c>
      <c r="CE175" s="542">
        <f>+CE138*Input!$G133/12*CE$11</f>
        <v>0</v>
      </c>
      <c r="CF175" s="542">
        <f>+CF138*Input!$G133/12*CF$11</f>
        <v>0</v>
      </c>
      <c r="CG175" s="542">
        <f>+CG138*Input!$G133/12*CG$11</f>
        <v>0</v>
      </c>
      <c r="CH175" s="542">
        <f>+CH138*Input!$G133/12*CH$11</f>
        <v>0</v>
      </c>
      <c r="CI175" s="542">
        <f>+CI138*Input!$G133/12*CI$11</f>
        <v>0</v>
      </c>
      <c r="CJ175" s="542">
        <f>+CJ138*Input!$G133/12*CJ$11</f>
        <v>0</v>
      </c>
      <c r="CK175" s="542">
        <f>+CK138*Input!$G133/12*CK$11</f>
        <v>0</v>
      </c>
      <c r="CL175" s="542">
        <f>+CL138*Input!$G133/12*CL$11</f>
        <v>0</v>
      </c>
      <c r="CM175" s="542">
        <f>+CM138*Input!$G133/12*CM$11</f>
        <v>0</v>
      </c>
      <c r="CN175" s="542">
        <f>+CN138*Input!$G133/12*CN$11</f>
        <v>0</v>
      </c>
      <c r="CO175" s="542">
        <f>+CO138*Input!$G133/12*CO$11</f>
        <v>0</v>
      </c>
      <c r="CP175" s="542">
        <f>+CP138*Input!$G133/12*CP$11</f>
        <v>0</v>
      </c>
      <c r="CQ175" s="542">
        <f>+CQ138*Input!$G133/12*CQ$11</f>
        <v>0</v>
      </c>
      <c r="CR175" s="542">
        <f>+CR138*Input!$G133/12*CR$11</f>
        <v>0</v>
      </c>
      <c r="CS175" s="542">
        <f>+CS138*Input!$G133/12*CS$11</f>
        <v>0</v>
      </c>
      <c r="CT175" s="542">
        <f>+CT138*Input!$G133/12*CT$11</f>
        <v>0</v>
      </c>
      <c r="CU175" s="542">
        <f>+CU138*Input!$G133/12*CU$11</f>
        <v>0</v>
      </c>
      <c r="CV175" s="542">
        <f>+CV138*Input!$G133/12*CV$11</f>
        <v>0</v>
      </c>
      <c r="CW175" s="542">
        <f>+CW138*Input!$G133/12*CW$11</f>
        <v>0</v>
      </c>
      <c r="CX175" s="542">
        <f>+CX138*Input!$G133/12*CX$11</f>
        <v>0</v>
      </c>
      <c r="CY175" s="542">
        <f>+CY138*Input!$G133/12*CY$11</f>
        <v>0</v>
      </c>
      <c r="CZ175" s="542">
        <f>+CZ138*Input!$G133/12*CZ$11</f>
        <v>0</v>
      </c>
      <c r="DA175" s="542">
        <f>+DA138*Input!$G133/12*DA$11</f>
        <v>0</v>
      </c>
      <c r="DB175" s="542">
        <f>+DB138*Input!$G133/12*DB$11</f>
        <v>0</v>
      </c>
      <c r="DC175" s="542">
        <f>+DC138*Input!$G133/12*DC$11</f>
        <v>0</v>
      </c>
      <c r="DD175" s="542">
        <f>+DD138*Input!$G133/12*DD$11</f>
        <v>0</v>
      </c>
      <c r="DE175" s="542">
        <f>+DE138*Input!$G133/12*DE$11</f>
        <v>0</v>
      </c>
      <c r="DF175" s="542">
        <f>+DF138*Input!$G133/12*DF$11</f>
        <v>0</v>
      </c>
      <c r="DG175" s="542">
        <f>+DG138*Input!$G133/12*DG$11</f>
        <v>0</v>
      </c>
      <c r="DH175" s="542">
        <f>+DH138*Input!$G133/12*DH$11</f>
        <v>0</v>
      </c>
      <c r="DI175" s="542">
        <f>+DI138*Input!$G133/12*DI$11</f>
        <v>0</v>
      </c>
      <c r="DJ175" s="542">
        <f>+DJ138*Input!$G133/12*DJ$11</f>
        <v>0</v>
      </c>
      <c r="DK175" s="542">
        <f>+DK138*Input!$G133/12*DK$11</f>
        <v>0</v>
      </c>
      <c r="DL175" s="542">
        <f>+DL138*Input!$G133/12*DL$11</f>
        <v>0</v>
      </c>
      <c r="DM175" s="542">
        <f>+DM138*Input!$G133/12*DM$11</f>
        <v>0</v>
      </c>
      <c r="DN175" s="542">
        <f>+DN138*Input!$G133/12*DN$11</f>
        <v>0</v>
      </c>
      <c r="DO175" s="542">
        <f>+DO138*Input!$G133/12*DO$11</f>
        <v>0</v>
      </c>
      <c r="DP175" s="542">
        <f>+DP138*Input!$G133/12*DP$11</f>
        <v>0</v>
      </c>
      <c r="DQ175" s="542">
        <f>+DQ138*Input!$G133/12*DQ$11</f>
        <v>0</v>
      </c>
      <c r="DR175" s="542">
        <f>+DR138*Input!$G133/12*DR$11</f>
        <v>0</v>
      </c>
      <c r="DS175" s="542">
        <f>+DS138*Input!$G133/12*DS$11</f>
        <v>0</v>
      </c>
      <c r="DT175" s="560">
        <f>+DT138*Input!$G133/12*DT$11</f>
        <v>0</v>
      </c>
    </row>
    <row r="176" spans="1:124" s="28" customFormat="1" ht="14.25" customHeight="1" x14ac:dyDescent="0.15">
      <c r="A176" s="394" t="str">
        <f t="shared" si="308"/>
        <v>Pastry Chef</v>
      </c>
      <c r="B176" s="394" t="str">
        <f>+Input!F134</f>
        <v>Restaurant</v>
      </c>
      <c r="C176" s="31" t="str">
        <f t="shared" si="307"/>
        <v>[EUR]</v>
      </c>
      <c r="E176" s="559">
        <f>+E139*Input!$G134/12*E$11</f>
        <v>0</v>
      </c>
      <c r="F176" s="542">
        <f>+F139*Input!$G134/12*F$11</f>
        <v>0</v>
      </c>
      <c r="G176" s="542">
        <f>+G139*Input!$G134/12*G$11</f>
        <v>0</v>
      </c>
      <c r="H176" s="542">
        <f>+H139*Input!$G134/12*H$11</f>
        <v>0</v>
      </c>
      <c r="I176" s="542">
        <f>+I139*Input!$G134/12*I$11</f>
        <v>0</v>
      </c>
      <c r="J176" s="542">
        <f>+J139*Input!$G134/12*J$11</f>
        <v>0</v>
      </c>
      <c r="K176" s="542">
        <f>+K139*Input!$G134/12*K$11</f>
        <v>0</v>
      </c>
      <c r="L176" s="542">
        <f>+L139*Input!$G134/12*L$11</f>
        <v>0</v>
      </c>
      <c r="M176" s="542">
        <f>+M139*Input!$G134/12*M$11</f>
        <v>0</v>
      </c>
      <c r="N176" s="542">
        <f>+N139*Input!$G134/12*N$11</f>
        <v>0</v>
      </c>
      <c r="O176" s="542">
        <f>+O139*Input!$G134/12*O$11</f>
        <v>0</v>
      </c>
      <c r="P176" s="542">
        <f>+P139*Input!$G134/12*P$11</f>
        <v>0</v>
      </c>
      <c r="Q176" s="542">
        <f>+Q139*Input!$G134/12*Q$11</f>
        <v>0</v>
      </c>
      <c r="R176" s="542">
        <f>+R139*Input!$G134/12*R$11</f>
        <v>0</v>
      </c>
      <c r="S176" s="542">
        <f>+S139*Input!$G134/12*S$11</f>
        <v>0</v>
      </c>
      <c r="T176" s="542">
        <f>+T139*Input!$G134/12*T$11</f>
        <v>0</v>
      </c>
      <c r="U176" s="542">
        <f>+U139*Input!$G134/12*U$11</f>
        <v>0</v>
      </c>
      <c r="V176" s="542">
        <f>+V139*Input!$G134/12*V$11</f>
        <v>0</v>
      </c>
      <c r="W176" s="542">
        <f>+W139*Input!$G134/12*W$11</f>
        <v>0</v>
      </c>
      <c r="X176" s="542">
        <f>+X139*Input!$G134/12*X$11</f>
        <v>0</v>
      </c>
      <c r="Y176" s="542">
        <f>+Y139*Input!$G134/12*Y$11</f>
        <v>0</v>
      </c>
      <c r="Z176" s="542">
        <f>+Z139*Input!$G134/12*Z$11</f>
        <v>0</v>
      </c>
      <c r="AA176" s="542">
        <f>+AA139*Input!$G134/12*AA$11</f>
        <v>0</v>
      </c>
      <c r="AB176" s="542">
        <f>+AB139*Input!$G134/12*AB$11</f>
        <v>0</v>
      </c>
      <c r="AC176" s="542">
        <f>+AC139*Input!$G134/12*AC$11</f>
        <v>0</v>
      </c>
      <c r="AD176" s="542">
        <f>+AD139*Input!$G134/12*AD$11</f>
        <v>0</v>
      </c>
      <c r="AE176" s="542">
        <f>+AE139*Input!$G134/12*AE$11</f>
        <v>0</v>
      </c>
      <c r="AF176" s="542">
        <f>+AF139*Input!$G134/12*AF$11</f>
        <v>0</v>
      </c>
      <c r="AG176" s="542">
        <f>+AG139*Input!$G134/12*AG$11</f>
        <v>0</v>
      </c>
      <c r="AH176" s="542">
        <f>+AH139*Input!$G134/12*AH$11</f>
        <v>0</v>
      </c>
      <c r="AI176" s="542">
        <f>+AI139*Input!$G134/12*AI$11</f>
        <v>0</v>
      </c>
      <c r="AJ176" s="542">
        <f>+AJ139*Input!$G134/12*AJ$11</f>
        <v>0</v>
      </c>
      <c r="AK176" s="542">
        <f>+AK139*Input!$G134/12*AK$11</f>
        <v>0</v>
      </c>
      <c r="AL176" s="542">
        <f>+AL139*Input!$G134/12*AL$11</f>
        <v>0</v>
      </c>
      <c r="AM176" s="542">
        <f>+AM139*Input!$G134/12*AM$11</f>
        <v>0</v>
      </c>
      <c r="AN176" s="542">
        <f>+AN139*Input!$G134/12*AN$11</f>
        <v>0</v>
      </c>
      <c r="AO176" s="542">
        <f>+AO139*Input!$G134/12*AO$11</f>
        <v>0</v>
      </c>
      <c r="AP176" s="542">
        <f>+AP139*Input!$G134/12*AP$11</f>
        <v>0</v>
      </c>
      <c r="AQ176" s="542">
        <f>+AQ139*Input!$G134/12*AQ$11</f>
        <v>0</v>
      </c>
      <c r="AR176" s="542">
        <f>+AR139*Input!$G134/12*AR$11</f>
        <v>0</v>
      </c>
      <c r="AS176" s="542">
        <f>+AS139*Input!$G134/12*AS$11</f>
        <v>0</v>
      </c>
      <c r="AT176" s="542">
        <f>+AT139*Input!$G134/12*AT$11</f>
        <v>0</v>
      </c>
      <c r="AU176" s="542">
        <f>+AU139*Input!$G134/12*AU$11</f>
        <v>0</v>
      </c>
      <c r="AV176" s="542">
        <f>+AV139*Input!$G134/12*AV$11</f>
        <v>0</v>
      </c>
      <c r="AW176" s="542">
        <f>+AW139*Input!$G134/12*AW$11</f>
        <v>0</v>
      </c>
      <c r="AX176" s="542">
        <f>+AX139*Input!$G134/12*AX$11</f>
        <v>0</v>
      </c>
      <c r="AY176" s="542">
        <f>+AY139*Input!$G134/12*AY$11</f>
        <v>0</v>
      </c>
      <c r="AZ176" s="542">
        <f>+AZ139*Input!$G134/12*AZ$11</f>
        <v>0</v>
      </c>
      <c r="BA176" s="542">
        <f>+BA139*Input!$G134/12*BA$11</f>
        <v>0</v>
      </c>
      <c r="BB176" s="542">
        <f>+BB139*Input!$G134/12*BB$11</f>
        <v>0</v>
      </c>
      <c r="BC176" s="542">
        <f>+BC139*Input!$G134/12*BC$11</f>
        <v>0</v>
      </c>
      <c r="BD176" s="542">
        <f>+BD139*Input!$G134/12*BD$11</f>
        <v>0</v>
      </c>
      <c r="BE176" s="542">
        <f>+BE139*Input!$G134/12*BE$11</f>
        <v>0</v>
      </c>
      <c r="BF176" s="542">
        <f>+BF139*Input!$G134/12*BF$11</f>
        <v>0</v>
      </c>
      <c r="BG176" s="542">
        <f>+BG139*Input!$G134/12*BG$11</f>
        <v>0</v>
      </c>
      <c r="BH176" s="542">
        <f>+BH139*Input!$G134/12*BH$11</f>
        <v>0</v>
      </c>
      <c r="BI176" s="542">
        <f>+BI139*Input!$G134/12*BI$11</f>
        <v>0</v>
      </c>
      <c r="BJ176" s="542">
        <f>+BJ139*Input!$G134/12*BJ$11</f>
        <v>0</v>
      </c>
      <c r="BK176" s="542">
        <f>+BK139*Input!$G134/12*BK$11</f>
        <v>0</v>
      </c>
      <c r="BL176" s="542">
        <f>+BL139*Input!$G134/12*BL$11</f>
        <v>0</v>
      </c>
      <c r="BM176" s="542">
        <f>+BM139*Input!$G134/12*BM$11</f>
        <v>0</v>
      </c>
      <c r="BN176" s="542">
        <f>+BN139*Input!$G134/12*BN$11</f>
        <v>0</v>
      </c>
      <c r="BO176" s="542">
        <f>+BO139*Input!$G134/12*BO$11</f>
        <v>0</v>
      </c>
      <c r="BP176" s="542">
        <f>+BP139*Input!$G134/12*BP$11</f>
        <v>0</v>
      </c>
      <c r="BQ176" s="542">
        <f>+BQ139*Input!$G134/12*BQ$11</f>
        <v>0</v>
      </c>
      <c r="BR176" s="542">
        <f>+BR139*Input!$G134/12*BR$11</f>
        <v>0</v>
      </c>
      <c r="BS176" s="542">
        <f>+BS139*Input!$G134/12*BS$11</f>
        <v>0</v>
      </c>
      <c r="BT176" s="542">
        <f>+BT139*Input!$G134/12*BT$11</f>
        <v>0</v>
      </c>
      <c r="BU176" s="542">
        <f>+BU139*Input!$G134/12*BU$11</f>
        <v>0</v>
      </c>
      <c r="BV176" s="542">
        <f>+BV139*Input!$G134/12*BV$11</f>
        <v>0</v>
      </c>
      <c r="BW176" s="542">
        <f>+BW139*Input!$G134/12*BW$11</f>
        <v>0</v>
      </c>
      <c r="BX176" s="542">
        <f>+BX139*Input!$G134/12*BX$11</f>
        <v>0</v>
      </c>
      <c r="BY176" s="542">
        <f>+BY139*Input!$G134/12*BY$11</f>
        <v>0</v>
      </c>
      <c r="BZ176" s="542">
        <f>+BZ139*Input!$G134/12*BZ$11</f>
        <v>0</v>
      </c>
      <c r="CA176" s="542">
        <f>+CA139*Input!$G134/12*CA$11</f>
        <v>0</v>
      </c>
      <c r="CB176" s="542">
        <f>+CB139*Input!$G134/12*CB$11</f>
        <v>0</v>
      </c>
      <c r="CC176" s="542">
        <f>+CC139*Input!$G134/12*CC$11</f>
        <v>0</v>
      </c>
      <c r="CD176" s="542">
        <f>+CD139*Input!$G134/12*CD$11</f>
        <v>0</v>
      </c>
      <c r="CE176" s="542">
        <f>+CE139*Input!$G134/12*CE$11</f>
        <v>0</v>
      </c>
      <c r="CF176" s="542">
        <f>+CF139*Input!$G134/12*CF$11</f>
        <v>0</v>
      </c>
      <c r="CG176" s="542">
        <f>+CG139*Input!$G134/12*CG$11</f>
        <v>0</v>
      </c>
      <c r="CH176" s="542">
        <f>+CH139*Input!$G134/12*CH$11</f>
        <v>0</v>
      </c>
      <c r="CI176" s="542">
        <f>+CI139*Input!$G134/12*CI$11</f>
        <v>0</v>
      </c>
      <c r="CJ176" s="542">
        <f>+CJ139*Input!$G134/12*CJ$11</f>
        <v>0</v>
      </c>
      <c r="CK176" s="542">
        <f>+CK139*Input!$G134/12*CK$11</f>
        <v>0</v>
      </c>
      <c r="CL176" s="542">
        <f>+CL139*Input!$G134/12*CL$11</f>
        <v>0</v>
      </c>
      <c r="CM176" s="542">
        <f>+CM139*Input!$G134/12*CM$11</f>
        <v>0</v>
      </c>
      <c r="CN176" s="542">
        <f>+CN139*Input!$G134/12*CN$11</f>
        <v>0</v>
      </c>
      <c r="CO176" s="542">
        <f>+CO139*Input!$G134/12*CO$11</f>
        <v>0</v>
      </c>
      <c r="CP176" s="542">
        <f>+CP139*Input!$G134/12*CP$11</f>
        <v>0</v>
      </c>
      <c r="CQ176" s="542">
        <f>+CQ139*Input!$G134/12*CQ$11</f>
        <v>0</v>
      </c>
      <c r="CR176" s="542">
        <f>+CR139*Input!$G134/12*CR$11</f>
        <v>0</v>
      </c>
      <c r="CS176" s="542">
        <f>+CS139*Input!$G134/12*CS$11</f>
        <v>0</v>
      </c>
      <c r="CT176" s="542">
        <f>+CT139*Input!$G134/12*CT$11</f>
        <v>0</v>
      </c>
      <c r="CU176" s="542">
        <f>+CU139*Input!$G134/12*CU$11</f>
        <v>0</v>
      </c>
      <c r="CV176" s="542">
        <f>+CV139*Input!$G134/12*CV$11</f>
        <v>0</v>
      </c>
      <c r="CW176" s="542">
        <f>+CW139*Input!$G134/12*CW$11</f>
        <v>0</v>
      </c>
      <c r="CX176" s="542">
        <f>+CX139*Input!$G134/12*CX$11</f>
        <v>0</v>
      </c>
      <c r="CY176" s="542">
        <f>+CY139*Input!$G134/12*CY$11</f>
        <v>0</v>
      </c>
      <c r="CZ176" s="542">
        <f>+CZ139*Input!$G134/12*CZ$11</f>
        <v>0</v>
      </c>
      <c r="DA176" s="542">
        <f>+DA139*Input!$G134/12*DA$11</f>
        <v>0</v>
      </c>
      <c r="DB176" s="542">
        <f>+DB139*Input!$G134/12*DB$11</f>
        <v>0</v>
      </c>
      <c r="DC176" s="542">
        <f>+DC139*Input!$G134/12*DC$11</f>
        <v>0</v>
      </c>
      <c r="DD176" s="542">
        <f>+DD139*Input!$G134/12*DD$11</f>
        <v>0</v>
      </c>
      <c r="DE176" s="542">
        <f>+DE139*Input!$G134/12*DE$11</f>
        <v>0</v>
      </c>
      <c r="DF176" s="542">
        <f>+DF139*Input!$G134/12*DF$11</f>
        <v>0</v>
      </c>
      <c r="DG176" s="542">
        <f>+DG139*Input!$G134/12*DG$11</f>
        <v>0</v>
      </c>
      <c r="DH176" s="542">
        <f>+DH139*Input!$G134/12*DH$11</f>
        <v>0</v>
      </c>
      <c r="DI176" s="542">
        <f>+DI139*Input!$G134/12*DI$11</f>
        <v>0</v>
      </c>
      <c r="DJ176" s="542">
        <f>+DJ139*Input!$G134/12*DJ$11</f>
        <v>0</v>
      </c>
      <c r="DK176" s="542">
        <f>+DK139*Input!$G134/12*DK$11</f>
        <v>0</v>
      </c>
      <c r="DL176" s="542">
        <f>+DL139*Input!$G134/12*DL$11</f>
        <v>0</v>
      </c>
      <c r="DM176" s="542">
        <f>+DM139*Input!$G134/12*DM$11</f>
        <v>0</v>
      </c>
      <c r="DN176" s="542">
        <f>+DN139*Input!$G134/12*DN$11</f>
        <v>0</v>
      </c>
      <c r="DO176" s="542">
        <f>+DO139*Input!$G134/12*DO$11</f>
        <v>0</v>
      </c>
      <c r="DP176" s="542">
        <f>+DP139*Input!$G134/12*DP$11</f>
        <v>0</v>
      </c>
      <c r="DQ176" s="542">
        <f>+DQ139*Input!$G134/12*DQ$11</f>
        <v>0</v>
      </c>
      <c r="DR176" s="542">
        <f>+DR139*Input!$G134/12*DR$11</f>
        <v>0</v>
      </c>
      <c r="DS176" s="542">
        <f>+DS139*Input!$G134/12*DS$11</f>
        <v>0</v>
      </c>
      <c r="DT176" s="560">
        <f>+DT139*Input!$G134/12*DT$11</f>
        <v>0</v>
      </c>
    </row>
    <row r="177" spans="1:124" s="28" customFormat="1" ht="14.25" customHeight="1" x14ac:dyDescent="0.15">
      <c r="A177" s="394" t="str">
        <f t="shared" si="308"/>
        <v>Bartender</v>
      </c>
      <c r="B177" s="394" t="str">
        <f>+Input!F135</f>
        <v>Bar</v>
      </c>
      <c r="C177" s="31" t="str">
        <f t="shared" si="307"/>
        <v>[EUR]</v>
      </c>
      <c r="E177" s="559">
        <f>+E140*Input!$G135/12*E$11</f>
        <v>0</v>
      </c>
      <c r="F177" s="542">
        <f>+F140*Input!$G135/12*F$11</f>
        <v>0</v>
      </c>
      <c r="G177" s="542">
        <f>+G140*Input!$G135/12*G$11</f>
        <v>0</v>
      </c>
      <c r="H177" s="542">
        <f>+H140*Input!$G135/12*H$11</f>
        <v>0</v>
      </c>
      <c r="I177" s="542">
        <f>+I140*Input!$G135/12*I$11</f>
        <v>0</v>
      </c>
      <c r="J177" s="542">
        <f>+J140*Input!$G135/12*J$11</f>
        <v>0</v>
      </c>
      <c r="K177" s="542">
        <f>+K140*Input!$G135/12*K$11</f>
        <v>0</v>
      </c>
      <c r="L177" s="542">
        <f>+L140*Input!$G135/12*L$11</f>
        <v>0</v>
      </c>
      <c r="M177" s="542">
        <f>+M140*Input!$G135/12*M$11</f>
        <v>0</v>
      </c>
      <c r="N177" s="542">
        <f>+N140*Input!$G135/12*N$11</f>
        <v>0</v>
      </c>
      <c r="O177" s="542">
        <f>+O140*Input!$G135/12*O$11</f>
        <v>0</v>
      </c>
      <c r="P177" s="542">
        <f>+P140*Input!$G135/12*P$11</f>
        <v>0</v>
      </c>
      <c r="Q177" s="542">
        <f>+Q140*Input!$G135/12*Q$11</f>
        <v>0</v>
      </c>
      <c r="R177" s="542">
        <f>+R140*Input!$G135/12*R$11</f>
        <v>0</v>
      </c>
      <c r="S177" s="542">
        <f>+S140*Input!$G135/12*S$11</f>
        <v>0</v>
      </c>
      <c r="T177" s="542">
        <f>+T140*Input!$G135/12*T$11</f>
        <v>0</v>
      </c>
      <c r="U177" s="542">
        <f>+U140*Input!$G135/12*U$11</f>
        <v>0</v>
      </c>
      <c r="V177" s="542">
        <f>+V140*Input!$G135/12*V$11</f>
        <v>0</v>
      </c>
      <c r="W177" s="542">
        <f>+W140*Input!$G135/12*W$11</f>
        <v>0</v>
      </c>
      <c r="X177" s="542">
        <f>+X140*Input!$G135/12*X$11</f>
        <v>0</v>
      </c>
      <c r="Y177" s="542">
        <f>+Y140*Input!$G135/12*Y$11</f>
        <v>0</v>
      </c>
      <c r="Z177" s="542">
        <f>+Z140*Input!$G135/12*Z$11</f>
        <v>0</v>
      </c>
      <c r="AA177" s="542">
        <f>+AA140*Input!$G135/12*AA$11</f>
        <v>0</v>
      </c>
      <c r="AB177" s="542">
        <f>+AB140*Input!$G135/12*AB$11</f>
        <v>0</v>
      </c>
      <c r="AC177" s="542">
        <f>+AC140*Input!$G135/12*AC$11</f>
        <v>0</v>
      </c>
      <c r="AD177" s="542">
        <f>+AD140*Input!$G135/12*AD$11</f>
        <v>0</v>
      </c>
      <c r="AE177" s="542">
        <f>+AE140*Input!$G135/12*AE$11</f>
        <v>0</v>
      </c>
      <c r="AF177" s="542">
        <f>+AF140*Input!$G135/12*AF$11</f>
        <v>0</v>
      </c>
      <c r="AG177" s="542">
        <f>+AG140*Input!$G135/12*AG$11</f>
        <v>0</v>
      </c>
      <c r="AH177" s="542">
        <f>+AH140*Input!$G135/12*AH$11</f>
        <v>0</v>
      </c>
      <c r="AI177" s="542">
        <f>+AI140*Input!$G135/12*AI$11</f>
        <v>0</v>
      </c>
      <c r="AJ177" s="542">
        <f>+AJ140*Input!$G135/12*AJ$11</f>
        <v>0</v>
      </c>
      <c r="AK177" s="542">
        <f>+AK140*Input!$G135/12*AK$11</f>
        <v>0</v>
      </c>
      <c r="AL177" s="542">
        <f>+AL140*Input!$G135/12*AL$11</f>
        <v>0</v>
      </c>
      <c r="AM177" s="542">
        <f>+AM140*Input!$G135/12*AM$11</f>
        <v>0</v>
      </c>
      <c r="AN177" s="542">
        <f>+AN140*Input!$G135/12*AN$11</f>
        <v>0</v>
      </c>
      <c r="AO177" s="542">
        <f>+AO140*Input!$G135/12*AO$11</f>
        <v>0</v>
      </c>
      <c r="AP177" s="542">
        <f>+AP140*Input!$G135/12*AP$11</f>
        <v>0</v>
      </c>
      <c r="AQ177" s="542">
        <f>+AQ140*Input!$G135/12*AQ$11</f>
        <v>0</v>
      </c>
      <c r="AR177" s="542">
        <f>+AR140*Input!$G135/12*AR$11</f>
        <v>0</v>
      </c>
      <c r="AS177" s="542">
        <f>+AS140*Input!$G135/12*AS$11</f>
        <v>0</v>
      </c>
      <c r="AT177" s="542">
        <f>+AT140*Input!$G135/12*AT$11</f>
        <v>0</v>
      </c>
      <c r="AU177" s="542">
        <f>+AU140*Input!$G135/12*AU$11</f>
        <v>0</v>
      </c>
      <c r="AV177" s="542">
        <f>+AV140*Input!$G135/12*AV$11</f>
        <v>0</v>
      </c>
      <c r="AW177" s="542">
        <f>+AW140*Input!$G135/12*AW$11</f>
        <v>0</v>
      </c>
      <c r="AX177" s="542">
        <f>+AX140*Input!$G135/12*AX$11</f>
        <v>0</v>
      </c>
      <c r="AY177" s="542">
        <f>+AY140*Input!$G135/12*AY$11</f>
        <v>0</v>
      </c>
      <c r="AZ177" s="542">
        <f>+AZ140*Input!$G135/12*AZ$11</f>
        <v>0</v>
      </c>
      <c r="BA177" s="542">
        <f>+BA140*Input!$G135/12*BA$11</f>
        <v>0</v>
      </c>
      <c r="BB177" s="542">
        <f>+BB140*Input!$G135/12*BB$11</f>
        <v>0</v>
      </c>
      <c r="BC177" s="542">
        <f>+BC140*Input!$G135/12*BC$11</f>
        <v>0</v>
      </c>
      <c r="BD177" s="542">
        <f>+BD140*Input!$G135/12*BD$11</f>
        <v>0</v>
      </c>
      <c r="BE177" s="542">
        <f>+BE140*Input!$G135/12*BE$11</f>
        <v>0</v>
      </c>
      <c r="BF177" s="542">
        <f>+BF140*Input!$G135/12*BF$11</f>
        <v>0</v>
      </c>
      <c r="BG177" s="542">
        <f>+BG140*Input!$G135/12*BG$11</f>
        <v>0</v>
      </c>
      <c r="BH177" s="542">
        <f>+BH140*Input!$G135/12*BH$11</f>
        <v>0</v>
      </c>
      <c r="BI177" s="542">
        <f>+BI140*Input!$G135/12*BI$11</f>
        <v>0</v>
      </c>
      <c r="BJ177" s="542">
        <f>+BJ140*Input!$G135/12*BJ$11</f>
        <v>0</v>
      </c>
      <c r="BK177" s="542">
        <f>+BK140*Input!$G135/12*BK$11</f>
        <v>0</v>
      </c>
      <c r="BL177" s="542">
        <f>+BL140*Input!$G135/12*BL$11</f>
        <v>0</v>
      </c>
      <c r="BM177" s="542">
        <f>+BM140*Input!$G135/12*BM$11</f>
        <v>0</v>
      </c>
      <c r="BN177" s="542">
        <f>+BN140*Input!$G135/12*BN$11</f>
        <v>0</v>
      </c>
      <c r="BO177" s="542">
        <f>+BO140*Input!$G135/12*BO$11</f>
        <v>0</v>
      </c>
      <c r="BP177" s="542">
        <f>+BP140*Input!$G135/12*BP$11</f>
        <v>0</v>
      </c>
      <c r="BQ177" s="542">
        <f>+BQ140*Input!$G135/12*BQ$11</f>
        <v>0</v>
      </c>
      <c r="BR177" s="542">
        <f>+BR140*Input!$G135/12*BR$11</f>
        <v>0</v>
      </c>
      <c r="BS177" s="542">
        <f>+BS140*Input!$G135/12*BS$11</f>
        <v>0</v>
      </c>
      <c r="BT177" s="542">
        <f>+BT140*Input!$G135/12*BT$11</f>
        <v>0</v>
      </c>
      <c r="BU177" s="542">
        <f>+BU140*Input!$G135/12*BU$11</f>
        <v>0</v>
      </c>
      <c r="BV177" s="542">
        <f>+BV140*Input!$G135/12*BV$11</f>
        <v>0</v>
      </c>
      <c r="BW177" s="542">
        <f>+BW140*Input!$G135/12*BW$11</f>
        <v>0</v>
      </c>
      <c r="BX177" s="542">
        <f>+BX140*Input!$G135/12*BX$11</f>
        <v>0</v>
      </c>
      <c r="BY177" s="542">
        <f>+BY140*Input!$G135/12*BY$11</f>
        <v>0</v>
      </c>
      <c r="BZ177" s="542">
        <f>+BZ140*Input!$G135/12*BZ$11</f>
        <v>0</v>
      </c>
      <c r="CA177" s="542">
        <f>+CA140*Input!$G135/12*CA$11</f>
        <v>0</v>
      </c>
      <c r="CB177" s="542">
        <f>+CB140*Input!$G135/12*CB$11</f>
        <v>0</v>
      </c>
      <c r="CC177" s="542">
        <f>+CC140*Input!$G135/12*CC$11</f>
        <v>0</v>
      </c>
      <c r="CD177" s="542">
        <f>+CD140*Input!$G135/12*CD$11</f>
        <v>0</v>
      </c>
      <c r="CE177" s="542">
        <f>+CE140*Input!$G135/12*CE$11</f>
        <v>0</v>
      </c>
      <c r="CF177" s="542">
        <f>+CF140*Input!$G135/12*CF$11</f>
        <v>0</v>
      </c>
      <c r="CG177" s="542">
        <f>+CG140*Input!$G135/12*CG$11</f>
        <v>0</v>
      </c>
      <c r="CH177" s="542">
        <f>+CH140*Input!$G135/12*CH$11</f>
        <v>0</v>
      </c>
      <c r="CI177" s="542">
        <f>+CI140*Input!$G135/12*CI$11</f>
        <v>0</v>
      </c>
      <c r="CJ177" s="542">
        <f>+CJ140*Input!$G135/12*CJ$11</f>
        <v>0</v>
      </c>
      <c r="CK177" s="542">
        <f>+CK140*Input!$G135/12*CK$11</f>
        <v>0</v>
      </c>
      <c r="CL177" s="542">
        <f>+CL140*Input!$G135/12*CL$11</f>
        <v>0</v>
      </c>
      <c r="CM177" s="542">
        <f>+CM140*Input!$G135/12*CM$11</f>
        <v>0</v>
      </c>
      <c r="CN177" s="542">
        <f>+CN140*Input!$G135/12*CN$11</f>
        <v>0</v>
      </c>
      <c r="CO177" s="542">
        <f>+CO140*Input!$G135/12*CO$11</f>
        <v>0</v>
      </c>
      <c r="CP177" s="542">
        <f>+CP140*Input!$G135/12*CP$11</f>
        <v>0</v>
      </c>
      <c r="CQ177" s="542">
        <f>+CQ140*Input!$G135/12*CQ$11</f>
        <v>0</v>
      </c>
      <c r="CR177" s="542">
        <f>+CR140*Input!$G135/12*CR$11</f>
        <v>0</v>
      </c>
      <c r="CS177" s="542">
        <f>+CS140*Input!$G135/12*CS$11</f>
        <v>0</v>
      </c>
      <c r="CT177" s="542">
        <f>+CT140*Input!$G135/12*CT$11</f>
        <v>0</v>
      </c>
      <c r="CU177" s="542">
        <f>+CU140*Input!$G135/12*CU$11</f>
        <v>0</v>
      </c>
      <c r="CV177" s="542">
        <f>+CV140*Input!$G135/12*CV$11</f>
        <v>0</v>
      </c>
      <c r="CW177" s="542">
        <f>+CW140*Input!$G135/12*CW$11</f>
        <v>0</v>
      </c>
      <c r="CX177" s="542">
        <f>+CX140*Input!$G135/12*CX$11</f>
        <v>0</v>
      </c>
      <c r="CY177" s="542">
        <f>+CY140*Input!$G135/12*CY$11</f>
        <v>0</v>
      </c>
      <c r="CZ177" s="542">
        <f>+CZ140*Input!$G135/12*CZ$11</f>
        <v>0</v>
      </c>
      <c r="DA177" s="542">
        <f>+DA140*Input!$G135/12*DA$11</f>
        <v>0</v>
      </c>
      <c r="DB177" s="542">
        <f>+DB140*Input!$G135/12*DB$11</f>
        <v>0</v>
      </c>
      <c r="DC177" s="542">
        <f>+DC140*Input!$G135/12*DC$11</f>
        <v>0</v>
      </c>
      <c r="DD177" s="542">
        <f>+DD140*Input!$G135/12*DD$11</f>
        <v>0</v>
      </c>
      <c r="DE177" s="542">
        <f>+DE140*Input!$G135/12*DE$11</f>
        <v>0</v>
      </c>
      <c r="DF177" s="542">
        <f>+DF140*Input!$G135/12*DF$11</f>
        <v>0</v>
      </c>
      <c r="DG177" s="542">
        <f>+DG140*Input!$G135/12*DG$11</f>
        <v>0</v>
      </c>
      <c r="DH177" s="542">
        <f>+DH140*Input!$G135/12*DH$11</f>
        <v>0</v>
      </c>
      <c r="DI177" s="542">
        <f>+DI140*Input!$G135/12*DI$11</f>
        <v>0</v>
      </c>
      <c r="DJ177" s="542">
        <f>+DJ140*Input!$G135/12*DJ$11</f>
        <v>0</v>
      </c>
      <c r="DK177" s="542">
        <f>+DK140*Input!$G135/12*DK$11</f>
        <v>0</v>
      </c>
      <c r="DL177" s="542">
        <f>+DL140*Input!$G135/12*DL$11</f>
        <v>0</v>
      </c>
      <c r="DM177" s="542">
        <f>+DM140*Input!$G135/12*DM$11</f>
        <v>0</v>
      </c>
      <c r="DN177" s="542">
        <f>+DN140*Input!$G135/12*DN$11</f>
        <v>0</v>
      </c>
      <c r="DO177" s="542">
        <f>+DO140*Input!$G135/12*DO$11</f>
        <v>0</v>
      </c>
      <c r="DP177" s="542">
        <f>+DP140*Input!$G135/12*DP$11</f>
        <v>0</v>
      </c>
      <c r="DQ177" s="542">
        <f>+DQ140*Input!$G135/12*DQ$11</f>
        <v>0</v>
      </c>
      <c r="DR177" s="542">
        <f>+DR140*Input!$G135/12*DR$11</f>
        <v>0</v>
      </c>
      <c r="DS177" s="542">
        <f>+DS140*Input!$G135/12*DS$11</f>
        <v>0</v>
      </c>
      <c r="DT177" s="560">
        <f>+DT140*Input!$G135/12*DT$11</f>
        <v>0</v>
      </c>
    </row>
    <row r="178" spans="1:124" s="28" customFormat="1" ht="14.25" customHeight="1" x14ac:dyDescent="0.15">
      <c r="A178" s="394" t="str">
        <f t="shared" si="308"/>
        <v>Server/Waitstaff</v>
      </c>
      <c r="B178" s="394" t="str">
        <f>+Input!F136</f>
        <v>Bar</v>
      </c>
      <c r="C178" s="31" t="str">
        <f t="shared" si="307"/>
        <v>[EUR]</v>
      </c>
      <c r="E178" s="559">
        <f>+E141*Input!$G136/12*E$11</f>
        <v>0</v>
      </c>
      <c r="F178" s="542">
        <f>+F141*Input!$G136/12*F$11</f>
        <v>0</v>
      </c>
      <c r="G178" s="542">
        <f>+G141*Input!$G136/12*G$11</f>
        <v>0</v>
      </c>
      <c r="H178" s="542">
        <f>+H141*Input!$G136/12*H$11</f>
        <v>0</v>
      </c>
      <c r="I178" s="542">
        <f>+I141*Input!$G136/12*I$11</f>
        <v>0</v>
      </c>
      <c r="J178" s="542">
        <f>+J141*Input!$G136/12*J$11</f>
        <v>0</v>
      </c>
      <c r="K178" s="542">
        <f>+K141*Input!$G136/12*K$11</f>
        <v>0</v>
      </c>
      <c r="L178" s="542">
        <f>+L141*Input!$G136/12*L$11</f>
        <v>0</v>
      </c>
      <c r="M178" s="542">
        <f>+M141*Input!$G136/12*M$11</f>
        <v>0</v>
      </c>
      <c r="N178" s="542">
        <f>+N141*Input!$G136/12*N$11</f>
        <v>0</v>
      </c>
      <c r="O178" s="542">
        <f>+O141*Input!$G136/12*O$11</f>
        <v>0</v>
      </c>
      <c r="P178" s="542">
        <f>+P141*Input!$G136/12*P$11</f>
        <v>0</v>
      </c>
      <c r="Q178" s="542">
        <f>+Q141*Input!$G136/12*Q$11</f>
        <v>0</v>
      </c>
      <c r="R178" s="542">
        <f>+R141*Input!$G136/12*R$11</f>
        <v>0</v>
      </c>
      <c r="S178" s="542">
        <f>+S141*Input!$G136/12*S$11</f>
        <v>0</v>
      </c>
      <c r="T178" s="542">
        <f>+T141*Input!$G136/12*T$11</f>
        <v>0</v>
      </c>
      <c r="U178" s="542">
        <f>+U141*Input!$G136/12*U$11</f>
        <v>0</v>
      </c>
      <c r="V178" s="542">
        <f>+V141*Input!$G136/12*V$11</f>
        <v>0</v>
      </c>
      <c r="W178" s="542">
        <f>+W141*Input!$G136/12*W$11</f>
        <v>0</v>
      </c>
      <c r="X178" s="542">
        <f>+X141*Input!$G136/12*X$11</f>
        <v>0</v>
      </c>
      <c r="Y178" s="542">
        <f>+Y141*Input!$G136/12*Y$11</f>
        <v>0</v>
      </c>
      <c r="Z178" s="542">
        <f>+Z141*Input!$G136/12*Z$11</f>
        <v>0</v>
      </c>
      <c r="AA178" s="542">
        <f>+AA141*Input!$G136/12*AA$11</f>
        <v>0</v>
      </c>
      <c r="AB178" s="542">
        <f>+AB141*Input!$G136/12*AB$11</f>
        <v>0</v>
      </c>
      <c r="AC178" s="542">
        <f>+AC141*Input!$G136/12*AC$11</f>
        <v>0</v>
      </c>
      <c r="AD178" s="542">
        <f>+AD141*Input!$G136/12*AD$11</f>
        <v>0</v>
      </c>
      <c r="AE178" s="542">
        <f>+AE141*Input!$G136/12*AE$11</f>
        <v>0</v>
      </c>
      <c r="AF178" s="542">
        <f>+AF141*Input!$G136/12*AF$11</f>
        <v>0</v>
      </c>
      <c r="AG178" s="542">
        <f>+AG141*Input!$G136/12*AG$11</f>
        <v>0</v>
      </c>
      <c r="AH178" s="542">
        <f>+AH141*Input!$G136/12*AH$11</f>
        <v>0</v>
      </c>
      <c r="AI178" s="542">
        <f>+AI141*Input!$G136/12*AI$11</f>
        <v>0</v>
      </c>
      <c r="AJ178" s="542">
        <f>+AJ141*Input!$G136/12*AJ$11</f>
        <v>0</v>
      </c>
      <c r="AK178" s="542">
        <f>+AK141*Input!$G136/12*AK$11</f>
        <v>0</v>
      </c>
      <c r="AL178" s="542">
        <f>+AL141*Input!$G136/12*AL$11</f>
        <v>0</v>
      </c>
      <c r="AM178" s="542">
        <f>+AM141*Input!$G136/12*AM$11</f>
        <v>0</v>
      </c>
      <c r="AN178" s="542">
        <f>+AN141*Input!$G136/12*AN$11</f>
        <v>0</v>
      </c>
      <c r="AO178" s="542">
        <f>+AO141*Input!$G136/12*AO$11</f>
        <v>0</v>
      </c>
      <c r="AP178" s="542">
        <f>+AP141*Input!$G136/12*AP$11</f>
        <v>0</v>
      </c>
      <c r="AQ178" s="542">
        <f>+AQ141*Input!$G136/12*AQ$11</f>
        <v>0</v>
      </c>
      <c r="AR178" s="542">
        <f>+AR141*Input!$G136/12*AR$11</f>
        <v>0</v>
      </c>
      <c r="AS178" s="542">
        <f>+AS141*Input!$G136/12*AS$11</f>
        <v>0</v>
      </c>
      <c r="AT178" s="542">
        <f>+AT141*Input!$G136/12*AT$11</f>
        <v>0</v>
      </c>
      <c r="AU178" s="542">
        <f>+AU141*Input!$G136/12*AU$11</f>
        <v>0</v>
      </c>
      <c r="AV178" s="542">
        <f>+AV141*Input!$G136/12*AV$11</f>
        <v>0</v>
      </c>
      <c r="AW178" s="542">
        <f>+AW141*Input!$G136/12*AW$11</f>
        <v>0</v>
      </c>
      <c r="AX178" s="542">
        <f>+AX141*Input!$G136/12*AX$11</f>
        <v>0</v>
      </c>
      <c r="AY178" s="542">
        <f>+AY141*Input!$G136/12*AY$11</f>
        <v>0</v>
      </c>
      <c r="AZ178" s="542">
        <f>+AZ141*Input!$G136/12*AZ$11</f>
        <v>0</v>
      </c>
      <c r="BA178" s="542">
        <f>+BA141*Input!$G136/12*BA$11</f>
        <v>0</v>
      </c>
      <c r="BB178" s="542">
        <f>+BB141*Input!$G136/12*BB$11</f>
        <v>0</v>
      </c>
      <c r="BC178" s="542">
        <f>+BC141*Input!$G136/12*BC$11</f>
        <v>0</v>
      </c>
      <c r="BD178" s="542">
        <f>+BD141*Input!$G136/12*BD$11</f>
        <v>0</v>
      </c>
      <c r="BE178" s="542">
        <f>+BE141*Input!$G136/12*BE$11</f>
        <v>0</v>
      </c>
      <c r="BF178" s="542">
        <f>+BF141*Input!$G136/12*BF$11</f>
        <v>0</v>
      </c>
      <c r="BG178" s="542">
        <f>+BG141*Input!$G136/12*BG$11</f>
        <v>0</v>
      </c>
      <c r="BH178" s="542">
        <f>+BH141*Input!$G136/12*BH$11</f>
        <v>0</v>
      </c>
      <c r="BI178" s="542">
        <f>+BI141*Input!$G136/12*BI$11</f>
        <v>0</v>
      </c>
      <c r="BJ178" s="542">
        <f>+BJ141*Input!$G136/12*BJ$11</f>
        <v>0</v>
      </c>
      <c r="BK178" s="542">
        <f>+BK141*Input!$G136/12*BK$11</f>
        <v>0</v>
      </c>
      <c r="BL178" s="542">
        <f>+BL141*Input!$G136/12*BL$11</f>
        <v>0</v>
      </c>
      <c r="BM178" s="542">
        <f>+BM141*Input!$G136/12*BM$11</f>
        <v>0</v>
      </c>
      <c r="BN178" s="542">
        <f>+BN141*Input!$G136/12*BN$11</f>
        <v>0</v>
      </c>
      <c r="BO178" s="542">
        <f>+BO141*Input!$G136/12*BO$11</f>
        <v>0</v>
      </c>
      <c r="BP178" s="542">
        <f>+BP141*Input!$G136/12*BP$11</f>
        <v>0</v>
      </c>
      <c r="BQ178" s="542">
        <f>+BQ141*Input!$G136/12*BQ$11</f>
        <v>0</v>
      </c>
      <c r="BR178" s="542">
        <f>+BR141*Input!$G136/12*BR$11</f>
        <v>0</v>
      </c>
      <c r="BS178" s="542">
        <f>+BS141*Input!$G136/12*BS$11</f>
        <v>0</v>
      </c>
      <c r="BT178" s="542">
        <f>+BT141*Input!$G136/12*BT$11</f>
        <v>0</v>
      </c>
      <c r="BU178" s="542">
        <f>+BU141*Input!$G136/12*BU$11</f>
        <v>0</v>
      </c>
      <c r="BV178" s="542">
        <f>+BV141*Input!$G136/12*BV$11</f>
        <v>0</v>
      </c>
      <c r="BW178" s="542">
        <f>+BW141*Input!$G136/12*BW$11</f>
        <v>0</v>
      </c>
      <c r="BX178" s="542">
        <f>+BX141*Input!$G136/12*BX$11</f>
        <v>0</v>
      </c>
      <c r="BY178" s="542">
        <f>+BY141*Input!$G136/12*BY$11</f>
        <v>0</v>
      </c>
      <c r="BZ178" s="542">
        <f>+BZ141*Input!$G136/12*BZ$11</f>
        <v>0</v>
      </c>
      <c r="CA178" s="542">
        <f>+CA141*Input!$G136/12*CA$11</f>
        <v>0</v>
      </c>
      <c r="CB178" s="542">
        <f>+CB141*Input!$G136/12*CB$11</f>
        <v>0</v>
      </c>
      <c r="CC178" s="542">
        <f>+CC141*Input!$G136/12*CC$11</f>
        <v>0</v>
      </c>
      <c r="CD178" s="542">
        <f>+CD141*Input!$G136/12*CD$11</f>
        <v>0</v>
      </c>
      <c r="CE178" s="542">
        <f>+CE141*Input!$G136/12*CE$11</f>
        <v>0</v>
      </c>
      <c r="CF178" s="542">
        <f>+CF141*Input!$G136/12*CF$11</f>
        <v>0</v>
      </c>
      <c r="CG178" s="542">
        <f>+CG141*Input!$G136/12*CG$11</f>
        <v>0</v>
      </c>
      <c r="CH178" s="542">
        <f>+CH141*Input!$G136/12*CH$11</f>
        <v>0</v>
      </c>
      <c r="CI178" s="542">
        <f>+CI141*Input!$G136/12*CI$11</f>
        <v>0</v>
      </c>
      <c r="CJ178" s="542">
        <f>+CJ141*Input!$G136/12*CJ$11</f>
        <v>0</v>
      </c>
      <c r="CK178" s="542">
        <f>+CK141*Input!$G136/12*CK$11</f>
        <v>0</v>
      </c>
      <c r="CL178" s="542">
        <f>+CL141*Input!$G136/12*CL$11</f>
        <v>0</v>
      </c>
      <c r="CM178" s="542">
        <f>+CM141*Input!$G136/12*CM$11</f>
        <v>0</v>
      </c>
      <c r="CN178" s="542">
        <f>+CN141*Input!$G136/12*CN$11</f>
        <v>0</v>
      </c>
      <c r="CO178" s="542">
        <f>+CO141*Input!$G136/12*CO$11</f>
        <v>0</v>
      </c>
      <c r="CP178" s="542">
        <f>+CP141*Input!$G136/12*CP$11</f>
        <v>0</v>
      </c>
      <c r="CQ178" s="542">
        <f>+CQ141*Input!$G136/12*CQ$11</f>
        <v>0</v>
      </c>
      <c r="CR178" s="542">
        <f>+CR141*Input!$G136/12*CR$11</f>
        <v>0</v>
      </c>
      <c r="CS178" s="542">
        <f>+CS141*Input!$G136/12*CS$11</f>
        <v>0</v>
      </c>
      <c r="CT178" s="542">
        <f>+CT141*Input!$G136/12*CT$11</f>
        <v>0</v>
      </c>
      <c r="CU178" s="542">
        <f>+CU141*Input!$G136/12*CU$11</f>
        <v>0</v>
      </c>
      <c r="CV178" s="542">
        <f>+CV141*Input!$G136/12*CV$11</f>
        <v>0</v>
      </c>
      <c r="CW178" s="542">
        <f>+CW141*Input!$G136/12*CW$11</f>
        <v>0</v>
      </c>
      <c r="CX178" s="542">
        <f>+CX141*Input!$G136/12*CX$11</f>
        <v>0</v>
      </c>
      <c r="CY178" s="542">
        <f>+CY141*Input!$G136/12*CY$11</f>
        <v>0</v>
      </c>
      <c r="CZ178" s="542">
        <f>+CZ141*Input!$G136/12*CZ$11</f>
        <v>0</v>
      </c>
      <c r="DA178" s="542">
        <f>+DA141*Input!$G136/12*DA$11</f>
        <v>0</v>
      </c>
      <c r="DB178" s="542">
        <f>+DB141*Input!$G136/12*DB$11</f>
        <v>0</v>
      </c>
      <c r="DC178" s="542">
        <f>+DC141*Input!$G136/12*DC$11</f>
        <v>0</v>
      </c>
      <c r="DD178" s="542">
        <f>+DD141*Input!$G136/12*DD$11</f>
        <v>0</v>
      </c>
      <c r="DE178" s="542">
        <f>+DE141*Input!$G136/12*DE$11</f>
        <v>0</v>
      </c>
      <c r="DF178" s="542">
        <f>+DF141*Input!$G136/12*DF$11</f>
        <v>0</v>
      </c>
      <c r="DG178" s="542">
        <f>+DG141*Input!$G136/12*DG$11</f>
        <v>0</v>
      </c>
      <c r="DH178" s="542">
        <f>+DH141*Input!$G136/12*DH$11</f>
        <v>0</v>
      </c>
      <c r="DI178" s="542">
        <f>+DI141*Input!$G136/12*DI$11</f>
        <v>0</v>
      </c>
      <c r="DJ178" s="542">
        <f>+DJ141*Input!$G136/12*DJ$11</f>
        <v>0</v>
      </c>
      <c r="DK178" s="542">
        <f>+DK141*Input!$G136/12*DK$11</f>
        <v>0</v>
      </c>
      <c r="DL178" s="542">
        <f>+DL141*Input!$G136/12*DL$11</f>
        <v>0</v>
      </c>
      <c r="DM178" s="542">
        <f>+DM141*Input!$G136/12*DM$11</f>
        <v>0</v>
      </c>
      <c r="DN178" s="542">
        <f>+DN141*Input!$G136/12*DN$11</f>
        <v>0</v>
      </c>
      <c r="DO178" s="542">
        <f>+DO141*Input!$G136/12*DO$11</f>
        <v>0</v>
      </c>
      <c r="DP178" s="542">
        <f>+DP141*Input!$G136/12*DP$11</f>
        <v>0</v>
      </c>
      <c r="DQ178" s="542">
        <f>+DQ141*Input!$G136/12*DQ$11</f>
        <v>0</v>
      </c>
      <c r="DR178" s="542">
        <f>+DR141*Input!$G136/12*DR$11</f>
        <v>0</v>
      </c>
      <c r="DS178" s="542">
        <f>+DS141*Input!$G136/12*DS$11</f>
        <v>0</v>
      </c>
      <c r="DT178" s="560">
        <f>+DT141*Input!$G136/12*DT$11</f>
        <v>0</v>
      </c>
    </row>
    <row r="179" spans="1:124" s="28" customFormat="1" ht="14.25" customHeight="1" x14ac:dyDescent="0.15">
      <c r="A179" s="394" t="str">
        <f t="shared" si="308"/>
        <v>Dishwasher</v>
      </c>
      <c r="B179" s="394" t="str">
        <f>+Input!F137</f>
        <v>Restaurant</v>
      </c>
      <c r="C179" s="31" t="str">
        <f t="shared" si="307"/>
        <v>[EUR]</v>
      </c>
      <c r="E179" s="559">
        <f>+E142*Input!$G137/12*E$11</f>
        <v>0</v>
      </c>
      <c r="F179" s="542">
        <f>+F142*Input!$G137/12*F$11</f>
        <v>0</v>
      </c>
      <c r="G179" s="542">
        <f>+G142*Input!$G137/12*G$11</f>
        <v>0</v>
      </c>
      <c r="H179" s="542">
        <f>+H142*Input!$G137/12*H$11</f>
        <v>0</v>
      </c>
      <c r="I179" s="542">
        <f>+I142*Input!$G137/12*I$11</f>
        <v>0</v>
      </c>
      <c r="J179" s="542">
        <f>+J142*Input!$G137/12*J$11</f>
        <v>0</v>
      </c>
      <c r="K179" s="542">
        <f>+K142*Input!$G137/12*K$11</f>
        <v>0</v>
      </c>
      <c r="L179" s="542">
        <f>+L142*Input!$G137/12*L$11</f>
        <v>0</v>
      </c>
      <c r="M179" s="542">
        <f>+M142*Input!$G137/12*M$11</f>
        <v>0</v>
      </c>
      <c r="N179" s="542">
        <f>+N142*Input!$G137/12*N$11</f>
        <v>0</v>
      </c>
      <c r="O179" s="542">
        <f>+O142*Input!$G137/12*O$11</f>
        <v>0</v>
      </c>
      <c r="P179" s="542">
        <f>+P142*Input!$G137/12*P$11</f>
        <v>0</v>
      </c>
      <c r="Q179" s="542">
        <f>+Q142*Input!$G137/12*Q$11</f>
        <v>0</v>
      </c>
      <c r="R179" s="542">
        <f>+R142*Input!$G137/12*R$11</f>
        <v>0</v>
      </c>
      <c r="S179" s="542">
        <f>+S142*Input!$G137/12*S$11</f>
        <v>0</v>
      </c>
      <c r="T179" s="542">
        <f>+T142*Input!$G137/12*T$11</f>
        <v>0</v>
      </c>
      <c r="U179" s="542">
        <f>+U142*Input!$G137/12*U$11</f>
        <v>0</v>
      </c>
      <c r="V179" s="542">
        <f>+V142*Input!$G137/12*V$11</f>
        <v>0</v>
      </c>
      <c r="W179" s="542">
        <f>+W142*Input!$G137/12*W$11</f>
        <v>0</v>
      </c>
      <c r="X179" s="542">
        <f>+X142*Input!$G137/12*X$11</f>
        <v>0</v>
      </c>
      <c r="Y179" s="542">
        <f>+Y142*Input!$G137/12*Y$11</f>
        <v>0</v>
      </c>
      <c r="Z179" s="542">
        <f>+Z142*Input!$G137/12*Z$11</f>
        <v>0</v>
      </c>
      <c r="AA179" s="542">
        <f>+AA142*Input!$G137/12*AA$11</f>
        <v>0</v>
      </c>
      <c r="AB179" s="542">
        <f>+AB142*Input!$G137/12*AB$11</f>
        <v>0</v>
      </c>
      <c r="AC179" s="542">
        <f>+AC142*Input!$G137/12*AC$11</f>
        <v>0</v>
      </c>
      <c r="AD179" s="542">
        <f>+AD142*Input!$G137/12*AD$11</f>
        <v>0</v>
      </c>
      <c r="AE179" s="542">
        <f>+AE142*Input!$G137/12*AE$11</f>
        <v>0</v>
      </c>
      <c r="AF179" s="542">
        <f>+AF142*Input!$G137/12*AF$11</f>
        <v>0</v>
      </c>
      <c r="AG179" s="542">
        <f>+AG142*Input!$G137/12*AG$11</f>
        <v>0</v>
      </c>
      <c r="AH179" s="542">
        <f>+AH142*Input!$G137/12*AH$11</f>
        <v>0</v>
      </c>
      <c r="AI179" s="542">
        <f>+AI142*Input!$G137/12*AI$11</f>
        <v>0</v>
      </c>
      <c r="AJ179" s="542">
        <f>+AJ142*Input!$G137/12*AJ$11</f>
        <v>0</v>
      </c>
      <c r="AK179" s="542">
        <f>+AK142*Input!$G137/12*AK$11</f>
        <v>0</v>
      </c>
      <c r="AL179" s="542">
        <f>+AL142*Input!$G137/12*AL$11</f>
        <v>0</v>
      </c>
      <c r="AM179" s="542">
        <f>+AM142*Input!$G137/12*AM$11</f>
        <v>0</v>
      </c>
      <c r="AN179" s="542">
        <f>+AN142*Input!$G137/12*AN$11</f>
        <v>0</v>
      </c>
      <c r="AO179" s="542">
        <f>+AO142*Input!$G137/12*AO$11</f>
        <v>0</v>
      </c>
      <c r="AP179" s="542">
        <f>+AP142*Input!$G137/12*AP$11</f>
        <v>0</v>
      </c>
      <c r="AQ179" s="542">
        <f>+AQ142*Input!$G137/12*AQ$11</f>
        <v>0</v>
      </c>
      <c r="AR179" s="542">
        <f>+AR142*Input!$G137/12*AR$11</f>
        <v>0</v>
      </c>
      <c r="AS179" s="542">
        <f>+AS142*Input!$G137/12*AS$11</f>
        <v>0</v>
      </c>
      <c r="AT179" s="542">
        <f>+AT142*Input!$G137/12*AT$11</f>
        <v>0</v>
      </c>
      <c r="AU179" s="542">
        <f>+AU142*Input!$G137/12*AU$11</f>
        <v>0</v>
      </c>
      <c r="AV179" s="542">
        <f>+AV142*Input!$G137/12*AV$11</f>
        <v>0</v>
      </c>
      <c r="AW179" s="542">
        <f>+AW142*Input!$G137/12*AW$11</f>
        <v>0</v>
      </c>
      <c r="AX179" s="542">
        <f>+AX142*Input!$G137/12*AX$11</f>
        <v>0</v>
      </c>
      <c r="AY179" s="542">
        <f>+AY142*Input!$G137/12*AY$11</f>
        <v>0</v>
      </c>
      <c r="AZ179" s="542">
        <f>+AZ142*Input!$G137/12*AZ$11</f>
        <v>0</v>
      </c>
      <c r="BA179" s="542">
        <f>+BA142*Input!$G137/12*BA$11</f>
        <v>0</v>
      </c>
      <c r="BB179" s="542">
        <f>+BB142*Input!$G137/12*BB$11</f>
        <v>0</v>
      </c>
      <c r="BC179" s="542">
        <f>+BC142*Input!$G137/12*BC$11</f>
        <v>0</v>
      </c>
      <c r="BD179" s="542">
        <f>+BD142*Input!$G137/12*BD$11</f>
        <v>0</v>
      </c>
      <c r="BE179" s="542">
        <f>+BE142*Input!$G137/12*BE$11</f>
        <v>0</v>
      </c>
      <c r="BF179" s="542">
        <f>+BF142*Input!$G137/12*BF$11</f>
        <v>0</v>
      </c>
      <c r="BG179" s="542">
        <f>+BG142*Input!$G137/12*BG$11</f>
        <v>0</v>
      </c>
      <c r="BH179" s="542">
        <f>+BH142*Input!$G137/12*BH$11</f>
        <v>0</v>
      </c>
      <c r="BI179" s="542">
        <f>+BI142*Input!$G137/12*BI$11</f>
        <v>0</v>
      </c>
      <c r="BJ179" s="542">
        <f>+BJ142*Input!$G137/12*BJ$11</f>
        <v>0</v>
      </c>
      <c r="BK179" s="542">
        <f>+BK142*Input!$G137/12*BK$11</f>
        <v>0</v>
      </c>
      <c r="BL179" s="542">
        <f>+BL142*Input!$G137/12*BL$11</f>
        <v>0</v>
      </c>
      <c r="BM179" s="542">
        <f>+BM142*Input!$G137/12*BM$11</f>
        <v>0</v>
      </c>
      <c r="BN179" s="542">
        <f>+BN142*Input!$G137/12*BN$11</f>
        <v>0</v>
      </c>
      <c r="BO179" s="542">
        <f>+BO142*Input!$G137/12*BO$11</f>
        <v>0</v>
      </c>
      <c r="BP179" s="542">
        <f>+BP142*Input!$G137/12*BP$11</f>
        <v>0</v>
      </c>
      <c r="BQ179" s="542">
        <f>+BQ142*Input!$G137/12*BQ$11</f>
        <v>0</v>
      </c>
      <c r="BR179" s="542">
        <f>+BR142*Input!$G137/12*BR$11</f>
        <v>0</v>
      </c>
      <c r="BS179" s="542">
        <f>+BS142*Input!$G137/12*BS$11</f>
        <v>0</v>
      </c>
      <c r="BT179" s="542">
        <f>+BT142*Input!$G137/12*BT$11</f>
        <v>0</v>
      </c>
      <c r="BU179" s="542">
        <f>+BU142*Input!$G137/12*BU$11</f>
        <v>0</v>
      </c>
      <c r="BV179" s="542">
        <f>+BV142*Input!$G137/12*BV$11</f>
        <v>0</v>
      </c>
      <c r="BW179" s="542">
        <f>+BW142*Input!$G137/12*BW$11</f>
        <v>0</v>
      </c>
      <c r="BX179" s="542">
        <f>+BX142*Input!$G137/12*BX$11</f>
        <v>0</v>
      </c>
      <c r="BY179" s="542">
        <f>+BY142*Input!$G137/12*BY$11</f>
        <v>0</v>
      </c>
      <c r="BZ179" s="542">
        <f>+BZ142*Input!$G137/12*BZ$11</f>
        <v>0</v>
      </c>
      <c r="CA179" s="542">
        <f>+CA142*Input!$G137/12*CA$11</f>
        <v>0</v>
      </c>
      <c r="CB179" s="542">
        <f>+CB142*Input!$G137/12*CB$11</f>
        <v>0</v>
      </c>
      <c r="CC179" s="542">
        <f>+CC142*Input!$G137/12*CC$11</f>
        <v>0</v>
      </c>
      <c r="CD179" s="542">
        <f>+CD142*Input!$G137/12*CD$11</f>
        <v>0</v>
      </c>
      <c r="CE179" s="542">
        <f>+CE142*Input!$G137/12*CE$11</f>
        <v>0</v>
      </c>
      <c r="CF179" s="542">
        <f>+CF142*Input!$G137/12*CF$11</f>
        <v>0</v>
      </c>
      <c r="CG179" s="542">
        <f>+CG142*Input!$G137/12*CG$11</f>
        <v>0</v>
      </c>
      <c r="CH179" s="542">
        <f>+CH142*Input!$G137/12*CH$11</f>
        <v>0</v>
      </c>
      <c r="CI179" s="542">
        <f>+CI142*Input!$G137/12*CI$11</f>
        <v>0</v>
      </c>
      <c r="CJ179" s="542">
        <f>+CJ142*Input!$G137/12*CJ$11</f>
        <v>0</v>
      </c>
      <c r="CK179" s="542">
        <f>+CK142*Input!$G137/12*CK$11</f>
        <v>0</v>
      </c>
      <c r="CL179" s="542">
        <f>+CL142*Input!$G137/12*CL$11</f>
        <v>0</v>
      </c>
      <c r="CM179" s="542">
        <f>+CM142*Input!$G137/12*CM$11</f>
        <v>0</v>
      </c>
      <c r="CN179" s="542">
        <f>+CN142*Input!$G137/12*CN$11</f>
        <v>0</v>
      </c>
      <c r="CO179" s="542">
        <f>+CO142*Input!$G137/12*CO$11</f>
        <v>0</v>
      </c>
      <c r="CP179" s="542">
        <f>+CP142*Input!$G137/12*CP$11</f>
        <v>0</v>
      </c>
      <c r="CQ179" s="542">
        <f>+CQ142*Input!$G137/12*CQ$11</f>
        <v>0</v>
      </c>
      <c r="CR179" s="542">
        <f>+CR142*Input!$G137/12*CR$11</f>
        <v>0</v>
      </c>
      <c r="CS179" s="542">
        <f>+CS142*Input!$G137/12*CS$11</f>
        <v>0</v>
      </c>
      <c r="CT179" s="542">
        <f>+CT142*Input!$G137/12*CT$11</f>
        <v>0</v>
      </c>
      <c r="CU179" s="542">
        <f>+CU142*Input!$G137/12*CU$11</f>
        <v>0</v>
      </c>
      <c r="CV179" s="542">
        <f>+CV142*Input!$G137/12*CV$11</f>
        <v>0</v>
      </c>
      <c r="CW179" s="542">
        <f>+CW142*Input!$G137/12*CW$11</f>
        <v>0</v>
      </c>
      <c r="CX179" s="542">
        <f>+CX142*Input!$G137/12*CX$11</f>
        <v>0</v>
      </c>
      <c r="CY179" s="542">
        <f>+CY142*Input!$G137/12*CY$11</f>
        <v>0</v>
      </c>
      <c r="CZ179" s="542">
        <f>+CZ142*Input!$G137/12*CZ$11</f>
        <v>0</v>
      </c>
      <c r="DA179" s="542">
        <f>+DA142*Input!$G137/12*DA$11</f>
        <v>0</v>
      </c>
      <c r="DB179" s="542">
        <f>+DB142*Input!$G137/12*DB$11</f>
        <v>0</v>
      </c>
      <c r="DC179" s="542">
        <f>+DC142*Input!$G137/12*DC$11</f>
        <v>0</v>
      </c>
      <c r="DD179" s="542">
        <f>+DD142*Input!$G137/12*DD$11</f>
        <v>0</v>
      </c>
      <c r="DE179" s="542">
        <f>+DE142*Input!$G137/12*DE$11</f>
        <v>0</v>
      </c>
      <c r="DF179" s="542">
        <f>+DF142*Input!$G137/12*DF$11</f>
        <v>0</v>
      </c>
      <c r="DG179" s="542">
        <f>+DG142*Input!$G137/12*DG$11</f>
        <v>0</v>
      </c>
      <c r="DH179" s="542">
        <f>+DH142*Input!$G137/12*DH$11</f>
        <v>0</v>
      </c>
      <c r="DI179" s="542">
        <f>+DI142*Input!$G137/12*DI$11</f>
        <v>0</v>
      </c>
      <c r="DJ179" s="542">
        <f>+DJ142*Input!$G137/12*DJ$11</f>
        <v>0</v>
      </c>
      <c r="DK179" s="542">
        <f>+DK142*Input!$G137/12*DK$11</f>
        <v>0</v>
      </c>
      <c r="DL179" s="542">
        <f>+DL142*Input!$G137/12*DL$11</f>
        <v>0</v>
      </c>
      <c r="DM179" s="542">
        <f>+DM142*Input!$G137/12*DM$11</f>
        <v>0</v>
      </c>
      <c r="DN179" s="542">
        <f>+DN142*Input!$G137/12*DN$11</f>
        <v>0</v>
      </c>
      <c r="DO179" s="542">
        <f>+DO142*Input!$G137/12*DO$11</f>
        <v>0</v>
      </c>
      <c r="DP179" s="542">
        <f>+DP142*Input!$G137/12*DP$11</f>
        <v>0</v>
      </c>
      <c r="DQ179" s="542">
        <f>+DQ142*Input!$G137/12*DQ$11</f>
        <v>0</v>
      </c>
      <c r="DR179" s="542">
        <f>+DR142*Input!$G137/12*DR$11</f>
        <v>0</v>
      </c>
      <c r="DS179" s="542">
        <f>+DS142*Input!$G137/12*DS$11</f>
        <v>0</v>
      </c>
      <c r="DT179" s="560">
        <f>+DT142*Input!$G137/12*DT$11</f>
        <v>0</v>
      </c>
    </row>
    <row r="180" spans="1:124" s="28" customFormat="1" ht="14.25" customHeight="1" x14ac:dyDescent="0.15">
      <c r="A180" s="394" t="str">
        <f t="shared" si="308"/>
        <v>Barista</v>
      </c>
      <c r="B180" s="394" t="str">
        <f>+Input!F138</f>
        <v>Bar</v>
      </c>
      <c r="C180" s="31" t="str">
        <f t="shared" si="307"/>
        <v>[EUR]</v>
      </c>
      <c r="E180" s="559">
        <f>+E143*Input!$G138/12*E$11</f>
        <v>0</v>
      </c>
      <c r="F180" s="542">
        <f>+F143*Input!$G138/12*F$11</f>
        <v>0</v>
      </c>
      <c r="G180" s="542">
        <f>+G143*Input!$G138/12*G$11</f>
        <v>0</v>
      </c>
      <c r="H180" s="542">
        <f>+H143*Input!$G138/12*H$11</f>
        <v>0</v>
      </c>
      <c r="I180" s="542">
        <f>+I143*Input!$G138/12*I$11</f>
        <v>0</v>
      </c>
      <c r="J180" s="542">
        <f>+J143*Input!$G138/12*J$11</f>
        <v>0</v>
      </c>
      <c r="K180" s="542">
        <f>+K143*Input!$G138/12*K$11</f>
        <v>0</v>
      </c>
      <c r="L180" s="542">
        <f>+L143*Input!$G138/12*L$11</f>
        <v>0</v>
      </c>
      <c r="M180" s="542">
        <f>+M143*Input!$G138/12*M$11</f>
        <v>0</v>
      </c>
      <c r="N180" s="542">
        <f>+N143*Input!$G138/12*N$11</f>
        <v>0</v>
      </c>
      <c r="O180" s="542">
        <f>+O143*Input!$G138/12*O$11</f>
        <v>0</v>
      </c>
      <c r="P180" s="542">
        <f>+P143*Input!$G138/12*P$11</f>
        <v>0</v>
      </c>
      <c r="Q180" s="542">
        <f>+Q143*Input!$G138/12*Q$11</f>
        <v>0</v>
      </c>
      <c r="R180" s="542">
        <f>+R143*Input!$G138/12*R$11</f>
        <v>0</v>
      </c>
      <c r="S180" s="542">
        <f>+S143*Input!$G138/12*S$11</f>
        <v>0</v>
      </c>
      <c r="T180" s="542">
        <f>+T143*Input!$G138/12*T$11</f>
        <v>0</v>
      </c>
      <c r="U180" s="542">
        <f>+U143*Input!$G138/12*U$11</f>
        <v>0</v>
      </c>
      <c r="V180" s="542">
        <f>+V143*Input!$G138/12*V$11</f>
        <v>0</v>
      </c>
      <c r="W180" s="542">
        <f>+W143*Input!$G138/12*W$11</f>
        <v>0</v>
      </c>
      <c r="X180" s="542">
        <f>+X143*Input!$G138/12*X$11</f>
        <v>0</v>
      </c>
      <c r="Y180" s="542">
        <f>+Y143*Input!$G138/12*Y$11</f>
        <v>0</v>
      </c>
      <c r="Z180" s="542">
        <f>+Z143*Input!$G138/12*Z$11</f>
        <v>0</v>
      </c>
      <c r="AA180" s="542">
        <f>+AA143*Input!$G138/12*AA$11</f>
        <v>0</v>
      </c>
      <c r="AB180" s="542">
        <f>+AB143*Input!$G138/12*AB$11</f>
        <v>0</v>
      </c>
      <c r="AC180" s="542">
        <f>+AC143*Input!$G138/12*AC$11</f>
        <v>0</v>
      </c>
      <c r="AD180" s="542">
        <f>+AD143*Input!$G138/12*AD$11</f>
        <v>0</v>
      </c>
      <c r="AE180" s="542">
        <f>+AE143*Input!$G138/12*AE$11</f>
        <v>0</v>
      </c>
      <c r="AF180" s="542">
        <f>+AF143*Input!$G138/12*AF$11</f>
        <v>0</v>
      </c>
      <c r="AG180" s="542">
        <f>+AG143*Input!$G138/12*AG$11</f>
        <v>0</v>
      </c>
      <c r="AH180" s="542">
        <f>+AH143*Input!$G138/12*AH$11</f>
        <v>0</v>
      </c>
      <c r="AI180" s="542">
        <f>+AI143*Input!$G138/12*AI$11</f>
        <v>0</v>
      </c>
      <c r="AJ180" s="542">
        <f>+AJ143*Input!$G138/12*AJ$11</f>
        <v>0</v>
      </c>
      <c r="AK180" s="542">
        <f>+AK143*Input!$G138/12*AK$11</f>
        <v>0</v>
      </c>
      <c r="AL180" s="542">
        <f>+AL143*Input!$G138/12*AL$11</f>
        <v>0</v>
      </c>
      <c r="AM180" s="542">
        <f>+AM143*Input!$G138/12*AM$11</f>
        <v>0</v>
      </c>
      <c r="AN180" s="542">
        <f>+AN143*Input!$G138/12*AN$11</f>
        <v>0</v>
      </c>
      <c r="AO180" s="542">
        <f>+AO143*Input!$G138/12*AO$11</f>
        <v>0</v>
      </c>
      <c r="AP180" s="542">
        <f>+AP143*Input!$G138/12*AP$11</f>
        <v>0</v>
      </c>
      <c r="AQ180" s="542">
        <f>+AQ143*Input!$G138/12*AQ$11</f>
        <v>0</v>
      </c>
      <c r="AR180" s="542">
        <f>+AR143*Input!$G138/12*AR$11</f>
        <v>0</v>
      </c>
      <c r="AS180" s="542">
        <f>+AS143*Input!$G138/12*AS$11</f>
        <v>0</v>
      </c>
      <c r="AT180" s="542">
        <f>+AT143*Input!$G138/12*AT$11</f>
        <v>0</v>
      </c>
      <c r="AU180" s="542">
        <f>+AU143*Input!$G138/12*AU$11</f>
        <v>0</v>
      </c>
      <c r="AV180" s="542">
        <f>+AV143*Input!$G138/12*AV$11</f>
        <v>0</v>
      </c>
      <c r="AW180" s="542">
        <f>+AW143*Input!$G138/12*AW$11</f>
        <v>0</v>
      </c>
      <c r="AX180" s="542">
        <f>+AX143*Input!$G138/12*AX$11</f>
        <v>0</v>
      </c>
      <c r="AY180" s="542">
        <f>+AY143*Input!$G138/12*AY$11</f>
        <v>0</v>
      </c>
      <c r="AZ180" s="542">
        <f>+AZ143*Input!$G138/12*AZ$11</f>
        <v>0</v>
      </c>
      <c r="BA180" s="542">
        <f>+BA143*Input!$G138/12*BA$11</f>
        <v>0</v>
      </c>
      <c r="BB180" s="542">
        <f>+BB143*Input!$G138/12*BB$11</f>
        <v>0</v>
      </c>
      <c r="BC180" s="542">
        <f>+BC143*Input!$G138/12*BC$11</f>
        <v>0</v>
      </c>
      <c r="BD180" s="542">
        <f>+BD143*Input!$G138/12*BD$11</f>
        <v>0</v>
      </c>
      <c r="BE180" s="542">
        <f>+BE143*Input!$G138/12*BE$11</f>
        <v>0</v>
      </c>
      <c r="BF180" s="542">
        <f>+BF143*Input!$G138/12*BF$11</f>
        <v>0</v>
      </c>
      <c r="BG180" s="542">
        <f>+BG143*Input!$G138/12*BG$11</f>
        <v>0</v>
      </c>
      <c r="BH180" s="542">
        <f>+BH143*Input!$G138/12*BH$11</f>
        <v>0</v>
      </c>
      <c r="BI180" s="542">
        <f>+BI143*Input!$G138/12*BI$11</f>
        <v>0</v>
      </c>
      <c r="BJ180" s="542">
        <f>+BJ143*Input!$G138/12*BJ$11</f>
        <v>0</v>
      </c>
      <c r="BK180" s="542">
        <f>+BK143*Input!$G138/12*BK$11</f>
        <v>0</v>
      </c>
      <c r="BL180" s="542">
        <f>+BL143*Input!$G138/12*BL$11</f>
        <v>0</v>
      </c>
      <c r="BM180" s="542">
        <f>+BM143*Input!$G138/12*BM$11</f>
        <v>0</v>
      </c>
      <c r="BN180" s="542">
        <f>+BN143*Input!$G138/12*BN$11</f>
        <v>0</v>
      </c>
      <c r="BO180" s="542">
        <f>+BO143*Input!$G138/12*BO$11</f>
        <v>0</v>
      </c>
      <c r="BP180" s="542">
        <f>+BP143*Input!$G138/12*BP$11</f>
        <v>0</v>
      </c>
      <c r="BQ180" s="542">
        <f>+BQ143*Input!$G138/12*BQ$11</f>
        <v>0</v>
      </c>
      <c r="BR180" s="542">
        <f>+BR143*Input!$G138/12*BR$11</f>
        <v>0</v>
      </c>
      <c r="BS180" s="542">
        <f>+BS143*Input!$G138/12*BS$11</f>
        <v>0</v>
      </c>
      <c r="BT180" s="542">
        <f>+BT143*Input!$G138/12*BT$11</f>
        <v>0</v>
      </c>
      <c r="BU180" s="542">
        <f>+BU143*Input!$G138/12*BU$11</f>
        <v>0</v>
      </c>
      <c r="BV180" s="542">
        <f>+BV143*Input!$G138/12*BV$11</f>
        <v>0</v>
      </c>
      <c r="BW180" s="542">
        <f>+BW143*Input!$G138/12*BW$11</f>
        <v>0</v>
      </c>
      <c r="BX180" s="542">
        <f>+BX143*Input!$G138/12*BX$11</f>
        <v>0</v>
      </c>
      <c r="BY180" s="542">
        <f>+BY143*Input!$G138/12*BY$11</f>
        <v>0</v>
      </c>
      <c r="BZ180" s="542">
        <f>+BZ143*Input!$G138/12*BZ$11</f>
        <v>0</v>
      </c>
      <c r="CA180" s="542">
        <f>+CA143*Input!$G138/12*CA$11</f>
        <v>0</v>
      </c>
      <c r="CB180" s="542">
        <f>+CB143*Input!$G138/12*CB$11</f>
        <v>0</v>
      </c>
      <c r="CC180" s="542">
        <f>+CC143*Input!$G138/12*CC$11</f>
        <v>0</v>
      </c>
      <c r="CD180" s="542">
        <f>+CD143*Input!$G138/12*CD$11</f>
        <v>0</v>
      </c>
      <c r="CE180" s="542">
        <f>+CE143*Input!$G138/12*CE$11</f>
        <v>0</v>
      </c>
      <c r="CF180" s="542">
        <f>+CF143*Input!$G138/12*CF$11</f>
        <v>0</v>
      </c>
      <c r="CG180" s="542">
        <f>+CG143*Input!$G138/12*CG$11</f>
        <v>0</v>
      </c>
      <c r="CH180" s="542">
        <f>+CH143*Input!$G138/12*CH$11</f>
        <v>0</v>
      </c>
      <c r="CI180" s="542">
        <f>+CI143*Input!$G138/12*CI$11</f>
        <v>0</v>
      </c>
      <c r="CJ180" s="542">
        <f>+CJ143*Input!$G138/12*CJ$11</f>
        <v>0</v>
      </c>
      <c r="CK180" s="542">
        <f>+CK143*Input!$G138/12*CK$11</f>
        <v>0</v>
      </c>
      <c r="CL180" s="542">
        <f>+CL143*Input!$G138/12*CL$11</f>
        <v>0</v>
      </c>
      <c r="CM180" s="542">
        <f>+CM143*Input!$G138/12*CM$11</f>
        <v>0</v>
      </c>
      <c r="CN180" s="542">
        <f>+CN143*Input!$G138/12*CN$11</f>
        <v>0</v>
      </c>
      <c r="CO180" s="542">
        <f>+CO143*Input!$G138/12*CO$11</f>
        <v>0</v>
      </c>
      <c r="CP180" s="542">
        <f>+CP143*Input!$G138/12*CP$11</f>
        <v>0</v>
      </c>
      <c r="CQ180" s="542">
        <f>+CQ143*Input!$G138/12*CQ$11</f>
        <v>0</v>
      </c>
      <c r="CR180" s="542">
        <f>+CR143*Input!$G138/12*CR$11</f>
        <v>0</v>
      </c>
      <c r="CS180" s="542">
        <f>+CS143*Input!$G138/12*CS$11</f>
        <v>0</v>
      </c>
      <c r="CT180" s="542">
        <f>+CT143*Input!$G138/12*CT$11</f>
        <v>0</v>
      </c>
      <c r="CU180" s="542">
        <f>+CU143*Input!$G138/12*CU$11</f>
        <v>0</v>
      </c>
      <c r="CV180" s="542">
        <f>+CV143*Input!$G138/12*CV$11</f>
        <v>0</v>
      </c>
      <c r="CW180" s="542">
        <f>+CW143*Input!$G138/12*CW$11</f>
        <v>0</v>
      </c>
      <c r="CX180" s="542">
        <f>+CX143*Input!$G138/12*CX$11</f>
        <v>0</v>
      </c>
      <c r="CY180" s="542">
        <f>+CY143*Input!$G138/12*CY$11</f>
        <v>0</v>
      </c>
      <c r="CZ180" s="542">
        <f>+CZ143*Input!$G138/12*CZ$11</f>
        <v>0</v>
      </c>
      <c r="DA180" s="542">
        <f>+DA143*Input!$G138/12*DA$11</f>
        <v>0</v>
      </c>
      <c r="DB180" s="542">
        <f>+DB143*Input!$G138/12*DB$11</f>
        <v>0</v>
      </c>
      <c r="DC180" s="542">
        <f>+DC143*Input!$G138/12*DC$11</f>
        <v>0</v>
      </c>
      <c r="DD180" s="542">
        <f>+DD143*Input!$G138/12*DD$11</f>
        <v>0</v>
      </c>
      <c r="DE180" s="542">
        <f>+DE143*Input!$G138/12*DE$11</f>
        <v>0</v>
      </c>
      <c r="DF180" s="542">
        <f>+DF143*Input!$G138/12*DF$11</f>
        <v>0</v>
      </c>
      <c r="DG180" s="542">
        <f>+DG143*Input!$G138/12*DG$11</f>
        <v>0</v>
      </c>
      <c r="DH180" s="542">
        <f>+DH143*Input!$G138/12*DH$11</f>
        <v>0</v>
      </c>
      <c r="DI180" s="542">
        <f>+DI143*Input!$G138/12*DI$11</f>
        <v>0</v>
      </c>
      <c r="DJ180" s="542">
        <f>+DJ143*Input!$G138/12*DJ$11</f>
        <v>0</v>
      </c>
      <c r="DK180" s="542">
        <f>+DK143*Input!$G138/12*DK$11</f>
        <v>0</v>
      </c>
      <c r="DL180" s="542">
        <f>+DL143*Input!$G138/12*DL$11</f>
        <v>0</v>
      </c>
      <c r="DM180" s="542">
        <f>+DM143*Input!$G138/12*DM$11</f>
        <v>0</v>
      </c>
      <c r="DN180" s="542">
        <f>+DN143*Input!$G138/12*DN$11</f>
        <v>0</v>
      </c>
      <c r="DO180" s="542">
        <f>+DO143*Input!$G138/12*DO$11</f>
        <v>0</v>
      </c>
      <c r="DP180" s="542">
        <f>+DP143*Input!$G138/12*DP$11</f>
        <v>0</v>
      </c>
      <c r="DQ180" s="542">
        <f>+DQ143*Input!$G138/12*DQ$11</f>
        <v>0</v>
      </c>
      <c r="DR180" s="542">
        <f>+DR143*Input!$G138/12*DR$11</f>
        <v>0</v>
      </c>
      <c r="DS180" s="542">
        <f>+DS143*Input!$G138/12*DS$11</f>
        <v>0</v>
      </c>
      <c r="DT180" s="560">
        <f>+DT143*Input!$G138/12*DT$11</f>
        <v>0</v>
      </c>
    </row>
    <row r="181" spans="1:124" s="28" customFormat="1" ht="14.25" customHeight="1" x14ac:dyDescent="0.15">
      <c r="A181" s="394" t="str">
        <f t="shared" si="308"/>
        <v>Sales and Marketing Director</v>
      </c>
      <c r="B181" s="394" t="str">
        <f>+Input!F139</f>
        <v>Undistributed</v>
      </c>
      <c r="C181" s="31" t="str">
        <f t="shared" si="307"/>
        <v>[EUR]</v>
      </c>
      <c r="E181" s="559">
        <f>+E144*Input!$G139/12*E$11</f>
        <v>0</v>
      </c>
      <c r="F181" s="542">
        <f>+F144*Input!$G139/12*F$11</f>
        <v>0</v>
      </c>
      <c r="G181" s="542">
        <f>+G144*Input!$G139/12*G$11</f>
        <v>0</v>
      </c>
      <c r="H181" s="542">
        <f>+H144*Input!$G139/12*H$11</f>
        <v>0</v>
      </c>
      <c r="I181" s="542">
        <f>+I144*Input!$G139/12*I$11</f>
        <v>0</v>
      </c>
      <c r="J181" s="542">
        <f>+J144*Input!$G139/12*J$11</f>
        <v>0</v>
      </c>
      <c r="K181" s="542">
        <f>+K144*Input!$G139/12*K$11</f>
        <v>0</v>
      </c>
      <c r="L181" s="542">
        <f>+L144*Input!$G139/12*L$11</f>
        <v>0</v>
      </c>
      <c r="M181" s="542">
        <f>+M144*Input!$G139/12*M$11</f>
        <v>0</v>
      </c>
      <c r="N181" s="542">
        <f>+N144*Input!$G139/12*N$11</f>
        <v>0</v>
      </c>
      <c r="O181" s="542">
        <f>+O144*Input!$G139/12*O$11</f>
        <v>0</v>
      </c>
      <c r="P181" s="542">
        <f>+P144*Input!$G139/12*P$11</f>
        <v>0</v>
      </c>
      <c r="Q181" s="542">
        <f>+Q144*Input!$G139/12*Q$11</f>
        <v>0</v>
      </c>
      <c r="R181" s="542">
        <f>+R144*Input!$G139/12*R$11</f>
        <v>0</v>
      </c>
      <c r="S181" s="542">
        <f>+S144*Input!$G139/12*S$11</f>
        <v>0</v>
      </c>
      <c r="T181" s="542">
        <f>+T144*Input!$G139/12*T$11</f>
        <v>0</v>
      </c>
      <c r="U181" s="542">
        <f>+U144*Input!$G139/12*U$11</f>
        <v>0</v>
      </c>
      <c r="V181" s="542">
        <f>+V144*Input!$G139/12*V$11</f>
        <v>0</v>
      </c>
      <c r="W181" s="542">
        <f>+W144*Input!$G139/12*W$11</f>
        <v>0</v>
      </c>
      <c r="X181" s="542">
        <f>+X144*Input!$G139/12*X$11</f>
        <v>0</v>
      </c>
      <c r="Y181" s="542">
        <f>+Y144*Input!$G139/12*Y$11</f>
        <v>0</v>
      </c>
      <c r="Z181" s="542">
        <f>+Z144*Input!$G139/12*Z$11</f>
        <v>0</v>
      </c>
      <c r="AA181" s="542">
        <f>+AA144*Input!$G139/12*AA$11</f>
        <v>0</v>
      </c>
      <c r="AB181" s="542">
        <f>+AB144*Input!$G139/12*AB$11</f>
        <v>0</v>
      </c>
      <c r="AC181" s="542">
        <f>+AC144*Input!$G139/12*AC$11</f>
        <v>0</v>
      </c>
      <c r="AD181" s="542">
        <f>+AD144*Input!$G139/12*AD$11</f>
        <v>0</v>
      </c>
      <c r="AE181" s="542">
        <f>+AE144*Input!$G139/12*AE$11</f>
        <v>0</v>
      </c>
      <c r="AF181" s="542">
        <f>+AF144*Input!$G139/12*AF$11</f>
        <v>0</v>
      </c>
      <c r="AG181" s="542">
        <f>+AG144*Input!$G139/12*AG$11</f>
        <v>0</v>
      </c>
      <c r="AH181" s="542">
        <f>+AH144*Input!$G139/12*AH$11</f>
        <v>0</v>
      </c>
      <c r="AI181" s="542">
        <f>+AI144*Input!$G139/12*AI$11</f>
        <v>0</v>
      </c>
      <c r="AJ181" s="542">
        <f>+AJ144*Input!$G139/12*AJ$11</f>
        <v>0</v>
      </c>
      <c r="AK181" s="542">
        <f>+AK144*Input!$G139/12*AK$11</f>
        <v>0</v>
      </c>
      <c r="AL181" s="542">
        <f>+AL144*Input!$G139/12*AL$11</f>
        <v>0</v>
      </c>
      <c r="AM181" s="542">
        <f>+AM144*Input!$G139/12*AM$11</f>
        <v>0</v>
      </c>
      <c r="AN181" s="542">
        <f>+AN144*Input!$G139/12*AN$11</f>
        <v>0</v>
      </c>
      <c r="AO181" s="542">
        <f>+AO144*Input!$G139/12*AO$11</f>
        <v>0</v>
      </c>
      <c r="AP181" s="542">
        <f>+AP144*Input!$G139/12*AP$11</f>
        <v>0</v>
      </c>
      <c r="AQ181" s="542">
        <f>+AQ144*Input!$G139/12*AQ$11</f>
        <v>0</v>
      </c>
      <c r="AR181" s="542">
        <f>+AR144*Input!$G139/12*AR$11</f>
        <v>0</v>
      </c>
      <c r="AS181" s="542">
        <f>+AS144*Input!$G139/12*AS$11</f>
        <v>0</v>
      </c>
      <c r="AT181" s="542">
        <f>+AT144*Input!$G139/12*AT$11</f>
        <v>0</v>
      </c>
      <c r="AU181" s="542">
        <f>+AU144*Input!$G139/12*AU$11</f>
        <v>0</v>
      </c>
      <c r="AV181" s="542">
        <f>+AV144*Input!$G139/12*AV$11</f>
        <v>0</v>
      </c>
      <c r="AW181" s="542">
        <f>+AW144*Input!$G139/12*AW$11</f>
        <v>0</v>
      </c>
      <c r="AX181" s="542">
        <f>+AX144*Input!$G139/12*AX$11</f>
        <v>0</v>
      </c>
      <c r="AY181" s="542">
        <f>+AY144*Input!$G139/12*AY$11</f>
        <v>0</v>
      </c>
      <c r="AZ181" s="542">
        <f>+AZ144*Input!$G139/12*AZ$11</f>
        <v>0</v>
      </c>
      <c r="BA181" s="542">
        <f>+BA144*Input!$G139/12*BA$11</f>
        <v>0</v>
      </c>
      <c r="BB181" s="542">
        <f>+BB144*Input!$G139/12*BB$11</f>
        <v>0</v>
      </c>
      <c r="BC181" s="542">
        <f>+BC144*Input!$G139/12*BC$11</f>
        <v>0</v>
      </c>
      <c r="BD181" s="542">
        <f>+BD144*Input!$G139/12*BD$11</f>
        <v>0</v>
      </c>
      <c r="BE181" s="542">
        <f>+BE144*Input!$G139/12*BE$11</f>
        <v>0</v>
      </c>
      <c r="BF181" s="542">
        <f>+BF144*Input!$G139/12*BF$11</f>
        <v>0</v>
      </c>
      <c r="BG181" s="542">
        <f>+BG144*Input!$G139/12*BG$11</f>
        <v>0</v>
      </c>
      <c r="BH181" s="542">
        <f>+BH144*Input!$G139/12*BH$11</f>
        <v>0</v>
      </c>
      <c r="BI181" s="542">
        <f>+BI144*Input!$G139/12*BI$11</f>
        <v>0</v>
      </c>
      <c r="BJ181" s="542">
        <f>+BJ144*Input!$G139/12*BJ$11</f>
        <v>0</v>
      </c>
      <c r="BK181" s="542">
        <f>+BK144*Input!$G139/12*BK$11</f>
        <v>0</v>
      </c>
      <c r="BL181" s="542">
        <f>+BL144*Input!$G139/12*BL$11</f>
        <v>0</v>
      </c>
      <c r="BM181" s="542">
        <f>+BM144*Input!$G139/12*BM$11</f>
        <v>0</v>
      </c>
      <c r="BN181" s="542">
        <f>+BN144*Input!$G139/12*BN$11</f>
        <v>0</v>
      </c>
      <c r="BO181" s="542">
        <f>+BO144*Input!$G139/12*BO$11</f>
        <v>0</v>
      </c>
      <c r="BP181" s="542">
        <f>+BP144*Input!$G139/12*BP$11</f>
        <v>0</v>
      </c>
      <c r="BQ181" s="542">
        <f>+BQ144*Input!$G139/12*BQ$11</f>
        <v>0</v>
      </c>
      <c r="BR181" s="542">
        <f>+BR144*Input!$G139/12*BR$11</f>
        <v>0</v>
      </c>
      <c r="BS181" s="542">
        <f>+BS144*Input!$G139/12*BS$11</f>
        <v>0</v>
      </c>
      <c r="BT181" s="542">
        <f>+BT144*Input!$G139/12*BT$11</f>
        <v>0</v>
      </c>
      <c r="BU181" s="542">
        <f>+BU144*Input!$G139/12*BU$11</f>
        <v>0</v>
      </c>
      <c r="BV181" s="542">
        <f>+BV144*Input!$G139/12*BV$11</f>
        <v>0</v>
      </c>
      <c r="BW181" s="542">
        <f>+BW144*Input!$G139/12*BW$11</f>
        <v>0</v>
      </c>
      <c r="BX181" s="542">
        <f>+BX144*Input!$G139/12*BX$11</f>
        <v>0</v>
      </c>
      <c r="BY181" s="542">
        <f>+BY144*Input!$G139/12*BY$11</f>
        <v>0</v>
      </c>
      <c r="BZ181" s="542">
        <f>+BZ144*Input!$G139/12*BZ$11</f>
        <v>0</v>
      </c>
      <c r="CA181" s="542">
        <f>+CA144*Input!$G139/12*CA$11</f>
        <v>0</v>
      </c>
      <c r="CB181" s="542">
        <f>+CB144*Input!$G139/12*CB$11</f>
        <v>0</v>
      </c>
      <c r="CC181" s="542">
        <f>+CC144*Input!$G139/12*CC$11</f>
        <v>0</v>
      </c>
      <c r="CD181" s="542">
        <f>+CD144*Input!$G139/12*CD$11</f>
        <v>0</v>
      </c>
      <c r="CE181" s="542">
        <f>+CE144*Input!$G139/12*CE$11</f>
        <v>0</v>
      </c>
      <c r="CF181" s="542">
        <f>+CF144*Input!$G139/12*CF$11</f>
        <v>0</v>
      </c>
      <c r="CG181" s="542">
        <f>+CG144*Input!$G139/12*CG$11</f>
        <v>0</v>
      </c>
      <c r="CH181" s="542">
        <f>+CH144*Input!$G139/12*CH$11</f>
        <v>0</v>
      </c>
      <c r="CI181" s="542">
        <f>+CI144*Input!$G139/12*CI$11</f>
        <v>0</v>
      </c>
      <c r="CJ181" s="542">
        <f>+CJ144*Input!$G139/12*CJ$11</f>
        <v>0</v>
      </c>
      <c r="CK181" s="542">
        <f>+CK144*Input!$G139/12*CK$11</f>
        <v>0</v>
      </c>
      <c r="CL181" s="542">
        <f>+CL144*Input!$G139/12*CL$11</f>
        <v>0</v>
      </c>
      <c r="CM181" s="542">
        <f>+CM144*Input!$G139/12*CM$11</f>
        <v>0</v>
      </c>
      <c r="CN181" s="542">
        <f>+CN144*Input!$G139/12*CN$11</f>
        <v>0</v>
      </c>
      <c r="CO181" s="542">
        <f>+CO144*Input!$G139/12*CO$11</f>
        <v>0</v>
      </c>
      <c r="CP181" s="542">
        <f>+CP144*Input!$G139/12*CP$11</f>
        <v>0</v>
      </c>
      <c r="CQ181" s="542">
        <f>+CQ144*Input!$G139/12*CQ$11</f>
        <v>0</v>
      </c>
      <c r="CR181" s="542">
        <f>+CR144*Input!$G139/12*CR$11</f>
        <v>0</v>
      </c>
      <c r="CS181" s="542">
        <f>+CS144*Input!$G139/12*CS$11</f>
        <v>0</v>
      </c>
      <c r="CT181" s="542">
        <f>+CT144*Input!$G139/12*CT$11</f>
        <v>0</v>
      </c>
      <c r="CU181" s="542">
        <f>+CU144*Input!$G139/12*CU$11</f>
        <v>0</v>
      </c>
      <c r="CV181" s="542">
        <f>+CV144*Input!$G139/12*CV$11</f>
        <v>0</v>
      </c>
      <c r="CW181" s="542">
        <f>+CW144*Input!$G139/12*CW$11</f>
        <v>0</v>
      </c>
      <c r="CX181" s="542">
        <f>+CX144*Input!$G139/12*CX$11</f>
        <v>0</v>
      </c>
      <c r="CY181" s="542">
        <f>+CY144*Input!$G139/12*CY$11</f>
        <v>0</v>
      </c>
      <c r="CZ181" s="542">
        <f>+CZ144*Input!$G139/12*CZ$11</f>
        <v>0</v>
      </c>
      <c r="DA181" s="542">
        <f>+DA144*Input!$G139/12*DA$11</f>
        <v>0</v>
      </c>
      <c r="DB181" s="542">
        <f>+DB144*Input!$G139/12*DB$11</f>
        <v>0</v>
      </c>
      <c r="DC181" s="542">
        <f>+DC144*Input!$G139/12*DC$11</f>
        <v>0</v>
      </c>
      <c r="DD181" s="542">
        <f>+DD144*Input!$G139/12*DD$11</f>
        <v>0</v>
      </c>
      <c r="DE181" s="542">
        <f>+DE144*Input!$G139/12*DE$11</f>
        <v>0</v>
      </c>
      <c r="DF181" s="542">
        <f>+DF144*Input!$G139/12*DF$11</f>
        <v>0</v>
      </c>
      <c r="DG181" s="542">
        <f>+DG144*Input!$G139/12*DG$11</f>
        <v>0</v>
      </c>
      <c r="DH181" s="542">
        <f>+DH144*Input!$G139/12*DH$11</f>
        <v>0</v>
      </c>
      <c r="DI181" s="542">
        <f>+DI144*Input!$G139/12*DI$11</f>
        <v>0</v>
      </c>
      <c r="DJ181" s="542">
        <f>+DJ144*Input!$G139/12*DJ$11</f>
        <v>0</v>
      </c>
      <c r="DK181" s="542">
        <f>+DK144*Input!$G139/12*DK$11</f>
        <v>0</v>
      </c>
      <c r="DL181" s="542">
        <f>+DL144*Input!$G139/12*DL$11</f>
        <v>0</v>
      </c>
      <c r="DM181" s="542">
        <f>+DM144*Input!$G139/12*DM$11</f>
        <v>0</v>
      </c>
      <c r="DN181" s="542">
        <f>+DN144*Input!$G139/12*DN$11</f>
        <v>0</v>
      </c>
      <c r="DO181" s="542">
        <f>+DO144*Input!$G139/12*DO$11</f>
        <v>0</v>
      </c>
      <c r="DP181" s="542">
        <f>+DP144*Input!$G139/12*DP$11</f>
        <v>0</v>
      </c>
      <c r="DQ181" s="542">
        <f>+DQ144*Input!$G139/12*DQ$11</f>
        <v>0</v>
      </c>
      <c r="DR181" s="542">
        <f>+DR144*Input!$G139/12*DR$11</f>
        <v>0</v>
      </c>
      <c r="DS181" s="542">
        <f>+DS144*Input!$G139/12*DS$11</f>
        <v>0</v>
      </c>
      <c r="DT181" s="560">
        <f>+DT144*Input!$G139/12*DT$11</f>
        <v>0</v>
      </c>
    </row>
    <row r="182" spans="1:124" s="28" customFormat="1" ht="14.25" customHeight="1" x14ac:dyDescent="0.15">
      <c r="A182" s="394" t="str">
        <f t="shared" si="308"/>
        <v>Sales Manager</v>
      </c>
      <c r="B182" s="394" t="str">
        <f>+Input!F140</f>
        <v>Undistributed</v>
      </c>
      <c r="C182" s="31" t="str">
        <f t="shared" si="307"/>
        <v>[EUR]</v>
      </c>
      <c r="E182" s="559">
        <f>+E145*Input!$G140/12*E$11</f>
        <v>0</v>
      </c>
      <c r="F182" s="542">
        <f>+F145*Input!$G140/12*F$11</f>
        <v>0</v>
      </c>
      <c r="G182" s="542">
        <f>+G145*Input!$G140/12*G$11</f>
        <v>0</v>
      </c>
      <c r="H182" s="542">
        <f>+H145*Input!$G140/12*H$11</f>
        <v>0</v>
      </c>
      <c r="I182" s="542">
        <f>+I145*Input!$G140/12*I$11</f>
        <v>0</v>
      </c>
      <c r="J182" s="542">
        <f>+J145*Input!$G140/12*J$11</f>
        <v>0</v>
      </c>
      <c r="K182" s="542">
        <f>+K145*Input!$G140/12*K$11</f>
        <v>0</v>
      </c>
      <c r="L182" s="542">
        <f>+L145*Input!$G140/12*L$11</f>
        <v>0</v>
      </c>
      <c r="M182" s="542">
        <f>+M145*Input!$G140/12*M$11</f>
        <v>0</v>
      </c>
      <c r="N182" s="542">
        <f>+N145*Input!$G140/12*N$11</f>
        <v>0</v>
      </c>
      <c r="O182" s="542">
        <f>+O145*Input!$G140/12*O$11</f>
        <v>0</v>
      </c>
      <c r="P182" s="542">
        <f>+P145*Input!$G140/12*P$11</f>
        <v>0</v>
      </c>
      <c r="Q182" s="542">
        <f>+Q145*Input!$G140/12*Q$11</f>
        <v>0</v>
      </c>
      <c r="R182" s="542">
        <f>+R145*Input!$G140/12*R$11</f>
        <v>0</v>
      </c>
      <c r="S182" s="542">
        <f>+S145*Input!$G140/12*S$11</f>
        <v>0</v>
      </c>
      <c r="T182" s="542">
        <f>+T145*Input!$G140/12*T$11</f>
        <v>0</v>
      </c>
      <c r="U182" s="542">
        <f>+U145*Input!$G140/12*U$11</f>
        <v>0</v>
      </c>
      <c r="V182" s="542">
        <f>+V145*Input!$G140/12*V$11</f>
        <v>0</v>
      </c>
      <c r="W182" s="542">
        <f>+W145*Input!$G140/12*W$11</f>
        <v>0</v>
      </c>
      <c r="X182" s="542">
        <f>+X145*Input!$G140/12*X$11</f>
        <v>0</v>
      </c>
      <c r="Y182" s="542">
        <f>+Y145*Input!$G140/12*Y$11</f>
        <v>0</v>
      </c>
      <c r="Z182" s="542">
        <f>+Z145*Input!$G140/12*Z$11</f>
        <v>0</v>
      </c>
      <c r="AA182" s="542">
        <f>+AA145*Input!$G140/12*AA$11</f>
        <v>0</v>
      </c>
      <c r="AB182" s="542">
        <f>+AB145*Input!$G140/12*AB$11</f>
        <v>0</v>
      </c>
      <c r="AC182" s="542">
        <f>+AC145*Input!$G140/12*AC$11</f>
        <v>0</v>
      </c>
      <c r="AD182" s="542">
        <f>+AD145*Input!$G140/12*AD$11</f>
        <v>0</v>
      </c>
      <c r="AE182" s="542">
        <f>+AE145*Input!$G140/12*AE$11</f>
        <v>0</v>
      </c>
      <c r="AF182" s="542">
        <f>+AF145*Input!$G140/12*AF$11</f>
        <v>0</v>
      </c>
      <c r="AG182" s="542">
        <f>+AG145*Input!$G140/12*AG$11</f>
        <v>0</v>
      </c>
      <c r="AH182" s="542">
        <f>+AH145*Input!$G140/12*AH$11</f>
        <v>0</v>
      </c>
      <c r="AI182" s="542">
        <f>+AI145*Input!$G140/12*AI$11</f>
        <v>0</v>
      </c>
      <c r="AJ182" s="542">
        <f>+AJ145*Input!$G140/12*AJ$11</f>
        <v>0</v>
      </c>
      <c r="AK182" s="542">
        <f>+AK145*Input!$G140/12*AK$11</f>
        <v>0</v>
      </c>
      <c r="AL182" s="542">
        <f>+AL145*Input!$G140/12*AL$11</f>
        <v>0</v>
      </c>
      <c r="AM182" s="542">
        <f>+AM145*Input!$G140/12*AM$11</f>
        <v>0</v>
      </c>
      <c r="AN182" s="542">
        <f>+AN145*Input!$G140/12*AN$11</f>
        <v>0</v>
      </c>
      <c r="AO182" s="542">
        <f>+AO145*Input!$G140/12*AO$11</f>
        <v>0</v>
      </c>
      <c r="AP182" s="542">
        <f>+AP145*Input!$G140/12*AP$11</f>
        <v>0</v>
      </c>
      <c r="AQ182" s="542">
        <f>+AQ145*Input!$G140/12*AQ$11</f>
        <v>0</v>
      </c>
      <c r="AR182" s="542">
        <f>+AR145*Input!$G140/12*AR$11</f>
        <v>0</v>
      </c>
      <c r="AS182" s="542">
        <f>+AS145*Input!$G140/12*AS$11</f>
        <v>0</v>
      </c>
      <c r="AT182" s="542">
        <f>+AT145*Input!$G140/12*AT$11</f>
        <v>0</v>
      </c>
      <c r="AU182" s="542">
        <f>+AU145*Input!$G140/12*AU$11</f>
        <v>0</v>
      </c>
      <c r="AV182" s="542">
        <f>+AV145*Input!$G140/12*AV$11</f>
        <v>0</v>
      </c>
      <c r="AW182" s="542">
        <f>+AW145*Input!$G140/12*AW$11</f>
        <v>0</v>
      </c>
      <c r="AX182" s="542">
        <f>+AX145*Input!$G140/12*AX$11</f>
        <v>0</v>
      </c>
      <c r="AY182" s="542">
        <f>+AY145*Input!$G140/12*AY$11</f>
        <v>0</v>
      </c>
      <c r="AZ182" s="542">
        <f>+AZ145*Input!$G140/12*AZ$11</f>
        <v>0</v>
      </c>
      <c r="BA182" s="542">
        <f>+BA145*Input!$G140/12*BA$11</f>
        <v>0</v>
      </c>
      <c r="BB182" s="542">
        <f>+BB145*Input!$G140/12*BB$11</f>
        <v>0</v>
      </c>
      <c r="BC182" s="542">
        <f>+BC145*Input!$G140/12*BC$11</f>
        <v>0</v>
      </c>
      <c r="BD182" s="542">
        <f>+BD145*Input!$G140/12*BD$11</f>
        <v>0</v>
      </c>
      <c r="BE182" s="542">
        <f>+BE145*Input!$G140/12*BE$11</f>
        <v>0</v>
      </c>
      <c r="BF182" s="542">
        <f>+BF145*Input!$G140/12*BF$11</f>
        <v>0</v>
      </c>
      <c r="BG182" s="542">
        <f>+BG145*Input!$G140/12*BG$11</f>
        <v>0</v>
      </c>
      <c r="BH182" s="542">
        <f>+BH145*Input!$G140/12*BH$11</f>
        <v>0</v>
      </c>
      <c r="BI182" s="542">
        <f>+BI145*Input!$G140/12*BI$11</f>
        <v>0</v>
      </c>
      <c r="BJ182" s="542">
        <f>+BJ145*Input!$G140/12*BJ$11</f>
        <v>0</v>
      </c>
      <c r="BK182" s="542">
        <f>+BK145*Input!$G140/12*BK$11</f>
        <v>0</v>
      </c>
      <c r="BL182" s="542">
        <f>+BL145*Input!$G140/12*BL$11</f>
        <v>0</v>
      </c>
      <c r="BM182" s="542">
        <f>+BM145*Input!$G140/12*BM$11</f>
        <v>0</v>
      </c>
      <c r="BN182" s="542">
        <f>+BN145*Input!$G140/12*BN$11</f>
        <v>0</v>
      </c>
      <c r="BO182" s="542">
        <f>+BO145*Input!$G140/12*BO$11</f>
        <v>0</v>
      </c>
      <c r="BP182" s="542">
        <f>+BP145*Input!$G140/12*BP$11</f>
        <v>0</v>
      </c>
      <c r="BQ182" s="542">
        <f>+BQ145*Input!$G140/12*BQ$11</f>
        <v>0</v>
      </c>
      <c r="BR182" s="542">
        <f>+BR145*Input!$G140/12*BR$11</f>
        <v>0</v>
      </c>
      <c r="BS182" s="542">
        <f>+BS145*Input!$G140/12*BS$11</f>
        <v>0</v>
      </c>
      <c r="BT182" s="542">
        <f>+BT145*Input!$G140/12*BT$11</f>
        <v>0</v>
      </c>
      <c r="BU182" s="542">
        <f>+BU145*Input!$G140/12*BU$11</f>
        <v>0</v>
      </c>
      <c r="BV182" s="542">
        <f>+BV145*Input!$G140/12*BV$11</f>
        <v>0</v>
      </c>
      <c r="BW182" s="542">
        <f>+BW145*Input!$G140/12*BW$11</f>
        <v>0</v>
      </c>
      <c r="BX182" s="542">
        <f>+BX145*Input!$G140/12*BX$11</f>
        <v>0</v>
      </c>
      <c r="BY182" s="542">
        <f>+BY145*Input!$G140/12*BY$11</f>
        <v>0</v>
      </c>
      <c r="BZ182" s="542">
        <f>+BZ145*Input!$G140/12*BZ$11</f>
        <v>0</v>
      </c>
      <c r="CA182" s="542">
        <f>+CA145*Input!$G140/12*CA$11</f>
        <v>0</v>
      </c>
      <c r="CB182" s="542">
        <f>+CB145*Input!$G140/12*CB$11</f>
        <v>0</v>
      </c>
      <c r="CC182" s="542">
        <f>+CC145*Input!$G140/12*CC$11</f>
        <v>0</v>
      </c>
      <c r="CD182" s="542">
        <f>+CD145*Input!$G140/12*CD$11</f>
        <v>0</v>
      </c>
      <c r="CE182" s="542">
        <f>+CE145*Input!$G140/12*CE$11</f>
        <v>0</v>
      </c>
      <c r="CF182" s="542">
        <f>+CF145*Input!$G140/12*CF$11</f>
        <v>0</v>
      </c>
      <c r="CG182" s="542">
        <f>+CG145*Input!$G140/12*CG$11</f>
        <v>0</v>
      </c>
      <c r="CH182" s="542">
        <f>+CH145*Input!$G140/12*CH$11</f>
        <v>0</v>
      </c>
      <c r="CI182" s="542">
        <f>+CI145*Input!$G140/12*CI$11</f>
        <v>0</v>
      </c>
      <c r="CJ182" s="542">
        <f>+CJ145*Input!$G140/12*CJ$11</f>
        <v>0</v>
      </c>
      <c r="CK182" s="542">
        <f>+CK145*Input!$G140/12*CK$11</f>
        <v>0</v>
      </c>
      <c r="CL182" s="542">
        <f>+CL145*Input!$G140/12*CL$11</f>
        <v>0</v>
      </c>
      <c r="CM182" s="542">
        <f>+CM145*Input!$G140/12*CM$11</f>
        <v>0</v>
      </c>
      <c r="CN182" s="542">
        <f>+CN145*Input!$G140/12*CN$11</f>
        <v>0</v>
      </c>
      <c r="CO182" s="542">
        <f>+CO145*Input!$G140/12*CO$11</f>
        <v>0</v>
      </c>
      <c r="CP182" s="542">
        <f>+CP145*Input!$G140/12*CP$11</f>
        <v>0</v>
      </c>
      <c r="CQ182" s="542">
        <f>+CQ145*Input!$G140/12*CQ$11</f>
        <v>0</v>
      </c>
      <c r="CR182" s="542">
        <f>+CR145*Input!$G140/12*CR$11</f>
        <v>0</v>
      </c>
      <c r="CS182" s="542">
        <f>+CS145*Input!$G140/12*CS$11</f>
        <v>0</v>
      </c>
      <c r="CT182" s="542">
        <f>+CT145*Input!$G140/12*CT$11</f>
        <v>0</v>
      </c>
      <c r="CU182" s="542">
        <f>+CU145*Input!$G140/12*CU$11</f>
        <v>0</v>
      </c>
      <c r="CV182" s="542">
        <f>+CV145*Input!$G140/12*CV$11</f>
        <v>0</v>
      </c>
      <c r="CW182" s="542">
        <f>+CW145*Input!$G140/12*CW$11</f>
        <v>0</v>
      </c>
      <c r="CX182" s="542">
        <f>+CX145*Input!$G140/12*CX$11</f>
        <v>0</v>
      </c>
      <c r="CY182" s="542">
        <f>+CY145*Input!$G140/12*CY$11</f>
        <v>0</v>
      </c>
      <c r="CZ182" s="542">
        <f>+CZ145*Input!$G140/12*CZ$11</f>
        <v>0</v>
      </c>
      <c r="DA182" s="542">
        <f>+DA145*Input!$G140/12*DA$11</f>
        <v>0</v>
      </c>
      <c r="DB182" s="542">
        <f>+DB145*Input!$G140/12*DB$11</f>
        <v>0</v>
      </c>
      <c r="DC182" s="542">
        <f>+DC145*Input!$G140/12*DC$11</f>
        <v>0</v>
      </c>
      <c r="DD182" s="542">
        <f>+DD145*Input!$G140/12*DD$11</f>
        <v>0</v>
      </c>
      <c r="DE182" s="542">
        <f>+DE145*Input!$G140/12*DE$11</f>
        <v>0</v>
      </c>
      <c r="DF182" s="542">
        <f>+DF145*Input!$G140/12*DF$11</f>
        <v>0</v>
      </c>
      <c r="DG182" s="542">
        <f>+DG145*Input!$G140/12*DG$11</f>
        <v>0</v>
      </c>
      <c r="DH182" s="542">
        <f>+DH145*Input!$G140/12*DH$11</f>
        <v>0</v>
      </c>
      <c r="DI182" s="542">
        <f>+DI145*Input!$G140/12*DI$11</f>
        <v>0</v>
      </c>
      <c r="DJ182" s="542">
        <f>+DJ145*Input!$G140/12*DJ$11</f>
        <v>0</v>
      </c>
      <c r="DK182" s="542">
        <f>+DK145*Input!$G140/12*DK$11</f>
        <v>0</v>
      </c>
      <c r="DL182" s="542">
        <f>+DL145*Input!$G140/12*DL$11</f>
        <v>0</v>
      </c>
      <c r="DM182" s="542">
        <f>+DM145*Input!$G140/12*DM$11</f>
        <v>0</v>
      </c>
      <c r="DN182" s="542">
        <f>+DN145*Input!$G140/12*DN$11</f>
        <v>0</v>
      </c>
      <c r="DO182" s="542">
        <f>+DO145*Input!$G140/12*DO$11</f>
        <v>0</v>
      </c>
      <c r="DP182" s="542">
        <f>+DP145*Input!$G140/12*DP$11</f>
        <v>0</v>
      </c>
      <c r="DQ182" s="542">
        <f>+DQ145*Input!$G140/12*DQ$11</f>
        <v>0</v>
      </c>
      <c r="DR182" s="542">
        <f>+DR145*Input!$G140/12*DR$11</f>
        <v>0</v>
      </c>
      <c r="DS182" s="542">
        <f>+DS145*Input!$G140/12*DS$11</f>
        <v>0</v>
      </c>
      <c r="DT182" s="560">
        <f>+DT145*Input!$G140/12*DT$11</f>
        <v>0</v>
      </c>
    </row>
    <row r="183" spans="1:124" s="28" customFormat="1" ht="14.25" customHeight="1" x14ac:dyDescent="0.15">
      <c r="A183" s="394" t="str">
        <f t="shared" si="308"/>
        <v>Marketing Coordinator</v>
      </c>
      <c r="B183" s="394" t="str">
        <f>+Input!F141</f>
        <v>Undistributed</v>
      </c>
      <c r="C183" s="31" t="str">
        <f t="shared" si="307"/>
        <v>[EUR]</v>
      </c>
      <c r="E183" s="559">
        <f>+E146*Input!$G141/12*E$11</f>
        <v>0</v>
      </c>
      <c r="F183" s="542">
        <f>+F146*Input!$G141/12*F$11</f>
        <v>0</v>
      </c>
      <c r="G183" s="542">
        <f>+G146*Input!$G141/12*G$11</f>
        <v>0</v>
      </c>
      <c r="H183" s="542">
        <f>+H146*Input!$G141/12*H$11</f>
        <v>0</v>
      </c>
      <c r="I183" s="542">
        <f>+I146*Input!$G141/12*I$11</f>
        <v>0</v>
      </c>
      <c r="J183" s="542">
        <f>+J146*Input!$G141/12*J$11</f>
        <v>0</v>
      </c>
      <c r="K183" s="542">
        <f>+K146*Input!$G141/12*K$11</f>
        <v>0</v>
      </c>
      <c r="L183" s="542">
        <f>+L146*Input!$G141/12*L$11</f>
        <v>0</v>
      </c>
      <c r="M183" s="542">
        <f>+M146*Input!$G141/12*M$11</f>
        <v>0</v>
      </c>
      <c r="N183" s="542">
        <f>+N146*Input!$G141/12*N$11</f>
        <v>0</v>
      </c>
      <c r="O183" s="542">
        <f>+O146*Input!$G141/12*O$11</f>
        <v>0</v>
      </c>
      <c r="P183" s="542">
        <f>+P146*Input!$G141/12*P$11</f>
        <v>0</v>
      </c>
      <c r="Q183" s="542">
        <f>+Q146*Input!$G141/12*Q$11</f>
        <v>0</v>
      </c>
      <c r="R183" s="542">
        <f>+R146*Input!$G141/12*R$11</f>
        <v>0</v>
      </c>
      <c r="S183" s="542">
        <f>+S146*Input!$G141/12*S$11</f>
        <v>0</v>
      </c>
      <c r="T183" s="542">
        <f>+T146*Input!$G141/12*T$11</f>
        <v>0</v>
      </c>
      <c r="U183" s="542">
        <f>+U146*Input!$G141/12*U$11</f>
        <v>0</v>
      </c>
      <c r="V183" s="542">
        <f>+V146*Input!$G141/12*V$11</f>
        <v>0</v>
      </c>
      <c r="W183" s="542">
        <f>+W146*Input!$G141/12*W$11</f>
        <v>0</v>
      </c>
      <c r="X183" s="542">
        <f>+X146*Input!$G141/12*X$11</f>
        <v>0</v>
      </c>
      <c r="Y183" s="542">
        <f>+Y146*Input!$G141/12*Y$11</f>
        <v>0</v>
      </c>
      <c r="Z183" s="542">
        <f>+Z146*Input!$G141/12*Z$11</f>
        <v>0</v>
      </c>
      <c r="AA183" s="542">
        <f>+AA146*Input!$G141/12*AA$11</f>
        <v>0</v>
      </c>
      <c r="AB183" s="542">
        <f>+AB146*Input!$G141/12*AB$11</f>
        <v>0</v>
      </c>
      <c r="AC183" s="542">
        <f>+AC146*Input!$G141/12*AC$11</f>
        <v>0</v>
      </c>
      <c r="AD183" s="542">
        <f>+AD146*Input!$G141/12*AD$11</f>
        <v>0</v>
      </c>
      <c r="AE183" s="542">
        <f>+AE146*Input!$G141/12*AE$11</f>
        <v>0</v>
      </c>
      <c r="AF183" s="542">
        <f>+AF146*Input!$G141/12*AF$11</f>
        <v>0</v>
      </c>
      <c r="AG183" s="542">
        <f>+AG146*Input!$G141/12*AG$11</f>
        <v>0</v>
      </c>
      <c r="AH183" s="542">
        <f>+AH146*Input!$G141/12*AH$11</f>
        <v>0</v>
      </c>
      <c r="AI183" s="542">
        <f>+AI146*Input!$G141/12*AI$11</f>
        <v>0</v>
      </c>
      <c r="AJ183" s="542">
        <f>+AJ146*Input!$G141/12*AJ$11</f>
        <v>0</v>
      </c>
      <c r="AK183" s="542">
        <f>+AK146*Input!$G141/12*AK$11</f>
        <v>0</v>
      </c>
      <c r="AL183" s="542">
        <f>+AL146*Input!$G141/12*AL$11</f>
        <v>0</v>
      </c>
      <c r="AM183" s="542">
        <f>+AM146*Input!$G141/12*AM$11</f>
        <v>0</v>
      </c>
      <c r="AN183" s="542">
        <f>+AN146*Input!$G141/12*AN$11</f>
        <v>0</v>
      </c>
      <c r="AO183" s="542">
        <f>+AO146*Input!$G141/12*AO$11</f>
        <v>0</v>
      </c>
      <c r="AP183" s="542">
        <f>+AP146*Input!$G141/12*AP$11</f>
        <v>0</v>
      </c>
      <c r="AQ183" s="542">
        <f>+AQ146*Input!$G141/12*AQ$11</f>
        <v>0</v>
      </c>
      <c r="AR183" s="542">
        <f>+AR146*Input!$G141/12*AR$11</f>
        <v>0</v>
      </c>
      <c r="AS183" s="542">
        <f>+AS146*Input!$G141/12*AS$11</f>
        <v>0</v>
      </c>
      <c r="AT183" s="542">
        <f>+AT146*Input!$G141/12*AT$11</f>
        <v>0</v>
      </c>
      <c r="AU183" s="542">
        <f>+AU146*Input!$G141/12*AU$11</f>
        <v>0</v>
      </c>
      <c r="AV183" s="542">
        <f>+AV146*Input!$G141/12*AV$11</f>
        <v>0</v>
      </c>
      <c r="AW183" s="542">
        <f>+AW146*Input!$G141/12*AW$11</f>
        <v>0</v>
      </c>
      <c r="AX183" s="542">
        <f>+AX146*Input!$G141/12*AX$11</f>
        <v>0</v>
      </c>
      <c r="AY183" s="542">
        <f>+AY146*Input!$G141/12*AY$11</f>
        <v>0</v>
      </c>
      <c r="AZ183" s="542">
        <f>+AZ146*Input!$G141/12*AZ$11</f>
        <v>0</v>
      </c>
      <c r="BA183" s="542">
        <f>+BA146*Input!$G141/12*BA$11</f>
        <v>0</v>
      </c>
      <c r="BB183" s="542">
        <f>+BB146*Input!$G141/12*BB$11</f>
        <v>0</v>
      </c>
      <c r="BC183" s="542">
        <f>+BC146*Input!$G141/12*BC$11</f>
        <v>0</v>
      </c>
      <c r="BD183" s="542">
        <f>+BD146*Input!$G141/12*BD$11</f>
        <v>0</v>
      </c>
      <c r="BE183" s="542">
        <f>+BE146*Input!$G141/12*BE$11</f>
        <v>0</v>
      </c>
      <c r="BF183" s="542">
        <f>+BF146*Input!$G141/12*BF$11</f>
        <v>0</v>
      </c>
      <c r="BG183" s="542">
        <f>+BG146*Input!$G141/12*BG$11</f>
        <v>0</v>
      </c>
      <c r="BH183" s="542">
        <f>+BH146*Input!$G141/12*BH$11</f>
        <v>0</v>
      </c>
      <c r="BI183" s="542">
        <f>+BI146*Input!$G141/12*BI$11</f>
        <v>0</v>
      </c>
      <c r="BJ183" s="542">
        <f>+BJ146*Input!$G141/12*BJ$11</f>
        <v>0</v>
      </c>
      <c r="BK183" s="542">
        <f>+BK146*Input!$G141/12*BK$11</f>
        <v>0</v>
      </c>
      <c r="BL183" s="542">
        <f>+BL146*Input!$G141/12*BL$11</f>
        <v>0</v>
      </c>
      <c r="BM183" s="542">
        <f>+BM146*Input!$G141/12*BM$11</f>
        <v>0</v>
      </c>
      <c r="BN183" s="542">
        <f>+BN146*Input!$G141/12*BN$11</f>
        <v>0</v>
      </c>
      <c r="BO183" s="542">
        <f>+BO146*Input!$G141/12*BO$11</f>
        <v>0</v>
      </c>
      <c r="BP183" s="542">
        <f>+BP146*Input!$G141/12*BP$11</f>
        <v>0</v>
      </c>
      <c r="BQ183" s="542">
        <f>+BQ146*Input!$G141/12*BQ$11</f>
        <v>0</v>
      </c>
      <c r="BR183" s="542">
        <f>+BR146*Input!$G141/12*BR$11</f>
        <v>0</v>
      </c>
      <c r="BS183" s="542">
        <f>+BS146*Input!$G141/12*BS$11</f>
        <v>0</v>
      </c>
      <c r="BT183" s="542">
        <f>+BT146*Input!$G141/12*BT$11</f>
        <v>0</v>
      </c>
      <c r="BU183" s="542">
        <f>+BU146*Input!$G141/12*BU$11</f>
        <v>0</v>
      </c>
      <c r="BV183" s="542">
        <f>+BV146*Input!$G141/12*BV$11</f>
        <v>0</v>
      </c>
      <c r="BW183" s="542">
        <f>+BW146*Input!$G141/12*BW$11</f>
        <v>0</v>
      </c>
      <c r="BX183" s="542">
        <f>+BX146*Input!$G141/12*BX$11</f>
        <v>0</v>
      </c>
      <c r="BY183" s="542">
        <f>+BY146*Input!$G141/12*BY$11</f>
        <v>0</v>
      </c>
      <c r="BZ183" s="542">
        <f>+BZ146*Input!$G141/12*BZ$11</f>
        <v>0</v>
      </c>
      <c r="CA183" s="542">
        <f>+CA146*Input!$G141/12*CA$11</f>
        <v>0</v>
      </c>
      <c r="CB183" s="542">
        <f>+CB146*Input!$G141/12*CB$11</f>
        <v>0</v>
      </c>
      <c r="CC183" s="542">
        <f>+CC146*Input!$G141/12*CC$11</f>
        <v>0</v>
      </c>
      <c r="CD183" s="542">
        <f>+CD146*Input!$G141/12*CD$11</f>
        <v>0</v>
      </c>
      <c r="CE183" s="542">
        <f>+CE146*Input!$G141/12*CE$11</f>
        <v>0</v>
      </c>
      <c r="CF183" s="542">
        <f>+CF146*Input!$G141/12*CF$11</f>
        <v>0</v>
      </c>
      <c r="CG183" s="542">
        <f>+CG146*Input!$G141/12*CG$11</f>
        <v>0</v>
      </c>
      <c r="CH183" s="542">
        <f>+CH146*Input!$G141/12*CH$11</f>
        <v>0</v>
      </c>
      <c r="CI183" s="542">
        <f>+CI146*Input!$G141/12*CI$11</f>
        <v>0</v>
      </c>
      <c r="CJ183" s="542">
        <f>+CJ146*Input!$G141/12*CJ$11</f>
        <v>0</v>
      </c>
      <c r="CK183" s="542">
        <f>+CK146*Input!$G141/12*CK$11</f>
        <v>0</v>
      </c>
      <c r="CL183" s="542">
        <f>+CL146*Input!$G141/12*CL$11</f>
        <v>0</v>
      </c>
      <c r="CM183" s="542">
        <f>+CM146*Input!$G141/12*CM$11</f>
        <v>0</v>
      </c>
      <c r="CN183" s="542">
        <f>+CN146*Input!$G141/12*CN$11</f>
        <v>0</v>
      </c>
      <c r="CO183" s="542">
        <f>+CO146*Input!$G141/12*CO$11</f>
        <v>0</v>
      </c>
      <c r="CP183" s="542">
        <f>+CP146*Input!$G141/12*CP$11</f>
        <v>0</v>
      </c>
      <c r="CQ183" s="542">
        <f>+CQ146*Input!$G141/12*CQ$11</f>
        <v>0</v>
      </c>
      <c r="CR183" s="542">
        <f>+CR146*Input!$G141/12*CR$11</f>
        <v>0</v>
      </c>
      <c r="CS183" s="542">
        <f>+CS146*Input!$G141/12*CS$11</f>
        <v>0</v>
      </c>
      <c r="CT183" s="542">
        <f>+CT146*Input!$G141/12*CT$11</f>
        <v>0</v>
      </c>
      <c r="CU183" s="542">
        <f>+CU146*Input!$G141/12*CU$11</f>
        <v>0</v>
      </c>
      <c r="CV183" s="542">
        <f>+CV146*Input!$G141/12*CV$11</f>
        <v>0</v>
      </c>
      <c r="CW183" s="542">
        <f>+CW146*Input!$G141/12*CW$11</f>
        <v>0</v>
      </c>
      <c r="CX183" s="542">
        <f>+CX146*Input!$G141/12*CX$11</f>
        <v>0</v>
      </c>
      <c r="CY183" s="542">
        <f>+CY146*Input!$G141/12*CY$11</f>
        <v>0</v>
      </c>
      <c r="CZ183" s="542">
        <f>+CZ146*Input!$G141/12*CZ$11</f>
        <v>0</v>
      </c>
      <c r="DA183" s="542">
        <f>+DA146*Input!$G141/12*DA$11</f>
        <v>0</v>
      </c>
      <c r="DB183" s="542">
        <f>+DB146*Input!$G141/12*DB$11</f>
        <v>0</v>
      </c>
      <c r="DC183" s="542">
        <f>+DC146*Input!$G141/12*DC$11</f>
        <v>0</v>
      </c>
      <c r="DD183" s="542">
        <f>+DD146*Input!$G141/12*DD$11</f>
        <v>0</v>
      </c>
      <c r="DE183" s="542">
        <f>+DE146*Input!$G141/12*DE$11</f>
        <v>0</v>
      </c>
      <c r="DF183" s="542">
        <f>+DF146*Input!$G141/12*DF$11</f>
        <v>0</v>
      </c>
      <c r="DG183" s="542">
        <f>+DG146*Input!$G141/12*DG$11</f>
        <v>0</v>
      </c>
      <c r="DH183" s="542">
        <f>+DH146*Input!$G141/12*DH$11</f>
        <v>0</v>
      </c>
      <c r="DI183" s="542">
        <f>+DI146*Input!$G141/12*DI$11</f>
        <v>0</v>
      </c>
      <c r="DJ183" s="542">
        <f>+DJ146*Input!$G141/12*DJ$11</f>
        <v>0</v>
      </c>
      <c r="DK183" s="542">
        <f>+DK146*Input!$G141/12*DK$11</f>
        <v>0</v>
      </c>
      <c r="DL183" s="542">
        <f>+DL146*Input!$G141/12*DL$11</f>
        <v>0</v>
      </c>
      <c r="DM183" s="542">
        <f>+DM146*Input!$G141/12*DM$11</f>
        <v>0</v>
      </c>
      <c r="DN183" s="542">
        <f>+DN146*Input!$G141/12*DN$11</f>
        <v>0</v>
      </c>
      <c r="DO183" s="542">
        <f>+DO146*Input!$G141/12*DO$11</f>
        <v>0</v>
      </c>
      <c r="DP183" s="542">
        <f>+DP146*Input!$G141/12*DP$11</f>
        <v>0</v>
      </c>
      <c r="DQ183" s="542">
        <f>+DQ146*Input!$G141/12*DQ$11</f>
        <v>0</v>
      </c>
      <c r="DR183" s="542">
        <f>+DR146*Input!$G141/12*DR$11</f>
        <v>0</v>
      </c>
      <c r="DS183" s="542">
        <f>+DS146*Input!$G141/12*DS$11</f>
        <v>0</v>
      </c>
      <c r="DT183" s="560">
        <f>+DT146*Input!$G141/12*DT$11</f>
        <v>0</v>
      </c>
    </row>
    <row r="184" spans="1:124" s="28" customFormat="1" ht="14.25" customHeight="1" x14ac:dyDescent="0.15">
      <c r="A184" s="394" t="str">
        <f t="shared" si="308"/>
        <v>Event Coordinator</v>
      </c>
      <c r="B184" s="394" t="str">
        <f>+Input!F142</f>
        <v>Events</v>
      </c>
      <c r="C184" s="31" t="str">
        <f t="shared" si="307"/>
        <v>[EUR]</v>
      </c>
      <c r="E184" s="559">
        <f>+E147*Input!$G142/12*E$11</f>
        <v>0</v>
      </c>
      <c r="F184" s="542">
        <f>+F147*Input!$G142/12*F$11</f>
        <v>0</v>
      </c>
      <c r="G184" s="542">
        <f>+G147*Input!$G142/12*G$11</f>
        <v>0</v>
      </c>
      <c r="H184" s="542">
        <f>+H147*Input!$G142/12*H$11</f>
        <v>0</v>
      </c>
      <c r="I184" s="542">
        <f>+I147*Input!$G142/12*I$11</f>
        <v>0</v>
      </c>
      <c r="J184" s="542">
        <f>+J147*Input!$G142/12*J$11</f>
        <v>0</v>
      </c>
      <c r="K184" s="542">
        <f>+K147*Input!$G142/12*K$11</f>
        <v>0</v>
      </c>
      <c r="L184" s="542">
        <f>+L147*Input!$G142/12*L$11</f>
        <v>0</v>
      </c>
      <c r="M184" s="542">
        <f>+M147*Input!$G142/12*M$11</f>
        <v>0</v>
      </c>
      <c r="N184" s="542">
        <f>+N147*Input!$G142/12*N$11</f>
        <v>0</v>
      </c>
      <c r="O184" s="542">
        <f>+O147*Input!$G142/12*O$11</f>
        <v>0</v>
      </c>
      <c r="P184" s="542">
        <f>+P147*Input!$G142/12*P$11</f>
        <v>0</v>
      </c>
      <c r="Q184" s="542">
        <f>+Q147*Input!$G142/12*Q$11</f>
        <v>0</v>
      </c>
      <c r="R184" s="542">
        <f>+R147*Input!$G142/12*R$11</f>
        <v>0</v>
      </c>
      <c r="S184" s="542">
        <f>+S147*Input!$G142/12*S$11</f>
        <v>0</v>
      </c>
      <c r="T184" s="542">
        <f>+T147*Input!$G142/12*T$11</f>
        <v>0</v>
      </c>
      <c r="U184" s="542">
        <f>+U147*Input!$G142/12*U$11</f>
        <v>0</v>
      </c>
      <c r="V184" s="542">
        <f>+V147*Input!$G142/12*V$11</f>
        <v>0</v>
      </c>
      <c r="W184" s="542">
        <f>+W147*Input!$G142/12*W$11</f>
        <v>0</v>
      </c>
      <c r="X184" s="542">
        <f>+X147*Input!$G142/12*X$11</f>
        <v>0</v>
      </c>
      <c r="Y184" s="542">
        <f>+Y147*Input!$G142/12*Y$11</f>
        <v>0</v>
      </c>
      <c r="Z184" s="542">
        <f>+Z147*Input!$G142/12*Z$11</f>
        <v>0</v>
      </c>
      <c r="AA184" s="542">
        <f>+AA147*Input!$G142/12*AA$11</f>
        <v>0</v>
      </c>
      <c r="AB184" s="542">
        <f>+AB147*Input!$G142/12*AB$11</f>
        <v>0</v>
      </c>
      <c r="AC184" s="542">
        <f>+AC147*Input!$G142/12*AC$11</f>
        <v>0</v>
      </c>
      <c r="AD184" s="542">
        <f>+AD147*Input!$G142/12*AD$11</f>
        <v>0</v>
      </c>
      <c r="AE184" s="542">
        <f>+AE147*Input!$G142/12*AE$11</f>
        <v>0</v>
      </c>
      <c r="AF184" s="542">
        <f>+AF147*Input!$G142/12*AF$11</f>
        <v>0</v>
      </c>
      <c r="AG184" s="542">
        <f>+AG147*Input!$G142/12*AG$11</f>
        <v>0</v>
      </c>
      <c r="AH184" s="542">
        <f>+AH147*Input!$G142/12*AH$11</f>
        <v>0</v>
      </c>
      <c r="AI184" s="542">
        <f>+AI147*Input!$G142/12*AI$11</f>
        <v>0</v>
      </c>
      <c r="AJ184" s="542">
        <f>+AJ147*Input!$G142/12*AJ$11</f>
        <v>0</v>
      </c>
      <c r="AK184" s="542">
        <f>+AK147*Input!$G142/12*AK$11</f>
        <v>0</v>
      </c>
      <c r="AL184" s="542">
        <f>+AL147*Input!$G142/12*AL$11</f>
        <v>0</v>
      </c>
      <c r="AM184" s="542">
        <f>+AM147*Input!$G142/12*AM$11</f>
        <v>0</v>
      </c>
      <c r="AN184" s="542">
        <f>+AN147*Input!$G142/12*AN$11</f>
        <v>0</v>
      </c>
      <c r="AO184" s="542">
        <f>+AO147*Input!$G142/12*AO$11</f>
        <v>0</v>
      </c>
      <c r="AP184" s="542">
        <f>+AP147*Input!$G142/12*AP$11</f>
        <v>0</v>
      </c>
      <c r="AQ184" s="542">
        <f>+AQ147*Input!$G142/12*AQ$11</f>
        <v>0</v>
      </c>
      <c r="AR184" s="542">
        <f>+AR147*Input!$G142/12*AR$11</f>
        <v>0</v>
      </c>
      <c r="AS184" s="542">
        <f>+AS147*Input!$G142/12*AS$11</f>
        <v>0</v>
      </c>
      <c r="AT184" s="542">
        <f>+AT147*Input!$G142/12*AT$11</f>
        <v>0</v>
      </c>
      <c r="AU184" s="542">
        <f>+AU147*Input!$G142/12*AU$11</f>
        <v>0</v>
      </c>
      <c r="AV184" s="542">
        <f>+AV147*Input!$G142/12*AV$11</f>
        <v>0</v>
      </c>
      <c r="AW184" s="542">
        <f>+AW147*Input!$G142/12*AW$11</f>
        <v>0</v>
      </c>
      <c r="AX184" s="542">
        <f>+AX147*Input!$G142/12*AX$11</f>
        <v>0</v>
      </c>
      <c r="AY184" s="542">
        <f>+AY147*Input!$G142/12*AY$11</f>
        <v>0</v>
      </c>
      <c r="AZ184" s="542">
        <f>+AZ147*Input!$G142/12*AZ$11</f>
        <v>0</v>
      </c>
      <c r="BA184" s="542">
        <f>+BA147*Input!$G142/12*BA$11</f>
        <v>0</v>
      </c>
      <c r="BB184" s="542">
        <f>+BB147*Input!$G142/12*BB$11</f>
        <v>0</v>
      </c>
      <c r="BC184" s="542">
        <f>+BC147*Input!$G142/12*BC$11</f>
        <v>0</v>
      </c>
      <c r="BD184" s="542">
        <f>+BD147*Input!$G142/12*BD$11</f>
        <v>0</v>
      </c>
      <c r="BE184" s="542">
        <f>+BE147*Input!$G142/12*BE$11</f>
        <v>0</v>
      </c>
      <c r="BF184" s="542">
        <f>+BF147*Input!$G142/12*BF$11</f>
        <v>0</v>
      </c>
      <c r="BG184" s="542">
        <f>+BG147*Input!$G142/12*BG$11</f>
        <v>0</v>
      </c>
      <c r="BH184" s="542">
        <f>+BH147*Input!$G142/12*BH$11</f>
        <v>0</v>
      </c>
      <c r="BI184" s="542">
        <f>+BI147*Input!$G142/12*BI$11</f>
        <v>0</v>
      </c>
      <c r="BJ184" s="542">
        <f>+BJ147*Input!$G142/12*BJ$11</f>
        <v>0</v>
      </c>
      <c r="BK184" s="542">
        <f>+BK147*Input!$G142/12*BK$11</f>
        <v>0</v>
      </c>
      <c r="BL184" s="542">
        <f>+BL147*Input!$G142/12*BL$11</f>
        <v>0</v>
      </c>
      <c r="BM184" s="542">
        <f>+BM147*Input!$G142/12*BM$11</f>
        <v>0</v>
      </c>
      <c r="BN184" s="542">
        <f>+BN147*Input!$G142/12*BN$11</f>
        <v>0</v>
      </c>
      <c r="BO184" s="542">
        <f>+BO147*Input!$G142/12*BO$11</f>
        <v>0</v>
      </c>
      <c r="BP184" s="542">
        <f>+BP147*Input!$G142/12*BP$11</f>
        <v>0</v>
      </c>
      <c r="BQ184" s="542">
        <f>+BQ147*Input!$G142/12*BQ$11</f>
        <v>0</v>
      </c>
      <c r="BR184" s="542">
        <f>+BR147*Input!$G142/12*BR$11</f>
        <v>0</v>
      </c>
      <c r="BS184" s="542">
        <f>+BS147*Input!$G142/12*BS$11</f>
        <v>0</v>
      </c>
      <c r="BT184" s="542">
        <f>+BT147*Input!$G142/12*BT$11</f>
        <v>0</v>
      </c>
      <c r="BU184" s="542">
        <f>+BU147*Input!$G142/12*BU$11</f>
        <v>0</v>
      </c>
      <c r="BV184" s="542">
        <f>+BV147*Input!$G142/12*BV$11</f>
        <v>0</v>
      </c>
      <c r="BW184" s="542">
        <f>+BW147*Input!$G142/12*BW$11</f>
        <v>0</v>
      </c>
      <c r="BX184" s="542">
        <f>+BX147*Input!$G142/12*BX$11</f>
        <v>0</v>
      </c>
      <c r="BY184" s="542">
        <f>+BY147*Input!$G142/12*BY$11</f>
        <v>0</v>
      </c>
      <c r="BZ184" s="542">
        <f>+BZ147*Input!$G142/12*BZ$11</f>
        <v>0</v>
      </c>
      <c r="CA184" s="542">
        <f>+CA147*Input!$G142/12*CA$11</f>
        <v>0</v>
      </c>
      <c r="CB184" s="542">
        <f>+CB147*Input!$G142/12*CB$11</f>
        <v>0</v>
      </c>
      <c r="CC184" s="542">
        <f>+CC147*Input!$G142/12*CC$11</f>
        <v>0</v>
      </c>
      <c r="CD184" s="542">
        <f>+CD147*Input!$G142/12*CD$11</f>
        <v>0</v>
      </c>
      <c r="CE184" s="542">
        <f>+CE147*Input!$G142/12*CE$11</f>
        <v>0</v>
      </c>
      <c r="CF184" s="542">
        <f>+CF147*Input!$G142/12*CF$11</f>
        <v>0</v>
      </c>
      <c r="CG184" s="542">
        <f>+CG147*Input!$G142/12*CG$11</f>
        <v>0</v>
      </c>
      <c r="CH184" s="542">
        <f>+CH147*Input!$G142/12*CH$11</f>
        <v>0</v>
      </c>
      <c r="CI184" s="542">
        <f>+CI147*Input!$G142/12*CI$11</f>
        <v>0</v>
      </c>
      <c r="CJ184" s="542">
        <f>+CJ147*Input!$G142/12*CJ$11</f>
        <v>0</v>
      </c>
      <c r="CK184" s="542">
        <f>+CK147*Input!$G142/12*CK$11</f>
        <v>0</v>
      </c>
      <c r="CL184" s="542">
        <f>+CL147*Input!$G142/12*CL$11</f>
        <v>0</v>
      </c>
      <c r="CM184" s="542">
        <f>+CM147*Input!$G142/12*CM$11</f>
        <v>0</v>
      </c>
      <c r="CN184" s="542">
        <f>+CN147*Input!$G142/12*CN$11</f>
        <v>0</v>
      </c>
      <c r="CO184" s="542">
        <f>+CO147*Input!$G142/12*CO$11</f>
        <v>0</v>
      </c>
      <c r="CP184" s="542">
        <f>+CP147*Input!$G142/12*CP$11</f>
        <v>0</v>
      </c>
      <c r="CQ184" s="542">
        <f>+CQ147*Input!$G142/12*CQ$11</f>
        <v>0</v>
      </c>
      <c r="CR184" s="542">
        <f>+CR147*Input!$G142/12*CR$11</f>
        <v>0</v>
      </c>
      <c r="CS184" s="542">
        <f>+CS147*Input!$G142/12*CS$11</f>
        <v>0</v>
      </c>
      <c r="CT184" s="542">
        <f>+CT147*Input!$G142/12*CT$11</f>
        <v>0</v>
      </c>
      <c r="CU184" s="542">
        <f>+CU147*Input!$G142/12*CU$11</f>
        <v>0</v>
      </c>
      <c r="CV184" s="542">
        <f>+CV147*Input!$G142/12*CV$11</f>
        <v>0</v>
      </c>
      <c r="CW184" s="542">
        <f>+CW147*Input!$G142/12*CW$11</f>
        <v>0</v>
      </c>
      <c r="CX184" s="542">
        <f>+CX147*Input!$G142/12*CX$11</f>
        <v>0</v>
      </c>
      <c r="CY184" s="542">
        <f>+CY147*Input!$G142/12*CY$11</f>
        <v>0</v>
      </c>
      <c r="CZ184" s="542">
        <f>+CZ147*Input!$G142/12*CZ$11</f>
        <v>0</v>
      </c>
      <c r="DA184" s="542">
        <f>+DA147*Input!$G142/12*DA$11</f>
        <v>0</v>
      </c>
      <c r="DB184" s="542">
        <f>+DB147*Input!$G142/12*DB$11</f>
        <v>0</v>
      </c>
      <c r="DC184" s="542">
        <f>+DC147*Input!$G142/12*DC$11</f>
        <v>0</v>
      </c>
      <c r="DD184" s="542">
        <f>+DD147*Input!$G142/12*DD$11</f>
        <v>0</v>
      </c>
      <c r="DE184" s="542">
        <f>+DE147*Input!$G142/12*DE$11</f>
        <v>0</v>
      </c>
      <c r="DF184" s="542">
        <f>+DF147*Input!$G142/12*DF$11</f>
        <v>0</v>
      </c>
      <c r="DG184" s="542">
        <f>+DG147*Input!$G142/12*DG$11</f>
        <v>0</v>
      </c>
      <c r="DH184" s="542">
        <f>+DH147*Input!$G142/12*DH$11</f>
        <v>0</v>
      </c>
      <c r="DI184" s="542">
        <f>+DI147*Input!$G142/12*DI$11</f>
        <v>0</v>
      </c>
      <c r="DJ184" s="542">
        <f>+DJ147*Input!$G142/12*DJ$11</f>
        <v>0</v>
      </c>
      <c r="DK184" s="542">
        <f>+DK147*Input!$G142/12*DK$11</f>
        <v>0</v>
      </c>
      <c r="DL184" s="542">
        <f>+DL147*Input!$G142/12*DL$11</f>
        <v>0</v>
      </c>
      <c r="DM184" s="542">
        <f>+DM147*Input!$G142/12*DM$11</f>
        <v>0</v>
      </c>
      <c r="DN184" s="542">
        <f>+DN147*Input!$G142/12*DN$11</f>
        <v>0</v>
      </c>
      <c r="DO184" s="542">
        <f>+DO147*Input!$G142/12*DO$11</f>
        <v>0</v>
      </c>
      <c r="DP184" s="542">
        <f>+DP147*Input!$G142/12*DP$11</f>
        <v>0</v>
      </c>
      <c r="DQ184" s="542">
        <f>+DQ147*Input!$G142/12*DQ$11</f>
        <v>0</v>
      </c>
      <c r="DR184" s="542">
        <f>+DR147*Input!$G142/12*DR$11</f>
        <v>0</v>
      </c>
      <c r="DS184" s="542">
        <f>+DS147*Input!$G142/12*DS$11</f>
        <v>0</v>
      </c>
      <c r="DT184" s="560">
        <f>+DT147*Input!$G142/12*DT$11</f>
        <v>0</v>
      </c>
    </row>
    <row r="185" spans="1:124" s="28" customFormat="1" ht="14.25" customHeight="1" x14ac:dyDescent="0.15">
      <c r="A185" s="394" t="str">
        <f t="shared" si="308"/>
        <v>Chief Engineer</v>
      </c>
      <c r="B185" s="394" t="str">
        <f>+Input!F143</f>
        <v>Undistributed</v>
      </c>
      <c r="C185" s="31" t="str">
        <f t="shared" si="307"/>
        <v>[EUR]</v>
      </c>
      <c r="E185" s="559">
        <f>+E148*Input!$G143/12*E$11</f>
        <v>0</v>
      </c>
      <c r="F185" s="542">
        <f>+F148*Input!$G143/12*F$11</f>
        <v>0</v>
      </c>
      <c r="G185" s="542">
        <f>+G148*Input!$G143/12*G$11</f>
        <v>0</v>
      </c>
      <c r="H185" s="542">
        <f>+H148*Input!$G143/12*H$11</f>
        <v>0</v>
      </c>
      <c r="I185" s="542">
        <f>+I148*Input!$G143/12*I$11</f>
        <v>0</v>
      </c>
      <c r="J185" s="542">
        <f>+J148*Input!$G143/12*J$11</f>
        <v>0</v>
      </c>
      <c r="K185" s="542">
        <f>+K148*Input!$G143/12*K$11</f>
        <v>0</v>
      </c>
      <c r="L185" s="542">
        <f>+L148*Input!$G143/12*L$11</f>
        <v>0</v>
      </c>
      <c r="M185" s="542">
        <f>+M148*Input!$G143/12*M$11</f>
        <v>0</v>
      </c>
      <c r="N185" s="542">
        <f>+N148*Input!$G143/12*N$11</f>
        <v>0</v>
      </c>
      <c r="O185" s="542">
        <f>+O148*Input!$G143/12*O$11</f>
        <v>0</v>
      </c>
      <c r="P185" s="542">
        <f>+P148*Input!$G143/12*P$11</f>
        <v>0</v>
      </c>
      <c r="Q185" s="542">
        <f>+Q148*Input!$G143/12*Q$11</f>
        <v>0</v>
      </c>
      <c r="R185" s="542">
        <f>+R148*Input!$G143/12*R$11</f>
        <v>0</v>
      </c>
      <c r="S185" s="542">
        <f>+S148*Input!$G143/12*S$11</f>
        <v>0</v>
      </c>
      <c r="T185" s="542">
        <f>+T148*Input!$G143/12*T$11</f>
        <v>0</v>
      </c>
      <c r="U185" s="542">
        <f>+U148*Input!$G143/12*U$11</f>
        <v>0</v>
      </c>
      <c r="V185" s="542">
        <f>+V148*Input!$G143/12*V$11</f>
        <v>0</v>
      </c>
      <c r="W185" s="542">
        <f>+W148*Input!$G143/12*W$11</f>
        <v>0</v>
      </c>
      <c r="X185" s="542">
        <f>+X148*Input!$G143/12*X$11</f>
        <v>0</v>
      </c>
      <c r="Y185" s="542">
        <f>+Y148*Input!$G143/12*Y$11</f>
        <v>0</v>
      </c>
      <c r="Z185" s="542">
        <f>+Z148*Input!$G143/12*Z$11</f>
        <v>0</v>
      </c>
      <c r="AA185" s="542">
        <f>+AA148*Input!$G143/12*AA$11</f>
        <v>0</v>
      </c>
      <c r="AB185" s="542">
        <f>+AB148*Input!$G143/12*AB$11</f>
        <v>0</v>
      </c>
      <c r="AC185" s="542">
        <f>+AC148*Input!$G143/12*AC$11</f>
        <v>0</v>
      </c>
      <c r="AD185" s="542">
        <f>+AD148*Input!$G143/12*AD$11</f>
        <v>0</v>
      </c>
      <c r="AE185" s="542">
        <f>+AE148*Input!$G143/12*AE$11</f>
        <v>0</v>
      </c>
      <c r="AF185" s="542">
        <f>+AF148*Input!$G143/12*AF$11</f>
        <v>0</v>
      </c>
      <c r="AG185" s="542">
        <f>+AG148*Input!$G143/12*AG$11</f>
        <v>0</v>
      </c>
      <c r="AH185" s="542">
        <f>+AH148*Input!$G143/12*AH$11</f>
        <v>0</v>
      </c>
      <c r="AI185" s="542">
        <f>+AI148*Input!$G143/12*AI$11</f>
        <v>0</v>
      </c>
      <c r="AJ185" s="542">
        <f>+AJ148*Input!$G143/12*AJ$11</f>
        <v>0</v>
      </c>
      <c r="AK185" s="542">
        <f>+AK148*Input!$G143/12*AK$11</f>
        <v>0</v>
      </c>
      <c r="AL185" s="542">
        <f>+AL148*Input!$G143/12*AL$11</f>
        <v>0</v>
      </c>
      <c r="AM185" s="542">
        <f>+AM148*Input!$G143/12*AM$11</f>
        <v>0</v>
      </c>
      <c r="AN185" s="542">
        <f>+AN148*Input!$G143/12*AN$11</f>
        <v>0</v>
      </c>
      <c r="AO185" s="542">
        <f>+AO148*Input!$G143/12*AO$11</f>
        <v>0</v>
      </c>
      <c r="AP185" s="542">
        <f>+AP148*Input!$G143/12*AP$11</f>
        <v>0</v>
      </c>
      <c r="AQ185" s="542">
        <f>+AQ148*Input!$G143/12*AQ$11</f>
        <v>0</v>
      </c>
      <c r="AR185" s="542">
        <f>+AR148*Input!$G143/12*AR$11</f>
        <v>0</v>
      </c>
      <c r="AS185" s="542">
        <f>+AS148*Input!$G143/12*AS$11</f>
        <v>0</v>
      </c>
      <c r="AT185" s="542">
        <f>+AT148*Input!$G143/12*AT$11</f>
        <v>0</v>
      </c>
      <c r="AU185" s="542">
        <f>+AU148*Input!$G143/12*AU$11</f>
        <v>0</v>
      </c>
      <c r="AV185" s="542">
        <f>+AV148*Input!$G143/12*AV$11</f>
        <v>0</v>
      </c>
      <c r="AW185" s="542">
        <f>+AW148*Input!$G143/12*AW$11</f>
        <v>0</v>
      </c>
      <c r="AX185" s="542">
        <f>+AX148*Input!$G143/12*AX$11</f>
        <v>0</v>
      </c>
      <c r="AY185" s="542">
        <f>+AY148*Input!$G143/12*AY$11</f>
        <v>0</v>
      </c>
      <c r="AZ185" s="542">
        <f>+AZ148*Input!$G143/12*AZ$11</f>
        <v>0</v>
      </c>
      <c r="BA185" s="542">
        <f>+BA148*Input!$G143/12*BA$11</f>
        <v>0</v>
      </c>
      <c r="BB185" s="542">
        <f>+BB148*Input!$G143/12*BB$11</f>
        <v>0</v>
      </c>
      <c r="BC185" s="542">
        <f>+BC148*Input!$G143/12*BC$11</f>
        <v>0</v>
      </c>
      <c r="BD185" s="542">
        <f>+BD148*Input!$G143/12*BD$11</f>
        <v>0</v>
      </c>
      <c r="BE185" s="542">
        <f>+BE148*Input!$G143/12*BE$11</f>
        <v>0</v>
      </c>
      <c r="BF185" s="542">
        <f>+BF148*Input!$G143/12*BF$11</f>
        <v>0</v>
      </c>
      <c r="BG185" s="542">
        <f>+BG148*Input!$G143/12*BG$11</f>
        <v>0</v>
      </c>
      <c r="BH185" s="542">
        <f>+BH148*Input!$G143/12*BH$11</f>
        <v>0</v>
      </c>
      <c r="BI185" s="542">
        <f>+BI148*Input!$G143/12*BI$11</f>
        <v>0</v>
      </c>
      <c r="BJ185" s="542">
        <f>+BJ148*Input!$G143/12*BJ$11</f>
        <v>0</v>
      </c>
      <c r="BK185" s="542">
        <f>+BK148*Input!$G143/12*BK$11</f>
        <v>0</v>
      </c>
      <c r="BL185" s="542">
        <f>+BL148*Input!$G143/12*BL$11</f>
        <v>0</v>
      </c>
      <c r="BM185" s="542">
        <f>+BM148*Input!$G143/12*BM$11</f>
        <v>0</v>
      </c>
      <c r="BN185" s="542">
        <f>+BN148*Input!$G143/12*BN$11</f>
        <v>0</v>
      </c>
      <c r="BO185" s="542">
        <f>+BO148*Input!$G143/12*BO$11</f>
        <v>0</v>
      </c>
      <c r="BP185" s="542">
        <f>+BP148*Input!$G143/12*BP$11</f>
        <v>0</v>
      </c>
      <c r="BQ185" s="542">
        <f>+BQ148*Input!$G143/12*BQ$11</f>
        <v>0</v>
      </c>
      <c r="BR185" s="542">
        <f>+BR148*Input!$G143/12*BR$11</f>
        <v>0</v>
      </c>
      <c r="BS185" s="542">
        <f>+BS148*Input!$G143/12*BS$11</f>
        <v>0</v>
      </c>
      <c r="BT185" s="542">
        <f>+BT148*Input!$G143/12*BT$11</f>
        <v>0</v>
      </c>
      <c r="BU185" s="542">
        <f>+BU148*Input!$G143/12*BU$11</f>
        <v>0</v>
      </c>
      <c r="BV185" s="542">
        <f>+BV148*Input!$G143/12*BV$11</f>
        <v>0</v>
      </c>
      <c r="BW185" s="542">
        <f>+BW148*Input!$G143/12*BW$11</f>
        <v>0</v>
      </c>
      <c r="BX185" s="542">
        <f>+BX148*Input!$G143/12*BX$11</f>
        <v>0</v>
      </c>
      <c r="BY185" s="542">
        <f>+BY148*Input!$G143/12*BY$11</f>
        <v>0</v>
      </c>
      <c r="BZ185" s="542">
        <f>+BZ148*Input!$G143/12*BZ$11</f>
        <v>0</v>
      </c>
      <c r="CA185" s="542">
        <f>+CA148*Input!$G143/12*CA$11</f>
        <v>0</v>
      </c>
      <c r="CB185" s="542">
        <f>+CB148*Input!$G143/12*CB$11</f>
        <v>0</v>
      </c>
      <c r="CC185" s="542">
        <f>+CC148*Input!$G143/12*CC$11</f>
        <v>0</v>
      </c>
      <c r="CD185" s="542">
        <f>+CD148*Input!$G143/12*CD$11</f>
        <v>0</v>
      </c>
      <c r="CE185" s="542">
        <f>+CE148*Input!$G143/12*CE$11</f>
        <v>0</v>
      </c>
      <c r="CF185" s="542">
        <f>+CF148*Input!$G143/12*CF$11</f>
        <v>0</v>
      </c>
      <c r="CG185" s="542">
        <f>+CG148*Input!$G143/12*CG$11</f>
        <v>0</v>
      </c>
      <c r="CH185" s="542">
        <f>+CH148*Input!$G143/12*CH$11</f>
        <v>0</v>
      </c>
      <c r="CI185" s="542">
        <f>+CI148*Input!$G143/12*CI$11</f>
        <v>0</v>
      </c>
      <c r="CJ185" s="542">
        <f>+CJ148*Input!$G143/12*CJ$11</f>
        <v>0</v>
      </c>
      <c r="CK185" s="542">
        <f>+CK148*Input!$G143/12*CK$11</f>
        <v>0</v>
      </c>
      <c r="CL185" s="542">
        <f>+CL148*Input!$G143/12*CL$11</f>
        <v>0</v>
      </c>
      <c r="CM185" s="542">
        <f>+CM148*Input!$G143/12*CM$11</f>
        <v>0</v>
      </c>
      <c r="CN185" s="542">
        <f>+CN148*Input!$G143/12*CN$11</f>
        <v>0</v>
      </c>
      <c r="CO185" s="542">
        <f>+CO148*Input!$G143/12*CO$11</f>
        <v>0</v>
      </c>
      <c r="CP185" s="542">
        <f>+CP148*Input!$G143/12*CP$11</f>
        <v>0</v>
      </c>
      <c r="CQ185" s="542">
        <f>+CQ148*Input!$G143/12*CQ$11</f>
        <v>0</v>
      </c>
      <c r="CR185" s="542">
        <f>+CR148*Input!$G143/12*CR$11</f>
        <v>0</v>
      </c>
      <c r="CS185" s="542">
        <f>+CS148*Input!$G143/12*CS$11</f>
        <v>0</v>
      </c>
      <c r="CT185" s="542">
        <f>+CT148*Input!$G143/12*CT$11</f>
        <v>0</v>
      </c>
      <c r="CU185" s="542">
        <f>+CU148*Input!$G143/12*CU$11</f>
        <v>0</v>
      </c>
      <c r="CV185" s="542">
        <f>+CV148*Input!$G143/12*CV$11</f>
        <v>0</v>
      </c>
      <c r="CW185" s="542">
        <f>+CW148*Input!$G143/12*CW$11</f>
        <v>0</v>
      </c>
      <c r="CX185" s="542">
        <f>+CX148*Input!$G143/12*CX$11</f>
        <v>0</v>
      </c>
      <c r="CY185" s="542">
        <f>+CY148*Input!$G143/12*CY$11</f>
        <v>0</v>
      </c>
      <c r="CZ185" s="542">
        <f>+CZ148*Input!$G143/12*CZ$11</f>
        <v>0</v>
      </c>
      <c r="DA185" s="542">
        <f>+DA148*Input!$G143/12*DA$11</f>
        <v>0</v>
      </c>
      <c r="DB185" s="542">
        <f>+DB148*Input!$G143/12*DB$11</f>
        <v>0</v>
      </c>
      <c r="DC185" s="542">
        <f>+DC148*Input!$G143/12*DC$11</f>
        <v>0</v>
      </c>
      <c r="DD185" s="542">
        <f>+DD148*Input!$G143/12*DD$11</f>
        <v>0</v>
      </c>
      <c r="DE185" s="542">
        <f>+DE148*Input!$G143/12*DE$11</f>
        <v>0</v>
      </c>
      <c r="DF185" s="542">
        <f>+DF148*Input!$G143/12*DF$11</f>
        <v>0</v>
      </c>
      <c r="DG185" s="542">
        <f>+DG148*Input!$G143/12*DG$11</f>
        <v>0</v>
      </c>
      <c r="DH185" s="542">
        <f>+DH148*Input!$G143/12*DH$11</f>
        <v>0</v>
      </c>
      <c r="DI185" s="542">
        <f>+DI148*Input!$G143/12*DI$11</f>
        <v>0</v>
      </c>
      <c r="DJ185" s="542">
        <f>+DJ148*Input!$G143/12*DJ$11</f>
        <v>0</v>
      </c>
      <c r="DK185" s="542">
        <f>+DK148*Input!$G143/12*DK$11</f>
        <v>0</v>
      </c>
      <c r="DL185" s="542">
        <f>+DL148*Input!$G143/12*DL$11</f>
        <v>0</v>
      </c>
      <c r="DM185" s="542">
        <f>+DM148*Input!$G143/12*DM$11</f>
        <v>0</v>
      </c>
      <c r="DN185" s="542">
        <f>+DN148*Input!$G143/12*DN$11</f>
        <v>0</v>
      </c>
      <c r="DO185" s="542">
        <f>+DO148*Input!$G143/12*DO$11</f>
        <v>0</v>
      </c>
      <c r="DP185" s="542">
        <f>+DP148*Input!$G143/12*DP$11</f>
        <v>0</v>
      </c>
      <c r="DQ185" s="542">
        <f>+DQ148*Input!$G143/12*DQ$11</f>
        <v>0</v>
      </c>
      <c r="DR185" s="542">
        <f>+DR148*Input!$G143/12*DR$11</f>
        <v>0</v>
      </c>
      <c r="DS185" s="542">
        <f>+DS148*Input!$G143/12*DS$11</f>
        <v>0</v>
      </c>
      <c r="DT185" s="560">
        <f>+DT148*Input!$G143/12*DT$11</f>
        <v>0</v>
      </c>
    </row>
    <row r="186" spans="1:124" s="28" customFormat="1" ht="14.25" customHeight="1" x14ac:dyDescent="0.15">
      <c r="A186" s="394" t="str">
        <f t="shared" si="308"/>
        <v>Maintenance Supervisor</v>
      </c>
      <c r="B186" s="394" t="str">
        <f>+Input!F144</f>
        <v>Undistributed</v>
      </c>
      <c r="C186" s="31" t="str">
        <f t="shared" si="307"/>
        <v>[EUR]</v>
      </c>
      <c r="E186" s="559">
        <f>+E149*Input!$G144/12*E$11</f>
        <v>0</v>
      </c>
      <c r="F186" s="542">
        <f>+F149*Input!$G144/12*F$11</f>
        <v>0</v>
      </c>
      <c r="G186" s="542">
        <f>+G149*Input!$G144/12*G$11</f>
        <v>0</v>
      </c>
      <c r="H186" s="542">
        <f>+H149*Input!$G144/12*H$11</f>
        <v>0</v>
      </c>
      <c r="I186" s="542">
        <f>+I149*Input!$G144/12*I$11</f>
        <v>0</v>
      </c>
      <c r="J186" s="542">
        <f>+J149*Input!$G144/12*J$11</f>
        <v>0</v>
      </c>
      <c r="K186" s="542">
        <f>+K149*Input!$G144/12*K$11</f>
        <v>0</v>
      </c>
      <c r="L186" s="542">
        <f>+L149*Input!$G144/12*L$11</f>
        <v>0</v>
      </c>
      <c r="M186" s="542">
        <f>+M149*Input!$G144/12*M$11</f>
        <v>0</v>
      </c>
      <c r="N186" s="542">
        <f>+N149*Input!$G144/12*N$11</f>
        <v>0</v>
      </c>
      <c r="O186" s="542">
        <f>+O149*Input!$G144/12*O$11</f>
        <v>0</v>
      </c>
      <c r="P186" s="542">
        <f>+P149*Input!$G144/12*P$11</f>
        <v>0</v>
      </c>
      <c r="Q186" s="542">
        <f>+Q149*Input!$G144/12*Q$11</f>
        <v>0</v>
      </c>
      <c r="R186" s="542">
        <f>+R149*Input!$G144/12*R$11</f>
        <v>0</v>
      </c>
      <c r="S186" s="542">
        <f>+S149*Input!$G144/12*S$11</f>
        <v>0</v>
      </c>
      <c r="T186" s="542">
        <f>+T149*Input!$G144/12*T$11</f>
        <v>0</v>
      </c>
      <c r="U186" s="542">
        <f>+U149*Input!$G144/12*U$11</f>
        <v>0</v>
      </c>
      <c r="V186" s="542">
        <f>+V149*Input!$G144/12*V$11</f>
        <v>0</v>
      </c>
      <c r="W186" s="542">
        <f>+W149*Input!$G144/12*W$11</f>
        <v>0</v>
      </c>
      <c r="X186" s="542">
        <f>+X149*Input!$G144/12*X$11</f>
        <v>0</v>
      </c>
      <c r="Y186" s="542">
        <f>+Y149*Input!$G144/12*Y$11</f>
        <v>0</v>
      </c>
      <c r="Z186" s="542">
        <f>+Z149*Input!$G144/12*Z$11</f>
        <v>0</v>
      </c>
      <c r="AA186" s="542">
        <f>+AA149*Input!$G144/12*AA$11</f>
        <v>0</v>
      </c>
      <c r="AB186" s="542">
        <f>+AB149*Input!$G144/12*AB$11</f>
        <v>0</v>
      </c>
      <c r="AC186" s="542">
        <f>+AC149*Input!$G144/12*AC$11</f>
        <v>0</v>
      </c>
      <c r="AD186" s="542">
        <f>+AD149*Input!$G144/12*AD$11</f>
        <v>0</v>
      </c>
      <c r="AE186" s="542">
        <f>+AE149*Input!$G144/12*AE$11</f>
        <v>0</v>
      </c>
      <c r="AF186" s="542">
        <f>+AF149*Input!$G144/12*AF$11</f>
        <v>0</v>
      </c>
      <c r="AG186" s="542">
        <f>+AG149*Input!$G144/12*AG$11</f>
        <v>0</v>
      </c>
      <c r="AH186" s="542">
        <f>+AH149*Input!$G144/12*AH$11</f>
        <v>0</v>
      </c>
      <c r="AI186" s="542">
        <f>+AI149*Input!$G144/12*AI$11</f>
        <v>0</v>
      </c>
      <c r="AJ186" s="542">
        <f>+AJ149*Input!$G144/12*AJ$11</f>
        <v>0</v>
      </c>
      <c r="AK186" s="542">
        <f>+AK149*Input!$G144/12*AK$11</f>
        <v>0</v>
      </c>
      <c r="AL186" s="542">
        <f>+AL149*Input!$G144/12*AL$11</f>
        <v>0</v>
      </c>
      <c r="AM186" s="542">
        <f>+AM149*Input!$G144/12*AM$11</f>
        <v>0</v>
      </c>
      <c r="AN186" s="542">
        <f>+AN149*Input!$G144/12*AN$11</f>
        <v>0</v>
      </c>
      <c r="AO186" s="542">
        <f>+AO149*Input!$G144/12*AO$11</f>
        <v>0</v>
      </c>
      <c r="AP186" s="542">
        <f>+AP149*Input!$G144/12*AP$11</f>
        <v>0</v>
      </c>
      <c r="AQ186" s="542">
        <f>+AQ149*Input!$G144/12*AQ$11</f>
        <v>0</v>
      </c>
      <c r="AR186" s="542">
        <f>+AR149*Input!$G144/12*AR$11</f>
        <v>0</v>
      </c>
      <c r="AS186" s="542">
        <f>+AS149*Input!$G144/12*AS$11</f>
        <v>0</v>
      </c>
      <c r="AT186" s="542">
        <f>+AT149*Input!$G144/12*AT$11</f>
        <v>0</v>
      </c>
      <c r="AU186" s="542">
        <f>+AU149*Input!$G144/12*AU$11</f>
        <v>0</v>
      </c>
      <c r="AV186" s="542">
        <f>+AV149*Input!$G144/12*AV$11</f>
        <v>0</v>
      </c>
      <c r="AW186" s="542">
        <f>+AW149*Input!$G144/12*AW$11</f>
        <v>0</v>
      </c>
      <c r="AX186" s="542">
        <f>+AX149*Input!$G144/12*AX$11</f>
        <v>0</v>
      </c>
      <c r="AY186" s="542">
        <f>+AY149*Input!$G144/12*AY$11</f>
        <v>0</v>
      </c>
      <c r="AZ186" s="542">
        <f>+AZ149*Input!$G144/12*AZ$11</f>
        <v>0</v>
      </c>
      <c r="BA186" s="542">
        <f>+BA149*Input!$G144/12*BA$11</f>
        <v>0</v>
      </c>
      <c r="BB186" s="542">
        <f>+BB149*Input!$G144/12*BB$11</f>
        <v>0</v>
      </c>
      <c r="BC186" s="542">
        <f>+BC149*Input!$G144/12*BC$11</f>
        <v>0</v>
      </c>
      <c r="BD186" s="542">
        <f>+BD149*Input!$G144/12*BD$11</f>
        <v>0</v>
      </c>
      <c r="BE186" s="542">
        <f>+BE149*Input!$G144/12*BE$11</f>
        <v>0</v>
      </c>
      <c r="BF186" s="542">
        <f>+BF149*Input!$G144/12*BF$11</f>
        <v>0</v>
      </c>
      <c r="BG186" s="542">
        <f>+BG149*Input!$G144/12*BG$11</f>
        <v>0</v>
      </c>
      <c r="BH186" s="542">
        <f>+BH149*Input!$G144/12*BH$11</f>
        <v>0</v>
      </c>
      <c r="BI186" s="542">
        <f>+BI149*Input!$G144/12*BI$11</f>
        <v>0</v>
      </c>
      <c r="BJ186" s="542">
        <f>+BJ149*Input!$G144/12*BJ$11</f>
        <v>0</v>
      </c>
      <c r="BK186" s="542">
        <f>+BK149*Input!$G144/12*BK$11</f>
        <v>0</v>
      </c>
      <c r="BL186" s="542">
        <f>+BL149*Input!$G144/12*BL$11</f>
        <v>0</v>
      </c>
      <c r="BM186" s="542">
        <f>+BM149*Input!$G144/12*BM$11</f>
        <v>0</v>
      </c>
      <c r="BN186" s="542">
        <f>+BN149*Input!$G144/12*BN$11</f>
        <v>0</v>
      </c>
      <c r="BO186" s="542">
        <f>+BO149*Input!$G144/12*BO$11</f>
        <v>0</v>
      </c>
      <c r="BP186" s="542">
        <f>+BP149*Input!$G144/12*BP$11</f>
        <v>0</v>
      </c>
      <c r="BQ186" s="542">
        <f>+BQ149*Input!$G144/12*BQ$11</f>
        <v>0</v>
      </c>
      <c r="BR186" s="542">
        <f>+BR149*Input!$G144/12*BR$11</f>
        <v>0</v>
      </c>
      <c r="BS186" s="542">
        <f>+BS149*Input!$G144/12*BS$11</f>
        <v>0</v>
      </c>
      <c r="BT186" s="542">
        <f>+BT149*Input!$G144/12*BT$11</f>
        <v>0</v>
      </c>
      <c r="BU186" s="542">
        <f>+BU149*Input!$G144/12*BU$11</f>
        <v>0</v>
      </c>
      <c r="BV186" s="542">
        <f>+BV149*Input!$G144/12*BV$11</f>
        <v>0</v>
      </c>
      <c r="BW186" s="542">
        <f>+BW149*Input!$G144/12*BW$11</f>
        <v>0</v>
      </c>
      <c r="BX186" s="542">
        <f>+BX149*Input!$G144/12*BX$11</f>
        <v>0</v>
      </c>
      <c r="BY186" s="542">
        <f>+BY149*Input!$G144/12*BY$11</f>
        <v>0</v>
      </c>
      <c r="BZ186" s="542">
        <f>+BZ149*Input!$G144/12*BZ$11</f>
        <v>0</v>
      </c>
      <c r="CA186" s="542">
        <f>+CA149*Input!$G144/12*CA$11</f>
        <v>0</v>
      </c>
      <c r="CB186" s="542">
        <f>+CB149*Input!$G144/12*CB$11</f>
        <v>0</v>
      </c>
      <c r="CC186" s="542">
        <f>+CC149*Input!$G144/12*CC$11</f>
        <v>0</v>
      </c>
      <c r="CD186" s="542">
        <f>+CD149*Input!$G144/12*CD$11</f>
        <v>0</v>
      </c>
      <c r="CE186" s="542">
        <f>+CE149*Input!$G144/12*CE$11</f>
        <v>0</v>
      </c>
      <c r="CF186" s="542">
        <f>+CF149*Input!$G144/12*CF$11</f>
        <v>0</v>
      </c>
      <c r="CG186" s="542">
        <f>+CG149*Input!$G144/12*CG$11</f>
        <v>0</v>
      </c>
      <c r="CH186" s="542">
        <f>+CH149*Input!$G144/12*CH$11</f>
        <v>0</v>
      </c>
      <c r="CI186" s="542">
        <f>+CI149*Input!$G144/12*CI$11</f>
        <v>0</v>
      </c>
      <c r="CJ186" s="542">
        <f>+CJ149*Input!$G144/12*CJ$11</f>
        <v>0</v>
      </c>
      <c r="CK186" s="542">
        <f>+CK149*Input!$G144/12*CK$11</f>
        <v>0</v>
      </c>
      <c r="CL186" s="542">
        <f>+CL149*Input!$G144/12*CL$11</f>
        <v>0</v>
      </c>
      <c r="CM186" s="542">
        <f>+CM149*Input!$G144/12*CM$11</f>
        <v>0</v>
      </c>
      <c r="CN186" s="542">
        <f>+CN149*Input!$G144/12*CN$11</f>
        <v>0</v>
      </c>
      <c r="CO186" s="542">
        <f>+CO149*Input!$G144/12*CO$11</f>
        <v>0</v>
      </c>
      <c r="CP186" s="542">
        <f>+CP149*Input!$G144/12*CP$11</f>
        <v>0</v>
      </c>
      <c r="CQ186" s="542">
        <f>+CQ149*Input!$G144/12*CQ$11</f>
        <v>0</v>
      </c>
      <c r="CR186" s="542">
        <f>+CR149*Input!$G144/12*CR$11</f>
        <v>0</v>
      </c>
      <c r="CS186" s="542">
        <f>+CS149*Input!$G144/12*CS$11</f>
        <v>0</v>
      </c>
      <c r="CT186" s="542">
        <f>+CT149*Input!$G144/12*CT$11</f>
        <v>0</v>
      </c>
      <c r="CU186" s="542">
        <f>+CU149*Input!$G144/12*CU$11</f>
        <v>0</v>
      </c>
      <c r="CV186" s="542">
        <f>+CV149*Input!$G144/12*CV$11</f>
        <v>0</v>
      </c>
      <c r="CW186" s="542">
        <f>+CW149*Input!$G144/12*CW$11</f>
        <v>0</v>
      </c>
      <c r="CX186" s="542">
        <f>+CX149*Input!$G144/12*CX$11</f>
        <v>0</v>
      </c>
      <c r="CY186" s="542">
        <f>+CY149*Input!$G144/12*CY$11</f>
        <v>0</v>
      </c>
      <c r="CZ186" s="542">
        <f>+CZ149*Input!$G144/12*CZ$11</f>
        <v>0</v>
      </c>
      <c r="DA186" s="542">
        <f>+DA149*Input!$G144/12*DA$11</f>
        <v>0</v>
      </c>
      <c r="DB186" s="542">
        <f>+DB149*Input!$G144/12*DB$11</f>
        <v>0</v>
      </c>
      <c r="DC186" s="542">
        <f>+DC149*Input!$G144/12*DC$11</f>
        <v>0</v>
      </c>
      <c r="DD186" s="542">
        <f>+DD149*Input!$G144/12*DD$11</f>
        <v>0</v>
      </c>
      <c r="DE186" s="542">
        <f>+DE149*Input!$G144/12*DE$11</f>
        <v>0</v>
      </c>
      <c r="DF186" s="542">
        <f>+DF149*Input!$G144/12*DF$11</f>
        <v>0</v>
      </c>
      <c r="DG186" s="542">
        <f>+DG149*Input!$G144/12*DG$11</f>
        <v>0</v>
      </c>
      <c r="DH186" s="542">
        <f>+DH149*Input!$G144/12*DH$11</f>
        <v>0</v>
      </c>
      <c r="DI186" s="542">
        <f>+DI149*Input!$G144/12*DI$11</f>
        <v>0</v>
      </c>
      <c r="DJ186" s="542">
        <f>+DJ149*Input!$G144/12*DJ$11</f>
        <v>0</v>
      </c>
      <c r="DK186" s="542">
        <f>+DK149*Input!$G144/12*DK$11</f>
        <v>0</v>
      </c>
      <c r="DL186" s="542">
        <f>+DL149*Input!$G144/12*DL$11</f>
        <v>0</v>
      </c>
      <c r="DM186" s="542">
        <f>+DM149*Input!$G144/12*DM$11</f>
        <v>0</v>
      </c>
      <c r="DN186" s="542">
        <f>+DN149*Input!$G144/12*DN$11</f>
        <v>0</v>
      </c>
      <c r="DO186" s="542">
        <f>+DO149*Input!$G144/12*DO$11</f>
        <v>0</v>
      </c>
      <c r="DP186" s="542">
        <f>+DP149*Input!$G144/12*DP$11</f>
        <v>0</v>
      </c>
      <c r="DQ186" s="542">
        <f>+DQ149*Input!$G144/12*DQ$11</f>
        <v>0</v>
      </c>
      <c r="DR186" s="542">
        <f>+DR149*Input!$G144/12*DR$11</f>
        <v>0</v>
      </c>
      <c r="DS186" s="542">
        <f>+DS149*Input!$G144/12*DS$11</f>
        <v>0</v>
      </c>
      <c r="DT186" s="560">
        <f>+DT149*Input!$G144/12*DT$11</f>
        <v>0</v>
      </c>
    </row>
    <row r="187" spans="1:124" s="28" customFormat="1" ht="14.25" customHeight="1" x14ac:dyDescent="0.15">
      <c r="A187" s="394" t="str">
        <f t="shared" si="308"/>
        <v>Maintenance Technician</v>
      </c>
      <c r="B187" s="394" t="str">
        <f>+Input!F145</f>
        <v>Undistributed</v>
      </c>
      <c r="C187" s="31" t="str">
        <f t="shared" si="307"/>
        <v>[EUR]</v>
      </c>
      <c r="E187" s="559">
        <f>+E150*Input!$G145/12*E$11</f>
        <v>0</v>
      </c>
      <c r="F187" s="542">
        <f>+F150*Input!$G145/12*F$11</f>
        <v>0</v>
      </c>
      <c r="G187" s="542">
        <f>+G150*Input!$G145/12*G$11</f>
        <v>0</v>
      </c>
      <c r="H187" s="542">
        <f>+H150*Input!$G145/12*H$11</f>
        <v>0</v>
      </c>
      <c r="I187" s="542">
        <f>+I150*Input!$G145/12*I$11</f>
        <v>0</v>
      </c>
      <c r="J187" s="542">
        <f>+J150*Input!$G145/12*J$11</f>
        <v>0</v>
      </c>
      <c r="K187" s="542">
        <f>+K150*Input!$G145/12*K$11</f>
        <v>0</v>
      </c>
      <c r="L187" s="542">
        <f>+L150*Input!$G145/12*L$11</f>
        <v>0</v>
      </c>
      <c r="M187" s="542">
        <f>+M150*Input!$G145/12*M$11</f>
        <v>0</v>
      </c>
      <c r="N187" s="542">
        <f>+N150*Input!$G145/12*N$11</f>
        <v>0</v>
      </c>
      <c r="O187" s="542">
        <f>+O150*Input!$G145/12*O$11</f>
        <v>0</v>
      </c>
      <c r="P187" s="542">
        <f>+P150*Input!$G145/12*P$11</f>
        <v>0</v>
      </c>
      <c r="Q187" s="542">
        <f>+Q150*Input!$G145/12*Q$11</f>
        <v>0</v>
      </c>
      <c r="R187" s="542">
        <f>+R150*Input!$G145/12*R$11</f>
        <v>0</v>
      </c>
      <c r="S187" s="542">
        <f>+S150*Input!$G145/12*S$11</f>
        <v>0</v>
      </c>
      <c r="T187" s="542">
        <f>+T150*Input!$G145/12*T$11</f>
        <v>0</v>
      </c>
      <c r="U187" s="542">
        <f>+U150*Input!$G145/12*U$11</f>
        <v>0</v>
      </c>
      <c r="V187" s="542">
        <f>+V150*Input!$G145/12*V$11</f>
        <v>0</v>
      </c>
      <c r="W187" s="542">
        <f>+W150*Input!$G145/12*W$11</f>
        <v>0</v>
      </c>
      <c r="X187" s="542">
        <f>+X150*Input!$G145/12*X$11</f>
        <v>0</v>
      </c>
      <c r="Y187" s="542">
        <f>+Y150*Input!$G145/12*Y$11</f>
        <v>0</v>
      </c>
      <c r="Z187" s="542">
        <f>+Z150*Input!$G145/12*Z$11</f>
        <v>0</v>
      </c>
      <c r="AA187" s="542">
        <f>+AA150*Input!$G145/12*AA$11</f>
        <v>0</v>
      </c>
      <c r="AB187" s="542">
        <f>+AB150*Input!$G145/12*AB$11</f>
        <v>0</v>
      </c>
      <c r="AC187" s="542">
        <f>+AC150*Input!$G145/12*AC$11</f>
        <v>0</v>
      </c>
      <c r="AD187" s="542">
        <f>+AD150*Input!$G145/12*AD$11</f>
        <v>0</v>
      </c>
      <c r="AE187" s="542">
        <f>+AE150*Input!$G145/12*AE$11</f>
        <v>0</v>
      </c>
      <c r="AF187" s="542">
        <f>+AF150*Input!$G145/12*AF$11</f>
        <v>0</v>
      </c>
      <c r="AG187" s="542">
        <f>+AG150*Input!$G145/12*AG$11</f>
        <v>0</v>
      </c>
      <c r="AH187" s="542">
        <f>+AH150*Input!$G145/12*AH$11</f>
        <v>0</v>
      </c>
      <c r="AI187" s="542">
        <f>+AI150*Input!$G145/12*AI$11</f>
        <v>0</v>
      </c>
      <c r="AJ187" s="542">
        <f>+AJ150*Input!$G145/12*AJ$11</f>
        <v>0</v>
      </c>
      <c r="AK187" s="542">
        <f>+AK150*Input!$G145/12*AK$11</f>
        <v>0</v>
      </c>
      <c r="AL187" s="542">
        <f>+AL150*Input!$G145/12*AL$11</f>
        <v>0</v>
      </c>
      <c r="AM187" s="542">
        <f>+AM150*Input!$G145/12*AM$11</f>
        <v>0</v>
      </c>
      <c r="AN187" s="542">
        <f>+AN150*Input!$G145/12*AN$11</f>
        <v>0</v>
      </c>
      <c r="AO187" s="542">
        <f>+AO150*Input!$G145/12*AO$11</f>
        <v>0</v>
      </c>
      <c r="AP187" s="542">
        <f>+AP150*Input!$G145/12*AP$11</f>
        <v>0</v>
      </c>
      <c r="AQ187" s="542">
        <f>+AQ150*Input!$G145/12*AQ$11</f>
        <v>0</v>
      </c>
      <c r="AR187" s="542">
        <f>+AR150*Input!$G145/12*AR$11</f>
        <v>0</v>
      </c>
      <c r="AS187" s="542">
        <f>+AS150*Input!$G145/12*AS$11</f>
        <v>0</v>
      </c>
      <c r="AT187" s="542">
        <f>+AT150*Input!$G145/12*AT$11</f>
        <v>0</v>
      </c>
      <c r="AU187" s="542">
        <f>+AU150*Input!$G145/12*AU$11</f>
        <v>0</v>
      </c>
      <c r="AV187" s="542">
        <f>+AV150*Input!$G145/12*AV$11</f>
        <v>0</v>
      </c>
      <c r="AW187" s="542">
        <f>+AW150*Input!$G145/12*AW$11</f>
        <v>0</v>
      </c>
      <c r="AX187" s="542">
        <f>+AX150*Input!$G145/12*AX$11</f>
        <v>0</v>
      </c>
      <c r="AY187" s="542">
        <f>+AY150*Input!$G145/12*AY$11</f>
        <v>0</v>
      </c>
      <c r="AZ187" s="542">
        <f>+AZ150*Input!$G145/12*AZ$11</f>
        <v>0</v>
      </c>
      <c r="BA187" s="542">
        <f>+BA150*Input!$G145/12*BA$11</f>
        <v>0</v>
      </c>
      <c r="BB187" s="542">
        <f>+BB150*Input!$G145/12*BB$11</f>
        <v>0</v>
      </c>
      <c r="BC187" s="542">
        <f>+BC150*Input!$G145/12*BC$11</f>
        <v>0</v>
      </c>
      <c r="BD187" s="542">
        <f>+BD150*Input!$G145/12*BD$11</f>
        <v>0</v>
      </c>
      <c r="BE187" s="542">
        <f>+BE150*Input!$G145/12*BE$11</f>
        <v>0</v>
      </c>
      <c r="BF187" s="542">
        <f>+BF150*Input!$G145/12*BF$11</f>
        <v>0</v>
      </c>
      <c r="BG187" s="542">
        <f>+BG150*Input!$G145/12*BG$11</f>
        <v>0</v>
      </c>
      <c r="BH187" s="542">
        <f>+BH150*Input!$G145/12*BH$11</f>
        <v>0</v>
      </c>
      <c r="BI187" s="542">
        <f>+BI150*Input!$G145/12*BI$11</f>
        <v>0</v>
      </c>
      <c r="BJ187" s="542">
        <f>+BJ150*Input!$G145/12*BJ$11</f>
        <v>0</v>
      </c>
      <c r="BK187" s="542">
        <f>+BK150*Input!$G145/12*BK$11</f>
        <v>0</v>
      </c>
      <c r="BL187" s="542">
        <f>+BL150*Input!$G145/12*BL$11</f>
        <v>0</v>
      </c>
      <c r="BM187" s="542">
        <f>+BM150*Input!$G145/12*BM$11</f>
        <v>0</v>
      </c>
      <c r="BN187" s="542">
        <f>+BN150*Input!$G145/12*BN$11</f>
        <v>0</v>
      </c>
      <c r="BO187" s="542">
        <f>+BO150*Input!$G145/12*BO$11</f>
        <v>0</v>
      </c>
      <c r="BP187" s="542">
        <f>+BP150*Input!$G145/12*BP$11</f>
        <v>0</v>
      </c>
      <c r="BQ187" s="542">
        <f>+BQ150*Input!$G145/12*BQ$11</f>
        <v>0</v>
      </c>
      <c r="BR187" s="542">
        <f>+BR150*Input!$G145/12*BR$11</f>
        <v>0</v>
      </c>
      <c r="BS187" s="542">
        <f>+BS150*Input!$G145/12*BS$11</f>
        <v>0</v>
      </c>
      <c r="BT187" s="542">
        <f>+BT150*Input!$G145/12*BT$11</f>
        <v>0</v>
      </c>
      <c r="BU187" s="542">
        <f>+BU150*Input!$G145/12*BU$11</f>
        <v>0</v>
      </c>
      <c r="BV187" s="542">
        <f>+BV150*Input!$G145/12*BV$11</f>
        <v>0</v>
      </c>
      <c r="BW187" s="542">
        <f>+BW150*Input!$G145/12*BW$11</f>
        <v>0</v>
      </c>
      <c r="BX187" s="542">
        <f>+BX150*Input!$G145/12*BX$11</f>
        <v>0</v>
      </c>
      <c r="BY187" s="542">
        <f>+BY150*Input!$G145/12*BY$11</f>
        <v>0</v>
      </c>
      <c r="BZ187" s="542">
        <f>+BZ150*Input!$G145/12*BZ$11</f>
        <v>0</v>
      </c>
      <c r="CA187" s="542">
        <f>+CA150*Input!$G145/12*CA$11</f>
        <v>0</v>
      </c>
      <c r="CB187" s="542">
        <f>+CB150*Input!$G145/12*CB$11</f>
        <v>0</v>
      </c>
      <c r="CC187" s="542">
        <f>+CC150*Input!$G145/12*CC$11</f>
        <v>0</v>
      </c>
      <c r="CD187" s="542">
        <f>+CD150*Input!$G145/12*CD$11</f>
        <v>0</v>
      </c>
      <c r="CE187" s="542">
        <f>+CE150*Input!$G145/12*CE$11</f>
        <v>0</v>
      </c>
      <c r="CF187" s="542">
        <f>+CF150*Input!$G145/12*CF$11</f>
        <v>0</v>
      </c>
      <c r="CG187" s="542">
        <f>+CG150*Input!$G145/12*CG$11</f>
        <v>0</v>
      </c>
      <c r="CH187" s="542">
        <f>+CH150*Input!$G145/12*CH$11</f>
        <v>0</v>
      </c>
      <c r="CI187" s="542">
        <f>+CI150*Input!$G145/12*CI$11</f>
        <v>0</v>
      </c>
      <c r="CJ187" s="542">
        <f>+CJ150*Input!$G145/12*CJ$11</f>
        <v>0</v>
      </c>
      <c r="CK187" s="542">
        <f>+CK150*Input!$G145/12*CK$11</f>
        <v>0</v>
      </c>
      <c r="CL187" s="542">
        <f>+CL150*Input!$G145/12*CL$11</f>
        <v>0</v>
      </c>
      <c r="CM187" s="542">
        <f>+CM150*Input!$G145/12*CM$11</f>
        <v>0</v>
      </c>
      <c r="CN187" s="542">
        <f>+CN150*Input!$G145/12*CN$11</f>
        <v>0</v>
      </c>
      <c r="CO187" s="542">
        <f>+CO150*Input!$G145/12*CO$11</f>
        <v>0</v>
      </c>
      <c r="CP187" s="542">
        <f>+CP150*Input!$G145/12*CP$11</f>
        <v>0</v>
      </c>
      <c r="CQ187" s="542">
        <f>+CQ150*Input!$G145/12*CQ$11</f>
        <v>0</v>
      </c>
      <c r="CR187" s="542">
        <f>+CR150*Input!$G145/12*CR$11</f>
        <v>0</v>
      </c>
      <c r="CS187" s="542">
        <f>+CS150*Input!$G145/12*CS$11</f>
        <v>0</v>
      </c>
      <c r="CT187" s="542">
        <f>+CT150*Input!$G145/12*CT$11</f>
        <v>0</v>
      </c>
      <c r="CU187" s="542">
        <f>+CU150*Input!$G145/12*CU$11</f>
        <v>0</v>
      </c>
      <c r="CV187" s="542">
        <f>+CV150*Input!$G145/12*CV$11</f>
        <v>0</v>
      </c>
      <c r="CW187" s="542">
        <f>+CW150*Input!$G145/12*CW$11</f>
        <v>0</v>
      </c>
      <c r="CX187" s="542">
        <f>+CX150*Input!$G145/12*CX$11</f>
        <v>0</v>
      </c>
      <c r="CY187" s="542">
        <f>+CY150*Input!$G145/12*CY$11</f>
        <v>0</v>
      </c>
      <c r="CZ187" s="542">
        <f>+CZ150*Input!$G145/12*CZ$11</f>
        <v>0</v>
      </c>
      <c r="DA187" s="542">
        <f>+DA150*Input!$G145/12*DA$11</f>
        <v>0</v>
      </c>
      <c r="DB187" s="542">
        <f>+DB150*Input!$G145/12*DB$11</f>
        <v>0</v>
      </c>
      <c r="DC187" s="542">
        <f>+DC150*Input!$G145/12*DC$11</f>
        <v>0</v>
      </c>
      <c r="DD187" s="542">
        <f>+DD150*Input!$G145/12*DD$11</f>
        <v>0</v>
      </c>
      <c r="DE187" s="542">
        <f>+DE150*Input!$G145/12*DE$11</f>
        <v>0</v>
      </c>
      <c r="DF187" s="542">
        <f>+DF150*Input!$G145/12*DF$11</f>
        <v>0</v>
      </c>
      <c r="DG187" s="542">
        <f>+DG150*Input!$G145/12*DG$11</f>
        <v>0</v>
      </c>
      <c r="DH187" s="542">
        <f>+DH150*Input!$G145/12*DH$11</f>
        <v>0</v>
      </c>
      <c r="DI187" s="542">
        <f>+DI150*Input!$G145/12*DI$11</f>
        <v>0</v>
      </c>
      <c r="DJ187" s="542">
        <f>+DJ150*Input!$G145/12*DJ$11</f>
        <v>0</v>
      </c>
      <c r="DK187" s="542">
        <f>+DK150*Input!$G145/12*DK$11</f>
        <v>0</v>
      </c>
      <c r="DL187" s="542">
        <f>+DL150*Input!$G145/12*DL$11</f>
        <v>0</v>
      </c>
      <c r="DM187" s="542">
        <f>+DM150*Input!$G145/12*DM$11</f>
        <v>0</v>
      </c>
      <c r="DN187" s="542">
        <f>+DN150*Input!$G145/12*DN$11</f>
        <v>0</v>
      </c>
      <c r="DO187" s="542">
        <f>+DO150*Input!$G145/12*DO$11</f>
        <v>0</v>
      </c>
      <c r="DP187" s="542">
        <f>+DP150*Input!$G145/12*DP$11</f>
        <v>0</v>
      </c>
      <c r="DQ187" s="542">
        <f>+DQ150*Input!$G145/12*DQ$11</f>
        <v>0</v>
      </c>
      <c r="DR187" s="542">
        <f>+DR150*Input!$G145/12*DR$11</f>
        <v>0</v>
      </c>
      <c r="DS187" s="542">
        <f>+DS150*Input!$G145/12*DS$11</f>
        <v>0</v>
      </c>
      <c r="DT187" s="560">
        <f>+DT150*Input!$G145/12*DT$11</f>
        <v>0</v>
      </c>
    </row>
    <row r="188" spans="1:124" s="28" customFormat="1" ht="14.25" customHeight="1" x14ac:dyDescent="0.15">
      <c r="A188" s="394" t="str">
        <f t="shared" si="308"/>
        <v>Spa Manager</v>
      </c>
      <c r="B188" s="394" t="str">
        <f>+Input!F146</f>
        <v>SPA</v>
      </c>
      <c r="C188" s="31" t="str">
        <f t="shared" si="307"/>
        <v>[EUR]</v>
      </c>
      <c r="E188" s="559">
        <f>+E151*Input!$G146/12*E$11</f>
        <v>0</v>
      </c>
      <c r="F188" s="542">
        <f>+F151*Input!$G146/12*F$11</f>
        <v>0</v>
      </c>
      <c r="G188" s="542">
        <f>+G151*Input!$G146/12*G$11</f>
        <v>0</v>
      </c>
      <c r="H188" s="542">
        <f>+H151*Input!$G146/12*H$11</f>
        <v>0</v>
      </c>
      <c r="I188" s="542">
        <f>+I151*Input!$G146/12*I$11</f>
        <v>0</v>
      </c>
      <c r="J188" s="542">
        <f>+J151*Input!$G146/12*J$11</f>
        <v>0</v>
      </c>
      <c r="K188" s="542">
        <f>+K151*Input!$G146/12*K$11</f>
        <v>0</v>
      </c>
      <c r="L188" s="542">
        <f>+L151*Input!$G146/12*L$11</f>
        <v>0</v>
      </c>
      <c r="M188" s="542">
        <f>+M151*Input!$G146/12*M$11</f>
        <v>0</v>
      </c>
      <c r="N188" s="542">
        <f>+N151*Input!$G146/12*N$11</f>
        <v>0</v>
      </c>
      <c r="O188" s="542">
        <f>+O151*Input!$G146/12*O$11</f>
        <v>0</v>
      </c>
      <c r="P188" s="542">
        <f>+P151*Input!$G146/12*P$11</f>
        <v>0</v>
      </c>
      <c r="Q188" s="542">
        <f>+Q151*Input!$G146/12*Q$11</f>
        <v>0</v>
      </c>
      <c r="R188" s="542">
        <f>+R151*Input!$G146/12*R$11</f>
        <v>0</v>
      </c>
      <c r="S188" s="542">
        <f>+S151*Input!$G146/12*S$11</f>
        <v>0</v>
      </c>
      <c r="T188" s="542">
        <f>+T151*Input!$G146/12*T$11</f>
        <v>0</v>
      </c>
      <c r="U188" s="542">
        <f>+U151*Input!$G146/12*U$11</f>
        <v>0</v>
      </c>
      <c r="V188" s="542">
        <f>+V151*Input!$G146/12*V$11</f>
        <v>0</v>
      </c>
      <c r="W188" s="542">
        <f>+W151*Input!$G146/12*W$11</f>
        <v>0</v>
      </c>
      <c r="X188" s="542">
        <f>+X151*Input!$G146/12*X$11</f>
        <v>0</v>
      </c>
      <c r="Y188" s="542">
        <f>+Y151*Input!$G146/12*Y$11</f>
        <v>0</v>
      </c>
      <c r="Z188" s="542">
        <f>+Z151*Input!$G146/12*Z$11</f>
        <v>0</v>
      </c>
      <c r="AA188" s="542">
        <f>+AA151*Input!$G146/12*AA$11</f>
        <v>0</v>
      </c>
      <c r="AB188" s="542">
        <f>+AB151*Input!$G146/12*AB$11</f>
        <v>0</v>
      </c>
      <c r="AC188" s="542">
        <f>+AC151*Input!$G146/12*AC$11</f>
        <v>0</v>
      </c>
      <c r="AD188" s="542">
        <f>+AD151*Input!$G146/12*AD$11</f>
        <v>0</v>
      </c>
      <c r="AE188" s="542">
        <f>+AE151*Input!$G146/12*AE$11</f>
        <v>0</v>
      </c>
      <c r="AF188" s="542">
        <f>+AF151*Input!$G146/12*AF$11</f>
        <v>0</v>
      </c>
      <c r="AG188" s="542">
        <f>+AG151*Input!$G146/12*AG$11</f>
        <v>0</v>
      </c>
      <c r="AH188" s="542">
        <f>+AH151*Input!$G146/12*AH$11</f>
        <v>0</v>
      </c>
      <c r="AI188" s="542">
        <f>+AI151*Input!$G146/12*AI$11</f>
        <v>0</v>
      </c>
      <c r="AJ188" s="542">
        <f>+AJ151*Input!$G146/12*AJ$11</f>
        <v>0</v>
      </c>
      <c r="AK188" s="542">
        <f>+AK151*Input!$G146/12*AK$11</f>
        <v>0</v>
      </c>
      <c r="AL188" s="542">
        <f>+AL151*Input!$G146/12*AL$11</f>
        <v>0</v>
      </c>
      <c r="AM188" s="542">
        <f>+AM151*Input!$G146/12*AM$11</f>
        <v>0</v>
      </c>
      <c r="AN188" s="542">
        <f>+AN151*Input!$G146/12*AN$11</f>
        <v>0</v>
      </c>
      <c r="AO188" s="542">
        <f>+AO151*Input!$G146/12*AO$11</f>
        <v>0</v>
      </c>
      <c r="AP188" s="542">
        <f>+AP151*Input!$G146/12*AP$11</f>
        <v>0</v>
      </c>
      <c r="AQ188" s="542">
        <f>+AQ151*Input!$G146/12*AQ$11</f>
        <v>0</v>
      </c>
      <c r="AR188" s="542">
        <f>+AR151*Input!$G146/12*AR$11</f>
        <v>0</v>
      </c>
      <c r="AS188" s="542">
        <f>+AS151*Input!$G146/12*AS$11</f>
        <v>0</v>
      </c>
      <c r="AT188" s="542">
        <f>+AT151*Input!$G146/12*AT$11</f>
        <v>0</v>
      </c>
      <c r="AU188" s="542">
        <f>+AU151*Input!$G146/12*AU$11</f>
        <v>0</v>
      </c>
      <c r="AV188" s="542">
        <f>+AV151*Input!$G146/12*AV$11</f>
        <v>0</v>
      </c>
      <c r="AW188" s="542">
        <f>+AW151*Input!$G146/12*AW$11</f>
        <v>0</v>
      </c>
      <c r="AX188" s="542">
        <f>+AX151*Input!$G146/12*AX$11</f>
        <v>0</v>
      </c>
      <c r="AY188" s="542">
        <f>+AY151*Input!$G146/12*AY$11</f>
        <v>0</v>
      </c>
      <c r="AZ188" s="542">
        <f>+AZ151*Input!$G146/12*AZ$11</f>
        <v>0</v>
      </c>
      <c r="BA188" s="542">
        <f>+BA151*Input!$G146/12*BA$11</f>
        <v>0</v>
      </c>
      <c r="BB188" s="542">
        <f>+BB151*Input!$G146/12*BB$11</f>
        <v>0</v>
      </c>
      <c r="BC188" s="542">
        <f>+BC151*Input!$G146/12*BC$11</f>
        <v>0</v>
      </c>
      <c r="BD188" s="542">
        <f>+BD151*Input!$G146/12*BD$11</f>
        <v>0</v>
      </c>
      <c r="BE188" s="542">
        <f>+BE151*Input!$G146/12*BE$11</f>
        <v>0</v>
      </c>
      <c r="BF188" s="542">
        <f>+BF151*Input!$G146/12*BF$11</f>
        <v>0</v>
      </c>
      <c r="BG188" s="542">
        <f>+BG151*Input!$G146/12*BG$11</f>
        <v>0</v>
      </c>
      <c r="BH188" s="542">
        <f>+BH151*Input!$G146/12*BH$11</f>
        <v>0</v>
      </c>
      <c r="BI188" s="542">
        <f>+BI151*Input!$G146/12*BI$11</f>
        <v>0</v>
      </c>
      <c r="BJ188" s="542">
        <f>+BJ151*Input!$G146/12*BJ$11</f>
        <v>0</v>
      </c>
      <c r="BK188" s="542">
        <f>+BK151*Input!$G146/12*BK$11</f>
        <v>0</v>
      </c>
      <c r="BL188" s="542">
        <f>+BL151*Input!$G146/12*BL$11</f>
        <v>0</v>
      </c>
      <c r="BM188" s="542">
        <f>+BM151*Input!$G146/12*BM$11</f>
        <v>0</v>
      </c>
      <c r="BN188" s="542">
        <f>+BN151*Input!$G146/12*BN$11</f>
        <v>0</v>
      </c>
      <c r="BO188" s="542">
        <f>+BO151*Input!$G146/12*BO$11</f>
        <v>0</v>
      </c>
      <c r="BP188" s="542">
        <f>+BP151*Input!$G146/12*BP$11</f>
        <v>0</v>
      </c>
      <c r="BQ188" s="542">
        <f>+BQ151*Input!$G146/12*BQ$11</f>
        <v>0</v>
      </c>
      <c r="BR188" s="542">
        <f>+BR151*Input!$G146/12*BR$11</f>
        <v>0</v>
      </c>
      <c r="BS188" s="542">
        <f>+BS151*Input!$G146/12*BS$11</f>
        <v>0</v>
      </c>
      <c r="BT188" s="542">
        <f>+BT151*Input!$G146/12*BT$11</f>
        <v>0</v>
      </c>
      <c r="BU188" s="542">
        <f>+BU151*Input!$G146/12*BU$11</f>
        <v>0</v>
      </c>
      <c r="BV188" s="542">
        <f>+BV151*Input!$G146/12*BV$11</f>
        <v>0</v>
      </c>
      <c r="BW188" s="542">
        <f>+BW151*Input!$G146/12*BW$11</f>
        <v>0</v>
      </c>
      <c r="BX188" s="542">
        <f>+BX151*Input!$G146/12*BX$11</f>
        <v>0</v>
      </c>
      <c r="BY188" s="542">
        <f>+BY151*Input!$G146/12*BY$11</f>
        <v>0</v>
      </c>
      <c r="BZ188" s="542">
        <f>+BZ151*Input!$G146/12*BZ$11</f>
        <v>0</v>
      </c>
      <c r="CA188" s="542">
        <f>+CA151*Input!$G146/12*CA$11</f>
        <v>0</v>
      </c>
      <c r="CB188" s="542">
        <f>+CB151*Input!$G146/12*CB$11</f>
        <v>0</v>
      </c>
      <c r="CC188" s="542">
        <f>+CC151*Input!$G146/12*CC$11</f>
        <v>0</v>
      </c>
      <c r="CD188" s="542">
        <f>+CD151*Input!$G146/12*CD$11</f>
        <v>0</v>
      </c>
      <c r="CE188" s="542">
        <f>+CE151*Input!$G146/12*CE$11</f>
        <v>0</v>
      </c>
      <c r="CF188" s="542">
        <f>+CF151*Input!$G146/12*CF$11</f>
        <v>0</v>
      </c>
      <c r="CG188" s="542">
        <f>+CG151*Input!$G146/12*CG$11</f>
        <v>0</v>
      </c>
      <c r="CH188" s="542">
        <f>+CH151*Input!$G146/12*CH$11</f>
        <v>0</v>
      </c>
      <c r="CI188" s="542">
        <f>+CI151*Input!$G146/12*CI$11</f>
        <v>0</v>
      </c>
      <c r="CJ188" s="542">
        <f>+CJ151*Input!$G146/12*CJ$11</f>
        <v>0</v>
      </c>
      <c r="CK188" s="542">
        <f>+CK151*Input!$G146/12*CK$11</f>
        <v>0</v>
      </c>
      <c r="CL188" s="542">
        <f>+CL151*Input!$G146/12*CL$11</f>
        <v>0</v>
      </c>
      <c r="CM188" s="542">
        <f>+CM151*Input!$G146/12*CM$11</f>
        <v>0</v>
      </c>
      <c r="CN188" s="542">
        <f>+CN151*Input!$G146/12*CN$11</f>
        <v>0</v>
      </c>
      <c r="CO188" s="542">
        <f>+CO151*Input!$G146/12*CO$11</f>
        <v>0</v>
      </c>
      <c r="CP188" s="542">
        <f>+CP151*Input!$G146/12*CP$11</f>
        <v>0</v>
      </c>
      <c r="CQ188" s="542">
        <f>+CQ151*Input!$G146/12*CQ$11</f>
        <v>0</v>
      </c>
      <c r="CR188" s="542">
        <f>+CR151*Input!$G146/12*CR$11</f>
        <v>0</v>
      </c>
      <c r="CS188" s="542">
        <f>+CS151*Input!$G146/12*CS$11</f>
        <v>0</v>
      </c>
      <c r="CT188" s="542">
        <f>+CT151*Input!$G146/12*CT$11</f>
        <v>0</v>
      </c>
      <c r="CU188" s="542">
        <f>+CU151*Input!$G146/12*CU$11</f>
        <v>0</v>
      </c>
      <c r="CV188" s="542">
        <f>+CV151*Input!$G146/12*CV$11</f>
        <v>0</v>
      </c>
      <c r="CW188" s="542">
        <f>+CW151*Input!$G146/12*CW$11</f>
        <v>0</v>
      </c>
      <c r="CX188" s="542">
        <f>+CX151*Input!$G146/12*CX$11</f>
        <v>0</v>
      </c>
      <c r="CY188" s="542">
        <f>+CY151*Input!$G146/12*CY$11</f>
        <v>0</v>
      </c>
      <c r="CZ188" s="542">
        <f>+CZ151*Input!$G146/12*CZ$11</f>
        <v>0</v>
      </c>
      <c r="DA188" s="542">
        <f>+DA151*Input!$G146/12*DA$11</f>
        <v>0</v>
      </c>
      <c r="DB188" s="542">
        <f>+DB151*Input!$G146/12*DB$11</f>
        <v>0</v>
      </c>
      <c r="DC188" s="542">
        <f>+DC151*Input!$G146/12*DC$11</f>
        <v>0</v>
      </c>
      <c r="DD188" s="542">
        <f>+DD151*Input!$G146/12*DD$11</f>
        <v>0</v>
      </c>
      <c r="DE188" s="542">
        <f>+DE151*Input!$G146/12*DE$11</f>
        <v>0</v>
      </c>
      <c r="DF188" s="542">
        <f>+DF151*Input!$G146/12*DF$11</f>
        <v>0</v>
      </c>
      <c r="DG188" s="542">
        <f>+DG151*Input!$G146/12*DG$11</f>
        <v>0</v>
      </c>
      <c r="DH188" s="542">
        <f>+DH151*Input!$G146/12*DH$11</f>
        <v>0</v>
      </c>
      <c r="DI188" s="542">
        <f>+DI151*Input!$G146/12*DI$11</f>
        <v>0</v>
      </c>
      <c r="DJ188" s="542">
        <f>+DJ151*Input!$G146/12*DJ$11</f>
        <v>0</v>
      </c>
      <c r="DK188" s="542">
        <f>+DK151*Input!$G146/12*DK$11</f>
        <v>0</v>
      </c>
      <c r="DL188" s="542">
        <f>+DL151*Input!$G146/12*DL$11</f>
        <v>0</v>
      </c>
      <c r="DM188" s="542">
        <f>+DM151*Input!$G146/12*DM$11</f>
        <v>0</v>
      </c>
      <c r="DN188" s="542">
        <f>+DN151*Input!$G146/12*DN$11</f>
        <v>0</v>
      </c>
      <c r="DO188" s="542">
        <f>+DO151*Input!$G146/12*DO$11</f>
        <v>0</v>
      </c>
      <c r="DP188" s="542">
        <f>+DP151*Input!$G146/12*DP$11</f>
        <v>0</v>
      </c>
      <c r="DQ188" s="542">
        <f>+DQ151*Input!$G146/12*DQ$11</f>
        <v>0</v>
      </c>
      <c r="DR188" s="542">
        <f>+DR151*Input!$G146/12*DR$11</f>
        <v>0</v>
      </c>
      <c r="DS188" s="542">
        <f>+DS151*Input!$G146/12*DS$11</f>
        <v>0</v>
      </c>
      <c r="DT188" s="560">
        <f>+DT151*Input!$G146/12*DT$11</f>
        <v>0</v>
      </c>
    </row>
    <row r="189" spans="1:124" s="28" customFormat="1" ht="14.25" customHeight="1" x14ac:dyDescent="0.15">
      <c r="A189" s="394" t="str">
        <f t="shared" si="308"/>
        <v>Spa Therapist</v>
      </c>
      <c r="B189" s="394" t="str">
        <f>+Input!F147</f>
        <v>SPA</v>
      </c>
      <c r="C189" s="31" t="str">
        <f t="shared" si="307"/>
        <v>[EUR]</v>
      </c>
      <c r="E189" s="559">
        <f>+E152*Input!$G147/12*E$11</f>
        <v>0</v>
      </c>
      <c r="F189" s="542">
        <f>+F152*Input!$G147/12*F$11</f>
        <v>0</v>
      </c>
      <c r="G189" s="542">
        <f>+G152*Input!$G147/12*G$11</f>
        <v>0</v>
      </c>
      <c r="H189" s="542">
        <f>+H152*Input!$G147/12*H$11</f>
        <v>0</v>
      </c>
      <c r="I189" s="542">
        <f>+I152*Input!$G147/12*I$11</f>
        <v>0</v>
      </c>
      <c r="J189" s="542">
        <f>+J152*Input!$G147/12*J$11</f>
        <v>0</v>
      </c>
      <c r="K189" s="542">
        <f>+K152*Input!$G147/12*K$11</f>
        <v>0</v>
      </c>
      <c r="L189" s="542">
        <f>+L152*Input!$G147/12*L$11</f>
        <v>0</v>
      </c>
      <c r="M189" s="542">
        <f>+M152*Input!$G147/12*M$11</f>
        <v>0</v>
      </c>
      <c r="N189" s="542">
        <f>+N152*Input!$G147/12*N$11</f>
        <v>0</v>
      </c>
      <c r="O189" s="542">
        <f>+O152*Input!$G147/12*O$11</f>
        <v>0</v>
      </c>
      <c r="P189" s="542">
        <f>+P152*Input!$G147/12*P$11</f>
        <v>0</v>
      </c>
      <c r="Q189" s="542">
        <f>+Q152*Input!$G147/12*Q$11</f>
        <v>0</v>
      </c>
      <c r="R189" s="542">
        <f>+R152*Input!$G147/12*R$11</f>
        <v>0</v>
      </c>
      <c r="S189" s="542">
        <f>+S152*Input!$G147/12*S$11</f>
        <v>0</v>
      </c>
      <c r="T189" s="542">
        <f>+T152*Input!$G147/12*T$11</f>
        <v>0</v>
      </c>
      <c r="U189" s="542">
        <f>+U152*Input!$G147/12*U$11</f>
        <v>0</v>
      </c>
      <c r="V189" s="542">
        <f>+V152*Input!$G147/12*V$11</f>
        <v>0</v>
      </c>
      <c r="W189" s="542">
        <f>+W152*Input!$G147/12*W$11</f>
        <v>0</v>
      </c>
      <c r="X189" s="542">
        <f>+X152*Input!$G147/12*X$11</f>
        <v>0</v>
      </c>
      <c r="Y189" s="542">
        <f>+Y152*Input!$G147/12*Y$11</f>
        <v>0</v>
      </c>
      <c r="Z189" s="542">
        <f>+Z152*Input!$G147/12*Z$11</f>
        <v>0</v>
      </c>
      <c r="AA189" s="542">
        <f>+AA152*Input!$G147/12*AA$11</f>
        <v>0</v>
      </c>
      <c r="AB189" s="542">
        <f>+AB152*Input!$G147/12*AB$11</f>
        <v>0</v>
      </c>
      <c r="AC189" s="542">
        <f>+AC152*Input!$G147/12*AC$11</f>
        <v>0</v>
      </c>
      <c r="AD189" s="542">
        <f>+AD152*Input!$G147/12*AD$11</f>
        <v>0</v>
      </c>
      <c r="AE189" s="542">
        <f>+AE152*Input!$G147/12*AE$11</f>
        <v>0</v>
      </c>
      <c r="AF189" s="542">
        <f>+AF152*Input!$G147/12*AF$11</f>
        <v>0</v>
      </c>
      <c r="AG189" s="542">
        <f>+AG152*Input!$G147/12*AG$11</f>
        <v>0</v>
      </c>
      <c r="AH189" s="542">
        <f>+AH152*Input!$G147/12*AH$11</f>
        <v>0</v>
      </c>
      <c r="AI189" s="542">
        <f>+AI152*Input!$G147/12*AI$11</f>
        <v>0</v>
      </c>
      <c r="AJ189" s="542">
        <f>+AJ152*Input!$G147/12*AJ$11</f>
        <v>0</v>
      </c>
      <c r="AK189" s="542">
        <f>+AK152*Input!$G147/12*AK$11</f>
        <v>0</v>
      </c>
      <c r="AL189" s="542">
        <f>+AL152*Input!$G147/12*AL$11</f>
        <v>0</v>
      </c>
      <c r="AM189" s="542">
        <f>+AM152*Input!$G147/12*AM$11</f>
        <v>0</v>
      </c>
      <c r="AN189" s="542">
        <f>+AN152*Input!$G147/12*AN$11</f>
        <v>0</v>
      </c>
      <c r="AO189" s="542">
        <f>+AO152*Input!$G147/12*AO$11</f>
        <v>0</v>
      </c>
      <c r="AP189" s="542">
        <f>+AP152*Input!$G147/12*AP$11</f>
        <v>0</v>
      </c>
      <c r="AQ189" s="542">
        <f>+AQ152*Input!$G147/12*AQ$11</f>
        <v>0</v>
      </c>
      <c r="AR189" s="542">
        <f>+AR152*Input!$G147/12*AR$11</f>
        <v>0</v>
      </c>
      <c r="AS189" s="542">
        <f>+AS152*Input!$G147/12*AS$11</f>
        <v>0</v>
      </c>
      <c r="AT189" s="542">
        <f>+AT152*Input!$G147/12*AT$11</f>
        <v>0</v>
      </c>
      <c r="AU189" s="542">
        <f>+AU152*Input!$G147/12*AU$11</f>
        <v>0</v>
      </c>
      <c r="AV189" s="542">
        <f>+AV152*Input!$G147/12*AV$11</f>
        <v>0</v>
      </c>
      <c r="AW189" s="542">
        <f>+AW152*Input!$G147/12*AW$11</f>
        <v>0</v>
      </c>
      <c r="AX189" s="542">
        <f>+AX152*Input!$G147/12*AX$11</f>
        <v>0</v>
      </c>
      <c r="AY189" s="542">
        <f>+AY152*Input!$G147/12*AY$11</f>
        <v>0</v>
      </c>
      <c r="AZ189" s="542">
        <f>+AZ152*Input!$G147/12*AZ$11</f>
        <v>0</v>
      </c>
      <c r="BA189" s="542">
        <f>+BA152*Input!$G147/12*BA$11</f>
        <v>0</v>
      </c>
      <c r="BB189" s="542">
        <f>+BB152*Input!$G147/12*BB$11</f>
        <v>0</v>
      </c>
      <c r="BC189" s="542">
        <f>+BC152*Input!$G147/12*BC$11</f>
        <v>0</v>
      </c>
      <c r="BD189" s="542">
        <f>+BD152*Input!$G147/12*BD$11</f>
        <v>0</v>
      </c>
      <c r="BE189" s="542">
        <f>+BE152*Input!$G147/12*BE$11</f>
        <v>0</v>
      </c>
      <c r="BF189" s="542">
        <f>+BF152*Input!$G147/12*BF$11</f>
        <v>0</v>
      </c>
      <c r="BG189" s="542">
        <f>+BG152*Input!$G147/12*BG$11</f>
        <v>0</v>
      </c>
      <c r="BH189" s="542">
        <f>+BH152*Input!$G147/12*BH$11</f>
        <v>0</v>
      </c>
      <c r="BI189" s="542">
        <f>+BI152*Input!$G147/12*BI$11</f>
        <v>0</v>
      </c>
      <c r="BJ189" s="542">
        <f>+BJ152*Input!$G147/12*BJ$11</f>
        <v>0</v>
      </c>
      <c r="BK189" s="542">
        <f>+BK152*Input!$G147/12*BK$11</f>
        <v>0</v>
      </c>
      <c r="BL189" s="542">
        <f>+BL152*Input!$G147/12*BL$11</f>
        <v>0</v>
      </c>
      <c r="BM189" s="542">
        <f>+BM152*Input!$G147/12*BM$11</f>
        <v>0</v>
      </c>
      <c r="BN189" s="542">
        <f>+BN152*Input!$G147/12*BN$11</f>
        <v>0</v>
      </c>
      <c r="BO189" s="542">
        <f>+BO152*Input!$G147/12*BO$11</f>
        <v>0</v>
      </c>
      <c r="BP189" s="542">
        <f>+BP152*Input!$G147/12*BP$11</f>
        <v>0</v>
      </c>
      <c r="BQ189" s="542">
        <f>+BQ152*Input!$G147/12*BQ$11</f>
        <v>0</v>
      </c>
      <c r="BR189" s="542">
        <f>+BR152*Input!$G147/12*BR$11</f>
        <v>0</v>
      </c>
      <c r="BS189" s="542">
        <f>+BS152*Input!$G147/12*BS$11</f>
        <v>0</v>
      </c>
      <c r="BT189" s="542">
        <f>+BT152*Input!$G147/12*BT$11</f>
        <v>0</v>
      </c>
      <c r="BU189" s="542">
        <f>+BU152*Input!$G147/12*BU$11</f>
        <v>0</v>
      </c>
      <c r="BV189" s="542">
        <f>+BV152*Input!$G147/12*BV$11</f>
        <v>0</v>
      </c>
      <c r="BW189" s="542">
        <f>+BW152*Input!$G147/12*BW$11</f>
        <v>0</v>
      </c>
      <c r="BX189" s="542">
        <f>+BX152*Input!$G147/12*BX$11</f>
        <v>0</v>
      </c>
      <c r="BY189" s="542">
        <f>+BY152*Input!$G147/12*BY$11</f>
        <v>0</v>
      </c>
      <c r="BZ189" s="542">
        <f>+BZ152*Input!$G147/12*BZ$11</f>
        <v>0</v>
      </c>
      <c r="CA189" s="542">
        <f>+CA152*Input!$G147/12*CA$11</f>
        <v>0</v>
      </c>
      <c r="CB189" s="542">
        <f>+CB152*Input!$G147/12*CB$11</f>
        <v>0</v>
      </c>
      <c r="CC189" s="542">
        <f>+CC152*Input!$G147/12*CC$11</f>
        <v>0</v>
      </c>
      <c r="CD189" s="542">
        <f>+CD152*Input!$G147/12*CD$11</f>
        <v>0</v>
      </c>
      <c r="CE189" s="542">
        <f>+CE152*Input!$G147/12*CE$11</f>
        <v>0</v>
      </c>
      <c r="CF189" s="542">
        <f>+CF152*Input!$G147/12*CF$11</f>
        <v>0</v>
      </c>
      <c r="CG189" s="542">
        <f>+CG152*Input!$G147/12*CG$11</f>
        <v>0</v>
      </c>
      <c r="CH189" s="542">
        <f>+CH152*Input!$G147/12*CH$11</f>
        <v>0</v>
      </c>
      <c r="CI189" s="542">
        <f>+CI152*Input!$G147/12*CI$11</f>
        <v>0</v>
      </c>
      <c r="CJ189" s="542">
        <f>+CJ152*Input!$G147/12*CJ$11</f>
        <v>0</v>
      </c>
      <c r="CK189" s="542">
        <f>+CK152*Input!$G147/12*CK$11</f>
        <v>0</v>
      </c>
      <c r="CL189" s="542">
        <f>+CL152*Input!$G147/12*CL$11</f>
        <v>0</v>
      </c>
      <c r="CM189" s="542">
        <f>+CM152*Input!$G147/12*CM$11</f>
        <v>0</v>
      </c>
      <c r="CN189" s="542">
        <f>+CN152*Input!$G147/12*CN$11</f>
        <v>0</v>
      </c>
      <c r="CO189" s="542">
        <f>+CO152*Input!$G147/12*CO$11</f>
        <v>0</v>
      </c>
      <c r="CP189" s="542">
        <f>+CP152*Input!$G147/12*CP$11</f>
        <v>0</v>
      </c>
      <c r="CQ189" s="542">
        <f>+CQ152*Input!$G147/12*CQ$11</f>
        <v>0</v>
      </c>
      <c r="CR189" s="542">
        <f>+CR152*Input!$G147/12*CR$11</f>
        <v>0</v>
      </c>
      <c r="CS189" s="542">
        <f>+CS152*Input!$G147/12*CS$11</f>
        <v>0</v>
      </c>
      <c r="CT189" s="542">
        <f>+CT152*Input!$G147/12*CT$11</f>
        <v>0</v>
      </c>
      <c r="CU189" s="542">
        <f>+CU152*Input!$G147/12*CU$11</f>
        <v>0</v>
      </c>
      <c r="CV189" s="542">
        <f>+CV152*Input!$G147/12*CV$11</f>
        <v>0</v>
      </c>
      <c r="CW189" s="542">
        <f>+CW152*Input!$G147/12*CW$11</f>
        <v>0</v>
      </c>
      <c r="CX189" s="542">
        <f>+CX152*Input!$G147/12*CX$11</f>
        <v>0</v>
      </c>
      <c r="CY189" s="542">
        <f>+CY152*Input!$G147/12*CY$11</f>
        <v>0</v>
      </c>
      <c r="CZ189" s="542">
        <f>+CZ152*Input!$G147/12*CZ$11</f>
        <v>0</v>
      </c>
      <c r="DA189" s="542">
        <f>+DA152*Input!$G147/12*DA$11</f>
        <v>0</v>
      </c>
      <c r="DB189" s="542">
        <f>+DB152*Input!$G147/12*DB$11</f>
        <v>0</v>
      </c>
      <c r="DC189" s="542">
        <f>+DC152*Input!$G147/12*DC$11</f>
        <v>0</v>
      </c>
      <c r="DD189" s="542">
        <f>+DD152*Input!$G147/12*DD$11</f>
        <v>0</v>
      </c>
      <c r="DE189" s="542">
        <f>+DE152*Input!$G147/12*DE$11</f>
        <v>0</v>
      </c>
      <c r="DF189" s="542">
        <f>+DF152*Input!$G147/12*DF$11</f>
        <v>0</v>
      </c>
      <c r="DG189" s="542">
        <f>+DG152*Input!$G147/12*DG$11</f>
        <v>0</v>
      </c>
      <c r="DH189" s="542">
        <f>+DH152*Input!$G147/12*DH$11</f>
        <v>0</v>
      </c>
      <c r="DI189" s="542">
        <f>+DI152*Input!$G147/12*DI$11</f>
        <v>0</v>
      </c>
      <c r="DJ189" s="542">
        <f>+DJ152*Input!$G147/12*DJ$11</f>
        <v>0</v>
      </c>
      <c r="DK189" s="542">
        <f>+DK152*Input!$G147/12*DK$11</f>
        <v>0</v>
      </c>
      <c r="DL189" s="542">
        <f>+DL152*Input!$G147/12*DL$11</f>
        <v>0</v>
      </c>
      <c r="DM189" s="542">
        <f>+DM152*Input!$G147/12*DM$11</f>
        <v>0</v>
      </c>
      <c r="DN189" s="542">
        <f>+DN152*Input!$G147/12*DN$11</f>
        <v>0</v>
      </c>
      <c r="DO189" s="542">
        <f>+DO152*Input!$G147/12*DO$11</f>
        <v>0</v>
      </c>
      <c r="DP189" s="542">
        <f>+DP152*Input!$G147/12*DP$11</f>
        <v>0</v>
      </c>
      <c r="DQ189" s="542">
        <f>+DQ152*Input!$G147/12*DQ$11</f>
        <v>0</v>
      </c>
      <c r="DR189" s="542">
        <f>+DR152*Input!$G147/12*DR$11</f>
        <v>0</v>
      </c>
      <c r="DS189" s="542">
        <f>+DS152*Input!$G147/12*DS$11</f>
        <v>0</v>
      </c>
      <c r="DT189" s="560">
        <f>+DT152*Input!$G147/12*DT$11</f>
        <v>0</v>
      </c>
    </row>
    <row r="190" spans="1:124" s="28" customFormat="1" ht="14.25" customHeight="1" x14ac:dyDescent="0.15">
      <c r="A190" s="394" t="str">
        <f t="shared" si="308"/>
        <v>Fitness Instructor</v>
      </c>
      <c r="B190" s="394" t="str">
        <f>+Input!F148</f>
        <v>SPA</v>
      </c>
      <c r="C190" s="31" t="str">
        <f t="shared" si="307"/>
        <v>[EUR]</v>
      </c>
      <c r="E190" s="559">
        <f>+E153*Input!$G148/12*E$11</f>
        <v>0</v>
      </c>
      <c r="F190" s="542">
        <f>+F153*Input!$G148/12*F$11</f>
        <v>0</v>
      </c>
      <c r="G190" s="542">
        <f>+G153*Input!$G148/12*G$11</f>
        <v>0</v>
      </c>
      <c r="H190" s="542">
        <f>+H153*Input!$G148/12*H$11</f>
        <v>0</v>
      </c>
      <c r="I190" s="542">
        <f>+I153*Input!$G148/12*I$11</f>
        <v>0</v>
      </c>
      <c r="J190" s="542">
        <f>+J153*Input!$G148/12*J$11</f>
        <v>0</v>
      </c>
      <c r="K190" s="542">
        <f>+K153*Input!$G148/12*K$11</f>
        <v>0</v>
      </c>
      <c r="L190" s="542">
        <f>+L153*Input!$G148/12*L$11</f>
        <v>0</v>
      </c>
      <c r="M190" s="542">
        <f>+M153*Input!$G148/12*M$11</f>
        <v>0</v>
      </c>
      <c r="N190" s="542">
        <f>+N153*Input!$G148/12*N$11</f>
        <v>0</v>
      </c>
      <c r="O190" s="542">
        <f>+O153*Input!$G148/12*O$11</f>
        <v>0</v>
      </c>
      <c r="P190" s="542">
        <f>+P153*Input!$G148/12*P$11</f>
        <v>0</v>
      </c>
      <c r="Q190" s="542">
        <f>+Q153*Input!$G148/12*Q$11</f>
        <v>0</v>
      </c>
      <c r="R190" s="542">
        <f>+R153*Input!$G148/12*R$11</f>
        <v>0</v>
      </c>
      <c r="S190" s="542">
        <f>+S153*Input!$G148/12*S$11</f>
        <v>0</v>
      </c>
      <c r="T190" s="542">
        <f>+T153*Input!$G148/12*T$11</f>
        <v>0</v>
      </c>
      <c r="U190" s="542">
        <f>+U153*Input!$G148/12*U$11</f>
        <v>0</v>
      </c>
      <c r="V190" s="542">
        <f>+V153*Input!$G148/12*V$11</f>
        <v>0</v>
      </c>
      <c r="W190" s="542">
        <f>+W153*Input!$G148/12*W$11</f>
        <v>0</v>
      </c>
      <c r="X190" s="542">
        <f>+X153*Input!$G148/12*X$11</f>
        <v>0</v>
      </c>
      <c r="Y190" s="542">
        <f>+Y153*Input!$G148/12*Y$11</f>
        <v>0</v>
      </c>
      <c r="Z190" s="542">
        <f>+Z153*Input!$G148/12*Z$11</f>
        <v>0</v>
      </c>
      <c r="AA190" s="542">
        <f>+AA153*Input!$G148/12*AA$11</f>
        <v>0</v>
      </c>
      <c r="AB190" s="542">
        <f>+AB153*Input!$G148/12*AB$11</f>
        <v>0</v>
      </c>
      <c r="AC190" s="542">
        <f>+AC153*Input!$G148/12*AC$11</f>
        <v>0</v>
      </c>
      <c r="AD190" s="542">
        <f>+AD153*Input!$G148/12*AD$11</f>
        <v>0</v>
      </c>
      <c r="AE190" s="542">
        <f>+AE153*Input!$G148/12*AE$11</f>
        <v>0</v>
      </c>
      <c r="AF190" s="542">
        <f>+AF153*Input!$G148/12*AF$11</f>
        <v>0</v>
      </c>
      <c r="AG190" s="542">
        <f>+AG153*Input!$G148/12*AG$11</f>
        <v>0</v>
      </c>
      <c r="AH190" s="542">
        <f>+AH153*Input!$G148/12*AH$11</f>
        <v>0</v>
      </c>
      <c r="AI190" s="542">
        <f>+AI153*Input!$G148/12*AI$11</f>
        <v>0</v>
      </c>
      <c r="AJ190" s="542">
        <f>+AJ153*Input!$G148/12*AJ$11</f>
        <v>0</v>
      </c>
      <c r="AK190" s="542">
        <f>+AK153*Input!$G148/12*AK$11</f>
        <v>0</v>
      </c>
      <c r="AL190" s="542">
        <f>+AL153*Input!$G148/12*AL$11</f>
        <v>0</v>
      </c>
      <c r="AM190" s="542">
        <f>+AM153*Input!$G148/12*AM$11</f>
        <v>0</v>
      </c>
      <c r="AN190" s="542">
        <f>+AN153*Input!$G148/12*AN$11</f>
        <v>0</v>
      </c>
      <c r="AO190" s="542">
        <f>+AO153*Input!$G148/12*AO$11</f>
        <v>0</v>
      </c>
      <c r="AP190" s="542">
        <f>+AP153*Input!$G148/12*AP$11</f>
        <v>0</v>
      </c>
      <c r="AQ190" s="542">
        <f>+AQ153*Input!$G148/12*AQ$11</f>
        <v>0</v>
      </c>
      <c r="AR190" s="542">
        <f>+AR153*Input!$G148/12*AR$11</f>
        <v>0</v>
      </c>
      <c r="AS190" s="542">
        <f>+AS153*Input!$G148/12*AS$11</f>
        <v>0</v>
      </c>
      <c r="AT190" s="542">
        <f>+AT153*Input!$G148/12*AT$11</f>
        <v>0</v>
      </c>
      <c r="AU190" s="542">
        <f>+AU153*Input!$G148/12*AU$11</f>
        <v>0</v>
      </c>
      <c r="AV190" s="542">
        <f>+AV153*Input!$G148/12*AV$11</f>
        <v>0</v>
      </c>
      <c r="AW190" s="542">
        <f>+AW153*Input!$G148/12*AW$11</f>
        <v>0</v>
      </c>
      <c r="AX190" s="542">
        <f>+AX153*Input!$G148/12*AX$11</f>
        <v>0</v>
      </c>
      <c r="AY190" s="542">
        <f>+AY153*Input!$G148/12*AY$11</f>
        <v>0</v>
      </c>
      <c r="AZ190" s="542">
        <f>+AZ153*Input!$G148/12*AZ$11</f>
        <v>0</v>
      </c>
      <c r="BA190" s="542">
        <f>+BA153*Input!$G148/12*BA$11</f>
        <v>0</v>
      </c>
      <c r="BB190" s="542">
        <f>+BB153*Input!$G148/12*BB$11</f>
        <v>0</v>
      </c>
      <c r="BC190" s="542">
        <f>+BC153*Input!$G148/12*BC$11</f>
        <v>0</v>
      </c>
      <c r="BD190" s="542">
        <f>+BD153*Input!$G148/12*BD$11</f>
        <v>0</v>
      </c>
      <c r="BE190" s="542">
        <f>+BE153*Input!$G148/12*BE$11</f>
        <v>0</v>
      </c>
      <c r="BF190" s="542">
        <f>+BF153*Input!$G148/12*BF$11</f>
        <v>0</v>
      </c>
      <c r="BG190" s="542">
        <f>+BG153*Input!$G148/12*BG$11</f>
        <v>0</v>
      </c>
      <c r="BH190" s="542">
        <f>+BH153*Input!$G148/12*BH$11</f>
        <v>0</v>
      </c>
      <c r="BI190" s="542">
        <f>+BI153*Input!$G148/12*BI$11</f>
        <v>0</v>
      </c>
      <c r="BJ190" s="542">
        <f>+BJ153*Input!$G148/12*BJ$11</f>
        <v>0</v>
      </c>
      <c r="BK190" s="542">
        <f>+BK153*Input!$G148/12*BK$11</f>
        <v>0</v>
      </c>
      <c r="BL190" s="542">
        <f>+BL153*Input!$G148/12*BL$11</f>
        <v>0</v>
      </c>
      <c r="BM190" s="542">
        <f>+BM153*Input!$G148/12*BM$11</f>
        <v>0</v>
      </c>
      <c r="BN190" s="542">
        <f>+BN153*Input!$G148/12*BN$11</f>
        <v>0</v>
      </c>
      <c r="BO190" s="542">
        <f>+BO153*Input!$G148/12*BO$11</f>
        <v>0</v>
      </c>
      <c r="BP190" s="542">
        <f>+BP153*Input!$G148/12*BP$11</f>
        <v>0</v>
      </c>
      <c r="BQ190" s="542">
        <f>+BQ153*Input!$G148/12*BQ$11</f>
        <v>0</v>
      </c>
      <c r="BR190" s="542">
        <f>+BR153*Input!$G148/12*BR$11</f>
        <v>0</v>
      </c>
      <c r="BS190" s="542">
        <f>+BS153*Input!$G148/12*BS$11</f>
        <v>0</v>
      </c>
      <c r="BT190" s="542">
        <f>+BT153*Input!$G148/12*BT$11</f>
        <v>0</v>
      </c>
      <c r="BU190" s="542">
        <f>+BU153*Input!$G148/12*BU$11</f>
        <v>0</v>
      </c>
      <c r="BV190" s="542">
        <f>+BV153*Input!$G148/12*BV$11</f>
        <v>0</v>
      </c>
      <c r="BW190" s="542">
        <f>+BW153*Input!$G148/12*BW$11</f>
        <v>0</v>
      </c>
      <c r="BX190" s="542">
        <f>+BX153*Input!$G148/12*BX$11</f>
        <v>0</v>
      </c>
      <c r="BY190" s="542">
        <f>+BY153*Input!$G148/12*BY$11</f>
        <v>0</v>
      </c>
      <c r="BZ190" s="542">
        <f>+BZ153*Input!$G148/12*BZ$11</f>
        <v>0</v>
      </c>
      <c r="CA190" s="542">
        <f>+CA153*Input!$G148/12*CA$11</f>
        <v>0</v>
      </c>
      <c r="CB190" s="542">
        <f>+CB153*Input!$G148/12*CB$11</f>
        <v>0</v>
      </c>
      <c r="CC190" s="542">
        <f>+CC153*Input!$G148/12*CC$11</f>
        <v>0</v>
      </c>
      <c r="CD190" s="542">
        <f>+CD153*Input!$G148/12*CD$11</f>
        <v>0</v>
      </c>
      <c r="CE190" s="542">
        <f>+CE153*Input!$G148/12*CE$11</f>
        <v>0</v>
      </c>
      <c r="CF190" s="542">
        <f>+CF153*Input!$G148/12*CF$11</f>
        <v>0</v>
      </c>
      <c r="CG190" s="542">
        <f>+CG153*Input!$G148/12*CG$11</f>
        <v>0</v>
      </c>
      <c r="CH190" s="542">
        <f>+CH153*Input!$G148/12*CH$11</f>
        <v>0</v>
      </c>
      <c r="CI190" s="542">
        <f>+CI153*Input!$G148/12*CI$11</f>
        <v>0</v>
      </c>
      <c r="CJ190" s="542">
        <f>+CJ153*Input!$G148/12*CJ$11</f>
        <v>0</v>
      </c>
      <c r="CK190" s="542">
        <f>+CK153*Input!$G148/12*CK$11</f>
        <v>0</v>
      </c>
      <c r="CL190" s="542">
        <f>+CL153*Input!$G148/12*CL$11</f>
        <v>0</v>
      </c>
      <c r="CM190" s="542">
        <f>+CM153*Input!$G148/12*CM$11</f>
        <v>0</v>
      </c>
      <c r="CN190" s="542">
        <f>+CN153*Input!$G148/12*CN$11</f>
        <v>0</v>
      </c>
      <c r="CO190" s="542">
        <f>+CO153*Input!$G148/12*CO$11</f>
        <v>0</v>
      </c>
      <c r="CP190" s="542">
        <f>+CP153*Input!$G148/12*CP$11</f>
        <v>0</v>
      </c>
      <c r="CQ190" s="542">
        <f>+CQ153*Input!$G148/12*CQ$11</f>
        <v>0</v>
      </c>
      <c r="CR190" s="542">
        <f>+CR153*Input!$G148/12*CR$11</f>
        <v>0</v>
      </c>
      <c r="CS190" s="542">
        <f>+CS153*Input!$G148/12*CS$11</f>
        <v>0</v>
      </c>
      <c r="CT190" s="542">
        <f>+CT153*Input!$G148/12*CT$11</f>
        <v>0</v>
      </c>
      <c r="CU190" s="542">
        <f>+CU153*Input!$G148/12*CU$11</f>
        <v>0</v>
      </c>
      <c r="CV190" s="542">
        <f>+CV153*Input!$G148/12*CV$11</f>
        <v>0</v>
      </c>
      <c r="CW190" s="542">
        <f>+CW153*Input!$G148/12*CW$11</f>
        <v>0</v>
      </c>
      <c r="CX190" s="542">
        <f>+CX153*Input!$G148/12*CX$11</f>
        <v>0</v>
      </c>
      <c r="CY190" s="542">
        <f>+CY153*Input!$G148/12*CY$11</f>
        <v>0</v>
      </c>
      <c r="CZ190" s="542">
        <f>+CZ153*Input!$G148/12*CZ$11</f>
        <v>0</v>
      </c>
      <c r="DA190" s="542">
        <f>+DA153*Input!$G148/12*DA$11</f>
        <v>0</v>
      </c>
      <c r="DB190" s="542">
        <f>+DB153*Input!$G148/12*DB$11</f>
        <v>0</v>
      </c>
      <c r="DC190" s="542">
        <f>+DC153*Input!$G148/12*DC$11</f>
        <v>0</v>
      </c>
      <c r="DD190" s="542">
        <f>+DD153*Input!$G148/12*DD$11</f>
        <v>0</v>
      </c>
      <c r="DE190" s="542">
        <f>+DE153*Input!$G148/12*DE$11</f>
        <v>0</v>
      </c>
      <c r="DF190" s="542">
        <f>+DF153*Input!$G148/12*DF$11</f>
        <v>0</v>
      </c>
      <c r="DG190" s="542">
        <f>+DG153*Input!$G148/12*DG$11</f>
        <v>0</v>
      </c>
      <c r="DH190" s="542">
        <f>+DH153*Input!$G148/12*DH$11</f>
        <v>0</v>
      </c>
      <c r="DI190" s="542">
        <f>+DI153*Input!$G148/12*DI$11</f>
        <v>0</v>
      </c>
      <c r="DJ190" s="542">
        <f>+DJ153*Input!$G148/12*DJ$11</f>
        <v>0</v>
      </c>
      <c r="DK190" s="542">
        <f>+DK153*Input!$G148/12*DK$11</f>
        <v>0</v>
      </c>
      <c r="DL190" s="542">
        <f>+DL153*Input!$G148/12*DL$11</f>
        <v>0</v>
      </c>
      <c r="DM190" s="542">
        <f>+DM153*Input!$G148/12*DM$11</f>
        <v>0</v>
      </c>
      <c r="DN190" s="542">
        <f>+DN153*Input!$G148/12*DN$11</f>
        <v>0</v>
      </c>
      <c r="DO190" s="542">
        <f>+DO153*Input!$G148/12*DO$11</f>
        <v>0</v>
      </c>
      <c r="DP190" s="542">
        <f>+DP153*Input!$G148/12*DP$11</f>
        <v>0</v>
      </c>
      <c r="DQ190" s="542">
        <f>+DQ153*Input!$G148/12*DQ$11</f>
        <v>0</v>
      </c>
      <c r="DR190" s="542">
        <f>+DR153*Input!$G148/12*DR$11</f>
        <v>0</v>
      </c>
      <c r="DS190" s="542">
        <f>+DS153*Input!$G148/12*DS$11</f>
        <v>0</v>
      </c>
      <c r="DT190" s="560">
        <f>+DT153*Input!$G148/12*DT$11</f>
        <v>0</v>
      </c>
    </row>
    <row r="191" spans="1:124" s="28" customFormat="1" ht="14.25" customHeight="1" x14ac:dyDescent="0.15">
      <c r="A191" s="394" t="str">
        <f t="shared" si="308"/>
        <v>HR Manager</v>
      </c>
      <c r="B191" s="394" t="str">
        <f>+Input!F149</f>
        <v>Undistributed</v>
      </c>
      <c r="C191" s="31" t="str">
        <f t="shared" si="307"/>
        <v>[EUR]</v>
      </c>
      <c r="E191" s="559">
        <f>+E154*Input!$G149/12*E$11</f>
        <v>0</v>
      </c>
      <c r="F191" s="542">
        <f>+F154*Input!$G149/12*F$11</f>
        <v>0</v>
      </c>
      <c r="G191" s="542">
        <f>+G154*Input!$G149/12*G$11</f>
        <v>0</v>
      </c>
      <c r="H191" s="542">
        <f>+H154*Input!$G149/12*H$11</f>
        <v>0</v>
      </c>
      <c r="I191" s="542">
        <f>+I154*Input!$G149/12*I$11</f>
        <v>0</v>
      </c>
      <c r="J191" s="542">
        <f>+J154*Input!$G149/12*J$11</f>
        <v>0</v>
      </c>
      <c r="K191" s="542">
        <f>+K154*Input!$G149/12*K$11</f>
        <v>0</v>
      </c>
      <c r="L191" s="542">
        <f>+L154*Input!$G149/12*L$11</f>
        <v>0</v>
      </c>
      <c r="M191" s="542">
        <f>+M154*Input!$G149/12*M$11</f>
        <v>0</v>
      </c>
      <c r="N191" s="542">
        <f>+N154*Input!$G149/12*N$11</f>
        <v>0</v>
      </c>
      <c r="O191" s="542">
        <f>+O154*Input!$G149/12*O$11</f>
        <v>0</v>
      </c>
      <c r="P191" s="542">
        <f>+P154*Input!$G149/12*P$11</f>
        <v>0</v>
      </c>
      <c r="Q191" s="542">
        <f>+Q154*Input!$G149/12*Q$11</f>
        <v>0</v>
      </c>
      <c r="R191" s="542">
        <f>+R154*Input!$G149/12*R$11</f>
        <v>0</v>
      </c>
      <c r="S191" s="542">
        <f>+S154*Input!$G149/12*S$11</f>
        <v>0</v>
      </c>
      <c r="T191" s="542">
        <f>+T154*Input!$G149/12*T$11</f>
        <v>0</v>
      </c>
      <c r="U191" s="542">
        <f>+U154*Input!$G149/12*U$11</f>
        <v>0</v>
      </c>
      <c r="V191" s="542">
        <f>+V154*Input!$G149/12*V$11</f>
        <v>0</v>
      </c>
      <c r="W191" s="542">
        <f>+W154*Input!$G149/12*W$11</f>
        <v>0</v>
      </c>
      <c r="X191" s="542">
        <f>+X154*Input!$G149/12*X$11</f>
        <v>0</v>
      </c>
      <c r="Y191" s="542">
        <f>+Y154*Input!$G149/12*Y$11</f>
        <v>0</v>
      </c>
      <c r="Z191" s="542">
        <f>+Z154*Input!$G149/12*Z$11</f>
        <v>0</v>
      </c>
      <c r="AA191" s="542">
        <f>+AA154*Input!$G149/12*AA$11</f>
        <v>0</v>
      </c>
      <c r="AB191" s="542">
        <f>+AB154*Input!$G149/12*AB$11</f>
        <v>0</v>
      </c>
      <c r="AC191" s="542">
        <f>+AC154*Input!$G149/12*AC$11</f>
        <v>0</v>
      </c>
      <c r="AD191" s="542">
        <f>+AD154*Input!$G149/12*AD$11</f>
        <v>0</v>
      </c>
      <c r="AE191" s="542">
        <f>+AE154*Input!$G149/12*AE$11</f>
        <v>0</v>
      </c>
      <c r="AF191" s="542">
        <f>+AF154*Input!$G149/12*AF$11</f>
        <v>0</v>
      </c>
      <c r="AG191" s="542">
        <f>+AG154*Input!$G149/12*AG$11</f>
        <v>0</v>
      </c>
      <c r="AH191" s="542">
        <f>+AH154*Input!$G149/12*AH$11</f>
        <v>0</v>
      </c>
      <c r="AI191" s="542">
        <f>+AI154*Input!$G149/12*AI$11</f>
        <v>0</v>
      </c>
      <c r="AJ191" s="542">
        <f>+AJ154*Input!$G149/12*AJ$11</f>
        <v>0</v>
      </c>
      <c r="AK191" s="542">
        <f>+AK154*Input!$G149/12*AK$11</f>
        <v>0</v>
      </c>
      <c r="AL191" s="542">
        <f>+AL154*Input!$G149/12*AL$11</f>
        <v>0</v>
      </c>
      <c r="AM191" s="542">
        <f>+AM154*Input!$G149/12*AM$11</f>
        <v>0</v>
      </c>
      <c r="AN191" s="542">
        <f>+AN154*Input!$G149/12*AN$11</f>
        <v>0</v>
      </c>
      <c r="AO191" s="542">
        <f>+AO154*Input!$G149/12*AO$11</f>
        <v>0</v>
      </c>
      <c r="AP191" s="542">
        <f>+AP154*Input!$G149/12*AP$11</f>
        <v>0</v>
      </c>
      <c r="AQ191" s="542">
        <f>+AQ154*Input!$G149/12*AQ$11</f>
        <v>0</v>
      </c>
      <c r="AR191" s="542">
        <f>+AR154*Input!$G149/12*AR$11</f>
        <v>0</v>
      </c>
      <c r="AS191" s="542">
        <f>+AS154*Input!$G149/12*AS$11</f>
        <v>0</v>
      </c>
      <c r="AT191" s="542">
        <f>+AT154*Input!$G149/12*AT$11</f>
        <v>0</v>
      </c>
      <c r="AU191" s="542">
        <f>+AU154*Input!$G149/12*AU$11</f>
        <v>0</v>
      </c>
      <c r="AV191" s="542">
        <f>+AV154*Input!$G149/12*AV$11</f>
        <v>0</v>
      </c>
      <c r="AW191" s="542">
        <f>+AW154*Input!$G149/12*AW$11</f>
        <v>0</v>
      </c>
      <c r="AX191" s="542">
        <f>+AX154*Input!$G149/12*AX$11</f>
        <v>0</v>
      </c>
      <c r="AY191" s="542">
        <f>+AY154*Input!$G149/12*AY$11</f>
        <v>0</v>
      </c>
      <c r="AZ191" s="542">
        <f>+AZ154*Input!$G149/12*AZ$11</f>
        <v>0</v>
      </c>
      <c r="BA191" s="542">
        <f>+BA154*Input!$G149/12*BA$11</f>
        <v>0</v>
      </c>
      <c r="BB191" s="542">
        <f>+BB154*Input!$G149/12*BB$11</f>
        <v>0</v>
      </c>
      <c r="BC191" s="542">
        <f>+BC154*Input!$G149/12*BC$11</f>
        <v>0</v>
      </c>
      <c r="BD191" s="542">
        <f>+BD154*Input!$G149/12*BD$11</f>
        <v>0</v>
      </c>
      <c r="BE191" s="542">
        <f>+BE154*Input!$G149/12*BE$11</f>
        <v>0</v>
      </c>
      <c r="BF191" s="542">
        <f>+BF154*Input!$G149/12*BF$11</f>
        <v>0</v>
      </c>
      <c r="BG191" s="542">
        <f>+BG154*Input!$G149/12*BG$11</f>
        <v>0</v>
      </c>
      <c r="BH191" s="542">
        <f>+BH154*Input!$G149/12*BH$11</f>
        <v>0</v>
      </c>
      <c r="BI191" s="542">
        <f>+BI154*Input!$G149/12*BI$11</f>
        <v>0</v>
      </c>
      <c r="BJ191" s="542">
        <f>+BJ154*Input!$G149/12*BJ$11</f>
        <v>0</v>
      </c>
      <c r="BK191" s="542">
        <f>+BK154*Input!$G149/12*BK$11</f>
        <v>0</v>
      </c>
      <c r="BL191" s="542">
        <f>+BL154*Input!$G149/12*BL$11</f>
        <v>0</v>
      </c>
      <c r="BM191" s="542">
        <f>+BM154*Input!$G149/12*BM$11</f>
        <v>0</v>
      </c>
      <c r="BN191" s="542">
        <f>+BN154*Input!$G149/12*BN$11</f>
        <v>0</v>
      </c>
      <c r="BO191" s="542">
        <f>+BO154*Input!$G149/12*BO$11</f>
        <v>0</v>
      </c>
      <c r="BP191" s="542">
        <f>+BP154*Input!$G149/12*BP$11</f>
        <v>0</v>
      </c>
      <c r="BQ191" s="542">
        <f>+BQ154*Input!$G149/12*BQ$11</f>
        <v>0</v>
      </c>
      <c r="BR191" s="542">
        <f>+BR154*Input!$G149/12*BR$11</f>
        <v>0</v>
      </c>
      <c r="BS191" s="542">
        <f>+BS154*Input!$G149/12*BS$11</f>
        <v>0</v>
      </c>
      <c r="BT191" s="542">
        <f>+BT154*Input!$G149/12*BT$11</f>
        <v>0</v>
      </c>
      <c r="BU191" s="542">
        <f>+BU154*Input!$G149/12*BU$11</f>
        <v>0</v>
      </c>
      <c r="BV191" s="542">
        <f>+BV154*Input!$G149/12*BV$11</f>
        <v>0</v>
      </c>
      <c r="BW191" s="542">
        <f>+BW154*Input!$G149/12*BW$11</f>
        <v>0</v>
      </c>
      <c r="BX191" s="542">
        <f>+BX154*Input!$G149/12*BX$11</f>
        <v>0</v>
      </c>
      <c r="BY191" s="542">
        <f>+BY154*Input!$G149/12*BY$11</f>
        <v>0</v>
      </c>
      <c r="BZ191" s="542">
        <f>+BZ154*Input!$G149/12*BZ$11</f>
        <v>0</v>
      </c>
      <c r="CA191" s="542">
        <f>+CA154*Input!$G149/12*CA$11</f>
        <v>0</v>
      </c>
      <c r="CB191" s="542">
        <f>+CB154*Input!$G149/12*CB$11</f>
        <v>0</v>
      </c>
      <c r="CC191" s="542">
        <f>+CC154*Input!$G149/12*CC$11</f>
        <v>0</v>
      </c>
      <c r="CD191" s="542">
        <f>+CD154*Input!$G149/12*CD$11</f>
        <v>0</v>
      </c>
      <c r="CE191" s="542">
        <f>+CE154*Input!$G149/12*CE$11</f>
        <v>0</v>
      </c>
      <c r="CF191" s="542">
        <f>+CF154*Input!$G149/12*CF$11</f>
        <v>0</v>
      </c>
      <c r="CG191" s="542">
        <f>+CG154*Input!$G149/12*CG$11</f>
        <v>0</v>
      </c>
      <c r="CH191" s="542">
        <f>+CH154*Input!$G149/12*CH$11</f>
        <v>0</v>
      </c>
      <c r="CI191" s="542">
        <f>+CI154*Input!$G149/12*CI$11</f>
        <v>0</v>
      </c>
      <c r="CJ191" s="542">
        <f>+CJ154*Input!$G149/12*CJ$11</f>
        <v>0</v>
      </c>
      <c r="CK191" s="542">
        <f>+CK154*Input!$G149/12*CK$11</f>
        <v>0</v>
      </c>
      <c r="CL191" s="542">
        <f>+CL154*Input!$G149/12*CL$11</f>
        <v>0</v>
      </c>
      <c r="CM191" s="542">
        <f>+CM154*Input!$G149/12*CM$11</f>
        <v>0</v>
      </c>
      <c r="CN191" s="542">
        <f>+CN154*Input!$G149/12*CN$11</f>
        <v>0</v>
      </c>
      <c r="CO191" s="542">
        <f>+CO154*Input!$G149/12*CO$11</f>
        <v>0</v>
      </c>
      <c r="CP191" s="542">
        <f>+CP154*Input!$G149/12*CP$11</f>
        <v>0</v>
      </c>
      <c r="CQ191" s="542">
        <f>+CQ154*Input!$G149/12*CQ$11</f>
        <v>0</v>
      </c>
      <c r="CR191" s="542">
        <f>+CR154*Input!$G149/12*CR$11</f>
        <v>0</v>
      </c>
      <c r="CS191" s="542">
        <f>+CS154*Input!$G149/12*CS$11</f>
        <v>0</v>
      </c>
      <c r="CT191" s="542">
        <f>+CT154*Input!$G149/12*CT$11</f>
        <v>0</v>
      </c>
      <c r="CU191" s="542">
        <f>+CU154*Input!$G149/12*CU$11</f>
        <v>0</v>
      </c>
      <c r="CV191" s="542">
        <f>+CV154*Input!$G149/12*CV$11</f>
        <v>0</v>
      </c>
      <c r="CW191" s="542">
        <f>+CW154*Input!$G149/12*CW$11</f>
        <v>0</v>
      </c>
      <c r="CX191" s="542">
        <f>+CX154*Input!$G149/12*CX$11</f>
        <v>0</v>
      </c>
      <c r="CY191" s="542">
        <f>+CY154*Input!$G149/12*CY$11</f>
        <v>0</v>
      </c>
      <c r="CZ191" s="542">
        <f>+CZ154*Input!$G149/12*CZ$11</f>
        <v>0</v>
      </c>
      <c r="DA191" s="542">
        <f>+DA154*Input!$G149/12*DA$11</f>
        <v>0</v>
      </c>
      <c r="DB191" s="542">
        <f>+DB154*Input!$G149/12*DB$11</f>
        <v>0</v>
      </c>
      <c r="DC191" s="542">
        <f>+DC154*Input!$G149/12*DC$11</f>
        <v>0</v>
      </c>
      <c r="DD191" s="542">
        <f>+DD154*Input!$G149/12*DD$11</f>
        <v>0</v>
      </c>
      <c r="DE191" s="542">
        <f>+DE154*Input!$G149/12*DE$11</f>
        <v>0</v>
      </c>
      <c r="DF191" s="542">
        <f>+DF154*Input!$G149/12*DF$11</f>
        <v>0</v>
      </c>
      <c r="DG191" s="542">
        <f>+DG154*Input!$G149/12*DG$11</f>
        <v>0</v>
      </c>
      <c r="DH191" s="542">
        <f>+DH154*Input!$G149/12*DH$11</f>
        <v>0</v>
      </c>
      <c r="DI191" s="542">
        <f>+DI154*Input!$G149/12*DI$11</f>
        <v>0</v>
      </c>
      <c r="DJ191" s="542">
        <f>+DJ154*Input!$G149/12*DJ$11</f>
        <v>0</v>
      </c>
      <c r="DK191" s="542">
        <f>+DK154*Input!$G149/12*DK$11</f>
        <v>0</v>
      </c>
      <c r="DL191" s="542">
        <f>+DL154*Input!$G149/12*DL$11</f>
        <v>0</v>
      </c>
      <c r="DM191" s="542">
        <f>+DM154*Input!$G149/12*DM$11</f>
        <v>0</v>
      </c>
      <c r="DN191" s="542">
        <f>+DN154*Input!$G149/12*DN$11</f>
        <v>0</v>
      </c>
      <c r="DO191" s="542">
        <f>+DO154*Input!$G149/12*DO$11</f>
        <v>0</v>
      </c>
      <c r="DP191" s="542">
        <f>+DP154*Input!$G149/12*DP$11</f>
        <v>0</v>
      </c>
      <c r="DQ191" s="542">
        <f>+DQ154*Input!$G149/12*DQ$11</f>
        <v>0</v>
      </c>
      <c r="DR191" s="542">
        <f>+DR154*Input!$G149/12*DR$11</f>
        <v>0</v>
      </c>
      <c r="DS191" s="542">
        <f>+DS154*Input!$G149/12*DS$11</f>
        <v>0</v>
      </c>
      <c r="DT191" s="560">
        <f>+DT154*Input!$G149/12*DT$11</f>
        <v>0</v>
      </c>
    </row>
    <row r="192" spans="1:124" s="28" customFormat="1" ht="14.25" customHeight="1" x14ac:dyDescent="0.15">
      <c r="A192" s="394" t="str">
        <f t="shared" si="308"/>
        <v>Accountant</v>
      </c>
      <c r="B192" s="394" t="str">
        <f>+Input!F150</f>
        <v>Undistributed</v>
      </c>
      <c r="C192" s="31" t="str">
        <f t="shared" si="307"/>
        <v>[EUR]</v>
      </c>
      <c r="E192" s="559">
        <f>+E155*Input!$G150/12*E$11</f>
        <v>0</v>
      </c>
      <c r="F192" s="542">
        <f>+F155*Input!$G150/12*F$11</f>
        <v>0</v>
      </c>
      <c r="G192" s="542">
        <f>+G155*Input!$G150/12*G$11</f>
        <v>0</v>
      </c>
      <c r="H192" s="542">
        <f>+H155*Input!$G150/12*H$11</f>
        <v>0</v>
      </c>
      <c r="I192" s="542">
        <f>+I155*Input!$G150/12*I$11</f>
        <v>0</v>
      </c>
      <c r="J192" s="542">
        <f>+J155*Input!$G150/12*J$11</f>
        <v>0</v>
      </c>
      <c r="K192" s="542">
        <f>+K155*Input!$G150/12*K$11</f>
        <v>0</v>
      </c>
      <c r="L192" s="542">
        <f>+L155*Input!$G150/12*L$11</f>
        <v>0</v>
      </c>
      <c r="M192" s="542">
        <f>+M155*Input!$G150/12*M$11</f>
        <v>0</v>
      </c>
      <c r="N192" s="542">
        <f>+N155*Input!$G150/12*N$11</f>
        <v>0</v>
      </c>
      <c r="O192" s="542">
        <f>+O155*Input!$G150/12*O$11</f>
        <v>0</v>
      </c>
      <c r="P192" s="542">
        <f>+P155*Input!$G150/12*P$11</f>
        <v>0</v>
      </c>
      <c r="Q192" s="542">
        <f>+Q155*Input!$G150/12*Q$11</f>
        <v>0</v>
      </c>
      <c r="R192" s="542">
        <f>+R155*Input!$G150/12*R$11</f>
        <v>0</v>
      </c>
      <c r="S192" s="542">
        <f>+S155*Input!$G150/12*S$11</f>
        <v>0</v>
      </c>
      <c r="T192" s="542">
        <f>+T155*Input!$G150/12*T$11</f>
        <v>0</v>
      </c>
      <c r="U192" s="542">
        <f>+U155*Input!$G150/12*U$11</f>
        <v>0</v>
      </c>
      <c r="V192" s="542">
        <f>+V155*Input!$G150/12*V$11</f>
        <v>0</v>
      </c>
      <c r="W192" s="542">
        <f>+W155*Input!$G150/12*W$11</f>
        <v>0</v>
      </c>
      <c r="X192" s="542">
        <f>+X155*Input!$G150/12*X$11</f>
        <v>0</v>
      </c>
      <c r="Y192" s="542">
        <f>+Y155*Input!$G150/12*Y$11</f>
        <v>0</v>
      </c>
      <c r="Z192" s="542">
        <f>+Z155*Input!$G150/12*Z$11</f>
        <v>0</v>
      </c>
      <c r="AA192" s="542">
        <f>+AA155*Input!$G150/12*AA$11</f>
        <v>0</v>
      </c>
      <c r="AB192" s="542">
        <f>+AB155*Input!$G150/12*AB$11</f>
        <v>0</v>
      </c>
      <c r="AC192" s="542">
        <f>+AC155*Input!$G150/12*AC$11</f>
        <v>0</v>
      </c>
      <c r="AD192" s="542">
        <f>+AD155*Input!$G150/12*AD$11</f>
        <v>0</v>
      </c>
      <c r="AE192" s="542">
        <f>+AE155*Input!$G150/12*AE$11</f>
        <v>0</v>
      </c>
      <c r="AF192" s="542">
        <f>+AF155*Input!$G150/12*AF$11</f>
        <v>0</v>
      </c>
      <c r="AG192" s="542">
        <f>+AG155*Input!$G150/12*AG$11</f>
        <v>0</v>
      </c>
      <c r="AH192" s="542">
        <f>+AH155*Input!$G150/12*AH$11</f>
        <v>0</v>
      </c>
      <c r="AI192" s="542">
        <f>+AI155*Input!$G150/12*AI$11</f>
        <v>0</v>
      </c>
      <c r="AJ192" s="542">
        <f>+AJ155*Input!$G150/12*AJ$11</f>
        <v>0</v>
      </c>
      <c r="AK192" s="542">
        <f>+AK155*Input!$G150/12*AK$11</f>
        <v>0</v>
      </c>
      <c r="AL192" s="542">
        <f>+AL155*Input!$G150/12*AL$11</f>
        <v>0</v>
      </c>
      <c r="AM192" s="542">
        <f>+AM155*Input!$G150/12*AM$11</f>
        <v>0</v>
      </c>
      <c r="AN192" s="542">
        <f>+AN155*Input!$G150/12*AN$11</f>
        <v>0</v>
      </c>
      <c r="AO192" s="542">
        <f>+AO155*Input!$G150/12*AO$11</f>
        <v>0</v>
      </c>
      <c r="AP192" s="542">
        <f>+AP155*Input!$G150/12*AP$11</f>
        <v>0</v>
      </c>
      <c r="AQ192" s="542">
        <f>+AQ155*Input!$G150/12*AQ$11</f>
        <v>0</v>
      </c>
      <c r="AR192" s="542">
        <f>+AR155*Input!$G150/12*AR$11</f>
        <v>0</v>
      </c>
      <c r="AS192" s="542">
        <f>+AS155*Input!$G150/12*AS$11</f>
        <v>0</v>
      </c>
      <c r="AT192" s="542">
        <f>+AT155*Input!$G150/12*AT$11</f>
        <v>0</v>
      </c>
      <c r="AU192" s="542">
        <f>+AU155*Input!$G150/12*AU$11</f>
        <v>0</v>
      </c>
      <c r="AV192" s="542">
        <f>+AV155*Input!$G150/12*AV$11</f>
        <v>0</v>
      </c>
      <c r="AW192" s="542">
        <f>+AW155*Input!$G150/12*AW$11</f>
        <v>0</v>
      </c>
      <c r="AX192" s="542">
        <f>+AX155*Input!$G150/12*AX$11</f>
        <v>0</v>
      </c>
      <c r="AY192" s="542">
        <f>+AY155*Input!$G150/12*AY$11</f>
        <v>0</v>
      </c>
      <c r="AZ192" s="542">
        <f>+AZ155*Input!$G150/12*AZ$11</f>
        <v>0</v>
      </c>
      <c r="BA192" s="542">
        <f>+BA155*Input!$G150/12*BA$11</f>
        <v>0</v>
      </c>
      <c r="BB192" s="542">
        <f>+BB155*Input!$G150/12*BB$11</f>
        <v>0</v>
      </c>
      <c r="BC192" s="542">
        <f>+BC155*Input!$G150/12*BC$11</f>
        <v>0</v>
      </c>
      <c r="BD192" s="542">
        <f>+BD155*Input!$G150/12*BD$11</f>
        <v>0</v>
      </c>
      <c r="BE192" s="542">
        <f>+BE155*Input!$G150/12*BE$11</f>
        <v>0</v>
      </c>
      <c r="BF192" s="542">
        <f>+BF155*Input!$G150/12*BF$11</f>
        <v>0</v>
      </c>
      <c r="BG192" s="542">
        <f>+BG155*Input!$G150/12*BG$11</f>
        <v>0</v>
      </c>
      <c r="BH192" s="542">
        <f>+BH155*Input!$G150/12*BH$11</f>
        <v>0</v>
      </c>
      <c r="BI192" s="542">
        <f>+BI155*Input!$G150/12*BI$11</f>
        <v>0</v>
      </c>
      <c r="BJ192" s="542">
        <f>+BJ155*Input!$G150/12*BJ$11</f>
        <v>0</v>
      </c>
      <c r="BK192" s="542">
        <f>+BK155*Input!$G150/12*BK$11</f>
        <v>0</v>
      </c>
      <c r="BL192" s="542">
        <f>+BL155*Input!$G150/12*BL$11</f>
        <v>0</v>
      </c>
      <c r="BM192" s="542">
        <f>+BM155*Input!$G150/12*BM$11</f>
        <v>0</v>
      </c>
      <c r="BN192" s="542">
        <f>+BN155*Input!$G150/12*BN$11</f>
        <v>0</v>
      </c>
      <c r="BO192" s="542">
        <f>+BO155*Input!$G150/12*BO$11</f>
        <v>0</v>
      </c>
      <c r="BP192" s="542">
        <f>+BP155*Input!$G150/12*BP$11</f>
        <v>0</v>
      </c>
      <c r="BQ192" s="542">
        <f>+BQ155*Input!$G150/12*BQ$11</f>
        <v>0</v>
      </c>
      <c r="BR192" s="542">
        <f>+BR155*Input!$G150/12*BR$11</f>
        <v>0</v>
      </c>
      <c r="BS192" s="542">
        <f>+BS155*Input!$G150/12*BS$11</f>
        <v>0</v>
      </c>
      <c r="BT192" s="542">
        <f>+BT155*Input!$G150/12*BT$11</f>
        <v>0</v>
      </c>
      <c r="BU192" s="542">
        <f>+BU155*Input!$G150/12*BU$11</f>
        <v>0</v>
      </c>
      <c r="BV192" s="542">
        <f>+BV155*Input!$G150/12*BV$11</f>
        <v>0</v>
      </c>
      <c r="BW192" s="542">
        <f>+BW155*Input!$G150/12*BW$11</f>
        <v>0</v>
      </c>
      <c r="BX192" s="542">
        <f>+BX155*Input!$G150/12*BX$11</f>
        <v>0</v>
      </c>
      <c r="BY192" s="542">
        <f>+BY155*Input!$G150/12*BY$11</f>
        <v>0</v>
      </c>
      <c r="BZ192" s="542">
        <f>+BZ155*Input!$G150/12*BZ$11</f>
        <v>0</v>
      </c>
      <c r="CA192" s="542">
        <f>+CA155*Input!$G150/12*CA$11</f>
        <v>0</v>
      </c>
      <c r="CB192" s="542">
        <f>+CB155*Input!$G150/12*CB$11</f>
        <v>0</v>
      </c>
      <c r="CC192" s="542">
        <f>+CC155*Input!$G150/12*CC$11</f>
        <v>0</v>
      </c>
      <c r="CD192" s="542">
        <f>+CD155*Input!$G150/12*CD$11</f>
        <v>0</v>
      </c>
      <c r="CE192" s="542">
        <f>+CE155*Input!$G150/12*CE$11</f>
        <v>0</v>
      </c>
      <c r="CF192" s="542">
        <f>+CF155*Input!$G150/12*CF$11</f>
        <v>0</v>
      </c>
      <c r="CG192" s="542">
        <f>+CG155*Input!$G150/12*CG$11</f>
        <v>0</v>
      </c>
      <c r="CH192" s="542">
        <f>+CH155*Input!$G150/12*CH$11</f>
        <v>0</v>
      </c>
      <c r="CI192" s="542">
        <f>+CI155*Input!$G150/12*CI$11</f>
        <v>0</v>
      </c>
      <c r="CJ192" s="542">
        <f>+CJ155*Input!$G150/12*CJ$11</f>
        <v>0</v>
      </c>
      <c r="CK192" s="542">
        <f>+CK155*Input!$G150/12*CK$11</f>
        <v>0</v>
      </c>
      <c r="CL192" s="542">
        <f>+CL155*Input!$G150/12*CL$11</f>
        <v>0</v>
      </c>
      <c r="CM192" s="542">
        <f>+CM155*Input!$G150/12*CM$11</f>
        <v>0</v>
      </c>
      <c r="CN192" s="542">
        <f>+CN155*Input!$G150/12*CN$11</f>
        <v>0</v>
      </c>
      <c r="CO192" s="542">
        <f>+CO155*Input!$G150/12*CO$11</f>
        <v>0</v>
      </c>
      <c r="CP192" s="542">
        <f>+CP155*Input!$G150/12*CP$11</f>
        <v>0</v>
      </c>
      <c r="CQ192" s="542">
        <f>+CQ155*Input!$G150/12*CQ$11</f>
        <v>0</v>
      </c>
      <c r="CR192" s="542">
        <f>+CR155*Input!$G150/12*CR$11</f>
        <v>0</v>
      </c>
      <c r="CS192" s="542">
        <f>+CS155*Input!$G150/12*CS$11</f>
        <v>0</v>
      </c>
      <c r="CT192" s="542">
        <f>+CT155*Input!$G150/12*CT$11</f>
        <v>0</v>
      </c>
      <c r="CU192" s="542">
        <f>+CU155*Input!$G150/12*CU$11</f>
        <v>0</v>
      </c>
      <c r="CV192" s="542">
        <f>+CV155*Input!$G150/12*CV$11</f>
        <v>0</v>
      </c>
      <c r="CW192" s="542">
        <f>+CW155*Input!$G150/12*CW$11</f>
        <v>0</v>
      </c>
      <c r="CX192" s="542">
        <f>+CX155*Input!$G150/12*CX$11</f>
        <v>0</v>
      </c>
      <c r="CY192" s="542">
        <f>+CY155*Input!$G150/12*CY$11</f>
        <v>0</v>
      </c>
      <c r="CZ192" s="542">
        <f>+CZ155*Input!$G150/12*CZ$11</f>
        <v>0</v>
      </c>
      <c r="DA192" s="542">
        <f>+DA155*Input!$G150/12*DA$11</f>
        <v>0</v>
      </c>
      <c r="DB192" s="542">
        <f>+DB155*Input!$G150/12*DB$11</f>
        <v>0</v>
      </c>
      <c r="DC192" s="542">
        <f>+DC155*Input!$G150/12*DC$11</f>
        <v>0</v>
      </c>
      <c r="DD192" s="542">
        <f>+DD155*Input!$G150/12*DD$11</f>
        <v>0</v>
      </c>
      <c r="DE192" s="542">
        <f>+DE155*Input!$G150/12*DE$11</f>
        <v>0</v>
      </c>
      <c r="DF192" s="542">
        <f>+DF155*Input!$G150/12*DF$11</f>
        <v>0</v>
      </c>
      <c r="DG192" s="542">
        <f>+DG155*Input!$G150/12*DG$11</f>
        <v>0</v>
      </c>
      <c r="DH192" s="542">
        <f>+DH155*Input!$G150/12*DH$11</f>
        <v>0</v>
      </c>
      <c r="DI192" s="542">
        <f>+DI155*Input!$G150/12*DI$11</f>
        <v>0</v>
      </c>
      <c r="DJ192" s="542">
        <f>+DJ155*Input!$G150/12*DJ$11</f>
        <v>0</v>
      </c>
      <c r="DK192" s="542">
        <f>+DK155*Input!$G150/12*DK$11</f>
        <v>0</v>
      </c>
      <c r="DL192" s="542">
        <f>+DL155*Input!$G150/12*DL$11</f>
        <v>0</v>
      </c>
      <c r="DM192" s="542">
        <f>+DM155*Input!$G150/12*DM$11</f>
        <v>0</v>
      </c>
      <c r="DN192" s="542">
        <f>+DN155*Input!$G150/12*DN$11</f>
        <v>0</v>
      </c>
      <c r="DO192" s="542">
        <f>+DO155*Input!$G150/12*DO$11</f>
        <v>0</v>
      </c>
      <c r="DP192" s="542">
        <f>+DP155*Input!$G150/12*DP$11</f>
        <v>0</v>
      </c>
      <c r="DQ192" s="542">
        <f>+DQ155*Input!$G150/12*DQ$11</f>
        <v>0</v>
      </c>
      <c r="DR192" s="542">
        <f>+DR155*Input!$G150/12*DR$11</f>
        <v>0</v>
      </c>
      <c r="DS192" s="542">
        <f>+DS155*Input!$G150/12*DS$11</f>
        <v>0</v>
      </c>
      <c r="DT192" s="560">
        <f>+DT155*Input!$G150/12*DT$11</f>
        <v>0</v>
      </c>
    </row>
    <row r="193" spans="1:124" s="28" customFormat="1" ht="14.25" customHeight="1" x14ac:dyDescent="0.15">
      <c r="A193" s="394" t="str">
        <f t="shared" si="308"/>
        <v>Administrative Assistant</v>
      </c>
      <c r="B193" s="394" t="str">
        <f>+Input!F151</f>
        <v>Undistributed</v>
      </c>
      <c r="C193" s="31" t="str">
        <f t="shared" si="307"/>
        <v>[EUR]</v>
      </c>
      <c r="E193" s="559">
        <f>+E156*Input!$G151/12*E$11</f>
        <v>0</v>
      </c>
      <c r="F193" s="542">
        <f>+F156*Input!$G151/12*F$11</f>
        <v>0</v>
      </c>
      <c r="G193" s="542">
        <f>+G156*Input!$G151/12*G$11</f>
        <v>0</v>
      </c>
      <c r="H193" s="542">
        <f>+H156*Input!$G151/12*H$11</f>
        <v>0</v>
      </c>
      <c r="I193" s="542">
        <f>+I156*Input!$G151/12*I$11</f>
        <v>0</v>
      </c>
      <c r="J193" s="542">
        <f>+J156*Input!$G151/12*J$11</f>
        <v>0</v>
      </c>
      <c r="K193" s="542">
        <f>+K156*Input!$G151/12*K$11</f>
        <v>0</v>
      </c>
      <c r="L193" s="542">
        <f>+L156*Input!$G151/12*L$11</f>
        <v>0</v>
      </c>
      <c r="M193" s="542">
        <f>+M156*Input!$G151/12*M$11</f>
        <v>0</v>
      </c>
      <c r="N193" s="542">
        <f>+N156*Input!$G151/12*N$11</f>
        <v>0</v>
      </c>
      <c r="O193" s="542">
        <f>+O156*Input!$G151/12*O$11</f>
        <v>0</v>
      </c>
      <c r="P193" s="542">
        <f>+P156*Input!$G151/12*P$11</f>
        <v>0</v>
      </c>
      <c r="Q193" s="542">
        <f>+Q156*Input!$G151/12*Q$11</f>
        <v>0</v>
      </c>
      <c r="R193" s="542">
        <f>+R156*Input!$G151/12*R$11</f>
        <v>0</v>
      </c>
      <c r="S193" s="542">
        <f>+S156*Input!$G151/12*S$11</f>
        <v>0</v>
      </c>
      <c r="T193" s="542">
        <f>+T156*Input!$G151/12*T$11</f>
        <v>0</v>
      </c>
      <c r="U193" s="542">
        <f>+U156*Input!$G151/12*U$11</f>
        <v>0</v>
      </c>
      <c r="V193" s="542">
        <f>+V156*Input!$G151/12*V$11</f>
        <v>0</v>
      </c>
      <c r="W193" s="542">
        <f>+W156*Input!$G151/12*W$11</f>
        <v>0</v>
      </c>
      <c r="X193" s="542">
        <f>+X156*Input!$G151/12*X$11</f>
        <v>0</v>
      </c>
      <c r="Y193" s="542">
        <f>+Y156*Input!$G151/12*Y$11</f>
        <v>0</v>
      </c>
      <c r="Z193" s="542">
        <f>+Z156*Input!$G151/12*Z$11</f>
        <v>0</v>
      </c>
      <c r="AA193" s="542">
        <f>+AA156*Input!$G151/12*AA$11</f>
        <v>0</v>
      </c>
      <c r="AB193" s="542">
        <f>+AB156*Input!$G151/12*AB$11</f>
        <v>0</v>
      </c>
      <c r="AC193" s="542">
        <f>+AC156*Input!$G151/12*AC$11</f>
        <v>0</v>
      </c>
      <c r="AD193" s="542">
        <f>+AD156*Input!$G151/12*AD$11</f>
        <v>0</v>
      </c>
      <c r="AE193" s="542">
        <f>+AE156*Input!$G151/12*AE$11</f>
        <v>0</v>
      </c>
      <c r="AF193" s="542">
        <f>+AF156*Input!$G151/12*AF$11</f>
        <v>0</v>
      </c>
      <c r="AG193" s="542">
        <f>+AG156*Input!$G151/12*AG$11</f>
        <v>0</v>
      </c>
      <c r="AH193" s="542">
        <f>+AH156*Input!$G151/12*AH$11</f>
        <v>0</v>
      </c>
      <c r="AI193" s="542">
        <f>+AI156*Input!$G151/12*AI$11</f>
        <v>0</v>
      </c>
      <c r="AJ193" s="542">
        <f>+AJ156*Input!$G151/12*AJ$11</f>
        <v>0</v>
      </c>
      <c r="AK193" s="542">
        <f>+AK156*Input!$G151/12*AK$11</f>
        <v>0</v>
      </c>
      <c r="AL193" s="542">
        <f>+AL156*Input!$G151/12*AL$11</f>
        <v>0</v>
      </c>
      <c r="AM193" s="542">
        <f>+AM156*Input!$G151/12*AM$11</f>
        <v>0</v>
      </c>
      <c r="AN193" s="542">
        <f>+AN156*Input!$G151/12*AN$11</f>
        <v>0</v>
      </c>
      <c r="AO193" s="542">
        <f>+AO156*Input!$G151/12*AO$11</f>
        <v>0</v>
      </c>
      <c r="AP193" s="542">
        <f>+AP156*Input!$G151/12*AP$11</f>
        <v>0</v>
      </c>
      <c r="AQ193" s="542">
        <f>+AQ156*Input!$G151/12*AQ$11</f>
        <v>0</v>
      </c>
      <c r="AR193" s="542">
        <f>+AR156*Input!$G151/12*AR$11</f>
        <v>0</v>
      </c>
      <c r="AS193" s="542">
        <f>+AS156*Input!$G151/12*AS$11</f>
        <v>0</v>
      </c>
      <c r="AT193" s="542">
        <f>+AT156*Input!$G151/12*AT$11</f>
        <v>0</v>
      </c>
      <c r="AU193" s="542">
        <f>+AU156*Input!$G151/12*AU$11</f>
        <v>0</v>
      </c>
      <c r="AV193" s="542">
        <f>+AV156*Input!$G151/12*AV$11</f>
        <v>0</v>
      </c>
      <c r="AW193" s="542">
        <f>+AW156*Input!$G151/12*AW$11</f>
        <v>0</v>
      </c>
      <c r="AX193" s="542">
        <f>+AX156*Input!$G151/12*AX$11</f>
        <v>0</v>
      </c>
      <c r="AY193" s="542">
        <f>+AY156*Input!$G151/12*AY$11</f>
        <v>0</v>
      </c>
      <c r="AZ193" s="542">
        <f>+AZ156*Input!$G151/12*AZ$11</f>
        <v>0</v>
      </c>
      <c r="BA193" s="542">
        <f>+BA156*Input!$G151/12*BA$11</f>
        <v>0</v>
      </c>
      <c r="BB193" s="542">
        <f>+BB156*Input!$G151/12*BB$11</f>
        <v>0</v>
      </c>
      <c r="BC193" s="542">
        <f>+BC156*Input!$G151/12*BC$11</f>
        <v>0</v>
      </c>
      <c r="BD193" s="542">
        <f>+BD156*Input!$G151/12*BD$11</f>
        <v>0</v>
      </c>
      <c r="BE193" s="542">
        <f>+BE156*Input!$G151/12*BE$11</f>
        <v>0</v>
      </c>
      <c r="BF193" s="542">
        <f>+BF156*Input!$G151/12*BF$11</f>
        <v>0</v>
      </c>
      <c r="BG193" s="542">
        <f>+BG156*Input!$G151/12*BG$11</f>
        <v>0</v>
      </c>
      <c r="BH193" s="542">
        <f>+BH156*Input!$G151/12*BH$11</f>
        <v>0</v>
      </c>
      <c r="BI193" s="542">
        <f>+BI156*Input!$G151/12*BI$11</f>
        <v>0</v>
      </c>
      <c r="BJ193" s="542">
        <f>+BJ156*Input!$G151/12*BJ$11</f>
        <v>0</v>
      </c>
      <c r="BK193" s="542">
        <f>+BK156*Input!$G151/12*BK$11</f>
        <v>0</v>
      </c>
      <c r="BL193" s="542">
        <f>+BL156*Input!$G151/12*BL$11</f>
        <v>0</v>
      </c>
      <c r="BM193" s="542">
        <f>+BM156*Input!$G151/12*BM$11</f>
        <v>0</v>
      </c>
      <c r="BN193" s="542">
        <f>+BN156*Input!$G151/12*BN$11</f>
        <v>0</v>
      </c>
      <c r="BO193" s="542">
        <f>+BO156*Input!$G151/12*BO$11</f>
        <v>0</v>
      </c>
      <c r="BP193" s="542">
        <f>+BP156*Input!$G151/12*BP$11</f>
        <v>0</v>
      </c>
      <c r="BQ193" s="542">
        <f>+BQ156*Input!$G151/12*BQ$11</f>
        <v>0</v>
      </c>
      <c r="BR193" s="542">
        <f>+BR156*Input!$G151/12*BR$11</f>
        <v>0</v>
      </c>
      <c r="BS193" s="542">
        <f>+BS156*Input!$G151/12*BS$11</f>
        <v>0</v>
      </c>
      <c r="BT193" s="542">
        <f>+BT156*Input!$G151/12*BT$11</f>
        <v>0</v>
      </c>
      <c r="BU193" s="542">
        <f>+BU156*Input!$G151/12*BU$11</f>
        <v>0</v>
      </c>
      <c r="BV193" s="542">
        <f>+BV156*Input!$G151/12*BV$11</f>
        <v>0</v>
      </c>
      <c r="BW193" s="542">
        <f>+BW156*Input!$G151/12*BW$11</f>
        <v>0</v>
      </c>
      <c r="BX193" s="542">
        <f>+BX156*Input!$G151/12*BX$11</f>
        <v>0</v>
      </c>
      <c r="BY193" s="542">
        <f>+BY156*Input!$G151/12*BY$11</f>
        <v>0</v>
      </c>
      <c r="BZ193" s="542">
        <f>+BZ156*Input!$G151/12*BZ$11</f>
        <v>0</v>
      </c>
      <c r="CA193" s="542">
        <f>+CA156*Input!$G151/12*CA$11</f>
        <v>0</v>
      </c>
      <c r="CB193" s="542">
        <f>+CB156*Input!$G151/12*CB$11</f>
        <v>0</v>
      </c>
      <c r="CC193" s="542">
        <f>+CC156*Input!$G151/12*CC$11</f>
        <v>0</v>
      </c>
      <c r="CD193" s="542">
        <f>+CD156*Input!$G151/12*CD$11</f>
        <v>0</v>
      </c>
      <c r="CE193" s="542">
        <f>+CE156*Input!$G151/12*CE$11</f>
        <v>0</v>
      </c>
      <c r="CF193" s="542">
        <f>+CF156*Input!$G151/12*CF$11</f>
        <v>0</v>
      </c>
      <c r="CG193" s="542">
        <f>+CG156*Input!$G151/12*CG$11</f>
        <v>0</v>
      </c>
      <c r="CH193" s="542">
        <f>+CH156*Input!$G151/12*CH$11</f>
        <v>0</v>
      </c>
      <c r="CI193" s="542">
        <f>+CI156*Input!$G151/12*CI$11</f>
        <v>0</v>
      </c>
      <c r="CJ193" s="542">
        <f>+CJ156*Input!$G151/12*CJ$11</f>
        <v>0</v>
      </c>
      <c r="CK193" s="542">
        <f>+CK156*Input!$G151/12*CK$11</f>
        <v>0</v>
      </c>
      <c r="CL193" s="542">
        <f>+CL156*Input!$G151/12*CL$11</f>
        <v>0</v>
      </c>
      <c r="CM193" s="542">
        <f>+CM156*Input!$G151/12*CM$11</f>
        <v>0</v>
      </c>
      <c r="CN193" s="542">
        <f>+CN156*Input!$G151/12*CN$11</f>
        <v>0</v>
      </c>
      <c r="CO193" s="542">
        <f>+CO156*Input!$G151/12*CO$11</f>
        <v>0</v>
      </c>
      <c r="CP193" s="542">
        <f>+CP156*Input!$G151/12*CP$11</f>
        <v>0</v>
      </c>
      <c r="CQ193" s="542">
        <f>+CQ156*Input!$G151/12*CQ$11</f>
        <v>0</v>
      </c>
      <c r="CR193" s="542">
        <f>+CR156*Input!$G151/12*CR$11</f>
        <v>0</v>
      </c>
      <c r="CS193" s="542">
        <f>+CS156*Input!$G151/12*CS$11</f>
        <v>0</v>
      </c>
      <c r="CT193" s="542">
        <f>+CT156*Input!$G151/12*CT$11</f>
        <v>0</v>
      </c>
      <c r="CU193" s="542">
        <f>+CU156*Input!$G151/12*CU$11</f>
        <v>0</v>
      </c>
      <c r="CV193" s="542">
        <f>+CV156*Input!$G151/12*CV$11</f>
        <v>0</v>
      </c>
      <c r="CW193" s="542">
        <f>+CW156*Input!$G151/12*CW$11</f>
        <v>0</v>
      </c>
      <c r="CX193" s="542">
        <f>+CX156*Input!$G151/12*CX$11</f>
        <v>0</v>
      </c>
      <c r="CY193" s="542">
        <f>+CY156*Input!$G151/12*CY$11</f>
        <v>0</v>
      </c>
      <c r="CZ193" s="542">
        <f>+CZ156*Input!$G151/12*CZ$11</f>
        <v>0</v>
      </c>
      <c r="DA193" s="542">
        <f>+DA156*Input!$G151/12*DA$11</f>
        <v>0</v>
      </c>
      <c r="DB193" s="542">
        <f>+DB156*Input!$G151/12*DB$11</f>
        <v>0</v>
      </c>
      <c r="DC193" s="542">
        <f>+DC156*Input!$G151/12*DC$11</f>
        <v>0</v>
      </c>
      <c r="DD193" s="542">
        <f>+DD156*Input!$G151/12*DD$11</f>
        <v>0</v>
      </c>
      <c r="DE193" s="542">
        <f>+DE156*Input!$G151/12*DE$11</f>
        <v>0</v>
      </c>
      <c r="DF193" s="542">
        <f>+DF156*Input!$G151/12*DF$11</f>
        <v>0</v>
      </c>
      <c r="DG193" s="542">
        <f>+DG156*Input!$G151/12*DG$11</f>
        <v>0</v>
      </c>
      <c r="DH193" s="542">
        <f>+DH156*Input!$G151/12*DH$11</f>
        <v>0</v>
      </c>
      <c r="DI193" s="542">
        <f>+DI156*Input!$G151/12*DI$11</f>
        <v>0</v>
      </c>
      <c r="DJ193" s="542">
        <f>+DJ156*Input!$G151/12*DJ$11</f>
        <v>0</v>
      </c>
      <c r="DK193" s="542">
        <f>+DK156*Input!$G151/12*DK$11</f>
        <v>0</v>
      </c>
      <c r="DL193" s="542">
        <f>+DL156*Input!$G151/12*DL$11</f>
        <v>0</v>
      </c>
      <c r="DM193" s="542">
        <f>+DM156*Input!$G151/12*DM$11</f>
        <v>0</v>
      </c>
      <c r="DN193" s="542">
        <f>+DN156*Input!$G151/12*DN$11</f>
        <v>0</v>
      </c>
      <c r="DO193" s="542">
        <f>+DO156*Input!$G151/12*DO$11</f>
        <v>0</v>
      </c>
      <c r="DP193" s="542">
        <f>+DP156*Input!$G151/12*DP$11</f>
        <v>0</v>
      </c>
      <c r="DQ193" s="542">
        <f>+DQ156*Input!$G151/12*DQ$11</f>
        <v>0</v>
      </c>
      <c r="DR193" s="542">
        <f>+DR156*Input!$G151/12*DR$11</f>
        <v>0</v>
      </c>
      <c r="DS193" s="542">
        <f>+DS156*Input!$G151/12*DS$11</f>
        <v>0</v>
      </c>
      <c r="DT193" s="560">
        <f>+DT156*Input!$G151/12*DT$11</f>
        <v>0</v>
      </c>
    </row>
    <row r="194" spans="1:124" s="28" customFormat="1" ht="14.25" customHeight="1" x14ac:dyDescent="0.15">
      <c r="A194" s="394" t="str">
        <f t="shared" si="308"/>
        <v>Other</v>
      </c>
      <c r="B194" s="394">
        <f>+Input!F152</f>
        <v>0</v>
      </c>
      <c r="C194" s="31" t="str">
        <f t="shared" si="307"/>
        <v>[EUR]</v>
      </c>
      <c r="E194" s="559">
        <f>+E157*Input!$G152/12*E$11</f>
        <v>0</v>
      </c>
      <c r="F194" s="542">
        <f>+F157*Input!$G152/12*F$11</f>
        <v>0</v>
      </c>
      <c r="G194" s="542">
        <f>+G157*Input!$G152/12*G$11</f>
        <v>0</v>
      </c>
      <c r="H194" s="542">
        <f>+H157*Input!$G152/12*H$11</f>
        <v>0</v>
      </c>
      <c r="I194" s="542">
        <f>+I157*Input!$G152/12*I$11</f>
        <v>0</v>
      </c>
      <c r="J194" s="542">
        <f>+J157*Input!$G152/12*J$11</f>
        <v>0</v>
      </c>
      <c r="K194" s="542">
        <f>+K157*Input!$G152/12*K$11</f>
        <v>0</v>
      </c>
      <c r="L194" s="542">
        <f>+L157*Input!$G152/12*L$11</f>
        <v>0</v>
      </c>
      <c r="M194" s="542">
        <f>+M157*Input!$G152/12*M$11</f>
        <v>0</v>
      </c>
      <c r="N194" s="542">
        <f>+N157*Input!$G152/12*N$11</f>
        <v>0</v>
      </c>
      <c r="O194" s="542">
        <f>+O157*Input!$G152/12*O$11</f>
        <v>0</v>
      </c>
      <c r="P194" s="542">
        <f>+P157*Input!$G152/12*P$11</f>
        <v>0</v>
      </c>
      <c r="Q194" s="542">
        <f>+Q157*Input!$G152/12*Q$11</f>
        <v>0</v>
      </c>
      <c r="R194" s="542">
        <f>+R157*Input!$G152/12*R$11</f>
        <v>0</v>
      </c>
      <c r="S194" s="542">
        <f>+S157*Input!$G152/12*S$11</f>
        <v>0</v>
      </c>
      <c r="T194" s="542">
        <f>+T157*Input!$G152/12*T$11</f>
        <v>0</v>
      </c>
      <c r="U194" s="542">
        <f>+U157*Input!$G152/12*U$11</f>
        <v>0</v>
      </c>
      <c r="V194" s="542">
        <f>+V157*Input!$G152/12*V$11</f>
        <v>0</v>
      </c>
      <c r="W194" s="542">
        <f>+W157*Input!$G152/12*W$11</f>
        <v>0</v>
      </c>
      <c r="X194" s="542">
        <f>+X157*Input!$G152/12*X$11</f>
        <v>0</v>
      </c>
      <c r="Y194" s="542">
        <f>+Y157*Input!$G152/12*Y$11</f>
        <v>0</v>
      </c>
      <c r="Z194" s="542">
        <f>+Z157*Input!$G152/12*Z$11</f>
        <v>0</v>
      </c>
      <c r="AA194" s="542">
        <f>+AA157*Input!$G152/12*AA$11</f>
        <v>0</v>
      </c>
      <c r="AB194" s="542">
        <f>+AB157*Input!$G152/12*AB$11</f>
        <v>0</v>
      </c>
      <c r="AC194" s="542">
        <f>+AC157*Input!$G152/12*AC$11</f>
        <v>0</v>
      </c>
      <c r="AD194" s="542">
        <f>+AD157*Input!$G152/12*AD$11</f>
        <v>0</v>
      </c>
      <c r="AE194" s="542">
        <f>+AE157*Input!$G152/12*AE$11</f>
        <v>0</v>
      </c>
      <c r="AF194" s="542">
        <f>+AF157*Input!$G152/12*AF$11</f>
        <v>0</v>
      </c>
      <c r="AG194" s="542">
        <f>+AG157*Input!$G152/12*AG$11</f>
        <v>0</v>
      </c>
      <c r="AH194" s="542">
        <f>+AH157*Input!$G152/12*AH$11</f>
        <v>0</v>
      </c>
      <c r="AI194" s="542">
        <f>+AI157*Input!$G152/12*AI$11</f>
        <v>0</v>
      </c>
      <c r="AJ194" s="542">
        <f>+AJ157*Input!$G152/12*AJ$11</f>
        <v>0</v>
      </c>
      <c r="AK194" s="542">
        <f>+AK157*Input!$G152/12*AK$11</f>
        <v>0</v>
      </c>
      <c r="AL194" s="542">
        <f>+AL157*Input!$G152/12*AL$11</f>
        <v>0</v>
      </c>
      <c r="AM194" s="542">
        <f>+AM157*Input!$G152/12*AM$11</f>
        <v>0</v>
      </c>
      <c r="AN194" s="542">
        <f>+AN157*Input!$G152/12*AN$11</f>
        <v>0</v>
      </c>
      <c r="AO194" s="542">
        <f>+AO157*Input!$G152/12*AO$11</f>
        <v>0</v>
      </c>
      <c r="AP194" s="542">
        <f>+AP157*Input!$G152/12*AP$11</f>
        <v>0</v>
      </c>
      <c r="AQ194" s="542">
        <f>+AQ157*Input!$G152/12*AQ$11</f>
        <v>0</v>
      </c>
      <c r="AR194" s="542">
        <f>+AR157*Input!$G152/12*AR$11</f>
        <v>0</v>
      </c>
      <c r="AS194" s="542">
        <f>+AS157*Input!$G152/12*AS$11</f>
        <v>0</v>
      </c>
      <c r="AT194" s="542">
        <f>+AT157*Input!$G152/12*AT$11</f>
        <v>0</v>
      </c>
      <c r="AU194" s="542">
        <f>+AU157*Input!$G152/12*AU$11</f>
        <v>0</v>
      </c>
      <c r="AV194" s="542">
        <f>+AV157*Input!$G152/12*AV$11</f>
        <v>0</v>
      </c>
      <c r="AW194" s="542">
        <f>+AW157*Input!$G152/12*AW$11</f>
        <v>0</v>
      </c>
      <c r="AX194" s="542">
        <f>+AX157*Input!$G152/12*AX$11</f>
        <v>0</v>
      </c>
      <c r="AY194" s="542">
        <f>+AY157*Input!$G152/12*AY$11</f>
        <v>0</v>
      </c>
      <c r="AZ194" s="542">
        <f>+AZ157*Input!$G152/12*AZ$11</f>
        <v>0</v>
      </c>
      <c r="BA194" s="542">
        <f>+BA157*Input!$G152/12*BA$11</f>
        <v>0</v>
      </c>
      <c r="BB194" s="542">
        <f>+BB157*Input!$G152/12*BB$11</f>
        <v>0</v>
      </c>
      <c r="BC194" s="542">
        <f>+BC157*Input!$G152/12*BC$11</f>
        <v>0</v>
      </c>
      <c r="BD194" s="542">
        <f>+BD157*Input!$G152/12*BD$11</f>
        <v>0</v>
      </c>
      <c r="BE194" s="542">
        <f>+BE157*Input!$G152/12*BE$11</f>
        <v>0</v>
      </c>
      <c r="BF194" s="542">
        <f>+BF157*Input!$G152/12*BF$11</f>
        <v>0</v>
      </c>
      <c r="BG194" s="542">
        <f>+BG157*Input!$G152/12*BG$11</f>
        <v>0</v>
      </c>
      <c r="BH194" s="542">
        <f>+BH157*Input!$G152/12*BH$11</f>
        <v>0</v>
      </c>
      <c r="BI194" s="542">
        <f>+BI157*Input!$G152/12*BI$11</f>
        <v>0</v>
      </c>
      <c r="BJ194" s="542">
        <f>+BJ157*Input!$G152/12*BJ$11</f>
        <v>0</v>
      </c>
      <c r="BK194" s="542">
        <f>+BK157*Input!$G152/12*BK$11</f>
        <v>0</v>
      </c>
      <c r="BL194" s="542">
        <f>+BL157*Input!$G152/12*BL$11</f>
        <v>0</v>
      </c>
      <c r="BM194" s="542">
        <f>+BM157*Input!$G152/12*BM$11</f>
        <v>0</v>
      </c>
      <c r="BN194" s="542">
        <f>+BN157*Input!$G152/12*BN$11</f>
        <v>0</v>
      </c>
      <c r="BO194" s="542">
        <f>+BO157*Input!$G152/12*BO$11</f>
        <v>0</v>
      </c>
      <c r="BP194" s="542">
        <f>+BP157*Input!$G152/12*BP$11</f>
        <v>0</v>
      </c>
      <c r="BQ194" s="542">
        <f>+BQ157*Input!$G152/12*BQ$11</f>
        <v>0</v>
      </c>
      <c r="BR194" s="542">
        <f>+BR157*Input!$G152/12*BR$11</f>
        <v>0</v>
      </c>
      <c r="BS194" s="542">
        <f>+BS157*Input!$G152/12*BS$11</f>
        <v>0</v>
      </c>
      <c r="BT194" s="542">
        <f>+BT157*Input!$G152/12*BT$11</f>
        <v>0</v>
      </c>
      <c r="BU194" s="542">
        <f>+BU157*Input!$G152/12*BU$11</f>
        <v>0</v>
      </c>
      <c r="BV194" s="542">
        <f>+BV157*Input!$G152/12*BV$11</f>
        <v>0</v>
      </c>
      <c r="BW194" s="542">
        <f>+BW157*Input!$G152/12*BW$11</f>
        <v>0</v>
      </c>
      <c r="BX194" s="542">
        <f>+BX157*Input!$G152/12*BX$11</f>
        <v>0</v>
      </c>
      <c r="BY194" s="542">
        <f>+BY157*Input!$G152/12*BY$11</f>
        <v>0</v>
      </c>
      <c r="BZ194" s="542">
        <f>+BZ157*Input!$G152/12*BZ$11</f>
        <v>0</v>
      </c>
      <c r="CA194" s="542">
        <f>+CA157*Input!$G152/12*CA$11</f>
        <v>0</v>
      </c>
      <c r="CB194" s="542">
        <f>+CB157*Input!$G152/12*CB$11</f>
        <v>0</v>
      </c>
      <c r="CC194" s="542">
        <f>+CC157*Input!$G152/12*CC$11</f>
        <v>0</v>
      </c>
      <c r="CD194" s="542">
        <f>+CD157*Input!$G152/12*CD$11</f>
        <v>0</v>
      </c>
      <c r="CE194" s="542">
        <f>+CE157*Input!$G152/12*CE$11</f>
        <v>0</v>
      </c>
      <c r="CF194" s="542">
        <f>+CF157*Input!$G152/12*CF$11</f>
        <v>0</v>
      </c>
      <c r="CG194" s="542">
        <f>+CG157*Input!$G152/12*CG$11</f>
        <v>0</v>
      </c>
      <c r="CH194" s="542">
        <f>+CH157*Input!$G152/12*CH$11</f>
        <v>0</v>
      </c>
      <c r="CI194" s="542">
        <f>+CI157*Input!$G152/12*CI$11</f>
        <v>0</v>
      </c>
      <c r="CJ194" s="542">
        <f>+CJ157*Input!$G152/12*CJ$11</f>
        <v>0</v>
      </c>
      <c r="CK194" s="542">
        <f>+CK157*Input!$G152/12*CK$11</f>
        <v>0</v>
      </c>
      <c r="CL194" s="542">
        <f>+CL157*Input!$G152/12*CL$11</f>
        <v>0</v>
      </c>
      <c r="CM194" s="542">
        <f>+CM157*Input!$G152/12*CM$11</f>
        <v>0</v>
      </c>
      <c r="CN194" s="542">
        <f>+CN157*Input!$G152/12*CN$11</f>
        <v>0</v>
      </c>
      <c r="CO194" s="542">
        <f>+CO157*Input!$G152/12*CO$11</f>
        <v>0</v>
      </c>
      <c r="CP194" s="542">
        <f>+CP157*Input!$G152/12*CP$11</f>
        <v>0</v>
      </c>
      <c r="CQ194" s="542">
        <f>+CQ157*Input!$G152/12*CQ$11</f>
        <v>0</v>
      </c>
      <c r="CR194" s="542">
        <f>+CR157*Input!$G152/12*CR$11</f>
        <v>0</v>
      </c>
      <c r="CS194" s="542">
        <f>+CS157*Input!$G152/12*CS$11</f>
        <v>0</v>
      </c>
      <c r="CT194" s="542">
        <f>+CT157*Input!$G152/12*CT$11</f>
        <v>0</v>
      </c>
      <c r="CU194" s="542">
        <f>+CU157*Input!$G152/12*CU$11</f>
        <v>0</v>
      </c>
      <c r="CV194" s="542">
        <f>+CV157*Input!$G152/12*CV$11</f>
        <v>0</v>
      </c>
      <c r="CW194" s="542">
        <f>+CW157*Input!$G152/12*CW$11</f>
        <v>0</v>
      </c>
      <c r="CX194" s="542">
        <f>+CX157*Input!$G152/12*CX$11</f>
        <v>0</v>
      </c>
      <c r="CY194" s="542">
        <f>+CY157*Input!$G152/12*CY$11</f>
        <v>0</v>
      </c>
      <c r="CZ194" s="542">
        <f>+CZ157*Input!$G152/12*CZ$11</f>
        <v>0</v>
      </c>
      <c r="DA194" s="542">
        <f>+DA157*Input!$G152/12*DA$11</f>
        <v>0</v>
      </c>
      <c r="DB194" s="542">
        <f>+DB157*Input!$G152/12*DB$11</f>
        <v>0</v>
      </c>
      <c r="DC194" s="542">
        <f>+DC157*Input!$G152/12*DC$11</f>
        <v>0</v>
      </c>
      <c r="DD194" s="542">
        <f>+DD157*Input!$G152/12*DD$11</f>
        <v>0</v>
      </c>
      <c r="DE194" s="542">
        <f>+DE157*Input!$G152/12*DE$11</f>
        <v>0</v>
      </c>
      <c r="DF194" s="542">
        <f>+DF157*Input!$G152/12*DF$11</f>
        <v>0</v>
      </c>
      <c r="DG194" s="542">
        <f>+DG157*Input!$G152/12*DG$11</f>
        <v>0</v>
      </c>
      <c r="DH194" s="542">
        <f>+DH157*Input!$G152/12*DH$11</f>
        <v>0</v>
      </c>
      <c r="DI194" s="542">
        <f>+DI157*Input!$G152/12*DI$11</f>
        <v>0</v>
      </c>
      <c r="DJ194" s="542">
        <f>+DJ157*Input!$G152/12*DJ$11</f>
        <v>0</v>
      </c>
      <c r="DK194" s="542">
        <f>+DK157*Input!$G152/12*DK$11</f>
        <v>0</v>
      </c>
      <c r="DL194" s="542">
        <f>+DL157*Input!$G152/12*DL$11</f>
        <v>0</v>
      </c>
      <c r="DM194" s="542">
        <f>+DM157*Input!$G152/12*DM$11</f>
        <v>0</v>
      </c>
      <c r="DN194" s="542">
        <f>+DN157*Input!$G152/12*DN$11</f>
        <v>0</v>
      </c>
      <c r="DO194" s="542">
        <f>+DO157*Input!$G152/12*DO$11</f>
        <v>0</v>
      </c>
      <c r="DP194" s="542">
        <f>+DP157*Input!$G152/12*DP$11</f>
        <v>0</v>
      </c>
      <c r="DQ194" s="542">
        <f>+DQ157*Input!$G152/12*DQ$11</f>
        <v>0</v>
      </c>
      <c r="DR194" s="542">
        <f>+DR157*Input!$G152/12*DR$11</f>
        <v>0</v>
      </c>
      <c r="DS194" s="542">
        <f>+DS157*Input!$G152/12*DS$11</f>
        <v>0</v>
      </c>
      <c r="DT194" s="560">
        <f>+DT157*Input!$G152/12*DT$11</f>
        <v>0</v>
      </c>
    </row>
    <row r="195" spans="1:124" s="28" customFormat="1" ht="14.25" customHeight="1" x14ac:dyDescent="0.15">
      <c r="A195" s="394" t="str">
        <f t="shared" si="308"/>
        <v>Other</v>
      </c>
      <c r="B195" s="394">
        <f>+Input!F153</f>
        <v>0</v>
      </c>
      <c r="C195" s="31" t="str">
        <f t="shared" si="307"/>
        <v>[EUR]</v>
      </c>
      <c r="E195" s="559">
        <f>+E158*Input!$G153/12*E$11</f>
        <v>0</v>
      </c>
      <c r="F195" s="542">
        <f>+F158*Input!$G153/12*F$11</f>
        <v>0</v>
      </c>
      <c r="G195" s="542">
        <f>+G158*Input!$G153/12*G$11</f>
        <v>0</v>
      </c>
      <c r="H195" s="542">
        <f>+H158*Input!$G153/12*H$11</f>
        <v>0</v>
      </c>
      <c r="I195" s="542">
        <f>+I158*Input!$G153/12*I$11</f>
        <v>0</v>
      </c>
      <c r="J195" s="542">
        <f>+J158*Input!$G153/12*J$11</f>
        <v>0</v>
      </c>
      <c r="K195" s="542">
        <f>+K158*Input!$G153/12*K$11</f>
        <v>0</v>
      </c>
      <c r="L195" s="542">
        <f>+L158*Input!$G153/12*L$11</f>
        <v>0</v>
      </c>
      <c r="M195" s="542">
        <f>+M158*Input!$G153/12*M$11</f>
        <v>0</v>
      </c>
      <c r="N195" s="542">
        <f>+N158*Input!$G153/12*N$11</f>
        <v>0</v>
      </c>
      <c r="O195" s="542">
        <f>+O158*Input!$G153/12*O$11</f>
        <v>0</v>
      </c>
      <c r="P195" s="542">
        <f>+P158*Input!$G153/12*P$11</f>
        <v>0</v>
      </c>
      <c r="Q195" s="542">
        <f>+Q158*Input!$G153/12*Q$11</f>
        <v>0</v>
      </c>
      <c r="R195" s="542">
        <f>+R158*Input!$G153/12*R$11</f>
        <v>0</v>
      </c>
      <c r="S195" s="542">
        <f>+S158*Input!$G153/12*S$11</f>
        <v>0</v>
      </c>
      <c r="T195" s="542">
        <f>+T158*Input!$G153/12*T$11</f>
        <v>0</v>
      </c>
      <c r="U195" s="542">
        <f>+U158*Input!$G153/12*U$11</f>
        <v>0</v>
      </c>
      <c r="V195" s="542">
        <f>+V158*Input!$G153/12*V$11</f>
        <v>0</v>
      </c>
      <c r="W195" s="542">
        <f>+W158*Input!$G153/12*W$11</f>
        <v>0</v>
      </c>
      <c r="X195" s="542">
        <f>+X158*Input!$G153/12*X$11</f>
        <v>0</v>
      </c>
      <c r="Y195" s="542">
        <f>+Y158*Input!$G153/12*Y$11</f>
        <v>0</v>
      </c>
      <c r="Z195" s="542">
        <f>+Z158*Input!$G153/12*Z$11</f>
        <v>0</v>
      </c>
      <c r="AA195" s="542">
        <f>+AA158*Input!$G153/12*AA$11</f>
        <v>0</v>
      </c>
      <c r="AB195" s="542">
        <f>+AB158*Input!$G153/12*AB$11</f>
        <v>0</v>
      </c>
      <c r="AC195" s="542">
        <f>+AC158*Input!$G153/12*AC$11</f>
        <v>0</v>
      </c>
      <c r="AD195" s="542">
        <f>+AD158*Input!$G153/12*AD$11</f>
        <v>0</v>
      </c>
      <c r="AE195" s="542">
        <f>+AE158*Input!$G153/12*AE$11</f>
        <v>0</v>
      </c>
      <c r="AF195" s="542">
        <f>+AF158*Input!$G153/12*AF$11</f>
        <v>0</v>
      </c>
      <c r="AG195" s="542">
        <f>+AG158*Input!$G153/12*AG$11</f>
        <v>0</v>
      </c>
      <c r="AH195" s="542">
        <f>+AH158*Input!$G153/12*AH$11</f>
        <v>0</v>
      </c>
      <c r="AI195" s="542">
        <f>+AI158*Input!$G153/12*AI$11</f>
        <v>0</v>
      </c>
      <c r="AJ195" s="542">
        <f>+AJ158*Input!$G153/12*AJ$11</f>
        <v>0</v>
      </c>
      <c r="AK195" s="542">
        <f>+AK158*Input!$G153/12*AK$11</f>
        <v>0</v>
      </c>
      <c r="AL195" s="542">
        <f>+AL158*Input!$G153/12*AL$11</f>
        <v>0</v>
      </c>
      <c r="AM195" s="542">
        <f>+AM158*Input!$G153/12*AM$11</f>
        <v>0</v>
      </c>
      <c r="AN195" s="542">
        <f>+AN158*Input!$G153/12*AN$11</f>
        <v>0</v>
      </c>
      <c r="AO195" s="542">
        <f>+AO158*Input!$G153/12*AO$11</f>
        <v>0</v>
      </c>
      <c r="AP195" s="542">
        <f>+AP158*Input!$G153/12*AP$11</f>
        <v>0</v>
      </c>
      <c r="AQ195" s="542">
        <f>+AQ158*Input!$G153/12*AQ$11</f>
        <v>0</v>
      </c>
      <c r="AR195" s="542">
        <f>+AR158*Input!$G153/12*AR$11</f>
        <v>0</v>
      </c>
      <c r="AS195" s="542">
        <f>+AS158*Input!$G153/12*AS$11</f>
        <v>0</v>
      </c>
      <c r="AT195" s="542">
        <f>+AT158*Input!$G153/12*AT$11</f>
        <v>0</v>
      </c>
      <c r="AU195" s="542">
        <f>+AU158*Input!$G153/12*AU$11</f>
        <v>0</v>
      </c>
      <c r="AV195" s="542">
        <f>+AV158*Input!$G153/12*AV$11</f>
        <v>0</v>
      </c>
      <c r="AW195" s="542">
        <f>+AW158*Input!$G153/12*AW$11</f>
        <v>0</v>
      </c>
      <c r="AX195" s="542">
        <f>+AX158*Input!$G153/12*AX$11</f>
        <v>0</v>
      </c>
      <c r="AY195" s="542">
        <f>+AY158*Input!$G153/12*AY$11</f>
        <v>0</v>
      </c>
      <c r="AZ195" s="542">
        <f>+AZ158*Input!$G153/12*AZ$11</f>
        <v>0</v>
      </c>
      <c r="BA195" s="542">
        <f>+BA158*Input!$G153/12*BA$11</f>
        <v>0</v>
      </c>
      <c r="BB195" s="542">
        <f>+BB158*Input!$G153/12*BB$11</f>
        <v>0</v>
      </c>
      <c r="BC195" s="542">
        <f>+BC158*Input!$G153/12*BC$11</f>
        <v>0</v>
      </c>
      <c r="BD195" s="542">
        <f>+BD158*Input!$G153/12*BD$11</f>
        <v>0</v>
      </c>
      <c r="BE195" s="542">
        <f>+BE158*Input!$G153/12*BE$11</f>
        <v>0</v>
      </c>
      <c r="BF195" s="542">
        <f>+BF158*Input!$G153/12*BF$11</f>
        <v>0</v>
      </c>
      <c r="BG195" s="542">
        <f>+BG158*Input!$G153/12*BG$11</f>
        <v>0</v>
      </c>
      <c r="BH195" s="542">
        <f>+BH158*Input!$G153/12*BH$11</f>
        <v>0</v>
      </c>
      <c r="BI195" s="542">
        <f>+BI158*Input!$G153/12*BI$11</f>
        <v>0</v>
      </c>
      <c r="BJ195" s="542">
        <f>+BJ158*Input!$G153/12*BJ$11</f>
        <v>0</v>
      </c>
      <c r="BK195" s="542">
        <f>+BK158*Input!$G153/12*BK$11</f>
        <v>0</v>
      </c>
      <c r="BL195" s="542">
        <f>+BL158*Input!$G153/12*BL$11</f>
        <v>0</v>
      </c>
      <c r="BM195" s="542">
        <f>+BM158*Input!$G153/12*BM$11</f>
        <v>0</v>
      </c>
      <c r="BN195" s="542">
        <f>+BN158*Input!$G153/12*BN$11</f>
        <v>0</v>
      </c>
      <c r="BO195" s="542">
        <f>+BO158*Input!$G153/12*BO$11</f>
        <v>0</v>
      </c>
      <c r="BP195" s="542">
        <f>+BP158*Input!$G153/12*BP$11</f>
        <v>0</v>
      </c>
      <c r="BQ195" s="542">
        <f>+BQ158*Input!$G153/12*BQ$11</f>
        <v>0</v>
      </c>
      <c r="BR195" s="542">
        <f>+BR158*Input!$G153/12*BR$11</f>
        <v>0</v>
      </c>
      <c r="BS195" s="542">
        <f>+BS158*Input!$G153/12*BS$11</f>
        <v>0</v>
      </c>
      <c r="BT195" s="542">
        <f>+BT158*Input!$G153/12*BT$11</f>
        <v>0</v>
      </c>
      <c r="BU195" s="542">
        <f>+BU158*Input!$G153/12*BU$11</f>
        <v>0</v>
      </c>
      <c r="BV195" s="542">
        <f>+BV158*Input!$G153/12*BV$11</f>
        <v>0</v>
      </c>
      <c r="BW195" s="542">
        <f>+BW158*Input!$G153/12*BW$11</f>
        <v>0</v>
      </c>
      <c r="BX195" s="542">
        <f>+BX158*Input!$G153/12*BX$11</f>
        <v>0</v>
      </c>
      <c r="BY195" s="542">
        <f>+BY158*Input!$G153/12*BY$11</f>
        <v>0</v>
      </c>
      <c r="BZ195" s="542">
        <f>+BZ158*Input!$G153/12*BZ$11</f>
        <v>0</v>
      </c>
      <c r="CA195" s="542">
        <f>+CA158*Input!$G153/12*CA$11</f>
        <v>0</v>
      </c>
      <c r="CB195" s="542">
        <f>+CB158*Input!$G153/12*CB$11</f>
        <v>0</v>
      </c>
      <c r="CC195" s="542">
        <f>+CC158*Input!$G153/12*CC$11</f>
        <v>0</v>
      </c>
      <c r="CD195" s="542">
        <f>+CD158*Input!$G153/12*CD$11</f>
        <v>0</v>
      </c>
      <c r="CE195" s="542">
        <f>+CE158*Input!$G153/12*CE$11</f>
        <v>0</v>
      </c>
      <c r="CF195" s="542">
        <f>+CF158*Input!$G153/12*CF$11</f>
        <v>0</v>
      </c>
      <c r="CG195" s="542">
        <f>+CG158*Input!$G153/12*CG$11</f>
        <v>0</v>
      </c>
      <c r="CH195" s="542">
        <f>+CH158*Input!$G153/12*CH$11</f>
        <v>0</v>
      </c>
      <c r="CI195" s="542">
        <f>+CI158*Input!$G153/12*CI$11</f>
        <v>0</v>
      </c>
      <c r="CJ195" s="542">
        <f>+CJ158*Input!$G153/12*CJ$11</f>
        <v>0</v>
      </c>
      <c r="CK195" s="542">
        <f>+CK158*Input!$G153/12*CK$11</f>
        <v>0</v>
      </c>
      <c r="CL195" s="542">
        <f>+CL158*Input!$G153/12*CL$11</f>
        <v>0</v>
      </c>
      <c r="CM195" s="542">
        <f>+CM158*Input!$G153/12*CM$11</f>
        <v>0</v>
      </c>
      <c r="CN195" s="542">
        <f>+CN158*Input!$G153/12*CN$11</f>
        <v>0</v>
      </c>
      <c r="CO195" s="542">
        <f>+CO158*Input!$G153/12*CO$11</f>
        <v>0</v>
      </c>
      <c r="CP195" s="542">
        <f>+CP158*Input!$G153/12*CP$11</f>
        <v>0</v>
      </c>
      <c r="CQ195" s="542">
        <f>+CQ158*Input!$G153/12*CQ$11</f>
        <v>0</v>
      </c>
      <c r="CR195" s="542">
        <f>+CR158*Input!$G153/12*CR$11</f>
        <v>0</v>
      </c>
      <c r="CS195" s="542">
        <f>+CS158*Input!$G153/12*CS$11</f>
        <v>0</v>
      </c>
      <c r="CT195" s="542">
        <f>+CT158*Input!$G153/12*CT$11</f>
        <v>0</v>
      </c>
      <c r="CU195" s="542">
        <f>+CU158*Input!$G153/12*CU$11</f>
        <v>0</v>
      </c>
      <c r="CV195" s="542">
        <f>+CV158*Input!$G153/12*CV$11</f>
        <v>0</v>
      </c>
      <c r="CW195" s="542">
        <f>+CW158*Input!$G153/12*CW$11</f>
        <v>0</v>
      </c>
      <c r="CX195" s="542">
        <f>+CX158*Input!$G153/12*CX$11</f>
        <v>0</v>
      </c>
      <c r="CY195" s="542">
        <f>+CY158*Input!$G153/12*CY$11</f>
        <v>0</v>
      </c>
      <c r="CZ195" s="542">
        <f>+CZ158*Input!$G153/12*CZ$11</f>
        <v>0</v>
      </c>
      <c r="DA195" s="542">
        <f>+DA158*Input!$G153/12*DA$11</f>
        <v>0</v>
      </c>
      <c r="DB195" s="542">
        <f>+DB158*Input!$G153/12*DB$11</f>
        <v>0</v>
      </c>
      <c r="DC195" s="542">
        <f>+DC158*Input!$G153/12*DC$11</f>
        <v>0</v>
      </c>
      <c r="DD195" s="542">
        <f>+DD158*Input!$G153/12*DD$11</f>
        <v>0</v>
      </c>
      <c r="DE195" s="542">
        <f>+DE158*Input!$G153/12*DE$11</f>
        <v>0</v>
      </c>
      <c r="DF195" s="542">
        <f>+DF158*Input!$G153/12*DF$11</f>
        <v>0</v>
      </c>
      <c r="DG195" s="542">
        <f>+DG158*Input!$G153/12*DG$11</f>
        <v>0</v>
      </c>
      <c r="DH195" s="542">
        <f>+DH158*Input!$G153/12*DH$11</f>
        <v>0</v>
      </c>
      <c r="DI195" s="542">
        <f>+DI158*Input!$G153/12*DI$11</f>
        <v>0</v>
      </c>
      <c r="DJ195" s="542">
        <f>+DJ158*Input!$G153/12*DJ$11</f>
        <v>0</v>
      </c>
      <c r="DK195" s="542">
        <f>+DK158*Input!$G153/12*DK$11</f>
        <v>0</v>
      </c>
      <c r="DL195" s="542">
        <f>+DL158*Input!$G153/12*DL$11</f>
        <v>0</v>
      </c>
      <c r="DM195" s="542">
        <f>+DM158*Input!$G153/12*DM$11</f>
        <v>0</v>
      </c>
      <c r="DN195" s="542">
        <f>+DN158*Input!$G153/12*DN$11</f>
        <v>0</v>
      </c>
      <c r="DO195" s="542">
        <f>+DO158*Input!$G153/12*DO$11</f>
        <v>0</v>
      </c>
      <c r="DP195" s="542">
        <f>+DP158*Input!$G153/12*DP$11</f>
        <v>0</v>
      </c>
      <c r="DQ195" s="542">
        <f>+DQ158*Input!$G153/12*DQ$11</f>
        <v>0</v>
      </c>
      <c r="DR195" s="542">
        <f>+DR158*Input!$G153/12*DR$11</f>
        <v>0</v>
      </c>
      <c r="DS195" s="542">
        <f>+DS158*Input!$G153/12*DS$11</f>
        <v>0</v>
      </c>
      <c r="DT195" s="560">
        <f>+DT158*Input!$G153/12*DT$11</f>
        <v>0</v>
      </c>
    </row>
    <row r="196" spans="1:124" s="28" customFormat="1" ht="14.25" customHeight="1" x14ac:dyDescent="0.15">
      <c r="A196" s="394" t="str">
        <f t="shared" si="308"/>
        <v>Other</v>
      </c>
      <c r="B196" s="394">
        <f>+Input!F154</f>
        <v>0</v>
      </c>
      <c r="C196" s="31" t="str">
        <f t="shared" si="307"/>
        <v>[EUR]</v>
      </c>
      <c r="E196" s="559">
        <f>+E159*Input!$G154/12*E$11</f>
        <v>0</v>
      </c>
      <c r="F196" s="542">
        <f>+F159*Input!$G154/12*F$11</f>
        <v>0</v>
      </c>
      <c r="G196" s="542">
        <f>+G159*Input!$G154/12*G$11</f>
        <v>0</v>
      </c>
      <c r="H196" s="542">
        <f>+H159*Input!$G154/12*H$11</f>
        <v>0</v>
      </c>
      <c r="I196" s="542">
        <f>+I159*Input!$G154/12*I$11</f>
        <v>0</v>
      </c>
      <c r="J196" s="542">
        <f>+J159*Input!$G154/12*J$11</f>
        <v>0</v>
      </c>
      <c r="K196" s="542">
        <f>+K159*Input!$G154/12*K$11</f>
        <v>0</v>
      </c>
      <c r="L196" s="542">
        <f>+L159*Input!$G154/12*L$11</f>
        <v>0</v>
      </c>
      <c r="M196" s="542">
        <f>+M159*Input!$G154/12*M$11</f>
        <v>0</v>
      </c>
      <c r="N196" s="542">
        <f>+N159*Input!$G154/12*N$11</f>
        <v>0</v>
      </c>
      <c r="O196" s="542">
        <f>+O159*Input!$G154/12*O$11</f>
        <v>0</v>
      </c>
      <c r="P196" s="542">
        <f>+P159*Input!$G154/12*P$11</f>
        <v>0</v>
      </c>
      <c r="Q196" s="542">
        <f>+Q159*Input!$G154/12*Q$11</f>
        <v>0</v>
      </c>
      <c r="R196" s="542">
        <f>+R159*Input!$G154/12*R$11</f>
        <v>0</v>
      </c>
      <c r="S196" s="542">
        <f>+S159*Input!$G154/12*S$11</f>
        <v>0</v>
      </c>
      <c r="T196" s="542">
        <f>+T159*Input!$G154/12*T$11</f>
        <v>0</v>
      </c>
      <c r="U196" s="542">
        <f>+U159*Input!$G154/12*U$11</f>
        <v>0</v>
      </c>
      <c r="V196" s="542">
        <f>+V159*Input!$G154/12*V$11</f>
        <v>0</v>
      </c>
      <c r="W196" s="542">
        <f>+W159*Input!$G154/12*W$11</f>
        <v>0</v>
      </c>
      <c r="X196" s="542">
        <f>+X159*Input!$G154/12*X$11</f>
        <v>0</v>
      </c>
      <c r="Y196" s="542">
        <f>+Y159*Input!$G154/12*Y$11</f>
        <v>0</v>
      </c>
      <c r="Z196" s="542">
        <f>+Z159*Input!$G154/12*Z$11</f>
        <v>0</v>
      </c>
      <c r="AA196" s="542">
        <f>+AA159*Input!$G154/12*AA$11</f>
        <v>0</v>
      </c>
      <c r="AB196" s="542">
        <f>+AB159*Input!$G154/12*AB$11</f>
        <v>0</v>
      </c>
      <c r="AC196" s="542">
        <f>+AC159*Input!$G154/12*AC$11</f>
        <v>0</v>
      </c>
      <c r="AD196" s="542">
        <f>+AD159*Input!$G154/12*AD$11</f>
        <v>0</v>
      </c>
      <c r="AE196" s="542">
        <f>+AE159*Input!$G154/12*AE$11</f>
        <v>0</v>
      </c>
      <c r="AF196" s="542">
        <f>+AF159*Input!$G154/12*AF$11</f>
        <v>0</v>
      </c>
      <c r="AG196" s="542">
        <f>+AG159*Input!$G154/12*AG$11</f>
        <v>0</v>
      </c>
      <c r="AH196" s="542">
        <f>+AH159*Input!$G154/12*AH$11</f>
        <v>0</v>
      </c>
      <c r="AI196" s="542">
        <f>+AI159*Input!$G154/12*AI$11</f>
        <v>0</v>
      </c>
      <c r="AJ196" s="542">
        <f>+AJ159*Input!$G154/12*AJ$11</f>
        <v>0</v>
      </c>
      <c r="AK196" s="542">
        <f>+AK159*Input!$G154/12*AK$11</f>
        <v>0</v>
      </c>
      <c r="AL196" s="542">
        <f>+AL159*Input!$G154/12*AL$11</f>
        <v>0</v>
      </c>
      <c r="AM196" s="542">
        <f>+AM159*Input!$G154/12*AM$11</f>
        <v>0</v>
      </c>
      <c r="AN196" s="542">
        <f>+AN159*Input!$G154/12*AN$11</f>
        <v>0</v>
      </c>
      <c r="AO196" s="542">
        <f>+AO159*Input!$G154/12*AO$11</f>
        <v>0</v>
      </c>
      <c r="AP196" s="542">
        <f>+AP159*Input!$G154/12*AP$11</f>
        <v>0</v>
      </c>
      <c r="AQ196" s="542">
        <f>+AQ159*Input!$G154/12*AQ$11</f>
        <v>0</v>
      </c>
      <c r="AR196" s="542">
        <f>+AR159*Input!$G154/12*AR$11</f>
        <v>0</v>
      </c>
      <c r="AS196" s="542">
        <f>+AS159*Input!$G154/12*AS$11</f>
        <v>0</v>
      </c>
      <c r="AT196" s="542">
        <f>+AT159*Input!$G154/12*AT$11</f>
        <v>0</v>
      </c>
      <c r="AU196" s="542">
        <f>+AU159*Input!$G154/12*AU$11</f>
        <v>0</v>
      </c>
      <c r="AV196" s="542">
        <f>+AV159*Input!$G154/12*AV$11</f>
        <v>0</v>
      </c>
      <c r="AW196" s="542">
        <f>+AW159*Input!$G154/12*AW$11</f>
        <v>0</v>
      </c>
      <c r="AX196" s="542">
        <f>+AX159*Input!$G154/12*AX$11</f>
        <v>0</v>
      </c>
      <c r="AY196" s="542">
        <f>+AY159*Input!$G154/12*AY$11</f>
        <v>0</v>
      </c>
      <c r="AZ196" s="542">
        <f>+AZ159*Input!$G154/12*AZ$11</f>
        <v>0</v>
      </c>
      <c r="BA196" s="542">
        <f>+BA159*Input!$G154/12*BA$11</f>
        <v>0</v>
      </c>
      <c r="BB196" s="542">
        <f>+BB159*Input!$G154/12*BB$11</f>
        <v>0</v>
      </c>
      <c r="BC196" s="542">
        <f>+BC159*Input!$G154/12*BC$11</f>
        <v>0</v>
      </c>
      <c r="BD196" s="542">
        <f>+BD159*Input!$G154/12*BD$11</f>
        <v>0</v>
      </c>
      <c r="BE196" s="542">
        <f>+BE159*Input!$G154/12*BE$11</f>
        <v>0</v>
      </c>
      <c r="BF196" s="542">
        <f>+BF159*Input!$G154/12*BF$11</f>
        <v>0</v>
      </c>
      <c r="BG196" s="542">
        <f>+BG159*Input!$G154/12*BG$11</f>
        <v>0</v>
      </c>
      <c r="BH196" s="542">
        <f>+BH159*Input!$G154/12*BH$11</f>
        <v>0</v>
      </c>
      <c r="BI196" s="542">
        <f>+BI159*Input!$G154/12*BI$11</f>
        <v>0</v>
      </c>
      <c r="BJ196" s="542">
        <f>+BJ159*Input!$G154/12*BJ$11</f>
        <v>0</v>
      </c>
      <c r="BK196" s="542">
        <f>+BK159*Input!$G154/12*BK$11</f>
        <v>0</v>
      </c>
      <c r="BL196" s="542">
        <f>+BL159*Input!$G154/12*BL$11</f>
        <v>0</v>
      </c>
      <c r="BM196" s="542">
        <f>+BM159*Input!$G154/12*BM$11</f>
        <v>0</v>
      </c>
      <c r="BN196" s="542">
        <f>+BN159*Input!$G154/12*BN$11</f>
        <v>0</v>
      </c>
      <c r="BO196" s="542">
        <f>+BO159*Input!$G154/12*BO$11</f>
        <v>0</v>
      </c>
      <c r="BP196" s="542">
        <f>+BP159*Input!$G154/12*BP$11</f>
        <v>0</v>
      </c>
      <c r="BQ196" s="542">
        <f>+BQ159*Input!$G154/12*BQ$11</f>
        <v>0</v>
      </c>
      <c r="BR196" s="542">
        <f>+BR159*Input!$G154/12*BR$11</f>
        <v>0</v>
      </c>
      <c r="BS196" s="542">
        <f>+BS159*Input!$G154/12*BS$11</f>
        <v>0</v>
      </c>
      <c r="BT196" s="542">
        <f>+BT159*Input!$G154/12*BT$11</f>
        <v>0</v>
      </c>
      <c r="BU196" s="542">
        <f>+BU159*Input!$G154/12*BU$11</f>
        <v>0</v>
      </c>
      <c r="BV196" s="542">
        <f>+BV159*Input!$G154/12*BV$11</f>
        <v>0</v>
      </c>
      <c r="BW196" s="542">
        <f>+BW159*Input!$G154/12*BW$11</f>
        <v>0</v>
      </c>
      <c r="BX196" s="542">
        <f>+BX159*Input!$G154/12*BX$11</f>
        <v>0</v>
      </c>
      <c r="BY196" s="542">
        <f>+BY159*Input!$G154/12*BY$11</f>
        <v>0</v>
      </c>
      <c r="BZ196" s="542">
        <f>+BZ159*Input!$G154/12*BZ$11</f>
        <v>0</v>
      </c>
      <c r="CA196" s="542">
        <f>+CA159*Input!$G154/12*CA$11</f>
        <v>0</v>
      </c>
      <c r="CB196" s="542">
        <f>+CB159*Input!$G154/12*CB$11</f>
        <v>0</v>
      </c>
      <c r="CC196" s="542">
        <f>+CC159*Input!$G154/12*CC$11</f>
        <v>0</v>
      </c>
      <c r="CD196" s="542">
        <f>+CD159*Input!$G154/12*CD$11</f>
        <v>0</v>
      </c>
      <c r="CE196" s="542">
        <f>+CE159*Input!$G154/12*CE$11</f>
        <v>0</v>
      </c>
      <c r="CF196" s="542">
        <f>+CF159*Input!$G154/12*CF$11</f>
        <v>0</v>
      </c>
      <c r="CG196" s="542">
        <f>+CG159*Input!$G154/12*CG$11</f>
        <v>0</v>
      </c>
      <c r="CH196" s="542">
        <f>+CH159*Input!$G154/12*CH$11</f>
        <v>0</v>
      </c>
      <c r="CI196" s="542">
        <f>+CI159*Input!$G154/12*CI$11</f>
        <v>0</v>
      </c>
      <c r="CJ196" s="542">
        <f>+CJ159*Input!$G154/12*CJ$11</f>
        <v>0</v>
      </c>
      <c r="CK196" s="542">
        <f>+CK159*Input!$G154/12*CK$11</f>
        <v>0</v>
      </c>
      <c r="CL196" s="542">
        <f>+CL159*Input!$G154/12*CL$11</f>
        <v>0</v>
      </c>
      <c r="CM196" s="542">
        <f>+CM159*Input!$G154/12*CM$11</f>
        <v>0</v>
      </c>
      <c r="CN196" s="542">
        <f>+CN159*Input!$G154/12*CN$11</f>
        <v>0</v>
      </c>
      <c r="CO196" s="542">
        <f>+CO159*Input!$G154/12*CO$11</f>
        <v>0</v>
      </c>
      <c r="CP196" s="542">
        <f>+CP159*Input!$G154/12*CP$11</f>
        <v>0</v>
      </c>
      <c r="CQ196" s="542">
        <f>+CQ159*Input!$G154/12*CQ$11</f>
        <v>0</v>
      </c>
      <c r="CR196" s="542">
        <f>+CR159*Input!$G154/12*CR$11</f>
        <v>0</v>
      </c>
      <c r="CS196" s="542">
        <f>+CS159*Input!$G154/12*CS$11</f>
        <v>0</v>
      </c>
      <c r="CT196" s="542">
        <f>+CT159*Input!$G154/12*CT$11</f>
        <v>0</v>
      </c>
      <c r="CU196" s="542">
        <f>+CU159*Input!$G154/12*CU$11</f>
        <v>0</v>
      </c>
      <c r="CV196" s="542">
        <f>+CV159*Input!$G154/12*CV$11</f>
        <v>0</v>
      </c>
      <c r="CW196" s="542">
        <f>+CW159*Input!$G154/12*CW$11</f>
        <v>0</v>
      </c>
      <c r="CX196" s="542">
        <f>+CX159*Input!$G154/12*CX$11</f>
        <v>0</v>
      </c>
      <c r="CY196" s="542">
        <f>+CY159*Input!$G154/12*CY$11</f>
        <v>0</v>
      </c>
      <c r="CZ196" s="542">
        <f>+CZ159*Input!$G154/12*CZ$11</f>
        <v>0</v>
      </c>
      <c r="DA196" s="542">
        <f>+DA159*Input!$G154/12*DA$11</f>
        <v>0</v>
      </c>
      <c r="DB196" s="542">
        <f>+DB159*Input!$G154/12*DB$11</f>
        <v>0</v>
      </c>
      <c r="DC196" s="542">
        <f>+DC159*Input!$G154/12*DC$11</f>
        <v>0</v>
      </c>
      <c r="DD196" s="542">
        <f>+DD159*Input!$G154/12*DD$11</f>
        <v>0</v>
      </c>
      <c r="DE196" s="542">
        <f>+DE159*Input!$G154/12*DE$11</f>
        <v>0</v>
      </c>
      <c r="DF196" s="542">
        <f>+DF159*Input!$G154/12*DF$11</f>
        <v>0</v>
      </c>
      <c r="DG196" s="542">
        <f>+DG159*Input!$G154/12*DG$11</f>
        <v>0</v>
      </c>
      <c r="DH196" s="542">
        <f>+DH159*Input!$G154/12*DH$11</f>
        <v>0</v>
      </c>
      <c r="DI196" s="542">
        <f>+DI159*Input!$G154/12*DI$11</f>
        <v>0</v>
      </c>
      <c r="DJ196" s="542">
        <f>+DJ159*Input!$G154/12*DJ$11</f>
        <v>0</v>
      </c>
      <c r="DK196" s="542">
        <f>+DK159*Input!$G154/12*DK$11</f>
        <v>0</v>
      </c>
      <c r="DL196" s="542">
        <f>+DL159*Input!$G154/12*DL$11</f>
        <v>0</v>
      </c>
      <c r="DM196" s="542">
        <f>+DM159*Input!$G154/12*DM$11</f>
        <v>0</v>
      </c>
      <c r="DN196" s="542">
        <f>+DN159*Input!$G154/12*DN$11</f>
        <v>0</v>
      </c>
      <c r="DO196" s="542">
        <f>+DO159*Input!$G154/12*DO$11</f>
        <v>0</v>
      </c>
      <c r="DP196" s="542">
        <f>+DP159*Input!$G154/12*DP$11</f>
        <v>0</v>
      </c>
      <c r="DQ196" s="542">
        <f>+DQ159*Input!$G154/12*DQ$11</f>
        <v>0</v>
      </c>
      <c r="DR196" s="542">
        <f>+DR159*Input!$G154/12*DR$11</f>
        <v>0</v>
      </c>
      <c r="DS196" s="542">
        <f>+DS159*Input!$G154/12*DS$11</f>
        <v>0</v>
      </c>
      <c r="DT196" s="560">
        <f>+DT159*Input!$G154/12*DT$11</f>
        <v>0</v>
      </c>
    </row>
    <row r="197" spans="1:124" s="28" customFormat="1" ht="14.25" customHeight="1" thickBot="1" x14ac:dyDescent="0.2">
      <c r="A197" s="394" t="str">
        <f t="shared" si="308"/>
        <v>Other</v>
      </c>
      <c r="B197" s="394">
        <f>+Input!F155</f>
        <v>0</v>
      </c>
      <c r="C197" s="31" t="str">
        <f t="shared" si="307"/>
        <v>[EUR]</v>
      </c>
      <c r="E197" s="553">
        <f>+E160*Input!$G155/12*E$11</f>
        <v>0</v>
      </c>
      <c r="F197" s="554">
        <f>+F160*Input!$G155/12*F$11</f>
        <v>0</v>
      </c>
      <c r="G197" s="554">
        <f>+G160*Input!$G155/12*G$11</f>
        <v>0</v>
      </c>
      <c r="H197" s="554">
        <f>+H160*Input!$G155/12*H$11</f>
        <v>0</v>
      </c>
      <c r="I197" s="554">
        <f>+I160*Input!$G155/12*I$11</f>
        <v>0</v>
      </c>
      <c r="J197" s="554">
        <f>+J160*Input!$G155/12*J$11</f>
        <v>0</v>
      </c>
      <c r="K197" s="554">
        <f>+K160*Input!$G155/12*K$11</f>
        <v>0</v>
      </c>
      <c r="L197" s="554">
        <f>+L160*Input!$G155/12*L$11</f>
        <v>0</v>
      </c>
      <c r="M197" s="554">
        <f>+M160*Input!$G155/12*M$11</f>
        <v>0</v>
      </c>
      <c r="N197" s="554">
        <f>+N160*Input!$G155/12*N$11</f>
        <v>0</v>
      </c>
      <c r="O197" s="554">
        <f>+O160*Input!$G155/12*O$11</f>
        <v>0</v>
      </c>
      <c r="P197" s="554">
        <f>+P160*Input!$G155/12*P$11</f>
        <v>0</v>
      </c>
      <c r="Q197" s="554">
        <f>+Q160*Input!$G155/12*Q$11</f>
        <v>0</v>
      </c>
      <c r="R197" s="554">
        <f>+R160*Input!$G155/12*R$11</f>
        <v>0</v>
      </c>
      <c r="S197" s="554">
        <f>+S160*Input!$G155/12*S$11</f>
        <v>0</v>
      </c>
      <c r="T197" s="554">
        <f>+T160*Input!$G155/12*T$11</f>
        <v>0</v>
      </c>
      <c r="U197" s="554">
        <f>+U160*Input!$G155/12*U$11</f>
        <v>0</v>
      </c>
      <c r="V197" s="554">
        <f>+V160*Input!$G155/12*V$11</f>
        <v>0</v>
      </c>
      <c r="W197" s="554">
        <f>+W160*Input!$G155/12*W$11</f>
        <v>0</v>
      </c>
      <c r="X197" s="554">
        <f>+X160*Input!$G155/12*X$11</f>
        <v>0</v>
      </c>
      <c r="Y197" s="554">
        <f>+Y160*Input!$G155/12*Y$11</f>
        <v>0</v>
      </c>
      <c r="Z197" s="554">
        <f>+Z160*Input!$G155/12*Z$11</f>
        <v>0</v>
      </c>
      <c r="AA197" s="554">
        <f>+AA160*Input!$G155/12*AA$11</f>
        <v>0</v>
      </c>
      <c r="AB197" s="554">
        <f>+AB160*Input!$G155/12*AB$11</f>
        <v>0</v>
      </c>
      <c r="AC197" s="554">
        <f>+AC160*Input!$G155/12*AC$11</f>
        <v>0</v>
      </c>
      <c r="AD197" s="554">
        <f>+AD160*Input!$G155/12*AD$11</f>
        <v>0</v>
      </c>
      <c r="AE197" s="554">
        <f>+AE160*Input!$G155/12*AE$11</f>
        <v>0</v>
      </c>
      <c r="AF197" s="554">
        <f>+AF160*Input!$G155/12*AF$11</f>
        <v>0</v>
      </c>
      <c r="AG197" s="554">
        <f>+AG160*Input!$G155/12*AG$11</f>
        <v>0</v>
      </c>
      <c r="AH197" s="554">
        <f>+AH160*Input!$G155/12*AH$11</f>
        <v>0</v>
      </c>
      <c r="AI197" s="554">
        <f>+AI160*Input!$G155/12*AI$11</f>
        <v>0</v>
      </c>
      <c r="AJ197" s="554">
        <f>+AJ160*Input!$G155/12*AJ$11</f>
        <v>0</v>
      </c>
      <c r="AK197" s="554">
        <f>+AK160*Input!$G155/12*AK$11</f>
        <v>0</v>
      </c>
      <c r="AL197" s="554">
        <f>+AL160*Input!$G155/12*AL$11</f>
        <v>0</v>
      </c>
      <c r="AM197" s="554">
        <f>+AM160*Input!$G155/12*AM$11</f>
        <v>0</v>
      </c>
      <c r="AN197" s="554">
        <f>+AN160*Input!$G155/12*AN$11</f>
        <v>0</v>
      </c>
      <c r="AO197" s="554">
        <f>+AO160*Input!$G155/12*AO$11</f>
        <v>0</v>
      </c>
      <c r="AP197" s="554">
        <f>+AP160*Input!$G155/12*AP$11</f>
        <v>0</v>
      </c>
      <c r="AQ197" s="554">
        <f>+AQ160*Input!$G155/12*AQ$11</f>
        <v>0</v>
      </c>
      <c r="AR197" s="554">
        <f>+AR160*Input!$G155/12*AR$11</f>
        <v>0</v>
      </c>
      <c r="AS197" s="554">
        <f>+AS160*Input!$G155/12*AS$11</f>
        <v>0</v>
      </c>
      <c r="AT197" s="554">
        <f>+AT160*Input!$G155/12*AT$11</f>
        <v>0</v>
      </c>
      <c r="AU197" s="554">
        <f>+AU160*Input!$G155/12*AU$11</f>
        <v>0</v>
      </c>
      <c r="AV197" s="554">
        <f>+AV160*Input!$G155/12*AV$11</f>
        <v>0</v>
      </c>
      <c r="AW197" s="554">
        <f>+AW160*Input!$G155/12*AW$11</f>
        <v>0</v>
      </c>
      <c r="AX197" s="554">
        <f>+AX160*Input!$G155/12*AX$11</f>
        <v>0</v>
      </c>
      <c r="AY197" s="554">
        <f>+AY160*Input!$G155/12*AY$11</f>
        <v>0</v>
      </c>
      <c r="AZ197" s="554">
        <f>+AZ160*Input!$G155/12*AZ$11</f>
        <v>0</v>
      </c>
      <c r="BA197" s="554">
        <f>+BA160*Input!$G155/12*BA$11</f>
        <v>0</v>
      </c>
      <c r="BB197" s="554">
        <f>+BB160*Input!$G155/12*BB$11</f>
        <v>0</v>
      </c>
      <c r="BC197" s="554">
        <f>+BC160*Input!$G155/12*BC$11</f>
        <v>0</v>
      </c>
      <c r="BD197" s="554">
        <f>+BD160*Input!$G155/12*BD$11</f>
        <v>0</v>
      </c>
      <c r="BE197" s="554">
        <f>+BE160*Input!$G155/12*BE$11</f>
        <v>0</v>
      </c>
      <c r="BF197" s="554">
        <f>+BF160*Input!$G155/12*BF$11</f>
        <v>0</v>
      </c>
      <c r="BG197" s="554">
        <f>+BG160*Input!$G155/12*BG$11</f>
        <v>0</v>
      </c>
      <c r="BH197" s="554">
        <f>+BH160*Input!$G155/12*BH$11</f>
        <v>0</v>
      </c>
      <c r="BI197" s="554">
        <f>+BI160*Input!$G155/12*BI$11</f>
        <v>0</v>
      </c>
      <c r="BJ197" s="554">
        <f>+BJ160*Input!$G155/12*BJ$11</f>
        <v>0</v>
      </c>
      <c r="BK197" s="554">
        <f>+BK160*Input!$G155/12*BK$11</f>
        <v>0</v>
      </c>
      <c r="BL197" s="554">
        <f>+BL160*Input!$G155/12*BL$11</f>
        <v>0</v>
      </c>
      <c r="BM197" s="554">
        <f>+BM160*Input!$G155/12*BM$11</f>
        <v>0</v>
      </c>
      <c r="BN197" s="554">
        <f>+BN160*Input!$G155/12*BN$11</f>
        <v>0</v>
      </c>
      <c r="BO197" s="554">
        <f>+BO160*Input!$G155/12*BO$11</f>
        <v>0</v>
      </c>
      <c r="BP197" s="554">
        <f>+BP160*Input!$G155/12*BP$11</f>
        <v>0</v>
      </c>
      <c r="BQ197" s="554">
        <f>+BQ160*Input!$G155/12*BQ$11</f>
        <v>0</v>
      </c>
      <c r="BR197" s="554">
        <f>+BR160*Input!$G155/12*BR$11</f>
        <v>0</v>
      </c>
      <c r="BS197" s="554">
        <f>+BS160*Input!$G155/12*BS$11</f>
        <v>0</v>
      </c>
      <c r="BT197" s="554">
        <f>+BT160*Input!$G155/12*BT$11</f>
        <v>0</v>
      </c>
      <c r="BU197" s="554">
        <f>+BU160*Input!$G155/12*BU$11</f>
        <v>0</v>
      </c>
      <c r="BV197" s="554">
        <f>+BV160*Input!$G155/12*BV$11</f>
        <v>0</v>
      </c>
      <c r="BW197" s="554">
        <f>+BW160*Input!$G155/12*BW$11</f>
        <v>0</v>
      </c>
      <c r="BX197" s="554">
        <f>+BX160*Input!$G155/12*BX$11</f>
        <v>0</v>
      </c>
      <c r="BY197" s="554">
        <f>+BY160*Input!$G155/12*BY$11</f>
        <v>0</v>
      </c>
      <c r="BZ197" s="554">
        <f>+BZ160*Input!$G155/12*BZ$11</f>
        <v>0</v>
      </c>
      <c r="CA197" s="554">
        <f>+CA160*Input!$G155/12*CA$11</f>
        <v>0</v>
      </c>
      <c r="CB197" s="554">
        <f>+CB160*Input!$G155/12*CB$11</f>
        <v>0</v>
      </c>
      <c r="CC197" s="554">
        <f>+CC160*Input!$G155/12*CC$11</f>
        <v>0</v>
      </c>
      <c r="CD197" s="554">
        <f>+CD160*Input!$G155/12*CD$11</f>
        <v>0</v>
      </c>
      <c r="CE197" s="554">
        <f>+CE160*Input!$G155/12*CE$11</f>
        <v>0</v>
      </c>
      <c r="CF197" s="554">
        <f>+CF160*Input!$G155/12*CF$11</f>
        <v>0</v>
      </c>
      <c r="CG197" s="554">
        <f>+CG160*Input!$G155/12*CG$11</f>
        <v>0</v>
      </c>
      <c r="CH197" s="554">
        <f>+CH160*Input!$G155/12*CH$11</f>
        <v>0</v>
      </c>
      <c r="CI197" s="554">
        <f>+CI160*Input!$G155/12*CI$11</f>
        <v>0</v>
      </c>
      <c r="CJ197" s="554">
        <f>+CJ160*Input!$G155/12*CJ$11</f>
        <v>0</v>
      </c>
      <c r="CK197" s="554">
        <f>+CK160*Input!$G155/12*CK$11</f>
        <v>0</v>
      </c>
      <c r="CL197" s="554">
        <f>+CL160*Input!$G155/12*CL$11</f>
        <v>0</v>
      </c>
      <c r="CM197" s="554">
        <f>+CM160*Input!$G155/12*CM$11</f>
        <v>0</v>
      </c>
      <c r="CN197" s="554">
        <f>+CN160*Input!$G155/12*CN$11</f>
        <v>0</v>
      </c>
      <c r="CO197" s="554">
        <f>+CO160*Input!$G155/12*CO$11</f>
        <v>0</v>
      </c>
      <c r="CP197" s="554">
        <f>+CP160*Input!$G155/12*CP$11</f>
        <v>0</v>
      </c>
      <c r="CQ197" s="554">
        <f>+CQ160*Input!$G155/12*CQ$11</f>
        <v>0</v>
      </c>
      <c r="CR197" s="554">
        <f>+CR160*Input!$G155/12*CR$11</f>
        <v>0</v>
      </c>
      <c r="CS197" s="554">
        <f>+CS160*Input!$G155/12*CS$11</f>
        <v>0</v>
      </c>
      <c r="CT197" s="554">
        <f>+CT160*Input!$G155/12*CT$11</f>
        <v>0</v>
      </c>
      <c r="CU197" s="554">
        <f>+CU160*Input!$G155/12*CU$11</f>
        <v>0</v>
      </c>
      <c r="CV197" s="554">
        <f>+CV160*Input!$G155/12*CV$11</f>
        <v>0</v>
      </c>
      <c r="CW197" s="554">
        <f>+CW160*Input!$G155/12*CW$11</f>
        <v>0</v>
      </c>
      <c r="CX197" s="554">
        <f>+CX160*Input!$G155/12*CX$11</f>
        <v>0</v>
      </c>
      <c r="CY197" s="554">
        <f>+CY160*Input!$G155/12*CY$11</f>
        <v>0</v>
      </c>
      <c r="CZ197" s="554">
        <f>+CZ160*Input!$G155/12*CZ$11</f>
        <v>0</v>
      </c>
      <c r="DA197" s="554">
        <f>+DA160*Input!$G155/12*DA$11</f>
        <v>0</v>
      </c>
      <c r="DB197" s="554">
        <f>+DB160*Input!$G155/12*DB$11</f>
        <v>0</v>
      </c>
      <c r="DC197" s="554">
        <f>+DC160*Input!$G155/12*DC$11</f>
        <v>0</v>
      </c>
      <c r="DD197" s="554">
        <f>+DD160*Input!$G155/12*DD$11</f>
        <v>0</v>
      </c>
      <c r="DE197" s="554">
        <f>+DE160*Input!$G155/12*DE$11</f>
        <v>0</v>
      </c>
      <c r="DF197" s="554">
        <f>+DF160*Input!$G155/12*DF$11</f>
        <v>0</v>
      </c>
      <c r="DG197" s="554">
        <f>+DG160*Input!$G155/12*DG$11</f>
        <v>0</v>
      </c>
      <c r="DH197" s="554">
        <f>+DH160*Input!$G155/12*DH$11</f>
        <v>0</v>
      </c>
      <c r="DI197" s="554">
        <f>+DI160*Input!$G155/12*DI$11</f>
        <v>0</v>
      </c>
      <c r="DJ197" s="554">
        <f>+DJ160*Input!$G155/12*DJ$11</f>
        <v>0</v>
      </c>
      <c r="DK197" s="554">
        <f>+DK160*Input!$G155/12*DK$11</f>
        <v>0</v>
      </c>
      <c r="DL197" s="554">
        <f>+DL160*Input!$G155/12*DL$11</f>
        <v>0</v>
      </c>
      <c r="DM197" s="554">
        <f>+DM160*Input!$G155/12*DM$11</f>
        <v>0</v>
      </c>
      <c r="DN197" s="554">
        <f>+DN160*Input!$G155/12*DN$11</f>
        <v>0</v>
      </c>
      <c r="DO197" s="554">
        <f>+DO160*Input!$G155/12*DO$11</f>
        <v>0</v>
      </c>
      <c r="DP197" s="554">
        <f>+DP160*Input!$G155/12*DP$11</f>
        <v>0</v>
      </c>
      <c r="DQ197" s="554">
        <f>+DQ160*Input!$G155/12*DQ$11</f>
        <v>0</v>
      </c>
      <c r="DR197" s="554">
        <f>+DR160*Input!$G155/12*DR$11</f>
        <v>0</v>
      </c>
      <c r="DS197" s="554">
        <f>+DS160*Input!$G155/12*DS$11</f>
        <v>0</v>
      </c>
      <c r="DT197" s="555">
        <f>+DT160*Input!$G155/12*DT$11</f>
        <v>0</v>
      </c>
    </row>
    <row r="198" spans="1:124" s="28" customFormat="1" ht="14.25" customHeight="1" x14ac:dyDescent="0.15">
      <c r="A198" s="392" t="s">
        <v>318</v>
      </c>
      <c r="B198" s="392"/>
      <c r="C198" s="396" t="str">
        <f t="shared" si="307"/>
        <v>[EUR]</v>
      </c>
      <c r="D198" s="393"/>
      <c r="E198" s="705">
        <f>SUM(E164:E197)</f>
        <v>0</v>
      </c>
      <c r="F198" s="705">
        <f t="shared" ref="F198:BQ198" si="309">SUM(F164:F197)</f>
        <v>0</v>
      </c>
      <c r="G198" s="705">
        <f t="shared" si="309"/>
        <v>0</v>
      </c>
      <c r="H198" s="705">
        <f t="shared" si="309"/>
        <v>17645.01137616959</v>
      </c>
      <c r="I198" s="705">
        <f t="shared" si="309"/>
        <v>17685.663962431507</v>
      </c>
      <c r="J198" s="705">
        <f t="shared" si="309"/>
        <v>17726.410208750338</v>
      </c>
      <c r="K198" s="705">
        <f t="shared" si="309"/>
        <v>17767.250330910789</v>
      </c>
      <c r="L198" s="705">
        <f t="shared" si="309"/>
        <v>17808.184545194716</v>
      </c>
      <c r="M198" s="705">
        <f t="shared" si="309"/>
        <v>17849.213068382262</v>
      </c>
      <c r="N198" s="705">
        <f t="shared" si="309"/>
        <v>17890.336117753017</v>
      </c>
      <c r="O198" s="705">
        <f t="shared" si="309"/>
        <v>17931.553911087165</v>
      </c>
      <c r="P198" s="705">
        <f t="shared" si="309"/>
        <v>17972.866666666636</v>
      </c>
      <c r="Q198" s="705">
        <f t="shared" si="309"/>
        <v>18014.274603276266</v>
      </c>
      <c r="R198" s="705">
        <f t="shared" si="309"/>
        <v>18055.777940204942</v>
      </c>
      <c r="S198" s="705">
        <f t="shared" si="309"/>
        <v>18097.376897246791</v>
      </c>
      <c r="T198" s="705">
        <f t="shared" si="309"/>
        <v>18139.07169470231</v>
      </c>
      <c r="U198" s="705">
        <f t="shared" si="309"/>
        <v>18180.86255337956</v>
      </c>
      <c r="V198" s="705">
        <f t="shared" si="309"/>
        <v>18222.749694595321</v>
      </c>
      <c r="W198" s="705">
        <f t="shared" si="309"/>
        <v>18264.733340176266</v>
      </c>
      <c r="X198" s="705">
        <f t="shared" si="309"/>
        <v>18306.813712460142</v>
      </c>
      <c r="Y198" s="705">
        <f t="shared" si="309"/>
        <v>18348.991034296942</v>
      </c>
      <c r="Z198" s="705">
        <f t="shared" si="309"/>
        <v>18391.265529050073</v>
      </c>
      <c r="AA198" s="705">
        <f t="shared" si="309"/>
        <v>18433.637420597581</v>
      </c>
      <c r="AB198" s="705">
        <f t="shared" si="309"/>
        <v>18476.106933333274</v>
      </c>
      <c r="AC198" s="705">
        <f t="shared" si="309"/>
        <v>18518.674292167976</v>
      </c>
      <c r="AD198" s="705">
        <f t="shared" si="309"/>
        <v>18561.339722530658</v>
      </c>
      <c r="AE198" s="705">
        <f t="shared" si="309"/>
        <v>18604.103450369676</v>
      </c>
      <c r="AF198" s="705">
        <f t="shared" si="309"/>
        <v>18646.96570215395</v>
      </c>
      <c r="AG198" s="705">
        <f t="shared" si="309"/>
        <v>18689.92670487416</v>
      </c>
      <c r="AH198" s="705">
        <f t="shared" si="309"/>
        <v>18732.986686043965</v>
      </c>
      <c r="AI198" s="705">
        <f t="shared" si="309"/>
        <v>18776.145873701174</v>
      </c>
      <c r="AJ198" s="705">
        <f t="shared" si="309"/>
        <v>18819.404496408999</v>
      </c>
      <c r="AK198" s="705">
        <f t="shared" si="309"/>
        <v>18862.762783257225</v>
      </c>
      <c r="AL198" s="705">
        <f t="shared" si="309"/>
        <v>18906.220963863445</v>
      </c>
      <c r="AM198" s="705">
        <f t="shared" si="309"/>
        <v>18949.779268374281</v>
      </c>
      <c r="AN198" s="705">
        <f t="shared" si="309"/>
        <v>18993.437927466573</v>
      </c>
      <c r="AO198" s="705">
        <f t="shared" si="309"/>
        <v>19037.197172348646</v>
      </c>
      <c r="AP198" s="705">
        <f t="shared" si="309"/>
        <v>19081.057234761483</v>
      </c>
      <c r="AQ198" s="705">
        <f t="shared" si="309"/>
        <v>19125.018346979996</v>
      </c>
      <c r="AR198" s="705">
        <f t="shared" si="309"/>
        <v>19169.080741814229</v>
      </c>
      <c r="AS198" s="705">
        <f t="shared" si="309"/>
        <v>19213.244652610614</v>
      </c>
      <c r="AT198" s="705">
        <f t="shared" si="309"/>
        <v>19257.510313253166</v>
      </c>
      <c r="AU198" s="705">
        <f t="shared" si="309"/>
        <v>19301.87795816478</v>
      </c>
      <c r="AV198" s="705">
        <f t="shared" si="309"/>
        <v>19346.347822308424</v>
      </c>
      <c r="AW198" s="705">
        <f t="shared" si="309"/>
        <v>19390.920141188399</v>
      </c>
      <c r="AX198" s="705">
        <f t="shared" si="309"/>
        <v>19435.595150851594</v>
      </c>
      <c r="AY198" s="705">
        <f t="shared" si="309"/>
        <v>19480.373087888733</v>
      </c>
      <c r="AZ198" s="705">
        <f t="shared" si="309"/>
        <v>19525.254189435615</v>
      </c>
      <c r="BA198" s="705">
        <f t="shared" si="309"/>
        <v>19570.238693174379</v>
      </c>
      <c r="BB198" s="705">
        <f t="shared" si="309"/>
        <v>19615.326837334775</v>
      </c>
      <c r="BC198" s="705">
        <f t="shared" si="309"/>
        <v>19660.518860695403</v>
      </c>
      <c r="BD198" s="705">
        <f t="shared" si="309"/>
        <v>19705.815002584997</v>
      </c>
      <c r="BE198" s="705">
        <f t="shared" si="309"/>
        <v>19751.215502883675</v>
      </c>
      <c r="BF198" s="705">
        <f t="shared" si="309"/>
        <v>19796.720602024223</v>
      </c>
      <c r="BG198" s="705">
        <f t="shared" si="309"/>
        <v>19842.330540993364</v>
      </c>
      <c r="BH198" s="705">
        <f t="shared" si="309"/>
        <v>19888.045561333027</v>
      </c>
      <c r="BI198" s="705">
        <f t="shared" si="309"/>
        <v>19933.865905141643</v>
      </c>
      <c r="BJ198" s="705">
        <f t="shared" si="309"/>
        <v>19979.791815075409</v>
      </c>
      <c r="BK198" s="705">
        <f t="shared" si="309"/>
        <v>20025.823534349591</v>
      </c>
      <c r="BL198" s="705">
        <f t="shared" si="309"/>
        <v>20071.96130673978</v>
      </c>
      <c r="BM198" s="705">
        <f t="shared" si="309"/>
        <v>20118.205376583232</v>
      </c>
      <c r="BN198" s="705">
        <f t="shared" si="309"/>
        <v>20164.555988780121</v>
      </c>
      <c r="BO198" s="705">
        <f t="shared" si="309"/>
        <v>20211.013388794847</v>
      </c>
      <c r="BP198" s="705">
        <f t="shared" si="309"/>
        <v>20257.577822657353</v>
      </c>
      <c r="BQ198" s="705">
        <f t="shared" si="309"/>
        <v>20304.249536964395</v>
      </c>
      <c r="BR198" s="705">
        <f t="shared" ref="BR198:DT198" si="310">SUM(BR164:BR197)</f>
        <v>20351.028778880871</v>
      </c>
      <c r="BS198" s="705">
        <f t="shared" si="310"/>
        <v>20397.915796141151</v>
      </c>
      <c r="BT198" s="705">
        <f t="shared" si="310"/>
        <v>20444.910837050324</v>
      </c>
      <c r="BU198" s="705">
        <f t="shared" si="310"/>
        <v>20492.014150485578</v>
      </c>
      <c r="BV198" s="705">
        <f t="shared" si="310"/>
        <v>20539.22598589749</v>
      </c>
      <c r="BW198" s="705">
        <f t="shared" si="310"/>
        <v>20586.546593311345</v>
      </c>
      <c r="BX198" s="705">
        <f t="shared" si="310"/>
        <v>20633.976223328467</v>
      </c>
      <c r="BY198" s="705">
        <f t="shared" si="310"/>
        <v>20681.515127127535</v>
      </c>
      <c r="BZ198" s="705">
        <f t="shared" si="310"/>
        <v>20729.163556465934</v>
      </c>
      <c r="CA198" s="705">
        <f t="shared" si="310"/>
        <v>20776.921763681079</v>
      </c>
      <c r="CB198" s="705">
        <f t="shared" si="310"/>
        <v>20824.790001691727</v>
      </c>
      <c r="CC198" s="705">
        <f t="shared" si="310"/>
        <v>20872.768523999366</v>
      </c>
      <c r="CD198" s="705">
        <f t="shared" si="310"/>
        <v>20920.857584689511</v>
      </c>
      <c r="CE198" s="705">
        <f t="shared" si="310"/>
        <v>20969.057438433072</v>
      </c>
      <c r="CF198" s="705">
        <f t="shared" si="310"/>
        <v>21017.368340487705</v>
      </c>
      <c r="CG198" s="705">
        <f t="shared" si="310"/>
        <v>21065.790546699147</v>
      </c>
      <c r="CH198" s="705">
        <f t="shared" si="310"/>
        <v>21114.324313502595</v>
      </c>
      <c r="CI198" s="705">
        <f t="shared" si="310"/>
        <v>21162.969897924035</v>
      </c>
      <c r="CJ198" s="705">
        <f t="shared" si="310"/>
        <v>21211.727557581631</v>
      </c>
      <c r="CK198" s="705">
        <f t="shared" si="310"/>
        <v>21260.597550687078</v>
      </c>
      <c r="CL198" s="705">
        <f t="shared" si="310"/>
        <v>21309.580136046952</v>
      </c>
      <c r="CM198" s="705">
        <f t="shared" si="310"/>
        <v>21358.675573064116</v>
      </c>
      <c r="CN198" s="705">
        <f t="shared" si="310"/>
        <v>21407.884121739065</v>
      </c>
      <c r="CO198" s="705">
        <f t="shared" si="310"/>
        <v>21457.206042671318</v>
      </c>
      <c r="CP198" s="705">
        <f t="shared" si="310"/>
        <v>21506.641597060785</v>
      </c>
      <c r="CQ198" s="705">
        <f t="shared" si="310"/>
        <v>21556.191046709166</v>
      </c>
      <c r="CR198" s="705">
        <f t="shared" si="310"/>
        <v>21605.854654021328</v>
      </c>
      <c r="CS198" s="705">
        <f t="shared" si="310"/>
        <v>21655.632682006693</v>
      </c>
      <c r="CT198" s="705">
        <f t="shared" si="310"/>
        <v>21705.52539428063</v>
      </c>
      <c r="CU198" s="705">
        <f t="shared" si="310"/>
        <v>21755.53305506588</v>
      </c>
      <c r="CV198" s="705">
        <f t="shared" si="310"/>
        <v>21805.655929193883</v>
      </c>
      <c r="CW198" s="705">
        <f t="shared" si="310"/>
        <v>21855.894282106285</v>
      </c>
      <c r="CX198" s="705">
        <f t="shared" si="310"/>
        <v>21906.248379856235</v>
      </c>
      <c r="CY198" s="705">
        <f t="shared" si="310"/>
        <v>21956.71848910988</v>
      </c>
      <c r="CZ198" s="705">
        <f t="shared" si="310"/>
        <v>22007.304877147726</v>
      </c>
      <c r="DA198" s="705">
        <f t="shared" si="310"/>
        <v>22058.007811866082</v>
      </c>
      <c r="DB198" s="705">
        <f t="shared" si="310"/>
        <v>22108.827561778457</v>
      </c>
      <c r="DC198" s="705">
        <f t="shared" si="310"/>
        <v>22159.764396016995</v>
      </c>
      <c r="DD198" s="705">
        <f t="shared" si="310"/>
        <v>22210.818584333894</v>
      </c>
      <c r="DE198" s="705">
        <f t="shared" si="310"/>
        <v>22261.990397102847</v>
      </c>
      <c r="DF198" s="705">
        <f t="shared" si="310"/>
        <v>22313.28010532046</v>
      </c>
      <c r="DG198" s="705">
        <f t="shared" si="310"/>
        <v>22364.687980607687</v>
      </c>
      <c r="DH198" s="705">
        <f t="shared" si="310"/>
        <v>22416.214295211284</v>
      </c>
      <c r="DI198" s="705">
        <f t="shared" si="310"/>
        <v>22467.859322005224</v>
      </c>
      <c r="DJ198" s="705">
        <f t="shared" si="310"/>
        <v>22519.623334492178</v>
      </c>
      <c r="DK198" s="705">
        <f t="shared" si="310"/>
        <v>22571.50660680492</v>
      </c>
      <c r="DL198" s="705">
        <f t="shared" si="310"/>
        <v>22623.509413707834</v>
      </c>
      <c r="DM198" s="705">
        <f t="shared" si="310"/>
        <v>22675.632030598295</v>
      </c>
      <c r="DN198" s="705">
        <f t="shared" si="310"/>
        <v>22727.874733508223</v>
      </c>
      <c r="DO198" s="705">
        <f t="shared" si="310"/>
        <v>22780.237799105438</v>
      </c>
      <c r="DP198" s="705">
        <f t="shared" si="310"/>
        <v>22832.721504695215</v>
      </c>
      <c r="DQ198" s="705">
        <f t="shared" si="310"/>
        <v>22885.326128221695</v>
      </c>
      <c r="DR198" s="705">
        <f t="shared" si="310"/>
        <v>22938.0519482694</v>
      </c>
      <c r="DS198" s="705">
        <f t="shared" si="310"/>
        <v>22990.899244064676</v>
      </c>
      <c r="DT198" s="705">
        <f t="shared" si="310"/>
        <v>23043.868295477165</v>
      </c>
    </row>
    <row r="199" spans="1:124" s="28" customFormat="1" ht="14.25" customHeight="1" x14ac:dyDescent="0.15">
      <c r="A199" s="45"/>
      <c r="B199" s="45"/>
      <c r="C199" s="389"/>
      <c r="D199" s="389"/>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c r="BN199" s="45"/>
      <c r="BO199" s="45"/>
      <c r="BP199" s="45"/>
      <c r="BQ199" s="45"/>
      <c r="BR199" s="45"/>
      <c r="BS199" s="45"/>
      <c r="BT199" s="45"/>
      <c r="BU199" s="45"/>
      <c r="BV199" s="45"/>
      <c r="BW199" s="45"/>
      <c r="BX199" s="45"/>
      <c r="BY199" s="45"/>
      <c r="BZ199" s="45"/>
      <c r="CA199" s="45"/>
      <c r="CB199" s="45"/>
      <c r="CC199" s="45"/>
      <c r="CD199" s="45"/>
      <c r="CE199" s="45"/>
      <c r="CF199" s="45"/>
      <c r="CG199" s="45"/>
      <c r="CH199" s="45"/>
      <c r="CI199" s="45"/>
      <c r="CJ199" s="45"/>
      <c r="CK199" s="45"/>
      <c r="CL199" s="45"/>
      <c r="CM199" s="45"/>
      <c r="CN199" s="45"/>
      <c r="CO199" s="45"/>
      <c r="CP199" s="45"/>
      <c r="CQ199" s="45"/>
      <c r="CR199" s="45"/>
      <c r="CS199" s="45"/>
      <c r="CT199" s="45"/>
      <c r="CU199" s="45"/>
      <c r="CV199" s="45"/>
      <c r="CW199" s="45"/>
      <c r="CX199" s="45"/>
      <c r="CY199" s="45"/>
      <c r="CZ199" s="45"/>
      <c r="DA199" s="45"/>
      <c r="DB199" s="45"/>
      <c r="DC199" s="45"/>
      <c r="DD199" s="45"/>
      <c r="DE199" s="45"/>
      <c r="DF199" s="45"/>
      <c r="DG199" s="45"/>
      <c r="DH199" s="45"/>
      <c r="DI199" s="45"/>
      <c r="DJ199" s="45"/>
      <c r="DK199" s="45"/>
      <c r="DL199" s="45"/>
      <c r="DM199" s="45"/>
      <c r="DN199" s="45"/>
      <c r="DO199" s="45"/>
      <c r="DP199" s="45"/>
      <c r="DQ199" s="45"/>
      <c r="DR199" s="45"/>
      <c r="DS199" s="45"/>
      <c r="DT199" s="45"/>
    </row>
    <row r="200" spans="1:124" s="28" customFormat="1" ht="14.25" customHeight="1" thickBot="1" x14ac:dyDescent="0.2">
      <c r="A200" s="390" t="str">
        <f>+Names!B17</f>
        <v>Departments</v>
      </c>
      <c r="B200" s="45"/>
      <c r="C200" s="389"/>
      <c r="D200" s="389"/>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row>
    <row r="201" spans="1:124" s="28" customFormat="1" ht="14.25" customHeight="1" x14ac:dyDescent="0.15">
      <c r="A201" s="130" t="str">
        <f>+Names!B18</f>
        <v>Undistributed</v>
      </c>
      <c r="B201" s="45"/>
      <c r="C201" s="389"/>
      <c r="D201" s="389"/>
      <c r="E201" s="550">
        <f>+SUMIFS(E$164:E$197,$B$164:$B$197,$A201)*(1+Input!$D$116+Input!$D$117)</f>
        <v>0</v>
      </c>
      <c r="F201" s="551">
        <f>+SUMIFS(F$164:F$197,$B$164:$B$197,$A201)*(1+Input!$D$116+Input!$D$117)</f>
        <v>0</v>
      </c>
      <c r="G201" s="551">
        <f>+SUMIFS(G$164:G$197,$B$164:$B$197,$A201)*(1+Input!$D$116+Input!$D$117)</f>
        <v>0</v>
      </c>
      <c r="H201" s="551">
        <f>+SUMIFS(H$164:H$197,$B$164:$B$197,$A201)*(1+Input!$D$116+Input!$D$117)</f>
        <v>8732.009824210827</v>
      </c>
      <c r="I201" s="551">
        <f>+SUMIFS(I$164:I$197,$B$164:$B$197,$A201)*(1+Input!$D$116+Input!$D$117)</f>
        <v>8752.1276226667724</v>
      </c>
      <c r="J201" s="551">
        <f>+SUMIFS(J$164:J$197,$B$164:$B$197,$A201)*(1+Input!$D$116+Input!$D$117)</f>
        <v>8772.2917707974029</v>
      </c>
      <c r="K201" s="551">
        <f>+SUMIFS(K$164:K$197,$B$164:$B$197,$A201)*(1+Input!$D$116+Input!$D$117)</f>
        <v>8792.5023753883797</v>
      </c>
      <c r="L201" s="551">
        <f>+SUMIFS(L$164:L$197,$B$164:$B$197,$A201)*(1+Input!$D$116+Input!$D$117)</f>
        <v>8812.7595434713821</v>
      </c>
      <c r="M201" s="551">
        <f>+SUMIFS(M$164:M$197,$B$164:$B$197,$A201)*(1+Input!$D$116+Input!$D$117)</f>
        <v>8833.0633823246881</v>
      </c>
      <c r="N201" s="551">
        <f>+SUMIFS(N$164:N$197,$B$164:$B$197,$A201)*(1+Input!$D$116+Input!$D$117)</f>
        <v>8853.4139994737325</v>
      </c>
      <c r="O201" s="551">
        <f>+SUMIFS(O$164:O$197,$B$164:$B$197,$A201)*(1+Input!$D$116+Input!$D$117)</f>
        <v>8873.8115026916767</v>
      </c>
      <c r="P201" s="551">
        <f>+SUMIFS(P$164:P$197,$B$164:$B$197,$A201)*(1+Input!$D$116+Input!$D$117)</f>
        <v>8894.2559999999849</v>
      </c>
      <c r="Q201" s="551">
        <f>+SUMIFS(Q$164:Q$197,$B$164:$B$197,$A201)*(1+Input!$D$116+Input!$D$117)</f>
        <v>8914.7475996689936</v>
      </c>
      <c r="R201" s="551">
        <f>+SUMIFS(R$164:R$197,$B$164:$B$197,$A201)*(1+Input!$D$116+Input!$D$117)</f>
        <v>8935.2864102184831</v>
      </c>
      <c r="S201" s="551">
        <f>+SUMIFS(S$164:S$197,$B$164:$B$197,$A201)*(1+Input!$D$116+Input!$D$117)</f>
        <v>8955.8725404182605</v>
      </c>
      <c r="T201" s="551">
        <f>+SUMIFS(T$164:T$197,$B$164:$B$197,$A201)*(1+Input!$D$116+Input!$D$117)</f>
        <v>8976.5060992887175</v>
      </c>
      <c r="U201" s="551">
        <f>+SUMIFS(U$164:U$197,$B$164:$B$197,$A201)*(1+Input!$D$116+Input!$D$117)</f>
        <v>8997.1871961014276</v>
      </c>
      <c r="V201" s="551">
        <f>+SUMIFS(V$164:V$197,$B$164:$B$197,$A201)*(1+Input!$D$116+Input!$D$117)</f>
        <v>9017.9159403797184</v>
      </c>
      <c r="W201" s="551">
        <f>+SUMIFS(W$164:W$197,$B$164:$B$197,$A201)*(1+Input!$D$116+Input!$D$117)</f>
        <v>9038.6924418992403</v>
      </c>
      <c r="X201" s="551">
        <f>+SUMIFS(X$164:X$197,$B$164:$B$197,$A201)*(1+Input!$D$116+Input!$D$117)</f>
        <v>9059.5168106885685</v>
      </c>
      <c r="Y201" s="551">
        <f>+SUMIFS(Y$164:Y$197,$B$164:$B$197,$A201)*(1+Input!$D$116+Input!$D$117)</f>
        <v>9080.3891570297692</v>
      </c>
      <c r="Z201" s="551">
        <f>+SUMIFS(Z$164:Z$197,$B$164:$B$197,$A201)*(1+Input!$D$116+Input!$D$117)</f>
        <v>9101.3095914589849</v>
      </c>
      <c r="AA201" s="551">
        <f>+SUMIFS(AA$164:AA$197,$B$164:$B$197,$A201)*(1+Input!$D$116+Input!$D$117)</f>
        <v>9122.2782247670311</v>
      </c>
      <c r="AB201" s="551">
        <f>+SUMIFS(AB$164:AB$197,$B$164:$B$197,$A201)*(1+Input!$D$116+Input!$D$117)</f>
        <v>9143.2951679999715</v>
      </c>
      <c r="AC201" s="551">
        <f>+SUMIFS(AC$164:AC$197,$B$164:$B$197,$A201)*(1+Input!$D$116+Input!$D$117)</f>
        <v>9164.360532459712</v>
      </c>
      <c r="AD201" s="551">
        <f>+SUMIFS(AD$164:AD$197,$B$164:$B$197,$A201)*(1+Input!$D$116+Input!$D$117)</f>
        <v>9185.4744297045891</v>
      </c>
      <c r="AE201" s="551">
        <f>+SUMIFS(AE$164:AE$197,$B$164:$B$197,$A201)*(1+Input!$D$116+Input!$D$117)</f>
        <v>9206.6369715499568</v>
      </c>
      <c r="AF201" s="551">
        <f>+SUMIFS(AF$164:AF$197,$B$164:$B$197,$A201)*(1+Input!$D$116+Input!$D$117)</f>
        <v>9227.8482700687873</v>
      </c>
      <c r="AG201" s="551">
        <f>+SUMIFS(AG$164:AG$197,$B$164:$B$197,$A201)*(1+Input!$D$116+Input!$D$117)</f>
        <v>9249.1084375922546</v>
      </c>
      <c r="AH201" s="551">
        <f>+SUMIFS(AH$164:AH$197,$B$164:$B$197,$A201)*(1+Input!$D$116+Input!$D$117)</f>
        <v>9270.4175867103349</v>
      </c>
      <c r="AI201" s="551">
        <f>+SUMIFS(AI$164:AI$197,$B$164:$B$197,$A201)*(1+Input!$D$116+Input!$D$117)</f>
        <v>9291.7758302724069</v>
      </c>
      <c r="AJ201" s="551">
        <f>+SUMIFS(AJ$164:AJ$197,$B$164:$B$197,$A201)*(1+Input!$D$116+Input!$D$117)</f>
        <v>9313.1832813878355</v>
      </c>
      <c r="AK201" s="551">
        <f>+SUMIFS(AK$164:AK$197,$B$164:$B$197,$A201)*(1+Input!$D$116+Input!$D$117)</f>
        <v>9334.6400534265867</v>
      </c>
      <c r="AL201" s="551">
        <f>+SUMIFS(AL$164:AL$197,$B$164:$B$197,$A201)*(1+Input!$D$116+Input!$D$117)</f>
        <v>9356.1462600198211</v>
      </c>
      <c r="AM201" s="551">
        <f>+SUMIFS(AM$164:AM$197,$B$164:$B$197,$A201)*(1+Input!$D$116+Input!$D$117)</f>
        <v>9377.7020150604912</v>
      </c>
      <c r="AN201" s="551">
        <f>+SUMIFS(AN$164:AN$197,$B$164:$B$197,$A201)*(1+Input!$D$116+Input!$D$117)</f>
        <v>9399.3074327039558</v>
      </c>
      <c r="AO201" s="551">
        <f>+SUMIFS(AO$164:AO$197,$B$164:$B$197,$A201)*(1+Input!$D$116+Input!$D$117)</f>
        <v>9420.9626273685699</v>
      </c>
      <c r="AP201" s="551">
        <f>+SUMIFS(AP$164:AP$197,$B$164:$B$197,$A201)*(1+Input!$D$116+Input!$D$117)</f>
        <v>9442.6677137363022</v>
      </c>
      <c r="AQ201" s="551">
        <f>+SUMIFS(AQ$164:AQ$197,$B$164:$B$197,$A201)*(1+Input!$D$116+Input!$D$117)</f>
        <v>9464.4228067533404</v>
      </c>
      <c r="AR201" s="551">
        <f>+SUMIFS(AR$164:AR$197,$B$164:$B$197,$A201)*(1+Input!$D$116+Input!$D$117)</f>
        <v>9486.228021630699</v>
      </c>
      <c r="AS201" s="551">
        <f>+SUMIFS(AS$164:AS$197,$B$164:$B$197,$A201)*(1+Input!$D$116+Input!$D$117)</f>
        <v>9508.0834738448248</v>
      </c>
      <c r="AT201" s="551">
        <f>+SUMIFS(AT$164:AT$197,$B$164:$B$197,$A201)*(1+Input!$D$116+Input!$D$117)</f>
        <v>9529.9892791382117</v>
      </c>
      <c r="AU201" s="551">
        <f>+SUMIFS(AU$164:AU$197,$B$164:$B$197,$A201)*(1+Input!$D$116+Input!$D$117)</f>
        <v>9551.9455535200177</v>
      </c>
      <c r="AV201" s="551">
        <f>+SUMIFS(AV$164:AV$197,$B$164:$B$197,$A201)*(1+Input!$D$116+Input!$D$117)</f>
        <v>9573.9524132666811</v>
      </c>
      <c r="AW201" s="551">
        <f>+SUMIFS(AW$164:AW$197,$B$164:$B$197,$A201)*(1+Input!$D$116+Input!$D$117)</f>
        <v>9596.0099749225174</v>
      </c>
      <c r="AX201" s="551">
        <f>+SUMIFS(AX$164:AX$197,$B$164:$B$197,$A201)*(1+Input!$D$116+Input!$D$117)</f>
        <v>9618.118355300363</v>
      </c>
      <c r="AY201" s="551">
        <f>+SUMIFS(AY$164:AY$197,$B$164:$B$197,$A201)*(1+Input!$D$116+Input!$D$117)</f>
        <v>9640.2776714821721</v>
      </c>
      <c r="AZ201" s="551">
        <f>+SUMIFS(AZ$164:AZ$197,$B$164:$B$197,$A201)*(1+Input!$D$116+Input!$D$117)</f>
        <v>9662.4880408196532</v>
      </c>
      <c r="BA201" s="551">
        <f>+SUMIFS(BA$164:BA$197,$B$164:$B$197,$A201)*(1+Input!$D$116+Input!$D$117)</f>
        <v>9684.7495809348766</v>
      </c>
      <c r="BB201" s="551">
        <f>+SUMIFS(BB$164:BB$197,$B$164:$B$197,$A201)*(1+Input!$D$116+Input!$D$117)</f>
        <v>9707.0624097209038</v>
      </c>
      <c r="BC201" s="551">
        <f>+SUMIFS(BC$164:BC$197,$B$164:$B$197,$A201)*(1+Input!$D$116+Input!$D$117)</f>
        <v>9729.4266453424207</v>
      </c>
      <c r="BD201" s="551">
        <f>+SUMIFS(BD$164:BD$197,$B$164:$B$197,$A201)*(1+Input!$D$116+Input!$D$117)</f>
        <v>9751.8424062363429</v>
      </c>
      <c r="BE201" s="551">
        <f>+SUMIFS(BE$164:BE$197,$B$164:$B$197,$A201)*(1+Input!$D$116+Input!$D$117)</f>
        <v>9774.3098111124618</v>
      </c>
      <c r="BF201" s="551">
        <f>+SUMIFS(BF$164:BF$197,$B$164:$B$197,$A201)*(1+Input!$D$116+Input!$D$117)</f>
        <v>9796.828978954065</v>
      </c>
      <c r="BG201" s="551">
        <f>+SUMIFS(BG$164:BG$197,$B$164:$B$197,$A201)*(1+Input!$D$116+Input!$D$117)</f>
        <v>9819.400029018565</v>
      </c>
      <c r="BH201" s="551">
        <f>+SUMIFS(BH$164:BH$197,$B$164:$B$197,$A201)*(1+Input!$D$116+Input!$D$117)</f>
        <v>9842.023080838133</v>
      </c>
      <c r="BI201" s="551">
        <f>+SUMIFS(BI$164:BI$197,$B$164:$B$197,$A201)*(1+Input!$D$116+Input!$D$117)</f>
        <v>9864.698254220335</v>
      </c>
      <c r="BJ201" s="551">
        <f>+SUMIFS(BJ$164:BJ$197,$B$164:$B$197,$A201)*(1+Input!$D$116+Input!$D$117)</f>
        <v>9887.4256692487579</v>
      </c>
      <c r="BK201" s="551">
        <f>+SUMIFS(BK$164:BK$197,$B$164:$B$197,$A201)*(1+Input!$D$116+Input!$D$117)</f>
        <v>9910.2054462836586</v>
      </c>
      <c r="BL201" s="551">
        <f>+SUMIFS(BL$164:BL$197,$B$164:$B$197,$A201)*(1+Input!$D$116+Input!$D$117)</f>
        <v>9933.037705962588</v>
      </c>
      <c r="BM201" s="551">
        <f>+SUMIFS(BM$164:BM$197,$B$164:$B$197,$A201)*(1+Input!$D$116+Input!$D$117)</f>
        <v>9955.9225692010368</v>
      </c>
      <c r="BN201" s="551">
        <f>+SUMIFS(BN$164:BN$197,$B$164:$B$197,$A201)*(1+Input!$D$116+Input!$D$117)</f>
        <v>9978.8601571930758</v>
      </c>
      <c r="BO201" s="551">
        <f>+SUMIFS(BO$164:BO$197,$B$164:$B$197,$A201)*(1+Input!$D$116+Input!$D$117)</f>
        <v>10001.850591411994</v>
      </c>
      <c r="BP201" s="551">
        <f>+SUMIFS(BP$164:BP$197,$B$164:$B$197,$A201)*(1+Input!$D$116+Input!$D$117)</f>
        <v>10024.893993610949</v>
      </c>
      <c r="BQ201" s="551">
        <f>+SUMIFS(BQ$164:BQ$197,$B$164:$B$197,$A201)*(1+Input!$D$116+Input!$D$117)</f>
        <v>10047.9904858236</v>
      </c>
      <c r="BR201" s="551">
        <f>+SUMIFS(BR$164:BR$197,$B$164:$B$197,$A201)*(1+Input!$D$116+Input!$D$117)</f>
        <v>10071.140190364766</v>
      </c>
      <c r="BS201" s="551">
        <f>+SUMIFS(BS$164:BS$197,$B$164:$B$197,$A201)*(1+Input!$D$116+Input!$D$117)</f>
        <v>10094.343229831071</v>
      </c>
      <c r="BT201" s="551">
        <f>+SUMIFS(BT$164:BT$197,$B$164:$B$197,$A201)*(1+Input!$D$116+Input!$D$117)</f>
        <v>10117.599727101588</v>
      </c>
      <c r="BU201" s="551">
        <f>+SUMIFS(BU$164:BU$197,$B$164:$B$197,$A201)*(1+Input!$D$116+Input!$D$117)</f>
        <v>10140.909805338488</v>
      </c>
      <c r="BV201" s="551">
        <f>+SUMIFS(BV$164:BV$197,$B$164:$B$197,$A201)*(1+Input!$D$116+Input!$D$117)</f>
        <v>10164.273587987707</v>
      </c>
      <c r="BW201" s="551">
        <f>+SUMIFS(BW$164:BW$197,$B$164:$B$197,$A201)*(1+Input!$D$116+Input!$D$117)</f>
        <v>10187.691198779587</v>
      </c>
      <c r="BX201" s="551">
        <f>+SUMIFS(BX$164:BX$197,$B$164:$B$197,$A201)*(1+Input!$D$116+Input!$D$117)</f>
        <v>10211.162761729525</v>
      </c>
      <c r="BY201" s="551">
        <f>+SUMIFS(BY$164:BY$197,$B$164:$B$197,$A201)*(1+Input!$D$116+Input!$D$117)</f>
        <v>10234.688401138652</v>
      </c>
      <c r="BZ201" s="551">
        <f>+SUMIFS(BZ$164:BZ$197,$B$164:$B$197,$A201)*(1+Input!$D$116+Input!$D$117)</f>
        <v>10258.268241594467</v>
      </c>
      <c r="CA201" s="551">
        <f>+SUMIFS(CA$164:CA$197,$B$164:$B$197,$A201)*(1+Input!$D$116+Input!$D$117)</f>
        <v>10281.902407971516</v>
      </c>
      <c r="CB201" s="551">
        <f>+SUMIFS(CB$164:CB$197,$B$164:$B$197,$A201)*(1+Input!$D$116+Input!$D$117)</f>
        <v>10305.591025432041</v>
      </c>
      <c r="CC201" s="551">
        <f>+SUMIFS(CC$164:CC$197,$B$164:$B$197,$A201)*(1+Input!$D$116+Input!$D$117)</f>
        <v>10329.334219426646</v>
      </c>
      <c r="CD201" s="551">
        <f>+SUMIFS(CD$164:CD$197,$B$164:$B$197,$A201)*(1+Input!$D$116+Input!$D$117)</f>
        <v>10353.132115694965</v>
      </c>
      <c r="CE201" s="551">
        <f>+SUMIFS(CE$164:CE$197,$B$164:$B$197,$A201)*(1+Input!$D$116+Input!$D$117)</f>
        <v>10376.984840266328</v>
      </c>
      <c r="CF201" s="551">
        <f>+SUMIFS(CF$164:CF$197,$B$164:$B$197,$A201)*(1+Input!$D$116+Input!$D$117)</f>
        <v>10400.892519460418</v>
      </c>
      <c r="CG201" s="551">
        <f>+SUMIFS(CG$164:CG$197,$B$164:$B$197,$A201)*(1+Input!$D$116+Input!$D$117)</f>
        <v>10424.855279887952</v>
      </c>
      <c r="CH201" s="551">
        <f>+SUMIFS(CH$164:CH$197,$B$164:$B$197,$A201)*(1+Input!$D$116+Input!$D$117)</f>
        <v>10448.873248451351</v>
      </c>
      <c r="CI201" s="551">
        <f>+SUMIFS(CI$164:CI$197,$B$164:$B$197,$A201)*(1+Input!$D$116+Input!$D$117)</f>
        <v>10472.9465523454</v>
      </c>
      <c r="CJ201" s="551">
        <f>+SUMIFS(CJ$164:CJ$197,$B$164:$B$197,$A201)*(1+Input!$D$116+Input!$D$117)</f>
        <v>10497.07531905794</v>
      </c>
      <c r="CK201" s="551">
        <f>+SUMIFS(CK$164:CK$197,$B$164:$B$197,$A201)*(1+Input!$D$116+Input!$D$117)</f>
        <v>10521.259676370521</v>
      </c>
      <c r="CL201" s="551">
        <f>+SUMIFS(CL$164:CL$197,$B$164:$B$197,$A201)*(1+Input!$D$116+Input!$D$117)</f>
        <v>10545.499752359099</v>
      </c>
      <c r="CM201" s="551">
        <f>+SUMIFS(CM$164:CM$197,$B$164:$B$197,$A201)*(1+Input!$D$116+Input!$D$117)</f>
        <v>10569.795675394704</v>
      </c>
      <c r="CN201" s="551">
        <f>+SUMIFS(CN$164:CN$197,$B$164:$B$197,$A201)*(1+Input!$D$116+Input!$D$117)</f>
        <v>10594.147574144123</v>
      </c>
      <c r="CO201" s="551">
        <f>+SUMIFS(CO$164:CO$197,$B$164:$B$197,$A201)*(1+Input!$D$116+Input!$D$117)</f>
        <v>10618.555577570574</v>
      </c>
      <c r="CP201" s="551">
        <f>+SUMIFS(CP$164:CP$197,$B$164:$B$197,$A201)*(1+Input!$D$116+Input!$D$117)</f>
        <v>10643.019814934409</v>
      </c>
      <c r="CQ201" s="551">
        <f>+SUMIFS(CQ$164:CQ$197,$B$164:$B$197,$A201)*(1+Input!$D$116+Input!$D$117)</f>
        <v>10667.540415793768</v>
      </c>
      <c r="CR201" s="551">
        <f>+SUMIFS(CR$164:CR$197,$B$164:$B$197,$A201)*(1+Input!$D$116+Input!$D$117)</f>
        <v>10692.117510005293</v>
      </c>
      <c r="CS201" s="551">
        <f>+SUMIFS(CS$164:CS$197,$B$164:$B$197,$A201)*(1+Input!$D$116+Input!$D$117)</f>
        <v>10716.751227724799</v>
      </c>
      <c r="CT201" s="551">
        <f>+SUMIFS(CT$164:CT$197,$B$164:$B$197,$A201)*(1+Input!$D$116+Input!$D$117)</f>
        <v>10741.441699407971</v>
      </c>
      <c r="CU201" s="551">
        <f>+SUMIFS(CU$164:CU$197,$B$164:$B$197,$A201)*(1+Input!$D$116+Input!$D$117)</f>
        <v>10766.189055811057</v>
      </c>
      <c r="CV201" s="551">
        <f>+SUMIFS(CV$164:CV$197,$B$164:$B$197,$A201)*(1+Input!$D$116+Input!$D$117)</f>
        <v>10790.993427991545</v>
      </c>
      <c r="CW201" s="551">
        <f>+SUMIFS(CW$164:CW$197,$B$164:$B$197,$A201)*(1+Input!$D$116+Input!$D$117)</f>
        <v>10815.854947308879</v>
      </c>
      <c r="CX201" s="551">
        <f>+SUMIFS(CX$164:CX$197,$B$164:$B$197,$A201)*(1+Input!$D$116+Input!$D$117)</f>
        <v>10840.773745425138</v>
      </c>
      <c r="CY201" s="551">
        <f>+SUMIFS(CY$164:CY$197,$B$164:$B$197,$A201)*(1+Input!$D$116+Input!$D$117)</f>
        <v>10865.749954305742</v>
      </c>
      <c r="CZ201" s="551">
        <f>+SUMIFS(CZ$164:CZ$197,$B$164:$B$197,$A201)*(1+Input!$D$116+Input!$D$117)</f>
        <v>10890.783706220142</v>
      </c>
      <c r="DA201" s="551">
        <f>+SUMIFS(DA$164:DA$197,$B$164:$B$197,$A201)*(1+Input!$D$116+Input!$D$117)</f>
        <v>10915.875133742536</v>
      </c>
      <c r="DB201" s="551">
        <f>+SUMIFS(DB$164:DB$197,$B$164:$B$197,$A201)*(1+Input!$D$116+Input!$D$117)</f>
        <v>10941.024369752557</v>
      </c>
      <c r="DC201" s="551">
        <f>+SUMIFS(DC$164:DC$197,$B$164:$B$197,$A201)*(1+Input!$D$116+Input!$D$117)</f>
        <v>10966.231547435978</v>
      </c>
      <c r="DD201" s="551">
        <f>+SUMIFS(DD$164:DD$197,$B$164:$B$197,$A201)*(1+Input!$D$116+Input!$D$117)</f>
        <v>10991.496800285426</v>
      </c>
      <c r="DE201" s="551">
        <f>+SUMIFS(DE$164:DE$197,$B$164:$B$197,$A201)*(1+Input!$D$116+Input!$D$117)</f>
        <v>11016.820262101079</v>
      </c>
      <c r="DF201" s="551">
        <f>+SUMIFS(DF$164:DF$197,$B$164:$B$197,$A201)*(1+Input!$D$116+Input!$D$117)</f>
        <v>11042.202066991382</v>
      </c>
      <c r="DG201" s="551">
        <f>+SUMIFS(DG$164:DG$197,$B$164:$B$197,$A201)*(1+Input!$D$116+Input!$D$117)</f>
        <v>11067.642349373749</v>
      </c>
      <c r="DH201" s="551">
        <f>+SUMIFS(DH$164:DH$197,$B$164:$B$197,$A201)*(1+Input!$D$116+Input!$D$117)</f>
        <v>11093.141243975293</v>
      </c>
      <c r="DI201" s="551">
        <f>+SUMIFS(DI$164:DI$197,$B$164:$B$197,$A201)*(1+Input!$D$116+Input!$D$117)</f>
        <v>11118.698885833512</v>
      </c>
      <c r="DJ201" s="551">
        <f>+SUMIFS(DJ$164:DJ$197,$B$164:$B$197,$A201)*(1+Input!$D$116+Input!$D$117)</f>
        <v>11144.315410297024</v>
      </c>
      <c r="DK201" s="551">
        <f>+SUMIFS(DK$164:DK$197,$B$164:$B$197,$A201)*(1+Input!$D$116+Input!$D$117)</f>
        <v>11169.990953026283</v>
      </c>
      <c r="DL201" s="551">
        <f>+SUMIFS(DL$164:DL$197,$B$164:$B$197,$A201)*(1+Input!$D$116+Input!$D$117)</f>
        <v>11195.725649994289</v>
      </c>
      <c r="DM201" s="551">
        <f>+SUMIFS(DM$164:DM$197,$B$164:$B$197,$A201)*(1+Input!$D$116+Input!$D$117)</f>
        <v>11221.51963748731</v>
      </c>
      <c r="DN201" s="551">
        <f>+SUMIFS(DN$164:DN$197,$B$164:$B$197,$A201)*(1+Input!$D$116+Input!$D$117)</f>
        <v>11247.373052105611</v>
      </c>
      <c r="DO201" s="551">
        <f>+SUMIFS(DO$164:DO$197,$B$164:$B$197,$A201)*(1+Input!$D$116+Input!$D$117)</f>
        <v>11273.286030764168</v>
      </c>
      <c r="DP201" s="551">
        <f>+SUMIFS(DP$164:DP$197,$B$164:$B$197,$A201)*(1+Input!$D$116+Input!$D$117)</f>
        <v>11299.258710693401</v>
      </c>
      <c r="DQ201" s="551">
        <f>+SUMIFS(DQ$164:DQ$197,$B$164:$B$197,$A201)*(1+Input!$D$116+Input!$D$117)</f>
        <v>11325.291229439894</v>
      </c>
      <c r="DR201" s="551">
        <f>+SUMIFS(DR$164:DR$197,$B$164:$B$197,$A201)*(1+Input!$D$116+Input!$D$117)</f>
        <v>11351.383724867123</v>
      </c>
      <c r="DS201" s="551">
        <f>+SUMIFS(DS$164:DS$197,$B$164:$B$197,$A201)*(1+Input!$D$116+Input!$D$117)</f>
        <v>11377.536335156201</v>
      </c>
      <c r="DT201" s="552">
        <f>+SUMIFS(DT$164:DT$197,$B$164:$B$197,$A201)*(1+Input!$D$116+Input!$D$117)</f>
        <v>11403.749198806583</v>
      </c>
    </row>
    <row r="202" spans="1:124" s="28" customFormat="1" ht="14.25" customHeight="1" x14ac:dyDescent="0.15">
      <c r="A202" s="130" t="str">
        <f>+Names!B19</f>
        <v>Rooms</v>
      </c>
      <c r="B202" s="45"/>
      <c r="C202" s="389"/>
      <c r="D202" s="389"/>
      <c r="E202" s="559">
        <f>+SUMIFS(E$164:E$197,$B$164:$B$197,$A202)*(1+Input!$D$116+Input!$D$117)</f>
        <v>0</v>
      </c>
      <c r="F202" s="542">
        <f>+SUMIFS(F$164:F$197,$B$164:$B$197,$A202)*(1+Input!$D$116+Input!$D$117)</f>
        <v>0</v>
      </c>
      <c r="G202" s="542">
        <f>+SUMIFS(G$164:G$197,$B$164:$B$197,$A202)*(1+Input!$D$116+Input!$D$117)</f>
        <v>0</v>
      </c>
      <c r="H202" s="542">
        <f>+SUMIFS(H$164:H$197,$B$164:$B$197,$A202)*(1+Input!$D$116+Input!$D$117)</f>
        <v>13500.704509762856</v>
      </c>
      <c r="I202" s="542">
        <f>+SUMIFS(I$164:I$197,$B$164:$B$197,$A202)*(1+Input!$D$116+Input!$D$117)</f>
        <v>13531.808969996926</v>
      </c>
      <c r="J202" s="542">
        <f>+SUMIFS(J$164:J$197,$B$164:$B$197,$A202)*(1+Input!$D$116+Input!$D$117)</f>
        <v>13562.985092228022</v>
      </c>
      <c r="K202" s="542">
        <f>+SUMIFS(K$164:K$197,$B$164:$B$197,$A202)*(1+Input!$D$116+Input!$D$117)</f>
        <v>13594.233041559215</v>
      </c>
      <c r="L202" s="542">
        <f>+SUMIFS(L$164:L$197,$B$164:$B$197,$A202)*(1+Input!$D$116+Input!$D$117)</f>
        <v>13625.552983473959</v>
      </c>
      <c r="M202" s="542">
        <f>+SUMIFS(M$164:M$197,$B$164:$B$197,$A202)*(1+Input!$D$116+Input!$D$117)</f>
        <v>13656.945083836959</v>
      </c>
      <c r="N202" s="542">
        <f>+SUMIFS(N$164:N$197,$B$164:$B$197,$A202)*(1+Input!$D$116+Input!$D$117)</f>
        <v>13688.409508895065</v>
      </c>
      <c r="O202" s="542">
        <f>+SUMIFS(O$164:O$197,$B$164:$B$197,$A202)*(1+Input!$D$116+Input!$D$117)</f>
        <v>13719.946425278149</v>
      </c>
      <c r="P202" s="542">
        <f>+SUMIFS(P$164:P$197,$B$164:$B$197,$A202)*(1+Input!$D$116+Input!$D$117)</f>
        <v>13751.555999999979</v>
      </c>
      <c r="Q202" s="542">
        <f>+SUMIFS(Q$164:Q$197,$B$164:$B$197,$A202)*(1+Input!$D$116+Input!$D$117)</f>
        <v>13783.238400459099</v>
      </c>
      <c r="R202" s="542">
        <f>+SUMIFS(R$164:R$197,$B$164:$B$197,$A202)*(1+Input!$D$116+Input!$D$117)</f>
        <v>13814.993794439742</v>
      </c>
      <c r="S202" s="542">
        <f>+SUMIFS(S$164:S$197,$B$164:$B$197,$A202)*(1+Input!$D$116+Input!$D$117)</f>
        <v>13846.822350112698</v>
      </c>
      <c r="T202" s="542">
        <f>+SUMIFS(T$164:T$197,$B$164:$B$197,$A202)*(1+Input!$D$116+Input!$D$117)</f>
        <v>13878.724236036196</v>
      </c>
      <c r="U202" s="542">
        <f>+SUMIFS(U$164:U$197,$B$164:$B$197,$A202)*(1+Input!$D$116+Input!$D$117)</f>
        <v>13910.699621156818</v>
      </c>
      <c r="V202" s="542">
        <f>+SUMIFS(V$164:V$197,$B$164:$B$197,$A202)*(1+Input!$D$116+Input!$D$117)</f>
        <v>13942.748674810387</v>
      </c>
      <c r="W202" s="542">
        <f>+SUMIFS(W$164:W$197,$B$164:$B$197,$A202)*(1+Input!$D$116+Input!$D$117)</f>
        <v>13974.871566722857</v>
      </c>
      <c r="X202" s="542">
        <f>+SUMIFS(X$164:X$197,$B$164:$B$197,$A202)*(1+Input!$D$116+Input!$D$117)</f>
        <v>14007.068467011211</v>
      </c>
      <c r="Y202" s="542">
        <f>+SUMIFS(Y$164:Y$197,$B$164:$B$197,$A202)*(1+Input!$D$116+Input!$D$117)</f>
        <v>14039.339546184376</v>
      </c>
      <c r="Z202" s="542">
        <f>+SUMIFS(Z$164:Z$197,$B$164:$B$197,$A202)*(1+Input!$D$116+Input!$D$117)</f>
        <v>14071.684975144111</v>
      </c>
      <c r="AA202" s="542">
        <f>+SUMIFS(AA$164:AA$197,$B$164:$B$197,$A202)*(1+Input!$D$116+Input!$D$117)</f>
        <v>14104.104925185919</v>
      </c>
      <c r="AB202" s="542">
        <f>+SUMIFS(AB$164:AB$197,$B$164:$B$197,$A202)*(1+Input!$D$116+Input!$D$117)</f>
        <v>14136.599567999956</v>
      </c>
      <c r="AC202" s="542">
        <f>+SUMIFS(AC$164:AC$197,$B$164:$B$197,$A202)*(1+Input!$D$116+Input!$D$117)</f>
        <v>14169.169075671934</v>
      </c>
      <c r="AD202" s="542">
        <f>+SUMIFS(AD$164:AD$197,$B$164:$B$197,$A202)*(1+Input!$D$116+Input!$D$117)</f>
        <v>14201.813620684037</v>
      </c>
      <c r="AE202" s="542">
        <f>+SUMIFS(AE$164:AE$197,$B$164:$B$197,$A202)*(1+Input!$D$116+Input!$D$117)</f>
        <v>14234.533375915831</v>
      </c>
      <c r="AF202" s="542">
        <f>+SUMIFS(AF$164:AF$197,$B$164:$B$197,$A202)*(1+Input!$D$116+Input!$D$117)</f>
        <v>14267.328514645189</v>
      </c>
      <c r="AG202" s="542">
        <f>+SUMIFS(AG$164:AG$197,$B$164:$B$197,$A202)*(1+Input!$D$116+Input!$D$117)</f>
        <v>14300.19921054919</v>
      </c>
      <c r="AH202" s="542">
        <f>+SUMIFS(AH$164:AH$197,$B$164:$B$197,$A202)*(1+Input!$D$116+Input!$D$117)</f>
        <v>14333.145637705056</v>
      </c>
      <c r="AI202" s="542">
        <f>+SUMIFS(AI$164:AI$197,$B$164:$B$197,$A202)*(1+Input!$D$116+Input!$D$117)</f>
        <v>14366.167970591072</v>
      </c>
      <c r="AJ202" s="542">
        <f>+SUMIFS(AJ$164:AJ$197,$B$164:$B$197,$A202)*(1+Input!$D$116+Input!$D$117)</f>
        <v>14399.266384087503</v>
      </c>
      <c r="AK202" s="542">
        <f>+SUMIFS(AK$164:AK$197,$B$164:$B$197,$A202)*(1+Input!$D$116+Input!$D$117)</f>
        <v>14432.441053477514</v>
      </c>
      <c r="AL202" s="542">
        <f>+SUMIFS(AL$164:AL$197,$B$164:$B$197,$A202)*(1+Input!$D$116+Input!$D$117)</f>
        <v>14465.692154448123</v>
      </c>
      <c r="AM202" s="542">
        <f>+SUMIFS(AM$164:AM$197,$B$164:$B$197,$A202)*(1+Input!$D$116+Input!$D$117)</f>
        <v>14499.019863091102</v>
      </c>
      <c r="AN202" s="542">
        <f>+SUMIFS(AN$164:AN$197,$B$164:$B$197,$A202)*(1+Input!$D$116+Input!$D$117)</f>
        <v>14532.424355903931</v>
      </c>
      <c r="AO202" s="542">
        <f>+SUMIFS(AO$164:AO$197,$B$164:$B$197,$A202)*(1+Input!$D$116+Input!$D$117)</f>
        <v>14565.905809790725</v>
      </c>
      <c r="AP202" s="542">
        <f>+SUMIFS(AP$164:AP$197,$B$164:$B$197,$A202)*(1+Input!$D$116+Input!$D$117)</f>
        <v>14599.464402063168</v>
      </c>
      <c r="AQ202" s="542">
        <f>+SUMIFS(AQ$164:AQ$197,$B$164:$B$197,$A202)*(1+Input!$D$116+Input!$D$117)</f>
        <v>14633.100310441452</v>
      </c>
      <c r="AR202" s="542">
        <f>+SUMIFS(AR$164:AR$197,$B$164:$B$197,$A202)*(1+Input!$D$116+Input!$D$117)</f>
        <v>14666.813713055233</v>
      </c>
      <c r="AS202" s="542">
        <f>+SUMIFS(AS$164:AS$197,$B$164:$B$197,$A202)*(1+Input!$D$116+Input!$D$117)</f>
        <v>14700.604788444547</v>
      </c>
      <c r="AT202" s="542">
        <f>+SUMIFS(AT$164:AT$197,$B$164:$B$197,$A202)*(1+Input!$D$116+Input!$D$117)</f>
        <v>14734.473715560778</v>
      </c>
      <c r="AU202" s="542">
        <f>+SUMIFS(AU$164:AU$197,$B$164:$B$197,$A202)*(1+Input!$D$116+Input!$D$117)</f>
        <v>14768.420673767601</v>
      </c>
      <c r="AV202" s="542">
        <f>+SUMIFS(AV$164:AV$197,$B$164:$B$197,$A202)*(1+Input!$D$116+Input!$D$117)</f>
        <v>14802.445842841933</v>
      </c>
      <c r="AW202" s="542">
        <f>+SUMIFS(AW$164:AW$197,$B$164:$B$197,$A202)*(1+Input!$D$116+Input!$D$117)</f>
        <v>14836.549402974864</v>
      </c>
      <c r="AX202" s="542">
        <f>+SUMIFS(AX$164:AX$197,$B$164:$B$197,$A202)*(1+Input!$D$116+Input!$D$117)</f>
        <v>14870.731534772649</v>
      </c>
      <c r="AY202" s="542">
        <f>+SUMIFS(AY$164:AY$197,$B$164:$B$197,$A202)*(1+Input!$D$116+Input!$D$117)</f>
        <v>14904.992419257631</v>
      </c>
      <c r="AZ202" s="542">
        <f>+SUMIFS(AZ$164:AZ$197,$B$164:$B$197,$A202)*(1+Input!$D$116+Input!$D$117)</f>
        <v>14939.332237869221</v>
      </c>
      <c r="BA202" s="542">
        <f>+SUMIFS(BA$164:BA$197,$B$164:$B$197,$A202)*(1+Input!$D$116+Input!$D$117)</f>
        <v>14973.751172464843</v>
      </c>
      <c r="BB202" s="542">
        <f>+SUMIFS(BB$164:BB$197,$B$164:$B$197,$A202)*(1+Input!$D$116+Input!$D$117)</f>
        <v>15008.249405320912</v>
      </c>
      <c r="BC202" s="542">
        <f>+SUMIFS(BC$164:BC$197,$B$164:$B$197,$A202)*(1+Input!$D$116+Input!$D$117)</f>
        <v>15042.82711913379</v>
      </c>
      <c r="BD202" s="542">
        <f>+SUMIFS(BD$164:BD$197,$B$164:$B$197,$A202)*(1+Input!$D$116+Input!$D$117)</f>
        <v>15077.484497020754</v>
      </c>
      <c r="BE202" s="542">
        <f>+SUMIFS(BE$164:BE$197,$B$164:$B$197,$A202)*(1+Input!$D$116+Input!$D$117)</f>
        <v>15112.221722520968</v>
      </c>
      <c r="BF202" s="542">
        <f>+SUMIFS(BF$164:BF$197,$B$164:$B$197,$A202)*(1+Input!$D$116+Input!$D$117)</f>
        <v>15147.038979596457</v>
      </c>
      <c r="BG202" s="542">
        <f>+SUMIFS(BG$164:BG$197,$B$164:$B$197,$A202)*(1+Input!$D$116+Input!$D$117)</f>
        <v>15181.936452633072</v>
      </c>
      <c r="BH202" s="542">
        <f>+SUMIFS(BH$164:BH$197,$B$164:$B$197,$A202)*(1+Input!$D$116+Input!$D$117)</f>
        <v>15216.914326441483</v>
      </c>
      <c r="BI202" s="542">
        <f>+SUMIFS(BI$164:BI$197,$B$164:$B$197,$A202)*(1+Input!$D$116+Input!$D$117)</f>
        <v>15251.972786258139</v>
      </c>
      <c r="BJ202" s="542">
        <f>+SUMIFS(BJ$164:BJ$197,$B$164:$B$197,$A202)*(1+Input!$D$116+Input!$D$117)</f>
        <v>15287.11201774626</v>
      </c>
      <c r="BK202" s="542">
        <f>+SUMIFS(BK$164:BK$197,$B$164:$B$197,$A202)*(1+Input!$D$116+Input!$D$117)</f>
        <v>15322.33220699682</v>
      </c>
      <c r="BL202" s="542">
        <f>+SUMIFS(BL$164:BL$197,$B$164:$B$197,$A202)*(1+Input!$D$116+Input!$D$117)</f>
        <v>15357.633540529538</v>
      </c>
      <c r="BM202" s="542">
        <f>+SUMIFS(BM$164:BM$197,$B$164:$B$197,$A202)*(1+Input!$D$116+Input!$D$117)</f>
        <v>15393.016205293838</v>
      </c>
      <c r="BN202" s="542">
        <f>+SUMIFS(BN$164:BN$197,$B$164:$B$197,$A202)*(1+Input!$D$116+Input!$D$117)</f>
        <v>15428.480388669877</v>
      </c>
      <c r="BO202" s="542">
        <f>+SUMIFS(BO$164:BO$197,$B$164:$B$197,$A202)*(1+Input!$D$116+Input!$D$117)</f>
        <v>15464.026278469515</v>
      </c>
      <c r="BP202" s="542">
        <f>+SUMIFS(BP$164:BP$197,$B$164:$B$197,$A202)*(1+Input!$D$116+Input!$D$117)</f>
        <v>15499.654062937316</v>
      </c>
      <c r="BQ202" s="542">
        <f>+SUMIFS(BQ$164:BQ$197,$B$164:$B$197,$A202)*(1+Input!$D$116+Input!$D$117)</f>
        <v>15535.363930751535</v>
      </c>
      <c r="BR202" s="542">
        <f>+SUMIFS(BR$164:BR$197,$B$164:$B$197,$A202)*(1+Input!$D$116+Input!$D$117)</f>
        <v>15571.156071025134</v>
      </c>
      <c r="BS202" s="542">
        <f>+SUMIFS(BS$164:BS$197,$B$164:$B$197,$A202)*(1+Input!$D$116+Input!$D$117)</f>
        <v>15607.030673306779</v>
      </c>
      <c r="BT202" s="542">
        <f>+SUMIFS(BT$164:BT$197,$B$164:$B$197,$A202)*(1+Input!$D$116+Input!$D$117)</f>
        <v>15642.987927581822</v>
      </c>
      <c r="BU202" s="542">
        <f>+SUMIFS(BU$164:BU$197,$B$164:$B$197,$A202)*(1+Input!$D$116+Input!$D$117)</f>
        <v>15679.028024273342</v>
      </c>
      <c r="BV202" s="542">
        <f>+SUMIFS(BV$164:BV$197,$B$164:$B$197,$A202)*(1+Input!$D$116+Input!$D$117)</f>
        <v>15715.151154243133</v>
      </c>
      <c r="BW202" s="542">
        <f>+SUMIFS(BW$164:BW$197,$B$164:$B$197,$A202)*(1+Input!$D$116+Input!$D$117)</f>
        <v>15751.357508792709</v>
      </c>
      <c r="BX202" s="542">
        <f>+SUMIFS(BX$164:BX$197,$B$164:$B$197,$A202)*(1+Input!$D$116+Input!$D$117)</f>
        <v>15787.647279664339</v>
      </c>
      <c r="BY202" s="542">
        <f>+SUMIFS(BY$164:BY$197,$B$164:$B$197,$A202)*(1+Input!$D$116+Input!$D$117)</f>
        <v>15824.020659042044</v>
      </c>
      <c r="BZ202" s="542">
        <f>+SUMIFS(BZ$164:BZ$197,$B$164:$B$197,$A202)*(1+Input!$D$116+Input!$D$117)</f>
        <v>15860.477839552608</v>
      </c>
      <c r="CA202" s="542">
        <f>+SUMIFS(CA$164:CA$197,$B$164:$B$197,$A202)*(1+Input!$D$116+Input!$D$117)</f>
        <v>15897.01901426664</v>
      </c>
      <c r="CB202" s="542">
        <f>+SUMIFS(CB$164:CB$197,$B$164:$B$197,$A202)*(1+Input!$D$116+Input!$D$117)</f>
        <v>15933.644376699538</v>
      </c>
      <c r="CC202" s="542">
        <f>+SUMIFS(CC$164:CC$197,$B$164:$B$197,$A202)*(1+Input!$D$116+Input!$D$117)</f>
        <v>15970.354120812555</v>
      </c>
      <c r="CD202" s="542">
        <f>+SUMIFS(CD$164:CD$197,$B$164:$B$197,$A202)*(1+Input!$D$116+Input!$D$117)</f>
        <v>16007.14844101382</v>
      </c>
      <c r="CE202" s="542">
        <f>+SUMIFS(CE$164:CE$197,$B$164:$B$197,$A202)*(1+Input!$D$116+Input!$D$117)</f>
        <v>16044.027532159344</v>
      </c>
      <c r="CF202" s="542">
        <f>+SUMIFS(CF$164:CF$197,$B$164:$B$197,$A202)*(1+Input!$D$116+Input!$D$117)</f>
        <v>16080.991589554091</v>
      </c>
      <c r="CG202" s="542">
        <f>+SUMIFS(CG$164:CG$197,$B$164:$B$197,$A202)*(1+Input!$D$116+Input!$D$117)</f>
        <v>16118.040808952976</v>
      </c>
      <c r="CH202" s="542">
        <f>+SUMIFS(CH$164:CH$197,$B$164:$B$197,$A202)*(1+Input!$D$116+Input!$D$117)</f>
        <v>16155.175386561919</v>
      </c>
      <c r="CI202" s="542">
        <f>+SUMIFS(CI$164:CI$197,$B$164:$B$197,$A202)*(1+Input!$D$116+Input!$D$117)</f>
        <v>16192.395519038884</v>
      </c>
      <c r="CJ202" s="542">
        <f>+SUMIFS(CJ$164:CJ$197,$B$164:$B$197,$A202)*(1+Input!$D$116+Input!$D$117)</f>
        <v>16229.701403494921</v>
      </c>
      <c r="CK202" s="542">
        <f>+SUMIFS(CK$164:CK$197,$B$164:$B$197,$A202)*(1+Input!$D$116+Input!$D$117)</f>
        <v>16267.093237495199</v>
      </c>
      <c r="CL202" s="542">
        <f>+SUMIFS(CL$164:CL$197,$B$164:$B$197,$A202)*(1+Input!$D$116+Input!$D$117)</f>
        <v>16304.571219060063</v>
      </c>
      <c r="CM202" s="542">
        <f>+SUMIFS(CM$164:CM$197,$B$164:$B$197,$A202)*(1+Input!$D$116+Input!$D$117)</f>
        <v>16342.135546666083</v>
      </c>
      <c r="CN202" s="542">
        <f>+SUMIFS(CN$164:CN$197,$B$164:$B$197,$A202)*(1+Input!$D$116+Input!$D$117)</f>
        <v>16379.786419247101</v>
      </c>
      <c r="CO202" s="542">
        <f>+SUMIFS(CO$164:CO$197,$B$164:$B$197,$A202)*(1+Input!$D$116+Input!$D$117)</f>
        <v>16417.524036195282</v>
      </c>
      <c r="CP202" s="542">
        <f>+SUMIFS(CP$164:CP$197,$B$164:$B$197,$A202)*(1+Input!$D$116+Input!$D$117)</f>
        <v>16455.348597362183</v>
      </c>
      <c r="CQ202" s="542">
        <f>+SUMIFS(CQ$164:CQ$197,$B$164:$B$197,$A202)*(1+Input!$D$116+Input!$D$117)</f>
        <v>16493.260303059782</v>
      </c>
      <c r="CR202" s="542">
        <f>+SUMIFS(CR$164:CR$197,$B$164:$B$197,$A202)*(1+Input!$D$116+Input!$D$117)</f>
        <v>16531.259354061582</v>
      </c>
      <c r="CS202" s="542">
        <f>+SUMIFS(CS$164:CS$197,$B$164:$B$197,$A202)*(1+Input!$D$116+Input!$D$117)</f>
        <v>16569.345951603631</v>
      </c>
      <c r="CT202" s="542">
        <f>+SUMIFS(CT$164:CT$197,$B$164:$B$197,$A202)*(1+Input!$D$116+Input!$D$117)</f>
        <v>16607.520297385629</v>
      </c>
      <c r="CU202" s="542">
        <f>+SUMIFS(CU$164:CU$197,$B$164:$B$197,$A202)*(1+Input!$D$116+Input!$D$117)</f>
        <v>16645.782593571948</v>
      </c>
      <c r="CV202" s="542">
        <f>+SUMIFS(CV$164:CV$197,$B$164:$B$197,$A202)*(1+Input!$D$116+Input!$D$117)</f>
        <v>16684.13304279275</v>
      </c>
      <c r="CW202" s="542">
        <f>+SUMIFS(CW$164:CW$197,$B$164:$B$197,$A202)*(1+Input!$D$116+Input!$D$117)</f>
        <v>16722.571848145039</v>
      </c>
      <c r="CX202" s="542">
        <f>+SUMIFS(CX$164:CX$197,$B$164:$B$197,$A202)*(1+Input!$D$116+Input!$D$117)</f>
        <v>16761.09921319372</v>
      </c>
      <c r="CY202" s="542">
        <f>+SUMIFS(CY$164:CY$197,$B$164:$B$197,$A202)*(1+Input!$D$116+Input!$D$117)</f>
        <v>16799.715341972707</v>
      </c>
      <c r="CZ202" s="542">
        <f>+SUMIFS(CZ$164:CZ$197,$B$164:$B$197,$A202)*(1+Input!$D$116+Input!$D$117)</f>
        <v>16838.420438985995</v>
      </c>
      <c r="DA202" s="542">
        <f>+SUMIFS(DA$164:DA$197,$B$164:$B$197,$A202)*(1+Input!$D$116+Input!$D$117)</f>
        <v>16877.214709208725</v>
      </c>
      <c r="DB202" s="542">
        <f>+SUMIFS(DB$164:DB$197,$B$164:$B$197,$A202)*(1+Input!$D$116+Input!$D$117)</f>
        <v>16916.0983580883</v>
      </c>
      <c r="DC202" s="542">
        <f>+SUMIFS(DC$164:DC$197,$B$164:$B$197,$A202)*(1+Input!$D$116+Input!$D$117)</f>
        <v>16955.071591545435</v>
      </c>
      <c r="DD202" s="542">
        <f>+SUMIFS(DD$164:DD$197,$B$164:$B$197,$A202)*(1+Input!$D$116+Input!$D$117)</f>
        <v>16994.134615975283</v>
      </c>
      <c r="DE202" s="542">
        <f>+SUMIFS(DE$164:DE$197,$B$164:$B$197,$A202)*(1+Input!$D$116+Input!$D$117)</f>
        <v>17033.287638248516</v>
      </c>
      <c r="DF202" s="542">
        <f>+SUMIFS(DF$164:DF$197,$B$164:$B$197,$A202)*(1+Input!$D$116+Input!$D$117)</f>
        <v>17072.530865712404</v>
      </c>
      <c r="DG202" s="542">
        <f>+SUMIFS(DG$164:DG$197,$B$164:$B$197,$A202)*(1+Input!$D$116+Input!$D$117)</f>
        <v>17111.864506191938</v>
      </c>
      <c r="DH202" s="542">
        <f>+SUMIFS(DH$164:DH$197,$B$164:$B$197,$A202)*(1+Input!$D$116+Input!$D$117)</f>
        <v>17151.288767990925</v>
      </c>
      <c r="DI202" s="542">
        <f>+SUMIFS(DI$164:DI$197,$B$164:$B$197,$A202)*(1+Input!$D$116+Input!$D$117)</f>
        <v>17190.803859893073</v>
      </c>
      <c r="DJ202" s="542">
        <f>+SUMIFS(DJ$164:DJ$197,$B$164:$B$197,$A202)*(1+Input!$D$116+Input!$D$117)</f>
        <v>17230.40999116312</v>
      </c>
      <c r="DK202" s="542">
        <f>+SUMIFS(DK$164:DK$197,$B$164:$B$197,$A202)*(1+Input!$D$116+Input!$D$117)</f>
        <v>17270.107371547922</v>
      </c>
      <c r="DL202" s="542">
        <f>+SUMIFS(DL$164:DL$197,$B$164:$B$197,$A202)*(1+Input!$D$116+Input!$D$117)</f>
        <v>17309.896211277577</v>
      </c>
      <c r="DM202" s="542">
        <f>+SUMIFS(DM$164:DM$197,$B$164:$B$197,$A202)*(1+Input!$D$116+Input!$D$117)</f>
        <v>17349.776721066544</v>
      </c>
      <c r="DN202" s="542">
        <f>+SUMIFS(DN$164:DN$197,$B$164:$B$197,$A202)*(1+Input!$D$116+Input!$D$117)</f>
        <v>17389.749112114743</v>
      </c>
      <c r="DO202" s="542">
        <f>+SUMIFS(DO$164:DO$197,$B$164:$B$197,$A202)*(1+Input!$D$116+Input!$D$117)</f>
        <v>17429.813596108681</v>
      </c>
      <c r="DP202" s="542">
        <f>+SUMIFS(DP$164:DP$197,$B$164:$B$197,$A202)*(1+Input!$D$116+Input!$D$117)</f>
        <v>17469.970385222565</v>
      </c>
      <c r="DQ202" s="542">
        <f>+SUMIFS(DQ$164:DQ$197,$B$164:$B$197,$A202)*(1+Input!$D$116+Input!$D$117)</f>
        <v>17510.219692119445</v>
      </c>
      <c r="DR202" s="542">
        <f>+SUMIFS(DR$164:DR$197,$B$164:$B$197,$A202)*(1+Input!$D$116+Input!$D$117)</f>
        <v>17550.561729952326</v>
      </c>
      <c r="DS202" s="542">
        <f>+SUMIFS(DS$164:DS$197,$B$164:$B$197,$A202)*(1+Input!$D$116+Input!$D$117)</f>
        <v>17590.996712365293</v>
      </c>
      <c r="DT202" s="560">
        <f>+SUMIFS(DT$164:DT$197,$B$164:$B$197,$A202)*(1+Input!$D$116+Input!$D$117)</f>
        <v>17631.524853494648</v>
      </c>
    </row>
    <row r="203" spans="1:124" s="28" customFormat="1" ht="14.25" customHeight="1" x14ac:dyDescent="0.15">
      <c r="A203" s="130" t="str">
        <f>+Names!B20</f>
        <v>Bar</v>
      </c>
      <c r="B203" s="45"/>
      <c r="C203" s="389"/>
      <c r="D203" s="389"/>
      <c r="E203" s="559">
        <f>+SUMIFS(E$164:E$197,$B$164:$B$197,$A203)*(1+Input!$D$116+Input!$D$117)</f>
        <v>0</v>
      </c>
      <c r="F203" s="542">
        <f>+SUMIFS(F$164:F$197,$B$164:$B$197,$A203)*(1+Input!$D$116+Input!$D$117)</f>
        <v>0</v>
      </c>
      <c r="G203" s="542">
        <f>+SUMIFS(G$164:G$197,$B$164:$B$197,$A203)*(1+Input!$D$116+Input!$D$117)</f>
        <v>0</v>
      </c>
      <c r="H203" s="542">
        <f>+SUMIFS(H$164:H$197,$B$164:$B$197,$A203)*(1+Input!$D$116+Input!$D$117)</f>
        <v>0</v>
      </c>
      <c r="I203" s="542">
        <f>+SUMIFS(I$164:I$197,$B$164:$B$197,$A203)*(1+Input!$D$116+Input!$D$117)</f>
        <v>0</v>
      </c>
      <c r="J203" s="542">
        <f>+SUMIFS(J$164:J$197,$B$164:$B$197,$A203)*(1+Input!$D$116+Input!$D$117)</f>
        <v>0</v>
      </c>
      <c r="K203" s="542">
        <f>+SUMIFS(K$164:K$197,$B$164:$B$197,$A203)*(1+Input!$D$116+Input!$D$117)</f>
        <v>0</v>
      </c>
      <c r="L203" s="542">
        <f>+SUMIFS(L$164:L$197,$B$164:$B$197,$A203)*(1+Input!$D$116+Input!$D$117)</f>
        <v>0</v>
      </c>
      <c r="M203" s="542">
        <f>+SUMIFS(M$164:M$197,$B$164:$B$197,$A203)*(1+Input!$D$116+Input!$D$117)</f>
        <v>0</v>
      </c>
      <c r="N203" s="542">
        <f>+SUMIFS(N$164:N$197,$B$164:$B$197,$A203)*(1+Input!$D$116+Input!$D$117)</f>
        <v>0</v>
      </c>
      <c r="O203" s="542">
        <f>+SUMIFS(O$164:O$197,$B$164:$B$197,$A203)*(1+Input!$D$116+Input!$D$117)</f>
        <v>0</v>
      </c>
      <c r="P203" s="542">
        <f>+SUMIFS(P$164:P$197,$B$164:$B$197,$A203)*(1+Input!$D$116+Input!$D$117)</f>
        <v>0</v>
      </c>
      <c r="Q203" s="542">
        <f>+SUMIFS(Q$164:Q$197,$B$164:$B$197,$A203)*(1+Input!$D$116+Input!$D$117)</f>
        <v>0</v>
      </c>
      <c r="R203" s="542">
        <f>+SUMIFS(R$164:R$197,$B$164:$B$197,$A203)*(1+Input!$D$116+Input!$D$117)</f>
        <v>0</v>
      </c>
      <c r="S203" s="542">
        <f>+SUMIFS(S$164:S$197,$B$164:$B$197,$A203)*(1+Input!$D$116+Input!$D$117)</f>
        <v>0</v>
      </c>
      <c r="T203" s="542">
        <f>+SUMIFS(T$164:T$197,$B$164:$B$197,$A203)*(1+Input!$D$116+Input!$D$117)</f>
        <v>0</v>
      </c>
      <c r="U203" s="542">
        <f>+SUMIFS(U$164:U$197,$B$164:$B$197,$A203)*(1+Input!$D$116+Input!$D$117)</f>
        <v>0</v>
      </c>
      <c r="V203" s="542">
        <f>+SUMIFS(V$164:V$197,$B$164:$B$197,$A203)*(1+Input!$D$116+Input!$D$117)</f>
        <v>0</v>
      </c>
      <c r="W203" s="542">
        <f>+SUMIFS(W$164:W$197,$B$164:$B$197,$A203)*(1+Input!$D$116+Input!$D$117)</f>
        <v>0</v>
      </c>
      <c r="X203" s="542">
        <f>+SUMIFS(X$164:X$197,$B$164:$B$197,$A203)*(1+Input!$D$116+Input!$D$117)</f>
        <v>0</v>
      </c>
      <c r="Y203" s="542">
        <f>+SUMIFS(Y$164:Y$197,$B$164:$B$197,$A203)*(1+Input!$D$116+Input!$D$117)</f>
        <v>0</v>
      </c>
      <c r="Z203" s="542">
        <f>+SUMIFS(Z$164:Z$197,$B$164:$B$197,$A203)*(1+Input!$D$116+Input!$D$117)</f>
        <v>0</v>
      </c>
      <c r="AA203" s="542">
        <f>+SUMIFS(AA$164:AA$197,$B$164:$B$197,$A203)*(1+Input!$D$116+Input!$D$117)</f>
        <v>0</v>
      </c>
      <c r="AB203" s="542">
        <f>+SUMIFS(AB$164:AB$197,$B$164:$B$197,$A203)*(1+Input!$D$116+Input!$D$117)</f>
        <v>0</v>
      </c>
      <c r="AC203" s="542">
        <f>+SUMIFS(AC$164:AC$197,$B$164:$B$197,$A203)*(1+Input!$D$116+Input!$D$117)</f>
        <v>0</v>
      </c>
      <c r="AD203" s="542">
        <f>+SUMIFS(AD$164:AD$197,$B$164:$B$197,$A203)*(1+Input!$D$116+Input!$D$117)</f>
        <v>0</v>
      </c>
      <c r="AE203" s="542">
        <f>+SUMIFS(AE$164:AE$197,$B$164:$B$197,$A203)*(1+Input!$D$116+Input!$D$117)</f>
        <v>0</v>
      </c>
      <c r="AF203" s="542">
        <f>+SUMIFS(AF$164:AF$197,$B$164:$B$197,$A203)*(1+Input!$D$116+Input!$D$117)</f>
        <v>0</v>
      </c>
      <c r="AG203" s="542">
        <f>+SUMIFS(AG$164:AG$197,$B$164:$B$197,$A203)*(1+Input!$D$116+Input!$D$117)</f>
        <v>0</v>
      </c>
      <c r="AH203" s="542">
        <f>+SUMIFS(AH$164:AH$197,$B$164:$B$197,$A203)*(1+Input!$D$116+Input!$D$117)</f>
        <v>0</v>
      </c>
      <c r="AI203" s="542">
        <f>+SUMIFS(AI$164:AI$197,$B$164:$B$197,$A203)*(1+Input!$D$116+Input!$D$117)</f>
        <v>0</v>
      </c>
      <c r="AJ203" s="542">
        <f>+SUMIFS(AJ$164:AJ$197,$B$164:$B$197,$A203)*(1+Input!$D$116+Input!$D$117)</f>
        <v>0</v>
      </c>
      <c r="AK203" s="542">
        <f>+SUMIFS(AK$164:AK$197,$B$164:$B$197,$A203)*(1+Input!$D$116+Input!$D$117)</f>
        <v>0</v>
      </c>
      <c r="AL203" s="542">
        <f>+SUMIFS(AL$164:AL$197,$B$164:$B$197,$A203)*(1+Input!$D$116+Input!$D$117)</f>
        <v>0</v>
      </c>
      <c r="AM203" s="542">
        <f>+SUMIFS(AM$164:AM$197,$B$164:$B$197,$A203)*(1+Input!$D$116+Input!$D$117)</f>
        <v>0</v>
      </c>
      <c r="AN203" s="542">
        <f>+SUMIFS(AN$164:AN$197,$B$164:$B$197,$A203)*(1+Input!$D$116+Input!$D$117)</f>
        <v>0</v>
      </c>
      <c r="AO203" s="542">
        <f>+SUMIFS(AO$164:AO$197,$B$164:$B$197,$A203)*(1+Input!$D$116+Input!$D$117)</f>
        <v>0</v>
      </c>
      <c r="AP203" s="542">
        <f>+SUMIFS(AP$164:AP$197,$B$164:$B$197,$A203)*(1+Input!$D$116+Input!$D$117)</f>
        <v>0</v>
      </c>
      <c r="AQ203" s="542">
        <f>+SUMIFS(AQ$164:AQ$197,$B$164:$B$197,$A203)*(1+Input!$D$116+Input!$D$117)</f>
        <v>0</v>
      </c>
      <c r="AR203" s="542">
        <f>+SUMIFS(AR$164:AR$197,$B$164:$B$197,$A203)*(1+Input!$D$116+Input!$D$117)</f>
        <v>0</v>
      </c>
      <c r="AS203" s="542">
        <f>+SUMIFS(AS$164:AS$197,$B$164:$B$197,$A203)*(1+Input!$D$116+Input!$D$117)</f>
        <v>0</v>
      </c>
      <c r="AT203" s="542">
        <f>+SUMIFS(AT$164:AT$197,$B$164:$B$197,$A203)*(1+Input!$D$116+Input!$D$117)</f>
        <v>0</v>
      </c>
      <c r="AU203" s="542">
        <f>+SUMIFS(AU$164:AU$197,$B$164:$B$197,$A203)*(1+Input!$D$116+Input!$D$117)</f>
        <v>0</v>
      </c>
      <c r="AV203" s="542">
        <f>+SUMIFS(AV$164:AV$197,$B$164:$B$197,$A203)*(1+Input!$D$116+Input!$D$117)</f>
        <v>0</v>
      </c>
      <c r="AW203" s="542">
        <f>+SUMIFS(AW$164:AW$197,$B$164:$B$197,$A203)*(1+Input!$D$116+Input!$D$117)</f>
        <v>0</v>
      </c>
      <c r="AX203" s="542">
        <f>+SUMIFS(AX$164:AX$197,$B$164:$B$197,$A203)*(1+Input!$D$116+Input!$D$117)</f>
        <v>0</v>
      </c>
      <c r="AY203" s="542">
        <f>+SUMIFS(AY$164:AY$197,$B$164:$B$197,$A203)*(1+Input!$D$116+Input!$D$117)</f>
        <v>0</v>
      </c>
      <c r="AZ203" s="542">
        <f>+SUMIFS(AZ$164:AZ$197,$B$164:$B$197,$A203)*(1+Input!$D$116+Input!$D$117)</f>
        <v>0</v>
      </c>
      <c r="BA203" s="542">
        <f>+SUMIFS(BA$164:BA$197,$B$164:$B$197,$A203)*(1+Input!$D$116+Input!$D$117)</f>
        <v>0</v>
      </c>
      <c r="BB203" s="542">
        <f>+SUMIFS(BB$164:BB$197,$B$164:$B$197,$A203)*(1+Input!$D$116+Input!$D$117)</f>
        <v>0</v>
      </c>
      <c r="BC203" s="542">
        <f>+SUMIFS(BC$164:BC$197,$B$164:$B$197,$A203)*(1+Input!$D$116+Input!$D$117)</f>
        <v>0</v>
      </c>
      <c r="BD203" s="542">
        <f>+SUMIFS(BD$164:BD$197,$B$164:$B$197,$A203)*(1+Input!$D$116+Input!$D$117)</f>
        <v>0</v>
      </c>
      <c r="BE203" s="542">
        <f>+SUMIFS(BE$164:BE$197,$B$164:$B$197,$A203)*(1+Input!$D$116+Input!$D$117)</f>
        <v>0</v>
      </c>
      <c r="BF203" s="542">
        <f>+SUMIFS(BF$164:BF$197,$B$164:$B$197,$A203)*(1+Input!$D$116+Input!$D$117)</f>
        <v>0</v>
      </c>
      <c r="BG203" s="542">
        <f>+SUMIFS(BG$164:BG$197,$B$164:$B$197,$A203)*(1+Input!$D$116+Input!$D$117)</f>
        <v>0</v>
      </c>
      <c r="BH203" s="542">
        <f>+SUMIFS(BH$164:BH$197,$B$164:$B$197,$A203)*(1+Input!$D$116+Input!$D$117)</f>
        <v>0</v>
      </c>
      <c r="BI203" s="542">
        <f>+SUMIFS(BI$164:BI$197,$B$164:$B$197,$A203)*(1+Input!$D$116+Input!$D$117)</f>
        <v>0</v>
      </c>
      <c r="BJ203" s="542">
        <f>+SUMIFS(BJ$164:BJ$197,$B$164:$B$197,$A203)*(1+Input!$D$116+Input!$D$117)</f>
        <v>0</v>
      </c>
      <c r="BK203" s="542">
        <f>+SUMIFS(BK$164:BK$197,$B$164:$B$197,$A203)*(1+Input!$D$116+Input!$D$117)</f>
        <v>0</v>
      </c>
      <c r="BL203" s="542">
        <f>+SUMIFS(BL$164:BL$197,$B$164:$B$197,$A203)*(1+Input!$D$116+Input!$D$117)</f>
        <v>0</v>
      </c>
      <c r="BM203" s="542">
        <f>+SUMIFS(BM$164:BM$197,$B$164:$B$197,$A203)*(1+Input!$D$116+Input!$D$117)</f>
        <v>0</v>
      </c>
      <c r="BN203" s="542">
        <f>+SUMIFS(BN$164:BN$197,$B$164:$B$197,$A203)*(1+Input!$D$116+Input!$D$117)</f>
        <v>0</v>
      </c>
      <c r="BO203" s="542">
        <f>+SUMIFS(BO$164:BO$197,$B$164:$B$197,$A203)*(1+Input!$D$116+Input!$D$117)</f>
        <v>0</v>
      </c>
      <c r="BP203" s="542">
        <f>+SUMIFS(BP$164:BP$197,$B$164:$B$197,$A203)*(1+Input!$D$116+Input!$D$117)</f>
        <v>0</v>
      </c>
      <c r="BQ203" s="542">
        <f>+SUMIFS(BQ$164:BQ$197,$B$164:$B$197,$A203)*(1+Input!$D$116+Input!$D$117)</f>
        <v>0</v>
      </c>
      <c r="BR203" s="542">
        <f>+SUMIFS(BR$164:BR$197,$B$164:$B$197,$A203)*(1+Input!$D$116+Input!$D$117)</f>
        <v>0</v>
      </c>
      <c r="BS203" s="542">
        <f>+SUMIFS(BS$164:BS$197,$B$164:$B$197,$A203)*(1+Input!$D$116+Input!$D$117)</f>
        <v>0</v>
      </c>
      <c r="BT203" s="542">
        <f>+SUMIFS(BT$164:BT$197,$B$164:$B$197,$A203)*(1+Input!$D$116+Input!$D$117)</f>
        <v>0</v>
      </c>
      <c r="BU203" s="542">
        <f>+SUMIFS(BU$164:BU$197,$B$164:$B$197,$A203)*(1+Input!$D$116+Input!$D$117)</f>
        <v>0</v>
      </c>
      <c r="BV203" s="542">
        <f>+SUMIFS(BV$164:BV$197,$B$164:$B$197,$A203)*(1+Input!$D$116+Input!$D$117)</f>
        <v>0</v>
      </c>
      <c r="BW203" s="542">
        <f>+SUMIFS(BW$164:BW$197,$B$164:$B$197,$A203)*(1+Input!$D$116+Input!$D$117)</f>
        <v>0</v>
      </c>
      <c r="BX203" s="542">
        <f>+SUMIFS(BX$164:BX$197,$B$164:$B$197,$A203)*(1+Input!$D$116+Input!$D$117)</f>
        <v>0</v>
      </c>
      <c r="BY203" s="542">
        <f>+SUMIFS(BY$164:BY$197,$B$164:$B$197,$A203)*(1+Input!$D$116+Input!$D$117)</f>
        <v>0</v>
      </c>
      <c r="BZ203" s="542">
        <f>+SUMIFS(BZ$164:BZ$197,$B$164:$B$197,$A203)*(1+Input!$D$116+Input!$D$117)</f>
        <v>0</v>
      </c>
      <c r="CA203" s="542">
        <f>+SUMIFS(CA$164:CA$197,$B$164:$B$197,$A203)*(1+Input!$D$116+Input!$D$117)</f>
        <v>0</v>
      </c>
      <c r="CB203" s="542">
        <f>+SUMIFS(CB$164:CB$197,$B$164:$B$197,$A203)*(1+Input!$D$116+Input!$D$117)</f>
        <v>0</v>
      </c>
      <c r="CC203" s="542">
        <f>+SUMIFS(CC$164:CC$197,$B$164:$B$197,$A203)*(1+Input!$D$116+Input!$D$117)</f>
        <v>0</v>
      </c>
      <c r="CD203" s="542">
        <f>+SUMIFS(CD$164:CD$197,$B$164:$B$197,$A203)*(1+Input!$D$116+Input!$D$117)</f>
        <v>0</v>
      </c>
      <c r="CE203" s="542">
        <f>+SUMIFS(CE$164:CE$197,$B$164:$B$197,$A203)*(1+Input!$D$116+Input!$D$117)</f>
        <v>0</v>
      </c>
      <c r="CF203" s="542">
        <f>+SUMIFS(CF$164:CF$197,$B$164:$B$197,$A203)*(1+Input!$D$116+Input!$D$117)</f>
        <v>0</v>
      </c>
      <c r="CG203" s="542">
        <f>+SUMIFS(CG$164:CG$197,$B$164:$B$197,$A203)*(1+Input!$D$116+Input!$D$117)</f>
        <v>0</v>
      </c>
      <c r="CH203" s="542">
        <f>+SUMIFS(CH$164:CH$197,$B$164:$B$197,$A203)*(1+Input!$D$116+Input!$D$117)</f>
        <v>0</v>
      </c>
      <c r="CI203" s="542">
        <f>+SUMIFS(CI$164:CI$197,$B$164:$B$197,$A203)*(1+Input!$D$116+Input!$D$117)</f>
        <v>0</v>
      </c>
      <c r="CJ203" s="542">
        <f>+SUMIFS(CJ$164:CJ$197,$B$164:$B$197,$A203)*(1+Input!$D$116+Input!$D$117)</f>
        <v>0</v>
      </c>
      <c r="CK203" s="542">
        <f>+SUMIFS(CK$164:CK$197,$B$164:$B$197,$A203)*(1+Input!$D$116+Input!$D$117)</f>
        <v>0</v>
      </c>
      <c r="CL203" s="542">
        <f>+SUMIFS(CL$164:CL$197,$B$164:$B$197,$A203)*(1+Input!$D$116+Input!$D$117)</f>
        <v>0</v>
      </c>
      <c r="CM203" s="542">
        <f>+SUMIFS(CM$164:CM$197,$B$164:$B$197,$A203)*(1+Input!$D$116+Input!$D$117)</f>
        <v>0</v>
      </c>
      <c r="CN203" s="542">
        <f>+SUMIFS(CN$164:CN$197,$B$164:$B$197,$A203)*(1+Input!$D$116+Input!$D$117)</f>
        <v>0</v>
      </c>
      <c r="CO203" s="542">
        <f>+SUMIFS(CO$164:CO$197,$B$164:$B$197,$A203)*(1+Input!$D$116+Input!$D$117)</f>
        <v>0</v>
      </c>
      <c r="CP203" s="542">
        <f>+SUMIFS(CP$164:CP$197,$B$164:$B$197,$A203)*(1+Input!$D$116+Input!$D$117)</f>
        <v>0</v>
      </c>
      <c r="CQ203" s="542">
        <f>+SUMIFS(CQ$164:CQ$197,$B$164:$B$197,$A203)*(1+Input!$D$116+Input!$D$117)</f>
        <v>0</v>
      </c>
      <c r="CR203" s="542">
        <f>+SUMIFS(CR$164:CR$197,$B$164:$B$197,$A203)*(1+Input!$D$116+Input!$D$117)</f>
        <v>0</v>
      </c>
      <c r="CS203" s="542">
        <f>+SUMIFS(CS$164:CS$197,$B$164:$B$197,$A203)*(1+Input!$D$116+Input!$D$117)</f>
        <v>0</v>
      </c>
      <c r="CT203" s="542">
        <f>+SUMIFS(CT$164:CT$197,$B$164:$B$197,$A203)*(1+Input!$D$116+Input!$D$117)</f>
        <v>0</v>
      </c>
      <c r="CU203" s="542">
        <f>+SUMIFS(CU$164:CU$197,$B$164:$B$197,$A203)*(1+Input!$D$116+Input!$D$117)</f>
        <v>0</v>
      </c>
      <c r="CV203" s="542">
        <f>+SUMIFS(CV$164:CV$197,$B$164:$B$197,$A203)*(1+Input!$D$116+Input!$D$117)</f>
        <v>0</v>
      </c>
      <c r="CW203" s="542">
        <f>+SUMIFS(CW$164:CW$197,$B$164:$B$197,$A203)*(1+Input!$D$116+Input!$D$117)</f>
        <v>0</v>
      </c>
      <c r="CX203" s="542">
        <f>+SUMIFS(CX$164:CX$197,$B$164:$B$197,$A203)*(1+Input!$D$116+Input!$D$117)</f>
        <v>0</v>
      </c>
      <c r="CY203" s="542">
        <f>+SUMIFS(CY$164:CY$197,$B$164:$B$197,$A203)*(1+Input!$D$116+Input!$D$117)</f>
        <v>0</v>
      </c>
      <c r="CZ203" s="542">
        <f>+SUMIFS(CZ$164:CZ$197,$B$164:$B$197,$A203)*(1+Input!$D$116+Input!$D$117)</f>
        <v>0</v>
      </c>
      <c r="DA203" s="542">
        <f>+SUMIFS(DA$164:DA$197,$B$164:$B$197,$A203)*(1+Input!$D$116+Input!$D$117)</f>
        <v>0</v>
      </c>
      <c r="DB203" s="542">
        <f>+SUMIFS(DB$164:DB$197,$B$164:$B$197,$A203)*(1+Input!$D$116+Input!$D$117)</f>
        <v>0</v>
      </c>
      <c r="DC203" s="542">
        <f>+SUMIFS(DC$164:DC$197,$B$164:$B$197,$A203)*(1+Input!$D$116+Input!$D$117)</f>
        <v>0</v>
      </c>
      <c r="DD203" s="542">
        <f>+SUMIFS(DD$164:DD$197,$B$164:$B$197,$A203)*(1+Input!$D$116+Input!$D$117)</f>
        <v>0</v>
      </c>
      <c r="DE203" s="542">
        <f>+SUMIFS(DE$164:DE$197,$B$164:$B$197,$A203)*(1+Input!$D$116+Input!$D$117)</f>
        <v>0</v>
      </c>
      <c r="DF203" s="542">
        <f>+SUMIFS(DF$164:DF$197,$B$164:$B$197,$A203)*(1+Input!$D$116+Input!$D$117)</f>
        <v>0</v>
      </c>
      <c r="DG203" s="542">
        <f>+SUMIFS(DG$164:DG$197,$B$164:$B$197,$A203)*(1+Input!$D$116+Input!$D$117)</f>
        <v>0</v>
      </c>
      <c r="DH203" s="542">
        <f>+SUMIFS(DH$164:DH$197,$B$164:$B$197,$A203)*(1+Input!$D$116+Input!$D$117)</f>
        <v>0</v>
      </c>
      <c r="DI203" s="542">
        <f>+SUMIFS(DI$164:DI$197,$B$164:$B$197,$A203)*(1+Input!$D$116+Input!$D$117)</f>
        <v>0</v>
      </c>
      <c r="DJ203" s="542">
        <f>+SUMIFS(DJ$164:DJ$197,$B$164:$B$197,$A203)*(1+Input!$D$116+Input!$D$117)</f>
        <v>0</v>
      </c>
      <c r="DK203" s="542">
        <f>+SUMIFS(DK$164:DK$197,$B$164:$B$197,$A203)*(1+Input!$D$116+Input!$D$117)</f>
        <v>0</v>
      </c>
      <c r="DL203" s="542">
        <f>+SUMIFS(DL$164:DL$197,$B$164:$B$197,$A203)*(1+Input!$D$116+Input!$D$117)</f>
        <v>0</v>
      </c>
      <c r="DM203" s="542">
        <f>+SUMIFS(DM$164:DM$197,$B$164:$B$197,$A203)*(1+Input!$D$116+Input!$D$117)</f>
        <v>0</v>
      </c>
      <c r="DN203" s="542">
        <f>+SUMIFS(DN$164:DN$197,$B$164:$B$197,$A203)*(1+Input!$D$116+Input!$D$117)</f>
        <v>0</v>
      </c>
      <c r="DO203" s="542">
        <f>+SUMIFS(DO$164:DO$197,$B$164:$B$197,$A203)*(1+Input!$D$116+Input!$D$117)</f>
        <v>0</v>
      </c>
      <c r="DP203" s="542">
        <f>+SUMIFS(DP$164:DP$197,$B$164:$B$197,$A203)*(1+Input!$D$116+Input!$D$117)</f>
        <v>0</v>
      </c>
      <c r="DQ203" s="542">
        <f>+SUMIFS(DQ$164:DQ$197,$B$164:$B$197,$A203)*(1+Input!$D$116+Input!$D$117)</f>
        <v>0</v>
      </c>
      <c r="DR203" s="542">
        <f>+SUMIFS(DR$164:DR$197,$B$164:$B$197,$A203)*(1+Input!$D$116+Input!$D$117)</f>
        <v>0</v>
      </c>
      <c r="DS203" s="542">
        <f>+SUMIFS(DS$164:DS$197,$B$164:$B$197,$A203)*(1+Input!$D$116+Input!$D$117)</f>
        <v>0</v>
      </c>
      <c r="DT203" s="560">
        <f>+SUMIFS(DT$164:DT$197,$B$164:$B$197,$A203)*(1+Input!$D$116+Input!$D$117)</f>
        <v>0</v>
      </c>
    </row>
    <row r="204" spans="1:124" s="28" customFormat="1" ht="14.25" customHeight="1" x14ac:dyDescent="0.15">
      <c r="A204" s="130" t="str">
        <f>+Names!B21</f>
        <v>Restaurant</v>
      </c>
      <c r="B204" s="45"/>
      <c r="C204" s="389"/>
      <c r="D204" s="389"/>
      <c r="E204" s="559">
        <f>+SUMIFS(E$164:E$197,$B$164:$B$197,$A204)*(1+Input!$D$116+Input!$D$117)</f>
        <v>0</v>
      </c>
      <c r="F204" s="542">
        <f>+SUMIFS(F$164:F$197,$B$164:$B$197,$A204)*(1+Input!$D$116+Input!$D$117)</f>
        <v>0</v>
      </c>
      <c r="G204" s="542">
        <f>+SUMIFS(G$164:G$197,$B$164:$B$197,$A204)*(1+Input!$D$116+Input!$D$117)</f>
        <v>0</v>
      </c>
      <c r="H204" s="542">
        <f>+SUMIFS(H$164:H$197,$B$164:$B$197,$A204)*(1+Input!$D$116+Input!$D$117)</f>
        <v>0</v>
      </c>
      <c r="I204" s="542">
        <f>+SUMIFS(I$164:I$197,$B$164:$B$197,$A204)*(1+Input!$D$116+Input!$D$117)</f>
        <v>0</v>
      </c>
      <c r="J204" s="542">
        <f>+SUMIFS(J$164:J$197,$B$164:$B$197,$A204)*(1+Input!$D$116+Input!$D$117)</f>
        <v>0</v>
      </c>
      <c r="K204" s="542">
        <f>+SUMIFS(K$164:K$197,$B$164:$B$197,$A204)*(1+Input!$D$116+Input!$D$117)</f>
        <v>0</v>
      </c>
      <c r="L204" s="542">
        <f>+SUMIFS(L$164:L$197,$B$164:$B$197,$A204)*(1+Input!$D$116+Input!$D$117)</f>
        <v>0</v>
      </c>
      <c r="M204" s="542">
        <f>+SUMIFS(M$164:M$197,$B$164:$B$197,$A204)*(1+Input!$D$116+Input!$D$117)</f>
        <v>0</v>
      </c>
      <c r="N204" s="542">
        <f>+SUMIFS(N$164:N$197,$B$164:$B$197,$A204)*(1+Input!$D$116+Input!$D$117)</f>
        <v>0</v>
      </c>
      <c r="O204" s="542">
        <f>+SUMIFS(O$164:O$197,$B$164:$B$197,$A204)*(1+Input!$D$116+Input!$D$117)</f>
        <v>0</v>
      </c>
      <c r="P204" s="542">
        <f>+SUMIFS(P$164:P$197,$B$164:$B$197,$A204)*(1+Input!$D$116+Input!$D$117)</f>
        <v>0</v>
      </c>
      <c r="Q204" s="542">
        <f>+SUMIFS(Q$164:Q$197,$B$164:$B$197,$A204)*(1+Input!$D$116+Input!$D$117)</f>
        <v>0</v>
      </c>
      <c r="R204" s="542">
        <f>+SUMIFS(R$164:R$197,$B$164:$B$197,$A204)*(1+Input!$D$116+Input!$D$117)</f>
        <v>0</v>
      </c>
      <c r="S204" s="542">
        <f>+SUMIFS(S$164:S$197,$B$164:$B$197,$A204)*(1+Input!$D$116+Input!$D$117)</f>
        <v>0</v>
      </c>
      <c r="T204" s="542">
        <f>+SUMIFS(T$164:T$197,$B$164:$B$197,$A204)*(1+Input!$D$116+Input!$D$117)</f>
        <v>0</v>
      </c>
      <c r="U204" s="542">
        <f>+SUMIFS(U$164:U$197,$B$164:$B$197,$A204)*(1+Input!$D$116+Input!$D$117)</f>
        <v>0</v>
      </c>
      <c r="V204" s="542">
        <f>+SUMIFS(V$164:V$197,$B$164:$B$197,$A204)*(1+Input!$D$116+Input!$D$117)</f>
        <v>0</v>
      </c>
      <c r="W204" s="542">
        <f>+SUMIFS(W$164:W$197,$B$164:$B$197,$A204)*(1+Input!$D$116+Input!$D$117)</f>
        <v>0</v>
      </c>
      <c r="X204" s="542">
        <f>+SUMIFS(X$164:X$197,$B$164:$B$197,$A204)*(1+Input!$D$116+Input!$D$117)</f>
        <v>0</v>
      </c>
      <c r="Y204" s="542">
        <f>+SUMIFS(Y$164:Y$197,$B$164:$B$197,$A204)*(1+Input!$D$116+Input!$D$117)</f>
        <v>0</v>
      </c>
      <c r="Z204" s="542">
        <f>+SUMIFS(Z$164:Z$197,$B$164:$B$197,$A204)*(1+Input!$D$116+Input!$D$117)</f>
        <v>0</v>
      </c>
      <c r="AA204" s="542">
        <f>+SUMIFS(AA$164:AA$197,$B$164:$B$197,$A204)*(1+Input!$D$116+Input!$D$117)</f>
        <v>0</v>
      </c>
      <c r="AB204" s="542">
        <f>+SUMIFS(AB$164:AB$197,$B$164:$B$197,$A204)*(1+Input!$D$116+Input!$D$117)</f>
        <v>0</v>
      </c>
      <c r="AC204" s="542">
        <f>+SUMIFS(AC$164:AC$197,$B$164:$B$197,$A204)*(1+Input!$D$116+Input!$D$117)</f>
        <v>0</v>
      </c>
      <c r="AD204" s="542">
        <f>+SUMIFS(AD$164:AD$197,$B$164:$B$197,$A204)*(1+Input!$D$116+Input!$D$117)</f>
        <v>0</v>
      </c>
      <c r="AE204" s="542">
        <f>+SUMIFS(AE$164:AE$197,$B$164:$B$197,$A204)*(1+Input!$D$116+Input!$D$117)</f>
        <v>0</v>
      </c>
      <c r="AF204" s="542">
        <f>+SUMIFS(AF$164:AF$197,$B$164:$B$197,$A204)*(1+Input!$D$116+Input!$D$117)</f>
        <v>0</v>
      </c>
      <c r="AG204" s="542">
        <f>+SUMIFS(AG$164:AG$197,$B$164:$B$197,$A204)*(1+Input!$D$116+Input!$D$117)</f>
        <v>0</v>
      </c>
      <c r="AH204" s="542">
        <f>+SUMIFS(AH$164:AH$197,$B$164:$B$197,$A204)*(1+Input!$D$116+Input!$D$117)</f>
        <v>0</v>
      </c>
      <c r="AI204" s="542">
        <f>+SUMIFS(AI$164:AI$197,$B$164:$B$197,$A204)*(1+Input!$D$116+Input!$D$117)</f>
        <v>0</v>
      </c>
      <c r="AJ204" s="542">
        <f>+SUMIFS(AJ$164:AJ$197,$B$164:$B$197,$A204)*(1+Input!$D$116+Input!$D$117)</f>
        <v>0</v>
      </c>
      <c r="AK204" s="542">
        <f>+SUMIFS(AK$164:AK$197,$B$164:$B$197,$A204)*(1+Input!$D$116+Input!$D$117)</f>
        <v>0</v>
      </c>
      <c r="AL204" s="542">
        <f>+SUMIFS(AL$164:AL$197,$B$164:$B$197,$A204)*(1+Input!$D$116+Input!$D$117)</f>
        <v>0</v>
      </c>
      <c r="AM204" s="542">
        <f>+SUMIFS(AM$164:AM$197,$B$164:$B$197,$A204)*(1+Input!$D$116+Input!$D$117)</f>
        <v>0</v>
      </c>
      <c r="AN204" s="542">
        <f>+SUMIFS(AN$164:AN$197,$B$164:$B$197,$A204)*(1+Input!$D$116+Input!$D$117)</f>
        <v>0</v>
      </c>
      <c r="AO204" s="542">
        <f>+SUMIFS(AO$164:AO$197,$B$164:$B$197,$A204)*(1+Input!$D$116+Input!$D$117)</f>
        <v>0</v>
      </c>
      <c r="AP204" s="542">
        <f>+SUMIFS(AP$164:AP$197,$B$164:$B$197,$A204)*(1+Input!$D$116+Input!$D$117)</f>
        <v>0</v>
      </c>
      <c r="AQ204" s="542">
        <f>+SUMIFS(AQ$164:AQ$197,$B$164:$B$197,$A204)*(1+Input!$D$116+Input!$D$117)</f>
        <v>0</v>
      </c>
      <c r="AR204" s="542">
        <f>+SUMIFS(AR$164:AR$197,$B$164:$B$197,$A204)*(1+Input!$D$116+Input!$D$117)</f>
        <v>0</v>
      </c>
      <c r="AS204" s="542">
        <f>+SUMIFS(AS$164:AS$197,$B$164:$B$197,$A204)*(1+Input!$D$116+Input!$D$117)</f>
        <v>0</v>
      </c>
      <c r="AT204" s="542">
        <f>+SUMIFS(AT$164:AT$197,$B$164:$B$197,$A204)*(1+Input!$D$116+Input!$D$117)</f>
        <v>0</v>
      </c>
      <c r="AU204" s="542">
        <f>+SUMIFS(AU$164:AU$197,$B$164:$B$197,$A204)*(1+Input!$D$116+Input!$D$117)</f>
        <v>0</v>
      </c>
      <c r="AV204" s="542">
        <f>+SUMIFS(AV$164:AV$197,$B$164:$B$197,$A204)*(1+Input!$D$116+Input!$D$117)</f>
        <v>0</v>
      </c>
      <c r="AW204" s="542">
        <f>+SUMIFS(AW$164:AW$197,$B$164:$B$197,$A204)*(1+Input!$D$116+Input!$D$117)</f>
        <v>0</v>
      </c>
      <c r="AX204" s="542">
        <f>+SUMIFS(AX$164:AX$197,$B$164:$B$197,$A204)*(1+Input!$D$116+Input!$D$117)</f>
        <v>0</v>
      </c>
      <c r="AY204" s="542">
        <f>+SUMIFS(AY$164:AY$197,$B$164:$B$197,$A204)*(1+Input!$D$116+Input!$D$117)</f>
        <v>0</v>
      </c>
      <c r="AZ204" s="542">
        <f>+SUMIFS(AZ$164:AZ$197,$B$164:$B$197,$A204)*(1+Input!$D$116+Input!$D$117)</f>
        <v>0</v>
      </c>
      <c r="BA204" s="542">
        <f>+SUMIFS(BA$164:BA$197,$B$164:$B$197,$A204)*(1+Input!$D$116+Input!$D$117)</f>
        <v>0</v>
      </c>
      <c r="BB204" s="542">
        <f>+SUMIFS(BB$164:BB$197,$B$164:$B$197,$A204)*(1+Input!$D$116+Input!$D$117)</f>
        <v>0</v>
      </c>
      <c r="BC204" s="542">
        <f>+SUMIFS(BC$164:BC$197,$B$164:$B$197,$A204)*(1+Input!$D$116+Input!$D$117)</f>
        <v>0</v>
      </c>
      <c r="BD204" s="542">
        <f>+SUMIFS(BD$164:BD$197,$B$164:$B$197,$A204)*(1+Input!$D$116+Input!$D$117)</f>
        <v>0</v>
      </c>
      <c r="BE204" s="542">
        <f>+SUMIFS(BE$164:BE$197,$B$164:$B$197,$A204)*(1+Input!$D$116+Input!$D$117)</f>
        <v>0</v>
      </c>
      <c r="BF204" s="542">
        <f>+SUMIFS(BF$164:BF$197,$B$164:$B$197,$A204)*(1+Input!$D$116+Input!$D$117)</f>
        <v>0</v>
      </c>
      <c r="BG204" s="542">
        <f>+SUMIFS(BG$164:BG$197,$B$164:$B$197,$A204)*(1+Input!$D$116+Input!$D$117)</f>
        <v>0</v>
      </c>
      <c r="BH204" s="542">
        <f>+SUMIFS(BH$164:BH$197,$B$164:$B$197,$A204)*(1+Input!$D$116+Input!$D$117)</f>
        <v>0</v>
      </c>
      <c r="BI204" s="542">
        <f>+SUMIFS(BI$164:BI$197,$B$164:$B$197,$A204)*(1+Input!$D$116+Input!$D$117)</f>
        <v>0</v>
      </c>
      <c r="BJ204" s="542">
        <f>+SUMIFS(BJ$164:BJ$197,$B$164:$B$197,$A204)*(1+Input!$D$116+Input!$D$117)</f>
        <v>0</v>
      </c>
      <c r="BK204" s="542">
        <f>+SUMIFS(BK$164:BK$197,$B$164:$B$197,$A204)*(1+Input!$D$116+Input!$D$117)</f>
        <v>0</v>
      </c>
      <c r="BL204" s="542">
        <f>+SUMIFS(BL$164:BL$197,$B$164:$B$197,$A204)*(1+Input!$D$116+Input!$D$117)</f>
        <v>0</v>
      </c>
      <c r="BM204" s="542">
        <f>+SUMIFS(BM$164:BM$197,$B$164:$B$197,$A204)*(1+Input!$D$116+Input!$D$117)</f>
        <v>0</v>
      </c>
      <c r="BN204" s="542">
        <f>+SUMIFS(BN$164:BN$197,$B$164:$B$197,$A204)*(1+Input!$D$116+Input!$D$117)</f>
        <v>0</v>
      </c>
      <c r="BO204" s="542">
        <f>+SUMIFS(BO$164:BO$197,$B$164:$B$197,$A204)*(1+Input!$D$116+Input!$D$117)</f>
        <v>0</v>
      </c>
      <c r="BP204" s="542">
        <f>+SUMIFS(BP$164:BP$197,$B$164:$B$197,$A204)*(1+Input!$D$116+Input!$D$117)</f>
        <v>0</v>
      </c>
      <c r="BQ204" s="542">
        <f>+SUMIFS(BQ$164:BQ$197,$B$164:$B$197,$A204)*(1+Input!$D$116+Input!$D$117)</f>
        <v>0</v>
      </c>
      <c r="BR204" s="542">
        <f>+SUMIFS(BR$164:BR$197,$B$164:$B$197,$A204)*(1+Input!$D$116+Input!$D$117)</f>
        <v>0</v>
      </c>
      <c r="BS204" s="542">
        <f>+SUMIFS(BS$164:BS$197,$B$164:$B$197,$A204)*(1+Input!$D$116+Input!$D$117)</f>
        <v>0</v>
      </c>
      <c r="BT204" s="542">
        <f>+SUMIFS(BT$164:BT$197,$B$164:$B$197,$A204)*(1+Input!$D$116+Input!$D$117)</f>
        <v>0</v>
      </c>
      <c r="BU204" s="542">
        <f>+SUMIFS(BU$164:BU$197,$B$164:$B$197,$A204)*(1+Input!$D$116+Input!$D$117)</f>
        <v>0</v>
      </c>
      <c r="BV204" s="542">
        <f>+SUMIFS(BV$164:BV$197,$B$164:$B$197,$A204)*(1+Input!$D$116+Input!$D$117)</f>
        <v>0</v>
      </c>
      <c r="BW204" s="542">
        <f>+SUMIFS(BW$164:BW$197,$B$164:$B$197,$A204)*(1+Input!$D$116+Input!$D$117)</f>
        <v>0</v>
      </c>
      <c r="BX204" s="542">
        <f>+SUMIFS(BX$164:BX$197,$B$164:$B$197,$A204)*(1+Input!$D$116+Input!$D$117)</f>
        <v>0</v>
      </c>
      <c r="BY204" s="542">
        <f>+SUMIFS(BY$164:BY$197,$B$164:$B$197,$A204)*(1+Input!$D$116+Input!$D$117)</f>
        <v>0</v>
      </c>
      <c r="BZ204" s="542">
        <f>+SUMIFS(BZ$164:BZ$197,$B$164:$B$197,$A204)*(1+Input!$D$116+Input!$D$117)</f>
        <v>0</v>
      </c>
      <c r="CA204" s="542">
        <f>+SUMIFS(CA$164:CA$197,$B$164:$B$197,$A204)*(1+Input!$D$116+Input!$D$117)</f>
        <v>0</v>
      </c>
      <c r="CB204" s="542">
        <f>+SUMIFS(CB$164:CB$197,$B$164:$B$197,$A204)*(1+Input!$D$116+Input!$D$117)</f>
        <v>0</v>
      </c>
      <c r="CC204" s="542">
        <f>+SUMIFS(CC$164:CC$197,$B$164:$B$197,$A204)*(1+Input!$D$116+Input!$D$117)</f>
        <v>0</v>
      </c>
      <c r="CD204" s="542">
        <f>+SUMIFS(CD$164:CD$197,$B$164:$B$197,$A204)*(1+Input!$D$116+Input!$D$117)</f>
        <v>0</v>
      </c>
      <c r="CE204" s="542">
        <f>+SUMIFS(CE$164:CE$197,$B$164:$B$197,$A204)*(1+Input!$D$116+Input!$D$117)</f>
        <v>0</v>
      </c>
      <c r="CF204" s="542">
        <f>+SUMIFS(CF$164:CF$197,$B$164:$B$197,$A204)*(1+Input!$D$116+Input!$D$117)</f>
        <v>0</v>
      </c>
      <c r="CG204" s="542">
        <f>+SUMIFS(CG$164:CG$197,$B$164:$B$197,$A204)*(1+Input!$D$116+Input!$D$117)</f>
        <v>0</v>
      </c>
      <c r="CH204" s="542">
        <f>+SUMIFS(CH$164:CH$197,$B$164:$B$197,$A204)*(1+Input!$D$116+Input!$D$117)</f>
        <v>0</v>
      </c>
      <c r="CI204" s="542">
        <f>+SUMIFS(CI$164:CI$197,$B$164:$B$197,$A204)*(1+Input!$D$116+Input!$D$117)</f>
        <v>0</v>
      </c>
      <c r="CJ204" s="542">
        <f>+SUMIFS(CJ$164:CJ$197,$B$164:$B$197,$A204)*(1+Input!$D$116+Input!$D$117)</f>
        <v>0</v>
      </c>
      <c r="CK204" s="542">
        <f>+SUMIFS(CK$164:CK$197,$B$164:$B$197,$A204)*(1+Input!$D$116+Input!$D$117)</f>
        <v>0</v>
      </c>
      <c r="CL204" s="542">
        <f>+SUMIFS(CL$164:CL$197,$B$164:$B$197,$A204)*(1+Input!$D$116+Input!$D$117)</f>
        <v>0</v>
      </c>
      <c r="CM204" s="542">
        <f>+SUMIFS(CM$164:CM$197,$B$164:$B$197,$A204)*(1+Input!$D$116+Input!$D$117)</f>
        <v>0</v>
      </c>
      <c r="CN204" s="542">
        <f>+SUMIFS(CN$164:CN$197,$B$164:$B$197,$A204)*(1+Input!$D$116+Input!$D$117)</f>
        <v>0</v>
      </c>
      <c r="CO204" s="542">
        <f>+SUMIFS(CO$164:CO$197,$B$164:$B$197,$A204)*(1+Input!$D$116+Input!$D$117)</f>
        <v>0</v>
      </c>
      <c r="CP204" s="542">
        <f>+SUMIFS(CP$164:CP$197,$B$164:$B$197,$A204)*(1+Input!$D$116+Input!$D$117)</f>
        <v>0</v>
      </c>
      <c r="CQ204" s="542">
        <f>+SUMIFS(CQ$164:CQ$197,$B$164:$B$197,$A204)*(1+Input!$D$116+Input!$D$117)</f>
        <v>0</v>
      </c>
      <c r="CR204" s="542">
        <f>+SUMIFS(CR$164:CR$197,$B$164:$B$197,$A204)*(1+Input!$D$116+Input!$D$117)</f>
        <v>0</v>
      </c>
      <c r="CS204" s="542">
        <f>+SUMIFS(CS$164:CS$197,$B$164:$B$197,$A204)*(1+Input!$D$116+Input!$D$117)</f>
        <v>0</v>
      </c>
      <c r="CT204" s="542">
        <f>+SUMIFS(CT$164:CT$197,$B$164:$B$197,$A204)*(1+Input!$D$116+Input!$D$117)</f>
        <v>0</v>
      </c>
      <c r="CU204" s="542">
        <f>+SUMIFS(CU$164:CU$197,$B$164:$B$197,$A204)*(1+Input!$D$116+Input!$D$117)</f>
        <v>0</v>
      </c>
      <c r="CV204" s="542">
        <f>+SUMIFS(CV$164:CV$197,$B$164:$B$197,$A204)*(1+Input!$D$116+Input!$D$117)</f>
        <v>0</v>
      </c>
      <c r="CW204" s="542">
        <f>+SUMIFS(CW$164:CW$197,$B$164:$B$197,$A204)*(1+Input!$D$116+Input!$D$117)</f>
        <v>0</v>
      </c>
      <c r="CX204" s="542">
        <f>+SUMIFS(CX$164:CX$197,$B$164:$B$197,$A204)*(1+Input!$D$116+Input!$D$117)</f>
        <v>0</v>
      </c>
      <c r="CY204" s="542">
        <f>+SUMIFS(CY$164:CY$197,$B$164:$B$197,$A204)*(1+Input!$D$116+Input!$D$117)</f>
        <v>0</v>
      </c>
      <c r="CZ204" s="542">
        <f>+SUMIFS(CZ$164:CZ$197,$B$164:$B$197,$A204)*(1+Input!$D$116+Input!$D$117)</f>
        <v>0</v>
      </c>
      <c r="DA204" s="542">
        <f>+SUMIFS(DA$164:DA$197,$B$164:$B$197,$A204)*(1+Input!$D$116+Input!$D$117)</f>
        <v>0</v>
      </c>
      <c r="DB204" s="542">
        <f>+SUMIFS(DB$164:DB$197,$B$164:$B$197,$A204)*(1+Input!$D$116+Input!$D$117)</f>
        <v>0</v>
      </c>
      <c r="DC204" s="542">
        <f>+SUMIFS(DC$164:DC$197,$B$164:$B$197,$A204)*(1+Input!$D$116+Input!$D$117)</f>
        <v>0</v>
      </c>
      <c r="DD204" s="542">
        <f>+SUMIFS(DD$164:DD$197,$B$164:$B$197,$A204)*(1+Input!$D$116+Input!$D$117)</f>
        <v>0</v>
      </c>
      <c r="DE204" s="542">
        <f>+SUMIFS(DE$164:DE$197,$B$164:$B$197,$A204)*(1+Input!$D$116+Input!$D$117)</f>
        <v>0</v>
      </c>
      <c r="DF204" s="542">
        <f>+SUMIFS(DF$164:DF$197,$B$164:$B$197,$A204)*(1+Input!$D$116+Input!$D$117)</f>
        <v>0</v>
      </c>
      <c r="DG204" s="542">
        <f>+SUMIFS(DG$164:DG$197,$B$164:$B$197,$A204)*(1+Input!$D$116+Input!$D$117)</f>
        <v>0</v>
      </c>
      <c r="DH204" s="542">
        <f>+SUMIFS(DH$164:DH$197,$B$164:$B$197,$A204)*(1+Input!$D$116+Input!$D$117)</f>
        <v>0</v>
      </c>
      <c r="DI204" s="542">
        <f>+SUMIFS(DI$164:DI$197,$B$164:$B$197,$A204)*(1+Input!$D$116+Input!$D$117)</f>
        <v>0</v>
      </c>
      <c r="DJ204" s="542">
        <f>+SUMIFS(DJ$164:DJ$197,$B$164:$B$197,$A204)*(1+Input!$D$116+Input!$D$117)</f>
        <v>0</v>
      </c>
      <c r="DK204" s="542">
        <f>+SUMIFS(DK$164:DK$197,$B$164:$B$197,$A204)*(1+Input!$D$116+Input!$D$117)</f>
        <v>0</v>
      </c>
      <c r="DL204" s="542">
        <f>+SUMIFS(DL$164:DL$197,$B$164:$B$197,$A204)*(1+Input!$D$116+Input!$D$117)</f>
        <v>0</v>
      </c>
      <c r="DM204" s="542">
        <f>+SUMIFS(DM$164:DM$197,$B$164:$B$197,$A204)*(1+Input!$D$116+Input!$D$117)</f>
        <v>0</v>
      </c>
      <c r="DN204" s="542">
        <f>+SUMIFS(DN$164:DN$197,$B$164:$B$197,$A204)*(1+Input!$D$116+Input!$D$117)</f>
        <v>0</v>
      </c>
      <c r="DO204" s="542">
        <f>+SUMIFS(DO$164:DO$197,$B$164:$B$197,$A204)*(1+Input!$D$116+Input!$D$117)</f>
        <v>0</v>
      </c>
      <c r="DP204" s="542">
        <f>+SUMIFS(DP$164:DP$197,$B$164:$B$197,$A204)*(1+Input!$D$116+Input!$D$117)</f>
        <v>0</v>
      </c>
      <c r="DQ204" s="542">
        <f>+SUMIFS(DQ$164:DQ$197,$B$164:$B$197,$A204)*(1+Input!$D$116+Input!$D$117)</f>
        <v>0</v>
      </c>
      <c r="DR204" s="542">
        <f>+SUMIFS(DR$164:DR$197,$B$164:$B$197,$A204)*(1+Input!$D$116+Input!$D$117)</f>
        <v>0</v>
      </c>
      <c r="DS204" s="542">
        <f>+SUMIFS(DS$164:DS$197,$B$164:$B$197,$A204)*(1+Input!$D$116+Input!$D$117)</f>
        <v>0</v>
      </c>
      <c r="DT204" s="560">
        <f>+SUMIFS(DT$164:DT$197,$B$164:$B$197,$A204)*(1+Input!$D$116+Input!$D$117)</f>
        <v>0</v>
      </c>
    </row>
    <row r="205" spans="1:124" s="28" customFormat="1" ht="14.25" customHeight="1" x14ac:dyDescent="0.15">
      <c r="A205" s="130" t="str">
        <f>+Names!B22</f>
        <v>Events</v>
      </c>
      <c r="B205" s="45"/>
      <c r="C205" s="389"/>
      <c r="D205" s="389"/>
      <c r="E205" s="559">
        <f>+SUMIFS(E$164:E$197,$B$164:$B$197,$A205)*(1+Input!$D$116+Input!$D$117)</f>
        <v>0</v>
      </c>
      <c r="F205" s="542">
        <f>+SUMIFS(F$164:F$197,$B$164:$B$197,$A205)*(1+Input!$D$116+Input!$D$117)</f>
        <v>0</v>
      </c>
      <c r="G205" s="542">
        <f>+SUMIFS(G$164:G$197,$B$164:$B$197,$A205)*(1+Input!$D$116+Input!$D$117)</f>
        <v>0</v>
      </c>
      <c r="H205" s="542">
        <f>+SUMIFS(H$164:H$197,$B$164:$B$197,$A205)*(1+Input!$D$116+Input!$D$117)</f>
        <v>0</v>
      </c>
      <c r="I205" s="542">
        <f>+SUMIFS(I$164:I$197,$B$164:$B$197,$A205)*(1+Input!$D$116+Input!$D$117)</f>
        <v>0</v>
      </c>
      <c r="J205" s="542">
        <f>+SUMIFS(J$164:J$197,$B$164:$B$197,$A205)*(1+Input!$D$116+Input!$D$117)</f>
        <v>0</v>
      </c>
      <c r="K205" s="542">
        <f>+SUMIFS(K$164:K$197,$B$164:$B$197,$A205)*(1+Input!$D$116+Input!$D$117)</f>
        <v>0</v>
      </c>
      <c r="L205" s="542">
        <f>+SUMIFS(L$164:L$197,$B$164:$B$197,$A205)*(1+Input!$D$116+Input!$D$117)</f>
        <v>0</v>
      </c>
      <c r="M205" s="542">
        <f>+SUMIFS(M$164:M$197,$B$164:$B$197,$A205)*(1+Input!$D$116+Input!$D$117)</f>
        <v>0</v>
      </c>
      <c r="N205" s="542">
        <f>+SUMIFS(N$164:N$197,$B$164:$B$197,$A205)*(1+Input!$D$116+Input!$D$117)</f>
        <v>0</v>
      </c>
      <c r="O205" s="542">
        <f>+SUMIFS(O$164:O$197,$B$164:$B$197,$A205)*(1+Input!$D$116+Input!$D$117)</f>
        <v>0</v>
      </c>
      <c r="P205" s="542">
        <f>+SUMIFS(P$164:P$197,$B$164:$B$197,$A205)*(1+Input!$D$116+Input!$D$117)</f>
        <v>0</v>
      </c>
      <c r="Q205" s="542">
        <f>+SUMIFS(Q$164:Q$197,$B$164:$B$197,$A205)*(1+Input!$D$116+Input!$D$117)</f>
        <v>0</v>
      </c>
      <c r="R205" s="542">
        <f>+SUMIFS(R$164:R$197,$B$164:$B$197,$A205)*(1+Input!$D$116+Input!$D$117)</f>
        <v>0</v>
      </c>
      <c r="S205" s="542">
        <f>+SUMIFS(S$164:S$197,$B$164:$B$197,$A205)*(1+Input!$D$116+Input!$D$117)</f>
        <v>0</v>
      </c>
      <c r="T205" s="542">
        <f>+SUMIFS(T$164:T$197,$B$164:$B$197,$A205)*(1+Input!$D$116+Input!$D$117)</f>
        <v>0</v>
      </c>
      <c r="U205" s="542">
        <f>+SUMIFS(U$164:U$197,$B$164:$B$197,$A205)*(1+Input!$D$116+Input!$D$117)</f>
        <v>0</v>
      </c>
      <c r="V205" s="542">
        <f>+SUMIFS(V$164:V$197,$B$164:$B$197,$A205)*(1+Input!$D$116+Input!$D$117)</f>
        <v>0</v>
      </c>
      <c r="W205" s="542">
        <f>+SUMIFS(W$164:W$197,$B$164:$B$197,$A205)*(1+Input!$D$116+Input!$D$117)</f>
        <v>0</v>
      </c>
      <c r="X205" s="542">
        <f>+SUMIFS(X$164:X$197,$B$164:$B$197,$A205)*(1+Input!$D$116+Input!$D$117)</f>
        <v>0</v>
      </c>
      <c r="Y205" s="542">
        <f>+SUMIFS(Y$164:Y$197,$B$164:$B$197,$A205)*(1+Input!$D$116+Input!$D$117)</f>
        <v>0</v>
      </c>
      <c r="Z205" s="542">
        <f>+SUMIFS(Z$164:Z$197,$B$164:$B$197,$A205)*(1+Input!$D$116+Input!$D$117)</f>
        <v>0</v>
      </c>
      <c r="AA205" s="542">
        <f>+SUMIFS(AA$164:AA$197,$B$164:$B$197,$A205)*(1+Input!$D$116+Input!$D$117)</f>
        <v>0</v>
      </c>
      <c r="AB205" s="542">
        <f>+SUMIFS(AB$164:AB$197,$B$164:$B$197,$A205)*(1+Input!$D$116+Input!$D$117)</f>
        <v>0</v>
      </c>
      <c r="AC205" s="542">
        <f>+SUMIFS(AC$164:AC$197,$B$164:$B$197,$A205)*(1+Input!$D$116+Input!$D$117)</f>
        <v>0</v>
      </c>
      <c r="AD205" s="542">
        <f>+SUMIFS(AD$164:AD$197,$B$164:$B$197,$A205)*(1+Input!$D$116+Input!$D$117)</f>
        <v>0</v>
      </c>
      <c r="AE205" s="542">
        <f>+SUMIFS(AE$164:AE$197,$B$164:$B$197,$A205)*(1+Input!$D$116+Input!$D$117)</f>
        <v>0</v>
      </c>
      <c r="AF205" s="542">
        <f>+SUMIFS(AF$164:AF$197,$B$164:$B$197,$A205)*(1+Input!$D$116+Input!$D$117)</f>
        <v>0</v>
      </c>
      <c r="AG205" s="542">
        <f>+SUMIFS(AG$164:AG$197,$B$164:$B$197,$A205)*(1+Input!$D$116+Input!$D$117)</f>
        <v>0</v>
      </c>
      <c r="AH205" s="542">
        <f>+SUMIFS(AH$164:AH$197,$B$164:$B$197,$A205)*(1+Input!$D$116+Input!$D$117)</f>
        <v>0</v>
      </c>
      <c r="AI205" s="542">
        <f>+SUMIFS(AI$164:AI$197,$B$164:$B$197,$A205)*(1+Input!$D$116+Input!$D$117)</f>
        <v>0</v>
      </c>
      <c r="AJ205" s="542">
        <f>+SUMIFS(AJ$164:AJ$197,$B$164:$B$197,$A205)*(1+Input!$D$116+Input!$D$117)</f>
        <v>0</v>
      </c>
      <c r="AK205" s="542">
        <f>+SUMIFS(AK$164:AK$197,$B$164:$B$197,$A205)*(1+Input!$D$116+Input!$D$117)</f>
        <v>0</v>
      </c>
      <c r="AL205" s="542">
        <f>+SUMIFS(AL$164:AL$197,$B$164:$B$197,$A205)*(1+Input!$D$116+Input!$D$117)</f>
        <v>0</v>
      </c>
      <c r="AM205" s="542">
        <f>+SUMIFS(AM$164:AM$197,$B$164:$B$197,$A205)*(1+Input!$D$116+Input!$D$117)</f>
        <v>0</v>
      </c>
      <c r="AN205" s="542">
        <f>+SUMIFS(AN$164:AN$197,$B$164:$B$197,$A205)*(1+Input!$D$116+Input!$D$117)</f>
        <v>0</v>
      </c>
      <c r="AO205" s="542">
        <f>+SUMIFS(AO$164:AO$197,$B$164:$B$197,$A205)*(1+Input!$D$116+Input!$D$117)</f>
        <v>0</v>
      </c>
      <c r="AP205" s="542">
        <f>+SUMIFS(AP$164:AP$197,$B$164:$B$197,$A205)*(1+Input!$D$116+Input!$D$117)</f>
        <v>0</v>
      </c>
      <c r="AQ205" s="542">
        <f>+SUMIFS(AQ$164:AQ$197,$B$164:$B$197,$A205)*(1+Input!$D$116+Input!$D$117)</f>
        <v>0</v>
      </c>
      <c r="AR205" s="542">
        <f>+SUMIFS(AR$164:AR$197,$B$164:$B$197,$A205)*(1+Input!$D$116+Input!$D$117)</f>
        <v>0</v>
      </c>
      <c r="AS205" s="542">
        <f>+SUMIFS(AS$164:AS$197,$B$164:$B$197,$A205)*(1+Input!$D$116+Input!$D$117)</f>
        <v>0</v>
      </c>
      <c r="AT205" s="542">
        <f>+SUMIFS(AT$164:AT$197,$B$164:$B$197,$A205)*(1+Input!$D$116+Input!$D$117)</f>
        <v>0</v>
      </c>
      <c r="AU205" s="542">
        <f>+SUMIFS(AU$164:AU$197,$B$164:$B$197,$A205)*(1+Input!$D$116+Input!$D$117)</f>
        <v>0</v>
      </c>
      <c r="AV205" s="542">
        <f>+SUMIFS(AV$164:AV$197,$B$164:$B$197,$A205)*(1+Input!$D$116+Input!$D$117)</f>
        <v>0</v>
      </c>
      <c r="AW205" s="542">
        <f>+SUMIFS(AW$164:AW$197,$B$164:$B$197,$A205)*(1+Input!$D$116+Input!$D$117)</f>
        <v>0</v>
      </c>
      <c r="AX205" s="542">
        <f>+SUMIFS(AX$164:AX$197,$B$164:$B$197,$A205)*(1+Input!$D$116+Input!$D$117)</f>
        <v>0</v>
      </c>
      <c r="AY205" s="542">
        <f>+SUMIFS(AY$164:AY$197,$B$164:$B$197,$A205)*(1+Input!$D$116+Input!$D$117)</f>
        <v>0</v>
      </c>
      <c r="AZ205" s="542">
        <f>+SUMIFS(AZ$164:AZ$197,$B$164:$B$197,$A205)*(1+Input!$D$116+Input!$D$117)</f>
        <v>0</v>
      </c>
      <c r="BA205" s="542">
        <f>+SUMIFS(BA$164:BA$197,$B$164:$B$197,$A205)*(1+Input!$D$116+Input!$D$117)</f>
        <v>0</v>
      </c>
      <c r="BB205" s="542">
        <f>+SUMIFS(BB$164:BB$197,$B$164:$B$197,$A205)*(1+Input!$D$116+Input!$D$117)</f>
        <v>0</v>
      </c>
      <c r="BC205" s="542">
        <f>+SUMIFS(BC$164:BC$197,$B$164:$B$197,$A205)*(1+Input!$D$116+Input!$D$117)</f>
        <v>0</v>
      </c>
      <c r="BD205" s="542">
        <f>+SUMIFS(BD$164:BD$197,$B$164:$B$197,$A205)*(1+Input!$D$116+Input!$D$117)</f>
        <v>0</v>
      </c>
      <c r="BE205" s="542">
        <f>+SUMIFS(BE$164:BE$197,$B$164:$B$197,$A205)*(1+Input!$D$116+Input!$D$117)</f>
        <v>0</v>
      </c>
      <c r="BF205" s="542">
        <f>+SUMIFS(BF$164:BF$197,$B$164:$B$197,$A205)*(1+Input!$D$116+Input!$D$117)</f>
        <v>0</v>
      </c>
      <c r="BG205" s="542">
        <f>+SUMIFS(BG$164:BG$197,$B$164:$B$197,$A205)*(1+Input!$D$116+Input!$D$117)</f>
        <v>0</v>
      </c>
      <c r="BH205" s="542">
        <f>+SUMIFS(BH$164:BH$197,$B$164:$B$197,$A205)*(1+Input!$D$116+Input!$D$117)</f>
        <v>0</v>
      </c>
      <c r="BI205" s="542">
        <f>+SUMIFS(BI$164:BI$197,$B$164:$B$197,$A205)*(1+Input!$D$116+Input!$D$117)</f>
        <v>0</v>
      </c>
      <c r="BJ205" s="542">
        <f>+SUMIFS(BJ$164:BJ$197,$B$164:$B$197,$A205)*(1+Input!$D$116+Input!$D$117)</f>
        <v>0</v>
      </c>
      <c r="BK205" s="542">
        <f>+SUMIFS(BK$164:BK$197,$B$164:$B$197,$A205)*(1+Input!$D$116+Input!$D$117)</f>
        <v>0</v>
      </c>
      <c r="BL205" s="542">
        <f>+SUMIFS(BL$164:BL$197,$B$164:$B$197,$A205)*(1+Input!$D$116+Input!$D$117)</f>
        <v>0</v>
      </c>
      <c r="BM205" s="542">
        <f>+SUMIFS(BM$164:BM$197,$B$164:$B$197,$A205)*(1+Input!$D$116+Input!$D$117)</f>
        <v>0</v>
      </c>
      <c r="BN205" s="542">
        <f>+SUMIFS(BN$164:BN$197,$B$164:$B$197,$A205)*(1+Input!$D$116+Input!$D$117)</f>
        <v>0</v>
      </c>
      <c r="BO205" s="542">
        <f>+SUMIFS(BO$164:BO$197,$B$164:$B$197,$A205)*(1+Input!$D$116+Input!$D$117)</f>
        <v>0</v>
      </c>
      <c r="BP205" s="542">
        <f>+SUMIFS(BP$164:BP$197,$B$164:$B$197,$A205)*(1+Input!$D$116+Input!$D$117)</f>
        <v>0</v>
      </c>
      <c r="BQ205" s="542">
        <f>+SUMIFS(BQ$164:BQ$197,$B$164:$B$197,$A205)*(1+Input!$D$116+Input!$D$117)</f>
        <v>0</v>
      </c>
      <c r="BR205" s="542">
        <f>+SUMIFS(BR$164:BR$197,$B$164:$B$197,$A205)*(1+Input!$D$116+Input!$D$117)</f>
        <v>0</v>
      </c>
      <c r="BS205" s="542">
        <f>+SUMIFS(BS$164:BS$197,$B$164:$B$197,$A205)*(1+Input!$D$116+Input!$D$117)</f>
        <v>0</v>
      </c>
      <c r="BT205" s="542">
        <f>+SUMIFS(BT$164:BT$197,$B$164:$B$197,$A205)*(1+Input!$D$116+Input!$D$117)</f>
        <v>0</v>
      </c>
      <c r="BU205" s="542">
        <f>+SUMIFS(BU$164:BU$197,$B$164:$B$197,$A205)*(1+Input!$D$116+Input!$D$117)</f>
        <v>0</v>
      </c>
      <c r="BV205" s="542">
        <f>+SUMIFS(BV$164:BV$197,$B$164:$B$197,$A205)*(1+Input!$D$116+Input!$D$117)</f>
        <v>0</v>
      </c>
      <c r="BW205" s="542">
        <f>+SUMIFS(BW$164:BW$197,$B$164:$B$197,$A205)*(1+Input!$D$116+Input!$D$117)</f>
        <v>0</v>
      </c>
      <c r="BX205" s="542">
        <f>+SUMIFS(BX$164:BX$197,$B$164:$B$197,$A205)*(1+Input!$D$116+Input!$D$117)</f>
        <v>0</v>
      </c>
      <c r="BY205" s="542">
        <f>+SUMIFS(BY$164:BY$197,$B$164:$B$197,$A205)*(1+Input!$D$116+Input!$D$117)</f>
        <v>0</v>
      </c>
      <c r="BZ205" s="542">
        <f>+SUMIFS(BZ$164:BZ$197,$B$164:$B$197,$A205)*(1+Input!$D$116+Input!$D$117)</f>
        <v>0</v>
      </c>
      <c r="CA205" s="542">
        <f>+SUMIFS(CA$164:CA$197,$B$164:$B$197,$A205)*(1+Input!$D$116+Input!$D$117)</f>
        <v>0</v>
      </c>
      <c r="CB205" s="542">
        <f>+SUMIFS(CB$164:CB$197,$B$164:$B$197,$A205)*(1+Input!$D$116+Input!$D$117)</f>
        <v>0</v>
      </c>
      <c r="CC205" s="542">
        <f>+SUMIFS(CC$164:CC$197,$B$164:$B$197,$A205)*(1+Input!$D$116+Input!$D$117)</f>
        <v>0</v>
      </c>
      <c r="CD205" s="542">
        <f>+SUMIFS(CD$164:CD$197,$B$164:$B$197,$A205)*(1+Input!$D$116+Input!$D$117)</f>
        <v>0</v>
      </c>
      <c r="CE205" s="542">
        <f>+SUMIFS(CE$164:CE$197,$B$164:$B$197,$A205)*(1+Input!$D$116+Input!$D$117)</f>
        <v>0</v>
      </c>
      <c r="CF205" s="542">
        <f>+SUMIFS(CF$164:CF$197,$B$164:$B$197,$A205)*(1+Input!$D$116+Input!$D$117)</f>
        <v>0</v>
      </c>
      <c r="CG205" s="542">
        <f>+SUMIFS(CG$164:CG$197,$B$164:$B$197,$A205)*(1+Input!$D$116+Input!$D$117)</f>
        <v>0</v>
      </c>
      <c r="CH205" s="542">
        <f>+SUMIFS(CH$164:CH$197,$B$164:$B$197,$A205)*(1+Input!$D$116+Input!$D$117)</f>
        <v>0</v>
      </c>
      <c r="CI205" s="542">
        <f>+SUMIFS(CI$164:CI$197,$B$164:$B$197,$A205)*(1+Input!$D$116+Input!$D$117)</f>
        <v>0</v>
      </c>
      <c r="CJ205" s="542">
        <f>+SUMIFS(CJ$164:CJ$197,$B$164:$B$197,$A205)*(1+Input!$D$116+Input!$D$117)</f>
        <v>0</v>
      </c>
      <c r="CK205" s="542">
        <f>+SUMIFS(CK$164:CK$197,$B$164:$B$197,$A205)*(1+Input!$D$116+Input!$D$117)</f>
        <v>0</v>
      </c>
      <c r="CL205" s="542">
        <f>+SUMIFS(CL$164:CL$197,$B$164:$B$197,$A205)*(1+Input!$D$116+Input!$D$117)</f>
        <v>0</v>
      </c>
      <c r="CM205" s="542">
        <f>+SUMIFS(CM$164:CM$197,$B$164:$B$197,$A205)*(1+Input!$D$116+Input!$D$117)</f>
        <v>0</v>
      </c>
      <c r="CN205" s="542">
        <f>+SUMIFS(CN$164:CN$197,$B$164:$B$197,$A205)*(1+Input!$D$116+Input!$D$117)</f>
        <v>0</v>
      </c>
      <c r="CO205" s="542">
        <f>+SUMIFS(CO$164:CO$197,$B$164:$B$197,$A205)*(1+Input!$D$116+Input!$D$117)</f>
        <v>0</v>
      </c>
      <c r="CP205" s="542">
        <f>+SUMIFS(CP$164:CP$197,$B$164:$B$197,$A205)*(1+Input!$D$116+Input!$D$117)</f>
        <v>0</v>
      </c>
      <c r="CQ205" s="542">
        <f>+SUMIFS(CQ$164:CQ$197,$B$164:$B$197,$A205)*(1+Input!$D$116+Input!$D$117)</f>
        <v>0</v>
      </c>
      <c r="CR205" s="542">
        <f>+SUMIFS(CR$164:CR$197,$B$164:$B$197,$A205)*(1+Input!$D$116+Input!$D$117)</f>
        <v>0</v>
      </c>
      <c r="CS205" s="542">
        <f>+SUMIFS(CS$164:CS$197,$B$164:$B$197,$A205)*(1+Input!$D$116+Input!$D$117)</f>
        <v>0</v>
      </c>
      <c r="CT205" s="542">
        <f>+SUMIFS(CT$164:CT$197,$B$164:$B$197,$A205)*(1+Input!$D$116+Input!$D$117)</f>
        <v>0</v>
      </c>
      <c r="CU205" s="542">
        <f>+SUMIFS(CU$164:CU$197,$B$164:$B$197,$A205)*(1+Input!$D$116+Input!$D$117)</f>
        <v>0</v>
      </c>
      <c r="CV205" s="542">
        <f>+SUMIFS(CV$164:CV$197,$B$164:$B$197,$A205)*(1+Input!$D$116+Input!$D$117)</f>
        <v>0</v>
      </c>
      <c r="CW205" s="542">
        <f>+SUMIFS(CW$164:CW$197,$B$164:$B$197,$A205)*(1+Input!$D$116+Input!$D$117)</f>
        <v>0</v>
      </c>
      <c r="CX205" s="542">
        <f>+SUMIFS(CX$164:CX$197,$B$164:$B$197,$A205)*(1+Input!$D$116+Input!$D$117)</f>
        <v>0</v>
      </c>
      <c r="CY205" s="542">
        <f>+SUMIFS(CY$164:CY$197,$B$164:$B$197,$A205)*(1+Input!$D$116+Input!$D$117)</f>
        <v>0</v>
      </c>
      <c r="CZ205" s="542">
        <f>+SUMIFS(CZ$164:CZ$197,$B$164:$B$197,$A205)*(1+Input!$D$116+Input!$D$117)</f>
        <v>0</v>
      </c>
      <c r="DA205" s="542">
        <f>+SUMIFS(DA$164:DA$197,$B$164:$B$197,$A205)*(1+Input!$D$116+Input!$D$117)</f>
        <v>0</v>
      </c>
      <c r="DB205" s="542">
        <f>+SUMIFS(DB$164:DB$197,$B$164:$B$197,$A205)*(1+Input!$D$116+Input!$D$117)</f>
        <v>0</v>
      </c>
      <c r="DC205" s="542">
        <f>+SUMIFS(DC$164:DC$197,$B$164:$B$197,$A205)*(1+Input!$D$116+Input!$D$117)</f>
        <v>0</v>
      </c>
      <c r="DD205" s="542">
        <f>+SUMIFS(DD$164:DD$197,$B$164:$B$197,$A205)*(1+Input!$D$116+Input!$D$117)</f>
        <v>0</v>
      </c>
      <c r="DE205" s="542">
        <f>+SUMIFS(DE$164:DE$197,$B$164:$B$197,$A205)*(1+Input!$D$116+Input!$D$117)</f>
        <v>0</v>
      </c>
      <c r="DF205" s="542">
        <f>+SUMIFS(DF$164:DF$197,$B$164:$B$197,$A205)*(1+Input!$D$116+Input!$D$117)</f>
        <v>0</v>
      </c>
      <c r="DG205" s="542">
        <f>+SUMIFS(DG$164:DG$197,$B$164:$B$197,$A205)*(1+Input!$D$116+Input!$D$117)</f>
        <v>0</v>
      </c>
      <c r="DH205" s="542">
        <f>+SUMIFS(DH$164:DH$197,$B$164:$B$197,$A205)*(1+Input!$D$116+Input!$D$117)</f>
        <v>0</v>
      </c>
      <c r="DI205" s="542">
        <f>+SUMIFS(DI$164:DI$197,$B$164:$B$197,$A205)*(1+Input!$D$116+Input!$D$117)</f>
        <v>0</v>
      </c>
      <c r="DJ205" s="542">
        <f>+SUMIFS(DJ$164:DJ$197,$B$164:$B$197,$A205)*(1+Input!$D$116+Input!$D$117)</f>
        <v>0</v>
      </c>
      <c r="DK205" s="542">
        <f>+SUMIFS(DK$164:DK$197,$B$164:$B$197,$A205)*(1+Input!$D$116+Input!$D$117)</f>
        <v>0</v>
      </c>
      <c r="DL205" s="542">
        <f>+SUMIFS(DL$164:DL$197,$B$164:$B$197,$A205)*(1+Input!$D$116+Input!$D$117)</f>
        <v>0</v>
      </c>
      <c r="DM205" s="542">
        <f>+SUMIFS(DM$164:DM$197,$B$164:$B$197,$A205)*(1+Input!$D$116+Input!$D$117)</f>
        <v>0</v>
      </c>
      <c r="DN205" s="542">
        <f>+SUMIFS(DN$164:DN$197,$B$164:$B$197,$A205)*(1+Input!$D$116+Input!$D$117)</f>
        <v>0</v>
      </c>
      <c r="DO205" s="542">
        <f>+SUMIFS(DO$164:DO$197,$B$164:$B$197,$A205)*(1+Input!$D$116+Input!$D$117)</f>
        <v>0</v>
      </c>
      <c r="DP205" s="542">
        <f>+SUMIFS(DP$164:DP$197,$B$164:$B$197,$A205)*(1+Input!$D$116+Input!$D$117)</f>
        <v>0</v>
      </c>
      <c r="DQ205" s="542">
        <f>+SUMIFS(DQ$164:DQ$197,$B$164:$B$197,$A205)*(1+Input!$D$116+Input!$D$117)</f>
        <v>0</v>
      </c>
      <c r="DR205" s="542">
        <f>+SUMIFS(DR$164:DR$197,$B$164:$B$197,$A205)*(1+Input!$D$116+Input!$D$117)</f>
        <v>0</v>
      </c>
      <c r="DS205" s="542">
        <f>+SUMIFS(DS$164:DS$197,$B$164:$B$197,$A205)*(1+Input!$D$116+Input!$D$117)</f>
        <v>0</v>
      </c>
      <c r="DT205" s="560">
        <f>+SUMIFS(DT$164:DT$197,$B$164:$B$197,$A205)*(1+Input!$D$116+Input!$D$117)</f>
        <v>0</v>
      </c>
    </row>
    <row r="206" spans="1:124" s="28" customFormat="1" ht="14.25" customHeight="1" x14ac:dyDescent="0.15">
      <c r="A206" s="130" t="str">
        <f>+Names!B23</f>
        <v>SPA</v>
      </c>
      <c r="B206" s="45"/>
      <c r="C206" s="389"/>
      <c r="D206" s="389"/>
      <c r="E206" s="559">
        <f>+SUMIFS(E$164:E$197,$B$164:$B$197,$A206)*(1+Input!$D$116+Input!$D$117)</f>
        <v>0</v>
      </c>
      <c r="F206" s="542">
        <f>+SUMIFS(F$164:F$197,$B$164:$B$197,$A206)*(1+Input!$D$116+Input!$D$117)</f>
        <v>0</v>
      </c>
      <c r="G206" s="542">
        <f>+SUMIFS(G$164:G$197,$B$164:$B$197,$A206)*(1+Input!$D$116+Input!$D$117)</f>
        <v>0</v>
      </c>
      <c r="H206" s="542">
        <f>+SUMIFS(H$164:H$197,$B$164:$B$197,$A206)*(1+Input!$D$116+Input!$D$117)</f>
        <v>0</v>
      </c>
      <c r="I206" s="542">
        <f>+SUMIFS(I$164:I$197,$B$164:$B$197,$A206)*(1+Input!$D$116+Input!$D$117)</f>
        <v>0</v>
      </c>
      <c r="J206" s="542">
        <f>+SUMIFS(J$164:J$197,$B$164:$B$197,$A206)*(1+Input!$D$116+Input!$D$117)</f>
        <v>0</v>
      </c>
      <c r="K206" s="542">
        <f>+SUMIFS(K$164:K$197,$B$164:$B$197,$A206)*(1+Input!$D$116+Input!$D$117)</f>
        <v>0</v>
      </c>
      <c r="L206" s="542">
        <f>+SUMIFS(L$164:L$197,$B$164:$B$197,$A206)*(1+Input!$D$116+Input!$D$117)</f>
        <v>0</v>
      </c>
      <c r="M206" s="542">
        <f>+SUMIFS(M$164:M$197,$B$164:$B$197,$A206)*(1+Input!$D$116+Input!$D$117)</f>
        <v>0</v>
      </c>
      <c r="N206" s="542">
        <f>+SUMIFS(N$164:N$197,$B$164:$B$197,$A206)*(1+Input!$D$116+Input!$D$117)</f>
        <v>0</v>
      </c>
      <c r="O206" s="542">
        <f>+SUMIFS(O$164:O$197,$B$164:$B$197,$A206)*(1+Input!$D$116+Input!$D$117)</f>
        <v>0</v>
      </c>
      <c r="P206" s="542">
        <f>+SUMIFS(P$164:P$197,$B$164:$B$197,$A206)*(1+Input!$D$116+Input!$D$117)</f>
        <v>0</v>
      </c>
      <c r="Q206" s="542">
        <f>+SUMIFS(Q$164:Q$197,$B$164:$B$197,$A206)*(1+Input!$D$116+Input!$D$117)</f>
        <v>0</v>
      </c>
      <c r="R206" s="542">
        <f>+SUMIFS(R$164:R$197,$B$164:$B$197,$A206)*(1+Input!$D$116+Input!$D$117)</f>
        <v>0</v>
      </c>
      <c r="S206" s="542">
        <f>+SUMIFS(S$164:S$197,$B$164:$B$197,$A206)*(1+Input!$D$116+Input!$D$117)</f>
        <v>0</v>
      </c>
      <c r="T206" s="542">
        <f>+SUMIFS(T$164:T$197,$B$164:$B$197,$A206)*(1+Input!$D$116+Input!$D$117)</f>
        <v>0</v>
      </c>
      <c r="U206" s="542">
        <f>+SUMIFS(U$164:U$197,$B$164:$B$197,$A206)*(1+Input!$D$116+Input!$D$117)</f>
        <v>0</v>
      </c>
      <c r="V206" s="542">
        <f>+SUMIFS(V$164:V$197,$B$164:$B$197,$A206)*(1+Input!$D$116+Input!$D$117)</f>
        <v>0</v>
      </c>
      <c r="W206" s="542">
        <f>+SUMIFS(W$164:W$197,$B$164:$B$197,$A206)*(1+Input!$D$116+Input!$D$117)</f>
        <v>0</v>
      </c>
      <c r="X206" s="542">
        <f>+SUMIFS(X$164:X$197,$B$164:$B$197,$A206)*(1+Input!$D$116+Input!$D$117)</f>
        <v>0</v>
      </c>
      <c r="Y206" s="542">
        <f>+SUMIFS(Y$164:Y$197,$B$164:$B$197,$A206)*(1+Input!$D$116+Input!$D$117)</f>
        <v>0</v>
      </c>
      <c r="Z206" s="542">
        <f>+SUMIFS(Z$164:Z$197,$B$164:$B$197,$A206)*(1+Input!$D$116+Input!$D$117)</f>
        <v>0</v>
      </c>
      <c r="AA206" s="542">
        <f>+SUMIFS(AA$164:AA$197,$B$164:$B$197,$A206)*(1+Input!$D$116+Input!$D$117)</f>
        <v>0</v>
      </c>
      <c r="AB206" s="542">
        <f>+SUMIFS(AB$164:AB$197,$B$164:$B$197,$A206)*(1+Input!$D$116+Input!$D$117)</f>
        <v>0</v>
      </c>
      <c r="AC206" s="542">
        <f>+SUMIFS(AC$164:AC$197,$B$164:$B$197,$A206)*(1+Input!$D$116+Input!$D$117)</f>
        <v>0</v>
      </c>
      <c r="AD206" s="542">
        <f>+SUMIFS(AD$164:AD$197,$B$164:$B$197,$A206)*(1+Input!$D$116+Input!$D$117)</f>
        <v>0</v>
      </c>
      <c r="AE206" s="542">
        <f>+SUMIFS(AE$164:AE$197,$B$164:$B$197,$A206)*(1+Input!$D$116+Input!$D$117)</f>
        <v>0</v>
      </c>
      <c r="AF206" s="542">
        <f>+SUMIFS(AF$164:AF$197,$B$164:$B$197,$A206)*(1+Input!$D$116+Input!$D$117)</f>
        <v>0</v>
      </c>
      <c r="AG206" s="542">
        <f>+SUMIFS(AG$164:AG$197,$B$164:$B$197,$A206)*(1+Input!$D$116+Input!$D$117)</f>
        <v>0</v>
      </c>
      <c r="AH206" s="542">
        <f>+SUMIFS(AH$164:AH$197,$B$164:$B$197,$A206)*(1+Input!$D$116+Input!$D$117)</f>
        <v>0</v>
      </c>
      <c r="AI206" s="542">
        <f>+SUMIFS(AI$164:AI$197,$B$164:$B$197,$A206)*(1+Input!$D$116+Input!$D$117)</f>
        <v>0</v>
      </c>
      <c r="AJ206" s="542">
        <f>+SUMIFS(AJ$164:AJ$197,$B$164:$B$197,$A206)*(1+Input!$D$116+Input!$D$117)</f>
        <v>0</v>
      </c>
      <c r="AK206" s="542">
        <f>+SUMIFS(AK$164:AK$197,$B$164:$B$197,$A206)*(1+Input!$D$116+Input!$D$117)</f>
        <v>0</v>
      </c>
      <c r="AL206" s="542">
        <f>+SUMIFS(AL$164:AL$197,$B$164:$B$197,$A206)*(1+Input!$D$116+Input!$D$117)</f>
        <v>0</v>
      </c>
      <c r="AM206" s="542">
        <f>+SUMIFS(AM$164:AM$197,$B$164:$B$197,$A206)*(1+Input!$D$116+Input!$D$117)</f>
        <v>0</v>
      </c>
      <c r="AN206" s="542">
        <f>+SUMIFS(AN$164:AN$197,$B$164:$B$197,$A206)*(1+Input!$D$116+Input!$D$117)</f>
        <v>0</v>
      </c>
      <c r="AO206" s="542">
        <f>+SUMIFS(AO$164:AO$197,$B$164:$B$197,$A206)*(1+Input!$D$116+Input!$D$117)</f>
        <v>0</v>
      </c>
      <c r="AP206" s="542">
        <f>+SUMIFS(AP$164:AP$197,$B$164:$B$197,$A206)*(1+Input!$D$116+Input!$D$117)</f>
        <v>0</v>
      </c>
      <c r="AQ206" s="542">
        <f>+SUMIFS(AQ$164:AQ$197,$B$164:$B$197,$A206)*(1+Input!$D$116+Input!$D$117)</f>
        <v>0</v>
      </c>
      <c r="AR206" s="542">
        <f>+SUMIFS(AR$164:AR$197,$B$164:$B$197,$A206)*(1+Input!$D$116+Input!$D$117)</f>
        <v>0</v>
      </c>
      <c r="AS206" s="542">
        <f>+SUMIFS(AS$164:AS$197,$B$164:$B$197,$A206)*(1+Input!$D$116+Input!$D$117)</f>
        <v>0</v>
      </c>
      <c r="AT206" s="542">
        <f>+SUMIFS(AT$164:AT$197,$B$164:$B$197,$A206)*(1+Input!$D$116+Input!$D$117)</f>
        <v>0</v>
      </c>
      <c r="AU206" s="542">
        <f>+SUMIFS(AU$164:AU$197,$B$164:$B$197,$A206)*(1+Input!$D$116+Input!$D$117)</f>
        <v>0</v>
      </c>
      <c r="AV206" s="542">
        <f>+SUMIFS(AV$164:AV$197,$B$164:$B$197,$A206)*(1+Input!$D$116+Input!$D$117)</f>
        <v>0</v>
      </c>
      <c r="AW206" s="542">
        <f>+SUMIFS(AW$164:AW$197,$B$164:$B$197,$A206)*(1+Input!$D$116+Input!$D$117)</f>
        <v>0</v>
      </c>
      <c r="AX206" s="542">
        <f>+SUMIFS(AX$164:AX$197,$B$164:$B$197,$A206)*(1+Input!$D$116+Input!$D$117)</f>
        <v>0</v>
      </c>
      <c r="AY206" s="542">
        <f>+SUMIFS(AY$164:AY$197,$B$164:$B$197,$A206)*(1+Input!$D$116+Input!$D$117)</f>
        <v>0</v>
      </c>
      <c r="AZ206" s="542">
        <f>+SUMIFS(AZ$164:AZ$197,$B$164:$B$197,$A206)*(1+Input!$D$116+Input!$D$117)</f>
        <v>0</v>
      </c>
      <c r="BA206" s="542">
        <f>+SUMIFS(BA$164:BA$197,$B$164:$B$197,$A206)*(1+Input!$D$116+Input!$D$117)</f>
        <v>0</v>
      </c>
      <c r="BB206" s="542">
        <f>+SUMIFS(BB$164:BB$197,$B$164:$B$197,$A206)*(1+Input!$D$116+Input!$D$117)</f>
        <v>0</v>
      </c>
      <c r="BC206" s="542">
        <f>+SUMIFS(BC$164:BC$197,$B$164:$B$197,$A206)*(1+Input!$D$116+Input!$D$117)</f>
        <v>0</v>
      </c>
      <c r="BD206" s="542">
        <f>+SUMIFS(BD$164:BD$197,$B$164:$B$197,$A206)*(1+Input!$D$116+Input!$D$117)</f>
        <v>0</v>
      </c>
      <c r="BE206" s="542">
        <f>+SUMIFS(BE$164:BE$197,$B$164:$B$197,$A206)*(1+Input!$D$116+Input!$D$117)</f>
        <v>0</v>
      </c>
      <c r="BF206" s="542">
        <f>+SUMIFS(BF$164:BF$197,$B$164:$B$197,$A206)*(1+Input!$D$116+Input!$D$117)</f>
        <v>0</v>
      </c>
      <c r="BG206" s="542">
        <f>+SUMIFS(BG$164:BG$197,$B$164:$B$197,$A206)*(1+Input!$D$116+Input!$D$117)</f>
        <v>0</v>
      </c>
      <c r="BH206" s="542">
        <f>+SUMIFS(BH$164:BH$197,$B$164:$B$197,$A206)*(1+Input!$D$116+Input!$D$117)</f>
        <v>0</v>
      </c>
      <c r="BI206" s="542">
        <f>+SUMIFS(BI$164:BI$197,$B$164:$B$197,$A206)*(1+Input!$D$116+Input!$D$117)</f>
        <v>0</v>
      </c>
      <c r="BJ206" s="542">
        <f>+SUMIFS(BJ$164:BJ$197,$B$164:$B$197,$A206)*(1+Input!$D$116+Input!$D$117)</f>
        <v>0</v>
      </c>
      <c r="BK206" s="542">
        <f>+SUMIFS(BK$164:BK$197,$B$164:$B$197,$A206)*(1+Input!$D$116+Input!$D$117)</f>
        <v>0</v>
      </c>
      <c r="BL206" s="542">
        <f>+SUMIFS(BL$164:BL$197,$B$164:$B$197,$A206)*(1+Input!$D$116+Input!$D$117)</f>
        <v>0</v>
      </c>
      <c r="BM206" s="542">
        <f>+SUMIFS(BM$164:BM$197,$B$164:$B$197,$A206)*(1+Input!$D$116+Input!$D$117)</f>
        <v>0</v>
      </c>
      <c r="BN206" s="542">
        <f>+SUMIFS(BN$164:BN$197,$B$164:$B$197,$A206)*(1+Input!$D$116+Input!$D$117)</f>
        <v>0</v>
      </c>
      <c r="BO206" s="542">
        <f>+SUMIFS(BO$164:BO$197,$B$164:$B$197,$A206)*(1+Input!$D$116+Input!$D$117)</f>
        <v>0</v>
      </c>
      <c r="BP206" s="542">
        <f>+SUMIFS(BP$164:BP$197,$B$164:$B$197,$A206)*(1+Input!$D$116+Input!$D$117)</f>
        <v>0</v>
      </c>
      <c r="BQ206" s="542">
        <f>+SUMIFS(BQ$164:BQ$197,$B$164:$B$197,$A206)*(1+Input!$D$116+Input!$D$117)</f>
        <v>0</v>
      </c>
      <c r="BR206" s="542">
        <f>+SUMIFS(BR$164:BR$197,$B$164:$B$197,$A206)*(1+Input!$D$116+Input!$D$117)</f>
        <v>0</v>
      </c>
      <c r="BS206" s="542">
        <f>+SUMIFS(BS$164:BS$197,$B$164:$B$197,$A206)*(1+Input!$D$116+Input!$D$117)</f>
        <v>0</v>
      </c>
      <c r="BT206" s="542">
        <f>+SUMIFS(BT$164:BT$197,$B$164:$B$197,$A206)*(1+Input!$D$116+Input!$D$117)</f>
        <v>0</v>
      </c>
      <c r="BU206" s="542">
        <f>+SUMIFS(BU$164:BU$197,$B$164:$B$197,$A206)*(1+Input!$D$116+Input!$D$117)</f>
        <v>0</v>
      </c>
      <c r="BV206" s="542">
        <f>+SUMIFS(BV$164:BV$197,$B$164:$B$197,$A206)*(1+Input!$D$116+Input!$D$117)</f>
        <v>0</v>
      </c>
      <c r="BW206" s="542">
        <f>+SUMIFS(BW$164:BW$197,$B$164:$B$197,$A206)*(1+Input!$D$116+Input!$D$117)</f>
        <v>0</v>
      </c>
      <c r="BX206" s="542">
        <f>+SUMIFS(BX$164:BX$197,$B$164:$B$197,$A206)*(1+Input!$D$116+Input!$D$117)</f>
        <v>0</v>
      </c>
      <c r="BY206" s="542">
        <f>+SUMIFS(BY$164:BY$197,$B$164:$B$197,$A206)*(1+Input!$D$116+Input!$D$117)</f>
        <v>0</v>
      </c>
      <c r="BZ206" s="542">
        <f>+SUMIFS(BZ$164:BZ$197,$B$164:$B$197,$A206)*(1+Input!$D$116+Input!$D$117)</f>
        <v>0</v>
      </c>
      <c r="CA206" s="542">
        <f>+SUMIFS(CA$164:CA$197,$B$164:$B$197,$A206)*(1+Input!$D$116+Input!$D$117)</f>
        <v>0</v>
      </c>
      <c r="CB206" s="542">
        <f>+SUMIFS(CB$164:CB$197,$B$164:$B$197,$A206)*(1+Input!$D$116+Input!$D$117)</f>
        <v>0</v>
      </c>
      <c r="CC206" s="542">
        <f>+SUMIFS(CC$164:CC$197,$B$164:$B$197,$A206)*(1+Input!$D$116+Input!$D$117)</f>
        <v>0</v>
      </c>
      <c r="CD206" s="542">
        <f>+SUMIFS(CD$164:CD$197,$B$164:$B$197,$A206)*(1+Input!$D$116+Input!$D$117)</f>
        <v>0</v>
      </c>
      <c r="CE206" s="542">
        <f>+SUMIFS(CE$164:CE$197,$B$164:$B$197,$A206)*(1+Input!$D$116+Input!$D$117)</f>
        <v>0</v>
      </c>
      <c r="CF206" s="542">
        <f>+SUMIFS(CF$164:CF$197,$B$164:$B$197,$A206)*(1+Input!$D$116+Input!$D$117)</f>
        <v>0</v>
      </c>
      <c r="CG206" s="542">
        <f>+SUMIFS(CG$164:CG$197,$B$164:$B$197,$A206)*(1+Input!$D$116+Input!$D$117)</f>
        <v>0</v>
      </c>
      <c r="CH206" s="542">
        <f>+SUMIFS(CH$164:CH$197,$B$164:$B$197,$A206)*(1+Input!$D$116+Input!$D$117)</f>
        <v>0</v>
      </c>
      <c r="CI206" s="542">
        <f>+SUMIFS(CI$164:CI$197,$B$164:$B$197,$A206)*(1+Input!$D$116+Input!$D$117)</f>
        <v>0</v>
      </c>
      <c r="CJ206" s="542">
        <f>+SUMIFS(CJ$164:CJ$197,$B$164:$B$197,$A206)*(1+Input!$D$116+Input!$D$117)</f>
        <v>0</v>
      </c>
      <c r="CK206" s="542">
        <f>+SUMIFS(CK$164:CK$197,$B$164:$B$197,$A206)*(1+Input!$D$116+Input!$D$117)</f>
        <v>0</v>
      </c>
      <c r="CL206" s="542">
        <f>+SUMIFS(CL$164:CL$197,$B$164:$B$197,$A206)*(1+Input!$D$116+Input!$D$117)</f>
        <v>0</v>
      </c>
      <c r="CM206" s="542">
        <f>+SUMIFS(CM$164:CM$197,$B$164:$B$197,$A206)*(1+Input!$D$116+Input!$D$117)</f>
        <v>0</v>
      </c>
      <c r="CN206" s="542">
        <f>+SUMIFS(CN$164:CN$197,$B$164:$B$197,$A206)*(1+Input!$D$116+Input!$D$117)</f>
        <v>0</v>
      </c>
      <c r="CO206" s="542">
        <f>+SUMIFS(CO$164:CO$197,$B$164:$B$197,$A206)*(1+Input!$D$116+Input!$D$117)</f>
        <v>0</v>
      </c>
      <c r="CP206" s="542">
        <f>+SUMIFS(CP$164:CP$197,$B$164:$B$197,$A206)*(1+Input!$D$116+Input!$D$117)</f>
        <v>0</v>
      </c>
      <c r="CQ206" s="542">
        <f>+SUMIFS(CQ$164:CQ$197,$B$164:$B$197,$A206)*(1+Input!$D$116+Input!$D$117)</f>
        <v>0</v>
      </c>
      <c r="CR206" s="542">
        <f>+SUMIFS(CR$164:CR$197,$B$164:$B$197,$A206)*(1+Input!$D$116+Input!$D$117)</f>
        <v>0</v>
      </c>
      <c r="CS206" s="542">
        <f>+SUMIFS(CS$164:CS$197,$B$164:$B$197,$A206)*(1+Input!$D$116+Input!$D$117)</f>
        <v>0</v>
      </c>
      <c r="CT206" s="542">
        <f>+SUMIFS(CT$164:CT$197,$B$164:$B$197,$A206)*(1+Input!$D$116+Input!$D$117)</f>
        <v>0</v>
      </c>
      <c r="CU206" s="542">
        <f>+SUMIFS(CU$164:CU$197,$B$164:$B$197,$A206)*(1+Input!$D$116+Input!$D$117)</f>
        <v>0</v>
      </c>
      <c r="CV206" s="542">
        <f>+SUMIFS(CV$164:CV$197,$B$164:$B$197,$A206)*(1+Input!$D$116+Input!$D$117)</f>
        <v>0</v>
      </c>
      <c r="CW206" s="542">
        <f>+SUMIFS(CW$164:CW$197,$B$164:$B$197,$A206)*(1+Input!$D$116+Input!$D$117)</f>
        <v>0</v>
      </c>
      <c r="CX206" s="542">
        <f>+SUMIFS(CX$164:CX$197,$B$164:$B$197,$A206)*(1+Input!$D$116+Input!$D$117)</f>
        <v>0</v>
      </c>
      <c r="CY206" s="542">
        <f>+SUMIFS(CY$164:CY$197,$B$164:$B$197,$A206)*(1+Input!$D$116+Input!$D$117)</f>
        <v>0</v>
      </c>
      <c r="CZ206" s="542">
        <f>+SUMIFS(CZ$164:CZ$197,$B$164:$B$197,$A206)*(1+Input!$D$116+Input!$D$117)</f>
        <v>0</v>
      </c>
      <c r="DA206" s="542">
        <f>+SUMIFS(DA$164:DA$197,$B$164:$B$197,$A206)*(1+Input!$D$116+Input!$D$117)</f>
        <v>0</v>
      </c>
      <c r="DB206" s="542">
        <f>+SUMIFS(DB$164:DB$197,$B$164:$B$197,$A206)*(1+Input!$D$116+Input!$D$117)</f>
        <v>0</v>
      </c>
      <c r="DC206" s="542">
        <f>+SUMIFS(DC$164:DC$197,$B$164:$B$197,$A206)*(1+Input!$D$116+Input!$D$117)</f>
        <v>0</v>
      </c>
      <c r="DD206" s="542">
        <f>+SUMIFS(DD$164:DD$197,$B$164:$B$197,$A206)*(1+Input!$D$116+Input!$D$117)</f>
        <v>0</v>
      </c>
      <c r="DE206" s="542">
        <f>+SUMIFS(DE$164:DE$197,$B$164:$B$197,$A206)*(1+Input!$D$116+Input!$D$117)</f>
        <v>0</v>
      </c>
      <c r="DF206" s="542">
        <f>+SUMIFS(DF$164:DF$197,$B$164:$B$197,$A206)*(1+Input!$D$116+Input!$D$117)</f>
        <v>0</v>
      </c>
      <c r="DG206" s="542">
        <f>+SUMIFS(DG$164:DG$197,$B$164:$B$197,$A206)*(1+Input!$D$116+Input!$D$117)</f>
        <v>0</v>
      </c>
      <c r="DH206" s="542">
        <f>+SUMIFS(DH$164:DH$197,$B$164:$B$197,$A206)*(1+Input!$D$116+Input!$D$117)</f>
        <v>0</v>
      </c>
      <c r="DI206" s="542">
        <f>+SUMIFS(DI$164:DI$197,$B$164:$B$197,$A206)*(1+Input!$D$116+Input!$D$117)</f>
        <v>0</v>
      </c>
      <c r="DJ206" s="542">
        <f>+SUMIFS(DJ$164:DJ$197,$B$164:$B$197,$A206)*(1+Input!$D$116+Input!$D$117)</f>
        <v>0</v>
      </c>
      <c r="DK206" s="542">
        <f>+SUMIFS(DK$164:DK$197,$B$164:$B$197,$A206)*(1+Input!$D$116+Input!$D$117)</f>
        <v>0</v>
      </c>
      <c r="DL206" s="542">
        <f>+SUMIFS(DL$164:DL$197,$B$164:$B$197,$A206)*(1+Input!$D$116+Input!$D$117)</f>
        <v>0</v>
      </c>
      <c r="DM206" s="542">
        <f>+SUMIFS(DM$164:DM$197,$B$164:$B$197,$A206)*(1+Input!$D$116+Input!$D$117)</f>
        <v>0</v>
      </c>
      <c r="DN206" s="542">
        <f>+SUMIFS(DN$164:DN$197,$B$164:$B$197,$A206)*(1+Input!$D$116+Input!$D$117)</f>
        <v>0</v>
      </c>
      <c r="DO206" s="542">
        <f>+SUMIFS(DO$164:DO$197,$B$164:$B$197,$A206)*(1+Input!$D$116+Input!$D$117)</f>
        <v>0</v>
      </c>
      <c r="DP206" s="542">
        <f>+SUMIFS(DP$164:DP$197,$B$164:$B$197,$A206)*(1+Input!$D$116+Input!$D$117)</f>
        <v>0</v>
      </c>
      <c r="DQ206" s="542">
        <f>+SUMIFS(DQ$164:DQ$197,$B$164:$B$197,$A206)*(1+Input!$D$116+Input!$D$117)</f>
        <v>0</v>
      </c>
      <c r="DR206" s="542">
        <f>+SUMIFS(DR$164:DR$197,$B$164:$B$197,$A206)*(1+Input!$D$116+Input!$D$117)</f>
        <v>0</v>
      </c>
      <c r="DS206" s="542">
        <f>+SUMIFS(DS$164:DS$197,$B$164:$B$197,$A206)*(1+Input!$D$116+Input!$D$117)</f>
        <v>0</v>
      </c>
      <c r="DT206" s="560">
        <f>+SUMIFS(DT$164:DT$197,$B$164:$B$197,$A206)*(1+Input!$D$116+Input!$D$117)</f>
        <v>0</v>
      </c>
    </row>
    <row r="207" spans="1:124" s="28" customFormat="1" ht="14.25" customHeight="1" x14ac:dyDescent="0.15">
      <c r="A207" s="130" t="str">
        <f>+Names!B24</f>
        <v>Placeholder</v>
      </c>
      <c r="B207" s="45"/>
      <c r="C207" s="389"/>
      <c r="D207" s="389"/>
      <c r="E207" s="559">
        <f>+SUMIFS(E$164:E$197,$B$164:$B$197,$A207)*(1+Input!$D$116+Input!$D$117)</f>
        <v>0</v>
      </c>
      <c r="F207" s="542">
        <f>+SUMIFS(F$164:F$197,$B$164:$B$197,$A207)*(1+Input!$D$116+Input!$D$117)</f>
        <v>0</v>
      </c>
      <c r="G207" s="542">
        <f>+SUMIFS(G$164:G$197,$B$164:$B$197,$A207)*(1+Input!$D$116+Input!$D$117)</f>
        <v>0</v>
      </c>
      <c r="H207" s="542">
        <f>+SUMIFS(H$164:H$197,$B$164:$B$197,$A207)*(1+Input!$D$116+Input!$D$117)</f>
        <v>0</v>
      </c>
      <c r="I207" s="542">
        <f>+SUMIFS(I$164:I$197,$B$164:$B$197,$A207)*(1+Input!$D$116+Input!$D$117)</f>
        <v>0</v>
      </c>
      <c r="J207" s="542">
        <f>+SUMIFS(J$164:J$197,$B$164:$B$197,$A207)*(1+Input!$D$116+Input!$D$117)</f>
        <v>0</v>
      </c>
      <c r="K207" s="542">
        <f>+SUMIFS(K$164:K$197,$B$164:$B$197,$A207)*(1+Input!$D$116+Input!$D$117)</f>
        <v>0</v>
      </c>
      <c r="L207" s="542">
        <f>+SUMIFS(L$164:L$197,$B$164:$B$197,$A207)*(1+Input!$D$116+Input!$D$117)</f>
        <v>0</v>
      </c>
      <c r="M207" s="542">
        <f>+SUMIFS(M$164:M$197,$B$164:$B$197,$A207)*(1+Input!$D$116+Input!$D$117)</f>
        <v>0</v>
      </c>
      <c r="N207" s="542">
        <f>+SUMIFS(N$164:N$197,$B$164:$B$197,$A207)*(1+Input!$D$116+Input!$D$117)</f>
        <v>0</v>
      </c>
      <c r="O207" s="542">
        <f>+SUMIFS(O$164:O$197,$B$164:$B$197,$A207)*(1+Input!$D$116+Input!$D$117)</f>
        <v>0</v>
      </c>
      <c r="P207" s="542">
        <f>+SUMIFS(P$164:P$197,$B$164:$B$197,$A207)*(1+Input!$D$116+Input!$D$117)</f>
        <v>0</v>
      </c>
      <c r="Q207" s="542">
        <f>+SUMIFS(Q$164:Q$197,$B$164:$B$197,$A207)*(1+Input!$D$116+Input!$D$117)</f>
        <v>0</v>
      </c>
      <c r="R207" s="542">
        <f>+SUMIFS(R$164:R$197,$B$164:$B$197,$A207)*(1+Input!$D$116+Input!$D$117)</f>
        <v>0</v>
      </c>
      <c r="S207" s="542">
        <f>+SUMIFS(S$164:S$197,$B$164:$B$197,$A207)*(1+Input!$D$116+Input!$D$117)</f>
        <v>0</v>
      </c>
      <c r="T207" s="542">
        <f>+SUMIFS(T$164:T$197,$B$164:$B$197,$A207)*(1+Input!$D$116+Input!$D$117)</f>
        <v>0</v>
      </c>
      <c r="U207" s="542">
        <f>+SUMIFS(U$164:U$197,$B$164:$B$197,$A207)*(1+Input!$D$116+Input!$D$117)</f>
        <v>0</v>
      </c>
      <c r="V207" s="542">
        <f>+SUMIFS(V$164:V$197,$B$164:$B$197,$A207)*(1+Input!$D$116+Input!$D$117)</f>
        <v>0</v>
      </c>
      <c r="W207" s="542">
        <f>+SUMIFS(W$164:W$197,$B$164:$B$197,$A207)*(1+Input!$D$116+Input!$D$117)</f>
        <v>0</v>
      </c>
      <c r="X207" s="542">
        <f>+SUMIFS(X$164:X$197,$B$164:$B$197,$A207)*(1+Input!$D$116+Input!$D$117)</f>
        <v>0</v>
      </c>
      <c r="Y207" s="542">
        <f>+SUMIFS(Y$164:Y$197,$B$164:$B$197,$A207)*(1+Input!$D$116+Input!$D$117)</f>
        <v>0</v>
      </c>
      <c r="Z207" s="542">
        <f>+SUMIFS(Z$164:Z$197,$B$164:$B$197,$A207)*(1+Input!$D$116+Input!$D$117)</f>
        <v>0</v>
      </c>
      <c r="AA207" s="542">
        <f>+SUMIFS(AA$164:AA$197,$B$164:$B$197,$A207)*(1+Input!$D$116+Input!$D$117)</f>
        <v>0</v>
      </c>
      <c r="AB207" s="542">
        <f>+SUMIFS(AB$164:AB$197,$B$164:$B$197,$A207)*(1+Input!$D$116+Input!$D$117)</f>
        <v>0</v>
      </c>
      <c r="AC207" s="542">
        <f>+SUMIFS(AC$164:AC$197,$B$164:$B$197,$A207)*(1+Input!$D$116+Input!$D$117)</f>
        <v>0</v>
      </c>
      <c r="AD207" s="542">
        <f>+SUMIFS(AD$164:AD$197,$B$164:$B$197,$A207)*(1+Input!$D$116+Input!$D$117)</f>
        <v>0</v>
      </c>
      <c r="AE207" s="542">
        <f>+SUMIFS(AE$164:AE$197,$B$164:$B$197,$A207)*(1+Input!$D$116+Input!$D$117)</f>
        <v>0</v>
      </c>
      <c r="AF207" s="542">
        <f>+SUMIFS(AF$164:AF$197,$B$164:$B$197,$A207)*(1+Input!$D$116+Input!$D$117)</f>
        <v>0</v>
      </c>
      <c r="AG207" s="542">
        <f>+SUMIFS(AG$164:AG$197,$B$164:$B$197,$A207)*(1+Input!$D$116+Input!$D$117)</f>
        <v>0</v>
      </c>
      <c r="AH207" s="542">
        <f>+SUMIFS(AH$164:AH$197,$B$164:$B$197,$A207)*(1+Input!$D$116+Input!$D$117)</f>
        <v>0</v>
      </c>
      <c r="AI207" s="542">
        <f>+SUMIFS(AI$164:AI$197,$B$164:$B$197,$A207)*(1+Input!$D$116+Input!$D$117)</f>
        <v>0</v>
      </c>
      <c r="AJ207" s="542">
        <f>+SUMIFS(AJ$164:AJ$197,$B$164:$B$197,$A207)*(1+Input!$D$116+Input!$D$117)</f>
        <v>0</v>
      </c>
      <c r="AK207" s="542">
        <f>+SUMIFS(AK$164:AK$197,$B$164:$B$197,$A207)*(1+Input!$D$116+Input!$D$117)</f>
        <v>0</v>
      </c>
      <c r="AL207" s="542">
        <f>+SUMIFS(AL$164:AL$197,$B$164:$B$197,$A207)*(1+Input!$D$116+Input!$D$117)</f>
        <v>0</v>
      </c>
      <c r="AM207" s="542">
        <f>+SUMIFS(AM$164:AM$197,$B$164:$B$197,$A207)*(1+Input!$D$116+Input!$D$117)</f>
        <v>0</v>
      </c>
      <c r="AN207" s="542">
        <f>+SUMIFS(AN$164:AN$197,$B$164:$B$197,$A207)*(1+Input!$D$116+Input!$D$117)</f>
        <v>0</v>
      </c>
      <c r="AO207" s="542">
        <f>+SUMIFS(AO$164:AO$197,$B$164:$B$197,$A207)*(1+Input!$D$116+Input!$D$117)</f>
        <v>0</v>
      </c>
      <c r="AP207" s="542">
        <f>+SUMIFS(AP$164:AP$197,$B$164:$B$197,$A207)*(1+Input!$D$116+Input!$D$117)</f>
        <v>0</v>
      </c>
      <c r="AQ207" s="542">
        <f>+SUMIFS(AQ$164:AQ$197,$B$164:$B$197,$A207)*(1+Input!$D$116+Input!$D$117)</f>
        <v>0</v>
      </c>
      <c r="AR207" s="542">
        <f>+SUMIFS(AR$164:AR$197,$B$164:$B$197,$A207)*(1+Input!$D$116+Input!$D$117)</f>
        <v>0</v>
      </c>
      <c r="AS207" s="542">
        <f>+SUMIFS(AS$164:AS$197,$B$164:$B$197,$A207)*(1+Input!$D$116+Input!$D$117)</f>
        <v>0</v>
      </c>
      <c r="AT207" s="542">
        <f>+SUMIFS(AT$164:AT$197,$B$164:$B$197,$A207)*(1+Input!$D$116+Input!$D$117)</f>
        <v>0</v>
      </c>
      <c r="AU207" s="542">
        <f>+SUMIFS(AU$164:AU$197,$B$164:$B$197,$A207)*(1+Input!$D$116+Input!$D$117)</f>
        <v>0</v>
      </c>
      <c r="AV207" s="542">
        <f>+SUMIFS(AV$164:AV$197,$B$164:$B$197,$A207)*(1+Input!$D$116+Input!$D$117)</f>
        <v>0</v>
      </c>
      <c r="AW207" s="542">
        <f>+SUMIFS(AW$164:AW$197,$B$164:$B$197,$A207)*(1+Input!$D$116+Input!$D$117)</f>
        <v>0</v>
      </c>
      <c r="AX207" s="542">
        <f>+SUMIFS(AX$164:AX$197,$B$164:$B$197,$A207)*(1+Input!$D$116+Input!$D$117)</f>
        <v>0</v>
      </c>
      <c r="AY207" s="542">
        <f>+SUMIFS(AY$164:AY$197,$B$164:$B$197,$A207)*(1+Input!$D$116+Input!$D$117)</f>
        <v>0</v>
      </c>
      <c r="AZ207" s="542">
        <f>+SUMIFS(AZ$164:AZ$197,$B$164:$B$197,$A207)*(1+Input!$D$116+Input!$D$117)</f>
        <v>0</v>
      </c>
      <c r="BA207" s="542">
        <f>+SUMIFS(BA$164:BA$197,$B$164:$B$197,$A207)*(1+Input!$D$116+Input!$D$117)</f>
        <v>0</v>
      </c>
      <c r="BB207" s="542">
        <f>+SUMIFS(BB$164:BB$197,$B$164:$B$197,$A207)*(1+Input!$D$116+Input!$D$117)</f>
        <v>0</v>
      </c>
      <c r="BC207" s="542">
        <f>+SUMIFS(BC$164:BC$197,$B$164:$B$197,$A207)*(1+Input!$D$116+Input!$D$117)</f>
        <v>0</v>
      </c>
      <c r="BD207" s="542">
        <f>+SUMIFS(BD$164:BD$197,$B$164:$B$197,$A207)*(1+Input!$D$116+Input!$D$117)</f>
        <v>0</v>
      </c>
      <c r="BE207" s="542">
        <f>+SUMIFS(BE$164:BE$197,$B$164:$B$197,$A207)*(1+Input!$D$116+Input!$D$117)</f>
        <v>0</v>
      </c>
      <c r="BF207" s="542">
        <f>+SUMIFS(BF$164:BF$197,$B$164:$B$197,$A207)*(1+Input!$D$116+Input!$D$117)</f>
        <v>0</v>
      </c>
      <c r="BG207" s="542">
        <f>+SUMIFS(BG$164:BG$197,$B$164:$B$197,$A207)*(1+Input!$D$116+Input!$D$117)</f>
        <v>0</v>
      </c>
      <c r="BH207" s="542">
        <f>+SUMIFS(BH$164:BH$197,$B$164:$B$197,$A207)*(1+Input!$D$116+Input!$D$117)</f>
        <v>0</v>
      </c>
      <c r="BI207" s="542">
        <f>+SUMIFS(BI$164:BI$197,$B$164:$B$197,$A207)*(1+Input!$D$116+Input!$D$117)</f>
        <v>0</v>
      </c>
      <c r="BJ207" s="542">
        <f>+SUMIFS(BJ$164:BJ$197,$B$164:$B$197,$A207)*(1+Input!$D$116+Input!$D$117)</f>
        <v>0</v>
      </c>
      <c r="BK207" s="542">
        <f>+SUMIFS(BK$164:BK$197,$B$164:$B$197,$A207)*(1+Input!$D$116+Input!$D$117)</f>
        <v>0</v>
      </c>
      <c r="BL207" s="542">
        <f>+SUMIFS(BL$164:BL$197,$B$164:$B$197,$A207)*(1+Input!$D$116+Input!$D$117)</f>
        <v>0</v>
      </c>
      <c r="BM207" s="542">
        <f>+SUMIFS(BM$164:BM$197,$B$164:$B$197,$A207)*(1+Input!$D$116+Input!$D$117)</f>
        <v>0</v>
      </c>
      <c r="BN207" s="542">
        <f>+SUMIFS(BN$164:BN$197,$B$164:$B$197,$A207)*(1+Input!$D$116+Input!$D$117)</f>
        <v>0</v>
      </c>
      <c r="BO207" s="542">
        <f>+SUMIFS(BO$164:BO$197,$B$164:$B$197,$A207)*(1+Input!$D$116+Input!$D$117)</f>
        <v>0</v>
      </c>
      <c r="BP207" s="542">
        <f>+SUMIFS(BP$164:BP$197,$B$164:$B$197,$A207)*(1+Input!$D$116+Input!$D$117)</f>
        <v>0</v>
      </c>
      <c r="BQ207" s="542">
        <f>+SUMIFS(BQ$164:BQ$197,$B$164:$B$197,$A207)*(1+Input!$D$116+Input!$D$117)</f>
        <v>0</v>
      </c>
      <c r="BR207" s="542">
        <f>+SUMIFS(BR$164:BR$197,$B$164:$B$197,$A207)*(1+Input!$D$116+Input!$D$117)</f>
        <v>0</v>
      </c>
      <c r="BS207" s="542">
        <f>+SUMIFS(BS$164:BS$197,$B$164:$B$197,$A207)*(1+Input!$D$116+Input!$D$117)</f>
        <v>0</v>
      </c>
      <c r="BT207" s="542">
        <f>+SUMIFS(BT$164:BT$197,$B$164:$B$197,$A207)*(1+Input!$D$116+Input!$D$117)</f>
        <v>0</v>
      </c>
      <c r="BU207" s="542">
        <f>+SUMIFS(BU$164:BU$197,$B$164:$B$197,$A207)*(1+Input!$D$116+Input!$D$117)</f>
        <v>0</v>
      </c>
      <c r="BV207" s="542">
        <f>+SUMIFS(BV$164:BV$197,$B$164:$B$197,$A207)*(1+Input!$D$116+Input!$D$117)</f>
        <v>0</v>
      </c>
      <c r="BW207" s="542">
        <f>+SUMIFS(BW$164:BW$197,$B$164:$B$197,$A207)*(1+Input!$D$116+Input!$D$117)</f>
        <v>0</v>
      </c>
      <c r="BX207" s="542">
        <f>+SUMIFS(BX$164:BX$197,$B$164:$B$197,$A207)*(1+Input!$D$116+Input!$D$117)</f>
        <v>0</v>
      </c>
      <c r="BY207" s="542">
        <f>+SUMIFS(BY$164:BY$197,$B$164:$B$197,$A207)*(1+Input!$D$116+Input!$D$117)</f>
        <v>0</v>
      </c>
      <c r="BZ207" s="542">
        <f>+SUMIFS(BZ$164:BZ$197,$B$164:$B$197,$A207)*(1+Input!$D$116+Input!$D$117)</f>
        <v>0</v>
      </c>
      <c r="CA207" s="542">
        <f>+SUMIFS(CA$164:CA$197,$B$164:$B$197,$A207)*(1+Input!$D$116+Input!$D$117)</f>
        <v>0</v>
      </c>
      <c r="CB207" s="542">
        <f>+SUMIFS(CB$164:CB$197,$B$164:$B$197,$A207)*(1+Input!$D$116+Input!$D$117)</f>
        <v>0</v>
      </c>
      <c r="CC207" s="542">
        <f>+SUMIFS(CC$164:CC$197,$B$164:$B$197,$A207)*(1+Input!$D$116+Input!$D$117)</f>
        <v>0</v>
      </c>
      <c r="CD207" s="542">
        <f>+SUMIFS(CD$164:CD$197,$B$164:$B$197,$A207)*(1+Input!$D$116+Input!$D$117)</f>
        <v>0</v>
      </c>
      <c r="CE207" s="542">
        <f>+SUMIFS(CE$164:CE$197,$B$164:$B$197,$A207)*(1+Input!$D$116+Input!$D$117)</f>
        <v>0</v>
      </c>
      <c r="CF207" s="542">
        <f>+SUMIFS(CF$164:CF$197,$B$164:$B$197,$A207)*(1+Input!$D$116+Input!$D$117)</f>
        <v>0</v>
      </c>
      <c r="CG207" s="542">
        <f>+SUMIFS(CG$164:CG$197,$B$164:$B$197,$A207)*(1+Input!$D$116+Input!$D$117)</f>
        <v>0</v>
      </c>
      <c r="CH207" s="542">
        <f>+SUMIFS(CH$164:CH$197,$B$164:$B$197,$A207)*(1+Input!$D$116+Input!$D$117)</f>
        <v>0</v>
      </c>
      <c r="CI207" s="542">
        <f>+SUMIFS(CI$164:CI$197,$B$164:$B$197,$A207)*(1+Input!$D$116+Input!$D$117)</f>
        <v>0</v>
      </c>
      <c r="CJ207" s="542">
        <f>+SUMIFS(CJ$164:CJ$197,$B$164:$B$197,$A207)*(1+Input!$D$116+Input!$D$117)</f>
        <v>0</v>
      </c>
      <c r="CK207" s="542">
        <f>+SUMIFS(CK$164:CK$197,$B$164:$B$197,$A207)*(1+Input!$D$116+Input!$D$117)</f>
        <v>0</v>
      </c>
      <c r="CL207" s="542">
        <f>+SUMIFS(CL$164:CL$197,$B$164:$B$197,$A207)*(1+Input!$D$116+Input!$D$117)</f>
        <v>0</v>
      </c>
      <c r="CM207" s="542">
        <f>+SUMIFS(CM$164:CM$197,$B$164:$B$197,$A207)*(1+Input!$D$116+Input!$D$117)</f>
        <v>0</v>
      </c>
      <c r="CN207" s="542">
        <f>+SUMIFS(CN$164:CN$197,$B$164:$B$197,$A207)*(1+Input!$D$116+Input!$D$117)</f>
        <v>0</v>
      </c>
      <c r="CO207" s="542">
        <f>+SUMIFS(CO$164:CO$197,$B$164:$B$197,$A207)*(1+Input!$D$116+Input!$D$117)</f>
        <v>0</v>
      </c>
      <c r="CP207" s="542">
        <f>+SUMIFS(CP$164:CP$197,$B$164:$B$197,$A207)*(1+Input!$D$116+Input!$D$117)</f>
        <v>0</v>
      </c>
      <c r="CQ207" s="542">
        <f>+SUMIFS(CQ$164:CQ$197,$B$164:$B$197,$A207)*(1+Input!$D$116+Input!$D$117)</f>
        <v>0</v>
      </c>
      <c r="CR207" s="542">
        <f>+SUMIFS(CR$164:CR$197,$B$164:$B$197,$A207)*(1+Input!$D$116+Input!$D$117)</f>
        <v>0</v>
      </c>
      <c r="CS207" s="542">
        <f>+SUMIFS(CS$164:CS$197,$B$164:$B$197,$A207)*(1+Input!$D$116+Input!$D$117)</f>
        <v>0</v>
      </c>
      <c r="CT207" s="542">
        <f>+SUMIFS(CT$164:CT$197,$B$164:$B$197,$A207)*(1+Input!$D$116+Input!$D$117)</f>
        <v>0</v>
      </c>
      <c r="CU207" s="542">
        <f>+SUMIFS(CU$164:CU$197,$B$164:$B$197,$A207)*(1+Input!$D$116+Input!$D$117)</f>
        <v>0</v>
      </c>
      <c r="CV207" s="542">
        <f>+SUMIFS(CV$164:CV$197,$B$164:$B$197,$A207)*(1+Input!$D$116+Input!$D$117)</f>
        <v>0</v>
      </c>
      <c r="CW207" s="542">
        <f>+SUMIFS(CW$164:CW$197,$B$164:$B$197,$A207)*(1+Input!$D$116+Input!$D$117)</f>
        <v>0</v>
      </c>
      <c r="CX207" s="542">
        <f>+SUMIFS(CX$164:CX$197,$B$164:$B$197,$A207)*(1+Input!$D$116+Input!$D$117)</f>
        <v>0</v>
      </c>
      <c r="CY207" s="542">
        <f>+SUMIFS(CY$164:CY$197,$B$164:$B$197,$A207)*(1+Input!$D$116+Input!$D$117)</f>
        <v>0</v>
      </c>
      <c r="CZ207" s="542">
        <f>+SUMIFS(CZ$164:CZ$197,$B$164:$B$197,$A207)*(1+Input!$D$116+Input!$D$117)</f>
        <v>0</v>
      </c>
      <c r="DA207" s="542">
        <f>+SUMIFS(DA$164:DA$197,$B$164:$B$197,$A207)*(1+Input!$D$116+Input!$D$117)</f>
        <v>0</v>
      </c>
      <c r="DB207" s="542">
        <f>+SUMIFS(DB$164:DB$197,$B$164:$B$197,$A207)*(1+Input!$D$116+Input!$D$117)</f>
        <v>0</v>
      </c>
      <c r="DC207" s="542">
        <f>+SUMIFS(DC$164:DC$197,$B$164:$B$197,$A207)*(1+Input!$D$116+Input!$D$117)</f>
        <v>0</v>
      </c>
      <c r="DD207" s="542">
        <f>+SUMIFS(DD$164:DD$197,$B$164:$B$197,$A207)*(1+Input!$D$116+Input!$D$117)</f>
        <v>0</v>
      </c>
      <c r="DE207" s="542">
        <f>+SUMIFS(DE$164:DE$197,$B$164:$B$197,$A207)*(1+Input!$D$116+Input!$D$117)</f>
        <v>0</v>
      </c>
      <c r="DF207" s="542">
        <f>+SUMIFS(DF$164:DF$197,$B$164:$B$197,$A207)*(1+Input!$D$116+Input!$D$117)</f>
        <v>0</v>
      </c>
      <c r="DG207" s="542">
        <f>+SUMIFS(DG$164:DG$197,$B$164:$B$197,$A207)*(1+Input!$D$116+Input!$D$117)</f>
        <v>0</v>
      </c>
      <c r="DH207" s="542">
        <f>+SUMIFS(DH$164:DH$197,$B$164:$B$197,$A207)*(1+Input!$D$116+Input!$D$117)</f>
        <v>0</v>
      </c>
      <c r="DI207" s="542">
        <f>+SUMIFS(DI$164:DI$197,$B$164:$B$197,$A207)*(1+Input!$D$116+Input!$D$117)</f>
        <v>0</v>
      </c>
      <c r="DJ207" s="542">
        <f>+SUMIFS(DJ$164:DJ$197,$B$164:$B$197,$A207)*(1+Input!$D$116+Input!$D$117)</f>
        <v>0</v>
      </c>
      <c r="DK207" s="542">
        <f>+SUMIFS(DK$164:DK$197,$B$164:$B$197,$A207)*(1+Input!$D$116+Input!$D$117)</f>
        <v>0</v>
      </c>
      <c r="DL207" s="542">
        <f>+SUMIFS(DL$164:DL$197,$B$164:$B$197,$A207)*(1+Input!$D$116+Input!$D$117)</f>
        <v>0</v>
      </c>
      <c r="DM207" s="542">
        <f>+SUMIFS(DM$164:DM$197,$B$164:$B$197,$A207)*(1+Input!$D$116+Input!$D$117)</f>
        <v>0</v>
      </c>
      <c r="DN207" s="542">
        <f>+SUMIFS(DN$164:DN$197,$B$164:$B$197,$A207)*(1+Input!$D$116+Input!$D$117)</f>
        <v>0</v>
      </c>
      <c r="DO207" s="542">
        <f>+SUMIFS(DO$164:DO$197,$B$164:$B$197,$A207)*(1+Input!$D$116+Input!$D$117)</f>
        <v>0</v>
      </c>
      <c r="DP207" s="542">
        <f>+SUMIFS(DP$164:DP$197,$B$164:$B$197,$A207)*(1+Input!$D$116+Input!$D$117)</f>
        <v>0</v>
      </c>
      <c r="DQ207" s="542">
        <f>+SUMIFS(DQ$164:DQ$197,$B$164:$B$197,$A207)*(1+Input!$D$116+Input!$D$117)</f>
        <v>0</v>
      </c>
      <c r="DR207" s="542">
        <f>+SUMIFS(DR$164:DR$197,$B$164:$B$197,$A207)*(1+Input!$D$116+Input!$D$117)</f>
        <v>0</v>
      </c>
      <c r="DS207" s="542">
        <f>+SUMIFS(DS$164:DS$197,$B$164:$B$197,$A207)*(1+Input!$D$116+Input!$D$117)</f>
        <v>0</v>
      </c>
      <c r="DT207" s="560">
        <f>+SUMIFS(DT$164:DT$197,$B$164:$B$197,$A207)*(1+Input!$D$116+Input!$D$117)</f>
        <v>0</v>
      </c>
    </row>
    <row r="208" spans="1:124" s="28" customFormat="1" ht="14.25" customHeight="1" x14ac:dyDescent="0.15">
      <c r="A208" s="130" t="str">
        <f>+Names!B25</f>
        <v>Placeholder</v>
      </c>
      <c r="B208" s="45"/>
      <c r="C208" s="389"/>
      <c r="D208" s="389"/>
      <c r="E208" s="559">
        <f>+SUMIFS(E$164:E$197,$B$164:$B$197,$A208)*(1+Input!$D$116+Input!$D$117)</f>
        <v>0</v>
      </c>
      <c r="F208" s="542">
        <f>+SUMIFS(F$164:F$197,$B$164:$B$197,$A208)*(1+Input!$D$116+Input!$D$117)</f>
        <v>0</v>
      </c>
      <c r="G208" s="542">
        <f>+SUMIFS(G$164:G$197,$B$164:$B$197,$A208)*(1+Input!$D$116+Input!$D$117)</f>
        <v>0</v>
      </c>
      <c r="H208" s="542">
        <f>+SUMIFS(H$164:H$197,$B$164:$B$197,$A208)*(1+Input!$D$116+Input!$D$117)</f>
        <v>0</v>
      </c>
      <c r="I208" s="542">
        <f>+SUMIFS(I$164:I$197,$B$164:$B$197,$A208)*(1+Input!$D$116+Input!$D$117)</f>
        <v>0</v>
      </c>
      <c r="J208" s="542">
        <f>+SUMIFS(J$164:J$197,$B$164:$B$197,$A208)*(1+Input!$D$116+Input!$D$117)</f>
        <v>0</v>
      </c>
      <c r="K208" s="542">
        <f>+SUMIFS(K$164:K$197,$B$164:$B$197,$A208)*(1+Input!$D$116+Input!$D$117)</f>
        <v>0</v>
      </c>
      <c r="L208" s="542">
        <f>+SUMIFS(L$164:L$197,$B$164:$B$197,$A208)*(1+Input!$D$116+Input!$D$117)</f>
        <v>0</v>
      </c>
      <c r="M208" s="542">
        <f>+SUMIFS(M$164:M$197,$B$164:$B$197,$A208)*(1+Input!$D$116+Input!$D$117)</f>
        <v>0</v>
      </c>
      <c r="N208" s="542">
        <f>+SUMIFS(N$164:N$197,$B$164:$B$197,$A208)*(1+Input!$D$116+Input!$D$117)</f>
        <v>0</v>
      </c>
      <c r="O208" s="542">
        <f>+SUMIFS(O$164:O$197,$B$164:$B$197,$A208)*(1+Input!$D$116+Input!$D$117)</f>
        <v>0</v>
      </c>
      <c r="P208" s="542">
        <f>+SUMIFS(P$164:P$197,$B$164:$B$197,$A208)*(1+Input!$D$116+Input!$D$117)</f>
        <v>0</v>
      </c>
      <c r="Q208" s="542">
        <f>+SUMIFS(Q$164:Q$197,$B$164:$B$197,$A208)*(1+Input!$D$116+Input!$D$117)</f>
        <v>0</v>
      </c>
      <c r="R208" s="542">
        <f>+SUMIFS(R$164:R$197,$B$164:$B$197,$A208)*(1+Input!$D$116+Input!$D$117)</f>
        <v>0</v>
      </c>
      <c r="S208" s="542">
        <f>+SUMIFS(S$164:S$197,$B$164:$B$197,$A208)*(1+Input!$D$116+Input!$D$117)</f>
        <v>0</v>
      </c>
      <c r="T208" s="542">
        <f>+SUMIFS(T$164:T$197,$B$164:$B$197,$A208)*(1+Input!$D$116+Input!$D$117)</f>
        <v>0</v>
      </c>
      <c r="U208" s="542">
        <f>+SUMIFS(U$164:U$197,$B$164:$B$197,$A208)*(1+Input!$D$116+Input!$D$117)</f>
        <v>0</v>
      </c>
      <c r="V208" s="542">
        <f>+SUMIFS(V$164:V$197,$B$164:$B$197,$A208)*(1+Input!$D$116+Input!$D$117)</f>
        <v>0</v>
      </c>
      <c r="W208" s="542">
        <f>+SUMIFS(W$164:W$197,$B$164:$B$197,$A208)*(1+Input!$D$116+Input!$D$117)</f>
        <v>0</v>
      </c>
      <c r="X208" s="542">
        <f>+SUMIFS(X$164:X$197,$B$164:$B$197,$A208)*(1+Input!$D$116+Input!$D$117)</f>
        <v>0</v>
      </c>
      <c r="Y208" s="542">
        <f>+SUMIFS(Y$164:Y$197,$B$164:$B$197,$A208)*(1+Input!$D$116+Input!$D$117)</f>
        <v>0</v>
      </c>
      <c r="Z208" s="542">
        <f>+SUMIFS(Z$164:Z$197,$B$164:$B$197,$A208)*(1+Input!$D$116+Input!$D$117)</f>
        <v>0</v>
      </c>
      <c r="AA208" s="542">
        <f>+SUMIFS(AA$164:AA$197,$B$164:$B$197,$A208)*(1+Input!$D$116+Input!$D$117)</f>
        <v>0</v>
      </c>
      <c r="AB208" s="542">
        <f>+SUMIFS(AB$164:AB$197,$B$164:$B$197,$A208)*(1+Input!$D$116+Input!$D$117)</f>
        <v>0</v>
      </c>
      <c r="AC208" s="542">
        <f>+SUMIFS(AC$164:AC$197,$B$164:$B$197,$A208)*(1+Input!$D$116+Input!$D$117)</f>
        <v>0</v>
      </c>
      <c r="AD208" s="542">
        <f>+SUMIFS(AD$164:AD$197,$B$164:$B$197,$A208)*(1+Input!$D$116+Input!$D$117)</f>
        <v>0</v>
      </c>
      <c r="AE208" s="542">
        <f>+SUMIFS(AE$164:AE$197,$B$164:$B$197,$A208)*(1+Input!$D$116+Input!$D$117)</f>
        <v>0</v>
      </c>
      <c r="AF208" s="542">
        <f>+SUMIFS(AF$164:AF$197,$B$164:$B$197,$A208)*(1+Input!$D$116+Input!$D$117)</f>
        <v>0</v>
      </c>
      <c r="AG208" s="542">
        <f>+SUMIFS(AG$164:AG$197,$B$164:$B$197,$A208)*(1+Input!$D$116+Input!$D$117)</f>
        <v>0</v>
      </c>
      <c r="AH208" s="542">
        <f>+SUMIFS(AH$164:AH$197,$B$164:$B$197,$A208)*(1+Input!$D$116+Input!$D$117)</f>
        <v>0</v>
      </c>
      <c r="AI208" s="542">
        <f>+SUMIFS(AI$164:AI$197,$B$164:$B$197,$A208)*(1+Input!$D$116+Input!$D$117)</f>
        <v>0</v>
      </c>
      <c r="AJ208" s="542">
        <f>+SUMIFS(AJ$164:AJ$197,$B$164:$B$197,$A208)*(1+Input!$D$116+Input!$D$117)</f>
        <v>0</v>
      </c>
      <c r="AK208" s="542">
        <f>+SUMIFS(AK$164:AK$197,$B$164:$B$197,$A208)*(1+Input!$D$116+Input!$D$117)</f>
        <v>0</v>
      </c>
      <c r="AL208" s="542">
        <f>+SUMIFS(AL$164:AL$197,$B$164:$B$197,$A208)*(1+Input!$D$116+Input!$D$117)</f>
        <v>0</v>
      </c>
      <c r="AM208" s="542">
        <f>+SUMIFS(AM$164:AM$197,$B$164:$B$197,$A208)*(1+Input!$D$116+Input!$D$117)</f>
        <v>0</v>
      </c>
      <c r="AN208" s="542">
        <f>+SUMIFS(AN$164:AN$197,$B$164:$B$197,$A208)*(1+Input!$D$116+Input!$D$117)</f>
        <v>0</v>
      </c>
      <c r="AO208" s="542">
        <f>+SUMIFS(AO$164:AO$197,$B$164:$B$197,$A208)*(1+Input!$D$116+Input!$D$117)</f>
        <v>0</v>
      </c>
      <c r="AP208" s="542">
        <f>+SUMIFS(AP$164:AP$197,$B$164:$B$197,$A208)*(1+Input!$D$116+Input!$D$117)</f>
        <v>0</v>
      </c>
      <c r="AQ208" s="542">
        <f>+SUMIFS(AQ$164:AQ$197,$B$164:$B$197,$A208)*(1+Input!$D$116+Input!$D$117)</f>
        <v>0</v>
      </c>
      <c r="AR208" s="542">
        <f>+SUMIFS(AR$164:AR$197,$B$164:$B$197,$A208)*(1+Input!$D$116+Input!$D$117)</f>
        <v>0</v>
      </c>
      <c r="AS208" s="542">
        <f>+SUMIFS(AS$164:AS$197,$B$164:$B$197,$A208)*(1+Input!$D$116+Input!$D$117)</f>
        <v>0</v>
      </c>
      <c r="AT208" s="542">
        <f>+SUMIFS(AT$164:AT$197,$B$164:$B$197,$A208)*(1+Input!$D$116+Input!$D$117)</f>
        <v>0</v>
      </c>
      <c r="AU208" s="542">
        <f>+SUMIFS(AU$164:AU$197,$B$164:$B$197,$A208)*(1+Input!$D$116+Input!$D$117)</f>
        <v>0</v>
      </c>
      <c r="AV208" s="542">
        <f>+SUMIFS(AV$164:AV$197,$B$164:$B$197,$A208)*(1+Input!$D$116+Input!$D$117)</f>
        <v>0</v>
      </c>
      <c r="AW208" s="542">
        <f>+SUMIFS(AW$164:AW$197,$B$164:$B$197,$A208)*(1+Input!$D$116+Input!$D$117)</f>
        <v>0</v>
      </c>
      <c r="AX208" s="542">
        <f>+SUMIFS(AX$164:AX$197,$B$164:$B$197,$A208)*(1+Input!$D$116+Input!$D$117)</f>
        <v>0</v>
      </c>
      <c r="AY208" s="542">
        <f>+SUMIFS(AY$164:AY$197,$B$164:$B$197,$A208)*(1+Input!$D$116+Input!$D$117)</f>
        <v>0</v>
      </c>
      <c r="AZ208" s="542">
        <f>+SUMIFS(AZ$164:AZ$197,$B$164:$B$197,$A208)*(1+Input!$D$116+Input!$D$117)</f>
        <v>0</v>
      </c>
      <c r="BA208" s="542">
        <f>+SUMIFS(BA$164:BA$197,$B$164:$B$197,$A208)*(1+Input!$D$116+Input!$D$117)</f>
        <v>0</v>
      </c>
      <c r="BB208" s="542">
        <f>+SUMIFS(BB$164:BB$197,$B$164:$B$197,$A208)*(1+Input!$D$116+Input!$D$117)</f>
        <v>0</v>
      </c>
      <c r="BC208" s="542">
        <f>+SUMIFS(BC$164:BC$197,$B$164:$B$197,$A208)*(1+Input!$D$116+Input!$D$117)</f>
        <v>0</v>
      </c>
      <c r="BD208" s="542">
        <f>+SUMIFS(BD$164:BD$197,$B$164:$B$197,$A208)*(1+Input!$D$116+Input!$D$117)</f>
        <v>0</v>
      </c>
      <c r="BE208" s="542">
        <f>+SUMIFS(BE$164:BE$197,$B$164:$B$197,$A208)*(1+Input!$D$116+Input!$D$117)</f>
        <v>0</v>
      </c>
      <c r="BF208" s="542">
        <f>+SUMIFS(BF$164:BF$197,$B$164:$B$197,$A208)*(1+Input!$D$116+Input!$D$117)</f>
        <v>0</v>
      </c>
      <c r="BG208" s="542">
        <f>+SUMIFS(BG$164:BG$197,$B$164:$B$197,$A208)*(1+Input!$D$116+Input!$D$117)</f>
        <v>0</v>
      </c>
      <c r="BH208" s="542">
        <f>+SUMIFS(BH$164:BH$197,$B$164:$B$197,$A208)*(1+Input!$D$116+Input!$D$117)</f>
        <v>0</v>
      </c>
      <c r="BI208" s="542">
        <f>+SUMIFS(BI$164:BI$197,$B$164:$B$197,$A208)*(1+Input!$D$116+Input!$D$117)</f>
        <v>0</v>
      </c>
      <c r="BJ208" s="542">
        <f>+SUMIFS(BJ$164:BJ$197,$B$164:$B$197,$A208)*(1+Input!$D$116+Input!$D$117)</f>
        <v>0</v>
      </c>
      <c r="BK208" s="542">
        <f>+SUMIFS(BK$164:BK$197,$B$164:$B$197,$A208)*(1+Input!$D$116+Input!$D$117)</f>
        <v>0</v>
      </c>
      <c r="BL208" s="542">
        <f>+SUMIFS(BL$164:BL$197,$B$164:$B$197,$A208)*(1+Input!$D$116+Input!$D$117)</f>
        <v>0</v>
      </c>
      <c r="BM208" s="542">
        <f>+SUMIFS(BM$164:BM$197,$B$164:$B$197,$A208)*(1+Input!$D$116+Input!$D$117)</f>
        <v>0</v>
      </c>
      <c r="BN208" s="542">
        <f>+SUMIFS(BN$164:BN$197,$B$164:$B$197,$A208)*(1+Input!$D$116+Input!$D$117)</f>
        <v>0</v>
      </c>
      <c r="BO208" s="542">
        <f>+SUMIFS(BO$164:BO$197,$B$164:$B$197,$A208)*(1+Input!$D$116+Input!$D$117)</f>
        <v>0</v>
      </c>
      <c r="BP208" s="542">
        <f>+SUMIFS(BP$164:BP$197,$B$164:$B$197,$A208)*(1+Input!$D$116+Input!$D$117)</f>
        <v>0</v>
      </c>
      <c r="BQ208" s="542">
        <f>+SUMIFS(BQ$164:BQ$197,$B$164:$B$197,$A208)*(1+Input!$D$116+Input!$D$117)</f>
        <v>0</v>
      </c>
      <c r="BR208" s="542">
        <f>+SUMIFS(BR$164:BR$197,$B$164:$B$197,$A208)*(1+Input!$D$116+Input!$D$117)</f>
        <v>0</v>
      </c>
      <c r="BS208" s="542">
        <f>+SUMIFS(BS$164:BS$197,$B$164:$B$197,$A208)*(1+Input!$D$116+Input!$D$117)</f>
        <v>0</v>
      </c>
      <c r="BT208" s="542">
        <f>+SUMIFS(BT$164:BT$197,$B$164:$B$197,$A208)*(1+Input!$D$116+Input!$D$117)</f>
        <v>0</v>
      </c>
      <c r="BU208" s="542">
        <f>+SUMIFS(BU$164:BU$197,$B$164:$B$197,$A208)*(1+Input!$D$116+Input!$D$117)</f>
        <v>0</v>
      </c>
      <c r="BV208" s="542">
        <f>+SUMIFS(BV$164:BV$197,$B$164:$B$197,$A208)*(1+Input!$D$116+Input!$D$117)</f>
        <v>0</v>
      </c>
      <c r="BW208" s="542">
        <f>+SUMIFS(BW$164:BW$197,$B$164:$B$197,$A208)*(1+Input!$D$116+Input!$D$117)</f>
        <v>0</v>
      </c>
      <c r="BX208" s="542">
        <f>+SUMIFS(BX$164:BX$197,$B$164:$B$197,$A208)*(1+Input!$D$116+Input!$D$117)</f>
        <v>0</v>
      </c>
      <c r="BY208" s="542">
        <f>+SUMIFS(BY$164:BY$197,$B$164:$B$197,$A208)*(1+Input!$D$116+Input!$D$117)</f>
        <v>0</v>
      </c>
      <c r="BZ208" s="542">
        <f>+SUMIFS(BZ$164:BZ$197,$B$164:$B$197,$A208)*(1+Input!$D$116+Input!$D$117)</f>
        <v>0</v>
      </c>
      <c r="CA208" s="542">
        <f>+SUMIFS(CA$164:CA$197,$B$164:$B$197,$A208)*(1+Input!$D$116+Input!$D$117)</f>
        <v>0</v>
      </c>
      <c r="CB208" s="542">
        <f>+SUMIFS(CB$164:CB$197,$B$164:$B$197,$A208)*(1+Input!$D$116+Input!$D$117)</f>
        <v>0</v>
      </c>
      <c r="CC208" s="542">
        <f>+SUMIFS(CC$164:CC$197,$B$164:$B$197,$A208)*(1+Input!$D$116+Input!$D$117)</f>
        <v>0</v>
      </c>
      <c r="CD208" s="542">
        <f>+SUMIFS(CD$164:CD$197,$B$164:$B$197,$A208)*(1+Input!$D$116+Input!$D$117)</f>
        <v>0</v>
      </c>
      <c r="CE208" s="542">
        <f>+SUMIFS(CE$164:CE$197,$B$164:$B$197,$A208)*(1+Input!$D$116+Input!$D$117)</f>
        <v>0</v>
      </c>
      <c r="CF208" s="542">
        <f>+SUMIFS(CF$164:CF$197,$B$164:$B$197,$A208)*(1+Input!$D$116+Input!$D$117)</f>
        <v>0</v>
      </c>
      <c r="CG208" s="542">
        <f>+SUMIFS(CG$164:CG$197,$B$164:$B$197,$A208)*(1+Input!$D$116+Input!$D$117)</f>
        <v>0</v>
      </c>
      <c r="CH208" s="542">
        <f>+SUMIFS(CH$164:CH$197,$B$164:$B$197,$A208)*(1+Input!$D$116+Input!$D$117)</f>
        <v>0</v>
      </c>
      <c r="CI208" s="542">
        <f>+SUMIFS(CI$164:CI$197,$B$164:$B$197,$A208)*(1+Input!$D$116+Input!$D$117)</f>
        <v>0</v>
      </c>
      <c r="CJ208" s="542">
        <f>+SUMIFS(CJ$164:CJ$197,$B$164:$B$197,$A208)*(1+Input!$D$116+Input!$D$117)</f>
        <v>0</v>
      </c>
      <c r="CK208" s="542">
        <f>+SUMIFS(CK$164:CK$197,$B$164:$B$197,$A208)*(1+Input!$D$116+Input!$D$117)</f>
        <v>0</v>
      </c>
      <c r="CL208" s="542">
        <f>+SUMIFS(CL$164:CL$197,$B$164:$B$197,$A208)*(1+Input!$D$116+Input!$D$117)</f>
        <v>0</v>
      </c>
      <c r="CM208" s="542">
        <f>+SUMIFS(CM$164:CM$197,$B$164:$B$197,$A208)*(1+Input!$D$116+Input!$D$117)</f>
        <v>0</v>
      </c>
      <c r="CN208" s="542">
        <f>+SUMIFS(CN$164:CN$197,$B$164:$B$197,$A208)*(1+Input!$D$116+Input!$D$117)</f>
        <v>0</v>
      </c>
      <c r="CO208" s="542">
        <f>+SUMIFS(CO$164:CO$197,$B$164:$B$197,$A208)*(1+Input!$D$116+Input!$D$117)</f>
        <v>0</v>
      </c>
      <c r="CP208" s="542">
        <f>+SUMIFS(CP$164:CP$197,$B$164:$B$197,$A208)*(1+Input!$D$116+Input!$D$117)</f>
        <v>0</v>
      </c>
      <c r="CQ208" s="542">
        <f>+SUMIFS(CQ$164:CQ$197,$B$164:$B$197,$A208)*(1+Input!$D$116+Input!$D$117)</f>
        <v>0</v>
      </c>
      <c r="CR208" s="542">
        <f>+SUMIFS(CR$164:CR$197,$B$164:$B$197,$A208)*(1+Input!$D$116+Input!$D$117)</f>
        <v>0</v>
      </c>
      <c r="CS208" s="542">
        <f>+SUMIFS(CS$164:CS$197,$B$164:$B$197,$A208)*(1+Input!$D$116+Input!$D$117)</f>
        <v>0</v>
      </c>
      <c r="CT208" s="542">
        <f>+SUMIFS(CT$164:CT$197,$B$164:$B$197,$A208)*(1+Input!$D$116+Input!$D$117)</f>
        <v>0</v>
      </c>
      <c r="CU208" s="542">
        <f>+SUMIFS(CU$164:CU$197,$B$164:$B$197,$A208)*(1+Input!$D$116+Input!$D$117)</f>
        <v>0</v>
      </c>
      <c r="CV208" s="542">
        <f>+SUMIFS(CV$164:CV$197,$B$164:$B$197,$A208)*(1+Input!$D$116+Input!$D$117)</f>
        <v>0</v>
      </c>
      <c r="CW208" s="542">
        <f>+SUMIFS(CW$164:CW$197,$B$164:$B$197,$A208)*(1+Input!$D$116+Input!$D$117)</f>
        <v>0</v>
      </c>
      <c r="CX208" s="542">
        <f>+SUMIFS(CX$164:CX$197,$B$164:$B$197,$A208)*(1+Input!$D$116+Input!$D$117)</f>
        <v>0</v>
      </c>
      <c r="CY208" s="542">
        <f>+SUMIFS(CY$164:CY$197,$B$164:$B$197,$A208)*(1+Input!$D$116+Input!$D$117)</f>
        <v>0</v>
      </c>
      <c r="CZ208" s="542">
        <f>+SUMIFS(CZ$164:CZ$197,$B$164:$B$197,$A208)*(1+Input!$D$116+Input!$D$117)</f>
        <v>0</v>
      </c>
      <c r="DA208" s="542">
        <f>+SUMIFS(DA$164:DA$197,$B$164:$B$197,$A208)*(1+Input!$D$116+Input!$D$117)</f>
        <v>0</v>
      </c>
      <c r="DB208" s="542">
        <f>+SUMIFS(DB$164:DB$197,$B$164:$B$197,$A208)*(1+Input!$D$116+Input!$D$117)</f>
        <v>0</v>
      </c>
      <c r="DC208" s="542">
        <f>+SUMIFS(DC$164:DC$197,$B$164:$B$197,$A208)*(1+Input!$D$116+Input!$D$117)</f>
        <v>0</v>
      </c>
      <c r="DD208" s="542">
        <f>+SUMIFS(DD$164:DD$197,$B$164:$B$197,$A208)*(1+Input!$D$116+Input!$D$117)</f>
        <v>0</v>
      </c>
      <c r="DE208" s="542">
        <f>+SUMIFS(DE$164:DE$197,$B$164:$B$197,$A208)*(1+Input!$D$116+Input!$D$117)</f>
        <v>0</v>
      </c>
      <c r="DF208" s="542">
        <f>+SUMIFS(DF$164:DF$197,$B$164:$B$197,$A208)*(1+Input!$D$116+Input!$D$117)</f>
        <v>0</v>
      </c>
      <c r="DG208" s="542">
        <f>+SUMIFS(DG$164:DG$197,$B$164:$B$197,$A208)*(1+Input!$D$116+Input!$D$117)</f>
        <v>0</v>
      </c>
      <c r="DH208" s="542">
        <f>+SUMIFS(DH$164:DH$197,$B$164:$B$197,$A208)*(1+Input!$D$116+Input!$D$117)</f>
        <v>0</v>
      </c>
      <c r="DI208" s="542">
        <f>+SUMIFS(DI$164:DI$197,$B$164:$B$197,$A208)*(1+Input!$D$116+Input!$D$117)</f>
        <v>0</v>
      </c>
      <c r="DJ208" s="542">
        <f>+SUMIFS(DJ$164:DJ$197,$B$164:$B$197,$A208)*(1+Input!$D$116+Input!$D$117)</f>
        <v>0</v>
      </c>
      <c r="DK208" s="542">
        <f>+SUMIFS(DK$164:DK$197,$B$164:$B$197,$A208)*(1+Input!$D$116+Input!$D$117)</f>
        <v>0</v>
      </c>
      <c r="DL208" s="542">
        <f>+SUMIFS(DL$164:DL$197,$B$164:$B$197,$A208)*(1+Input!$D$116+Input!$D$117)</f>
        <v>0</v>
      </c>
      <c r="DM208" s="542">
        <f>+SUMIFS(DM$164:DM$197,$B$164:$B$197,$A208)*(1+Input!$D$116+Input!$D$117)</f>
        <v>0</v>
      </c>
      <c r="DN208" s="542">
        <f>+SUMIFS(DN$164:DN$197,$B$164:$B$197,$A208)*(1+Input!$D$116+Input!$D$117)</f>
        <v>0</v>
      </c>
      <c r="DO208" s="542">
        <f>+SUMIFS(DO$164:DO$197,$B$164:$B$197,$A208)*(1+Input!$D$116+Input!$D$117)</f>
        <v>0</v>
      </c>
      <c r="DP208" s="542">
        <f>+SUMIFS(DP$164:DP$197,$B$164:$B$197,$A208)*(1+Input!$D$116+Input!$D$117)</f>
        <v>0</v>
      </c>
      <c r="DQ208" s="542">
        <f>+SUMIFS(DQ$164:DQ$197,$B$164:$B$197,$A208)*(1+Input!$D$116+Input!$D$117)</f>
        <v>0</v>
      </c>
      <c r="DR208" s="542">
        <f>+SUMIFS(DR$164:DR$197,$B$164:$B$197,$A208)*(1+Input!$D$116+Input!$D$117)</f>
        <v>0</v>
      </c>
      <c r="DS208" s="542">
        <f>+SUMIFS(DS$164:DS$197,$B$164:$B$197,$A208)*(1+Input!$D$116+Input!$D$117)</f>
        <v>0</v>
      </c>
      <c r="DT208" s="560">
        <f>+SUMIFS(DT$164:DT$197,$B$164:$B$197,$A208)*(1+Input!$D$116+Input!$D$117)</f>
        <v>0</v>
      </c>
    </row>
    <row r="209" spans="1:124" s="28" customFormat="1" ht="14.25" customHeight="1" x14ac:dyDescent="0.15">
      <c r="A209" s="130" t="str">
        <f>+Names!B26</f>
        <v>Placeholder</v>
      </c>
      <c r="B209" s="45"/>
      <c r="C209" s="389"/>
      <c r="D209" s="389"/>
      <c r="E209" s="559">
        <f>+SUMIFS(E$164:E$197,$B$164:$B$197,$A209)*(1+Input!$D$116+Input!$D$117)</f>
        <v>0</v>
      </c>
      <c r="F209" s="542">
        <f>+SUMIFS(F$164:F$197,$B$164:$B$197,$A209)*(1+Input!$D$116+Input!$D$117)</f>
        <v>0</v>
      </c>
      <c r="G209" s="542">
        <f>+SUMIFS(G$164:G$197,$B$164:$B$197,$A209)*(1+Input!$D$116+Input!$D$117)</f>
        <v>0</v>
      </c>
      <c r="H209" s="542">
        <f>+SUMIFS(H$164:H$197,$B$164:$B$197,$A209)*(1+Input!$D$116+Input!$D$117)</f>
        <v>0</v>
      </c>
      <c r="I209" s="542">
        <f>+SUMIFS(I$164:I$197,$B$164:$B$197,$A209)*(1+Input!$D$116+Input!$D$117)</f>
        <v>0</v>
      </c>
      <c r="J209" s="542">
        <f>+SUMIFS(J$164:J$197,$B$164:$B$197,$A209)*(1+Input!$D$116+Input!$D$117)</f>
        <v>0</v>
      </c>
      <c r="K209" s="542">
        <f>+SUMIFS(K$164:K$197,$B$164:$B$197,$A209)*(1+Input!$D$116+Input!$D$117)</f>
        <v>0</v>
      </c>
      <c r="L209" s="542">
        <f>+SUMIFS(L$164:L$197,$B$164:$B$197,$A209)*(1+Input!$D$116+Input!$D$117)</f>
        <v>0</v>
      </c>
      <c r="M209" s="542">
        <f>+SUMIFS(M$164:M$197,$B$164:$B$197,$A209)*(1+Input!$D$116+Input!$D$117)</f>
        <v>0</v>
      </c>
      <c r="N209" s="542">
        <f>+SUMIFS(N$164:N$197,$B$164:$B$197,$A209)*(1+Input!$D$116+Input!$D$117)</f>
        <v>0</v>
      </c>
      <c r="O209" s="542">
        <f>+SUMIFS(O$164:O$197,$B$164:$B$197,$A209)*(1+Input!$D$116+Input!$D$117)</f>
        <v>0</v>
      </c>
      <c r="P209" s="542">
        <f>+SUMIFS(P$164:P$197,$B$164:$B$197,$A209)*(1+Input!$D$116+Input!$D$117)</f>
        <v>0</v>
      </c>
      <c r="Q209" s="542">
        <f>+SUMIFS(Q$164:Q$197,$B$164:$B$197,$A209)*(1+Input!$D$116+Input!$D$117)</f>
        <v>0</v>
      </c>
      <c r="R209" s="542">
        <f>+SUMIFS(R$164:R$197,$B$164:$B$197,$A209)*(1+Input!$D$116+Input!$D$117)</f>
        <v>0</v>
      </c>
      <c r="S209" s="542">
        <f>+SUMIFS(S$164:S$197,$B$164:$B$197,$A209)*(1+Input!$D$116+Input!$D$117)</f>
        <v>0</v>
      </c>
      <c r="T209" s="542">
        <f>+SUMIFS(T$164:T$197,$B$164:$B$197,$A209)*(1+Input!$D$116+Input!$D$117)</f>
        <v>0</v>
      </c>
      <c r="U209" s="542">
        <f>+SUMIFS(U$164:U$197,$B$164:$B$197,$A209)*(1+Input!$D$116+Input!$D$117)</f>
        <v>0</v>
      </c>
      <c r="V209" s="542">
        <f>+SUMIFS(V$164:V$197,$B$164:$B$197,$A209)*(1+Input!$D$116+Input!$D$117)</f>
        <v>0</v>
      </c>
      <c r="W209" s="542">
        <f>+SUMIFS(W$164:W$197,$B$164:$B$197,$A209)*(1+Input!$D$116+Input!$D$117)</f>
        <v>0</v>
      </c>
      <c r="X209" s="542">
        <f>+SUMIFS(X$164:X$197,$B$164:$B$197,$A209)*(1+Input!$D$116+Input!$D$117)</f>
        <v>0</v>
      </c>
      <c r="Y209" s="542">
        <f>+SUMIFS(Y$164:Y$197,$B$164:$B$197,$A209)*(1+Input!$D$116+Input!$D$117)</f>
        <v>0</v>
      </c>
      <c r="Z209" s="542">
        <f>+SUMIFS(Z$164:Z$197,$B$164:$B$197,$A209)*(1+Input!$D$116+Input!$D$117)</f>
        <v>0</v>
      </c>
      <c r="AA209" s="542">
        <f>+SUMIFS(AA$164:AA$197,$B$164:$B$197,$A209)*(1+Input!$D$116+Input!$D$117)</f>
        <v>0</v>
      </c>
      <c r="AB209" s="542">
        <f>+SUMIFS(AB$164:AB$197,$B$164:$B$197,$A209)*(1+Input!$D$116+Input!$D$117)</f>
        <v>0</v>
      </c>
      <c r="AC209" s="542">
        <f>+SUMIFS(AC$164:AC$197,$B$164:$B$197,$A209)*(1+Input!$D$116+Input!$D$117)</f>
        <v>0</v>
      </c>
      <c r="AD209" s="542">
        <f>+SUMIFS(AD$164:AD$197,$B$164:$B$197,$A209)*(1+Input!$D$116+Input!$D$117)</f>
        <v>0</v>
      </c>
      <c r="AE209" s="542">
        <f>+SUMIFS(AE$164:AE$197,$B$164:$B$197,$A209)*(1+Input!$D$116+Input!$D$117)</f>
        <v>0</v>
      </c>
      <c r="AF209" s="542">
        <f>+SUMIFS(AF$164:AF$197,$B$164:$B$197,$A209)*(1+Input!$D$116+Input!$D$117)</f>
        <v>0</v>
      </c>
      <c r="AG209" s="542">
        <f>+SUMIFS(AG$164:AG$197,$B$164:$B$197,$A209)*(1+Input!$D$116+Input!$D$117)</f>
        <v>0</v>
      </c>
      <c r="AH209" s="542">
        <f>+SUMIFS(AH$164:AH$197,$B$164:$B$197,$A209)*(1+Input!$D$116+Input!$D$117)</f>
        <v>0</v>
      </c>
      <c r="AI209" s="542">
        <f>+SUMIFS(AI$164:AI$197,$B$164:$B$197,$A209)*(1+Input!$D$116+Input!$D$117)</f>
        <v>0</v>
      </c>
      <c r="AJ209" s="542">
        <f>+SUMIFS(AJ$164:AJ$197,$B$164:$B$197,$A209)*(1+Input!$D$116+Input!$D$117)</f>
        <v>0</v>
      </c>
      <c r="AK209" s="542">
        <f>+SUMIFS(AK$164:AK$197,$B$164:$B$197,$A209)*(1+Input!$D$116+Input!$D$117)</f>
        <v>0</v>
      </c>
      <c r="AL209" s="542">
        <f>+SUMIFS(AL$164:AL$197,$B$164:$B$197,$A209)*(1+Input!$D$116+Input!$D$117)</f>
        <v>0</v>
      </c>
      <c r="AM209" s="542">
        <f>+SUMIFS(AM$164:AM$197,$B$164:$B$197,$A209)*(1+Input!$D$116+Input!$D$117)</f>
        <v>0</v>
      </c>
      <c r="AN209" s="542">
        <f>+SUMIFS(AN$164:AN$197,$B$164:$B$197,$A209)*(1+Input!$D$116+Input!$D$117)</f>
        <v>0</v>
      </c>
      <c r="AO209" s="542">
        <f>+SUMIFS(AO$164:AO$197,$B$164:$B$197,$A209)*(1+Input!$D$116+Input!$D$117)</f>
        <v>0</v>
      </c>
      <c r="AP209" s="542">
        <f>+SUMIFS(AP$164:AP$197,$B$164:$B$197,$A209)*(1+Input!$D$116+Input!$D$117)</f>
        <v>0</v>
      </c>
      <c r="AQ209" s="542">
        <f>+SUMIFS(AQ$164:AQ$197,$B$164:$B$197,$A209)*(1+Input!$D$116+Input!$D$117)</f>
        <v>0</v>
      </c>
      <c r="AR209" s="542">
        <f>+SUMIFS(AR$164:AR$197,$B$164:$B$197,$A209)*(1+Input!$D$116+Input!$D$117)</f>
        <v>0</v>
      </c>
      <c r="AS209" s="542">
        <f>+SUMIFS(AS$164:AS$197,$B$164:$B$197,$A209)*(1+Input!$D$116+Input!$D$117)</f>
        <v>0</v>
      </c>
      <c r="AT209" s="542">
        <f>+SUMIFS(AT$164:AT$197,$B$164:$B$197,$A209)*(1+Input!$D$116+Input!$D$117)</f>
        <v>0</v>
      </c>
      <c r="AU209" s="542">
        <f>+SUMIFS(AU$164:AU$197,$B$164:$B$197,$A209)*(1+Input!$D$116+Input!$D$117)</f>
        <v>0</v>
      </c>
      <c r="AV209" s="542">
        <f>+SUMIFS(AV$164:AV$197,$B$164:$B$197,$A209)*(1+Input!$D$116+Input!$D$117)</f>
        <v>0</v>
      </c>
      <c r="AW209" s="542">
        <f>+SUMIFS(AW$164:AW$197,$B$164:$B$197,$A209)*(1+Input!$D$116+Input!$D$117)</f>
        <v>0</v>
      </c>
      <c r="AX209" s="542">
        <f>+SUMIFS(AX$164:AX$197,$B$164:$B$197,$A209)*(1+Input!$D$116+Input!$D$117)</f>
        <v>0</v>
      </c>
      <c r="AY209" s="542">
        <f>+SUMIFS(AY$164:AY$197,$B$164:$B$197,$A209)*(1+Input!$D$116+Input!$D$117)</f>
        <v>0</v>
      </c>
      <c r="AZ209" s="542">
        <f>+SUMIFS(AZ$164:AZ$197,$B$164:$B$197,$A209)*(1+Input!$D$116+Input!$D$117)</f>
        <v>0</v>
      </c>
      <c r="BA209" s="542">
        <f>+SUMIFS(BA$164:BA$197,$B$164:$B$197,$A209)*(1+Input!$D$116+Input!$D$117)</f>
        <v>0</v>
      </c>
      <c r="BB209" s="542">
        <f>+SUMIFS(BB$164:BB$197,$B$164:$B$197,$A209)*(1+Input!$D$116+Input!$D$117)</f>
        <v>0</v>
      </c>
      <c r="BC209" s="542">
        <f>+SUMIFS(BC$164:BC$197,$B$164:$B$197,$A209)*(1+Input!$D$116+Input!$D$117)</f>
        <v>0</v>
      </c>
      <c r="BD209" s="542">
        <f>+SUMIFS(BD$164:BD$197,$B$164:$B$197,$A209)*(1+Input!$D$116+Input!$D$117)</f>
        <v>0</v>
      </c>
      <c r="BE209" s="542">
        <f>+SUMIFS(BE$164:BE$197,$B$164:$B$197,$A209)*(1+Input!$D$116+Input!$D$117)</f>
        <v>0</v>
      </c>
      <c r="BF209" s="542">
        <f>+SUMIFS(BF$164:BF$197,$B$164:$B$197,$A209)*(1+Input!$D$116+Input!$D$117)</f>
        <v>0</v>
      </c>
      <c r="BG209" s="542">
        <f>+SUMIFS(BG$164:BG$197,$B$164:$B$197,$A209)*(1+Input!$D$116+Input!$D$117)</f>
        <v>0</v>
      </c>
      <c r="BH209" s="542">
        <f>+SUMIFS(BH$164:BH$197,$B$164:$B$197,$A209)*(1+Input!$D$116+Input!$D$117)</f>
        <v>0</v>
      </c>
      <c r="BI209" s="542">
        <f>+SUMIFS(BI$164:BI$197,$B$164:$B$197,$A209)*(1+Input!$D$116+Input!$D$117)</f>
        <v>0</v>
      </c>
      <c r="BJ209" s="542">
        <f>+SUMIFS(BJ$164:BJ$197,$B$164:$B$197,$A209)*(1+Input!$D$116+Input!$D$117)</f>
        <v>0</v>
      </c>
      <c r="BK209" s="542">
        <f>+SUMIFS(BK$164:BK$197,$B$164:$B$197,$A209)*(1+Input!$D$116+Input!$D$117)</f>
        <v>0</v>
      </c>
      <c r="BL209" s="542">
        <f>+SUMIFS(BL$164:BL$197,$B$164:$B$197,$A209)*(1+Input!$D$116+Input!$D$117)</f>
        <v>0</v>
      </c>
      <c r="BM209" s="542">
        <f>+SUMIFS(BM$164:BM$197,$B$164:$B$197,$A209)*(1+Input!$D$116+Input!$D$117)</f>
        <v>0</v>
      </c>
      <c r="BN209" s="542">
        <f>+SUMIFS(BN$164:BN$197,$B$164:$B$197,$A209)*(1+Input!$D$116+Input!$D$117)</f>
        <v>0</v>
      </c>
      <c r="BO209" s="542">
        <f>+SUMIFS(BO$164:BO$197,$B$164:$B$197,$A209)*(1+Input!$D$116+Input!$D$117)</f>
        <v>0</v>
      </c>
      <c r="BP209" s="542">
        <f>+SUMIFS(BP$164:BP$197,$B$164:$B$197,$A209)*(1+Input!$D$116+Input!$D$117)</f>
        <v>0</v>
      </c>
      <c r="BQ209" s="542">
        <f>+SUMIFS(BQ$164:BQ$197,$B$164:$B$197,$A209)*(1+Input!$D$116+Input!$D$117)</f>
        <v>0</v>
      </c>
      <c r="BR209" s="542">
        <f>+SUMIFS(BR$164:BR$197,$B$164:$B$197,$A209)*(1+Input!$D$116+Input!$D$117)</f>
        <v>0</v>
      </c>
      <c r="BS209" s="542">
        <f>+SUMIFS(BS$164:BS$197,$B$164:$B$197,$A209)*(1+Input!$D$116+Input!$D$117)</f>
        <v>0</v>
      </c>
      <c r="BT209" s="542">
        <f>+SUMIFS(BT$164:BT$197,$B$164:$B$197,$A209)*(1+Input!$D$116+Input!$D$117)</f>
        <v>0</v>
      </c>
      <c r="BU209" s="542">
        <f>+SUMIFS(BU$164:BU$197,$B$164:$B$197,$A209)*(1+Input!$D$116+Input!$D$117)</f>
        <v>0</v>
      </c>
      <c r="BV209" s="542">
        <f>+SUMIFS(BV$164:BV$197,$B$164:$B$197,$A209)*(1+Input!$D$116+Input!$D$117)</f>
        <v>0</v>
      </c>
      <c r="BW209" s="542">
        <f>+SUMIFS(BW$164:BW$197,$B$164:$B$197,$A209)*(1+Input!$D$116+Input!$D$117)</f>
        <v>0</v>
      </c>
      <c r="BX209" s="542">
        <f>+SUMIFS(BX$164:BX$197,$B$164:$B$197,$A209)*(1+Input!$D$116+Input!$D$117)</f>
        <v>0</v>
      </c>
      <c r="BY209" s="542">
        <f>+SUMIFS(BY$164:BY$197,$B$164:$B$197,$A209)*(1+Input!$D$116+Input!$D$117)</f>
        <v>0</v>
      </c>
      <c r="BZ209" s="542">
        <f>+SUMIFS(BZ$164:BZ$197,$B$164:$B$197,$A209)*(1+Input!$D$116+Input!$D$117)</f>
        <v>0</v>
      </c>
      <c r="CA209" s="542">
        <f>+SUMIFS(CA$164:CA$197,$B$164:$B$197,$A209)*(1+Input!$D$116+Input!$D$117)</f>
        <v>0</v>
      </c>
      <c r="CB209" s="542">
        <f>+SUMIFS(CB$164:CB$197,$B$164:$B$197,$A209)*(1+Input!$D$116+Input!$D$117)</f>
        <v>0</v>
      </c>
      <c r="CC209" s="542">
        <f>+SUMIFS(CC$164:CC$197,$B$164:$B$197,$A209)*(1+Input!$D$116+Input!$D$117)</f>
        <v>0</v>
      </c>
      <c r="CD209" s="542">
        <f>+SUMIFS(CD$164:CD$197,$B$164:$B$197,$A209)*(1+Input!$D$116+Input!$D$117)</f>
        <v>0</v>
      </c>
      <c r="CE209" s="542">
        <f>+SUMIFS(CE$164:CE$197,$B$164:$B$197,$A209)*(1+Input!$D$116+Input!$D$117)</f>
        <v>0</v>
      </c>
      <c r="CF209" s="542">
        <f>+SUMIFS(CF$164:CF$197,$B$164:$B$197,$A209)*(1+Input!$D$116+Input!$D$117)</f>
        <v>0</v>
      </c>
      <c r="CG209" s="542">
        <f>+SUMIFS(CG$164:CG$197,$B$164:$B$197,$A209)*(1+Input!$D$116+Input!$D$117)</f>
        <v>0</v>
      </c>
      <c r="CH209" s="542">
        <f>+SUMIFS(CH$164:CH$197,$B$164:$B$197,$A209)*(1+Input!$D$116+Input!$D$117)</f>
        <v>0</v>
      </c>
      <c r="CI209" s="542">
        <f>+SUMIFS(CI$164:CI$197,$B$164:$B$197,$A209)*(1+Input!$D$116+Input!$D$117)</f>
        <v>0</v>
      </c>
      <c r="CJ209" s="542">
        <f>+SUMIFS(CJ$164:CJ$197,$B$164:$B$197,$A209)*(1+Input!$D$116+Input!$D$117)</f>
        <v>0</v>
      </c>
      <c r="CK209" s="542">
        <f>+SUMIFS(CK$164:CK$197,$B$164:$B$197,$A209)*(1+Input!$D$116+Input!$D$117)</f>
        <v>0</v>
      </c>
      <c r="CL209" s="542">
        <f>+SUMIFS(CL$164:CL$197,$B$164:$B$197,$A209)*(1+Input!$D$116+Input!$D$117)</f>
        <v>0</v>
      </c>
      <c r="CM209" s="542">
        <f>+SUMIFS(CM$164:CM$197,$B$164:$B$197,$A209)*(1+Input!$D$116+Input!$D$117)</f>
        <v>0</v>
      </c>
      <c r="CN209" s="542">
        <f>+SUMIFS(CN$164:CN$197,$B$164:$B$197,$A209)*(1+Input!$D$116+Input!$D$117)</f>
        <v>0</v>
      </c>
      <c r="CO209" s="542">
        <f>+SUMIFS(CO$164:CO$197,$B$164:$B$197,$A209)*(1+Input!$D$116+Input!$D$117)</f>
        <v>0</v>
      </c>
      <c r="CP209" s="542">
        <f>+SUMIFS(CP$164:CP$197,$B$164:$B$197,$A209)*(1+Input!$D$116+Input!$D$117)</f>
        <v>0</v>
      </c>
      <c r="CQ209" s="542">
        <f>+SUMIFS(CQ$164:CQ$197,$B$164:$B$197,$A209)*(1+Input!$D$116+Input!$D$117)</f>
        <v>0</v>
      </c>
      <c r="CR209" s="542">
        <f>+SUMIFS(CR$164:CR$197,$B$164:$B$197,$A209)*(1+Input!$D$116+Input!$D$117)</f>
        <v>0</v>
      </c>
      <c r="CS209" s="542">
        <f>+SUMIFS(CS$164:CS$197,$B$164:$B$197,$A209)*(1+Input!$D$116+Input!$D$117)</f>
        <v>0</v>
      </c>
      <c r="CT209" s="542">
        <f>+SUMIFS(CT$164:CT$197,$B$164:$B$197,$A209)*(1+Input!$D$116+Input!$D$117)</f>
        <v>0</v>
      </c>
      <c r="CU209" s="542">
        <f>+SUMIFS(CU$164:CU$197,$B$164:$B$197,$A209)*(1+Input!$D$116+Input!$D$117)</f>
        <v>0</v>
      </c>
      <c r="CV209" s="542">
        <f>+SUMIFS(CV$164:CV$197,$B$164:$B$197,$A209)*(1+Input!$D$116+Input!$D$117)</f>
        <v>0</v>
      </c>
      <c r="CW209" s="542">
        <f>+SUMIFS(CW$164:CW$197,$B$164:$B$197,$A209)*(1+Input!$D$116+Input!$D$117)</f>
        <v>0</v>
      </c>
      <c r="CX209" s="542">
        <f>+SUMIFS(CX$164:CX$197,$B$164:$B$197,$A209)*(1+Input!$D$116+Input!$D$117)</f>
        <v>0</v>
      </c>
      <c r="CY209" s="542">
        <f>+SUMIFS(CY$164:CY$197,$B$164:$B$197,$A209)*(1+Input!$D$116+Input!$D$117)</f>
        <v>0</v>
      </c>
      <c r="CZ209" s="542">
        <f>+SUMIFS(CZ$164:CZ$197,$B$164:$B$197,$A209)*(1+Input!$D$116+Input!$D$117)</f>
        <v>0</v>
      </c>
      <c r="DA209" s="542">
        <f>+SUMIFS(DA$164:DA$197,$B$164:$B$197,$A209)*(1+Input!$D$116+Input!$D$117)</f>
        <v>0</v>
      </c>
      <c r="DB209" s="542">
        <f>+SUMIFS(DB$164:DB$197,$B$164:$B$197,$A209)*(1+Input!$D$116+Input!$D$117)</f>
        <v>0</v>
      </c>
      <c r="DC209" s="542">
        <f>+SUMIFS(DC$164:DC$197,$B$164:$B$197,$A209)*(1+Input!$D$116+Input!$D$117)</f>
        <v>0</v>
      </c>
      <c r="DD209" s="542">
        <f>+SUMIFS(DD$164:DD$197,$B$164:$B$197,$A209)*(1+Input!$D$116+Input!$D$117)</f>
        <v>0</v>
      </c>
      <c r="DE209" s="542">
        <f>+SUMIFS(DE$164:DE$197,$B$164:$B$197,$A209)*(1+Input!$D$116+Input!$D$117)</f>
        <v>0</v>
      </c>
      <c r="DF209" s="542">
        <f>+SUMIFS(DF$164:DF$197,$B$164:$B$197,$A209)*(1+Input!$D$116+Input!$D$117)</f>
        <v>0</v>
      </c>
      <c r="DG209" s="542">
        <f>+SUMIFS(DG$164:DG$197,$B$164:$B$197,$A209)*(1+Input!$D$116+Input!$D$117)</f>
        <v>0</v>
      </c>
      <c r="DH209" s="542">
        <f>+SUMIFS(DH$164:DH$197,$B$164:$B$197,$A209)*(1+Input!$D$116+Input!$D$117)</f>
        <v>0</v>
      </c>
      <c r="DI209" s="542">
        <f>+SUMIFS(DI$164:DI$197,$B$164:$B$197,$A209)*(1+Input!$D$116+Input!$D$117)</f>
        <v>0</v>
      </c>
      <c r="DJ209" s="542">
        <f>+SUMIFS(DJ$164:DJ$197,$B$164:$B$197,$A209)*(1+Input!$D$116+Input!$D$117)</f>
        <v>0</v>
      </c>
      <c r="DK209" s="542">
        <f>+SUMIFS(DK$164:DK$197,$B$164:$B$197,$A209)*(1+Input!$D$116+Input!$D$117)</f>
        <v>0</v>
      </c>
      <c r="DL209" s="542">
        <f>+SUMIFS(DL$164:DL$197,$B$164:$B$197,$A209)*(1+Input!$D$116+Input!$D$117)</f>
        <v>0</v>
      </c>
      <c r="DM209" s="542">
        <f>+SUMIFS(DM$164:DM$197,$B$164:$B$197,$A209)*(1+Input!$D$116+Input!$D$117)</f>
        <v>0</v>
      </c>
      <c r="DN209" s="542">
        <f>+SUMIFS(DN$164:DN$197,$B$164:$B$197,$A209)*(1+Input!$D$116+Input!$D$117)</f>
        <v>0</v>
      </c>
      <c r="DO209" s="542">
        <f>+SUMIFS(DO$164:DO$197,$B$164:$B$197,$A209)*(1+Input!$D$116+Input!$D$117)</f>
        <v>0</v>
      </c>
      <c r="DP209" s="542">
        <f>+SUMIFS(DP$164:DP$197,$B$164:$B$197,$A209)*(1+Input!$D$116+Input!$D$117)</f>
        <v>0</v>
      </c>
      <c r="DQ209" s="542">
        <f>+SUMIFS(DQ$164:DQ$197,$B$164:$B$197,$A209)*(1+Input!$D$116+Input!$D$117)</f>
        <v>0</v>
      </c>
      <c r="DR209" s="542">
        <f>+SUMIFS(DR$164:DR$197,$B$164:$B$197,$A209)*(1+Input!$D$116+Input!$D$117)</f>
        <v>0</v>
      </c>
      <c r="DS209" s="542">
        <f>+SUMIFS(DS$164:DS$197,$B$164:$B$197,$A209)*(1+Input!$D$116+Input!$D$117)</f>
        <v>0</v>
      </c>
      <c r="DT209" s="560">
        <f>+SUMIFS(DT$164:DT$197,$B$164:$B$197,$A209)*(1+Input!$D$116+Input!$D$117)</f>
        <v>0</v>
      </c>
    </row>
    <row r="210" spans="1:124" s="28" customFormat="1" ht="14.25" customHeight="1" thickBot="1" x14ac:dyDescent="0.2">
      <c r="A210" s="130" t="str">
        <f>+Names!B27</f>
        <v>Placeholder</v>
      </c>
      <c r="B210" s="45"/>
      <c r="C210" s="389"/>
      <c r="D210" s="389"/>
      <c r="E210" s="553">
        <f>+SUMIFS(E$164:E$197,$B$164:$B$197,$A210)*(1+Input!$D$116+Input!$D$117)</f>
        <v>0</v>
      </c>
      <c r="F210" s="554">
        <f>+SUMIFS(F$164:F$197,$B$164:$B$197,$A210)*(1+Input!$D$116+Input!$D$117)</f>
        <v>0</v>
      </c>
      <c r="G210" s="554">
        <f>+SUMIFS(G$164:G$197,$B$164:$B$197,$A210)*(1+Input!$D$116+Input!$D$117)</f>
        <v>0</v>
      </c>
      <c r="H210" s="554">
        <f>+SUMIFS(H$164:H$197,$B$164:$B$197,$A210)*(1+Input!$D$116+Input!$D$117)</f>
        <v>0</v>
      </c>
      <c r="I210" s="554">
        <f>+SUMIFS(I$164:I$197,$B$164:$B$197,$A210)*(1+Input!$D$116+Input!$D$117)</f>
        <v>0</v>
      </c>
      <c r="J210" s="554">
        <f>+SUMIFS(J$164:J$197,$B$164:$B$197,$A210)*(1+Input!$D$116+Input!$D$117)</f>
        <v>0</v>
      </c>
      <c r="K210" s="554">
        <f>+SUMIFS(K$164:K$197,$B$164:$B$197,$A210)*(1+Input!$D$116+Input!$D$117)</f>
        <v>0</v>
      </c>
      <c r="L210" s="554">
        <f>+SUMIFS(L$164:L$197,$B$164:$B$197,$A210)*(1+Input!$D$116+Input!$D$117)</f>
        <v>0</v>
      </c>
      <c r="M210" s="554">
        <f>+SUMIFS(M$164:M$197,$B$164:$B$197,$A210)*(1+Input!$D$116+Input!$D$117)</f>
        <v>0</v>
      </c>
      <c r="N210" s="554">
        <f>+SUMIFS(N$164:N$197,$B$164:$B$197,$A210)*(1+Input!$D$116+Input!$D$117)</f>
        <v>0</v>
      </c>
      <c r="O210" s="554">
        <f>+SUMIFS(O$164:O$197,$B$164:$B$197,$A210)*(1+Input!$D$116+Input!$D$117)</f>
        <v>0</v>
      </c>
      <c r="P210" s="554">
        <f>+SUMIFS(P$164:P$197,$B$164:$B$197,$A210)*(1+Input!$D$116+Input!$D$117)</f>
        <v>0</v>
      </c>
      <c r="Q210" s="554">
        <f>+SUMIFS(Q$164:Q$197,$B$164:$B$197,$A210)*(1+Input!$D$116+Input!$D$117)</f>
        <v>0</v>
      </c>
      <c r="R210" s="554">
        <f>+SUMIFS(R$164:R$197,$B$164:$B$197,$A210)*(1+Input!$D$116+Input!$D$117)</f>
        <v>0</v>
      </c>
      <c r="S210" s="554">
        <f>+SUMIFS(S$164:S$197,$B$164:$B$197,$A210)*(1+Input!$D$116+Input!$D$117)</f>
        <v>0</v>
      </c>
      <c r="T210" s="554">
        <f>+SUMIFS(T$164:T$197,$B$164:$B$197,$A210)*(1+Input!$D$116+Input!$D$117)</f>
        <v>0</v>
      </c>
      <c r="U210" s="554">
        <f>+SUMIFS(U$164:U$197,$B$164:$B$197,$A210)*(1+Input!$D$116+Input!$D$117)</f>
        <v>0</v>
      </c>
      <c r="V210" s="554">
        <f>+SUMIFS(V$164:V$197,$B$164:$B$197,$A210)*(1+Input!$D$116+Input!$D$117)</f>
        <v>0</v>
      </c>
      <c r="W210" s="554">
        <f>+SUMIFS(W$164:W$197,$B$164:$B$197,$A210)*(1+Input!$D$116+Input!$D$117)</f>
        <v>0</v>
      </c>
      <c r="X210" s="554">
        <f>+SUMIFS(X$164:X$197,$B$164:$B$197,$A210)*(1+Input!$D$116+Input!$D$117)</f>
        <v>0</v>
      </c>
      <c r="Y210" s="554">
        <f>+SUMIFS(Y$164:Y$197,$B$164:$B$197,$A210)*(1+Input!$D$116+Input!$D$117)</f>
        <v>0</v>
      </c>
      <c r="Z210" s="554">
        <f>+SUMIFS(Z$164:Z$197,$B$164:$B$197,$A210)*(1+Input!$D$116+Input!$D$117)</f>
        <v>0</v>
      </c>
      <c r="AA210" s="554">
        <f>+SUMIFS(AA$164:AA$197,$B$164:$B$197,$A210)*(1+Input!$D$116+Input!$D$117)</f>
        <v>0</v>
      </c>
      <c r="AB210" s="554">
        <f>+SUMIFS(AB$164:AB$197,$B$164:$B$197,$A210)*(1+Input!$D$116+Input!$D$117)</f>
        <v>0</v>
      </c>
      <c r="AC210" s="554">
        <f>+SUMIFS(AC$164:AC$197,$B$164:$B$197,$A210)*(1+Input!$D$116+Input!$D$117)</f>
        <v>0</v>
      </c>
      <c r="AD210" s="554">
        <f>+SUMIFS(AD$164:AD$197,$B$164:$B$197,$A210)*(1+Input!$D$116+Input!$D$117)</f>
        <v>0</v>
      </c>
      <c r="AE210" s="554">
        <f>+SUMIFS(AE$164:AE$197,$B$164:$B$197,$A210)*(1+Input!$D$116+Input!$D$117)</f>
        <v>0</v>
      </c>
      <c r="AF210" s="554">
        <f>+SUMIFS(AF$164:AF$197,$B$164:$B$197,$A210)*(1+Input!$D$116+Input!$D$117)</f>
        <v>0</v>
      </c>
      <c r="AG210" s="554">
        <f>+SUMIFS(AG$164:AG$197,$B$164:$B$197,$A210)*(1+Input!$D$116+Input!$D$117)</f>
        <v>0</v>
      </c>
      <c r="AH210" s="554">
        <f>+SUMIFS(AH$164:AH$197,$B$164:$B$197,$A210)*(1+Input!$D$116+Input!$D$117)</f>
        <v>0</v>
      </c>
      <c r="AI210" s="554">
        <f>+SUMIFS(AI$164:AI$197,$B$164:$B$197,$A210)*(1+Input!$D$116+Input!$D$117)</f>
        <v>0</v>
      </c>
      <c r="AJ210" s="554">
        <f>+SUMIFS(AJ$164:AJ$197,$B$164:$B$197,$A210)*(1+Input!$D$116+Input!$D$117)</f>
        <v>0</v>
      </c>
      <c r="AK210" s="554">
        <f>+SUMIFS(AK$164:AK$197,$B$164:$B$197,$A210)*(1+Input!$D$116+Input!$D$117)</f>
        <v>0</v>
      </c>
      <c r="AL210" s="554">
        <f>+SUMIFS(AL$164:AL$197,$B$164:$B$197,$A210)*(1+Input!$D$116+Input!$D$117)</f>
        <v>0</v>
      </c>
      <c r="AM210" s="554">
        <f>+SUMIFS(AM$164:AM$197,$B$164:$B$197,$A210)*(1+Input!$D$116+Input!$D$117)</f>
        <v>0</v>
      </c>
      <c r="AN210" s="554">
        <f>+SUMIFS(AN$164:AN$197,$B$164:$B$197,$A210)*(1+Input!$D$116+Input!$D$117)</f>
        <v>0</v>
      </c>
      <c r="AO210" s="554">
        <f>+SUMIFS(AO$164:AO$197,$B$164:$B$197,$A210)*(1+Input!$D$116+Input!$D$117)</f>
        <v>0</v>
      </c>
      <c r="AP210" s="554">
        <f>+SUMIFS(AP$164:AP$197,$B$164:$B$197,$A210)*(1+Input!$D$116+Input!$D$117)</f>
        <v>0</v>
      </c>
      <c r="AQ210" s="554">
        <f>+SUMIFS(AQ$164:AQ$197,$B$164:$B$197,$A210)*(1+Input!$D$116+Input!$D$117)</f>
        <v>0</v>
      </c>
      <c r="AR210" s="554">
        <f>+SUMIFS(AR$164:AR$197,$B$164:$B$197,$A210)*(1+Input!$D$116+Input!$D$117)</f>
        <v>0</v>
      </c>
      <c r="AS210" s="554">
        <f>+SUMIFS(AS$164:AS$197,$B$164:$B$197,$A210)*(1+Input!$D$116+Input!$D$117)</f>
        <v>0</v>
      </c>
      <c r="AT210" s="554">
        <f>+SUMIFS(AT$164:AT$197,$B$164:$B$197,$A210)*(1+Input!$D$116+Input!$D$117)</f>
        <v>0</v>
      </c>
      <c r="AU210" s="554">
        <f>+SUMIFS(AU$164:AU$197,$B$164:$B$197,$A210)*(1+Input!$D$116+Input!$D$117)</f>
        <v>0</v>
      </c>
      <c r="AV210" s="554">
        <f>+SUMIFS(AV$164:AV$197,$B$164:$B$197,$A210)*(1+Input!$D$116+Input!$D$117)</f>
        <v>0</v>
      </c>
      <c r="AW210" s="554">
        <f>+SUMIFS(AW$164:AW$197,$B$164:$B$197,$A210)*(1+Input!$D$116+Input!$D$117)</f>
        <v>0</v>
      </c>
      <c r="AX210" s="554">
        <f>+SUMIFS(AX$164:AX$197,$B$164:$B$197,$A210)*(1+Input!$D$116+Input!$D$117)</f>
        <v>0</v>
      </c>
      <c r="AY210" s="554">
        <f>+SUMIFS(AY$164:AY$197,$B$164:$B$197,$A210)*(1+Input!$D$116+Input!$D$117)</f>
        <v>0</v>
      </c>
      <c r="AZ210" s="554">
        <f>+SUMIFS(AZ$164:AZ$197,$B$164:$B$197,$A210)*(1+Input!$D$116+Input!$D$117)</f>
        <v>0</v>
      </c>
      <c r="BA210" s="554">
        <f>+SUMIFS(BA$164:BA$197,$B$164:$B$197,$A210)*(1+Input!$D$116+Input!$D$117)</f>
        <v>0</v>
      </c>
      <c r="BB210" s="554">
        <f>+SUMIFS(BB$164:BB$197,$B$164:$B$197,$A210)*(1+Input!$D$116+Input!$D$117)</f>
        <v>0</v>
      </c>
      <c r="BC210" s="554">
        <f>+SUMIFS(BC$164:BC$197,$B$164:$B$197,$A210)*(1+Input!$D$116+Input!$D$117)</f>
        <v>0</v>
      </c>
      <c r="BD210" s="554">
        <f>+SUMIFS(BD$164:BD$197,$B$164:$B$197,$A210)*(1+Input!$D$116+Input!$D$117)</f>
        <v>0</v>
      </c>
      <c r="BE210" s="554">
        <f>+SUMIFS(BE$164:BE$197,$B$164:$B$197,$A210)*(1+Input!$D$116+Input!$D$117)</f>
        <v>0</v>
      </c>
      <c r="BF210" s="554">
        <f>+SUMIFS(BF$164:BF$197,$B$164:$B$197,$A210)*(1+Input!$D$116+Input!$D$117)</f>
        <v>0</v>
      </c>
      <c r="BG210" s="554">
        <f>+SUMIFS(BG$164:BG$197,$B$164:$B$197,$A210)*(1+Input!$D$116+Input!$D$117)</f>
        <v>0</v>
      </c>
      <c r="BH210" s="554">
        <f>+SUMIFS(BH$164:BH$197,$B$164:$B$197,$A210)*(1+Input!$D$116+Input!$D$117)</f>
        <v>0</v>
      </c>
      <c r="BI210" s="554">
        <f>+SUMIFS(BI$164:BI$197,$B$164:$B$197,$A210)*(1+Input!$D$116+Input!$D$117)</f>
        <v>0</v>
      </c>
      <c r="BJ210" s="554">
        <f>+SUMIFS(BJ$164:BJ$197,$B$164:$B$197,$A210)*(1+Input!$D$116+Input!$D$117)</f>
        <v>0</v>
      </c>
      <c r="BK210" s="554">
        <f>+SUMIFS(BK$164:BK$197,$B$164:$B$197,$A210)*(1+Input!$D$116+Input!$D$117)</f>
        <v>0</v>
      </c>
      <c r="BL210" s="554">
        <f>+SUMIFS(BL$164:BL$197,$B$164:$B$197,$A210)*(1+Input!$D$116+Input!$D$117)</f>
        <v>0</v>
      </c>
      <c r="BM210" s="554">
        <f>+SUMIFS(BM$164:BM$197,$B$164:$B$197,$A210)*(1+Input!$D$116+Input!$D$117)</f>
        <v>0</v>
      </c>
      <c r="BN210" s="554">
        <f>+SUMIFS(BN$164:BN$197,$B$164:$B$197,$A210)*(1+Input!$D$116+Input!$D$117)</f>
        <v>0</v>
      </c>
      <c r="BO210" s="554">
        <f>+SUMIFS(BO$164:BO$197,$B$164:$B$197,$A210)*(1+Input!$D$116+Input!$D$117)</f>
        <v>0</v>
      </c>
      <c r="BP210" s="554">
        <f>+SUMIFS(BP$164:BP$197,$B$164:$B$197,$A210)*(1+Input!$D$116+Input!$D$117)</f>
        <v>0</v>
      </c>
      <c r="BQ210" s="554">
        <f>+SUMIFS(BQ$164:BQ$197,$B$164:$B$197,$A210)*(1+Input!$D$116+Input!$D$117)</f>
        <v>0</v>
      </c>
      <c r="BR210" s="554">
        <f>+SUMIFS(BR$164:BR$197,$B$164:$B$197,$A210)*(1+Input!$D$116+Input!$D$117)</f>
        <v>0</v>
      </c>
      <c r="BS210" s="554">
        <f>+SUMIFS(BS$164:BS$197,$B$164:$B$197,$A210)*(1+Input!$D$116+Input!$D$117)</f>
        <v>0</v>
      </c>
      <c r="BT210" s="554">
        <f>+SUMIFS(BT$164:BT$197,$B$164:$B$197,$A210)*(1+Input!$D$116+Input!$D$117)</f>
        <v>0</v>
      </c>
      <c r="BU210" s="554">
        <f>+SUMIFS(BU$164:BU$197,$B$164:$B$197,$A210)*(1+Input!$D$116+Input!$D$117)</f>
        <v>0</v>
      </c>
      <c r="BV210" s="554">
        <f>+SUMIFS(BV$164:BV$197,$B$164:$B$197,$A210)*(1+Input!$D$116+Input!$D$117)</f>
        <v>0</v>
      </c>
      <c r="BW210" s="554">
        <f>+SUMIFS(BW$164:BW$197,$B$164:$B$197,$A210)*(1+Input!$D$116+Input!$D$117)</f>
        <v>0</v>
      </c>
      <c r="BX210" s="554">
        <f>+SUMIFS(BX$164:BX$197,$B$164:$B$197,$A210)*(1+Input!$D$116+Input!$D$117)</f>
        <v>0</v>
      </c>
      <c r="BY210" s="554">
        <f>+SUMIFS(BY$164:BY$197,$B$164:$B$197,$A210)*(1+Input!$D$116+Input!$D$117)</f>
        <v>0</v>
      </c>
      <c r="BZ210" s="554">
        <f>+SUMIFS(BZ$164:BZ$197,$B$164:$B$197,$A210)*(1+Input!$D$116+Input!$D$117)</f>
        <v>0</v>
      </c>
      <c r="CA210" s="554">
        <f>+SUMIFS(CA$164:CA$197,$B$164:$B$197,$A210)*(1+Input!$D$116+Input!$D$117)</f>
        <v>0</v>
      </c>
      <c r="CB210" s="554">
        <f>+SUMIFS(CB$164:CB$197,$B$164:$B$197,$A210)*(1+Input!$D$116+Input!$D$117)</f>
        <v>0</v>
      </c>
      <c r="CC210" s="554">
        <f>+SUMIFS(CC$164:CC$197,$B$164:$B$197,$A210)*(1+Input!$D$116+Input!$D$117)</f>
        <v>0</v>
      </c>
      <c r="CD210" s="554">
        <f>+SUMIFS(CD$164:CD$197,$B$164:$B$197,$A210)*(1+Input!$D$116+Input!$D$117)</f>
        <v>0</v>
      </c>
      <c r="CE210" s="554">
        <f>+SUMIFS(CE$164:CE$197,$B$164:$B$197,$A210)*(1+Input!$D$116+Input!$D$117)</f>
        <v>0</v>
      </c>
      <c r="CF210" s="554">
        <f>+SUMIFS(CF$164:CF$197,$B$164:$B$197,$A210)*(1+Input!$D$116+Input!$D$117)</f>
        <v>0</v>
      </c>
      <c r="CG210" s="554">
        <f>+SUMIFS(CG$164:CG$197,$B$164:$B$197,$A210)*(1+Input!$D$116+Input!$D$117)</f>
        <v>0</v>
      </c>
      <c r="CH210" s="554">
        <f>+SUMIFS(CH$164:CH$197,$B$164:$B$197,$A210)*(1+Input!$D$116+Input!$D$117)</f>
        <v>0</v>
      </c>
      <c r="CI210" s="554">
        <f>+SUMIFS(CI$164:CI$197,$B$164:$B$197,$A210)*(1+Input!$D$116+Input!$D$117)</f>
        <v>0</v>
      </c>
      <c r="CJ210" s="554">
        <f>+SUMIFS(CJ$164:CJ$197,$B$164:$B$197,$A210)*(1+Input!$D$116+Input!$D$117)</f>
        <v>0</v>
      </c>
      <c r="CK210" s="554">
        <f>+SUMIFS(CK$164:CK$197,$B$164:$B$197,$A210)*(1+Input!$D$116+Input!$D$117)</f>
        <v>0</v>
      </c>
      <c r="CL210" s="554">
        <f>+SUMIFS(CL$164:CL$197,$B$164:$B$197,$A210)*(1+Input!$D$116+Input!$D$117)</f>
        <v>0</v>
      </c>
      <c r="CM210" s="554">
        <f>+SUMIFS(CM$164:CM$197,$B$164:$B$197,$A210)*(1+Input!$D$116+Input!$D$117)</f>
        <v>0</v>
      </c>
      <c r="CN210" s="554">
        <f>+SUMIFS(CN$164:CN$197,$B$164:$B$197,$A210)*(1+Input!$D$116+Input!$D$117)</f>
        <v>0</v>
      </c>
      <c r="CO210" s="554">
        <f>+SUMIFS(CO$164:CO$197,$B$164:$B$197,$A210)*(1+Input!$D$116+Input!$D$117)</f>
        <v>0</v>
      </c>
      <c r="CP210" s="554">
        <f>+SUMIFS(CP$164:CP$197,$B$164:$B$197,$A210)*(1+Input!$D$116+Input!$D$117)</f>
        <v>0</v>
      </c>
      <c r="CQ210" s="554">
        <f>+SUMIFS(CQ$164:CQ$197,$B$164:$B$197,$A210)*(1+Input!$D$116+Input!$D$117)</f>
        <v>0</v>
      </c>
      <c r="CR210" s="554">
        <f>+SUMIFS(CR$164:CR$197,$B$164:$B$197,$A210)*(1+Input!$D$116+Input!$D$117)</f>
        <v>0</v>
      </c>
      <c r="CS210" s="554">
        <f>+SUMIFS(CS$164:CS$197,$B$164:$B$197,$A210)*(1+Input!$D$116+Input!$D$117)</f>
        <v>0</v>
      </c>
      <c r="CT210" s="554">
        <f>+SUMIFS(CT$164:CT$197,$B$164:$B$197,$A210)*(1+Input!$D$116+Input!$D$117)</f>
        <v>0</v>
      </c>
      <c r="CU210" s="554">
        <f>+SUMIFS(CU$164:CU$197,$B$164:$B$197,$A210)*(1+Input!$D$116+Input!$D$117)</f>
        <v>0</v>
      </c>
      <c r="CV210" s="554">
        <f>+SUMIFS(CV$164:CV$197,$B$164:$B$197,$A210)*(1+Input!$D$116+Input!$D$117)</f>
        <v>0</v>
      </c>
      <c r="CW210" s="554">
        <f>+SUMIFS(CW$164:CW$197,$B$164:$B$197,$A210)*(1+Input!$D$116+Input!$D$117)</f>
        <v>0</v>
      </c>
      <c r="CX210" s="554">
        <f>+SUMIFS(CX$164:CX$197,$B$164:$B$197,$A210)*(1+Input!$D$116+Input!$D$117)</f>
        <v>0</v>
      </c>
      <c r="CY210" s="554">
        <f>+SUMIFS(CY$164:CY$197,$B$164:$B$197,$A210)*(1+Input!$D$116+Input!$D$117)</f>
        <v>0</v>
      </c>
      <c r="CZ210" s="554">
        <f>+SUMIFS(CZ$164:CZ$197,$B$164:$B$197,$A210)*(1+Input!$D$116+Input!$D$117)</f>
        <v>0</v>
      </c>
      <c r="DA210" s="554">
        <f>+SUMIFS(DA$164:DA$197,$B$164:$B$197,$A210)*(1+Input!$D$116+Input!$D$117)</f>
        <v>0</v>
      </c>
      <c r="DB210" s="554">
        <f>+SUMIFS(DB$164:DB$197,$B$164:$B$197,$A210)*(1+Input!$D$116+Input!$D$117)</f>
        <v>0</v>
      </c>
      <c r="DC210" s="554">
        <f>+SUMIFS(DC$164:DC$197,$B$164:$B$197,$A210)*(1+Input!$D$116+Input!$D$117)</f>
        <v>0</v>
      </c>
      <c r="DD210" s="554">
        <f>+SUMIFS(DD$164:DD$197,$B$164:$B$197,$A210)*(1+Input!$D$116+Input!$D$117)</f>
        <v>0</v>
      </c>
      <c r="DE210" s="554">
        <f>+SUMIFS(DE$164:DE$197,$B$164:$B$197,$A210)*(1+Input!$D$116+Input!$D$117)</f>
        <v>0</v>
      </c>
      <c r="DF210" s="554">
        <f>+SUMIFS(DF$164:DF$197,$B$164:$B$197,$A210)*(1+Input!$D$116+Input!$D$117)</f>
        <v>0</v>
      </c>
      <c r="DG210" s="554">
        <f>+SUMIFS(DG$164:DG$197,$B$164:$B$197,$A210)*(1+Input!$D$116+Input!$D$117)</f>
        <v>0</v>
      </c>
      <c r="DH210" s="554">
        <f>+SUMIFS(DH$164:DH$197,$B$164:$B$197,$A210)*(1+Input!$D$116+Input!$D$117)</f>
        <v>0</v>
      </c>
      <c r="DI210" s="554">
        <f>+SUMIFS(DI$164:DI$197,$B$164:$B$197,$A210)*(1+Input!$D$116+Input!$D$117)</f>
        <v>0</v>
      </c>
      <c r="DJ210" s="554">
        <f>+SUMIFS(DJ$164:DJ$197,$B$164:$B$197,$A210)*(1+Input!$D$116+Input!$D$117)</f>
        <v>0</v>
      </c>
      <c r="DK210" s="554">
        <f>+SUMIFS(DK$164:DK$197,$B$164:$B$197,$A210)*(1+Input!$D$116+Input!$D$117)</f>
        <v>0</v>
      </c>
      <c r="DL210" s="554">
        <f>+SUMIFS(DL$164:DL$197,$B$164:$B$197,$A210)*(1+Input!$D$116+Input!$D$117)</f>
        <v>0</v>
      </c>
      <c r="DM210" s="554">
        <f>+SUMIFS(DM$164:DM$197,$B$164:$B$197,$A210)*(1+Input!$D$116+Input!$D$117)</f>
        <v>0</v>
      </c>
      <c r="DN210" s="554">
        <f>+SUMIFS(DN$164:DN$197,$B$164:$B$197,$A210)*(1+Input!$D$116+Input!$D$117)</f>
        <v>0</v>
      </c>
      <c r="DO210" s="554">
        <f>+SUMIFS(DO$164:DO$197,$B$164:$B$197,$A210)*(1+Input!$D$116+Input!$D$117)</f>
        <v>0</v>
      </c>
      <c r="DP210" s="554">
        <f>+SUMIFS(DP$164:DP$197,$B$164:$B$197,$A210)*(1+Input!$D$116+Input!$D$117)</f>
        <v>0</v>
      </c>
      <c r="DQ210" s="554">
        <f>+SUMIFS(DQ$164:DQ$197,$B$164:$B$197,$A210)*(1+Input!$D$116+Input!$D$117)</f>
        <v>0</v>
      </c>
      <c r="DR210" s="554">
        <f>+SUMIFS(DR$164:DR$197,$B$164:$B$197,$A210)*(1+Input!$D$116+Input!$D$117)</f>
        <v>0</v>
      </c>
      <c r="DS210" s="554">
        <f>+SUMIFS(DS$164:DS$197,$B$164:$B$197,$A210)*(1+Input!$D$116+Input!$D$117)</f>
        <v>0</v>
      </c>
      <c r="DT210" s="555">
        <f>+SUMIFS(DT$164:DT$197,$B$164:$B$197,$A210)*(1+Input!$D$116+Input!$D$117)</f>
        <v>0</v>
      </c>
    </row>
    <row r="211" spans="1:124" s="28" customFormat="1" ht="14.25" customHeight="1" x14ac:dyDescent="0.15">
      <c r="A211" s="392" t="s">
        <v>318</v>
      </c>
      <c r="B211" s="392"/>
      <c r="C211" s="396" t="str">
        <f t="shared" ref="C211" si="311">"["&amp;currency&amp;"]"</f>
        <v>[EUR]</v>
      </c>
      <c r="D211" s="393"/>
      <c r="E211" s="705">
        <f t="shared" ref="E211:J211" si="312">SUM(E201:E210)</f>
        <v>0</v>
      </c>
      <c r="F211" s="705">
        <f t="shared" si="312"/>
        <v>0</v>
      </c>
      <c r="G211" s="705">
        <f t="shared" si="312"/>
        <v>0</v>
      </c>
      <c r="H211" s="705">
        <f t="shared" si="312"/>
        <v>22232.714333973683</v>
      </c>
      <c r="I211" s="705">
        <f t="shared" si="312"/>
        <v>22283.936592663697</v>
      </c>
      <c r="J211" s="705">
        <f t="shared" si="312"/>
        <v>22335.276863025425</v>
      </c>
      <c r="K211" s="705">
        <f>SUM(K201:K210)</f>
        <v>22386.735416947595</v>
      </c>
      <c r="L211" s="705">
        <f t="shared" ref="L211:BW211" si="313">SUM(L201:L210)</f>
        <v>22438.312526945341</v>
      </c>
      <c r="M211" s="705">
        <f t="shared" si="313"/>
        <v>22490.008466161649</v>
      </c>
      <c r="N211" s="705">
        <f t="shared" si="313"/>
        <v>22541.823508368798</v>
      </c>
      <c r="O211" s="705">
        <f t="shared" si="313"/>
        <v>22593.757927969826</v>
      </c>
      <c r="P211" s="705">
        <f t="shared" si="313"/>
        <v>22645.811999999962</v>
      </c>
      <c r="Q211" s="705">
        <f t="shared" si="313"/>
        <v>22697.98600012809</v>
      </c>
      <c r="R211" s="705">
        <f t="shared" si="313"/>
        <v>22750.280204658226</v>
      </c>
      <c r="S211" s="705">
        <f t="shared" si="313"/>
        <v>22802.694890530958</v>
      </c>
      <c r="T211" s="705">
        <f t="shared" si="313"/>
        <v>22855.230335324915</v>
      </c>
      <c r="U211" s="705">
        <f t="shared" si="313"/>
        <v>22907.886817258244</v>
      </c>
      <c r="V211" s="705">
        <f t="shared" si="313"/>
        <v>22960.664615190108</v>
      </c>
      <c r="W211" s="705">
        <f t="shared" si="313"/>
        <v>23013.564008622096</v>
      </c>
      <c r="X211" s="705">
        <f t="shared" si="313"/>
        <v>23066.585277699778</v>
      </c>
      <c r="Y211" s="705">
        <f t="shared" si="313"/>
        <v>23119.728703214147</v>
      </c>
      <c r="Z211" s="705">
        <f t="shared" si="313"/>
        <v>23172.994566603098</v>
      </c>
      <c r="AA211" s="705">
        <f t="shared" si="313"/>
        <v>23226.383149952948</v>
      </c>
      <c r="AB211" s="705">
        <f t="shared" si="313"/>
        <v>23279.894735999929</v>
      </c>
      <c r="AC211" s="705">
        <f t="shared" si="313"/>
        <v>23333.529608131648</v>
      </c>
      <c r="AD211" s="705">
        <f t="shared" si="313"/>
        <v>23387.288050388626</v>
      </c>
      <c r="AE211" s="705">
        <f t="shared" si="313"/>
        <v>23441.170347465788</v>
      </c>
      <c r="AF211" s="705">
        <f t="shared" si="313"/>
        <v>23495.176784713978</v>
      </c>
      <c r="AG211" s="705">
        <f t="shared" si="313"/>
        <v>23549.307648141446</v>
      </c>
      <c r="AH211" s="705">
        <f t="shared" si="313"/>
        <v>23603.563224415389</v>
      </c>
      <c r="AI211" s="705">
        <f t="shared" si="313"/>
        <v>23657.943800863479</v>
      </c>
      <c r="AJ211" s="705">
        <f t="shared" si="313"/>
        <v>23712.449665475338</v>
      </c>
      <c r="AK211" s="705">
        <f t="shared" si="313"/>
        <v>23767.081106904101</v>
      </c>
      <c r="AL211" s="705">
        <f t="shared" si="313"/>
        <v>23821.838414467944</v>
      </c>
      <c r="AM211" s="705">
        <f t="shared" si="313"/>
        <v>23876.721878151591</v>
      </c>
      <c r="AN211" s="705">
        <f t="shared" si="313"/>
        <v>23931.731788607889</v>
      </c>
      <c r="AO211" s="705">
        <f t="shared" si="313"/>
        <v>23986.868437159297</v>
      </c>
      <c r="AP211" s="705">
        <f t="shared" si="313"/>
        <v>24042.132115799468</v>
      </c>
      <c r="AQ211" s="705">
        <f t="shared" si="313"/>
        <v>24097.523117194793</v>
      </c>
      <c r="AR211" s="705">
        <f t="shared" si="313"/>
        <v>24153.041734685932</v>
      </c>
      <c r="AS211" s="705">
        <f t="shared" si="313"/>
        <v>24208.688262289372</v>
      </c>
      <c r="AT211" s="705">
        <f t="shared" si="313"/>
        <v>24264.462994698988</v>
      </c>
      <c r="AU211" s="705">
        <f t="shared" si="313"/>
        <v>24320.366227287617</v>
      </c>
      <c r="AV211" s="705">
        <f t="shared" si="313"/>
        <v>24376.398256108616</v>
      </c>
      <c r="AW211" s="705">
        <f t="shared" si="313"/>
        <v>24432.559377897382</v>
      </c>
      <c r="AX211" s="705">
        <f t="shared" si="313"/>
        <v>24488.849890073012</v>
      </c>
      <c r="AY211" s="705">
        <f t="shared" si="313"/>
        <v>24545.270090739803</v>
      </c>
      <c r="AZ211" s="705">
        <f t="shared" si="313"/>
        <v>24601.820278688872</v>
      </c>
      <c r="BA211" s="705">
        <f t="shared" si="313"/>
        <v>24658.50075339972</v>
      </c>
      <c r="BB211" s="705">
        <f t="shared" si="313"/>
        <v>24715.311815041816</v>
      </c>
      <c r="BC211" s="705">
        <f t="shared" si="313"/>
        <v>24772.253764476212</v>
      </c>
      <c r="BD211" s="705">
        <f t="shared" si="313"/>
        <v>24829.326903257097</v>
      </c>
      <c r="BE211" s="705">
        <f t="shared" si="313"/>
        <v>24886.531533633432</v>
      </c>
      <c r="BF211" s="705">
        <f t="shared" si="313"/>
        <v>24943.867958550523</v>
      </c>
      <c r="BG211" s="705">
        <f t="shared" si="313"/>
        <v>25001.336481651637</v>
      </c>
      <c r="BH211" s="705">
        <f t="shared" si="313"/>
        <v>25058.937407279616</v>
      </c>
      <c r="BI211" s="705">
        <f t="shared" si="313"/>
        <v>25116.671040478475</v>
      </c>
      <c r="BJ211" s="705">
        <f t="shared" si="313"/>
        <v>25174.53768699502</v>
      </c>
      <c r="BK211" s="705">
        <f t="shared" si="313"/>
        <v>25232.53765328048</v>
      </c>
      <c r="BL211" s="705">
        <f t="shared" si="313"/>
        <v>25290.671246492126</v>
      </c>
      <c r="BM211" s="705">
        <f t="shared" si="313"/>
        <v>25348.938774494876</v>
      </c>
      <c r="BN211" s="705">
        <f t="shared" si="313"/>
        <v>25407.340545862953</v>
      </c>
      <c r="BO211" s="705">
        <f t="shared" si="313"/>
        <v>25465.876869881511</v>
      </c>
      <c r="BP211" s="705">
        <f t="shared" si="313"/>
        <v>25524.548056548265</v>
      </c>
      <c r="BQ211" s="705">
        <f t="shared" si="313"/>
        <v>25583.354416575137</v>
      </c>
      <c r="BR211" s="705">
        <f t="shared" si="313"/>
        <v>25642.2962613899</v>
      </c>
      <c r="BS211" s="705">
        <f t="shared" si="313"/>
        <v>25701.37390313785</v>
      </c>
      <c r="BT211" s="705">
        <f t="shared" si="313"/>
        <v>25760.587654683412</v>
      </c>
      <c r="BU211" s="705">
        <f t="shared" si="313"/>
        <v>25819.93782961183</v>
      </c>
      <c r="BV211" s="705">
        <f t="shared" si="313"/>
        <v>25879.42474223084</v>
      </c>
      <c r="BW211" s="705">
        <f t="shared" si="313"/>
        <v>25939.048707572296</v>
      </c>
      <c r="BX211" s="705">
        <f t="shared" ref="BX211:DT211" si="314">SUM(BX201:BX210)</f>
        <v>25998.810041393866</v>
      </c>
      <c r="BY211" s="705">
        <f t="shared" si="314"/>
        <v>26058.709060180696</v>
      </c>
      <c r="BZ211" s="705">
        <f t="shared" si="314"/>
        <v>26118.746081147074</v>
      </c>
      <c r="CA211" s="705">
        <f t="shared" si="314"/>
        <v>26178.921422238156</v>
      </c>
      <c r="CB211" s="705">
        <f t="shared" si="314"/>
        <v>26239.235402131577</v>
      </c>
      <c r="CC211" s="705">
        <f t="shared" si="314"/>
        <v>26299.688340239201</v>
      </c>
      <c r="CD211" s="705">
        <f t="shared" si="314"/>
        <v>26360.280556708785</v>
      </c>
      <c r="CE211" s="705">
        <f t="shared" si="314"/>
        <v>26421.01237242567</v>
      </c>
      <c r="CF211" s="705">
        <f t="shared" si="314"/>
        <v>26481.884109014507</v>
      </c>
      <c r="CG211" s="705">
        <f t="shared" si="314"/>
        <v>26542.896088840927</v>
      </c>
      <c r="CH211" s="705">
        <f t="shared" si="314"/>
        <v>26604.048635013271</v>
      </c>
      <c r="CI211" s="705">
        <f t="shared" si="314"/>
        <v>26665.342071384286</v>
      </c>
      <c r="CJ211" s="705">
        <f t="shared" si="314"/>
        <v>26726.776722552859</v>
      </c>
      <c r="CK211" s="705">
        <f t="shared" si="314"/>
        <v>26788.352913865718</v>
      </c>
      <c r="CL211" s="705">
        <f t="shared" si="314"/>
        <v>26850.070971419162</v>
      </c>
      <c r="CM211" s="705">
        <f t="shared" si="314"/>
        <v>26911.931222060786</v>
      </c>
      <c r="CN211" s="705">
        <f t="shared" si="314"/>
        <v>26973.933993391223</v>
      </c>
      <c r="CO211" s="705">
        <f t="shared" si="314"/>
        <v>27036.079613765854</v>
      </c>
      <c r="CP211" s="705">
        <f t="shared" si="314"/>
        <v>27098.368412296593</v>
      </c>
      <c r="CQ211" s="705">
        <f t="shared" si="314"/>
        <v>27160.800718853548</v>
      </c>
      <c r="CR211" s="705">
        <f t="shared" si="314"/>
        <v>27223.376864066875</v>
      </c>
      <c r="CS211" s="705">
        <f t="shared" si="314"/>
        <v>27286.09717932843</v>
      </c>
      <c r="CT211" s="705">
        <f t="shared" si="314"/>
        <v>27348.961996793601</v>
      </c>
      <c r="CU211" s="705">
        <f t="shared" si="314"/>
        <v>27411.971649383006</v>
      </c>
      <c r="CV211" s="705">
        <f t="shared" si="314"/>
        <v>27475.126470784293</v>
      </c>
      <c r="CW211" s="705">
        <f t="shared" si="314"/>
        <v>27538.426795453917</v>
      </c>
      <c r="CX211" s="705">
        <f t="shared" si="314"/>
        <v>27601.872958618857</v>
      </c>
      <c r="CY211" s="705">
        <f t="shared" si="314"/>
        <v>27665.465296278449</v>
      </c>
      <c r="CZ211" s="705">
        <f t="shared" si="314"/>
        <v>27729.204145206138</v>
      </c>
      <c r="DA211" s="705">
        <f t="shared" si="314"/>
        <v>27793.08984295126</v>
      </c>
      <c r="DB211" s="705">
        <f t="shared" si="314"/>
        <v>27857.122727840855</v>
      </c>
      <c r="DC211" s="705">
        <f t="shared" si="314"/>
        <v>27921.303138981413</v>
      </c>
      <c r="DD211" s="705">
        <f t="shared" si="314"/>
        <v>27985.631416260709</v>
      </c>
      <c r="DE211" s="705">
        <f t="shared" si="314"/>
        <v>28050.107900349594</v>
      </c>
      <c r="DF211" s="705">
        <f t="shared" si="314"/>
        <v>28114.732932703788</v>
      </c>
      <c r="DG211" s="705">
        <f t="shared" si="314"/>
        <v>28179.506855565687</v>
      </c>
      <c r="DH211" s="705">
        <f t="shared" si="314"/>
        <v>28244.430011966218</v>
      </c>
      <c r="DI211" s="705">
        <f t="shared" si="314"/>
        <v>28309.502745726582</v>
      </c>
      <c r="DJ211" s="705">
        <f t="shared" si="314"/>
        <v>28374.725401460142</v>
      </c>
      <c r="DK211" s="705">
        <f t="shared" si="314"/>
        <v>28440.098324574203</v>
      </c>
      <c r="DL211" s="705">
        <f t="shared" si="314"/>
        <v>28505.621861271866</v>
      </c>
      <c r="DM211" s="705">
        <f t="shared" si="314"/>
        <v>28571.296358553853</v>
      </c>
      <c r="DN211" s="705">
        <f t="shared" si="314"/>
        <v>28637.122164220353</v>
      </c>
      <c r="DO211" s="705">
        <f t="shared" si="314"/>
        <v>28703.099626872849</v>
      </c>
      <c r="DP211" s="705">
        <f t="shared" si="314"/>
        <v>28769.229095915965</v>
      </c>
      <c r="DQ211" s="705">
        <f t="shared" si="314"/>
        <v>28835.51092155934</v>
      </c>
      <c r="DR211" s="705">
        <f t="shared" si="314"/>
        <v>28901.945454819448</v>
      </c>
      <c r="DS211" s="705">
        <f t="shared" si="314"/>
        <v>28968.533047521494</v>
      </c>
      <c r="DT211" s="705">
        <f t="shared" si="314"/>
        <v>29035.274052301233</v>
      </c>
    </row>
    <row r="212" spans="1:124" s="28" customFormat="1" ht="14.25" customHeight="1" x14ac:dyDescent="0.15">
      <c r="A212" s="45"/>
      <c r="B212" s="45"/>
      <c r="C212" s="389"/>
      <c r="D212" s="389"/>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c r="BO212" s="45"/>
      <c r="BP212" s="45"/>
      <c r="BQ212" s="45"/>
      <c r="BR212" s="45"/>
      <c r="BS212" s="45"/>
      <c r="BT212" s="45"/>
      <c r="BU212" s="45"/>
      <c r="BV212" s="45"/>
      <c r="BW212" s="45"/>
      <c r="BX212" s="45"/>
      <c r="BY212" s="45"/>
      <c r="BZ212" s="45"/>
      <c r="CA212" s="45"/>
      <c r="CB212" s="45"/>
      <c r="CC212" s="45"/>
      <c r="CD212" s="45"/>
      <c r="CE212" s="45"/>
      <c r="CF212" s="45"/>
      <c r="CG212" s="45"/>
      <c r="CH212" s="45"/>
      <c r="CI212" s="45"/>
      <c r="CJ212" s="45"/>
      <c r="CK212" s="45"/>
      <c r="CL212" s="45"/>
      <c r="CM212" s="45"/>
      <c r="CN212" s="45"/>
      <c r="CO212" s="45"/>
      <c r="CP212" s="45"/>
      <c r="CQ212" s="45"/>
      <c r="CR212" s="45"/>
      <c r="CS212" s="45"/>
      <c r="CT212" s="45"/>
      <c r="CU212" s="45"/>
      <c r="CV212" s="45"/>
      <c r="CW212" s="45"/>
      <c r="CX212" s="45"/>
      <c r="CY212" s="45"/>
      <c r="CZ212" s="45"/>
      <c r="DA212" s="45"/>
      <c r="DB212" s="45"/>
      <c r="DC212" s="45"/>
      <c r="DD212" s="45"/>
      <c r="DE212" s="45"/>
      <c r="DF212" s="45"/>
      <c r="DG212" s="45"/>
      <c r="DH212" s="45"/>
      <c r="DI212" s="45"/>
      <c r="DJ212" s="45"/>
      <c r="DK212" s="45"/>
      <c r="DL212" s="45"/>
      <c r="DM212" s="45"/>
      <c r="DN212" s="45"/>
      <c r="DO212" s="45"/>
      <c r="DP212" s="45"/>
      <c r="DQ212" s="45"/>
      <c r="DR212" s="45"/>
      <c r="DS212" s="45"/>
      <c r="DT212" s="45"/>
    </row>
    <row r="213" spans="1:124" s="28" customFormat="1" ht="14.25" customHeight="1" x14ac:dyDescent="0.15">
      <c r="A213" s="45"/>
      <c r="B213" s="45"/>
      <c r="C213" s="389"/>
      <c r="D213" s="389"/>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c r="BN213" s="45"/>
      <c r="BO213" s="45"/>
      <c r="BP213" s="45"/>
      <c r="BQ213" s="45"/>
      <c r="BR213" s="45"/>
      <c r="BS213" s="45"/>
      <c r="BT213" s="45"/>
      <c r="BU213" s="45"/>
      <c r="BV213" s="45"/>
      <c r="BW213" s="45"/>
      <c r="BX213" s="45"/>
      <c r="BY213" s="45"/>
      <c r="BZ213" s="45"/>
      <c r="CA213" s="45"/>
      <c r="CB213" s="45"/>
      <c r="CC213" s="45"/>
      <c r="CD213" s="45"/>
      <c r="CE213" s="45"/>
      <c r="CF213" s="45"/>
      <c r="CG213" s="45"/>
      <c r="CH213" s="45"/>
      <c r="CI213" s="45"/>
      <c r="CJ213" s="45"/>
      <c r="CK213" s="45"/>
      <c r="CL213" s="45"/>
      <c r="CM213" s="45"/>
      <c r="CN213" s="45"/>
      <c r="CO213" s="45"/>
      <c r="CP213" s="45"/>
      <c r="CQ213" s="45"/>
      <c r="CR213" s="45"/>
      <c r="CS213" s="45"/>
      <c r="CT213" s="45"/>
      <c r="CU213" s="45"/>
      <c r="CV213" s="45"/>
      <c r="CW213" s="45"/>
      <c r="CX213" s="45"/>
      <c r="CY213" s="45"/>
      <c r="CZ213" s="45"/>
      <c r="DA213" s="45"/>
      <c r="DB213" s="45"/>
      <c r="DC213" s="45"/>
      <c r="DD213" s="45"/>
      <c r="DE213" s="45"/>
      <c r="DF213" s="45"/>
      <c r="DG213" s="45"/>
      <c r="DH213" s="45"/>
      <c r="DI213" s="45"/>
      <c r="DJ213" s="45"/>
      <c r="DK213" s="45"/>
      <c r="DL213" s="45"/>
      <c r="DM213" s="45"/>
      <c r="DN213" s="45"/>
      <c r="DO213" s="45"/>
      <c r="DP213" s="45"/>
      <c r="DQ213" s="45"/>
      <c r="DR213" s="45"/>
      <c r="DS213" s="45"/>
      <c r="DT213" s="45"/>
    </row>
    <row r="214" spans="1:124" s="28" customFormat="1" ht="14.25" customHeight="1" thickBot="1" x14ac:dyDescent="0.2">
      <c r="A214" s="709" t="s">
        <v>62</v>
      </c>
      <c r="B214" s="709"/>
      <c r="C214" s="709"/>
      <c r="D214" s="709"/>
      <c r="E214" s="709"/>
      <c r="F214" s="709"/>
      <c r="G214" s="709"/>
      <c r="H214" s="709"/>
      <c r="I214" s="709"/>
      <c r="J214" s="709"/>
      <c r="K214" s="709"/>
      <c r="L214" s="709"/>
      <c r="M214" s="709"/>
      <c r="N214" s="709"/>
      <c r="O214" s="709"/>
      <c r="P214" s="709"/>
      <c r="Q214" s="709"/>
      <c r="R214" s="709"/>
      <c r="S214" s="709"/>
      <c r="T214" s="709"/>
      <c r="U214" s="709"/>
      <c r="V214" s="709"/>
      <c r="W214" s="709"/>
      <c r="X214" s="709"/>
      <c r="Y214" s="709"/>
      <c r="Z214" s="709"/>
      <c r="AA214" s="709"/>
      <c r="AB214" s="709"/>
      <c r="AC214" s="709"/>
      <c r="AD214" s="709"/>
      <c r="AE214" s="709"/>
      <c r="AF214" s="709"/>
      <c r="AG214" s="709"/>
      <c r="AH214" s="709"/>
      <c r="AI214" s="709"/>
      <c r="AJ214" s="709"/>
      <c r="AK214" s="709"/>
      <c r="AL214" s="709"/>
      <c r="AM214" s="709"/>
      <c r="AN214" s="709"/>
      <c r="AO214" s="709"/>
      <c r="AP214" s="709"/>
      <c r="AQ214" s="709"/>
      <c r="AR214" s="709"/>
      <c r="AS214" s="709"/>
      <c r="AT214" s="709"/>
      <c r="AU214" s="709"/>
      <c r="AV214" s="709"/>
      <c r="AW214" s="709"/>
      <c r="AX214" s="709"/>
      <c r="AY214" s="709"/>
      <c r="AZ214" s="709"/>
      <c r="BA214" s="709"/>
      <c r="BB214" s="709"/>
      <c r="BC214" s="709"/>
      <c r="BD214" s="709"/>
      <c r="BE214" s="709"/>
      <c r="BF214" s="709"/>
      <c r="BG214" s="709"/>
      <c r="BH214" s="709"/>
      <c r="BI214" s="709"/>
      <c r="BJ214" s="709"/>
      <c r="BK214" s="709"/>
      <c r="BL214" s="709"/>
      <c r="BM214" s="709"/>
      <c r="BN214" s="709"/>
      <c r="BO214" s="709"/>
      <c r="BP214" s="709"/>
      <c r="BQ214" s="709"/>
      <c r="BR214" s="709"/>
      <c r="BS214" s="709"/>
      <c r="BT214" s="709"/>
      <c r="BU214" s="709"/>
      <c r="BV214" s="709"/>
      <c r="BW214" s="709"/>
      <c r="BX214" s="709"/>
      <c r="BY214" s="709"/>
      <c r="BZ214" s="709"/>
      <c r="CA214" s="709"/>
      <c r="CB214" s="709"/>
      <c r="CC214" s="709"/>
      <c r="CD214" s="709"/>
      <c r="CE214" s="709"/>
      <c r="CF214" s="709"/>
      <c r="CG214" s="709"/>
      <c r="CH214" s="709"/>
      <c r="CI214" s="709"/>
      <c r="CJ214" s="709"/>
      <c r="CK214" s="709"/>
      <c r="CL214" s="709"/>
      <c r="CM214" s="709"/>
      <c r="CN214" s="709"/>
      <c r="CO214" s="709"/>
      <c r="CP214" s="709"/>
      <c r="CQ214" s="709"/>
      <c r="CR214" s="709"/>
      <c r="CS214" s="709"/>
      <c r="CT214" s="709"/>
      <c r="CU214" s="709"/>
      <c r="CV214" s="709"/>
      <c r="CW214" s="709"/>
      <c r="CX214" s="709"/>
      <c r="CY214" s="709"/>
      <c r="CZ214" s="709"/>
      <c r="DA214" s="709"/>
      <c r="DB214" s="709"/>
      <c r="DC214" s="709"/>
      <c r="DD214" s="709"/>
      <c r="DE214" s="709"/>
      <c r="DF214" s="709"/>
      <c r="DG214" s="709"/>
      <c r="DH214" s="709"/>
      <c r="DI214" s="709"/>
      <c r="DJ214" s="709"/>
      <c r="DK214" s="709"/>
      <c r="DL214" s="709"/>
      <c r="DM214" s="709"/>
      <c r="DN214" s="709"/>
      <c r="DO214" s="709"/>
      <c r="DP214" s="709"/>
      <c r="DQ214" s="709"/>
      <c r="DR214" s="709"/>
      <c r="DS214" s="709"/>
      <c r="DT214" s="709"/>
    </row>
    <row r="215" spans="1:124" s="28" customFormat="1" ht="14.25" customHeight="1" x14ac:dyDescent="0.15">
      <c r="A215" s="707" t="s">
        <v>494</v>
      </c>
      <c r="B215" s="707"/>
      <c r="C215" s="386" t="str">
        <f t="shared" ref="C215:C235" si="315">"["&amp;currency&amp;"]"</f>
        <v>[EUR]</v>
      </c>
      <c r="D215" s="708"/>
      <c r="E215" s="550">
        <f>+SUMIFS(E164:E197,$B$164:$B$197,"undistributed")</f>
        <v>0</v>
      </c>
      <c r="F215" s="551">
        <f t="shared" ref="F215:BQ215" si="316">+SUMIFS(F164:F197,$B$164:$B$197,"undistributed")</f>
        <v>0</v>
      </c>
      <c r="G215" s="551">
        <f t="shared" si="316"/>
        <v>0</v>
      </c>
      <c r="H215" s="551">
        <f t="shared" si="316"/>
        <v>6930.1665271514494</v>
      </c>
      <c r="I215" s="551">
        <f t="shared" si="316"/>
        <v>6946.1330338625176</v>
      </c>
      <c r="J215" s="551">
        <f t="shared" si="316"/>
        <v>6962.1363260296848</v>
      </c>
      <c r="K215" s="551">
        <f t="shared" si="316"/>
        <v>6978.1764884034756</v>
      </c>
      <c r="L215" s="551">
        <f t="shared" si="316"/>
        <v>6994.253605929669</v>
      </c>
      <c r="M215" s="551">
        <f t="shared" si="316"/>
        <v>7010.3677637497531</v>
      </c>
      <c r="N215" s="551">
        <f t="shared" si="316"/>
        <v>7026.5190472013746</v>
      </c>
      <c r="O215" s="551">
        <f t="shared" si="316"/>
        <v>7042.7075418187906</v>
      </c>
      <c r="P215" s="551">
        <f t="shared" si="316"/>
        <v>7058.9333333333216</v>
      </c>
      <c r="Q215" s="551">
        <f t="shared" si="316"/>
        <v>7075.1965076738043</v>
      </c>
      <c r="R215" s="551">
        <f t="shared" si="316"/>
        <v>7091.4971509670504</v>
      </c>
      <c r="S215" s="551">
        <f t="shared" si="316"/>
        <v>7107.8353495383017</v>
      </c>
      <c r="T215" s="551">
        <f t="shared" si="316"/>
        <v>7124.2111899116799</v>
      </c>
      <c r="U215" s="551">
        <f t="shared" si="316"/>
        <v>7140.6247588106562</v>
      </c>
      <c r="V215" s="551">
        <f t="shared" si="316"/>
        <v>7157.0761431585061</v>
      </c>
      <c r="W215" s="551">
        <f t="shared" si="316"/>
        <v>7173.5654300787628</v>
      </c>
      <c r="X215" s="551">
        <f t="shared" si="316"/>
        <v>7190.0927068956898</v>
      </c>
      <c r="Y215" s="551">
        <f t="shared" si="316"/>
        <v>7206.6580611347372</v>
      </c>
      <c r="Z215" s="551">
        <f t="shared" si="316"/>
        <v>7223.2615805230034</v>
      </c>
      <c r="AA215" s="551">
        <f t="shared" si="316"/>
        <v>7239.9033529897069</v>
      </c>
      <c r="AB215" s="551">
        <f t="shared" si="316"/>
        <v>7256.5834666666433</v>
      </c>
      <c r="AC215" s="551">
        <f t="shared" si="316"/>
        <v>7273.3020098886609</v>
      </c>
      <c r="AD215" s="551">
        <f t="shared" si="316"/>
        <v>7290.0590711941177</v>
      </c>
      <c r="AE215" s="551">
        <f t="shared" si="316"/>
        <v>7306.854739325363</v>
      </c>
      <c r="AF215" s="551">
        <f t="shared" si="316"/>
        <v>7323.689103229196</v>
      </c>
      <c r="AG215" s="551">
        <f t="shared" si="316"/>
        <v>7340.5622520573443</v>
      </c>
      <c r="AH215" s="551">
        <f t="shared" si="316"/>
        <v>7357.4742751669328</v>
      </c>
      <c r="AI215" s="551">
        <f t="shared" si="316"/>
        <v>7374.4252621209571</v>
      </c>
      <c r="AJ215" s="551">
        <f t="shared" si="316"/>
        <v>7391.4153026887579</v>
      </c>
      <c r="AK215" s="551">
        <f t="shared" si="316"/>
        <v>7408.444486846498</v>
      </c>
      <c r="AL215" s="551">
        <f t="shared" si="316"/>
        <v>7425.5129047776354</v>
      </c>
      <c r="AM215" s="551">
        <f t="shared" si="316"/>
        <v>7442.6206468734063</v>
      </c>
      <c r="AN215" s="551">
        <f t="shared" si="316"/>
        <v>7459.767803733298</v>
      </c>
      <c r="AO215" s="551">
        <f t="shared" si="316"/>
        <v>7476.9544661655309</v>
      </c>
      <c r="AP215" s="551">
        <f t="shared" si="316"/>
        <v>7494.1807251875416</v>
      </c>
      <c r="AQ215" s="551">
        <f t="shared" si="316"/>
        <v>7511.4466720264609</v>
      </c>
      <c r="AR215" s="551">
        <f t="shared" si="316"/>
        <v>7528.7523981196027</v>
      </c>
      <c r="AS215" s="551">
        <f t="shared" si="316"/>
        <v>7546.0979951149402</v>
      </c>
      <c r="AT215" s="551">
        <f t="shared" si="316"/>
        <v>7563.4835548715964</v>
      </c>
      <c r="AU215" s="551">
        <f t="shared" si="316"/>
        <v>7580.9091694603321</v>
      </c>
      <c r="AV215" s="551">
        <f t="shared" si="316"/>
        <v>7598.3749311640331</v>
      </c>
      <c r="AW215" s="551">
        <f t="shared" si="316"/>
        <v>7615.8809324781887</v>
      </c>
      <c r="AX215" s="551">
        <f t="shared" si="316"/>
        <v>7633.4272661113991</v>
      </c>
      <c r="AY215" s="551">
        <f t="shared" si="316"/>
        <v>7651.0140249858514</v>
      </c>
      <c r="AZ215" s="551">
        <f t="shared" si="316"/>
        <v>7668.6413022378201</v>
      </c>
      <c r="BA215" s="551">
        <f t="shared" si="316"/>
        <v>7686.3091912181553</v>
      </c>
      <c r="BB215" s="551">
        <f t="shared" si="316"/>
        <v>7704.0177854927806</v>
      </c>
      <c r="BC215" s="551">
        <f t="shared" si="316"/>
        <v>7721.7671788431908</v>
      </c>
      <c r="BD215" s="551">
        <f t="shared" si="316"/>
        <v>7739.5574652669393</v>
      </c>
      <c r="BE215" s="551">
        <f t="shared" si="316"/>
        <v>7757.3887389781448</v>
      </c>
      <c r="BF215" s="551">
        <f t="shared" si="316"/>
        <v>7775.2610944079879</v>
      </c>
      <c r="BG215" s="551">
        <f t="shared" si="316"/>
        <v>7793.1746262052102</v>
      </c>
      <c r="BH215" s="551">
        <f t="shared" si="316"/>
        <v>7811.1294292366129</v>
      </c>
      <c r="BI215" s="551">
        <f t="shared" si="316"/>
        <v>7829.1255985875669</v>
      </c>
      <c r="BJ215" s="551">
        <f t="shared" si="316"/>
        <v>7847.1632295625059</v>
      </c>
      <c r="BK215" s="551">
        <f t="shared" si="316"/>
        <v>7865.2424176854438</v>
      </c>
      <c r="BL215" s="551">
        <f t="shared" si="316"/>
        <v>7883.3632587004668</v>
      </c>
      <c r="BM215" s="551">
        <f t="shared" si="316"/>
        <v>7901.5258485722516</v>
      </c>
      <c r="BN215" s="551">
        <f t="shared" si="316"/>
        <v>7919.7302834865677</v>
      </c>
      <c r="BO215" s="551">
        <f t="shared" si="316"/>
        <v>7937.9766598507886</v>
      </c>
      <c r="BP215" s="551">
        <f t="shared" si="316"/>
        <v>7956.2650742944043</v>
      </c>
      <c r="BQ215" s="551">
        <f t="shared" si="316"/>
        <v>7974.5956236695238</v>
      </c>
      <c r="BR215" s="551">
        <f t="shared" ref="BR215:DT215" si="317">+SUMIFS(BR164:BR197,$B$164:$B$197,"undistributed")</f>
        <v>7992.9684050514015</v>
      </c>
      <c r="BS215" s="551">
        <f t="shared" si="317"/>
        <v>8011.3835157389458</v>
      </c>
      <c r="BT215" s="551">
        <f t="shared" si="317"/>
        <v>8029.841053255228</v>
      </c>
      <c r="BU215" s="551">
        <f t="shared" si="317"/>
        <v>8048.3411153480065</v>
      </c>
      <c r="BV215" s="551">
        <f t="shared" si="317"/>
        <v>8066.8837999902444</v>
      </c>
      <c r="BW215" s="551">
        <f t="shared" si="317"/>
        <v>8085.4692053806248</v>
      </c>
      <c r="BX215" s="551">
        <f t="shared" si="317"/>
        <v>8104.0974299440677</v>
      </c>
      <c r="BY215" s="551">
        <f t="shared" si="317"/>
        <v>8122.7685723322638</v>
      </c>
      <c r="BZ215" s="551">
        <f t="shared" si="317"/>
        <v>8141.4827314241802</v>
      </c>
      <c r="CA215" s="551">
        <f t="shared" si="317"/>
        <v>8160.2400063266005</v>
      </c>
      <c r="CB215" s="551">
        <f t="shared" si="317"/>
        <v>8179.040496374635</v>
      </c>
      <c r="CC215" s="551">
        <f t="shared" si="317"/>
        <v>8197.8843011322588</v>
      </c>
      <c r="CD215" s="551">
        <f t="shared" si="317"/>
        <v>8216.7715203928292</v>
      </c>
      <c r="CE215" s="551">
        <f t="shared" si="317"/>
        <v>8235.702254179625</v>
      </c>
      <c r="CF215" s="551">
        <f t="shared" si="317"/>
        <v>8254.6766027463636</v>
      </c>
      <c r="CG215" s="551">
        <f t="shared" si="317"/>
        <v>8273.6946665777396</v>
      </c>
      <c r="CH215" s="551">
        <f t="shared" si="317"/>
        <v>8292.7565463899609</v>
      </c>
      <c r="CI215" s="551">
        <f t="shared" si="317"/>
        <v>8311.8623431312699</v>
      </c>
      <c r="CJ215" s="551">
        <f t="shared" si="317"/>
        <v>8331.0121579824918</v>
      </c>
      <c r="CK215" s="551">
        <f t="shared" si="317"/>
        <v>8350.2060923575555</v>
      </c>
      <c r="CL215" s="551">
        <f t="shared" si="317"/>
        <v>8369.4442479040463</v>
      </c>
      <c r="CM215" s="551">
        <f t="shared" si="317"/>
        <v>8388.7267265037335</v>
      </c>
      <c r="CN215" s="551">
        <f t="shared" si="317"/>
        <v>8408.0536302731125</v>
      </c>
      <c r="CO215" s="551">
        <f t="shared" si="317"/>
        <v>8427.4250615639485</v>
      </c>
      <c r="CP215" s="551">
        <f t="shared" si="317"/>
        <v>8446.8411229638168</v>
      </c>
      <c r="CQ215" s="551">
        <f t="shared" si="317"/>
        <v>8466.3019172966415</v>
      </c>
      <c r="CR215" s="551">
        <f t="shared" si="317"/>
        <v>8485.807547623248</v>
      </c>
      <c r="CS215" s="551">
        <f t="shared" si="317"/>
        <v>8505.3581172419035</v>
      </c>
      <c r="CT215" s="551">
        <f t="shared" si="317"/>
        <v>8524.9537296888666</v>
      </c>
      <c r="CU215" s="551">
        <f t="shared" si="317"/>
        <v>8544.5944887389342</v>
      </c>
      <c r="CV215" s="551">
        <f t="shared" si="317"/>
        <v>8564.2804984059876</v>
      </c>
      <c r="CW215" s="551">
        <f t="shared" si="317"/>
        <v>8584.0118629435547</v>
      </c>
      <c r="CX215" s="551">
        <f t="shared" si="317"/>
        <v>8603.7886868453479</v>
      </c>
      <c r="CY215" s="551">
        <f t="shared" si="317"/>
        <v>8623.6110748458268</v>
      </c>
      <c r="CZ215" s="551">
        <f t="shared" si="317"/>
        <v>8643.479131920747</v>
      </c>
      <c r="DA215" s="551">
        <f t="shared" si="317"/>
        <v>8663.392963287728</v>
      </c>
      <c r="DB215" s="551">
        <f t="shared" si="317"/>
        <v>8683.3526744067913</v>
      </c>
      <c r="DC215" s="551">
        <f t="shared" si="317"/>
        <v>8703.3583709809354</v>
      </c>
      <c r="DD215" s="551">
        <f t="shared" si="317"/>
        <v>8723.4101589566872</v>
      </c>
      <c r="DE215" s="551">
        <f t="shared" si="317"/>
        <v>8743.5081445246651</v>
      </c>
      <c r="DF215" s="551">
        <f t="shared" si="317"/>
        <v>8763.6524341201439</v>
      </c>
      <c r="DG215" s="551">
        <f t="shared" si="317"/>
        <v>8783.8431344236105</v>
      </c>
      <c r="DH215" s="551">
        <f t="shared" si="317"/>
        <v>8804.0803523613431</v>
      </c>
      <c r="DI215" s="551">
        <f t="shared" si="317"/>
        <v>8824.3641951059617</v>
      </c>
      <c r="DJ215" s="551">
        <f t="shared" si="317"/>
        <v>8844.6947700770033</v>
      </c>
      <c r="DK215" s="551">
        <f t="shared" si="317"/>
        <v>8865.0721849414949</v>
      </c>
      <c r="DL215" s="551">
        <f t="shared" si="317"/>
        <v>8885.4965476145153</v>
      </c>
      <c r="DM215" s="551">
        <f t="shared" si="317"/>
        <v>8905.96796625977</v>
      </c>
      <c r="DN215" s="551">
        <f t="shared" si="317"/>
        <v>8926.4865492901681</v>
      </c>
      <c r="DO215" s="551">
        <f t="shared" si="317"/>
        <v>8947.0524053683876</v>
      </c>
      <c r="DP215" s="551">
        <f t="shared" si="317"/>
        <v>8967.6656434074612</v>
      </c>
      <c r="DQ215" s="551">
        <f t="shared" si="317"/>
        <v>8988.3263725713441</v>
      </c>
      <c r="DR215" s="551">
        <f t="shared" si="317"/>
        <v>9009.0347022754941</v>
      </c>
      <c r="DS215" s="551">
        <f t="shared" si="317"/>
        <v>9029.7907421874606</v>
      </c>
      <c r="DT215" s="552">
        <f t="shared" si="317"/>
        <v>9050.5946022274475</v>
      </c>
    </row>
    <row r="216" spans="1:124" s="28" customFormat="1" ht="14.25" customHeight="1" x14ac:dyDescent="0.15">
      <c r="A216" s="130" t="s">
        <v>312</v>
      </c>
      <c r="B216" s="130"/>
      <c r="C216" s="31" t="str">
        <f t="shared" si="315"/>
        <v>[EUR]</v>
      </c>
      <c r="D216" s="389"/>
      <c r="E216" s="559">
        <f>+E$215*Input!$D116</f>
        <v>0</v>
      </c>
      <c r="F216" s="542">
        <f>+F$215*Input!$D116</f>
        <v>0</v>
      </c>
      <c r="G216" s="542">
        <f>+G$215*Input!$D116</f>
        <v>0</v>
      </c>
      <c r="H216" s="542">
        <f>+H$215*Input!$D116</f>
        <v>1663.2399665163477</v>
      </c>
      <c r="I216" s="542">
        <f>+I$215*Input!$D116</f>
        <v>1667.0719281270042</v>
      </c>
      <c r="J216" s="542">
        <f>+J$215*Input!$D116</f>
        <v>1670.9127182471243</v>
      </c>
      <c r="K216" s="542">
        <f>+K$215*Input!$D116</f>
        <v>1674.7623572168341</v>
      </c>
      <c r="L216" s="542">
        <f>+L$215*Input!$D116</f>
        <v>1678.6208654231204</v>
      </c>
      <c r="M216" s="542">
        <f>+M$215*Input!$D116</f>
        <v>1682.4882632999406</v>
      </c>
      <c r="N216" s="542">
        <f>+N$215*Input!$D116</f>
        <v>1686.3645713283299</v>
      </c>
      <c r="O216" s="542">
        <f>+O$215*Input!$D116</f>
        <v>1690.2498100365096</v>
      </c>
      <c r="P216" s="542">
        <f>+P$215*Input!$D116</f>
        <v>1694.143999999997</v>
      </c>
      <c r="Q216" s="542">
        <f>+Q$215*Input!$D116</f>
        <v>1698.047161841713</v>
      </c>
      <c r="R216" s="542">
        <f>+R$215*Input!$D116</f>
        <v>1701.9593162320921</v>
      </c>
      <c r="S216" s="542">
        <f>+S$215*Input!$D116</f>
        <v>1705.8804838891924</v>
      </c>
      <c r="T216" s="542">
        <f>+T$215*Input!$D116</f>
        <v>1709.810685578803</v>
      </c>
      <c r="U216" s="542">
        <f>+U$215*Input!$D116</f>
        <v>1713.7499421145574</v>
      </c>
      <c r="V216" s="542">
        <f>+V$215*Input!$D116</f>
        <v>1717.6982743580413</v>
      </c>
      <c r="W216" s="542">
        <f>+W$215*Input!$D116</f>
        <v>1721.655703218903</v>
      </c>
      <c r="X216" s="542">
        <f>+X$215*Input!$D116</f>
        <v>1725.6222496549656</v>
      </c>
      <c r="Y216" s="542">
        <f>+Y$215*Input!$D116</f>
        <v>1729.5979346723368</v>
      </c>
      <c r="Z216" s="542">
        <f>+Z$215*Input!$D116</f>
        <v>1733.5827793255207</v>
      </c>
      <c r="AA216" s="542">
        <f>+AA$215*Input!$D116</f>
        <v>1737.5768047175295</v>
      </c>
      <c r="AB216" s="542">
        <f>+AB$215*Input!$D116</f>
        <v>1741.5800319999944</v>
      </c>
      <c r="AC216" s="542">
        <f>+AC$215*Input!$D116</f>
        <v>1745.5924823732785</v>
      </c>
      <c r="AD216" s="542">
        <f>+AD$215*Input!$D116</f>
        <v>1749.6141770865881</v>
      </c>
      <c r="AE216" s="542">
        <f>+AE$215*Input!$D116</f>
        <v>1753.645137438087</v>
      </c>
      <c r="AF216" s="542">
        <f>+AF$215*Input!$D116</f>
        <v>1757.6853847750069</v>
      </c>
      <c r="AG216" s="542">
        <f>+AG$215*Input!$D116</f>
        <v>1761.7349404937625</v>
      </c>
      <c r="AH216" s="542">
        <f>+AH$215*Input!$D116</f>
        <v>1765.7938260400638</v>
      </c>
      <c r="AI216" s="542">
        <f>+AI$215*Input!$D116</f>
        <v>1769.8620629090296</v>
      </c>
      <c r="AJ216" s="542">
        <f>+AJ$215*Input!$D116</f>
        <v>1773.9396726453019</v>
      </c>
      <c r="AK216" s="542">
        <f>+AK$215*Input!$D116</f>
        <v>1778.0266768431595</v>
      </c>
      <c r="AL216" s="542">
        <f>+AL$215*Input!$D116</f>
        <v>1782.1230971466325</v>
      </c>
      <c r="AM216" s="542">
        <f>+AM$215*Input!$D116</f>
        <v>1786.2289552496175</v>
      </c>
      <c r="AN216" s="542">
        <f>+AN$215*Input!$D116</f>
        <v>1790.3442728959915</v>
      </c>
      <c r="AO216" s="542">
        <f>+AO$215*Input!$D116</f>
        <v>1794.4690718797274</v>
      </c>
      <c r="AP216" s="542">
        <f>+AP$215*Input!$D116</f>
        <v>1798.60337404501</v>
      </c>
      <c r="AQ216" s="542">
        <f>+AQ$215*Input!$D116</f>
        <v>1802.7472012863504</v>
      </c>
      <c r="AR216" s="542">
        <f>+AR$215*Input!$D116</f>
        <v>1806.9005755487046</v>
      </c>
      <c r="AS216" s="542">
        <f>+AS$215*Input!$D116</f>
        <v>1811.0635188275855</v>
      </c>
      <c r="AT216" s="542">
        <f>+AT$215*Input!$D116</f>
        <v>1815.2360531691832</v>
      </c>
      <c r="AU216" s="542">
        <f>+AU$215*Input!$D116</f>
        <v>1819.4182006704796</v>
      </c>
      <c r="AV216" s="542">
        <f>+AV$215*Input!$D116</f>
        <v>1823.6099834793679</v>
      </c>
      <c r="AW216" s="542">
        <f>+AW$215*Input!$D116</f>
        <v>1827.8114237947652</v>
      </c>
      <c r="AX216" s="542">
        <f>+AX$215*Input!$D116</f>
        <v>1832.0225438667358</v>
      </c>
      <c r="AY216" s="542">
        <f>+AY$215*Input!$D116</f>
        <v>1836.2433659966043</v>
      </c>
      <c r="AZ216" s="542">
        <f>+AZ$215*Input!$D116</f>
        <v>1840.4739125370768</v>
      </c>
      <c r="BA216" s="542">
        <f>+BA$215*Input!$D116</f>
        <v>1844.7142058923573</v>
      </c>
      <c r="BB216" s="542">
        <f>+BB$215*Input!$D116</f>
        <v>1848.9642685182673</v>
      </c>
      <c r="BC216" s="542">
        <f>+BC$215*Input!$D116</f>
        <v>1853.2241229223657</v>
      </c>
      <c r="BD216" s="542">
        <f>+BD$215*Input!$D116</f>
        <v>1857.4937916640654</v>
      </c>
      <c r="BE216" s="542">
        <f>+BE$215*Input!$D116</f>
        <v>1861.7732973547547</v>
      </c>
      <c r="BF216" s="542">
        <f>+BF$215*Input!$D116</f>
        <v>1866.0626626579169</v>
      </c>
      <c r="BG216" s="542">
        <f>+BG$215*Input!$D116</f>
        <v>1870.3619102892503</v>
      </c>
      <c r="BH216" s="542">
        <f>+BH$215*Input!$D116</f>
        <v>1874.671063016787</v>
      </c>
      <c r="BI216" s="542">
        <f>+BI$215*Input!$D116</f>
        <v>1878.990143661016</v>
      </c>
      <c r="BJ216" s="542">
        <f>+BJ$215*Input!$D116</f>
        <v>1883.3191750950014</v>
      </c>
      <c r="BK216" s="542">
        <f>+BK$215*Input!$D116</f>
        <v>1887.6581802445064</v>
      </c>
      <c r="BL216" s="542">
        <f>+BL$215*Input!$D116</f>
        <v>1892.0071820881119</v>
      </c>
      <c r="BM216" s="542">
        <f>+BM$215*Input!$D116</f>
        <v>1896.3662036573403</v>
      </c>
      <c r="BN216" s="542">
        <f>+BN$215*Input!$D116</f>
        <v>1900.7352680367762</v>
      </c>
      <c r="BO216" s="542">
        <f>+BO$215*Input!$D116</f>
        <v>1905.1143983641891</v>
      </c>
      <c r="BP216" s="542">
        <f>+BP$215*Input!$D116</f>
        <v>1909.503617830657</v>
      </c>
      <c r="BQ216" s="542">
        <f>+BQ$215*Input!$D116</f>
        <v>1913.9029496806857</v>
      </c>
      <c r="BR216" s="542">
        <f>+BR$215*Input!$D116</f>
        <v>1918.3124172123362</v>
      </c>
      <c r="BS216" s="542">
        <f>+BS$215*Input!$D116</f>
        <v>1922.7320437773469</v>
      </c>
      <c r="BT216" s="542">
        <f>+BT$215*Input!$D116</f>
        <v>1927.1618527812545</v>
      </c>
      <c r="BU216" s="542">
        <f>+BU$215*Input!$D116</f>
        <v>1931.6018676835215</v>
      </c>
      <c r="BV216" s="542">
        <f>+BV$215*Input!$D116</f>
        <v>1936.0521119976586</v>
      </c>
      <c r="BW216" s="542">
        <f>+BW$215*Input!$D116</f>
        <v>1940.5126092913499</v>
      </c>
      <c r="BX216" s="542">
        <f>+BX$215*Input!$D116</f>
        <v>1944.9833831865762</v>
      </c>
      <c r="BY216" s="542">
        <f>+BY$215*Input!$D116</f>
        <v>1949.4644573597432</v>
      </c>
      <c r="BZ216" s="542">
        <f>+BZ$215*Input!$D116</f>
        <v>1953.9558555418032</v>
      </c>
      <c r="CA216" s="542">
        <f>+CA$215*Input!$D116</f>
        <v>1958.4576015183841</v>
      </c>
      <c r="CB216" s="542">
        <f>+CB$215*Input!$D116</f>
        <v>1962.9697191299124</v>
      </c>
      <c r="CC216" s="542">
        <f>+CC$215*Input!$D116</f>
        <v>1967.4922322717421</v>
      </c>
      <c r="CD216" s="542">
        <f>+CD$215*Input!$D116</f>
        <v>1972.025164894279</v>
      </c>
      <c r="CE216" s="542">
        <f>+CE$215*Input!$D116</f>
        <v>1976.5685410031099</v>
      </c>
      <c r="CF216" s="542">
        <f>+CF$215*Input!$D116</f>
        <v>1981.1223846591272</v>
      </c>
      <c r="CG216" s="542">
        <f>+CG$215*Input!$D116</f>
        <v>1985.6867199786575</v>
      </c>
      <c r="CH216" s="542">
        <f>+CH$215*Input!$D116</f>
        <v>1990.2615711335905</v>
      </c>
      <c r="CI216" s="542">
        <f>+CI$215*Input!$D116</f>
        <v>1994.8469623515048</v>
      </c>
      <c r="CJ216" s="542">
        <f>+CJ$215*Input!$D116</f>
        <v>1999.442917915798</v>
      </c>
      <c r="CK216" s="542">
        <f>+CK$215*Input!$D116</f>
        <v>2004.0494621658133</v>
      </c>
      <c r="CL216" s="542">
        <f>+CL$215*Input!$D116</f>
        <v>2008.666619496971</v>
      </c>
      <c r="CM216" s="542">
        <f>+CM$215*Input!$D116</f>
        <v>2013.2944143608959</v>
      </c>
      <c r="CN216" s="542">
        <f>+CN$215*Input!$D116</f>
        <v>2017.932871265547</v>
      </c>
      <c r="CO216" s="542">
        <f>+CO$215*Input!$D116</f>
        <v>2022.5820147753475</v>
      </c>
      <c r="CP216" s="542">
        <f>+CP$215*Input!$D116</f>
        <v>2027.2418695113161</v>
      </c>
      <c r="CQ216" s="542">
        <f>+CQ$215*Input!$D116</f>
        <v>2031.912460151194</v>
      </c>
      <c r="CR216" s="542">
        <f>+CR$215*Input!$D116</f>
        <v>2036.5938114295795</v>
      </c>
      <c r="CS216" s="542">
        <f>+CS$215*Input!$D116</f>
        <v>2041.2859481380567</v>
      </c>
      <c r="CT216" s="542">
        <f>+CT$215*Input!$D116</f>
        <v>2045.9888951253279</v>
      </c>
      <c r="CU216" s="542">
        <f>+CU$215*Input!$D116</f>
        <v>2050.7026772973441</v>
      </c>
      <c r="CV216" s="542">
        <f>+CV$215*Input!$D116</f>
        <v>2055.4273196174368</v>
      </c>
      <c r="CW216" s="542">
        <f>+CW$215*Input!$D116</f>
        <v>2060.1628471064532</v>
      </c>
      <c r="CX216" s="542">
        <f>+CX$215*Input!$D116</f>
        <v>2064.9092848428836</v>
      </c>
      <c r="CY216" s="542">
        <f>+CY$215*Input!$D116</f>
        <v>2069.6666579629982</v>
      </c>
      <c r="CZ216" s="542">
        <f>+CZ$215*Input!$D116</f>
        <v>2074.434991660979</v>
      </c>
      <c r="DA216" s="542">
        <f>+DA$215*Input!$D116</f>
        <v>2079.2143111890546</v>
      </c>
      <c r="DB216" s="542">
        <f>+DB$215*Input!$D116</f>
        <v>2084.0046418576298</v>
      </c>
      <c r="DC216" s="542">
        <f>+DC$215*Input!$D116</f>
        <v>2088.8060090354243</v>
      </c>
      <c r="DD216" s="542">
        <f>+DD$215*Input!$D116</f>
        <v>2093.618438149605</v>
      </c>
      <c r="DE216" s="542">
        <f>+DE$215*Input!$D116</f>
        <v>2098.4419546859194</v>
      </c>
      <c r="DF216" s="542">
        <f>+DF$215*Input!$D116</f>
        <v>2103.2765841888345</v>
      </c>
      <c r="DG216" s="542">
        <f>+DG$215*Input!$D116</f>
        <v>2108.1223522616665</v>
      </c>
      <c r="DH216" s="542">
        <f>+DH$215*Input!$D116</f>
        <v>2112.9792845667221</v>
      </c>
      <c r="DI216" s="542">
        <f>+DI$215*Input!$D116</f>
        <v>2117.8474068254309</v>
      </c>
      <c r="DJ216" s="542">
        <f>+DJ$215*Input!$D116</f>
        <v>2122.7267448184807</v>
      </c>
      <c r="DK216" s="542">
        <f>+DK$215*Input!$D116</f>
        <v>2127.6173243859589</v>
      </c>
      <c r="DL216" s="542">
        <f>+DL$215*Input!$D116</f>
        <v>2132.5191714274838</v>
      </c>
      <c r="DM216" s="542">
        <f>+DM$215*Input!$D116</f>
        <v>2137.4323119023447</v>
      </c>
      <c r="DN216" s="542">
        <f>+DN$215*Input!$D116</f>
        <v>2142.3567718296404</v>
      </c>
      <c r="DO216" s="542">
        <f>+DO$215*Input!$D116</f>
        <v>2147.2925772884128</v>
      </c>
      <c r="DP216" s="542">
        <f>+DP$215*Input!$D116</f>
        <v>2152.2397544177907</v>
      </c>
      <c r="DQ216" s="542">
        <f>+DQ$215*Input!$D116</f>
        <v>2157.1983294171223</v>
      </c>
      <c r="DR216" s="542">
        <f>+DR$215*Input!$D116</f>
        <v>2162.1683285461186</v>
      </c>
      <c r="DS216" s="542">
        <f>+DS$215*Input!$D116</f>
        <v>2167.1497781249905</v>
      </c>
      <c r="DT216" s="560">
        <f>+DT$215*Input!$D116</f>
        <v>2172.1427045345872</v>
      </c>
    </row>
    <row r="217" spans="1:124" s="28" customFormat="1" ht="14.25" customHeight="1" x14ac:dyDescent="0.15">
      <c r="A217" s="130" t="s">
        <v>313</v>
      </c>
      <c r="B217" s="130"/>
      <c r="C217" s="31" t="str">
        <f t="shared" si="315"/>
        <v>[EUR]</v>
      </c>
      <c r="D217" s="389"/>
      <c r="E217" s="559">
        <f>+E$215*Input!$D117</f>
        <v>0</v>
      </c>
      <c r="F217" s="542">
        <f>+F$215*Input!$D117</f>
        <v>0</v>
      </c>
      <c r="G217" s="542">
        <f>+G$215*Input!$D117</f>
        <v>0</v>
      </c>
      <c r="H217" s="542">
        <f>+H$215*Input!$D117</f>
        <v>138.60333054302899</v>
      </c>
      <c r="I217" s="542">
        <f>+I$215*Input!$D117</f>
        <v>138.92266067725035</v>
      </c>
      <c r="J217" s="542">
        <f>+J$215*Input!$D117</f>
        <v>139.24272652059369</v>
      </c>
      <c r="K217" s="542">
        <f>+K$215*Input!$D117</f>
        <v>139.56352976806951</v>
      </c>
      <c r="L217" s="542">
        <f>+L$215*Input!$D117</f>
        <v>139.88507211859337</v>
      </c>
      <c r="M217" s="542">
        <f>+M$215*Input!$D117</f>
        <v>140.20735527499505</v>
      </c>
      <c r="N217" s="542">
        <f>+N$215*Input!$D117</f>
        <v>140.53038094402748</v>
      </c>
      <c r="O217" s="542">
        <f>+O$215*Input!$D117</f>
        <v>140.85415083637582</v>
      </c>
      <c r="P217" s="542">
        <f>+P$215*Input!$D117</f>
        <v>141.17866666666643</v>
      </c>
      <c r="Q217" s="542">
        <f>+Q$215*Input!$D117</f>
        <v>141.50393015347609</v>
      </c>
      <c r="R217" s="542">
        <f>+R$215*Input!$D117</f>
        <v>141.82994301934102</v>
      </c>
      <c r="S217" s="542">
        <f>+S$215*Input!$D117</f>
        <v>142.15670699076603</v>
      </c>
      <c r="T217" s="542">
        <f>+T$215*Input!$D117</f>
        <v>142.48422379823361</v>
      </c>
      <c r="U217" s="542">
        <f>+U$215*Input!$D117</f>
        <v>142.81249517621313</v>
      </c>
      <c r="V217" s="542">
        <f>+V$215*Input!$D117</f>
        <v>143.14152286317014</v>
      </c>
      <c r="W217" s="542">
        <f>+W$215*Input!$D117</f>
        <v>143.47130860157526</v>
      </c>
      <c r="X217" s="542">
        <f>+X$215*Input!$D117</f>
        <v>143.80185413791381</v>
      </c>
      <c r="Y217" s="542">
        <f>+Y$215*Input!$D117</f>
        <v>144.13316122269475</v>
      </c>
      <c r="Z217" s="542">
        <f>+Z$215*Input!$D117</f>
        <v>144.46523161046008</v>
      </c>
      <c r="AA217" s="542">
        <f>+AA$215*Input!$D117</f>
        <v>144.79806705979414</v>
      </c>
      <c r="AB217" s="542">
        <f>+AB$215*Input!$D117</f>
        <v>145.13166933333287</v>
      </c>
      <c r="AC217" s="542">
        <f>+AC$215*Input!$D117</f>
        <v>145.46604019777322</v>
      </c>
      <c r="AD217" s="542">
        <f>+AD$215*Input!$D117</f>
        <v>145.80118142388235</v>
      </c>
      <c r="AE217" s="542">
        <f>+AE$215*Input!$D117</f>
        <v>146.13709478650728</v>
      </c>
      <c r="AF217" s="542">
        <f>+AF$215*Input!$D117</f>
        <v>146.47378206458393</v>
      </c>
      <c r="AG217" s="542">
        <f>+AG$215*Input!$D117</f>
        <v>146.81124504114689</v>
      </c>
      <c r="AH217" s="542">
        <f>+AH$215*Input!$D117</f>
        <v>147.14948550333867</v>
      </c>
      <c r="AI217" s="542">
        <f>+AI$215*Input!$D117</f>
        <v>147.48850524241914</v>
      </c>
      <c r="AJ217" s="542">
        <f>+AJ$215*Input!$D117</f>
        <v>147.82830605377515</v>
      </c>
      <c r="AK217" s="542">
        <f>+AK$215*Input!$D117</f>
        <v>148.16888973692997</v>
      </c>
      <c r="AL217" s="542">
        <f>+AL$215*Input!$D117</f>
        <v>148.5102580955527</v>
      </c>
      <c r="AM217" s="542">
        <f>+AM$215*Input!$D117</f>
        <v>148.85241293746813</v>
      </c>
      <c r="AN217" s="542">
        <f>+AN$215*Input!$D117</f>
        <v>149.19535607466597</v>
      </c>
      <c r="AO217" s="542">
        <f>+AO$215*Input!$D117</f>
        <v>149.53908932331063</v>
      </c>
      <c r="AP217" s="542">
        <f>+AP$215*Input!$D117</f>
        <v>149.88361450375083</v>
      </c>
      <c r="AQ217" s="542">
        <f>+AQ$215*Input!$D117</f>
        <v>150.22893344052923</v>
      </c>
      <c r="AR217" s="542">
        <f>+AR$215*Input!$D117</f>
        <v>150.57504796239206</v>
      </c>
      <c r="AS217" s="542">
        <f>+AS$215*Input!$D117</f>
        <v>150.92195990229879</v>
      </c>
      <c r="AT217" s="542">
        <f>+AT$215*Input!$D117</f>
        <v>151.26967109743194</v>
      </c>
      <c r="AU217" s="542">
        <f>+AU$215*Input!$D117</f>
        <v>151.61818338920665</v>
      </c>
      <c r="AV217" s="542">
        <f>+AV$215*Input!$D117</f>
        <v>151.96749862328068</v>
      </c>
      <c r="AW217" s="542">
        <f>+AW$215*Input!$D117</f>
        <v>152.31761864956377</v>
      </c>
      <c r="AX217" s="542">
        <f>+AX$215*Input!$D117</f>
        <v>152.668545322228</v>
      </c>
      <c r="AY217" s="542">
        <f>+AY$215*Input!$D117</f>
        <v>153.02028049971702</v>
      </c>
      <c r="AZ217" s="542">
        <f>+AZ$215*Input!$D117</f>
        <v>153.37282604475641</v>
      </c>
      <c r="BA217" s="542">
        <f>+BA$215*Input!$D117</f>
        <v>153.72618382436312</v>
      </c>
      <c r="BB217" s="542">
        <f>+BB$215*Input!$D117</f>
        <v>154.08035570985561</v>
      </c>
      <c r="BC217" s="542">
        <f>+BC$215*Input!$D117</f>
        <v>154.43534357686383</v>
      </c>
      <c r="BD217" s="542">
        <f>+BD$215*Input!$D117</f>
        <v>154.79114930533879</v>
      </c>
      <c r="BE217" s="542">
        <f>+BE$215*Input!$D117</f>
        <v>155.14777477956289</v>
      </c>
      <c r="BF217" s="542">
        <f>+BF$215*Input!$D117</f>
        <v>155.50522188815975</v>
      </c>
      <c r="BG217" s="542">
        <f>+BG$215*Input!$D117</f>
        <v>155.8634925241042</v>
      </c>
      <c r="BH217" s="542">
        <f>+BH$215*Input!$D117</f>
        <v>156.22258858473225</v>
      </c>
      <c r="BI217" s="542">
        <f>+BI$215*Input!$D117</f>
        <v>156.58251197175133</v>
      </c>
      <c r="BJ217" s="542">
        <f>+BJ$215*Input!$D117</f>
        <v>156.94326459125011</v>
      </c>
      <c r="BK217" s="542">
        <f>+BK$215*Input!$D117</f>
        <v>157.30484835370888</v>
      </c>
      <c r="BL217" s="542">
        <f>+BL$215*Input!$D117</f>
        <v>157.66726517400934</v>
      </c>
      <c r="BM217" s="542">
        <f>+BM$215*Input!$D117</f>
        <v>158.03051697144502</v>
      </c>
      <c r="BN217" s="542">
        <f>+BN$215*Input!$D117</f>
        <v>158.39460566973136</v>
      </c>
      <c r="BO217" s="542">
        <f>+BO$215*Input!$D117</f>
        <v>158.75953319701577</v>
      </c>
      <c r="BP217" s="542">
        <f>+BP$215*Input!$D117</f>
        <v>159.12530148588809</v>
      </c>
      <c r="BQ217" s="542">
        <f>+BQ$215*Input!$D117</f>
        <v>159.49191247339047</v>
      </c>
      <c r="BR217" s="542">
        <f>+BR$215*Input!$D117</f>
        <v>159.85936810102802</v>
      </c>
      <c r="BS217" s="542">
        <f>+BS$215*Input!$D117</f>
        <v>160.22767031477892</v>
      </c>
      <c r="BT217" s="542">
        <f>+BT$215*Input!$D117</f>
        <v>160.59682106510456</v>
      </c>
      <c r="BU217" s="542">
        <f>+BU$215*Input!$D117</f>
        <v>160.96682230696013</v>
      </c>
      <c r="BV217" s="542">
        <f>+BV$215*Input!$D117</f>
        <v>161.3376759998049</v>
      </c>
      <c r="BW217" s="542">
        <f>+BW$215*Input!$D117</f>
        <v>161.70938410761249</v>
      </c>
      <c r="BX217" s="542">
        <f>+BX$215*Input!$D117</f>
        <v>162.08194859888135</v>
      </c>
      <c r="BY217" s="542">
        <f>+BY$215*Input!$D117</f>
        <v>162.45537144664527</v>
      </c>
      <c r="BZ217" s="542">
        <f>+BZ$215*Input!$D117</f>
        <v>162.82965462848361</v>
      </c>
      <c r="CA217" s="542">
        <f>+CA$215*Input!$D117</f>
        <v>163.20480012653201</v>
      </c>
      <c r="CB217" s="542">
        <f>+CB$215*Input!$D117</f>
        <v>163.58080992749271</v>
      </c>
      <c r="CC217" s="542">
        <f>+CC$215*Input!$D117</f>
        <v>163.95768602264519</v>
      </c>
      <c r="CD217" s="542">
        <f>+CD$215*Input!$D117</f>
        <v>164.33543040785659</v>
      </c>
      <c r="CE217" s="542">
        <f>+CE$215*Input!$D117</f>
        <v>164.71404508359251</v>
      </c>
      <c r="CF217" s="542">
        <f>+CF$215*Input!$D117</f>
        <v>165.09353205492727</v>
      </c>
      <c r="CG217" s="542">
        <f>+CG$215*Input!$D117</f>
        <v>165.47389333155479</v>
      </c>
      <c r="CH217" s="542">
        <f>+CH$215*Input!$D117</f>
        <v>165.85513092779922</v>
      </c>
      <c r="CI217" s="542">
        <f>+CI$215*Input!$D117</f>
        <v>166.2372468626254</v>
      </c>
      <c r="CJ217" s="542">
        <f>+CJ$215*Input!$D117</f>
        <v>166.62024315964985</v>
      </c>
      <c r="CK217" s="542">
        <f>+CK$215*Input!$D117</f>
        <v>167.00412184715111</v>
      </c>
      <c r="CL217" s="542">
        <f>+CL$215*Input!$D117</f>
        <v>167.38888495808092</v>
      </c>
      <c r="CM217" s="542">
        <f>+CM$215*Input!$D117</f>
        <v>167.77453453007467</v>
      </c>
      <c r="CN217" s="542">
        <f>+CN$215*Input!$D117</f>
        <v>168.16107260546227</v>
      </c>
      <c r="CO217" s="542">
        <f>+CO$215*Input!$D117</f>
        <v>168.54850123127898</v>
      </c>
      <c r="CP217" s="542">
        <f>+CP$215*Input!$D117</f>
        <v>168.93682245927633</v>
      </c>
      <c r="CQ217" s="542">
        <f>+CQ$215*Input!$D117</f>
        <v>169.32603834593283</v>
      </c>
      <c r="CR217" s="542">
        <f>+CR$215*Input!$D117</f>
        <v>169.71615095246497</v>
      </c>
      <c r="CS217" s="542">
        <f>+CS$215*Input!$D117</f>
        <v>170.10716234483809</v>
      </c>
      <c r="CT217" s="542">
        <f>+CT$215*Input!$D117</f>
        <v>170.49907459377732</v>
      </c>
      <c r="CU217" s="542">
        <f>+CU$215*Input!$D117</f>
        <v>170.89188977477869</v>
      </c>
      <c r="CV217" s="542">
        <f>+CV$215*Input!$D117</f>
        <v>171.28560996811976</v>
      </c>
      <c r="CW217" s="542">
        <f>+CW$215*Input!$D117</f>
        <v>171.6802372588711</v>
      </c>
      <c r="CX217" s="542">
        <f>+CX$215*Input!$D117</f>
        <v>172.07577373690697</v>
      </c>
      <c r="CY217" s="542">
        <f>+CY$215*Input!$D117</f>
        <v>172.47222149691655</v>
      </c>
      <c r="CZ217" s="542">
        <f>+CZ$215*Input!$D117</f>
        <v>172.86958263841495</v>
      </c>
      <c r="DA217" s="542">
        <f>+DA$215*Input!$D117</f>
        <v>173.26785926575457</v>
      </c>
      <c r="DB217" s="542">
        <f>+DB$215*Input!$D117</f>
        <v>173.66705348813582</v>
      </c>
      <c r="DC217" s="542">
        <f>+DC$215*Input!$D117</f>
        <v>174.0671674196187</v>
      </c>
      <c r="DD217" s="542">
        <f>+DD$215*Input!$D117</f>
        <v>174.46820317913375</v>
      </c>
      <c r="DE217" s="542">
        <f>+DE$215*Input!$D117</f>
        <v>174.8701628904933</v>
      </c>
      <c r="DF217" s="542">
        <f>+DF$215*Input!$D117</f>
        <v>175.27304868240287</v>
      </c>
      <c r="DG217" s="542">
        <f>+DG$215*Input!$D117</f>
        <v>175.67686268847223</v>
      </c>
      <c r="DH217" s="542">
        <f>+DH$215*Input!$D117</f>
        <v>176.08160704722687</v>
      </c>
      <c r="DI217" s="542">
        <f>+DI$215*Input!$D117</f>
        <v>176.48728390211923</v>
      </c>
      <c r="DJ217" s="542">
        <f>+DJ$215*Input!$D117</f>
        <v>176.89389540154008</v>
      </c>
      <c r="DK217" s="542">
        <f>+DK$215*Input!$D117</f>
        <v>177.3014436988299</v>
      </c>
      <c r="DL217" s="542">
        <f>+DL$215*Input!$D117</f>
        <v>177.70993095229031</v>
      </c>
      <c r="DM217" s="542">
        <f>+DM$215*Input!$D117</f>
        <v>178.1193593251954</v>
      </c>
      <c r="DN217" s="542">
        <f>+DN$215*Input!$D117</f>
        <v>178.52973098580335</v>
      </c>
      <c r="DO217" s="542">
        <f>+DO$215*Input!$D117</f>
        <v>178.94104810736775</v>
      </c>
      <c r="DP217" s="542">
        <f>+DP$215*Input!$D117</f>
        <v>179.35331286814923</v>
      </c>
      <c r="DQ217" s="542">
        <f>+DQ$215*Input!$D117</f>
        <v>179.7665274514269</v>
      </c>
      <c r="DR217" s="542">
        <f>+DR$215*Input!$D117</f>
        <v>180.18069404550988</v>
      </c>
      <c r="DS217" s="542">
        <f>+DS$215*Input!$D117</f>
        <v>180.59581484374922</v>
      </c>
      <c r="DT217" s="560">
        <f>+DT$215*Input!$D117</f>
        <v>181.01189204454894</v>
      </c>
    </row>
    <row r="218" spans="1:124" s="28" customFormat="1" ht="14.25" customHeight="1" x14ac:dyDescent="0.15">
      <c r="A218" s="130" t="str">
        <f>+Input!C162</f>
        <v>Maintenance and Repairs</v>
      </c>
      <c r="B218" s="130"/>
      <c r="C218" s="31" t="str">
        <f t="shared" si="315"/>
        <v>[EUR]</v>
      </c>
      <c r="D218" s="389"/>
      <c r="E218" s="559">
        <f>+Input!$D162*E$10*E$11</f>
        <v>0</v>
      </c>
      <c r="F218" s="542">
        <f>+Input!$D162*F$10*F$11</f>
        <v>0</v>
      </c>
      <c r="G218" s="542">
        <f>+Input!$D162*G$10*G$11</f>
        <v>0</v>
      </c>
      <c r="H218" s="542">
        <f>+Input!$D162*H$10*H$11</f>
        <v>807.3980419982272</v>
      </c>
      <c r="I218" s="542">
        <f>+Input!$D162*I$10*I$11</f>
        <v>809.25821753738069</v>
      </c>
      <c r="J218" s="542">
        <f>+Input!$D162*J$10*J$11</f>
        <v>811.12267876073997</v>
      </c>
      <c r="K218" s="542">
        <f>+Input!$D162*K$10*K$11</f>
        <v>812.99143554215243</v>
      </c>
      <c r="L218" s="542">
        <f>+Input!$D162*L$10*L$11</f>
        <v>814.86449777821383</v>
      </c>
      <c r="M218" s="542">
        <f>+Input!$D162*M$10*M$11</f>
        <v>816.74187538832075</v>
      </c>
      <c r="N218" s="542">
        <f>+Input!$D162*N$10*N$11</f>
        <v>818.6235783147232</v>
      </c>
      <c r="O218" s="542">
        <f>+Input!$D162*O$10*O$11</f>
        <v>820.50961652257752</v>
      </c>
      <c r="P218" s="542">
        <f>+Input!$D162*P$10*P$11</f>
        <v>822.39999999999861</v>
      </c>
      <c r="Q218" s="542">
        <f>+Input!$D162*Q$10*Q$11</f>
        <v>824.29473875811311</v>
      </c>
      <c r="R218" s="542">
        <f>+Input!$D162*R$10*R$11</f>
        <v>826.19384283111276</v>
      </c>
      <c r="S218" s="542">
        <f>+Input!$D162*S$10*S$11</f>
        <v>828.09732227630695</v>
      </c>
      <c r="T218" s="542">
        <f>+Input!$D162*T$10*T$11</f>
        <v>830.00518717417629</v>
      </c>
      <c r="U218" s="542">
        <f>+Input!$D162*U$10*U$11</f>
        <v>831.91744762842609</v>
      </c>
      <c r="V218" s="542">
        <f>+Input!$D162*V$10*V$11</f>
        <v>833.83411376603954</v>
      </c>
      <c r="W218" s="542">
        <f>+Input!$D162*W$10*W$11</f>
        <v>835.75519573733152</v>
      </c>
      <c r="X218" s="542">
        <f>+Input!$D162*X$10*X$11</f>
        <v>837.68070371600277</v>
      </c>
      <c r="Y218" s="542">
        <f>+Input!$D162*Y$10*Y$11</f>
        <v>839.61064789919271</v>
      </c>
      <c r="Z218" s="542">
        <f>+Input!$D162*Z$10*Z$11</f>
        <v>841.5450385075344</v>
      </c>
      <c r="AA218" s="542">
        <f>+Input!$D162*AA$10*AA$11</f>
        <v>843.48388578520849</v>
      </c>
      <c r="AB218" s="542">
        <f>+Input!$D162*AB$10*AB$11</f>
        <v>845.42719999999724</v>
      </c>
      <c r="AC218" s="542">
        <f>+Input!$D162*AC$10*AC$11</f>
        <v>847.37499144333913</v>
      </c>
      <c r="AD218" s="542">
        <f>+Input!$D162*AD$10*AD$11</f>
        <v>849.32727043038267</v>
      </c>
      <c r="AE218" s="542">
        <f>+Input!$D162*AE$10*AE$11</f>
        <v>851.2840473000424</v>
      </c>
      <c r="AF218" s="542">
        <f>+Input!$D162*AF$10*AF$11</f>
        <v>853.24533241505196</v>
      </c>
      <c r="AG218" s="542">
        <f>+Input!$D162*AG$10*AG$11</f>
        <v>855.21113616202081</v>
      </c>
      <c r="AH218" s="542">
        <f>+Input!$D162*AH$10*AH$11</f>
        <v>857.18146895148732</v>
      </c>
      <c r="AI218" s="542">
        <f>+Input!$D162*AI$10*AI$11</f>
        <v>859.15634121797564</v>
      </c>
      <c r="AJ218" s="542">
        <f>+Input!$D162*AJ$10*AJ$11</f>
        <v>861.13576342004944</v>
      </c>
      <c r="AK218" s="542">
        <f>+Input!$D162*AK$10*AK$11</f>
        <v>863.11974604036868</v>
      </c>
      <c r="AL218" s="542">
        <f>+Input!$D162*AL$10*AL$11</f>
        <v>865.10829958574402</v>
      </c>
      <c r="AM218" s="542">
        <f>+Input!$D162*AM$10*AM$11</f>
        <v>867.10143458719301</v>
      </c>
      <c r="AN218" s="542">
        <f>+Input!$D162*AN$10*AN$11</f>
        <v>869.09916159999591</v>
      </c>
      <c r="AO218" s="542">
        <f>+Input!$D162*AO$10*AO$11</f>
        <v>871.10149120375127</v>
      </c>
      <c r="AP218" s="542">
        <f>+Input!$D162*AP$10*AP$11</f>
        <v>873.10843400243209</v>
      </c>
      <c r="AQ218" s="542">
        <f>+Input!$D162*AQ$10*AQ$11</f>
        <v>875.12000062444213</v>
      </c>
      <c r="AR218" s="542">
        <f>+Input!$D162*AR$10*AR$11</f>
        <v>877.13620172267213</v>
      </c>
      <c r="AS218" s="542">
        <f>+Input!$D162*AS$10*AS$11</f>
        <v>879.15704797455612</v>
      </c>
      <c r="AT218" s="542">
        <f>+Input!$D162*AT$10*AT$11</f>
        <v>881.1825500821277</v>
      </c>
      <c r="AU218" s="542">
        <f>+Input!$D162*AU$10*AU$11</f>
        <v>883.21271877207755</v>
      </c>
      <c r="AV218" s="542">
        <f>+Input!$D162*AV$10*AV$11</f>
        <v>885.24756479580958</v>
      </c>
      <c r="AW218" s="542">
        <f>+Input!$D162*AW$10*AW$11</f>
        <v>887.28709892949769</v>
      </c>
      <c r="AX218" s="542">
        <f>+Input!$D162*AX$10*AX$11</f>
        <v>889.33133197414361</v>
      </c>
      <c r="AY218" s="542">
        <f>+Input!$D162*AY$10*AY$11</f>
        <v>891.3802747556332</v>
      </c>
      <c r="AZ218" s="542">
        <f>+Input!$D162*AZ$10*AZ$11</f>
        <v>893.43393812479451</v>
      </c>
      <c r="BA218" s="542">
        <f>+Input!$D162*BA$10*BA$11</f>
        <v>895.49233295745501</v>
      </c>
      <c r="BB218" s="542">
        <f>+Input!$D162*BB$10*BB$11</f>
        <v>897.55547015449883</v>
      </c>
      <c r="BC218" s="542">
        <f>+Input!$D162*BC$10*BC$11</f>
        <v>899.62336064192505</v>
      </c>
      <c r="BD218" s="542">
        <f>+Input!$D162*BD$10*BD$11</f>
        <v>901.69601537090557</v>
      </c>
      <c r="BE218" s="542">
        <f>+Input!$D162*BE$10*BE$11</f>
        <v>903.77344531784217</v>
      </c>
      <c r="BF218" s="542">
        <f>+Input!$D162*BF$10*BF$11</f>
        <v>905.85566148442581</v>
      </c>
      <c r="BG218" s="542">
        <f>+Input!$D162*BG$10*BG$11</f>
        <v>907.94267489769447</v>
      </c>
      <c r="BH218" s="542">
        <f>+Input!$D162*BH$10*BH$11</f>
        <v>910.03449661009097</v>
      </c>
      <c r="BI218" s="542">
        <f>+Input!$D162*BI$10*BI$11</f>
        <v>912.13113769952224</v>
      </c>
      <c r="BJ218" s="542">
        <f>+Input!$D162*BJ$10*BJ$11</f>
        <v>914.23260926941816</v>
      </c>
      <c r="BK218" s="542">
        <f>+Input!$D162*BK$10*BK$11</f>
        <v>916.3389224487895</v>
      </c>
      <c r="BL218" s="542">
        <f>+Input!$D162*BL$10*BL$11</f>
        <v>918.4500883922874</v>
      </c>
      <c r="BM218" s="542">
        <f>+Input!$D162*BM$10*BM$11</f>
        <v>920.56611828026234</v>
      </c>
      <c r="BN218" s="542">
        <f>+Input!$D162*BN$10*BN$11</f>
        <v>922.68702331882344</v>
      </c>
      <c r="BO218" s="542">
        <f>+Input!$D162*BO$10*BO$11</f>
        <v>924.81281473989782</v>
      </c>
      <c r="BP218" s="542">
        <f>+Input!$D162*BP$10*BP$11</f>
        <v>926.94350380128969</v>
      </c>
      <c r="BQ218" s="542">
        <f>+Input!$D162*BQ$10*BQ$11</f>
        <v>929.07910178674058</v>
      </c>
      <c r="BR218" s="542">
        <f>+Input!$D162*BR$10*BR$11</f>
        <v>931.21962000598853</v>
      </c>
      <c r="BS218" s="542">
        <f>+Input!$D162*BS$10*BS$11</f>
        <v>933.36506979482863</v>
      </c>
      <c r="BT218" s="542">
        <f>+Input!$D162*BT$10*BT$11</f>
        <v>935.51546251517209</v>
      </c>
      <c r="BU218" s="542">
        <f>+Input!$D162*BU$10*BU$11</f>
        <v>937.67080955510755</v>
      </c>
      <c r="BV218" s="542">
        <f>+Input!$D162*BV$10*BV$11</f>
        <v>939.83112232896053</v>
      </c>
      <c r="BW218" s="542">
        <f>+Input!$D162*BW$10*BW$11</f>
        <v>941.99641227735424</v>
      </c>
      <c r="BX218" s="542">
        <f>+Input!$D162*BX$10*BX$11</f>
        <v>944.16669086727006</v>
      </c>
      <c r="BY218" s="542">
        <f>+Input!$D162*BY$10*BY$11</f>
        <v>946.3419695921084</v>
      </c>
      <c r="BZ218" s="542">
        <f>+Input!$D162*BZ$10*BZ$11</f>
        <v>948.52225997174924</v>
      </c>
      <c r="CA218" s="542">
        <f>+Input!$D162*CA$10*CA$11</f>
        <v>950.70757355261367</v>
      </c>
      <c r="CB218" s="542">
        <f>+Input!$D162*CB$10*CB$11</f>
        <v>952.89792190772448</v>
      </c>
      <c r="CC218" s="542">
        <f>+Input!$D162*CC$10*CC$11</f>
        <v>955.0933166367679</v>
      </c>
      <c r="CD218" s="542">
        <f>+Input!$D162*CD$10*CD$11</f>
        <v>957.29376936615495</v>
      </c>
      <c r="CE218" s="542">
        <f>+Input!$D162*CE$10*CE$11</f>
        <v>959.49929174908243</v>
      </c>
      <c r="CF218" s="542">
        <f>+Input!$D162*CF$10*CF$11</f>
        <v>961.70989546559565</v>
      </c>
      <c r="CG218" s="542">
        <f>+Input!$D162*CG$10*CG$11</f>
        <v>963.92559222264924</v>
      </c>
      <c r="CH218" s="542">
        <f>+Input!$D162*CH$10*CH$11</f>
        <v>966.14639375417028</v>
      </c>
      <c r="CI218" s="542">
        <f>+Input!$D162*CI$10*CI$11</f>
        <v>968.37231182111884</v>
      </c>
      <c r="CJ218" s="542">
        <f>+Input!$D162*CJ$10*CJ$11</f>
        <v>970.6033582115524</v>
      </c>
      <c r="CK218" s="542">
        <f>+Input!$D162*CK$10*CK$11</f>
        <v>972.83954474068605</v>
      </c>
      <c r="CL218" s="542">
        <f>+Input!$D162*CL$10*CL$11</f>
        <v>975.08088325095684</v>
      </c>
      <c r="CM218" s="542">
        <f>+Input!$D162*CM$10*CM$11</f>
        <v>977.32738561208544</v>
      </c>
      <c r="CN218" s="542">
        <f>+Input!$D162*CN$10*CN$11</f>
        <v>979.57906372113928</v>
      </c>
      <c r="CO218" s="542">
        <f>+Input!$D162*CO$10*CO$11</f>
        <v>981.83592950259606</v>
      </c>
      <c r="CP218" s="542">
        <f>+Input!$D162*CP$10*CP$11</f>
        <v>984.09799490840578</v>
      </c>
      <c r="CQ218" s="542">
        <f>+Input!$D162*CQ$10*CQ$11</f>
        <v>986.36527191805533</v>
      </c>
      <c r="CR218" s="542">
        <f>+Input!$D162*CR$10*CR$11</f>
        <v>988.63777253863088</v>
      </c>
      <c r="CS218" s="542">
        <f>+Input!$D162*CS$10*CS$11</f>
        <v>990.91550880488194</v>
      </c>
      <c r="CT218" s="542">
        <f>+Input!$D162*CT$10*CT$11</f>
        <v>993.1984927792854</v>
      </c>
      <c r="CU218" s="542">
        <f>+Input!$D162*CU$10*CU$11</f>
        <v>995.48673655210871</v>
      </c>
      <c r="CV218" s="542">
        <f>+Input!$D162*CV$10*CV$11</f>
        <v>997.78025224147427</v>
      </c>
      <c r="CW218" s="542">
        <f>+Input!$D162*CW$10*CW$11</f>
        <v>1000.0790519934238</v>
      </c>
      <c r="CX218" s="542">
        <f>+Input!$D162*CX$10*CX$11</f>
        <v>1002.3831479819822</v>
      </c>
      <c r="CY218" s="542">
        <f>+Input!$D162*CY$10*CY$11</f>
        <v>1004.6925524092223</v>
      </c>
      <c r="CZ218" s="542">
        <f>+Input!$D162*CZ$10*CZ$11</f>
        <v>1007.0072775053297</v>
      </c>
      <c r="DA218" s="542">
        <f>+Input!$D162*DA$10*DA$11</f>
        <v>1009.3273355286673</v>
      </c>
      <c r="DB218" s="542">
        <f>+Input!$D162*DB$10*DB$11</f>
        <v>1011.6527387658398</v>
      </c>
      <c r="DC218" s="542">
        <f>+Input!$D162*DC$10*DC$11</f>
        <v>1013.9834995317594</v>
      </c>
      <c r="DD218" s="542">
        <f>+Input!$D162*DD$10*DD$11</f>
        <v>1016.3196301697111</v>
      </c>
      <c r="DE218" s="542">
        <f>+Input!$D162*DE$10*DE$11</f>
        <v>1018.6611430514173</v>
      </c>
      <c r="DF218" s="542">
        <f>+Input!$D162*DF$10*DF$11</f>
        <v>1021.0080505771041</v>
      </c>
      <c r="DG218" s="542">
        <f>+Input!$D162*DG$10*DG$11</f>
        <v>1023.3603651755664</v>
      </c>
      <c r="DH218" s="542">
        <f>+Input!$D162*DH$10*DH$11</f>
        <v>1025.7180993042341</v>
      </c>
      <c r="DI218" s="542">
        <f>+Input!$D162*DI$10*DI$11</f>
        <v>1028.0812654492381</v>
      </c>
      <c r="DJ218" s="542">
        <f>+Input!$D162*DJ$10*DJ$11</f>
        <v>1030.4498761254761</v>
      </c>
      <c r="DK218" s="542">
        <f>+Input!$D162*DK$10*DK$11</f>
        <v>1032.8239438766791</v>
      </c>
      <c r="DL218" s="542">
        <f>+Input!$D162*DL$10*DL$11</f>
        <v>1035.2034812754775</v>
      </c>
      <c r="DM218" s="542">
        <f>+Input!$D162*DM$10*DM$11</f>
        <v>1037.5885009234685</v>
      </c>
      <c r="DN218" s="542">
        <f>+Input!$D162*DN$10*DN$11</f>
        <v>1039.9790154512818</v>
      </c>
      <c r="DO218" s="542">
        <f>+Input!$D162*DO$10*DO$11</f>
        <v>1042.3750375186473</v>
      </c>
      <c r="DP218" s="542">
        <f>+Input!$D162*DP$10*DP$11</f>
        <v>1044.7765798144615</v>
      </c>
      <c r="DQ218" s="542">
        <f>+Input!$D162*DQ$10*DQ$11</f>
        <v>1047.1836550568555</v>
      </c>
      <c r="DR218" s="542">
        <f>+Input!$D162*DR$10*DR$11</f>
        <v>1049.5962759932615</v>
      </c>
      <c r="DS218" s="542">
        <f>+Input!$D162*DS$10*DS$11</f>
        <v>1052.0144554004808</v>
      </c>
      <c r="DT218" s="560">
        <f>+Input!$D162*DT$10*DT$11</f>
        <v>1054.4382060847513</v>
      </c>
    </row>
    <row r="219" spans="1:124" s="28" customFormat="1" ht="14.25" customHeight="1" x14ac:dyDescent="0.15">
      <c r="A219" s="130" t="str">
        <f>+Input!C163</f>
        <v>Utilities (Electricity, Water, Gas)</v>
      </c>
      <c r="B219" s="130"/>
      <c r="C219" s="31" t="str">
        <f t="shared" si="315"/>
        <v>[EUR]</v>
      </c>
      <c r="D219" s="389"/>
      <c r="E219" s="559">
        <f>+Input!$D163*E$10*E$11</f>
        <v>0</v>
      </c>
      <c r="F219" s="542">
        <f>+Input!$D163*F$10*F$11</f>
        <v>0</v>
      </c>
      <c r="G219" s="542">
        <f>+Input!$D163*G$10*G$11</f>
        <v>0</v>
      </c>
      <c r="H219" s="542">
        <f>+Input!$D163*H$10*H$11</f>
        <v>1312.0218182471192</v>
      </c>
      <c r="I219" s="542">
        <f>+Input!$D163*I$10*I$11</f>
        <v>1315.0446034982435</v>
      </c>
      <c r="J219" s="542">
        <f>+Input!$D163*J$10*J$11</f>
        <v>1318.0743529862025</v>
      </c>
      <c r="K219" s="542">
        <f>+Input!$D163*K$10*K$11</f>
        <v>1321.1110827559978</v>
      </c>
      <c r="L219" s="542">
        <f>+Input!$D163*L$10*L$11</f>
        <v>1324.1548088895975</v>
      </c>
      <c r="M219" s="542">
        <f>+Input!$D163*M$10*M$11</f>
        <v>1327.2055475060213</v>
      </c>
      <c r="N219" s="542">
        <f>+Input!$D163*N$10*N$11</f>
        <v>1330.2633147614254</v>
      </c>
      <c r="O219" s="542">
        <f>+Input!$D163*O$10*O$11</f>
        <v>1333.3281268491885</v>
      </c>
      <c r="P219" s="542">
        <f>+Input!$D163*P$10*P$11</f>
        <v>1336.3999999999978</v>
      </c>
      <c r="Q219" s="542">
        <f>+Input!$D163*Q$10*Q$11</f>
        <v>1339.4789504819337</v>
      </c>
      <c r="R219" s="542">
        <f>+Input!$D163*R$10*R$11</f>
        <v>1342.5649946005583</v>
      </c>
      <c r="S219" s="542">
        <f>+Input!$D163*S$10*S$11</f>
        <v>1345.6581486989987</v>
      </c>
      <c r="T219" s="542">
        <f>+Input!$D163*T$10*T$11</f>
        <v>1348.7584291580365</v>
      </c>
      <c r="U219" s="542">
        <f>+Input!$D163*U$10*U$11</f>
        <v>1351.8658523961924</v>
      </c>
      <c r="V219" s="542">
        <f>+Input!$D163*V$10*V$11</f>
        <v>1354.9804348698142</v>
      </c>
      <c r="W219" s="542">
        <f>+Input!$D163*W$10*W$11</f>
        <v>1358.1021930731638</v>
      </c>
      <c r="X219" s="542">
        <f>+Input!$D163*X$10*X$11</f>
        <v>1361.2311435385045</v>
      </c>
      <c r="Y219" s="542">
        <f>+Input!$D163*Y$10*Y$11</f>
        <v>1364.3673028361882</v>
      </c>
      <c r="Z219" s="542">
        <f>+Input!$D163*Z$10*Z$11</f>
        <v>1367.5106875747433</v>
      </c>
      <c r="AA219" s="542">
        <f>+Input!$D163*AA$10*AA$11</f>
        <v>1370.6613144009639</v>
      </c>
      <c r="AB219" s="542">
        <f>+Input!$D163*AB$10*AB$11</f>
        <v>1373.8191999999956</v>
      </c>
      <c r="AC219" s="542">
        <f>+Input!$D163*AC$10*AC$11</f>
        <v>1376.984361095426</v>
      </c>
      <c r="AD219" s="542">
        <f>+Input!$D163*AD$10*AD$11</f>
        <v>1380.156814449372</v>
      </c>
      <c r="AE219" s="542">
        <f>+Input!$D163*AE$10*AE$11</f>
        <v>1383.3365768625688</v>
      </c>
      <c r="AF219" s="542">
        <f>+Input!$D163*AF$10*AF$11</f>
        <v>1386.5236651744594</v>
      </c>
      <c r="AG219" s="542">
        <f>+Input!$D163*AG$10*AG$11</f>
        <v>1389.7180962632838</v>
      </c>
      <c r="AH219" s="542">
        <f>+Input!$D163*AH$10*AH$11</f>
        <v>1392.9198870461669</v>
      </c>
      <c r="AI219" s="542">
        <f>+Input!$D163*AI$10*AI$11</f>
        <v>1396.1290544792103</v>
      </c>
      <c r="AJ219" s="542">
        <f>+Input!$D163*AJ$10*AJ$11</f>
        <v>1399.3456155575805</v>
      </c>
      <c r="AK219" s="542">
        <f>+Input!$D163*AK$10*AK$11</f>
        <v>1402.5695873155992</v>
      </c>
      <c r="AL219" s="542">
        <f>+Input!$D163*AL$10*AL$11</f>
        <v>1405.8009868268339</v>
      </c>
      <c r="AM219" s="542">
        <f>+Input!$D163*AM$10*AM$11</f>
        <v>1409.0398312041887</v>
      </c>
      <c r="AN219" s="542">
        <f>+Input!$D163*AN$10*AN$11</f>
        <v>1412.2861375999933</v>
      </c>
      <c r="AO219" s="542">
        <f>+Input!$D163*AO$10*AO$11</f>
        <v>1415.5399232060959</v>
      </c>
      <c r="AP219" s="542">
        <f>+Input!$D163*AP$10*AP$11</f>
        <v>1418.801205253952</v>
      </c>
      <c r="AQ219" s="542">
        <f>+Input!$D163*AQ$10*AQ$11</f>
        <v>1422.0700010147184</v>
      </c>
      <c r="AR219" s="542">
        <f>+Input!$D163*AR$10*AR$11</f>
        <v>1425.3463277993421</v>
      </c>
      <c r="AS219" s="542">
        <f>+Input!$D163*AS$10*AS$11</f>
        <v>1428.6302029586536</v>
      </c>
      <c r="AT219" s="542">
        <f>+Input!$D163*AT$10*AT$11</f>
        <v>1431.9216438834574</v>
      </c>
      <c r="AU219" s="542">
        <f>+Input!$D163*AU$10*AU$11</f>
        <v>1435.2206680046261</v>
      </c>
      <c r="AV219" s="542">
        <f>+Input!$D163*AV$10*AV$11</f>
        <v>1438.5272927931906</v>
      </c>
      <c r="AW219" s="542">
        <f>+Input!$D163*AW$10*AW$11</f>
        <v>1441.8415357604338</v>
      </c>
      <c r="AX219" s="542">
        <f>+Input!$D163*AX$10*AX$11</f>
        <v>1445.1634144579834</v>
      </c>
      <c r="AY219" s="542">
        <f>+Input!$D163*AY$10*AY$11</f>
        <v>1448.4929464779038</v>
      </c>
      <c r="AZ219" s="542">
        <f>+Input!$D163*AZ$10*AZ$11</f>
        <v>1451.8301494527909</v>
      </c>
      <c r="BA219" s="542">
        <f>+Input!$D163*BA$10*BA$11</f>
        <v>1455.1750410558643</v>
      </c>
      <c r="BB219" s="542">
        <f>+Input!$D163*BB$10*BB$11</f>
        <v>1458.5276390010606</v>
      </c>
      <c r="BC219" s="542">
        <f>+Input!$D163*BC$10*BC$11</f>
        <v>1461.8879610431284</v>
      </c>
      <c r="BD219" s="542">
        <f>+Input!$D163*BD$10*BD$11</f>
        <v>1465.2560249777214</v>
      </c>
      <c r="BE219" s="542">
        <f>+Input!$D163*BE$10*BE$11</f>
        <v>1468.6318486414934</v>
      </c>
      <c r="BF219" s="542">
        <f>+Input!$D163*BF$10*BF$11</f>
        <v>1472.015449912192</v>
      </c>
      <c r="BG219" s="542">
        <f>+Input!$D163*BG$10*BG$11</f>
        <v>1475.4068467087534</v>
      </c>
      <c r="BH219" s="542">
        <f>+Input!$D163*BH$10*BH$11</f>
        <v>1478.8060569913978</v>
      </c>
      <c r="BI219" s="542">
        <f>+Input!$D163*BI$10*BI$11</f>
        <v>1482.2130987617238</v>
      </c>
      <c r="BJ219" s="542">
        <f>+Input!$D163*BJ$10*BJ$11</f>
        <v>1485.6279900628047</v>
      </c>
      <c r="BK219" s="542">
        <f>+Input!$D163*BK$10*BK$11</f>
        <v>1489.0507489792831</v>
      </c>
      <c r="BL219" s="542">
        <f>+Input!$D163*BL$10*BL$11</f>
        <v>1492.4813936374671</v>
      </c>
      <c r="BM219" s="542">
        <f>+Input!$D163*BM$10*BM$11</f>
        <v>1495.9199422054264</v>
      </c>
      <c r="BN219" s="542">
        <f>+Input!$D163*BN$10*BN$11</f>
        <v>1499.3664128930882</v>
      </c>
      <c r="BO219" s="542">
        <f>+Input!$D163*BO$10*BO$11</f>
        <v>1502.820823952334</v>
      </c>
      <c r="BP219" s="542">
        <f>+Input!$D163*BP$10*BP$11</f>
        <v>1506.2831936770958</v>
      </c>
      <c r="BQ219" s="542">
        <f>+Input!$D163*BQ$10*BQ$11</f>
        <v>1509.7535404034534</v>
      </c>
      <c r="BR219" s="542">
        <f>+Input!$D163*BR$10*BR$11</f>
        <v>1513.2318825097313</v>
      </c>
      <c r="BS219" s="542">
        <f>+Input!$D163*BS$10*BS$11</f>
        <v>1516.7182384165965</v>
      </c>
      <c r="BT219" s="542">
        <f>+Input!$D163*BT$10*BT$11</f>
        <v>1520.2126265871548</v>
      </c>
      <c r="BU219" s="542">
        <f>+Input!$D163*BU$10*BU$11</f>
        <v>1523.7150655270498</v>
      </c>
      <c r="BV219" s="542">
        <f>+Input!$D163*BV$10*BV$11</f>
        <v>1527.2255737845608</v>
      </c>
      <c r="BW219" s="542">
        <f>+Input!$D163*BW$10*BW$11</f>
        <v>1530.7441699507008</v>
      </c>
      <c r="BX219" s="542">
        <f>+Input!$D163*BX$10*BX$11</f>
        <v>1534.2708726593139</v>
      </c>
      <c r="BY219" s="542">
        <f>+Input!$D163*BY$10*BY$11</f>
        <v>1537.8057005871763</v>
      </c>
      <c r="BZ219" s="542">
        <f>+Input!$D163*BZ$10*BZ$11</f>
        <v>1541.3486724540924</v>
      </c>
      <c r="CA219" s="542">
        <f>+Input!$D163*CA$10*CA$11</f>
        <v>1544.8998070229973</v>
      </c>
      <c r="CB219" s="542">
        <f>+Input!$D163*CB$10*CB$11</f>
        <v>1548.4591231000522</v>
      </c>
      <c r="CC219" s="542">
        <f>+Input!$D163*CC$10*CC$11</f>
        <v>1552.0266395347478</v>
      </c>
      <c r="CD219" s="542">
        <f>+Input!$D163*CD$10*CD$11</f>
        <v>1555.6023752200017</v>
      </c>
      <c r="CE219" s="542">
        <f>+Input!$D163*CE$10*CE$11</f>
        <v>1559.186349092259</v>
      </c>
      <c r="CF219" s="542">
        <f>+Input!$D163*CF$10*CF$11</f>
        <v>1562.7785801315929</v>
      </c>
      <c r="CG219" s="542">
        <f>+Input!$D163*CG$10*CG$11</f>
        <v>1566.379087361805</v>
      </c>
      <c r="CH219" s="542">
        <f>+Input!$D163*CH$10*CH$11</f>
        <v>1569.9878898505267</v>
      </c>
      <c r="CI219" s="542">
        <f>+Input!$D163*CI$10*CI$11</f>
        <v>1573.6050067093181</v>
      </c>
      <c r="CJ219" s="542">
        <f>+Input!$D163*CJ$10*CJ$11</f>
        <v>1577.2304570937727</v>
      </c>
      <c r="CK219" s="542">
        <f>+Input!$D163*CK$10*CK$11</f>
        <v>1580.8642602036148</v>
      </c>
      <c r="CL219" s="542">
        <f>+Input!$D163*CL$10*CL$11</f>
        <v>1584.5064352828049</v>
      </c>
      <c r="CM219" s="542">
        <f>+Input!$D163*CM$10*CM$11</f>
        <v>1588.1570016196388</v>
      </c>
      <c r="CN219" s="542">
        <f>+Input!$D163*CN$10*CN$11</f>
        <v>1591.8159785468513</v>
      </c>
      <c r="CO219" s="542">
        <f>+Input!$D163*CO$10*CO$11</f>
        <v>1595.4833854417186</v>
      </c>
      <c r="CP219" s="542">
        <f>+Input!$D163*CP$10*CP$11</f>
        <v>1599.1592417261595</v>
      </c>
      <c r="CQ219" s="542">
        <f>+Input!$D163*CQ$10*CQ$11</f>
        <v>1602.8435668668399</v>
      </c>
      <c r="CR219" s="542">
        <f>+Input!$D163*CR$10*CR$11</f>
        <v>1606.5363803752753</v>
      </c>
      <c r="CS219" s="542">
        <f>+Input!$D163*CS$10*CS$11</f>
        <v>1610.2377018079333</v>
      </c>
      <c r="CT219" s="542">
        <f>+Input!$D163*CT$10*CT$11</f>
        <v>1613.9475507663387</v>
      </c>
      <c r="CU219" s="542">
        <f>+Input!$D163*CU$10*CU$11</f>
        <v>1617.6659468971766</v>
      </c>
      <c r="CV219" s="542">
        <f>+Input!$D163*CV$10*CV$11</f>
        <v>1621.3929098923957</v>
      </c>
      <c r="CW219" s="542">
        <f>+Input!$D163*CW$10*CW$11</f>
        <v>1625.1284594893136</v>
      </c>
      <c r="CX219" s="542">
        <f>+Input!$D163*CX$10*CX$11</f>
        <v>1628.8726154707213</v>
      </c>
      <c r="CY219" s="542">
        <f>+Input!$D163*CY$10*CY$11</f>
        <v>1632.6253976649864</v>
      </c>
      <c r="CZ219" s="542">
        <f>+Input!$D163*CZ$10*CZ$11</f>
        <v>1636.3868259461608</v>
      </c>
      <c r="DA219" s="542">
        <f>+Input!$D163*DA$10*DA$11</f>
        <v>1640.1569202340843</v>
      </c>
      <c r="DB219" s="542">
        <f>+Input!$D163*DB$10*DB$11</f>
        <v>1643.9357004944895</v>
      </c>
      <c r="DC219" s="542">
        <f>+Input!$D163*DC$10*DC$11</f>
        <v>1647.723186739109</v>
      </c>
      <c r="DD219" s="542">
        <f>+Input!$D163*DD$10*DD$11</f>
        <v>1651.5193990257806</v>
      </c>
      <c r="DE219" s="542">
        <f>+Input!$D163*DE$10*DE$11</f>
        <v>1655.3243574585531</v>
      </c>
      <c r="DF219" s="542">
        <f>+Input!$D163*DF$10*DF$11</f>
        <v>1659.138082187794</v>
      </c>
      <c r="DG219" s="542">
        <f>+Input!$D163*DG$10*DG$11</f>
        <v>1662.9605934102954</v>
      </c>
      <c r="DH219" s="542">
        <f>+Input!$D163*DH$10*DH$11</f>
        <v>1666.7919113693806</v>
      </c>
      <c r="DI219" s="542">
        <f>+Input!$D163*DI$10*DI$11</f>
        <v>1670.6320563550119</v>
      </c>
      <c r="DJ219" s="542">
        <f>+Input!$D163*DJ$10*DJ$11</f>
        <v>1674.4810487038988</v>
      </c>
      <c r="DK219" s="542">
        <f>+Input!$D163*DK$10*DK$11</f>
        <v>1678.3389087996034</v>
      </c>
      <c r="DL219" s="542">
        <f>+Input!$D163*DL$10*DL$11</f>
        <v>1682.2056570726509</v>
      </c>
      <c r="DM219" s="542">
        <f>+Input!$D163*DM$10*DM$11</f>
        <v>1686.0813140006362</v>
      </c>
      <c r="DN219" s="542">
        <f>+Input!$D163*DN$10*DN$11</f>
        <v>1689.965900108333</v>
      </c>
      <c r="DO219" s="542">
        <f>+Input!$D163*DO$10*DO$11</f>
        <v>1693.8594359678018</v>
      </c>
      <c r="DP219" s="542">
        <f>+Input!$D163*DP$10*DP$11</f>
        <v>1697.7619421985</v>
      </c>
      <c r="DQ219" s="542">
        <f>+Input!$D163*DQ$10*DQ$11</f>
        <v>1701.6734394673904</v>
      </c>
      <c r="DR219" s="542">
        <f>+Input!$D163*DR$10*DR$11</f>
        <v>1705.59394848905</v>
      </c>
      <c r="DS219" s="542">
        <f>+Input!$D163*DS$10*DS$11</f>
        <v>1709.5234900257813</v>
      </c>
      <c r="DT219" s="560">
        <f>+Input!$D163*DT$10*DT$11</f>
        <v>1713.4620848877207</v>
      </c>
    </row>
    <row r="220" spans="1:124" s="28" customFormat="1" ht="14.25" customHeight="1" x14ac:dyDescent="0.15">
      <c r="A220" s="130" t="str">
        <f>+Input!C164</f>
        <v>Property Insurance</v>
      </c>
      <c r="B220" s="130"/>
      <c r="C220" s="31" t="str">
        <f t="shared" si="315"/>
        <v>[EUR]</v>
      </c>
      <c r="D220" s="389"/>
      <c r="E220" s="559">
        <f>+Input!$D164*E$10*E$11</f>
        <v>0</v>
      </c>
      <c r="F220" s="542">
        <f>+Input!$D164*F$10*F$11</f>
        <v>0</v>
      </c>
      <c r="G220" s="542">
        <f>+Input!$D164*G$10*G$11</f>
        <v>0</v>
      </c>
      <c r="H220" s="542">
        <f>+Input!$D164*H$10*H$11</f>
        <v>504.623776248892</v>
      </c>
      <c r="I220" s="542">
        <f>+Input!$D164*I$10*I$11</f>
        <v>505.7863859608629</v>
      </c>
      <c r="J220" s="542">
        <f>+Input!$D164*J$10*J$11</f>
        <v>506.95167422546251</v>
      </c>
      <c r="K220" s="542">
        <f>+Input!$D164*K$10*K$11</f>
        <v>508.11964721384527</v>
      </c>
      <c r="L220" s="542">
        <f>+Input!$D164*L$10*L$11</f>
        <v>509.29031111138369</v>
      </c>
      <c r="M220" s="542">
        <f>+Input!$D164*M$10*M$11</f>
        <v>510.46367211770047</v>
      </c>
      <c r="N220" s="542">
        <f>+Input!$D164*N$10*N$11</f>
        <v>511.63973644670205</v>
      </c>
      <c r="O220" s="542">
        <f>+Input!$D164*O$10*O$11</f>
        <v>512.81851032661098</v>
      </c>
      <c r="P220" s="542">
        <f>+Input!$D164*P$10*P$11</f>
        <v>513.99999999999909</v>
      </c>
      <c r="Q220" s="542">
        <f>+Input!$D164*Q$10*Q$11</f>
        <v>515.18421172382068</v>
      </c>
      <c r="R220" s="542">
        <f>+Input!$D164*R$10*R$11</f>
        <v>516.37115176944553</v>
      </c>
      <c r="S220" s="542">
        <f>+Input!$D164*S$10*S$11</f>
        <v>517.56082642269189</v>
      </c>
      <c r="T220" s="542">
        <f>+Input!$D164*T$10*T$11</f>
        <v>518.75324198386022</v>
      </c>
      <c r="U220" s="542">
        <f>+Input!$D164*U$10*U$11</f>
        <v>519.94840476776631</v>
      </c>
      <c r="V220" s="542">
        <f>+Input!$D164*V$10*V$11</f>
        <v>521.14632110377465</v>
      </c>
      <c r="W220" s="542">
        <f>+Input!$D164*W$10*W$11</f>
        <v>522.34699733583227</v>
      </c>
      <c r="X220" s="542">
        <f>+Input!$D164*X$10*X$11</f>
        <v>523.55043982250174</v>
      </c>
      <c r="Y220" s="542">
        <f>+Input!$D164*Y$10*Y$11</f>
        <v>524.75665493699546</v>
      </c>
      <c r="Z220" s="542">
        <f>+Input!$D164*Z$10*Z$11</f>
        <v>525.96564906720903</v>
      </c>
      <c r="AA220" s="542">
        <f>+Input!$D164*AA$10*AA$11</f>
        <v>527.17742861575539</v>
      </c>
      <c r="AB220" s="542">
        <f>+Input!$D164*AB$10*AB$11</f>
        <v>528.39199999999835</v>
      </c>
      <c r="AC220" s="542">
        <f>+Input!$D164*AC$10*AC$11</f>
        <v>529.60936965208691</v>
      </c>
      <c r="AD220" s="542">
        <f>+Input!$D164*AD$10*AD$11</f>
        <v>530.82954401898917</v>
      </c>
      <c r="AE220" s="542">
        <f>+Input!$D164*AE$10*AE$11</f>
        <v>532.0525295625265</v>
      </c>
      <c r="AF220" s="542">
        <f>+Input!$D164*AF$10*AF$11</f>
        <v>533.27833275940748</v>
      </c>
      <c r="AG220" s="542">
        <f>+Input!$D164*AG$10*AG$11</f>
        <v>534.50696010126296</v>
      </c>
      <c r="AH220" s="542">
        <f>+Input!$D164*AH$10*AH$11</f>
        <v>535.73841809467956</v>
      </c>
      <c r="AI220" s="542">
        <f>+Input!$D164*AI$10*AI$11</f>
        <v>536.97271326123473</v>
      </c>
      <c r="AJ220" s="542">
        <f>+Input!$D164*AJ$10*AJ$11</f>
        <v>538.2098521375309</v>
      </c>
      <c r="AK220" s="542">
        <f>+Input!$D164*AK$10*AK$11</f>
        <v>539.44984127523048</v>
      </c>
      <c r="AL220" s="542">
        <f>+Input!$D164*AL$10*AL$11</f>
        <v>540.69268724108997</v>
      </c>
      <c r="AM220" s="542">
        <f>+Input!$D164*AM$10*AM$11</f>
        <v>541.93839661699565</v>
      </c>
      <c r="AN220" s="542">
        <f>+Input!$D164*AN$10*AN$11</f>
        <v>543.18697599999746</v>
      </c>
      <c r="AO220" s="542">
        <f>+Input!$D164*AO$10*AO$11</f>
        <v>544.4384320023446</v>
      </c>
      <c r="AP220" s="542">
        <f>+Input!$D164*AP$10*AP$11</f>
        <v>545.69277125152007</v>
      </c>
      <c r="AQ220" s="542">
        <f>+Input!$D164*AQ$10*AQ$11</f>
        <v>546.95000039027627</v>
      </c>
      <c r="AR220" s="542">
        <f>+Input!$D164*AR$10*AR$11</f>
        <v>548.21012607667012</v>
      </c>
      <c r="AS220" s="542">
        <f>+Input!$D164*AS$10*AS$11</f>
        <v>549.4731549840975</v>
      </c>
      <c r="AT220" s="542">
        <f>+Input!$D164*AT$10*AT$11</f>
        <v>550.73909380132977</v>
      </c>
      <c r="AU220" s="542">
        <f>+Input!$D164*AU$10*AU$11</f>
        <v>552.00794923254853</v>
      </c>
      <c r="AV220" s="542">
        <f>+Input!$D164*AV$10*AV$11</f>
        <v>553.27972799738097</v>
      </c>
      <c r="AW220" s="542">
        <f>+Input!$D164*AW$10*AW$11</f>
        <v>554.55443683093608</v>
      </c>
      <c r="AX220" s="542">
        <f>+Input!$D164*AX$10*AX$11</f>
        <v>555.83208248383971</v>
      </c>
      <c r="AY220" s="542">
        <f>+Input!$D164*AY$10*AY$11</f>
        <v>557.11267172227076</v>
      </c>
      <c r="AZ220" s="542">
        <f>+Input!$D164*AZ$10*AZ$11</f>
        <v>558.39621132799653</v>
      </c>
      <c r="BA220" s="542">
        <f>+Input!$D164*BA$10*BA$11</f>
        <v>559.68270809840942</v>
      </c>
      <c r="BB220" s="542">
        <f>+Input!$D164*BB$10*BB$11</f>
        <v>560.97216884656177</v>
      </c>
      <c r="BC220" s="542">
        <f>+Input!$D164*BC$10*BC$11</f>
        <v>562.26460040120321</v>
      </c>
      <c r="BD220" s="542">
        <f>+Input!$D164*BD$10*BD$11</f>
        <v>563.56000960681592</v>
      </c>
      <c r="BE220" s="542">
        <f>+Input!$D164*BE$10*BE$11</f>
        <v>564.85840332365137</v>
      </c>
      <c r="BF220" s="542">
        <f>+Input!$D164*BF$10*BF$11</f>
        <v>566.1597884277661</v>
      </c>
      <c r="BG220" s="542">
        <f>+Input!$D164*BG$10*BG$11</f>
        <v>567.46417181105903</v>
      </c>
      <c r="BH220" s="542">
        <f>+Input!$D164*BH$10*BH$11</f>
        <v>568.77156038130681</v>
      </c>
      <c r="BI220" s="542">
        <f>+Input!$D164*BI$10*BI$11</f>
        <v>570.08196106220146</v>
      </c>
      <c r="BJ220" s="542">
        <f>+Input!$D164*BJ$10*BJ$11</f>
        <v>571.39538079338638</v>
      </c>
      <c r="BK220" s="542">
        <f>+Input!$D164*BK$10*BK$11</f>
        <v>572.71182653049345</v>
      </c>
      <c r="BL220" s="542">
        <f>+Input!$D164*BL$10*BL$11</f>
        <v>574.03130524517962</v>
      </c>
      <c r="BM220" s="542">
        <f>+Input!$D164*BM$10*BM$11</f>
        <v>575.35382392516397</v>
      </c>
      <c r="BN220" s="542">
        <f>+Input!$D164*BN$10*BN$11</f>
        <v>576.67938957426463</v>
      </c>
      <c r="BO220" s="542">
        <f>+Input!$D164*BO$10*BO$11</f>
        <v>578.00800921243615</v>
      </c>
      <c r="BP220" s="542">
        <f>+Input!$D164*BP$10*BP$11</f>
        <v>579.33968987580613</v>
      </c>
      <c r="BQ220" s="542">
        <f>+Input!$D164*BQ$10*BQ$11</f>
        <v>580.67443861671291</v>
      </c>
      <c r="BR220" s="542">
        <f>+Input!$D164*BR$10*BR$11</f>
        <v>582.01226250374282</v>
      </c>
      <c r="BS220" s="542">
        <f>+Input!$D164*BS$10*BS$11</f>
        <v>583.35316862176785</v>
      </c>
      <c r="BT220" s="542">
        <f>+Input!$D164*BT$10*BT$11</f>
        <v>584.69716407198257</v>
      </c>
      <c r="BU220" s="542">
        <f>+Input!$D164*BU$10*BU$11</f>
        <v>586.04425597194222</v>
      </c>
      <c r="BV220" s="542">
        <f>+Input!$D164*BV$10*BV$11</f>
        <v>587.39445145560035</v>
      </c>
      <c r="BW220" s="542">
        <f>+Input!$D164*BW$10*BW$11</f>
        <v>588.74775767334643</v>
      </c>
      <c r="BX220" s="542">
        <f>+Input!$D164*BX$10*BX$11</f>
        <v>590.10418179204385</v>
      </c>
      <c r="BY220" s="542">
        <f>+Input!$D164*BY$10*BY$11</f>
        <v>591.46373099506775</v>
      </c>
      <c r="BZ220" s="542">
        <f>+Input!$D164*BZ$10*BZ$11</f>
        <v>592.82641248234324</v>
      </c>
      <c r="CA220" s="542">
        <f>+Input!$D164*CA$10*CA$11</f>
        <v>594.19223347038348</v>
      </c>
      <c r="CB220" s="542">
        <f>+Input!$D164*CB$10*CB$11</f>
        <v>595.56120119232776</v>
      </c>
      <c r="CC220" s="542">
        <f>+Input!$D164*CC$10*CC$11</f>
        <v>596.93332289797991</v>
      </c>
      <c r="CD220" s="542">
        <f>+Input!$D164*CD$10*CD$11</f>
        <v>598.30860585384687</v>
      </c>
      <c r="CE220" s="542">
        <f>+Input!$D164*CE$10*CE$11</f>
        <v>599.68705734317655</v>
      </c>
      <c r="CF220" s="542">
        <f>+Input!$D164*CF$10*CF$11</f>
        <v>601.06868466599724</v>
      </c>
      <c r="CG220" s="542">
        <f>+Input!$D164*CG$10*CG$11</f>
        <v>602.45349513915585</v>
      </c>
      <c r="CH220" s="542">
        <f>+Input!$D164*CH$10*CH$11</f>
        <v>603.84149609635642</v>
      </c>
      <c r="CI220" s="542">
        <f>+Input!$D164*CI$10*CI$11</f>
        <v>605.23269488819926</v>
      </c>
      <c r="CJ220" s="542">
        <f>+Input!$D164*CJ$10*CJ$11</f>
        <v>606.62709888222025</v>
      </c>
      <c r="CK220" s="542">
        <f>+Input!$D164*CK$10*CK$11</f>
        <v>608.02471546292884</v>
      </c>
      <c r="CL220" s="542">
        <f>+Input!$D164*CL$10*CL$11</f>
        <v>609.42555203184804</v>
      </c>
      <c r="CM220" s="542">
        <f>+Input!$D164*CM$10*CM$11</f>
        <v>610.82961600755334</v>
      </c>
      <c r="CN220" s="542">
        <f>+Input!$D164*CN$10*CN$11</f>
        <v>612.23691482571212</v>
      </c>
      <c r="CO220" s="542">
        <f>+Input!$D164*CO$10*CO$11</f>
        <v>613.64745593912255</v>
      </c>
      <c r="CP220" s="542">
        <f>+Input!$D164*CP$10*CP$11</f>
        <v>615.06124681775361</v>
      </c>
      <c r="CQ220" s="542">
        <f>+Input!$D164*CQ$10*CQ$11</f>
        <v>616.47829494878454</v>
      </c>
      <c r="CR220" s="542">
        <f>+Input!$D164*CR$10*CR$11</f>
        <v>617.89860783664426</v>
      </c>
      <c r="CS220" s="542">
        <f>+Input!$D164*CS$10*CS$11</f>
        <v>619.32219300305121</v>
      </c>
      <c r="CT220" s="542">
        <f>+Input!$D164*CT$10*CT$11</f>
        <v>620.74905798705333</v>
      </c>
      <c r="CU220" s="542">
        <f>+Input!$D164*CU$10*CU$11</f>
        <v>622.17921034506799</v>
      </c>
      <c r="CV220" s="542">
        <f>+Input!$D164*CV$10*CV$11</f>
        <v>623.61265765092139</v>
      </c>
      <c r="CW220" s="542">
        <f>+Input!$D164*CW$10*CW$11</f>
        <v>625.04940749588991</v>
      </c>
      <c r="CX220" s="542">
        <f>+Input!$D164*CX$10*CX$11</f>
        <v>626.48946748873891</v>
      </c>
      <c r="CY220" s="542">
        <f>+Input!$D164*CY$10*CY$11</f>
        <v>627.93284525576394</v>
      </c>
      <c r="CZ220" s="542">
        <f>+Input!$D164*CZ$10*CZ$11</f>
        <v>629.37954844083106</v>
      </c>
      <c r="DA220" s="542">
        <f>+Input!$D164*DA$10*DA$11</f>
        <v>630.82958470541701</v>
      </c>
      <c r="DB220" s="542">
        <f>+Input!$D164*DB$10*DB$11</f>
        <v>632.28296172864987</v>
      </c>
      <c r="DC220" s="542">
        <f>+Input!$D164*DC$10*DC$11</f>
        <v>633.73968720734968</v>
      </c>
      <c r="DD220" s="542">
        <f>+Input!$D164*DD$10*DD$11</f>
        <v>635.19976885606945</v>
      </c>
      <c r="DE220" s="542">
        <f>+Input!$D164*DE$10*DE$11</f>
        <v>636.6632144071358</v>
      </c>
      <c r="DF220" s="542">
        <f>+Input!$D164*DF$10*DF$11</f>
        <v>638.13003161069003</v>
      </c>
      <c r="DG220" s="542">
        <f>+Input!$D164*DG$10*DG$11</f>
        <v>639.600228234729</v>
      </c>
      <c r="DH220" s="542">
        <f>+Input!$D164*DH$10*DH$11</f>
        <v>641.0738120651464</v>
      </c>
      <c r="DI220" s="542">
        <f>+Input!$D164*DI$10*DI$11</f>
        <v>642.55079090577385</v>
      </c>
      <c r="DJ220" s="542">
        <f>+Input!$D164*DJ$10*DJ$11</f>
        <v>644.03117257842257</v>
      </c>
      <c r="DK220" s="542">
        <f>+Input!$D164*DK$10*DK$11</f>
        <v>645.51496492292438</v>
      </c>
      <c r="DL220" s="542">
        <f>+Input!$D164*DL$10*DL$11</f>
        <v>647.00217579717344</v>
      </c>
      <c r="DM220" s="542">
        <f>+Input!$D164*DM$10*DM$11</f>
        <v>648.49281307716774</v>
      </c>
      <c r="DN220" s="542">
        <f>+Input!$D164*DN$10*DN$11</f>
        <v>649.98688465705118</v>
      </c>
      <c r="DO220" s="542">
        <f>+Input!$D164*DO$10*DO$11</f>
        <v>651.48439844915447</v>
      </c>
      <c r="DP220" s="542">
        <f>+Input!$D164*DP$10*DP$11</f>
        <v>652.98536238403847</v>
      </c>
      <c r="DQ220" s="542">
        <f>+Input!$D164*DQ$10*DQ$11</f>
        <v>654.48978441053475</v>
      </c>
      <c r="DR220" s="542">
        <f>+Input!$D164*DR$10*DR$11</f>
        <v>655.99767249578849</v>
      </c>
      <c r="DS220" s="542">
        <f>+Input!$D164*DS$10*DS$11</f>
        <v>657.5090346253005</v>
      </c>
      <c r="DT220" s="560">
        <f>+Input!$D164*DT$10*DT$11</f>
        <v>659.02387880296953</v>
      </c>
    </row>
    <row r="221" spans="1:124" s="28" customFormat="1" ht="14.25" customHeight="1" x14ac:dyDescent="0.15">
      <c r="A221" s="130" t="str">
        <f>+Input!C165</f>
        <v>Property Taxes I BI MALLORCA</v>
      </c>
      <c r="B221" s="130"/>
      <c r="C221" s="31" t="str">
        <f t="shared" si="315"/>
        <v>[EUR]</v>
      </c>
      <c r="D221" s="389"/>
      <c r="E221" s="559">
        <f>+Input!$D165*E$10*E$11</f>
        <v>0</v>
      </c>
      <c r="F221" s="542">
        <f>+Input!$D165*F$10*F$11</f>
        <v>0</v>
      </c>
      <c r="G221" s="542">
        <f>+Input!$D165*G$10*G$11</f>
        <v>0</v>
      </c>
      <c r="H221" s="542">
        <f>+Input!$D165*H$10*H$11</f>
        <v>605.5485314986704</v>
      </c>
      <c r="I221" s="542">
        <f>+Input!$D165*I$10*I$11</f>
        <v>606.94366315303546</v>
      </c>
      <c r="J221" s="542">
        <f>+Input!$D165*J$10*J$11</f>
        <v>608.34200907055504</v>
      </c>
      <c r="K221" s="542">
        <f>+Input!$D165*K$10*K$11</f>
        <v>609.74357665661432</v>
      </c>
      <c r="L221" s="542">
        <f>+Input!$D165*L$10*L$11</f>
        <v>611.1483733336604</v>
      </c>
      <c r="M221" s="542">
        <f>+Input!$D165*M$10*M$11</f>
        <v>612.55640654124056</v>
      </c>
      <c r="N221" s="542">
        <f>+Input!$D165*N$10*N$11</f>
        <v>613.96768373604243</v>
      </c>
      <c r="O221" s="542">
        <f>+Input!$D165*O$10*O$11</f>
        <v>615.38221239193319</v>
      </c>
      <c r="P221" s="542">
        <f>+Input!$D165*P$10*P$11</f>
        <v>616.79999999999893</v>
      </c>
      <c r="Q221" s="542">
        <f>+Input!$D165*Q$10*Q$11</f>
        <v>618.22105406858486</v>
      </c>
      <c r="R221" s="542">
        <f>+Input!$D165*R$10*R$11</f>
        <v>619.64538212333457</v>
      </c>
      <c r="S221" s="542">
        <f>+Input!$D165*S$10*S$11</f>
        <v>621.07299170723024</v>
      </c>
      <c r="T221" s="542">
        <f>+Input!$D165*T$10*T$11</f>
        <v>622.50389038063224</v>
      </c>
      <c r="U221" s="542">
        <f>+Input!$D165*U$10*U$11</f>
        <v>623.93808572131957</v>
      </c>
      <c r="V221" s="542">
        <f>+Input!$D165*V$10*V$11</f>
        <v>625.37558532452965</v>
      </c>
      <c r="W221" s="542">
        <f>+Input!$D165*W$10*W$11</f>
        <v>626.81639680299872</v>
      </c>
      <c r="X221" s="542">
        <f>+Input!$D165*X$10*X$11</f>
        <v>628.26052778700205</v>
      </c>
      <c r="Y221" s="542">
        <f>+Input!$D165*Y$10*Y$11</f>
        <v>629.70798592439451</v>
      </c>
      <c r="Z221" s="542">
        <f>+Input!$D165*Z$10*Z$11</f>
        <v>631.15877888065074</v>
      </c>
      <c r="AA221" s="542">
        <f>+Input!$D165*AA$10*AA$11</f>
        <v>632.61291433890642</v>
      </c>
      <c r="AB221" s="542">
        <f>+Input!$D165*AB$10*AB$11</f>
        <v>634.07039999999802</v>
      </c>
      <c r="AC221" s="542">
        <f>+Input!$D165*AC$10*AC$11</f>
        <v>635.53124358250432</v>
      </c>
      <c r="AD221" s="542">
        <f>+Input!$D165*AD$10*AD$11</f>
        <v>636.995452822787</v>
      </c>
      <c r="AE221" s="542">
        <f>+Input!$D165*AE$10*AE$11</f>
        <v>638.4630354750318</v>
      </c>
      <c r="AF221" s="542">
        <f>+Input!$D165*AF$10*AF$11</f>
        <v>639.93399931128897</v>
      </c>
      <c r="AG221" s="542">
        <f>+Input!$D165*AG$10*AG$11</f>
        <v>641.40835212151558</v>
      </c>
      <c r="AH221" s="542">
        <f>+Input!$D165*AH$10*AH$11</f>
        <v>642.88610171361552</v>
      </c>
      <c r="AI221" s="542">
        <f>+Input!$D165*AI$10*AI$11</f>
        <v>644.3672559134817</v>
      </c>
      <c r="AJ221" s="542">
        <f>+Input!$D165*AJ$10*AJ$11</f>
        <v>645.85182256503708</v>
      </c>
      <c r="AK221" s="542">
        <f>+Input!$D165*AK$10*AK$11</f>
        <v>647.33980953027651</v>
      </c>
      <c r="AL221" s="542">
        <f>+Input!$D165*AL$10*AL$11</f>
        <v>648.83122468930799</v>
      </c>
      <c r="AM221" s="542">
        <f>+Input!$D165*AM$10*AM$11</f>
        <v>650.32607594039473</v>
      </c>
      <c r="AN221" s="542">
        <f>+Input!$D165*AN$10*AN$11</f>
        <v>651.8243711999969</v>
      </c>
      <c r="AO221" s="542">
        <f>+Input!$D165*AO$10*AO$11</f>
        <v>653.32611840281345</v>
      </c>
      <c r="AP221" s="542">
        <f>+Input!$D165*AP$10*AP$11</f>
        <v>654.83132550182404</v>
      </c>
      <c r="AQ221" s="542">
        <f>+Input!$D165*AQ$10*AQ$11</f>
        <v>656.3400004683316</v>
      </c>
      <c r="AR221" s="542">
        <f>+Input!$D165*AR$10*AR$11</f>
        <v>657.85215129200412</v>
      </c>
      <c r="AS221" s="542">
        <f>+Input!$D165*AS$10*AS$11</f>
        <v>659.36778598091701</v>
      </c>
      <c r="AT221" s="542">
        <f>+Input!$D165*AT$10*AT$11</f>
        <v>660.88691256159575</v>
      </c>
      <c r="AU221" s="542">
        <f>+Input!$D165*AU$10*AU$11</f>
        <v>662.40953907905816</v>
      </c>
      <c r="AV221" s="542">
        <f>+Input!$D165*AV$10*AV$11</f>
        <v>663.93567359685721</v>
      </c>
      <c r="AW221" s="542">
        <f>+Input!$D165*AW$10*AW$11</f>
        <v>665.46532419712332</v>
      </c>
      <c r="AX221" s="542">
        <f>+Input!$D165*AX$10*AX$11</f>
        <v>666.99849898060768</v>
      </c>
      <c r="AY221" s="542">
        <f>+Input!$D165*AY$10*AY$11</f>
        <v>668.53520606672487</v>
      </c>
      <c r="AZ221" s="542">
        <f>+Input!$D165*AZ$10*AZ$11</f>
        <v>670.07545359359585</v>
      </c>
      <c r="BA221" s="542">
        <f>+Input!$D165*BA$10*BA$11</f>
        <v>671.61924971809128</v>
      </c>
      <c r="BB221" s="542">
        <f>+Input!$D165*BB$10*BB$11</f>
        <v>673.16660261587413</v>
      </c>
      <c r="BC221" s="542">
        <f>+Input!$D165*BC$10*BC$11</f>
        <v>674.71752048144378</v>
      </c>
      <c r="BD221" s="542">
        <f>+Input!$D165*BD$10*BD$11</f>
        <v>676.27201152817918</v>
      </c>
      <c r="BE221" s="542">
        <f>+Input!$D165*BE$10*BE$11</f>
        <v>677.8300839883816</v>
      </c>
      <c r="BF221" s="542">
        <f>+Input!$D165*BF$10*BF$11</f>
        <v>679.39174611331941</v>
      </c>
      <c r="BG221" s="542">
        <f>+Input!$D165*BG$10*BG$11</f>
        <v>680.95700617327077</v>
      </c>
      <c r="BH221" s="542">
        <f>+Input!$D165*BH$10*BH$11</f>
        <v>682.5258724575682</v>
      </c>
      <c r="BI221" s="542">
        <f>+Input!$D165*BI$10*BI$11</f>
        <v>684.09835327464168</v>
      </c>
      <c r="BJ221" s="542">
        <f>+Input!$D165*BJ$10*BJ$11</f>
        <v>685.67445695206368</v>
      </c>
      <c r="BK221" s="542">
        <f>+Input!$D165*BK$10*BK$11</f>
        <v>687.2541918365921</v>
      </c>
      <c r="BL221" s="542">
        <f>+Input!$D165*BL$10*BL$11</f>
        <v>688.83756629421555</v>
      </c>
      <c r="BM221" s="542">
        <f>+Input!$D165*BM$10*BM$11</f>
        <v>690.42458871019676</v>
      </c>
      <c r="BN221" s="542">
        <f>+Input!$D165*BN$10*BN$11</f>
        <v>692.0152674891176</v>
      </c>
      <c r="BO221" s="542">
        <f>+Input!$D165*BO$10*BO$11</f>
        <v>693.60961105492333</v>
      </c>
      <c r="BP221" s="542">
        <f>+Input!$D165*BP$10*BP$11</f>
        <v>695.20762785096736</v>
      </c>
      <c r="BQ221" s="542">
        <f>+Input!$D165*BQ$10*BQ$11</f>
        <v>696.80932634005546</v>
      </c>
      <c r="BR221" s="542">
        <f>+Input!$D165*BR$10*BR$11</f>
        <v>698.41471500449143</v>
      </c>
      <c r="BS221" s="542">
        <f>+Input!$D165*BS$10*BS$11</f>
        <v>700.02380234612144</v>
      </c>
      <c r="BT221" s="542">
        <f>+Input!$D165*BT$10*BT$11</f>
        <v>701.63659688637904</v>
      </c>
      <c r="BU221" s="542">
        <f>+Input!$D165*BU$10*BU$11</f>
        <v>703.25310716633066</v>
      </c>
      <c r="BV221" s="542">
        <f>+Input!$D165*BV$10*BV$11</f>
        <v>704.87334174672037</v>
      </c>
      <c r="BW221" s="542">
        <f>+Input!$D165*BW$10*BW$11</f>
        <v>706.49730920801574</v>
      </c>
      <c r="BX221" s="542">
        <f>+Input!$D165*BX$10*BX$11</f>
        <v>708.12501815045255</v>
      </c>
      <c r="BY221" s="542">
        <f>+Input!$D165*BY$10*BY$11</f>
        <v>709.7564771940813</v>
      </c>
      <c r="BZ221" s="542">
        <f>+Input!$D165*BZ$10*BZ$11</f>
        <v>711.39169497881187</v>
      </c>
      <c r="CA221" s="542">
        <f>+Input!$D165*CA$10*CA$11</f>
        <v>713.03068016446025</v>
      </c>
      <c r="CB221" s="542">
        <f>+Input!$D165*CB$10*CB$11</f>
        <v>714.67344143079333</v>
      </c>
      <c r="CC221" s="542">
        <f>+Input!$D165*CC$10*CC$11</f>
        <v>716.31998747757598</v>
      </c>
      <c r="CD221" s="542">
        <f>+Input!$D165*CD$10*CD$11</f>
        <v>717.97032702461615</v>
      </c>
      <c r="CE221" s="542">
        <f>+Input!$D165*CE$10*CE$11</f>
        <v>719.62446881181177</v>
      </c>
      <c r="CF221" s="542">
        <f>+Input!$D165*CF$10*CF$11</f>
        <v>721.28242159919671</v>
      </c>
      <c r="CG221" s="542">
        <f>+Input!$D165*CG$10*CG$11</f>
        <v>722.94419416698702</v>
      </c>
      <c r="CH221" s="542">
        <f>+Input!$D165*CH$10*CH$11</f>
        <v>724.60979531562771</v>
      </c>
      <c r="CI221" s="542">
        <f>+Input!$D165*CI$10*CI$11</f>
        <v>726.27923386583916</v>
      </c>
      <c r="CJ221" s="542">
        <f>+Input!$D165*CJ$10*CJ$11</f>
        <v>727.9525186586643</v>
      </c>
      <c r="CK221" s="542">
        <f>+Input!$D165*CK$10*CK$11</f>
        <v>729.62965855551454</v>
      </c>
      <c r="CL221" s="542">
        <f>+Input!$D165*CL$10*CL$11</f>
        <v>731.31066243821761</v>
      </c>
      <c r="CM221" s="542">
        <f>+Input!$D165*CM$10*CM$11</f>
        <v>732.99553920906408</v>
      </c>
      <c r="CN221" s="542">
        <f>+Input!$D165*CN$10*CN$11</f>
        <v>734.68429779085454</v>
      </c>
      <c r="CO221" s="542">
        <f>+Input!$D165*CO$10*CO$11</f>
        <v>736.37694712694702</v>
      </c>
      <c r="CP221" s="542">
        <f>+Input!$D165*CP$10*CP$11</f>
        <v>738.07349618130434</v>
      </c>
      <c r="CQ221" s="542">
        <f>+Input!$D165*CQ$10*CQ$11</f>
        <v>739.77395393854147</v>
      </c>
      <c r="CR221" s="542">
        <f>+Input!$D165*CR$10*CR$11</f>
        <v>741.47832940397313</v>
      </c>
      <c r="CS221" s="542">
        <f>+Input!$D165*CS$10*CS$11</f>
        <v>743.18663160366145</v>
      </c>
      <c r="CT221" s="542">
        <f>+Input!$D165*CT$10*CT$11</f>
        <v>744.89886958446402</v>
      </c>
      <c r="CU221" s="542">
        <f>+Input!$D165*CU$10*CU$11</f>
        <v>746.61505241408156</v>
      </c>
      <c r="CV221" s="542">
        <f>+Input!$D165*CV$10*CV$11</f>
        <v>748.33518918110576</v>
      </c>
      <c r="CW221" s="542">
        <f>+Input!$D165*CW$10*CW$11</f>
        <v>750.05928899506785</v>
      </c>
      <c r="CX221" s="542">
        <f>+Input!$D165*CX$10*CX$11</f>
        <v>751.78736098648665</v>
      </c>
      <c r="CY221" s="542">
        <f>+Input!$D165*CY$10*CY$11</f>
        <v>753.51941430691681</v>
      </c>
      <c r="CZ221" s="542">
        <f>+Input!$D165*CZ$10*CZ$11</f>
        <v>755.25545812899736</v>
      </c>
      <c r="DA221" s="542">
        <f>+Input!$D165*DA$10*DA$11</f>
        <v>756.99550164650043</v>
      </c>
      <c r="DB221" s="542">
        <f>+Input!$D165*DB$10*DB$11</f>
        <v>758.73955407437984</v>
      </c>
      <c r="DC221" s="542">
        <f>+Input!$D165*DC$10*DC$11</f>
        <v>760.48762464881952</v>
      </c>
      <c r="DD221" s="542">
        <f>+Input!$D165*DD$10*DD$11</f>
        <v>762.2397226272833</v>
      </c>
      <c r="DE221" s="542">
        <f>+Input!$D165*DE$10*DE$11</f>
        <v>763.995857288563</v>
      </c>
      <c r="DF221" s="542">
        <f>+Input!$D165*DF$10*DF$11</f>
        <v>765.75603793282801</v>
      </c>
      <c r="DG221" s="542">
        <f>+Input!$D165*DG$10*DG$11</f>
        <v>767.52027388167471</v>
      </c>
      <c r="DH221" s="542">
        <f>+Input!$D165*DH$10*DH$11</f>
        <v>769.28857447817563</v>
      </c>
      <c r="DI221" s="542">
        <f>+Input!$D165*DI$10*DI$11</f>
        <v>771.06094908692864</v>
      </c>
      <c r="DJ221" s="542">
        <f>+Input!$D165*DJ$10*DJ$11</f>
        <v>772.83740709410711</v>
      </c>
      <c r="DK221" s="542">
        <f>+Input!$D165*DK$10*DK$11</f>
        <v>774.61795790750921</v>
      </c>
      <c r="DL221" s="542">
        <f>+Input!$D165*DL$10*DL$11</f>
        <v>776.4026109566081</v>
      </c>
      <c r="DM221" s="542">
        <f>+Input!$D165*DM$10*DM$11</f>
        <v>778.19137569260135</v>
      </c>
      <c r="DN221" s="542">
        <f>+Input!$D165*DN$10*DN$11</f>
        <v>779.98426158846132</v>
      </c>
      <c r="DO221" s="542">
        <f>+Input!$D165*DO$10*DO$11</f>
        <v>781.78127813898539</v>
      </c>
      <c r="DP221" s="542">
        <f>+Input!$D165*DP$10*DP$11</f>
        <v>783.58243486084621</v>
      </c>
      <c r="DQ221" s="542">
        <f>+Input!$D165*DQ$10*DQ$11</f>
        <v>785.38774129264164</v>
      </c>
      <c r="DR221" s="542">
        <f>+Input!$D165*DR$10*DR$11</f>
        <v>787.1972069949461</v>
      </c>
      <c r="DS221" s="542">
        <f>+Input!$D165*DS$10*DS$11</f>
        <v>789.01084155036062</v>
      </c>
      <c r="DT221" s="560">
        <f>+Input!$D165*DT$10*DT$11</f>
        <v>790.82865456356342</v>
      </c>
    </row>
    <row r="222" spans="1:124" s="28" customFormat="1" ht="14.25" customHeight="1" x14ac:dyDescent="0.15">
      <c r="A222" s="130" t="str">
        <f>+Input!C166</f>
        <v>Landscaping and Groundskeeping</v>
      </c>
      <c r="B222" s="130"/>
      <c r="C222" s="31" t="str">
        <f t="shared" si="315"/>
        <v>[EUR]</v>
      </c>
      <c r="D222" s="389"/>
      <c r="E222" s="559">
        <f>+Input!$D166*E$10*E$11</f>
        <v>0</v>
      </c>
      <c r="F222" s="542">
        <f>+Input!$D166*F$10*F$11</f>
        <v>0</v>
      </c>
      <c r="G222" s="542">
        <f>+Input!$D166*G$10*G$11</f>
        <v>0</v>
      </c>
      <c r="H222" s="542">
        <f>+Input!$D166*H$10*H$11</f>
        <v>504.623776248892</v>
      </c>
      <c r="I222" s="542">
        <f>+Input!$D166*I$10*I$11</f>
        <v>505.7863859608629</v>
      </c>
      <c r="J222" s="542">
        <f>+Input!$D166*J$10*J$11</f>
        <v>506.95167422546251</v>
      </c>
      <c r="K222" s="542">
        <f>+Input!$D166*K$10*K$11</f>
        <v>508.11964721384527</v>
      </c>
      <c r="L222" s="542">
        <f>+Input!$D166*L$10*L$11</f>
        <v>509.29031111138369</v>
      </c>
      <c r="M222" s="542">
        <f>+Input!$D166*M$10*M$11</f>
        <v>510.46367211770047</v>
      </c>
      <c r="N222" s="542">
        <f>+Input!$D166*N$10*N$11</f>
        <v>511.63973644670205</v>
      </c>
      <c r="O222" s="542">
        <f>+Input!$D166*O$10*O$11</f>
        <v>512.81851032661098</v>
      </c>
      <c r="P222" s="542">
        <f>+Input!$D166*P$10*P$11</f>
        <v>513.99999999999909</v>
      </c>
      <c r="Q222" s="542">
        <f>+Input!$D166*Q$10*Q$11</f>
        <v>515.18421172382068</v>
      </c>
      <c r="R222" s="542">
        <f>+Input!$D166*R$10*R$11</f>
        <v>516.37115176944553</v>
      </c>
      <c r="S222" s="542">
        <f>+Input!$D166*S$10*S$11</f>
        <v>517.56082642269189</v>
      </c>
      <c r="T222" s="542">
        <f>+Input!$D166*T$10*T$11</f>
        <v>518.75324198386022</v>
      </c>
      <c r="U222" s="542">
        <f>+Input!$D166*U$10*U$11</f>
        <v>519.94840476776631</v>
      </c>
      <c r="V222" s="542">
        <f>+Input!$D166*V$10*V$11</f>
        <v>521.14632110377465</v>
      </c>
      <c r="W222" s="542">
        <f>+Input!$D166*W$10*W$11</f>
        <v>522.34699733583227</v>
      </c>
      <c r="X222" s="542">
        <f>+Input!$D166*X$10*X$11</f>
        <v>523.55043982250174</v>
      </c>
      <c r="Y222" s="542">
        <f>+Input!$D166*Y$10*Y$11</f>
        <v>524.75665493699546</v>
      </c>
      <c r="Z222" s="542">
        <f>+Input!$D166*Z$10*Z$11</f>
        <v>525.96564906720903</v>
      </c>
      <c r="AA222" s="542">
        <f>+Input!$D166*AA$10*AA$11</f>
        <v>527.17742861575539</v>
      </c>
      <c r="AB222" s="542">
        <f>+Input!$D166*AB$10*AB$11</f>
        <v>528.39199999999835</v>
      </c>
      <c r="AC222" s="542">
        <f>+Input!$D166*AC$10*AC$11</f>
        <v>529.60936965208691</v>
      </c>
      <c r="AD222" s="542">
        <f>+Input!$D166*AD$10*AD$11</f>
        <v>530.82954401898917</v>
      </c>
      <c r="AE222" s="542">
        <f>+Input!$D166*AE$10*AE$11</f>
        <v>532.0525295625265</v>
      </c>
      <c r="AF222" s="542">
        <f>+Input!$D166*AF$10*AF$11</f>
        <v>533.27833275940748</v>
      </c>
      <c r="AG222" s="542">
        <f>+Input!$D166*AG$10*AG$11</f>
        <v>534.50696010126296</v>
      </c>
      <c r="AH222" s="542">
        <f>+Input!$D166*AH$10*AH$11</f>
        <v>535.73841809467956</v>
      </c>
      <c r="AI222" s="542">
        <f>+Input!$D166*AI$10*AI$11</f>
        <v>536.97271326123473</v>
      </c>
      <c r="AJ222" s="542">
        <f>+Input!$D166*AJ$10*AJ$11</f>
        <v>538.2098521375309</v>
      </c>
      <c r="AK222" s="542">
        <f>+Input!$D166*AK$10*AK$11</f>
        <v>539.44984127523048</v>
      </c>
      <c r="AL222" s="542">
        <f>+Input!$D166*AL$10*AL$11</f>
        <v>540.69268724108997</v>
      </c>
      <c r="AM222" s="542">
        <f>+Input!$D166*AM$10*AM$11</f>
        <v>541.93839661699565</v>
      </c>
      <c r="AN222" s="542">
        <f>+Input!$D166*AN$10*AN$11</f>
        <v>543.18697599999746</v>
      </c>
      <c r="AO222" s="542">
        <f>+Input!$D166*AO$10*AO$11</f>
        <v>544.4384320023446</v>
      </c>
      <c r="AP222" s="542">
        <f>+Input!$D166*AP$10*AP$11</f>
        <v>545.69277125152007</v>
      </c>
      <c r="AQ222" s="542">
        <f>+Input!$D166*AQ$10*AQ$11</f>
        <v>546.95000039027627</v>
      </c>
      <c r="AR222" s="542">
        <f>+Input!$D166*AR$10*AR$11</f>
        <v>548.21012607667012</v>
      </c>
      <c r="AS222" s="542">
        <f>+Input!$D166*AS$10*AS$11</f>
        <v>549.4731549840975</v>
      </c>
      <c r="AT222" s="542">
        <f>+Input!$D166*AT$10*AT$11</f>
        <v>550.73909380132977</v>
      </c>
      <c r="AU222" s="542">
        <f>+Input!$D166*AU$10*AU$11</f>
        <v>552.00794923254853</v>
      </c>
      <c r="AV222" s="542">
        <f>+Input!$D166*AV$10*AV$11</f>
        <v>553.27972799738097</v>
      </c>
      <c r="AW222" s="542">
        <f>+Input!$D166*AW$10*AW$11</f>
        <v>554.55443683093608</v>
      </c>
      <c r="AX222" s="542">
        <f>+Input!$D166*AX$10*AX$11</f>
        <v>555.83208248383971</v>
      </c>
      <c r="AY222" s="542">
        <f>+Input!$D166*AY$10*AY$11</f>
        <v>557.11267172227076</v>
      </c>
      <c r="AZ222" s="542">
        <f>+Input!$D166*AZ$10*AZ$11</f>
        <v>558.39621132799653</v>
      </c>
      <c r="BA222" s="542">
        <f>+Input!$D166*BA$10*BA$11</f>
        <v>559.68270809840942</v>
      </c>
      <c r="BB222" s="542">
        <f>+Input!$D166*BB$10*BB$11</f>
        <v>560.97216884656177</v>
      </c>
      <c r="BC222" s="542">
        <f>+Input!$D166*BC$10*BC$11</f>
        <v>562.26460040120321</v>
      </c>
      <c r="BD222" s="542">
        <f>+Input!$D166*BD$10*BD$11</f>
        <v>563.56000960681592</v>
      </c>
      <c r="BE222" s="542">
        <f>+Input!$D166*BE$10*BE$11</f>
        <v>564.85840332365137</v>
      </c>
      <c r="BF222" s="542">
        <f>+Input!$D166*BF$10*BF$11</f>
        <v>566.1597884277661</v>
      </c>
      <c r="BG222" s="542">
        <f>+Input!$D166*BG$10*BG$11</f>
        <v>567.46417181105903</v>
      </c>
      <c r="BH222" s="542">
        <f>+Input!$D166*BH$10*BH$11</f>
        <v>568.77156038130681</v>
      </c>
      <c r="BI222" s="542">
        <f>+Input!$D166*BI$10*BI$11</f>
        <v>570.08196106220146</v>
      </c>
      <c r="BJ222" s="542">
        <f>+Input!$D166*BJ$10*BJ$11</f>
        <v>571.39538079338638</v>
      </c>
      <c r="BK222" s="542">
        <f>+Input!$D166*BK$10*BK$11</f>
        <v>572.71182653049345</v>
      </c>
      <c r="BL222" s="542">
        <f>+Input!$D166*BL$10*BL$11</f>
        <v>574.03130524517962</v>
      </c>
      <c r="BM222" s="542">
        <f>+Input!$D166*BM$10*BM$11</f>
        <v>575.35382392516397</v>
      </c>
      <c r="BN222" s="542">
        <f>+Input!$D166*BN$10*BN$11</f>
        <v>576.67938957426463</v>
      </c>
      <c r="BO222" s="542">
        <f>+Input!$D166*BO$10*BO$11</f>
        <v>578.00800921243615</v>
      </c>
      <c r="BP222" s="542">
        <f>+Input!$D166*BP$10*BP$11</f>
        <v>579.33968987580613</v>
      </c>
      <c r="BQ222" s="542">
        <f>+Input!$D166*BQ$10*BQ$11</f>
        <v>580.67443861671291</v>
      </c>
      <c r="BR222" s="542">
        <f>+Input!$D166*BR$10*BR$11</f>
        <v>582.01226250374282</v>
      </c>
      <c r="BS222" s="542">
        <f>+Input!$D166*BS$10*BS$11</f>
        <v>583.35316862176785</v>
      </c>
      <c r="BT222" s="542">
        <f>+Input!$D166*BT$10*BT$11</f>
        <v>584.69716407198257</v>
      </c>
      <c r="BU222" s="542">
        <f>+Input!$D166*BU$10*BU$11</f>
        <v>586.04425597194222</v>
      </c>
      <c r="BV222" s="542">
        <f>+Input!$D166*BV$10*BV$11</f>
        <v>587.39445145560035</v>
      </c>
      <c r="BW222" s="542">
        <f>+Input!$D166*BW$10*BW$11</f>
        <v>588.74775767334643</v>
      </c>
      <c r="BX222" s="542">
        <f>+Input!$D166*BX$10*BX$11</f>
        <v>590.10418179204385</v>
      </c>
      <c r="BY222" s="542">
        <f>+Input!$D166*BY$10*BY$11</f>
        <v>591.46373099506775</v>
      </c>
      <c r="BZ222" s="542">
        <f>+Input!$D166*BZ$10*BZ$11</f>
        <v>592.82641248234324</v>
      </c>
      <c r="CA222" s="542">
        <f>+Input!$D166*CA$10*CA$11</f>
        <v>594.19223347038348</v>
      </c>
      <c r="CB222" s="542">
        <f>+Input!$D166*CB$10*CB$11</f>
        <v>595.56120119232776</v>
      </c>
      <c r="CC222" s="542">
        <f>+Input!$D166*CC$10*CC$11</f>
        <v>596.93332289797991</v>
      </c>
      <c r="CD222" s="542">
        <f>+Input!$D166*CD$10*CD$11</f>
        <v>598.30860585384687</v>
      </c>
      <c r="CE222" s="542">
        <f>+Input!$D166*CE$10*CE$11</f>
        <v>599.68705734317655</v>
      </c>
      <c r="CF222" s="542">
        <f>+Input!$D166*CF$10*CF$11</f>
        <v>601.06868466599724</v>
      </c>
      <c r="CG222" s="542">
        <f>+Input!$D166*CG$10*CG$11</f>
        <v>602.45349513915585</v>
      </c>
      <c r="CH222" s="542">
        <f>+Input!$D166*CH$10*CH$11</f>
        <v>603.84149609635642</v>
      </c>
      <c r="CI222" s="542">
        <f>+Input!$D166*CI$10*CI$11</f>
        <v>605.23269488819926</v>
      </c>
      <c r="CJ222" s="542">
        <f>+Input!$D166*CJ$10*CJ$11</f>
        <v>606.62709888222025</v>
      </c>
      <c r="CK222" s="542">
        <f>+Input!$D166*CK$10*CK$11</f>
        <v>608.02471546292884</v>
      </c>
      <c r="CL222" s="542">
        <f>+Input!$D166*CL$10*CL$11</f>
        <v>609.42555203184804</v>
      </c>
      <c r="CM222" s="542">
        <f>+Input!$D166*CM$10*CM$11</f>
        <v>610.82961600755334</v>
      </c>
      <c r="CN222" s="542">
        <f>+Input!$D166*CN$10*CN$11</f>
        <v>612.23691482571212</v>
      </c>
      <c r="CO222" s="542">
        <f>+Input!$D166*CO$10*CO$11</f>
        <v>613.64745593912255</v>
      </c>
      <c r="CP222" s="542">
        <f>+Input!$D166*CP$10*CP$11</f>
        <v>615.06124681775361</v>
      </c>
      <c r="CQ222" s="542">
        <f>+Input!$D166*CQ$10*CQ$11</f>
        <v>616.47829494878454</v>
      </c>
      <c r="CR222" s="542">
        <f>+Input!$D166*CR$10*CR$11</f>
        <v>617.89860783664426</v>
      </c>
      <c r="CS222" s="542">
        <f>+Input!$D166*CS$10*CS$11</f>
        <v>619.32219300305121</v>
      </c>
      <c r="CT222" s="542">
        <f>+Input!$D166*CT$10*CT$11</f>
        <v>620.74905798705333</v>
      </c>
      <c r="CU222" s="542">
        <f>+Input!$D166*CU$10*CU$11</f>
        <v>622.17921034506799</v>
      </c>
      <c r="CV222" s="542">
        <f>+Input!$D166*CV$10*CV$11</f>
        <v>623.61265765092139</v>
      </c>
      <c r="CW222" s="542">
        <f>+Input!$D166*CW$10*CW$11</f>
        <v>625.04940749588991</v>
      </c>
      <c r="CX222" s="542">
        <f>+Input!$D166*CX$10*CX$11</f>
        <v>626.48946748873891</v>
      </c>
      <c r="CY222" s="542">
        <f>+Input!$D166*CY$10*CY$11</f>
        <v>627.93284525576394</v>
      </c>
      <c r="CZ222" s="542">
        <f>+Input!$D166*CZ$10*CZ$11</f>
        <v>629.37954844083106</v>
      </c>
      <c r="DA222" s="542">
        <f>+Input!$D166*DA$10*DA$11</f>
        <v>630.82958470541701</v>
      </c>
      <c r="DB222" s="542">
        <f>+Input!$D166*DB$10*DB$11</f>
        <v>632.28296172864987</v>
      </c>
      <c r="DC222" s="542">
        <f>+Input!$D166*DC$10*DC$11</f>
        <v>633.73968720734968</v>
      </c>
      <c r="DD222" s="542">
        <f>+Input!$D166*DD$10*DD$11</f>
        <v>635.19976885606945</v>
      </c>
      <c r="DE222" s="542">
        <f>+Input!$D166*DE$10*DE$11</f>
        <v>636.6632144071358</v>
      </c>
      <c r="DF222" s="542">
        <f>+Input!$D166*DF$10*DF$11</f>
        <v>638.13003161069003</v>
      </c>
      <c r="DG222" s="542">
        <f>+Input!$D166*DG$10*DG$11</f>
        <v>639.600228234729</v>
      </c>
      <c r="DH222" s="542">
        <f>+Input!$D166*DH$10*DH$11</f>
        <v>641.0738120651464</v>
      </c>
      <c r="DI222" s="542">
        <f>+Input!$D166*DI$10*DI$11</f>
        <v>642.55079090577385</v>
      </c>
      <c r="DJ222" s="542">
        <f>+Input!$D166*DJ$10*DJ$11</f>
        <v>644.03117257842257</v>
      </c>
      <c r="DK222" s="542">
        <f>+Input!$D166*DK$10*DK$11</f>
        <v>645.51496492292438</v>
      </c>
      <c r="DL222" s="542">
        <f>+Input!$D166*DL$10*DL$11</f>
        <v>647.00217579717344</v>
      </c>
      <c r="DM222" s="542">
        <f>+Input!$D166*DM$10*DM$11</f>
        <v>648.49281307716774</v>
      </c>
      <c r="DN222" s="542">
        <f>+Input!$D166*DN$10*DN$11</f>
        <v>649.98688465705118</v>
      </c>
      <c r="DO222" s="542">
        <f>+Input!$D166*DO$10*DO$11</f>
        <v>651.48439844915447</v>
      </c>
      <c r="DP222" s="542">
        <f>+Input!$D166*DP$10*DP$11</f>
        <v>652.98536238403847</v>
      </c>
      <c r="DQ222" s="542">
        <f>+Input!$D166*DQ$10*DQ$11</f>
        <v>654.48978441053475</v>
      </c>
      <c r="DR222" s="542">
        <f>+Input!$D166*DR$10*DR$11</f>
        <v>655.99767249578849</v>
      </c>
      <c r="DS222" s="542">
        <f>+Input!$D166*DS$10*DS$11</f>
        <v>657.5090346253005</v>
      </c>
      <c r="DT222" s="560">
        <f>+Input!$D166*DT$10*DT$11</f>
        <v>659.02387880296953</v>
      </c>
    </row>
    <row r="223" spans="1:124" s="28" customFormat="1" ht="14.25" customHeight="1" x14ac:dyDescent="0.15">
      <c r="A223" s="130" t="str">
        <f>+Input!C167</f>
        <v>AUF NACH MALLORCA (COMMISIONS GERMAN BOOKING AGENT)</v>
      </c>
      <c r="B223" s="130"/>
      <c r="C223" s="31" t="str">
        <f t="shared" si="315"/>
        <v>[EUR]</v>
      </c>
      <c r="D223" s="389"/>
      <c r="E223" s="559">
        <f>+Input!$D167*E$10*E$11</f>
        <v>0</v>
      </c>
      <c r="F223" s="542">
        <f>+Input!$D167*F$10*F$11</f>
        <v>0</v>
      </c>
      <c r="G223" s="542">
        <f>+Input!$D167*G$10*G$11</f>
        <v>0</v>
      </c>
      <c r="H223" s="542">
        <f>+Input!$D167*H$10*H$11</f>
        <v>1513.871328746676</v>
      </c>
      <c r="I223" s="542">
        <f>+Input!$D167*I$10*I$11</f>
        <v>1517.3591578825888</v>
      </c>
      <c r="J223" s="542">
        <f>+Input!$D167*J$10*J$11</f>
        <v>1520.8550226763875</v>
      </c>
      <c r="K223" s="542">
        <f>+Input!$D167*K$10*K$11</f>
        <v>1524.3589416415359</v>
      </c>
      <c r="L223" s="542">
        <f>+Input!$D167*L$10*L$11</f>
        <v>1527.870933334151</v>
      </c>
      <c r="M223" s="542">
        <f>+Input!$D167*M$10*M$11</f>
        <v>1531.3910163531016</v>
      </c>
      <c r="N223" s="542">
        <f>+Input!$D167*N$10*N$11</f>
        <v>1534.9192093401061</v>
      </c>
      <c r="O223" s="542">
        <f>+Input!$D167*O$10*O$11</f>
        <v>1538.4555309798329</v>
      </c>
      <c r="P223" s="542">
        <f>+Input!$D167*P$10*P$11</f>
        <v>1541.9999999999973</v>
      </c>
      <c r="Q223" s="542">
        <f>+Input!$D167*Q$10*Q$11</f>
        <v>1545.552635171462</v>
      </c>
      <c r="R223" s="542">
        <f>+Input!$D167*R$10*R$11</f>
        <v>1549.1134553083364</v>
      </c>
      <c r="S223" s="542">
        <f>+Input!$D167*S$10*S$11</f>
        <v>1552.6824792680757</v>
      </c>
      <c r="T223" s="542">
        <f>+Input!$D167*T$10*T$11</f>
        <v>1556.2597259515805</v>
      </c>
      <c r="U223" s="542">
        <f>+Input!$D167*U$10*U$11</f>
        <v>1559.8452143032989</v>
      </c>
      <c r="V223" s="542">
        <f>+Input!$D167*V$10*V$11</f>
        <v>1563.438963311324</v>
      </c>
      <c r="W223" s="542">
        <f>+Input!$D167*W$10*W$11</f>
        <v>1567.0409920074967</v>
      </c>
      <c r="X223" s="542">
        <f>+Input!$D167*X$10*X$11</f>
        <v>1570.6513194675051</v>
      </c>
      <c r="Y223" s="542">
        <f>+Input!$D167*Y$10*Y$11</f>
        <v>1574.2699648109863</v>
      </c>
      <c r="Z223" s="542">
        <f>+Input!$D167*Z$10*Z$11</f>
        <v>1577.896947201627</v>
      </c>
      <c r="AA223" s="542">
        <f>+Input!$D167*AA$10*AA$11</f>
        <v>1581.5322858472659</v>
      </c>
      <c r="AB223" s="542">
        <f>+Input!$D167*AB$10*AB$11</f>
        <v>1585.1759999999949</v>
      </c>
      <c r="AC223" s="542">
        <f>+Input!$D167*AC$10*AC$11</f>
        <v>1588.8281089562608</v>
      </c>
      <c r="AD223" s="542">
        <f>+Input!$D167*AD$10*AD$11</f>
        <v>1592.4886320569676</v>
      </c>
      <c r="AE223" s="542">
        <f>+Input!$D167*AE$10*AE$11</f>
        <v>1596.1575886875794</v>
      </c>
      <c r="AF223" s="542">
        <f>+Input!$D167*AF$10*AF$11</f>
        <v>1599.8349982782224</v>
      </c>
      <c r="AG223" s="542">
        <f>+Input!$D167*AG$10*AG$11</f>
        <v>1603.520880303789</v>
      </c>
      <c r="AH223" s="542">
        <f>+Input!$D167*AH$10*AH$11</f>
        <v>1607.2152542840388</v>
      </c>
      <c r="AI223" s="542">
        <f>+Input!$D167*AI$10*AI$11</f>
        <v>1610.9181397837042</v>
      </c>
      <c r="AJ223" s="542">
        <f>+Input!$D167*AJ$10*AJ$11</f>
        <v>1614.6295564125928</v>
      </c>
      <c r="AK223" s="542">
        <f>+Input!$D167*AK$10*AK$11</f>
        <v>1618.3495238256912</v>
      </c>
      <c r="AL223" s="542">
        <f>+Input!$D167*AL$10*AL$11</f>
        <v>1622.0780617232699</v>
      </c>
      <c r="AM223" s="542">
        <f>+Input!$D167*AM$10*AM$11</f>
        <v>1625.8151898509868</v>
      </c>
      <c r="AN223" s="542">
        <f>+Input!$D167*AN$10*AN$11</f>
        <v>1629.5609279999924</v>
      </c>
      <c r="AO223" s="542">
        <f>+Input!$D167*AO$10*AO$11</f>
        <v>1633.3152960070336</v>
      </c>
      <c r="AP223" s="542">
        <f>+Input!$D167*AP$10*AP$11</f>
        <v>1637.0783137545602</v>
      </c>
      <c r="AQ223" s="542">
        <f>+Input!$D167*AQ$10*AQ$11</f>
        <v>1640.8500011708288</v>
      </c>
      <c r="AR223" s="542">
        <f>+Input!$D167*AR$10*AR$11</f>
        <v>1644.6303782300101</v>
      </c>
      <c r="AS223" s="542">
        <f>+Input!$D167*AS$10*AS$11</f>
        <v>1648.4194649522926</v>
      </c>
      <c r="AT223" s="542">
        <f>+Input!$D167*AT$10*AT$11</f>
        <v>1652.2172814039893</v>
      </c>
      <c r="AU223" s="542">
        <f>+Input!$D167*AU$10*AU$11</f>
        <v>1656.0238476976454</v>
      </c>
      <c r="AV223" s="542">
        <f>+Input!$D167*AV$10*AV$11</f>
        <v>1659.839183992143</v>
      </c>
      <c r="AW223" s="542">
        <f>+Input!$D167*AW$10*AW$11</f>
        <v>1663.6633104928083</v>
      </c>
      <c r="AX223" s="542">
        <f>+Input!$D167*AX$10*AX$11</f>
        <v>1667.4962474515194</v>
      </c>
      <c r="AY223" s="542">
        <f>+Input!$D167*AY$10*AY$11</f>
        <v>1671.3380151668123</v>
      </c>
      <c r="AZ223" s="542">
        <f>+Input!$D167*AZ$10*AZ$11</f>
        <v>1675.1886339839896</v>
      </c>
      <c r="BA223" s="542">
        <f>+Input!$D167*BA$10*BA$11</f>
        <v>1679.048124295228</v>
      </c>
      <c r="BB223" s="542">
        <f>+Input!$D167*BB$10*BB$11</f>
        <v>1682.9165065396853</v>
      </c>
      <c r="BC223" s="542">
        <f>+Input!$D167*BC$10*BC$11</f>
        <v>1686.7938012036095</v>
      </c>
      <c r="BD223" s="542">
        <f>+Input!$D167*BD$10*BD$11</f>
        <v>1690.6800288204479</v>
      </c>
      <c r="BE223" s="542">
        <f>+Input!$D167*BE$10*BE$11</f>
        <v>1694.5752099709541</v>
      </c>
      <c r="BF223" s="542">
        <f>+Input!$D167*BF$10*BF$11</f>
        <v>1698.4793652832984</v>
      </c>
      <c r="BG223" s="542">
        <f>+Input!$D167*BG$10*BG$11</f>
        <v>1702.3925154331771</v>
      </c>
      <c r="BH223" s="542">
        <f>+Input!$D167*BH$10*BH$11</f>
        <v>1706.3146811439206</v>
      </c>
      <c r="BI223" s="542">
        <f>+Input!$D167*BI$10*BI$11</f>
        <v>1710.2458831866043</v>
      </c>
      <c r="BJ223" s="542">
        <f>+Input!$D167*BJ$10*BJ$11</f>
        <v>1714.186142380159</v>
      </c>
      <c r="BK223" s="542">
        <f>+Input!$D167*BK$10*BK$11</f>
        <v>1718.1354795914804</v>
      </c>
      <c r="BL223" s="542">
        <f>+Input!$D167*BL$10*BL$11</f>
        <v>1722.093915735539</v>
      </c>
      <c r="BM223" s="542">
        <f>+Input!$D167*BM$10*BM$11</f>
        <v>1726.061471775492</v>
      </c>
      <c r="BN223" s="542">
        <f>+Input!$D167*BN$10*BN$11</f>
        <v>1730.0381687227941</v>
      </c>
      <c r="BO223" s="542">
        <f>+Input!$D167*BO$10*BO$11</f>
        <v>1734.0240276373083</v>
      </c>
      <c r="BP223" s="542">
        <f>+Input!$D167*BP$10*BP$11</f>
        <v>1738.0190696274183</v>
      </c>
      <c r="BQ223" s="542">
        <f>+Input!$D167*BQ$10*BQ$11</f>
        <v>1742.0233158501385</v>
      </c>
      <c r="BR223" s="542">
        <f>+Input!$D167*BR$10*BR$11</f>
        <v>1746.0367875112286</v>
      </c>
      <c r="BS223" s="542">
        <f>+Input!$D167*BS$10*BS$11</f>
        <v>1750.0595058653037</v>
      </c>
      <c r="BT223" s="542">
        <f>+Input!$D167*BT$10*BT$11</f>
        <v>1754.0914922159477</v>
      </c>
      <c r="BU223" s="542">
        <f>+Input!$D167*BU$10*BU$11</f>
        <v>1758.1327679158267</v>
      </c>
      <c r="BV223" s="542">
        <f>+Input!$D167*BV$10*BV$11</f>
        <v>1762.183354366801</v>
      </c>
      <c r="BW223" s="542">
        <f>+Input!$D167*BW$10*BW$11</f>
        <v>1766.2432730200392</v>
      </c>
      <c r="BX223" s="542">
        <f>+Input!$D167*BX$10*BX$11</f>
        <v>1770.3125453761315</v>
      </c>
      <c r="BY223" s="542">
        <f>+Input!$D167*BY$10*BY$11</f>
        <v>1774.3911929852034</v>
      </c>
      <c r="BZ223" s="542">
        <f>+Input!$D167*BZ$10*BZ$11</f>
        <v>1778.4792374470298</v>
      </c>
      <c r="CA223" s="542">
        <f>+Input!$D167*CA$10*CA$11</f>
        <v>1782.5767004111506</v>
      </c>
      <c r="CB223" s="542">
        <f>+Input!$D167*CB$10*CB$11</f>
        <v>1786.6836035769834</v>
      </c>
      <c r="CC223" s="542">
        <f>+Input!$D167*CC$10*CC$11</f>
        <v>1790.7999686939399</v>
      </c>
      <c r="CD223" s="542">
        <f>+Input!$D167*CD$10*CD$11</f>
        <v>1794.9258175615405</v>
      </c>
      <c r="CE223" s="542">
        <f>+Input!$D167*CE$10*CE$11</f>
        <v>1799.0611720295296</v>
      </c>
      <c r="CF223" s="542">
        <f>+Input!$D167*CF$10*CF$11</f>
        <v>1803.2060539979918</v>
      </c>
      <c r="CG223" s="542">
        <f>+Input!$D167*CG$10*CG$11</f>
        <v>1807.3604854174673</v>
      </c>
      <c r="CH223" s="542">
        <f>+Input!$D167*CH$10*CH$11</f>
        <v>1811.5244882890693</v>
      </c>
      <c r="CI223" s="542">
        <f>+Input!$D167*CI$10*CI$11</f>
        <v>1815.6980846645979</v>
      </c>
      <c r="CJ223" s="542">
        <f>+Input!$D167*CJ$10*CJ$11</f>
        <v>1819.8812966466608</v>
      </c>
      <c r="CK223" s="542">
        <f>+Input!$D167*CK$10*CK$11</f>
        <v>1824.0741463887864</v>
      </c>
      <c r="CL223" s="542">
        <f>+Input!$D167*CL$10*CL$11</f>
        <v>1828.276656095544</v>
      </c>
      <c r="CM223" s="542">
        <f>+Input!$D167*CM$10*CM$11</f>
        <v>1832.48884802266</v>
      </c>
      <c r="CN223" s="542">
        <f>+Input!$D167*CN$10*CN$11</f>
        <v>1836.7107444771361</v>
      </c>
      <c r="CO223" s="542">
        <f>+Input!$D167*CO$10*CO$11</f>
        <v>1840.9423678173675</v>
      </c>
      <c r="CP223" s="542">
        <f>+Input!$D167*CP$10*CP$11</f>
        <v>1845.183740453261</v>
      </c>
      <c r="CQ223" s="542">
        <f>+Input!$D167*CQ$10*CQ$11</f>
        <v>1849.4348848463537</v>
      </c>
      <c r="CR223" s="542">
        <f>+Input!$D167*CR$10*CR$11</f>
        <v>1853.695823509933</v>
      </c>
      <c r="CS223" s="542">
        <f>+Input!$D167*CS$10*CS$11</f>
        <v>1857.9665790091537</v>
      </c>
      <c r="CT223" s="542">
        <f>+Input!$D167*CT$10*CT$11</f>
        <v>1862.2471739611601</v>
      </c>
      <c r="CU223" s="542">
        <f>+Input!$D167*CU$10*CU$11</f>
        <v>1866.537631035204</v>
      </c>
      <c r="CV223" s="542">
        <f>+Input!$D167*CV$10*CV$11</f>
        <v>1870.8379729527644</v>
      </c>
      <c r="CW223" s="542">
        <f>+Input!$D167*CW$10*CW$11</f>
        <v>1875.1482224876697</v>
      </c>
      <c r="CX223" s="542">
        <f>+Input!$D167*CX$10*CX$11</f>
        <v>1879.4684024662167</v>
      </c>
      <c r="CY223" s="542">
        <f>+Input!$D167*CY$10*CY$11</f>
        <v>1883.7985357672919</v>
      </c>
      <c r="CZ223" s="542">
        <f>+Input!$D167*CZ$10*CZ$11</f>
        <v>1888.1386453224934</v>
      </c>
      <c r="DA223" s="542">
        <f>+Input!$D167*DA$10*DA$11</f>
        <v>1892.4887541162511</v>
      </c>
      <c r="DB223" s="542">
        <f>+Input!$D167*DB$10*DB$11</f>
        <v>1896.8488851859495</v>
      </c>
      <c r="DC223" s="542">
        <f>+Input!$D167*DC$10*DC$11</f>
        <v>1901.2190616220489</v>
      </c>
      <c r="DD223" s="542">
        <f>+Input!$D167*DD$10*DD$11</f>
        <v>1905.5993065682082</v>
      </c>
      <c r="DE223" s="542">
        <f>+Input!$D167*DE$10*DE$11</f>
        <v>1909.9896432214075</v>
      </c>
      <c r="DF223" s="542">
        <f>+Input!$D167*DF$10*DF$11</f>
        <v>1914.3900948320702</v>
      </c>
      <c r="DG223" s="542">
        <f>+Input!$D167*DG$10*DG$11</f>
        <v>1918.8006847041868</v>
      </c>
      <c r="DH223" s="542">
        <f>+Input!$D167*DH$10*DH$11</f>
        <v>1923.2214361954391</v>
      </c>
      <c r="DI223" s="542">
        <f>+Input!$D167*DI$10*DI$11</f>
        <v>1927.6523727173214</v>
      </c>
      <c r="DJ223" s="542">
        <f>+Input!$D167*DJ$10*DJ$11</f>
        <v>1932.0935177352678</v>
      </c>
      <c r="DK223" s="542">
        <f>+Input!$D167*DK$10*DK$11</f>
        <v>1936.544894768773</v>
      </c>
      <c r="DL223" s="542">
        <f>+Input!$D167*DL$10*DL$11</f>
        <v>1941.0065273915204</v>
      </c>
      <c r="DM223" s="542">
        <f>+Input!$D167*DM$10*DM$11</f>
        <v>1945.4784392315032</v>
      </c>
      <c r="DN223" s="542">
        <f>+Input!$D167*DN$10*DN$11</f>
        <v>1949.9606539711533</v>
      </c>
      <c r="DO223" s="542">
        <f>+Input!$D167*DO$10*DO$11</f>
        <v>1954.4531953474636</v>
      </c>
      <c r="DP223" s="542">
        <f>+Input!$D167*DP$10*DP$11</f>
        <v>1958.9560871521155</v>
      </c>
      <c r="DQ223" s="542">
        <f>+Input!$D167*DQ$10*DQ$11</f>
        <v>1963.4693532316041</v>
      </c>
      <c r="DR223" s="542">
        <f>+Input!$D167*DR$10*DR$11</f>
        <v>1967.9930174873653</v>
      </c>
      <c r="DS223" s="542">
        <f>+Input!$D167*DS$10*DS$11</f>
        <v>1972.5271038759015</v>
      </c>
      <c r="DT223" s="560">
        <f>+Input!$D167*DT$10*DT$11</f>
        <v>1977.0716364089085</v>
      </c>
    </row>
    <row r="224" spans="1:124" s="28" customFormat="1" ht="14.25" customHeight="1" x14ac:dyDescent="0.15">
      <c r="A224" s="130" t="str">
        <f>+Input!C168</f>
        <v>Commissions BOOKINGS.COM</v>
      </c>
      <c r="B224" s="130"/>
      <c r="C224" s="31" t="str">
        <f t="shared" si="315"/>
        <v>[EUR]</v>
      </c>
      <c r="D224" s="389"/>
      <c r="E224" s="559">
        <f>+Input!$D168*E$10*E$11</f>
        <v>0</v>
      </c>
      <c r="F224" s="542">
        <f>+Input!$D168*F$10*F$11</f>
        <v>0</v>
      </c>
      <c r="G224" s="542">
        <f>+Input!$D168*G$10*G$11</f>
        <v>0</v>
      </c>
      <c r="H224" s="542">
        <f>+Input!$D168*H$10*H$11</f>
        <v>383.51406994915789</v>
      </c>
      <c r="I224" s="542">
        <f>+Input!$D168*I$10*I$11</f>
        <v>384.39765333025582</v>
      </c>
      <c r="J224" s="542">
        <f>+Input!$D168*J$10*J$11</f>
        <v>385.2832724113515</v>
      </c>
      <c r="K224" s="542">
        <f>+Input!$D168*K$10*K$11</f>
        <v>386.17093188252244</v>
      </c>
      <c r="L224" s="542">
        <f>+Input!$D168*L$10*L$11</f>
        <v>387.06063644465161</v>
      </c>
      <c r="M224" s="542">
        <f>+Input!$D168*M$10*M$11</f>
        <v>387.95239080945237</v>
      </c>
      <c r="N224" s="542">
        <f>+Input!$D168*N$10*N$11</f>
        <v>388.84619969949352</v>
      </c>
      <c r="O224" s="542">
        <f>+Input!$D168*O$10*O$11</f>
        <v>389.74206784822434</v>
      </c>
      <c r="P224" s="542">
        <f>+Input!$D168*P$10*P$11</f>
        <v>390.63999999999936</v>
      </c>
      <c r="Q224" s="542">
        <f>+Input!$D168*Q$10*Q$11</f>
        <v>391.54000091010369</v>
      </c>
      <c r="R224" s="542">
        <f>+Input!$D168*R$10*R$11</f>
        <v>392.44207534477857</v>
      </c>
      <c r="S224" s="542">
        <f>+Input!$D168*S$10*S$11</f>
        <v>393.34622808124578</v>
      </c>
      <c r="T224" s="542">
        <f>+Input!$D168*T$10*T$11</f>
        <v>394.25246390773373</v>
      </c>
      <c r="U224" s="542">
        <f>+Input!$D168*U$10*U$11</f>
        <v>395.16078762350236</v>
      </c>
      <c r="V224" s="542">
        <f>+Input!$D168*V$10*V$11</f>
        <v>396.07120403886876</v>
      </c>
      <c r="W224" s="542">
        <f>+Input!$D168*W$10*W$11</f>
        <v>396.98371797523248</v>
      </c>
      <c r="X224" s="542">
        <f>+Input!$D168*X$10*X$11</f>
        <v>397.89833426510131</v>
      </c>
      <c r="Y224" s="542">
        <f>+Input!$D168*Y$10*Y$11</f>
        <v>398.8150577521165</v>
      </c>
      <c r="Z224" s="542">
        <f>+Input!$D168*Z$10*Z$11</f>
        <v>399.73389329107886</v>
      </c>
      <c r="AA224" s="542">
        <f>+Input!$D168*AA$10*AA$11</f>
        <v>400.65484574797404</v>
      </c>
      <c r="AB224" s="542">
        <f>+Input!$D168*AB$10*AB$11</f>
        <v>401.5779199999987</v>
      </c>
      <c r="AC224" s="542">
        <f>+Input!$D168*AC$10*AC$11</f>
        <v>402.50312093558608</v>
      </c>
      <c r="AD224" s="542">
        <f>+Input!$D168*AD$10*AD$11</f>
        <v>403.43045345443176</v>
      </c>
      <c r="AE224" s="542">
        <f>+Input!$D168*AE$10*AE$11</f>
        <v>404.35992246752011</v>
      </c>
      <c r="AF224" s="542">
        <f>+Input!$D168*AF$10*AF$11</f>
        <v>405.29153289714969</v>
      </c>
      <c r="AG224" s="542">
        <f>+Input!$D168*AG$10*AG$11</f>
        <v>406.22528967695985</v>
      </c>
      <c r="AH224" s="542">
        <f>+Input!$D168*AH$10*AH$11</f>
        <v>407.16119775195648</v>
      </c>
      <c r="AI224" s="542">
        <f>+Input!$D168*AI$10*AI$11</f>
        <v>408.0992620785384</v>
      </c>
      <c r="AJ224" s="542">
        <f>+Input!$D168*AJ$10*AJ$11</f>
        <v>409.03948762452347</v>
      </c>
      <c r="AK224" s="542">
        <f>+Input!$D168*AK$10*AK$11</f>
        <v>409.98187936917515</v>
      </c>
      <c r="AL224" s="542">
        <f>+Input!$D168*AL$10*AL$11</f>
        <v>410.92644230322838</v>
      </c>
      <c r="AM224" s="542">
        <f>+Input!$D168*AM$10*AM$11</f>
        <v>411.87318142891667</v>
      </c>
      <c r="AN224" s="542">
        <f>+Input!$D168*AN$10*AN$11</f>
        <v>412.82210175999808</v>
      </c>
      <c r="AO224" s="542">
        <f>+Input!$D168*AO$10*AO$11</f>
        <v>413.77320832178185</v>
      </c>
      <c r="AP224" s="542">
        <f>+Input!$D168*AP$10*AP$11</f>
        <v>414.72650615115526</v>
      </c>
      <c r="AQ224" s="542">
        <f>+Input!$D168*AQ$10*AQ$11</f>
        <v>415.68200029661</v>
      </c>
      <c r="AR224" s="542">
        <f>+Input!$D168*AR$10*AR$11</f>
        <v>416.63969581826927</v>
      </c>
      <c r="AS224" s="542">
        <f>+Input!$D168*AS$10*AS$11</f>
        <v>417.59959778791415</v>
      </c>
      <c r="AT224" s="542">
        <f>+Input!$D168*AT$10*AT$11</f>
        <v>418.56171128901065</v>
      </c>
      <c r="AU224" s="542">
        <f>+Input!$D168*AU$10*AU$11</f>
        <v>419.52604141673686</v>
      </c>
      <c r="AV224" s="542">
        <f>+Input!$D168*AV$10*AV$11</f>
        <v>420.49259327800956</v>
      </c>
      <c r="AW224" s="542">
        <f>+Input!$D168*AW$10*AW$11</f>
        <v>421.46137199151144</v>
      </c>
      <c r="AX224" s="542">
        <f>+Input!$D168*AX$10*AX$11</f>
        <v>422.43238268771819</v>
      </c>
      <c r="AY224" s="542">
        <f>+Input!$D168*AY$10*AY$11</f>
        <v>423.40563050892575</v>
      </c>
      <c r="AZ224" s="542">
        <f>+Input!$D168*AZ$10*AZ$11</f>
        <v>424.38112060927739</v>
      </c>
      <c r="BA224" s="542">
        <f>+Input!$D168*BA$10*BA$11</f>
        <v>425.35885815479111</v>
      </c>
      <c r="BB224" s="542">
        <f>+Input!$D168*BB$10*BB$11</f>
        <v>426.33884832338691</v>
      </c>
      <c r="BC224" s="542">
        <f>+Input!$D168*BC$10*BC$11</f>
        <v>427.32109630491442</v>
      </c>
      <c r="BD224" s="542">
        <f>+Input!$D168*BD$10*BD$11</f>
        <v>428.30560730118015</v>
      </c>
      <c r="BE224" s="542">
        <f>+Input!$D168*BE$10*BE$11</f>
        <v>429.29238652597502</v>
      </c>
      <c r="BF224" s="542">
        <f>+Input!$D168*BF$10*BF$11</f>
        <v>430.28143920510229</v>
      </c>
      <c r="BG224" s="542">
        <f>+Input!$D168*BG$10*BG$11</f>
        <v>431.27277057640487</v>
      </c>
      <c r="BH224" s="542">
        <f>+Input!$D168*BH$10*BH$11</f>
        <v>432.26638588979318</v>
      </c>
      <c r="BI224" s="542">
        <f>+Input!$D168*BI$10*BI$11</f>
        <v>433.2622904072731</v>
      </c>
      <c r="BJ224" s="542">
        <f>+Input!$D168*BJ$10*BJ$11</f>
        <v>434.26048940297363</v>
      </c>
      <c r="BK224" s="542">
        <f>+Input!$D168*BK$10*BK$11</f>
        <v>435.26098816317506</v>
      </c>
      <c r="BL224" s="542">
        <f>+Input!$D168*BL$10*BL$11</f>
        <v>436.26379198633651</v>
      </c>
      <c r="BM224" s="542">
        <f>+Input!$D168*BM$10*BM$11</f>
        <v>437.26890618312461</v>
      </c>
      <c r="BN224" s="542">
        <f>+Input!$D168*BN$10*BN$11</f>
        <v>438.27633607644117</v>
      </c>
      <c r="BO224" s="542">
        <f>+Input!$D168*BO$10*BO$11</f>
        <v>439.28608700145145</v>
      </c>
      <c r="BP224" s="542">
        <f>+Input!$D168*BP$10*BP$11</f>
        <v>440.2981643056126</v>
      </c>
      <c r="BQ224" s="542">
        <f>+Input!$D168*BQ$10*BQ$11</f>
        <v>441.31257334870179</v>
      </c>
      <c r="BR224" s="542">
        <f>+Input!$D168*BR$10*BR$11</f>
        <v>442.32931950284456</v>
      </c>
      <c r="BS224" s="542">
        <f>+Input!$D168*BS$10*BS$11</f>
        <v>443.34840815254358</v>
      </c>
      <c r="BT224" s="542">
        <f>+Input!$D168*BT$10*BT$11</f>
        <v>444.36984469470679</v>
      </c>
      <c r="BU224" s="542">
        <f>+Input!$D168*BU$10*BU$11</f>
        <v>445.39363453867605</v>
      </c>
      <c r="BV224" s="542">
        <f>+Input!$D168*BV$10*BV$11</f>
        <v>446.41978310625626</v>
      </c>
      <c r="BW224" s="542">
        <f>+Input!$D168*BW$10*BW$11</f>
        <v>447.44829583174328</v>
      </c>
      <c r="BX224" s="542">
        <f>+Input!$D168*BX$10*BX$11</f>
        <v>448.47917816195331</v>
      </c>
      <c r="BY224" s="542">
        <f>+Input!$D168*BY$10*BY$11</f>
        <v>449.51243555625149</v>
      </c>
      <c r="BZ224" s="542">
        <f>+Input!$D168*BZ$10*BZ$11</f>
        <v>450.54807348658085</v>
      </c>
      <c r="CA224" s="542">
        <f>+Input!$D168*CA$10*CA$11</f>
        <v>451.5860974374915</v>
      </c>
      <c r="CB224" s="542">
        <f>+Input!$D168*CB$10*CB$11</f>
        <v>452.62651290616913</v>
      </c>
      <c r="CC224" s="542">
        <f>+Input!$D168*CC$10*CC$11</f>
        <v>453.66932540246478</v>
      </c>
      <c r="CD224" s="542">
        <f>+Input!$D168*CD$10*CD$11</f>
        <v>454.71454044892357</v>
      </c>
      <c r="CE224" s="542">
        <f>+Input!$D168*CE$10*CE$11</f>
        <v>455.76216358081416</v>
      </c>
      <c r="CF224" s="542">
        <f>+Input!$D168*CF$10*CF$11</f>
        <v>456.81220034615791</v>
      </c>
      <c r="CG224" s="542">
        <f>+Input!$D168*CG$10*CG$11</f>
        <v>457.86465630575839</v>
      </c>
      <c r="CH224" s="542">
        <f>+Input!$D168*CH$10*CH$11</f>
        <v>458.91953703323088</v>
      </c>
      <c r="CI224" s="542">
        <f>+Input!$D168*CI$10*CI$11</f>
        <v>459.97684811503149</v>
      </c>
      <c r="CJ224" s="542">
        <f>+Input!$D168*CJ$10*CJ$11</f>
        <v>461.03659515048736</v>
      </c>
      <c r="CK224" s="542">
        <f>+Input!$D168*CK$10*CK$11</f>
        <v>462.09878375182586</v>
      </c>
      <c r="CL224" s="542">
        <f>+Input!$D168*CL$10*CL$11</f>
        <v>463.16341954420449</v>
      </c>
      <c r="CM224" s="542">
        <f>+Input!$D168*CM$10*CM$11</f>
        <v>464.23050816574056</v>
      </c>
      <c r="CN224" s="542">
        <f>+Input!$D168*CN$10*CN$11</f>
        <v>465.30005526754115</v>
      </c>
      <c r="CO224" s="542">
        <f>+Input!$D168*CO$10*CO$11</f>
        <v>466.3720665137331</v>
      </c>
      <c r="CP224" s="542">
        <f>+Input!$D168*CP$10*CP$11</f>
        <v>467.44654758149278</v>
      </c>
      <c r="CQ224" s="542">
        <f>+Input!$D168*CQ$10*CQ$11</f>
        <v>468.52350416107629</v>
      </c>
      <c r="CR224" s="542">
        <f>+Input!$D168*CR$10*CR$11</f>
        <v>469.60294195584964</v>
      </c>
      <c r="CS224" s="542">
        <f>+Input!$D168*CS$10*CS$11</f>
        <v>470.68486668231895</v>
      </c>
      <c r="CT224" s="542">
        <f>+Input!$D168*CT$10*CT$11</f>
        <v>471.76928407016055</v>
      </c>
      <c r="CU224" s="542">
        <f>+Input!$D168*CU$10*CU$11</f>
        <v>472.85619986225163</v>
      </c>
      <c r="CV224" s="542">
        <f>+Input!$D168*CV$10*CV$11</f>
        <v>473.94561981470031</v>
      </c>
      <c r="CW224" s="542">
        <f>+Input!$D168*CW$10*CW$11</f>
        <v>475.03754969687634</v>
      </c>
      <c r="CX224" s="542">
        <f>+Input!$D168*CX$10*CX$11</f>
        <v>476.13199529144157</v>
      </c>
      <c r="CY224" s="542">
        <f>+Input!$D168*CY$10*CY$11</f>
        <v>477.22896239438063</v>
      </c>
      <c r="CZ224" s="542">
        <f>+Input!$D168*CZ$10*CZ$11</f>
        <v>478.32845681503164</v>
      </c>
      <c r="DA224" s="542">
        <f>+Input!$D168*DA$10*DA$11</f>
        <v>479.43048437611696</v>
      </c>
      <c r="DB224" s="542">
        <f>+Input!$D168*DB$10*DB$11</f>
        <v>480.53505091377389</v>
      </c>
      <c r="DC224" s="542">
        <f>+Input!$D168*DC$10*DC$11</f>
        <v>481.64216227758573</v>
      </c>
      <c r="DD224" s="542">
        <f>+Input!$D168*DD$10*DD$11</f>
        <v>482.75182433061275</v>
      </c>
      <c r="DE224" s="542">
        <f>+Input!$D168*DE$10*DE$11</f>
        <v>483.86404294942321</v>
      </c>
      <c r="DF224" s="542">
        <f>+Input!$D168*DF$10*DF$11</f>
        <v>484.97882402412444</v>
      </c>
      <c r="DG224" s="542">
        <f>+Input!$D168*DG$10*DG$11</f>
        <v>486.09617345839399</v>
      </c>
      <c r="DH224" s="542">
        <f>+Input!$D168*DH$10*DH$11</f>
        <v>487.21609716951122</v>
      </c>
      <c r="DI224" s="542">
        <f>+Input!$D168*DI$10*DI$11</f>
        <v>488.33860108838809</v>
      </c>
      <c r="DJ224" s="542">
        <f>+Input!$D168*DJ$10*DJ$11</f>
        <v>489.46369115960118</v>
      </c>
      <c r="DK224" s="542">
        <f>+Input!$D168*DK$10*DK$11</f>
        <v>490.59137334142252</v>
      </c>
      <c r="DL224" s="542">
        <f>+Input!$D168*DL$10*DL$11</f>
        <v>491.72165360585183</v>
      </c>
      <c r="DM224" s="542">
        <f>+Input!$D168*DM$10*DM$11</f>
        <v>492.85453793864752</v>
      </c>
      <c r="DN224" s="542">
        <f>+Input!$D168*DN$10*DN$11</f>
        <v>493.99003233935883</v>
      </c>
      <c r="DO224" s="542">
        <f>+Input!$D168*DO$10*DO$11</f>
        <v>495.12814282135741</v>
      </c>
      <c r="DP224" s="542">
        <f>+Input!$D168*DP$10*DP$11</f>
        <v>496.26887541186926</v>
      </c>
      <c r="DQ224" s="542">
        <f>+Input!$D168*DQ$10*DQ$11</f>
        <v>497.41223615200641</v>
      </c>
      <c r="DR224" s="542">
        <f>+Input!$D168*DR$10*DR$11</f>
        <v>498.5582310967992</v>
      </c>
      <c r="DS224" s="542">
        <f>+Input!$D168*DS$10*DS$11</f>
        <v>499.70686631522841</v>
      </c>
      <c r="DT224" s="560">
        <f>+Input!$D168*DT$10*DT$11</f>
        <v>500.85814789025682</v>
      </c>
    </row>
    <row r="225" spans="1:124" s="28" customFormat="1" ht="14.25" customHeight="1" x14ac:dyDescent="0.15">
      <c r="A225" s="130" t="str">
        <f>+Input!C169</f>
        <v>Travel and Entertainment</v>
      </c>
      <c r="B225" s="130"/>
      <c r="C225" s="31" t="str">
        <f t="shared" si="315"/>
        <v>[EUR]</v>
      </c>
      <c r="D225" s="389"/>
      <c r="E225" s="559">
        <f>+Input!$D169*E$10*E$11</f>
        <v>0</v>
      </c>
      <c r="F225" s="542">
        <f>+Input!$D169*F$10*F$11</f>
        <v>0</v>
      </c>
      <c r="G225" s="542">
        <f>+Input!$D169*G$10*G$11</f>
        <v>0</v>
      </c>
      <c r="H225" s="542">
        <f>+Input!$D169*H$10*H$11</f>
        <v>252.311888124446</v>
      </c>
      <c r="I225" s="542">
        <f>+Input!$D169*I$10*I$11</f>
        <v>252.89319298043145</v>
      </c>
      <c r="J225" s="542">
        <f>+Input!$D169*J$10*J$11</f>
        <v>253.47583711273126</v>
      </c>
      <c r="K225" s="542">
        <f>+Input!$D169*K$10*K$11</f>
        <v>254.05982360692263</v>
      </c>
      <c r="L225" s="542">
        <f>+Input!$D169*L$10*L$11</f>
        <v>254.64515555569184</v>
      </c>
      <c r="M225" s="542">
        <f>+Input!$D169*M$10*M$11</f>
        <v>255.23183605885023</v>
      </c>
      <c r="N225" s="542">
        <f>+Input!$D169*N$10*N$11</f>
        <v>255.81986822335102</v>
      </c>
      <c r="O225" s="542">
        <f>+Input!$D169*O$10*O$11</f>
        <v>256.40925516330549</v>
      </c>
      <c r="P225" s="542">
        <f>+Input!$D169*P$10*P$11</f>
        <v>256.99999999999955</v>
      </c>
      <c r="Q225" s="542">
        <f>+Input!$D169*Q$10*Q$11</f>
        <v>257.59210586191034</v>
      </c>
      <c r="R225" s="542">
        <f>+Input!$D169*R$10*R$11</f>
        <v>258.18557588472277</v>
      </c>
      <c r="S225" s="542">
        <f>+Input!$D169*S$10*S$11</f>
        <v>258.78041321134594</v>
      </c>
      <c r="T225" s="542">
        <f>+Input!$D169*T$10*T$11</f>
        <v>259.37662099193011</v>
      </c>
      <c r="U225" s="542">
        <f>+Input!$D169*U$10*U$11</f>
        <v>259.97420238388315</v>
      </c>
      <c r="V225" s="542">
        <f>+Input!$D169*V$10*V$11</f>
        <v>260.57316055188733</v>
      </c>
      <c r="W225" s="542">
        <f>+Input!$D169*W$10*W$11</f>
        <v>261.17349866791614</v>
      </c>
      <c r="X225" s="542">
        <f>+Input!$D169*X$10*X$11</f>
        <v>261.77521991125087</v>
      </c>
      <c r="Y225" s="542">
        <f>+Input!$D169*Y$10*Y$11</f>
        <v>262.37832746849773</v>
      </c>
      <c r="Z225" s="542">
        <f>+Input!$D169*Z$10*Z$11</f>
        <v>262.98282453360451</v>
      </c>
      <c r="AA225" s="542">
        <f>+Input!$D169*AA$10*AA$11</f>
        <v>263.58871430787769</v>
      </c>
      <c r="AB225" s="542">
        <f>+Input!$D169*AB$10*AB$11</f>
        <v>264.19599999999917</v>
      </c>
      <c r="AC225" s="542">
        <f>+Input!$D169*AC$10*AC$11</f>
        <v>264.80468482604346</v>
      </c>
      <c r="AD225" s="542">
        <f>+Input!$D169*AD$10*AD$11</f>
        <v>265.41477200949458</v>
      </c>
      <c r="AE225" s="542">
        <f>+Input!$D169*AE$10*AE$11</f>
        <v>266.02626478126325</v>
      </c>
      <c r="AF225" s="542">
        <f>+Input!$D169*AF$10*AF$11</f>
        <v>266.63916637970374</v>
      </c>
      <c r="AG225" s="542">
        <f>+Input!$D169*AG$10*AG$11</f>
        <v>267.25348005063148</v>
      </c>
      <c r="AH225" s="542">
        <f>+Input!$D169*AH$10*AH$11</f>
        <v>267.86920904733978</v>
      </c>
      <c r="AI225" s="542">
        <f>+Input!$D169*AI$10*AI$11</f>
        <v>268.48635663061737</v>
      </c>
      <c r="AJ225" s="542">
        <f>+Input!$D169*AJ$10*AJ$11</f>
        <v>269.10492606876545</v>
      </c>
      <c r="AK225" s="542">
        <f>+Input!$D169*AK$10*AK$11</f>
        <v>269.72492063761524</v>
      </c>
      <c r="AL225" s="542">
        <f>+Input!$D169*AL$10*AL$11</f>
        <v>270.34634362054499</v>
      </c>
      <c r="AM225" s="542">
        <f>+Input!$D169*AM$10*AM$11</f>
        <v>270.96919830849782</v>
      </c>
      <c r="AN225" s="542">
        <f>+Input!$D169*AN$10*AN$11</f>
        <v>271.59348799999873</v>
      </c>
      <c r="AO225" s="542">
        <f>+Input!$D169*AO$10*AO$11</f>
        <v>272.2192160011723</v>
      </c>
      <c r="AP225" s="542">
        <f>+Input!$D169*AP$10*AP$11</f>
        <v>272.84638562576004</v>
      </c>
      <c r="AQ225" s="542">
        <f>+Input!$D169*AQ$10*AQ$11</f>
        <v>273.47500019513814</v>
      </c>
      <c r="AR225" s="542">
        <f>+Input!$D169*AR$10*AR$11</f>
        <v>274.10506303833506</v>
      </c>
      <c r="AS225" s="542">
        <f>+Input!$D169*AS$10*AS$11</f>
        <v>274.73657749204875</v>
      </c>
      <c r="AT225" s="542">
        <f>+Input!$D169*AT$10*AT$11</f>
        <v>275.36954690066489</v>
      </c>
      <c r="AU225" s="542">
        <f>+Input!$D169*AU$10*AU$11</f>
        <v>276.00397461627426</v>
      </c>
      <c r="AV225" s="542">
        <f>+Input!$D169*AV$10*AV$11</f>
        <v>276.63986399869049</v>
      </c>
      <c r="AW225" s="542">
        <f>+Input!$D169*AW$10*AW$11</f>
        <v>277.27721841546804</v>
      </c>
      <c r="AX225" s="542">
        <f>+Input!$D169*AX$10*AX$11</f>
        <v>277.91604124191986</v>
      </c>
      <c r="AY225" s="542">
        <f>+Input!$D169*AY$10*AY$11</f>
        <v>278.55633586113538</v>
      </c>
      <c r="AZ225" s="542">
        <f>+Input!$D169*AZ$10*AZ$11</f>
        <v>279.19810566399826</v>
      </c>
      <c r="BA225" s="542">
        <f>+Input!$D169*BA$10*BA$11</f>
        <v>279.84135404920471</v>
      </c>
      <c r="BB225" s="542">
        <f>+Input!$D169*BB$10*BB$11</f>
        <v>280.48608442328089</v>
      </c>
      <c r="BC225" s="542">
        <f>+Input!$D169*BC$10*BC$11</f>
        <v>281.13230020060161</v>
      </c>
      <c r="BD225" s="542">
        <f>+Input!$D169*BD$10*BD$11</f>
        <v>281.78000480340796</v>
      </c>
      <c r="BE225" s="542">
        <f>+Input!$D169*BE$10*BE$11</f>
        <v>282.42920166182569</v>
      </c>
      <c r="BF225" s="542">
        <f>+Input!$D169*BF$10*BF$11</f>
        <v>283.07989421388305</v>
      </c>
      <c r="BG225" s="542">
        <f>+Input!$D169*BG$10*BG$11</f>
        <v>283.73208590552952</v>
      </c>
      <c r="BH225" s="542">
        <f>+Input!$D169*BH$10*BH$11</f>
        <v>284.38578019065341</v>
      </c>
      <c r="BI225" s="542">
        <f>+Input!$D169*BI$10*BI$11</f>
        <v>285.04098053110073</v>
      </c>
      <c r="BJ225" s="542">
        <f>+Input!$D169*BJ$10*BJ$11</f>
        <v>285.69769039669319</v>
      </c>
      <c r="BK225" s="542">
        <f>+Input!$D169*BK$10*BK$11</f>
        <v>286.35591326524673</v>
      </c>
      <c r="BL225" s="542">
        <f>+Input!$D169*BL$10*BL$11</f>
        <v>287.01565262258981</v>
      </c>
      <c r="BM225" s="542">
        <f>+Input!$D169*BM$10*BM$11</f>
        <v>287.67691196258198</v>
      </c>
      <c r="BN225" s="542">
        <f>+Input!$D169*BN$10*BN$11</f>
        <v>288.33969478713232</v>
      </c>
      <c r="BO225" s="542">
        <f>+Input!$D169*BO$10*BO$11</f>
        <v>289.00400460621807</v>
      </c>
      <c r="BP225" s="542">
        <f>+Input!$D169*BP$10*BP$11</f>
        <v>289.66984493790306</v>
      </c>
      <c r="BQ225" s="542">
        <f>+Input!$D169*BQ$10*BQ$11</f>
        <v>290.33721930835645</v>
      </c>
      <c r="BR225" s="542">
        <f>+Input!$D169*BR$10*BR$11</f>
        <v>291.00613125187141</v>
      </c>
      <c r="BS225" s="542">
        <f>+Input!$D169*BS$10*BS$11</f>
        <v>291.67658431088392</v>
      </c>
      <c r="BT225" s="542">
        <f>+Input!$D169*BT$10*BT$11</f>
        <v>292.34858203599129</v>
      </c>
      <c r="BU225" s="542">
        <f>+Input!$D169*BU$10*BU$11</f>
        <v>293.02212798597111</v>
      </c>
      <c r="BV225" s="542">
        <f>+Input!$D169*BV$10*BV$11</f>
        <v>293.69722572780017</v>
      </c>
      <c r="BW225" s="542">
        <f>+Input!$D169*BW$10*BW$11</f>
        <v>294.37387883667321</v>
      </c>
      <c r="BX225" s="542">
        <f>+Input!$D169*BX$10*BX$11</f>
        <v>295.05209089602192</v>
      </c>
      <c r="BY225" s="542">
        <f>+Input!$D169*BY$10*BY$11</f>
        <v>295.73186549753387</v>
      </c>
      <c r="BZ225" s="542">
        <f>+Input!$D169*BZ$10*BZ$11</f>
        <v>296.41320624117162</v>
      </c>
      <c r="CA225" s="542">
        <f>+Input!$D169*CA$10*CA$11</f>
        <v>297.09611673519174</v>
      </c>
      <c r="CB225" s="542">
        <f>+Input!$D169*CB$10*CB$11</f>
        <v>297.78060059616388</v>
      </c>
      <c r="CC225" s="542">
        <f>+Input!$D169*CC$10*CC$11</f>
        <v>298.46666144898995</v>
      </c>
      <c r="CD225" s="542">
        <f>+Input!$D169*CD$10*CD$11</f>
        <v>299.15430292692344</v>
      </c>
      <c r="CE225" s="542">
        <f>+Input!$D169*CE$10*CE$11</f>
        <v>299.84352867158827</v>
      </c>
      <c r="CF225" s="542">
        <f>+Input!$D169*CF$10*CF$11</f>
        <v>300.53434233299862</v>
      </c>
      <c r="CG225" s="542">
        <f>+Input!$D169*CG$10*CG$11</f>
        <v>301.22674756957792</v>
      </c>
      <c r="CH225" s="542">
        <f>+Input!$D169*CH$10*CH$11</f>
        <v>301.92074804817821</v>
      </c>
      <c r="CI225" s="542">
        <f>+Input!$D169*CI$10*CI$11</f>
        <v>302.61634744409963</v>
      </c>
      <c r="CJ225" s="542">
        <f>+Input!$D169*CJ$10*CJ$11</f>
        <v>303.31354944111013</v>
      </c>
      <c r="CK225" s="542">
        <f>+Input!$D169*CK$10*CK$11</f>
        <v>304.01235773146442</v>
      </c>
      <c r="CL225" s="542">
        <f>+Input!$D169*CL$10*CL$11</f>
        <v>304.71277601592402</v>
      </c>
      <c r="CM225" s="542">
        <f>+Input!$D169*CM$10*CM$11</f>
        <v>305.41480800377667</v>
      </c>
      <c r="CN225" s="542">
        <f>+Input!$D169*CN$10*CN$11</f>
        <v>306.11845741285606</v>
      </c>
      <c r="CO225" s="542">
        <f>+Input!$D169*CO$10*CO$11</f>
        <v>306.82372796956128</v>
      </c>
      <c r="CP225" s="542">
        <f>+Input!$D169*CP$10*CP$11</f>
        <v>307.53062340887681</v>
      </c>
      <c r="CQ225" s="542">
        <f>+Input!$D169*CQ$10*CQ$11</f>
        <v>308.23914747439227</v>
      </c>
      <c r="CR225" s="542">
        <f>+Input!$D169*CR$10*CR$11</f>
        <v>308.94930391832213</v>
      </c>
      <c r="CS225" s="542">
        <f>+Input!$D169*CS$10*CS$11</f>
        <v>309.66109650152561</v>
      </c>
      <c r="CT225" s="542">
        <f>+Input!$D169*CT$10*CT$11</f>
        <v>310.37452899352667</v>
      </c>
      <c r="CU225" s="542">
        <f>+Input!$D169*CU$10*CU$11</f>
        <v>311.08960517253399</v>
      </c>
      <c r="CV225" s="542">
        <f>+Input!$D169*CV$10*CV$11</f>
        <v>311.8063288254607</v>
      </c>
      <c r="CW225" s="542">
        <f>+Input!$D169*CW$10*CW$11</f>
        <v>312.52470374794495</v>
      </c>
      <c r="CX225" s="542">
        <f>+Input!$D169*CX$10*CX$11</f>
        <v>313.24473374436946</v>
      </c>
      <c r="CY225" s="542">
        <f>+Input!$D169*CY$10*CY$11</f>
        <v>313.96642262788197</v>
      </c>
      <c r="CZ225" s="542">
        <f>+Input!$D169*CZ$10*CZ$11</f>
        <v>314.68977422041553</v>
      </c>
      <c r="DA225" s="542">
        <f>+Input!$D169*DA$10*DA$11</f>
        <v>315.4147923527085</v>
      </c>
      <c r="DB225" s="542">
        <f>+Input!$D169*DB$10*DB$11</f>
        <v>316.14148086432493</v>
      </c>
      <c r="DC225" s="542">
        <f>+Input!$D169*DC$10*DC$11</f>
        <v>316.86984360367484</v>
      </c>
      <c r="DD225" s="542">
        <f>+Input!$D169*DD$10*DD$11</f>
        <v>317.59988442803473</v>
      </c>
      <c r="DE225" s="542">
        <f>+Input!$D169*DE$10*DE$11</f>
        <v>318.3316072035679</v>
      </c>
      <c r="DF225" s="542">
        <f>+Input!$D169*DF$10*DF$11</f>
        <v>319.06501580534501</v>
      </c>
      <c r="DG225" s="542">
        <f>+Input!$D169*DG$10*DG$11</f>
        <v>319.8001141173645</v>
      </c>
      <c r="DH225" s="542">
        <f>+Input!$D169*DH$10*DH$11</f>
        <v>320.5369060325732</v>
      </c>
      <c r="DI225" s="542">
        <f>+Input!$D169*DI$10*DI$11</f>
        <v>321.27539545288693</v>
      </c>
      <c r="DJ225" s="542">
        <f>+Input!$D169*DJ$10*DJ$11</f>
        <v>322.01558628921129</v>
      </c>
      <c r="DK225" s="542">
        <f>+Input!$D169*DK$10*DK$11</f>
        <v>322.75748246146219</v>
      </c>
      <c r="DL225" s="542">
        <f>+Input!$D169*DL$10*DL$11</f>
        <v>323.50108789858672</v>
      </c>
      <c r="DM225" s="542">
        <f>+Input!$D169*DM$10*DM$11</f>
        <v>324.24640653858387</v>
      </c>
      <c r="DN225" s="542">
        <f>+Input!$D169*DN$10*DN$11</f>
        <v>324.99344232852559</v>
      </c>
      <c r="DO225" s="542">
        <f>+Input!$D169*DO$10*DO$11</f>
        <v>325.74219922457723</v>
      </c>
      <c r="DP225" s="542">
        <f>+Input!$D169*DP$10*DP$11</f>
        <v>326.49268119201923</v>
      </c>
      <c r="DQ225" s="542">
        <f>+Input!$D169*DQ$10*DQ$11</f>
        <v>327.24489220526738</v>
      </c>
      <c r="DR225" s="542">
        <f>+Input!$D169*DR$10*DR$11</f>
        <v>327.99883624789425</v>
      </c>
      <c r="DS225" s="542">
        <f>+Input!$D169*DS$10*DS$11</f>
        <v>328.75451731265025</v>
      </c>
      <c r="DT225" s="560">
        <f>+Input!$D169*DT$10*DT$11</f>
        <v>329.51193940148477</v>
      </c>
    </row>
    <row r="226" spans="1:124" s="28" customFormat="1" ht="14.25" customHeight="1" x14ac:dyDescent="0.15">
      <c r="A226" s="130" t="str">
        <f>+Input!C170</f>
        <v>IT Services and Maintenance</v>
      </c>
      <c r="B226" s="130"/>
      <c r="C226" s="31" t="str">
        <f t="shared" si="315"/>
        <v>[EUR]</v>
      </c>
      <c r="D226" s="389"/>
      <c r="E226" s="559">
        <f>+Input!$D170*E$10*E$11</f>
        <v>0</v>
      </c>
      <c r="F226" s="542">
        <f>+Input!$D170*F$10*F$11</f>
        <v>0</v>
      </c>
      <c r="G226" s="542">
        <f>+Input!$D170*G$10*G$11</f>
        <v>0</v>
      </c>
      <c r="H226" s="542">
        <f>+Input!$D170*H$10*H$11</f>
        <v>100.9247552497784</v>
      </c>
      <c r="I226" s="542">
        <f>+Input!$D170*I$10*I$11</f>
        <v>101.15727719217259</v>
      </c>
      <c r="J226" s="542">
        <f>+Input!$D170*J$10*J$11</f>
        <v>101.3903348450925</v>
      </c>
      <c r="K226" s="542">
        <f>+Input!$D170*K$10*K$11</f>
        <v>101.62392944276905</v>
      </c>
      <c r="L226" s="542">
        <f>+Input!$D170*L$10*L$11</f>
        <v>101.85806222227673</v>
      </c>
      <c r="M226" s="542">
        <f>+Input!$D170*M$10*M$11</f>
        <v>102.09273442354009</v>
      </c>
      <c r="N226" s="542">
        <f>+Input!$D170*N$10*N$11</f>
        <v>102.3279472893404</v>
      </c>
      <c r="O226" s="542">
        <f>+Input!$D170*O$10*O$11</f>
        <v>102.56370206532219</v>
      </c>
      <c r="P226" s="542">
        <f>+Input!$D170*P$10*P$11</f>
        <v>102.79999999999983</v>
      </c>
      <c r="Q226" s="542">
        <f>+Input!$D170*Q$10*Q$11</f>
        <v>103.03684234476414</v>
      </c>
      <c r="R226" s="542">
        <f>+Input!$D170*R$10*R$11</f>
        <v>103.2742303538891</v>
      </c>
      <c r="S226" s="542">
        <f>+Input!$D170*S$10*S$11</f>
        <v>103.51216528453837</v>
      </c>
      <c r="T226" s="542">
        <f>+Input!$D170*T$10*T$11</f>
        <v>103.75064839677204</v>
      </c>
      <c r="U226" s="542">
        <f>+Input!$D170*U$10*U$11</f>
        <v>103.98968095355326</v>
      </c>
      <c r="V226" s="542">
        <f>+Input!$D170*V$10*V$11</f>
        <v>104.22926422075494</v>
      </c>
      <c r="W226" s="542">
        <f>+Input!$D170*W$10*W$11</f>
        <v>104.46939946716644</v>
      </c>
      <c r="X226" s="542">
        <f>+Input!$D170*X$10*X$11</f>
        <v>104.71008796450035</v>
      </c>
      <c r="Y226" s="542">
        <f>+Input!$D170*Y$10*Y$11</f>
        <v>104.95133098739909</v>
      </c>
      <c r="Z226" s="542">
        <f>+Input!$D170*Z$10*Z$11</f>
        <v>105.1931298134418</v>
      </c>
      <c r="AA226" s="542">
        <f>+Input!$D170*AA$10*AA$11</f>
        <v>105.43548572315106</v>
      </c>
      <c r="AB226" s="542">
        <f>+Input!$D170*AB$10*AB$11</f>
        <v>105.67839999999966</v>
      </c>
      <c r="AC226" s="542">
        <f>+Input!$D170*AC$10*AC$11</f>
        <v>105.92187393041739</v>
      </c>
      <c r="AD226" s="542">
        <f>+Input!$D170*AD$10*AD$11</f>
        <v>106.16590880379783</v>
      </c>
      <c r="AE226" s="542">
        <f>+Input!$D170*AE$10*AE$11</f>
        <v>106.4105059125053</v>
      </c>
      <c r="AF226" s="542">
        <f>+Input!$D170*AF$10*AF$11</f>
        <v>106.6556665518815</v>
      </c>
      <c r="AG226" s="542">
        <f>+Input!$D170*AG$10*AG$11</f>
        <v>106.9013920202526</v>
      </c>
      <c r="AH226" s="542">
        <f>+Input!$D170*AH$10*AH$11</f>
        <v>107.14768361893591</v>
      </c>
      <c r="AI226" s="542">
        <f>+Input!$D170*AI$10*AI$11</f>
        <v>107.39454265224695</v>
      </c>
      <c r="AJ226" s="542">
        <f>+Input!$D170*AJ$10*AJ$11</f>
        <v>107.64197042750618</v>
      </c>
      <c r="AK226" s="542">
        <f>+Input!$D170*AK$10*AK$11</f>
        <v>107.88996825504609</v>
      </c>
      <c r="AL226" s="542">
        <f>+Input!$D170*AL$10*AL$11</f>
        <v>108.138537448218</v>
      </c>
      <c r="AM226" s="542">
        <f>+Input!$D170*AM$10*AM$11</f>
        <v>108.38767932339913</v>
      </c>
      <c r="AN226" s="542">
        <f>+Input!$D170*AN$10*AN$11</f>
        <v>108.63739519999949</v>
      </c>
      <c r="AO226" s="542">
        <f>+Input!$D170*AO$10*AO$11</f>
        <v>108.88768640046891</v>
      </c>
      <c r="AP226" s="542">
        <f>+Input!$D170*AP$10*AP$11</f>
        <v>109.13855425030401</v>
      </c>
      <c r="AQ226" s="542">
        <f>+Input!$D170*AQ$10*AQ$11</f>
        <v>109.39000007805527</v>
      </c>
      <c r="AR226" s="542">
        <f>+Input!$D170*AR$10*AR$11</f>
        <v>109.64202521533402</v>
      </c>
      <c r="AS226" s="542">
        <f>+Input!$D170*AS$10*AS$11</f>
        <v>109.89463099681952</v>
      </c>
      <c r="AT226" s="542">
        <f>+Input!$D170*AT$10*AT$11</f>
        <v>110.14781876026596</v>
      </c>
      <c r="AU226" s="542">
        <f>+Input!$D170*AU$10*AU$11</f>
        <v>110.40158984650969</v>
      </c>
      <c r="AV226" s="542">
        <f>+Input!$D170*AV$10*AV$11</f>
        <v>110.6559455994762</v>
      </c>
      <c r="AW226" s="542">
        <f>+Input!$D170*AW$10*AW$11</f>
        <v>110.91088736618721</v>
      </c>
      <c r="AX226" s="542">
        <f>+Input!$D170*AX$10*AX$11</f>
        <v>111.16641649676795</v>
      </c>
      <c r="AY226" s="542">
        <f>+Input!$D170*AY$10*AY$11</f>
        <v>111.42253434445415</v>
      </c>
      <c r="AZ226" s="542">
        <f>+Input!$D170*AZ$10*AZ$11</f>
        <v>111.67924226559931</v>
      </c>
      <c r="BA226" s="542">
        <f>+Input!$D170*BA$10*BA$11</f>
        <v>111.93654161968188</v>
      </c>
      <c r="BB226" s="542">
        <f>+Input!$D170*BB$10*BB$11</f>
        <v>112.19443376931235</v>
      </c>
      <c r="BC226" s="542">
        <f>+Input!$D170*BC$10*BC$11</f>
        <v>112.45292008024063</v>
      </c>
      <c r="BD226" s="542">
        <f>+Input!$D170*BD$10*BD$11</f>
        <v>112.7120019213632</v>
      </c>
      <c r="BE226" s="542">
        <f>+Input!$D170*BE$10*BE$11</f>
        <v>112.97168066473027</v>
      </c>
      <c r="BF226" s="542">
        <f>+Input!$D170*BF$10*BF$11</f>
        <v>113.23195768555323</v>
      </c>
      <c r="BG226" s="542">
        <f>+Input!$D170*BG$10*BG$11</f>
        <v>113.49283436221181</v>
      </c>
      <c r="BH226" s="542">
        <f>+Input!$D170*BH$10*BH$11</f>
        <v>113.75431207626137</v>
      </c>
      <c r="BI226" s="542">
        <f>+Input!$D170*BI$10*BI$11</f>
        <v>114.01639221244028</v>
      </c>
      <c r="BJ226" s="542">
        <f>+Input!$D170*BJ$10*BJ$11</f>
        <v>114.27907615867727</v>
      </c>
      <c r="BK226" s="542">
        <f>+Input!$D170*BK$10*BK$11</f>
        <v>114.54236530609869</v>
      </c>
      <c r="BL226" s="542">
        <f>+Input!$D170*BL$10*BL$11</f>
        <v>114.80626104903592</v>
      </c>
      <c r="BM226" s="542">
        <f>+Input!$D170*BM$10*BM$11</f>
        <v>115.07076478503279</v>
      </c>
      <c r="BN226" s="542">
        <f>+Input!$D170*BN$10*BN$11</f>
        <v>115.33587791485293</v>
      </c>
      <c r="BO226" s="542">
        <f>+Input!$D170*BO$10*BO$11</f>
        <v>115.60160184248723</v>
      </c>
      <c r="BP226" s="542">
        <f>+Input!$D170*BP$10*BP$11</f>
        <v>115.86793797516121</v>
      </c>
      <c r="BQ226" s="542">
        <f>+Input!$D170*BQ$10*BQ$11</f>
        <v>116.13488772334257</v>
      </c>
      <c r="BR226" s="542">
        <f>+Input!$D170*BR$10*BR$11</f>
        <v>116.40245250074857</v>
      </c>
      <c r="BS226" s="542">
        <f>+Input!$D170*BS$10*BS$11</f>
        <v>116.67063372435358</v>
      </c>
      <c r="BT226" s="542">
        <f>+Input!$D170*BT$10*BT$11</f>
        <v>116.93943281439651</v>
      </c>
      <c r="BU226" s="542">
        <f>+Input!$D170*BU$10*BU$11</f>
        <v>117.20885119438844</v>
      </c>
      <c r="BV226" s="542">
        <f>+Input!$D170*BV$10*BV$11</f>
        <v>117.47889029112007</v>
      </c>
      <c r="BW226" s="542">
        <f>+Input!$D170*BW$10*BW$11</f>
        <v>117.74955153466928</v>
      </c>
      <c r="BX226" s="542">
        <f>+Input!$D170*BX$10*BX$11</f>
        <v>118.02083635840876</v>
      </c>
      <c r="BY226" s="542">
        <f>+Input!$D170*BY$10*BY$11</f>
        <v>118.29274619901355</v>
      </c>
      <c r="BZ226" s="542">
        <f>+Input!$D170*BZ$10*BZ$11</f>
        <v>118.56528249646865</v>
      </c>
      <c r="CA226" s="542">
        <f>+Input!$D170*CA$10*CA$11</f>
        <v>118.83844669407671</v>
      </c>
      <c r="CB226" s="542">
        <f>+Input!$D170*CB$10*CB$11</f>
        <v>119.11224023846556</v>
      </c>
      <c r="CC226" s="542">
        <f>+Input!$D170*CC$10*CC$11</f>
        <v>119.38666457959599</v>
      </c>
      <c r="CD226" s="542">
        <f>+Input!$D170*CD$10*CD$11</f>
        <v>119.66172117076937</v>
      </c>
      <c r="CE226" s="542">
        <f>+Input!$D170*CE$10*CE$11</f>
        <v>119.9374114686353</v>
      </c>
      <c r="CF226" s="542">
        <f>+Input!$D170*CF$10*CF$11</f>
        <v>120.21373693319946</v>
      </c>
      <c r="CG226" s="542">
        <f>+Input!$D170*CG$10*CG$11</f>
        <v>120.49069902783116</v>
      </c>
      <c r="CH226" s="542">
        <f>+Input!$D170*CH$10*CH$11</f>
        <v>120.76829921927128</v>
      </c>
      <c r="CI226" s="542">
        <f>+Input!$D170*CI$10*CI$11</f>
        <v>121.04653897763986</v>
      </c>
      <c r="CJ226" s="542">
        <f>+Input!$D170*CJ$10*CJ$11</f>
        <v>121.32541977644405</v>
      </c>
      <c r="CK226" s="542">
        <f>+Input!$D170*CK$10*CK$11</f>
        <v>121.60494309258576</v>
      </c>
      <c r="CL226" s="542">
        <f>+Input!$D170*CL$10*CL$11</f>
        <v>121.88511040636961</v>
      </c>
      <c r="CM226" s="542">
        <f>+Input!$D170*CM$10*CM$11</f>
        <v>122.16592320151068</v>
      </c>
      <c r="CN226" s="542">
        <f>+Input!$D170*CN$10*CN$11</f>
        <v>122.44738296514241</v>
      </c>
      <c r="CO226" s="542">
        <f>+Input!$D170*CO$10*CO$11</f>
        <v>122.72949118782451</v>
      </c>
      <c r="CP226" s="542">
        <f>+Input!$D170*CP$10*CP$11</f>
        <v>123.01224936355072</v>
      </c>
      <c r="CQ226" s="542">
        <f>+Input!$D170*CQ$10*CQ$11</f>
        <v>123.29565898975692</v>
      </c>
      <c r="CR226" s="542">
        <f>+Input!$D170*CR$10*CR$11</f>
        <v>123.57972156732886</v>
      </c>
      <c r="CS226" s="542">
        <f>+Input!$D170*CS$10*CS$11</f>
        <v>123.86443860061024</v>
      </c>
      <c r="CT226" s="542">
        <f>+Input!$D170*CT$10*CT$11</f>
        <v>124.14981159741068</v>
      </c>
      <c r="CU226" s="542">
        <f>+Input!$D170*CU$10*CU$11</f>
        <v>124.43584206901359</v>
      </c>
      <c r="CV226" s="542">
        <f>+Input!$D170*CV$10*CV$11</f>
        <v>124.72253153018428</v>
      </c>
      <c r="CW226" s="542">
        <f>+Input!$D170*CW$10*CW$11</f>
        <v>125.00988149917798</v>
      </c>
      <c r="CX226" s="542">
        <f>+Input!$D170*CX$10*CX$11</f>
        <v>125.29789349774778</v>
      </c>
      <c r="CY226" s="542">
        <f>+Input!$D170*CY$10*CY$11</f>
        <v>125.58656905115279</v>
      </c>
      <c r="CZ226" s="542">
        <f>+Input!$D170*CZ$10*CZ$11</f>
        <v>125.87590968816622</v>
      </c>
      <c r="DA226" s="542">
        <f>+Input!$D170*DA$10*DA$11</f>
        <v>126.16591694108341</v>
      </c>
      <c r="DB226" s="542">
        <f>+Input!$D170*DB$10*DB$11</f>
        <v>126.45659234572997</v>
      </c>
      <c r="DC226" s="542">
        <f>+Input!$D170*DC$10*DC$11</f>
        <v>126.74793744146993</v>
      </c>
      <c r="DD226" s="542">
        <f>+Input!$D170*DD$10*DD$11</f>
        <v>127.03995377121389</v>
      </c>
      <c r="DE226" s="542">
        <f>+Input!$D170*DE$10*DE$11</f>
        <v>127.33264288142716</v>
      </c>
      <c r="DF226" s="542">
        <f>+Input!$D170*DF$10*DF$11</f>
        <v>127.62600632213801</v>
      </c>
      <c r="DG226" s="542">
        <f>+Input!$D170*DG$10*DG$11</f>
        <v>127.92004564694579</v>
      </c>
      <c r="DH226" s="542">
        <f>+Input!$D170*DH$10*DH$11</f>
        <v>128.21476241302926</v>
      </c>
      <c r="DI226" s="542">
        <f>+Input!$D170*DI$10*DI$11</f>
        <v>128.51015818115476</v>
      </c>
      <c r="DJ226" s="542">
        <f>+Input!$D170*DJ$10*DJ$11</f>
        <v>128.80623451568451</v>
      </c>
      <c r="DK226" s="542">
        <f>+Input!$D170*DK$10*DK$11</f>
        <v>129.10299298458489</v>
      </c>
      <c r="DL226" s="542">
        <f>+Input!$D170*DL$10*DL$11</f>
        <v>129.40043515943469</v>
      </c>
      <c r="DM226" s="542">
        <f>+Input!$D170*DM$10*DM$11</f>
        <v>129.69856261543356</v>
      </c>
      <c r="DN226" s="542">
        <f>+Input!$D170*DN$10*DN$11</f>
        <v>129.99737693141023</v>
      </c>
      <c r="DO226" s="542">
        <f>+Input!$D170*DO$10*DO$11</f>
        <v>130.29687968983092</v>
      </c>
      <c r="DP226" s="542">
        <f>+Input!$D170*DP$10*DP$11</f>
        <v>130.59707247680768</v>
      </c>
      <c r="DQ226" s="542">
        <f>+Input!$D170*DQ$10*DQ$11</f>
        <v>130.89795688210694</v>
      </c>
      <c r="DR226" s="542">
        <f>+Input!$D170*DR$10*DR$11</f>
        <v>131.19953449915769</v>
      </c>
      <c r="DS226" s="542">
        <f>+Input!$D170*DS$10*DS$11</f>
        <v>131.50180692506009</v>
      </c>
      <c r="DT226" s="560">
        <f>+Input!$D170*DT$10*DT$11</f>
        <v>131.80477576059391</v>
      </c>
    </row>
    <row r="227" spans="1:124" s="28" customFormat="1" ht="14.25" customHeight="1" x14ac:dyDescent="0.15">
      <c r="A227" s="130" t="str">
        <f>+Input!C171</f>
        <v>Internet and Software</v>
      </c>
      <c r="B227" s="130"/>
      <c r="C227" s="31" t="str">
        <f t="shared" si="315"/>
        <v>[EUR]</v>
      </c>
      <c r="D227" s="389"/>
      <c r="E227" s="559">
        <f>+Input!$D171*E$10*E$11</f>
        <v>0</v>
      </c>
      <c r="F227" s="542">
        <f>+Input!$D171*F$10*F$11</f>
        <v>0</v>
      </c>
      <c r="G227" s="542">
        <f>+Input!$D171*G$10*G$11</f>
        <v>0</v>
      </c>
      <c r="H227" s="542">
        <f>+Input!$D171*H$10*H$11</f>
        <v>100.9247552497784</v>
      </c>
      <c r="I227" s="542">
        <f>+Input!$D171*I$10*I$11</f>
        <v>101.15727719217259</v>
      </c>
      <c r="J227" s="542">
        <f>+Input!$D171*J$10*J$11</f>
        <v>101.3903348450925</v>
      </c>
      <c r="K227" s="542">
        <f>+Input!$D171*K$10*K$11</f>
        <v>101.62392944276905</v>
      </c>
      <c r="L227" s="542">
        <f>+Input!$D171*L$10*L$11</f>
        <v>101.85806222227673</v>
      </c>
      <c r="M227" s="542">
        <f>+Input!$D171*M$10*M$11</f>
        <v>102.09273442354009</v>
      </c>
      <c r="N227" s="542">
        <f>+Input!$D171*N$10*N$11</f>
        <v>102.3279472893404</v>
      </c>
      <c r="O227" s="542">
        <f>+Input!$D171*O$10*O$11</f>
        <v>102.56370206532219</v>
      </c>
      <c r="P227" s="542">
        <f>+Input!$D171*P$10*P$11</f>
        <v>102.79999999999983</v>
      </c>
      <c r="Q227" s="542">
        <f>+Input!$D171*Q$10*Q$11</f>
        <v>103.03684234476414</v>
      </c>
      <c r="R227" s="542">
        <f>+Input!$D171*R$10*R$11</f>
        <v>103.2742303538891</v>
      </c>
      <c r="S227" s="542">
        <f>+Input!$D171*S$10*S$11</f>
        <v>103.51216528453837</v>
      </c>
      <c r="T227" s="542">
        <f>+Input!$D171*T$10*T$11</f>
        <v>103.75064839677204</v>
      </c>
      <c r="U227" s="542">
        <f>+Input!$D171*U$10*U$11</f>
        <v>103.98968095355326</v>
      </c>
      <c r="V227" s="542">
        <f>+Input!$D171*V$10*V$11</f>
        <v>104.22926422075494</v>
      </c>
      <c r="W227" s="542">
        <f>+Input!$D171*W$10*W$11</f>
        <v>104.46939946716644</v>
      </c>
      <c r="X227" s="542">
        <f>+Input!$D171*X$10*X$11</f>
        <v>104.71008796450035</v>
      </c>
      <c r="Y227" s="542">
        <f>+Input!$D171*Y$10*Y$11</f>
        <v>104.95133098739909</v>
      </c>
      <c r="Z227" s="542">
        <f>+Input!$D171*Z$10*Z$11</f>
        <v>105.1931298134418</v>
      </c>
      <c r="AA227" s="542">
        <f>+Input!$D171*AA$10*AA$11</f>
        <v>105.43548572315106</v>
      </c>
      <c r="AB227" s="542">
        <f>+Input!$D171*AB$10*AB$11</f>
        <v>105.67839999999966</v>
      </c>
      <c r="AC227" s="542">
        <f>+Input!$D171*AC$10*AC$11</f>
        <v>105.92187393041739</v>
      </c>
      <c r="AD227" s="542">
        <f>+Input!$D171*AD$10*AD$11</f>
        <v>106.16590880379783</v>
      </c>
      <c r="AE227" s="542">
        <f>+Input!$D171*AE$10*AE$11</f>
        <v>106.4105059125053</v>
      </c>
      <c r="AF227" s="542">
        <f>+Input!$D171*AF$10*AF$11</f>
        <v>106.6556665518815</v>
      </c>
      <c r="AG227" s="542">
        <f>+Input!$D171*AG$10*AG$11</f>
        <v>106.9013920202526</v>
      </c>
      <c r="AH227" s="542">
        <f>+Input!$D171*AH$10*AH$11</f>
        <v>107.14768361893591</v>
      </c>
      <c r="AI227" s="542">
        <f>+Input!$D171*AI$10*AI$11</f>
        <v>107.39454265224695</v>
      </c>
      <c r="AJ227" s="542">
        <f>+Input!$D171*AJ$10*AJ$11</f>
        <v>107.64197042750618</v>
      </c>
      <c r="AK227" s="542">
        <f>+Input!$D171*AK$10*AK$11</f>
        <v>107.88996825504609</v>
      </c>
      <c r="AL227" s="542">
        <f>+Input!$D171*AL$10*AL$11</f>
        <v>108.138537448218</v>
      </c>
      <c r="AM227" s="542">
        <f>+Input!$D171*AM$10*AM$11</f>
        <v>108.38767932339913</v>
      </c>
      <c r="AN227" s="542">
        <f>+Input!$D171*AN$10*AN$11</f>
        <v>108.63739519999949</v>
      </c>
      <c r="AO227" s="542">
        <f>+Input!$D171*AO$10*AO$11</f>
        <v>108.88768640046891</v>
      </c>
      <c r="AP227" s="542">
        <f>+Input!$D171*AP$10*AP$11</f>
        <v>109.13855425030401</v>
      </c>
      <c r="AQ227" s="542">
        <f>+Input!$D171*AQ$10*AQ$11</f>
        <v>109.39000007805527</v>
      </c>
      <c r="AR227" s="542">
        <f>+Input!$D171*AR$10*AR$11</f>
        <v>109.64202521533402</v>
      </c>
      <c r="AS227" s="542">
        <f>+Input!$D171*AS$10*AS$11</f>
        <v>109.89463099681952</v>
      </c>
      <c r="AT227" s="542">
        <f>+Input!$D171*AT$10*AT$11</f>
        <v>110.14781876026596</v>
      </c>
      <c r="AU227" s="542">
        <f>+Input!$D171*AU$10*AU$11</f>
        <v>110.40158984650969</v>
      </c>
      <c r="AV227" s="542">
        <f>+Input!$D171*AV$10*AV$11</f>
        <v>110.6559455994762</v>
      </c>
      <c r="AW227" s="542">
        <f>+Input!$D171*AW$10*AW$11</f>
        <v>110.91088736618721</v>
      </c>
      <c r="AX227" s="542">
        <f>+Input!$D171*AX$10*AX$11</f>
        <v>111.16641649676795</v>
      </c>
      <c r="AY227" s="542">
        <f>+Input!$D171*AY$10*AY$11</f>
        <v>111.42253434445415</v>
      </c>
      <c r="AZ227" s="542">
        <f>+Input!$D171*AZ$10*AZ$11</f>
        <v>111.67924226559931</v>
      </c>
      <c r="BA227" s="542">
        <f>+Input!$D171*BA$10*BA$11</f>
        <v>111.93654161968188</v>
      </c>
      <c r="BB227" s="542">
        <f>+Input!$D171*BB$10*BB$11</f>
        <v>112.19443376931235</v>
      </c>
      <c r="BC227" s="542">
        <f>+Input!$D171*BC$10*BC$11</f>
        <v>112.45292008024063</v>
      </c>
      <c r="BD227" s="542">
        <f>+Input!$D171*BD$10*BD$11</f>
        <v>112.7120019213632</v>
      </c>
      <c r="BE227" s="542">
        <f>+Input!$D171*BE$10*BE$11</f>
        <v>112.97168066473027</v>
      </c>
      <c r="BF227" s="542">
        <f>+Input!$D171*BF$10*BF$11</f>
        <v>113.23195768555323</v>
      </c>
      <c r="BG227" s="542">
        <f>+Input!$D171*BG$10*BG$11</f>
        <v>113.49283436221181</v>
      </c>
      <c r="BH227" s="542">
        <f>+Input!$D171*BH$10*BH$11</f>
        <v>113.75431207626137</v>
      </c>
      <c r="BI227" s="542">
        <f>+Input!$D171*BI$10*BI$11</f>
        <v>114.01639221244028</v>
      </c>
      <c r="BJ227" s="542">
        <f>+Input!$D171*BJ$10*BJ$11</f>
        <v>114.27907615867727</v>
      </c>
      <c r="BK227" s="542">
        <f>+Input!$D171*BK$10*BK$11</f>
        <v>114.54236530609869</v>
      </c>
      <c r="BL227" s="542">
        <f>+Input!$D171*BL$10*BL$11</f>
        <v>114.80626104903592</v>
      </c>
      <c r="BM227" s="542">
        <f>+Input!$D171*BM$10*BM$11</f>
        <v>115.07076478503279</v>
      </c>
      <c r="BN227" s="542">
        <f>+Input!$D171*BN$10*BN$11</f>
        <v>115.33587791485293</v>
      </c>
      <c r="BO227" s="542">
        <f>+Input!$D171*BO$10*BO$11</f>
        <v>115.60160184248723</v>
      </c>
      <c r="BP227" s="542">
        <f>+Input!$D171*BP$10*BP$11</f>
        <v>115.86793797516121</v>
      </c>
      <c r="BQ227" s="542">
        <f>+Input!$D171*BQ$10*BQ$11</f>
        <v>116.13488772334257</v>
      </c>
      <c r="BR227" s="542">
        <f>+Input!$D171*BR$10*BR$11</f>
        <v>116.40245250074857</v>
      </c>
      <c r="BS227" s="542">
        <f>+Input!$D171*BS$10*BS$11</f>
        <v>116.67063372435358</v>
      </c>
      <c r="BT227" s="542">
        <f>+Input!$D171*BT$10*BT$11</f>
        <v>116.93943281439651</v>
      </c>
      <c r="BU227" s="542">
        <f>+Input!$D171*BU$10*BU$11</f>
        <v>117.20885119438844</v>
      </c>
      <c r="BV227" s="542">
        <f>+Input!$D171*BV$10*BV$11</f>
        <v>117.47889029112007</v>
      </c>
      <c r="BW227" s="542">
        <f>+Input!$D171*BW$10*BW$11</f>
        <v>117.74955153466928</v>
      </c>
      <c r="BX227" s="542">
        <f>+Input!$D171*BX$10*BX$11</f>
        <v>118.02083635840876</v>
      </c>
      <c r="BY227" s="542">
        <f>+Input!$D171*BY$10*BY$11</f>
        <v>118.29274619901355</v>
      </c>
      <c r="BZ227" s="542">
        <f>+Input!$D171*BZ$10*BZ$11</f>
        <v>118.56528249646865</v>
      </c>
      <c r="CA227" s="542">
        <f>+Input!$D171*CA$10*CA$11</f>
        <v>118.83844669407671</v>
      </c>
      <c r="CB227" s="542">
        <f>+Input!$D171*CB$10*CB$11</f>
        <v>119.11224023846556</v>
      </c>
      <c r="CC227" s="542">
        <f>+Input!$D171*CC$10*CC$11</f>
        <v>119.38666457959599</v>
      </c>
      <c r="CD227" s="542">
        <f>+Input!$D171*CD$10*CD$11</f>
        <v>119.66172117076937</v>
      </c>
      <c r="CE227" s="542">
        <f>+Input!$D171*CE$10*CE$11</f>
        <v>119.9374114686353</v>
      </c>
      <c r="CF227" s="542">
        <f>+Input!$D171*CF$10*CF$11</f>
        <v>120.21373693319946</v>
      </c>
      <c r="CG227" s="542">
        <f>+Input!$D171*CG$10*CG$11</f>
        <v>120.49069902783116</v>
      </c>
      <c r="CH227" s="542">
        <f>+Input!$D171*CH$10*CH$11</f>
        <v>120.76829921927128</v>
      </c>
      <c r="CI227" s="542">
        <f>+Input!$D171*CI$10*CI$11</f>
        <v>121.04653897763986</v>
      </c>
      <c r="CJ227" s="542">
        <f>+Input!$D171*CJ$10*CJ$11</f>
        <v>121.32541977644405</v>
      </c>
      <c r="CK227" s="542">
        <f>+Input!$D171*CK$10*CK$11</f>
        <v>121.60494309258576</v>
      </c>
      <c r="CL227" s="542">
        <f>+Input!$D171*CL$10*CL$11</f>
        <v>121.88511040636961</v>
      </c>
      <c r="CM227" s="542">
        <f>+Input!$D171*CM$10*CM$11</f>
        <v>122.16592320151068</v>
      </c>
      <c r="CN227" s="542">
        <f>+Input!$D171*CN$10*CN$11</f>
        <v>122.44738296514241</v>
      </c>
      <c r="CO227" s="542">
        <f>+Input!$D171*CO$10*CO$11</f>
        <v>122.72949118782451</v>
      </c>
      <c r="CP227" s="542">
        <f>+Input!$D171*CP$10*CP$11</f>
        <v>123.01224936355072</v>
      </c>
      <c r="CQ227" s="542">
        <f>+Input!$D171*CQ$10*CQ$11</f>
        <v>123.29565898975692</v>
      </c>
      <c r="CR227" s="542">
        <f>+Input!$D171*CR$10*CR$11</f>
        <v>123.57972156732886</v>
      </c>
      <c r="CS227" s="542">
        <f>+Input!$D171*CS$10*CS$11</f>
        <v>123.86443860061024</v>
      </c>
      <c r="CT227" s="542">
        <f>+Input!$D171*CT$10*CT$11</f>
        <v>124.14981159741068</v>
      </c>
      <c r="CU227" s="542">
        <f>+Input!$D171*CU$10*CU$11</f>
        <v>124.43584206901359</v>
      </c>
      <c r="CV227" s="542">
        <f>+Input!$D171*CV$10*CV$11</f>
        <v>124.72253153018428</v>
      </c>
      <c r="CW227" s="542">
        <f>+Input!$D171*CW$10*CW$11</f>
        <v>125.00988149917798</v>
      </c>
      <c r="CX227" s="542">
        <f>+Input!$D171*CX$10*CX$11</f>
        <v>125.29789349774778</v>
      </c>
      <c r="CY227" s="542">
        <f>+Input!$D171*CY$10*CY$11</f>
        <v>125.58656905115279</v>
      </c>
      <c r="CZ227" s="542">
        <f>+Input!$D171*CZ$10*CZ$11</f>
        <v>125.87590968816622</v>
      </c>
      <c r="DA227" s="542">
        <f>+Input!$D171*DA$10*DA$11</f>
        <v>126.16591694108341</v>
      </c>
      <c r="DB227" s="542">
        <f>+Input!$D171*DB$10*DB$11</f>
        <v>126.45659234572997</v>
      </c>
      <c r="DC227" s="542">
        <f>+Input!$D171*DC$10*DC$11</f>
        <v>126.74793744146993</v>
      </c>
      <c r="DD227" s="542">
        <f>+Input!$D171*DD$10*DD$11</f>
        <v>127.03995377121389</v>
      </c>
      <c r="DE227" s="542">
        <f>+Input!$D171*DE$10*DE$11</f>
        <v>127.33264288142716</v>
      </c>
      <c r="DF227" s="542">
        <f>+Input!$D171*DF$10*DF$11</f>
        <v>127.62600632213801</v>
      </c>
      <c r="DG227" s="542">
        <f>+Input!$D171*DG$10*DG$11</f>
        <v>127.92004564694579</v>
      </c>
      <c r="DH227" s="542">
        <f>+Input!$D171*DH$10*DH$11</f>
        <v>128.21476241302926</v>
      </c>
      <c r="DI227" s="542">
        <f>+Input!$D171*DI$10*DI$11</f>
        <v>128.51015818115476</v>
      </c>
      <c r="DJ227" s="542">
        <f>+Input!$D171*DJ$10*DJ$11</f>
        <v>128.80623451568451</v>
      </c>
      <c r="DK227" s="542">
        <f>+Input!$D171*DK$10*DK$11</f>
        <v>129.10299298458489</v>
      </c>
      <c r="DL227" s="542">
        <f>+Input!$D171*DL$10*DL$11</f>
        <v>129.40043515943469</v>
      </c>
      <c r="DM227" s="542">
        <f>+Input!$D171*DM$10*DM$11</f>
        <v>129.69856261543356</v>
      </c>
      <c r="DN227" s="542">
        <f>+Input!$D171*DN$10*DN$11</f>
        <v>129.99737693141023</v>
      </c>
      <c r="DO227" s="542">
        <f>+Input!$D171*DO$10*DO$11</f>
        <v>130.29687968983092</v>
      </c>
      <c r="DP227" s="542">
        <f>+Input!$D171*DP$10*DP$11</f>
        <v>130.59707247680768</v>
      </c>
      <c r="DQ227" s="542">
        <f>+Input!$D171*DQ$10*DQ$11</f>
        <v>130.89795688210694</v>
      </c>
      <c r="DR227" s="542">
        <f>+Input!$D171*DR$10*DR$11</f>
        <v>131.19953449915769</v>
      </c>
      <c r="DS227" s="542">
        <f>+Input!$D171*DS$10*DS$11</f>
        <v>131.50180692506009</v>
      </c>
      <c r="DT227" s="560">
        <f>+Input!$D171*DT$10*DT$11</f>
        <v>131.80477576059391</v>
      </c>
    </row>
    <row r="228" spans="1:124" s="28" customFormat="1" ht="14.25" customHeight="1" x14ac:dyDescent="0.15">
      <c r="A228" s="130" t="str">
        <f>+Input!C172</f>
        <v>Office Supplies</v>
      </c>
      <c r="B228" s="130"/>
      <c r="C228" s="31" t="str">
        <f t="shared" si="315"/>
        <v>[EUR]</v>
      </c>
      <c r="D228" s="389"/>
      <c r="E228" s="559">
        <f>+Input!$D172*E$10*E$11</f>
        <v>0</v>
      </c>
      <c r="F228" s="542">
        <f>+Input!$D172*F$10*F$11</f>
        <v>0</v>
      </c>
      <c r="G228" s="542">
        <f>+Input!$D172*G$10*G$11</f>
        <v>0</v>
      </c>
      <c r="H228" s="542">
        <f>+Input!$D172*H$10*H$11</f>
        <v>100.9247552497784</v>
      </c>
      <c r="I228" s="542">
        <f>+Input!$D172*I$10*I$11</f>
        <v>101.15727719217259</v>
      </c>
      <c r="J228" s="542">
        <f>+Input!$D172*J$10*J$11</f>
        <v>101.3903348450925</v>
      </c>
      <c r="K228" s="542">
        <f>+Input!$D172*K$10*K$11</f>
        <v>101.62392944276905</v>
      </c>
      <c r="L228" s="542">
        <f>+Input!$D172*L$10*L$11</f>
        <v>101.85806222227673</v>
      </c>
      <c r="M228" s="542">
        <f>+Input!$D172*M$10*M$11</f>
        <v>102.09273442354009</v>
      </c>
      <c r="N228" s="542">
        <f>+Input!$D172*N$10*N$11</f>
        <v>102.3279472893404</v>
      </c>
      <c r="O228" s="542">
        <f>+Input!$D172*O$10*O$11</f>
        <v>102.56370206532219</v>
      </c>
      <c r="P228" s="542">
        <f>+Input!$D172*P$10*P$11</f>
        <v>102.79999999999983</v>
      </c>
      <c r="Q228" s="542">
        <f>+Input!$D172*Q$10*Q$11</f>
        <v>103.03684234476414</v>
      </c>
      <c r="R228" s="542">
        <f>+Input!$D172*R$10*R$11</f>
        <v>103.2742303538891</v>
      </c>
      <c r="S228" s="542">
        <f>+Input!$D172*S$10*S$11</f>
        <v>103.51216528453837</v>
      </c>
      <c r="T228" s="542">
        <f>+Input!$D172*T$10*T$11</f>
        <v>103.75064839677204</v>
      </c>
      <c r="U228" s="542">
        <f>+Input!$D172*U$10*U$11</f>
        <v>103.98968095355326</v>
      </c>
      <c r="V228" s="542">
        <f>+Input!$D172*V$10*V$11</f>
        <v>104.22926422075494</v>
      </c>
      <c r="W228" s="542">
        <f>+Input!$D172*W$10*W$11</f>
        <v>104.46939946716644</v>
      </c>
      <c r="X228" s="542">
        <f>+Input!$D172*X$10*X$11</f>
        <v>104.71008796450035</v>
      </c>
      <c r="Y228" s="542">
        <f>+Input!$D172*Y$10*Y$11</f>
        <v>104.95133098739909</v>
      </c>
      <c r="Z228" s="542">
        <f>+Input!$D172*Z$10*Z$11</f>
        <v>105.1931298134418</v>
      </c>
      <c r="AA228" s="542">
        <f>+Input!$D172*AA$10*AA$11</f>
        <v>105.43548572315106</v>
      </c>
      <c r="AB228" s="542">
        <f>+Input!$D172*AB$10*AB$11</f>
        <v>105.67839999999966</v>
      </c>
      <c r="AC228" s="542">
        <f>+Input!$D172*AC$10*AC$11</f>
        <v>105.92187393041739</v>
      </c>
      <c r="AD228" s="542">
        <f>+Input!$D172*AD$10*AD$11</f>
        <v>106.16590880379783</v>
      </c>
      <c r="AE228" s="542">
        <f>+Input!$D172*AE$10*AE$11</f>
        <v>106.4105059125053</v>
      </c>
      <c r="AF228" s="542">
        <f>+Input!$D172*AF$10*AF$11</f>
        <v>106.6556665518815</v>
      </c>
      <c r="AG228" s="542">
        <f>+Input!$D172*AG$10*AG$11</f>
        <v>106.9013920202526</v>
      </c>
      <c r="AH228" s="542">
        <f>+Input!$D172*AH$10*AH$11</f>
        <v>107.14768361893591</v>
      </c>
      <c r="AI228" s="542">
        <f>+Input!$D172*AI$10*AI$11</f>
        <v>107.39454265224695</v>
      </c>
      <c r="AJ228" s="542">
        <f>+Input!$D172*AJ$10*AJ$11</f>
        <v>107.64197042750618</v>
      </c>
      <c r="AK228" s="542">
        <f>+Input!$D172*AK$10*AK$11</f>
        <v>107.88996825504609</v>
      </c>
      <c r="AL228" s="542">
        <f>+Input!$D172*AL$10*AL$11</f>
        <v>108.138537448218</v>
      </c>
      <c r="AM228" s="542">
        <f>+Input!$D172*AM$10*AM$11</f>
        <v>108.38767932339913</v>
      </c>
      <c r="AN228" s="542">
        <f>+Input!$D172*AN$10*AN$11</f>
        <v>108.63739519999949</v>
      </c>
      <c r="AO228" s="542">
        <f>+Input!$D172*AO$10*AO$11</f>
        <v>108.88768640046891</v>
      </c>
      <c r="AP228" s="542">
        <f>+Input!$D172*AP$10*AP$11</f>
        <v>109.13855425030401</v>
      </c>
      <c r="AQ228" s="542">
        <f>+Input!$D172*AQ$10*AQ$11</f>
        <v>109.39000007805527</v>
      </c>
      <c r="AR228" s="542">
        <f>+Input!$D172*AR$10*AR$11</f>
        <v>109.64202521533402</v>
      </c>
      <c r="AS228" s="542">
        <f>+Input!$D172*AS$10*AS$11</f>
        <v>109.89463099681952</v>
      </c>
      <c r="AT228" s="542">
        <f>+Input!$D172*AT$10*AT$11</f>
        <v>110.14781876026596</v>
      </c>
      <c r="AU228" s="542">
        <f>+Input!$D172*AU$10*AU$11</f>
        <v>110.40158984650969</v>
      </c>
      <c r="AV228" s="542">
        <f>+Input!$D172*AV$10*AV$11</f>
        <v>110.6559455994762</v>
      </c>
      <c r="AW228" s="542">
        <f>+Input!$D172*AW$10*AW$11</f>
        <v>110.91088736618721</v>
      </c>
      <c r="AX228" s="542">
        <f>+Input!$D172*AX$10*AX$11</f>
        <v>111.16641649676795</v>
      </c>
      <c r="AY228" s="542">
        <f>+Input!$D172*AY$10*AY$11</f>
        <v>111.42253434445415</v>
      </c>
      <c r="AZ228" s="542">
        <f>+Input!$D172*AZ$10*AZ$11</f>
        <v>111.67924226559931</v>
      </c>
      <c r="BA228" s="542">
        <f>+Input!$D172*BA$10*BA$11</f>
        <v>111.93654161968188</v>
      </c>
      <c r="BB228" s="542">
        <f>+Input!$D172*BB$10*BB$11</f>
        <v>112.19443376931235</v>
      </c>
      <c r="BC228" s="542">
        <f>+Input!$D172*BC$10*BC$11</f>
        <v>112.45292008024063</v>
      </c>
      <c r="BD228" s="542">
        <f>+Input!$D172*BD$10*BD$11</f>
        <v>112.7120019213632</v>
      </c>
      <c r="BE228" s="542">
        <f>+Input!$D172*BE$10*BE$11</f>
        <v>112.97168066473027</v>
      </c>
      <c r="BF228" s="542">
        <f>+Input!$D172*BF$10*BF$11</f>
        <v>113.23195768555323</v>
      </c>
      <c r="BG228" s="542">
        <f>+Input!$D172*BG$10*BG$11</f>
        <v>113.49283436221181</v>
      </c>
      <c r="BH228" s="542">
        <f>+Input!$D172*BH$10*BH$11</f>
        <v>113.75431207626137</v>
      </c>
      <c r="BI228" s="542">
        <f>+Input!$D172*BI$10*BI$11</f>
        <v>114.01639221244028</v>
      </c>
      <c r="BJ228" s="542">
        <f>+Input!$D172*BJ$10*BJ$11</f>
        <v>114.27907615867727</v>
      </c>
      <c r="BK228" s="542">
        <f>+Input!$D172*BK$10*BK$11</f>
        <v>114.54236530609869</v>
      </c>
      <c r="BL228" s="542">
        <f>+Input!$D172*BL$10*BL$11</f>
        <v>114.80626104903592</v>
      </c>
      <c r="BM228" s="542">
        <f>+Input!$D172*BM$10*BM$11</f>
        <v>115.07076478503279</v>
      </c>
      <c r="BN228" s="542">
        <f>+Input!$D172*BN$10*BN$11</f>
        <v>115.33587791485293</v>
      </c>
      <c r="BO228" s="542">
        <f>+Input!$D172*BO$10*BO$11</f>
        <v>115.60160184248723</v>
      </c>
      <c r="BP228" s="542">
        <f>+Input!$D172*BP$10*BP$11</f>
        <v>115.86793797516121</v>
      </c>
      <c r="BQ228" s="542">
        <f>+Input!$D172*BQ$10*BQ$11</f>
        <v>116.13488772334257</v>
      </c>
      <c r="BR228" s="542">
        <f>+Input!$D172*BR$10*BR$11</f>
        <v>116.40245250074857</v>
      </c>
      <c r="BS228" s="542">
        <f>+Input!$D172*BS$10*BS$11</f>
        <v>116.67063372435358</v>
      </c>
      <c r="BT228" s="542">
        <f>+Input!$D172*BT$10*BT$11</f>
        <v>116.93943281439651</v>
      </c>
      <c r="BU228" s="542">
        <f>+Input!$D172*BU$10*BU$11</f>
        <v>117.20885119438844</v>
      </c>
      <c r="BV228" s="542">
        <f>+Input!$D172*BV$10*BV$11</f>
        <v>117.47889029112007</v>
      </c>
      <c r="BW228" s="542">
        <f>+Input!$D172*BW$10*BW$11</f>
        <v>117.74955153466928</v>
      </c>
      <c r="BX228" s="542">
        <f>+Input!$D172*BX$10*BX$11</f>
        <v>118.02083635840876</v>
      </c>
      <c r="BY228" s="542">
        <f>+Input!$D172*BY$10*BY$11</f>
        <v>118.29274619901355</v>
      </c>
      <c r="BZ228" s="542">
        <f>+Input!$D172*BZ$10*BZ$11</f>
        <v>118.56528249646865</v>
      </c>
      <c r="CA228" s="542">
        <f>+Input!$D172*CA$10*CA$11</f>
        <v>118.83844669407671</v>
      </c>
      <c r="CB228" s="542">
        <f>+Input!$D172*CB$10*CB$11</f>
        <v>119.11224023846556</v>
      </c>
      <c r="CC228" s="542">
        <f>+Input!$D172*CC$10*CC$11</f>
        <v>119.38666457959599</v>
      </c>
      <c r="CD228" s="542">
        <f>+Input!$D172*CD$10*CD$11</f>
        <v>119.66172117076937</v>
      </c>
      <c r="CE228" s="542">
        <f>+Input!$D172*CE$10*CE$11</f>
        <v>119.9374114686353</v>
      </c>
      <c r="CF228" s="542">
        <f>+Input!$D172*CF$10*CF$11</f>
        <v>120.21373693319946</v>
      </c>
      <c r="CG228" s="542">
        <f>+Input!$D172*CG$10*CG$11</f>
        <v>120.49069902783116</v>
      </c>
      <c r="CH228" s="542">
        <f>+Input!$D172*CH$10*CH$11</f>
        <v>120.76829921927128</v>
      </c>
      <c r="CI228" s="542">
        <f>+Input!$D172*CI$10*CI$11</f>
        <v>121.04653897763986</v>
      </c>
      <c r="CJ228" s="542">
        <f>+Input!$D172*CJ$10*CJ$11</f>
        <v>121.32541977644405</v>
      </c>
      <c r="CK228" s="542">
        <f>+Input!$D172*CK$10*CK$11</f>
        <v>121.60494309258576</v>
      </c>
      <c r="CL228" s="542">
        <f>+Input!$D172*CL$10*CL$11</f>
        <v>121.88511040636961</v>
      </c>
      <c r="CM228" s="542">
        <f>+Input!$D172*CM$10*CM$11</f>
        <v>122.16592320151068</v>
      </c>
      <c r="CN228" s="542">
        <f>+Input!$D172*CN$10*CN$11</f>
        <v>122.44738296514241</v>
      </c>
      <c r="CO228" s="542">
        <f>+Input!$D172*CO$10*CO$11</f>
        <v>122.72949118782451</v>
      </c>
      <c r="CP228" s="542">
        <f>+Input!$D172*CP$10*CP$11</f>
        <v>123.01224936355072</v>
      </c>
      <c r="CQ228" s="542">
        <f>+Input!$D172*CQ$10*CQ$11</f>
        <v>123.29565898975692</v>
      </c>
      <c r="CR228" s="542">
        <f>+Input!$D172*CR$10*CR$11</f>
        <v>123.57972156732886</v>
      </c>
      <c r="CS228" s="542">
        <f>+Input!$D172*CS$10*CS$11</f>
        <v>123.86443860061024</v>
      </c>
      <c r="CT228" s="542">
        <f>+Input!$D172*CT$10*CT$11</f>
        <v>124.14981159741068</v>
      </c>
      <c r="CU228" s="542">
        <f>+Input!$D172*CU$10*CU$11</f>
        <v>124.43584206901359</v>
      </c>
      <c r="CV228" s="542">
        <f>+Input!$D172*CV$10*CV$11</f>
        <v>124.72253153018428</v>
      </c>
      <c r="CW228" s="542">
        <f>+Input!$D172*CW$10*CW$11</f>
        <v>125.00988149917798</v>
      </c>
      <c r="CX228" s="542">
        <f>+Input!$D172*CX$10*CX$11</f>
        <v>125.29789349774778</v>
      </c>
      <c r="CY228" s="542">
        <f>+Input!$D172*CY$10*CY$11</f>
        <v>125.58656905115279</v>
      </c>
      <c r="CZ228" s="542">
        <f>+Input!$D172*CZ$10*CZ$11</f>
        <v>125.87590968816622</v>
      </c>
      <c r="DA228" s="542">
        <f>+Input!$D172*DA$10*DA$11</f>
        <v>126.16591694108341</v>
      </c>
      <c r="DB228" s="542">
        <f>+Input!$D172*DB$10*DB$11</f>
        <v>126.45659234572997</v>
      </c>
      <c r="DC228" s="542">
        <f>+Input!$D172*DC$10*DC$11</f>
        <v>126.74793744146993</v>
      </c>
      <c r="DD228" s="542">
        <f>+Input!$D172*DD$10*DD$11</f>
        <v>127.03995377121389</v>
      </c>
      <c r="DE228" s="542">
        <f>+Input!$D172*DE$10*DE$11</f>
        <v>127.33264288142716</v>
      </c>
      <c r="DF228" s="542">
        <f>+Input!$D172*DF$10*DF$11</f>
        <v>127.62600632213801</v>
      </c>
      <c r="DG228" s="542">
        <f>+Input!$D172*DG$10*DG$11</f>
        <v>127.92004564694579</v>
      </c>
      <c r="DH228" s="542">
        <f>+Input!$D172*DH$10*DH$11</f>
        <v>128.21476241302926</v>
      </c>
      <c r="DI228" s="542">
        <f>+Input!$D172*DI$10*DI$11</f>
        <v>128.51015818115476</v>
      </c>
      <c r="DJ228" s="542">
        <f>+Input!$D172*DJ$10*DJ$11</f>
        <v>128.80623451568451</v>
      </c>
      <c r="DK228" s="542">
        <f>+Input!$D172*DK$10*DK$11</f>
        <v>129.10299298458489</v>
      </c>
      <c r="DL228" s="542">
        <f>+Input!$D172*DL$10*DL$11</f>
        <v>129.40043515943469</v>
      </c>
      <c r="DM228" s="542">
        <f>+Input!$D172*DM$10*DM$11</f>
        <v>129.69856261543356</v>
      </c>
      <c r="DN228" s="542">
        <f>+Input!$D172*DN$10*DN$11</f>
        <v>129.99737693141023</v>
      </c>
      <c r="DO228" s="542">
        <f>+Input!$D172*DO$10*DO$11</f>
        <v>130.29687968983092</v>
      </c>
      <c r="DP228" s="542">
        <f>+Input!$D172*DP$10*DP$11</f>
        <v>130.59707247680768</v>
      </c>
      <c r="DQ228" s="542">
        <f>+Input!$D172*DQ$10*DQ$11</f>
        <v>130.89795688210694</v>
      </c>
      <c r="DR228" s="542">
        <f>+Input!$D172*DR$10*DR$11</f>
        <v>131.19953449915769</v>
      </c>
      <c r="DS228" s="542">
        <f>+Input!$D172*DS$10*DS$11</f>
        <v>131.50180692506009</v>
      </c>
      <c r="DT228" s="560">
        <f>+Input!$D172*DT$10*DT$11</f>
        <v>131.80477576059391</v>
      </c>
    </row>
    <row r="229" spans="1:124" s="28" customFormat="1" ht="14.25" customHeight="1" x14ac:dyDescent="0.15">
      <c r="A229" s="130" t="str">
        <f>+Input!C173</f>
        <v>Accounting and Legal Fees</v>
      </c>
      <c r="B229" s="130"/>
      <c r="C229" s="31" t="str">
        <f t="shared" si="315"/>
        <v>[EUR]</v>
      </c>
      <c r="D229" s="389"/>
      <c r="E229" s="559">
        <f>+Input!$D173*E$10*E$11</f>
        <v>0</v>
      </c>
      <c r="F229" s="542">
        <f>+Input!$D173*F$10*F$11</f>
        <v>0</v>
      </c>
      <c r="G229" s="542">
        <f>+Input!$D173*G$10*G$11</f>
        <v>0</v>
      </c>
      <c r="H229" s="542">
        <f>+Input!$D173*H$10*H$11</f>
        <v>0</v>
      </c>
      <c r="I229" s="542">
        <f>+Input!$D173*I$10*I$11</f>
        <v>0</v>
      </c>
      <c r="J229" s="542">
        <f>+Input!$D173*J$10*J$11</f>
        <v>0</v>
      </c>
      <c r="K229" s="542">
        <f>+Input!$D173*K$10*K$11</f>
        <v>0</v>
      </c>
      <c r="L229" s="542">
        <f>+Input!$D173*L$10*L$11</f>
        <v>0</v>
      </c>
      <c r="M229" s="542">
        <f>+Input!$D173*M$10*M$11</f>
        <v>0</v>
      </c>
      <c r="N229" s="542">
        <f>+Input!$D173*N$10*N$11</f>
        <v>0</v>
      </c>
      <c r="O229" s="542">
        <f>+Input!$D173*O$10*O$11</f>
        <v>0</v>
      </c>
      <c r="P229" s="542">
        <f>+Input!$D173*P$10*P$11</f>
        <v>0</v>
      </c>
      <c r="Q229" s="542">
        <f>+Input!$D173*Q$10*Q$11</f>
        <v>0</v>
      </c>
      <c r="R229" s="542">
        <f>+Input!$D173*R$10*R$11</f>
        <v>0</v>
      </c>
      <c r="S229" s="542">
        <f>+Input!$D173*S$10*S$11</f>
        <v>0</v>
      </c>
      <c r="T229" s="542">
        <f>+Input!$D173*T$10*T$11</f>
        <v>0</v>
      </c>
      <c r="U229" s="542">
        <f>+Input!$D173*U$10*U$11</f>
        <v>0</v>
      </c>
      <c r="V229" s="542">
        <f>+Input!$D173*V$10*V$11</f>
        <v>0</v>
      </c>
      <c r="W229" s="542">
        <f>+Input!$D173*W$10*W$11</f>
        <v>0</v>
      </c>
      <c r="X229" s="542">
        <f>+Input!$D173*X$10*X$11</f>
        <v>0</v>
      </c>
      <c r="Y229" s="542">
        <f>+Input!$D173*Y$10*Y$11</f>
        <v>0</v>
      </c>
      <c r="Z229" s="542">
        <f>+Input!$D173*Z$10*Z$11</f>
        <v>0</v>
      </c>
      <c r="AA229" s="542">
        <f>+Input!$D173*AA$10*AA$11</f>
        <v>0</v>
      </c>
      <c r="AB229" s="542">
        <f>+Input!$D173*AB$10*AB$11</f>
        <v>0</v>
      </c>
      <c r="AC229" s="542">
        <f>+Input!$D173*AC$10*AC$11</f>
        <v>0</v>
      </c>
      <c r="AD229" s="542">
        <f>+Input!$D173*AD$10*AD$11</f>
        <v>0</v>
      </c>
      <c r="AE229" s="542">
        <f>+Input!$D173*AE$10*AE$11</f>
        <v>0</v>
      </c>
      <c r="AF229" s="542">
        <f>+Input!$D173*AF$10*AF$11</f>
        <v>0</v>
      </c>
      <c r="AG229" s="542">
        <f>+Input!$D173*AG$10*AG$11</f>
        <v>0</v>
      </c>
      <c r="AH229" s="542">
        <f>+Input!$D173*AH$10*AH$11</f>
        <v>0</v>
      </c>
      <c r="AI229" s="542">
        <f>+Input!$D173*AI$10*AI$11</f>
        <v>0</v>
      </c>
      <c r="AJ229" s="542">
        <f>+Input!$D173*AJ$10*AJ$11</f>
        <v>0</v>
      </c>
      <c r="AK229" s="542">
        <f>+Input!$D173*AK$10*AK$11</f>
        <v>0</v>
      </c>
      <c r="AL229" s="542">
        <f>+Input!$D173*AL$10*AL$11</f>
        <v>0</v>
      </c>
      <c r="AM229" s="542">
        <f>+Input!$D173*AM$10*AM$11</f>
        <v>0</v>
      </c>
      <c r="AN229" s="542">
        <f>+Input!$D173*AN$10*AN$11</f>
        <v>0</v>
      </c>
      <c r="AO229" s="542">
        <f>+Input!$D173*AO$10*AO$11</f>
        <v>0</v>
      </c>
      <c r="AP229" s="542">
        <f>+Input!$D173*AP$10*AP$11</f>
        <v>0</v>
      </c>
      <c r="AQ229" s="542">
        <f>+Input!$D173*AQ$10*AQ$11</f>
        <v>0</v>
      </c>
      <c r="AR229" s="542">
        <f>+Input!$D173*AR$10*AR$11</f>
        <v>0</v>
      </c>
      <c r="AS229" s="542">
        <f>+Input!$D173*AS$10*AS$11</f>
        <v>0</v>
      </c>
      <c r="AT229" s="542">
        <f>+Input!$D173*AT$10*AT$11</f>
        <v>0</v>
      </c>
      <c r="AU229" s="542">
        <f>+Input!$D173*AU$10*AU$11</f>
        <v>0</v>
      </c>
      <c r="AV229" s="542">
        <f>+Input!$D173*AV$10*AV$11</f>
        <v>0</v>
      </c>
      <c r="AW229" s="542">
        <f>+Input!$D173*AW$10*AW$11</f>
        <v>0</v>
      </c>
      <c r="AX229" s="542">
        <f>+Input!$D173*AX$10*AX$11</f>
        <v>0</v>
      </c>
      <c r="AY229" s="542">
        <f>+Input!$D173*AY$10*AY$11</f>
        <v>0</v>
      </c>
      <c r="AZ229" s="542">
        <f>+Input!$D173*AZ$10*AZ$11</f>
        <v>0</v>
      </c>
      <c r="BA229" s="542">
        <f>+Input!$D173*BA$10*BA$11</f>
        <v>0</v>
      </c>
      <c r="BB229" s="542">
        <f>+Input!$D173*BB$10*BB$11</f>
        <v>0</v>
      </c>
      <c r="BC229" s="542">
        <f>+Input!$D173*BC$10*BC$11</f>
        <v>0</v>
      </c>
      <c r="BD229" s="542">
        <f>+Input!$D173*BD$10*BD$11</f>
        <v>0</v>
      </c>
      <c r="BE229" s="542">
        <f>+Input!$D173*BE$10*BE$11</f>
        <v>0</v>
      </c>
      <c r="BF229" s="542">
        <f>+Input!$D173*BF$10*BF$11</f>
        <v>0</v>
      </c>
      <c r="BG229" s="542">
        <f>+Input!$D173*BG$10*BG$11</f>
        <v>0</v>
      </c>
      <c r="BH229" s="542">
        <f>+Input!$D173*BH$10*BH$11</f>
        <v>0</v>
      </c>
      <c r="BI229" s="542">
        <f>+Input!$D173*BI$10*BI$11</f>
        <v>0</v>
      </c>
      <c r="BJ229" s="542">
        <f>+Input!$D173*BJ$10*BJ$11</f>
        <v>0</v>
      </c>
      <c r="BK229" s="542">
        <f>+Input!$D173*BK$10*BK$11</f>
        <v>0</v>
      </c>
      <c r="BL229" s="542">
        <f>+Input!$D173*BL$10*BL$11</f>
        <v>0</v>
      </c>
      <c r="BM229" s="542">
        <f>+Input!$D173*BM$10*BM$11</f>
        <v>0</v>
      </c>
      <c r="BN229" s="542">
        <f>+Input!$D173*BN$10*BN$11</f>
        <v>0</v>
      </c>
      <c r="BO229" s="542">
        <f>+Input!$D173*BO$10*BO$11</f>
        <v>0</v>
      </c>
      <c r="BP229" s="542">
        <f>+Input!$D173*BP$10*BP$11</f>
        <v>0</v>
      </c>
      <c r="BQ229" s="542">
        <f>+Input!$D173*BQ$10*BQ$11</f>
        <v>0</v>
      </c>
      <c r="BR229" s="542">
        <f>+Input!$D173*BR$10*BR$11</f>
        <v>0</v>
      </c>
      <c r="BS229" s="542">
        <f>+Input!$D173*BS$10*BS$11</f>
        <v>0</v>
      </c>
      <c r="BT229" s="542">
        <f>+Input!$D173*BT$10*BT$11</f>
        <v>0</v>
      </c>
      <c r="BU229" s="542">
        <f>+Input!$D173*BU$10*BU$11</f>
        <v>0</v>
      </c>
      <c r="BV229" s="542">
        <f>+Input!$D173*BV$10*BV$11</f>
        <v>0</v>
      </c>
      <c r="BW229" s="542">
        <f>+Input!$D173*BW$10*BW$11</f>
        <v>0</v>
      </c>
      <c r="BX229" s="542">
        <f>+Input!$D173*BX$10*BX$11</f>
        <v>0</v>
      </c>
      <c r="BY229" s="542">
        <f>+Input!$D173*BY$10*BY$11</f>
        <v>0</v>
      </c>
      <c r="BZ229" s="542">
        <f>+Input!$D173*BZ$10*BZ$11</f>
        <v>0</v>
      </c>
      <c r="CA229" s="542">
        <f>+Input!$D173*CA$10*CA$11</f>
        <v>0</v>
      </c>
      <c r="CB229" s="542">
        <f>+Input!$D173*CB$10*CB$11</f>
        <v>0</v>
      </c>
      <c r="CC229" s="542">
        <f>+Input!$D173*CC$10*CC$11</f>
        <v>0</v>
      </c>
      <c r="CD229" s="542">
        <f>+Input!$D173*CD$10*CD$11</f>
        <v>0</v>
      </c>
      <c r="CE229" s="542">
        <f>+Input!$D173*CE$10*CE$11</f>
        <v>0</v>
      </c>
      <c r="CF229" s="542">
        <f>+Input!$D173*CF$10*CF$11</f>
        <v>0</v>
      </c>
      <c r="CG229" s="542">
        <f>+Input!$D173*CG$10*CG$11</f>
        <v>0</v>
      </c>
      <c r="CH229" s="542">
        <f>+Input!$D173*CH$10*CH$11</f>
        <v>0</v>
      </c>
      <c r="CI229" s="542">
        <f>+Input!$D173*CI$10*CI$11</f>
        <v>0</v>
      </c>
      <c r="CJ229" s="542">
        <f>+Input!$D173*CJ$10*CJ$11</f>
        <v>0</v>
      </c>
      <c r="CK229" s="542">
        <f>+Input!$D173*CK$10*CK$11</f>
        <v>0</v>
      </c>
      <c r="CL229" s="542">
        <f>+Input!$D173*CL$10*CL$11</f>
        <v>0</v>
      </c>
      <c r="CM229" s="542">
        <f>+Input!$D173*CM$10*CM$11</f>
        <v>0</v>
      </c>
      <c r="CN229" s="542">
        <f>+Input!$D173*CN$10*CN$11</f>
        <v>0</v>
      </c>
      <c r="CO229" s="542">
        <f>+Input!$D173*CO$10*CO$11</f>
        <v>0</v>
      </c>
      <c r="CP229" s="542">
        <f>+Input!$D173*CP$10*CP$11</f>
        <v>0</v>
      </c>
      <c r="CQ229" s="542">
        <f>+Input!$D173*CQ$10*CQ$11</f>
        <v>0</v>
      </c>
      <c r="CR229" s="542">
        <f>+Input!$D173*CR$10*CR$11</f>
        <v>0</v>
      </c>
      <c r="CS229" s="542">
        <f>+Input!$D173*CS$10*CS$11</f>
        <v>0</v>
      </c>
      <c r="CT229" s="542">
        <f>+Input!$D173*CT$10*CT$11</f>
        <v>0</v>
      </c>
      <c r="CU229" s="542">
        <f>+Input!$D173*CU$10*CU$11</f>
        <v>0</v>
      </c>
      <c r="CV229" s="542">
        <f>+Input!$D173*CV$10*CV$11</f>
        <v>0</v>
      </c>
      <c r="CW229" s="542">
        <f>+Input!$D173*CW$10*CW$11</f>
        <v>0</v>
      </c>
      <c r="CX229" s="542">
        <f>+Input!$D173*CX$10*CX$11</f>
        <v>0</v>
      </c>
      <c r="CY229" s="542">
        <f>+Input!$D173*CY$10*CY$11</f>
        <v>0</v>
      </c>
      <c r="CZ229" s="542">
        <f>+Input!$D173*CZ$10*CZ$11</f>
        <v>0</v>
      </c>
      <c r="DA229" s="542">
        <f>+Input!$D173*DA$10*DA$11</f>
        <v>0</v>
      </c>
      <c r="DB229" s="542">
        <f>+Input!$D173*DB$10*DB$11</f>
        <v>0</v>
      </c>
      <c r="DC229" s="542">
        <f>+Input!$D173*DC$10*DC$11</f>
        <v>0</v>
      </c>
      <c r="DD229" s="542">
        <f>+Input!$D173*DD$10*DD$11</f>
        <v>0</v>
      </c>
      <c r="DE229" s="542">
        <f>+Input!$D173*DE$10*DE$11</f>
        <v>0</v>
      </c>
      <c r="DF229" s="542">
        <f>+Input!$D173*DF$10*DF$11</f>
        <v>0</v>
      </c>
      <c r="DG229" s="542">
        <f>+Input!$D173*DG$10*DG$11</f>
        <v>0</v>
      </c>
      <c r="DH229" s="542">
        <f>+Input!$D173*DH$10*DH$11</f>
        <v>0</v>
      </c>
      <c r="DI229" s="542">
        <f>+Input!$D173*DI$10*DI$11</f>
        <v>0</v>
      </c>
      <c r="DJ229" s="542">
        <f>+Input!$D173*DJ$10*DJ$11</f>
        <v>0</v>
      </c>
      <c r="DK229" s="542">
        <f>+Input!$D173*DK$10*DK$11</f>
        <v>0</v>
      </c>
      <c r="DL229" s="542">
        <f>+Input!$D173*DL$10*DL$11</f>
        <v>0</v>
      </c>
      <c r="DM229" s="542">
        <f>+Input!$D173*DM$10*DM$11</f>
        <v>0</v>
      </c>
      <c r="DN229" s="542">
        <f>+Input!$D173*DN$10*DN$11</f>
        <v>0</v>
      </c>
      <c r="DO229" s="542">
        <f>+Input!$D173*DO$10*DO$11</f>
        <v>0</v>
      </c>
      <c r="DP229" s="542">
        <f>+Input!$D173*DP$10*DP$11</f>
        <v>0</v>
      </c>
      <c r="DQ229" s="542">
        <f>+Input!$D173*DQ$10*DQ$11</f>
        <v>0</v>
      </c>
      <c r="DR229" s="542">
        <f>+Input!$D173*DR$10*DR$11</f>
        <v>0</v>
      </c>
      <c r="DS229" s="542">
        <f>+Input!$D173*DS$10*DS$11</f>
        <v>0</v>
      </c>
      <c r="DT229" s="560">
        <f>+Input!$D173*DT$10*DT$11</f>
        <v>0</v>
      </c>
    </row>
    <row r="230" spans="1:124" s="28" customFormat="1" ht="14.25" customHeight="1" x14ac:dyDescent="0.15">
      <c r="A230" s="130" t="str">
        <f>+Input!C174</f>
        <v>Bank Charges</v>
      </c>
      <c r="B230" s="130"/>
      <c r="C230" s="31" t="str">
        <f t="shared" si="315"/>
        <v>[EUR]</v>
      </c>
      <c r="D230" s="389"/>
      <c r="E230" s="559">
        <f>+Input!$D174*E$10*E$11</f>
        <v>0</v>
      </c>
      <c r="F230" s="542">
        <f>+Input!$D174*F$10*F$11</f>
        <v>0</v>
      </c>
      <c r="G230" s="542">
        <f>+Input!$D174*G$10*G$11</f>
        <v>0</v>
      </c>
      <c r="H230" s="542">
        <f>+Input!$D174*H$10*H$11</f>
        <v>100.9247552497784</v>
      </c>
      <c r="I230" s="542">
        <f>+Input!$D174*I$10*I$11</f>
        <v>101.15727719217259</v>
      </c>
      <c r="J230" s="542">
        <f>+Input!$D174*J$10*J$11</f>
        <v>101.3903348450925</v>
      </c>
      <c r="K230" s="542">
        <f>+Input!$D174*K$10*K$11</f>
        <v>101.62392944276905</v>
      </c>
      <c r="L230" s="542">
        <f>+Input!$D174*L$10*L$11</f>
        <v>101.85806222227673</v>
      </c>
      <c r="M230" s="542">
        <f>+Input!$D174*M$10*M$11</f>
        <v>102.09273442354009</v>
      </c>
      <c r="N230" s="542">
        <f>+Input!$D174*N$10*N$11</f>
        <v>102.3279472893404</v>
      </c>
      <c r="O230" s="542">
        <f>+Input!$D174*O$10*O$11</f>
        <v>102.56370206532219</v>
      </c>
      <c r="P230" s="542">
        <f>+Input!$D174*P$10*P$11</f>
        <v>102.79999999999983</v>
      </c>
      <c r="Q230" s="542">
        <f>+Input!$D174*Q$10*Q$11</f>
        <v>103.03684234476414</v>
      </c>
      <c r="R230" s="542">
        <f>+Input!$D174*R$10*R$11</f>
        <v>103.2742303538891</v>
      </c>
      <c r="S230" s="542">
        <f>+Input!$D174*S$10*S$11</f>
        <v>103.51216528453837</v>
      </c>
      <c r="T230" s="542">
        <f>+Input!$D174*T$10*T$11</f>
        <v>103.75064839677204</v>
      </c>
      <c r="U230" s="542">
        <f>+Input!$D174*U$10*U$11</f>
        <v>103.98968095355326</v>
      </c>
      <c r="V230" s="542">
        <f>+Input!$D174*V$10*V$11</f>
        <v>104.22926422075494</v>
      </c>
      <c r="W230" s="542">
        <f>+Input!$D174*W$10*W$11</f>
        <v>104.46939946716644</v>
      </c>
      <c r="X230" s="542">
        <f>+Input!$D174*X$10*X$11</f>
        <v>104.71008796450035</v>
      </c>
      <c r="Y230" s="542">
        <f>+Input!$D174*Y$10*Y$11</f>
        <v>104.95133098739909</v>
      </c>
      <c r="Z230" s="542">
        <f>+Input!$D174*Z$10*Z$11</f>
        <v>105.1931298134418</v>
      </c>
      <c r="AA230" s="542">
        <f>+Input!$D174*AA$10*AA$11</f>
        <v>105.43548572315106</v>
      </c>
      <c r="AB230" s="542">
        <f>+Input!$D174*AB$10*AB$11</f>
        <v>105.67839999999966</v>
      </c>
      <c r="AC230" s="542">
        <f>+Input!$D174*AC$10*AC$11</f>
        <v>105.92187393041739</v>
      </c>
      <c r="AD230" s="542">
        <f>+Input!$D174*AD$10*AD$11</f>
        <v>106.16590880379783</v>
      </c>
      <c r="AE230" s="542">
        <f>+Input!$D174*AE$10*AE$11</f>
        <v>106.4105059125053</v>
      </c>
      <c r="AF230" s="542">
        <f>+Input!$D174*AF$10*AF$11</f>
        <v>106.6556665518815</v>
      </c>
      <c r="AG230" s="542">
        <f>+Input!$D174*AG$10*AG$11</f>
        <v>106.9013920202526</v>
      </c>
      <c r="AH230" s="542">
        <f>+Input!$D174*AH$10*AH$11</f>
        <v>107.14768361893591</v>
      </c>
      <c r="AI230" s="542">
        <f>+Input!$D174*AI$10*AI$11</f>
        <v>107.39454265224695</v>
      </c>
      <c r="AJ230" s="542">
        <f>+Input!$D174*AJ$10*AJ$11</f>
        <v>107.64197042750618</v>
      </c>
      <c r="AK230" s="542">
        <f>+Input!$D174*AK$10*AK$11</f>
        <v>107.88996825504609</v>
      </c>
      <c r="AL230" s="542">
        <f>+Input!$D174*AL$10*AL$11</f>
        <v>108.138537448218</v>
      </c>
      <c r="AM230" s="542">
        <f>+Input!$D174*AM$10*AM$11</f>
        <v>108.38767932339913</v>
      </c>
      <c r="AN230" s="542">
        <f>+Input!$D174*AN$10*AN$11</f>
        <v>108.63739519999949</v>
      </c>
      <c r="AO230" s="542">
        <f>+Input!$D174*AO$10*AO$11</f>
        <v>108.88768640046891</v>
      </c>
      <c r="AP230" s="542">
        <f>+Input!$D174*AP$10*AP$11</f>
        <v>109.13855425030401</v>
      </c>
      <c r="AQ230" s="542">
        <f>+Input!$D174*AQ$10*AQ$11</f>
        <v>109.39000007805527</v>
      </c>
      <c r="AR230" s="542">
        <f>+Input!$D174*AR$10*AR$11</f>
        <v>109.64202521533402</v>
      </c>
      <c r="AS230" s="542">
        <f>+Input!$D174*AS$10*AS$11</f>
        <v>109.89463099681952</v>
      </c>
      <c r="AT230" s="542">
        <f>+Input!$D174*AT$10*AT$11</f>
        <v>110.14781876026596</v>
      </c>
      <c r="AU230" s="542">
        <f>+Input!$D174*AU$10*AU$11</f>
        <v>110.40158984650969</v>
      </c>
      <c r="AV230" s="542">
        <f>+Input!$D174*AV$10*AV$11</f>
        <v>110.6559455994762</v>
      </c>
      <c r="AW230" s="542">
        <f>+Input!$D174*AW$10*AW$11</f>
        <v>110.91088736618721</v>
      </c>
      <c r="AX230" s="542">
        <f>+Input!$D174*AX$10*AX$11</f>
        <v>111.16641649676795</v>
      </c>
      <c r="AY230" s="542">
        <f>+Input!$D174*AY$10*AY$11</f>
        <v>111.42253434445415</v>
      </c>
      <c r="AZ230" s="542">
        <f>+Input!$D174*AZ$10*AZ$11</f>
        <v>111.67924226559931</v>
      </c>
      <c r="BA230" s="542">
        <f>+Input!$D174*BA$10*BA$11</f>
        <v>111.93654161968188</v>
      </c>
      <c r="BB230" s="542">
        <f>+Input!$D174*BB$10*BB$11</f>
        <v>112.19443376931235</v>
      </c>
      <c r="BC230" s="542">
        <f>+Input!$D174*BC$10*BC$11</f>
        <v>112.45292008024063</v>
      </c>
      <c r="BD230" s="542">
        <f>+Input!$D174*BD$10*BD$11</f>
        <v>112.7120019213632</v>
      </c>
      <c r="BE230" s="542">
        <f>+Input!$D174*BE$10*BE$11</f>
        <v>112.97168066473027</v>
      </c>
      <c r="BF230" s="542">
        <f>+Input!$D174*BF$10*BF$11</f>
        <v>113.23195768555323</v>
      </c>
      <c r="BG230" s="542">
        <f>+Input!$D174*BG$10*BG$11</f>
        <v>113.49283436221181</v>
      </c>
      <c r="BH230" s="542">
        <f>+Input!$D174*BH$10*BH$11</f>
        <v>113.75431207626137</v>
      </c>
      <c r="BI230" s="542">
        <f>+Input!$D174*BI$10*BI$11</f>
        <v>114.01639221244028</v>
      </c>
      <c r="BJ230" s="542">
        <f>+Input!$D174*BJ$10*BJ$11</f>
        <v>114.27907615867727</v>
      </c>
      <c r="BK230" s="542">
        <f>+Input!$D174*BK$10*BK$11</f>
        <v>114.54236530609869</v>
      </c>
      <c r="BL230" s="542">
        <f>+Input!$D174*BL$10*BL$11</f>
        <v>114.80626104903592</v>
      </c>
      <c r="BM230" s="542">
        <f>+Input!$D174*BM$10*BM$11</f>
        <v>115.07076478503279</v>
      </c>
      <c r="BN230" s="542">
        <f>+Input!$D174*BN$10*BN$11</f>
        <v>115.33587791485293</v>
      </c>
      <c r="BO230" s="542">
        <f>+Input!$D174*BO$10*BO$11</f>
        <v>115.60160184248723</v>
      </c>
      <c r="BP230" s="542">
        <f>+Input!$D174*BP$10*BP$11</f>
        <v>115.86793797516121</v>
      </c>
      <c r="BQ230" s="542">
        <f>+Input!$D174*BQ$10*BQ$11</f>
        <v>116.13488772334257</v>
      </c>
      <c r="BR230" s="542">
        <f>+Input!$D174*BR$10*BR$11</f>
        <v>116.40245250074857</v>
      </c>
      <c r="BS230" s="542">
        <f>+Input!$D174*BS$10*BS$11</f>
        <v>116.67063372435358</v>
      </c>
      <c r="BT230" s="542">
        <f>+Input!$D174*BT$10*BT$11</f>
        <v>116.93943281439651</v>
      </c>
      <c r="BU230" s="542">
        <f>+Input!$D174*BU$10*BU$11</f>
        <v>117.20885119438844</v>
      </c>
      <c r="BV230" s="542">
        <f>+Input!$D174*BV$10*BV$11</f>
        <v>117.47889029112007</v>
      </c>
      <c r="BW230" s="542">
        <f>+Input!$D174*BW$10*BW$11</f>
        <v>117.74955153466928</v>
      </c>
      <c r="BX230" s="542">
        <f>+Input!$D174*BX$10*BX$11</f>
        <v>118.02083635840876</v>
      </c>
      <c r="BY230" s="542">
        <f>+Input!$D174*BY$10*BY$11</f>
        <v>118.29274619901355</v>
      </c>
      <c r="BZ230" s="542">
        <f>+Input!$D174*BZ$10*BZ$11</f>
        <v>118.56528249646865</v>
      </c>
      <c r="CA230" s="542">
        <f>+Input!$D174*CA$10*CA$11</f>
        <v>118.83844669407671</v>
      </c>
      <c r="CB230" s="542">
        <f>+Input!$D174*CB$10*CB$11</f>
        <v>119.11224023846556</v>
      </c>
      <c r="CC230" s="542">
        <f>+Input!$D174*CC$10*CC$11</f>
        <v>119.38666457959599</v>
      </c>
      <c r="CD230" s="542">
        <f>+Input!$D174*CD$10*CD$11</f>
        <v>119.66172117076937</v>
      </c>
      <c r="CE230" s="542">
        <f>+Input!$D174*CE$10*CE$11</f>
        <v>119.9374114686353</v>
      </c>
      <c r="CF230" s="542">
        <f>+Input!$D174*CF$10*CF$11</f>
        <v>120.21373693319946</v>
      </c>
      <c r="CG230" s="542">
        <f>+Input!$D174*CG$10*CG$11</f>
        <v>120.49069902783116</v>
      </c>
      <c r="CH230" s="542">
        <f>+Input!$D174*CH$10*CH$11</f>
        <v>120.76829921927128</v>
      </c>
      <c r="CI230" s="542">
        <f>+Input!$D174*CI$10*CI$11</f>
        <v>121.04653897763986</v>
      </c>
      <c r="CJ230" s="542">
        <f>+Input!$D174*CJ$10*CJ$11</f>
        <v>121.32541977644405</v>
      </c>
      <c r="CK230" s="542">
        <f>+Input!$D174*CK$10*CK$11</f>
        <v>121.60494309258576</v>
      </c>
      <c r="CL230" s="542">
        <f>+Input!$D174*CL$10*CL$11</f>
        <v>121.88511040636961</v>
      </c>
      <c r="CM230" s="542">
        <f>+Input!$D174*CM$10*CM$11</f>
        <v>122.16592320151068</v>
      </c>
      <c r="CN230" s="542">
        <f>+Input!$D174*CN$10*CN$11</f>
        <v>122.44738296514241</v>
      </c>
      <c r="CO230" s="542">
        <f>+Input!$D174*CO$10*CO$11</f>
        <v>122.72949118782451</v>
      </c>
      <c r="CP230" s="542">
        <f>+Input!$D174*CP$10*CP$11</f>
        <v>123.01224936355072</v>
      </c>
      <c r="CQ230" s="542">
        <f>+Input!$D174*CQ$10*CQ$11</f>
        <v>123.29565898975692</v>
      </c>
      <c r="CR230" s="542">
        <f>+Input!$D174*CR$10*CR$11</f>
        <v>123.57972156732886</v>
      </c>
      <c r="CS230" s="542">
        <f>+Input!$D174*CS$10*CS$11</f>
        <v>123.86443860061024</v>
      </c>
      <c r="CT230" s="542">
        <f>+Input!$D174*CT$10*CT$11</f>
        <v>124.14981159741068</v>
      </c>
      <c r="CU230" s="542">
        <f>+Input!$D174*CU$10*CU$11</f>
        <v>124.43584206901359</v>
      </c>
      <c r="CV230" s="542">
        <f>+Input!$D174*CV$10*CV$11</f>
        <v>124.72253153018428</v>
      </c>
      <c r="CW230" s="542">
        <f>+Input!$D174*CW$10*CW$11</f>
        <v>125.00988149917798</v>
      </c>
      <c r="CX230" s="542">
        <f>+Input!$D174*CX$10*CX$11</f>
        <v>125.29789349774778</v>
      </c>
      <c r="CY230" s="542">
        <f>+Input!$D174*CY$10*CY$11</f>
        <v>125.58656905115279</v>
      </c>
      <c r="CZ230" s="542">
        <f>+Input!$D174*CZ$10*CZ$11</f>
        <v>125.87590968816622</v>
      </c>
      <c r="DA230" s="542">
        <f>+Input!$D174*DA$10*DA$11</f>
        <v>126.16591694108341</v>
      </c>
      <c r="DB230" s="542">
        <f>+Input!$D174*DB$10*DB$11</f>
        <v>126.45659234572997</v>
      </c>
      <c r="DC230" s="542">
        <f>+Input!$D174*DC$10*DC$11</f>
        <v>126.74793744146993</v>
      </c>
      <c r="DD230" s="542">
        <f>+Input!$D174*DD$10*DD$11</f>
        <v>127.03995377121389</v>
      </c>
      <c r="DE230" s="542">
        <f>+Input!$D174*DE$10*DE$11</f>
        <v>127.33264288142716</v>
      </c>
      <c r="DF230" s="542">
        <f>+Input!$D174*DF$10*DF$11</f>
        <v>127.62600632213801</v>
      </c>
      <c r="DG230" s="542">
        <f>+Input!$D174*DG$10*DG$11</f>
        <v>127.92004564694579</v>
      </c>
      <c r="DH230" s="542">
        <f>+Input!$D174*DH$10*DH$11</f>
        <v>128.21476241302926</v>
      </c>
      <c r="DI230" s="542">
        <f>+Input!$D174*DI$10*DI$11</f>
        <v>128.51015818115476</v>
      </c>
      <c r="DJ230" s="542">
        <f>+Input!$D174*DJ$10*DJ$11</f>
        <v>128.80623451568451</v>
      </c>
      <c r="DK230" s="542">
        <f>+Input!$D174*DK$10*DK$11</f>
        <v>129.10299298458489</v>
      </c>
      <c r="DL230" s="542">
        <f>+Input!$D174*DL$10*DL$11</f>
        <v>129.40043515943469</v>
      </c>
      <c r="DM230" s="542">
        <f>+Input!$D174*DM$10*DM$11</f>
        <v>129.69856261543356</v>
      </c>
      <c r="DN230" s="542">
        <f>+Input!$D174*DN$10*DN$11</f>
        <v>129.99737693141023</v>
      </c>
      <c r="DO230" s="542">
        <f>+Input!$D174*DO$10*DO$11</f>
        <v>130.29687968983092</v>
      </c>
      <c r="DP230" s="542">
        <f>+Input!$D174*DP$10*DP$11</f>
        <v>130.59707247680768</v>
      </c>
      <c r="DQ230" s="542">
        <f>+Input!$D174*DQ$10*DQ$11</f>
        <v>130.89795688210694</v>
      </c>
      <c r="DR230" s="542">
        <f>+Input!$D174*DR$10*DR$11</f>
        <v>131.19953449915769</v>
      </c>
      <c r="DS230" s="542">
        <f>+Input!$D174*DS$10*DS$11</f>
        <v>131.50180692506009</v>
      </c>
      <c r="DT230" s="560">
        <f>+Input!$D174*DT$10*DT$11</f>
        <v>131.80477576059391</v>
      </c>
    </row>
    <row r="231" spans="1:124" s="28" customFormat="1" ht="14.25" customHeight="1" x14ac:dyDescent="0.15">
      <c r="A231" s="130" t="str">
        <f>+Input!C175</f>
        <v>License and Permits</v>
      </c>
      <c r="B231" s="130"/>
      <c r="C231" s="31" t="str">
        <f t="shared" si="315"/>
        <v>[EUR]</v>
      </c>
      <c r="D231" s="389"/>
      <c r="E231" s="559">
        <f>+Input!$D175*E$10*E$11</f>
        <v>0</v>
      </c>
      <c r="F231" s="542">
        <f>+Input!$D175*F$10*F$11</f>
        <v>0</v>
      </c>
      <c r="G231" s="542">
        <f>+Input!$D175*G$10*G$11</f>
        <v>0</v>
      </c>
      <c r="H231" s="542">
        <f>+Input!$D175*H$10*H$11</f>
        <v>131.20218182471191</v>
      </c>
      <c r="I231" s="542">
        <f>+Input!$D175*I$10*I$11</f>
        <v>131.50446034982434</v>
      </c>
      <c r="J231" s="542">
        <f>+Input!$D175*J$10*J$11</f>
        <v>131.80743529862025</v>
      </c>
      <c r="K231" s="542">
        <f>+Input!$D175*K$10*K$11</f>
        <v>132.11110827559978</v>
      </c>
      <c r="L231" s="542">
        <f>+Input!$D175*L$10*L$11</f>
        <v>132.41548088895976</v>
      </c>
      <c r="M231" s="542">
        <f>+Input!$D175*M$10*M$11</f>
        <v>132.72055475060213</v>
      </c>
      <c r="N231" s="542">
        <f>+Input!$D175*N$10*N$11</f>
        <v>133.02633147614253</v>
      </c>
      <c r="O231" s="542">
        <f>+Input!$D175*O$10*O$11</f>
        <v>133.33281268491885</v>
      </c>
      <c r="P231" s="542">
        <f>+Input!$D175*P$10*P$11</f>
        <v>133.63999999999976</v>
      </c>
      <c r="Q231" s="542">
        <f>+Input!$D175*Q$10*Q$11</f>
        <v>133.94789504819337</v>
      </c>
      <c r="R231" s="542">
        <f>+Input!$D175*R$10*R$11</f>
        <v>134.25649946005584</v>
      </c>
      <c r="S231" s="542">
        <f>+Input!$D175*S$10*S$11</f>
        <v>134.5658148698999</v>
      </c>
      <c r="T231" s="542">
        <f>+Input!$D175*T$10*T$11</f>
        <v>134.87584291580364</v>
      </c>
      <c r="U231" s="542">
        <f>+Input!$D175*U$10*U$11</f>
        <v>135.18658523961923</v>
      </c>
      <c r="V231" s="542">
        <f>+Input!$D175*V$10*V$11</f>
        <v>135.49804348698143</v>
      </c>
      <c r="W231" s="542">
        <f>+Input!$D175*W$10*W$11</f>
        <v>135.81021930731637</v>
      </c>
      <c r="X231" s="542">
        <f>+Input!$D175*X$10*X$11</f>
        <v>136.12311435385044</v>
      </c>
      <c r="Y231" s="542">
        <f>+Input!$D175*Y$10*Y$11</f>
        <v>136.4367302836188</v>
      </c>
      <c r="Z231" s="542">
        <f>+Input!$D175*Z$10*Z$11</f>
        <v>136.75106875747434</v>
      </c>
      <c r="AA231" s="542">
        <f>+Input!$D175*AA$10*AA$11</f>
        <v>137.0661314400964</v>
      </c>
      <c r="AB231" s="542">
        <f>+Input!$D175*AB$10*AB$11</f>
        <v>137.38191999999955</v>
      </c>
      <c r="AC231" s="542">
        <f>+Input!$D175*AC$10*AC$11</f>
        <v>137.6984361095426</v>
      </c>
      <c r="AD231" s="542">
        <f>+Input!$D175*AD$10*AD$11</f>
        <v>138.0156814449372</v>
      </c>
      <c r="AE231" s="542">
        <f>+Input!$D175*AE$10*AE$11</f>
        <v>138.33365768625688</v>
      </c>
      <c r="AF231" s="542">
        <f>+Input!$D175*AF$10*AF$11</f>
        <v>138.65236651744596</v>
      </c>
      <c r="AG231" s="542">
        <f>+Input!$D175*AG$10*AG$11</f>
        <v>138.97180962632837</v>
      </c>
      <c r="AH231" s="542">
        <f>+Input!$D175*AH$10*AH$11</f>
        <v>139.2919887046167</v>
      </c>
      <c r="AI231" s="542">
        <f>+Input!$D175*AI$10*AI$11</f>
        <v>139.61290544792104</v>
      </c>
      <c r="AJ231" s="542">
        <f>+Input!$D175*AJ$10*AJ$11</f>
        <v>139.93456155575805</v>
      </c>
      <c r="AK231" s="542">
        <f>+Input!$D175*AK$10*AK$11</f>
        <v>140.25695873155991</v>
      </c>
      <c r="AL231" s="542">
        <f>+Input!$D175*AL$10*AL$11</f>
        <v>140.5800986826834</v>
      </c>
      <c r="AM231" s="542">
        <f>+Input!$D175*AM$10*AM$11</f>
        <v>140.90398312041887</v>
      </c>
      <c r="AN231" s="542">
        <f>+Input!$D175*AN$10*AN$11</f>
        <v>141.22861375999932</v>
      </c>
      <c r="AO231" s="542">
        <f>+Input!$D175*AO$10*AO$11</f>
        <v>141.55399232060958</v>
      </c>
      <c r="AP231" s="542">
        <f>+Input!$D175*AP$10*AP$11</f>
        <v>141.8801205253952</v>
      </c>
      <c r="AQ231" s="542">
        <f>+Input!$D175*AQ$10*AQ$11</f>
        <v>142.20700010147183</v>
      </c>
      <c r="AR231" s="542">
        <f>+Input!$D175*AR$10*AR$11</f>
        <v>142.53463277993421</v>
      </c>
      <c r="AS231" s="542">
        <f>+Input!$D175*AS$10*AS$11</f>
        <v>142.86302029586537</v>
      </c>
      <c r="AT231" s="542">
        <f>+Input!$D175*AT$10*AT$11</f>
        <v>143.19216438834576</v>
      </c>
      <c r="AU231" s="542">
        <f>+Input!$D175*AU$10*AU$11</f>
        <v>143.5220668004626</v>
      </c>
      <c r="AV231" s="542">
        <f>+Input!$D175*AV$10*AV$11</f>
        <v>143.85272927931905</v>
      </c>
      <c r="AW231" s="542">
        <f>+Input!$D175*AW$10*AW$11</f>
        <v>144.18415357604337</v>
      </c>
      <c r="AX231" s="542">
        <f>+Input!$D175*AX$10*AX$11</f>
        <v>144.51634144579833</v>
      </c>
      <c r="AY231" s="542">
        <f>+Input!$D175*AY$10*AY$11</f>
        <v>144.8492946477904</v>
      </c>
      <c r="AZ231" s="542">
        <f>+Input!$D175*AZ$10*AZ$11</f>
        <v>145.1830149452791</v>
      </c>
      <c r="BA231" s="542">
        <f>+Input!$D175*BA$10*BA$11</f>
        <v>145.51750410558643</v>
      </c>
      <c r="BB231" s="542">
        <f>+Input!$D175*BB$10*BB$11</f>
        <v>145.85276390010605</v>
      </c>
      <c r="BC231" s="542">
        <f>+Input!$D175*BC$10*BC$11</f>
        <v>146.18879610431281</v>
      </c>
      <c r="BD231" s="542">
        <f>+Input!$D175*BD$10*BD$11</f>
        <v>146.52560249777216</v>
      </c>
      <c r="BE231" s="542">
        <f>+Input!$D175*BE$10*BE$11</f>
        <v>146.86318486414936</v>
      </c>
      <c r="BF231" s="542">
        <f>+Input!$D175*BF$10*BF$11</f>
        <v>147.20154499121921</v>
      </c>
      <c r="BG231" s="542">
        <f>+Input!$D175*BG$10*BG$11</f>
        <v>147.54068467087535</v>
      </c>
      <c r="BH231" s="542">
        <f>+Input!$D175*BH$10*BH$11</f>
        <v>147.88060569913978</v>
      </c>
      <c r="BI231" s="542">
        <f>+Input!$D175*BI$10*BI$11</f>
        <v>148.22130987617237</v>
      </c>
      <c r="BJ231" s="542">
        <f>+Input!$D175*BJ$10*BJ$11</f>
        <v>148.56279900628044</v>
      </c>
      <c r="BK231" s="542">
        <f>+Input!$D175*BK$10*BK$11</f>
        <v>148.9050748979283</v>
      </c>
      <c r="BL231" s="542">
        <f>+Input!$D175*BL$10*BL$11</f>
        <v>149.2481393637467</v>
      </c>
      <c r="BM231" s="542">
        <f>+Input!$D175*BM$10*BM$11</f>
        <v>149.59199422054263</v>
      </c>
      <c r="BN231" s="542">
        <f>+Input!$D175*BN$10*BN$11</f>
        <v>149.93664128930882</v>
      </c>
      <c r="BO231" s="542">
        <f>+Input!$D175*BO$10*BO$11</f>
        <v>150.2820823952334</v>
      </c>
      <c r="BP231" s="542">
        <f>+Input!$D175*BP$10*BP$11</f>
        <v>150.62831936770959</v>
      </c>
      <c r="BQ231" s="542">
        <f>+Input!$D175*BQ$10*BQ$11</f>
        <v>150.97535404034534</v>
      </c>
      <c r="BR231" s="542">
        <f>+Input!$D175*BR$10*BR$11</f>
        <v>151.32318825097315</v>
      </c>
      <c r="BS231" s="542">
        <f>+Input!$D175*BS$10*BS$11</f>
        <v>151.67182384165966</v>
      </c>
      <c r="BT231" s="542">
        <f>+Input!$D175*BT$10*BT$11</f>
        <v>152.02126265871547</v>
      </c>
      <c r="BU231" s="542">
        <f>+Input!$D175*BU$10*BU$11</f>
        <v>152.37150655270497</v>
      </c>
      <c r="BV231" s="542">
        <f>+Input!$D175*BV$10*BV$11</f>
        <v>152.72255737845609</v>
      </c>
      <c r="BW231" s="542">
        <f>+Input!$D175*BW$10*BW$11</f>
        <v>153.07441699507007</v>
      </c>
      <c r="BX231" s="542">
        <f>+Input!$D175*BX$10*BX$11</f>
        <v>153.42708726593139</v>
      </c>
      <c r="BY231" s="542">
        <f>+Input!$D175*BY$10*BY$11</f>
        <v>153.78057005871761</v>
      </c>
      <c r="BZ231" s="542">
        <f>+Input!$D175*BZ$10*BZ$11</f>
        <v>154.13486724540925</v>
      </c>
      <c r="CA231" s="542">
        <f>+Input!$D175*CA$10*CA$11</f>
        <v>154.4899807022997</v>
      </c>
      <c r="CB231" s="542">
        <f>+Input!$D175*CB$10*CB$11</f>
        <v>154.84591231000522</v>
      </c>
      <c r="CC231" s="542">
        <f>+Input!$D175*CC$10*CC$11</f>
        <v>155.2026639534748</v>
      </c>
      <c r="CD231" s="542">
        <f>+Input!$D175*CD$10*CD$11</f>
        <v>155.56023752200016</v>
      </c>
      <c r="CE231" s="542">
        <f>+Input!$D175*CE$10*CE$11</f>
        <v>155.91863490922589</v>
      </c>
      <c r="CF231" s="542">
        <f>+Input!$D175*CF$10*CF$11</f>
        <v>156.27785801315929</v>
      </c>
      <c r="CG231" s="542">
        <f>+Input!$D175*CG$10*CG$11</f>
        <v>156.63790873618052</v>
      </c>
      <c r="CH231" s="542">
        <f>+Input!$D175*CH$10*CH$11</f>
        <v>156.99878898505267</v>
      </c>
      <c r="CI231" s="542">
        <f>+Input!$D175*CI$10*CI$11</f>
        <v>157.36050067093183</v>
      </c>
      <c r="CJ231" s="542">
        <f>+Input!$D175*CJ$10*CJ$11</f>
        <v>157.72304570937726</v>
      </c>
      <c r="CK231" s="542">
        <f>+Input!$D175*CK$10*CK$11</f>
        <v>158.0864260203615</v>
      </c>
      <c r="CL231" s="542">
        <f>+Input!$D175*CL$10*CL$11</f>
        <v>158.45064352828049</v>
      </c>
      <c r="CM231" s="542">
        <f>+Input!$D175*CM$10*CM$11</f>
        <v>158.81570016196389</v>
      </c>
      <c r="CN231" s="542">
        <f>+Input!$D175*CN$10*CN$11</f>
        <v>159.18159785468515</v>
      </c>
      <c r="CO231" s="542">
        <f>+Input!$D175*CO$10*CO$11</f>
        <v>159.54833854417186</v>
      </c>
      <c r="CP231" s="542">
        <f>+Input!$D175*CP$10*CP$11</f>
        <v>159.91592417261595</v>
      </c>
      <c r="CQ231" s="542">
        <f>+Input!$D175*CQ$10*CQ$11</f>
        <v>160.28435668668399</v>
      </c>
      <c r="CR231" s="542">
        <f>+Input!$D175*CR$10*CR$11</f>
        <v>160.65363803752751</v>
      </c>
      <c r="CS231" s="542">
        <f>+Input!$D175*CS$10*CS$11</f>
        <v>161.02377018079332</v>
      </c>
      <c r="CT231" s="542">
        <f>+Input!$D175*CT$10*CT$11</f>
        <v>161.39475507663388</v>
      </c>
      <c r="CU231" s="542">
        <f>+Input!$D175*CU$10*CU$11</f>
        <v>161.76659468971766</v>
      </c>
      <c r="CV231" s="542">
        <f>+Input!$D175*CV$10*CV$11</f>
        <v>162.13929098923958</v>
      </c>
      <c r="CW231" s="542">
        <f>+Input!$D175*CW$10*CW$11</f>
        <v>162.51284594893136</v>
      </c>
      <c r="CX231" s="542">
        <f>+Input!$D175*CX$10*CX$11</f>
        <v>162.88726154707211</v>
      </c>
      <c r="CY231" s="542">
        <f>+Input!$D175*CY$10*CY$11</f>
        <v>163.26253976649863</v>
      </c>
      <c r="CZ231" s="542">
        <f>+Input!$D175*CZ$10*CZ$11</f>
        <v>163.63868259461609</v>
      </c>
      <c r="DA231" s="542">
        <f>+Input!$D175*DA$10*DA$11</f>
        <v>164.01569202340843</v>
      </c>
      <c r="DB231" s="542">
        <f>+Input!$D175*DB$10*DB$11</f>
        <v>164.39357004944895</v>
      </c>
      <c r="DC231" s="542">
        <f>+Input!$D175*DC$10*DC$11</f>
        <v>164.77231867391092</v>
      </c>
      <c r="DD231" s="542">
        <f>+Input!$D175*DD$10*DD$11</f>
        <v>165.15193990257805</v>
      </c>
      <c r="DE231" s="542">
        <f>+Input!$D175*DE$10*DE$11</f>
        <v>165.53243574585531</v>
      </c>
      <c r="DF231" s="542">
        <f>+Input!$D175*DF$10*DF$11</f>
        <v>165.91380821877942</v>
      </c>
      <c r="DG231" s="542">
        <f>+Input!$D175*DG$10*DG$11</f>
        <v>166.29605934102952</v>
      </c>
      <c r="DH231" s="542">
        <f>+Input!$D175*DH$10*DH$11</f>
        <v>166.67919113693804</v>
      </c>
      <c r="DI231" s="542">
        <f>+Input!$D175*DI$10*DI$11</f>
        <v>167.06320563550119</v>
      </c>
      <c r="DJ231" s="542">
        <f>+Input!$D175*DJ$10*DJ$11</f>
        <v>167.44810487038987</v>
      </c>
      <c r="DK231" s="542">
        <f>+Input!$D175*DK$10*DK$11</f>
        <v>167.83389087996034</v>
      </c>
      <c r="DL231" s="542">
        <f>+Input!$D175*DL$10*DL$11</f>
        <v>168.22056570726511</v>
      </c>
      <c r="DM231" s="542">
        <f>+Input!$D175*DM$10*DM$11</f>
        <v>168.60813140006363</v>
      </c>
      <c r="DN231" s="542">
        <f>+Input!$D175*DN$10*DN$11</f>
        <v>168.9965900108333</v>
      </c>
      <c r="DO231" s="542">
        <f>+Input!$D175*DO$10*DO$11</f>
        <v>169.38594359678018</v>
      </c>
      <c r="DP231" s="542">
        <f>+Input!$D175*DP$10*DP$11</f>
        <v>169.77619421985</v>
      </c>
      <c r="DQ231" s="542">
        <f>+Input!$D175*DQ$10*DQ$11</f>
        <v>170.16734394673904</v>
      </c>
      <c r="DR231" s="542">
        <f>+Input!$D175*DR$10*DR$11</f>
        <v>170.55939484890499</v>
      </c>
      <c r="DS231" s="542">
        <f>+Input!$D175*DS$10*DS$11</f>
        <v>170.95234900257813</v>
      </c>
      <c r="DT231" s="560">
        <f>+Input!$D175*DT$10*DT$11</f>
        <v>171.34620848877208</v>
      </c>
    </row>
    <row r="232" spans="1:124" s="28" customFormat="1" ht="14.25" customHeight="1" x14ac:dyDescent="0.15">
      <c r="A232" s="130" t="str">
        <f>+Input!C176</f>
        <v>Security Services</v>
      </c>
      <c r="B232" s="130"/>
      <c r="C232" s="31" t="str">
        <f t="shared" si="315"/>
        <v>[EUR]</v>
      </c>
      <c r="D232" s="389"/>
      <c r="E232" s="559">
        <f>+Input!$D176*E$10*E$11</f>
        <v>0</v>
      </c>
      <c r="F232" s="542">
        <f>+Input!$D176*F$10*F$11</f>
        <v>0</v>
      </c>
      <c r="G232" s="542">
        <f>+Input!$D176*G$10*G$11</f>
        <v>0</v>
      </c>
      <c r="H232" s="542">
        <f>+Input!$D176*H$10*H$11</f>
        <v>0</v>
      </c>
      <c r="I232" s="542">
        <f>+Input!$D176*I$10*I$11</f>
        <v>0</v>
      </c>
      <c r="J232" s="542">
        <f>+Input!$D176*J$10*J$11</f>
        <v>0</v>
      </c>
      <c r="K232" s="542">
        <f>+Input!$D176*K$10*K$11</f>
        <v>0</v>
      </c>
      <c r="L232" s="542">
        <f>+Input!$D176*L$10*L$11</f>
        <v>0</v>
      </c>
      <c r="M232" s="542">
        <f>+Input!$D176*M$10*M$11</f>
        <v>0</v>
      </c>
      <c r="N232" s="542">
        <f>+Input!$D176*N$10*N$11</f>
        <v>0</v>
      </c>
      <c r="O232" s="542">
        <f>+Input!$D176*O$10*O$11</f>
        <v>0</v>
      </c>
      <c r="P232" s="542">
        <f>+Input!$D176*P$10*P$11</f>
        <v>0</v>
      </c>
      <c r="Q232" s="542">
        <f>+Input!$D176*Q$10*Q$11</f>
        <v>0</v>
      </c>
      <c r="R232" s="542">
        <f>+Input!$D176*R$10*R$11</f>
        <v>0</v>
      </c>
      <c r="S232" s="542">
        <f>+Input!$D176*S$10*S$11</f>
        <v>0</v>
      </c>
      <c r="T232" s="542">
        <f>+Input!$D176*T$10*T$11</f>
        <v>0</v>
      </c>
      <c r="U232" s="542">
        <f>+Input!$D176*U$10*U$11</f>
        <v>0</v>
      </c>
      <c r="V232" s="542">
        <f>+Input!$D176*V$10*V$11</f>
        <v>0</v>
      </c>
      <c r="W232" s="542">
        <f>+Input!$D176*W$10*W$11</f>
        <v>0</v>
      </c>
      <c r="X232" s="542">
        <f>+Input!$D176*X$10*X$11</f>
        <v>0</v>
      </c>
      <c r="Y232" s="542">
        <f>+Input!$D176*Y$10*Y$11</f>
        <v>0</v>
      </c>
      <c r="Z232" s="542">
        <f>+Input!$D176*Z$10*Z$11</f>
        <v>0</v>
      </c>
      <c r="AA232" s="542">
        <f>+Input!$D176*AA$10*AA$11</f>
        <v>0</v>
      </c>
      <c r="AB232" s="542">
        <f>+Input!$D176*AB$10*AB$11</f>
        <v>0</v>
      </c>
      <c r="AC232" s="542">
        <f>+Input!$D176*AC$10*AC$11</f>
        <v>0</v>
      </c>
      <c r="AD232" s="542">
        <f>+Input!$D176*AD$10*AD$11</f>
        <v>0</v>
      </c>
      <c r="AE232" s="542">
        <f>+Input!$D176*AE$10*AE$11</f>
        <v>0</v>
      </c>
      <c r="AF232" s="542">
        <f>+Input!$D176*AF$10*AF$11</f>
        <v>0</v>
      </c>
      <c r="AG232" s="542">
        <f>+Input!$D176*AG$10*AG$11</f>
        <v>0</v>
      </c>
      <c r="AH232" s="542">
        <f>+Input!$D176*AH$10*AH$11</f>
        <v>0</v>
      </c>
      <c r="AI232" s="542">
        <f>+Input!$D176*AI$10*AI$11</f>
        <v>0</v>
      </c>
      <c r="AJ232" s="542">
        <f>+Input!$D176*AJ$10*AJ$11</f>
        <v>0</v>
      </c>
      <c r="AK232" s="542">
        <f>+Input!$D176*AK$10*AK$11</f>
        <v>0</v>
      </c>
      <c r="AL232" s="542">
        <f>+Input!$D176*AL$10*AL$11</f>
        <v>0</v>
      </c>
      <c r="AM232" s="542">
        <f>+Input!$D176*AM$10*AM$11</f>
        <v>0</v>
      </c>
      <c r="AN232" s="542">
        <f>+Input!$D176*AN$10*AN$11</f>
        <v>0</v>
      </c>
      <c r="AO232" s="542">
        <f>+Input!$D176*AO$10*AO$11</f>
        <v>0</v>
      </c>
      <c r="AP232" s="542">
        <f>+Input!$D176*AP$10*AP$11</f>
        <v>0</v>
      </c>
      <c r="AQ232" s="542">
        <f>+Input!$D176*AQ$10*AQ$11</f>
        <v>0</v>
      </c>
      <c r="AR232" s="542">
        <f>+Input!$D176*AR$10*AR$11</f>
        <v>0</v>
      </c>
      <c r="AS232" s="542">
        <f>+Input!$D176*AS$10*AS$11</f>
        <v>0</v>
      </c>
      <c r="AT232" s="542">
        <f>+Input!$D176*AT$10*AT$11</f>
        <v>0</v>
      </c>
      <c r="AU232" s="542">
        <f>+Input!$D176*AU$10*AU$11</f>
        <v>0</v>
      </c>
      <c r="AV232" s="542">
        <f>+Input!$D176*AV$10*AV$11</f>
        <v>0</v>
      </c>
      <c r="AW232" s="542">
        <f>+Input!$D176*AW$10*AW$11</f>
        <v>0</v>
      </c>
      <c r="AX232" s="542">
        <f>+Input!$D176*AX$10*AX$11</f>
        <v>0</v>
      </c>
      <c r="AY232" s="542">
        <f>+Input!$D176*AY$10*AY$11</f>
        <v>0</v>
      </c>
      <c r="AZ232" s="542">
        <f>+Input!$D176*AZ$10*AZ$11</f>
        <v>0</v>
      </c>
      <c r="BA232" s="542">
        <f>+Input!$D176*BA$10*BA$11</f>
        <v>0</v>
      </c>
      <c r="BB232" s="542">
        <f>+Input!$D176*BB$10*BB$11</f>
        <v>0</v>
      </c>
      <c r="BC232" s="542">
        <f>+Input!$D176*BC$10*BC$11</f>
        <v>0</v>
      </c>
      <c r="BD232" s="542">
        <f>+Input!$D176*BD$10*BD$11</f>
        <v>0</v>
      </c>
      <c r="BE232" s="542">
        <f>+Input!$D176*BE$10*BE$11</f>
        <v>0</v>
      </c>
      <c r="BF232" s="542">
        <f>+Input!$D176*BF$10*BF$11</f>
        <v>0</v>
      </c>
      <c r="BG232" s="542">
        <f>+Input!$D176*BG$10*BG$11</f>
        <v>0</v>
      </c>
      <c r="BH232" s="542">
        <f>+Input!$D176*BH$10*BH$11</f>
        <v>0</v>
      </c>
      <c r="BI232" s="542">
        <f>+Input!$D176*BI$10*BI$11</f>
        <v>0</v>
      </c>
      <c r="BJ232" s="542">
        <f>+Input!$D176*BJ$10*BJ$11</f>
        <v>0</v>
      </c>
      <c r="BK232" s="542">
        <f>+Input!$D176*BK$10*BK$11</f>
        <v>0</v>
      </c>
      <c r="BL232" s="542">
        <f>+Input!$D176*BL$10*BL$11</f>
        <v>0</v>
      </c>
      <c r="BM232" s="542">
        <f>+Input!$D176*BM$10*BM$11</f>
        <v>0</v>
      </c>
      <c r="BN232" s="542">
        <f>+Input!$D176*BN$10*BN$11</f>
        <v>0</v>
      </c>
      <c r="BO232" s="542">
        <f>+Input!$D176*BO$10*BO$11</f>
        <v>0</v>
      </c>
      <c r="BP232" s="542">
        <f>+Input!$D176*BP$10*BP$11</f>
        <v>0</v>
      </c>
      <c r="BQ232" s="542">
        <f>+Input!$D176*BQ$10*BQ$11</f>
        <v>0</v>
      </c>
      <c r="BR232" s="542">
        <f>+Input!$D176*BR$10*BR$11</f>
        <v>0</v>
      </c>
      <c r="BS232" s="542">
        <f>+Input!$D176*BS$10*BS$11</f>
        <v>0</v>
      </c>
      <c r="BT232" s="542">
        <f>+Input!$D176*BT$10*BT$11</f>
        <v>0</v>
      </c>
      <c r="BU232" s="542">
        <f>+Input!$D176*BU$10*BU$11</f>
        <v>0</v>
      </c>
      <c r="BV232" s="542">
        <f>+Input!$D176*BV$10*BV$11</f>
        <v>0</v>
      </c>
      <c r="BW232" s="542">
        <f>+Input!$D176*BW$10*BW$11</f>
        <v>0</v>
      </c>
      <c r="BX232" s="542">
        <f>+Input!$D176*BX$10*BX$11</f>
        <v>0</v>
      </c>
      <c r="BY232" s="542">
        <f>+Input!$D176*BY$10*BY$11</f>
        <v>0</v>
      </c>
      <c r="BZ232" s="542">
        <f>+Input!$D176*BZ$10*BZ$11</f>
        <v>0</v>
      </c>
      <c r="CA232" s="542">
        <f>+Input!$D176*CA$10*CA$11</f>
        <v>0</v>
      </c>
      <c r="CB232" s="542">
        <f>+Input!$D176*CB$10*CB$11</f>
        <v>0</v>
      </c>
      <c r="CC232" s="542">
        <f>+Input!$D176*CC$10*CC$11</f>
        <v>0</v>
      </c>
      <c r="CD232" s="542">
        <f>+Input!$D176*CD$10*CD$11</f>
        <v>0</v>
      </c>
      <c r="CE232" s="542">
        <f>+Input!$D176*CE$10*CE$11</f>
        <v>0</v>
      </c>
      <c r="CF232" s="542">
        <f>+Input!$D176*CF$10*CF$11</f>
        <v>0</v>
      </c>
      <c r="CG232" s="542">
        <f>+Input!$D176*CG$10*CG$11</f>
        <v>0</v>
      </c>
      <c r="CH232" s="542">
        <f>+Input!$D176*CH$10*CH$11</f>
        <v>0</v>
      </c>
      <c r="CI232" s="542">
        <f>+Input!$D176*CI$10*CI$11</f>
        <v>0</v>
      </c>
      <c r="CJ232" s="542">
        <f>+Input!$D176*CJ$10*CJ$11</f>
        <v>0</v>
      </c>
      <c r="CK232" s="542">
        <f>+Input!$D176*CK$10*CK$11</f>
        <v>0</v>
      </c>
      <c r="CL232" s="542">
        <f>+Input!$D176*CL$10*CL$11</f>
        <v>0</v>
      </c>
      <c r="CM232" s="542">
        <f>+Input!$D176*CM$10*CM$11</f>
        <v>0</v>
      </c>
      <c r="CN232" s="542">
        <f>+Input!$D176*CN$10*CN$11</f>
        <v>0</v>
      </c>
      <c r="CO232" s="542">
        <f>+Input!$D176*CO$10*CO$11</f>
        <v>0</v>
      </c>
      <c r="CP232" s="542">
        <f>+Input!$D176*CP$10*CP$11</f>
        <v>0</v>
      </c>
      <c r="CQ232" s="542">
        <f>+Input!$D176*CQ$10*CQ$11</f>
        <v>0</v>
      </c>
      <c r="CR232" s="542">
        <f>+Input!$D176*CR$10*CR$11</f>
        <v>0</v>
      </c>
      <c r="CS232" s="542">
        <f>+Input!$D176*CS$10*CS$11</f>
        <v>0</v>
      </c>
      <c r="CT232" s="542">
        <f>+Input!$D176*CT$10*CT$11</f>
        <v>0</v>
      </c>
      <c r="CU232" s="542">
        <f>+Input!$D176*CU$10*CU$11</f>
        <v>0</v>
      </c>
      <c r="CV232" s="542">
        <f>+Input!$D176*CV$10*CV$11</f>
        <v>0</v>
      </c>
      <c r="CW232" s="542">
        <f>+Input!$D176*CW$10*CW$11</f>
        <v>0</v>
      </c>
      <c r="CX232" s="542">
        <f>+Input!$D176*CX$10*CX$11</f>
        <v>0</v>
      </c>
      <c r="CY232" s="542">
        <f>+Input!$D176*CY$10*CY$11</f>
        <v>0</v>
      </c>
      <c r="CZ232" s="542">
        <f>+Input!$D176*CZ$10*CZ$11</f>
        <v>0</v>
      </c>
      <c r="DA232" s="542">
        <f>+Input!$D176*DA$10*DA$11</f>
        <v>0</v>
      </c>
      <c r="DB232" s="542">
        <f>+Input!$D176*DB$10*DB$11</f>
        <v>0</v>
      </c>
      <c r="DC232" s="542">
        <f>+Input!$D176*DC$10*DC$11</f>
        <v>0</v>
      </c>
      <c r="DD232" s="542">
        <f>+Input!$D176*DD$10*DD$11</f>
        <v>0</v>
      </c>
      <c r="DE232" s="542">
        <f>+Input!$D176*DE$10*DE$11</f>
        <v>0</v>
      </c>
      <c r="DF232" s="542">
        <f>+Input!$D176*DF$10*DF$11</f>
        <v>0</v>
      </c>
      <c r="DG232" s="542">
        <f>+Input!$D176*DG$10*DG$11</f>
        <v>0</v>
      </c>
      <c r="DH232" s="542">
        <f>+Input!$D176*DH$10*DH$11</f>
        <v>0</v>
      </c>
      <c r="DI232" s="542">
        <f>+Input!$D176*DI$10*DI$11</f>
        <v>0</v>
      </c>
      <c r="DJ232" s="542">
        <f>+Input!$D176*DJ$10*DJ$11</f>
        <v>0</v>
      </c>
      <c r="DK232" s="542">
        <f>+Input!$D176*DK$10*DK$11</f>
        <v>0</v>
      </c>
      <c r="DL232" s="542">
        <f>+Input!$D176*DL$10*DL$11</f>
        <v>0</v>
      </c>
      <c r="DM232" s="542">
        <f>+Input!$D176*DM$10*DM$11</f>
        <v>0</v>
      </c>
      <c r="DN232" s="542">
        <f>+Input!$D176*DN$10*DN$11</f>
        <v>0</v>
      </c>
      <c r="DO232" s="542">
        <f>+Input!$D176*DO$10*DO$11</f>
        <v>0</v>
      </c>
      <c r="DP232" s="542">
        <f>+Input!$D176*DP$10*DP$11</f>
        <v>0</v>
      </c>
      <c r="DQ232" s="542">
        <f>+Input!$D176*DQ$10*DQ$11</f>
        <v>0</v>
      </c>
      <c r="DR232" s="542">
        <f>+Input!$D176*DR$10*DR$11</f>
        <v>0</v>
      </c>
      <c r="DS232" s="542">
        <f>+Input!$D176*DS$10*DS$11</f>
        <v>0</v>
      </c>
      <c r="DT232" s="560">
        <f>+Input!$D176*DT$10*DT$11</f>
        <v>0</v>
      </c>
    </row>
    <row r="233" spans="1:124" s="28" customFormat="1" ht="14.25" customHeight="1" x14ac:dyDescent="0.15">
      <c r="A233" s="130" t="str">
        <f>+Input!C177</f>
        <v>Training and Development</v>
      </c>
      <c r="B233" s="130"/>
      <c r="C233" s="31" t="str">
        <f t="shared" si="315"/>
        <v>[EUR]</v>
      </c>
      <c r="D233" s="389"/>
      <c r="E233" s="559">
        <f>+Input!$D177*E$10*E$11</f>
        <v>0</v>
      </c>
      <c r="F233" s="542">
        <f>+Input!$D177*F$10*F$11</f>
        <v>0</v>
      </c>
      <c r="G233" s="542">
        <f>+Input!$D177*G$10*G$11</f>
        <v>0</v>
      </c>
      <c r="H233" s="542">
        <f>+Input!$D177*H$10*H$11</f>
        <v>0</v>
      </c>
      <c r="I233" s="542">
        <f>+Input!$D177*I$10*I$11</f>
        <v>0</v>
      </c>
      <c r="J233" s="542">
        <f>+Input!$D177*J$10*J$11</f>
        <v>0</v>
      </c>
      <c r="K233" s="542">
        <f>+Input!$D177*K$10*K$11</f>
        <v>0</v>
      </c>
      <c r="L233" s="542">
        <f>+Input!$D177*L$10*L$11</f>
        <v>0</v>
      </c>
      <c r="M233" s="542">
        <f>+Input!$D177*M$10*M$11</f>
        <v>0</v>
      </c>
      <c r="N233" s="542">
        <f>+Input!$D177*N$10*N$11</f>
        <v>0</v>
      </c>
      <c r="O233" s="542">
        <f>+Input!$D177*O$10*O$11</f>
        <v>0</v>
      </c>
      <c r="P233" s="542">
        <f>+Input!$D177*P$10*P$11</f>
        <v>0</v>
      </c>
      <c r="Q233" s="542">
        <f>+Input!$D177*Q$10*Q$11</f>
        <v>0</v>
      </c>
      <c r="R233" s="542">
        <f>+Input!$D177*R$10*R$11</f>
        <v>0</v>
      </c>
      <c r="S233" s="542">
        <f>+Input!$D177*S$10*S$11</f>
        <v>0</v>
      </c>
      <c r="T233" s="542">
        <f>+Input!$D177*T$10*T$11</f>
        <v>0</v>
      </c>
      <c r="U233" s="542">
        <f>+Input!$D177*U$10*U$11</f>
        <v>0</v>
      </c>
      <c r="V233" s="542">
        <f>+Input!$D177*V$10*V$11</f>
        <v>0</v>
      </c>
      <c r="W233" s="542">
        <f>+Input!$D177*W$10*W$11</f>
        <v>0</v>
      </c>
      <c r="X233" s="542">
        <f>+Input!$D177*X$10*X$11</f>
        <v>0</v>
      </c>
      <c r="Y233" s="542">
        <f>+Input!$D177*Y$10*Y$11</f>
        <v>0</v>
      </c>
      <c r="Z233" s="542">
        <f>+Input!$D177*Z$10*Z$11</f>
        <v>0</v>
      </c>
      <c r="AA233" s="542">
        <f>+Input!$D177*AA$10*AA$11</f>
        <v>0</v>
      </c>
      <c r="AB233" s="542">
        <f>+Input!$D177*AB$10*AB$11</f>
        <v>0</v>
      </c>
      <c r="AC233" s="542">
        <f>+Input!$D177*AC$10*AC$11</f>
        <v>0</v>
      </c>
      <c r="AD233" s="542">
        <f>+Input!$D177*AD$10*AD$11</f>
        <v>0</v>
      </c>
      <c r="AE233" s="542">
        <f>+Input!$D177*AE$10*AE$11</f>
        <v>0</v>
      </c>
      <c r="AF233" s="542">
        <f>+Input!$D177*AF$10*AF$11</f>
        <v>0</v>
      </c>
      <c r="AG233" s="542">
        <f>+Input!$D177*AG$10*AG$11</f>
        <v>0</v>
      </c>
      <c r="AH233" s="542">
        <f>+Input!$D177*AH$10*AH$11</f>
        <v>0</v>
      </c>
      <c r="AI233" s="542">
        <f>+Input!$D177*AI$10*AI$11</f>
        <v>0</v>
      </c>
      <c r="AJ233" s="542">
        <f>+Input!$D177*AJ$10*AJ$11</f>
        <v>0</v>
      </c>
      <c r="AK233" s="542">
        <f>+Input!$D177*AK$10*AK$11</f>
        <v>0</v>
      </c>
      <c r="AL233" s="542">
        <f>+Input!$D177*AL$10*AL$11</f>
        <v>0</v>
      </c>
      <c r="AM233" s="542">
        <f>+Input!$D177*AM$10*AM$11</f>
        <v>0</v>
      </c>
      <c r="AN233" s="542">
        <f>+Input!$D177*AN$10*AN$11</f>
        <v>0</v>
      </c>
      <c r="AO233" s="542">
        <f>+Input!$D177*AO$10*AO$11</f>
        <v>0</v>
      </c>
      <c r="AP233" s="542">
        <f>+Input!$D177*AP$10*AP$11</f>
        <v>0</v>
      </c>
      <c r="AQ233" s="542">
        <f>+Input!$D177*AQ$10*AQ$11</f>
        <v>0</v>
      </c>
      <c r="AR233" s="542">
        <f>+Input!$D177*AR$10*AR$11</f>
        <v>0</v>
      </c>
      <c r="AS233" s="542">
        <f>+Input!$D177*AS$10*AS$11</f>
        <v>0</v>
      </c>
      <c r="AT233" s="542">
        <f>+Input!$D177*AT$10*AT$11</f>
        <v>0</v>
      </c>
      <c r="AU233" s="542">
        <f>+Input!$D177*AU$10*AU$11</f>
        <v>0</v>
      </c>
      <c r="AV233" s="542">
        <f>+Input!$D177*AV$10*AV$11</f>
        <v>0</v>
      </c>
      <c r="AW233" s="542">
        <f>+Input!$D177*AW$10*AW$11</f>
        <v>0</v>
      </c>
      <c r="AX233" s="542">
        <f>+Input!$D177*AX$10*AX$11</f>
        <v>0</v>
      </c>
      <c r="AY233" s="542">
        <f>+Input!$D177*AY$10*AY$11</f>
        <v>0</v>
      </c>
      <c r="AZ233" s="542">
        <f>+Input!$D177*AZ$10*AZ$11</f>
        <v>0</v>
      </c>
      <c r="BA233" s="542">
        <f>+Input!$D177*BA$10*BA$11</f>
        <v>0</v>
      </c>
      <c r="BB233" s="542">
        <f>+Input!$D177*BB$10*BB$11</f>
        <v>0</v>
      </c>
      <c r="BC233" s="542">
        <f>+Input!$D177*BC$10*BC$11</f>
        <v>0</v>
      </c>
      <c r="BD233" s="542">
        <f>+Input!$D177*BD$10*BD$11</f>
        <v>0</v>
      </c>
      <c r="BE233" s="542">
        <f>+Input!$D177*BE$10*BE$11</f>
        <v>0</v>
      </c>
      <c r="BF233" s="542">
        <f>+Input!$D177*BF$10*BF$11</f>
        <v>0</v>
      </c>
      <c r="BG233" s="542">
        <f>+Input!$D177*BG$10*BG$11</f>
        <v>0</v>
      </c>
      <c r="BH233" s="542">
        <f>+Input!$D177*BH$10*BH$11</f>
        <v>0</v>
      </c>
      <c r="BI233" s="542">
        <f>+Input!$D177*BI$10*BI$11</f>
        <v>0</v>
      </c>
      <c r="BJ233" s="542">
        <f>+Input!$D177*BJ$10*BJ$11</f>
        <v>0</v>
      </c>
      <c r="BK233" s="542">
        <f>+Input!$D177*BK$10*BK$11</f>
        <v>0</v>
      </c>
      <c r="BL233" s="542">
        <f>+Input!$D177*BL$10*BL$11</f>
        <v>0</v>
      </c>
      <c r="BM233" s="542">
        <f>+Input!$D177*BM$10*BM$11</f>
        <v>0</v>
      </c>
      <c r="BN233" s="542">
        <f>+Input!$D177*BN$10*BN$11</f>
        <v>0</v>
      </c>
      <c r="BO233" s="542">
        <f>+Input!$D177*BO$10*BO$11</f>
        <v>0</v>
      </c>
      <c r="BP233" s="542">
        <f>+Input!$D177*BP$10*BP$11</f>
        <v>0</v>
      </c>
      <c r="BQ233" s="542">
        <f>+Input!$D177*BQ$10*BQ$11</f>
        <v>0</v>
      </c>
      <c r="BR233" s="542">
        <f>+Input!$D177*BR$10*BR$11</f>
        <v>0</v>
      </c>
      <c r="BS233" s="542">
        <f>+Input!$D177*BS$10*BS$11</f>
        <v>0</v>
      </c>
      <c r="BT233" s="542">
        <f>+Input!$D177*BT$10*BT$11</f>
        <v>0</v>
      </c>
      <c r="BU233" s="542">
        <f>+Input!$D177*BU$10*BU$11</f>
        <v>0</v>
      </c>
      <c r="BV233" s="542">
        <f>+Input!$D177*BV$10*BV$11</f>
        <v>0</v>
      </c>
      <c r="BW233" s="542">
        <f>+Input!$D177*BW$10*BW$11</f>
        <v>0</v>
      </c>
      <c r="BX233" s="542">
        <f>+Input!$D177*BX$10*BX$11</f>
        <v>0</v>
      </c>
      <c r="BY233" s="542">
        <f>+Input!$D177*BY$10*BY$11</f>
        <v>0</v>
      </c>
      <c r="BZ233" s="542">
        <f>+Input!$D177*BZ$10*BZ$11</f>
        <v>0</v>
      </c>
      <c r="CA233" s="542">
        <f>+Input!$D177*CA$10*CA$11</f>
        <v>0</v>
      </c>
      <c r="CB233" s="542">
        <f>+Input!$D177*CB$10*CB$11</f>
        <v>0</v>
      </c>
      <c r="CC233" s="542">
        <f>+Input!$D177*CC$10*CC$11</f>
        <v>0</v>
      </c>
      <c r="CD233" s="542">
        <f>+Input!$D177*CD$10*CD$11</f>
        <v>0</v>
      </c>
      <c r="CE233" s="542">
        <f>+Input!$D177*CE$10*CE$11</f>
        <v>0</v>
      </c>
      <c r="CF233" s="542">
        <f>+Input!$D177*CF$10*CF$11</f>
        <v>0</v>
      </c>
      <c r="CG233" s="542">
        <f>+Input!$D177*CG$10*CG$11</f>
        <v>0</v>
      </c>
      <c r="CH233" s="542">
        <f>+Input!$D177*CH$10*CH$11</f>
        <v>0</v>
      </c>
      <c r="CI233" s="542">
        <f>+Input!$D177*CI$10*CI$11</f>
        <v>0</v>
      </c>
      <c r="CJ233" s="542">
        <f>+Input!$D177*CJ$10*CJ$11</f>
        <v>0</v>
      </c>
      <c r="CK233" s="542">
        <f>+Input!$D177*CK$10*CK$11</f>
        <v>0</v>
      </c>
      <c r="CL233" s="542">
        <f>+Input!$D177*CL$10*CL$11</f>
        <v>0</v>
      </c>
      <c r="CM233" s="542">
        <f>+Input!$D177*CM$10*CM$11</f>
        <v>0</v>
      </c>
      <c r="CN233" s="542">
        <f>+Input!$D177*CN$10*CN$11</f>
        <v>0</v>
      </c>
      <c r="CO233" s="542">
        <f>+Input!$D177*CO$10*CO$11</f>
        <v>0</v>
      </c>
      <c r="CP233" s="542">
        <f>+Input!$D177*CP$10*CP$11</f>
        <v>0</v>
      </c>
      <c r="CQ233" s="542">
        <f>+Input!$D177*CQ$10*CQ$11</f>
        <v>0</v>
      </c>
      <c r="CR233" s="542">
        <f>+Input!$D177*CR$10*CR$11</f>
        <v>0</v>
      </c>
      <c r="CS233" s="542">
        <f>+Input!$D177*CS$10*CS$11</f>
        <v>0</v>
      </c>
      <c r="CT233" s="542">
        <f>+Input!$D177*CT$10*CT$11</f>
        <v>0</v>
      </c>
      <c r="CU233" s="542">
        <f>+Input!$D177*CU$10*CU$11</f>
        <v>0</v>
      </c>
      <c r="CV233" s="542">
        <f>+Input!$D177*CV$10*CV$11</f>
        <v>0</v>
      </c>
      <c r="CW233" s="542">
        <f>+Input!$D177*CW$10*CW$11</f>
        <v>0</v>
      </c>
      <c r="CX233" s="542">
        <f>+Input!$D177*CX$10*CX$11</f>
        <v>0</v>
      </c>
      <c r="CY233" s="542">
        <f>+Input!$D177*CY$10*CY$11</f>
        <v>0</v>
      </c>
      <c r="CZ233" s="542">
        <f>+Input!$D177*CZ$10*CZ$11</f>
        <v>0</v>
      </c>
      <c r="DA233" s="542">
        <f>+Input!$D177*DA$10*DA$11</f>
        <v>0</v>
      </c>
      <c r="DB233" s="542">
        <f>+Input!$D177*DB$10*DB$11</f>
        <v>0</v>
      </c>
      <c r="DC233" s="542">
        <f>+Input!$D177*DC$10*DC$11</f>
        <v>0</v>
      </c>
      <c r="DD233" s="542">
        <f>+Input!$D177*DD$10*DD$11</f>
        <v>0</v>
      </c>
      <c r="DE233" s="542">
        <f>+Input!$D177*DE$10*DE$11</f>
        <v>0</v>
      </c>
      <c r="DF233" s="542">
        <f>+Input!$D177*DF$10*DF$11</f>
        <v>0</v>
      </c>
      <c r="DG233" s="542">
        <f>+Input!$D177*DG$10*DG$11</f>
        <v>0</v>
      </c>
      <c r="DH233" s="542">
        <f>+Input!$D177*DH$10*DH$11</f>
        <v>0</v>
      </c>
      <c r="DI233" s="542">
        <f>+Input!$D177*DI$10*DI$11</f>
        <v>0</v>
      </c>
      <c r="DJ233" s="542">
        <f>+Input!$D177*DJ$10*DJ$11</f>
        <v>0</v>
      </c>
      <c r="DK233" s="542">
        <f>+Input!$D177*DK$10*DK$11</f>
        <v>0</v>
      </c>
      <c r="DL233" s="542">
        <f>+Input!$D177*DL$10*DL$11</f>
        <v>0</v>
      </c>
      <c r="DM233" s="542">
        <f>+Input!$D177*DM$10*DM$11</f>
        <v>0</v>
      </c>
      <c r="DN233" s="542">
        <f>+Input!$D177*DN$10*DN$11</f>
        <v>0</v>
      </c>
      <c r="DO233" s="542">
        <f>+Input!$D177*DO$10*DO$11</f>
        <v>0</v>
      </c>
      <c r="DP233" s="542">
        <f>+Input!$D177*DP$10*DP$11</f>
        <v>0</v>
      </c>
      <c r="DQ233" s="542">
        <f>+Input!$D177*DQ$10*DQ$11</f>
        <v>0</v>
      </c>
      <c r="DR233" s="542">
        <f>+Input!$D177*DR$10*DR$11</f>
        <v>0</v>
      </c>
      <c r="DS233" s="542">
        <f>+Input!$D177*DS$10*DS$11</f>
        <v>0</v>
      </c>
      <c r="DT233" s="560">
        <f>+Input!$D177*DT$10*DT$11</f>
        <v>0</v>
      </c>
    </row>
    <row r="234" spans="1:124" s="28" customFormat="1" ht="14.25" customHeight="1" thickBot="1" x14ac:dyDescent="0.2">
      <c r="A234" s="130" t="str">
        <f>+Input!C178</f>
        <v>Miscellaneous</v>
      </c>
      <c r="B234" s="130"/>
      <c r="C234" s="31" t="str">
        <f t="shared" si="315"/>
        <v>[EUR]</v>
      </c>
      <c r="D234" s="389"/>
      <c r="E234" s="553">
        <f>+Input!$D178*E$10*E$11</f>
        <v>0</v>
      </c>
      <c r="F234" s="554">
        <f>+Input!$D178*F$10*F$11</f>
        <v>0</v>
      </c>
      <c r="G234" s="554">
        <f>+Input!$D178*G$10*G$11</f>
        <v>0</v>
      </c>
      <c r="H234" s="554">
        <f>+Input!$D178*H$10*H$11</f>
        <v>504.623776248892</v>
      </c>
      <c r="I234" s="554">
        <f>+Input!$D178*I$10*I$11</f>
        <v>505.7863859608629</v>
      </c>
      <c r="J234" s="554">
        <f>+Input!$D178*J$10*J$11</f>
        <v>506.95167422546251</v>
      </c>
      <c r="K234" s="554">
        <f>+Input!$D178*K$10*K$11</f>
        <v>508.11964721384527</v>
      </c>
      <c r="L234" s="554">
        <f>+Input!$D178*L$10*L$11</f>
        <v>509.29031111138369</v>
      </c>
      <c r="M234" s="554">
        <f>+Input!$D178*M$10*M$11</f>
        <v>510.46367211770047</v>
      </c>
      <c r="N234" s="554">
        <f>+Input!$D178*N$10*N$11</f>
        <v>511.63973644670205</v>
      </c>
      <c r="O234" s="554">
        <f>+Input!$D178*O$10*O$11</f>
        <v>512.81851032661098</v>
      </c>
      <c r="P234" s="554">
        <f>+Input!$D178*P$10*P$11</f>
        <v>513.99999999999909</v>
      </c>
      <c r="Q234" s="554">
        <f>+Input!$D178*Q$10*Q$11</f>
        <v>515.18421172382068</v>
      </c>
      <c r="R234" s="554">
        <f>+Input!$D178*R$10*R$11</f>
        <v>516.37115176944553</v>
      </c>
      <c r="S234" s="554">
        <f>+Input!$D178*S$10*S$11</f>
        <v>517.56082642269189</v>
      </c>
      <c r="T234" s="554">
        <f>+Input!$D178*T$10*T$11</f>
        <v>518.75324198386022</v>
      </c>
      <c r="U234" s="554">
        <f>+Input!$D178*U$10*U$11</f>
        <v>519.94840476776631</v>
      </c>
      <c r="V234" s="554">
        <f>+Input!$D178*V$10*V$11</f>
        <v>521.14632110377465</v>
      </c>
      <c r="W234" s="554">
        <f>+Input!$D178*W$10*W$11</f>
        <v>522.34699733583227</v>
      </c>
      <c r="X234" s="554">
        <f>+Input!$D178*X$10*X$11</f>
        <v>523.55043982250174</v>
      </c>
      <c r="Y234" s="554">
        <f>+Input!$D178*Y$10*Y$11</f>
        <v>524.75665493699546</v>
      </c>
      <c r="Z234" s="554">
        <f>+Input!$D178*Z$10*Z$11</f>
        <v>525.96564906720903</v>
      </c>
      <c r="AA234" s="554">
        <f>+Input!$D178*AA$10*AA$11</f>
        <v>527.17742861575539</v>
      </c>
      <c r="AB234" s="554">
        <f>+Input!$D178*AB$10*AB$11</f>
        <v>528.39199999999835</v>
      </c>
      <c r="AC234" s="554">
        <f>+Input!$D178*AC$10*AC$11</f>
        <v>529.60936965208691</v>
      </c>
      <c r="AD234" s="554">
        <f>+Input!$D178*AD$10*AD$11</f>
        <v>530.82954401898917</v>
      </c>
      <c r="AE234" s="554">
        <f>+Input!$D178*AE$10*AE$11</f>
        <v>532.0525295625265</v>
      </c>
      <c r="AF234" s="554">
        <f>+Input!$D178*AF$10*AF$11</f>
        <v>533.27833275940748</v>
      </c>
      <c r="AG234" s="554">
        <f>+Input!$D178*AG$10*AG$11</f>
        <v>534.50696010126296</v>
      </c>
      <c r="AH234" s="554">
        <f>+Input!$D178*AH$10*AH$11</f>
        <v>535.73841809467956</v>
      </c>
      <c r="AI234" s="554">
        <f>+Input!$D178*AI$10*AI$11</f>
        <v>536.97271326123473</v>
      </c>
      <c r="AJ234" s="554">
        <f>+Input!$D178*AJ$10*AJ$11</f>
        <v>538.2098521375309</v>
      </c>
      <c r="AK234" s="554">
        <f>+Input!$D178*AK$10*AK$11</f>
        <v>539.44984127523048</v>
      </c>
      <c r="AL234" s="554">
        <f>+Input!$D178*AL$10*AL$11</f>
        <v>540.69268724108997</v>
      </c>
      <c r="AM234" s="554">
        <f>+Input!$D178*AM$10*AM$11</f>
        <v>541.93839661699565</v>
      </c>
      <c r="AN234" s="554">
        <f>+Input!$D178*AN$10*AN$11</f>
        <v>543.18697599999746</v>
      </c>
      <c r="AO234" s="554">
        <f>+Input!$D178*AO$10*AO$11</f>
        <v>544.4384320023446</v>
      </c>
      <c r="AP234" s="554">
        <f>+Input!$D178*AP$10*AP$11</f>
        <v>545.69277125152007</v>
      </c>
      <c r="AQ234" s="554">
        <f>+Input!$D178*AQ$10*AQ$11</f>
        <v>546.95000039027627</v>
      </c>
      <c r="AR234" s="554">
        <f>+Input!$D178*AR$10*AR$11</f>
        <v>548.21012607667012</v>
      </c>
      <c r="AS234" s="554">
        <f>+Input!$D178*AS$10*AS$11</f>
        <v>549.4731549840975</v>
      </c>
      <c r="AT234" s="554">
        <f>+Input!$D178*AT$10*AT$11</f>
        <v>550.73909380132977</v>
      </c>
      <c r="AU234" s="554">
        <f>+Input!$D178*AU$10*AU$11</f>
        <v>552.00794923254853</v>
      </c>
      <c r="AV234" s="554">
        <f>+Input!$D178*AV$10*AV$11</f>
        <v>553.27972799738097</v>
      </c>
      <c r="AW234" s="554">
        <f>+Input!$D178*AW$10*AW$11</f>
        <v>554.55443683093608</v>
      </c>
      <c r="AX234" s="554">
        <f>+Input!$D178*AX$10*AX$11</f>
        <v>555.83208248383971</v>
      </c>
      <c r="AY234" s="554">
        <f>+Input!$D178*AY$10*AY$11</f>
        <v>557.11267172227076</v>
      </c>
      <c r="AZ234" s="554">
        <f>+Input!$D178*AZ$10*AZ$11</f>
        <v>558.39621132799653</v>
      </c>
      <c r="BA234" s="554">
        <f>+Input!$D178*BA$10*BA$11</f>
        <v>559.68270809840942</v>
      </c>
      <c r="BB234" s="554">
        <f>+Input!$D178*BB$10*BB$11</f>
        <v>560.97216884656177</v>
      </c>
      <c r="BC234" s="554">
        <f>+Input!$D178*BC$10*BC$11</f>
        <v>562.26460040120321</v>
      </c>
      <c r="BD234" s="554">
        <f>+Input!$D178*BD$10*BD$11</f>
        <v>563.56000960681592</v>
      </c>
      <c r="BE234" s="554">
        <f>+Input!$D178*BE$10*BE$11</f>
        <v>564.85840332365137</v>
      </c>
      <c r="BF234" s="554">
        <f>+Input!$D178*BF$10*BF$11</f>
        <v>566.1597884277661</v>
      </c>
      <c r="BG234" s="554">
        <f>+Input!$D178*BG$10*BG$11</f>
        <v>567.46417181105903</v>
      </c>
      <c r="BH234" s="554">
        <f>+Input!$D178*BH$10*BH$11</f>
        <v>568.77156038130681</v>
      </c>
      <c r="BI234" s="554">
        <f>+Input!$D178*BI$10*BI$11</f>
        <v>570.08196106220146</v>
      </c>
      <c r="BJ234" s="554">
        <f>+Input!$D178*BJ$10*BJ$11</f>
        <v>571.39538079338638</v>
      </c>
      <c r="BK234" s="554">
        <f>+Input!$D178*BK$10*BK$11</f>
        <v>572.71182653049345</v>
      </c>
      <c r="BL234" s="554">
        <f>+Input!$D178*BL$10*BL$11</f>
        <v>574.03130524517962</v>
      </c>
      <c r="BM234" s="554">
        <f>+Input!$D178*BM$10*BM$11</f>
        <v>575.35382392516397</v>
      </c>
      <c r="BN234" s="554">
        <f>+Input!$D178*BN$10*BN$11</f>
        <v>576.67938957426463</v>
      </c>
      <c r="BO234" s="554">
        <f>+Input!$D178*BO$10*BO$11</f>
        <v>578.00800921243615</v>
      </c>
      <c r="BP234" s="554">
        <f>+Input!$D178*BP$10*BP$11</f>
        <v>579.33968987580613</v>
      </c>
      <c r="BQ234" s="554">
        <f>+Input!$D178*BQ$10*BQ$11</f>
        <v>580.67443861671291</v>
      </c>
      <c r="BR234" s="554">
        <f>+Input!$D178*BR$10*BR$11</f>
        <v>582.01226250374282</v>
      </c>
      <c r="BS234" s="554">
        <f>+Input!$D178*BS$10*BS$11</f>
        <v>583.35316862176785</v>
      </c>
      <c r="BT234" s="554">
        <f>+Input!$D178*BT$10*BT$11</f>
        <v>584.69716407198257</v>
      </c>
      <c r="BU234" s="554">
        <f>+Input!$D178*BU$10*BU$11</f>
        <v>586.04425597194222</v>
      </c>
      <c r="BV234" s="554">
        <f>+Input!$D178*BV$10*BV$11</f>
        <v>587.39445145560035</v>
      </c>
      <c r="BW234" s="554">
        <f>+Input!$D178*BW$10*BW$11</f>
        <v>588.74775767334643</v>
      </c>
      <c r="BX234" s="554">
        <f>+Input!$D178*BX$10*BX$11</f>
        <v>590.10418179204385</v>
      </c>
      <c r="BY234" s="554">
        <f>+Input!$D178*BY$10*BY$11</f>
        <v>591.46373099506775</v>
      </c>
      <c r="BZ234" s="554">
        <f>+Input!$D178*BZ$10*BZ$11</f>
        <v>592.82641248234324</v>
      </c>
      <c r="CA234" s="554">
        <f>+Input!$D178*CA$10*CA$11</f>
        <v>594.19223347038348</v>
      </c>
      <c r="CB234" s="554">
        <f>+Input!$D178*CB$10*CB$11</f>
        <v>595.56120119232776</v>
      </c>
      <c r="CC234" s="554">
        <f>+Input!$D178*CC$10*CC$11</f>
        <v>596.93332289797991</v>
      </c>
      <c r="CD234" s="554">
        <f>+Input!$D178*CD$10*CD$11</f>
        <v>598.30860585384687</v>
      </c>
      <c r="CE234" s="554">
        <f>+Input!$D178*CE$10*CE$11</f>
        <v>599.68705734317655</v>
      </c>
      <c r="CF234" s="554">
        <f>+Input!$D178*CF$10*CF$11</f>
        <v>601.06868466599724</v>
      </c>
      <c r="CG234" s="554">
        <f>+Input!$D178*CG$10*CG$11</f>
        <v>602.45349513915585</v>
      </c>
      <c r="CH234" s="554">
        <f>+Input!$D178*CH$10*CH$11</f>
        <v>603.84149609635642</v>
      </c>
      <c r="CI234" s="554">
        <f>+Input!$D178*CI$10*CI$11</f>
        <v>605.23269488819926</v>
      </c>
      <c r="CJ234" s="554">
        <f>+Input!$D178*CJ$10*CJ$11</f>
        <v>606.62709888222025</v>
      </c>
      <c r="CK234" s="554">
        <f>+Input!$D178*CK$10*CK$11</f>
        <v>608.02471546292884</v>
      </c>
      <c r="CL234" s="554">
        <f>+Input!$D178*CL$10*CL$11</f>
        <v>609.42555203184804</v>
      </c>
      <c r="CM234" s="554">
        <f>+Input!$D178*CM$10*CM$11</f>
        <v>610.82961600755334</v>
      </c>
      <c r="CN234" s="554">
        <f>+Input!$D178*CN$10*CN$11</f>
        <v>612.23691482571212</v>
      </c>
      <c r="CO234" s="554">
        <f>+Input!$D178*CO$10*CO$11</f>
        <v>613.64745593912255</v>
      </c>
      <c r="CP234" s="554">
        <f>+Input!$D178*CP$10*CP$11</f>
        <v>615.06124681775361</v>
      </c>
      <c r="CQ234" s="554">
        <f>+Input!$D178*CQ$10*CQ$11</f>
        <v>616.47829494878454</v>
      </c>
      <c r="CR234" s="554">
        <f>+Input!$D178*CR$10*CR$11</f>
        <v>617.89860783664426</v>
      </c>
      <c r="CS234" s="554">
        <f>+Input!$D178*CS$10*CS$11</f>
        <v>619.32219300305121</v>
      </c>
      <c r="CT234" s="554">
        <f>+Input!$D178*CT$10*CT$11</f>
        <v>620.74905798705333</v>
      </c>
      <c r="CU234" s="554">
        <f>+Input!$D178*CU$10*CU$11</f>
        <v>622.17921034506799</v>
      </c>
      <c r="CV234" s="554">
        <f>+Input!$D178*CV$10*CV$11</f>
        <v>623.61265765092139</v>
      </c>
      <c r="CW234" s="554">
        <f>+Input!$D178*CW$10*CW$11</f>
        <v>625.04940749588991</v>
      </c>
      <c r="CX234" s="554">
        <f>+Input!$D178*CX$10*CX$11</f>
        <v>626.48946748873891</v>
      </c>
      <c r="CY234" s="554">
        <f>+Input!$D178*CY$10*CY$11</f>
        <v>627.93284525576394</v>
      </c>
      <c r="CZ234" s="554">
        <f>+Input!$D178*CZ$10*CZ$11</f>
        <v>629.37954844083106</v>
      </c>
      <c r="DA234" s="554">
        <f>+Input!$D178*DA$10*DA$11</f>
        <v>630.82958470541701</v>
      </c>
      <c r="DB234" s="554">
        <f>+Input!$D178*DB$10*DB$11</f>
        <v>632.28296172864987</v>
      </c>
      <c r="DC234" s="554">
        <f>+Input!$D178*DC$10*DC$11</f>
        <v>633.73968720734968</v>
      </c>
      <c r="DD234" s="554">
        <f>+Input!$D178*DD$10*DD$11</f>
        <v>635.19976885606945</v>
      </c>
      <c r="DE234" s="554">
        <f>+Input!$D178*DE$10*DE$11</f>
        <v>636.6632144071358</v>
      </c>
      <c r="DF234" s="554">
        <f>+Input!$D178*DF$10*DF$11</f>
        <v>638.13003161069003</v>
      </c>
      <c r="DG234" s="554">
        <f>+Input!$D178*DG$10*DG$11</f>
        <v>639.600228234729</v>
      </c>
      <c r="DH234" s="554">
        <f>+Input!$D178*DH$10*DH$11</f>
        <v>641.0738120651464</v>
      </c>
      <c r="DI234" s="554">
        <f>+Input!$D178*DI$10*DI$11</f>
        <v>642.55079090577385</v>
      </c>
      <c r="DJ234" s="554">
        <f>+Input!$D178*DJ$10*DJ$11</f>
        <v>644.03117257842257</v>
      </c>
      <c r="DK234" s="554">
        <f>+Input!$D178*DK$10*DK$11</f>
        <v>645.51496492292438</v>
      </c>
      <c r="DL234" s="554">
        <f>+Input!$D178*DL$10*DL$11</f>
        <v>647.00217579717344</v>
      </c>
      <c r="DM234" s="554">
        <f>+Input!$D178*DM$10*DM$11</f>
        <v>648.49281307716774</v>
      </c>
      <c r="DN234" s="554">
        <f>+Input!$D178*DN$10*DN$11</f>
        <v>649.98688465705118</v>
      </c>
      <c r="DO234" s="554">
        <f>+Input!$D178*DO$10*DO$11</f>
        <v>651.48439844915447</v>
      </c>
      <c r="DP234" s="554">
        <f>+Input!$D178*DP$10*DP$11</f>
        <v>652.98536238403847</v>
      </c>
      <c r="DQ234" s="554">
        <f>+Input!$D178*DQ$10*DQ$11</f>
        <v>654.48978441053475</v>
      </c>
      <c r="DR234" s="554">
        <f>+Input!$D178*DR$10*DR$11</f>
        <v>655.99767249578849</v>
      </c>
      <c r="DS234" s="554">
        <f>+Input!$D178*DS$10*DS$11</f>
        <v>657.5090346253005</v>
      </c>
      <c r="DT234" s="555">
        <f>+Input!$D178*DT$10*DT$11</f>
        <v>659.02387880296953</v>
      </c>
    </row>
    <row r="235" spans="1:124" s="28" customFormat="1" ht="14.25" customHeight="1" x14ac:dyDescent="0.15">
      <c r="A235" s="397" t="s">
        <v>495</v>
      </c>
      <c r="B235" s="397"/>
      <c r="C235" s="398" t="str">
        <f t="shared" si="315"/>
        <v>[EUR]</v>
      </c>
      <c r="D235" s="399"/>
      <c r="E235" s="706">
        <f>SUM(E215:E234)</f>
        <v>0</v>
      </c>
      <c r="F235" s="706">
        <f>SUM(F215:F234)</f>
        <v>0</v>
      </c>
      <c r="G235" s="706">
        <f t="shared" ref="G235:BR235" si="318">SUM(G215:G234)</f>
        <v>0</v>
      </c>
      <c r="H235" s="706">
        <f t="shared" si="318"/>
        <v>15655.448034345627</v>
      </c>
      <c r="I235" s="706">
        <f t="shared" si="318"/>
        <v>15691.516838049811</v>
      </c>
      <c r="J235" s="706">
        <f t="shared" si="318"/>
        <v>15727.66874117075</v>
      </c>
      <c r="K235" s="706">
        <f>SUM(K215:K234)</f>
        <v>15763.903935162332</v>
      </c>
      <c r="L235" s="706">
        <f t="shared" si="318"/>
        <v>15800.222611919562</v>
      </c>
      <c r="M235" s="706">
        <f t="shared" si="318"/>
        <v>15836.624963779543</v>
      </c>
      <c r="N235" s="706">
        <f t="shared" si="318"/>
        <v>15873.111183522487</v>
      </c>
      <c r="O235" s="706">
        <f t="shared" si="318"/>
        <v>15909.681464372783</v>
      </c>
      <c r="P235" s="706">
        <f t="shared" si="318"/>
        <v>15946.33599999997</v>
      </c>
      <c r="Q235" s="706">
        <f t="shared" si="318"/>
        <v>15983.07498451981</v>
      </c>
      <c r="R235" s="706">
        <f t="shared" si="318"/>
        <v>16019.898612495275</v>
      </c>
      <c r="S235" s="706">
        <f t="shared" si="318"/>
        <v>16056.807078937596</v>
      </c>
      <c r="T235" s="706">
        <f t="shared" si="318"/>
        <v>16093.800579307281</v>
      </c>
      <c r="U235" s="706">
        <f t="shared" si="318"/>
        <v>16130.879309515181</v>
      </c>
      <c r="V235" s="706">
        <f t="shared" si="318"/>
        <v>16168.043465923511</v>
      </c>
      <c r="W235" s="706">
        <f t="shared" si="318"/>
        <v>16205.293245346857</v>
      </c>
      <c r="X235" s="706">
        <f t="shared" si="318"/>
        <v>16242.628845053294</v>
      </c>
      <c r="Y235" s="706">
        <f t="shared" si="318"/>
        <v>16280.050462765343</v>
      </c>
      <c r="Z235" s="706">
        <f t="shared" si="318"/>
        <v>16317.558296661095</v>
      </c>
      <c r="AA235" s="706">
        <f t="shared" si="318"/>
        <v>16355.1525453752</v>
      </c>
      <c r="AB235" s="706">
        <f t="shared" si="318"/>
        <v>16392.833407999944</v>
      </c>
      <c r="AC235" s="706">
        <f t="shared" si="318"/>
        <v>16430.601084086346</v>
      </c>
      <c r="AD235" s="706">
        <f t="shared" si="318"/>
        <v>16468.455773645117</v>
      </c>
      <c r="AE235" s="706">
        <f t="shared" si="318"/>
        <v>16506.397677147819</v>
      </c>
      <c r="AF235" s="706">
        <f t="shared" si="318"/>
        <v>16544.426995527861</v>
      </c>
      <c r="AG235" s="706">
        <f t="shared" si="318"/>
        <v>16582.543930181582</v>
      </c>
      <c r="AH235" s="706">
        <f t="shared" si="318"/>
        <v>16620.748682969341</v>
      </c>
      <c r="AI235" s="706">
        <f t="shared" si="318"/>
        <v>16659.04145621655</v>
      </c>
      <c r="AJ235" s="706">
        <f t="shared" si="318"/>
        <v>16697.42245271476</v>
      </c>
      <c r="AK235" s="706">
        <f t="shared" si="318"/>
        <v>16735.891875722747</v>
      </c>
      <c r="AL235" s="706">
        <f t="shared" si="318"/>
        <v>16774.449928967577</v>
      </c>
      <c r="AM235" s="706">
        <f t="shared" si="318"/>
        <v>16813.096816645673</v>
      </c>
      <c r="AN235" s="706">
        <f t="shared" si="318"/>
        <v>16851.832743423918</v>
      </c>
      <c r="AO235" s="706">
        <f t="shared" si="318"/>
        <v>16890.657914440737</v>
      </c>
      <c r="AP235" s="706">
        <f t="shared" si="318"/>
        <v>16929.572535307161</v>
      </c>
      <c r="AQ235" s="706">
        <f t="shared" si="318"/>
        <v>16968.576812107931</v>
      </c>
      <c r="AR235" s="706">
        <f t="shared" si="318"/>
        <v>17007.670951402612</v>
      </c>
      <c r="AS235" s="706">
        <f t="shared" si="318"/>
        <v>17046.855160226645</v>
      </c>
      <c r="AT235" s="706">
        <f t="shared" si="318"/>
        <v>17086.12964609246</v>
      </c>
      <c r="AU235" s="706">
        <f t="shared" si="318"/>
        <v>17125.494616990582</v>
      </c>
      <c r="AV235" s="706">
        <f t="shared" si="318"/>
        <v>17164.950281390746</v>
      </c>
      <c r="AW235" s="706">
        <f t="shared" si="318"/>
        <v>17204.496848242958</v>
      </c>
      <c r="AX235" s="706">
        <f t="shared" si="318"/>
        <v>17244.134526978643</v>
      </c>
      <c r="AY235" s="706">
        <f t="shared" si="318"/>
        <v>17283.863527511727</v>
      </c>
      <c r="AZ235" s="706">
        <f t="shared" si="318"/>
        <v>17323.684060239764</v>
      </c>
      <c r="BA235" s="706">
        <f t="shared" si="318"/>
        <v>17363.596336045055</v>
      </c>
      <c r="BB235" s="706">
        <f t="shared" si="318"/>
        <v>17403.600566295732</v>
      </c>
      <c r="BC235" s="706">
        <f t="shared" si="318"/>
        <v>17443.696962846923</v>
      </c>
      <c r="BD235" s="706">
        <f t="shared" si="318"/>
        <v>17483.885738041852</v>
      </c>
      <c r="BE235" s="706">
        <f t="shared" si="318"/>
        <v>17524.167104712957</v>
      </c>
      <c r="BF235" s="706">
        <f t="shared" si="318"/>
        <v>17564.541276183005</v>
      </c>
      <c r="BG235" s="706">
        <f t="shared" si="318"/>
        <v>17605.008466266296</v>
      </c>
      <c r="BH235" s="706">
        <f t="shared" si="318"/>
        <v>17645.56888926966</v>
      </c>
      <c r="BI235" s="706">
        <f t="shared" si="318"/>
        <v>17686.22275999374</v>
      </c>
      <c r="BJ235" s="706">
        <f t="shared" si="318"/>
        <v>17726.970293734015</v>
      </c>
      <c r="BK235" s="706">
        <f t="shared" si="318"/>
        <v>17767.811706282024</v>
      </c>
      <c r="BL235" s="706">
        <f t="shared" si="318"/>
        <v>17808.747213926446</v>
      </c>
      <c r="BM235" s="706">
        <f t="shared" si="318"/>
        <v>17849.777033454287</v>
      </c>
      <c r="BN235" s="706">
        <f t="shared" si="318"/>
        <v>17890.901382151984</v>
      </c>
      <c r="BO235" s="706">
        <f t="shared" si="318"/>
        <v>17932.12047780662</v>
      </c>
      <c r="BP235" s="706">
        <f t="shared" si="318"/>
        <v>17973.434538707013</v>
      </c>
      <c r="BQ235" s="706">
        <f t="shared" si="318"/>
        <v>18014.843783644901</v>
      </c>
      <c r="BR235" s="706">
        <f t="shared" si="318"/>
        <v>18056.348431916111</v>
      </c>
      <c r="BS235" s="706">
        <f t="shared" ref="BS235:BX235" si="319">SUM(BS215:BS234)</f>
        <v>18097.948703321719</v>
      </c>
      <c r="BT235" s="706">
        <f t="shared" si="319"/>
        <v>18139.644818169192</v>
      </c>
      <c r="BU235" s="706">
        <f t="shared" si="319"/>
        <v>18181.436997273533</v>
      </c>
      <c r="BV235" s="706">
        <f t="shared" si="319"/>
        <v>18223.325461958546</v>
      </c>
      <c r="BW235" s="706">
        <f t="shared" si="319"/>
        <v>18265.310434057908</v>
      </c>
      <c r="BX235" s="706">
        <f t="shared" si="319"/>
        <v>18307.392135916372</v>
      </c>
      <c r="BY235" s="706">
        <f t="shared" ref="BY235:DT235" si="320">SUM(BY215:BY234)</f>
        <v>18349.570790390986</v>
      </c>
      <c r="BZ235" s="706">
        <f t="shared" si="320"/>
        <v>18391.846620852211</v>
      </c>
      <c r="CA235" s="706">
        <f t="shared" si="320"/>
        <v>18434.219851185182</v>
      </c>
      <c r="CB235" s="706">
        <f t="shared" si="320"/>
        <v>18476.690705790774</v>
      </c>
      <c r="CC235" s="706">
        <f t="shared" si="320"/>
        <v>18519.259409586935</v>
      </c>
      <c r="CD235" s="706">
        <f t="shared" si="320"/>
        <v>18561.926188009747</v>
      </c>
      <c r="CE235" s="706">
        <f t="shared" si="320"/>
        <v>18604.69126701471</v>
      </c>
      <c r="CF235" s="706">
        <f t="shared" si="320"/>
        <v>18647.55487307789</v>
      </c>
      <c r="CG235" s="706">
        <f t="shared" si="320"/>
        <v>18690.517233197173</v>
      </c>
      <c r="CH235" s="706">
        <f t="shared" si="320"/>
        <v>18733.578574893363</v>
      </c>
      <c r="CI235" s="706">
        <f t="shared" si="320"/>
        <v>18776.739126211494</v>
      </c>
      <c r="CJ235" s="706">
        <f t="shared" si="320"/>
        <v>18819.999115721996</v>
      </c>
      <c r="CK235" s="706">
        <f t="shared" si="320"/>
        <v>18863.358772521897</v>
      </c>
      <c r="CL235" s="706">
        <f t="shared" si="320"/>
        <v>18906.818326236051</v>
      </c>
      <c r="CM235" s="706">
        <f t="shared" si="320"/>
        <v>18950.378007018342</v>
      </c>
      <c r="CN235" s="706">
        <f t="shared" si="320"/>
        <v>18994.038045552894</v>
      </c>
      <c r="CO235" s="706">
        <f t="shared" si="320"/>
        <v>19037.798673055331</v>
      </c>
      <c r="CP235" s="706">
        <f t="shared" si="320"/>
        <v>19081.660121273988</v>
      </c>
      <c r="CQ235" s="706">
        <f t="shared" si="320"/>
        <v>19125.622622491101</v>
      </c>
      <c r="CR235" s="706">
        <f t="shared" si="320"/>
        <v>19169.686409524056</v>
      </c>
      <c r="CS235" s="706">
        <f t="shared" si="320"/>
        <v>19213.851715726658</v>
      </c>
      <c r="CT235" s="706">
        <f t="shared" si="320"/>
        <v>19258.11877499034</v>
      </c>
      <c r="CU235" s="706">
        <f t="shared" si="320"/>
        <v>19302.487821745392</v>
      </c>
      <c r="CV235" s="706">
        <f t="shared" si="320"/>
        <v>19346.959090962184</v>
      </c>
      <c r="CW235" s="706">
        <f t="shared" si="320"/>
        <v>19391.532818152496</v>
      </c>
      <c r="CX235" s="706">
        <f t="shared" si="320"/>
        <v>19436.209239370637</v>
      </c>
      <c r="CY235" s="706">
        <f t="shared" si="320"/>
        <v>19480.988591214824</v>
      </c>
      <c r="CZ235" s="706">
        <f t="shared" si="320"/>
        <v>19525.871110828346</v>
      </c>
      <c r="DA235" s="706">
        <f t="shared" si="320"/>
        <v>19570.857035900866</v>
      </c>
      <c r="DB235" s="706">
        <f t="shared" si="320"/>
        <v>19615.946604669636</v>
      </c>
      <c r="DC235" s="706">
        <f t="shared" si="320"/>
        <v>19661.140055920812</v>
      </c>
      <c r="DD235" s="706">
        <f t="shared" si="320"/>
        <v>19706.437628990701</v>
      </c>
      <c r="DE235" s="706">
        <f t="shared" si="320"/>
        <v>19751.839563766986</v>
      </c>
      <c r="DF235" s="706">
        <f t="shared" si="320"/>
        <v>19797.346100690047</v>
      </c>
      <c r="DG235" s="706">
        <f t="shared" si="320"/>
        <v>19842.957480754223</v>
      </c>
      <c r="DH235" s="706">
        <f t="shared" si="320"/>
        <v>19888.673945509101</v>
      </c>
      <c r="DI235" s="706">
        <f t="shared" si="320"/>
        <v>19934.495737060726</v>
      </c>
      <c r="DJ235" s="706">
        <f t="shared" si="320"/>
        <v>19980.423098072977</v>
      </c>
      <c r="DK235" s="706">
        <f t="shared" si="320"/>
        <v>20026.456271768817</v>
      </c>
      <c r="DL235" s="706">
        <f t="shared" si="320"/>
        <v>20072.595501931504</v>
      </c>
      <c r="DM235" s="706">
        <f t="shared" si="320"/>
        <v>20118.841032906057</v>
      </c>
      <c r="DN235" s="706">
        <f t="shared" si="320"/>
        <v>20165.19310960035</v>
      </c>
      <c r="DO235" s="706">
        <f t="shared" si="320"/>
        <v>20211.651977486566</v>
      </c>
      <c r="DP235" s="706">
        <f t="shared" si="320"/>
        <v>20258.21788260241</v>
      </c>
      <c r="DQ235" s="706">
        <f t="shared" si="320"/>
        <v>20304.891071552436</v>
      </c>
      <c r="DR235" s="706">
        <f t="shared" si="320"/>
        <v>20351.671791509343</v>
      </c>
      <c r="DS235" s="706">
        <f t="shared" si="320"/>
        <v>20398.56029021533</v>
      </c>
      <c r="DT235" s="706">
        <f t="shared" si="320"/>
        <v>20445.55681598332</v>
      </c>
    </row>
    <row r="236" spans="1:124" s="28" customFormat="1" ht="14.25" customHeight="1" x14ac:dyDescent="0.15">
      <c r="A236" s="45"/>
      <c r="B236" s="45"/>
      <c r="C236" s="31"/>
      <c r="D236" s="389"/>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c r="BN236" s="45"/>
      <c r="BO236" s="45"/>
      <c r="BP236" s="45"/>
      <c r="BQ236" s="45"/>
      <c r="BR236" s="45"/>
      <c r="BS236" s="45"/>
      <c r="BT236" s="45"/>
      <c r="BU236" s="45"/>
      <c r="BV236" s="45"/>
      <c r="BW236" s="45"/>
      <c r="BX236" s="45"/>
      <c r="BY236" s="45"/>
      <c r="BZ236" s="45"/>
      <c r="CA236" s="45"/>
      <c r="CB236" s="45"/>
      <c r="CC236" s="45"/>
      <c r="CD236" s="45"/>
      <c r="CE236" s="45"/>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row>
    <row r="237" spans="1:124" s="28" customFormat="1" ht="14.25" customHeight="1" x14ac:dyDescent="0.15">
      <c r="A237" s="45"/>
      <c r="B237" s="45"/>
      <c r="C237" s="389"/>
      <c r="D237" s="389"/>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c r="BN237" s="45"/>
      <c r="BO237" s="45"/>
      <c r="BP237" s="45"/>
      <c r="BQ237" s="45"/>
      <c r="BR237" s="45"/>
      <c r="BS237" s="45"/>
      <c r="BT237" s="45"/>
      <c r="BU237" s="45"/>
      <c r="BV237" s="45"/>
      <c r="BW237" s="45"/>
      <c r="BX237" s="45"/>
      <c r="BY237" s="45"/>
      <c r="BZ237" s="45"/>
      <c r="CA237" s="45"/>
      <c r="CB237" s="45"/>
      <c r="CC237" s="45"/>
      <c r="CD237" s="45"/>
      <c r="CE237" s="45"/>
      <c r="CF237" s="45"/>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row>
    <row r="238" spans="1:124" s="405" customFormat="1" ht="14.25" customHeight="1" x14ac:dyDescent="0.15">
      <c r="A238" s="400" t="s">
        <v>63</v>
      </c>
      <c r="B238" s="400"/>
      <c r="C238" s="401"/>
      <c r="D238" s="402"/>
      <c r="E238" s="403"/>
      <c r="F238" s="404"/>
      <c r="G238" s="403"/>
      <c r="H238" s="404"/>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c r="CS238" s="404"/>
      <c r="CT238" s="404"/>
      <c r="CU238" s="404"/>
      <c r="CV238" s="404"/>
      <c r="CW238" s="404"/>
      <c r="CX238" s="404"/>
      <c r="CY238" s="404"/>
      <c r="CZ238" s="404"/>
      <c r="DA238" s="404"/>
      <c r="DB238" s="404"/>
      <c r="DC238" s="404"/>
      <c r="DD238" s="404"/>
      <c r="DE238" s="404"/>
      <c r="DF238" s="404"/>
      <c r="DG238" s="404"/>
      <c r="DH238" s="404"/>
      <c r="DI238" s="404"/>
      <c r="DJ238" s="404"/>
      <c r="DK238" s="404"/>
      <c r="DL238" s="404"/>
      <c r="DM238" s="404"/>
      <c r="DN238" s="404"/>
      <c r="DO238" s="404"/>
      <c r="DP238" s="404"/>
      <c r="DQ238" s="404"/>
      <c r="DR238" s="404"/>
      <c r="DS238" s="404"/>
      <c r="DT238" s="404"/>
    </row>
    <row r="239" spans="1:124" ht="15" customHeight="1" x14ac:dyDescent="0.15">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row>
  </sheetData>
  <hyperlinks>
    <hyperlink ref="A5" location="'Table of Contents'!A1" display="Table of contents" xr:uid="{00000000-0004-0000-0400-000000000000}"/>
  </hyperlink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79998168889431442"/>
  </sheetPr>
  <dimension ref="A1:EF1009"/>
  <sheetViews>
    <sheetView showGridLines="0" zoomScale="95" zoomScaleNormal="95" workbookViewId="0">
      <pane xSplit="2" ySplit="5" topLeftCell="C26" activePane="bottomRight" state="frozen"/>
      <selection activeCell="A43" sqref="A43"/>
      <selection pane="topRight" activeCell="A43" sqref="A43"/>
      <selection pane="bottomLeft" activeCell="A43" sqref="A43"/>
      <selection pane="bottomRight" activeCell="Q37" sqref="Q37"/>
    </sheetView>
  </sheetViews>
  <sheetFormatPr baseColWidth="10" defaultColWidth="0" defaultRowHeight="0" customHeight="1" zeroHeight="1" outlineLevelRow="1" x14ac:dyDescent="0.15"/>
  <cols>
    <col min="1" max="1" width="63.83203125" style="3" customWidth="1"/>
    <col min="2" max="4" width="6.1640625" style="3" customWidth="1"/>
    <col min="5" max="9" width="14.33203125" style="3" bestFit="1" customWidth="1"/>
    <col min="10" max="59" width="15" style="3" bestFit="1" customWidth="1"/>
    <col min="60" max="60" width="17" style="3" bestFit="1" customWidth="1"/>
    <col min="61" max="71" width="15" style="3" bestFit="1" customWidth="1"/>
    <col min="72" max="72" width="17" style="3" bestFit="1" customWidth="1"/>
    <col min="73" max="83" width="15" style="3" bestFit="1" customWidth="1"/>
    <col min="84" max="84" width="17" style="3" bestFit="1" customWidth="1"/>
    <col min="85" max="95" width="15" style="3" bestFit="1" customWidth="1"/>
    <col min="96" max="96" width="17" style="3" bestFit="1" customWidth="1"/>
    <col min="97" max="107" width="15" style="3" bestFit="1" customWidth="1"/>
    <col min="108" max="108" width="17" style="3" bestFit="1" customWidth="1"/>
    <col min="109" max="118" width="15" style="3" bestFit="1" customWidth="1"/>
    <col min="119" max="120" width="17" style="3" bestFit="1" customWidth="1"/>
    <col min="121" max="124" width="15" style="3" bestFit="1" customWidth="1"/>
    <col min="125" max="136" width="0" style="3" hidden="1" customWidth="1"/>
    <col min="137" max="16384" width="14.5" style="3" hidden="1"/>
  </cols>
  <sheetData>
    <row r="1" spans="1:124" ht="25" x14ac:dyDescent="0.15">
      <c r="A1" s="477" t="s">
        <v>64</v>
      </c>
      <c r="B1" s="38"/>
      <c r="C1" s="38"/>
      <c r="D1" s="39"/>
      <c r="E1" s="39">
        <v>1</v>
      </c>
      <c r="F1" s="39">
        <f t="shared" ref="F1:DT1" si="0">+E1+1</f>
        <v>2</v>
      </c>
      <c r="G1" s="39">
        <f t="shared" si="0"/>
        <v>3</v>
      </c>
      <c r="H1" s="39">
        <f t="shared" si="0"/>
        <v>4</v>
      </c>
      <c r="I1" s="39">
        <f t="shared" si="0"/>
        <v>5</v>
      </c>
      <c r="J1" s="39">
        <f t="shared" si="0"/>
        <v>6</v>
      </c>
      <c r="K1" s="39">
        <f t="shared" si="0"/>
        <v>7</v>
      </c>
      <c r="L1" s="39">
        <f t="shared" si="0"/>
        <v>8</v>
      </c>
      <c r="M1" s="39">
        <f t="shared" si="0"/>
        <v>9</v>
      </c>
      <c r="N1" s="39">
        <f t="shared" si="0"/>
        <v>10</v>
      </c>
      <c r="O1" s="39">
        <f t="shared" si="0"/>
        <v>11</v>
      </c>
      <c r="P1" s="39">
        <f t="shared" si="0"/>
        <v>12</v>
      </c>
      <c r="Q1" s="39">
        <f t="shared" si="0"/>
        <v>13</v>
      </c>
      <c r="R1" s="39">
        <f t="shared" si="0"/>
        <v>14</v>
      </c>
      <c r="S1" s="39">
        <f t="shared" si="0"/>
        <v>15</v>
      </c>
      <c r="T1" s="39">
        <f t="shared" si="0"/>
        <v>16</v>
      </c>
      <c r="U1" s="39">
        <f t="shared" si="0"/>
        <v>17</v>
      </c>
      <c r="V1" s="39">
        <f t="shared" si="0"/>
        <v>18</v>
      </c>
      <c r="W1" s="39">
        <f t="shared" si="0"/>
        <v>19</v>
      </c>
      <c r="X1" s="39">
        <f t="shared" si="0"/>
        <v>20</v>
      </c>
      <c r="Y1" s="39">
        <f t="shared" si="0"/>
        <v>21</v>
      </c>
      <c r="Z1" s="39">
        <f t="shared" si="0"/>
        <v>22</v>
      </c>
      <c r="AA1" s="39">
        <f t="shared" si="0"/>
        <v>23</v>
      </c>
      <c r="AB1" s="39">
        <f t="shared" si="0"/>
        <v>24</v>
      </c>
      <c r="AC1" s="39">
        <f t="shared" si="0"/>
        <v>25</v>
      </c>
      <c r="AD1" s="39">
        <f t="shared" si="0"/>
        <v>26</v>
      </c>
      <c r="AE1" s="39">
        <f t="shared" si="0"/>
        <v>27</v>
      </c>
      <c r="AF1" s="39">
        <f t="shared" si="0"/>
        <v>28</v>
      </c>
      <c r="AG1" s="39">
        <f t="shared" si="0"/>
        <v>29</v>
      </c>
      <c r="AH1" s="39">
        <f t="shared" si="0"/>
        <v>30</v>
      </c>
      <c r="AI1" s="39">
        <f t="shared" si="0"/>
        <v>31</v>
      </c>
      <c r="AJ1" s="39">
        <f t="shared" si="0"/>
        <v>32</v>
      </c>
      <c r="AK1" s="39">
        <f t="shared" si="0"/>
        <v>33</v>
      </c>
      <c r="AL1" s="39">
        <f t="shared" si="0"/>
        <v>34</v>
      </c>
      <c r="AM1" s="39">
        <f t="shared" si="0"/>
        <v>35</v>
      </c>
      <c r="AN1" s="39">
        <f t="shared" si="0"/>
        <v>36</v>
      </c>
      <c r="AO1" s="39">
        <f t="shared" si="0"/>
        <v>37</v>
      </c>
      <c r="AP1" s="39">
        <f t="shared" si="0"/>
        <v>38</v>
      </c>
      <c r="AQ1" s="39">
        <f t="shared" si="0"/>
        <v>39</v>
      </c>
      <c r="AR1" s="39">
        <f t="shared" si="0"/>
        <v>40</v>
      </c>
      <c r="AS1" s="39">
        <f t="shared" si="0"/>
        <v>41</v>
      </c>
      <c r="AT1" s="39">
        <f t="shared" si="0"/>
        <v>42</v>
      </c>
      <c r="AU1" s="39">
        <f t="shared" si="0"/>
        <v>43</v>
      </c>
      <c r="AV1" s="39">
        <f t="shared" si="0"/>
        <v>44</v>
      </c>
      <c r="AW1" s="39">
        <f t="shared" si="0"/>
        <v>45</v>
      </c>
      <c r="AX1" s="39">
        <f t="shared" si="0"/>
        <v>46</v>
      </c>
      <c r="AY1" s="39">
        <f t="shared" si="0"/>
        <v>47</v>
      </c>
      <c r="AZ1" s="39">
        <f t="shared" si="0"/>
        <v>48</v>
      </c>
      <c r="BA1" s="39">
        <f t="shared" si="0"/>
        <v>49</v>
      </c>
      <c r="BB1" s="39">
        <f t="shared" si="0"/>
        <v>50</v>
      </c>
      <c r="BC1" s="39">
        <f t="shared" si="0"/>
        <v>51</v>
      </c>
      <c r="BD1" s="39">
        <f t="shared" si="0"/>
        <v>52</v>
      </c>
      <c r="BE1" s="39">
        <f t="shared" si="0"/>
        <v>53</v>
      </c>
      <c r="BF1" s="39">
        <f t="shared" si="0"/>
        <v>54</v>
      </c>
      <c r="BG1" s="39">
        <f t="shared" si="0"/>
        <v>55</v>
      </c>
      <c r="BH1" s="39">
        <f t="shared" si="0"/>
        <v>56</v>
      </c>
      <c r="BI1" s="39">
        <f t="shared" si="0"/>
        <v>57</v>
      </c>
      <c r="BJ1" s="39">
        <f t="shared" si="0"/>
        <v>58</v>
      </c>
      <c r="BK1" s="39">
        <f t="shared" si="0"/>
        <v>59</v>
      </c>
      <c r="BL1" s="39">
        <f t="shared" si="0"/>
        <v>60</v>
      </c>
      <c r="BM1" s="39">
        <f t="shared" si="0"/>
        <v>61</v>
      </c>
      <c r="BN1" s="39">
        <f t="shared" si="0"/>
        <v>62</v>
      </c>
      <c r="BO1" s="39">
        <f t="shared" si="0"/>
        <v>63</v>
      </c>
      <c r="BP1" s="39">
        <f t="shared" si="0"/>
        <v>64</v>
      </c>
      <c r="BQ1" s="39">
        <f t="shared" si="0"/>
        <v>65</v>
      </c>
      <c r="BR1" s="39">
        <f t="shared" si="0"/>
        <v>66</v>
      </c>
      <c r="BS1" s="39">
        <f t="shared" si="0"/>
        <v>67</v>
      </c>
      <c r="BT1" s="39">
        <f t="shared" si="0"/>
        <v>68</v>
      </c>
      <c r="BU1" s="39">
        <f t="shared" si="0"/>
        <v>69</v>
      </c>
      <c r="BV1" s="39">
        <f t="shared" si="0"/>
        <v>70</v>
      </c>
      <c r="BW1" s="39">
        <f t="shared" si="0"/>
        <v>71</v>
      </c>
      <c r="BX1" s="39">
        <f t="shared" si="0"/>
        <v>72</v>
      </c>
      <c r="BY1" s="39">
        <f t="shared" si="0"/>
        <v>73</v>
      </c>
      <c r="BZ1" s="39">
        <f t="shared" si="0"/>
        <v>74</v>
      </c>
      <c r="CA1" s="39">
        <f t="shared" si="0"/>
        <v>75</v>
      </c>
      <c r="CB1" s="39">
        <f t="shared" si="0"/>
        <v>76</v>
      </c>
      <c r="CC1" s="39">
        <f t="shared" si="0"/>
        <v>77</v>
      </c>
      <c r="CD1" s="39">
        <f t="shared" si="0"/>
        <v>78</v>
      </c>
      <c r="CE1" s="39">
        <f t="shared" si="0"/>
        <v>79</v>
      </c>
      <c r="CF1" s="39">
        <f t="shared" si="0"/>
        <v>80</v>
      </c>
      <c r="CG1" s="39">
        <f t="shared" si="0"/>
        <v>81</v>
      </c>
      <c r="CH1" s="39">
        <f t="shared" si="0"/>
        <v>82</v>
      </c>
      <c r="CI1" s="39">
        <f t="shared" si="0"/>
        <v>83</v>
      </c>
      <c r="CJ1" s="39">
        <f t="shared" si="0"/>
        <v>84</v>
      </c>
      <c r="CK1" s="39">
        <f t="shared" si="0"/>
        <v>85</v>
      </c>
      <c r="CL1" s="39">
        <f t="shared" si="0"/>
        <v>86</v>
      </c>
      <c r="CM1" s="39">
        <f t="shared" si="0"/>
        <v>87</v>
      </c>
      <c r="CN1" s="39">
        <f t="shared" si="0"/>
        <v>88</v>
      </c>
      <c r="CO1" s="39">
        <f t="shared" si="0"/>
        <v>89</v>
      </c>
      <c r="CP1" s="39">
        <f t="shared" si="0"/>
        <v>90</v>
      </c>
      <c r="CQ1" s="39">
        <f t="shared" si="0"/>
        <v>91</v>
      </c>
      <c r="CR1" s="39">
        <f t="shared" si="0"/>
        <v>92</v>
      </c>
      <c r="CS1" s="39">
        <f t="shared" si="0"/>
        <v>93</v>
      </c>
      <c r="CT1" s="39">
        <f t="shared" si="0"/>
        <v>94</v>
      </c>
      <c r="CU1" s="39">
        <f t="shared" si="0"/>
        <v>95</v>
      </c>
      <c r="CV1" s="39">
        <f t="shared" si="0"/>
        <v>96</v>
      </c>
      <c r="CW1" s="39">
        <f t="shared" si="0"/>
        <v>97</v>
      </c>
      <c r="CX1" s="39">
        <f t="shared" si="0"/>
        <v>98</v>
      </c>
      <c r="CY1" s="39">
        <f t="shared" si="0"/>
        <v>99</v>
      </c>
      <c r="CZ1" s="39">
        <f t="shared" si="0"/>
        <v>100</v>
      </c>
      <c r="DA1" s="39">
        <f t="shared" si="0"/>
        <v>101</v>
      </c>
      <c r="DB1" s="39">
        <f t="shared" si="0"/>
        <v>102</v>
      </c>
      <c r="DC1" s="39">
        <f t="shared" si="0"/>
        <v>103</v>
      </c>
      <c r="DD1" s="39">
        <f t="shared" si="0"/>
        <v>104</v>
      </c>
      <c r="DE1" s="39">
        <f t="shared" si="0"/>
        <v>105</v>
      </c>
      <c r="DF1" s="39">
        <f t="shared" si="0"/>
        <v>106</v>
      </c>
      <c r="DG1" s="39">
        <f t="shared" si="0"/>
        <v>107</v>
      </c>
      <c r="DH1" s="39">
        <f t="shared" si="0"/>
        <v>108</v>
      </c>
      <c r="DI1" s="39">
        <f t="shared" si="0"/>
        <v>109</v>
      </c>
      <c r="DJ1" s="39">
        <f t="shared" si="0"/>
        <v>110</v>
      </c>
      <c r="DK1" s="39">
        <f t="shared" si="0"/>
        <v>111</v>
      </c>
      <c r="DL1" s="39">
        <f t="shared" si="0"/>
        <v>112</v>
      </c>
      <c r="DM1" s="39">
        <f t="shared" si="0"/>
        <v>113</v>
      </c>
      <c r="DN1" s="39">
        <f t="shared" si="0"/>
        <v>114</v>
      </c>
      <c r="DO1" s="39">
        <f t="shared" si="0"/>
        <v>115</v>
      </c>
      <c r="DP1" s="39">
        <f t="shared" si="0"/>
        <v>116</v>
      </c>
      <c r="DQ1" s="39">
        <f t="shared" si="0"/>
        <v>117</v>
      </c>
      <c r="DR1" s="39">
        <f t="shared" si="0"/>
        <v>118</v>
      </c>
      <c r="DS1" s="39">
        <f t="shared" si="0"/>
        <v>119</v>
      </c>
      <c r="DT1" s="39">
        <f t="shared" si="0"/>
        <v>120</v>
      </c>
    </row>
    <row r="2" spans="1:124" ht="14.25" customHeight="1" x14ac:dyDescent="0.15">
      <c r="A2" s="38"/>
      <c r="B2" s="38"/>
      <c r="C2" s="38"/>
      <c r="D2" s="40"/>
      <c r="E2" s="40">
        <f t="shared" ref="E2:DT2" si="1">+ROUNDUP(E1/12,0)</f>
        <v>1</v>
      </c>
      <c r="F2" s="40">
        <f t="shared" si="1"/>
        <v>1</v>
      </c>
      <c r="G2" s="40">
        <f t="shared" si="1"/>
        <v>1</v>
      </c>
      <c r="H2" s="40">
        <f t="shared" si="1"/>
        <v>1</v>
      </c>
      <c r="I2" s="40">
        <f t="shared" si="1"/>
        <v>1</v>
      </c>
      <c r="J2" s="40">
        <f t="shared" si="1"/>
        <v>1</v>
      </c>
      <c r="K2" s="40">
        <f t="shared" si="1"/>
        <v>1</v>
      </c>
      <c r="L2" s="40">
        <f t="shared" si="1"/>
        <v>1</v>
      </c>
      <c r="M2" s="40">
        <f t="shared" si="1"/>
        <v>1</v>
      </c>
      <c r="N2" s="40">
        <f t="shared" si="1"/>
        <v>1</v>
      </c>
      <c r="O2" s="40">
        <f t="shared" si="1"/>
        <v>1</v>
      </c>
      <c r="P2" s="40">
        <f t="shared" si="1"/>
        <v>1</v>
      </c>
      <c r="Q2" s="40">
        <f t="shared" si="1"/>
        <v>2</v>
      </c>
      <c r="R2" s="40">
        <f t="shared" si="1"/>
        <v>2</v>
      </c>
      <c r="S2" s="40">
        <f t="shared" si="1"/>
        <v>2</v>
      </c>
      <c r="T2" s="40">
        <f t="shared" si="1"/>
        <v>2</v>
      </c>
      <c r="U2" s="40">
        <f t="shared" si="1"/>
        <v>2</v>
      </c>
      <c r="V2" s="40">
        <f t="shared" si="1"/>
        <v>2</v>
      </c>
      <c r="W2" s="40">
        <f t="shared" si="1"/>
        <v>2</v>
      </c>
      <c r="X2" s="40">
        <f t="shared" si="1"/>
        <v>2</v>
      </c>
      <c r="Y2" s="40">
        <f t="shared" si="1"/>
        <v>2</v>
      </c>
      <c r="Z2" s="40">
        <f t="shared" si="1"/>
        <v>2</v>
      </c>
      <c r="AA2" s="40">
        <f t="shared" si="1"/>
        <v>2</v>
      </c>
      <c r="AB2" s="40">
        <f t="shared" si="1"/>
        <v>2</v>
      </c>
      <c r="AC2" s="40">
        <f t="shared" si="1"/>
        <v>3</v>
      </c>
      <c r="AD2" s="40">
        <f t="shared" si="1"/>
        <v>3</v>
      </c>
      <c r="AE2" s="40">
        <f t="shared" si="1"/>
        <v>3</v>
      </c>
      <c r="AF2" s="40">
        <f t="shared" si="1"/>
        <v>3</v>
      </c>
      <c r="AG2" s="40">
        <f t="shared" si="1"/>
        <v>3</v>
      </c>
      <c r="AH2" s="40">
        <f t="shared" si="1"/>
        <v>3</v>
      </c>
      <c r="AI2" s="40">
        <f t="shared" si="1"/>
        <v>3</v>
      </c>
      <c r="AJ2" s="40">
        <f t="shared" si="1"/>
        <v>3</v>
      </c>
      <c r="AK2" s="40">
        <f t="shared" si="1"/>
        <v>3</v>
      </c>
      <c r="AL2" s="40">
        <f t="shared" si="1"/>
        <v>3</v>
      </c>
      <c r="AM2" s="40">
        <f t="shared" si="1"/>
        <v>3</v>
      </c>
      <c r="AN2" s="40">
        <f t="shared" si="1"/>
        <v>3</v>
      </c>
      <c r="AO2" s="40">
        <f t="shared" si="1"/>
        <v>4</v>
      </c>
      <c r="AP2" s="40">
        <f t="shared" si="1"/>
        <v>4</v>
      </c>
      <c r="AQ2" s="40">
        <f t="shared" si="1"/>
        <v>4</v>
      </c>
      <c r="AR2" s="40">
        <f t="shared" si="1"/>
        <v>4</v>
      </c>
      <c r="AS2" s="40">
        <f t="shared" si="1"/>
        <v>4</v>
      </c>
      <c r="AT2" s="40">
        <f t="shared" si="1"/>
        <v>4</v>
      </c>
      <c r="AU2" s="40">
        <f t="shared" si="1"/>
        <v>4</v>
      </c>
      <c r="AV2" s="40">
        <f t="shared" si="1"/>
        <v>4</v>
      </c>
      <c r="AW2" s="40">
        <f t="shared" si="1"/>
        <v>4</v>
      </c>
      <c r="AX2" s="40">
        <f t="shared" si="1"/>
        <v>4</v>
      </c>
      <c r="AY2" s="40">
        <f t="shared" si="1"/>
        <v>4</v>
      </c>
      <c r="AZ2" s="40">
        <f t="shared" si="1"/>
        <v>4</v>
      </c>
      <c r="BA2" s="40">
        <f t="shared" si="1"/>
        <v>5</v>
      </c>
      <c r="BB2" s="40">
        <f t="shared" si="1"/>
        <v>5</v>
      </c>
      <c r="BC2" s="40">
        <f t="shared" si="1"/>
        <v>5</v>
      </c>
      <c r="BD2" s="40">
        <f t="shared" si="1"/>
        <v>5</v>
      </c>
      <c r="BE2" s="40">
        <f t="shared" si="1"/>
        <v>5</v>
      </c>
      <c r="BF2" s="40">
        <f t="shared" si="1"/>
        <v>5</v>
      </c>
      <c r="BG2" s="40">
        <f t="shared" si="1"/>
        <v>5</v>
      </c>
      <c r="BH2" s="40">
        <f t="shared" si="1"/>
        <v>5</v>
      </c>
      <c r="BI2" s="40">
        <f t="shared" si="1"/>
        <v>5</v>
      </c>
      <c r="BJ2" s="40">
        <f t="shared" si="1"/>
        <v>5</v>
      </c>
      <c r="BK2" s="40">
        <f t="shared" si="1"/>
        <v>5</v>
      </c>
      <c r="BL2" s="40">
        <f t="shared" si="1"/>
        <v>5</v>
      </c>
      <c r="BM2" s="40">
        <f t="shared" si="1"/>
        <v>6</v>
      </c>
      <c r="BN2" s="40">
        <f t="shared" si="1"/>
        <v>6</v>
      </c>
      <c r="BO2" s="40">
        <f t="shared" si="1"/>
        <v>6</v>
      </c>
      <c r="BP2" s="40">
        <f t="shared" si="1"/>
        <v>6</v>
      </c>
      <c r="BQ2" s="40">
        <f t="shared" si="1"/>
        <v>6</v>
      </c>
      <c r="BR2" s="40">
        <f t="shared" si="1"/>
        <v>6</v>
      </c>
      <c r="BS2" s="40">
        <f t="shared" si="1"/>
        <v>6</v>
      </c>
      <c r="BT2" s="40">
        <f t="shared" si="1"/>
        <v>6</v>
      </c>
      <c r="BU2" s="40">
        <f t="shared" si="1"/>
        <v>6</v>
      </c>
      <c r="BV2" s="40">
        <f t="shared" si="1"/>
        <v>6</v>
      </c>
      <c r="BW2" s="40">
        <f t="shared" si="1"/>
        <v>6</v>
      </c>
      <c r="BX2" s="40">
        <f t="shared" si="1"/>
        <v>6</v>
      </c>
      <c r="BY2" s="40">
        <f t="shared" si="1"/>
        <v>7</v>
      </c>
      <c r="BZ2" s="40">
        <f t="shared" si="1"/>
        <v>7</v>
      </c>
      <c r="CA2" s="40">
        <f t="shared" si="1"/>
        <v>7</v>
      </c>
      <c r="CB2" s="40">
        <f t="shared" si="1"/>
        <v>7</v>
      </c>
      <c r="CC2" s="40">
        <f t="shared" si="1"/>
        <v>7</v>
      </c>
      <c r="CD2" s="40">
        <f t="shared" si="1"/>
        <v>7</v>
      </c>
      <c r="CE2" s="40">
        <f t="shared" si="1"/>
        <v>7</v>
      </c>
      <c r="CF2" s="40">
        <f t="shared" si="1"/>
        <v>7</v>
      </c>
      <c r="CG2" s="40">
        <f t="shared" si="1"/>
        <v>7</v>
      </c>
      <c r="CH2" s="40">
        <f t="shared" si="1"/>
        <v>7</v>
      </c>
      <c r="CI2" s="40">
        <f t="shared" si="1"/>
        <v>7</v>
      </c>
      <c r="CJ2" s="40">
        <f t="shared" si="1"/>
        <v>7</v>
      </c>
      <c r="CK2" s="40">
        <f t="shared" si="1"/>
        <v>8</v>
      </c>
      <c r="CL2" s="40">
        <f t="shared" si="1"/>
        <v>8</v>
      </c>
      <c r="CM2" s="40">
        <f t="shared" si="1"/>
        <v>8</v>
      </c>
      <c r="CN2" s="40">
        <f t="shared" si="1"/>
        <v>8</v>
      </c>
      <c r="CO2" s="40">
        <f t="shared" si="1"/>
        <v>8</v>
      </c>
      <c r="CP2" s="40">
        <f t="shared" si="1"/>
        <v>8</v>
      </c>
      <c r="CQ2" s="40">
        <f t="shared" si="1"/>
        <v>8</v>
      </c>
      <c r="CR2" s="40">
        <f t="shared" si="1"/>
        <v>8</v>
      </c>
      <c r="CS2" s="40">
        <f t="shared" si="1"/>
        <v>8</v>
      </c>
      <c r="CT2" s="40">
        <f t="shared" si="1"/>
        <v>8</v>
      </c>
      <c r="CU2" s="40">
        <f t="shared" si="1"/>
        <v>8</v>
      </c>
      <c r="CV2" s="40">
        <f t="shared" si="1"/>
        <v>8</v>
      </c>
      <c r="CW2" s="40">
        <f t="shared" si="1"/>
        <v>9</v>
      </c>
      <c r="CX2" s="40">
        <f t="shared" si="1"/>
        <v>9</v>
      </c>
      <c r="CY2" s="40">
        <f t="shared" si="1"/>
        <v>9</v>
      </c>
      <c r="CZ2" s="40">
        <f t="shared" si="1"/>
        <v>9</v>
      </c>
      <c r="DA2" s="40">
        <f t="shared" si="1"/>
        <v>9</v>
      </c>
      <c r="DB2" s="40">
        <f t="shared" si="1"/>
        <v>9</v>
      </c>
      <c r="DC2" s="40">
        <f t="shared" si="1"/>
        <v>9</v>
      </c>
      <c r="DD2" s="40">
        <f t="shared" si="1"/>
        <v>9</v>
      </c>
      <c r="DE2" s="40">
        <f t="shared" si="1"/>
        <v>9</v>
      </c>
      <c r="DF2" s="40">
        <f t="shared" si="1"/>
        <v>9</v>
      </c>
      <c r="DG2" s="40">
        <f t="shared" si="1"/>
        <v>9</v>
      </c>
      <c r="DH2" s="40">
        <f t="shared" si="1"/>
        <v>9</v>
      </c>
      <c r="DI2" s="40">
        <f t="shared" si="1"/>
        <v>10</v>
      </c>
      <c r="DJ2" s="40">
        <f t="shared" si="1"/>
        <v>10</v>
      </c>
      <c r="DK2" s="40">
        <f t="shared" si="1"/>
        <v>10</v>
      </c>
      <c r="DL2" s="40">
        <f t="shared" si="1"/>
        <v>10</v>
      </c>
      <c r="DM2" s="40">
        <f t="shared" si="1"/>
        <v>10</v>
      </c>
      <c r="DN2" s="40">
        <f t="shared" si="1"/>
        <v>10</v>
      </c>
      <c r="DO2" s="40">
        <f t="shared" si="1"/>
        <v>10</v>
      </c>
      <c r="DP2" s="40">
        <f t="shared" si="1"/>
        <v>10</v>
      </c>
      <c r="DQ2" s="40">
        <f t="shared" si="1"/>
        <v>10</v>
      </c>
      <c r="DR2" s="40">
        <f t="shared" si="1"/>
        <v>10</v>
      </c>
      <c r="DS2" s="40">
        <f t="shared" si="1"/>
        <v>10</v>
      </c>
      <c r="DT2" s="40">
        <f t="shared" si="1"/>
        <v>10</v>
      </c>
    </row>
    <row r="3" spans="1:124" ht="14.25" customHeight="1" x14ac:dyDescent="0.15">
      <c r="A3" s="38"/>
      <c r="B3" s="38"/>
      <c r="C3" s="38"/>
      <c r="D3" s="38"/>
      <c r="E3" s="38">
        <f t="shared" ref="E3:DT3" si="2">+YEAR(E4)</f>
        <v>2025</v>
      </c>
      <c r="F3" s="38">
        <f t="shared" si="2"/>
        <v>2025</v>
      </c>
      <c r="G3" s="38">
        <f t="shared" si="2"/>
        <v>2025</v>
      </c>
      <c r="H3" s="38">
        <f t="shared" si="2"/>
        <v>2025</v>
      </c>
      <c r="I3" s="38">
        <f t="shared" si="2"/>
        <v>2025</v>
      </c>
      <c r="J3" s="38">
        <f t="shared" si="2"/>
        <v>2025</v>
      </c>
      <c r="K3" s="38">
        <f t="shared" si="2"/>
        <v>2025</v>
      </c>
      <c r="L3" s="38">
        <f t="shared" si="2"/>
        <v>2025</v>
      </c>
      <c r="M3" s="38">
        <f t="shared" si="2"/>
        <v>2025</v>
      </c>
      <c r="N3" s="38">
        <f t="shared" si="2"/>
        <v>2025</v>
      </c>
      <c r="O3" s="38">
        <f t="shared" si="2"/>
        <v>2025</v>
      </c>
      <c r="P3" s="38">
        <f t="shared" si="2"/>
        <v>2025</v>
      </c>
      <c r="Q3" s="38">
        <f t="shared" si="2"/>
        <v>2026</v>
      </c>
      <c r="R3" s="38">
        <f t="shared" si="2"/>
        <v>2026</v>
      </c>
      <c r="S3" s="38">
        <f t="shared" si="2"/>
        <v>2026</v>
      </c>
      <c r="T3" s="38">
        <f t="shared" si="2"/>
        <v>2026</v>
      </c>
      <c r="U3" s="38">
        <f t="shared" si="2"/>
        <v>2026</v>
      </c>
      <c r="V3" s="38">
        <f t="shared" si="2"/>
        <v>2026</v>
      </c>
      <c r="W3" s="38">
        <f t="shared" si="2"/>
        <v>2026</v>
      </c>
      <c r="X3" s="38">
        <f t="shared" si="2"/>
        <v>2026</v>
      </c>
      <c r="Y3" s="38">
        <f t="shared" si="2"/>
        <v>2026</v>
      </c>
      <c r="Z3" s="38">
        <f t="shared" si="2"/>
        <v>2026</v>
      </c>
      <c r="AA3" s="38">
        <f t="shared" si="2"/>
        <v>2026</v>
      </c>
      <c r="AB3" s="38">
        <f t="shared" si="2"/>
        <v>2026</v>
      </c>
      <c r="AC3" s="38">
        <f t="shared" si="2"/>
        <v>2027</v>
      </c>
      <c r="AD3" s="38">
        <f t="shared" si="2"/>
        <v>2027</v>
      </c>
      <c r="AE3" s="38">
        <f t="shared" si="2"/>
        <v>2027</v>
      </c>
      <c r="AF3" s="38">
        <f t="shared" si="2"/>
        <v>2027</v>
      </c>
      <c r="AG3" s="38">
        <f t="shared" si="2"/>
        <v>2027</v>
      </c>
      <c r="AH3" s="38">
        <f t="shared" si="2"/>
        <v>2027</v>
      </c>
      <c r="AI3" s="38">
        <f t="shared" si="2"/>
        <v>2027</v>
      </c>
      <c r="AJ3" s="38">
        <f t="shared" si="2"/>
        <v>2027</v>
      </c>
      <c r="AK3" s="38">
        <f t="shared" si="2"/>
        <v>2027</v>
      </c>
      <c r="AL3" s="38">
        <f t="shared" si="2"/>
        <v>2027</v>
      </c>
      <c r="AM3" s="38">
        <f t="shared" si="2"/>
        <v>2027</v>
      </c>
      <c r="AN3" s="38">
        <f t="shared" si="2"/>
        <v>2027</v>
      </c>
      <c r="AO3" s="38">
        <f t="shared" si="2"/>
        <v>2028</v>
      </c>
      <c r="AP3" s="38">
        <f t="shared" si="2"/>
        <v>2028</v>
      </c>
      <c r="AQ3" s="38">
        <f t="shared" si="2"/>
        <v>2028</v>
      </c>
      <c r="AR3" s="38">
        <f t="shared" si="2"/>
        <v>2028</v>
      </c>
      <c r="AS3" s="38">
        <f t="shared" si="2"/>
        <v>2028</v>
      </c>
      <c r="AT3" s="38">
        <f t="shared" si="2"/>
        <v>2028</v>
      </c>
      <c r="AU3" s="38">
        <f t="shared" si="2"/>
        <v>2028</v>
      </c>
      <c r="AV3" s="38">
        <f t="shared" si="2"/>
        <v>2028</v>
      </c>
      <c r="AW3" s="38">
        <f t="shared" si="2"/>
        <v>2028</v>
      </c>
      <c r="AX3" s="38">
        <f t="shared" si="2"/>
        <v>2028</v>
      </c>
      <c r="AY3" s="38">
        <f t="shared" si="2"/>
        <v>2028</v>
      </c>
      <c r="AZ3" s="38">
        <f t="shared" si="2"/>
        <v>2028</v>
      </c>
      <c r="BA3" s="38">
        <f t="shared" si="2"/>
        <v>2029</v>
      </c>
      <c r="BB3" s="38">
        <f t="shared" si="2"/>
        <v>2029</v>
      </c>
      <c r="BC3" s="38">
        <f t="shared" si="2"/>
        <v>2029</v>
      </c>
      <c r="BD3" s="38">
        <f t="shared" si="2"/>
        <v>2029</v>
      </c>
      <c r="BE3" s="38">
        <f t="shared" si="2"/>
        <v>2029</v>
      </c>
      <c r="BF3" s="38">
        <f t="shared" si="2"/>
        <v>2029</v>
      </c>
      <c r="BG3" s="38">
        <f t="shared" si="2"/>
        <v>2029</v>
      </c>
      <c r="BH3" s="38">
        <f t="shared" si="2"/>
        <v>2029</v>
      </c>
      <c r="BI3" s="38">
        <f t="shared" si="2"/>
        <v>2029</v>
      </c>
      <c r="BJ3" s="38">
        <f t="shared" si="2"/>
        <v>2029</v>
      </c>
      <c r="BK3" s="38">
        <f t="shared" si="2"/>
        <v>2029</v>
      </c>
      <c r="BL3" s="38">
        <f t="shared" si="2"/>
        <v>2029</v>
      </c>
      <c r="BM3" s="38">
        <f t="shared" si="2"/>
        <v>2030</v>
      </c>
      <c r="BN3" s="38">
        <f t="shared" si="2"/>
        <v>2030</v>
      </c>
      <c r="BO3" s="38">
        <f t="shared" si="2"/>
        <v>2030</v>
      </c>
      <c r="BP3" s="38">
        <f t="shared" si="2"/>
        <v>2030</v>
      </c>
      <c r="BQ3" s="38">
        <f t="shared" si="2"/>
        <v>2030</v>
      </c>
      <c r="BR3" s="38">
        <f t="shared" si="2"/>
        <v>2030</v>
      </c>
      <c r="BS3" s="38">
        <f t="shared" si="2"/>
        <v>2030</v>
      </c>
      <c r="BT3" s="38">
        <f t="shared" si="2"/>
        <v>2030</v>
      </c>
      <c r="BU3" s="38">
        <f t="shared" si="2"/>
        <v>2030</v>
      </c>
      <c r="BV3" s="38">
        <f t="shared" si="2"/>
        <v>2030</v>
      </c>
      <c r="BW3" s="38">
        <f t="shared" si="2"/>
        <v>2030</v>
      </c>
      <c r="BX3" s="38">
        <f t="shared" si="2"/>
        <v>2030</v>
      </c>
      <c r="BY3" s="38">
        <f t="shared" si="2"/>
        <v>2031</v>
      </c>
      <c r="BZ3" s="38">
        <f t="shared" si="2"/>
        <v>2031</v>
      </c>
      <c r="CA3" s="38">
        <f t="shared" si="2"/>
        <v>2031</v>
      </c>
      <c r="CB3" s="38">
        <f t="shared" si="2"/>
        <v>2031</v>
      </c>
      <c r="CC3" s="38">
        <f t="shared" si="2"/>
        <v>2031</v>
      </c>
      <c r="CD3" s="38">
        <f t="shared" si="2"/>
        <v>2031</v>
      </c>
      <c r="CE3" s="38">
        <f t="shared" si="2"/>
        <v>2031</v>
      </c>
      <c r="CF3" s="38">
        <f t="shared" si="2"/>
        <v>2031</v>
      </c>
      <c r="CG3" s="38">
        <f t="shared" si="2"/>
        <v>2031</v>
      </c>
      <c r="CH3" s="38">
        <f t="shared" si="2"/>
        <v>2031</v>
      </c>
      <c r="CI3" s="38">
        <f t="shared" si="2"/>
        <v>2031</v>
      </c>
      <c r="CJ3" s="38">
        <f t="shared" si="2"/>
        <v>2031</v>
      </c>
      <c r="CK3" s="38">
        <f t="shared" si="2"/>
        <v>2032</v>
      </c>
      <c r="CL3" s="38">
        <f t="shared" si="2"/>
        <v>2032</v>
      </c>
      <c r="CM3" s="38">
        <f t="shared" si="2"/>
        <v>2032</v>
      </c>
      <c r="CN3" s="38">
        <f t="shared" si="2"/>
        <v>2032</v>
      </c>
      <c r="CO3" s="38">
        <f t="shared" si="2"/>
        <v>2032</v>
      </c>
      <c r="CP3" s="38">
        <f t="shared" si="2"/>
        <v>2032</v>
      </c>
      <c r="CQ3" s="38">
        <f t="shared" si="2"/>
        <v>2032</v>
      </c>
      <c r="CR3" s="38">
        <f t="shared" si="2"/>
        <v>2032</v>
      </c>
      <c r="CS3" s="38">
        <f t="shared" si="2"/>
        <v>2032</v>
      </c>
      <c r="CT3" s="38">
        <f t="shared" si="2"/>
        <v>2032</v>
      </c>
      <c r="CU3" s="38">
        <f t="shared" si="2"/>
        <v>2032</v>
      </c>
      <c r="CV3" s="38">
        <f t="shared" si="2"/>
        <v>2032</v>
      </c>
      <c r="CW3" s="38">
        <f t="shared" si="2"/>
        <v>2033</v>
      </c>
      <c r="CX3" s="38">
        <f t="shared" si="2"/>
        <v>2033</v>
      </c>
      <c r="CY3" s="38">
        <f t="shared" si="2"/>
        <v>2033</v>
      </c>
      <c r="CZ3" s="38">
        <f t="shared" si="2"/>
        <v>2033</v>
      </c>
      <c r="DA3" s="38">
        <f t="shared" si="2"/>
        <v>2033</v>
      </c>
      <c r="DB3" s="38">
        <f t="shared" si="2"/>
        <v>2033</v>
      </c>
      <c r="DC3" s="38">
        <f t="shared" si="2"/>
        <v>2033</v>
      </c>
      <c r="DD3" s="38">
        <f t="shared" si="2"/>
        <v>2033</v>
      </c>
      <c r="DE3" s="38">
        <f t="shared" si="2"/>
        <v>2033</v>
      </c>
      <c r="DF3" s="38">
        <f t="shared" si="2"/>
        <v>2033</v>
      </c>
      <c r="DG3" s="38">
        <f t="shared" si="2"/>
        <v>2033</v>
      </c>
      <c r="DH3" s="38">
        <f t="shared" si="2"/>
        <v>2033</v>
      </c>
      <c r="DI3" s="38">
        <f t="shared" si="2"/>
        <v>2034</v>
      </c>
      <c r="DJ3" s="38">
        <f t="shared" si="2"/>
        <v>2034</v>
      </c>
      <c r="DK3" s="38">
        <f t="shared" si="2"/>
        <v>2034</v>
      </c>
      <c r="DL3" s="38">
        <f t="shared" si="2"/>
        <v>2034</v>
      </c>
      <c r="DM3" s="38">
        <f t="shared" si="2"/>
        <v>2034</v>
      </c>
      <c r="DN3" s="38">
        <f t="shared" si="2"/>
        <v>2034</v>
      </c>
      <c r="DO3" s="38">
        <f t="shared" si="2"/>
        <v>2034</v>
      </c>
      <c r="DP3" s="38">
        <f t="shared" si="2"/>
        <v>2034</v>
      </c>
      <c r="DQ3" s="38">
        <f t="shared" si="2"/>
        <v>2034</v>
      </c>
      <c r="DR3" s="38">
        <f t="shared" si="2"/>
        <v>2034</v>
      </c>
      <c r="DS3" s="38">
        <f t="shared" si="2"/>
        <v>2034</v>
      </c>
      <c r="DT3" s="38">
        <f t="shared" si="2"/>
        <v>2034</v>
      </c>
    </row>
    <row r="4" spans="1:124" ht="14.25" customHeight="1" x14ac:dyDescent="0.15">
      <c r="A4" s="41"/>
      <c r="B4" s="42" t="s">
        <v>9</v>
      </c>
      <c r="C4" s="43"/>
      <c r="D4" s="48"/>
      <c r="E4" s="48">
        <f>+Ops!E4</f>
        <v>45688</v>
      </c>
      <c r="F4" s="48">
        <f t="shared" ref="F4:DT4" si="3">+EDATE(E4,1)</f>
        <v>45716</v>
      </c>
      <c r="G4" s="48">
        <f t="shared" si="3"/>
        <v>45744</v>
      </c>
      <c r="H4" s="48">
        <f t="shared" si="3"/>
        <v>45775</v>
      </c>
      <c r="I4" s="48">
        <f t="shared" si="3"/>
        <v>45805</v>
      </c>
      <c r="J4" s="48">
        <f t="shared" si="3"/>
        <v>45836</v>
      </c>
      <c r="K4" s="48">
        <f t="shared" si="3"/>
        <v>45866</v>
      </c>
      <c r="L4" s="48">
        <f t="shared" si="3"/>
        <v>45897</v>
      </c>
      <c r="M4" s="48">
        <f t="shared" si="3"/>
        <v>45928</v>
      </c>
      <c r="N4" s="48">
        <f t="shared" si="3"/>
        <v>45958</v>
      </c>
      <c r="O4" s="48">
        <f t="shared" si="3"/>
        <v>45989</v>
      </c>
      <c r="P4" s="48">
        <f t="shared" si="3"/>
        <v>46019</v>
      </c>
      <c r="Q4" s="48">
        <f t="shared" si="3"/>
        <v>46050</v>
      </c>
      <c r="R4" s="48">
        <f t="shared" si="3"/>
        <v>46081</v>
      </c>
      <c r="S4" s="48">
        <f t="shared" si="3"/>
        <v>46109</v>
      </c>
      <c r="T4" s="48">
        <f t="shared" si="3"/>
        <v>46140</v>
      </c>
      <c r="U4" s="48">
        <f t="shared" si="3"/>
        <v>46170</v>
      </c>
      <c r="V4" s="48">
        <f t="shared" si="3"/>
        <v>46201</v>
      </c>
      <c r="W4" s="48">
        <f t="shared" si="3"/>
        <v>46231</v>
      </c>
      <c r="X4" s="48">
        <f t="shared" si="3"/>
        <v>46262</v>
      </c>
      <c r="Y4" s="48">
        <f t="shared" si="3"/>
        <v>46293</v>
      </c>
      <c r="Z4" s="48">
        <f t="shared" si="3"/>
        <v>46323</v>
      </c>
      <c r="AA4" s="48">
        <f t="shared" si="3"/>
        <v>46354</v>
      </c>
      <c r="AB4" s="48">
        <f t="shared" si="3"/>
        <v>46384</v>
      </c>
      <c r="AC4" s="48">
        <f t="shared" si="3"/>
        <v>46415</v>
      </c>
      <c r="AD4" s="48">
        <f t="shared" si="3"/>
        <v>46446</v>
      </c>
      <c r="AE4" s="48">
        <f t="shared" si="3"/>
        <v>46474</v>
      </c>
      <c r="AF4" s="48">
        <f t="shared" si="3"/>
        <v>46505</v>
      </c>
      <c r="AG4" s="48">
        <f t="shared" si="3"/>
        <v>46535</v>
      </c>
      <c r="AH4" s="48">
        <f t="shared" si="3"/>
        <v>46566</v>
      </c>
      <c r="AI4" s="48">
        <f t="shared" si="3"/>
        <v>46596</v>
      </c>
      <c r="AJ4" s="48">
        <f t="shared" si="3"/>
        <v>46627</v>
      </c>
      <c r="AK4" s="48">
        <f t="shared" si="3"/>
        <v>46658</v>
      </c>
      <c r="AL4" s="48">
        <f t="shared" si="3"/>
        <v>46688</v>
      </c>
      <c r="AM4" s="48">
        <f t="shared" si="3"/>
        <v>46719</v>
      </c>
      <c r="AN4" s="48">
        <f t="shared" si="3"/>
        <v>46749</v>
      </c>
      <c r="AO4" s="48">
        <f t="shared" si="3"/>
        <v>46780</v>
      </c>
      <c r="AP4" s="48">
        <f t="shared" si="3"/>
        <v>46811</v>
      </c>
      <c r="AQ4" s="48">
        <f t="shared" si="3"/>
        <v>46840</v>
      </c>
      <c r="AR4" s="48">
        <f t="shared" si="3"/>
        <v>46871</v>
      </c>
      <c r="AS4" s="48">
        <f t="shared" si="3"/>
        <v>46901</v>
      </c>
      <c r="AT4" s="48">
        <f t="shared" si="3"/>
        <v>46932</v>
      </c>
      <c r="AU4" s="48">
        <f t="shared" si="3"/>
        <v>46962</v>
      </c>
      <c r="AV4" s="48">
        <f t="shared" si="3"/>
        <v>46993</v>
      </c>
      <c r="AW4" s="48">
        <f t="shared" si="3"/>
        <v>47024</v>
      </c>
      <c r="AX4" s="48">
        <f t="shared" si="3"/>
        <v>47054</v>
      </c>
      <c r="AY4" s="48">
        <f t="shared" si="3"/>
        <v>47085</v>
      </c>
      <c r="AZ4" s="48">
        <f t="shared" si="3"/>
        <v>47115</v>
      </c>
      <c r="BA4" s="48">
        <f t="shared" si="3"/>
        <v>47146</v>
      </c>
      <c r="BB4" s="48">
        <f t="shared" si="3"/>
        <v>47177</v>
      </c>
      <c r="BC4" s="48">
        <f t="shared" si="3"/>
        <v>47205</v>
      </c>
      <c r="BD4" s="48">
        <f t="shared" si="3"/>
        <v>47236</v>
      </c>
      <c r="BE4" s="48">
        <f t="shared" si="3"/>
        <v>47266</v>
      </c>
      <c r="BF4" s="48">
        <f t="shared" si="3"/>
        <v>47297</v>
      </c>
      <c r="BG4" s="48">
        <f t="shared" si="3"/>
        <v>47327</v>
      </c>
      <c r="BH4" s="48">
        <f t="shared" si="3"/>
        <v>47358</v>
      </c>
      <c r="BI4" s="48">
        <f t="shared" si="3"/>
        <v>47389</v>
      </c>
      <c r="BJ4" s="48">
        <f t="shared" si="3"/>
        <v>47419</v>
      </c>
      <c r="BK4" s="48">
        <f t="shared" si="3"/>
        <v>47450</v>
      </c>
      <c r="BL4" s="48">
        <f t="shared" si="3"/>
        <v>47480</v>
      </c>
      <c r="BM4" s="48">
        <f t="shared" si="3"/>
        <v>47511</v>
      </c>
      <c r="BN4" s="48">
        <f t="shared" si="3"/>
        <v>47542</v>
      </c>
      <c r="BO4" s="48">
        <f t="shared" si="3"/>
        <v>47570</v>
      </c>
      <c r="BP4" s="48">
        <f t="shared" si="3"/>
        <v>47601</v>
      </c>
      <c r="BQ4" s="48">
        <f t="shared" si="3"/>
        <v>47631</v>
      </c>
      <c r="BR4" s="48">
        <f t="shared" si="3"/>
        <v>47662</v>
      </c>
      <c r="BS4" s="48">
        <f t="shared" si="3"/>
        <v>47692</v>
      </c>
      <c r="BT4" s="48">
        <f t="shared" si="3"/>
        <v>47723</v>
      </c>
      <c r="BU4" s="48">
        <f t="shared" si="3"/>
        <v>47754</v>
      </c>
      <c r="BV4" s="48">
        <f t="shared" si="3"/>
        <v>47784</v>
      </c>
      <c r="BW4" s="48">
        <f t="shared" si="3"/>
        <v>47815</v>
      </c>
      <c r="BX4" s="48">
        <f t="shared" si="3"/>
        <v>47845</v>
      </c>
      <c r="BY4" s="48">
        <f t="shared" si="3"/>
        <v>47876</v>
      </c>
      <c r="BZ4" s="48">
        <f t="shared" si="3"/>
        <v>47907</v>
      </c>
      <c r="CA4" s="48">
        <f t="shared" si="3"/>
        <v>47935</v>
      </c>
      <c r="CB4" s="48">
        <f t="shared" si="3"/>
        <v>47966</v>
      </c>
      <c r="CC4" s="48">
        <f t="shared" si="3"/>
        <v>47996</v>
      </c>
      <c r="CD4" s="48">
        <f t="shared" si="3"/>
        <v>48027</v>
      </c>
      <c r="CE4" s="48">
        <f t="shared" si="3"/>
        <v>48057</v>
      </c>
      <c r="CF4" s="48">
        <f t="shared" si="3"/>
        <v>48088</v>
      </c>
      <c r="CG4" s="48">
        <f t="shared" si="3"/>
        <v>48119</v>
      </c>
      <c r="CH4" s="48">
        <f t="shared" si="3"/>
        <v>48149</v>
      </c>
      <c r="CI4" s="48">
        <f t="shared" si="3"/>
        <v>48180</v>
      </c>
      <c r="CJ4" s="48">
        <f t="shared" si="3"/>
        <v>48210</v>
      </c>
      <c r="CK4" s="48">
        <f t="shared" si="3"/>
        <v>48241</v>
      </c>
      <c r="CL4" s="48">
        <f t="shared" si="3"/>
        <v>48272</v>
      </c>
      <c r="CM4" s="48">
        <f t="shared" si="3"/>
        <v>48301</v>
      </c>
      <c r="CN4" s="48">
        <f t="shared" si="3"/>
        <v>48332</v>
      </c>
      <c r="CO4" s="48">
        <f t="shared" si="3"/>
        <v>48362</v>
      </c>
      <c r="CP4" s="48">
        <f t="shared" si="3"/>
        <v>48393</v>
      </c>
      <c r="CQ4" s="48">
        <f t="shared" si="3"/>
        <v>48423</v>
      </c>
      <c r="CR4" s="48">
        <f t="shared" si="3"/>
        <v>48454</v>
      </c>
      <c r="CS4" s="48">
        <f t="shared" si="3"/>
        <v>48485</v>
      </c>
      <c r="CT4" s="48">
        <f t="shared" si="3"/>
        <v>48515</v>
      </c>
      <c r="CU4" s="48">
        <f t="shared" si="3"/>
        <v>48546</v>
      </c>
      <c r="CV4" s="48">
        <f t="shared" si="3"/>
        <v>48576</v>
      </c>
      <c r="CW4" s="48">
        <f t="shared" si="3"/>
        <v>48607</v>
      </c>
      <c r="CX4" s="48">
        <f t="shared" si="3"/>
        <v>48638</v>
      </c>
      <c r="CY4" s="48">
        <f t="shared" si="3"/>
        <v>48666</v>
      </c>
      <c r="CZ4" s="48">
        <f t="shared" si="3"/>
        <v>48697</v>
      </c>
      <c r="DA4" s="48">
        <f t="shared" si="3"/>
        <v>48727</v>
      </c>
      <c r="DB4" s="48">
        <f t="shared" si="3"/>
        <v>48758</v>
      </c>
      <c r="DC4" s="48">
        <f t="shared" si="3"/>
        <v>48788</v>
      </c>
      <c r="DD4" s="48">
        <f t="shared" si="3"/>
        <v>48819</v>
      </c>
      <c r="DE4" s="48">
        <f t="shared" si="3"/>
        <v>48850</v>
      </c>
      <c r="DF4" s="48">
        <f t="shared" si="3"/>
        <v>48880</v>
      </c>
      <c r="DG4" s="48">
        <f t="shared" si="3"/>
        <v>48911</v>
      </c>
      <c r="DH4" s="48">
        <f t="shared" si="3"/>
        <v>48941</v>
      </c>
      <c r="DI4" s="48">
        <f t="shared" si="3"/>
        <v>48972</v>
      </c>
      <c r="DJ4" s="48">
        <f t="shared" si="3"/>
        <v>49003</v>
      </c>
      <c r="DK4" s="48">
        <f t="shared" si="3"/>
        <v>49031</v>
      </c>
      <c r="DL4" s="48">
        <f t="shared" si="3"/>
        <v>49062</v>
      </c>
      <c r="DM4" s="48">
        <f t="shared" si="3"/>
        <v>49092</v>
      </c>
      <c r="DN4" s="48">
        <f t="shared" si="3"/>
        <v>49123</v>
      </c>
      <c r="DO4" s="48">
        <f t="shared" si="3"/>
        <v>49153</v>
      </c>
      <c r="DP4" s="48">
        <f t="shared" si="3"/>
        <v>49184</v>
      </c>
      <c r="DQ4" s="48">
        <f t="shared" si="3"/>
        <v>49215</v>
      </c>
      <c r="DR4" s="48">
        <f t="shared" si="3"/>
        <v>49245</v>
      </c>
      <c r="DS4" s="48">
        <f t="shared" si="3"/>
        <v>49276</v>
      </c>
      <c r="DT4" s="48">
        <f t="shared" si="3"/>
        <v>49306</v>
      </c>
    </row>
    <row r="5" spans="1:124" ht="14.25" hidden="1" customHeight="1" outlineLevel="1" x14ac:dyDescent="0.15">
      <c r="A5" s="3" t="s">
        <v>65</v>
      </c>
      <c r="B5" s="3" t="s">
        <v>59</v>
      </c>
      <c r="E5" s="3">
        <f>+IF(E4&gt;=Input!$F$17,1,0)</f>
        <v>1</v>
      </c>
      <c r="F5" s="3">
        <f>+IF(F4&gt;=Input!$F$17,1,0)</f>
        <v>1</v>
      </c>
      <c r="G5" s="3">
        <f>+IF(G4&gt;=Input!$F$17,1,0)</f>
        <v>1</v>
      </c>
      <c r="H5" s="3">
        <f>+IF(H4&gt;=Input!$F$17,1,0)</f>
        <v>1</v>
      </c>
      <c r="I5" s="3">
        <f>+IF(I4&gt;=Input!$F$17,1,0)</f>
        <v>1</v>
      </c>
      <c r="J5" s="3">
        <f>+IF(J4&gt;=Input!$F$17,1,0)</f>
        <v>1</v>
      </c>
      <c r="K5" s="3">
        <f>+IF(K4&gt;=Input!$F$17,1,0)</f>
        <v>1</v>
      </c>
      <c r="L5" s="3">
        <f>+IF(L4&gt;=Input!$F$17,1,0)</f>
        <v>1</v>
      </c>
      <c r="M5" s="3">
        <f>+IF(M4&gt;=Input!$F$17,1,0)</f>
        <v>1</v>
      </c>
      <c r="N5" s="3">
        <f>+IF(N4&gt;=Input!$F$17,1,0)</f>
        <v>1</v>
      </c>
      <c r="O5" s="3">
        <f>+IF(O4&gt;=Input!$F$17,1,0)</f>
        <v>1</v>
      </c>
      <c r="P5" s="3">
        <f>+IF(P4&gt;=Input!$F$17,1,0)</f>
        <v>1</v>
      </c>
      <c r="Q5" s="3">
        <f>+IF(Q4&gt;=Input!$F$17,1,0)</f>
        <v>1</v>
      </c>
      <c r="R5" s="3">
        <f>+IF(R4&gt;=Input!$F$17,1,0)</f>
        <v>1</v>
      </c>
      <c r="S5" s="3">
        <f>+IF(S4&gt;=Input!$F$17,1,0)</f>
        <v>1</v>
      </c>
      <c r="T5" s="3">
        <f>+IF(T4&gt;=Input!$F$17,1,0)</f>
        <v>1</v>
      </c>
      <c r="U5" s="3">
        <f>+IF(U4&gt;=Input!$F$17,1,0)</f>
        <v>1</v>
      </c>
      <c r="V5" s="3">
        <f>+IF(V4&gt;=Input!$F$17,1,0)</f>
        <v>1</v>
      </c>
      <c r="W5" s="3">
        <f>+IF(W4&gt;=Input!$F$17,1,0)</f>
        <v>1</v>
      </c>
      <c r="X5" s="3">
        <f>+IF(X4&gt;=Input!$F$17,1,0)</f>
        <v>1</v>
      </c>
      <c r="Y5" s="3">
        <f>+IF(Y4&gt;=Input!$F$17,1,0)</f>
        <v>1</v>
      </c>
      <c r="Z5" s="3">
        <f>+IF(Z4&gt;=Input!$F$17,1,0)</f>
        <v>1</v>
      </c>
      <c r="AA5" s="3">
        <f>+IF(AA4&gt;=Input!$F$17,1,0)</f>
        <v>1</v>
      </c>
      <c r="AB5" s="3">
        <f>+IF(AB4&gt;=Input!$F$17,1,0)</f>
        <v>1</v>
      </c>
      <c r="AC5" s="3">
        <f>+IF(AC4&gt;=Input!$F$17,1,0)</f>
        <v>1</v>
      </c>
      <c r="AD5" s="3">
        <f>+IF(AD4&gt;=Input!$F$17,1,0)</f>
        <v>1</v>
      </c>
      <c r="AE5" s="3">
        <f>+IF(AE4&gt;=Input!$F$17,1,0)</f>
        <v>1</v>
      </c>
      <c r="AF5" s="3">
        <f>+IF(AF4&gt;=Input!$F$17,1,0)</f>
        <v>1</v>
      </c>
      <c r="AG5" s="3">
        <f>+IF(AG4&gt;=Input!$F$17,1,0)</f>
        <v>1</v>
      </c>
      <c r="AH5" s="3">
        <f>+IF(AH4&gt;=Input!$F$17,1,0)</f>
        <v>1</v>
      </c>
      <c r="AI5" s="3">
        <f>+IF(AI4&gt;=Input!$F$17,1,0)</f>
        <v>1</v>
      </c>
      <c r="AJ5" s="3">
        <f>+IF(AJ4&gt;=Input!$F$17,1,0)</f>
        <v>1</v>
      </c>
      <c r="AK5" s="3">
        <f>+IF(AK4&gt;=Input!$F$17,1,0)</f>
        <v>1</v>
      </c>
      <c r="AL5" s="3">
        <f>+IF(AL4&gt;=Input!$F$17,1,0)</f>
        <v>1</v>
      </c>
      <c r="AM5" s="3">
        <f>+IF(AM4&gt;=Input!$F$17,1,0)</f>
        <v>1</v>
      </c>
      <c r="AN5" s="3">
        <f>+IF(AN4&gt;=Input!$F$17,1,0)</f>
        <v>1</v>
      </c>
      <c r="AO5" s="3">
        <f>+IF(AO4&gt;=Input!$F$17,1,0)</f>
        <v>1</v>
      </c>
      <c r="AP5" s="3">
        <f>+IF(AP4&gt;=Input!$F$17,1,0)</f>
        <v>1</v>
      </c>
      <c r="AQ5" s="3">
        <f>+IF(AQ4&gt;=Input!$F$17,1,0)</f>
        <v>1</v>
      </c>
      <c r="AR5" s="3">
        <f>+IF(AR4&gt;=Input!$F$17,1,0)</f>
        <v>1</v>
      </c>
      <c r="AS5" s="3">
        <f>+IF(AS4&gt;=Input!$F$17,1,0)</f>
        <v>1</v>
      </c>
      <c r="AT5" s="3">
        <f>+IF(AT4&gt;=Input!$F$17,1,0)</f>
        <v>1</v>
      </c>
      <c r="AU5" s="3">
        <f>+IF(AU4&gt;=Input!$F$17,1,0)</f>
        <v>1</v>
      </c>
      <c r="AV5" s="3">
        <f>+IF(AV4&gt;=Input!$F$17,1,0)</f>
        <v>1</v>
      </c>
      <c r="AW5" s="3">
        <f>+IF(AW4&gt;=Input!$F$17,1,0)</f>
        <v>1</v>
      </c>
      <c r="AX5" s="3">
        <f>+IF(AX4&gt;=Input!$F$17,1,0)</f>
        <v>1</v>
      </c>
      <c r="AY5" s="3">
        <f>+IF(AY4&gt;=Input!$F$17,1,0)</f>
        <v>1</v>
      </c>
      <c r="AZ5" s="3">
        <f>+IF(AZ4&gt;=Input!$F$17,1,0)</f>
        <v>1</v>
      </c>
      <c r="BA5" s="3">
        <f>+IF(BA4&gt;=Input!$F$17,1,0)</f>
        <v>1</v>
      </c>
      <c r="BB5" s="3">
        <f>+IF(BB4&gt;=Input!$F$17,1,0)</f>
        <v>1</v>
      </c>
      <c r="BC5" s="3">
        <f>+IF(BC4&gt;=Input!$F$17,1,0)</f>
        <v>1</v>
      </c>
      <c r="BD5" s="3">
        <f>+IF(BD4&gt;=Input!$F$17,1,0)</f>
        <v>1</v>
      </c>
      <c r="BE5" s="3">
        <f>+IF(BE4&gt;=Input!$F$17,1,0)</f>
        <v>1</v>
      </c>
      <c r="BF5" s="3">
        <f>+IF(BF4&gt;=Input!$F$17,1,0)</f>
        <v>1</v>
      </c>
      <c r="BG5" s="3">
        <f>+IF(BG4&gt;=Input!$F$17,1,0)</f>
        <v>1</v>
      </c>
      <c r="BH5" s="3">
        <f>+IF(BH4&gt;=Input!$F$17,1,0)</f>
        <v>1</v>
      </c>
      <c r="BI5" s="3">
        <f>+IF(BI4&gt;=Input!$F$17,1,0)</f>
        <v>1</v>
      </c>
      <c r="BJ5" s="3">
        <f>+IF(BJ4&gt;=Input!$F$17,1,0)</f>
        <v>1</v>
      </c>
      <c r="BK5" s="3">
        <f>+IF(BK4&gt;=Input!$F$17,1,0)</f>
        <v>1</v>
      </c>
      <c r="BL5" s="3">
        <f>+IF(BL4&gt;=Input!$F$17,1,0)</f>
        <v>1</v>
      </c>
      <c r="BM5" s="3">
        <f>+IF(BM4&gt;=Input!$F$17,1,0)</f>
        <v>1</v>
      </c>
      <c r="BN5" s="3">
        <f>+IF(BN4&gt;=Input!$F$17,1,0)</f>
        <v>1</v>
      </c>
      <c r="BO5" s="3">
        <f>+IF(BO4&gt;=Input!$F$17,1,0)</f>
        <v>1</v>
      </c>
      <c r="BP5" s="3">
        <f>+IF(BP4&gt;=Input!$F$17,1,0)</f>
        <v>1</v>
      </c>
      <c r="BQ5" s="3">
        <f>+IF(BQ4&gt;=Input!$F$17,1,0)</f>
        <v>1</v>
      </c>
      <c r="BR5" s="3">
        <f>+IF(BR4&gt;=Input!$F$17,1,0)</f>
        <v>1</v>
      </c>
      <c r="BS5" s="3">
        <f>+IF(BS4&gt;=Input!$F$17,1,0)</f>
        <v>1</v>
      </c>
      <c r="BT5" s="3">
        <f>+IF(BT4&gt;=Input!$F$17,1,0)</f>
        <v>1</v>
      </c>
      <c r="BU5" s="3">
        <f>+IF(BU4&gt;=Input!$F$17,1,0)</f>
        <v>1</v>
      </c>
      <c r="BV5" s="3">
        <f>+IF(BV4&gt;=Input!$F$17,1,0)</f>
        <v>1</v>
      </c>
      <c r="BW5" s="3">
        <f>+IF(BW4&gt;=Input!$F$17,1,0)</f>
        <v>1</v>
      </c>
      <c r="BX5" s="3">
        <f>+IF(BX4&gt;=Input!$F$17,1,0)</f>
        <v>1</v>
      </c>
      <c r="BY5" s="3">
        <f>+IF(BY4&gt;=Input!$F$17,1,0)</f>
        <v>1</v>
      </c>
      <c r="BZ5" s="3">
        <f>+IF(BZ4&gt;=Input!$F$17,1,0)</f>
        <v>1</v>
      </c>
      <c r="CA5" s="3">
        <f>+IF(CA4&gt;=Input!$F$17,1,0)</f>
        <v>1</v>
      </c>
      <c r="CB5" s="3">
        <f>+IF(CB4&gt;=Input!$F$17,1,0)</f>
        <v>1</v>
      </c>
      <c r="CC5" s="3">
        <f>+IF(CC4&gt;=Input!$F$17,1,0)</f>
        <v>1</v>
      </c>
      <c r="CD5" s="3">
        <f>+IF(CD4&gt;=Input!$F$17,1,0)</f>
        <v>1</v>
      </c>
      <c r="CE5" s="3">
        <f>+IF(CE4&gt;=Input!$F$17,1,0)</f>
        <v>1</v>
      </c>
      <c r="CF5" s="3">
        <f>+IF(CF4&gt;=Input!$F$17,1,0)</f>
        <v>1</v>
      </c>
      <c r="CG5" s="3">
        <f>+IF(CG4&gt;=Input!$F$17,1,0)</f>
        <v>1</v>
      </c>
      <c r="CH5" s="3">
        <f>+IF(CH4&gt;=Input!$F$17,1,0)</f>
        <v>1</v>
      </c>
      <c r="CI5" s="3">
        <f>+IF(CI4&gt;=Input!$F$17,1,0)</f>
        <v>1</v>
      </c>
      <c r="CJ5" s="3">
        <f>+IF(CJ4&gt;=Input!$F$17,1,0)</f>
        <v>1</v>
      </c>
      <c r="CK5" s="3">
        <f>+IF(CK4&gt;=Input!$F$17,1,0)</f>
        <v>1</v>
      </c>
      <c r="CL5" s="3">
        <f>+IF(CL4&gt;=Input!$F$17,1,0)</f>
        <v>1</v>
      </c>
      <c r="CM5" s="3">
        <f>+IF(CM4&gt;=Input!$F$17,1,0)</f>
        <v>1</v>
      </c>
      <c r="CN5" s="3">
        <f>+IF(CN4&gt;=Input!$F$17,1,0)</f>
        <v>1</v>
      </c>
      <c r="CO5" s="3">
        <f>+IF(CO4&gt;=Input!$F$17,1,0)</f>
        <v>1</v>
      </c>
      <c r="CP5" s="3">
        <f>+IF(CP4&gt;=Input!$F$17,1,0)</f>
        <v>1</v>
      </c>
      <c r="CQ5" s="3">
        <f>+IF(CQ4&gt;=Input!$F$17,1,0)</f>
        <v>1</v>
      </c>
      <c r="CR5" s="3">
        <f>+IF(CR4&gt;=Input!$F$17,1,0)</f>
        <v>1</v>
      </c>
      <c r="CS5" s="3">
        <f>+IF(CS4&gt;=Input!$F$17,1,0)</f>
        <v>1</v>
      </c>
      <c r="CT5" s="3">
        <f>+IF(CT4&gt;=Input!$F$17,1,0)</f>
        <v>1</v>
      </c>
      <c r="CU5" s="3">
        <f>+IF(CU4&gt;=Input!$F$17,1,0)</f>
        <v>1</v>
      </c>
      <c r="CV5" s="3">
        <f>+IF(CV4&gt;=Input!$F$17,1,0)</f>
        <v>1</v>
      </c>
      <c r="CW5" s="3">
        <f>+IF(CW4&gt;=Input!$F$17,1,0)</f>
        <v>1</v>
      </c>
      <c r="CX5" s="3">
        <f>+IF(CX4&gt;=Input!$F$17,1,0)</f>
        <v>1</v>
      </c>
      <c r="CY5" s="3">
        <f>+IF(CY4&gt;=Input!$F$17,1,0)</f>
        <v>1</v>
      </c>
      <c r="CZ5" s="3">
        <f>+IF(CZ4&gt;=Input!$F$17,1,0)</f>
        <v>1</v>
      </c>
      <c r="DA5" s="3">
        <f>+IF(DA4&gt;=Input!$F$17,1,0)</f>
        <v>1</v>
      </c>
      <c r="DB5" s="3">
        <f>+IF(DB4&gt;=Input!$F$17,1,0)</f>
        <v>1</v>
      </c>
      <c r="DC5" s="3">
        <f>+IF(DC4&gt;=Input!$F$17,1,0)</f>
        <v>1</v>
      </c>
      <c r="DD5" s="3">
        <f>+IF(DD4&gt;=Input!$F$17,1,0)</f>
        <v>1</v>
      </c>
      <c r="DE5" s="3">
        <f>+IF(DE4&gt;=Input!$F$17,1,0)</f>
        <v>1</v>
      </c>
      <c r="DF5" s="3">
        <f>+IF(DF4&gt;=Input!$F$17,1,0)</f>
        <v>1</v>
      </c>
      <c r="DG5" s="3">
        <f>+IF(DG4&gt;=Input!$F$17,1,0)</f>
        <v>1</v>
      </c>
      <c r="DH5" s="3">
        <f>+IF(DH4&gt;=Input!$F$17,1,0)</f>
        <v>1</v>
      </c>
      <c r="DI5" s="3">
        <f>+IF(DI4&gt;=Input!$F$17,1,0)</f>
        <v>1</v>
      </c>
      <c r="DJ5" s="3">
        <f>+IF(DJ4&gt;=Input!$F$17,1,0)</f>
        <v>1</v>
      </c>
      <c r="DK5" s="3">
        <f>+IF(DK4&gt;=Input!$F$17,1,0)</f>
        <v>1</v>
      </c>
      <c r="DL5" s="3">
        <f>+IF(DL4&gt;=Input!$F$17,1,0)</f>
        <v>1</v>
      </c>
      <c r="DM5" s="3">
        <f>+IF(DM4&gt;=Input!$F$17,1,0)</f>
        <v>1</v>
      </c>
      <c r="DN5" s="3">
        <f>+IF(DN4&gt;=Input!$F$17,1,0)</f>
        <v>1</v>
      </c>
      <c r="DO5" s="3">
        <f>+IF(DO4&gt;=Input!$F$17,1,0)</f>
        <v>1</v>
      </c>
      <c r="DP5" s="3">
        <f>+IF(DP4&gt;=Input!$F$17,1,0)</f>
        <v>1</v>
      </c>
      <c r="DQ5" s="3">
        <f>+IF(DQ4&gt;=Input!$F$17,1,0)</f>
        <v>1</v>
      </c>
      <c r="DR5" s="3">
        <f>+IF(DR4&gt;=Input!$F$17,1,0)</f>
        <v>1</v>
      </c>
      <c r="DS5" s="3">
        <f>+IF(DS4&gt;=Input!$F$17,1,0)</f>
        <v>1</v>
      </c>
      <c r="DT5" s="3">
        <f>+IF(DT4&gt;=Input!$F$17,1,0)</f>
        <v>1</v>
      </c>
    </row>
    <row r="6" spans="1:124" ht="14.25" customHeight="1" collapsed="1" x14ac:dyDescent="0.15">
      <c r="A6" s="7" t="s">
        <v>1</v>
      </c>
    </row>
    <row r="7" spans="1:124" ht="14.25" customHeight="1" x14ac:dyDescent="0.15">
      <c r="A7" s="277" t="s">
        <v>66</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row>
    <row r="8" spans="1:124" ht="14.25" customHeight="1" x14ac:dyDescent="0.15">
      <c r="A8" s="49" t="s">
        <v>67</v>
      </c>
      <c r="B8" s="31" t="str">
        <f t="shared" ref="B8:B15" si="4">"["&amp;currency&amp;"]"</f>
        <v>[EUR]</v>
      </c>
      <c r="C8" s="31"/>
      <c r="D8" s="31"/>
      <c r="E8" s="574">
        <f ca="1">+'Mo- FS'!D23</f>
        <v>0</v>
      </c>
      <c r="F8" s="574">
        <f ca="1">+'Mo- FS'!E23</f>
        <v>0</v>
      </c>
      <c r="G8" s="574">
        <f ca="1">+'Mo- FS'!F23</f>
        <v>0</v>
      </c>
      <c r="H8" s="574">
        <f ca="1">+'Mo- FS'!G23</f>
        <v>193879.23026559368</v>
      </c>
      <c r="I8" s="574">
        <f ca="1">+'Mo- FS'!H23</f>
        <v>212143.55180136117</v>
      </c>
      <c r="J8" s="574">
        <f ca="1">+'Mo- FS'!I23</f>
        <v>224068.33091842351</v>
      </c>
      <c r="K8" s="574">
        <f ca="1">+'Mo- FS'!J23</f>
        <v>293178.6849467986</v>
      </c>
      <c r="L8" s="574">
        <f ca="1">+'Mo- FS'!K23</f>
        <v>293854.14338237949</v>
      </c>
      <c r="M8" s="574">
        <f ca="1">+'Mo- FS'!L23</f>
        <v>245306.25280227562</v>
      </c>
      <c r="N8" s="574">
        <f ca="1">+'Mo- FS'!M23</f>
        <v>207176.96100704168</v>
      </c>
      <c r="O8" s="574">
        <f ca="1">+'Mo- FS'!N23</f>
        <v>161729.75308037223</v>
      </c>
      <c r="P8" s="574">
        <f ca="1">+'Mo- FS'!O23</f>
        <v>0</v>
      </c>
      <c r="Q8" s="574">
        <f ca="1">+'Mo- FS'!P23</f>
        <v>0</v>
      </c>
      <c r="R8" s="574">
        <f ca="1">+'Mo- FS'!Q23</f>
        <v>0</v>
      </c>
      <c r="S8" s="574">
        <f ca="1">+'Mo- FS'!R23</f>
        <v>173308.24458043167</v>
      </c>
      <c r="T8" s="574">
        <f ca="1">+'Mo- FS'!S23</f>
        <v>199307.84871302999</v>
      </c>
      <c r="U8" s="574">
        <f ca="1">+'Mo- FS'!T23</f>
        <v>218083.57125179895</v>
      </c>
      <c r="V8" s="574">
        <f ca="1">+'Mo- FS'!U23</f>
        <v>230342.24418413904</v>
      </c>
      <c r="W8" s="574">
        <f ca="1">+'Mo- FS'!V23</f>
        <v>301387.68812530849</v>
      </c>
      <c r="X8" s="574">
        <f ca="1">+'Mo- FS'!W23</f>
        <v>302082.05939708574</v>
      </c>
      <c r="Y8" s="574">
        <f ca="1">+'Mo- FS'!X23</f>
        <v>252174.82788073903</v>
      </c>
      <c r="Z8" s="574">
        <f ca="1">+'Mo- FS'!Y23</f>
        <v>212977.91591523855</v>
      </c>
      <c r="AA8" s="574">
        <f ca="1">+'Mo- FS'!Z23</f>
        <v>166258.18616662241</v>
      </c>
      <c r="AB8" s="574">
        <f ca="1">+'Mo- FS'!AA23</f>
        <v>0</v>
      </c>
      <c r="AC8" s="574">
        <f ca="1">+'Mo- FS'!AB23</f>
        <v>0</v>
      </c>
      <c r="AD8" s="574">
        <f ca="1">+'Mo- FS'!AC23</f>
        <v>0</v>
      </c>
      <c r="AE8" s="574">
        <f ca="1">+'Mo- FS'!AD23</f>
        <v>178160.87542868347</v>
      </c>
      <c r="AF8" s="574">
        <f ca="1">+'Mo- FS'!AE23</f>
        <v>204888.46847699457</v>
      </c>
      <c r="AG8" s="574">
        <f ca="1">+'Mo- FS'!AF23</f>
        <v>224189.91124684905</v>
      </c>
      <c r="AH8" s="574">
        <f ca="1">+'Mo- FS'!AG23</f>
        <v>236791.82702129459</v>
      </c>
      <c r="AI8" s="574">
        <f ca="1">+'Mo- FS'!AH23</f>
        <v>309826.54339281667</v>
      </c>
      <c r="AJ8" s="574">
        <f ca="1">+'Mo- FS'!AI23</f>
        <v>310540.35706020362</v>
      </c>
      <c r="AK8" s="574">
        <f ca="1">+'Mo- FS'!AJ23</f>
        <v>259235.72306139933</v>
      </c>
      <c r="AL8" s="574">
        <f ca="1">+'Mo- FS'!AK23</f>
        <v>218941.29756086488</v>
      </c>
      <c r="AM8" s="574">
        <f ca="1">+'Mo- FS'!AL23</f>
        <v>170913.41537928759</v>
      </c>
      <c r="AN8" s="574">
        <f ca="1">+'Mo- FS'!AM23</f>
        <v>0</v>
      </c>
      <c r="AO8" s="574">
        <f ca="1">+'Mo- FS'!AN23</f>
        <v>0</v>
      </c>
      <c r="AP8" s="574">
        <f ca="1">+'Mo- FS'!AO23</f>
        <v>0</v>
      </c>
      <c r="AQ8" s="574">
        <f ca="1">+'Mo- FS'!AP23</f>
        <v>183149.37994068631</v>
      </c>
      <c r="AR8" s="574">
        <f ca="1">+'Mo- FS'!AQ23</f>
        <v>210625.34559435007</v>
      </c>
      <c r="AS8" s="574">
        <f ca="1">+'Mo- FS'!AR23</f>
        <v>230467.22876176052</v>
      </c>
      <c r="AT8" s="574">
        <f ca="1">+'Mo- FS'!AS23</f>
        <v>243421.99817789049</v>
      </c>
      <c r="AU8" s="574">
        <f ca="1">+'Mo- FS'!AT23</f>
        <v>318501.68660781509</v>
      </c>
      <c r="AV8" s="574">
        <f ca="1">+'Mo- FS'!AU23</f>
        <v>319235.48705788888</v>
      </c>
      <c r="AW8" s="574">
        <f ca="1">+'Mo- FS'!AV23</f>
        <v>266494.32330711815</v>
      </c>
      <c r="AX8" s="574">
        <f ca="1">+'Mo- FS'!AW23</f>
        <v>225071.65389256881</v>
      </c>
      <c r="AY8" s="574">
        <f ca="1">+'Mo- FS'!AX23</f>
        <v>175698.99100990736</v>
      </c>
      <c r="AZ8" s="574">
        <f ca="1">+'Mo- FS'!AY23</f>
        <v>0</v>
      </c>
      <c r="BA8" s="574">
        <f ca="1">+'Mo- FS'!AZ23</f>
        <v>0</v>
      </c>
      <c r="BB8" s="574">
        <f ca="1">+'Mo- FS'!BA23</f>
        <v>0</v>
      </c>
      <c r="BC8" s="574">
        <f ca="1">+'Mo- FS'!BB23</f>
        <v>188277.56257902525</v>
      </c>
      <c r="BD8" s="574">
        <f ca="1">+'Mo- FS'!BC23</f>
        <v>216522.85527099154</v>
      </c>
      <c r="BE8" s="574">
        <f ca="1">+'Mo- FS'!BD23</f>
        <v>236920.31116708941</v>
      </c>
      <c r="BF8" s="574">
        <f ca="1">+'Mo- FS'!BE23</f>
        <v>250237.81412687097</v>
      </c>
      <c r="BG8" s="574">
        <f ca="1">+'Mo- FS'!BF23</f>
        <v>327419.73383283347</v>
      </c>
      <c r="BH8" s="574">
        <f ca="1">+'Mo- FS'!BG23</f>
        <v>328174.08069550927</v>
      </c>
      <c r="BI8" s="574">
        <f ca="1">+'Mo- FS'!BH23</f>
        <v>273956.16435971699</v>
      </c>
      <c r="BJ8" s="574">
        <f ca="1">+'Mo- FS'!BI23</f>
        <v>231373.66020156039</v>
      </c>
      <c r="BK8" s="574">
        <f ca="1">+'Mo- FS'!BJ23</f>
        <v>180618.5627581845</v>
      </c>
      <c r="BL8" s="574">
        <f ca="1">+'Mo- FS'!BK23</f>
        <v>0</v>
      </c>
      <c r="BM8" s="574">
        <f ca="1">+'Mo- FS'!BL23</f>
        <v>0</v>
      </c>
      <c r="BN8" s="574">
        <f ca="1">+'Mo- FS'!BM23</f>
        <v>0</v>
      </c>
      <c r="BO8" s="574">
        <f ca="1">+'Mo- FS'!BN23</f>
        <v>193549.33433123771</v>
      </c>
      <c r="BP8" s="574">
        <f ca="1">+'Mo- FS'!BO23</f>
        <v>222585.49521857902</v>
      </c>
      <c r="BQ8" s="574">
        <f ca="1">+'Mo- FS'!BP23</f>
        <v>243554.07987976761</v>
      </c>
      <c r="BR8" s="574">
        <f ca="1">+'Mo- FS'!BQ23</f>
        <v>257244.47292242307</v>
      </c>
      <c r="BS8" s="574">
        <f ca="1">+'Mo- FS'!BR23</f>
        <v>336587.48638015229</v>
      </c>
      <c r="BT8" s="574">
        <f ca="1">+'Mo- FS'!BS23</f>
        <v>337362.95495498308</v>
      </c>
      <c r="BU8" s="574">
        <f ca="1">+'Mo- FS'!BT23</f>
        <v>281626.93696178868</v>
      </c>
      <c r="BV8" s="574">
        <f ca="1">+'Mo- FS'!BU23</f>
        <v>237852.12268720372</v>
      </c>
      <c r="BW8" s="574">
        <f ca="1">+'Mo- FS'!BV23</f>
        <v>185675.88251541342</v>
      </c>
      <c r="BX8" s="574">
        <f ca="1">+'Mo- FS'!BW23</f>
        <v>0</v>
      </c>
      <c r="BY8" s="574">
        <f ca="1">+'Mo- FS'!BX23</f>
        <v>0</v>
      </c>
      <c r="BZ8" s="574">
        <f ca="1">+'Mo- FS'!BY23</f>
        <v>0</v>
      </c>
      <c r="CA8" s="574">
        <f ca="1">+'Mo- FS'!BZ23</f>
        <v>198968.71569251211</v>
      </c>
      <c r="CB8" s="574">
        <f ca="1">+'Mo- FS'!CA23</f>
        <v>228817.88908469889</v>
      </c>
      <c r="CC8" s="574">
        <f ca="1">+'Mo- FS'!CB23</f>
        <v>250373.59411640072</v>
      </c>
      <c r="CD8" s="574">
        <f ca="1">+'Mo- FS'!CC23</f>
        <v>264447.31816425052</v>
      </c>
      <c r="CE8" s="574">
        <f ca="1">+'Mo- FS'!CD23</f>
        <v>346011.93599879608</v>
      </c>
      <c r="CF8" s="574">
        <f ca="1">+'Mo- FS'!CE23</f>
        <v>346809.11769372213</v>
      </c>
      <c r="CG8" s="574">
        <f ca="1">+'Mo- FS'!CF23</f>
        <v>289512.49119671836</v>
      </c>
      <c r="CH8" s="574">
        <f ca="1">+'Mo- FS'!CG23</f>
        <v>244511.98212244513</v>
      </c>
      <c r="CI8" s="574">
        <f ca="1">+'Mo- FS'!CH23</f>
        <v>190874.80722584474</v>
      </c>
      <c r="CJ8" s="574">
        <f ca="1">+'Mo- FS'!CI23</f>
        <v>0</v>
      </c>
      <c r="CK8" s="574">
        <f ca="1">+'Mo- FS'!CJ23</f>
        <v>0</v>
      </c>
      <c r="CL8" s="574">
        <f ca="1">+'Mo- FS'!CK23</f>
        <v>0</v>
      </c>
      <c r="CM8" s="574">
        <f ca="1">+'Mo- FS'!CL23</f>
        <v>204539.83973190212</v>
      </c>
      <c r="CN8" s="574">
        <f ca="1">+'Mo- FS'!CM23</f>
        <v>235224.78997907013</v>
      </c>
      <c r="CO8" s="574">
        <f ca="1">+'Mo- FS'!CN23</f>
        <v>257384.05475165954</v>
      </c>
      <c r="CP8" s="574">
        <f ca="1">+'Mo- FS'!CO23</f>
        <v>271851.84307284915</v>
      </c>
      <c r="CQ8" s="574">
        <f ca="1">+'Mo- FS'!CP23</f>
        <v>355700.2702067619</v>
      </c>
      <c r="CR8" s="574">
        <f ca="1">+'Mo- FS'!CQ23</f>
        <v>356519.77298914583</v>
      </c>
      <c r="CS8" s="574">
        <f ca="1">+'Mo- FS'!CR23</f>
        <v>297618.840950226</v>
      </c>
      <c r="CT8" s="574">
        <f ca="1">+'Mo- FS'!CS23</f>
        <v>251358.31762187317</v>
      </c>
      <c r="CU8" s="574">
        <f ca="1">+'Mo- FS'!CT23</f>
        <v>196219.3018281681</v>
      </c>
      <c r="CV8" s="574">
        <f ca="1">+'Mo- FS'!CU23</f>
        <v>0</v>
      </c>
      <c r="CW8" s="574">
        <f ca="1">+'Mo- FS'!CV23</f>
        <v>0</v>
      </c>
      <c r="CX8" s="574">
        <f ca="1">+'Mo- FS'!CW23</f>
        <v>0</v>
      </c>
      <c r="CY8" s="574">
        <f ca="1">+'Mo- FS'!CX23</f>
        <v>210266.9552443951</v>
      </c>
      <c r="CZ8" s="574">
        <f ca="1">+'Mo- FS'!CY23</f>
        <v>241811.08409848376</v>
      </c>
      <c r="DA8" s="574">
        <f ca="1">+'Mo- FS'!CZ23</f>
        <v>264590.80828470568</v>
      </c>
      <c r="DB8" s="574">
        <f ca="1">+'Mo- FS'!DA23</f>
        <v>279463.69467888854</v>
      </c>
      <c r="DC8" s="574">
        <f ca="1">+'Mo- FS'!DB23</f>
        <v>365659.87777255062</v>
      </c>
      <c r="DD8" s="574">
        <f ca="1">+'Mo- FS'!DC23</f>
        <v>366502.32663284137</v>
      </c>
      <c r="DE8" s="574">
        <f ca="1">+'Mo- FS'!DD23</f>
        <v>305952.1684968319</v>
      </c>
      <c r="DF8" s="574">
        <f ca="1">+'Mo- FS'!DE23</f>
        <v>258396.35051528533</v>
      </c>
      <c r="DG8" s="574">
        <f ca="1">+'Mo- FS'!DF23</f>
        <v>201713.44227935653</v>
      </c>
      <c r="DH8" s="574">
        <f ca="1">+'Mo- FS'!DG23</f>
        <v>0</v>
      </c>
      <c r="DI8" s="574">
        <f ca="1">+'Mo- FS'!DH23</f>
        <v>0</v>
      </c>
      <c r="DJ8" s="574">
        <f ca="1">+'Mo- FS'!DI23</f>
        <v>0</v>
      </c>
      <c r="DK8" s="574">
        <f ca="1">+'Mo- FS'!DJ23</f>
        <v>216154.42999123782</v>
      </c>
      <c r="DL8" s="574">
        <f ca="1">+'Mo- FS'!DK23</f>
        <v>248581.79445324093</v>
      </c>
      <c r="DM8" s="574">
        <f ca="1">+'Mo- FS'!DL23</f>
        <v>271999.35091667704</v>
      </c>
      <c r="DN8" s="574">
        <f ca="1">+'Mo- FS'!DM23</f>
        <v>287288.67812989699</v>
      </c>
      <c r="DO8" s="574">
        <f ca="1">+'Mo- FS'!DN23</f>
        <v>375898.35435018153</v>
      </c>
      <c r="DP8" s="574">
        <f ca="1">+'Mo- FS'!DO23</f>
        <v>376764.39177856041</v>
      </c>
      <c r="DQ8" s="574">
        <f ca="1">+'Mo- FS'!DP23</f>
        <v>314518.82921474276</v>
      </c>
      <c r="DR8" s="574">
        <f ca="1">+'Mo- FS'!DQ23</f>
        <v>265631.4483297129</v>
      </c>
      <c r="DS8" s="574">
        <f ca="1">+'Mo- FS'!DR23</f>
        <v>207361.41866317822</v>
      </c>
      <c r="DT8" s="574">
        <f ca="1">+'Mo- FS'!DS23</f>
        <v>0</v>
      </c>
    </row>
    <row r="9" spans="1:124" ht="14.25" customHeight="1" x14ac:dyDescent="0.15">
      <c r="A9" s="13" t="s">
        <v>68</v>
      </c>
      <c r="B9" s="31" t="str">
        <f t="shared" si="4"/>
        <v>[EUR]</v>
      </c>
      <c r="C9" s="31"/>
      <c r="D9" s="31"/>
      <c r="E9" s="574">
        <f ca="1">+E$8*Input!$D186</f>
        <v>0</v>
      </c>
      <c r="F9" s="574">
        <f ca="1">+F8*Input!$D186</f>
        <v>0</v>
      </c>
      <c r="G9" s="574">
        <f ca="1">+G8*Input!$D186</f>
        <v>0</v>
      </c>
      <c r="H9" s="574">
        <f ca="1">+H8*Input!$D186</f>
        <v>155103.38421247495</v>
      </c>
      <c r="I9" s="574">
        <f ca="1">+I8*Input!$D186</f>
        <v>169714.84144108894</v>
      </c>
      <c r="J9" s="574">
        <f ca="1">+J8*Input!$D186</f>
        <v>179254.66473473882</v>
      </c>
      <c r="K9" s="574">
        <f ca="1">+K8*Input!$D186</f>
        <v>234542.94795743888</v>
      </c>
      <c r="L9" s="574">
        <f ca="1">+L8*Input!$D186</f>
        <v>235083.31470590361</v>
      </c>
      <c r="M9" s="574">
        <f ca="1">+M8*Input!$D186</f>
        <v>196245.0022418205</v>
      </c>
      <c r="N9" s="574">
        <f ca="1">+N8*Input!$D186</f>
        <v>165741.56880563335</v>
      </c>
      <c r="O9" s="574">
        <f ca="1">+O8*Input!$D186</f>
        <v>129383.8024642978</v>
      </c>
      <c r="P9" s="574">
        <f ca="1">+P8*Input!$D186</f>
        <v>0</v>
      </c>
      <c r="Q9" s="574">
        <f ca="1">+Q8*Input!$D186</f>
        <v>0</v>
      </c>
      <c r="R9" s="574">
        <f ca="1">+R8*Input!$D186</f>
        <v>0</v>
      </c>
      <c r="S9" s="574">
        <f ca="1">+S8*Input!$D186</f>
        <v>138646.59566434534</v>
      </c>
      <c r="T9" s="574">
        <f ca="1">+T8*Input!$D186</f>
        <v>159446.278970424</v>
      </c>
      <c r="U9" s="574">
        <f ca="1">+U8*Input!$D186</f>
        <v>174466.85700143917</v>
      </c>
      <c r="V9" s="574">
        <f ca="1">+V8*Input!$D186</f>
        <v>184273.79534731124</v>
      </c>
      <c r="W9" s="574">
        <f ca="1">+W8*Input!$D186</f>
        <v>241110.15050024679</v>
      </c>
      <c r="X9" s="574">
        <f ca="1">+X8*Input!$D186</f>
        <v>241665.64751766861</v>
      </c>
      <c r="Y9" s="574">
        <f ca="1">+Y8*Input!$D186</f>
        <v>201739.86230459122</v>
      </c>
      <c r="Z9" s="574">
        <f ca="1">+Z8*Input!$D186</f>
        <v>170382.33273219084</v>
      </c>
      <c r="AA9" s="574">
        <f ca="1">+AA8*Input!$D186</f>
        <v>133006.54893329795</v>
      </c>
      <c r="AB9" s="574">
        <f ca="1">+AB8*Input!$D186</f>
        <v>0</v>
      </c>
      <c r="AC9" s="574">
        <f ca="1">+AC8*Input!$D186</f>
        <v>0</v>
      </c>
      <c r="AD9" s="574">
        <f ca="1">+AD8*Input!$D186</f>
        <v>0</v>
      </c>
      <c r="AE9" s="574">
        <f ca="1">+AE8*Input!$D186</f>
        <v>142528.70034294677</v>
      </c>
      <c r="AF9" s="574">
        <f ca="1">+AF8*Input!$D186</f>
        <v>163910.77478159568</v>
      </c>
      <c r="AG9" s="574">
        <f ca="1">+AG8*Input!$D186</f>
        <v>179351.92899747926</v>
      </c>
      <c r="AH9" s="574">
        <f ca="1">+AH8*Input!$D186</f>
        <v>189433.46161703567</v>
      </c>
      <c r="AI9" s="574">
        <f ca="1">+AI8*Input!$D186</f>
        <v>247861.23471425334</v>
      </c>
      <c r="AJ9" s="574">
        <f ca="1">+AJ8*Input!$D186</f>
        <v>248432.28564816291</v>
      </c>
      <c r="AK9" s="574">
        <f ca="1">+AK8*Input!$D186</f>
        <v>207388.57844911946</v>
      </c>
      <c r="AL9" s="574">
        <f ca="1">+AL8*Input!$D186</f>
        <v>175153.03804869193</v>
      </c>
      <c r="AM9" s="574">
        <f ca="1">+AM8*Input!$D186</f>
        <v>136730.73230343006</v>
      </c>
      <c r="AN9" s="574">
        <f ca="1">+AN8*Input!$D186</f>
        <v>0</v>
      </c>
      <c r="AO9" s="574">
        <f ca="1">+AO8*Input!$D186</f>
        <v>0</v>
      </c>
      <c r="AP9" s="574">
        <f ca="1">+AP8*Input!$D186</f>
        <v>0</v>
      </c>
      <c r="AQ9" s="574">
        <f ca="1">+AQ8*Input!$D186</f>
        <v>146519.50395254904</v>
      </c>
      <c r="AR9" s="574">
        <f ca="1">+AR8*Input!$D186</f>
        <v>168500.27647548006</v>
      </c>
      <c r="AS9" s="574">
        <f ca="1">+AS8*Input!$D186</f>
        <v>184373.78300940842</v>
      </c>
      <c r="AT9" s="574">
        <f ca="1">+AT8*Input!$D186</f>
        <v>194737.59854231239</v>
      </c>
      <c r="AU9" s="574">
        <f ca="1">+AU8*Input!$D186</f>
        <v>254801.34928625208</v>
      </c>
      <c r="AV9" s="574">
        <f ca="1">+AV8*Input!$D186</f>
        <v>255388.38964631112</v>
      </c>
      <c r="AW9" s="574">
        <f ca="1">+AW8*Input!$D186</f>
        <v>213195.45864569454</v>
      </c>
      <c r="AX9" s="574">
        <f ca="1">+AX8*Input!$D186</f>
        <v>180057.32311405506</v>
      </c>
      <c r="AY9" s="574">
        <f ca="1">+AY8*Input!$D186</f>
        <v>140559.19280792589</v>
      </c>
      <c r="AZ9" s="574">
        <f ca="1">+AZ8*Input!$D186</f>
        <v>0</v>
      </c>
      <c r="BA9" s="574">
        <f ca="1">+BA8*Input!$D186</f>
        <v>0</v>
      </c>
      <c r="BB9" s="574">
        <f ca="1">+BB8*Input!$D186</f>
        <v>0</v>
      </c>
      <c r="BC9" s="574">
        <f ca="1">+BC8*Input!$D186</f>
        <v>150622.0500632202</v>
      </c>
      <c r="BD9" s="574">
        <f ca="1">+BD8*Input!$D186</f>
        <v>173218.28421679325</v>
      </c>
      <c r="BE9" s="574">
        <f ca="1">+BE8*Input!$D186</f>
        <v>189536.24893367154</v>
      </c>
      <c r="BF9" s="574">
        <f ca="1">+BF8*Input!$D186</f>
        <v>200190.25130149678</v>
      </c>
      <c r="BG9" s="574">
        <f ca="1">+BG8*Input!$D186</f>
        <v>261935.78706626678</v>
      </c>
      <c r="BH9" s="574">
        <f ca="1">+BH8*Input!$D186</f>
        <v>262539.2645564074</v>
      </c>
      <c r="BI9" s="574">
        <f ca="1">+BI8*Input!$D186</f>
        <v>219164.9314877736</v>
      </c>
      <c r="BJ9" s="574">
        <f ca="1">+BJ8*Input!$D186</f>
        <v>185098.92816124833</v>
      </c>
      <c r="BK9" s="574">
        <f ca="1">+BK8*Input!$D186</f>
        <v>144494.85020654762</v>
      </c>
      <c r="BL9" s="574">
        <f ca="1">+BL8*Input!$D186</f>
        <v>0</v>
      </c>
      <c r="BM9" s="574">
        <f ca="1">+BM8*Input!$D186</f>
        <v>0</v>
      </c>
      <c r="BN9" s="574">
        <f ca="1">+BN8*Input!$D186</f>
        <v>0</v>
      </c>
      <c r="BO9" s="574">
        <f ca="1">+BO8*Input!$D186</f>
        <v>154839.46746499019</v>
      </c>
      <c r="BP9" s="574">
        <f ca="1">+BP8*Input!$D186</f>
        <v>178068.39617486321</v>
      </c>
      <c r="BQ9" s="574">
        <f ca="1">+BQ8*Input!$D186</f>
        <v>194843.26390381411</v>
      </c>
      <c r="BR9" s="574">
        <f ca="1">+BR8*Input!$D186</f>
        <v>205795.57833793847</v>
      </c>
      <c r="BS9" s="574">
        <f ca="1">+BS8*Input!$D186</f>
        <v>269269.98910412187</v>
      </c>
      <c r="BT9" s="574">
        <f ca="1">+BT8*Input!$D186</f>
        <v>269890.36396398646</v>
      </c>
      <c r="BU9" s="574">
        <f ca="1">+BU8*Input!$D186</f>
        <v>225301.54956943096</v>
      </c>
      <c r="BV9" s="574">
        <f ca="1">+BV8*Input!$D186</f>
        <v>190281.69814976299</v>
      </c>
      <c r="BW9" s="574">
        <f ca="1">+BW8*Input!$D186</f>
        <v>148540.70601233075</v>
      </c>
      <c r="BX9" s="574">
        <f ca="1">+BX8*Input!$D186</f>
        <v>0</v>
      </c>
      <c r="BY9" s="574">
        <f ca="1">+BY8*Input!$D186</f>
        <v>0</v>
      </c>
      <c r="BZ9" s="574">
        <f ca="1">+BZ8*Input!$D186</f>
        <v>0</v>
      </c>
      <c r="CA9" s="574">
        <f ca="1">+CA8*Input!$D186</f>
        <v>159174.9725540097</v>
      </c>
      <c r="CB9" s="574">
        <f ca="1">+CB8*Input!$D186</f>
        <v>183054.31126775913</v>
      </c>
      <c r="CC9" s="574">
        <f ca="1">+CC8*Input!$D186</f>
        <v>200298.8752931206</v>
      </c>
      <c r="CD9" s="574">
        <f ca="1">+CD8*Input!$D186</f>
        <v>211557.85453140043</v>
      </c>
      <c r="CE9" s="574">
        <f ca="1">+CE8*Input!$D186</f>
        <v>276809.54879903689</v>
      </c>
      <c r="CF9" s="574">
        <f ca="1">+CF8*Input!$D186</f>
        <v>277447.29415497772</v>
      </c>
      <c r="CG9" s="574">
        <f ca="1">+CG8*Input!$D186</f>
        <v>231609.99295737469</v>
      </c>
      <c r="CH9" s="574">
        <f ca="1">+CH8*Input!$D186</f>
        <v>195609.58569795612</v>
      </c>
      <c r="CI9" s="574">
        <f ca="1">+CI8*Input!$D186</f>
        <v>152699.84578067579</v>
      </c>
      <c r="CJ9" s="574">
        <f ca="1">+CJ8*Input!$D186</f>
        <v>0</v>
      </c>
      <c r="CK9" s="574">
        <f ca="1">+CK8*Input!$D186</f>
        <v>0</v>
      </c>
      <c r="CL9" s="574">
        <f ca="1">+CL8*Input!$D186</f>
        <v>0</v>
      </c>
      <c r="CM9" s="574">
        <f ca="1">+CM8*Input!$D186</f>
        <v>163631.87178552171</v>
      </c>
      <c r="CN9" s="574">
        <f ca="1">+CN8*Input!$D186</f>
        <v>188179.83198325612</v>
      </c>
      <c r="CO9" s="574">
        <f ca="1">+CO8*Input!$D186</f>
        <v>205907.24380132766</v>
      </c>
      <c r="CP9" s="574">
        <f ca="1">+CP8*Input!$D186</f>
        <v>217481.47445827932</v>
      </c>
      <c r="CQ9" s="574">
        <f ca="1">+CQ8*Input!$D186</f>
        <v>284560.21616540954</v>
      </c>
      <c r="CR9" s="574">
        <f ca="1">+CR8*Input!$D186</f>
        <v>285215.81839131669</v>
      </c>
      <c r="CS9" s="574">
        <f ca="1">+CS8*Input!$D186</f>
        <v>238095.0727601808</v>
      </c>
      <c r="CT9" s="574">
        <f ca="1">+CT8*Input!$D186</f>
        <v>201086.65409749854</v>
      </c>
      <c r="CU9" s="574">
        <f ca="1">+CU8*Input!$D186</f>
        <v>156975.44146253448</v>
      </c>
      <c r="CV9" s="574">
        <f ca="1">+CV8*Input!$D186</f>
        <v>0</v>
      </c>
      <c r="CW9" s="574">
        <f ca="1">+CW8*Input!$D186</f>
        <v>0</v>
      </c>
      <c r="CX9" s="574">
        <f ca="1">+CX8*Input!$D186</f>
        <v>0</v>
      </c>
      <c r="CY9" s="574">
        <f ca="1">+CY8*Input!$D186</f>
        <v>168213.56419551608</v>
      </c>
      <c r="CZ9" s="574">
        <f ca="1">+CZ8*Input!$D186</f>
        <v>193448.86727878702</v>
      </c>
      <c r="DA9" s="574">
        <f ca="1">+DA8*Input!$D186</f>
        <v>211672.64662776457</v>
      </c>
      <c r="DB9" s="574">
        <f ca="1">+DB8*Input!$D186</f>
        <v>223570.95574311086</v>
      </c>
      <c r="DC9" s="574">
        <f ca="1">+DC8*Input!$D186</f>
        <v>292527.90221804049</v>
      </c>
      <c r="DD9" s="574">
        <f ca="1">+DD8*Input!$D186</f>
        <v>293201.86130627309</v>
      </c>
      <c r="DE9" s="574">
        <f ca="1">+DE8*Input!$D186</f>
        <v>244761.73479746553</v>
      </c>
      <c r="DF9" s="574">
        <f ca="1">+DF8*Input!$D186</f>
        <v>206717.08041222827</v>
      </c>
      <c r="DG9" s="574">
        <f ca="1">+DG8*Input!$D186</f>
        <v>161370.75382348523</v>
      </c>
      <c r="DH9" s="574">
        <f ca="1">+DH8*Input!$D186</f>
        <v>0</v>
      </c>
      <c r="DI9" s="574">
        <f ca="1">+DI8*Input!$D186</f>
        <v>0</v>
      </c>
      <c r="DJ9" s="574">
        <f ca="1">+DJ8*Input!$D186</f>
        <v>0</v>
      </c>
      <c r="DK9" s="574">
        <f ca="1">+DK8*Input!$D186</f>
        <v>172923.54399299028</v>
      </c>
      <c r="DL9" s="574">
        <f ca="1">+DL8*Input!$D186</f>
        <v>198865.43556259276</v>
      </c>
      <c r="DM9" s="574">
        <f ca="1">+DM8*Input!$D186</f>
        <v>217599.48073334165</v>
      </c>
      <c r="DN9" s="574">
        <f ca="1">+DN8*Input!$D186</f>
        <v>229830.94250391761</v>
      </c>
      <c r="DO9" s="574">
        <f ca="1">+DO8*Input!$D186</f>
        <v>300718.68348014524</v>
      </c>
      <c r="DP9" s="574">
        <f ca="1">+DP8*Input!$D186</f>
        <v>301411.51342284837</v>
      </c>
      <c r="DQ9" s="574">
        <f ca="1">+DQ8*Input!$D186</f>
        <v>251615.06337179421</v>
      </c>
      <c r="DR9" s="574">
        <f ca="1">+DR8*Input!$D186</f>
        <v>212505.15866377033</v>
      </c>
      <c r="DS9" s="574">
        <f ca="1">+DS8*Input!$D186</f>
        <v>165889.13493054258</v>
      </c>
      <c r="DT9" s="574">
        <f ca="1">+DT8*Input!$D186</f>
        <v>0</v>
      </c>
    </row>
    <row r="10" spans="1:124" ht="14.25" customHeight="1" x14ac:dyDescent="0.15">
      <c r="A10" s="13" t="s">
        <v>69</v>
      </c>
      <c r="B10" s="31" t="str">
        <f t="shared" si="4"/>
        <v>[EUR]</v>
      </c>
      <c r="C10" s="31"/>
      <c r="D10" s="31"/>
      <c r="E10" s="574"/>
      <c r="F10" s="574">
        <f ca="1">+E$8*Input!$D187</f>
        <v>0</v>
      </c>
      <c r="G10" s="574">
        <f ca="1">+F$8*Input!$D187</f>
        <v>0</v>
      </c>
      <c r="H10" s="574">
        <f ca="1">+G$8*Input!$D187</f>
        <v>0</v>
      </c>
      <c r="I10" s="574">
        <f ca="1">+H$8*Input!$D187</f>
        <v>38775.846053118737</v>
      </c>
      <c r="J10" s="574">
        <f ca="1">+I$8*Input!$D187</f>
        <v>42428.710360272235</v>
      </c>
      <c r="K10" s="574">
        <f ca="1">+J$8*Input!$D187</f>
        <v>44813.666183684705</v>
      </c>
      <c r="L10" s="574">
        <f ca="1">+K$8*Input!$D187</f>
        <v>58635.736989359721</v>
      </c>
      <c r="M10" s="574">
        <f ca="1">+L$8*Input!$D187</f>
        <v>58770.828676475903</v>
      </c>
      <c r="N10" s="574">
        <f ca="1">+M$8*Input!$D187</f>
        <v>49061.250560455126</v>
      </c>
      <c r="O10" s="574">
        <f ca="1">+N$8*Input!$D187</f>
        <v>41435.392201408336</v>
      </c>
      <c r="P10" s="574">
        <f ca="1">+O$8*Input!$D187</f>
        <v>32345.950616074449</v>
      </c>
      <c r="Q10" s="574">
        <f ca="1">+P$8*Input!$D187</f>
        <v>0</v>
      </c>
      <c r="R10" s="574">
        <f ca="1">+Q$8*Input!$D187</f>
        <v>0</v>
      </c>
      <c r="S10" s="574">
        <f ca="1">+R$8*Input!$D187</f>
        <v>0</v>
      </c>
      <c r="T10" s="574">
        <f ca="1">+S$8*Input!$D187</f>
        <v>34661.648916086335</v>
      </c>
      <c r="U10" s="574">
        <f ca="1">+T$8*Input!$D187</f>
        <v>39861.569742606</v>
      </c>
      <c r="V10" s="574">
        <f ca="1">+U$8*Input!$D187</f>
        <v>43616.714250359793</v>
      </c>
      <c r="W10" s="574">
        <f ca="1">+V$8*Input!$D187</f>
        <v>46068.448836827811</v>
      </c>
      <c r="X10" s="574">
        <f ca="1">+W$8*Input!$D187</f>
        <v>60277.537625061697</v>
      </c>
      <c r="Y10" s="574">
        <f ca="1">+X$8*Input!$D187</f>
        <v>60416.411879417152</v>
      </c>
      <c r="Z10" s="574">
        <f ca="1">+Y$8*Input!$D187</f>
        <v>50434.965576147806</v>
      </c>
      <c r="AA10" s="574">
        <f ca="1">+Z$8*Input!$D187</f>
        <v>42595.583183047711</v>
      </c>
      <c r="AB10" s="574">
        <f ca="1">+AA$8*Input!$D187</f>
        <v>33251.637233324487</v>
      </c>
      <c r="AC10" s="574">
        <f ca="1">+AB$8*Input!$D187</f>
        <v>0</v>
      </c>
      <c r="AD10" s="574">
        <f ca="1">+AC$8*Input!$D187</f>
        <v>0</v>
      </c>
      <c r="AE10" s="574">
        <f ca="1">+AD$8*Input!$D187</f>
        <v>0</v>
      </c>
      <c r="AF10" s="574">
        <f ca="1">+AE$8*Input!$D187</f>
        <v>35632.175085736693</v>
      </c>
      <c r="AG10" s="574">
        <f ca="1">+AF$8*Input!$D187</f>
        <v>40977.693695398921</v>
      </c>
      <c r="AH10" s="574">
        <f ca="1">+AG$8*Input!$D187</f>
        <v>44837.982249369816</v>
      </c>
      <c r="AI10" s="574">
        <f ca="1">+AH$8*Input!$D187</f>
        <v>47358.365404258919</v>
      </c>
      <c r="AJ10" s="574">
        <f ca="1">+AI$8*Input!$D187</f>
        <v>61965.308678563335</v>
      </c>
      <c r="AK10" s="574">
        <f ca="1">+AJ$8*Input!$D187</f>
        <v>62108.071412040728</v>
      </c>
      <c r="AL10" s="574">
        <f ca="1">+AK$8*Input!$D187</f>
        <v>51847.144612279866</v>
      </c>
      <c r="AM10" s="574">
        <f ca="1">+AL$8*Input!$D187</f>
        <v>43788.259512172983</v>
      </c>
      <c r="AN10" s="574">
        <f ca="1">+AM$8*Input!$D187</f>
        <v>34182.683075857516</v>
      </c>
      <c r="AO10" s="574">
        <f ca="1">+AN$8*Input!$D187</f>
        <v>0</v>
      </c>
      <c r="AP10" s="574">
        <f ca="1">+AO$8*Input!$D187</f>
        <v>0</v>
      </c>
      <c r="AQ10" s="574">
        <f ca="1">+AP$8*Input!$D187</f>
        <v>0</v>
      </c>
      <c r="AR10" s="574">
        <f ca="1">+AQ$8*Input!$D187</f>
        <v>36629.875988137261</v>
      </c>
      <c r="AS10" s="574">
        <f ca="1">+AR$8*Input!$D187</f>
        <v>42125.069118870015</v>
      </c>
      <c r="AT10" s="574">
        <f ca="1">+AS$8*Input!$D187</f>
        <v>46093.445752352105</v>
      </c>
      <c r="AU10" s="574">
        <f ca="1">+AT$8*Input!$D187</f>
        <v>48684.399635578098</v>
      </c>
      <c r="AV10" s="574">
        <f ca="1">+AU$8*Input!$D187</f>
        <v>63700.33732156302</v>
      </c>
      <c r="AW10" s="574">
        <f ca="1">+AV$8*Input!$D187</f>
        <v>63847.097411577779</v>
      </c>
      <c r="AX10" s="574">
        <f ca="1">+AW$8*Input!$D187</f>
        <v>53298.864661423635</v>
      </c>
      <c r="AY10" s="574">
        <f ca="1">+AX$8*Input!$D187</f>
        <v>45014.330778513766</v>
      </c>
      <c r="AZ10" s="574">
        <f ca="1">+AY$8*Input!$D187</f>
        <v>35139.798201981474</v>
      </c>
      <c r="BA10" s="574">
        <f ca="1">+AZ$8*Input!$D187</f>
        <v>0</v>
      </c>
      <c r="BB10" s="574">
        <f ca="1">+BA$8*Input!$D187</f>
        <v>0</v>
      </c>
      <c r="BC10" s="574">
        <f ca="1">+BB$8*Input!$D187</f>
        <v>0</v>
      </c>
      <c r="BD10" s="574">
        <f ca="1">+BC$8*Input!$D187</f>
        <v>37655.51251580505</v>
      </c>
      <c r="BE10" s="574">
        <f ca="1">+BD$8*Input!$D187</f>
        <v>43304.571054198314</v>
      </c>
      <c r="BF10" s="574">
        <f ca="1">+BE$8*Input!$D187</f>
        <v>47384.062233417884</v>
      </c>
      <c r="BG10" s="574">
        <f ca="1">+BF$8*Input!$D187</f>
        <v>50047.562825374196</v>
      </c>
      <c r="BH10" s="574">
        <f ca="1">+BG$8*Input!$D187</f>
        <v>65483.946766566696</v>
      </c>
      <c r="BI10" s="574">
        <f ca="1">+BH$8*Input!$D187</f>
        <v>65634.816139101851</v>
      </c>
      <c r="BJ10" s="574">
        <f ca="1">+BI$8*Input!$D187</f>
        <v>54791.232871943401</v>
      </c>
      <c r="BK10" s="574">
        <f ca="1">+BJ$8*Input!$D187</f>
        <v>46274.732040312083</v>
      </c>
      <c r="BL10" s="574">
        <f ca="1">+BK$8*Input!$D187</f>
        <v>36123.712551636905</v>
      </c>
      <c r="BM10" s="574">
        <f ca="1">+BL$8*Input!$D187</f>
        <v>0</v>
      </c>
      <c r="BN10" s="574">
        <f ca="1">+BM$8*Input!$D187</f>
        <v>0</v>
      </c>
      <c r="BO10" s="574">
        <f ca="1">+BN$8*Input!$D187</f>
        <v>0</v>
      </c>
      <c r="BP10" s="574">
        <f ca="1">+BO$8*Input!$D187</f>
        <v>38709.866866247547</v>
      </c>
      <c r="BQ10" s="574">
        <f ca="1">+BP$8*Input!$D187</f>
        <v>44517.099043715803</v>
      </c>
      <c r="BR10" s="574">
        <f ca="1">+BQ$8*Input!$D187</f>
        <v>48710.815975953527</v>
      </c>
      <c r="BS10" s="574">
        <f ca="1">+BR$8*Input!$D187</f>
        <v>51448.894584484617</v>
      </c>
      <c r="BT10" s="574">
        <f ca="1">+BS$8*Input!$D187</f>
        <v>67317.497276030466</v>
      </c>
      <c r="BU10" s="574">
        <f ca="1">+BT$8*Input!$D187</f>
        <v>67472.590990996614</v>
      </c>
      <c r="BV10" s="574">
        <f ca="1">+BU$8*Input!$D187</f>
        <v>56325.387392357741</v>
      </c>
      <c r="BW10" s="574">
        <f ca="1">+BV$8*Input!$D187</f>
        <v>47570.424537440747</v>
      </c>
      <c r="BX10" s="574">
        <f ca="1">+BW$8*Input!$D187</f>
        <v>37135.176503082686</v>
      </c>
      <c r="BY10" s="574">
        <f ca="1">+BX$8*Input!$D187</f>
        <v>0</v>
      </c>
      <c r="BZ10" s="574">
        <f ca="1">+BY$8*Input!$D187</f>
        <v>0</v>
      </c>
      <c r="CA10" s="574">
        <f ca="1">+BZ$8*Input!$D187</f>
        <v>0</v>
      </c>
      <c r="CB10" s="574">
        <f ca="1">+CA$8*Input!$D187</f>
        <v>39793.743138502425</v>
      </c>
      <c r="CC10" s="574">
        <f ca="1">+CB$8*Input!$D187</f>
        <v>45763.577816939782</v>
      </c>
      <c r="CD10" s="574">
        <f ca="1">+CC$8*Input!$D187</f>
        <v>50074.718823280149</v>
      </c>
      <c r="CE10" s="574">
        <f ca="1">+CD$8*Input!$D187</f>
        <v>52889.463632850107</v>
      </c>
      <c r="CF10" s="574">
        <f ca="1">+CE$8*Input!$D187</f>
        <v>69202.387199759221</v>
      </c>
      <c r="CG10" s="574">
        <f ca="1">+CF$8*Input!$D187</f>
        <v>69361.823538744429</v>
      </c>
      <c r="CH10" s="574">
        <f ca="1">+CG$8*Input!$D187</f>
        <v>57902.498239343673</v>
      </c>
      <c r="CI10" s="574">
        <f ca="1">+CH$8*Input!$D187</f>
        <v>48902.39642448903</v>
      </c>
      <c r="CJ10" s="574">
        <f ca="1">+CI$8*Input!$D187</f>
        <v>38174.961445168949</v>
      </c>
      <c r="CK10" s="574">
        <f ca="1">+CJ$8*Input!$D187</f>
        <v>0</v>
      </c>
      <c r="CL10" s="574">
        <f ca="1">+CK$8*Input!$D187</f>
        <v>0</v>
      </c>
      <c r="CM10" s="574">
        <f ca="1">+CL$8*Input!$D187</f>
        <v>0</v>
      </c>
      <c r="CN10" s="574">
        <f ca="1">+CM$8*Input!$D187</f>
        <v>40907.967946380428</v>
      </c>
      <c r="CO10" s="574">
        <f ca="1">+CN$8*Input!$D187</f>
        <v>47044.957995814031</v>
      </c>
      <c r="CP10" s="574">
        <f ca="1">+CO$8*Input!$D187</f>
        <v>51476.810950331914</v>
      </c>
      <c r="CQ10" s="574">
        <f ca="1">+CP$8*Input!$D187</f>
        <v>54370.36861456983</v>
      </c>
      <c r="CR10" s="574">
        <f ca="1">+CQ$8*Input!$D187</f>
        <v>71140.054041352385</v>
      </c>
      <c r="CS10" s="574">
        <f ca="1">+CR$8*Input!$D187</f>
        <v>71303.954597829172</v>
      </c>
      <c r="CT10" s="574">
        <f ca="1">+CS$8*Input!$D187</f>
        <v>59523.768190045201</v>
      </c>
      <c r="CU10" s="574">
        <f ca="1">+CT$8*Input!$D187</f>
        <v>50271.663524374635</v>
      </c>
      <c r="CV10" s="574">
        <f ca="1">+CU$8*Input!$D187</f>
        <v>39243.86036563362</v>
      </c>
      <c r="CW10" s="574">
        <f ca="1">+CV$8*Input!$D187</f>
        <v>0</v>
      </c>
      <c r="CX10" s="574">
        <f ca="1">+CW$8*Input!$D187</f>
        <v>0</v>
      </c>
      <c r="CY10" s="574">
        <f ca="1">+CX$8*Input!$D187</f>
        <v>0</v>
      </c>
      <c r="CZ10" s="574">
        <f ca="1">+CY$8*Input!$D187</f>
        <v>42053.391048879021</v>
      </c>
      <c r="DA10" s="574">
        <f ca="1">+CZ$8*Input!$D187</f>
        <v>48362.216819696754</v>
      </c>
      <c r="DB10" s="574">
        <f ca="1">+DA$8*Input!$D187</f>
        <v>52918.161656941142</v>
      </c>
      <c r="DC10" s="574">
        <f ca="1">+DB$8*Input!$D187</f>
        <v>55892.738935777714</v>
      </c>
      <c r="DD10" s="574">
        <f ca="1">+DC$8*Input!$D187</f>
        <v>73131.975554510122</v>
      </c>
      <c r="DE10" s="574">
        <f ca="1">+DD$8*Input!$D187</f>
        <v>73300.465326568272</v>
      </c>
      <c r="DF10" s="574">
        <f ca="1">+DE$8*Input!$D187</f>
        <v>61190.433699366382</v>
      </c>
      <c r="DG10" s="574">
        <f ca="1">+DF$8*Input!$D187</f>
        <v>51679.270103057068</v>
      </c>
      <c r="DH10" s="574">
        <f ca="1">+DG$8*Input!$D187</f>
        <v>40342.688455871306</v>
      </c>
      <c r="DI10" s="574">
        <f ca="1">+DH$8*Input!$D187</f>
        <v>0</v>
      </c>
      <c r="DJ10" s="574">
        <f ca="1">+DI$8*Input!$D187</f>
        <v>0</v>
      </c>
      <c r="DK10" s="574">
        <f ca="1">+DJ$8*Input!$D187</f>
        <v>0</v>
      </c>
      <c r="DL10" s="574">
        <f ca="1">+DK$8*Input!$D187</f>
        <v>43230.88599824757</v>
      </c>
      <c r="DM10" s="574">
        <f ca="1">+DL$8*Input!$D187</f>
        <v>49716.358890648189</v>
      </c>
      <c r="DN10" s="574">
        <f ca="1">+DM$8*Input!$D187</f>
        <v>54399.870183335413</v>
      </c>
      <c r="DO10" s="574">
        <f ca="1">+DN$8*Input!$D187</f>
        <v>57457.735625979403</v>
      </c>
      <c r="DP10" s="574">
        <f ca="1">+DO$8*Input!$D187</f>
        <v>75179.670870036309</v>
      </c>
      <c r="DQ10" s="574">
        <f ca="1">+DP$8*Input!$D187</f>
        <v>75352.878355712091</v>
      </c>
      <c r="DR10" s="574">
        <f ca="1">+DQ$8*Input!$D187</f>
        <v>62903.765842948553</v>
      </c>
      <c r="DS10" s="574">
        <f ca="1">+DR$8*Input!$D187</f>
        <v>53126.289665942582</v>
      </c>
      <c r="DT10" s="574">
        <f ca="1">+DS$8*Input!$D187</f>
        <v>41472.283732635646</v>
      </c>
    </row>
    <row r="11" spans="1:124" ht="14.25" customHeight="1" x14ac:dyDescent="0.15">
      <c r="A11" s="13" t="s">
        <v>70</v>
      </c>
      <c r="B11" s="31" t="str">
        <f t="shared" si="4"/>
        <v>[EUR]</v>
      </c>
      <c r="C11" s="31"/>
      <c r="D11" s="31"/>
      <c r="E11" s="574"/>
      <c r="F11" s="574"/>
      <c r="G11" s="574">
        <f ca="1">+E$8*Input!$D188</f>
        <v>0</v>
      </c>
      <c r="H11" s="574">
        <f ca="1">+F$8*Input!$D188</f>
        <v>0</v>
      </c>
      <c r="I11" s="574">
        <f ca="1">+G$8*Input!$D188</f>
        <v>0</v>
      </c>
      <c r="J11" s="574">
        <f ca="1">+H$8*Input!$D188</f>
        <v>0</v>
      </c>
      <c r="K11" s="574">
        <f ca="1">+I$8*Input!$D188</f>
        <v>0</v>
      </c>
      <c r="L11" s="574">
        <f ca="1">+J$8*Input!$D188</f>
        <v>0</v>
      </c>
      <c r="M11" s="574">
        <f ca="1">+K$8*Input!$D188</f>
        <v>0</v>
      </c>
      <c r="N11" s="574">
        <f ca="1">+L$8*Input!$D188</f>
        <v>0</v>
      </c>
      <c r="O11" s="574">
        <f ca="1">+M$8*Input!$D188</f>
        <v>0</v>
      </c>
      <c r="P11" s="574">
        <f ca="1">+N$8*Input!$D188</f>
        <v>0</v>
      </c>
      <c r="Q11" s="574">
        <f ca="1">+O$8*Input!$D188</f>
        <v>0</v>
      </c>
      <c r="R11" s="574">
        <f ca="1">+P$8*Input!$D188</f>
        <v>0</v>
      </c>
      <c r="S11" s="574">
        <f ca="1">+Q$8*Input!$D188</f>
        <v>0</v>
      </c>
      <c r="T11" s="574">
        <f ca="1">+R$8*Input!$D188</f>
        <v>0</v>
      </c>
      <c r="U11" s="574">
        <f ca="1">+S$8*Input!$D188</f>
        <v>0</v>
      </c>
      <c r="V11" s="574">
        <f ca="1">+T$8*Input!$D188</f>
        <v>0</v>
      </c>
      <c r="W11" s="574">
        <f ca="1">+U$8*Input!$D188</f>
        <v>0</v>
      </c>
      <c r="X11" s="574">
        <f ca="1">+V$8*Input!$D188</f>
        <v>0</v>
      </c>
      <c r="Y11" s="574">
        <f ca="1">+W$8*Input!$D188</f>
        <v>0</v>
      </c>
      <c r="Z11" s="574">
        <f ca="1">+X$8*Input!$D188</f>
        <v>0</v>
      </c>
      <c r="AA11" s="574">
        <f ca="1">+Y$8*Input!$D188</f>
        <v>0</v>
      </c>
      <c r="AB11" s="574">
        <f ca="1">+Z$8*Input!$D188</f>
        <v>0</v>
      </c>
      <c r="AC11" s="574">
        <f ca="1">+AA$8*Input!$D188</f>
        <v>0</v>
      </c>
      <c r="AD11" s="574">
        <f ca="1">+AB$8*Input!$D188</f>
        <v>0</v>
      </c>
      <c r="AE11" s="574">
        <f ca="1">+AC$8*Input!$D188</f>
        <v>0</v>
      </c>
      <c r="AF11" s="574">
        <f ca="1">+AD$8*Input!$D188</f>
        <v>0</v>
      </c>
      <c r="AG11" s="574">
        <f ca="1">+AE$8*Input!$D188</f>
        <v>0</v>
      </c>
      <c r="AH11" s="574">
        <f ca="1">+AF$8*Input!$D188</f>
        <v>0</v>
      </c>
      <c r="AI11" s="574">
        <f ca="1">+AG$8*Input!$D188</f>
        <v>0</v>
      </c>
      <c r="AJ11" s="574">
        <f ca="1">+AH$8*Input!$D188</f>
        <v>0</v>
      </c>
      <c r="AK11" s="574">
        <f ca="1">+AI$8*Input!$D188</f>
        <v>0</v>
      </c>
      <c r="AL11" s="574">
        <f ca="1">+AJ$8*Input!$D188</f>
        <v>0</v>
      </c>
      <c r="AM11" s="574">
        <f ca="1">+AK$8*Input!$D188</f>
        <v>0</v>
      </c>
      <c r="AN11" s="574">
        <f ca="1">+AL$8*Input!$D188</f>
        <v>0</v>
      </c>
      <c r="AO11" s="574">
        <f ca="1">+AM$8*Input!$D188</f>
        <v>0</v>
      </c>
      <c r="AP11" s="574">
        <f ca="1">+AN$8*Input!$D188</f>
        <v>0</v>
      </c>
      <c r="AQ11" s="574">
        <f ca="1">+AO$8*Input!$D188</f>
        <v>0</v>
      </c>
      <c r="AR11" s="574">
        <f ca="1">+AP$8*Input!$D188</f>
        <v>0</v>
      </c>
      <c r="AS11" s="574">
        <f ca="1">+AQ$8*Input!$D188</f>
        <v>0</v>
      </c>
      <c r="AT11" s="574">
        <f ca="1">+AR$8*Input!$D188</f>
        <v>0</v>
      </c>
      <c r="AU11" s="574">
        <f ca="1">+AS$8*Input!$D188</f>
        <v>0</v>
      </c>
      <c r="AV11" s="574">
        <f ca="1">+AT$8*Input!$D188</f>
        <v>0</v>
      </c>
      <c r="AW11" s="574">
        <f ca="1">+AU$8*Input!$D188</f>
        <v>0</v>
      </c>
      <c r="AX11" s="574">
        <f ca="1">+AV$8*Input!$D188</f>
        <v>0</v>
      </c>
      <c r="AY11" s="574">
        <f ca="1">+AW$8*Input!$D188</f>
        <v>0</v>
      </c>
      <c r="AZ11" s="574">
        <f ca="1">+AX$8*Input!$D188</f>
        <v>0</v>
      </c>
      <c r="BA11" s="574">
        <f ca="1">+AY$8*Input!$D188</f>
        <v>0</v>
      </c>
      <c r="BB11" s="574">
        <f ca="1">+AZ$8*Input!$D188</f>
        <v>0</v>
      </c>
      <c r="BC11" s="574">
        <f ca="1">+BA$8*Input!$D188</f>
        <v>0</v>
      </c>
      <c r="BD11" s="574">
        <f ca="1">+BB$8*Input!$D188</f>
        <v>0</v>
      </c>
      <c r="BE11" s="574">
        <f ca="1">+BC$8*Input!$D188</f>
        <v>0</v>
      </c>
      <c r="BF11" s="574">
        <f ca="1">+BD$8*Input!$D188</f>
        <v>0</v>
      </c>
      <c r="BG11" s="574">
        <f ca="1">+BE$8*Input!$D188</f>
        <v>0</v>
      </c>
      <c r="BH11" s="574">
        <f ca="1">+BF$8*Input!$D188</f>
        <v>0</v>
      </c>
      <c r="BI11" s="574">
        <f ca="1">+BG$8*Input!$D188</f>
        <v>0</v>
      </c>
      <c r="BJ11" s="574">
        <f ca="1">+BH$8*Input!$D188</f>
        <v>0</v>
      </c>
      <c r="BK11" s="574">
        <f ca="1">+BI$8*Input!$D188</f>
        <v>0</v>
      </c>
      <c r="BL11" s="574">
        <f ca="1">+BJ$8*Input!$D188</f>
        <v>0</v>
      </c>
      <c r="BM11" s="574">
        <f ca="1">+BK$8*Input!$D188</f>
        <v>0</v>
      </c>
      <c r="BN11" s="574">
        <f ca="1">+BL$8*Input!$D188</f>
        <v>0</v>
      </c>
      <c r="BO11" s="574">
        <f ca="1">+BM$8*Input!$D188</f>
        <v>0</v>
      </c>
      <c r="BP11" s="574">
        <f ca="1">+BN$8*Input!$D188</f>
        <v>0</v>
      </c>
      <c r="BQ11" s="574">
        <f ca="1">+BO$8*Input!$D188</f>
        <v>0</v>
      </c>
      <c r="BR11" s="574">
        <f ca="1">+BP$8*Input!$D188</f>
        <v>0</v>
      </c>
      <c r="BS11" s="574">
        <f ca="1">+BQ$8*Input!$D188</f>
        <v>0</v>
      </c>
      <c r="BT11" s="574">
        <f ca="1">+BR$8*Input!$D188</f>
        <v>0</v>
      </c>
      <c r="BU11" s="574">
        <f ca="1">+BS$8*Input!$D188</f>
        <v>0</v>
      </c>
      <c r="BV11" s="574">
        <f ca="1">+BT$8*Input!$D188</f>
        <v>0</v>
      </c>
      <c r="BW11" s="574">
        <f ca="1">+BU$8*Input!$D188</f>
        <v>0</v>
      </c>
      <c r="BX11" s="574">
        <f ca="1">+BV$8*Input!$D188</f>
        <v>0</v>
      </c>
      <c r="BY11" s="574">
        <f ca="1">+BW$8*Input!$D188</f>
        <v>0</v>
      </c>
      <c r="BZ11" s="574">
        <f ca="1">+BX$8*Input!$D188</f>
        <v>0</v>
      </c>
      <c r="CA11" s="574">
        <f ca="1">+BY$8*Input!$D188</f>
        <v>0</v>
      </c>
      <c r="CB11" s="574">
        <f ca="1">+BZ$8*Input!$D188</f>
        <v>0</v>
      </c>
      <c r="CC11" s="574">
        <f ca="1">+CA$8*Input!$D188</f>
        <v>0</v>
      </c>
      <c r="CD11" s="574">
        <f ca="1">+CB$8*Input!$D188</f>
        <v>0</v>
      </c>
      <c r="CE11" s="574">
        <f ca="1">+CC$8*Input!$D188</f>
        <v>0</v>
      </c>
      <c r="CF11" s="574">
        <f ca="1">+CD$8*Input!$D188</f>
        <v>0</v>
      </c>
      <c r="CG11" s="574">
        <f ca="1">+CE$8*Input!$D188</f>
        <v>0</v>
      </c>
      <c r="CH11" s="574">
        <f ca="1">+CF$8*Input!$D188</f>
        <v>0</v>
      </c>
      <c r="CI11" s="574">
        <f ca="1">+CG$8*Input!$D188</f>
        <v>0</v>
      </c>
      <c r="CJ11" s="574">
        <f ca="1">+CH$8*Input!$D188</f>
        <v>0</v>
      </c>
      <c r="CK11" s="574">
        <f ca="1">+CI$8*Input!$D188</f>
        <v>0</v>
      </c>
      <c r="CL11" s="574">
        <f ca="1">+CJ$8*Input!$D188</f>
        <v>0</v>
      </c>
      <c r="CM11" s="574">
        <f ca="1">+CK$8*Input!$D188</f>
        <v>0</v>
      </c>
      <c r="CN11" s="574">
        <f ca="1">+CL$8*Input!$D188</f>
        <v>0</v>
      </c>
      <c r="CO11" s="574">
        <f ca="1">+CM$8*Input!$D188</f>
        <v>0</v>
      </c>
      <c r="CP11" s="574">
        <f ca="1">+CN$8*Input!$D188</f>
        <v>0</v>
      </c>
      <c r="CQ11" s="574">
        <f ca="1">+CO$8*Input!$D188</f>
        <v>0</v>
      </c>
      <c r="CR11" s="574">
        <f ca="1">+CP$8*Input!$D188</f>
        <v>0</v>
      </c>
      <c r="CS11" s="574">
        <f ca="1">+CQ$8*Input!$D188</f>
        <v>0</v>
      </c>
      <c r="CT11" s="574">
        <f ca="1">+CR$8*Input!$D188</f>
        <v>0</v>
      </c>
      <c r="CU11" s="574">
        <f ca="1">+CS$8*Input!$D188</f>
        <v>0</v>
      </c>
      <c r="CV11" s="574">
        <f ca="1">+CT$8*Input!$D188</f>
        <v>0</v>
      </c>
      <c r="CW11" s="574">
        <f ca="1">+CU$8*Input!$D188</f>
        <v>0</v>
      </c>
      <c r="CX11" s="574">
        <f ca="1">+CV$8*Input!$D188</f>
        <v>0</v>
      </c>
      <c r="CY11" s="574">
        <f ca="1">+CW$8*Input!$D188</f>
        <v>0</v>
      </c>
      <c r="CZ11" s="574">
        <f ca="1">+CX$8*Input!$D188</f>
        <v>0</v>
      </c>
      <c r="DA11" s="574">
        <f ca="1">+CY$8*Input!$D188</f>
        <v>0</v>
      </c>
      <c r="DB11" s="574">
        <f ca="1">+CZ$8*Input!$D188</f>
        <v>0</v>
      </c>
      <c r="DC11" s="574">
        <f ca="1">+DA$8*Input!$D188</f>
        <v>0</v>
      </c>
      <c r="DD11" s="574">
        <f ca="1">+DB$8*Input!$D188</f>
        <v>0</v>
      </c>
      <c r="DE11" s="574">
        <f ca="1">+DC$8*Input!$D188</f>
        <v>0</v>
      </c>
      <c r="DF11" s="574">
        <f ca="1">+DD$8*Input!$D188</f>
        <v>0</v>
      </c>
      <c r="DG11" s="574">
        <f ca="1">+DE$8*Input!$D188</f>
        <v>0</v>
      </c>
      <c r="DH11" s="574">
        <f ca="1">+DF$8*Input!$D188</f>
        <v>0</v>
      </c>
      <c r="DI11" s="574">
        <f ca="1">+DG$8*Input!$D188</f>
        <v>0</v>
      </c>
      <c r="DJ11" s="574">
        <f ca="1">+DH$8*Input!$D188</f>
        <v>0</v>
      </c>
      <c r="DK11" s="574">
        <f ca="1">+DI$8*Input!$D188</f>
        <v>0</v>
      </c>
      <c r="DL11" s="574">
        <f ca="1">+DJ$8*Input!$D188</f>
        <v>0</v>
      </c>
      <c r="DM11" s="574">
        <f ca="1">+DK$8*Input!$D188</f>
        <v>0</v>
      </c>
      <c r="DN11" s="574">
        <f ca="1">+DL$8*Input!$D188</f>
        <v>0</v>
      </c>
      <c r="DO11" s="574">
        <f ca="1">+DM$8*Input!$D188</f>
        <v>0</v>
      </c>
      <c r="DP11" s="574">
        <f ca="1">+DN$8*Input!$D188</f>
        <v>0</v>
      </c>
      <c r="DQ11" s="574">
        <f ca="1">+DO$8*Input!$D188</f>
        <v>0</v>
      </c>
      <c r="DR11" s="574">
        <f ca="1">+DP$8*Input!$D188</f>
        <v>0</v>
      </c>
      <c r="DS11" s="574">
        <f ca="1">+DQ$8*Input!$D188</f>
        <v>0</v>
      </c>
      <c r="DT11" s="574">
        <f ca="1">+DR$8*Input!$D188</f>
        <v>0</v>
      </c>
    </row>
    <row r="12" spans="1:124" ht="14.25" customHeight="1" x14ac:dyDescent="0.15">
      <c r="A12" s="13" t="s">
        <v>71</v>
      </c>
      <c r="B12" s="31" t="str">
        <f t="shared" si="4"/>
        <v>[EUR]</v>
      </c>
      <c r="C12" s="31"/>
      <c r="D12" s="31"/>
      <c r="E12" s="574"/>
      <c r="F12" s="574"/>
      <c r="G12" s="574"/>
      <c r="H12" s="574">
        <f ca="1">+E$8*Input!$D189</f>
        <v>0</v>
      </c>
      <c r="I12" s="574">
        <f ca="1">+F$8*Input!$D189</f>
        <v>0</v>
      </c>
      <c r="J12" s="574">
        <f ca="1">+G$8*Input!$D189</f>
        <v>0</v>
      </c>
      <c r="K12" s="574">
        <f ca="1">+H$8*Input!$D189</f>
        <v>0</v>
      </c>
      <c r="L12" s="574">
        <f ca="1">+I$8*Input!$D189</f>
        <v>0</v>
      </c>
      <c r="M12" s="574">
        <f ca="1">+J$8*Input!$D189</f>
        <v>0</v>
      </c>
      <c r="N12" s="574">
        <f ca="1">+K$8*Input!$D189</f>
        <v>0</v>
      </c>
      <c r="O12" s="574">
        <f ca="1">+L$8*Input!$D189</f>
        <v>0</v>
      </c>
      <c r="P12" s="574">
        <f ca="1">+M$8*Input!$D189</f>
        <v>0</v>
      </c>
      <c r="Q12" s="574">
        <f ca="1">+N$8*Input!$D189</f>
        <v>0</v>
      </c>
      <c r="R12" s="574">
        <f ca="1">+O$8*Input!$D189</f>
        <v>0</v>
      </c>
      <c r="S12" s="574">
        <f ca="1">+P$8*Input!$D189</f>
        <v>0</v>
      </c>
      <c r="T12" s="574">
        <f ca="1">+Q$8*Input!$D189</f>
        <v>0</v>
      </c>
      <c r="U12" s="574">
        <f ca="1">+R$8*Input!$D189</f>
        <v>0</v>
      </c>
      <c r="V12" s="574">
        <f ca="1">+S$8*Input!$D189</f>
        <v>0</v>
      </c>
      <c r="W12" s="574">
        <f ca="1">+T$8*Input!$D189</f>
        <v>0</v>
      </c>
      <c r="X12" s="574">
        <f ca="1">+U$8*Input!$D189</f>
        <v>0</v>
      </c>
      <c r="Y12" s="574">
        <f ca="1">+V$8*Input!$D189</f>
        <v>0</v>
      </c>
      <c r="Z12" s="574">
        <f ca="1">+W$8*Input!$D189</f>
        <v>0</v>
      </c>
      <c r="AA12" s="574">
        <f ca="1">+X$8*Input!$D189</f>
        <v>0</v>
      </c>
      <c r="AB12" s="574">
        <f ca="1">+Y$8*Input!$D189</f>
        <v>0</v>
      </c>
      <c r="AC12" s="574">
        <f ca="1">+Z$8*Input!$D189</f>
        <v>0</v>
      </c>
      <c r="AD12" s="574">
        <f ca="1">+AA$8*Input!$D189</f>
        <v>0</v>
      </c>
      <c r="AE12" s="574">
        <f ca="1">+AB$8*Input!$D189</f>
        <v>0</v>
      </c>
      <c r="AF12" s="574">
        <f ca="1">+AC$8*Input!$D189</f>
        <v>0</v>
      </c>
      <c r="AG12" s="574">
        <f ca="1">+AD$8*Input!$D189</f>
        <v>0</v>
      </c>
      <c r="AH12" s="574">
        <f ca="1">+AE$8*Input!$D189</f>
        <v>0</v>
      </c>
      <c r="AI12" s="574">
        <f ca="1">+AF$8*Input!$D189</f>
        <v>0</v>
      </c>
      <c r="AJ12" s="574">
        <f ca="1">+AG$8*Input!$D189</f>
        <v>0</v>
      </c>
      <c r="AK12" s="574">
        <f ca="1">+AH$8*Input!$D189</f>
        <v>0</v>
      </c>
      <c r="AL12" s="574">
        <f ca="1">+AI$8*Input!$D189</f>
        <v>0</v>
      </c>
      <c r="AM12" s="574">
        <f ca="1">+AJ$8*Input!$D189</f>
        <v>0</v>
      </c>
      <c r="AN12" s="574">
        <f ca="1">+AK$8*Input!$D189</f>
        <v>0</v>
      </c>
      <c r="AO12" s="574">
        <f ca="1">+AL$8*Input!$D189</f>
        <v>0</v>
      </c>
      <c r="AP12" s="574">
        <f ca="1">+AM$8*Input!$D189</f>
        <v>0</v>
      </c>
      <c r="AQ12" s="574">
        <f ca="1">+AN$8*Input!$D189</f>
        <v>0</v>
      </c>
      <c r="AR12" s="574">
        <f ca="1">+AO$8*Input!$D189</f>
        <v>0</v>
      </c>
      <c r="AS12" s="574">
        <f ca="1">+AP$8*Input!$D189</f>
        <v>0</v>
      </c>
      <c r="AT12" s="574">
        <f ca="1">+AQ$8*Input!$D189</f>
        <v>0</v>
      </c>
      <c r="AU12" s="574">
        <f ca="1">+AR$8*Input!$D189</f>
        <v>0</v>
      </c>
      <c r="AV12" s="574">
        <f ca="1">+AS$8*Input!$D189</f>
        <v>0</v>
      </c>
      <c r="AW12" s="574">
        <f ca="1">+AT$8*Input!$D189</f>
        <v>0</v>
      </c>
      <c r="AX12" s="574">
        <f ca="1">+AU$8*Input!$D189</f>
        <v>0</v>
      </c>
      <c r="AY12" s="574">
        <f ca="1">+AV$8*Input!$D189</f>
        <v>0</v>
      </c>
      <c r="AZ12" s="574">
        <f ca="1">+AW$8*Input!$D189</f>
        <v>0</v>
      </c>
      <c r="BA12" s="574">
        <f ca="1">+AX$8*Input!$D189</f>
        <v>0</v>
      </c>
      <c r="BB12" s="574">
        <f ca="1">+AY$8*Input!$D189</f>
        <v>0</v>
      </c>
      <c r="BC12" s="574">
        <f ca="1">+AZ$8*Input!$D189</f>
        <v>0</v>
      </c>
      <c r="BD12" s="574">
        <f ca="1">+BA$8*Input!$D189</f>
        <v>0</v>
      </c>
      <c r="BE12" s="574">
        <f ca="1">+BB$8*Input!$D189</f>
        <v>0</v>
      </c>
      <c r="BF12" s="574">
        <f ca="1">+BC$8*Input!$D189</f>
        <v>0</v>
      </c>
      <c r="BG12" s="574">
        <f ca="1">+BD$8*Input!$D189</f>
        <v>0</v>
      </c>
      <c r="BH12" s="574">
        <f ca="1">+BE$8*Input!$D189</f>
        <v>0</v>
      </c>
      <c r="BI12" s="574">
        <f ca="1">+BF$8*Input!$D189</f>
        <v>0</v>
      </c>
      <c r="BJ12" s="574">
        <f ca="1">+BG$8*Input!$D189</f>
        <v>0</v>
      </c>
      <c r="BK12" s="574">
        <f ca="1">+BH$8*Input!$D189</f>
        <v>0</v>
      </c>
      <c r="BL12" s="574">
        <f ca="1">+BI$8*Input!$D189</f>
        <v>0</v>
      </c>
      <c r="BM12" s="574">
        <f ca="1">+BJ$8*Input!$D189</f>
        <v>0</v>
      </c>
      <c r="BN12" s="574">
        <f ca="1">+BK$8*Input!$D189</f>
        <v>0</v>
      </c>
      <c r="BO12" s="574">
        <f ca="1">+BL$8*Input!$D189</f>
        <v>0</v>
      </c>
      <c r="BP12" s="574">
        <f ca="1">+BM$8*Input!$D189</f>
        <v>0</v>
      </c>
      <c r="BQ12" s="574">
        <f ca="1">+BN$8*Input!$D189</f>
        <v>0</v>
      </c>
      <c r="BR12" s="574">
        <f ca="1">+BO$8*Input!$D189</f>
        <v>0</v>
      </c>
      <c r="BS12" s="574">
        <f ca="1">+BP$8*Input!$D189</f>
        <v>0</v>
      </c>
      <c r="BT12" s="574">
        <f ca="1">+BQ$8*Input!$D189</f>
        <v>0</v>
      </c>
      <c r="BU12" s="574">
        <f ca="1">+BR$8*Input!$D189</f>
        <v>0</v>
      </c>
      <c r="BV12" s="574">
        <f ca="1">+BS$8*Input!$D189</f>
        <v>0</v>
      </c>
      <c r="BW12" s="574">
        <f ca="1">+BT$8*Input!$D189</f>
        <v>0</v>
      </c>
      <c r="BX12" s="574">
        <f ca="1">+BU$8*Input!$D189</f>
        <v>0</v>
      </c>
      <c r="BY12" s="574">
        <f ca="1">+BV$8*Input!$D189</f>
        <v>0</v>
      </c>
      <c r="BZ12" s="574">
        <f ca="1">+BW$8*Input!$D189</f>
        <v>0</v>
      </c>
      <c r="CA12" s="574">
        <f ca="1">+BX$8*Input!$D189</f>
        <v>0</v>
      </c>
      <c r="CB12" s="574">
        <f ca="1">+BY$8*Input!$D189</f>
        <v>0</v>
      </c>
      <c r="CC12" s="574">
        <f ca="1">+BZ$8*Input!$D189</f>
        <v>0</v>
      </c>
      <c r="CD12" s="574">
        <f ca="1">+CA$8*Input!$D189</f>
        <v>0</v>
      </c>
      <c r="CE12" s="574">
        <f ca="1">+CB$8*Input!$D189</f>
        <v>0</v>
      </c>
      <c r="CF12" s="574">
        <f ca="1">+CC$8*Input!$D189</f>
        <v>0</v>
      </c>
      <c r="CG12" s="574">
        <f ca="1">+CD$8*Input!$D189</f>
        <v>0</v>
      </c>
      <c r="CH12" s="574">
        <f ca="1">+CE$8*Input!$D189</f>
        <v>0</v>
      </c>
      <c r="CI12" s="574">
        <f ca="1">+CF$8*Input!$D189</f>
        <v>0</v>
      </c>
      <c r="CJ12" s="574">
        <f ca="1">+CG$8*Input!$D189</f>
        <v>0</v>
      </c>
      <c r="CK12" s="574">
        <f ca="1">+CH$8*Input!$D189</f>
        <v>0</v>
      </c>
      <c r="CL12" s="574">
        <f ca="1">+CI$8*Input!$D189</f>
        <v>0</v>
      </c>
      <c r="CM12" s="574">
        <f ca="1">+CJ$8*Input!$D189</f>
        <v>0</v>
      </c>
      <c r="CN12" s="574">
        <f ca="1">+CK$8*Input!$D189</f>
        <v>0</v>
      </c>
      <c r="CO12" s="574">
        <f ca="1">+CL$8*Input!$D189</f>
        <v>0</v>
      </c>
      <c r="CP12" s="574">
        <f ca="1">+CM$8*Input!$D189</f>
        <v>0</v>
      </c>
      <c r="CQ12" s="574">
        <f ca="1">+CN$8*Input!$D189</f>
        <v>0</v>
      </c>
      <c r="CR12" s="574">
        <f ca="1">+CO$8*Input!$D189</f>
        <v>0</v>
      </c>
      <c r="CS12" s="574">
        <f ca="1">+CP$8*Input!$D189</f>
        <v>0</v>
      </c>
      <c r="CT12" s="574">
        <f ca="1">+CQ$8*Input!$D189</f>
        <v>0</v>
      </c>
      <c r="CU12" s="574">
        <f ca="1">+CR$8*Input!$D189</f>
        <v>0</v>
      </c>
      <c r="CV12" s="574">
        <f ca="1">+CS$8*Input!$D189</f>
        <v>0</v>
      </c>
      <c r="CW12" s="574">
        <f ca="1">+CT$8*Input!$D189</f>
        <v>0</v>
      </c>
      <c r="CX12" s="574">
        <f ca="1">+CU$8*Input!$D189</f>
        <v>0</v>
      </c>
      <c r="CY12" s="574">
        <f ca="1">+CV$8*Input!$D189</f>
        <v>0</v>
      </c>
      <c r="CZ12" s="574">
        <f ca="1">+CW$8*Input!$D189</f>
        <v>0</v>
      </c>
      <c r="DA12" s="574">
        <f ca="1">+CX$8*Input!$D189</f>
        <v>0</v>
      </c>
      <c r="DB12" s="574">
        <f ca="1">+CY$8*Input!$D189</f>
        <v>0</v>
      </c>
      <c r="DC12" s="574">
        <f ca="1">+CZ$8*Input!$D189</f>
        <v>0</v>
      </c>
      <c r="DD12" s="574">
        <f ca="1">+DA$8*Input!$D189</f>
        <v>0</v>
      </c>
      <c r="DE12" s="574">
        <f ca="1">+DB$8*Input!$D189</f>
        <v>0</v>
      </c>
      <c r="DF12" s="574">
        <f ca="1">+DC$8*Input!$D189</f>
        <v>0</v>
      </c>
      <c r="DG12" s="574">
        <f ca="1">+DD$8*Input!$D189</f>
        <v>0</v>
      </c>
      <c r="DH12" s="574">
        <f ca="1">+DE$8*Input!$D189</f>
        <v>0</v>
      </c>
      <c r="DI12" s="574">
        <f ca="1">+DF$8*Input!$D189</f>
        <v>0</v>
      </c>
      <c r="DJ12" s="574">
        <f ca="1">+DG$8*Input!$D189</f>
        <v>0</v>
      </c>
      <c r="DK12" s="574">
        <f ca="1">+DH$8*Input!$D189</f>
        <v>0</v>
      </c>
      <c r="DL12" s="574">
        <f ca="1">+DI$8*Input!$D189</f>
        <v>0</v>
      </c>
      <c r="DM12" s="574">
        <f ca="1">+DJ$8*Input!$D189</f>
        <v>0</v>
      </c>
      <c r="DN12" s="574">
        <f ca="1">+DK$8*Input!$D189</f>
        <v>0</v>
      </c>
      <c r="DO12" s="574">
        <f ca="1">+DL$8*Input!$D189</f>
        <v>0</v>
      </c>
      <c r="DP12" s="574">
        <f ca="1">+DM$8*Input!$D189</f>
        <v>0</v>
      </c>
      <c r="DQ12" s="574">
        <f ca="1">+DN$8*Input!$D189</f>
        <v>0</v>
      </c>
      <c r="DR12" s="574">
        <f ca="1">+DO$8*Input!$D189</f>
        <v>0</v>
      </c>
      <c r="DS12" s="574">
        <f ca="1">+DP$8*Input!$D189</f>
        <v>0</v>
      </c>
      <c r="DT12" s="574">
        <f ca="1">+DQ$8*Input!$D189</f>
        <v>0</v>
      </c>
    </row>
    <row r="13" spans="1:124" ht="14.25" customHeight="1" x14ac:dyDescent="0.15">
      <c r="A13" s="51" t="s">
        <v>66</v>
      </c>
      <c r="B13" s="51" t="str">
        <f t="shared" si="4"/>
        <v>[EUR]</v>
      </c>
      <c r="C13" s="51"/>
      <c r="D13" s="51"/>
      <c r="E13" s="503">
        <f ca="1">+E8-SUM(E9:E12)</f>
        <v>0</v>
      </c>
      <c r="F13" s="503">
        <f t="shared" ref="F13:DT13" ca="1" si="5">E13+F8-SUM(F9:F12)</f>
        <v>0</v>
      </c>
      <c r="G13" s="503">
        <f t="shared" ca="1" si="5"/>
        <v>0</v>
      </c>
      <c r="H13" s="503">
        <f t="shared" ca="1" si="5"/>
        <v>38775.84605311873</v>
      </c>
      <c r="I13" s="503">
        <f t="shared" ca="1" si="5"/>
        <v>42428.710360272235</v>
      </c>
      <c r="J13" s="503">
        <f t="shared" ca="1" si="5"/>
        <v>44813.666183684691</v>
      </c>
      <c r="K13" s="503">
        <f t="shared" ca="1" si="5"/>
        <v>58635.736989359721</v>
      </c>
      <c r="L13" s="503">
        <f t="shared" ca="1" si="5"/>
        <v>58770.828676475852</v>
      </c>
      <c r="M13" s="503">
        <f t="shared" ca="1" si="5"/>
        <v>49061.250560455082</v>
      </c>
      <c r="N13" s="503">
        <f t="shared" ca="1" si="5"/>
        <v>41435.392201408278</v>
      </c>
      <c r="O13" s="503">
        <f t="shared" ca="1" si="5"/>
        <v>32345.950616074377</v>
      </c>
      <c r="P13" s="503">
        <f t="shared" ca="1" si="5"/>
        <v>-7.2759576141834259E-11</v>
      </c>
      <c r="Q13" s="503">
        <f t="shared" ca="1" si="5"/>
        <v>-7.2759576141834259E-11</v>
      </c>
      <c r="R13" s="503">
        <f t="shared" ca="1" si="5"/>
        <v>-7.2759576141834259E-11</v>
      </c>
      <c r="S13" s="503">
        <f t="shared" ca="1" si="5"/>
        <v>34661.648916086269</v>
      </c>
      <c r="T13" s="503">
        <f t="shared" ca="1" si="5"/>
        <v>39861.569742605934</v>
      </c>
      <c r="U13" s="503">
        <f t="shared" ca="1" si="5"/>
        <v>43616.714250359713</v>
      </c>
      <c r="V13" s="503">
        <f t="shared" ca="1" si="5"/>
        <v>46068.448836827709</v>
      </c>
      <c r="W13" s="503">
        <f t="shared" ca="1" si="5"/>
        <v>60277.537625061581</v>
      </c>
      <c r="X13" s="503">
        <f t="shared" ca="1" si="5"/>
        <v>60416.411879417021</v>
      </c>
      <c r="Y13" s="503">
        <f t="shared" ca="1" si="5"/>
        <v>50434.965576147661</v>
      </c>
      <c r="Z13" s="503">
        <f t="shared" ca="1" si="5"/>
        <v>42595.583183047565</v>
      </c>
      <c r="AA13" s="503">
        <f t="shared" ca="1" si="5"/>
        <v>33251.63723332432</v>
      </c>
      <c r="AB13" s="503">
        <f t="shared" ca="1" si="5"/>
        <v>-1.673470251262188E-10</v>
      </c>
      <c r="AC13" s="503">
        <f t="shared" ca="1" si="5"/>
        <v>-1.673470251262188E-10</v>
      </c>
      <c r="AD13" s="503">
        <f t="shared" ca="1" si="5"/>
        <v>-1.673470251262188E-10</v>
      </c>
      <c r="AE13" s="503">
        <f t="shared" ca="1" si="5"/>
        <v>35632.175085736526</v>
      </c>
      <c r="AF13" s="503">
        <f t="shared" ca="1" si="5"/>
        <v>40977.693695398717</v>
      </c>
      <c r="AG13" s="503">
        <f t="shared" ca="1" si="5"/>
        <v>44837.982249369554</v>
      </c>
      <c r="AH13" s="503">
        <f t="shared" ca="1" si="5"/>
        <v>47358.365404258628</v>
      </c>
      <c r="AI13" s="503">
        <f t="shared" ca="1" si="5"/>
        <v>61965.308678562986</v>
      </c>
      <c r="AJ13" s="503">
        <f t="shared" ca="1" si="5"/>
        <v>62108.071412040328</v>
      </c>
      <c r="AK13" s="503">
        <f t="shared" ca="1" si="5"/>
        <v>51847.144612279488</v>
      </c>
      <c r="AL13" s="503">
        <f t="shared" ca="1" si="5"/>
        <v>43788.259512172575</v>
      </c>
      <c r="AM13" s="503">
        <f t="shared" ca="1" si="5"/>
        <v>34182.683075857116</v>
      </c>
      <c r="AN13" s="503">
        <f t="shared" ca="1" si="5"/>
        <v>-4.0017766878008842E-10</v>
      </c>
      <c r="AO13" s="503">
        <f t="shared" ca="1" si="5"/>
        <v>-4.0017766878008842E-10</v>
      </c>
      <c r="AP13" s="503">
        <f t="shared" ca="1" si="5"/>
        <v>-4.0017766878008842E-10</v>
      </c>
      <c r="AQ13" s="503">
        <f t="shared" ca="1" si="5"/>
        <v>36629.875988136861</v>
      </c>
      <c r="AR13" s="503">
        <f t="shared" ca="1" si="5"/>
        <v>42125.069118869607</v>
      </c>
      <c r="AS13" s="503">
        <f t="shared" ca="1" si="5"/>
        <v>46093.44575235169</v>
      </c>
      <c r="AT13" s="503">
        <f t="shared" ca="1" si="5"/>
        <v>48684.39963557772</v>
      </c>
      <c r="AU13" s="503">
        <f t="shared" ca="1" si="5"/>
        <v>63700.337321562576</v>
      </c>
      <c r="AV13" s="503">
        <f t="shared" ca="1" si="5"/>
        <v>63847.097411577299</v>
      </c>
      <c r="AW13" s="503">
        <f t="shared" ca="1" si="5"/>
        <v>53298.86466142314</v>
      </c>
      <c r="AX13" s="503">
        <f t="shared" ca="1" si="5"/>
        <v>45014.33077851322</v>
      </c>
      <c r="AY13" s="503">
        <f t="shared" ca="1" si="5"/>
        <v>35139.798201980913</v>
      </c>
      <c r="AZ13" s="503">
        <f t="shared" ca="1" si="5"/>
        <v>-5.6024873629212379E-10</v>
      </c>
      <c r="BA13" s="503">
        <f t="shared" ca="1" si="5"/>
        <v>-5.6024873629212379E-10</v>
      </c>
      <c r="BB13" s="503">
        <f t="shared" ca="1" si="5"/>
        <v>-5.6024873629212379E-10</v>
      </c>
      <c r="BC13" s="503">
        <f t="shared" ca="1" si="5"/>
        <v>37655.512515804498</v>
      </c>
      <c r="BD13" s="503">
        <f t="shared" ca="1" si="5"/>
        <v>43304.571054197731</v>
      </c>
      <c r="BE13" s="503">
        <f t="shared" ca="1" si="5"/>
        <v>47384.062233417266</v>
      </c>
      <c r="BF13" s="503">
        <f t="shared" ca="1" si="5"/>
        <v>50047.562825373578</v>
      </c>
      <c r="BG13" s="503">
        <f t="shared" ca="1" si="5"/>
        <v>65483.946766566078</v>
      </c>
      <c r="BH13" s="503">
        <f t="shared" ca="1" si="5"/>
        <v>65634.816139101225</v>
      </c>
      <c r="BI13" s="503">
        <f t="shared" ca="1" si="5"/>
        <v>54791.232871942746</v>
      </c>
      <c r="BJ13" s="503">
        <f t="shared" ca="1" si="5"/>
        <v>46274.732040311443</v>
      </c>
      <c r="BK13" s="503">
        <f t="shared" ca="1" si="5"/>
        <v>36123.712551636243</v>
      </c>
      <c r="BL13" s="503">
        <f t="shared" ca="1" si="5"/>
        <v>-6.6211214289069176E-10</v>
      </c>
      <c r="BM13" s="503">
        <f t="shared" ca="1" si="5"/>
        <v>-6.6211214289069176E-10</v>
      </c>
      <c r="BN13" s="503">
        <f t="shared" ca="1" si="5"/>
        <v>-6.6211214289069176E-10</v>
      </c>
      <c r="BO13" s="503">
        <f t="shared" ca="1" si="5"/>
        <v>38709.866866246855</v>
      </c>
      <c r="BP13" s="503">
        <f t="shared" ca="1" si="5"/>
        <v>44517.099043715105</v>
      </c>
      <c r="BQ13" s="503">
        <f t="shared" ca="1" si="5"/>
        <v>48710.815975952806</v>
      </c>
      <c r="BR13" s="503">
        <f t="shared" ca="1" si="5"/>
        <v>51448.894584483874</v>
      </c>
      <c r="BS13" s="503">
        <f t="shared" ca="1" si="5"/>
        <v>67317.497276029666</v>
      </c>
      <c r="BT13" s="503">
        <f t="shared" ca="1" si="5"/>
        <v>67472.590990995814</v>
      </c>
      <c r="BU13" s="503">
        <f t="shared" ca="1" si="5"/>
        <v>56325.387392356934</v>
      </c>
      <c r="BV13" s="503">
        <f t="shared" ca="1" si="5"/>
        <v>47570.424537439947</v>
      </c>
      <c r="BW13" s="503">
        <f t="shared" ca="1" si="5"/>
        <v>37135.176503081893</v>
      </c>
      <c r="BX13" s="503">
        <f t="shared" ca="1" si="5"/>
        <v>-7.9307937994599342E-10</v>
      </c>
      <c r="BY13" s="503">
        <f t="shared" ca="1" si="5"/>
        <v>-7.9307937994599342E-10</v>
      </c>
      <c r="BZ13" s="503">
        <f t="shared" ca="1" si="5"/>
        <v>-7.9307937994599342E-10</v>
      </c>
      <c r="CA13" s="503">
        <f t="shared" ca="1" si="5"/>
        <v>39793.743138501624</v>
      </c>
      <c r="CB13" s="503">
        <f t="shared" ca="1" si="5"/>
        <v>45763.577816938981</v>
      </c>
      <c r="CC13" s="503">
        <f t="shared" ca="1" si="5"/>
        <v>50074.718823279312</v>
      </c>
      <c r="CD13" s="503">
        <f t="shared" ca="1" si="5"/>
        <v>52889.463632849249</v>
      </c>
      <c r="CE13" s="503">
        <f t="shared" ca="1" si="5"/>
        <v>69202.387199758319</v>
      </c>
      <c r="CF13" s="503">
        <f t="shared" ca="1" si="5"/>
        <v>69361.823538743542</v>
      </c>
      <c r="CG13" s="503">
        <f t="shared" ca="1" si="5"/>
        <v>57902.498239342764</v>
      </c>
      <c r="CH13" s="503">
        <f t="shared" ca="1" si="5"/>
        <v>48902.396424488106</v>
      </c>
      <c r="CI13" s="503">
        <f t="shared" ca="1" si="5"/>
        <v>38174.96144516801</v>
      </c>
      <c r="CJ13" s="503">
        <f t="shared" ca="1" si="5"/>
        <v>-9.3859853222966194E-10</v>
      </c>
      <c r="CK13" s="503">
        <f t="shared" ca="1" si="5"/>
        <v>-9.3859853222966194E-10</v>
      </c>
      <c r="CL13" s="503">
        <f t="shared" ca="1" si="5"/>
        <v>-9.3859853222966194E-10</v>
      </c>
      <c r="CM13" s="503">
        <f t="shared" ca="1" si="5"/>
        <v>40907.967946379475</v>
      </c>
      <c r="CN13" s="503">
        <f t="shared" ca="1" si="5"/>
        <v>47044.957995813078</v>
      </c>
      <c r="CO13" s="503">
        <f t="shared" ca="1" si="5"/>
        <v>51476.810950330924</v>
      </c>
      <c r="CP13" s="503">
        <f t="shared" ca="1" si="5"/>
        <v>54370.368614568841</v>
      </c>
      <c r="CQ13" s="503">
        <f t="shared" ca="1" si="5"/>
        <v>71140.054041351366</v>
      </c>
      <c r="CR13" s="503">
        <f t="shared" ca="1" si="5"/>
        <v>71303.954597828153</v>
      </c>
      <c r="CS13" s="503">
        <f t="shared" ca="1" si="5"/>
        <v>59523.768190044211</v>
      </c>
      <c r="CT13" s="503">
        <f t="shared" ca="1" si="5"/>
        <v>50271.663524373638</v>
      </c>
      <c r="CU13" s="503">
        <f t="shared" ca="1" si="5"/>
        <v>39243.86036563263</v>
      </c>
      <c r="CV13" s="503">
        <f t="shared" ca="1" si="5"/>
        <v>-9.8953023552894592E-10</v>
      </c>
      <c r="CW13" s="503">
        <f t="shared" ca="1" si="5"/>
        <v>-9.8953023552894592E-10</v>
      </c>
      <c r="CX13" s="503">
        <f t="shared" ca="1" si="5"/>
        <v>-9.8953023552894592E-10</v>
      </c>
      <c r="CY13" s="503">
        <f t="shared" ca="1" si="5"/>
        <v>42053.391048878024</v>
      </c>
      <c r="CZ13" s="503">
        <f t="shared" ca="1" si="5"/>
        <v>48362.216819695721</v>
      </c>
      <c r="DA13" s="503">
        <f t="shared" ca="1" si="5"/>
        <v>52918.161656940065</v>
      </c>
      <c r="DB13" s="503">
        <f t="shared" ca="1" si="5"/>
        <v>55892.738935776579</v>
      </c>
      <c r="DC13" s="503">
        <f t="shared" ca="1" si="5"/>
        <v>73131.975554508972</v>
      </c>
      <c r="DD13" s="503">
        <f t="shared" ca="1" si="5"/>
        <v>73300.465326567122</v>
      </c>
      <c r="DE13" s="503">
        <f t="shared" ca="1" si="5"/>
        <v>61190.43369936524</v>
      </c>
      <c r="DF13" s="503">
        <f t="shared" ca="1" si="5"/>
        <v>51679.270103055926</v>
      </c>
      <c r="DG13" s="503">
        <f t="shared" ca="1" si="5"/>
        <v>40342.688455870171</v>
      </c>
      <c r="DH13" s="503">
        <f t="shared" ca="1" si="5"/>
        <v>-1.1350493878126144E-9</v>
      </c>
      <c r="DI13" s="503">
        <f t="shared" ca="1" si="5"/>
        <v>-1.1350493878126144E-9</v>
      </c>
      <c r="DJ13" s="503">
        <f t="shared" ca="1" si="5"/>
        <v>-1.1350493878126144E-9</v>
      </c>
      <c r="DK13" s="503">
        <f t="shared" ca="1" si="5"/>
        <v>43230.885998246406</v>
      </c>
      <c r="DL13" s="503">
        <f t="shared" ca="1" si="5"/>
        <v>49716.358890646981</v>
      </c>
      <c r="DM13" s="503">
        <f t="shared" ca="1" si="5"/>
        <v>54399.870183334162</v>
      </c>
      <c r="DN13" s="503">
        <f t="shared" ca="1" si="5"/>
        <v>57457.735625978152</v>
      </c>
      <c r="DO13" s="503">
        <f t="shared" ca="1" si="5"/>
        <v>75179.670870035014</v>
      </c>
      <c r="DP13" s="503">
        <f t="shared" ca="1" si="5"/>
        <v>75352.878355710767</v>
      </c>
      <c r="DQ13" s="503">
        <f t="shared" ca="1" si="5"/>
        <v>62903.765842947236</v>
      </c>
      <c r="DR13" s="503">
        <f t="shared" ca="1" si="5"/>
        <v>53126.289665941265</v>
      </c>
      <c r="DS13" s="503">
        <f t="shared" ca="1" si="5"/>
        <v>41472.283732634329</v>
      </c>
      <c r="DT13" s="503">
        <f t="shared" ca="1" si="5"/>
        <v>-1.3169483281672001E-9</v>
      </c>
    </row>
    <row r="14" spans="1:124" ht="14.25" customHeight="1" x14ac:dyDescent="0.15">
      <c r="A14" s="51" t="s">
        <v>72</v>
      </c>
      <c r="B14" s="51" t="str">
        <f t="shared" si="4"/>
        <v>[EUR]</v>
      </c>
      <c r="C14" s="51"/>
      <c r="D14" s="51"/>
      <c r="E14" s="503">
        <f t="shared" ref="E14:DT14" ca="1" si="6">+SUM(E9:E12)</f>
        <v>0</v>
      </c>
      <c r="F14" s="503">
        <f t="shared" ca="1" si="6"/>
        <v>0</v>
      </c>
      <c r="G14" s="503">
        <f t="shared" ca="1" si="6"/>
        <v>0</v>
      </c>
      <c r="H14" s="503">
        <f t="shared" ca="1" si="6"/>
        <v>155103.38421247495</v>
      </c>
      <c r="I14" s="503">
        <f t="shared" ca="1" si="6"/>
        <v>208490.68749420767</v>
      </c>
      <c r="J14" s="503">
        <f t="shared" ca="1" si="6"/>
        <v>221683.37509501106</v>
      </c>
      <c r="K14" s="503">
        <f t="shared" ca="1" si="6"/>
        <v>279356.6141411236</v>
      </c>
      <c r="L14" s="503">
        <f t="shared" ca="1" si="6"/>
        <v>293719.05169526336</v>
      </c>
      <c r="M14" s="503">
        <f t="shared" ca="1" si="6"/>
        <v>255015.83091829641</v>
      </c>
      <c r="N14" s="503">
        <f t="shared" ca="1" si="6"/>
        <v>214802.81936608849</v>
      </c>
      <c r="O14" s="503">
        <f t="shared" ca="1" si="6"/>
        <v>170819.19466570613</v>
      </c>
      <c r="P14" s="503">
        <f t="shared" ca="1" si="6"/>
        <v>32345.950616074449</v>
      </c>
      <c r="Q14" s="503">
        <f t="shared" ca="1" si="6"/>
        <v>0</v>
      </c>
      <c r="R14" s="503">
        <f t="shared" ca="1" si="6"/>
        <v>0</v>
      </c>
      <c r="S14" s="503">
        <f t="shared" ca="1" si="6"/>
        <v>138646.59566434534</v>
      </c>
      <c r="T14" s="503">
        <f t="shared" ca="1" si="6"/>
        <v>194107.92788651033</v>
      </c>
      <c r="U14" s="503">
        <f t="shared" ca="1" si="6"/>
        <v>214328.42674404517</v>
      </c>
      <c r="V14" s="503">
        <f t="shared" ca="1" si="6"/>
        <v>227890.50959767104</v>
      </c>
      <c r="W14" s="503">
        <f t="shared" ca="1" si="6"/>
        <v>287178.59933707461</v>
      </c>
      <c r="X14" s="503">
        <f t="shared" ca="1" si="6"/>
        <v>301943.1851427303</v>
      </c>
      <c r="Y14" s="503">
        <f t="shared" ca="1" si="6"/>
        <v>262156.27418400836</v>
      </c>
      <c r="Z14" s="503">
        <f t="shared" ca="1" si="6"/>
        <v>220817.29830833865</v>
      </c>
      <c r="AA14" s="503">
        <f t="shared" ca="1" si="6"/>
        <v>175602.13211634566</v>
      </c>
      <c r="AB14" s="503">
        <f t="shared" ca="1" si="6"/>
        <v>33251.637233324487</v>
      </c>
      <c r="AC14" s="503">
        <f t="shared" ca="1" si="6"/>
        <v>0</v>
      </c>
      <c r="AD14" s="503">
        <f t="shared" ca="1" si="6"/>
        <v>0</v>
      </c>
      <c r="AE14" s="503">
        <f t="shared" ca="1" si="6"/>
        <v>142528.70034294677</v>
      </c>
      <c r="AF14" s="503">
        <f t="shared" ca="1" si="6"/>
        <v>199542.94986733238</v>
      </c>
      <c r="AG14" s="503">
        <f t="shared" ca="1" si="6"/>
        <v>220329.62269287818</v>
      </c>
      <c r="AH14" s="503">
        <f t="shared" ca="1" si="6"/>
        <v>234271.44386640549</v>
      </c>
      <c r="AI14" s="503">
        <f t="shared" ca="1" si="6"/>
        <v>295219.60011851229</v>
      </c>
      <c r="AJ14" s="503">
        <f t="shared" ca="1" si="6"/>
        <v>310397.59432672628</v>
      </c>
      <c r="AK14" s="503">
        <f t="shared" ca="1" si="6"/>
        <v>269496.6498611602</v>
      </c>
      <c r="AL14" s="503">
        <f t="shared" ca="1" si="6"/>
        <v>227000.1826609718</v>
      </c>
      <c r="AM14" s="503">
        <f t="shared" ca="1" si="6"/>
        <v>180518.99181560305</v>
      </c>
      <c r="AN14" s="503">
        <f t="shared" ca="1" si="6"/>
        <v>34182.683075857516</v>
      </c>
      <c r="AO14" s="503">
        <f t="shared" ca="1" si="6"/>
        <v>0</v>
      </c>
      <c r="AP14" s="503">
        <f t="shared" ca="1" si="6"/>
        <v>0</v>
      </c>
      <c r="AQ14" s="503">
        <f t="shared" ca="1" si="6"/>
        <v>146519.50395254904</v>
      </c>
      <c r="AR14" s="503">
        <f t="shared" ca="1" si="6"/>
        <v>205130.15246361733</v>
      </c>
      <c r="AS14" s="503">
        <f t="shared" ca="1" si="6"/>
        <v>226498.85212827843</v>
      </c>
      <c r="AT14" s="503">
        <f t="shared" ca="1" si="6"/>
        <v>240831.04429466449</v>
      </c>
      <c r="AU14" s="503">
        <f t="shared" ca="1" si="6"/>
        <v>303485.74892183021</v>
      </c>
      <c r="AV14" s="503">
        <f t="shared" ca="1" si="6"/>
        <v>319088.72696787416</v>
      </c>
      <c r="AW14" s="503">
        <f t="shared" ca="1" si="6"/>
        <v>277042.5560572723</v>
      </c>
      <c r="AX14" s="503">
        <f t="shared" ca="1" si="6"/>
        <v>233356.1877754787</v>
      </c>
      <c r="AY14" s="503">
        <f t="shared" ca="1" si="6"/>
        <v>185573.52358643967</v>
      </c>
      <c r="AZ14" s="503">
        <f t="shared" ca="1" si="6"/>
        <v>35139.798201981474</v>
      </c>
      <c r="BA14" s="503">
        <f t="shared" ca="1" si="6"/>
        <v>0</v>
      </c>
      <c r="BB14" s="503">
        <f t="shared" ca="1" si="6"/>
        <v>0</v>
      </c>
      <c r="BC14" s="503">
        <f t="shared" ca="1" si="6"/>
        <v>150622.0500632202</v>
      </c>
      <c r="BD14" s="503">
        <f t="shared" ca="1" si="6"/>
        <v>210873.7967325983</v>
      </c>
      <c r="BE14" s="503">
        <f t="shared" ca="1" si="6"/>
        <v>232840.81998786985</v>
      </c>
      <c r="BF14" s="503">
        <f t="shared" ca="1" si="6"/>
        <v>247574.31353491466</v>
      </c>
      <c r="BG14" s="503">
        <f t="shared" ca="1" si="6"/>
        <v>311983.349891641</v>
      </c>
      <c r="BH14" s="503">
        <f t="shared" ca="1" si="6"/>
        <v>328023.21132297412</v>
      </c>
      <c r="BI14" s="503">
        <f t="shared" ca="1" si="6"/>
        <v>284799.74762687547</v>
      </c>
      <c r="BJ14" s="503">
        <f t="shared" ca="1" si="6"/>
        <v>239890.16103319172</v>
      </c>
      <c r="BK14" s="503">
        <f t="shared" ca="1" si="6"/>
        <v>190769.5822468597</v>
      </c>
      <c r="BL14" s="503">
        <f t="shared" ca="1" si="6"/>
        <v>36123.712551636905</v>
      </c>
      <c r="BM14" s="503">
        <f t="shared" ca="1" si="6"/>
        <v>0</v>
      </c>
      <c r="BN14" s="503">
        <f t="shared" ca="1" si="6"/>
        <v>0</v>
      </c>
      <c r="BO14" s="503">
        <f t="shared" ca="1" si="6"/>
        <v>154839.46746499019</v>
      </c>
      <c r="BP14" s="503">
        <f t="shared" ca="1" si="6"/>
        <v>216778.26304111077</v>
      </c>
      <c r="BQ14" s="503">
        <f t="shared" ca="1" si="6"/>
        <v>239360.36294752991</v>
      </c>
      <c r="BR14" s="503">
        <f t="shared" ca="1" si="6"/>
        <v>254506.394313892</v>
      </c>
      <c r="BS14" s="503">
        <f t="shared" ca="1" si="6"/>
        <v>320718.8836886065</v>
      </c>
      <c r="BT14" s="503">
        <f t="shared" ca="1" si="6"/>
        <v>337207.86124001694</v>
      </c>
      <c r="BU14" s="503">
        <f t="shared" ca="1" si="6"/>
        <v>292774.14056042756</v>
      </c>
      <c r="BV14" s="503">
        <f t="shared" ca="1" si="6"/>
        <v>246607.08554212074</v>
      </c>
      <c r="BW14" s="503">
        <f t="shared" ca="1" si="6"/>
        <v>196111.13054977148</v>
      </c>
      <c r="BX14" s="503">
        <f t="shared" ca="1" si="6"/>
        <v>37135.176503082686</v>
      </c>
      <c r="BY14" s="503">
        <f t="shared" ca="1" si="6"/>
        <v>0</v>
      </c>
      <c r="BZ14" s="503">
        <f t="shared" ca="1" si="6"/>
        <v>0</v>
      </c>
      <c r="CA14" s="503">
        <f t="shared" ca="1" si="6"/>
        <v>159174.9725540097</v>
      </c>
      <c r="CB14" s="503">
        <f t="shared" ca="1" si="6"/>
        <v>222848.05440626154</v>
      </c>
      <c r="CC14" s="503">
        <f t="shared" ca="1" si="6"/>
        <v>246062.45311006036</v>
      </c>
      <c r="CD14" s="503">
        <f t="shared" ca="1" si="6"/>
        <v>261632.57335468059</v>
      </c>
      <c r="CE14" s="503">
        <f t="shared" ca="1" si="6"/>
        <v>329699.01243188698</v>
      </c>
      <c r="CF14" s="503">
        <f t="shared" ca="1" si="6"/>
        <v>346649.68135473691</v>
      </c>
      <c r="CG14" s="503">
        <f t="shared" ca="1" si="6"/>
        <v>300971.81649611914</v>
      </c>
      <c r="CH14" s="503">
        <f t="shared" ca="1" si="6"/>
        <v>253512.08393729979</v>
      </c>
      <c r="CI14" s="503">
        <f t="shared" ca="1" si="6"/>
        <v>201602.24220516483</v>
      </c>
      <c r="CJ14" s="503">
        <f t="shared" ca="1" si="6"/>
        <v>38174.961445168949</v>
      </c>
      <c r="CK14" s="503">
        <f t="shared" ca="1" si="6"/>
        <v>0</v>
      </c>
      <c r="CL14" s="503">
        <f t="shared" ca="1" si="6"/>
        <v>0</v>
      </c>
      <c r="CM14" s="503">
        <f t="shared" ca="1" si="6"/>
        <v>163631.87178552171</v>
      </c>
      <c r="CN14" s="503">
        <f t="shared" ca="1" si="6"/>
        <v>229087.79992963656</v>
      </c>
      <c r="CO14" s="503">
        <f t="shared" ca="1" si="6"/>
        <v>252952.20179714169</v>
      </c>
      <c r="CP14" s="503">
        <f t="shared" ca="1" si="6"/>
        <v>268958.28540861123</v>
      </c>
      <c r="CQ14" s="503">
        <f t="shared" ca="1" si="6"/>
        <v>338930.58477997937</v>
      </c>
      <c r="CR14" s="503">
        <f t="shared" ca="1" si="6"/>
        <v>356355.87243266904</v>
      </c>
      <c r="CS14" s="503">
        <f t="shared" ca="1" si="6"/>
        <v>309399.02735800995</v>
      </c>
      <c r="CT14" s="503">
        <f t="shared" ca="1" si="6"/>
        <v>260610.42228754374</v>
      </c>
      <c r="CU14" s="503">
        <f t="shared" ca="1" si="6"/>
        <v>207247.10498690911</v>
      </c>
      <c r="CV14" s="503">
        <f t="shared" ca="1" si="6"/>
        <v>39243.86036563362</v>
      </c>
      <c r="CW14" s="503">
        <f t="shared" ca="1" si="6"/>
        <v>0</v>
      </c>
      <c r="CX14" s="503">
        <f t="shared" ca="1" si="6"/>
        <v>0</v>
      </c>
      <c r="CY14" s="503">
        <f t="shared" ca="1" si="6"/>
        <v>168213.56419551608</v>
      </c>
      <c r="CZ14" s="503">
        <f t="shared" ca="1" si="6"/>
        <v>235502.25832766603</v>
      </c>
      <c r="DA14" s="503">
        <f t="shared" ca="1" si="6"/>
        <v>260034.86344746134</v>
      </c>
      <c r="DB14" s="503">
        <f t="shared" ca="1" si="6"/>
        <v>276489.11740005203</v>
      </c>
      <c r="DC14" s="503">
        <f t="shared" ca="1" si="6"/>
        <v>348420.64115381823</v>
      </c>
      <c r="DD14" s="503">
        <f t="shared" ca="1" si="6"/>
        <v>366333.83686078322</v>
      </c>
      <c r="DE14" s="503">
        <f t="shared" ca="1" si="6"/>
        <v>318062.20012403378</v>
      </c>
      <c r="DF14" s="503">
        <f t="shared" ca="1" si="6"/>
        <v>267907.51411159465</v>
      </c>
      <c r="DG14" s="503">
        <f t="shared" ca="1" si="6"/>
        <v>213050.02392654229</v>
      </c>
      <c r="DH14" s="503">
        <f t="shared" ca="1" si="6"/>
        <v>40342.688455871306</v>
      </c>
      <c r="DI14" s="503">
        <f t="shared" ca="1" si="6"/>
        <v>0</v>
      </c>
      <c r="DJ14" s="503">
        <f t="shared" ca="1" si="6"/>
        <v>0</v>
      </c>
      <c r="DK14" s="503">
        <f t="shared" ca="1" si="6"/>
        <v>172923.54399299028</v>
      </c>
      <c r="DL14" s="503">
        <f t="shared" ca="1" si="6"/>
        <v>242096.32156084033</v>
      </c>
      <c r="DM14" s="503">
        <f t="shared" ca="1" si="6"/>
        <v>267315.83962398983</v>
      </c>
      <c r="DN14" s="503">
        <f t="shared" ca="1" si="6"/>
        <v>284230.812687253</v>
      </c>
      <c r="DO14" s="503">
        <f t="shared" ca="1" si="6"/>
        <v>358176.41910612467</v>
      </c>
      <c r="DP14" s="503">
        <f t="shared" ca="1" si="6"/>
        <v>376591.18429288466</v>
      </c>
      <c r="DQ14" s="503">
        <f t="shared" ca="1" si="6"/>
        <v>326967.94172750629</v>
      </c>
      <c r="DR14" s="503">
        <f t="shared" ca="1" si="6"/>
        <v>275408.92450671887</v>
      </c>
      <c r="DS14" s="503">
        <f t="shared" ca="1" si="6"/>
        <v>219015.42459648516</v>
      </c>
      <c r="DT14" s="503">
        <f t="shared" ca="1" si="6"/>
        <v>41472.283732635646</v>
      </c>
    </row>
    <row r="15" spans="1:124" ht="14.25" customHeight="1" x14ac:dyDescent="0.15">
      <c r="A15" s="20"/>
      <c r="B15" s="20" t="str">
        <f t="shared" si="4"/>
        <v>[EUR]</v>
      </c>
      <c r="C15" s="20"/>
      <c r="D15" s="20"/>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row>
    <row r="16" spans="1:124" ht="14.25" customHeight="1" x14ac:dyDescent="0.15">
      <c r="A16" s="11"/>
      <c r="B16" s="54"/>
      <c r="C16" s="54"/>
      <c r="D16" s="54"/>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row>
    <row r="17" spans="1:124" ht="14.25" customHeight="1" x14ac:dyDescent="0.15">
      <c r="A17" s="277" t="s">
        <v>73</v>
      </c>
      <c r="B17" s="277" t="str">
        <f>"["&amp;currency&amp;"]"</f>
        <v>[EUR]</v>
      </c>
      <c r="C17" s="277"/>
      <c r="D17" s="277"/>
      <c r="E17" s="504"/>
      <c r="F17" s="504"/>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504"/>
      <c r="BC17" s="504"/>
      <c r="BD17" s="504"/>
      <c r="BE17" s="504"/>
      <c r="BF17" s="504"/>
      <c r="BG17" s="504"/>
      <c r="BH17" s="504"/>
      <c r="BI17" s="504"/>
      <c r="BJ17" s="504"/>
      <c r="BK17" s="504"/>
      <c r="BL17" s="504"/>
      <c r="BM17" s="504"/>
      <c r="BN17" s="504"/>
      <c r="BO17" s="504"/>
      <c r="BP17" s="504"/>
      <c r="BQ17" s="504"/>
      <c r="BR17" s="504"/>
      <c r="BS17" s="504"/>
      <c r="BT17" s="504"/>
      <c r="BU17" s="504"/>
      <c r="BV17" s="504"/>
      <c r="BW17" s="504"/>
      <c r="BX17" s="504"/>
      <c r="BY17" s="504"/>
      <c r="BZ17" s="504"/>
      <c r="CA17" s="504"/>
      <c r="CB17" s="504"/>
      <c r="CC17" s="504"/>
      <c r="CD17" s="504"/>
      <c r="CE17" s="504"/>
      <c r="CF17" s="504"/>
      <c r="CG17" s="504"/>
      <c r="CH17" s="504"/>
      <c r="CI17" s="504"/>
      <c r="CJ17" s="504"/>
      <c r="CK17" s="504"/>
      <c r="CL17" s="504"/>
      <c r="CM17" s="504"/>
      <c r="CN17" s="504"/>
      <c r="CO17" s="504"/>
      <c r="CP17" s="504"/>
      <c r="CQ17" s="504"/>
      <c r="CR17" s="504"/>
      <c r="CS17" s="504"/>
      <c r="CT17" s="504"/>
      <c r="CU17" s="504"/>
      <c r="CV17" s="504"/>
      <c r="CW17" s="504"/>
      <c r="CX17" s="504"/>
      <c r="CY17" s="504"/>
      <c r="CZ17" s="504"/>
      <c r="DA17" s="504"/>
      <c r="DB17" s="504"/>
      <c r="DC17" s="504"/>
      <c r="DD17" s="504"/>
      <c r="DE17" s="504"/>
      <c r="DF17" s="504"/>
      <c r="DG17" s="504"/>
      <c r="DH17" s="504"/>
      <c r="DI17" s="504"/>
      <c r="DJ17" s="504"/>
      <c r="DK17" s="504"/>
      <c r="DL17" s="504"/>
      <c r="DM17" s="504"/>
      <c r="DN17" s="504"/>
      <c r="DO17" s="504"/>
      <c r="DP17" s="504"/>
      <c r="DQ17" s="504"/>
      <c r="DR17" s="504"/>
      <c r="DS17" s="504"/>
      <c r="DT17" s="504"/>
    </row>
    <row r="18" spans="1:124" ht="14.25" customHeight="1" x14ac:dyDescent="0.15">
      <c r="A18" s="13" t="s">
        <v>74</v>
      </c>
      <c r="B18" s="31" t="str">
        <f>"["&amp;currency&amp;"]"</f>
        <v>[EUR]</v>
      </c>
      <c r="C18" s="31"/>
      <c r="D18" s="31"/>
      <c r="E18" s="574">
        <f>D21+(E$4=EOMONTH(StartOPs,0))*InventInitBalance</f>
        <v>0</v>
      </c>
      <c r="F18" s="574">
        <f ca="1">E21+(F$4=EOMONTH(StartOPs,0))*InventInitBalance</f>
        <v>0</v>
      </c>
      <c r="G18" s="574">
        <f t="shared" ref="G18:AK18" ca="1" si="7">F21+(G$4=EOMONTH(StartOPs,0))*InventInitBalance</f>
        <v>0</v>
      </c>
      <c r="H18" s="574">
        <f t="shared" ca="1" si="7"/>
        <v>9606.6489843942181</v>
      </c>
      <c r="I18" s="574">
        <f t="shared" ca="1" si="7"/>
        <v>10515.374832084235</v>
      </c>
      <c r="J18" s="574">
        <f t="shared" ca="1" si="7"/>
        <v>11122.96331522159</v>
      </c>
      <c r="K18" s="574">
        <f t="shared" ca="1" si="7"/>
        <v>14501.417156703639</v>
      </c>
      <c r="L18" s="574">
        <f t="shared" ca="1" si="7"/>
        <v>14534.82717267445</v>
      </c>
      <c r="M18" s="574">
        <f t="shared" ca="1" si="7"/>
        <v>12165.08309809347</v>
      </c>
      <c r="N18" s="574">
        <f t="shared" ca="1" si="7"/>
        <v>10288.227696629685</v>
      </c>
      <c r="O18" s="574">
        <f t="shared" ca="1" si="7"/>
        <v>8051.7954817950158</v>
      </c>
      <c r="P18" s="574">
        <f t="shared" ca="1" si="7"/>
        <v>0</v>
      </c>
      <c r="Q18" s="574">
        <f t="shared" ca="1" si="7"/>
        <v>0</v>
      </c>
      <c r="R18" s="574">
        <f t="shared" ca="1" si="7"/>
        <v>0</v>
      </c>
      <c r="S18" s="574">
        <f t="shared" ca="1" si="7"/>
        <v>8642.3083137300709</v>
      </c>
      <c r="T18" s="574">
        <f t="shared" ca="1" si="7"/>
        <v>9875.6351559572431</v>
      </c>
      <c r="U18" s="574">
        <f t="shared" ca="1" si="7"/>
        <v>10809.805327382572</v>
      </c>
      <c r="V18" s="574">
        <f t="shared" ca="1" si="7"/>
        <v>11434.40628804778</v>
      </c>
      <c r="W18" s="574">
        <f t="shared" ca="1" si="7"/>
        <v>14907.456837091318</v>
      </c>
      <c r="X18" s="574">
        <f t="shared" ca="1" si="7"/>
        <v>14941.802333509309</v>
      </c>
      <c r="Y18" s="574">
        <f t="shared" ca="1" si="7"/>
        <v>12505.705424840075</v>
      </c>
      <c r="Z18" s="574">
        <f t="shared" ca="1" si="7"/>
        <v>10576.298072135309</v>
      </c>
      <c r="AA18" s="574">
        <f t="shared" ca="1" si="7"/>
        <v>8277.2457552852647</v>
      </c>
      <c r="AB18" s="574">
        <f t="shared" ca="1" si="7"/>
        <v>0</v>
      </c>
      <c r="AC18" s="574">
        <f t="shared" ca="1" si="7"/>
        <v>0</v>
      </c>
      <c r="AD18" s="574">
        <f t="shared" ca="1" si="7"/>
        <v>0</v>
      </c>
      <c r="AE18" s="574">
        <f t="shared" ca="1" si="7"/>
        <v>8884.2929465145062</v>
      </c>
      <c r="AF18" s="574">
        <f t="shared" ca="1" si="7"/>
        <v>10152.152940324035</v>
      </c>
      <c r="AG18" s="574">
        <f t="shared" ca="1" si="7"/>
        <v>11112.479876549274</v>
      </c>
      <c r="AH18" s="574">
        <f t="shared" ca="1" si="7"/>
        <v>11754.569664113107</v>
      </c>
      <c r="AI18" s="574">
        <f t="shared" ca="1" si="7"/>
        <v>15324.865628529849</v>
      </c>
      <c r="AJ18" s="574">
        <f t="shared" ca="1" si="7"/>
        <v>15360.172798847554</v>
      </c>
      <c r="AK18" s="574">
        <f t="shared" ca="1" si="7"/>
        <v>12855.865176735577</v>
      </c>
      <c r="AL18" s="574">
        <f t="shared" ref="AL18:BQ18" ca="1" si="8">AK21+(AL$4=EOMONTH(StartOPs,0))*InventInitBalance</f>
        <v>10872.434418155077</v>
      </c>
      <c r="AM18" s="574">
        <f t="shared" ca="1" si="8"/>
        <v>8509.0086364332383</v>
      </c>
      <c r="AN18" s="574">
        <f t="shared" ca="1" si="8"/>
        <v>0</v>
      </c>
      <c r="AO18" s="574">
        <f t="shared" ca="1" si="8"/>
        <v>0</v>
      </c>
      <c r="AP18" s="574">
        <f t="shared" ca="1" si="8"/>
        <v>0</v>
      </c>
      <c r="AQ18" s="574">
        <f t="shared" ca="1" si="8"/>
        <v>9133.0531490168942</v>
      </c>
      <c r="AR18" s="574">
        <f t="shared" ca="1" si="8"/>
        <v>10436.413222653086</v>
      </c>
      <c r="AS18" s="574">
        <f t="shared" ca="1" si="8"/>
        <v>11423.629313092635</v>
      </c>
      <c r="AT18" s="574">
        <f t="shared" ca="1" si="8"/>
        <v>12083.697614708257</v>
      </c>
      <c r="AU18" s="574">
        <f t="shared" ca="1" si="8"/>
        <v>15753.961866128659</v>
      </c>
      <c r="AV18" s="574">
        <f t="shared" ca="1" si="8"/>
        <v>15790.257637215254</v>
      </c>
      <c r="AW18" s="574">
        <f t="shared" ca="1" si="8"/>
        <v>13215.829401684154</v>
      </c>
      <c r="AX18" s="574">
        <f t="shared" ca="1" si="8"/>
        <v>11176.862581863403</v>
      </c>
      <c r="AY18" s="574">
        <f t="shared" ca="1" si="8"/>
        <v>8747.2608782533571</v>
      </c>
      <c r="AZ18" s="574">
        <f t="shared" ca="1" si="8"/>
        <v>0</v>
      </c>
      <c r="BA18" s="574">
        <f t="shared" ca="1" si="8"/>
        <v>0</v>
      </c>
      <c r="BB18" s="574">
        <f t="shared" ca="1" si="8"/>
        <v>0</v>
      </c>
      <c r="BC18" s="574">
        <f t="shared" ca="1" si="8"/>
        <v>9388.7786371893562</v>
      </c>
      <c r="BD18" s="574">
        <f t="shared" ca="1" si="8"/>
        <v>10728.632792887358</v>
      </c>
      <c r="BE18" s="574">
        <f t="shared" ca="1" si="8"/>
        <v>11743.490933859212</v>
      </c>
      <c r="BF18" s="574">
        <f t="shared" ca="1" si="8"/>
        <v>12422.041147920063</v>
      </c>
      <c r="BG18" s="574">
        <f t="shared" ca="1" si="8"/>
        <v>16195.072798380243</v>
      </c>
      <c r="BH18" s="574">
        <f t="shared" ca="1" si="8"/>
        <v>16232.384851057257</v>
      </c>
      <c r="BI18" s="574">
        <f t="shared" ca="1" si="8"/>
        <v>13585.872624931289</v>
      </c>
      <c r="BJ18" s="574">
        <f t="shared" ca="1" si="8"/>
        <v>11489.814734155556</v>
      </c>
      <c r="BK18" s="574">
        <f t="shared" ca="1" si="8"/>
        <v>8992.1841828444376</v>
      </c>
      <c r="BL18" s="574">
        <f t="shared" ca="1" si="8"/>
        <v>0</v>
      </c>
      <c r="BM18" s="574">
        <f t="shared" ca="1" si="8"/>
        <v>0</v>
      </c>
      <c r="BN18" s="574">
        <f t="shared" ca="1" si="8"/>
        <v>0</v>
      </c>
      <c r="BO18" s="574">
        <f t="shared" ca="1" si="8"/>
        <v>9651.6644390306392</v>
      </c>
      <c r="BP18" s="574">
        <f t="shared" ca="1" si="8"/>
        <v>11029.034511088186</v>
      </c>
      <c r="BQ18" s="574">
        <f t="shared" ca="1" si="8"/>
        <v>12072.308680007249</v>
      </c>
      <c r="BR18" s="574">
        <f t="shared" ref="BR18:CW18" ca="1" si="9">BQ21+(BR$4=EOMONTH(StartOPs,0))*InventInitBalance</f>
        <v>12769.858300061809</v>
      </c>
      <c r="BS18" s="574">
        <f t="shared" ca="1" si="9"/>
        <v>16648.534836734863</v>
      </c>
      <c r="BT18" s="574">
        <f t="shared" ca="1" si="9"/>
        <v>16686.891626886842</v>
      </c>
      <c r="BU18" s="574">
        <f t="shared" ca="1" si="9"/>
        <v>13966.277058429339</v>
      </c>
      <c r="BV18" s="574">
        <f t="shared" ca="1" si="9"/>
        <v>11811.529546711899</v>
      </c>
      <c r="BW18" s="574">
        <f t="shared" ca="1" si="9"/>
        <v>9243.9653399640738</v>
      </c>
      <c r="BX18" s="574">
        <f t="shared" ca="1" si="9"/>
        <v>0</v>
      </c>
      <c r="BY18" s="574">
        <f t="shared" ca="1" si="9"/>
        <v>0</v>
      </c>
      <c r="BZ18" s="574">
        <f t="shared" ca="1" si="9"/>
        <v>0</v>
      </c>
      <c r="CA18" s="574">
        <f t="shared" ca="1" si="9"/>
        <v>9921.9110433234891</v>
      </c>
      <c r="CB18" s="574">
        <f t="shared" ca="1" si="9"/>
        <v>11337.847477398645</v>
      </c>
      <c r="CC18" s="574">
        <f t="shared" ca="1" si="9"/>
        <v>12410.333323047438</v>
      </c>
      <c r="CD18" s="574">
        <f t="shared" ca="1" si="9"/>
        <v>13127.414332463515</v>
      </c>
      <c r="CE18" s="574">
        <f t="shared" ca="1" si="9"/>
        <v>17114.693812163416</v>
      </c>
      <c r="CF18" s="574">
        <f t="shared" ca="1" si="9"/>
        <v>17154.124592439643</v>
      </c>
      <c r="CG18" s="574">
        <f t="shared" ca="1" si="9"/>
        <v>14357.332816065347</v>
      </c>
      <c r="CH18" s="574">
        <f t="shared" ca="1" si="9"/>
        <v>12142.252374019816</v>
      </c>
      <c r="CI18" s="574">
        <f t="shared" ca="1" si="9"/>
        <v>9502.7963694830469</v>
      </c>
      <c r="CJ18" s="574">
        <f t="shared" ca="1" si="9"/>
        <v>0</v>
      </c>
      <c r="CK18" s="574">
        <f t="shared" ca="1" si="9"/>
        <v>0</v>
      </c>
      <c r="CL18" s="574">
        <f t="shared" ca="1" si="9"/>
        <v>0</v>
      </c>
      <c r="CM18" s="574">
        <f t="shared" ca="1" si="9"/>
        <v>10199.724552536536</v>
      </c>
      <c r="CN18" s="574">
        <f t="shared" ca="1" si="9"/>
        <v>11655.307206765785</v>
      </c>
      <c r="CO18" s="574">
        <f t="shared" ca="1" si="9"/>
        <v>12757.822656092743</v>
      </c>
      <c r="CP18" s="574">
        <f t="shared" ca="1" si="9"/>
        <v>13494.981933772484</v>
      </c>
      <c r="CQ18" s="574">
        <f t="shared" ca="1" si="9"/>
        <v>17593.905238903972</v>
      </c>
      <c r="CR18" s="574">
        <f t="shared" ca="1" si="9"/>
        <v>17634.440081027933</v>
      </c>
      <c r="CS18" s="574">
        <f t="shared" ca="1" si="9"/>
        <v>14759.33813491516</v>
      </c>
      <c r="CT18" s="574">
        <f t="shared" ca="1" si="9"/>
        <v>12482.235440492354</v>
      </c>
      <c r="CU18" s="574">
        <f t="shared" ca="1" si="9"/>
        <v>9768.8746678285643</v>
      </c>
      <c r="CV18" s="574">
        <f t="shared" ca="1" si="9"/>
        <v>0</v>
      </c>
      <c r="CW18" s="574">
        <f t="shared" ca="1" si="9"/>
        <v>0</v>
      </c>
      <c r="CX18" s="574">
        <f t="shared" ref="CX18:DT18" ca="1" si="10">CW21+(CX$4=EOMONTH(StartOPs,0))*InventInitBalance</f>
        <v>0</v>
      </c>
      <c r="CY18" s="574">
        <f t="shared" ca="1" si="10"/>
        <v>10485.316840007541</v>
      </c>
      <c r="CZ18" s="574">
        <f t="shared" ca="1" si="10"/>
        <v>11981.655808555217</v>
      </c>
      <c r="DA18" s="574">
        <f t="shared" ca="1" si="10"/>
        <v>13115.041690463331</v>
      </c>
      <c r="DB18" s="574">
        <f t="shared" ca="1" si="10"/>
        <v>13872.841427918087</v>
      </c>
      <c r="DC18" s="574">
        <f t="shared" ca="1" si="10"/>
        <v>18086.534585593254</v>
      </c>
      <c r="DD18" s="574">
        <f t="shared" ca="1" si="10"/>
        <v>18128.204403296688</v>
      </c>
      <c r="DE18" s="574">
        <f t="shared" ca="1" si="10"/>
        <v>15172.599602692761</v>
      </c>
      <c r="DF18" s="574">
        <f t="shared" ca="1" si="10"/>
        <v>12831.738032826121</v>
      </c>
      <c r="DG18" s="574">
        <f t="shared" ca="1" si="10"/>
        <v>10042.403158527744</v>
      </c>
      <c r="DH18" s="574">
        <f t="shared" ca="1" si="10"/>
        <v>0</v>
      </c>
      <c r="DI18" s="574">
        <f t="shared" ca="1" si="10"/>
        <v>0</v>
      </c>
      <c r="DJ18" s="574">
        <f t="shared" ca="1" si="10"/>
        <v>0</v>
      </c>
      <c r="DK18" s="574">
        <f t="shared" ca="1" si="10"/>
        <v>10778.905711527732</v>
      </c>
      <c r="DL18" s="574">
        <f t="shared" ca="1" si="10"/>
        <v>12317.142171194741</v>
      </c>
      <c r="DM18" s="574">
        <f t="shared" ca="1" si="10"/>
        <v>13482.262857796282</v>
      </c>
      <c r="DN18" s="574">
        <f t="shared" ca="1" si="10"/>
        <v>14261.28098789978</v>
      </c>
      <c r="DO18" s="574">
        <f t="shared" ca="1" si="10"/>
        <v>18592.957553989843</v>
      </c>
      <c r="DP18" s="574">
        <f t="shared" ca="1" si="10"/>
        <v>18635.794126588968</v>
      </c>
      <c r="DQ18" s="574">
        <f t="shared" ca="1" si="10"/>
        <v>15597.432391568138</v>
      </c>
      <c r="DR18" s="574">
        <f t="shared" ca="1" si="10"/>
        <v>13191.026697745234</v>
      </c>
      <c r="DS18" s="574">
        <f t="shared" ca="1" si="10"/>
        <v>10323.590446966507</v>
      </c>
      <c r="DT18" s="574">
        <f t="shared" ca="1" si="10"/>
        <v>14436.960915717213</v>
      </c>
    </row>
    <row r="19" spans="1:124" ht="14.25" customHeight="1" x14ac:dyDescent="0.15">
      <c r="A19" s="13" t="s">
        <v>75</v>
      </c>
      <c r="B19" s="31" t="str">
        <f>"["&amp;currency&amp;"]"</f>
        <v>[EUR]</v>
      </c>
      <c r="C19" s="31"/>
      <c r="D19" s="31"/>
      <c r="E19" s="574">
        <f ca="1">-('Mo- FS'!D35-'Mo- FS'!D26)*E5</f>
        <v>0</v>
      </c>
      <c r="F19" s="574">
        <f ca="1">-('Mo- FS'!E35-'Mo- FS'!E26)*F5</f>
        <v>0</v>
      </c>
      <c r="G19" s="574">
        <f ca="1">-('Mo- FS'!F35-'Mo- FS'!F26)*G5</f>
        <v>0</v>
      </c>
      <c r="H19" s="574">
        <f ca="1">-('Mo- FS'!G35-'Mo- FS'!G26)*H5</f>
        <v>9606.6489843942181</v>
      </c>
      <c r="I19" s="574">
        <f ca="1">-('Mo- FS'!H35-'Mo- FS'!H26)*I5</f>
        <v>10515.374832084235</v>
      </c>
      <c r="J19" s="574">
        <f ca="1">-('Mo- FS'!I35-'Mo- FS'!I26)*J5</f>
        <v>11122.96331522159</v>
      </c>
      <c r="K19" s="574">
        <f ca="1">-('Mo- FS'!J35-'Mo- FS'!J26)*K5</f>
        <v>14501.417156703639</v>
      </c>
      <c r="L19" s="574">
        <f ca="1">-('Mo- FS'!K35-'Mo- FS'!K26)*L5</f>
        <v>14534.82717267445</v>
      </c>
      <c r="M19" s="574">
        <f ca="1">-('Mo- FS'!L35-'Mo- FS'!L26)*M5</f>
        <v>12165.08309809347</v>
      </c>
      <c r="N19" s="574">
        <f ca="1">-('Mo- FS'!M35-'Mo- FS'!M26)*N5</f>
        <v>10288.227696629685</v>
      </c>
      <c r="O19" s="574">
        <f ca="1">-('Mo- FS'!N35-'Mo- FS'!N26)*O5</f>
        <v>8051.7954817950158</v>
      </c>
      <c r="P19" s="574">
        <f ca="1">-('Mo- FS'!O35-'Mo- FS'!O26)*P5</f>
        <v>0</v>
      </c>
      <c r="Q19" s="574">
        <f ca="1">-('Mo- FS'!P35-'Mo- FS'!P26)*Q5</f>
        <v>0</v>
      </c>
      <c r="R19" s="574">
        <f ca="1">-('Mo- FS'!Q35-'Mo- FS'!Q26)*R5</f>
        <v>0</v>
      </c>
      <c r="S19" s="574">
        <f ca="1">-('Mo- FS'!R35-'Mo- FS'!R26)*S5</f>
        <v>8642.3083137300709</v>
      </c>
      <c r="T19" s="574">
        <f ca="1">-('Mo- FS'!S35-'Mo- FS'!S26)*T5</f>
        <v>9875.6351559572431</v>
      </c>
      <c r="U19" s="574">
        <f ca="1">-('Mo- FS'!T35-'Mo- FS'!T26)*U5</f>
        <v>10809.805327382572</v>
      </c>
      <c r="V19" s="574">
        <f ca="1">-('Mo- FS'!U35-'Mo- FS'!U26)*V5</f>
        <v>11434.40628804778</v>
      </c>
      <c r="W19" s="574">
        <f ca="1">-('Mo- FS'!V35-'Mo- FS'!V26)*W5</f>
        <v>14907.456837091318</v>
      </c>
      <c r="X19" s="574">
        <f ca="1">-('Mo- FS'!W35-'Mo- FS'!W26)*X5</f>
        <v>14941.802333509309</v>
      </c>
      <c r="Y19" s="574">
        <f ca="1">-('Mo- FS'!X35-'Mo- FS'!X26)*Y5</f>
        <v>12505.705424840075</v>
      </c>
      <c r="Z19" s="574">
        <f ca="1">-('Mo- FS'!Y35-'Mo- FS'!Y26)*Z5</f>
        <v>10576.298072135309</v>
      </c>
      <c r="AA19" s="574">
        <f ca="1">-('Mo- FS'!Z35-'Mo- FS'!Z26)*AA5</f>
        <v>8277.2457552852647</v>
      </c>
      <c r="AB19" s="574">
        <f ca="1">-('Mo- FS'!AA35-'Mo- FS'!AA26)*AB5</f>
        <v>0</v>
      </c>
      <c r="AC19" s="574">
        <f ca="1">-('Mo- FS'!AB35-'Mo- FS'!AB26)*AC5</f>
        <v>0</v>
      </c>
      <c r="AD19" s="574">
        <f ca="1">-('Mo- FS'!AC35-'Mo- FS'!AC26)*AD5</f>
        <v>0</v>
      </c>
      <c r="AE19" s="574">
        <f ca="1">-('Mo- FS'!AD35-'Mo- FS'!AD26)*AE5</f>
        <v>8884.2929465145062</v>
      </c>
      <c r="AF19" s="574">
        <f ca="1">-('Mo- FS'!AE35-'Mo- FS'!AE26)*AF5</f>
        <v>10152.152940324035</v>
      </c>
      <c r="AG19" s="574">
        <f ca="1">-('Mo- FS'!AF35-'Mo- FS'!AF26)*AG5</f>
        <v>11112.479876549274</v>
      </c>
      <c r="AH19" s="574">
        <f ca="1">-('Mo- FS'!AG35-'Mo- FS'!AG26)*AH5</f>
        <v>11754.569664113107</v>
      </c>
      <c r="AI19" s="574">
        <f ca="1">-('Mo- FS'!AH35-'Mo- FS'!AH26)*AI5</f>
        <v>15324.865628529849</v>
      </c>
      <c r="AJ19" s="574">
        <f ca="1">-('Mo- FS'!AI35-'Mo- FS'!AI26)*AJ5</f>
        <v>15360.172798847554</v>
      </c>
      <c r="AK19" s="574">
        <f ca="1">-('Mo- FS'!AJ35-'Mo- FS'!AJ26)*AK5</f>
        <v>12855.865176735577</v>
      </c>
      <c r="AL19" s="574">
        <f ca="1">-('Mo- FS'!AK35-'Mo- FS'!AK26)*AL5</f>
        <v>10872.434418155077</v>
      </c>
      <c r="AM19" s="574">
        <f ca="1">-('Mo- FS'!AL35-'Mo- FS'!AL26)*AM5</f>
        <v>8509.0086364332383</v>
      </c>
      <c r="AN19" s="574">
        <f ca="1">-('Mo- FS'!AM35-'Mo- FS'!AM26)*AN5</f>
        <v>0</v>
      </c>
      <c r="AO19" s="574">
        <f ca="1">-('Mo- FS'!AN35-'Mo- FS'!AN26)*AO5</f>
        <v>0</v>
      </c>
      <c r="AP19" s="574">
        <f ca="1">-('Mo- FS'!AO35-'Mo- FS'!AO26)*AP5</f>
        <v>0</v>
      </c>
      <c r="AQ19" s="574">
        <f ca="1">-('Mo- FS'!AP35-'Mo- FS'!AP26)*AQ5</f>
        <v>9133.0531490168942</v>
      </c>
      <c r="AR19" s="574">
        <f ca="1">-('Mo- FS'!AQ35-'Mo- FS'!AQ26)*AR5</f>
        <v>10436.413222653086</v>
      </c>
      <c r="AS19" s="574">
        <f ca="1">-('Mo- FS'!AR35-'Mo- FS'!AR26)*AS5</f>
        <v>11423.629313092635</v>
      </c>
      <c r="AT19" s="574">
        <f ca="1">-('Mo- FS'!AS35-'Mo- FS'!AS26)*AT5</f>
        <v>12083.697614708257</v>
      </c>
      <c r="AU19" s="574">
        <f ca="1">-('Mo- FS'!AT35-'Mo- FS'!AT26)*AU5</f>
        <v>15753.961866128659</v>
      </c>
      <c r="AV19" s="574">
        <f ca="1">-('Mo- FS'!AU35-'Mo- FS'!AU26)*AV5</f>
        <v>15790.257637215254</v>
      </c>
      <c r="AW19" s="574">
        <f ca="1">-('Mo- FS'!AV35-'Mo- FS'!AV26)*AW5</f>
        <v>13215.829401684154</v>
      </c>
      <c r="AX19" s="574">
        <f ca="1">-('Mo- FS'!AW35-'Mo- FS'!AW26)*AX5</f>
        <v>11176.862581863403</v>
      </c>
      <c r="AY19" s="574">
        <f ca="1">-('Mo- FS'!AX35-'Mo- FS'!AX26)*AY5</f>
        <v>8747.2608782533571</v>
      </c>
      <c r="AZ19" s="574">
        <f ca="1">-('Mo- FS'!AY35-'Mo- FS'!AY26)*AZ5</f>
        <v>0</v>
      </c>
      <c r="BA19" s="574">
        <f ca="1">-('Mo- FS'!AZ35-'Mo- FS'!AZ26)*BA5</f>
        <v>0</v>
      </c>
      <c r="BB19" s="574">
        <f ca="1">-('Mo- FS'!BA35-'Mo- FS'!BA26)*BB5</f>
        <v>0</v>
      </c>
      <c r="BC19" s="574">
        <f ca="1">-('Mo- FS'!BB35-'Mo- FS'!BB26)*BC5</f>
        <v>9388.7786371893562</v>
      </c>
      <c r="BD19" s="574">
        <f ca="1">-('Mo- FS'!BC35-'Mo- FS'!BC26)*BD5</f>
        <v>10728.632792887358</v>
      </c>
      <c r="BE19" s="574">
        <f ca="1">-('Mo- FS'!BD35-'Mo- FS'!BD26)*BE5</f>
        <v>11743.490933859212</v>
      </c>
      <c r="BF19" s="574">
        <f ca="1">-('Mo- FS'!BE35-'Mo- FS'!BE26)*BF5</f>
        <v>12422.041147920063</v>
      </c>
      <c r="BG19" s="574">
        <f ca="1">-('Mo- FS'!BF35-'Mo- FS'!BF26)*BG5</f>
        <v>16195.072798380243</v>
      </c>
      <c r="BH19" s="574">
        <f ca="1">-('Mo- FS'!BG35-'Mo- FS'!BG26)*BH5</f>
        <v>16232.384851057257</v>
      </c>
      <c r="BI19" s="574">
        <f ca="1">-('Mo- FS'!BH35-'Mo- FS'!BH26)*BI5</f>
        <v>13585.872624931289</v>
      </c>
      <c r="BJ19" s="574">
        <f ca="1">-('Mo- FS'!BI35-'Mo- FS'!BI26)*BJ5</f>
        <v>11489.814734155556</v>
      </c>
      <c r="BK19" s="574">
        <f ca="1">-('Mo- FS'!BJ35-'Mo- FS'!BJ26)*BK5</f>
        <v>8992.1841828444376</v>
      </c>
      <c r="BL19" s="574">
        <f ca="1">-('Mo- FS'!BK35-'Mo- FS'!BK26)*BL5</f>
        <v>0</v>
      </c>
      <c r="BM19" s="574">
        <f ca="1">-('Mo- FS'!BL35-'Mo- FS'!BL26)*BM5</f>
        <v>0</v>
      </c>
      <c r="BN19" s="574">
        <f ca="1">-('Mo- FS'!BM35-'Mo- FS'!BM26)*BN5</f>
        <v>0</v>
      </c>
      <c r="BO19" s="574">
        <f ca="1">-('Mo- FS'!BN35-'Mo- FS'!BN26)*BO5</f>
        <v>9651.6644390306392</v>
      </c>
      <c r="BP19" s="574">
        <f ca="1">-('Mo- FS'!BO35-'Mo- FS'!BO26)*BP5</f>
        <v>11029.034511088186</v>
      </c>
      <c r="BQ19" s="574">
        <f ca="1">-('Mo- FS'!BP35-'Mo- FS'!BP26)*BQ5</f>
        <v>12072.308680007249</v>
      </c>
      <c r="BR19" s="574">
        <f ca="1">-('Mo- FS'!BQ35-'Mo- FS'!BQ26)*BR5</f>
        <v>12769.858300061809</v>
      </c>
      <c r="BS19" s="574">
        <f ca="1">-('Mo- FS'!BR35-'Mo- FS'!BR26)*BS5</f>
        <v>16648.534836734863</v>
      </c>
      <c r="BT19" s="574">
        <f ca="1">-('Mo- FS'!BS35-'Mo- FS'!BS26)*BT5</f>
        <v>16686.891626886842</v>
      </c>
      <c r="BU19" s="574">
        <f ca="1">-('Mo- FS'!BT35-'Mo- FS'!BT26)*BU5</f>
        <v>13966.277058429339</v>
      </c>
      <c r="BV19" s="574">
        <f ca="1">-('Mo- FS'!BU35-'Mo- FS'!BU26)*BV5</f>
        <v>11811.529546711899</v>
      </c>
      <c r="BW19" s="574">
        <f ca="1">-('Mo- FS'!BV35-'Mo- FS'!BV26)*BW5</f>
        <v>9243.9653399640738</v>
      </c>
      <c r="BX19" s="574">
        <f ca="1">-('Mo- FS'!BW35-'Mo- FS'!BW26)*BX5</f>
        <v>0</v>
      </c>
      <c r="BY19" s="574">
        <f ca="1">-('Mo- FS'!BX35-'Mo- FS'!BX26)*BY5</f>
        <v>0</v>
      </c>
      <c r="BZ19" s="574">
        <f ca="1">-('Mo- FS'!BY35-'Mo- FS'!BY26)*BZ5</f>
        <v>0</v>
      </c>
      <c r="CA19" s="574">
        <f ca="1">-('Mo- FS'!BZ35-'Mo- FS'!BZ26)*CA5</f>
        <v>9921.9110433234891</v>
      </c>
      <c r="CB19" s="574">
        <f ca="1">-('Mo- FS'!CA35-'Mo- FS'!CA26)*CB5</f>
        <v>11337.847477398645</v>
      </c>
      <c r="CC19" s="574">
        <f ca="1">-('Mo- FS'!CB35-'Mo- FS'!CB26)*CC5</f>
        <v>12410.333323047438</v>
      </c>
      <c r="CD19" s="574">
        <f ca="1">-('Mo- FS'!CC35-'Mo- FS'!CC26)*CD5</f>
        <v>13127.414332463515</v>
      </c>
      <c r="CE19" s="574">
        <f ca="1">-('Mo- FS'!CD35-'Mo- FS'!CD26)*CE5</f>
        <v>17114.693812163416</v>
      </c>
      <c r="CF19" s="574">
        <f ca="1">-('Mo- FS'!CE35-'Mo- FS'!CE26)*CF5</f>
        <v>17154.124592439643</v>
      </c>
      <c r="CG19" s="574">
        <f ca="1">-('Mo- FS'!CF35-'Mo- FS'!CF26)*CG5</f>
        <v>14357.332816065347</v>
      </c>
      <c r="CH19" s="574">
        <f ca="1">-('Mo- FS'!CG35-'Mo- FS'!CG26)*CH5</f>
        <v>12142.252374019816</v>
      </c>
      <c r="CI19" s="574">
        <f ca="1">-('Mo- FS'!CH35-'Mo- FS'!CH26)*CI5</f>
        <v>9502.7963694830469</v>
      </c>
      <c r="CJ19" s="574">
        <f ca="1">-('Mo- FS'!CI35-'Mo- FS'!CI26)*CJ5</f>
        <v>0</v>
      </c>
      <c r="CK19" s="574">
        <f ca="1">-('Mo- FS'!CJ35-'Mo- FS'!CJ26)*CK5</f>
        <v>0</v>
      </c>
      <c r="CL19" s="574">
        <f ca="1">-('Mo- FS'!CK35-'Mo- FS'!CK26)*CL5</f>
        <v>0</v>
      </c>
      <c r="CM19" s="574">
        <f ca="1">-('Mo- FS'!CL35-'Mo- FS'!CL26)*CM5</f>
        <v>10199.724552536536</v>
      </c>
      <c r="CN19" s="574">
        <f ca="1">-('Mo- FS'!CM35-'Mo- FS'!CM26)*CN5</f>
        <v>11655.307206765785</v>
      </c>
      <c r="CO19" s="574">
        <f ca="1">-('Mo- FS'!CN35-'Mo- FS'!CN26)*CO5</f>
        <v>12757.822656092743</v>
      </c>
      <c r="CP19" s="574">
        <f ca="1">-('Mo- FS'!CO35-'Mo- FS'!CO26)*CP5</f>
        <v>13494.981933772484</v>
      </c>
      <c r="CQ19" s="574">
        <f ca="1">-('Mo- FS'!CP35-'Mo- FS'!CP26)*CQ5</f>
        <v>17593.905238903972</v>
      </c>
      <c r="CR19" s="574">
        <f ca="1">-('Mo- FS'!CQ35-'Mo- FS'!CQ26)*CR5</f>
        <v>17634.440081027933</v>
      </c>
      <c r="CS19" s="574">
        <f ca="1">-('Mo- FS'!CR35-'Mo- FS'!CR26)*CS5</f>
        <v>14759.33813491516</v>
      </c>
      <c r="CT19" s="574">
        <f ca="1">-('Mo- FS'!CS35-'Mo- FS'!CS26)*CT5</f>
        <v>12482.235440492354</v>
      </c>
      <c r="CU19" s="574">
        <f ca="1">-('Mo- FS'!CT35-'Mo- FS'!CT26)*CU5</f>
        <v>9768.8746678285643</v>
      </c>
      <c r="CV19" s="574">
        <f ca="1">-('Mo- FS'!CU35-'Mo- FS'!CU26)*CV5</f>
        <v>0</v>
      </c>
      <c r="CW19" s="574">
        <f ca="1">-('Mo- FS'!CV35-'Mo- FS'!CV26)*CW5</f>
        <v>0</v>
      </c>
      <c r="CX19" s="574">
        <f ca="1">-('Mo- FS'!CW35-'Mo- FS'!CW26)*CX5</f>
        <v>0</v>
      </c>
      <c r="CY19" s="574">
        <f ca="1">-('Mo- FS'!CX35-'Mo- FS'!CX26)*CY5</f>
        <v>10485.316840007541</v>
      </c>
      <c r="CZ19" s="574">
        <f ca="1">-('Mo- FS'!CY35-'Mo- FS'!CY26)*CZ5</f>
        <v>11981.655808555217</v>
      </c>
      <c r="DA19" s="574">
        <f ca="1">-('Mo- FS'!CZ35-'Mo- FS'!CZ26)*DA5</f>
        <v>13115.041690463331</v>
      </c>
      <c r="DB19" s="574">
        <f ca="1">-('Mo- FS'!DA35-'Mo- FS'!DA26)*DB5</f>
        <v>13872.841427918087</v>
      </c>
      <c r="DC19" s="574">
        <f ca="1">-('Mo- FS'!DB35-'Mo- FS'!DB26)*DC5</f>
        <v>18086.534585593254</v>
      </c>
      <c r="DD19" s="574">
        <f ca="1">-('Mo- FS'!DC35-'Mo- FS'!DC26)*DD5</f>
        <v>18128.204403296688</v>
      </c>
      <c r="DE19" s="574">
        <f ca="1">-('Mo- FS'!DD35-'Mo- FS'!DD26)*DE5</f>
        <v>15172.599602692761</v>
      </c>
      <c r="DF19" s="574">
        <f ca="1">-('Mo- FS'!DE35-'Mo- FS'!DE26)*DF5</f>
        <v>12831.738032826121</v>
      </c>
      <c r="DG19" s="574">
        <f ca="1">-('Mo- FS'!DF35-'Mo- FS'!DF26)*DG5</f>
        <v>10042.403158527744</v>
      </c>
      <c r="DH19" s="574">
        <f ca="1">-('Mo- FS'!DG35-'Mo- FS'!DG26)*DH5</f>
        <v>0</v>
      </c>
      <c r="DI19" s="574">
        <f ca="1">-('Mo- FS'!DH35-'Mo- FS'!DH26)*DI5</f>
        <v>0</v>
      </c>
      <c r="DJ19" s="574">
        <f ca="1">-('Mo- FS'!DI35-'Mo- FS'!DI26)*DJ5</f>
        <v>0</v>
      </c>
      <c r="DK19" s="574">
        <f ca="1">-('Mo- FS'!DJ35-'Mo- FS'!DJ26)*DK5</f>
        <v>10778.905711527732</v>
      </c>
      <c r="DL19" s="574">
        <f ca="1">-('Mo- FS'!DK35-'Mo- FS'!DK26)*DL5</f>
        <v>12317.142171194741</v>
      </c>
      <c r="DM19" s="574">
        <f ca="1">-('Mo- FS'!DL35-'Mo- FS'!DL26)*DM5</f>
        <v>13482.262857796282</v>
      </c>
      <c r="DN19" s="574">
        <f ca="1">-('Mo- FS'!DM35-'Mo- FS'!DM26)*DN5</f>
        <v>14261.28098789978</v>
      </c>
      <c r="DO19" s="574">
        <f ca="1">-('Mo- FS'!DN35-'Mo- FS'!DN26)*DO5</f>
        <v>18592.957553989843</v>
      </c>
      <c r="DP19" s="574">
        <f ca="1">-('Mo- FS'!DO35-'Mo- FS'!DO26)*DP5</f>
        <v>18635.794126588968</v>
      </c>
      <c r="DQ19" s="574">
        <f ca="1">-('Mo- FS'!DP35-'Mo- FS'!DP26)*DQ5</f>
        <v>15597.432391568138</v>
      </c>
      <c r="DR19" s="574">
        <f ca="1">-('Mo- FS'!DQ35-'Mo- FS'!DQ26)*DR5</f>
        <v>13191.026697745234</v>
      </c>
      <c r="DS19" s="574">
        <f ca="1">-('Mo- FS'!DR35-'Mo- FS'!DR26)*DS5</f>
        <v>10323.590446966507</v>
      </c>
      <c r="DT19" s="574">
        <f ca="1">-('Mo- FS'!DS35-'Mo- FS'!DS26)*DT5</f>
        <v>0</v>
      </c>
    </row>
    <row r="20" spans="1:124" ht="14.25" customHeight="1" x14ac:dyDescent="0.15">
      <c r="A20" s="13" t="s">
        <v>76</v>
      </c>
      <c r="B20" s="31" t="str">
        <f>"["&amp;currency&amp;"]"</f>
        <v>[EUR]</v>
      </c>
      <c r="C20" s="50"/>
      <c r="D20" s="50"/>
      <c r="E20" s="574">
        <f ca="1">IF(SUM(OFFSET(E19,0,0,1,InventOnHand))&gt;D21,SUM(OFFSET(E19,0,0,1,InventOnHand))-D21,0)*E5+IF(E4=Input!$F$17,InventInitBalance,0)</f>
        <v>0</v>
      </c>
      <c r="F20" s="574">
        <f ca="1">IF(SUM(OFFSET(F19,0,0,1,InventOnHand))&gt;E21,SUM(OFFSET(F19,0,0,1,InventOnHand))-E21,0)*F5+IF(F4=Input!$F$17,InventInitBalance,0)</f>
        <v>0</v>
      </c>
      <c r="G20" s="574">
        <f ca="1">IF(SUM(OFFSET(G19,0,0,1,InventOnHand))&gt;F21,SUM(OFFSET(G19,0,0,1,InventOnHand))-F21,0)*G5+IF(G4=Input!$F$17,InventInitBalance,0)</f>
        <v>9606.6489843942181</v>
      </c>
      <c r="H20" s="574">
        <f ca="1">IF(SUM(OFFSET(H19,0,0,1,InventOnHand))&gt;G21,SUM(OFFSET(H19,0,0,1,InventOnHand))-G21,0)*H5+IF(H4=Input!$F$17,InventInitBalance,0)</f>
        <v>10515.374832084235</v>
      </c>
      <c r="I20" s="574">
        <f ca="1">IF(SUM(OFFSET(I19,0,0,1,InventOnHand))&gt;H21,SUM(OFFSET(I19,0,0,1,InventOnHand))-H21,0)*I5+IF(I4=Input!$F$17,InventInitBalance,0)</f>
        <v>11122.96331522159</v>
      </c>
      <c r="J20" s="574">
        <f ca="1">IF(SUM(OFFSET(J19,0,0,1,InventOnHand))&gt;I21,SUM(OFFSET(J19,0,0,1,InventOnHand))-I21,0)*J5+IF(J4=Input!$F$17,InventInitBalance,0)</f>
        <v>14501.417156703639</v>
      </c>
      <c r="K20" s="574">
        <f ca="1">IF(SUM(OFFSET(K19,0,0,1,InventOnHand))&gt;J21,SUM(OFFSET(K19,0,0,1,InventOnHand))-J21,0)*K5+IF(K4=Input!$F$17,InventInitBalance,0)</f>
        <v>14534.82717267445</v>
      </c>
      <c r="L20" s="574">
        <f ca="1">IF(SUM(OFFSET(L19,0,0,1,InventOnHand))&gt;K21,SUM(OFFSET(L19,0,0,1,InventOnHand))-K21,0)*L5+IF(L4=Input!$F$17,InventInitBalance,0)</f>
        <v>12165.08309809347</v>
      </c>
      <c r="M20" s="574">
        <f ca="1">IF(SUM(OFFSET(M19,0,0,1,InventOnHand))&gt;L21,SUM(OFFSET(M19,0,0,1,InventOnHand))-L21,0)*M5+IF(M4=Input!$F$17,InventInitBalance,0)</f>
        <v>10288.227696629685</v>
      </c>
      <c r="N20" s="574">
        <f ca="1">IF(SUM(OFFSET(N19,0,0,1,InventOnHand))&gt;M21,SUM(OFFSET(N19,0,0,1,InventOnHand))-M21,0)*N5+IF(N4=Input!$F$17,InventInitBalance,0)</f>
        <v>8051.7954817950158</v>
      </c>
      <c r="O20" s="574">
        <f ca="1">IF(SUM(OFFSET(O19,0,0,1,InventOnHand))&gt;N21,SUM(OFFSET(O19,0,0,1,InventOnHand))-N21,0)*O5+IF(O4=Input!$F$17,InventInitBalance,0)</f>
        <v>0</v>
      </c>
      <c r="P20" s="574">
        <f ca="1">IF(SUM(OFFSET(P19,0,0,1,InventOnHand))&gt;O21,SUM(OFFSET(P19,0,0,1,InventOnHand))-O21,0)*P5+IF(P4=Input!$F$17,InventInitBalance,0)</f>
        <v>0</v>
      </c>
      <c r="Q20" s="574">
        <f ca="1">IF(SUM(OFFSET(Q19,0,0,1,InventOnHand))&gt;P21,SUM(OFFSET(Q19,0,0,1,InventOnHand))-P21,0)*Q5+IF(Q4=Input!$F$17,InventInitBalance,0)</f>
        <v>0</v>
      </c>
      <c r="R20" s="574">
        <f ca="1">IF(SUM(OFFSET(R19,0,0,1,InventOnHand))&gt;Q21,SUM(OFFSET(R19,0,0,1,InventOnHand))-Q21,0)*R5+IF(R4=Input!$F$17,InventInitBalance,0)</f>
        <v>8642.3083137300709</v>
      </c>
      <c r="S20" s="574">
        <f ca="1">IF(SUM(OFFSET(S19,0,0,1,InventOnHand))&gt;R21,SUM(OFFSET(S19,0,0,1,InventOnHand))-R21,0)*S5+IF(S4=Input!$F$17,InventInitBalance,0)</f>
        <v>9875.6351559572431</v>
      </c>
      <c r="T20" s="574">
        <f ca="1">IF(SUM(OFFSET(T19,0,0,1,InventOnHand))&gt;S21,SUM(OFFSET(T19,0,0,1,InventOnHand))-S21,0)*T5+IF(T4=Input!$F$17,InventInitBalance,0)</f>
        <v>10809.805327382572</v>
      </c>
      <c r="U20" s="574">
        <f ca="1">IF(SUM(OFFSET(U19,0,0,1,InventOnHand))&gt;T21,SUM(OFFSET(U19,0,0,1,InventOnHand))-T21,0)*U5+IF(U4=Input!$F$17,InventInitBalance,0)</f>
        <v>11434.40628804778</v>
      </c>
      <c r="V20" s="574">
        <f ca="1">IF(SUM(OFFSET(V19,0,0,1,InventOnHand))&gt;U21,SUM(OFFSET(V19,0,0,1,InventOnHand))-U21,0)*V5+IF(V4=Input!$F$17,InventInitBalance,0)</f>
        <v>14907.456837091318</v>
      </c>
      <c r="W20" s="574">
        <f ca="1">IF(SUM(OFFSET(W19,0,0,1,InventOnHand))&gt;V21,SUM(OFFSET(W19,0,0,1,InventOnHand))-V21,0)*W5+IF(W4=Input!$F$17,InventInitBalance,0)</f>
        <v>14941.802333509309</v>
      </c>
      <c r="X20" s="574">
        <f ca="1">IF(SUM(OFFSET(X19,0,0,1,InventOnHand))&gt;W21,SUM(OFFSET(X19,0,0,1,InventOnHand))-W21,0)*X5+IF(X4=Input!$F$17,InventInitBalance,0)</f>
        <v>12505.705424840075</v>
      </c>
      <c r="Y20" s="574">
        <f ca="1">IF(SUM(OFFSET(Y19,0,0,1,InventOnHand))&gt;X21,SUM(OFFSET(Y19,0,0,1,InventOnHand))-X21,0)*Y5+IF(Y4=Input!$F$17,InventInitBalance,0)</f>
        <v>10576.298072135309</v>
      </c>
      <c r="Z20" s="574">
        <f ca="1">IF(SUM(OFFSET(Z19,0,0,1,InventOnHand))&gt;Y21,SUM(OFFSET(Z19,0,0,1,InventOnHand))-Y21,0)*Z5+IF(Z4=Input!$F$17,InventInitBalance,0)</f>
        <v>8277.2457552852647</v>
      </c>
      <c r="AA20" s="574">
        <f ca="1">IF(SUM(OFFSET(AA19,0,0,1,InventOnHand))&gt;Z21,SUM(OFFSET(AA19,0,0,1,InventOnHand))-Z21,0)*AA5+IF(AA4=Input!$F$17,InventInitBalance,0)</f>
        <v>0</v>
      </c>
      <c r="AB20" s="574">
        <f ca="1">IF(SUM(OFFSET(AB19,0,0,1,InventOnHand))&gt;AA21,SUM(OFFSET(AB19,0,0,1,InventOnHand))-AA21,0)*AB5+IF(AB4=Input!$F$17,InventInitBalance,0)</f>
        <v>0</v>
      </c>
      <c r="AC20" s="574">
        <f ca="1">IF(SUM(OFFSET(AC19,0,0,1,InventOnHand))&gt;AB21,SUM(OFFSET(AC19,0,0,1,InventOnHand))-AB21,0)*AC5+IF(AC4=Input!$F$17,InventInitBalance,0)</f>
        <v>0</v>
      </c>
      <c r="AD20" s="574">
        <f ca="1">IF(SUM(OFFSET(AD19,0,0,1,InventOnHand))&gt;AC21,SUM(OFFSET(AD19,0,0,1,InventOnHand))-AC21,0)*AD5+IF(AD4=Input!$F$17,InventInitBalance,0)</f>
        <v>8884.2929465145062</v>
      </c>
      <c r="AE20" s="574">
        <f ca="1">IF(SUM(OFFSET(AE19,0,0,1,InventOnHand))&gt;AD21,SUM(OFFSET(AE19,0,0,1,InventOnHand))-AD21,0)*AE5+IF(AE4=Input!$F$17,InventInitBalance,0)</f>
        <v>10152.152940324035</v>
      </c>
      <c r="AF20" s="574">
        <f ca="1">IF(SUM(OFFSET(AF19,0,0,1,InventOnHand))&gt;AE21,SUM(OFFSET(AF19,0,0,1,InventOnHand))-AE21,0)*AF5+IF(AF4=Input!$F$17,InventInitBalance,0)</f>
        <v>11112.479876549274</v>
      </c>
      <c r="AG20" s="574">
        <f ca="1">IF(SUM(OFFSET(AG19,0,0,1,InventOnHand))&gt;AF21,SUM(OFFSET(AG19,0,0,1,InventOnHand))-AF21,0)*AG5+IF(AG4=Input!$F$17,InventInitBalance,0)</f>
        <v>11754.569664113107</v>
      </c>
      <c r="AH20" s="574">
        <f ca="1">IF(SUM(OFFSET(AH19,0,0,1,InventOnHand))&gt;AG21,SUM(OFFSET(AH19,0,0,1,InventOnHand))-AG21,0)*AH5+IF(AH4=Input!$F$17,InventInitBalance,0)</f>
        <v>15324.865628529849</v>
      </c>
      <c r="AI20" s="574">
        <f ca="1">IF(SUM(OFFSET(AI19,0,0,1,InventOnHand))&gt;AH21,SUM(OFFSET(AI19,0,0,1,InventOnHand))-AH21,0)*AI5+IF(AI4=Input!$F$17,InventInitBalance,0)</f>
        <v>15360.172798847554</v>
      </c>
      <c r="AJ20" s="574">
        <f ca="1">IF(SUM(OFFSET(AJ19,0,0,1,InventOnHand))&gt;AI21,SUM(OFFSET(AJ19,0,0,1,InventOnHand))-AI21,0)*AJ5+IF(AJ4=Input!$F$17,InventInitBalance,0)</f>
        <v>12855.865176735577</v>
      </c>
      <c r="AK20" s="574">
        <f ca="1">IF(SUM(OFFSET(AK19,0,0,1,InventOnHand))&gt;AJ21,SUM(OFFSET(AK19,0,0,1,InventOnHand))-AJ21,0)*AK5+IF(AK4=Input!$F$17,InventInitBalance,0)</f>
        <v>10872.434418155077</v>
      </c>
      <c r="AL20" s="574">
        <f ca="1">IF(SUM(OFFSET(AL19,0,0,1,InventOnHand))&gt;AK21,SUM(OFFSET(AL19,0,0,1,InventOnHand))-AK21,0)*AL5+IF(AL4=Input!$F$17,InventInitBalance,0)</f>
        <v>8509.0086364332383</v>
      </c>
      <c r="AM20" s="574">
        <f ca="1">IF(SUM(OFFSET(AM19,0,0,1,InventOnHand))&gt;AL21,SUM(OFFSET(AM19,0,0,1,InventOnHand))-AL21,0)*AM5+IF(AM4=Input!$F$17,InventInitBalance,0)</f>
        <v>0</v>
      </c>
      <c r="AN20" s="574">
        <f ca="1">IF(SUM(OFFSET(AN19,0,0,1,InventOnHand))&gt;AM21,SUM(OFFSET(AN19,0,0,1,InventOnHand))-AM21,0)*AN5+IF(AN4=Input!$F$17,InventInitBalance,0)</f>
        <v>0</v>
      </c>
      <c r="AO20" s="574">
        <f ca="1">IF(SUM(OFFSET(AO19,0,0,1,InventOnHand))&gt;AN21,SUM(OFFSET(AO19,0,0,1,InventOnHand))-AN21,0)*AO5+IF(AO4=Input!$F$17,InventInitBalance,0)</f>
        <v>0</v>
      </c>
      <c r="AP20" s="574">
        <f ca="1">IF(SUM(OFFSET(AP19,0,0,1,InventOnHand))&gt;AO21,SUM(OFFSET(AP19,0,0,1,InventOnHand))-AO21,0)*AP5+IF(AP4=Input!$F$17,InventInitBalance,0)</f>
        <v>9133.0531490168942</v>
      </c>
      <c r="AQ20" s="574">
        <f ca="1">IF(SUM(OFFSET(AQ19,0,0,1,InventOnHand))&gt;AP21,SUM(OFFSET(AQ19,0,0,1,InventOnHand))-AP21,0)*AQ5+IF(AQ4=Input!$F$17,InventInitBalance,0)</f>
        <v>10436.413222653086</v>
      </c>
      <c r="AR20" s="574">
        <f ca="1">IF(SUM(OFFSET(AR19,0,0,1,InventOnHand))&gt;AQ21,SUM(OFFSET(AR19,0,0,1,InventOnHand))-AQ21,0)*AR5+IF(AR4=Input!$F$17,InventInitBalance,0)</f>
        <v>11423.629313092635</v>
      </c>
      <c r="AS20" s="574">
        <f ca="1">IF(SUM(OFFSET(AS19,0,0,1,InventOnHand))&gt;AR21,SUM(OFFSET(AS19,0,0,1,InventOnHand))-AR21,0)*AS5+IF(AS4=Input!$F$17,InventInitBalance,0)</f>
        <v>12083.697614708257</v>
      </c>
      <c r="AT20" s="574">
        <f ca="1">IF(SUM(OFFSET(AT19,0,0,1,InventOnHand))&gt;AS21,SUM(OFFSET(AT19,0,0,1,InventOnHand))-AS21,0)*AT5+IF(AT4=Input!$F$17,InventInitBalance,0)</f>
        <v>15753.961866128659</v>
      </c>
      <c r="AU20" s="574">
        <f ca="1">IF(SUM(OFFSET(AU19,0,0,1,InventOnHand))&gt;AT21,SUM(OFFSET(AU19,0,0,1,InventOnHand))-AT21,0)*AU5+IF(AU4=Input!$F$17,InventInitBalance,0)</f>
        <v>15790.257637215254</v>
      </c>
      <c r="AV20" s="574">
        <f ca="1">IF(SUM(OFFSET(AV19,0,0,1,InventOnHand))&gt;AU21,SUM(OFFSET(AV19,0,0,1,InventOnHand))-AU21,0)*AV5+IF(AV4=Input!$F$17,InventInitBalance,0)</f>
        <v>13215.829401684154</v>
      </c>
      <c r="AW20" s="574">
        <f ca="1">IF(SUM(OFFSET(AW19,0,0,1,InventOnHand))&gt;AV21,SUM(OFFSET(AW19,0,0,1,InventOnHand))-AV21,0)*AW5+IF(AW4=Input!$F$17,InventInitBalance,0)</f>
        <v>11176.862581863403</v>
      </c>
      <c r="AX20" s="574">
        <f ca="1">IF(SUM(OFFSET(AX19,0,0,1,InventOnHand))&gt;AW21,SUM(OFFSET(AX19,0,0,1,InventOnHand))-AW21,0)*AX5+IF(AX4=Input!$F$17,InventInitBalance,0)</f>
        <v>8747.2608782533571</v>
      </c>
      <c r="AY20" s="574">
        <f ca="1">IF(SUM(OFFSET(AY19,0,0,1,InventOnHand))&gt;AX21,SUM(OFFSET(AY19,0,0,1,InventOnHand))-AX21,0)*AY5+IF(AY4=Input!$F$17,InventInitBalance,0)</f>
        <v>0</v>
      </c>
      <c r="AZ20" s="574">
        <f ca="1">IF(SUM(OFFSET(AZ19,0,0,1,InventOnHand))&gt;AY21,SUM(OFFSET(AZ19,0,0,1,InventOnHand))-AY21,0)*AZ5+IF(AZ4=Input!$F$17,InventInitBalance,0)</f>
        <v>0</v>
      </c>
      <c r="BA20" s="574">
        <f ca="1">IF(SUM(OFFSET(BA19,0,0,1,InventOnHand))&gt;AZ21,SUM(OFFSET(BA19,0,0,1,InventOnHand))-AZ21,0)*BA5+IF(BA4=Input!$F$17,InventInitBalance,0)</f>
        <v>0</v>
      </c>
      <c r="BB20" s="574">
        <f ca="1">IF(SUM(OFFSET(BB19,0,0,1,InventOnHand))&gt;BA21,SUM(OFFSET(BB19,0,0,1,InventOnHand))-BA21,0)*BB5+IF(BB4=Input!$F$17,InventInitBalance,0)</f>
        <v>9388.7786371893562</v>
      </c>
      <c r="BC20" s="574">
        <f ca="1">IF(SUM(OFFSET(BC19,0,0,1,InventOnHand))&gt;BB21,SUM(OFFSET(BC19,0,0,1,InventOnHand))-BB21,0)*BC5+IF(BC4=Input!$F$17,InventInitBalance,0)</f>
        <v>10728.632792887358</v>
      </c>
      <c r="BD20" s="574">
        <f ca="1">IF(SUM(OFFSET(BD19,0,0,1,InventOnHand))&gt;BC21,SUM(OFFSET(BD19,0,0,1,InventOnHand))-BC21,0)*BD5+IF(BD4=Input!$F$17,InventInitBalance,0)</f>
        <v>11743.490933859212</v>
      </c>
      <c r="BE20" s="574">
        <f ca="1">IF(SUM(OFFSET(BE19,0,0,1,InventOnHand))&gt;BD21,SUM(OFFSET(BE19,0,0,1,InventOnHand))-BD21,0)*BE5+IF(BE4=Input!$F$17,InventInitBalance,0)</f>
        <v>12422.041147920063</v>
      </c>
      <c r="BF20" s="574">
        <f ca="1">IF(SUM(OFFSET(BF19,0,0,1,InventOnHand))&gt;BE21,SUM(OFFSET(BF19,0,0,1,InventOnHand))-BE21,0)*BF5+IF(BF4=Input!$F$17,InventInitBalance,0)</f>
        <v>16195.072798380243</v>
      </c>
      <c r="BG20" s="574">
        <f ca="1">IF(SUM(OFFSET(BG19,0,0,1,InventOnHand))&gt;BF21,SUM(OFFSET(BG19,0,0,1,InventOnHand))-BF21,0)*BG5+IF(BG4=Input!$F$17,InventInitBalance,0)</f>
        <v>16232.384851057257</v>
      </c>
      <c r="BH20" s="574">
        <f ca="1">IF(SUM(OFFSET(BH19,0,0,1,InventOnHand))&gt;BG21,SUM(OFFSET(BH19,0,0,1,InventOnHand))-BG21,0)*BH5+IF(BH4=Input!$F$17,InventInitBalance,0)</f>
        <v>13585.872624931289</v>
      </c>
      <c r="BI20" s="574">
        <f ca="1">IF(SUM(OFFSET(BI19,0,0,1,InventOnHand))&gt;BH21,SUM(OFFSET(BI19,0,0,1,InventOnHand))-BH21,0)*BI5+IF(BI4=Input!$F$17,InventInitBalance,0)</f>
        <v>11489.814734155556</v>
      </c>
      <c r="BJ20" s="574">
        <f ca="1">IF(SUM(OFFSET(BJ19,0,0,1,InventOnHand))&gt;BI21,SUM(OFFSET(BJ19,0,0,1,InventOnHand))-BI21,0)*BJ5+IF(BJ4=Input!$F$17,InventInitBalance,0)</f>
        <v>8992.1841828444376</v>
      </c>
      <c r="BK20" s="574">
        <f ca="1">IF(SUM(OFFSET(BK19,0,0,1,InventOnHand))&gt;BJ21,SUM(OFFSET(BK19,0,0,1,InventOnHand))-BJ21,0)*BK5+IF(BK4=Input!$F$17,InventInitBalance,0)</f>
        <v>0</v>
      </c>
      <c r="BL20" s="574">
        <f ca="1">IF(SUM(OFFSET(BL19,0,0,1,InventOnHand))&gt;BK21,SUM(OFFSET(BL19,0,0,1,InventOnHand))-BK21,0)*BL5+IF(BL4=Input!$F$17,InventInitBalance,0)</f>
        <v>0</v>
      </c>
      <c r="BM20" s="574">
        <f ca="1">IF(SUM(OFFSET(BM19,0,0,1,InventOnHand))&gt;BL21,SUM(OFFSET(BM19,0,0,1,InventOnHand))-BL21,0)*BM5+IF(BM4=Input!$F$17,InventInitBalance,0)</f>
        <v>0</v>
      </c>
      <c r="BN20" s="574">
        <f ca="1">IF(SUM(OFFSET(BN19,0,0,1,InventOnHand))&gt;BM21,SUM(OFFSET(BN19,0,0,1,InventOnHand))-BM21,0)*BN5+IF(BN4=Input!$F$17,InventInitBalance,0)</f>
        <v>9651.6644390306392</v>
      </c>
      <c r="BO20" s="574">
        <f ca="1">IF(SUM(OFFSET(BO19,0,0,1,InventOnHand))&gt;BN21,SUM(OFFSET(BO19,0,0,1,InventOnHand))-BN21,0)*BO5+IF(BO4=Input!$F$17,InventInitBalance,0)</f>
        <v>11029.034511088186</v>
      </c>
      <c r="BP20" s="574">
        <f ca="1">IF(SUM(OFFSET(BP19,0,0,1,InventOnHand))&gt;BO21,SUM(OFFSET(BP19,0,0,1,InventOnHand))-BO21,0)*BP5+IF(BP4=Input!$F$17,InventInitBalance,0)</f>
        <v>12072.308680007249</v>
      </c>
      <c r="BQ20" s="574">
        <f ca="1">IF(SUM(OFFSET(BQ19,0,0,1,InventOnHand))&gt;BP21,SUM(OFFSET(BQ19,0,0,1,InventOnHand))-BP21,0)*BQ5+IF(BQ4=Input!$F$17,InventInitBalance,0)</f>
        <v>12769.858300061809</v>
      </c>
      <c r="BR20" s="574">
        <f ca="1">IF(SUM(OFFSET(BR19,0,0,1,InventOnHand))&gt;BQ21,SUM(OFFSET(BR19,0,0,1,InventOnHand))-BQ21,0)*BR5+IF(BR4=Input!$F$17,InventInitBalance,0)</f>
        <v>16648.534836734863</v>
      </c>
      <c r="BS20" s="574">
        <f ca="1">IF(SUM(OFFSET(BS19,0,0,1,InventOnHand))&gt;BR21,SUM(OFFSET(BS19,0,0,1,InventOnHand))-BR21,0)*BS5+IF(BS4=Input!$F$17,InventInitBalance,0)</f>
        <v>16686.891626886842</v>
      </c>
      <c r="BT20" s="574">
        <f ca="1">IF(SUM(OFFSET(BT19,0,0,1,InventOnHand))&gt;BS21,SUM(OFFSET(BT19,0,0,1,InventOnHand))-BS21,0)*BT5+IF(BT4=Input!$F$17,InventInitBalance,0)</f>
        <v>13966.277058429339</v>
      </c>
      <c r="BU20" s="574">
        <f ca="1">IF(SUM(OFFSET(BU19,0,0,1,InventOnHand))&gt;BT21,SUM(OFFSET(BU19,0,0,1,InventOnHand))-BT21,0)*BU5+IF(BU4=Input!$F$17,InventInitBalance,0)</f>
        <v>11811.529546711899</v>
      </c>
      <c r="BV20" s="574">
        <f ca="1">IF(SUM(OFFSET(BV19,0,0,1,InventOnHand))&gt;BU21,SUM(OFFSET(BV19,0,0,1,InventOnHand))-BU21,0)*BV5+IF(BV4=Input!$F$17,InventInitBalance,0)</f>
        <v>9243.9653399640738</v>
      </c>
      <c r="BW20" s="574">
        <f ca="1">IF(SUM(OFFSET(BW19,0,0,1,InventOnHand))&gt;BV21,SUM(OFFSET(BW19,0,0,1,InventOnHand))-BV21,0)*BW5+IF(BW4=Input!$F$17,InventInitBalance,0)</f>
        <v>0</v>
      </c>
      <c r="BX20" s="574">
        <f ca="1">IF(SUM(OFFSET(BX19,0,0,1,InventOnHand))&gt;BW21,SUM(OFFSET(BX19,0,0,1,InventOnHand))-BW21,0)*BX5+IF(BX4=Input!$F$17,InventInitBalance,0)</f>
        <v>0</v>
      </c>
      <c r="BY20" s="574">
        <f ca="1">IF(SUM(OFFSET(BY19,0,0,1,InventOnHand))&gt;BX21,SUM(OFFSET(BY19,0,0,1,InventOnHand))-BX21,0)*BY5+IF(BY4=Input!$F$17,InventInitBalance,0)</f>
        <v>0</v>
      </c>
      <c r="BZ20" s="574">
        <f ca="1">IF(SUM(OFFSET(BZ19,0,0,1,InventOnHand))&gt;BY21,SUM(OFFSET(BZ19,0,0,1,InventOnHand))-BY21,0)*BZ5+IF(BZ4=Input!$F$17,InventInitBalance,0)</f>
        <v>9921.9110433234891</v>
      </c>
      <c r="CA20" s="574">
        <f ca="1">IF(SUM(OFFSET(CA19,0,0,1,InventOnHand))&gt;BZ21,SUM(OFFSET(CA19,0,0,1,InventOnHand))-BZ21,0)*CA5+IF(CA4=Input!$F$17,InventInitBalance,0)</f>
        <v>11337.847477398645</v>
      </c>
      <c r="CB20" s="574">
        <f ca="1">IF(SUM(OFFSET(CB19,0,0,1,InventOnHand))&gt;CA21,SUM(OFFSET(CB19,0,0,1,InventOnHand))-CA21,0)*CB5+IF(CB4=Input!$F$17,InventInitBalance,0)</f>
        <v>12410.333323047438</v>
      </c>
      <c r="CC20" s="574">
        <f ca="1">IF(SUM(OFFSET(CC19,0,0,1,InventOnHand))&gt;CB21,SUM(OFFSET(CC19,0,0,1,InventOnHand))-CB21,0)*CC5+IF(CC4=Input!$F$17,InventInitBalance,0)</f>
        <v>13127.414332463515</v>
      </c>
      <c r="CD20" s="574">
        <f ca="1">IF(SUM(OFFSET(CD19,0,0,1,InventOnHand))&gt;CC21,SUM(OFFSET(CD19,0,0,1,InventOnHand))-CC21,0)*CD5+IF(CD4=Input!$F$17,InventInitBalance,0)</f>
        <v>17114.693812163416</v>
      </c>
      <c r="CE20" s="574">
        <f ca="1">IF(SUM(OFFSET(CE19,0,0,1,InventOnHand))&gt;CD21,SUM(OFFSET(CE19,0,0,1,InventOnHand))-CD21,0)*CE5+IF(CE4=Input!$F$17,InventInitBalance,0)</f>
        <v>17154.124592439643</v>
      </c>
      <c r="CF20" s="574">
        <f ca="1">IF(SUM(OFFSET(CF19,0,0,1,InventOnHand))&gt;CE21,SUM(OFFSET(CF19,0,0,1,InventOnHand))-CE21,0)*CF5+IF(CF4=Input!$F$17,InventInitBalance,0)</f>
        <v>14357.332816065347</v>
      </c>
      <c r="CG20" s="574">
        <f ca="1">IF(SUM(OFFSET(CG19,0,0,1,InventOnHand))&gt;CF21,SUM(OFFSET(CG19,0,0,1,InventOnHand))-CF21,0)*CG5+IF(CG4=Input!$F$17,InventInitBalance,0)</f>
        <v>12142.252374019816</v>
      </c>
      <c r="CH20" s="574">
        <f ca="1">IF(SUM(OFFSET(CH19,0,0,1,InventOnHand))&gt;CG21,SUM(OFFSET(CH19,0,0,1,InventOnHand))-CG21,0)*CH5+IF(CH4=Input!$F$17,InventInitBalance,0)</f>
        <v>9502.7963694830469</v>
      </c>
      <c r="CI20" s="574">
        <f ca="1">IF(SUM(OFFSET(CI19,0,0,1,InventOnHand))&gt;CH21,SUM(OFFSET(CI19,0,0,1,InventOnHand))-CH21,0)*CI5+IF(CI4=Input!$F$17,InventInitBalance,0)</f>
        <v>0</v>
      </c>
      <c r="CJ20" s="574">
        <f ca="1">IF(SUM(OFFSET(CJ19,0,0,1,InventOnHand))&gt;CI21,SUM(OFFSET(CJ19,0,0,1,InventOnHand))-CI21,0)*CJ5+IF(CJ4=Input!$F$17,InventInitBalance,0)</f>
        <v>0</v>
      </c>
      <c r="CK20" s="574">
        <f ca="1">IF(SUM(OFFSET(CK19,0,0,1,InventOnHand))&gt;CJ21,SUM(OFFSET(CK19,0,0,1,InventOnHand))-CJ21,0)*CK5+IF(CK4=Input!$F$17,InventInitBalance,0)</f>
        <v>0</v>
      </c>
      <c r="CL20" s="574">
        <f ca="1">IF(SUM(OFFSET(CL19,0,0,1,InventOnHand))&gt;CK21,SUM(OFFSET(CL19,0,0,1,InventOnHand))-CK21,0)*CL5+IF(CL4=Input!$F$17,InventInitBalance,0)</f>
        <v>10199.724552536536</v>
      </c>
      <c r="CM20" s="574">
        <f ca="1">IF(SUM(OFFSET(CM19,0,0,1,InventOnHand))&gt;CL21,SUM(OFFSET(CM19,0,0,1,InventOnHand))-CL21,0)*CM5+IF(CM4=Input!$F$17,InventInitBalance,0)</f>
        <v>11655.307206765785</v>
      </c>
      <c r="CN20" s="574">
        <f ca="1">IF(SUM(OFFSET(CN19,0,0,1,InventOnHand))&gt;CM21,SUM(OFFSET(CN19,0,0,1,InventOnHand))-CM21,0)*CN5+IF(CN4=Input!$F$17,InventInitBalance,0)</f>
        <v>12757.822656092743</v>
      </c>
      <c r="CO20" s="574">
        <f ca="1">IF(SUM(OFFSET(CO19,0,0,1,InventOnHand))&gt;CN21,SUM(OFFSET(CO19,0,0,1,InventOnHand))-CN21,0)*CO5+IF(CO4=Input!$F$17,InventInitBalance,0)</f>
        <v>13494.981933772484</v>
      </c>
      <c r="CP20" s="574">
        <f ca="1">IF(SUM(OFFSET(CP19,0,0,1,InventOnHand))&gt;CO21,SUM(OFFSET(CP19,0,0,1,InventOnHand))-CO21,0)*CP5+IF(CP4=Input!$F$17,InventInitBalance,0)</f>
        <v>17593.905238903972</v>
      </c>
      <c r="CQ20" s="574">
        <f ca="1">IF(SUM(OFFSET(CQ19,0,0,1,InventOnHand))&gt;CP21,SUM(OFFSET(CQ19,0,0,1,InventOnHand))-CP21,0)*CQ5+IF(CQ4=Input!$F$17,InventInitBalance,0)</f>
        <v>17634.440081027933</v>
      </c>
      <c r="CR20" s="574">
        <f ca="1">IF(SUM(OFFSET(CR19,0,0,1,InventOnHand))&gt;CQ21,SUM(OFFSET(CR19,0,0,1,InventOnHand))-CQ21,0)*CR5+IF(CR4=Input!$F$17,InventInitBalance,0)</f>
        <v>14759.33813491516</v>
      </c>
      <c r="CS20" s="574">
        <f ca="1">IF(SUM(OFFSET(CS19,0,0,1,InventOnHand))&gt;CR21,SUM(OFFSET(CS19,0,0,1,InventOnHand))-CR21,0)*CS5+IF(CS4=Input!$F$17,InventInitBalance,0)</f>
        <v>12482.235440492354</v>
      </c>
      <c r="CT20" s="574">
        <f ca="1">IF(SUM(OFFSET(CT19,0,0,1,InventOnHand))&gt;CS21,SUM(OFFSET(CT19,0,0,1,InventOnHand))-CS21,0)*CT5+IF(CT4=Input!$F$17,InventInitBalance,0)</f>
        <v>9768.8746678285643</v>
      </c>
      <c r="CU20" s="574">
        <f ca="1">IF(SUM(OFFSET(CU19,0,0,1,InventOnHand))&gt;CT21,SUM(OFFSET(CU19,0,0,1,InventOnHand))-CT21,0)*CU5+IF(CU4=Input!$F$17,InventInitBalance,0)</f>
        <v>0</v>
      </c>
      <c r="CV20" s="574">
        <f ca="1">IF(SUM(OFFSET(CV19,0,0,1,InventOnHand))&gt;CU21,SUM(OFFSET(CV19,0,0,1,InventOnHand))-CU21,0)*CV5+IF(CV4=Input!$F$17,InventInitBalance,0)</f>
        <v>0</v>
      </c>
      <c r="CW20" s="574">
        <f ca="1">IF(SUM(OFFSET(CW19,0,0,1,InventOnHand))&gt;CV21,SUM(OFFSET(CW19,0,0,1,InventOnHand))-CV21,0)*CW5+IF(CW4=Input!$F$17,InventInitBalance,0)</f>
        <v>0</v>
      </c>
      <c r="CX20" s="574">
        <f ca="1">IF(SUM(OFFSET(CX19,0,0,1,InventOnHand))&gt;CW21,SUM(OFFSET(CX19,0,0,1,InventOnHand))-CW21,0)*CX5+IF(CX4=Input!$F$17,InventInitBalance,0)</f>
        <v>10485.316840007541</v>
      </c>
      <c r="CY20" s="574">
        <f ca="1">IF(SUM(OFFSET(CY19,0,0,1,InventOnHand))&gt;CX21,SUM(OFFSET(CY19,0,0,1,InventOnHand))-CX21,0)*CY5+IF(CY4=Input!$F$17,InventInitBalance,0)</f>
        <v>11981.655808555217</v>
      </c>
      <c r="CZ20" s="574">
        <f ca="1">IF(SUM(OFFSET(CZ19,0,0,1,InventOnHand))&gt;CY21,SUM(OFFSET(CZ19,0,0,1,InventOnHand))-CY21,0)*CZ5+IF(CZ4=Input!$F$17,InventInitBalance,0)</f>
        <v>13115.041690463331</v>
      </c>
      <c r="DA20" s="574">
        <f ca="1">IF(SUM(OFFSET(DA19,0,0,1,InventOnHand))&gt;CZ21,SUM(OFFSET(DA19,0,0,1,InventOnHand))-CZ21,0)*DA5+IF(DA4=Input!$F$17,InventInitBalance,0)</f>
        <v>13872.841427918087</v>
      </c>
      <c r="DB20" s="574">
        <f ca="1">IF(SUM(OFFSET(DB19,0,0,1,InventOnHand))&gt;DA21,SUM(OFFSET(DB19,0,0,1,InventOnHand))-DA21,0)*DB5+IF(DB4=Input!$F$17,InventInitBalance,0)</f>
        <v>18086.534585593254</v>
      </c>
      <c r="DC20" s="574">
        <f ca="1">IF(SUM(OFFSET(DC19,0,0,1,InventOnHand))&gt;DB21,SUM(OFFSET(DC19,0,0,1,InventOnHand))-DB21,0)*DC5+IF(DC4=Input!$F$17,InventInitBalance,0)</f>
        <v>18128.204403296688</v>
      </c>
      <c r="DD20" s="574">
        <f ca="1">IF(SUM(OFFSET(DD19,0,0,1,InventOnHand))&gt;DC21,SUM(OFFSET(DD19,0,0,1,InventOnHand))-DC21,0)*DD5+IF(DD4=Input!$F$17,InventInitBalance,0)</f>
        <v>15172.599602692761</v>
      </c>
      <c r="DE20" s="574">
        <f ca="1">IF(SUM(OFFSET(DE19,0,0,1,InventOnHand))&gt;DD21,SUM(OFFSET(DE19,0,0,1,InventOnHand))-DD21,0)*DE5+IF(DE4=Input!$F$17,InventInitBalance,0)</f>
        <v>12831.738032826121</v>
      </c>
      <c r="DF20" s="574">
        <f ca="1">IF(SUM(OFFSET(DF19,0,0,1,InventOnHand))&gt;DE21,SUM(OFFSET(DF19,0,0,1,InventOnHand))-DE21,0)*DF5+IF(DF4=Input!$F$17,InventInitBalance,0)</f>
        <v>10042.403158527744</v>
      </c>
      <c r="DG20" s="574">
        <f ca="1">IF(SUM(OFFSET(DG19,0,0,1,InventOnHand))&gt;DF21,SUM(OFFSET(DG19,0,0,1,InventOnHand))-DF21,0)*DG5+IF(DG4=Input!$F$17,InventInitBalance,0)</f>
        <v>0</v>
      </c>
      <c r="DH20" s="574">
        <f ca="1">IF(SUM(OFFSET(DH19,0,0,1,InventOnHand))&gt;DG21,SUM(OFFSET(DH19,0,0,1,InventOnHand))-DG21,0)*DH5+IF(DH4=Input!$F$17,InventInitBalance,0)</f>
        <v>0</v>
      </c>
      <c r="DI20" s="574">
        <f ca="1">IF(SUM(OFFSET(DI19,0,0,1,InventOnHand))&gt;DH21,SUM(OFFSET(DI19,0,0,1,InventOnHand))-DH21,0)*DI5+IF(DI4=Input!$F$17,InventInitBalance,0)</f>
        <v>0</v>
      </c>
      <c r="DJ20" s="574">
        <f ca="1">IF(SUM(OFFSET(DJ19,0,0,1,InventOnHand))&gt;DI21,SUM(OFFSET(DJ19,0,0,1,InventOnHand))-DI21,0)*DJ5+IF(DJ4=Input!$F$17,InventInitBalance,0)</f>
        <v>10778.905711527732</v>
      </c>
      <c r="DK20" s="574">
        <f ca="1">IF(SUM(OFFSET(DK19,0,0,1,InventOnHand))&gt;DJ21,SUM(OFFSET(DK19,0,0,1,InventOnHand))-DJ21,0)*DK5+IF(DK4=Input!$F$17,InventInitBalance,0)</f>
        <v>12317.142171194741</v>
      </c>
      <c r="DL20" s="574">
        <f ca="1">IF(SUM(OFFSET(DL19,0,0,1,InventOnHand))&gt;DK21,SUM(OFFSET(DL19,0,0,1,InventOnHand))-DK21,0)*DL5+IF(DL4=Input!$F$17,InventInitBalance,0)</f>
        <v>13482.262857796282</v>
      </c>
      <c r="DM20" s="574">
        <f ca="1">IF(SUM(OFFSET(DM19,0,0,1,InventOnHand))&gt;DL21,SUM(OFFSET(DM19,0,0,1,InventOnHand))-DL21,0)*DM5+IF(DM4=Input!$F$17,InventInitBalance,0)</f>
        <v>14261.28098789978</v>
      </c>
      <c r="DN20" s="574">
        <f ca="1">IF(SUM(OFFSET(DN19,0,0,1,InventOnHand))&gt;DM21,SUM(OFFSET(DN19,0,0,1,InventOnHand))-DM21,0)*DN5+IF(DN4=Input!$F$17,InventInitBalance,0)</f>
        <v>18592.957553989843</v>
      </c>
      <c r="DO20" s="574">
        <f ca="1">IF(SUM(OFFSET(DO19,0,0,1,InventOnHand))&gt;DN21,SUM(OFFSET(DO19,0,0,1,InventOnHand))-DN21,0)*DO5+IF(DO4=Input!$F$17,InventInitBalance,0)</f>
        <v>18635.794126588968</v>
      </c>
      <c r="DP20" s="574">
        <f ca="1">IF(SUM(OFFSET(DP19,0,0,1,InventOnHand))&gt;DO21,SUM(OFFSET(DP19,0,0,1,InventOnHand))-DO21,0)*DP5+IF(DP4=Input!$F$17,InventInitBalance,0)</f>
        <v>15597.432391568138</v>
      </c>
      <c r="DQ20" s="574">
        <f ca="1">IF(SUM(OFFSET(DQ19,0,0,1,InventOnHand))&gt;DP21,SUM(OFFSET(DQ19,0,0,1,InventOnHand))-DP21,0)*DQ5+IF(DQ4=Input!$F$17,InventInitBalance,0)</f>
        <v>13191.026697745234</v>
      </c>
      <c r="DR20" s="574">
        <f ca="1">IF(SUM(OFFSET(DR19,0,0,1,InventOnHand))&gt;DQ21,SUM(OFFSET(DR19,0,0,1,InventOnHand))-DQ21,0)*DR5+IF(DR4=Input!$F$17,InventInitBalance,0)</f>
        <v>10323.590446966507</v>
      </c>
      <c r="DS20" s="574">
        <f ca="1">+AVERAGE(DO20:DR20)</f>
        <v>14436.960915717213</v>
      </c>
      <c r="DT20" s="574">
        <f ca="1">+AVERAGE(DP20:DS20)</f>
        <v>13387.252612999273</v>
      </c>
    </row>
    <row r="21" spans="1:124" ht="14.25" customHeight="1" x14ac:dyDescent="0.15">
      <c r="A21" s="51" t="s">
        <v>77</v>
      </c>
      <c r="B21" s="51" t="str">
        <f>"["&amp;currency&amp;"]"</f>
        <v>[EUR]</v>
      </c>
      <c r="C21" s="51"/>
      <c r="D21" s="52"/>
      <c r="E21" s="503">
        <f t="shared" ref="E21" ca="1" si="11">+E18-E19+E20</f>
        <v>0</v>
      </c>
      <c r="F21" s="503">
        <f t="shared" ref="F21:DT21" ca="1" si="12">+F18-F19+F20</f>
        <v>0</v>
      </c>
      <c r="G21" s="503">
        <f t="shared" ca="1" si="12"/>
        <v>9606.6489843942181</v>
      </c>
      <c r="H21" s="503">
        <f t="shared" ca="1" si="12"/>
        <v>10515.374832084235</v>
      </c>
      <c r="I21" s="503">
        <f t="shared" ca="1" si="12"/>
        <v>11122.96331522159</v>
      </c>
      <c r="J21" s="503">
        <f t="shared" ca="1" si="12"/>
        <v>14501.417156703639</v>
      </c>
      <c r="K21" s="503">
        <f t="shared" ca="1" si="12"/>
        <v>14534.82717267445</v>
      </c>
      <c r="L21" s="503">
        <f t="shared" ca="1" si="12"/>
        <v>12165.08309809347</v>
      </c>
      <c r="M21" s="503">
        <f t="shared" ca="1" si="12"/>
        <v>10288.227696629685</v>
      </c>
      <c r="N21" s="503">
        <f t="shared" ca="1" si="12"/>
        <v>8051.7954817950158</v>
      </c>
      <c r="O21" s="503">
        <f t="shared" ca="1" si="12"/>
        <v>0</v>
      </c>
      <c r="P21" s="503">
        <f t="shared" ca="1" si="12"/>
        <v>0</v>
      </c>
      <c r="Q21" s="503">
        <f t="shared" ca="1" si="12"/>
        <v>0</v>
      </c>
      <c r="R21" s="503">
        <f t="shared" ca="1" si="12"/>
        <v>8642.3083137300709</v>
      </c>
      <c r="S21" s="503">
        <f t="shared" ca="1" si="12"/>
        <v>9875.6351559572431</v>
      </c>
      <c r="T21" s="503">
        <f t="shared" ca="1" si="12"/>
        <v>10809.805327382572</v>
      </c>
      <c r="U21" s="503">
        <f t="shared" ca="1" si="12"/>
        <v>11434.40628804778</v>
      </c>
      <c r="V21" s="503">
        <f t="shared" ca="1" si="12"/>
        <v>14907.456837091318</v>
      </c>
      <c r="W21" s="503">
        <f t="shared" ca="1" si="12"/>
        <v>14941.802333509309</v>
      </c>
      <c r="X21" s="503">
        <f t="shared" ca="1" si="12"/>
        <v>12505.705424840075</v>
      </c>
      <c r="Y21" s="503">
        <f t="shared" ca="1" si="12"/>
        <v>10576.298072135309</v>
      </c>
      <c r="Z21" s="503">
        <f t="shared" ca="1" si="12"/>
        <v>8277.2457552852647</v>
      </c>
      <c r="AA21" s="503">
        <f t="shared" ca="1" si="12"/>
        <v>0</v>
      </c>
      <c r="AB21" s="503">
        <f t="shared" ca="1" si="12"/>
        <v>0</v>
      </c>
      <c r="AC21" s="503">
        <f t="shared" ca="1" si="12"/>
        <v>0</v>
      </c>
      <c r="AD21" s="503">
        <f t="shared" ca="1" si="12"/>
        <v>8884.2929465145062</v>
      </c>
      <c r="AE21" s="503">
        <f t="shared" ca="1" si="12"/>
        <v>10152.152940324035</v>
      </c>
      <c r="AF21" s="503">
        <f t="shared" ca="1" si="12"/>
        <v>11112.479876549274</v>
      </c>
      <c r="AG21" s="503">
        <f t="shared" ca="1" si="12"/>
        <v>11754.569664113107</v>
      </c>
      <c r="AH21" s="503">
        <f t="shared" ca="1" si="12"/>
        <v>15324.865628529849</v>
      </c>
      <c r="AI21" s="503">
        <f t="shared" ca="1" si="12"/>
        <v>15360.172798847554</v>
      </c>
      <c r="AJ21" s="503">
        <f t="shared" ca="1" si="12"/>
        <v>12855.865176735577</v>
      </c>
      <c r="AK21" s="503">
        <f t="shared" ca="1" si="12"/>
        <v>10872.434418155077</v>
      </c>
      <c r="AL21" s="503">
        <f t="shared" ca="1" si="12"/>
        <v>8509.0086364332383</v>
      </c>
      <c r="AM21" s="503">
        <f t="shared" ca="1" si="12"/>
        <v>0</v>
      </c>
      <c r="AN21" s="503">
        <f t="shared" ca="1" si="12"/>
        <v>0</v>
      </c>
      <c r="AO21" s="503">
        <f t="shared" ca="1" si="12"/>
        <v>0</v>
      </c>
      <c r="AP21" s="503">
        <f t="shared" ca="1" si="12"/>
        <v>9133.0531490168942</v>
      </c>
      <c r="AQ21" s="503">
        <f t="shared" ca="1" si="12"/>
        <v>10436.413222653086</v>
      </c>
      <c r="AR21" s="503">
        <f t="shared" ca="1" si="12"/>
        <v>11423.629313092635</v>
      </c>
      <c r="AS21" s="503">
        <f t="shared" ca="1" si="12"/>
        <v>12083.697614708257</v>
      </c>
      <c r="AT21" s="503">
        <f t="shared" ca="1" si="12"/>
        <v>15753.961866128659</v>
      </c>
      <c r="AU21" s="503">
        <f t="shared" ca="1" si="12"/>
        <v>15790.257637215254</v>
      </c>
      <c r="AV21" s="503">
        <f t="shared" ca="1" si="12"/>
        <v>13215.829401684154</v>
      </c>
      <c r="AW21" s="503">
        <f t="shared" ca="1" si="12"/>
        <v>11176.862581863403</v>
      </c>
      <c r="AX21" s="503">
        <f t="shared" ca="1" si="12"/>
        <v>8747.2608782533571</v>
      </c>
      <c r="AY21" s="503">
        <f t="shared" ca="1" si="12"/>
        <v>0</v>
      </c>
      <c r="AZ21" s="503">
        <f t="shared" ca="1" si="12"/>
        <v>0</v>
      </c>
      <c r="BA21" s="503">
        <f t="shared" ca="1" si="12"/>
        <v>0</v>
      </c>
      <c r="BB21" s="503">
        <f t="shared" ca="1" si="12"/>
        <v>9388.7786371893562</v>
      </c>
      <c r="BC21" s="503">
        <f t="shared" ca="1" si="12"/>
        <v>10728.632792887358</v>
      </c>
      <c r="BD21" s="503">
        <f t="shared" ca="1" si="12"/>
        <v>11743.490933859212</v>
      </c>
      <c r="BE21" s="503">
        <f t="shared" ca="1" si="12"/>
        <v>12422.041147920063</v>
      </c>
      <c r="BF21" s="503">
        <f t="shared" ca="1" si="12"/>
        <v>16195.072798380243</v>
      </c>
      <c r="BG21" s="503">
        <f t="shared" ca="1" si="12"/>
        <v>16232.384851057257</v>
      </c>
      <c r="BH21" s="503">
        <f t="shared" ca="1" si="12"/>
        <v>13585.872624931289</v>
      </c>
      <c r="BI21" s="503">
        <f t="shared" ca="1" si="12"/>
        <v>11489.814734155556</v>
      </c>
      <c r="BJ21" s="503">
        <f t="shared" ca="1" si="12"/>
        <v>8992.1841828444376</v>
      </c>
      <c r="BK21" s="503">
        <f t="shared" ca="1" si="12"/>
        <v>0</v>
      </c>
      <c r="BL21" s="503">
        <f t="shared" ca="1" si="12"/>
        <v>0</v>
      </c>
      <c r="BM21" s="503">
        <f t="shared" ca="1" si="12"/>
        <v>0</v>
      </c>
      <c r="BN21" s="503">
        <f t="shared" ca="1" si="12"/>
        <v>9651.6644390306392</v>
      </c>
      <c r="BO21" s="503">
        <f t="shared" ca="1" si="12"/>
        <v>11029.034511088186</v>
      </c>
      <c r="BP21" s="503">
        <f t="shared" ca="1" si="12"/>
        <v>12072.308680007249</v>
      </c>
      <c r="BQ21" s="503">
        <f t="shared" ca="1" si="12"/>
        <v>12769.858300061809</v>
      </c>
      <c r="BR21" s="503">
        <f t="shared" ca="1" si="12"/>
        <v>16648.534836734863</v>
      </c>
      <c r="BS21" s="503">
        <f t="shared" ca="1" si="12"/>
        <v>16686.891626886842</v>
      </c>
      <c r="BT21" s="503">
        <f t="shared" ca="1" si="12"/>
        <v>13966.277058429339</v>
      </c>
      <c r="BU21" s="503">
        <f t="shared" ca="1" si="12"/>
        <v>11811.529546711899</v>
      </c>
      <c r="BV21" s="503">
        <f t="shared" ca="1" si="12"/>
        <v>9243.9653399640738</v>
      </c>
      <c r="BW21" s="503">
        <f t="shared" ca="1" si="12"/>
        <v>0</v>
      </c>
      <c r="BX21" s="503">
        <f t="shared" ca="1" si="12"/>
        <v>0</v>
      </c>
      <c r="BY21" s="503">
        <f t="shared" ca="1" si="12"/>
        <v>0</v>
      </c>
      <c r="BZ21" s="503">
        <f t="shared" ca="1" si="12"/>
        <v>9921.9110433234891</v>
      </c>
      <c r="CA21" s="503">
        <f t="shared" ca="1" si="12"/>
        <v>11337.847477398645</v>
      </c>
      <c r="CB21" s="503">
        <f t="shared" ca="1" si="12"/>
        <v>12410.333323047438</v>
      </c>
      <c r="CC21" s="503">
        <f t="shared" ca="1" si="12"/>
        <v>13127.414332463515</v>
      </c>
      <c r="CD21" s="503">
        <f t="shared" ca="1" si="12"/>
        <v>17114.693812163416</v>
      </c>
      <c r="CE21" s="503">
        <f t="shared" ca="1" si="12"/>
        <v>17154.124592439643</v>
      </c>
      <c r="CF21" s="503">
        <f t="shared" ca="1" si="12"/>
        <v>14357.332816065347</v>
      </c>
      <c r="CG21" s="503">
        <f t="shared" ca="1" si="12"/>
        <v>12142.252374019816</v>
      </c>
      <c r="CH21" s="503">
        <f t="shared" ca="1" si="12"/>
        <v>9502.7963694830469</v>
      </c>
      <c r="CI21" s="503">
        <f t="shared" ca="1" si="12"/>
        <v>0</v>
      </c>
      <c r="CJ21" s="503">
        <f t="shared" ca="1" si="12"/>
        <v>0</v>
      </c>
      <c r="CK21" s="503">
        <f t="shared" ca="1" si="12"/>
        <v>0</v>
      </c>
      <c r="CL21" s="503">
        <f t="shared" ca="1" si="12"/>
        <v>10199.724552536536</v>
      </c>
      <c r="CM21" s="503">
        <f t="shared" ca="1" si="12"/>
        <v>11655.307206765785</v>
      </c>
      <c r="CN21" s="503">
        <f t="shared" ca="1" si="12"/>
        <v>12757.822656092743</v>
      </c>
      <c r="CO21" s="503">
        <f t="shared" ca="1" si="12"/>
        <v>13494.981933772484</v>
      </c>
      <c r="CP21" s="503">
        <f t="shared" ca="1" si="12"/>
        <v>17593.905238903972</v>
      </c>
      <c r="CQ21" s="503">
        <f t="shared" ca="1" si="12"/>
        <v>17634.440081027933</v>
      </c>
      <c r="CR21" s="503">
        <f t="shared" ca="1" si="12"/>
        <v>14759.33813491516</v>
      </c>
      <c r="CS21" s="503">
        <f t="shared" ca="1" si="12"/>
        <v>12482.235440492354</v>
      </c>
      <c r="CT21" s="503">
        <f t="shared" ca="1" si="12"/>
        <v>9768.8746678285643</v>
      </c>
      <c r="CU21" s="503">
        <f t="shared" ca="1" si="12"/>
        <v>0</v>
      </c>
      <c r="CV21" s="503">
        <f t="shared" ca="1" si="12"/>
        <v>0</v>
      </c>
      <c r="CW21" s="503">
        <f t="shared" ca="1" si="12"/>
        <v>0</v>
      </c>
      <c r="CX21" s="503">
        <f t="shared" ca="1" si="12"/>
        <v>10485.316840007541</v>
      </c>
      <c r="CY21" s="503">
        <f t="shared" ca="1" si="12"/>
        <v>11981.655808555217</v>
      </c>
      <c r="CZ21" s="503">
        <f t="shared" ca="1" si="12"/>
        <v>13115.041690463331</v>
      </c>
      <c r="DA21" s="503">
        <f t="shared" ca="1" si="12"/>
        <v>13872.841427918087</v>
      </c>
      <c r="DB21" s="503">
        <f t="shared" ca="1" si="12"/>
        <v>18086.534585593254</v>
      </c>
      <c r="DC21" s="503">
        <f t="shared" ca="1" si="12"/>
        <v>18128.204403296688</v>
      </c>
      <c r="DD21" s="503">
        <f t="shared" ca="1" si="12"/>
        <v>15172.599602692761</v>
      </c>
      <c r="DE21" s="503">
        <f t="shared" ca="1" si="12"/>
        <v>12831.738032826121</v>
      </c>
      <c r="DF21" s="503">
        <f t="shared" ca="1" si="12"/>
        <v>10042.403158527744</v>
      </c>
      <c r="DG21" s="503">
        <f t="shared" ca="1" si="12"/>
        <v>0</v>
      </c>
      <c r="DH21" s="503">
        <f t="shared" ca="1" si="12"/>
        <v>0</v>
      </c>
      <c r="DI21" s="503">
        <f t="shared" ca="1" si="12"/>
        <v>0</v>
      </c>
      <c r="DJ21" s="503">
        <f t="shared" ca="1" si="12"/>
        <v>10778.905711527732</v>
      </c>
      <c r="DK21" s="503">
        <f t="shared" ca="1" si="12"/>
        <v>12317.142171194741</v>
      </c>
      <c r="DL21" s="503">
        <f t="shared" ca="1" si="12"/>
        <v>13482.262857796282</v>
      </c>
      <c r="DM21" s="503">
        <f t="shared" ca="1" si="12"/>
        <v>14261.28098789978</v>
      </c>
      <c r="DN21" s="503">
        <f t="shared" ca="1" si="12"/>
        <v>18592.957553989843</v>
      </c>
      <c r="DO21" s="503">
        <f t="shared" ca="1" si="12"/>
        <v>18635.794126588968</v>
      </c>
      <c r="DP21" s="503">
        <f t="shared" ca="1" si="12"/>
        <v>15597.432391568138</v>
      </c>
      <c r="DQ21" s="503">
        <f t="shared" ca="1" si="12"/>
        <v>13191.026697745234</v>
      </c>
      <c r="DR21" s="503">
        <f t="shared" ca="1" si="12"/>
        <v>10323.590446966507</v>
      </c>
      <c r="DS21" s="503">
        <f t="shared" ca="1" si="12"/>
        <v>14436.960915717213</v>
      </c>
      <c r="DT21" s="503">
        <f t="shared" ca="1" si="12"/>
        <v>27824.213528716486</v>
      </c>
    </row>
    <row r="22" spans="1:124" ht="14.25" customHeight="1" x14ac:dyDescent="0.15">
      <c r="A22" s="20"/>
      <c r="B22" s="20"/>
      <c r="C22" s="20"/>
      <c r="D22" s="20"/>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55"/>
      <c r="CD22" s="55"/>
      <c r="CE22" s="55"/>
      <c r="CF22" s="55"/>
      <c r="CG22" s="55"/>
      <c r="CH22" s="55"/>
      <c r="CI22" s="55"/>
      <c r="CJ22" s="55"/>
      <c r="CK22" s="55"/>
      <c r="CL22" s="55"/>
      <c r="CM22" s="55"/>
      <c r="CN22" s="55"/>
      <c r="CO22" s="55"/>
      <c r="CP22" s="55"/>
      <c r="CQ22" s="55"/>
      <c r="CR22" s="55"/>
      <c r="CS22" s="55"/>
      <c r="CT22" s="55"/>
      <c r="CU22" s="55"/>
      <c r="CV22" s="55"/>
      <c r="CW22" s="55"/>
      <c r="CX22" s="55"/>
      <c r="CY22" s="55"/>
      <c r="CZ22" s="55"/>
      <c r="DA22" s="55"/>
      <c r="DB22" s="55"/>
      <c r="DC22" s="55"/>
      <c r="DD22" s="55"/>
      <c r="DE22" s="55"/>
      <c r="DF22" s="55"/>
      <c r="DG22" s="55"/>
      <c r="DH22" s="55"/>
      <c r="DI22" s="55"/>
      <c r="DJ22" s="55"/>
      <c r="DK22" s="55"/>
      <c r="DL22" s="55"/>
      <c r="DM22" s="55"/>
      <c r="DN22" s="55"/>
      <c r="DO22" s="55"/>
      <c r="DP22" s="55"/>
      <c r="DQ22" s="55"/>
      <c r="DR22" s="55"/>
      <c r="DS22" s="55"/>
      <c r="DT22" s="55"/>
    </row>
    <row r="23" spans="1:124" ht="14.25" customHeight="1" x14ac:dyDescent="0.15">
      <c r="A23" s="55">
        <f>+'Annual- FS '!D102</f>
        <v>0</v>
      </c>
      <c r="B23" s="20"/>
      <c r="C23" s="20"/>
      <c r="D23" s="20"/>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row>
    <row r="24" spans="1:124" ht="14.25" customHeight="1" x14ac:dyDescent="0.15">
      <c r="A24" s="56"/>
      <c r="B24" s="57"/>
      <c r="C24" s="57"/>
      <c r="D24" s="57"/>
      <c r="E24" s="505"/>
      <c r="F24" s="505"/>
      <c r="G24" s="505"/>
      <c r="H24" s="505"/>
      <c r="I24" s="505"/>
      <c r="J24" s="505"/>
      <c r="K24" s="505"/>
      <c r="L24" s="505"/>
      <c r="M24" s="505"/>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505"/>
      <c r="AW24" s="505"/>
      <c r="AX24" s="505"/>
      <c r="AY24" s="505"/>
      <c r="AZ24" s="505"/>
      <c r="BA24" s="505"/>
      <c r="BB24" s="505"/>
      <c r="BC24" s="505"/>
      <c r="BD24" s="505"/>
      <c r="BE24" s="505"/>
      <c r="BF24" s="505"/>
      <c r="BG24" s="505"/>
      <c r="BH24" s="505"/>
      <c r="BI24" s="505"/>
      <c r="BJ24" s="505"/>
      <c r="BK24" s="505"/>
      <c r="BL24" s="505"/>
      <c r="BM24" s="505"/>
      <c r="BN24" s="505"/>
      <c r="BO24" s="505"/>
      <c r="BP24" s="505"/>
      <c r="BQ24" s="505"/>
      <c r="BR24" s="505"/>
      <c r="BS24" s="505"/>
      <c r="BT24" s="505"/>
      <c r="BU24" s="505"/>
      <c r="BV24" s="505"/>
      <c r="BW24" s="505"/>
      <c r="BX24" s="505"/>
      <c r="BY24" s="505"/>
      <c r="BZ24" s="505"/>
      <c r="CA24" s="505"/>
      <c r="CB24" s="505"/>
      <c r="CC24" s="505"/>
      <c r="CD24" s="505"/>
      <c r="CE24" s="505"/>
      <c r="CF24" s="505"/>
      <c r="CG24" s="505"/>
      <c r="CH24" s="505"/>
      <c r="CI24" s="505"/>
      <c r="CJ24" s="505"/>
      <c r="CK24" s="505"/>
      <c r="CL24" s="505"/>
      <c r="CM24" s="505"/>
      <c r="CN24" s="505"/>
      <c r="CO24" s="505"/>
      <c r="CP24" s="505"/>
      <c r="CQ24" s="505"/>
      <c r="CR24" s="505"/>
      <c r="CS24" s="505"/>
      <c r="CT24" s="505"/>
      <c r="CU24" s="505"/>
      <c r="CV24" s="505"/>
      <c r="CW24" s="505"/>
      <c r="CX24" s="505"/>
      <c r="CY24" s="505"/>
      <c r="CZ24" s="505"/>
      <c r="DA24" s="505"/>
      <c r="DB24" s="505"/>
      <c r="DC24" s="505"/>
      <c r="DD24" s="505"/>
      <c r="DE24" s="505"/>
      <c r="DF24" s="505"/>
      <c r="DG24" s="505"/>
      <c r="DH24" s="505"/>
      <c r="DI24" s="505"/>
      <c r="DJ24" s="505"/>
      <c r="DK24" s="505"/>
      <c r="DL24" s="505"/>
      <c r="DM24" s="505"/>
      <c r="DN24" s="505"/>
      <c r="DO24" s="505"/>
      <c r="DP24" s="505"/>
      <c r="DQ24" s="505"/>
      <c r="DR24" s="505"/>
      <c r="DS24" s="505"/>
      <c r="DT24" s="505"/>
    </row>
    <row r="25" spans="1:124" ht="14.25" customHeight="1" x14ac:dyDescent="0.15">
      <c r="A25" s="277" t="s">
        <v>78</v>
      </c>
      <c r="B25" s="277" t="str">
        <f>"["&amp;currency&amp;"]"</f>
        <v>[EUR]</v>
      </c>
      <c r="C25" s="277"/>
      <c r="D25" s="277"/>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504"/>
      <c r="DQ25" s="504"/>
      <c r="DR25" s="504"/>
      <c r="DS25" s="504"/>
      <c r="DT25" s="504"/>
    </row>
    <row r="26" spans="1:124" ht="14.25" customHeight="1" x14ac:dyDescent="0.15">
      <c r="A26" s="19" t="s">
        <v>41</v>
      </c>
      <c r="B26" s="31"/>
      <c r="C26" s="31"/>
      <c r="D26" s="31"/>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row>
    <row r="27" spans="1:124" ht="14.25" customHeight="1" x14ac:dyDescent="0.15">
      <c r="A27" s="13" t="s">
        <v>79</v>
      </c>
      <c r="B27" s="31" t="str">
        <f>"["&amp;currency&amp;"]"</f>
        <v>[EUR]</v>
      </c>
      <c r="C27" s="31"/>
      <c r="D27" s="31"/>
      <c r="E27" s="145">
        <f t="shared" ref="E27:AJ27" ca="1" si="13">+E20+(E$4=EOMONTH(StartOPs,0))*InventInitBalance</f>
        <v>0</v>
      </c>
      <c r="F27" s="145">
        <f t="shared" ca="1" si="13"/>
        <v>0</v>
      </c>
      <c r="G27" s="145">
        <f t="shared" ca="1" si="13"/>
        <v>9606.6489843942181</v>
      </c>
      <c r="H27" s="145">
        <f t="shared" ca="1" si="13"/>
        <v>10515.374832084235</v>
      </c>
      <c r="I27" s="145">
        <f t="shared" ca="1" si="13"/>
        <v>11122.96331522159</v>
      </c>
      <c r="J27" s="145">
        <f t="shared" ca="1" si="13"/>
        <v>14501.417156703639</v>
      </c>
      <c r="K27" s="145">
        <f t="shared" ca="1" si="13"/>
        <v>14534.82717267445</v>
      </c>
      <c r="L27" s="145">
        <f t="shared" ca="1" si="13"/>
        <v>12165.08309809347</v>
      </c>
      <c r="M27" s="145">
        <f t="shared" ca="1" si="13"/>
        <v>10288.227696629685</v>
      </c>
      <c r="N27" s="145">
        <f t="shared" ca="1" si="13"/>
        <v>8051.7954817950158</v>
      </c>
      <c r="O27" s="145">
        <f t="shared" ca="1" si="13"/>
        <v>0</v>
      </c>
      <c r="P27" s="145">
        <f t="shared" ca="1" si="13"/>
        <v>0</v>
      </c>
      <c r="Q27" s="145">
        <f t="shared" ca="1" si="13"/>
        <v>0</v>
      </c>
      <c r="R27" s="145">
        <f t="shared" ca="1" si="13"/>
        <v>8642.3083137300709</v>
      </c>
      <c r="S27" s="145">
        <f t="shared" ca="1" si="13"/>
        <v>9875.6351559572431</v>
      </c>
      <c r="T27" s="145">
        <f t="shared" ca="1" si="13"/>
        <v>10809.805327382572</v>
      </c>
      <c r="U27" s="145">
        <f t="shared" ca="1" si="13"/>
        <v>11434.40628804778</v>
      </c>
      <c r="V27" s="145">
        <f t="shared" ca="1" si="13"/>
        <v>14907.456837091318</v>
      </c>
      <c r="W27" s="145">
        <f t="shared" ca="1" si="13"/>
        <v>14941.802333509309</v>
      </c>
      <c r="X27" s="145">
        <f t="shared" ca="1" si="13"/>
        <v>12505.705424840075</v>
      </c>
      <c r="Y27" s="145">
        <f t="shared" ca="1" si="13"/>
        <v>10576.298072135309</v>
      </c>
      <c r="Z27" s="145">
        <f t="shared" ca="1" si="13"/>
        <v>8277.2457552852647</v>
      </c>
      <c r="AA27" s="145">
        <f t="shared" ca="1" si="13"/>
        <v>0</v>
      </c>
      <c r="AB27" s="145">
        <f t="shared" ca="1" si="13"/>
        <v>0</v>
      </c>
      <c r="AC27" s="145">
        <f t="shared" ca="1" si="13"/>
        <v>0</v>
      </c>
      <c r="AD27" s="145">
        <f t="shared" ca="1" si="13"/>
        <v>8884.2929465145062</v>
      </c>
      <c r="AE27" s="145">
        <f t="shared" ca="1" si="13"/>
        <v>10152.152940324035</v>
      </c>
      <c r="AF27" s="145">
        <f t="shared" ca="1" si="13"/>
        <v>11112.479876549274</v>
      </c>
      <c r="AG27" s="145">
        <f t="shared" ca="1" si="13"/>
        <v>11754.569664113107</v>
      </c>
      <c r="AH27" s="145">
        <f t="shared" ca="1" si="13"/>
        <v>15324.865628529849</v>
      </c>
      <c r="AI27" s="145">
        <f t="shared" ca="1" si="13"/>
        <v>15360.172798847554</v>
      </c>
      <c r="AJ27" s="145">
        <f t="shared" ca="1" si="13"/>
        <v>12855.865176735577</v>
      </c>
      <c r="AK27" s="145">
        <f t="shared" ref="AK27:BP27" ca="1" si="14">+AK20+(AK$4=EOMONTH(StartOPs,0))*InventInitBalance</f>
        <v>10872.434418155077</v>
      </c>
      <c r="AL27" s="145">
        <f t="shared" ca="1" si="14"/>
        <v>8509.0086364332383</v>
      </c>
      <c r="AM27" s="145">
        <f t="shared" ca="1" si="14"/>
        <v>0</v>
      </c>
      <c r="AN27" s="145">
        <f t="shared" ca="1" si="14"/>
        <v>0</v>
      </c>
      <c r="AO27" s="145">
        <f t="shared" ca="1" si="14"/>
        <v>0</v>
      </c>
      <c r="AP27" s="145">
        <f t="shared" ca="1" si="14"/>
        <v>9133.0531490168942</v>
      </c>
      <c r="AQ27" s="145">
        <f t="shared" ca="1" si="14"/>
        <v>10436.413222653086</v>
      </c>
      <c r="AR27" s="145">
        <f t="shared" ca="1" si="14"/>
        <v>11423.629313092635</v>
      </c>
      <c r="AS27" s="145">
        <f t="shared" ca="1" si="14"/>
        <v>12083.697614708257</v>
      </c>
      <c r="AT27" s="145">
        <f t="shared" ca="1" si="14"/>
        <v>15753.961866128659</v>
      </c>
      <c r="AU27" s="145">
        <f t="shared" ca="1" si="14"/>
        <v>15790.257637215254</v>
      </c>
      <c r="AV27" s="145">
        <f t="shared" ca="1" si="14"/>
        <v>13215.829401684154</v>
      </c>
      <c r="AW27" s="145">
        <f t="shared" ca="1" si="14"/>
        <v>11176.862581863403</v>
      </c>
      <c r="AX27" s="145">
        <f t="shared" ca="1" si="14"/>
        <v>8747.2608782533571</v>
      </c>
      <c r="AY27" s="145">
        <f t="shared" ca="1" si="14"/>
        <v>0</v>
      </c>
      <c r="AZ27" s="145">
        <f t="shared" ca="1" si="14"/>
        <v>0</v>
      </c>
      <c r="BA27" s="145">
        <f t="shared" ca="1" si="14"/>
        <v>0</v>
      </c>
      <c r="BB27" s="145">
        <f t="shared" ca="1" si="14"/>
        <v>9388.7786371893562</v>
      </c>
      <c r="BC27" s="145">
        <f t="shared" ca="1" si="14"/>
        <v>10728.632792887358</v>
      </c>
      <c r="BD27" s="145">
        <f t="shared" ca="1" si="14"/>
        <v>11743.490933859212</v>
      </c>
      <c r="BE27" s="145">
        <f t="shared" ca="1" si="14"/>
        <v>12422.041147920063</v>
      </c>
      <c r="BF27" s="145">
        <f t="shared" ca="1" si="14"/>
        <v>16195.072798380243</v>
      </c>
      <c r="BG27" s="145">
        <f t="shared" ca="1" si="14"/>
        <v>16232.384851057257</v>
      </c>
      <c r="BH27" s="145">
        <f t="shared" ca="1" si="14"/>
        <v>13585.872624931289</v>
      </c>
      <c r="BI27" s="145">
        <f t="shared" ca="1" si="14"/>
        <v>11489.814734155556</v>
      </c>
      <c r="BJ27" s="145">
        <f t="shared" ca="1" si="14"/>
        <v>8992.1841828444376</v>
      </c>
      <c r="BK27" s="145">
        <f t="shared" ca="1" si="14"/>
        <v>0</v>
      </c>
      <c r="BL27" s="145">
        <f t="shared" ca="1" si="14"/>
        <v>0</v>
      </c>
      <c r="BM27" s="145">
        <f t="shared" ca="1" si="14"/>
        <v>0</v>
      </c>
      <c r="BN27" s="145">
        <f t="shared" ca="1" si="14"/>
        <v>9651.6644390306392</v>
      </c>
      <c r="BO27" s="145">
        <f t="shared" ca="1" si="14"/>
        <v>11029.034511088186</v>
      </c>
      <c r="BP27" s="145">
        <f t="shared" ca="1" si="14"/>
        <v>12072.308680007249</v>
      </c>
      <c r="BQ27" s="145">
        <f t="shared" ref="BQ27:CV27" ca="1" si="15">+BQ20+(BQ$4=EOMONTH(StartOPs,0))*InventInitBalance</f>
        <v>12769.858300061809</v>
      </c>
      <c r="BR27" s="145">
        <f t="shared" ca="1" si="15"/>
        <v>16648.534836734863</v>
      </c>
      <c r="BS27" s="145">
        <f t="shared" ca="1" si="15"/>
        <v>16686.891626886842</v>
      </c>
      <c r="BT27" s="145">
        <f t="shared" ca="1" si="15"/>
        <v>13966.277058429339</v>
      </c>
      <c r="BU27" s="145">
        <f t="shared" ca="1" si="15"/>
        <v>11811.529546711899</v>
      </c>
      <c r="BV27" s="145">
        <f t="shared" ca="1" si="15"/>
        <v>9243.9653399640738</v>
      </c>
      <c r="BW27" s="145">
        <f t="shared" ca="1" si="15"/>
        <v>0</v>
      </c>
      <c r="BX27" s="145">
        <f t="shared" ca="1" si="15"/>
        <v>0</v>
      </c>
      <c r="BY27" s="145">
        <f t="shared" ca="1" si="15"/>
        <v>0</v>
      </c>
      <c r="BZ27" s="145">
        <f t="shared" ca="1" si="15"/>
        <v>9921.9110433234891</v>
      </c>
      <c r="CA27" s="145">
        <f t="shared" ca="1" si="15"/>
        <v>11337.847477398645</v>
      </c>
      <c r="CB27" s="145">
        <f t="shared" ca="1" si="15"/>
        <v>12410.333323047438</v>
      </c>
      <c r="CC27" s="145">
        <f t="shared" ca="1" si="15"/>
        <v>13127.414332463515</v>
      </c>
      <c r="CD27" s="145">
        <f t="shared" ca="1" si="15"/>
        <v>17114.693812163416</v>
      </c>
      <c r="CE27" s="145">
        <f t="shared" ca="1" si="15"/>
        <v>17154.124592439643</v>
      </c>
      <c r="CF27" s="145">
        <f t="shared" ca="1" si="15"/>
        <v>14357.332816065347</v>
      </c>
      <c r="CG27" s="145">
        <f t="shared" ca="1" si="15"/>
        <v>12142.252374019816</v>
      </c>
      <c r="CH27" s="145">
        <f t="shared" ca="1" si="15"/>
        <v>9502.7963694830469</v>
      </c>
      <c r="CI27" s="145">
        <f t="shared" ca="1" si="15"/>
        <v>0</v>
      </c>
      <c r="CJ27" s="145">
        <f t="shared" ca="1" si="15"/>
        <v>0</v>
      </c>
      <c r="CK27" s="145">
        <f t="shared" ca="1" si="15"/>
        <v>0</v>
      </c>
      <c r="CL27" s="145">
        <f t="shared" ca="1" si="15"/>
        <v>10199.724552536536</v>
      </c>
      <c r="CM27" s="145">
        <f t="shared" ca="1" si="15"/>
        <v>11655.307206765785</v>
      </c>
      <c r="CN27" s="145">
        <f t="shared" ca="1" si="15"/>
        <v>12757.822656092743</v>
      </c>
      <c r="CO27" s="145">
        <f t="shared" ca="1" si="15"/>
        <v>13494.981933772484</v>
      </c>
      <c r="CP27" s="145">
        <f t="shared" ca="1" si="15"/>
        <v>17593.905238903972</v>
      </c>
      <c r="CQ27" s="145">
        <f t="shared" ca="1" si="15"/>
        <v>17634.440081027933</v>
      </c>
      <c r="CR27" s="145">
        <f t="shared" ca="1" si="15"/>
        <v>14759.33813491516</v>
      </c>
      <c r="CS27" s="145">
        <f t="shared" ca="1" si="15"/>
        <v>12482.235440492354</v>
      </c>
      <c r="CT27" s="145">
        <f t="shared" ca="1" si="15"/>
        <v>9768.8746678285643</v>
      </c>
      <c r="CU27" s="145">
        <f t="shared" ca="1" si="15"/>
        <v>0</v>
      </c>
      <c r="CV27" s="145">
        <f t="shared" ca="1" si="15"/>
        <v>0</v>
      </c>
      <c r="CW27" s="145">
        <f t="shared" ref="CW27:DT27" ca="1" si="16">+CW20+(CW$4=EOMONTH(StartOPs,0))*InventInitBalance</f>
        <v>0</v>
      </c>
      <c r="CX27" s="145">
        <f t="shared" ca="1" si="16"/>
        <v>10485.316840007541</v>
      </c>
      <c r="CY27" s="145">
        <f t="shared" ca="1" si="16"/>
        <v>11981.655808555217</v>
      </c>
      <c r="CZ27" s="145">
        <f t="shared" ca="1" si="16"/>
        <v>13115.041690463331</v>
      </c>
      <c r="DA27" s="145">
        <f t="shared" ca="1" si="16"/>
        <v>13872.841427918087</v>
      </c>
      <c r="DB27" s="145">
        <f t="shared" ca="1" si="16"/>
        <v>18086.534585593254</v>
      </c>
      <c r="DC27" s="145">
        <f t="shared" ca="1" si="16"/>
        <v>18128.204403296688</v>
      </c>
      <c r="DD27" s="145">
        <f t="shared" ca="1" si="16"/>
        <v>15172.599602692761</v>
      </c>
      <c r="DE27" s="145">
        <f t="shared" ca="1" si="16"/>
        <v>12831.738032826121</v>
      </c>
      <c r="DF27" s="145">
        <f t="shared" ca="1" si="16"/>
        <v>10042.403158527744</v>
      </c>
      <c r="DG27" s="145">
        <f t="shared" ca="1" si="16"/>
        <v>0</v>
      </c>
      <c r="DH27" s="145">
        <f t="shared" ca="1" si="16"/>
        <v>0</v>
      </c>
      <c r="DI27" s="145">
        <f t="shared" ca="1" si="16"/>
        <v>0</v>
      </c>
      <c r="DJ27" s="145">
        <f t="shared" ca="1" si="16"/>
        <v>10778.905711527732</v>
      </c>
      <c r="DK27" s="145">
        <f t="shared" ca="1" si="16"/>
        <v>12317.142171194741</v>
      </c>
      <c r="DL27" s="145">
        <f t="shared" ca="1" si="16"/>
        <v>13482.262857796282</v>
      </c>
      <c r="DM27" s="145">
        <f t="shared" ca="1" si="16"/>
        <v>14261.28098789978</v>
      </c>
      <c r="DN27" s="145">
        <f t="shared" ca="1" si="16"/>
        <v>18592.957553989843</v>
      </c>
      <c r="DO27" s="145">
        <f t="shared" ca="1" si="16"/>
        <v>18635.794126588968</v>
      </c>
      <c r="DP27" s="145">
        <f t="shared" ca="1" si="16"/>
        <v>15597.432391568138</v>
      </c>
      <c r="DQ27" s="145">
        <f t="shared" ca="1" si="16"/>
        <v>13191.026697745234</v>
      </c>
      <c r="DR27" s="145">
        <f t="shared" ca="1" si="16"/>
        <v>10323.590446966507</v>
      </c>
      <c r="DS27" s="145">
        <f t="shared" ca="1" si="16"/>
        <v>14436.960915717213</v>
      </c>
      <c r="DT27" s="145">
        <f t="shared" ca="1" si="16"/>
        <v>13387.252612999273</v>
      </c>
    </row>
    <row r="28" spans="1:124" ht="14.25" customHeight="1" x14ac:dyDescent="0.15">
      <c r="A28" s="13" t="s">
        <v>80</v>
      </c>
      <c r="B28" s="31" t="str">
        <f>"["&amp;currency&amp;"]"</f>
        <v>[EUR]</v>
      </c>
      <c r="C28" s="31"/>
      <c r="D28" s="31"/>
      <c r="E28" s="145">
        <f>-'Mo- FS'!D71+'Mo- FS'!D51+'Mo- FS'!D52+'Mo- FS'!D53</f>
        <v>0</v>
      </c>
      <c r="F28" s="145">
        <f>-'Mo- FS'!E71+'Mo- FS'!E51+'Mo- FS'!E52+'Mo- FS'!E53</f>
        <v>0</v>
      </c>
      <c r="G28" s="145">
        <f>-'Mo- FS'!F71+'Mo- FS'!F51+'Mo- FS'!F52+'Mo- FS'!F53</f>
        <v>0</v>
      </c>
      <c r="H28" s="145">
        <f>-'Mo- FS'!G71+'Mo- FS'!G51+'Mo- FS'!G52+'Mo- FS'!G53</f>
        <v>6923.4382101348001</v>
      </c>
      <c r="I28" s="145">
        <f>-'Mo- FS'!H71+'Mo- FS'!H51+'Mo- FS'!H52+'Mo- FS'!H53</f>
        <v>6939.3892153830393</v>
      </c>
      <c r="J28" s="145">
        <f>-'Mo- FS'!I71+'Mo- FS'!I51+'Mo- FS'!I52+'Mo- FS'!I53</f>
        <v>6955.3769703733469</v>
      </c>
      <c r="K28" s="145">
        <f>-'Mo- FS'!J71+'Mo- FS'!J51+'Mo- FS'!J52+'Mo- FS'!J53</f>
        <v>6971.4015597739544</v>
      </c>
      <c r="L28" s="145">
        <f>-'Mo- FS'!K71+'Mo- FS'!K51+'Mo- FS'!K52+'Mo- FS'!K53</f>
        <v>6987.463068448179</v>
      </c>
      <c r="M28" s="145">
        <f>-'Mo- FS'!L71+'Mo- FS'!L51+'Mo- FS'!L52+'Mo- FS'!L53</f>
        <v>7003.5615814548537</v>
      </c>
      <c r="N28" s="145">
        <f>-'Mo- FS'!M71+'Mo- FS'!M51+'Mo- FS'!M52+'Mo- FS'!M53</f>
        <v>7019.6971840487558</v>
      </c>
      <c r="O28" s="145">
        <f>-'Mo- FS'!N71+'Mo- FS'!N51+'Mo- FS'!N52+'Mo- FS'!N53</f>
        <v>7035.8699616811064</v>
      </c>
      <c r="P28" s="145">
        <f>-'Mo- FS'!O71+'Mo- FS'!O51+'Mo- FS'!O52+'Mo- FS'!O53</f>
        <v>7052.0799999999854</v>
      </c>
      <c r="Q28" s="145">
        <f>-'Mo- FS'!P71+'Mo- FS'!P51+'Mo- FS'!P52+'Mo- FS'!P53</f>
        <v>7068.327384850817</v>
      </c>
      <c r="R28" s="145">
        <f>-'Mo- FS'!Q71+'Mo- FS'!Q51+'Mo- FS'!Q52+'Mo- FS'!Q53</f>
        <v>7084.6122022767913</v>
      </c>
      <c r="S28" s="145">
        <f>-'Mo- FS'!R71+'Mo- FS'!R51+'Mo- FS'!R52+'Mo- FS'!R53</f>
        <v>7100.9345385193365</v>
      </c>
      <c r="T28" s="145">
        <f>-'Mo- FS'!S71+'Mo- FS'!S51+'Mo- FS'!S52+'Mo- FS'!S53</f>
        <v>7117.2944800185651</v>
      </c>
      <c r="U28" s="145">
        <f>-'Mo- FS'!T71+'Mo- FS'!T51+'Mo- FS'!T52+'Mo- FS'!T53</f>
        <v>7133.6921134137547</v>
      </c>
      <c r="V28" s="145">
        <f>-'Mo- FS'!U71+'Mo- FS'!U51+'Mo- FS'!U52+'Mo- FS'!U53</f>
        <v>7150.127525543794</v>
      </c>
      <c r="W28" s="145">
        <f>-'Mo- FS'!V71+'Mo- FS'!V51+'Mo- FS'!V52+'Mo- FS'!V53</f>
        <v>7166.6008034476154</v>
      </c>
      <c r="X28" s="145">
        <f>-'Mo- FS'!W71+'Mo- FS'!W51+'Mo- FS'!W52+'Mo- FS'!W53</f>
        <v>7183.1120343647244</v>
      </c>
      <c r="Y28" s="145">
        <f>-'Mo- FS'!X71+'Mo- FS'!X51+'Mo- FS'!X52+'Mo- FS'!X53</f>
        <v>7199.6613057355726</v>
      </c>
      <c r="Z28" s="145">
        <f>-'Mo- FS'!Y71+'Mo- FS'!Y51+'Mo- FS'!Y52+'Mo- FS'!Y53</f>
        <v>7216.2487052021097</v>
      </c>
      <c r="AA28" s="145">
        <f>-'Mo- FS'!Z71+'Mo- FS'!Z51+'Mo- FS'!Z52+'Mo- FS'!Z53</f>
        <v>7232.8743206081699</v>
      </c>
      <c r="AB28" s="145">
        <f>-'Mo- FS'!AA71+'Mo- FS'!AA51+'Mo- FS'!AA52+'Mo- FS'!AA53</f>
        <v>7249.5382399999735</v>
      </c>
      <c r="AC28" s="145">
        <f>-'Mo- FS'!AB71+'Mo- FS'!AB51+'Mo- FS'!AB52+'Mo- FS'!AB53</f>
        <v>7266.2405516266326</v>
      </c>
      <c r="AD28" s="145">
        <f>-'Mo- FS'!AC71+'Mo- FS'!AC51+'Mo- FS'!AC52+'Mo- FS'!AC53</f>
        <v>7282.9813439405279</v>
      </c>
      <c r="AE28" s="145">
        <f>-'Mo- FS'!AD71+'Mo- FS'!AD51+'Mo- FS'!AD52+'Mo- FS'!AD53</f>
        <v>7299.7607055978624</v>
      </c>
      <c r="AF28" s="145">
        <f>-'Mo- FS'!AE71+'Mo- FS'!AE51+'Mo- FS'!AE52+'Mo- FS'!AE53</f>
        <v>7316.5787254590732</v>
      </c>
      <c r="AG28" s="145">
        <f>-'Mo- FS'!AF71+'Mo- FS'!AF51+'Mo- FS'!AF52+'Mo- FS'!AF53</f>
        <v>7333.4354925893276</v>
      </c>
      <c r="AH28" s="145">
        <f>-'Mo- FS'!AG71+'Mo- FS'!AG51+'Mo- FS'!AG52+'Mo- FS'!AG53</f>
        <v>7350.3310962590049</v>
      </c>
      <c r="AI28" s="145">
        <f>-'Mo- FS'!AH71+'Mo- FS'!AH51+'Mo- FS'!AH52+'Mo- FS'!AH53</f>
        <v>7367.2656259441455</v>
      </c>
      <c r="AJ28" s="145">
        <f>-'Mo- FS'!AI71+'Mo- FS'!AI51+'Mo- FS'!AI52+'Mo- FS'!AI53</f>
        <v>7384.2391713269253</v>
      </c>
      <c r="AK28" s="145">
        <f>-'Mo- FS'!AJ71+'Mo- FS'!AJ51+'Mo- FS'!AJ52+'Mo- FS'!AJ53</f>
        <v>7401.2518222961598</v>
      </c>
      <c r="AL28" s="145">
        <f>-'Mo- FS'!AK71+'Mo- FS'!AK51+'Mo- FS'!AK52+'Mo- FS'!AK53</f>
        <v>7418.3036689477567</v>
      </c>
      <c r="AM28" s="145">
        <f>-'Mo- FS'!AL71+'Mo- FS'!AL51+'Mo- FS'!AL52+'Mo- FS'!AL53</f>
        <v>7435.394801585182</v>
      </c>
      <c r="AN28" s="145">
        <f>-'Mo- FS'!AM71+'Mo- FS'!AM51+'Mo- FS'!AM52+'Mo- FS'!AM53</f>
        <v>7452.5253107199615</v>
      </c>
      <c r="AO28" s="145">
        <f>-'Mo- FS'!AN71+'Mo- FS'!AN51+'Mo- FS'!AN52+'Mo- FS'!AN53</f>
        <v>7469.695287072168</v>
      </c>
      <c r="AP28" s="145">
        <f>-'Mo- FS'!AO71+'Mo- FS'!AO51+'Mo- FS'!AO52+'Mo- FS'!AO53</f>
        <v>7486.9048215708581</v>
      </c>
      <c r="AQ28" s="145">
        <f>-'Mo- FS'!AP71+'Mo- FS'!AP51+'Mo- FS'!AP52+'Mo- FS'!AP53</f>
        <v>7504.1540053545896</v>
      </c>
      <c r="AR28" s="145">
        <f>-'Mo- FS'!AQ71+'Mo- FS'!AQ51+'Mo- FS'!AQ52+'Mo- FS'!AQ53</f>
        <v>7521.4429297719116</v>
      </c>
      <c r="AS28" s="145">
        <f>-'Mo- FS'!AR71+'Mo- FS'!AR51+'Mo- FS'!AR52+'Mo- FS'!AR53</f>
        <v>7538.7716863818205</v>
      </c>
      <c r="AT28" s="145">
        <f>-'Mo- FS'!AS71+'Mo- FS'!AS51+'Mo- FS'!AS52+'Mo- FS'!AS53</f>
        <v>7556.1403669542487</v>
      </c>
      <c r="AU28" s="145">
        <f>-'Mo- FS'!AT71+'Mo- FS'!AT51+'Mo- FS'!AT52+'Mo- FS'!AT53</f>
        <v>7573.5490634705629</v>
      </c>
      <c r="AV28" s="145">
        <f>-'Mo- FS'!AU71+'Mo- FS'!AU51+'Mo- FS'!AU52+'Mo- FS'!AU53</f>
        <v>7590.9978681240646</v>
      </c>
      <c r="AW28" s="145">
        <f>-'Mo- FS'!AV71+'Mo- FS'!AV51+'Mo- FS'!AV52+'Mo- FS'!AV53</f>
        <v>7608.4868733204403</v>
      </c>
      <c r="AX28" s="145">
        <f>-'Mo- FS'!AW71+'Mo- FS'!AW51+'Mo- FS'!AW52+'Mo- FS'!AW53</f>
        <v>7626.0161716782804</v>
      </c>
      <c r="AY28" s="145">
        <f>-'Mo- FS'!AX71+'Mo- FS'!AX51+'Mo- FS'!AX52+'Mo- FS'!AX53</f>
        <v>7643.5858560295528</v>
      </c>
      <c r="AZ28" s="145">
        <f>-'Mo- FS'!AY71+'Mo- FS'!AY51+'Mo- FS'!AY52+'Mo- FS'!AY53</f>
        <v>7661.196019420111</v>
      </c>
      <c r="BA28" s="145">
        <f>-'Mo- FS'!AZ71+'Mo- FS'!AZ51+'Mo- FS'!AZ52+'Mo- FS'!AZ53</f>
        <v>7678.8467551101794</v>
      </c>
      <c r="BB28" s="145">
        <f>-'Mo- FS'!BA71+'Mo- FS'!BA51+'Mo- FS'!BA52+'Mo- FS'!BA53</f>
        <v>7696.5381565748294</v>
      </c>
      <c r="BC28" s="145">
        <f>-'Mo- FS'!BB71+'Mo- FS'!BB51+'Mo- FS'!BB52+'Mo- FS'!BB53</f>
        <v>7714.2703175045035</v>
      </c>
      <c r="BD28" s="145">
        <f>-'Mo- FS'!BC71+'Mo- FS'!BC51+'Mo- FS'!BC52+'Mo- FS'!BC53</f>
        <v>7732.0433318055093</v>
      </c>
      <c r="BE28" s="145">
        <f>-'Mo- FS'!BD71+'Mo- FS'!BD51+'Mo- FS'!BD52+'Mo- FS'!BD53</f>
        <v>7749.8572936004948</v>
      </c>
      <c r="BF28" s="145">
        <f>-'Mo- FS'!BE71+'Mo- FS'!BE51+'Mo- FS'!BE52+'Mo- FS'!BE53</f>
        <v>7767.7122972289399</v>
      </c>
      <c r="BG28" s="145">
        <f>-'Mo- FS'!BF71+'Mo- FS'!BF51+'Mo- FS'!BF52+'Mo- FS'!BF53</f>
        <v>7785.6084372477308</v>
      </c>
      <c r="BH28" s="145">
        <f>-'Mo- FS'!BG71+'Mo- FS'!BG51+'Mo- FS'!BG52+'Mo- FS'!BG53</f>
        <v>7803.5458084315278</v>
      </c>
      <c r="BI28" s="145">
        <f>-'Mo- FS'!BH71+'Mo- FS'!BH51+'Mo- FS'!BH52+'Mo- FS'!BH53</f>
        <v>7821.5245057734055</v>
      </c>
      <c r="BJ28" s="145">
        <f>-'Mo- FS'!BI71+'Mo- FS'!BI51+'Mo- FS'!BI52+'Mo- FS'!BI53</f>
        <v>7839.5446244852583</v>
      </c>
      <c r="BK28" s="145">
        <f>-'Mo- FS'!BJ71+'Mo- FS'!BJ51+'Mo- FS'!BJ52+'Mo- FS'!BJ53</f>
        <v>7857.6062599983652</v>
      </c>
      <c r="BL28" s="145">
        <f>-'Mo- FS'!BK71+'Mo- FS'!BK51+'Mo- FS'!BK52+'Mo- FS'!BK53</f>
        <v>7875.7095079638584</v>
      </c>
      <c r="BM28" s="145">
        <f>-'Mo- FS'!BL71+'Mo- FS'!BL51+'Mo- FS'!BL52+'Mo- FS'!BL53</f>
        <v>7893.8544642532506</v>
      </c>
      <c r="BN28" s="145">
        <f>-'Mo- FS'!BM71+'Mo- FS'!BM51+'Mo- FS'!BM52+'Mo- FS'!BM53</f>
        <v>7912.0412249589081</v>
      </c>
      <c r="BO28" s="145">
        <f>-'Mo- FS'!BN71+'Mo- FS'!BN51+'Mo- FS'!BN52+'Mo- FS'!BN53</f>
        <v>7930.2698863946271</v>
      </c>
      <c r="BP28" s="145">
        <f>-'Mo- FS'!BO71+'Mo- FS'!BO51+'Mo- FS'!BO52+'Mo- FS'!BO53</f>
        <v>7948.5405450960634</v>
      </c>
      <c r="BQ28" s="145">
        <f>-'Mo- FS'!BP71+'Mo- FS'!BP51+'Mo- FS'!BP52+'Mo- FS'!BP53</f>
        <v>7966.8532978213016</v>
      </c>
      <c r="BR28" s="145">
        <f>-'Mo- FS'!BQ71+'Mo- FS'!BQ51+'Mo- FS'!BQ52+'Mo- FS'!BQ53</f>
        <v>7985.208241551346</v>
      </c>
      <c r="BS28" s="145">
        <f>-'Mo- FS'!BR71+'Mo- FS'!BR51+'Mo- FS'!BR52+'Mo- FS'!BR53</f>
        <v>8003.6054734906475</v>
      </c>
      <c r="BT28" s="145">
        <f>-'Mo- FS'!BS71+'Mo- FS'!BS51+'Mo- FS'!BS52+'Mo- FS'!BS53</f>
        <v>8022.0450910676054</v>
      </c>
      <c r="BU28" s="145">
        <f>-'Mo- FS'!BT71+'Mo- FS'!BT51+'Mo- FS'!BT52+'Mo- FS'!BT53</f>
        <v>8040.5271919350453</v>
      </c>
      <c r="BV28" s="145">
        <f>-'Mo- FS'!BU71+'Mo- FS'!BU51+'Mo- FS'!BU52+'Mo- FS'!BU53</f>
        <v>8059.0518739708386</v>
      </c>
      <c r="BW28" s="145">
        <f>-'Mo- FS'!BV71+'Mo- FS'!BV51+'Mo- FS'!BV52+'Mo- FS'!BV53</f>
        <v>8077.619235278321</v>
      </c>
      <c r="BX28" s="145">
        <f>-'Mo- FS'!BW71+'Mo- FS'!BW51+'Mo- FS'!BW52+'Mo- FS'!BW53</f>
        <v>8096.2293741868471</v>
      </c>
      <c r="BY28" s="145">
        <f>-'Mo- FS'!BX71+'Mo- FS'!BX51+'Mo- FS'!BX52+'Mo- FS'!BX53</f>
        <v>8114.8823892523324</v>
      </c>
      <c r="BZ28" s="145">
        <f>-'Mo- FS'!BY71+'Mo- FS'!BY51+'Mo- FS'!BY52+'Mo- FS'!BY53</f>
        <v>8133.578379257744</v>
      </c>
      <c r="CA28" s="145">
        <f>-'Mo- FS'!BZ71+'Mo- FS'!BZ51+'Mo- FS'!BZ52+'Mo- FS'!BZ53</f>
        <v>8152.3174432136657</v>
      </c>
      <c r="CB28" s="145">
        <f>-'Mo- FS'!CA71+'Mo- FS'!CA51+'Mo- FS'!CA52+'Mo- FS'!CA53</f>
        <v>8171.0996803587332</v>
      </c>
      <c r="CC28" s="145">
        <f>-'Mo- FS'!CB71+'Mo- FS'!CB51+'Mo- FS'!CB52+'Mo- FS'!CB53</f>
        <v>8189.9251901602902</v>
      </c>
      <c r="CD28" s="145">
        <f>-'Mo- FS'!CC71+'Mo- FS'!CC51+'Mo- FS'!CC52+'Mo- FS'!CC53</f>
        <v>8208.7940723147822</v>
      </c>
      <c r="CE28" s="145">
        <f>-'Mo- FS'!CD71+'Mo- FS'!CD51+'Mo- FS'!CD52+'Mo- FS'!CD53</f>
        <v>8227.7064267483838</v>
      </c>
      <c r="CF28" s="145">
        <f>-'Mo- FS'!CE71+'Mo- FS'!CE51+'Mo- FS'!CE52+'Mo- FS'!CE53</f>
        <v>8246.662353617472</v>
      </c>
      <c r="CG28" s="145">
        <f>-'Mo- FS'!CF71+'Mo- FS'!CF51+'Mo- FS'!CF52+'Mo- FS'!CF53</f>
        <v>8265.6619533092216</v>
      </c>
      <c r="CH28" s="145">
        <f>-'Mo- FS'!CG71+'Mo- FS'!CG51+'Mo- FS'!CG52+'Mo- FS'!CG53</f>
        <v>8284.7053264420119</v>
      </c>
      <c r="CI28" s="145">
        <f>-'Mo- FS'!CH71+'Mo- FS'!CH51+'Mo- FS'!CH52+'Mo- FS'!CH53</f>
        <v>8303.7925738660942</v>
      </c>
      <c r="CJ28" s="145">
        <f>-'Mo- FS'!CI71+'Mo- FS'!CI51+'Mo- FS'!CI52+'Mo- FS'!CI53</f>
        <v>8322.9237966640558</v>
      </c>
      <c r="CK28" s="145">
        <f>-'Mo- FS'!CJ71+'Mo- FS'!CJ51+'Mo- FS'!CJ52+'Mo- FS'!CJ53</f>
        <v>8342.099096151378</v>
      </c>
      <c r="CL28" s="145">
        <f>-'Mo- FS'!CK71+'Mo- FS'!CK51+'Mo- FS'!CK52+'Mo- FS'!CK53</f>
        <v>8361.3185738769516</v>
      </c>
      <c r="CM28" s="145">
        <f>-'Mo- FS'!CL71+'Mo- FS'!CL51+'Mo- FS'!CL52+'Mo- FS'!CL53</f>
        <v>8380.5823316236365</v>
      </c>
      <c r="CN28" s="145">
        <f>-'Mo- FS'!CM71+'Mo- FS'!CM51+'Mo- FS'!CM52+'Mo- FS'!CM53</f>
        <v>8399.8904714087712</v>
      </c>
      <c r="CO28" s="145">
        <f>-'Mo- FS'!CN71+'Mo- FS'!CN51+'Mo- FS'!CN52+'Mo- FS'!CN53</f>
        <v>8419.2430954847569</v>
      </c>
      <c r="CP28" s="145">
        <f>-'Mo- FS'!CO71+'Mo- FS'!CO51+'Mo- FS'!CO52+'Mo- FS'!CO53</f>
        <v>8438.6403063395792</v>
      </c>
      <c r="CQ28" s="145">
        <f>-'Mo- FS'!CP71+'Mo- FS'!CP51+'Mo- FS'!CP52+'Mo- FS'!CP53</f>
        <v>8458.0822066973324</v>
      </c>
      <c r="CR28" s="145">
        <f>-'Mo- FS'!CQ71+'Mo- FS'!CQ51+'Mo- FS'!CQ52+'Mo- FS'!CQ53</f>
        <v>8477.5688995187647</v>
      </c>
      <c r="CS28" s="145">
        <f>-'Mo- FS'!CR71+'Mo- FS'!CR51+'Mo- FS'!CR52+'Mo- FS'!CR53</f>
        <v>8497.100488001859</v>
      </c>
      <c r="CT28" s="145">
        <f>-'Mo- FS'!CS71+'Mo- FS'!CS51+'Mo- FS'!CS52+'Mo- FS'!CS53</f>
        <v>8516.6770755823691</v>
      </c>
      <c r="CU28" s="145">
        <f>-'Mo- FS'!CT71+'Mo- FS'!CT51+'Mo- FS'!CT52+'Mo- FS'!CT53</f>
        <v>8536.2987659343344</v>
      </c>
      <c r="CV28" s="145">
        <f>-'Mo- FS'!CU71+'Mo- FS'!CU51+'Mo- FS'!CU52+'Mo- FS'!CU53</f>
        <v>8555.9656629706406</v>
      </c>
      <c r="CW28" s="145">
        <f>-'Mo- FS'!CV71+'Mo- FS'!CV51+'Mo- FS'!CV52+'Mo- FS'!CV53</f>
        <v>8575.6778708436177</v>
      </c>
      <c r="CX28" s="145">
        <f>-'Mo- FS'!CW71+'Mo- FS'!CW51+'Mo- FS'!CW52+'Mo- FS'!CW53</f>
        <v>8595.4354939454988</v>
      </c>
      <c r="CY28" s="145">
        <f>-'Mo- FS'!CX71+'Mo- FS'!CX51+'Mo- FS'!CX52+'Mo- FS'!CX53</f>
        <v>8615.2386369090818</v>
      </c>
      <c r="CZ28" s="145">
        <f>-'Mo- FS'!CY71+'Mo- FS'!CY51+'Mo- FS'!CY52+'Mo- FS'!CY53</f>
        <v>8635.0874046082045</v>
      </c>
      <c r="DA28" s="145">
        <f>-'Mo- FS'!CZ71+'Mo- FS'!CZ51+'Mo- FS'!CZ52+'Mo- FS'!CZ53</f>
        <v>8654.9819021583298</v>
      </c>
      <c r="DB28" s="145">
        <f>-'Mo- FS'!DA71+'Mo- FS'!DA51+'Mo- FS'!DA52+'Mo- FS'!DA53</f>
        <v>8674.9222349170795</v>
      </c>
      <c r="DC28" s="145">
        <f>-'Mo- FS'!DB71+'Mo- FS'!DB51+'Mo- FS'!DB52+'Mo- FS'!DB53</f>
        <v>8694.9085084848339</v>
      </c>
      <c r="DD28" s="145">
        <f>-'Mo- FS'!DC71+'Mo- FS'!DC51+'Mo- FS'!DC52+'Mo- FS'!DC53</f>
        <v>8714.9408287052756</v>
      </c>
      <c r="DE28" s="145">
        <f>-'Mo- FS'!DD71+'Mo- FS'!DD51+'Mo- FS'!DD52+'Mo- FS'!DD53</f>
        <v>8735.0193016659086</v>
      </c>
      <c r="DF28" s="145">
        <f>-'Mo- FS'!DE71+'Mo- FS'!DE51+'Mo- FS'!DE52+'Mo- FS'!DE53</f>
        <v>8755.144033698667</v>
      </c>
      <c r="DG28" s="145">
        <f>-'Mo- FS'!DF71+'Mo- FS'!DF51+'Mo- FS'!DF52+'Mo- FS'!DF53</f>
        <v>8775.3151313804756</v>
      </c>
      <c r="DH28" s="145">
        <f>-'Mo- FS'!DG71+'Mo- FS'!DG51+'Mo- FS'!DG52+'Mo- FS'!DG53</f>
        <v>8795.5327015338098</v>
      </c>
      <c r="DI28" s="145">
        <f>-'Mo- FS'!DH71+'Mo- FS'!DH51+'Mo- FS'!DH52+'Mo- FS'!DH53</f>
        <v>8815.7968512272146</v>
      </c>
      <c r="DJ28" s="145">
        <f>-'Mo- FS'!DI71+'Mo- FS'!DI51+'Mo- FS'!DI52+'Mo- FS'!DI53</f>
        <v>8836.1076877759533</v>
      </c>
      <c r="DK28" s="145">
        <f>-'Mo- FS'!DJ71+'Mo- FS'!DJ51+'Mo- FS'!DJ52+'Mo- FS'!DJ53</f>
        <v>8856.465318742532</v>
      </c>
      <c r="DL28" s="145">
        <f>-'Mo- FS'!DK71+'Mo- FS'!DK51+'Mo- FS'!DK52+'Mo- FS'!DK53</f>
        <v>8876.8698519372138</v>
      </c>
      <c r="DM28" s="145">
        <f>-'Mo- FS'!DL71+'Mo- FS'!DL51+'Mo- FS'!DL52+'Mo- FS'!DL53</f>
        <v>8897.3213954187468</v>
      </c>
      <c r="DN28" s="145">
        <f>-'Mo- FS'!DM71+'Mo- FS'!DM51+'Mo- FS'!DM52+'Mo- FS'!DM53</f>
        <v>8917.8200574947386</v>
      </c>
      <c r="DO28" s="145">
        <f>-'Mo- FS'!DN71+'Mo- FS'!DN51+'Mo- FS'!DN52+'Mo- FS'!DN53</f>
        <v>8938.3659467223988</v>
      </c>
      <c r="DP28" s="145">
        <f>-'Mo- FS'!DO71+'Mo- FS'!DO51+'Mo- FS'!DO52+'Mo- FS'!DO53</f>
        <v>8958.9591719090095</v>
      </c>
      <c r="DQ28" s="145">
        <f>-'Mo- FS'!DP71+'Mo- FS'!DP51+'Mo- FS'!DP52+'Mo- FS'!DP53</f>
        <v>8979.5998421125423</v>
      </c>
      <c r="DR28" s="145">
        <f>-'Mo- FS'!DQ71+'Mo- FS'!DQ51+'Mo- FS'!DQ52+'Mo- FS'!DQ53</f>
        <v>9000.2880666422207</v>
      </c>
      <c r="DS28" s="145">
        <f>-'Mo- FS'!DR71+'Mo- FS'!DR51+'Mo- FS'!DR52+'Mo- FS'!DR53</f>
        <v>9021.0239550591286</v>
      </c>
      <c r="DT28" s="145">
        <f>-'Mo- FS'!DS71+'Mo- FS'!DS51+'Mo- FS'!DS52+'Mo- FS'!DS53</f>
        <v>9041.8076171767352</v>
      </c>
    </row>
    <row r="29" spans="1:124" ht="14.25" customHeight="1" x14ac:dyDescent="0.15">
      <c r="A29" s="51" t="s">
        <v>17</v>
      </c>
      <c r="B29" s="51" t="str">
        <f>"["&amp;currency&amp;"]"</f>
        <v>[EUR]</v>
      </c>
      <c r="C29" s="51"/>
      <c r="D29" s="51"/>
      <c r="E29" s="503">
        <f t="shared" ref="E29:DT29" ca="1" si="17">SUM(E27:E28)</f>
        <v>0</v>
      </c>
      <c r="F29" s="503">
        <f t="shared" ca="1" si="17"/>
        <v>0</v>
      </c>
      <c r="G29" s="503">
        <f t="shared" ca="1" si="17"/>
        <v>9606.6489843942181</v>
      </c>
      <c r="H29" s="503">
        <f t="shared" ca="1" si="17"/>
        <v>17438.813042219037</v>
      </c>
      <c r="I29" s="503">
        <f t="shared" ca="1" si="17"/>
        <v>18062.352530604629</v>
      </c>
      <c r="J29" s="503">
        <f t="shared" ca="1" si="17"/>
        <v>21456.794127076988</v>
      </c>
      <c r="K29" s="503">
        <f t="shared" ca="1" si="17"/>
        <v>21506.228732448406</v>
      </c>
      <c r="L29" s="503">
        <f t="shared" ca="1" si="17"/>
        <v>19152.546166541648</v>
      </c>
      <c r="M29" s="503">
        <f t="shared" ca="1" si="17"/>
        <v>17291.78927808454</v>
      </c>
      <c r="N29" s="503">
        <f t="shared" ca="1" si="17"/>
        <v>15071.492665843773</v>
      </c>
      <c r="O29" s="503">
        <f t="shared" ca="1" si="17"/>
        <v>7035.8699616811064</v>
      </c>
      <c r="P29" s="503">
        <f t="shared" ca="1" si="17"/>
        <v>7052.0799999999854</v>
      </c>
      <c r="Q29" s="503">
        <f t="shared" ca="1" si="17"/>
        <v>7068.327384850817</v>
      </c>
      <c r="R29" s="503">
        <f t="shared" ca="1" si="17"/>
        <v>15726.920516006863</v>
      </c>
      <c r="S29" s="503">
        <f t="shared" ca="1" si="17"/>
        <v>16976.56969447658</v>
      </c>
      <c r="T29" s="503">
        <f t="shared" ca="1" si="17"/>
        <v>17927.099807401137</v>
      </c>
      <c r="U29" s="503">
        <f t="shared" ca="1" si="17"/>
        <v>18568.098401461535</v>
      </c>
      <c r="V29" s="503">
        <f t="shared" ca="1" si="17"/>
        <v>22057.584362635112</v>
      </c>
      <c r="W29" s="503">
        <f t="shared" ca="1" si="17"/>
        <v>22108.403136956924</v>
      </c>
      <c r="X29" s="503">
        <f t="shared" ca="1" si="17"/>
        <v>19688.817459204798</v>
      </c>
      <c r="Y29" s="503">
        <f t="shared" ca="1" si="17"/>
        <v>17775.95937787088</v>
      </c>
      <c r="Z29" s="503">
        <f t="shared" ca="1" si="17"/>
        <v>15493.494460487374</v>
      </c>
      <c r="AA29" s="503">
        <f t="shared" ca="1" si="17"/>
        <v>7232.8743206081699</v>
      </c>
      <c r="AB29" s="503">
        <f t="shared" ca="1" si="17"/>
        <v>7249.5382399999735</v>
      </c>
      <c r="AC29" s="503">
        <f t="shared" ca="1" si="17"/>
        <v>7266.2405516266326</v>
      </c>
      <c r="AD29" s="503">
        <f t="shared" ca="1" si="17"/>
        <v>16167.274290455034</v>
      </c>
      <c r="AE29" s="503">
        <f t="shared" ca="1" si="17"/>
        <v>17451.913645921897</v>
      </c>
      <c r="AF29" s="503">
        <f t="shared" ca="1" si="17"/>
        <v>18429.058602008346</v>
      </c>
      <c r="AG29" s="503">
        <f t="shared" ca="1" si="17"/>
        <v>19088.005156702435</v>
      </c>
      <c r="AH29" s="503">
        <f t="shared" ca="1" si="17"/>
        <v>22675.196724788853</v>
      </c>
      <c r="AI29" s="503">
        <f t="shared" ca="1" si="17"/>
        <v>22727.438424791701</v>
      </c>
      <c r="AJ29" s="503">
        <f t="shared" ca="1" si="17"/>
        <v>20240.104348062501</v>
      </c>
      <c r="AK29" s="503">
        <f t="shared" ca="1" si="17"/>
        <v>18273.686240451236</v>
      </c>
      <c r="AL29" s="503">
        <f t="shared" ca="1" si="17"/>
        <v>15927.312305380994</v>
      </c>
      <c r="AM29" s="503">
        <f t="shared" ca="1" si="17"/>
        <v>7435.394801585182</v>
      </c>
      <c r="AN29" s="503">
        <f t="shared" ca="1" si="17"/>
        <v>7452.5253107199615</v>
      </c>
      <c r="AO29" s="503">
        <f t="shared" ca="1" si="17"/>
        <v>7469.695287072168</v>
      </c>
      <c r="AP29" s="503">
        <f t="shared" ca="1" si="17"/>
        <v>16619.957970587751</v>
      </c>
      <c r="AQ29" s="503">
        <f t="shared" ca="1" si="17"/>
        <v>17940.567228007676</v>
      </c>
      <c r="AR29" s="503">
        <f t="shared" ca="1" si="17"/>
        <v>18945.072242864546</v>
      </c>
      <c r="AS29" s="503">
        <f t="shared" ca="1" si="17"/>
        <v>19622.469301090077</v>
      </c>
      <c r="AT29" s="503">
        <f t="shared" ca="1" si="17"/>
        <v>23310.102233082907</v>
      </c>
      <c r="AU29" s="503">
        <f t="shared" ca="1" si="17"/>
        <v>23363.806700685818</v>
      </c>
      <c r="AV29" s="503">
        <f t="shared" ca="1" si="17"/>
        <v>20806.827269808218</v>
      </c>
      <c r="AW29" s="503">
        <f t="shared" ca="1" si="17"/>
        <v>18785.349455183845</v>
      </c>
      <c r="AX29" s="503">
        <f t="shared" ca="1" si="17"/>
        <v>16373.277049931638</v>
      </c>
      <c r="AY29" s="503">
        <f t="shared" ca="1" si="17"/>
        <v>7643.5858560295528</v>
      </c>
      <c r="AZ29" s="503">
        <f t="shared" ca="1" si="17"/>
        <v>7661.196019420111</v>
      </c>
      <c r="BA29" s="503">
        <f t="shared" ca="1" si="17"/>
        <v>7678.8467551101794</v>
      </c>
      <c r="BB29" s="503">
        <f t="shared" ca="1" si="17"/>
        <v>17085.316793764185</v>
      </c>
      <c r="BC29" s="503">
        <f t="shared" ca="1" si="17"/>
        <v>18442.903110391861</v>
      </c>
      <c r="BD29" s="503">
        <f t="shared" ca="1" si="17"/>
        <v>19475.534265664719</v>
      </c>
      <c r="BE29" s="503">
        <f t="shared" ca="1" si="17"/>
        <v>20171.898441520556</v>
      </c>
      <c r="BF29" s="503">
        <f t="shared" ca="1" si="17"/>
        <v>23962.785095609182</v>
      </c>
      <c r="BG29" s="503">
        <f t="shared" ca="1" si="17"/>
        <v>24017.993288304988</v>
      </c>
      <c r="BH29" s="503">
        <f t="shared" ca="1" si="17"/>
        <v>21389.418433362818</v>
      </c>
      <c r="BI29" s="503">
        <f t="shared" ca="1" si="17"/>
        <v>19311.339239928962</v>
      </c>
      <c r="BJ29" s="503">
        <f t="shared" ca="1" si="17"/>
        <v>16831.728807329695</v>
      </c>
      <c r="BK29" s="503">
        <f t="shared" ca="1" si="17"/>
        <v>7857.6062599983652</v>
      </c>
      <c r="BL29" s="503">
        <f t="shared" ca="1" si="17"/>
        <v>7875.7095079638584</v>
      </c>
      <c r="BM29" s="503">
        <f t="shared" ca="1" si="17"/>
        <v>7893.8544642532506</v>
      </c>
      <c r="BN29" s="503">
        <f t="shared" ca="1" si="17"/>
        <v>17563.705663989545</v>
      </c>
      <c r="BO29" s="503">
        <f t="shared" ca="1" si="17"/>
        <v>18959.304397482814</v>
      </c>
      <c r="BP29" s="503">
        <f t="shared" ca="1" si="17"/>
        <v>20020.849225103313</v>
      </c>
      <c r="BQ29" s="503">
        <f t="shared" ca="1" si="17"/>
        <v>20736.71159788311</v>
      </c>
      <c r="BR29" s="503">
        <f t="shared" ca="1" si="17"/>
        <v>24633.74307828621</v>
      </c>
      <c r="BS29" s="503">
        <f t="shared" ca="1" si="17"/>
        <v>24690.497100377488</v>
      </c>
      <c r="BT29" s="503">
        <f t="shared" ca="1" si="17"/>
        <v>21988.322149496944</v>
      </c>
      <c r="BU29" s="503">
        <f t="shared" ca="1" si="17"/>
        <v>19852.056738646945</v>
      </c>
      <c r="BV29" s="503">
        <f t="shared" ca="1" si="17"/>
        <v>17303.017213934912</v>
      </c>
      <c r="BW29" s="503">
        <f t="shared" ca="1" si="17"/>
        <v>8077.619235278321</v>
      </c>
      <c r="BX29" s="503">
        <f t="shared" ca="1" si="17"/>
        <v>8096.2293741868471</v>
      </c>
      <c r="BY29" s="503">
        <f t="shared" ca="1" si="17"/>
        <v>8114.8823892523324</v>
      </c>
      <c r="BZ29" s="503">
        <f t="shared" ca="1" si="17"/>
        <v>18055.489422581231</v>
      </c>
      <c r="CA29" s="503">
        <f t="shared" ca="1" si="17"/>
        <v>19490.164920612311</v>
      </c>
      <c r="CB29" s="503">
        <f t="shared" ca="1" si="17"/>
        <v>20581.433003406171</v>
      </c>
      <c r="CC29" s="503">
        <f t="shared" ca="1" si="17"/>
        <v>21317.339522623806</v>
      </c>
      <c r="CD29" s="503">
        <f t="shared" ca="1" si="17"/>
        <v>25323.4878844782</v>
      </c>
      <c r="CE29" s="503">
        <f t="shared" ca="1" si="17"/>
        <v>25381.831019188026</v>
      </c>
      <c r="CF29" s="503">
        <f t="shared" ca="1" si="17"/>
        <v>22603.995169682821</v>
      </c>
      <c r="CG29" s="503">
        <f t="shared" ca="1" si="17"/>
        <v>20407.914327329039</v>
      </c>
      <c r="CH29" s="503">
        <f t="shared" ca="1" si="17"/>
        <v>17787.501695925057</v>
      </c>
      <c r="CI29" s="503">
        <f t="shared" ca="1" si="17"/>
        <v>8303.7925738660942</v>
      </c>
      <c r="CJ29" s="503">
        <f t="shared" ca="1" si="17"/>
        <v>8322.9237966640558</v>
      </c>
      <c r="CK29" s="503">
        <f t="shared" ca="1" si="17"/>
        <v>8342.099096151378</v>
      </c>
      <c r="CL29" s="503">
        <f t="shared" ca="1" si="17"/>
        <v>18561.04312641349</v>
      </c>
      <c r="CM29" s="503">
        <f t="shared" ca="1" si="17"/>
        <v>20035.88953838942</v>
      </c>
      <c r="CN29" s="503">
        <f t="shared" ca="1" si="17"/>
        <v>21157.713127501513</v>
      </c>
      <c r="CO29" s="503">
        <f t="shared" ca="1" si="17"/>
        <v>21914.225029257243</v>
      </c>
      <c r="CP29" s="503">
        <f t="shared" ca="1" si="17"/>
        <v>26032.545545243549</v>
      </c>
      <c r="CQ29" s="503">
        <f t="shared" ca="1" si="17"/>
        <v>26092.522287725267</v>
      </c>
      <c r="CR29" s="503">
        <f t="shared" ca="1" si="17"/>
        <v>23236.907034433927</v>
      </c>
      <c r="CS29" s="503">
        <f t="shared" ca="1" si="17"/>
        <v>20979.335928494213</v>
      </c>
      <c r="CT29" s="503">
        <f t="shared" ca="1" si="17"/>
        <v>18285.551743410935</v>
      </c>
      <c r="CU29" s="503">
        <f t="shared" ca="1" si="17"/>
        <v>8536.2987659343344</v>
      </c>
      <c r="CV29" s="503">
        <f t="shared" ca="1" si="17"/>
        <v>8555.9656629706406</v>
      </c>
      <c r="CW29" s="503">
        <f t="shared" ca="1" si="17"/>
        <v>8575.6778708436177</v>
      </c>
      <c r="CX29" s="503">
        <f t="shared" ca="1" si="17"/>
        <v>19080.752333953038</v>
      </c>
      <c r="CY29" s="503">
        <f t="shared" ca="1" si="17"/>
        <v>20596.894445464299</v>
      </c>
      <c r="CZ29" s="503">
        <f t="shared" ca="1" si="17"/>
        <v>21750.129095071534</v>
      </c>
      <c r="DA29" s="503">
        <f t="shared" ca="1" si="17"/>
        <v>22527.823330076419</v>
      </c>
      <c r="DB29" s="503">
        <f t="shared" ca="1" si="17"/>
        <v>26761.456820510335</v>
      </c>
      <c r="DC29" s="503">
        <f t="shared" ca="1" si="17"/>
        <v>26823.112911781522</v>
      </c>
      <c r="DD29" s="503">
        <f t="shared" ca="1" si="17"/>
        <v>23887.540431398036</v>
      </c>
      <c r="DE29" s="503">
        <f t="shared" ca="1" si="17"/>
        <v>21566.757334492031</v>
      </c>
      <c r="DF29" s="503">
        <f t="shared" ca="1" si="17"/>
        <v>18797.547192226411</v>
      </c>
      <c r="DG29" s="503">
        <f t="shared" ca="1" si="17"/>
        <v>8775.3151313804756</v>
      </c>
      <c r="DH29" s="503">
        <f t="shared" ca="1" si="17"/>
        <v>8795.5327015338098</v>
      </c>
      <c r="DI29" s="503">
        <f t="shared" ca="1" si="17"/>
        <v>8815.7968512272146</v>
      </c>
      <c r="DJ29" s="503">
        <f t="shared" ca="1" si="17"/>
        <v>19615.013399303687</v>
      </c>
      <c r="DK29" s="503">
        <f t="shared" ca="1" si="17"/>
        <v>21173.607489937272</v>
      </c>
      <c r="DL29" s="503">
        <f t="shared" ca="1" si="17"/>
        <v>22359.132709733494</v>
      </c>
      <c r="DM29" s="503">
        <f t="shared" ca="1" si="17"/>
        <v>23158.602383318525</v>
      </c>
      <c r="DN29" s="503">
        <f t="shared" ca="1" si="17"/>
        <v>27510.777611484584</v>
      </c>
      <c r="DO29" s="503">
        <f t="shared" ca="1" si="17"/>
        <v>27574.160073311366</v>
      </c>
      <c r="DP29" s="503">
        <f t="shared" ca="1" si="17"/>
        <v>24556.391563477147</v>
      </c>
      <c r="DQ29" s="503">
        <f t="shared" ca="1" si="17"/>
        <v>22170.626539857774</v>
      </c>
      <c r="DR29" s="503">
        <f t="shared" ca="1" si="17"/>
        <v>19323.878513608728</v>
      </c>
      <c r="DS29" s="503">
        <f t="shared" ca="1" si="17"/>
        <v>23457.984870776341</v>
      </c>
      <c r="DT29" s="503">
        <f t="shared" ca="1" si="17"/>
        <v>22429.060230176008</v>
      </c>
    </row>
    <row r="30" spans="1:124" ht="14.25" customHeight="1" x14ac:dyDescent="0.15">
      <c r="A30" s="56"/>
      <c r="B30" s="31"/>
      <c r="C30" s="31"/>
      <c r="D30" s="31"/>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c r="AO30" s="505"/>
      <c r="AP30" s="505"/>
      <c r="AQ30" s="505"/>
      <c r="AR30" s="505"/>
      <c r="AS30" s="505"/>
      <c r="AT30" s="505"/>
      <c r="AU30" s="505"/>
      <c r="AV30" s="505"/>
      <c r="AW30" s="505"/>
      <c r="AX30" s="505"/>
      <c r="AY30" s="505"/>
      <c r="AZ30" s="505"/>
      <c r="BA30" s="505"/>
      <c r="BB30" s="505"/>
      <c r="BC30" s="505"/>
      <c r="BD30" s="505"/>
      <c r="BE30" s="505"/>
      <c r="BF30" s="505"/>
      <c r="BG30" s="505"/>
      <c r="BH30" s="505"/>
      <c r="BI30" s="505"/>
      <c r="BJ30" s="505"/>
      <c r="BK30" s="505"/>
      <c r="BL30" s="505"/>
      <c r="BM30" s="505"/>
      <c r="BN30" s="505"/>
      <c r="BO30" s="505"/>
      <c r="BP30" s="505"/>
      <c r="BQ30" s="505"/>
      <c r="BR30" s="505"/>
      <c r="BS30" s="505"/>
      <c r="BT30" s="505"/>
      <c r="BU30" s="505"/>
      <c r="BV30" s="505"/>
      <c r="BW30" s="505"/>
      <c r="BX30" s="505"/>
      <c r="BY30" s="505"/>
      <c r="BZ30" s="505"/>
      <c r="CA30" s="505"/>
      <c r="CB30" s="505"/>
      <c r="CC30" s="505"/>
      <c r="CD30" s="505"/>
      <c r="CE30" s="505"/>
      <c r="CF30" s="505"/>
      <c r="CG30" s="505"/>
      <c r="CH30" s="505"/>
      <c r="CI30" s="505"/>
      <c r="CJ30" s="505"/>
      <c r="CK30" s="505"/>
      <c r="CL30" s="505"/>
      <c r="CM30" s="505"/>
      <c r="CN30" s="505"/>
      <c r="CO30" s="505"/>
      <c r="CP30" s="505"/>
      <c r="CQ30" s="505"/>
      <c r="CR30" s="505"/>
      <c r="CS30" s="505"/>
      <c r="CT30" s="505"/>
      <c r="CU30" s="505"/>
      <c r="CV30" s="505"/>
      <c r="CW30" s="505"/>
      <c r="CX30" s="505"/>
      <c r="CY30" s="505"/>
      <c r="CZ30" s="505"/>
      <c r="DA30" s="505"/>
      <c r="DB30" s="505"/>
      <c r="DC30" s="505"/>
      <c r="DD30" s="505"/>
      <c r="DE30" s="505"/>
      <c r="DF30" s="505"/>
      <c r="DG30" s="505"/>
      <c r="DH30" s="505"/>
      <c r="DI30" s="505"/>
      <c r="DJ30" s="505"/>
      <c r="DK30" s="505"/>
      <c r="DL30" s="505"/>
      <c r="DM30" s="505"/>
      <c r="DN30" s="505"/>
      <c r="DO30" s="505"/>
      <c r="DP30" s="505"/>
      <c r="DQ30" s="505"/>
      <c r="DR30" s="505"/>
      <c r="DS30" s="505"/>
      <c r="DT30" s="505"/>
    </row>
    <row r="31" spans="1:124" ht="14.25" customHeight="1" x14ac:dyDescent="0.15">
      <c r="A31" s="13" t="s">
        <v>42</v>
      </c>
      <c r="B31" s="31" t="str">
        <f t="shared" ref="B31:B36" si="18">"["&amp;currency&amp;"]"</f>
        <v>[EUR]</v>
      </c>
      <c r="C31" s="31"/>
      <c r="D31" s="31"/>
      <c r="E31" s="145">
        <f ca="1">+E29*Input!$D193</f>
        <v>0</v>
      </c>
      <c r="F31" s="145">
        <f ca="1">+F29*Input!$D193</f>
        <v>0</v>
      </c>
      <c r="G31" s="145">
        <f ca="1">+G29*Input!$D193</f>
        <v>0</v>
      </c>
      <c r="H31" s="145">
        <f ca="1">+H29*Input!$D193</f>
        <v>0</v>
      </c>
      <c r="I31" s="145">
        <f ca="1">+I29*Input!$D193</f>
        <v>0</v>
      </c>
      <c r="J31" s="145">
        <f ca="1">+J29*Input!$D193</f>
        <v>0</v>
      </c>
      <c r="K31" s="145">
        <f ca="1">+K29*Input!$D193</f>
        <v>0</v>
      </c>
      <c r="L31" s="145">
        <f ca="1">+L29*Input!$D193</f>
        <v>0</v>
      </c>
      <c r="M31" s="145">
        <f ca="1">+M29*Input!$D193</f>
        <v>0</v>
      </c>
      <c r="N31" s="145">
        <f ca="1">+N29*Input!$D193</f>
        <v>0</v>
      </c>
      <c r="O31" s="145">
        <f ca="1">+O29*Input!$D193</f>
        <v>0</v>
      </c>
      <c r="P31" s="145">
        <f ca="1">+P29*Input!$D193</f>
        <v>0</v>
      </c>
      <c r="Q31" s="145">
        <f ca="1">+Q29*Input!$D193</f>
        <v>0</v>
      </c>
      <c r="R31" s="145">
        <f ca="1">+R29*Input!$D193</f>
        <v>0</v>
      </c>
      <c r="S31" s="145">
        <f ca="1">+S29*Input!$D193</f>
        <v>0</v>
      </c>
      <c r="T31" s="145">
        <f ca="1">+T29*Input!$D193</f>
        <v>0</v>
      </c>
      <c r="U31" s="145">
        <f ca="1">+U29*Input!$D193</f>
        <v>0</v>
      </c>
      <c r="V31" s="145">
        <f ca="1">+V29*Input!$D193</f>
        <v>0</v>
      </c>
      <c r="W31" s="145">
        <f ca="1">+W29*Input!$D193</f>
        <v>0</v>
      </c>
      <c r="X31" s="145">
        <f ca="1">+X29*Input!$D193</f>
        <v>0</v>
      </c>
      <c r="Y31" s="145">
        <f ca="1">+Y29*Input!$D193</f>
        <v>0</v>
      </c>
      <c r="Z31" s="145">
        <f ca="1">+Z29*Input!$D193</f>
        <v>0</v>
      </c>
      <c r="AA31" s="145">
        <f ca="1">+AA29*Input!$D193</f>
        <v>0</v>
      </c>
      <c r="AB31" s="145">
        <f ca="1">+AB29*Input!$D193</f>
        <v>0</v>
      </c>
      <c r="AC31" s="145">
        <f ca="1">+AC29*Input!$D193</f>
        <v>0</v>
      </c>
      <c r="AD31" s="145">
        <f ca="1">+AD29*Input!$D193</f>
        <v>0</v>
      </c>
      <c r="AE31" s="145">
        <f ca="1">+AE29*Input!$D193</f>
        <v>0</v>
      </c>
      <c r="AF31" s="145">
        <f ca="1">+AF29*Input!$D193</f>
        <v>0</v>
      </c>
      <c r="AG31" s="145">
        <f ca="1">+AG29*Input!$D193</f>
        <v>0</v>
      </c>
      <c r="AH31" s="145">
        <f ca="1">+AH29*Input!$D193</f>
        <v>0</v>
      </c>
      <c r="AI31" s="145">
        <f ca="1">+AI29*Input!$D193</f>
        <v>0</v>
      </c>
      <c r="AJ31" s="145">
        <f ca="1">+AJ29*Input!$D193</f>
        <v>0</v>
      </c>
      <c r="AK31" s="145">
        <f ca="1">+AK29*Input!$D193</f>
        <v>0</v>
      </c>
      <c r="AL31" s="145">
        <f ca="1">+AL29*Input!$D193</f>
        <v>0</v>
      </c>
      <c r="AM31" s="145">
        <f ca="1">+AM29*Input!$D193</f>
        <v>0</v>
      </c>
      <c r="AN31" s="145">
        <f ca="1">+AN29*Input!$D193</f>
        <v>0</v>
      </c>
      <c r="AO31" s="145">
        <f ca="1">+AO29*Input!$D193</f>
        <v>0</v>
      </c>
      <c r="AP31" s="145">
        <f ca="1">+AP29*Input!$D193</f>
        <v>0</v>
      </c>
      <c r="AQ31" s="145">
        <f ca="1">+AQ29*Input!$D193</f>
        <v>0</v>
      </c>
      <c r="AR31" s="145">
        <f ca="1">+AR29*Input!$D193</f>
        <v>0</v>
      </c>
      <c r="AS31" s="145">
        <f ca="1">+AS29*Input!$D193</f>
        <v>0</v>
      </c>
      <c r="AT31" s="145">
        <f ca="1">+AT29*Input!$D193</f>
        <v>0</v>
      </c>
      <c r="AU31" s="145">
        <f ca="1">+AU29*Input!$D193</f>
        <v>0</v>
      </c>
      <c r="AV31" s="145">
        <f ca="1">+AV29*Input!$D193</f>
        <v>0</v>
      </c>
      <c r="AW31" s="145">
        <f ca="1">+AW29*Input!$D193</f>
        <v>0</v>
      </c>
      <c r="AX31" s="145">
        <f ca="1">+AX29*Input!$D193</f>
        <v>0</v>
      </c>
      <c r="AY31" s="145">
        <f ca="1">+AY29*Input!$D193</f>
        <v>0</v>
      </c>
      <c r="AZ31" s="145">
        <f ca="1">+AZ29*Input!$D193</f>
        <v>0</v>
      </c>
      <c r="BA31" s="145">
        <f ca="1">+BA29*Input!$D193</f>
        <v>0</v>
      </c>
      <c r="BB31" s="145">
        <f ca="1">+BB29*Input!$D193</f>
        <v>0</v>
      </c>
      <c r="BC31" s="145">
        <f ca="1">+BC29*Input!$D193</f>
        <v>0</v>
      </c>
      <c r="BD31" s="145">
        <f ca="1">+BD29*Input!$D193</f>
        <v>0</v>
      </c>
      <c r="BE31" s="145">
        <f ca="1">+BE29*Input!$D193</f>
        <v>0</v>
      </c>
      <c r="BF31" s="145">
        <f ca="1">+BF29*Input!$D193</f>
        <v>0</v>
      </c>
      <c r="BG31" s="145">
        <f ca="1">+BG29*Input!$D193</f>
        <v>0</v>
      </c>
      <c r="BH31" s="145">
        <f ca="1">+BH29*Input!$D193</f>
        <v>0</v>
      </c>
      <c r="BI31" s="145">
        <f ca="1">+BI29*Input!$D193</f>
        <v>0</v>
      </c>
      <c r="BJ31" s="145">
        <f ca="1">+BJ29*Input!$D193</f>
        <v>0</v>
      </c>
      <c r="BK31" s="145">
        <f ca="1">+BK29*Input!$D193</f>
        <v>0</v>
      </c>
      <c r="BL31" s="145">
        <f ca="1">+BL29*Input!$D193</f>
        <v>0</v>
      </c>
      <c r="BM31" s="145">
        <f ca="1">+BM29*Input!$D193</f>
        <v>0</v>
      </c>
      <c r="BN31" s="145">
        <f ca="1">+BN29*Input!$D193</f>
        <v>0</v>
      </c>
      <c r="BO31" s="145">
        <f ca="1">+BO29*Input!$D193</f>
        <v>0</v>
      </c>
      <c r="BP31" s="145">
        <f ca="1">+BP29*Input!$D193</f>
        <v>0</v>
      </c>
      <c r="BQ31" s="145">
        <f ca="1">+BQ29*Input!$D193</f>
        <v>0</v>
      </c>
      <c r="BR31" s="145">
        <f ca="1">+BR29*Input!$D193</f>
        <v>0</v>
      </c>
      <c r="BS31" s="145">
        <f ca="1">+BS29*Input!$D193</f>
        <v>0</v>
      </c>
      <c r="BT31" s="145">
        <f ca="1">+BT29*Input!$D193</f>
        <v>0</v>
      </c>
      <c r="BU31" s="145">
        <f ca="1">+BU29*Input!$D193</f>
        <v>0</v>
      </c>
      <c r="BV31" s="145">
        <f ca="1">+BV29*Input!$D193</f>
        <v>0</v>
      </c>
      <c r="BW31" s="145">
        <f ca="1">+BW29*Input!$D193</f>
        <v>0</v>
      </c>
      <c r="BX31" s="145">
        <f ca="1">+BX29*Input!$D193</f>
        <v>0</v>
      </c>
      <c r="BY31" s="145">
        <f ca="1">+BY29*Input!$D193</f>
        <v>0</v>
      </c>
      <c r="BZ31" s="145">
        <f ca="1">+BZ29*Input!$D193</f>
        <v>0</v>
      </c>
      <c r="CA31" s="145">
        <f ca="1">+CA29*Input!$D193</f>
        <v>0</v>
      </c>
      <c r="CB31" s="145">
        <f ca="1">+CB29*Input!$D193</f>
        <v>0</v>
      </c>
      <c r="CC31" s="145">
        <f ca="1">+CC29*Input!$D193</f>
        <v>0</v>
      </c>
      <c r="CD31" s="145">
        <f ca="1">+CD29*Input!$D193</f>
        <v>0</v>
      </c>
      <c r="CE31" s="145">
        <f ca="1">+CE29*Input!$D193</f>
        <v>0</v>
      </c>
      <c r="CF31" s="145">
        <f ca="1">+CF29*Input!$D193</f>
        <v>0</v>
      </c>
      <c r="CG31" s="145">
        <f ca="1">+CG29*Input!$D193</f>
        <v>0</v>
      </c>
      <c r="CH31" s="145">
        <f ca="1">+CH29*Input!$D193</f>
        <v>0</v>
      </c>
      <c r="CI31" s="145">
        <f ca="1">+CI29*Input!$D193</f>
        <v>0</v>
      </c>
      <c r="CJ31" s="145">
        <f ca="1">+CJ29*Input!$D193</f>
        <v>0</v>
      </c>
      <c r="CK31" s="145">
        <f ca="1">+CK29*Input!$D193</f>
        <v>0</v>
      </c>
      <c r="CL31" s="145">
        <f ca="1">+CL29*Input!$D193</f>
        <v>0</v>
      </c>
      <c r="CM31" s="145">
        <f ca="1">+CM29*Input!$D193</f>
        <v>0</v>
      </c>
      <c r="CN31" s="145">
        <f ca="1">+CN29*Input!$D193</f>
        <v>0</v>
      </c>
      <c r="CO31" s="145">
        <f ca="1">+CO29*Input!$D193</f>
        <v>0</v>
      </c>
      <c r="CP31" s="145">
        <f ca="1">+CP29*Input!$D193</f>
        <v>0</v>
      </c>
      <c r="CQ31" s="145">
        <f ca="1">+CQ29*Input!$D193</f>
        <v>0</v>
      </c>
      <c r="CR31" s="145">
        <f ca="1">+CR29*Input!$D193</f>
        <v>0</v>
      </c>
      <c r="CS31" s="145">
        <f ca="1">+CS29*Input!$D193</f>
        <v>0</v>
      </c>
      <c r="CT31" s="145">
        <f ca="1">+CT29*Input!$D193</f>
        <v>0</v>
      </c>
      <c r="CU31" s="145">
        <f ca="1">+CU29*Input!$D193</f>
        <v>0</v>
      </c>
      <c r="CV31" s="145">
        <f ca="1">+CV29*Input!$D193</f>
        <v>0</v>
      </c>
      <c r="CW31" s="145">
        <f ca="1">+CW29*Input!$D193</f>
        <v>0</v>
      </c>
      <c r="CX31" s="145">
        <f ca="1">+CX29*Input!$D193</f>
        <v>0</v>
      </c>
      <c r="CY31" s="145">
        <f ca="1">+CY29*Input!$D193</f>
        <v>0</v>
      </c>
      <c r="CZ31" s="145">
        <f ca="1">+CZ29*Input!$D193</f>
        <v>0</v>
      </c>
      <c r="DA31" s="145">
        <f ca="1">+DA29*Input!$D193</f>
        <v>0</v>
      </c>
      <c r="DB31" s="145">
        <f ca="1">+DB29*Input!$D193</f>
        <v>0</v>
      </c>
      <c r="DC31" s="145">
        <f ca="1">+DC29*Input!$D193</f>
        <v>0</v>
      </c>
      <c r="DD31" s="145">
        <f ca="1">+DD29*Input!$D193</f>
        <v>0</v>
      </c>
      <c r="DE31" s="145">
        <f ca="1">+DE29*Input!$D193</f>
        <v>0</v>
      </c>
      <c r="DF31" s="145">
        <f ca="1">+DF29*Input!$D193</f>
        <v>0</v>
      </c>
      <c r="DG31" s="145">
        <f ca="1">+DG29*Input!$D193</f>
        <v>0</v>
      </c>
      <c r="DH31" s="145">
        <f ca="1">+DH29*Input!$D193</f>
        <v>0</v>
      </c>
      <c r="DI31" s="145">
        <f ca="1">+DI29*Input!$D193</f>
        <v>0</v>
      </c>
      <c r="DJ31" s="145">
        <f ca="1">+DJ29*Input!$D193</f>
        <v>0</v>
      </c>
      <c r="DK31" s="145">
        <f ca="1">+DK29*Input!$D193</f>
        <v>0</v>
      </c>
      <c r="DL31" s="145">
        <f ca="1">+DL29*Input!$D193</f>
        <v>0</v>
      </c>
      <c r="DM31" s="145">
        <f ca="1">+DM29*Input!$D193</f>
        <v>0</v>
      </c>
      <c r="DN31" s="145">
        <f ca="1">+DN29*Input!$D193</f>
        <v>0</v>
      </c>
      <c r="DO31" s="145">
        <f ca="1">+DO29*Input!$D193</f>
        <v>0</v>
      </c>
      <c r="DP31" s="145">
        <f ca="1">+DP29*Input!$D193</f>
        <v>0</v>
      </c>
      <c r="DQ31" s="145">
        <f ca="1">+DQ29*Input!$D193</f>
        <v>0</v>
      </c>
      <c r="DR31" s="145">
        <f ca="1">+DR29*Input!$D193</f>
        <v>0</v>
      </c>
      <c r="DS31" s="145">
        <f ca="1">+DS29*Input!$D193</f>
        <v>0</v>
      </c>
      <c r="DT31" s="145">
        <f ca="1">+DT29*Input!$D193</f>
        <v>0</v>
      </c>
    </row>
    <row r="32" spans="1:124" ht="14.25" customHeight="1" x14ac:dyDescent="0.15">
      <c r="A32" s="13" t="s">
        <v>81</v>
      </c>
      <c r="B32" s="31" t="str">
        <f t="shared" si="18"/>
        <v>[EUR]</v>
      </c>
      <c r="C32" s="31"/>
      <c r="D32" s="31"/>
      <c r="E32" s="145"/>
      <c r="F32" s="145">
        <f ca="1">+E$29*Input!$D194</f>
        <v>0</v>
      </c>
      <c r="G32" s="145">
        <f ca="1">+F$29*Input!$D194</f>
        <v>0</v>
      </c>
      <c r="H32" s="145">
        <f ca="1">+G$29*Input!$D194</f>
        <v>5763.9893906365305</v>
      </c>
      <c r="I32" s="145">
        <f ca="1">+H$29*Input!$D194</f>
        <v>10463.287825331421</v>
      </c>
      <c r="J32" s="145">
        <f ca="1">+I$29*Input!$D194</f>
        <v>10837.411518362776</v>
      </c>
      <c r="K32" s="145">
        <f ca="1">+J$29*Input!$D194</f>
        <v>12874.076476246193</v>
      </c>
      <c r="L32" s="145">
        <f ca="1">+K$29*Input!$D194</f>
        <v>12903.737239469043</v>
      </c>
      <c r="M32" s="145">
        <f ca="1">+L$29*Input!$D194</f>
        <v>11491.527699924989</v>
      </c>
      <c r="N32" s="145">
        <f ca="1">+M$29*Input!$D194</f>
        <v>10375.073566850724</v>
      </c>
      <c r="O32" s="145">
        <f ca="1">+N$29*Input!$D194</f>
        <v>9042.8955995062624</v>
      </c>
      <c r="P32" s="145">
        <f ca="1">+O$29*Input!$D194</f>
        <v>4221.5219770086633</v>
      </c>
      <c r="Q32" s="145">
        <f ca="1">+P$29*Input!$D194</f>
        <v>4231.2479999999914</v>
      </c>
      <c r="R32" s="145">
        <f ca="1">+Q$29*Input!$D194</f>
        <v>4240.9964309104898</v>
      </c>
      <c r="S32" s="145">
        <f ca="1">+R$29*Input!$D194</f>
        <v>9436.1523096041183</v>
      </c>
      <c r="T32" s="145">
        <f ca="1">+S$29*Input!$D194</f>
        <v>10185.941816685949</v>
      </c>
      <c r="U32" s="145">
        <f ca="1">+T$29*Input!$D194</f>
        <v>10756.259884440682</v>
      </c>
      <c r="V32" s="145">
        <f ca="1">+U$29*Input!$D194</f>
        <v>11140.859040876921</v>
      </c>
      <c r="W32" s="145">
        <f ca="1">+V$29*Input!$D194</f>
        <v>13234.550617581068</v>
      </c>
      <c r="X32" s="145">
        <f ca="1">+W$29*Input!$D194</f>
        <v>13265.041882174153</v>
      </c>
      <c r="Y32" s="145">
        <f ca="1">+X$29*Input!$D194</f>
        <v>11813.290475522879</v>
      </c>
      <c r="Z32" s="145">
        <f ca="1">+Y$29*Input!$D194</f>
        <v>10665.575626722528</v>
      </c>
      <c r="AA32" s="145">
        <f ca="1">+Z$29*Input!$D194</f>
        <v>9296.0966762924236</v>
      </c>
      <c r="AB32" s="145">
        <f ca="1">+AA$29*Input!$D194</f>
        <v>4339.7245923649016</v>
      </c>
      <c r="AC32" s="145">
        <f ca="1">+AB$29*Input!$D194</f>
        <v>4349.7229439999837</v>
      </c>
      <c r="AD32" s="145">
        <f ca="1">+AC$29*Input!$D194</f>
        <v>4359.7443309759792</v>
      </c>
      <c r="AE32" s="145">
        <f ca="1">+AD$29*Input!$D194</f>
        <v>9700.3645742730205</v>
      </c>
      <c r="AF32" s="145">
        <f ca="1">+AE$29*Input!$D194</f>
        <v>10471.148187553137</v>
      </c>
      <c r="AG32" s="145">
        <f ca="1">+AF$29*Input!$D194</f>
        <v>11057.435161205007</v>
      </c>
      <c r="AH32" s="145">
        <f ca="1">+AG$29*Input!$D194</f>
        <v>11452.803094021461</v>
      </c>
      <c r="AI32" s="145">
        <f ca="1">+AH$29*Input!$D194</f>
        <v>13605.118034873312</v>
      </c>
      <c r="AJ32" s="145">
        <f ca="1">+AI$29*Input!$D194</f>
        <v>13636.463054875019</v>
      </c>
      <c r="AK32" s="145">
        <f ca="1">+AJ$29*Input!$D194</f>
        <v>12144.062608837501</v>
      </c>
      <c r="AL32" s="145">
        <f ca="1">+AK$29*Input!$D194</f>
        <v>10964.21174427074</v>
      </c>
      <c r="AM32" s="145">
        <f ca="1">+AL$29*Input!$D194</f>
        <v>9556.3873832285954</v>
      </c>
      <c r="AN32" s="145">
        <f ca="1">+AM$29*Input!$D194</f>
        <v>4461.236880951109</v>
      </c>
      <c r="AO32" s="145">
        <f ca="1">+AN$29*Input!$D194</f>
        <v>4471.5151864319769</v>
      </c>
      <c r="AP32" s="145">
        <f ca="1">+AO$29*Input!$D194</f>
        <v>4481.8171722433008</v>
      </c>
      <c r="AQ32" s="145">
        <f ca="1">+AP$29*Input!$D194</f>
        <v>9971.9747823526504</v>
      </c>
      <c r="AR32" s="145">
        <f ca="1">+AQ$29*Input!$D194</f>
        <v>10764.340336804606</v>
      </c>
      <c r="AS32" s="145">
        <f ca="1">+AR$29*Input!$D194</f>
        <v>11367.043345718726</v>
      </c>
      <c r="AT32" s="145">
        <f ca="1">+AS$29*Input!$D194</f>
        <v>11773.481580654046</v>
      </c>
      <c r="AU32" s="145">
        <f ca="1">+AT$29*Input!$D194</f>
        <v>13986.061339849744</v>
      </c>
      <c r="AV32" s="145">
        <f ca="1">+AU$29*Input!$D194</f>
        <v>14018.284020411491</v>
      </c>
      <c r="AW32" s="145">
        <f ca="1">+AV$29*Input!$D194</f>
        <v>12484.096361884931</v>
      </c>
      <c r="AX32" s="145">
        <f ca="1">+AW$29*Input!$D194</f>
        <v>11271.209673110307</v>
      </c>
      <c r="AY32" s="145">
        <f ca="1">+AX$29*Input!$D194</f>
        <v>9823.9662299589818</v>
      </c>
      <c r="AZ32" s="145">
        <f ca="1">+AY$29*Input!$D194</f>
        <v>4586.1515136177313</v>
      </c>
      <c r="BA32" s="145">
        <f ca="1">+AZ$29*Input!$D194</f>
        <v>4596.7176116520668</v>
      </c>
      <c r="BB32" s="145">
        <f ca="1">+BA$29*Input!$D194</f>
        <v>4607.3080530661073</v>
      </c>
      <c r="BC32" s="145">
        <f ca="1">+BB$29*Input!$D194</f>
        <v>10251.19007625851</v>
      </c>
      <c r="BD32" s="145">
        <f ca="1">+BC$29*Input!$D194</f>
        <v>11065.741866235116</v>
      </c>
      <c r="BE32" s="145">
        <f ca="1">+BD$29*Input!$D194</f>
        <v>11685.320559398831</v>
      </c>
      <c r="BF32" s="145">
        <f ca="1">+BE$29*Input!$D194</f>
        <v>12103.139064912333</v>
      </c>
      <c r="BG32" s="145">
        <f ca="1">+BF$29*Input!$D194</f>
        <v>14377.671057365509</v>
      </c>
      <c r="BH32" s="145">
        <f ca="1">+BG$29*Input!$D194</f>
        <v>14410.795972982993</v>
      </c>
      <c r="BI32" s="145">
        <f ca="1">+BH$29*Input!$D194</f>
        <v>12833.65106001769</v>
      </c>
      <c r="BJ32" s="145">
        <f ca="1">+BI$29*Input!$D194</f>
        <v>11586.803543957378</v>
      </c>
      <c r="BK32" s="145">
        <f ca="1">+BJ$29*Input!$D194</f>
        <v>10099.037284397817</v>
      </c>
      <c r="BL32" s="145">
        <f ca="1">+BK$29*Input!$D194</f>
        <v>4714.5637559990191</v>
      </c>
      <c r="BM32" s="145">
        <f ca="1">+BL$29*Input!$D194</f>
        <v>4725.4257047783149</v>
      </c>
      <c r="BN32" s="145">
        <f ca="1">+BM$29*Input!$D194</f>
        <v>4736.3126785519498</v>
      </c>
      <c r="BO32" s="145">
        <f ca="1">+BN$29*Input!$D194</f>
        <v>10538.223398393728</v>
      </c>
      <c r="BP32" s="145">
        <f ca="1">+BO$29*Input!$D194</f>
        <v>11375.582638489688</v>
      </c>
      <c r="BQ32" s="145">
        <f ca="1">+BP$29*Input!$D194</f>
        <v>12012.509535061987</v>
      </c>
      <c r="BR32" s="145">
        <f ca="1">+BQ$29*Input!$D194</f>
        <v>12442.026958729866</v>
      </c>
      <c r="BS32" s="145">
        <f ca="1">+BR$29*Input!$D194</f>
        <v>14780.245846971726</v>
      </c>
      <c r="BT32" s="145">
        <f ca="1">+BS$29*Input!$D194</f>
        <v>14814.298260226493</v>
      </c>
      <c r="BU32" s="145">
        <f ca="1">+BT$29*Input!$D194</f>
        <v>13192.993289698166</v>
      </c>
      <c r="BV32" s="145">
        <f ca="1">+BU$29*Input!$D194</f>
        <v>11911.234043188166</v>
      </c>
      <c r="BW32" s="145">
        <f ca="1">+BV$29*Input!$D194</f>
        <v>10381.810328360947</v>
      </c>
      <c r="BX32" s="145">
        <f ca="1">+BW$29*Input!$D194</f>
        <v>4846.5715411669926</v>
      </c>
      <c r="BY32" s="145">
        <f ca="1">+BX$29*Input!$D194</f>
        <v>4857.7376245121077</v>
      </c>
      <c r="BZ32" s="145">
        <f ca="1">+BY$29*Input!$D194</f>
        <v>4868.9294335513996</v>
      </c>
      <c r="CA32" s="145">
        <f ca="1">+BZ$29*Input!$D194</f>
        <v>10833.293653548739</v>
      </c>
      <c r="CB32" s="145">
        <f ca="1">+CA$29*Input!$D194</f>
        <v>11694.098952367387</v>
      </c>
      <c r="CC32" s="145">
        <f ca="1">+CB$29*Input!$D194</f>
        <v>12348.859802043702</v>
      </c>
      <c r="CD32" s="145">
        <f ca="1">+CC$29*Input!$D194</f>
        <v>12790.403713574284</v>
      </c>
      <c r="CE32" s="145">
        <f ca="1">+CD$29*Input!$D194</f>
        <v>15194.09273068692</v>
      </c>
      <c r="CF32" s="145">
        <f ca="1">+CE$29*Input!$D194</f>
        <v>15229.098611512814</v>
      </c>
      <c r="CG32" s="145">
        <f ca="1">+CF$29*Input!$D194</f>
        <v>13562.397101809693</v>
      </c>
      <c r="CH32" s="145">
        <f ca="1">+CG$29*Input!$D194</f>
        <v>12244.748596397423</v>
      </c>
      <c r="CI32" s="145">
        <f ca="1">+CH$29*Input!$D194</f>
        <v>10672.501017555034</v>
      </c>
      <c r="CJ32" s="145">
        <f ca="1">+CI$29*Input!$D194</f>
        <v>4982.2755443196565</v>
      </c>
      <c r="CK32" s="145">
        <f ca="1">+CJ$29*Input!$D194</f>
        <v>4993.7542779984333</v>
      </c>
      <c r="CL32" s="145">
        <f ca="1">+CK$29*Input!$D194</f>
        <v>5005.2594576908268</v>
      </c>
      <c r="CM32" s="145">
        <f ca="1">+CL$29*Input!$D194</f>
        <v>11136.625875848093</v>
      </c>
      <c r="CN32" s="145">
        <f ca="1">+CM$29*Input!$D194</f>
        <v>12021.533723033652</v>
      </c>
      <c r="CO32" s="145">
        <f ca="1">+CN$29*Input!$D194</f>
        <v>12694.627876500906</v>
      </c>
      <c r="CP32" s="145">
        <f ca="1">+CO$29*Input!$D194</f>
        <v>13148.535017554344</v>
      </c>
      <c r="CQ32" s="145">
        <f ca="1">+CP$29*Input!$D194</f>
        <v>15619.527327146128</v>
      </c>
      <c r="CR32" s="145">
        <f ca="1">+CQ$29*Input!$D194</f>
        <v>15655.51337263516</v>
      </c>
      <c r="CS32" s="145">
        <f ca="1">+CR$29*Input!$D194</f>
        <v>13942.144220660355</v>
      </c>
      <c r="CT32" s="145">
        <f ca="1">+CS$29*Input!$D194</f>
        <v>12587.601557096526</v>
      </c>
      <c r="CU32" s="145">
        <f ca="1">+CT$29*Input!$D194</f>
        <v>10971.33104604656</v>
      </c>
      <c r="CV32" s="145">
        <f ca="1">+CU$29*Input!$D194</f>
        <v>5121.7792595606006</v>
      </c>
      <c r="CW32" s="145">
        <f ca="1">+CV$29*Input!$D194</f>
        <v>5133.5793977823841</v>
      </c>
      <c r="CX32" s="145">
        <f ca="1">+CW$29*Input!$D194</f>
        <v>5145.4067225061708</v>
      </c>
      <c r="CY32" s="145">
        <f ca="1">+CX$29*Input!$D194</f>
        <v>11448.451400371823</v>
      </c>
      <c r="CZ32" s="145">
        <f ca="1">+CY$29*Input!$D194</f>
        <v>12358.136667278579</v>
      </c>
      <c r="DA32" s="145">
        <f ca="1">+CZ$29*Input!$D194</f>
        <v>13050.07745704292</v>
      </c>
      <c r="DB32" s="145">
        <f ca="1">+DA$29*Input!$D194</f>
        <v>13516.69399804585</v>
      </c>
      <c r="DC32" s="145">
        <f ca="1">+DB$29*Input!$D194</f>
        <v>16056.8740923062</v>
      </c>
      <c r="DD32" s="145">
        <f ca="1">+DC$29*Input!$D194</f>
        <v>16093.867747068913</v>
      </c>
      <c r="DE32" s="145">
        <f ca="1">+DD$29*Input!$D194</f>
        <v>14332.524258838821</v>
      </c>
      <c r="DF32" s="145">
        <f ca="1">+DE$29*Input!$D194</f>
        <v>12940.054400695219</v>
      </c>
      <c r="DG32" s="145">
        <f ca="1">+DF$29*Input!$D194</f>
        <v>11278.528315335847</v>
      </c>
      <c r="DH32" s="145">
        <f ca="1">+DG$29*Input!$D194</f>
        <v>5265.1890788282853</v>
      </c>
      <c r="DI32" s="145">
        <f ca="1">+DH$29*Input!$D194</f>
        <v>5277.3196209202861</v>
      </c>
      <c r="DJ32" s="145">
        <f ca="1">+DI$29*Input!$D194</f>
        <v>5289.4781107363287</v>
      </c>
      <c r="DK32" s="145">
        <f ca="1">+DJ$29*Input!$D194</f>
        <v>11769.008039582211</v>
      </c>
      <c r="DL32" s="145">
        <f ca="1">+DK$29*Input!$D194</f>
        <v>12704.164493962364</v>
      </c>
      <c r="DM32" s="145">
        <f ca="1">+DL$29*Input!$D194</f>
        <v>13415.479625840097</v>
      </c>
      <c r="DN32" s="145">
        <f ca="1">+DM$29*Input!$D194</f>
        <v>13895.161429991114</v>
      </c>
      <c r="DO32" s="145">
        <f ca="1">+DN$29*Input!$D194</f>
        <v>16506.466566890751</v>
      </c>
      <c r="DP32" s="145">
        <f ca="1">+DO$29*Input!$D194</f>
        <v>16544.496043986819</v>
      </c>
      <c r="DQ32" s="145">
        <f ca="1">+DP$29*Input!$D194</f>
        <v>14733.834938086287</v>
      </c>
      <c r="DR32" s="145">
        <f ca="1">+DQ$29*Input!$D194</f>
        <v>13302.375923914664</v>
      </c>
      <c r="DS32" s="145">
        <f ca="1">+DR$29*Input!$D194</f>
        <v>11594.327108165236</v>
      </c>
      <c r="DT32" s="145">
        <f ca="1">+DS$29*Input!$D194</f>
        <v>14074.790922465805</v>
      </c>
    </row>
    <row r="33" spans="1:124" ht="14.25" customHeight="1" x14ac:dyDescent="0.15">
      <c r="A33" s="13" t="s">
        <v>82</v>
      </c>
      <c r="B33" s="31" t="str">
        <f t="shared" si="18"/>
        <v>[EUR]</v>
      </c>
      <c r="C33" s="31"/>
      <c r="D33" s="31"/>
      <c r="E33" s="145"/>
      <c r="F33" s="145"/>
      <c r="G33" s="145">
        <f ca="1">+E$29*Input!$D195</f>
        <v>0</v>
      </c>
      <c r="H33" s="145">
        <f ca="1">+F$29*Input!$D195</f>
        <v>0</v>
      </c>
      <c r="I33" s="145">
        <f ca="1">+G$29*Input!$D195</f>
        <v>2881.9946953182653</v>
      </c>
      <c r="J33" s="145">
        <f ca="1">+H$29*Input!$D195</f>
        <v>5231.6439126657106</v>
      </c>
      <c r="K33" s="145">
        <f ca="1">+I$29*Input!$D195</f>
        <v>5418.7057591813882</v>
      </c>
      <c r="L33" s="145">
        <f ca="1">+J$29*Input!$D195</f>
        <v>6437.0382381230966</v>
      </c>
      <c r="M33" s="145">
        <f ca="1">+K$29*Input!$D195</f>
        <v>6451.8686197345214</v>
      </c>
      <c r="N33" s="145">
        <f ca="1">+L$29*Input!$D195</f>
        <v>5745.7638499624945</v>
      </c>
      <c r="O33" s="145">
        <f ca="1">+M$29*Input!$D195</f>
        <v>5187.536783425362</v>
      </c>
      <c r="P33" s="145">
        <f ca="1">+N$29*Input!$D195</f>
        <v>4521.4477997531312</v>
      </c>
      <c r="Q33" s="145">
        <f ca="1">+O$29*Input!$D195</f>
        <v>2110.7609885043316</v>
      </c>
      <c r="R33" s="145">
        <f ca="1">+P$29*Input!$D195</f>
        <v>2115.6239999999957</v>
      </c>
      <c r="S33" s="145">
        <f ca="1">+Q$29*Input!$D195</f>
        <v>2120.4982154552449</v>
      </c>
      <c r="T33" s="145">
        <f ca="1">+R$29*Input!$D195</f>
        <v>4718.0761548020591</v>
      </c>
      <c r="U33" s="145">
        <f ca="1">+S$29*Input!$D195</f>
        <v>5092.9709083429743</v>
      </c>
      <c r="V33" s="145">
        <f ca="1">+T$29*Input!$D195</f>
        <v>5378.129942220341</v>
      </c>
      <c r="W33" s="145">
        <f ca="1">+U$29*Input!$D195</f>
        <v>5570.4295204384607</v>
      </c>
      <c r="X33" s="145">
        <f ca="1">+V$29*Input!$D195</f>
        <v>6617.2753087905339</v>
      </c>
      <c r="Y33" s="145">
        <f ca="1">+W$29*Input!$D195</f>
        <v>6632.5209410870766</v>
      </c>
      <c r="Z33" s="145">
        <f ca="1">+X$29*Input!$D195</f>
        <v>5906.6452377614396</v>
      </c>
      <c r="AA33" s="145">
        <f ca="1">+Y$29*Input!$D195</f>
        <v>5332.7878133612639</v>
      </c>
      <c r="AB33" s="145">
        <f ca="1">+Z$29*Input!$D195</f>
        <v>4648.0483381462118</v>
      </c>
      <c r="AC33" s="145">
        <f ca="1">+AA$29*Input!$D195</f>
        <v>2169.8622961824508</v>
      </c>
      <c r="AD33" s="145">
        <f ca="1">+AB$29*Input!$D195</f>
        <v>2174.8614719999919</v>
      </c>
      <c r="AE33" s="145">
        <f ca="1">+AC$29*Input!$D195</f>
        <v>2179.8721654879896</v>
      </c>
      <c r="AF33" s="145">
        <f ca="1">+AD$29*Input!$D195</f>
        <v>4850.1822871365102</v>
      </c>
      <c r="AG33" s="145">
        <f ca="1">+AE$29*Input!$D195</f>
        <v>5235.5740937765686</v>
      </c>
      <c r="AH33" s="145">
        <f ca="1">+AF$29*Input!$D195</f>
        <v>5528.7175806025034</v>
      </c>
      <c r="AI33" s="145">
        <f ca="1">+AG$29*Input!$D195</f>
        <v>5726.4015470107306</v>
      </c>
      <c r="AJ33" s="145">
        <f ca="1">+AH$29*Input!$D195</f>
        <v>6802.5590174366562</v>
      </c>
      <c r="AK33" s="145">
        <f ca="1">+AI$29*Input!$D195</f>
        <v>6818.2315274375096</v>
      </c>
      <c r="AL33" s="145">
        <f ca="1">+AJ$29*Input!$D195</f>
        <v>6072.0313044187506</v>
      </c>
      <c r="AM33" s="145">
        <f ca="1">+AK$29*Input!$D195</f>
        <v>5482.1058721353702</v>
      </c>
      <c r="AN33" s="145">
        <f ca="1">+AL$29*Input!$D195</f>
        <v>4778.1936916142977</v>
      </c>
      <c r="AO33" s="145">
        <f ca="1">+AM$29*Input!$D195</f>
        <v>2230.6184404755545</v>
      </c>
      <c r="AP33" s="145">
        <f ca="1">+AN$29*Input!$D195</f>
        <v>2235.7575932159884</v>
      </c>
      <c r="AQ33" s="145">
        <f ca="1">+AO$29*Input!$D195</f>
        <v>2240.9085861216504</v>
      </c>
      <c r="AR33" s="145">
        <f ca="1">+AP$29*Input!$D195</f>
        <v>4985.9873911763252</v>
      </c>
      <c r="AS33" s="145">
        <f ca="1">+AQ$29*Input!$D195</f>
        <v>5382.1701684023028</v>
      </c>
      <c r="AT33" s="145">
        <f ca="1">+AR$29*Input!$D195</f>
        <v>5683.5216728593632</v>
      </c>
      <c r="AU33" s="145">
        <f ca="1">+AS$29*Input!$D195</f>
        <v>5886.7407903270232</v>
      </c>
      <c r="AV33" s="145">
        <f ca="1">+AT$29*Input!$D195</f>
        <v>6993.0306699248722</v>
      </c>
      <c r="AW33" s="145">
        <f ca="1">+AU$29*Input!$D195</f>
        <v>7009.1420102057455</v>
      </c>
      <c r="AX33" s="145">
        <f ca="1">+AV$29*Input!$D195</f>
        <v>6242.0481809424655</v>
      </c>
      <c r="AY33" s="145">
        <f ca="1">+AW$29*Input!$D195</f>
        <v>5635.6048365551533</v>
      </c>
      <c r="AZ33" s="145">
        <f ca="1">+AX$29*Input!$D195</f>
        <v>4911.9831149794909</v>
      </c>
      <c r="BA33" s="145">
        <f ca="1">+AY$29*Input!$D195</f>
        <v>2293.0757568088657</v>
      </c>
      <c r="BB33" s="145">
        <f ca="1">+AZ$29*Input!$D195</f>
        <v>2298.3588058260334</v>
      </c>
      <c r="BC33" s="145">
        <f ca="1">+BA$29*Input!$D195</f>
        <v>2303.6540265330536</v>
      </c>
      <c r="BD33" s="145">
        <f ca="1">+BB$29*Input!$D195</f>
        <v>5125.595038129255</v>
      </c>
      <c r="BE33" s="145">
        <f ca="1">+BC$29*Input!$D195</f>
        <v>5532.8709331175578</v>
      </c>
      <c r="BF33" s="145">
        <f ca="1">+BD$29*Input!$D195</f>
        <v>5842.6602796994157</v>
      </c>
      <c r="BG33" s="145">
        <f ca="1">+BE$29*Input!$D195</f>
        <v>6051.5695324561666</v>
      </c>
      <c r="BH33" s="145">
        <f ca="1">+BF$29*Input!$D195</f>
        <v>7188.8355286827546</v>
      </c>
      <c r="BI33" s="145">
        <f ca="1">+BG$29*Input!$D195</f>
        <v>7205.3979864914963</v>
      </c>
      <c r="BJ33" s="145">
        <f ca="1">+BH$29*Input!$D195</f>
        <v>6416.8255300088449</v>
      </c>
      <c r="BK33" s="145">
        <f ca="1">+BI$29*Input!$D195</f>
        <v>5793.4017719786889</v>
      </c>
      <c r="BL33" s="145">
        <f ca="1">+BJ$29*Input!$D195</f>
        <v>5049.5186421989083</v>
      </c>
      <c r="BM33" s="145">
        <f ca="1">+BK$29*Input!$D195</f>
        <v>2357.2818779995096</v>
      </c>
      <c r="BN33" s="145">
        <f ca="1">+BL$29*Input!$D195</f>
        <v>2362.7128523891574</v>
      </c>
      <c r="BO33" s="145">
        <f ca="1">+BM$29*Input!$D195</f>
        <v>2368.1563392759749</v>
      </c>
      <c r="BP33" s="145">
        <f ca="1">+BN$29*Input!$D195</f>
        <v>5269.1116991968638</v>
      </c>
      <c r="BQ33" s="145">
        <f ca="1">+BO$29*Input!$D195</f>
        <v>5687.7913192448441</v>
      </c>
      <c r="BR33" s="145">
        <f ca="1">+BP$29*Input!$D195</f>
        <v>6006.2547675309934</v>
      </c>
      <c r="BS33" s="145">
        <f ca="1">+BQ$29*Input!$D195</f>
        <v>6221.0134793649331</v>
      </c>
      <c r="BT33" s="145">
        <f ca="1">+BR$29*Input!$D195</f>
        <v>7390.1229234858629</v>
      </c>
      <c r="BU33" s="145">
        <f ca="1">+BS$29*Input!$D195</f>
        <v>7407.1491301132464</v>
      </c>
      <c r="BV33" s="145">
        <f ca="1">+BT$29*Input!$D195</f>
        <v>6596.4966448490832</v>
      </c>
      <c r="BW33" s="145">
        <f ca="1">+BU$29*Input!$D195</f>
        <v>5955.6170215940829</v>
      </c>
      <c r="BX33" s="145">
        <f ca="1">+BV$29*Input!$D195</f>
        <v>5190.9051641804735</v>
      </c>
      <c r="BY33" s="145">
        <f ca="1">+BW$29*Input!$D195</f>
        <v>2423.2857705834963</v>
      </c>
      <c r="BZ33" s="145">
        <f ca="1">+BX$29*Input!$D195</f>
        <v>2428.8688122560538</v>
      </c>
      <c r="CA33" s="145">
        <f ca="1">+BY$29*Input!$D195</f>
        <v>2434.4647167756998</v>
      </c>
      <c r="CB33" s="145">
        <f ca="1">+BZ$29*Input!$D195</f>
        <v>5416.6468267743694</v>
      </c>
      <c r="CC33" s="145">
        <f ca="1">+CA$29*Input!$D195</f>
        <v>5847.0494761836935</v>
      </c>
      <c r="CD33" s="145">
        <f ca="1">+CB$29*Input!$D195</f>
        <v>6174.429901021851</v>
      </c>
      <c r="CE33" s="145">
        <f ca="1">+CC$29*Input!$D195</f>
        <v>6395.2018567871419</v>
      </c>
      <c r="CF33" s="145">
        <f ca="1">+CD$29*Input!$D195</f>
        <v>7597.0463653434599</v>
      </c>
      <c r="CG33" s="145">
        <f ca="1">+CE$29*Input!$D195</f>
        <v>7614.5493057564072</v>
      </c>
      <c r="CH33" s="145">
        <f ca="1">+CF$29*Input!$D195</f>
        <v>6781.1985509048463</v>
      </c>
      <c r="CI33" s="145">
        <f ca="1">+CG$29*Input!$D195</f>
        <v>6122.3742981987116</v>
      </c>
      <c r="CJ33" s="145">
        <f ca="1">+CH$29*Input!$D195</f>
        <v>5336.2505087775171</v>
      </c>
      <c r="CK33" s="145">
        <f ca="1">+CI$29*Input!$D195</f>
        <v>2491.1377721598283</v>
      </c>
      <c r="CL33" s="145">
        <f ca="1">+CJ$29*Input!$D195</f>
        <v>2496.8771389992166</v>
      </c>
      <c r="CM33" s="145">
        <f ca="1">+CK$29*Input!$D195</f>
        <v>2502.6297288454134</v>
      </c>
      <c r="CN33" s="145">
        <f ca="1">+CL$29*Input!$D195</f>
        <v>5568.3129379240463</v>
      </c>
      <c r="CO33" s="145">
        <f ca="1">+CM$29*Input!$D195</f>
        <v>6010.7668615168259</v>
      </c>
      <c r="CP33" s="145">
        <f ca="1">+CN$29*Input!$D195</f>
        <v>6347.3139382504532</v>
      </c>
      <c r="CQ33" s="145">
        <f ca="1">+CO$29*Input!$D195</f>
        <v>6574.2675087771722</v>
      </c>
      <c r="CR33" s="145">
        <f ca="1">+CP$29*Input!$D195</f>
        <v>7809.7636635730642</v>
      </c>
      <c r="CS33" s="145">
        <f ca="1">+CQ$29*Input!$D195</f>
        <v>7827.7566863175798</v>
      </c>
      <c r="CT33" s="145">
        <f ca="1">+CR$29*Input!$D195</f>
        <v>6971.0721103301776</v>
      </c>
      <c r="CU33" s="145">
        <f ca="1">+CS$29*Input!$D195</f>
        <v>6293.8007785482632</v>
      </c>
      <c r="CV33" s="145">
        <f ca="1">+CT$29*Input!$D195</f>
        <v>5485.66552302328</v>
      </c>
      <c r="CW33" s="145">
        <f ca="1">+CU$29*Input!$D195</f>
        <v>2560.8896297803003</v>
      </c>
      <c r="CX33" s="145">
        <f ca="1">+CV$29*Input!$D195</f>
        <v>2566.7896988911921</v>
      </c>
      <c r="CY33" s="145">
        <f ca="1">+CW$29*Input!$D195</f>
        <v>2572.7033612530854</v>
      </c>
      <c r="CZ33" s="145">
        <f ca="1">+CX$29*Input!$D195</f>
        <v>5724.2257001859116</v>
      </c>
      <c r="DA33" s="145">
        <f ca="1">+CY$29*Input!$D195</f>
        <v>6179.0683336392894</v>
      </c>
      <c r="DB33" s="145">
        <f ca="1">+CZ$29*Input!$D195</f>
        <v>6525.0387285214601</v>
      </c>
      <c r="DC33" s="145">
        <f ca="1">+DA$29*Input!$D195</f>
        <v>6758.346999022925</v>
      </c>
      <c r="DD33" s="145">
        <f ca="1">+DB$29*Input!$D195</f>
        <v>8028.4370461530998</v>
      </c>
      <c r="DE33" s="145">
        <f ca="1">+DC$29*Input!$D195</f>
        <v>8046.9338735344563</v>
      </c>
      <c r="DF33" s="145">
        <f ca="1">+DD$29*Input!$D195</f>
        <v>7166.2621294194105</v>
      </c>
      <c r="DG33" s="145">
        <f ca="1">+DE$29*Input!$D195</f>
        <v>6470.0272003476093</v>
      </c>
      <c r="DH33" s="145">
        <f ca="1">+DF$29*Input!$D195</f>
        <v>5639.2641576679234</v>
      </c>
      <c r="DI33" s="145">
        <f ca="1">+DG$29*Input!$D195</f>
        <v>2632.5945394141427</v>
      </c>
      <c r="DJ33" s="145">
        <f ca="1">+DH$29*Input!$D195</f>
        <v>2638.659810460143</v>
      </c>
      <c r="DK33" s="145">
        <f ca="1">+DI$29*Input!$D195</f>
        <v>2644.7390553681644</v>
      </c>
      <c r="DL33" s="145">
        <f ca="1">+DJ$29*Input!$D195</f>
        <v>5884.5040197911057</v>
      </c>
      <c r="DM33" s="145">
        <f ca="1">+DK$29*Input!$D195</f>
        <v>6352.0822469811819</v>
      </c>
      <c r="DN33" s="145">
        <f ca="1">+DL$29*Input!$D195</f>
        <v>6707.7398129200483</v>
      </c>
      <c r="DO33" s="145">
        <f ca="1">+DM$29*Input!$D195</f>
        <v>6947.5807149955572</v>
      </c>
      <c r="DP33" s="145">
        <f ca="1">+DN$29*Input!$D195</f>
        <v>8253.2332834453755</v>
      </c>
      <c r="DQ33" s="145">
        <f ca="1">+DO$29*Input!$D195</f>
        <v>8272.2480219934096</v>
      </c>
      <c r="DR33" s="145">
        <f ca="1">+DP$29*Input!$D195</f>
        <v>7366.9174690431437</v>
      </c>
      <c r="DS33" s="145">
        <f ca="1">+DQ$29*Input!$D195</f>
        <v>6651.1879619573319</v>
      </c>
      <c r="DT33" s="145">
        <f ca="1">+DR$29*Input!$D195</f>
        <v>5797.1635540826182</v>
      </c>
    </row>
    <row r="34" spans="1:124" ht="14.25" customHeight="1" x14ac:dyDescent="0.15">
      <c r="A34" s="13" t="s">
        <v>83</v>
      </c>
      <c r="B34" s="31" t="str">
        <f t="shared" si="18"/>
        <v>[EUR]</v>
      </c>
      <c r="C34" s="31"/>
      <c r="D34" s="31"/>
      <c r="E34" s="145"/>
      <c r="F34" s="145"/>
      <c r="G34" s="145"/>
      <c r="H34" s="145">
        <f ca="1">+E$29*Input!$D196</f>
        <v>0</v>
      </c>
      <c r="I34" s="145">
        <f ca="1">+F$29*Input!$D196</f>
        <v>0</v>
      </c>
      <c r="J34" s="145">
        <f ca="1">+G$29*Input!$D196</f>
        <v>960.6648984394227</v>
      </c>
      <c r="K34" s="145">
        <f ca="1">+H$29*Input!$D196</f>
        <v>1743.8813042219053</v>
      </c>
      <c r="L34" s="145">
        <f ca="1">+I$29*Input!$D196</f>
        <v>1806.2352530604644</v>
      </c>
      <c r="M34" s="145">
        <f ca="1">+J$29*Input!$D196</f>
        <v>2145.6794127077005</v>
      </c>
      <c r="N34" s="145">
        <f ca="1">+K$29*Input!$D196</f>
        <v>2150.6228732448426</v>
      </c>
      <c r="O34" s="145">
        <f ca="1">+L$29*Input!$D196</f>
        <v>1915.2546166541665</v>
      </c>
      <c r="P34" s="145">
        <f ca="1">+M$29*Input!$D196</f>
        <v>1729.1789278084555</v>
      </c>
      <c r="Q34" s="145">
        <f ca="1">+N$29*Input!$D196</f>
        <v>1507.1492665843787</v>
      </c>
      <c r="R34" s="145">
        <f ca="1">+O$29*Input!$D196</f>
        <v>703.58699616811123</v>
      </c>
      <c r="S34" s="145">
        <f ca="1">+P$29*Input!$D196</f>
        <v>705.20799999999917</v>
      </c>
      <c r="T34" s="145">
        <f ca="1">+Q$29*Input!$D196</f>
        <v>706.83273848508236</v>
      </c>
      <c r="U34" s="145">
        <f ca="1">+R$29*Input!$D196</f>
        <v>1572.6920516006878</v>
      </c>
      <c r="V34" s="145">
        <f ca="1">+S$29*Input!$D196</f>
        <v>1697.6569694476595</v>
      </c>
      <c r="W34" s="145">
        <f ca="1">+T$29*Input!$D196</f>
        <v>1792.7099807401153</v>
      </c>
      <c r="X34" s="145">
        <f ca="1">+U$29*Input!$D196</f>
        <v>1856.8098401461552</v>
      </c>
      <c r="Y34" s="145">
        <f ca="1">+V$29*Input!$D196</f>
        <v>2205.7584362635134</v>
      </c>
      <c r="Z34" s="145">
        <f ca="1">+W$29*Input!$D196</f>
        <v>2210.8403136956945</v>
      </c>
      <c r="AA34" s="145">
        <f ca="1">+X$29*Input!$D196</f>
        <v>1968.8817459204815</v>
      </c>
      <c r="AB34" s="145">
        <f ca="1">+Y$29*Input!$D196</f>
        <v>1777.5959377870897</v>
      </c>
      <c r="AC34" s="145">
        <f ca="1">+Z$29*Input!$D196</f>
        <v>1549.3494460487389</v>
      </c>
      <c r="AD34" s="145">
        <f ca="1">+AA$29*Input!$D196</f>
        <v>723.28743206081765</v>
      </c>
      <c r="AE34" s="145">
        <f ca="1">+AB$29*Input!$D196</f>
        <v>724.95382399999801</v>
      </c>
      <c r="AF34" s="145">
        <f ca="1">+AC$29*Input!$D196</f>
        <v>726.62405516266392</v>
      </c>
      <c r="AG34" s="145">
        <f ca="1">+AD$29*Input!$D196</f>
        <v>1616.7274290455048</v>
      </c>
      <c r="AH34" s="145">
        <f ca="1">+AE$29*Input!$D196</f>
        <v>1745.1913645921913</v>
      </c>
      <c r="AI34" s="145">
        <f ca="1">+AF$29*Input!$D196</f>
        <v>1842.9058602008363</v>
      </c>
      <c r="AJ34" s="145">
        <f ca="1">+AG$29*Input!$D196</f>
        <v>1908.8005156702452</v>
      </c>
      <c r="AK34" s="145">
        <f ca="1">+AH$29*Input!$D196</f>
        <v>2267.5196724788875</v>
      </c>
      <c r="AL34" s="145">
        <f ca="1">+AI$29*Input!$D196</f>
        <v>2272.7438424791721</v>
      </c>
      <c r="AM34" s="145">
        <f ca="1">+AJ$29*Input!$D196</f>
        <v>2024.0104348062519</v>
      </c>
      <c r="AN34" s="145">
        <f ca="1">+AK$29*Input!$D196</f>
        <v>1827.3686240451252</v>
      </c>
      <c r="AO34" s="145">
        <f ca="1">+AL$29*Input!$D196</f>
        <v>1592.7312305381008</v>
      </c>
      <c r="AP34" s="145">
        <f ca="1">+AM$29*Input!$D196</f>
        <v>743.53948015851881</v>
      </c>
      <c r="AQ34" s="145">
        <f ca="1">+AN$29*Input!$D196</f>
        <v>745.25253107199683</v>
      </c>
      <c r="AR34" s="145">
        <f ca="1">+AO$29*Input!$D196</f>
        <v>746.96952870721748</v>
      </c>
      <c r="AS34" s="145">
        <f ca="1">+AP$29*Input!$D196</f>
        <v>1661.9957970587766</v>
      </c>
      <c r="AT34" s="145">
        <f ca="1">+AQ$29*Input!$D196</f>
        <v>1794.0567228007692</v>
      </c>
      <c r="AU34" s="145">
        <f ca="1">+AR$29*Input!$D196</f>
        <v>1894.5072242864562</v>
      </c>
      <c r="AV34" s="145">
        <f ca="1">+AS$29*Input!$D196</f>
        <v>1962.2469301090096</v>
      </c>
      <c r="AW34" s="145">
        <f ca="1">+AT$29*Input!$D196</f>
        <v>2331.010223308293</v>
      </c>
      <c r="AX34" s="145">
        <f ca="1">+AU$29*Input!$D196</f>
        <v>2336.3806700685841</v>
      </c>
      <c r="AY34" s="145">
        <f ca="1">+AV$29*Input!$D196</f>
        <v>2080.6827269808236</v>
      </c>
      <c r="AZ34" s="145">
        <f ca="1">+AW$29*Input!$D196</f>
        <v>1878.5349455183862</v>
      </c>
      <c r="BA34" s="145">
        <f ca="1">+AX$29*Input!$D196</f>
        <v>1637.3277049931653</v>
      </c>
      <c r="BB34" s="145">
        <f ca="1">+AY$29*Input!$D196</f>
        <v>764.35858560295594</v>
      </c>
      <c r="BC34" s="145">
        <f ca="1">+AZ$29*Input!$D196</f>
        <v>766.11960194201174</v>
      </c>
      <c r="BD34" s="145">
        <f ca="1">+BA$29*Input!$D196</f>
        <v>767.8846755110186</v>
      </c>
      <c r="BE34" s="145">
        <f ca="1">+BB$29*Input!$D196</f>
        <v>1708.53167937642</v>
      </c>
      <c r="BF34" s="145">
        <f ca="1">+BC$29*Input!$D196</f>
        <v>1844.2903110391876</v>
      </c>
      <c r="BG34" s="145">
        <f ca="1">+BD$29*Input!$D196</f>
        <v>1947.5534265664737</v>
      </c>
      <c r="BH34" s="145">
        <f ca="1">+BE$29*Input!$D196</f>
        <v>2017.1898441520573</v>
      </c>
      <c r="BI34" s="145">
        <f ca="1">+BF$29*Input!$D196</f>
        <v>2396.2785095609202</v>
      </c>
      <c r="BJ34" s="145">
        <f ca="1">+BG$29*Input!$D196</f>
        <v>2401.7993288305011</v>
      </c>
      <c r="BK34" s="145">
        <f ca="1">+BH$29*Input!$D196</f>
        <v>2138.9418433362839</v>
      </c>
      <c r="BL34" s="145">
        <f ca="1">+BI$29*Input!$D196</f>
        <v>1931.133923992898</v>
      </c>
      <c r="BM34" s="145">
        <f ca="1">+BJ$29*Input!$D196</f>
        <v>1683.172880732971</v>
      </c>
      <c r="BN34" s="145">
        <f ca="1">+BK$29*Input!$D196</f>
        <v>785.7606259998372</v>
      </c>
      <c r="BO34" s="145">
        <f ca="1">+BL$29*Input!$D196</f>
        <v>787.57095079638657</v>
      </c>
      <c r="BP34" s="145">
        <f ca="1">+BM$29*Input!$D196</f>
        <v>789.38544642532577</v>
      </c>
      <c r="BQ34" s="145">
        <f ca="1">+BN$29*Input!$D196</f>
        <v>1756.370566398956</v>
      </c>
      <c r="BR34" s="145">
        <f ca="1">+BO$29*Input!$D196</f>
        <v>1895.9304397482831</v>
      </c>
      <c r="BS34" s="145">
        <f ca="1">+BP$29*Input!$D196</f>
        <v>2002.0849225103332</v>
      </c>
      <c r="BT34" s="145">
        <f ca="1">+BQ$29*Input!$D196</f>
        <v>2073.6711597883127</v>
      </c>
      <c r="BU34" s="145">
        <f ca="1">+BR$29*Input!$D196</f>
        <v>2463.3743078286234</v>
      </c>
      <c r="BV34" s="145">
        <f ca="1">+BS$29*Input!$D196</f>
        <v>2469.0497100377511</v>
      </c>
      <c r="BW34" s="145">
        <f ca="1">+BT$29*Input!$D196</f>
        <v>2198.8322149496962</v>
      </c>
      <c r="BX34" s="145">
        <f ca="1">+BU$29*Input!$D196</f>
        <v>1985.2056738646963</v>
      </c>
      <c r="BY34" s="145">
        <f ca="1">+BV$29*Input!$D196</f>
        <v>1730.3017213934927</v>
      </c>
      <c r="BZ34" s="145">
        <f ca="1">+BW$29*Input!$D196</f>
        <v>807.76192352783278</v>
      </c>
      <c r="CA34" s="145">
        <f ca="1">+BX$29*Input!$D196</f>
        <v>809.62293741868541</v>
      </c>
      <c r="CB34" s="145">
        <f ca="1">+BY$29*Input!$D196</f>
        <v>811.48823892523399</v>
      </c>
      <c r="CC34" s="145">
        <f ca="1">+BZ$29*Input!$D196</f>
        <v>1805.5489422581247</v>
      </c>
      <c r="CD34" s="145">
        <f ca="1">+CA$29*Input!$D196</f>
        <v>1949.0164920612328</v>
      </c>
      <c r="CE34" s="145">
        <f ca="1">+CB$29*Input!$D196</f>
        <v>2058.1433003406191</v>
      </c>
      <c r="CF34" s="145">
        <f ca="1">+CC$29*Input!$D196</f>
        <v>2131.7339522623824</v>
      </c>
      <c r="CG34" s="145">
        <f ca="1">+CD$29*Input!$D196</f>
        <v>2532.3487884478222</v>
      </c>
      <c r="CH34" s="145">
        <f ca="1">+CE$29*Input!$D196</f>
        <v>2538.1831019188048</v>
      </c>
      <c r="CI34" s="145">
        <f ca="1">+CF$29*Input!$D196</f>
        <v>2260.3995169682839</v>
      </c>
      <c r="CJ34" s="145">
        <f ca="1">+CG$29*Input!$D196</f>
        <v>2040.7914327329058</v>
      </c>
      <c r="CK34" s="145">
        <f ca="1">+CH$29*Input!$D196</f>
        <v>1778.7501695925073</v>
      </c>
      <c r="CL34" s="145">
        <f ca="1">+CI$29*Input!$D196</f>
        <v>830.37925738661011</v>
      </c>
      <c r="CM34" s="145">
        <f ca="1">+CJ$29*Input!$D196</f>
        <v>832.2923796664063</v>
      </c>
      <c r="CN34" s="145">
        <f ca="1">+CK$29*Input!$D196</f>
        <v>834.2099096151386</v>
      </c>
      <c r="CO34" s="145">
        <f ca="1">+CL$29*Input!$D196</f>
        <v>1856.1043126413506</v>
      </c>
      <c r="CP34" s="145">
        <f ca="1">+CM$29*Input!$D196</f>
        <v>2003.5889538389438</v>
      </c>
      <c r="CQ34" s="145">
        <f ca="1">+CN$29*Input!$D196</f>
        <v>2115.7713127501534</v>
      </c>
      <c r="CR34" s="145">
        <f ca="1">+CO$29*Input!$D196</f>
        <v>2191.4225029257263</v>
      </c>
      <c r="CS34" s="145">
        <f ca="1">+CP$29*Input!$D196</f>
        <v>2603.254554524357</v>
      </c>
      <c r="CT34" s="145">
        <f ca="1">+CQ$29*Input!$D196</f>
        <v>2609.2522287725292</v>
      </c>
      <c r="CU34" s="145">
        <f ca="1">+CR$29*Input!$D196</f>
        <v>2323.6907034433948</v>
      </c>
      <c r="CV34" s="145">
        <f ca="1">+CS$29*Input!$D196</f>
        <v>2097.9335928494229</v>
      </c>
      <c r="CW34" s="145">
        <f ca="1">+CT$29*Input!$D196</f>
        <v>1828.5551743410952</v>
      </c>
      <c r="CX34" s="145">
        <f ca="1">+CU$29*Input!$D196</f>
        <v>853.62987659343423</v>
      </c>
      <c r="CY34" s="145">
        <f ca="1">+CV$29*Input!$D196</f>
        <v>855.59656629706478</v>
      </c>
      <c r="CZ34" s="145">
        <f ca="1">+CW$29*Input!$D196</f>
        <v>857.56778708436252</v>
      </c>
      <c r="DA34" s="145">
        <f ca="1">+CX$29*Input!$D196</f>
        <v>1908.0752333953055</v>
      </c>
      <c r="DB34" s="145">
        <f ca="1">+CY$29*Input!$D196</f>
        <v>2059.6894445464318</v>
      </c>
      <c r="DC34" s="145">
        <f ca="1">+CZ$29*Input!$D196</f>
        <v>2175.0129095071552</v>
      </c>
      <c r="DD34" s="145">
        <f ca="1">+DA$29*Input!$D196</f>
        <v>2252.782333007644</v>
      </c>
      <c r="DE34" s="145">
        <f ca="1">+DB$29*Input!$D196</f>
        <v>2676.1456820510357</v>
      </c>
      <c r="DF34" s="145">
        <f ca="1">+DC$29*Input!$D196</f>
        <v>2682.3112911781545</v>
      </c>
      <c r="DG34" s="145">
        <f ca="1">+DD$29*Input!$D196</f>
        <v>2388.7540431398056</v>
      </c>
      <c r="DH34" s="145">
        <f ca="1">+DE$29*Input!$D196</f>
        <v>2156.6757334492049</v>
      </c>
      <c r="DI34" s="145">
        <f ca="1">+DF$29*Input!$D196</f>
        <v>1879.7547192226427</v>
      </c>
      <c r="DJ34" s="145">
        <f ca="1">+DG$29*Input!$D196</f>
        <v>877.53151313804835</v>
      </c>
      <c r="DK34" s="145">
        <f ca="1">+DH$29*Input!$D196</f>
        <v>879.55327015338173</v>
      </c>
      <c r="DL34" s="145">
        <f ca="1">+DI$29*Input!$D196</f>
        <v>881.57968512272225</v>
      </c>
      <c r="DM34" s="145">
        <f ca="1">+DJ$29*Input!$D196</f>
        <v>1961.5013399303705</v>
      </c>
      <c r="DN34" s="145">
        <f ca="1">+DK$29*Input!$D196</f>
        <v>2117.360748993729</v>
      </c>
      <c r="DO34" s="145">
        <f ca="1">+DL$29*Input!$D196</f>
        <v>2235.9132709733512</v>
      </c>
      <c r="DP34" s="145">
        <f ca="1">+DM$29*Input!$D196</f>
        <v>2315.8602383318544</v>
      </c>
      <c r="DQ34" s="145">
        <f ca="1">+DN$29*Input!$D196</f>
        <v>2751.0777611484609</v>
      </c>
      <c r="DR34" s="145">
        <f ca="1">+DO$29*Input!$D196</f>
        <v>2757.4160073311391</v>
      </c>
      <c r="DS34" s="145">
        <f ca="1">+DP$29*Input!$D196</f>
        <v>2455.6391563477168</v>
      </c>
      <c r="DT34" s="145">
        <f ca="1">+DQ$29*Input!$D196</f>
        <v>2217.0626539857794</v>
      </c>
    </row>
    <row r="35" spans="1:124" ht="14.25" customHeight="1" x14ac:dyDescent="0.15">
      <c r="A35" s="51" t="s">
        <v>84</v>
      </c>
      <c r="B35" s="51" t="str">
        <f t="shared" si="18"/>
        <v>[EUR]</v>
      </c>
      <c r="C35" s="51"/>
      <c r="D35" s="51"/>
      <c r="E35" s="503">
        <f t="shared" ref="E35:DT35" ca="1" si="19">+SUM(E31:E34)</f>
        <v>0</v>
      </c>
      <c r="F35" s="503">
        <f t="shared" ca="1" si="19"/>
        <v>0</v>
      </c>
      <c r="G35" s="503">
        <f t="shared" ca="1" si="19"/>
        <v>0</v>
      </c>
      <c r="H35" s="503">
        <f t="shared" ca="1" si="19"/>
        <v>5763.9893906365305</v>
      </c>
      <c r="I35" s="503">
        <f t="shared" ca="1" si="19"/>
        <v>13345.282520649685</v>
      </c>
      <c r="J35" s="503">
        <f t="shared" ca="1" si="19"/>
        <v>17029.720329467909</v>
      </c>
      <c r="K35" s="503">
        <f t="shared" ca="1" si="19"/>
        <v>20036.663539649486</v>
      </c>
      <c r="L35" s="503">
        <f t="shared" ca="1" si="19"/>
        <v>21147.010730652604</v>
      </c>
      <c r="M35" s="503">
        <f t="shared" ca="1" si="19"/>
        <v>20089.075732367211</v>
      </c>
      <c r="N35" s="503">
        <f t="shared" ca="1" si="19"/>
        <v>18271.460290058061</v>
      </c>
      <c r="O35" s="503">
        <f t="shared" ca="1" si="19"/>
        <v>16145.686999585791</v>
      </c>
      <c r="P35" s="503">
        <f t="shared" ca="1" si="19"/>
        <v>10472.148704570251</v>
      </c>
      <c r="Q35" s="503">
        <f t="shared" ca="1" si="19"/>
        <v>7849.1582550887024</v>
      </c>
      <c r="R35" s="503">
        <f t="shared" ca="1" si="19"/>
        <v>7060.2074270785961</v>
      </c>
      <c r="S35" s="503">
        <f t="shared" ca="1" si="19"/>
        <v>12261.858525059362</v>
      </c>
      <c r="T35" s="503">
        <f t="shared" ca="1" si="19"/>
        <v>15610.850709973089</v>
      </c>
      <c r="U35" s="503">
        <f t="shared" ca="1" si="19"/>
        <v>17421.922844384342</v>
      </c>
      <c r="V35" s="503">
        <f t="shared" ca="1" si="19"/>
        <v>18216.645952544921</v>
      </c>
      <c r="W35" s="503">
        <f t="shared" ca="1" si="19"/>
        <v>20597.690118759641</v>
      </c>
      <c r="X35" s="503">
        <f t="shared" ca="1" si="19"/>
        <v>21739.127031110842</v>
      </c>
      <c r="Y35" s="503">
        <f t="shared" ca="1" si="19"/>
        <v>20651.569852873468</v>
      </c>
      <c r="Z35" s="503">
        <f t="shared" ca="1" si="19"/>
        <v>18783.061178179662</v>
      </c>
      <c r="AA35" s="503">
        <f t="shared" ca="1" si="19"/>
        <v>16597.766235574167</v>
      </c>
      <c r="AB35" s="503">
        <f t="shared" ca="1" si="19"/>
        <v>10765.368868298203</v>
      </c>
      <c r="AC35" s="503">
        <f t="shared" ca="1" si="19"/>
        <v>8068.9346862311731</v>
      </c>
      <c r="AD35" s="503">
        <f t="shared" ca="1" si="19"/>
        <v>7257.8932350367895</v>
      </c>
      <c r="AE35" s="503">
        <f t="shared" ca="1" si="19"/>
        <v>12605.190563761009</v>
      </c>
      <c r="AF35" s="503">
        <f t="shared" ca="1" si="19"/>
        <v>16047.95452985231</v>
      </c>
      <c r="AG35" s="503">
        <f t="shared" ca="1" si="19"/>
        <v>17909.736684027081</v>
      </c>
      <c r="AH35" s="503">
        <f t="shared" ca="1" si="19"/>
        <v>18726.712039216156</v>
      </c>
      <c r="AI35" s="503">
        <f t="shared" ca="1" si="19"/>
        <v>21174.425442084881</v>
      </c>
      <c r="AJ35" s="503">
        <f t="shared" ca="1" si="19"/>
        <v>22347.822587981922</v>
      </c>
      <c r="AK35" s="503">
        <f t="shared" ca="1" si="19"/>
        <v>21229.813808753897</v>
      </c>
      <c r="AL35" s="503">
        <f t="shared" ca="1" si="19"/>
        <v>19308.986891168664</v>
      </c>
      <c r="AM35" s="503">
        <f t="shared" ca="1" si="19"/>
        <v>17062.503690170219</v>
      </c>
      <c r="AN35" s="503">
        <f t="shared" ca="1" si="19"/>
        <v>11066.799196610533</v>
      </c>
      <c r="AO35" s="503">
        <f t="shared" ca="1" si="19"/>
        <v>8294.8648574456311</v>
      </c>
      <c r="AP35" s="503">
        <f t="shared" ca="1" si="19"/>
        <v>7461.1142456178077</v>
      </c>
      <c r="AQ35" s="503">
        <f t="shared" ca="1" si="19"/>
        <v>12958.135899546298</v>
      </c>
      <c r="AR35" s="503">
        <f t="shared" ca="1" si="19"/>
        <v>16497.297256688147</v>
      </c>
      <c r="AS35" s="503">
        <f t="shared" ca="1" si="19"/>
        <v>18411.209311179809</v>
      </c>
      <c r="AT35" s="503">
        <f t="shared" ca="1" si="19"/>
        <v>19251.059976314176</v>
      </c>
      <c r="AU35" s="503">
        <f t="shared" ca="1" si="19"/>
        <v>21767.309354463221</v>
      </c>
      <c r="AV35" s="503">
        <f t="shared" ca="1" si="19"/>
        <v>22973.561620445373</v>
      </c>
      <c r="AW35" s="503">
        <f t="shared" ca="1" si="19"/>
        <v>21824.248595398971</v>
      </c>
      <c r="AX35" s="503">
        <f t="shared" ca="1" si="19"/>
        <v>19849.638524121357</v>
      </c>
      <c r="AY35" s="503">
        <f t="shared" ca="1" si="19"/>
        <v>17540.253793494958</v>
      </c>
      <c r="AZ35" s="503">
        <f t="shared" ca="1" si="19"/>
        <v>11376.669574115607</v>
      </c>
      <c r="BA35" s="503">
        <f t="shared" ca="1" si="19"/>
        <v>8527.1210734540982</v>
      </c>
      <c r="BB35" s="503">
        <f t="shared" ca="1" si="19"/>
        <v>7670.0254444950961</v>
      </c>
      <c r="BC35" s="503">
        <f t="shared" ca="1" si="19"/>
        <v>13320.963704733575</v>
      </c>
      <c r="BD35" s="503">
        <f t="shared" ca="1" si="19"/>
        <v>16959.22157987539</v>
      </c>
      <c r="BE35" s="503">
        <f t="shared" ca="1" si="19"/>
        <v>18926.723171892809</v>
      </c>
      <c r="BF35" s="503">
        <f t="shared" ca="1" si="19"/>
        <v>19790.089655650936</v>
      </c>
      <c r="BG35" s="503">
        <f t="shared" ca="1" si="19"/>
        <v>22376.79401638815</v>
      </c>
      <c r="BH35" s="503">
        <f t="shared" ca="1" si="19"/>
        <v>23616.821345817803</v>
      </c>
      <c r="BI35" s="503">
        <f t="shared" ca="1" si="19"/>
        <v>22435.327556070108</v>
      </c>
      <c r="BJ35" s="503">
        <f t="shared" ca="1" si="19"/>
        <v>20405.428402796722</v>
      </c>
      <c r="BK35" s="503">
        <f t="shared" ca="1" si="19"/>
        <v>18031.380899712789</v>
      </c>
      <c r="BL35" s="503">
        <f t="shared" ca="1" si="19"/>
        <v>11695.216322190825</v>
      </c>
      <c r="BM35" s="503">
        <f t="shared" ca="1" si="19"/>
        <v>8765.8804635107954</v>
      </c>
      <c r="BN35" s="503">
        <f t="shared" ca="1" si="19"/>
        <v>7884.7861569409451</v>
      </c>
      <c r="BO35" s="503">
        <f t="shared" ca="1" si="19"/>
        <v>13693.950688466088</v>
      </c>
      <c r="BP35" s="503">
        <f t="shared" ca="1" si="19"/>
        <v>17434.07978411188</v>
      </c>
      <c r="BQ35" s="503">
        <f t="shared" ca="1" si="19"/>
        <v>19456.671420705788</v>
      </c>
      <c r="BR35" s="503">
        <f t="shared" ca="1" si="19"/>
        <v>20344.212166009143</v>
      </c>
      <c r="BS35" s="503">
        <f t="shared" ca="1" si="19"/>
        <v>23003.344248846992</v>
      </c>
      <c r="BT35" s="503">
        <f t="shared" ca="1" si="19"/>
        <v>24278.092343500666</v>
      </c>
      <c r="BU35" s="503">
        <f t="shared" ca="1" si="19"/>
        <v>23063.516727640035</v>
      </c>
      <c r="BV35" s="503">
        <f t="shared" ca="1" si="19"/>
        <v>20976.780398075</v>
      </c>
      <c r="BW35" s="503">
        <f t="shared" ca="1" si="19"/>
        <v>18536.259564904725</v>
      </c>
      <c r="BX35" s="503">
        <f t="shared" ca="1" si="19"/>
        <v>12022.682379212163</v>
      </c>
      <c r="BY35" s="503">
        <f t="shared" ca="1" si="19"/>
        <v>9011.3251164890971</v>
      </c>
      <c r="BZ35" s="503">
        <f t="shared" ca="1" si="19"/>
        <v>8105.5601693352855</v>
      </c>
      <c r="CA35" s="503">
        <f t="shared" ca="1" si="19"/>
        <v>14077.381307743124</v>
      </c>
      <c r="CB35" s="503">
        <f t="shared" ca="1" si="19"/>
        <v>17922.234018066989</v>
      </c>
      <c r="CC35" s="503">
        <f t="shared" ca="1" si="19"/>
        <v>20001.458220485518</v>
      </c>
      <c r="CD35" s="503">
        <f t="shared" ca="1" si="19"/>
        <v>20913.85010665737</v>
      </c>
      <c r="CE35" s="503">
        <f t="shared" ca="1" si="19"/>
        <v>23647.437887814682</v>
      </c>
      <c r="CF35" s="503">
        <f t="shared" ca="1" si="19"/>
        <v>24957.878929118655</v>
      </c>
      <c r="CG35" s="503">
        <f t="shared" ca="1" si="19"/>
        <v>23709.295196013925</v>
      </c>
      <c r="CH35" s="503">
        <f t="shared" ca="1" si="19"/>
        <v>21564.130249221074</v>
      </c>
      <c r="CI35" s="503">
        <f t="shared" ca="1" si="19"/>
        <v>19055.274832722032</v>
      </c>
      <c r="CJ35" s="503">
        <f t="shared" ca="1" si="19"/>
        <v>12359.317485830079</v>
      </c>
      <c r="CK35" s="503">
        <f t="shared" ca="1" si="19"/>
        <v>9263.6422197507691</v>
      </c>
      <c r="CL35" s="503">
        <f t="shared" ca="1" si="19"/>
        <v>8332.5158540766533</v>
      </c>
      <c r="CM35" s="503">
        <f t="shared" ca="1" si="19"/>
        <v>14471.547984359913</v>
      </c>
      <c r="CN35" s="503">
        <f t="shared" ca="1" si="19"/>
        <v>18424.056570572837</v>
      </c>
      <c r="CO35" s="503">
        <f t="shared" ca="1" si="19"/>
        <v>20561.499050659084</v>
      </c>
      <c r="CP35" s="503">
        <f t="shared" ca="1" si="19"/>
        <v>21499.437909643741</v>
      </c>
      <c r="CQ35" s="503">
        <f t="shared" ca="1" si="19"/>
        <v>24309.566148673453</v>
      </c>
      <c r="CR35" s="503">
        <f t="shared" ca="1" si="19"/>
        <v>25656.699539133948</v>
      </c>
      <c r="CS35" s="503">
        <f t="shared" ca="1" si="19"/>
        <v>24373.155461502291</v>
      </c>
      <c r="CT35" s="503">
        <f t="shared" ca="1" si="19"/>
        <v>22167.925896199235</v>
      </c>
      <c r="CU35" s="503">
        <f t="shared" ca="1" si="19"/>
        <v>19588.822528038218</v>
      </c>
      <c r="CV35" s="503">
        <f t="shared" ca="1" si="19"/>
        <v>12705.378375433302</v>
      </c>
      <c r="CW35" s="503">
        <f t="shared" ca="1" si="19"/>
        <v>9523.0242019037796</v>
      </c>
      <c r="CX35" s="503">
        <f t="shared" ca="1" si="19"/>
        <v>8565.8262979907959</v>
      </c>
      <c r="CY35" s="503">
        <f t="shared" ca="1" si="19"/>
        <v>14876.751327921973</v>
      </c>
      <c r="CZ35" s="503">
        <f t="shared" ca="1" si="19"/>
        <v>18939.930154548852</v>
      </c>
      <c r="DA35" s="503">
        <f t="shared" ca="1" si="19"/>
        <v>21137.221024077517</v>
      </c>
      <c r="DB35" s="503">
        <f t="shared" ca="1" si="19"/>
        <v>22101.42217111374</v>
      </c>
      <c r="DC35" s="503">
        <f t="shared" ca="1" si="19"/>
        <v>24990.234000836281</v>
      </c>
      <c r="DD35" s="503">
        <f t="shared" ca="1" si="19"/>
        <v>26375.087126229657</v>
      </c>
      <c r="DE35" s="503">
        <f t="shared" ca="1" si="19"/>
        <v>25055.603814424314</v>
      </c>
      <c r="DF35" s="503">
        <f t="shared" ca="1" si="19"/>
        <v>22788.627821292783</v>
      </c>
      <c r="DG35" s="503">
        <f t="shared" ca="1" si="19"/>
        <v>20137.309558823261</v>
      </c>
      <c r="DH35" s="503">
        <f t="shared" ca="1" si="19"/>
        <v>13061.128969945414</v>
      </c>
      <c r="DI35" s="503">
        <f t="shared" ca="1" si="19"/>
        <v>9789.6688795570717</v>
      </c>
      <c r="DJ35" s="503">
        <f t="shared" ca="1" si="19"/>
        <v>8805.6694343345207</v>
      </c>
      <c r="DK35" s="503">
        <f t="shared" ca="1" si="19"/>
        <v>15293.300365103758</v>
      </c>
      <c r="DL35" s="503">
        <f t="shared" ca="1" si="19"/>
        <v>19470.24819887619</v>
      </c>
      <c r="DM35" s="503">
        <f t="shared" ca="1" si="19"/>
        <v>21729.063212751651</v>
      </c>
      <c r="DN35" s="503">
        <f t="shared" ca="1" si="19"/>
        <v>22720.261991904888</v>
      </c>
      <c r="DO35" s="503">
        <f t="shared" ca="1" si="19"/>
        <v>25689.960552859658</v>
      </c>
      <c r="DP35" s="503">
        <f t="shared" ca="1" si="19"/>
        <v>27113.589565764047</v>
      </c>
      <c r="DQ35" s="503">
        <f t="shared" ca="1" si="19"/>
        <v>25757.16072122816</v>
      </c>
      <c r="DR35" s="503">
        <f t="shared" ca="1" si="19"/>
        <v>23426.709400288946</v>
      </c>
      <c r="DS35" s="503">
        <f t="shared" ca="1" si="19"/>
        <v>20701.154226470284</v>
      </c>
      <c r="DT35" s="503">
        <f t="shared" ca="1" si="19"/>
        <v>22089.017130534205</v>
      </c>
    </row>
    <row r="36" spans="1:124" ht="14.25" customHeight="1" x14ac:dyDescent="0.15">
      <c r="A36" s="51" t="s">
        <v>85</v>
      </c>
      <c r="B36" s="51" t="str">
        <f t="shared" si="18"/>
        <v>[EUR]</v>
      </c>
      <c r="C36" s="51"/>
      <c r="D36" s="51"/>
      <c r="E36" s="503">
        <f ca="1">+E29-E35</f>
        <v>0</v>
      </c>
      <c r="F36" s="503">
        <f t="shared" ref="F36:DT36" ca="1" si="20">+F29-F35+E36</f>
        <v>0</v>
      </c>
      <c r="G36" s="503">
        <f t="shared" ca="1" si="20"/>
        <v>9606.6489843942181</v>
      </c>
      <c r="H36" s="503">
        <f t="shared" ca="1" si="20"/>
        <v>21281.472635976723</v>
      </c>
      <c r="I36" s="503">
        <f t="shared" ca="1" si="20"/>
        <v>25998.542645931666</v>
      </c>
      <c r="J36" s="503">
        <f t="shared" ca="1" si="20"/>
        <v>30425.616443540745</v>
      </c>
      <c r="K36" s="503">
        <f t="shared" ca="1" si="20"/>
        <v>31895.181636339665</v>
      </c>
      <c r="L36" s="503">
        <f t="shared" ca="1" si="20"/>
        <v>29900.717072228708</v>
      </c>
      <c r="M36" s="503">
        <f t="shared" ca="1" si="20"/>
        <v>27103.430617946036</v>
      </c>
      <c r="N36" s="503">
        <f t="shared" ca="1" si="20"/>
        <v>23903.462993731748</v>
      </c>
      <c r="O36" s="503">
        <f t="shared" ca="1" si="20"/>
        <v>14793.645955827064</v>
      </c>
      <c r="P36" s="503">
        <f t="shared" ca="1" si="20"/>
        <v>11373.577251256798</v>
      </c>
      <c r="Q36" s="503">
        <f t="shared" ca="1" si="20"/>
        <v>10592.746381018913</v>
      </c>
      <c r="R36" s="503">
        <f t="shared" ca="1" si="20"/>
        <v>19259.459469947178</v>
      </c>
      <c r="S36" s="503">
        <f t="shared" ca="1" si="20"/>
        <v>23974.170639364398</v>
      </c>
      <c r="T36" s="503">
        <f t="shared" ca="1" si="20"/>
        <v>26290.419736792446</v>
      </c>
      <c r="U36" s="503">
        <f t="shared" ca="1" si="20"/>
        <v>27436.595293869639</v>
      </c>
      <c r="V36" s="503">
        <f t="shared" ca="1" si="20"/>
        <v>31277.533703959831</v>
      </c>
      <c r="W36" s="503">
        <f t="shared" ca="1" si="20"/>
        <v>32788.246722157113</v>
      </c>
      <c r="X36" s="503">
        <f t="shared" ca="1" si="20"/>
        <v>30737.937150251069</v>
      </c>
      <c r="Y36" s="503">
        <f t="shared" ca="1" si="20"/>
        <v>27862.326675248481</v>
      </c>
      <c r="Z36" s="503">
        <f t="shared" ca="1" si="20"/>
        <v>24572.759957556194</v>
      </c>
      <c r="AA36" s="503">
        <f t="shared" ca="1" si="20"/>
        <v>15207.868042590198</v>
      </c>
      <c r="AB36" s="503">
        <f t="shared" ca="1" si="20"/>
        <v>11692.037414291968</v>
      </c>
      <c r="AC36" s="503">
        <f t="shared" ca="1" si="20"/>
        <v>10889.343279687428</v>
      </c>
      <c r="AD36" s="503">
        <f t="shared" ca="1" si="20"/>
        <v>19798.724335105675</v>
      </c>
      <c r="AE36" s="503">
        <f t="shared" ca="1" si="20"/>
        <v>24645.447417266565</v>
      </c>
      <c r="AF36" s="503">
        <f t="shared" ca="1" si="20"/>
        <v>27026.5514894226</v>
      </c>
      <c r="AG36" s="503">
        <f t="shared" ca="1" si="20"/>
        <v>28204.819962097954</v>
      </c>
      <c r="AH36" s="503">
        <f t="shared" ca="1" si="20"/>
        <v>32153.304647670651</v>
      </c>
      <c r="AI36" s="503">
        <f t="shared" ca="1" si="20"/>
        <v>33706.317630377467</v>
      </c>
      <c r="AJ36" s="503">
        <f t="shared" ca="1" si="20"/>
        <v>31598.599390458046</v>
      </c>
      <c r="AK36" s="503">
        <f t="shared" ca="1" si="20"/>
        <v>28642.471822155385</v>
      </c>
      <c r="AL36" s="503">
        <f t="shared" ca="1" si="20"/>
        <v>25260.797236367715</v>
      </c>
      <c r="AM36" s="503">
        <f t="shared" ca="1" si="20"/>
        <v>15633.688347782678</v>
      </c>
      <c r="AN36" s="503">
        <f t="shared" ca="1" si="20"/>
        <v>12019.414461892105</v>
      </c>
      <c r="AO36" s="503">
        <f t="shared" ca="1" si="20"/>
        <v>11194.244891518643</v>
      </c>
      <c r="AP36" s="503">
        <f t="shared" ca="1" si="20"/>
        <v>20353.088616488589</v>
      </c>
      <c r="AQ36" s="503">
        <f t="shared" ca="1" si="20"/>
        <v>25335.519944949967</v>
      </c>
      <c r="AR36" s="503">
        <f t="shared" ca="1" si="20"/>
        <v>27783.294931126366</v>
      </c>
      <c r="AS36" s="503">
        <f t="shared" ca="1" si="20"/>
        <v>28994.554921036633</v>
      </c>
      <c r="AT36" s="503">
        <f t="shared" ca="1" si="20"/>
        <v>33053.597177805364</v>
      </c>
      <c r="AU36" s="503">
        <f t="shared" ca="1" si="20"/>
        <v>34650.094524027962</v>
      </c>
      <c r="AV36" s="503">
        <f t="shared" ca="1" si="20"/>
        <v>32483.360173390807</v>
      </c>
      <c r="AW36" s="503">
        <f t="shared" ca="1" si="20"/>
        <v>29444.461033175681</v>
      </c>
      <c r="AX36" s="503">
        <f t="shared" ca="1" si="20"/>
        <v>25968.099558985959</v>
      </c>
      <c r="AY36" s="503">
        <f t="shared" ca="1" si="20"/>
        <v>16071.431621520554</v>
      </c>
      <c r="AZ36" s="503">
        <f t="shared" ca="1" si="20"/>
        <v>12355.958066825058</v>
      </c>
      <c r="BA36" s="503">
        <f t="shared" ca="1" si="20"/>
        <v>11507.68374848114</v>
      </c>
      <c r="BB36" s="503">
        <f t="shared" ca="1" si="20"/>
        <v>20922.97509775023</v>
      </c>
      <c r="BC36" s="503">
        <f t="shared" ca="1" si="20"/>
        <v>26044.914503408516</v>
      </c>
      <c r="BD36" s="503">
        <f t="shared" ca="1" si="20"/>
        <v>28561.227189197845</v>
      </c>
      <c r="BE36" s="503">
        <f t="shared" ca="1" si="20"/>
        <v>29806.402458825592</v>
      </c>
      <c r="BF36" s="503">
        <f t="shared" ca="1" si="20"/>
        <v>33979.097898783839</v>
      </c>
      <c r="BG36" s="503">
        <f t="shared" ca="1" si="20"/>
        <v>35620.29717070068</v>
      </c>
      <c r="BH36" s="503">
        <f t="shared" ca="1" si="20"/>
        <v>33392.894258245695</v>
      </c>
      <c r="BI36" s="503">
        <f t="shared" ca="1" si="20"/>
        <v>30268.905942104549</v>
      </c>
      <c r="BJ36" s="503">
        <f t="shared" ca="1" si="20"/>
        <v>26695.206346637522</v>
      </c>
      <c r="BK36" s="503">
        <f t="shared" ca="1" si="20"/>
        <v>16521.431706923096</v>
      </c>
      <c r="BL36" s="503">
        <f t="shared" ca="1" si="20"/>
        <v>12701.92489269613</v>
      </c>
      <c r="BM36" s="503">
        <f t="shared" ca="1" si="20"/>
        <v>11829.898893438585</v>
      </c>
      <c r="BN36" s="503">
        <f t="shared" ca="1" si="20"/>
        <v>21508.818400487187</v>
      </c>
      <c r="BO36" s="503">
        <f t="shared" ca="1" si="20"/>
        <v>26774.172109503914</v>
      </c>
      <c r="BP36" s="503">
        <f t="shared" ca="1" si="20"/>
        <v>29360.941550495347</v>
      </c>
      <c r="BQ36" s="503">
        <f t="shared" ca="1" si="20"/>
        <v>30640.981727672668</v>
      </c>
      <c r="BR36" s="503">
        <f t="shared" ca="1" si="20"/>
        <v>34930.512639949739</v>
      </c>
      <c r="BS36" s="503">
        <f t="shared" ca="1" si="20"/>
        <v>36617.665491480235</v>
      </c>
      <c r="BT36" s="503">
        <f t="shared" ca="1" si="20"/>
        <v>34327.895297476512</v>
      </c>
      <c r="BU36" s="503">
        <f t="shared" ca="1" si="20"/>
        <v>31116.435308483422</v>
      </c>
      <c r="BV36" s="503">
        <f t="shared" ca="1" si="20"/>
        <v>27442.672124343335</v>
      </c>
      <c r="BW36" s="503">
        <f t="shared" ca="1" si="20"/>
        <v>16984.031794716931</v>
      </c>
      <c r="BX36" s="503">
        <f t="shared" ca="1" si="20"/>
        <v>13057.578789691615</v>
      </c>
      <c r="BY36" s="503">
        <f t="shared" ca="1" si="20"/>
        <v>12161.136062454851</v>
      </c>
      <c r="BZ36" s="503">
        <f t="shared" ca="1" si="20"/>
        <v>22111.065315700798</v>
      </c>
      <c r="CA36" s="503">
        <f t="shared" ca="1" si="20"/>
        <v>27523.848928569983</v>
      </c>
      <c r="CB36" s="503">
        <f t="shared" ca="1" si="20"/>
        <v>30183.047913909166</v>
      </c>
      <c r="CC36" s="503">
        <f t="shared" ca="1" si="20"/>
        <v>31498.929216047454</v>
      </c>
      <c r="CD36" s="503">
        <f t="shared" ca="1" si="20"/>
        <v>35908.566993868284</v>
      </c>
      <c r="CE36" s="503">
        <f t="shared" ca="1" si="20"/>
        <v>37642.960125241632</v>
      </c>
      <c r="CF36" s="503">
        <f t="shared" ca="1" si="20"/>
        <v>35289.076365805799</v>
      </c>
      <c r="CG36" s="503">
        <f t="shared" ca="1" si="20"/>
        <v>31987.695497120912</v>
      </c>
      <c r="CH36" s="503">
        <f t="shared" ca="1" si="20"/>
        <v>28211.066943824895</v>
      </c>
      <c r="CI36" s="503">
        <f t="shared" ca="1" si="20"/>
        <v>17459.584684968955</v>
      </c>
      <c r="CJ36" s="503">
        <f t="shared" ca="1" si="20"/>
        <v>13423.190995802932</v>
      </c>
      <c r="CK36" s="503">
        <f t="shared" ca="1" si="20"/>
        <v>12501.647872203541</v>
      </c>
      <c r="CL36" s="503">
        <f t="shared" ca="1" si="20"/>
        <v>22730.175144540379</v>
      </c>
      <c r="CM36" s="503">
        <f t="shared" ca="1" si="20"/>
        <v>28294.516698569885</v>
      </c>
      <c r="CN36" s="503">
        <f t="shared" ca="1" si="20"/>
        <v>31028.173255498561</v>
      </c>
      <c r="CO36" s="503">
        <f t="shared" ca="1" si="20"/>
        <v>32380.89923409672</v>
      </c>
      <c r="CP36" s="503">
        <f t="shared" ca="1" si="20"/>
        <v>36914.006869696532</v>
      </c>
      <c r="CQ36" s="503">
        <f t="shared" ca="1" si="20"/>
        <v>38696.963008748346</v>
      </c>
      <c r="CR36" s="503">
        <f t="shared" ca="1" si="20"/>
        <v>36277.170504048321</v>
      </c>
      <c r="CS36" s="503">
        <f t="shared" ca="1" si="20"/>
        <v>32883.350971040243</v>
      </c>
      <c r="CT36" s="503">
        <f t="shared" ca="1" si="20"/>
        <v>29000.976818251944</v>
      </c>
      <c r="CU36" s="503">
        <f t="shared" ca="1" si="20"/>
        <v>17948.453056148061</v>
      </c>
      <c r="CV36" s="503">
        <f t="shared" ca="1" si="20"/>
        <v>13799.040343685399</v>
      </c>
      <c r="CW36" s="503">
        <f t="shared" ca="1" si="20"/>
        <v>12851.694012625238</v>
      </c>
      <c r="CX36" s="503">
        <f t="shared" ca="1" si="20"/>
        <v>23366.62004858748</v>
      </c>
      <c r="CY36" s="503">
        <f t="shared" ca="1" si="20"/>
        <v>29086.763166129807</v>
      </c>
      <c r="CZ36" s="503">
        <f t="shared" ca="1" si="20"/>
        <v>31896.962106652489</v>
      </c>
      <c r="DA36" s="503">
        <f t="shared" ca="1" si="20"/>
        <v>33287.564412651394</v>
      </c>
      <c r="DB36" s="503">
        <f t="shared" ca="1" si="20"/>
        <v>37947.599062047986</v>
      </c>
      <c r="DC36" s="503">
        <f t="shared" ca="1" si="20"/>
        <v>39780.477972993227</v>
      </c>
      <c r="DD36" s="503">
        <f t="shared" ca="1" si="20"/>
        <v>37292.931278161603</v>
      </c>
      <c r="DE36" s="503">
        <f t="shared" ca="1" si="20"/>
        <v>33804.08479822932</v>
      </c>
      <c r="DF36" s="503">
        <f t="shared" ca="1" si="20"/>
        <v>29813.004169162949</v>
      </c>
      <c r="DG36" s="503">
        <f t="shared" ca="1" si="20"/>
        <v>18451.009741720161</v>
      </c>
      <c r="DH36" s="503">
        <f t="shared" ca="1" si="20"/>
        <v>14185.413473308558</v>
      </c>
      <c r="DI36" s="503">
        <f t="shared" ca="1" si="20"/>
        <v>13211.5414449787</v>
      </c>
      <c r="DJ36" s="503">
        <f t="shared" ca="1" si="20"/>
        <v>24020.885409947867</v>
      </c>
      <c r="DK36" s="503">
        <f t="shared" ca="1" si="20"/>
        <v>29901.192534781381</v>
      </c>
      <c r="DL36" s="503">
        <f t="shared" ca="1" si="20"/>
        <v>32790.077045638682</v>
      </c>
      <c r="DM36" s="503">
        <f t="shared" ca="1" si="20"/>
        <v>34219.616216205555</v>
      </c>
      <c r="DN36" s="503">
        <f t="shared" ca="1" si="20"/>
        <v>39010.131835785251</v>
      </c>
      <c r="DO36" s="503">
        <f t="shared" ca="1" si="20"/>
        <v>40894.331356236959</v>
      </c>
      <c r="DP36" s="503">
        <f t="shared" ca="1" si="20"/>
        <v>38337.133353950063</v>
      </c>
      <c r="DQ36" s="503">
        <f t="shared" ca="1" si="20"/>
        <v>34750.599172579678</v>
      </c>
      <c r="DR36" s="503">
        <f t="shared" ca="1" si="20"/>
        <v>30647.768285899459</v>
      </c>
      <c r="DS36" s="503">
        <f t="shared" ca="1" si="20"/>
        <v>33404.598930205517</v>
      </c>
      <c r="DT36" s="503">
        <f t="shared" ca="1" si="20"/>
        <v>33744.642029847324</v>
      </c>
    </row>
    <row r="37" spans="1:124" ht="14.25" customHeight="1" x14ac:dyDescent="0.15">
      <c r="A37" s="58"/>
      <c r="B37" s="59"/>
      <c r="C37" s="59"/>
      <c r="D37" s="59"/>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05"/>
      <c r="AO37" s="505"/>
      <c r="AP37" s="505"/>
      <c r="AQ37" s="505"/>
      <c r="AR37" s="505"/>
      <c r="AS37" s="505"/>
      <c r="AT37" s="505"/>
      <c r="AU37" s="505"/>
      <c r="AV37" s="505"/>
      <c r="AW37" s="505"/>
      <c r="AX37" s="505"/>
      <c r="AY37" s="505"/>
      <c r="AZ37" s="505"/>
      <c r="BA37" s="505"/>
      <c r="BB37" s="505"/>
      <c r="BC37" s="505"/>
      <c r="BD37" s="505"/>
      <c r="BE37" s="505"/>
      <c r="BF37" s="505"/>
      <c r="BG37" s="505"/>
      <c r="BH37" s="505"/>
      <c r="BI37" s="505"/>
      <c r="BJ37" s="505"/>
      <c r="BK37" s="505"/>
      <c r="BL37" s="505"/>
      <c r="BM37" s="505"/>
      <c r="BN37" s="505"/>
      <c r="BO37" s="50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row>
    <row r="38" spans="1:124" ht="14.25" customHeight="1" x14ac:dyDescent="0.15">
      <c r="A38" s="11"/>
      <c r="B38" s="60"/>
      <c r="C38" s="60"/>
      <c r="D38" s="60"/>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row>
    <row r="39" spans="1:124" ht="14.25" customHeight="1" x14ac:dyDescent="0.15">
      <c r="A39" s="277" t="s">
        <v>86</v>
      </c>
      <c r="B39" s="277"/>
      <c r="C39" s="277"/>
      <c r="D39" s="277"/>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504"/>
      <c r="BC39" s="504"/>
      <c r="BD39" s="504"/>
      <c r="BE39" s="504"/>
      <c r="BF39" s="504"/>
      <c r="BG39" s="504"/>
      <c r="BH39" s="504"/>
      <c r="BI39" s="504"/>
      <c r="BJ39" s="504"/>
      <c r="BK39" s="504"/>
      <c r="BL39" s="504"/>
      <c r="BM39" s="504"/>
      <c r="BN39" s="504"/>
      <c r="BO39" s="504"/>
      <c r="BP39" s="504"/>
      <c r="BQ39" s="504"/>
      <c r="BR39" s="504"/>
      <c r="BS39" s="504"/>
      <c r="BT39" s="504"/>
      <c r="BU39" s="504"/>
      <c r="BV39" s="504"/>
      <c r="BW39" s="504"/>
      <c r="BX39" s="504"/>
      <c r="BY39" s="504"/>
      <c r="BZ39" s="504"/>
      <c r="CA39" s="504"/>
      <c r="CB39" s="504"/>
      <c r="CC39" s="504"/>
      <c r="CD39" s="504"/>
      <c r="CE39" s="504"/>
      <c r="CF39" s="504"/>
      <c r="CG39" s="504"/>
      <c r="CH39" s="504"/>
      <c r="CI39" s="504"/>
      <c r="CJ39" s="504"/>
      <c r="CK39" s="504"/>
      <c r="CL39" s="504"/>
      <c r="CM39" s="504"/>
      <c r="CN39" s="504"/>
      <c r="CO39" s="504"/>
      <c r="CP39" s="504"/>
      <c r="CQ39" s="504"/>
      <c r="CR39" s="504"/>
      <c r="CS39" s="504"/>
      <c r="CT39" s="504"/>
      <c r="CU39" s="504"/>
      <c r="CV39" s="504"/>
      <c r="CW39" s="504"/>
      <c r="CX39" s="504"/>
      <c r="CY39" s="504"/>
      <c r="CZ39" s="504"/>
      <c r="DA39" s="504"/>
      <c r="DB39" s="504"/>
      <c r="DC39" s="504"/>
      <c r="DD39" s="504"/>
      <c r="DE39" s="504"/>
      <c r="DF39" s="504"/>
      <c r="DG39" s="504"/>
      <c r="DH39" s="504"/>
      <c r="DI39" s="504"/>
      <c r="DJ39" s="504"/>
      <c r="DK39" s="504"/>
      <c r="DL39" s="504"/>
      <c r="DM39" s="504"/>
      <c r="DN39" s="504"/>
      <c r="DO39" s="504"/>
      <c r="DP39" s="504"/>
      <c r="DQ39" s="504"/>
      <c r="DR39" s="504"/>
      <c r="DS39" s="504"/>
      <c r="DT39" s="504"/>
    </row>
    <row r="40" spans="1:124" ht="14.25" customHeight="1" x14ac:dyDescent="0.15">
      <c r="A40" s="11" t="s">
        <v>87</v>
      </c>
      <c r="B40" s="31" t="str">
        <f>"["&amp;currency&amp;"]"</f>
        <v>[EUR]</v>
      </c>
      <c r="C40" s="61"/>
      <c r="D40" s="62"/>
      <c r="E40" s="506">
        <f ca="1">+'Mo- FS'!D75</f>
        <v>-21239.365079365078</v>
      </c>
      <c r="F40" s="506">
        <f ca="1">+'Mo- FS'!E75</f>
        <v>-21239.365079365078</v>
      </c>
      <c r="G40" s="506">
        <f ca="1">+'Mo- FS'!F75</f>
        <v>-21239.365079365078</v>
      </c>
      <c r="H40" s="506">
        <f ca="1">+'Mo- FS'!G75</f>
        <v>120280.879283259</v>
      </c>
      <c r="I40" s="506">
        <f ca="1">+'Mo- FS'!H75</f>
        <v>135860.16648510683</v>
      </c>
      <c r="J40" s="506">
        <f ca="1">+'Mo- FS'!I75</f>
        <v>145999.14832436776</v>
      </c>
      <c r="K40" s="506">
        <f ca="1">+'Mo- FS'!J75</f>
        <v>205119.10917553271</v>
      </c>
      <c r="L40" s="506">
        <f ca="1">+'Mo- FS'!K75</f>
        <v>205640.6196016008</v>
      </c>
      <c r="M40" s="506">
        <f ca="1">+'Mo- FS'!L75</f>
        <v>164006.6879047679</v>
      </c>
      <c r="N40" s="506">
        <f ca="1">+'Mo- FS'!M75</f>
        <v>131314.00149181893</v>
      </c>
      <c r="O40" s="506">
        <f ca="1">+'Mo- FS'!N75</f>
        <v>92355.20545021916</v>
      </c>
      <c r="P40" s="506">
        <f ca="1">+'Mo- FS'!O75</f>
        <v>-46079.957079365035</v>
      </c>
      <c r="Q40" s="506">
        <f ca="1">+'Mo- FS'!P75</f>
        <v>-46137.187663553879</v>
      </c>
      <c r="R40" s="506">
        <f ca="1">+'Mo- FS'!Q75</f>
        <v>-46194.550102078836</v>
      </c>
      <c r="S40" s="506">
        <f ca="1">+'Mo- FS'!R75</f>
        <v>102018.19808136132</v>
      </c>
      <c r="T40" s="506">
        <f ca="1">+'Mo- FS'!S75</f>
        <v>124243.44612541226</v>
      </c>
      <c r="U40" s="506">
        <f ca="1">+'Mo- FS'!T75</f>
        <v>140258.95336891175</v>
      </c>
      <c r="V40" s="506">
        <f ca="1">+'Mo- FS'!U75</f>
        <v>150681.82669967203</v>
      </c>
      <c r="W40" s="506">
        <f ca="1">+'Mo- FS'!V75</f>
        <v>211457.14645466948</v>
      </c>
      <c r="X40" s="506">
        <f ca="1">+'Mo- FS'!W75</f>
        <v>211993.25917266755</v>
      </c>
      <c r="Y40" s="506">
        <f ca="1">+'Mo- FS'!X75</f>
        <v>169193.57738832344</v>
      </c>
      <c r="Z40" s="506">
        <f ca="1">+'Mo- FS'!Y75</f>
        <v>135585.49575581189</v>
      </c>
      <c r="AA40" s="506">
        <f ca="1">+'Mo- FS'!Z75</f>
        <v>95535.853425047346</v>
      </c>
      <c r="AB40" s="506">
        <f ca="1">+'Mo- FS'!AA75</f>
        <v>-46775.49365536499</v>
      </c>
      <c r="AC40" s="506">
        <f ca="1">+'Mo- FS'!AB75</f>
        <v>-46834.326695911135</v>
      </c>
      <c r="AD40" s="506">
        <f ca="1">+'Mo- FS'!AC75</f>
        <v>-46893.295282714782</v>
      </c>
      <c r="AE40" s="506">
        <f ca="1">+'Mo- FS'!AD75</f>
        <v>105469.40984986148</v>
      </c>
      <c r="AF40" s="506">
        <f ca="1">+'Mo- FS'!AE75</f>
        <v>128316.96483914579</v>
      </c>
      <c r="AG40" s="506">
        <f ca="1">+'Mo- FS'!AF75</f>
        <v>144780.90628546334</v>
      </c>
      <c r="AH40" s="506">
        <f ca="1">+'Mo- FS'!AG75</f>
        <v>155495.62006948484</v>
      </c>
      <c r="AI40" s="506">
        <f ca="1">+'Mo- FS'!AH75</f>
        <v>217972.64877762209</v>
      </c>
      <c r="AJ40" s="506">
        <f ca="1">+'Mo- FS'!AI75</f>
        <v>218523.77265172408</v>
      </c>
      <c r="AK40" s="506">
        <f ca="1">+'Mo- FS'!AJ75</f>
        <v>174525.69977741846</v>
      </c>
      <c r="AL40" s="506">
        <f ca="1">+'Mo- FS'!AK75</f>
        <v>139976.59185919655</v>
      </c>
      <c r="AM40" s="506">
        <f ca="1">+'Mo- FS'!AL75</f>
        <v>98805.559543170719</v>
      </c>
      <c r="AN40" s="506">
        <f ca="1">+'Mo- FS'!AM75</f>
        <v>-47490.505255492957</v>
      </c>
      <c r="AO40" s="506">
        <f ca="1">+'Mo- FS'!AN75</f>
        <v>-47550.98562117439</v>
      </c>
      <c r="AP40" s="506">
        <f ca="1">+'Mo- FS'!AO75</f>
        <v>-47611.605328408536</v>
      </c>
      <c r="AQ40" s="506">
        <f ca="1">+'Mo- FS'!AP75</f>
        <v>109017.2555478796</v>
      </c>
      <c r="AR40" s="506">
        <f ca="1">+'Mo- FS'!AQ75</f>
        <v>132504.54207686387</v>
      </c>
      <c r="AS40" s="506">
        <f ca="1">+'Mo- FS'!AR75</f>
        <v>149429.47388367832</v>
      </c>
      <c r="AT40" s="506">
        <f ca="1">+'Mo- FS'!AS75</f>
        <v>160444.19965365235</v>
      </c>
      <c r="AU40" s="506">
        <f ca="1">+'Mo- FS'!AT75</f>
        <v>224670.58516561738</v>
      </c>
      <c r="AV40" s="506">
        <f ca="1">+'Mo- FS'!AU75</f>
        <v>225237.14050819416</v>
      </c>
      <c r="AW40" s="506">
        <f ca="1">+'Mo- FS'!AV75</f>
        <v>180007.12159340805</v>
      </c>
      <c r="AX40" s="506">
        <f ca="1">+'Mo- FS'!AW75</f>
        <v>144490.63865347608</v>
      </c>
      <c r="AY40" s="506">
        <f ca="1">+'Mo- FS'!AX75</f>
        <v>102166.81743260153</v>
      </c>
      <c r="AZ40" s="506">
        <f ca="1">+'Mo- FS'!AY75</f>
        <v>-48225.537180424493</v>
      </c>
      <c r="BA40" s="506">
        <f ca="1">+'Mo- FS'!AZ75</f>
        <v>-48287.710996345006</v>
      </c>
      <c r="BB40" s="506">
        <f ca="1">+'Mo- FS'!BA75</f>
        <v>-48350.028055381714</v>
      </c>
      <c r="BC40" s="506">
        <f ca="1">+'Mo- FS'!BB75</f>
        <v>112664.44092544228</v>
      </c>
      <c r="BD40" s="506">
        <f ca="1">+'Mo- FS'!BC75</f>
        <v>136809.37147723799</v>
      </c>
      <c r="BE40" s="506">
        <f ca="1">+'Mo- FS'!BD75</f>
        <v>154208.20137464325</v>
      </c>
      <c r="BF40" s="506">
        <f ca="1">+'Mo- FS'!BE75</f>
        <v>165531.33946617655</v>
      </c>
      <c r="BG40" s="506">
        <f ca="1">+'Mo- FS'!BF75</f>
        <v>231556.06377247648</v>
      </c>
      <c r="BH40" s="506">
        <f ca="1">+'Mo- FS'!BG75</f>
        <v>232138.48266464547</v>
      </c>
      <c r="BI40" s="506">
        <f ca="1">+'Mo- FS'!BH75</f>
        <v>185642.02322024538</v>
      </c>
      <c r="BJ40" s="506">
        <f ca="1">+'Mo- FS'!BI75</f>
        <v>149131.07875799539</v>
      </c>
      <c r="BK40" s="506">
        <f ca="1">+'Mo- FS'!BJ75</f>
        <v>105622.19054293643</v>
      </c>
      <c r="BL40" s="506">
        <f ca="1">+'Mo- FS'!BK75</f>
        <v>-48981.149999254107</v>
      </c>
      <c r="BM40" s="506">
        <f ca="1">+'Mo- FS'!BL75</f>
        <v>-49045.064682020398</v>
      </c>
      <c r="BN40" s="506">
        <f ca="1">+'Mo- FS'!BM75</f>
        <v>-49109.126618710143</v>
      </c>
      <c r="BO40" s="506">
        <f ca="1">+'Mo- FS'!BN75</f>
        <v>116413.74749357668</v>
      </c>
      <c r="BP40" s="506">
        <f ca="1">+'Mo- FS'!BO75</f>
        <v>141234.73610082269</v>
      </c>
      <c r="BQ40" s="506">
        <f ca="1">+'Mo- FS'!BP75</f>
        <v>159120.73323535523</v>
      </c>
      <c r="BR40" s="506">
        <f ca="1">+'Mo- FS'!BQ75</f>
        <v>170760.91919345144</v>
      </c>
      <c r="BS40" s="506">
        <f ca="1">+'Mo- FS'!BR75</f>
        <v>238634.33578032776</v>
      </c>
      <c r="BT40" s="506">
        <f ca="1">+'Mo- FS'!BS75</f>
        <v>239233.06240147736</v>
      </c>
      <c r="BU40" s="506">
        <f ca="1">+'Mo- FS'!BT75</f>
        <v>191434.70209263416</v>
      </c>
      <c r="BV40" s="506">
        <f ca="1">+'Mo- FS'!BU75</f>
        <v>153901.45118544123</v>
      </c>
      <c r="BW40" s="506">
        <f ca="1">+'Mo- FS'!BV75</f>
        <v>109174.31410036069</v>
      </c>
      <c r="BX40" s="506">
        <f ca="1">+'Mo- FS'!BW75</f>
        <v>-49757.91997701097</v>
      </c>
      <c r="BY40" s="506">
        <f ca="1">+'Mo- FS'!BX75</f>
        <v>-49823.62427089471</v>
      </c>
      <c r="BZ40" s="506">
        <f ca="1">+'Mo- FS'!BY75</f>
        <v>-49889.479941811762</v>
      </c>
      <c r="CA40" s="506">
        <f ca="1">+'Mo- FS'!BZ75</f>
        <v>120268.03464561883</v>
      </c>
      <c r="CB40" s="506">
        <f ca="1">+'Mo- FS'!CA75</f>
        <v>145784.01093386771</v>
      </c>
      <c r="CC40" s="506">
        <f ca="1">+'Mo- FS'!CB75</f>
        <v>164170.8159881671</v>
      </c>
      <c r="CD40" s="506">
        <f ca="1">+'Mo- FS'!CC75</f>
        <v>176136.92715309002</v>
      </c>
      <c r="CE40" s="506">
        <f ca="1">+'Mo- FS'!CD75</f>
        <v>245910.79940439871</v>
      </c>
      <c r="CF40" s="506">
        <f ca="1">+'Mo- FS'!CE75</f>
        <v>246526.29037094064</v>
      </c>
      <c r="CG40" s="506">
        <f ca="1">+'Mo- FS'!CF75</f>
        <v>197389.57597344986</v>
      </c>
      <c r="CH40" s="506">
        <f ca="1">+'Mo- FS'!CG75</f>
        <v>158805.39404085555</v>
      </c>
      <c r="CI40" s="506">
        <f ca="1">+'Mo- FS'!CH75</f>
        <v>112663.39711739281</v>
      </c>
      <c r="CJ40" s="506">
        <f ca="1">+'Mo- FS'!CI75</f>
        <v>-50718.939514145008</v>
      </c>
      <c r="CK40" s="506">
        <f ca="1">+'Mo- FS'!CJ75</f>
        <v>-50387.674004447967</v>
      </c>
      <c r="CL40" s="506">
        <f ca="1">+'Mo- FS'!CK75</f>
        <v>-50455.373634150703</v>
      </c>
      <c r="CM40" s="506">
        <f ca="1">+'Mo- FS'!CL75</f>
        <v>124466.55136172772</v>
      </c>
      <c r="CN40" s="506">
        <f ca="1">+'Mo- FS'!CM75</f>
        <v>150696.97498604748</v>
      </c>
      <c r="CO40" s="506">
        <f ca="1">+'Mo- FS'!CN75</f>
        <v>169598.61058186725</v>
      </c>
      <c r="CP40" s="506">
        <f ca="1">+'Mo- FS'!CO75</f>
        <v>181899.77285940803</v>
      </c>
      <c r="CQ40" s="506">
        <f ca="1">+'Mo- FS'!CP75</f>
        <v>253627.31353375327</v>
      </c>
      <c r="CR40" s="506">
        <f ca="1">+'Mo- FS'!CQ75</f>
        <v>254260.03824735829</v>
      </c>
      <c r="CS40" s="506">
        <f ca="1">+'Mo- FS'!CR75</f>
        <v>203747.49584673787</v>
      </c>
      <c r="CT40" s="506">
        <f ca="1">+'Mo- FS'!CS75</f>
        <v>164082.95682003093</v>
      </c>
      <c r="CU40" s="506">
        <f ca="1">+'Mo- FS'!CT75</f>
        <v>116816.03398271136</v>
      </c>
      <c r="CV40" s="506">
        <f ca="1">+'Mo- FS'!CU75</f>
        <v>-51141.008074509286</v>
      </c>
      <c r="CW40" s="506">
        <f ca="1">+'Mo- FS'!CV75</f>
        <v>-51210.443321016923</v>
      </c>
      <c r="CX40" s="506">
        <f ca="1">+'Mo- FS'!CW75</f>
        <v>-51280.038540351321</v>
      </c>
      <c r="CY40" s="506">
        <f ca="1">+'Mo- FS'!CX75</f>
        <v>128539.70035541143</v>
      </c>
      <c r="CZ40" s="506">
        <f ca="1">+'Mo- FS'!CY75</f>
        <v>155504.57584121212</v>
      </c>
      <c r="DA40" s="506">
        <f ca="1">+'Mo- FS'!CZ75</f>
        <v>174935.45723371484</v>
      </c>
      <c r="DB40" s="506">
        <f ca="1">+'Mo- FS'!DA75</f>
        <v>187581.0520550267</v>
      </c>
      <c r="DC40" s="506">
        <f ca="1">+'Mo- FS'!DB75</f>
        <v>261316.96386825352</v>
      </c>
      <c r="DD40" s="506">
        <f ca="1">+'Mo- FS'!DC75</f>
        <v>261967.40487383952</v>
      </c>
      <c r="DE40" s="506">
        <f ca="1">+'Mo- FS'!DD75</f>
        <v>210040.51128600177</v>
      </c>
      <c r="DF40" s="506">
        <f ca="1">+'Mo- FS'!DE75</f>
        <v>169265.36516654716</v>
      </c>
      <c r="DG40" s="506">
        <f ca="1">+'Mo- FS'!DF75</f>
        <v>120674.96848978267</v>
      </c>
      <c r="DH40" s="506">
        <f ca="1">+'Mo- FS'!DG75</f>
        <v>-51984.870745039945</v>
      </c>
      <c r="DI40" s="506">
        <f ca="1">+'Mo- FS'!DH75</f>
        <v>-52056.250178449787</v>
      </c>
      <c r="DJ40" s="506">
        <f ca="1">+'Mo- FS'!DI75</f>
        <v>-52127.794063925554</v>
      </c>
      <c r="DK40" s="506">
        <f ca="1">+'Mo- FS'!DJ75</f>
        <v>132726.89752091825</v>
      </c>
      <c r="DL40" s="506">
        <f ca="1">+'Mo- FS'!DK75</f>
        <v>160446.78952032141</v>
      </c>
      <c r="DM40" s="506">
        <f ca="1">+'Mo- FS'!DL75</f>
        <v>180421.73559181413</v>
      </c>
      <c r="DN40" s="506">
        <f ca="1">+'Mo- FS'!DM75</f>
        <v>193421.40706812273</v>
      </c>
      <c r="DO40" s="506">
        <f ca="1">+'Mo- FS'!DN75</f>
        <v>269221.92441211973</v>
      </c>
      <c r="DP40" s="506">
        <f ca="1">+'Mo- FS'!DO75</f>
        <v>269890.57776586211</v>
      </c>
      <c r="DQ40" s="506">
        <f ca="1">+'Mo- FS'!DP75</f>
        <v>216509.73115756505</v>
      </c>
      <c r="DR40" s="506">
        <f ca="1">+'Mo- FS'!DQ75</f>
        <v>174592.88094676571</v>
      </c>
      <c r="DS40" s="506">
        <f ca="1">+'Mo- FS'!DR75</f>
        <v>124641.95316305188</v>
      </c>
      <c r="DT40" s="506">
        <f ca="1">+'Mo- FS'!DS75</f>
        <v>-52852.361570345456</v>
      </c>
    </row>
    <row r="41" spans="1:124" ht="14.25" customHeight="1" x14ac:dyDescent="0.15">
      <c r="A41" s="11" t="s">
        <v>88</v>
      </c>
      <c r="B41" s="31" t="str">
        <f>"["&amp;currency&amp;"]"</f>
        <v>[EUR]</v>
      </c>
      <c r="C41" s="61"/>
      <c r="D41" s="62"/>
      <c r="E41" s="506">
        <f t="shared" ref="E41" ca="1" si="21">+IF(MONTH(FirstFiscalMonth)=MONTH(E$4),E40,D41+E40)</f>
        <v>-21239.365079365078</v>
      </c>
      <c r="F41" s="506">
        <f t="shared" ref="F41" ca="1" si="22">+IF(MONTH(FirstFiscalMonth)=MONTH(F$4),F40,E41+F40)</f>
        <v>-42478.730158730155</v>
      </c>
      <c r="G41" s="506">
        <f t="shared" ref="G41" ca="1" si="23">+IF(MONTH(FirstFiscalMonth)=MONTH(G$4),G40,F41+G40)</f>
        <v>-63718.095238095237</v>
      </c>
      <c r="H41" s="506">
        <f t="shared" ref="H41" ca="1" si="24">+IF(MONTH(FirstFiscalMonth)=MONTH(H$4),H40,G41+H40)</f>
        <v>56562.78404516376</v>
      </c>
      <c r="I41" s="506">
        <f t="shared" ref="I41" ca="1" si="25">+IF(MONTH(FirstFiscalMonth)=MONTH(I$4),I40,H41+I40)</f>
        <v>192422.95053027058</v>
      </c>
      <c r="J41" s="506">
        <f t="shared" ref="J41" ca="1" si="26">+IF(MONTH(FirstFiscalMonth)=MONTH(J$4),J40,I41+J40)</f>
        <v>338422.09885463835</v>
      </c>
      <c r="K41" s="506">
        <f t="shared" ref="K41" ca="1" si="27">+IF(MONTH(FirstFiscalMonth)=MONTH(K$4),K40,J41+K40)</f>
        <v>543541.20803017099</v>
      </c>
      <c r="L41" s="506">
        <f t="shared" ref="L41" ca="1" si="28">+IF(MONTH(FirstFiscalMonth)=MONTH(L$4),L40,K41+L40)</f>
        <v>749181.8276317718</v>
      </c>
      <c r="M41" s="506">
        <f t="shared" ref="M41" ca="1" si="29">+IF(MONTH(FirstFiscalMonth)=MONTH(M$4),M40,L41+M40)</f>
        <v>913188.51553653972</v>
      </c>
      <c r="N41" s="506">
        <f t="shared" ref="N41" ca="1" si="30">+IF(MONTH(FirstFiscalMonth)=MONTH(N$4),N40,M41+N40)</f>
        <v>1044502.5170283586</v>
      </c>
      <c r="O41" s="506">
        <f t="shared" ref="O41" ca="1" si="31">+IF(MONTH(FirstFiscalMonth)=MONTH(O$4),O40,N41+O40)</f>
        <v>1136857.7224785779</v>
      </c>
      <c r="P41" s="506">
        <f t="shared" ref="P41" ca="1" si="32">+IF(MONTH(FirstFiscalMonth)=MONTH(P$4),P40,O41+P40)</f>
        <v>1090777.7653992129</v>
      </c>
      <c r="Q41" s="506">
        <f t="shared" ref="Q41" ca="1" si="33">+IF(MONTH(FirstFiscalMonth)=MONTH(Q$4),Q40,P41+Q40)</f>
        <v>-46137.187663553879</v>
      </c>
      <c r="R41" s="506">
        <f t="shared" ref="R41" ca="1" si="34">+IF(MONTH(FirstFiscalMonth)=MONTH(R$4),R40,Q41+R40)</f>
        <v>-92331.737765632715</v>
      </c>
      <c r="S41" s="506">
        <f t="shared" ref="S41" ca="1" si="35">+IF(MONTH(FirstFiscalMonth)=MONTH(S$4),S40,R41+S40)</f>
        <v>9686.4603157286037</v>
      </c>
      <c r="T41" s="506">
        <f t="shared" ref="T41" ca="1" si="36">+IF(MONTH(FirstFiscalMonth)=MONTH(T$4),T40,S41+T40)</f>
        <v>133929.90644114086</v>
      </c>
      <c r="U41" s="506">
        <f t="shared" ref="U41" ca="1" si="37">+IF(MONTH(FirstFiscalMonth)=MONTH(U$4),U40,T41+U40)</f>
        <v>274188.85981005261</v>
      </c>
      <c r="V41" s="506">
        <f t="shared" ref="V41" ca="1" si="38">+IF(MONTH(FirstFiscalMonth)=MONTH(V$4),V40,U41+V40)</f>
        <v>424870.68650972465</v>
      </c>
      <c r="W41" s="506">
        <f t="shared" ref="W41" ca="1" si="39">+IF(MONTH(FirstFiscalMonth)=MONTH(W$4),W40,V41+W40)</f>
        <v>636327.83296439413</v>
      </c>
      <c r="X41" s="506">
        <f t="shared" ref="X41" ca="1" si="40">+IF(MONTH(FirstFiscalMonth)=MONTH(X$4),X40,W41+X40)</f>
        <v>848321.09213706164</v>
      </c>
      <c r="Y41" s="506">
        <f t="shared" ref="Y41" ca="1" si="41">+IF(MONTH(FirstFiscalMonth)=MONTH(Y$4),Y40,X41+Y40)</f>
        <v>1017514.6695253851</v>
      </c>
      <c r="Z41" s="506">
        <f t="shared" ref="Z41" ca="1" si="42">+IF(MONTH(FirstFiscalMonth)=MONTH(Z$4),Z40,Y41+Z40)</f>
        <v>1153100.1652811971</v>
      </c>
      <c r="AA41" s="506">
        <f t="shared" ref="AA41" ca="1" si="43">+IF(MONTH(FirstFiscalMonth)=MONTH(AA$4),AA40,Z41+AA40)</f>
        <v>1248636.0187062444</v>
      </c>
      <c r="AB41" s="506">
        <f t="shared" ref="AB41" ca="1" si="44">+IF(MONTH(FirstFiscalMonth)=MONTH(AB$4),AB40,AA41+AB40)</f>
        <v>1201860.5250508795</v>
      </c>
      <c r="AC41" s="506">
        <f t="shared" ref="AC41" ca="1" si="45">+IF(MONTH(FirstFiscalMonth)=MONTH(AC$4),AC40,AB41+AC40)</f>
        <v>-46834.326695911135</v>
      </c>
      <c r="AD41" s="506">
        <f t="shared" ref="AD41" ca="1" si="46">+IF(MONTH(FirstFiscalMonth)=MONTH(AD$4),AD40,AC41+AD40)</f>
        <v>-93727.621978625917</v>
      </c>
      <c r="AE41" s="506">
        <f t="shared" ref="AE41" ca="1" si="47">+IF(MONTH(FirstFiscalMonth)=MONTH(AE$4),AE40,AD41+AE40)</f>
        <v>11741.78787123556</v>
      </c>
      <c r="AF41" s="506">
        <f t="shared" ref="AF41" ca="1" si="48">+IF(MONTH(FirstFiscalMonth)=MONTH(AF$4),AF40,AE41+AF40)</f>
        <v>140058.75271038135</v>
      </c>
      <c r="AG41" s="506">
        <f t="shared" ref="AG41" ca="1" si="49">+IF(MONTH(FirstFiscalMonth)=MONTH(AG$4),AG40,AF41+AG40)</f>
        <v>284839.65899584466</v>
      </c>
      <c r="AH41" s="506">
        <f t="shared" ref="AH41" ca="1" si="50">+IF(MONTH(FirstFiscalMonth)=MONTH(AH$4),AH40,AG41+AH40)</f>
        <v>440335.27906532947</v>
      </c>
      <c r="AI41" s="506">
        <f t="shared" ref="AI41" ca="1" si="51">+IF(MONTH(FirstFiscalMonth)=MONTH(AI$4),AI40,AH41+AI40)</f>
        <v>658307.92784295161</v>
      </c>
      <c r="AJ41" s="506">
        <f t="shared" ref="AJ41" ca="1" si="52">+IF(MONTH(FirstFiscalMonth)=MONTH(AJ$4),AJ40,AI41+AJ40)</f>
        <v>876831.70049467566</v>
      </c>
      <c r="AK41" s="506">
        <f t="shared" ref="AK41" ca="1" si="53">+IF(MONTH(FirstFiscalMonth)=MONTH(AK$4),AK40,AJ41+AK40)</f>
        <v>1051357.4002720942</v>
      </c>
      <c r="AL41" s="506">
        <f t="shared" ref="AL41" ca="1" si="54">+IF(MONTH(FirstFiscalMonth)=MONTH(AL$4),AL40,AK41+AL40)</f>
        <v>1191333.9921312907</v>
      </c>
      <c r="AM41" s="506">
        <f t="shared" ref="AM41" ca="1" si="55">+IF(MONTH(FirstFiscalMonth)=MONTH(AM$4),AM40,AL41+AM40)</f>
        <v>1290139.5516744615</v>
      </c>
      <c r="AN41" s="506">
        <f t="shared" ref="AN41" ca="1" si="56">+IF(MONTH(FirstFiscalMonth)=MONTH(AN$4),AN40,AM41+AN40)</f>
        <v>1242649.0464189686</v>
      </c>
      <c r="AO41" s="506">
        <f t="shared" ref="AO41" ca="1" si="57">+IF(MONTH(FirstFiscalMonth)=MONTH(AO$4),AO40,AN41+AO40)</f>
        <v>-47550.98562117439</v>
      </c>
      <c r="AP41" s="506">
        <f t="shared" ref="AP41" ca="1" si="58">+IF(MONTH(FirstFiscalMonth)=MONTH(AP$4),AP40,AO41+AP40)</f>
        <v>-95162.590949582926</v>
      </c>
      <c r="AQ41" s="506">
        <f t="shared" ref="AQ41" ca="1" si="59">+IF(MONTH(FirstFiscalMonth)=MONTH(AQ$4),AQ40,AP41+AQ40)</f>
        <v>13854.664598296673</v>
      </c>
      <c r="AR41" s="506">
        <f t="shared" ref="AR41" ca="1" si="60">+IF(MONTH(FirstFiscalMonth)=MONTH(AR$4),AR40,AQ41+AR40)</f>
        <v>146359.20667516056</v>
      </c>
      <c r="AS41" s="506">
        <f t="shared" ref="AS41" ca="1" si="61">+IF(MONTH(FirstFiscalMonth)=MONTH(AS$4),AS40,AR41+AS40)</f>
        <v>295788.68055883888</v>
      </c>
      <c r="AT41" s="506">
        <f t="shared" ref="AT41" ca="1" si="62">+IF(MONTH(FirstFiscalMonth)=MONTH(AT$4),AT40,AS41+AT40)</f>
        <v>456232.88021249126</v>
      </c>
      <c r="AU41" s="506">
        <f t="shared" ref="AU41" ca="1" si="63">+IF(MONTH(FirstFiscalMonth)=MONTH(AU$4),AU40,AT41+AU40)</f>
        <v>680903.46537810867</v>
      </c>
      <c r="AV41" s="506">
        <f t="shared" ref="AV41" ca="1" si="64">+IF(MONTH(FirstFiscalMonth)=MONTH(AV$4),AV40,AU41+AV40)</f>
        <v>906140.60588630289</v>
      </c>
      <c r="AW41" s="506">
        <f t="shared" ref="AW41" ca="1" si="65">+IF(MONTH(FirstFiscalMonth)=MONTH(AW$4),AW40,AV41+AW40)</f>
        <v>1086147.7274797109</v>
      </c>
      <c r="AX41" s="506">
        <f t="shared" ref="AX41" ca="1" si="66">+IF(MONTH(FirstFiscalMonth)=MONTH(AX$4),AX40,AW41+AX40)</f>
        <v>1230638.366133187</v>
      </c>
      <c r="AY41" s="506">
        <f t="shared" ref="AY41" ca="1" si="67">+IF(MONTH(FirstFiscalMonth)=MONTH(AY$4),AY40,AX41+AY40)</f>
        <v>1332805.1835657884</v>
      </c>
      <c r="AZ41" s="506">
        <f t="shared" ref="AZ41" ca="1" si="68">+IF(MONTH(FirstFiscalMonth)=MONTH(AZ$4),AZ40,AY41+AZ40)</f>
        <v>1284579.646385364</v>
      </c>
      <c r="BA41" s="506">
        <f t="shared" ref="BA41" ca="1" si="69">+IF(MONTH(FirstFiscalMonth)=MONTH(BA$4),BA40,AZ41+BA40)</f>
        <v>-48287.710996345006</v>
      </c>
      <c r="BB41" s="506">
        <f t="shared" ref="BB41" ca="1" si="70">+IF(MONTH(FirstFiscalMonth)=MONTH(BB$4),BB40,BA41+BB40)</f>
        <v>-96637.739051726719</v>
      </c>
      <c r="BC41" s="506">
        <f t="shared" ref="BC41" ca="1" si="71">+IF(MONTH(FirstFiscalMonth)=MONTH(BC$4),BC40,BB41+BC40)</f>
        <v>16026.701873715559</v>
      </c>
      <c r="BD41" s="506">
        <f t="shared" ref="BD41" ca="1" si="72">+IF(MONTH(FirstFiscalMonth)=MONTH(BD$4),BD40,BC41+BD40)</f>
        <v>152836.07335095355</v>
      </c>
      <c r="BE41" s="506">
        <f t="shared" ref="BE41" ca="1" si="73">+IF(MONTH(FirstFiscalMonth)=MONTH(BE$4),BE40,BD41+BE40)</f>
        <v>307044.27472559677</v>
      </c>
      <c r="BF41" s="506">
        <f t="shared" ref="BF41" ca="1" si="74">+IF(MONTH(FirstFiscalMonth)=MONTH(BF$4),BF40,BE41+BF40)</f>
        <v>472575.61419177335</v>
      </c>
      <c r="BG41" s="506">
        <f t="shared" ref="BG41" ca="1" si="75">+IF(MONTH(FirstFiscalMonth)=MONTH(BG$4),BG40,BF41+BG40)</f>
        <v>704131.67796424986</v>
      </c>
      <c r="BH41" s="506">
        <f t="shared" ref="BH41" ca="1" si="76">+IF(MONTH(FirstFiscalMonth)=MONTH(BH$4),BH40,BG41+BH40)</f>
        <v>936270.16062889528</v>
      </c>
      <c r="BI41" s="506">
        <f t="shared" ref="BI41" ca="1" si="77">+IF(MONTH(FirstFiscalMonth)=MONTH(BI$4),BI40,BH41+BI40)</f>
        <v>1121912.1838491405</v>
      </c>
      <c r="BJ41" s="506">
        <f t="shared" ref="BJ41" ca="1" si="78">+IF(MONTH(FirstFiscalMonth)=MONTH(BJ$4),BJ40,BI41+BJ40)</f>
        <v>1271043.2626071358</v>
      </c>
      <c r="BK41" s="506">
        <f t="shared" ref="BK41" ca="1" si="79">+IF(MONTH(FirstFiscalMonth)=MONTH(BK$4),BK40,BJ41+BK40)</f>
        <v>1376665.4531500721</v>
      </c>
      <c r="BL41" s="506">
        <f t="shared" ref="BL41" ca="1" si="80">+IF(MONTH(FirstFiscalMonth)=MONTH(BL$4),BL40,BK41+BL40)</f>
        <v>1327684.303150818</v>
      </c>
      <c r="BM41" s="506">
        <f t="shared" ref="BM41" ca="1" si="81">+IF(MONTH(FirstFiscalMonth)=MONTH(BM$4),BM40,BL41+BM40)</f>
        <v>-49045.064682020398</v>
      </c>
      <c r="BN41" s="506">
        <f t="shared" ref="BN41" ca="1" si="82">+IF(MONTH(FirstFiscalMonth)=MONTH(BN$4),BN40,BM41+BN40)</f>
        <v>-98154.191300730541</v>
      </c>
      <c r="BO41" s="506">
        <f t="shared" ref="BO41" ca="1" si="83">+IF(MONTH(FirstFiscalMonth)=MONTH(BO$4),BO40,BN41+BO40)</f>
        <v>18259.556192846139</v>
      </c>
      <c r="BP41" s="506">
        <f t="shared" ref="BP41" ca="1" si="84">+IF(MONTH(FirstFiscalMonth)=MONTH(BP$4),BP40,BO41+BP40)</f>
        <v>159494.29229366884</v>
      </c>
      <c r="BQ41" s="506">
        <f t="shared" ref="BQ41" ca="1" si="85">+IF(MONTH(FirstFiscalMonth)=MONTH(BQ$4),BQ40,BP41+BQ40)</f>
        <v>318615.02552902407</v>
      </c>
      <c r="BR41" s="506">
        <f t="shared" ref="BR41" ca="1" si="86">+IF(MONTH(FirstFiscalMonth)=MONTH(BR$4),BR40,BQ41+BR40)</f>
        <v>489375.94472247548</v>
      </c>
      <c r="BS41" s="506">
        <f t="shared" ref="BS41" ca="1" si="87">+IF(MONTH(FirstFiscalMonth)=MONTH(BS$4),BS40,BR41+BS40)</f>
        <v>728010.28050280327</v>
      </c>
      <c r="BT41" s="506">
        <f t="shared" ref="BT41" ca="1" si="88">+IF(MONTH(FirstFiscalMonth)=MONTH(BT$4),BT40,BS41+BT40)</f>
        <v>967243.34290428064</v>
      </c>
      <c r="BU41" s="506">
        <f t="shared" ref="BU41" ca="1" si="89">+IF(MONTH(FirstFiscalMonth)=MONTH(BU$4),BU40,BT41+BU40)</f>
        <v>1158678.0449969149</v>
      </c>
      <c r="BV41" s="506">
        <f t="shared" ref="BV41" ca="1" si="90">+IF(MONTH(FirstFiscalMonth)=MONTH(BV$4),BV40,BU41+BV40)</f>
        <v>1312579.496182356</v>
      </c>
      <c r="BW41" s="506">
        <f t="shared" ref="BW41" ca="1" si="91">+IF(MONTH(FirstFiscalMonth)=MONTH(BW$4),BW40,BV41+BW40)</f>
        <v>1421753.8102827168</v>
      </c>
      <c r="BX41" s="506">
        <f t="shared" ref="BX41" ca="1" si="92">+IF(MONTH(FirstFiscalMonth)=MONTH(BX$4),BX40,BW41+BX40)</f>
        <v>1371995.8903057058</v>
      </c>
      <c r="BY41" s="506">
        <f t="shared" ref="BY41" ca="1" si="93">+IF(MONTH(FirstFiscalMonth)=MONTH(BY$4),BY40,BX41+BY40)</f>
        <v>-49823.62427089471</v>
      </c>
      <c r="BZ41" s="506">
        <f t="shared" ref="BZ41" ca="1" si="94">+IF(MONTH(FirstFiscalMonth)=MONTH(BZ$4),BZ40,BY41+BZ40)</f>
        <v>-99713.104212706472</v>
      </c>
      <c r="CA41" s="506">
        <f t="shared" ref="CA41" ca="1" si="95">+IF(MONTH(FirstFiscalMonth)=MONTH(CA$4),CA40,BZ41+CA40)</f>
        <v>20554.930432912355</v>
      </c>
      <c r="CB41" s="506">
        <f t="shared" ref="CB41" ca="1" si="96">+IF(MONTH(FirstFiscalMonth)=MONTH(CB$4),CB40,CA41+CB40)</f>
        <v>166338.94136678008</v>
      </c>
      <c r="CC41" s="506">
        <f t="shared" ref="CC41" ca="1" si="97">+IF(MONTH(FirstFiscalMonth)=MONTH(CC$4),CC40,CB41+CC40)</f>
        <v>330509.75735494716</v>
      </c>
      <c r="CD41" s="506">
        <f t="shared" ref="CD41" ca="1" si="98">+IF(MONTH(FirstFiscalMonth)=MONTH(CD$4),CD40,CC41+CD40)</f>
        <v>506646.68450803717</v>
      </c>
      <c r="CE41" s="506">
        <f t="shared" ref="CE41" ca="1" si="99">+IF(MONTH(FirstFiscalMonth)=MONTH(CE$4),CE40,CD41+CE40)</f>
        <v>752557.48391243583</v>
      </c>
      <c r="CF41" s="506">
        <f t="shared" ref="CF41" ca="1" si="100">+IF(MONTH(FirstFiscalMonth)=MONTH(CF$4),CF40,CE41+CF40)</f>
        <v>999083.77428337652</v>
      </c>
      <c r="CG41" s="506">
        <f t="shared" ref="CG41" ca="1" si="101">+IF(MONTH(FirstFiscalMonth)=MONTH(CG$4),CG40,CF41+CG40)</f>
        <v>1196473.3502568263</v>
      </c>
      <c r="CH41" s="506">
        <f t="shared" ref="CH41" ca="1" si="102">+IF(MONTH(FirstFiscalMonth)=MONTH(CH$4),CH40,CG41+CH40)</f>
        <v>1355278.7442976818</v>
      </c>
      <c r="CI41" s="506">
        <f t="shared" ref="CI41" ca="1" si="103">+IF(MONTH(FirstFiscalMonth)=MONTH(CI$4),CI40,CH41+CI40)</f>
        <v>1467942.1414150747</v>
      </c>
      <c r="CJ41" s="506">
        <f t="shared" ref="CJ41" ca="1" si="104">+IF(MONTH(FirstFiscalMonth)=MONTH(CJ$4),CJ40,CI41+CJ40)</f>
        <v>1417223.2019009297</v>
      </c>
      <c r="CK41" s="506">
        <f t="shared" ref="CK41" ca="1" si="105">+IF(MONTH(FirstFiscalMonth)=MONTH(CK$4),CK40,CJ41+CK40)</f>
        <v>-50387.674004447967</v>
      </c>
      <c r="CL41" s="506">
        <f t="shared" ref="CL41" ca="1" si="106">+IF(MONTH(FirstFiscalMonth)=MONTH(CL$4),CL40,CK41+CL40)</f>
        <v>-100843.04763859867</v>
      </c>
      <c r="CM41" s="506">
        <f t="shared" ref="CM41" ca="1" si="107">+IF(MONTH(FirstFiscalMonth)=MONTH(CM$4),CM40,CL41+CM40)</f>
        <v>23623.503723129048</v>
      </c>
      <c r="CN41" s="506">
        <f t="shared" ref="CN41" ca="1" si="108">+IF(MONTH(FirstFiscalMonth)=MONTH(CN$4),CN40,CM41+CN40)</f>
        <v>174320.47870917653</v>
      </c>
      <c r="CO41" s="506">
        <f t="shared" ref="CO41" ca="1" si="109">+IF(MONTH(FirstFiscalMonth)=MONTH(CO$4),CO40,CN41+CO40)</f>
        <v>343919.08929104381</v>
      </c>
      <c r="CP41" s="506">
        <f t="shared" ref="CP41" ca="1" si="110">+IF(MONTH(FirstFiscalMonth)=MONTH(CP$4),CP40,CO41+CP40)</f>
        <v>525818.86215045187</v>
      </c>
      <c r="CQ41" s="506">
        <f t="shared" ref="CQ41" ca="1" si="111">+IF(MONTH(FirstFiscalMonth)=MONTH(CQ$4),CQ40,CP41+CQ40)</f>
        <v>779446.17568420514</v>
      </c>
      <c r="CR41" s="506">
        <f t="shared" ref="CR41" ca="1" si="112">+IF(MONTH(FirstFiscalMonth)=MONTH(CR$4),CR40,CQ41+CR40)</f>
        <v>1033706.2139315634</v>
      </c>
      <c r="CS41" s="506">
        <f t="shared" ref="CS41" ca="1" si="113">+IF(MONTH(FirstFiscalMonth)=MONTH(CS$4),CS40,CR41+CS40)</f>
        <v>1237453.7097783014</v>
      </c>
      <c r="CT41" s="506">
        <f t="shared" ref="CT41" ca="1" si="114">+IF(MONTH(FirstFiscalMonth)=MONTH(CT$4),CT40,CS41+CT40)</f>
        <v>1401536.6665983323</v>
      </c>
      <c r="CU41" s="506">
        <f t="shared" ref="CU41" ca="1" si="115">+IF(MONTH(FirstFiscalMonth)=MONTH(CU$4),CU40,CT41+CU40)</f>
        <v>1518352.7005810437</v>
      </c>
      <c r="CV41" s="506">
        <f t="shared" ref="CV41" ca="1" si="116">+IF(MONTH(FirstFiscalMonth)=MONTH(CV$4),CV40,CU41+CV40)</f>
        <v>1467211.6925065345</v>
      </c>
      <c r="CW41" s="506">
        <f t="shared" ref="CW41" ca="1" si="117">+IF(MONTH(FirstFiscalMonth)=MONTH(CW$4),CW40,CV41+CW40)</f>
        <v>-51210.443321016923</v>
      </c>
      <c r="CX41" s="506">
        <f t="shared" ref="CX41" ca="1" si="118">+IF(MONTH(FirstFiscalMonth)=MONTH(CX$4),CX40,CW41+CX40)</f>
        <v>-102490.48186136824</v>
      </c>
      <c r="CY41" s="506">
        <f t="shared" ref="CY41" ca="1" si="119">+IF(MONTH(FirstFiscalMonth)=MONTH(CY$4),CY40,CX41+CY40)</f>
        <v>26049.218494043191</v>
      </c>
      <c r="CZ41" s="506">
        <f t="shared" ref="CZ41" ca="1" si="120">+IF(MONTH(FirstFiscalMonth)=MONTH(CZ$4),CZ40,CY41+CZ40)</f>
        <v>181553.79433525531</v>
      </c>
      <c r="DA41" s="506">
        <f t="shared" ref="DA41" ca="1" si="121">+IF(MONTH(FirstFiscalMonth)=MONTH(DA$4),DA40,CZ41+DA40)</f>
        <v>356489.25156897015</v>
      </c>
      <c r="DB41" s="506">
        <f t="shared" ref="DB41" ca="1" si="122">+IF(MONTH(FirstFiscalMonth)=MONTH(DB$4),DB40,DA41+DB40)</f>
        <v>544070.30362399691</v>
      </c>
      <c r="DC41" s="506">
        <f t="shared" ref="DC41" ca="1" si="123">+IF(MONTH(FirstFiscalMonth)=MONTH(DC$4),DC40,DB41+DC40)</f>
        <v>805387.26749225042</v>
      </c>
      <c r="DD41" s="506">
        <f t="shared" ref="DD41" ca="1" si="124">+IF(MONTH(FirstFiscalMonth)=MONTH(DD$4),DD40,DC41+DD40)</f>
        <v>1067354.6723660899</v>
      </c>
      <c r="DE41" s="506">
        <f t="shared" ref="DE41" ca="1" si="125">+IF(MONTH(FirstFiscalMonth)=MONTH(DE$4),DE40,DD41+DE40)</f>
        <v>1277395.1836520918</v>
      </c>
      <c r="DF41" s="506">
        <f t="shared" ref="DF41" ca="1" si="126">+IF(MONTH(FirstFiscalMonth)=MONTH(DF$4),DF40,DE41+DF40)</f>
        <v>1446660.548818639</v>
      </c>
      <c r="DG41" s="506">
        <f t="shared" ref="DG41" ca="1" si="127">+IF(MONTH(FirstFiscalMonth)=MONTH(DG$4),DG40,DF41+DG40)</f>
        <v>1567335.5173084217</v>
      </c>
      <c r="DH41" s="506">
        <f t="shared" ref="DH41" ca="1" si="128">+IF(MONTH(FirstFiscalMonth)=MONTH(DH$4),DH40,DG41+DH40)</f>
        <v>1515350.6465633817</v>
      </c>
      <c r="DI41" s="506">
        <f t="shared" ref="DI41" ca="1" si="129">+IF(MONTH(FirstFiscalMonth)=MONTH(DI$4),DI40,DH41+DI40)</f>
        <v>-52056.250178449787</v>
      </c>
      <c r="DJ41" s="506">
        <f t="shared" ref="DJ41" ca="1" si="130">+IF(MONTH(FirstFiscalMonth)=MONTH(DJ$4),DJ40,DI41+DJ40)</f>
        <v>-104184.04424237534</v>
      </c>
      <c r="DK41" s="506">
        <f t="shared" ref="DK41" ca="1" si="131">+IF(MONTH(FirstFiscalMonth)=MONTH(DK$4),DK40,DJ41+DK40)</f>
        <v>28542.853278542912</v>
      </c>
      <c r="DL41" s="506">
        <f t="shared" ref="DL41" ca="1" si="132">+IF(MONTH(FirstFiscalMonth)=MONTH(DL$4),DL40,DK41+DL40)</f>
        <v>188989.64279886434</v>
      </c>
      <c r="DM41" s="506">
        <f t="shared" ref="DM41" ca="1" si="133">+IF(MONTH(FirstFiscalMonth)=MONTH(DM$4),DM40,DL41+DM40)</f>
        <v>369411.37839067844</v>
      </c>
      <c r="DN41" s="506">
        <f t="shared" ref="DN41" ca="1" si="134">+IF(MONTH(FirstFiscalMonth)=MONTH(DN$4),DN40,DM41+DN40)</f>
        <v>562832.7854588012</v>
      </c>
      <c r="DO41" s="506">
        <f t="shared" ref="DO41" ca="1" si="135">+IF(MONTH(FirstFiscalMonth)=MONTH(DO$4),DO40,DN41+DO40)</f>
        <v>832054.70987092098</v>
      </c>
      <c r="DP41" s="506">
        <f t="shared" ref="DP41" ca="1" si="136">+IF(MONTH(FirstFiscalMonth)=MONTH(DP$4),DP40,DO41+DP40)</f>
        <v>1101945.287636783</v>
      </c>
      <c r="DQ41" s="506">
        <f t="shared" ref="DQ41" ca="1" si="137">+IF(MONTH(FirstFiscalMonth)=MONTH(DQ$4),DQ40,DP41+DQ40)</f>
        <v>1318455.018794348</v>
      </c>
      <c r="DR41" s="506">
        <f t="shared" ref="DR41" ca="1" si="138">+IF(MONTH(FirstFiscalMonth)=MONTH(DR$4),DR40,DQ41+DR40)</f>
        <v>1493047.8997411137</v>
      </c>
      <c r="DS41" s="506">
        <f t="shared" ref="DS41" ca="1" si="139">+IF(MONTH(FirstFiscalMonth)=MONTH(DS$4),DS40,DR41+DS40)</f>
        <v>1617689.8529041656</v>
      </c>
      <c r="DT41" s="506">
        <f t="shared" ref="DT41" ca="1" si="140">+IF(MONTH(FirstFiscalMonth)=MONTH(DT$4),DT40,DS41+DT40)</f>
        <v>1564837.4913338202</v>
      </c>
    </row>
    <row r="42" spans="1:124" ht="14.25" customHeight="1" x14ac:dyDescent="0.15">
      <c r="A42" s="11" t="s">
        <v>89</v>
      </c>
      <c r="B42" s="31" t="str">
        <f>"["&amp;currency&amp;"]"</f>
        <v>[EUR]</v>
      </c>
      <c r="C42" s="61"/>
      <c r="D42" s="62"/>
      <c r="E42" s="506">
        <f t="shared" ref="E42:BP42" ca="1" si="141">MAX(IncomeTaxRate*E41,0)</f>
        <v>0</v>
      </c>
      <c r="F42" s="506">
        <f t="shared" ca="1" si="141"/>
        <v>0</v>
      </c>
      <c r="G42" s="506">
        <f t="shared" ca="1" si="141"/>
        <v>0</v>
      </c>
      <c r="H42" s="506">
        <f t="shared" ca="1" si="141"/>
        <v>11312.556809032752</v>
      </c>
      <c r="I42" s="506">
        <f t="shared" ca="1" si="141"/>
        <v>38484.590106054115</v>
      </c>
      <c r="J42" s="506">
        <f t="shared" ca="1" si="141"/>
        <v>67684.419770927678</v>
      </c>
      <c r="K42" s="506">
        <f t="shared" ca="1" si="141"/>
        <v>108708.24160603421</v>
      </c>
      <c r="L42" s="506">
        <f t="shared" ca="1" si="141"/>
        <v>149836.36552635438</v>
      </c>
      <c r="M42" s="506">
        <f t="shared" ca="1" si="141"/>
        <v>182637.70310730796</v>
      </c>
      <c r="N42" s="506">
        <f t="shared" ca="1" si="141"/>
        <v>208900.50340567174</v>
      </c>
      <c r="O42" s="506">
        <f t="shared" ca="1" si="141"/>
        <v>227371.54449571559</v>
      </c>
      <c r="P42" s="506">
        <f t="shared" ca="1" si="141"/>
        <v>218155.55307984259</v>
      </c>
      <c r="Q42" s="506">
        <f t="shared" ca="1" si="141"/>
        <v>0</v>
      </c>
      <c r="R42" s="506">
        <f t="shared" ca="1" si="141"/>
        <v>0</v>
      </c>
      <c r="S42" s="506">
        <f t="shared" ca="1" si="141"/>
        <v>1937.2920631457209</v>
      </c>
      <c r="T42" s="506">
        <f t="shared" ca="1" si="141"/>
        <v>26785.981288228173</v>
      </c>
      <c r="U42" s="506">
        <f t="shared" ca="1" si="141"/>
        <v>54837.771962010527</v>
      </c>
      <c r="V42" s="506">
        <f t="shared" ca="1" si="141"/>
        <v>84974.137301944938</v>
      </c>
      <c r="W42" s="506">
        <f t="shared" ca="1" si="141"/>
        <v>127265.56659287884</v>
      </c>
      <c r="X42" s="506">
        <f t="shared" ca="1" si="141"/>
        <v>169664.21842741233</v>
      </c>
      <c r="Y42" s="506">
        <f t="shared" ca="1" si="141"/>
        <v>203502.93390507705</v>
      </c>
      <c r="Z42" s="506">
        <f t="shared" ca="1" si="141"/>
        <v>230620.03305623942</v>
      </c>
      <c r="AA42" s="506">
        <f t="shared" ca="1" si="141"/>
        <v>249727.2037412489</v>
      </c>
      <c r="AB42" s="506">
        <f t="shared" ca="1" si="141"/>
        <v>240372.1050101759</v>
      </c>
      <c r="AC42" s="506">
        <f t="shared" ca="1" si="141"/>
        <v>0</v>
      </c>
      <c r="AD42" s="506">
        <f t="shared" ca="1" si="141"/>
        <v>0</v>
      </c>
      <c r="AE42" s="506">
        <f t="shared" ca="1" si="141"/>
        <v>2348.3575742471121</v>
      </c>
      <c r="AF42" s="506">
        <f t="shared" ca="1" si="141"/>
        <v>28011.750542076272</v>
      </c>
      <c r="AG42" s="506">
        <f t="shared" ca="1" si="141"/>
        <v>56967.931799168931</v>
      </c>
      <c r="AH42" s="506">
        <f t="shared" ca="1" si="141"/>
        <v>88067.055813065905</v>
      </c>
      <c r="AI42" s="506">
        <f t="shared" ca="1" si="141"/>
        <v>131661.58556859032</v>
      </c>
      <c r="AJ42" s="506">
        <f t="shared" ca="1" si="141"/>
        <v>175366.34009893515</v>
      </c>
      <c r="AK42" s="506">
        <f t="shared" ca="1" si="141"/>
        <v>210271.48005441885</v>
      </c>
      <c r="AL42" s="506">
        <f t="shared" ca="1" si="141"/>
        <v>238266.79842625814</v>
      </c>
      <c r="AM42" s="506">
        <f t="shared" ca="1" si="141"/>
        <v>258027.91033489231</v>
      </c>
      <c r="AN42" s="506">
        <f t="shared" ca="1" si="141"/>
        <v>248529.80928379373</v>
      </c>
      <c r="AO42" s="506">
        <f t="shared" ca="1" si="141"/>
        <v>0</v>
      </c>
      <c r="AP42" s="506">
        <f t="shared" ca="1" si="141"/>
        <v>0</v>
      </c>
      <c r="AQ42" s="506">
        <f t="shared" ca="1" si="141"/>
        <v>2770.9329196593349</v>
      </c>
      <c r="AR42" s="506">
        <f t="shared" ca="1" si="141"/>
        <v>29271.841335032113</v>
      </c>
      <c r="AS42" s="506">
        <f t="shared" ca="1" si="141"/>
        <v>59157.736111767779</v>
      </c>
      <c r="AT42" s="506">
        <f t="shared" ca="1" si="141"/>
        <v>91246.576042498258</v>
      </c>
      <c r="AU42" s="506">
        <f t="shared" ca="1" si="141"/>
        <v>136180.69307562173</v>
      </c>
      <c r="AV42" s="506">
        <f t="shared" ca="1" si="141"/>
        <v>181228.12117726059</v>
      </c>
      <c r="AW42" s="506">
        <f t="shared" ca="1" si="141"/>
        <v>217229.54549594221</v>
      </c>
      <c r="AX42" s="506">
        <f t="shared" ca="1" si="141"/>
        <v>246127.67322663742</v>
      </c>
      <c r="AY42" s="506">
        <f t="shared" ca="1" si="141"/>
        <v>266561.03671315772</v>
      </c>
      <c r="AZ42" s="506">
        <f t="shared" ca="1" si="141"/>
        <v>256915.92927707281</v>
      </c>
      <c r="BA42" s="506">
        <f t="shared" ca="1" si="141"/>
        <v>0</v>
      </c>
      <c r="BB42" s="506">
        <f t="shared" ca="1" si="141"/>
        <v>0</v>
      </c>
      <c r="BC42" s="506">
        <f t="shared" ca="1" si="141"/>
        <v>3205.3403747431121</v>
      </c>
      <c r="BD42" s="506">
        <f t="shared" ca="1" si="141"/>
        <v>30567.214670190711</v>
      </c>
      <c r="BE42" s="506">
        <f t="shared" ca="1" si="141"/>
        <v>61408.854945119354</v>
      </c>
      <c r="BF42" s="506">
        <f t="shared" ca="1" si="141"/>
        <v>94515.12283835467</v>
      </c>
      <c r="BG42" s="506">
        <f t="shared" ca="1" si="141"/>
        <v>140826.33559284997</v>
      </c>
      <c r="BH42" s="506">
        <f t="shared" ca="1" si="141"/>
        <v>187254.03212577908</v>
      </c>
      <c r="BI42" s="506">
        <f t="shared" ca="1" si="141"/>
        <v>224382.43676982811</v>
      </c>
      <c r="BJ42" s="506">
        <f t="shared" ca="1" si="141"/>
        <v>254208.65252142717</v>
      </c>
      <c r="BK42" s="506">
        <f t="shared" ca="1" si="141"/>
        <v>275333.09063001443</v>
      </c>
      <c r="BL42" s="506">
        <f t="shared" ca="1" si="141"/>
        <v>265536.86063016363</v>
      </c>
      <c r="BM42" s="506">
        <f t="shared" ca="1" si="141"/>
        <v>0</v>
      </c>
      <c r="BN42" s="506">
        <f t="shared" ca="1" si="141"/>
        <v>0</v>
      </c>
      <c r="BO42" s="506">
        <f t="shared" ca="1" si="141"/>
        <v>3651.9112385692279</v>
      </c>
      <c r="BP42" s="506">
        <f t="shared" ca="1" si="141"/>
        <v>31898.858458733768</v>
      </c>
      <c r="BQ42" s="506">
        <f t="shared" ref="BQ42:DT42" ca="1" si="142">MAX(IncomeTaxRate*BQ41,0)</f>
        <v>63723.005105804819</v>
      </c>
      <c r="BR42" s="506">
        <f t="shared" ca="1" si="142"/>
        <v>97875.188944495108</v>
      </c>
      <c r="BS42" s="506">
        <f t="shared" ca="1" si="142"/>
        <v>145602.05610056067</v>
      </c>
      <c r="BT42" s="506">
        <f t="shared" ca="1" si="142"/>
        <v>193448.66858085615</v>
      </c>
      <c r="BU42" s="506">
        <f t="shared" ca="1" si="142"/>
        <v>231735.608999383</v>
      </c>
      <c r="BV42" s="506">
        <f t="shared" ca="1" si="142"/>
        <v>262515.89923647122</v>
      </c>
      <c r="BW42" s="506">
        <f t="shared" ca="1" si="142"/>
        <v>284350.76205654338</v>
      </c>
      <c r="BX42" s="506">
        <f t="shared" ca="1" si="142"/>
        <v>274399.17806114117</v>
      </c>
      <c r="BY42" s="506">
        <f t="shared" ca="1" si="142"/>
        <v>0</v>
      </c>
      <c r="BZ42" s="506">
        <f t="shared" ca="1" si="142"/>
        <v>0</v>
      </c>
      <c r="CA42" s="506">
        <f t="shared" ca="1" si="142"/>
        <v>4110.9860865824712</v>
      </c>
      <c r="CB42" s="506">
        <f t="shared" ca="1" si="142"/>
        <v>33267.788273356018</v>
      </c>
      <c r="CC42" s="506">
        <f t="shared" ca="1" si="142"/>
        <v>66101.951470989428</v>
      </c>
      <c r="CD42" s="506">
        <f t="shared" ca="1" si="142"/>
        <v>101329.33690160744</v>
      </c>
      <c r="CE42" s="506">
        <f t="shared" ca="1" si="142"/>
        <v>150511.49678248717</v>
      </c>
      <c r="CF42" s="506">
        <f t="shared" ca="1" si="142"/>
        <v>199816.75485667531</v>
      </c>
      <c r="CG42" s="506">
        <f t="shared" ca="1" si="142"/>
        <v>239294.67005136528</v>
      </c>
      <c r="CH42" s="506">
        <f t="shared" ca="1" si="142"/>
        <v>271055.74885953637</v>
      </c>
      <c r="CI42" s="506">
        <f t="shared" ca="1" si="142"/>
        <v>293588.42828301498</v>
      </c>
      <c r="CJ42" s="506">
        <f t="shared" ca="1" si="142"/>
        <v>283444.64038018597</v>
      </c>
      <c r="CK42" s="506">
        <f t="shared" ca="1" si="142"/>
        <v>0</v>
      </c>
      <c r="CL42" s="506">
        <f t="shared" ca="1" si="142"/>
        <v>0</v>
      </c>
      <c r="CM42" s="506">
        <f t="shared" ca="1" si="142"/>
        <v>4724.7007446258094</v>
      </c>
      <c r="CN42" s="506">
        <f t="shared" ca="1" si="142"/>
        <v>34864.095741835306</v>
      </c>
      <c r="CO42" s="506">
        <f t="shared" ca="1" si="142"/>
        <v>68783.817858208771</v>
      </c>
      <c r="CP42" s="506">
        <f t="shared" ca="1" si="142"/>
        <v>105163.77243009038</v>
      </c>
      <c r="CQ42" s="506">
        <f t="shared" ca="1" si="142"/>
        <v>155889.23513684105</v>
      </c>
      <c r="CR42" s="506">
        <f t="shared" ca="1" si="142"/>
        <v>206741.24278631271</v>
      </c>
      <c r="CS42" s="506">
        <f t="shared" ca="1" si="142"/>
        <v>247490.74195566028</v>
      </c>
      <c r="CT42" s="506">
        <f t="shared" ca="1" si="142"/>
        <v>280307.3333196665</v>
      </c>
      <c r="CU42" s="506">
        <f t="shared" ca="1" si="142"/>
        <v>303670.54011620878</v>
      </c>
      <c r="CV42" s="506">
        <f t="shared" ca="1" si="142"/>
        <v>293442.33850130689</v>
      </c>
      <c r="CW42" s="506">
        <f t="shared" ca="1" si="142"/>
        <v>0</v>
      </c>
      <c r="CX42" s="506">
        <f t="shared" ca="1" si="142"/>
        <v>0</v>
      </c>
      <c r="CY42" s="506">
        <f t="shared" ca="1" si="142"/>
        <v>5209.8436988086387</v>
      </c>
      <c r="CZ42" s="506">
        <f t="shared" ca="1" si="142"/>
        <v>36310.758867051067</v>
      </c>
      <c r="DA42" s="506">
        <f t="shared" ca="1" si="142"/>
        <v>71297.850313794028</v>
      </c>
      <c r="DB42" s="506">
        <f t="shared" ca="1" si="142"/>
        <v>108814.06072479939</v>
      </c>
      <c r="DC42" s="506">
        <f t="shared" ca="1" si="142"/>
        <v>161077.45349845011</v>
      </c>
      <c r="DD42" s="506">
        <f t="shared" ca="1" si="142"/>
        <v>213470.93447321799</v>
      </c>
      <c r="DE42" s="506">
        <f t="shared" ca="1" si="142"/>
        <v>255479.03673041836</v>
      </c>
      <c r="DF42" s="506">
        <f t="shared" ca="1" si="142"/>
        <v>289332.10976372781</v>
      </c>
      <c r="DG42" s="506">
        <f t="shared" ca="1" si="142"/>
        <v>313467.10346168437</v>
      </c>
      <c r="DH42" s="506">
        <f t="shared" ca="1" si="142"/>
        <v>303070.12931267632</v>
      </c>
      <c r="DI42" s="506">
        <f t="shared" ca="1" si="142"/>
        <v>0</v>
      </c>
      <c r="DJ42" s="506">
        <f t="shared" ca="1" si="142"/>
        <v>0</v>
      </c>
      <c r="DK42" s="506">
        <f t="shared" ca="1" si="142"/>
        <v>5708.5706557085832</v>
      </c>
      <c r="DL42" s="506">
        <f t="shared" ca="1" si="142"/>
        <v>37797.928559772867</v>
      </c>
      <c r="DM42" s="506">
        <f t="shared" ca="1" si="142"/>
        <v>73882.275678135687</v>
      </c>
      <c r="DN42" s="506">
        <f t="shared" ca="1" si="142"/>
        <v>112566.55709176025</v>
      </c>
      <c r="DO42" s="506">
        <f t="shared" ca="1" si="142"/>
        <v>166410.94197418421</v>
      </c>
      <c r="DP42" s="506">
        <f t="shared" ca="1" si="142"/>
        <v>220389.05752735661</v>
      </c>
      <c r="DQ42" s="506">
        <f t="shared" ca="1" si="142"/>
        <v>263691.0037588696</v>
      </c>
      <c r="DR42" s="506">
        <f t="shared" ca="1" si="142"/>
        <v>298609.57994822273</v>
      </c>
      <c r="DS42" s="506">
        <f t="shared" ca="1" si="142"/>
        <v>323537.97058083315</v>
      </c>
      <c r="DT42" s="506">
        <f t="shared" ca="1" si="142"/>
        <v>312967.49826676404</v>
      </c>
    </row>
    <row r="43" spans="1:124" ht="14.25" customHeight="1" x14ac:dyDescent="0.15">
      <c r="A43" s="63" t="s">
        <v>90</v>
      </c>
      <c r="B43" s="64" t="str">
        <f>"["&amp;currency&amp;"]"</f>
        <v>[EUR]</v>
      </c>
      <c r="C43" s="65"/>
      <c r="D43" s="66"/>
      <c r="E43" s="507">
        <f t="shared" ref="E43" ca="1" si="143">+IF(MONTH(FirstFiscalMonth)=MONTH(E4),E42,E42-D42)</f>
        <v>0</v>
      </c>
      <c r="F43" s="507">
        <f t="shared" ref="F43" ca="1" si="144">+IF(MONTH(FirstFiscalMonth)=MONTH(F4),F42,F42-E42)</f>
        <v>0</v>
      </c>
      <c r="G43" s="507">
        <f t="shared" ref="G43" ca="1" si="145">+IF(MONTH(FirstFiscalMonth)=MONTH(G4),G42,G42-F42)</f>
        <v>0</v>
      </c>
      <c r="H43" s="507">
        <f t="shared" ref="H43" ca="1" si="146">+IF(MONTH(FirstFiscalMonth)=MONTH(H4),H42,H42-G42)</f>
        <v>11312.556809032752</v>
      </c>
      <c r="I43" s="507">
        <f t="shared" ref="I43" ca="1" si="147">+IF(MONTH(FirstFiscalMonth)=MONTH(I4),I42,I42-H42)</f>
        <v>27172.033297021364</v>
      </c>
      <c r="J43" s="507">
        <f t="shared" ref="J43" ca="1" si="148">+IF(MONTH(FirstFiscalMonth)=MONTH(J4),J42,J42-I42)</f>
        <v>29199.829664873563</v>
      </c>
      <c r="K43" s="507">
        <f t="shared" ref="K43" ca="1" si="149">+IF(MONTH(FirstFiscalMonth)=MONTH(K4),K42,K42-J42)</f>
        <v>41023.82183510653</v>
      </c>
      <c r="L43" s="507">
        <f t="shared" ref="L43" ca="1" si="150">+IF(MONTH(FirstFiscalMonth)=MONTH(L4),L42,L42-K42)</f>
        <v>41128.123920320169</v>
      </c>
      <c r="M43" s="507">
        <f t="shared" ref="M43" ca="1" si="151">+IF(MONTH(FirstFiscalMonth)=MONTH(M4),M42,M42-L42)</f>
        <v>32801.337580953579</v>
      </c>
      <c r="N43" s="507">
        <f t="shared" ref="N43" ca="1" si="152">+IF(MONTH(FirstFiscalMonth)=MONTH(N4),N42,N42-M42)</f>
        <v>26262.800298363785</v>
      </c>
      <c r="O43" s="507">
        <f t="shared" ref="O43" ca="1" si="153">+IF(MONTH(FirstFiscalMonth)=MONTH(O4),O42,O42-N42)</f>
        <v>18471.041090043844</v>
      </c>
      <c r="P43" s="507">
        <f t="shared" ref="P43" ca="1" si="154">+IF(MONTH(FirstFiscalMonth)=MONTH(P4),P42,P42-O42)</f>
        <v>-9215.9914158729953</v>
      </c>
      <c r="Q43" s="507">
        <f t="shared" ref="Q43" ca="1" si="155">+IF(MONTH(FirstFiscalMonth)=MONTH(Q4),Q42,Q42-P42)</f>
        <v>0</v>
      </c>
      <c r="R43" s="507">
        <f t="shared" ref="R43" ca="1" si="156">+IF(MONTH(FirstFiscalMonth)=MONTH(R4),R42,R42-Q42)</f>
        <v>0</v>
      </c>
      <c r="S43" s="507">
        <f t="shared" ref="S43" ca="1" si="157">+IF(MONTH(FirstFiscalMonth)=MONTH(S4),S42,S42-R42)</f>
        <v>1937.2920631457209</v>
      </c>
      <c r="T43" s="507">
        <f t="shared" ref="T43" ca="1" si="158">+IF(MONTH(FirstFiscalMonth)=MONTH(T4),T42,T42-S42)</f>
        <v>24848.689225082453</v>
      </c>
      <c r="U43" s="507">
        <f t="shared" ref="U43" ca="1" si="159">+IF(MONTH(FirstFiscalMonth)=MONTH(U4),U42,U42-T42)</f>
        <v>28051.790673782354</v>
      </c>
      <c r="V43" s="507">
        <f t="shared" ref="V43" ca="1" si="160">+IF(MONTH(FirstFiscalMonth)=MONTH(V4),V42,V42-U42)</f>
        <v>30136.365339934411</v>
      </c>
      <c r="W43" s="507">
        <f t="shared" ref="W43" ca="1" si="161">+IF(MONTH(FirstFiscalMonth)=MONTH(W4),W42,W42-V42)</f>
        <v>42291.429290933898</v>
      </c>
      <c r="X43" s="507">
        <f t="shared" ref="X43" ca="1" si="162">+IF(MONTH(FirstFiscalMonth)=MONTH(X4),X42,X42-W42)</f>
        <v>42398.651834533492</v>
      </c>
      <c r="Y43" s="507">
        <f t="shared" ref="Y43" ca="1" si="163">+IF(MONTH(FirstFiscalMonth)=MONTH(Y4),Y42,Y42-X42)</f>
        <v>33838.715477664722</v>
      </c>
      <c r="Z43" s="507">
        <f t="shared" ref="Z43" ca="1" si="164">+IF(MONTH(FirstFiscalMonth)=MONTH(Z4),Z42,Z42-Y42)</f>
        <v>27117.099151162372</v>
      </c>
      <c r="AA43" s="507">
        <f t="shared" ref="AA43" ca="1" si="165">+IF(MONTH(FirstFiscalMonth)=MONTH(AA4),AA42,AA42-Z42)</f>
        <v>19107.170685009478</v>
      </c>
      <c r="AB43" s="507">
        <f t="shared" ref="AB43" ca="1" si="166">+IF(MONTH(FirstFiscalMonth)=MONTH(AB4),AB42,AB42-AA42)</f>
        <v>-9355.0987310729979</v>
      </c>
      <c r="AC43" s="507">
        <f t="shared" ref="AC43" ca="1" si="167">+IF(MONTH(FirstFiscalMonth)=MONTH(AC4),AC42,AC42-AB42)</f>
        <v>0</v>
      </c>
      <c r="AD43" s="507">
        <f t="shared" ref="AD43" ca="1" si="168">+IF(MONTH(FirstFiscalMonth)=MONTH(AD4),AD42,AD42-AC42)</f>
        <v>0</v>
      </c>
      <c r="AE43" s="507">
        <f t="shared" ref="AE43" ca="1" si="169">+IF(MONTH(FirstFiscalMonth)=MONTH(AE4),AE42,AE42-AD42)</f>
        <v>2348.3575742471121</v>
      </c>
      <c r="AF43" s="507">
        <f t="shared" ref="AF43" ca="1" si="170">+IF(MONTH(FirstFiscalMonth)=MONTH(AF4),AF42,AF42-AE42)</f>
        <v>25663.392967829161</v>
      </c>
      <c r="AG43" s="507">
        <f t="shared" ref="AG43" ca="1" si="171">+IF(MONTH(FirstFiscalMonth)=MONTH(AG4),AG42,AG42-AF42)</f>
        <v>28956.18125709266</v>
      </c>
      <c r="AH43" s="507">
        <f t="shared" ref="AH43" ca="1" si="172">+IF(MONTH(FirstFiscalMonth)=MONTH(AH4),AH42,AH42-AG42)</f>
        <v>31099.124013896973</v>
      </c>
      <c r="AI43" s="507">
        <f t="shared" ref="AI43" ca="1" si="173">+IF(MONTH(FirstFiscalMonth)=MONTH(AI4),AI42,AI42-AH42)</f>
        <v>43594.529755524418</v>
      </c>
      <c r="AJ43" s="507">
        <f t="shared" ref="AJ43" ca="1" si="174">+IF(MONTH(FirstFiscalMonth)=MONTH(AJ4),AJ42,AJ42-AI42)</f>
        <v>43704.754530344828</v>
      </c>
      <c r="AK43" s="507">
        <f t="shared" ref="AK43" ca="1" si="175">+IF(MONTH(FirstFiscalMonth)=MONTH(AK4),AK42,AK42-AJ42)</f>
        <v>34905.139955483697</v>
      </c>
      <c r="AL43" s="507">
        <f t="shared" ref="AL43" ca="1" si="176">+IF(MONTH(FirstFiscalMonth)=MONTH(AL4),AL42,AL42-AK42)</f>
        <v>27995.318371839297</v>
      </c>
      <c r="AM43" s="507">
        <f t="shared" ref="AM43" ca="1" si="177">+IF(MONTH(FirstFiscalMonth)=MONTH(AM4),AM42,AM42-AL42)</f>
        <v>19761.111908634164</v>
      </c>
      <c r="AN43" s="507">
        <f t="shared" ref="AN43" ca="1" si="178">+IF(MONTH(FirstFiscalMonth)=MONTH(AN4),AN42,AN42-AM42)</f>
        <v>-9498.1010510985798</v>
      </c>
      <c r="AO43" s="507">
        <f t="shared" ref="AO43" ca="1" si="179">+IF(MONTH(FirstFiscalMonth)=MONTH(AO4),AO42,AO42-AN42)</f>
        <v>0</v>
      </c>
      <c r="AP43" s="507">
        <f t="shared" ref="AP43" ca="1" si="180">+IF(MONTH(FirstFiscalMonth)=MONTH(AP4),AP42,AP42-AO42)</f>
        <v>0</v>
      </c>
      <c r="AQ43" s="507">
        <f t="shared" ref="AQ43" ca="1" si="181">+IF(MONTH(FirstFiscalMonth)=MONTH(AQ4),AQ42,AQ42-AP42)</f>
        <v>2770.9329196593349</v>
      </c>
      <c r="AR43" s="507">
        <f t="shared" ref="AR43" ca="1" si="182">+IF(MONTH(FirstFiscalMonth)=MONTH(AR4),AR42,AR42-AQ42)</f>
        <v>26500.908415372778</v>
      </c>
      <c r="AS43" s="507">
        <f t="shared" ref="AS43" ca="1" si="183">+IF(MONTH(FirstFiscalMonth)=MONTH(AS4),AS42,AS42-AR42)</f>
        <v>29885.894776735666</v>
      </c>
      <c r="AT43" s="507">
        <f t="shared" ref="AT43" ca="1" si="184">+IF(MONTH(FirstFiscalMonth)=MONTH(AT4),AT42,AT42-AS42)</f>
        <v>32088.839930730479</v>
      </c>
      <c r="AU43" s="507">
        <f t="shared" ref="AU43" ca="1" si="185">+IF(MONTH(FirstFiscalMonth)=MONTH(AU4),AU42,AU42-AT42)</f>
        <v>44934.117033123475</v>
      </c>
      <c r="AV43" s="507">
        <f t="shared" ref="AV43" ca="1" si="186">+IF(MONTH(FirstFiscalMonth)=MONTH(AV4),AV42,AV42-AU42)</f>
        <v>45047.428101638856</v>
      </c>
      <c r="AW43" s="507">
        <f t="shared" ref="AW43" ca="1" si="187">+IF(MONTH(FirstFiscalMonth)=MONTH(AW4),AW42,AW42-AV42)</f>
        <v>36001.424318681617</v>
      </c>
      <c r="AX43" s="507">
        <f t="shared" ref="AX43" ca="1" si="188">+IF(MONTH(FirstFiscalMonth)=MONTH(AX4),AX42,AX42-AW42)</f>
        <v>28898.127730695211</v>
      </c>
      <c r="AY43" s="507">
        <f t="shared" ref="AY43" ca="1" si="189">+IF(MONTH(FirstFiscalMonth)=MONTH(AY4),AY42,AY42-AX42)</f>
        <v>20433.363486520306</v>
      </c>
      <c r="AZ43" s="507">
        <f t="shared" ref="AZ43" ca="1" si="190">+IF(MONTH(FirstFiscalMonth)=MONTH(AZ4),AZ42,AZ42-AY42)</f>
        <v>-9645.1074360849161</v>
      </c>
      <c r="BA43" s="507">
        <f t="shared" ref="BA43" ca="1" si="191">+IF(MONTH(FirstFiscalMonth)=MONTH(BA4),BA42,BA42-AZ42)</f>
        <v>0</v>
      </c>
      <c r="BB43" s="507">
        <f t="shared" ref="BB43" ca="1" si="192">+IF(MONTH(FirstFiscalMonth)=MONTH(BB4),BB42,BB42-BA42)</f>
        <v>0</v>
      </c>
      <c r="BC43" s="507">
        <f t="shared" ref="BC43" ca="1" si="193">+IF(MONTH(FirstFiscalMonth)=MONTH(BC4),BC42,BC42-BB42)</f>
        <v>3205.3403747431121</v>
      </c>
      <c r="BD43" s="507">
        <f t="shared" ref="BD43" ca="1" si="194">+IF(MONTH(FirstFiscalMonth)=MONTH(BD4),BD42,BD42-BC42)</f>
        <v>27361.8742954476</v>
      </c>
      <c r="BE43" s="507">
        <f t="shared" ref="BE43" ca="1" si="195">+IF(MONTH(FirstFiscalMonth)=MONTH(BE4),BE42,BE42-BD42)</f>
        <v>30841.640274928643</v>
      </c>
      <c r="BF43" s="507">
        <f t="shared" ref="BF43" ca="1" si="196">+IF(MONTH(FirstFiscalMonth)=MONTH(BF4),BF42,BF42-BE42)</f>
        <v>33106.267893235316</v>
      </c>
      <c r="BG43" s="507">
        <f t="shared" ref="BG43" ca="1" si="197">+IF(MONTH(FirstFiscalMonth)=MONTH(BG4),BG42,BG42-BF42)</f>
        <v>46311.212754495296</v>
      </c>
      <c r="BH43" s="507">
        <f t="shared" ref="BH43" ca="1" si="198">+IF(MONTH(FirstFiscalMonth)=MONTH(BH4),BH42,BH42-BG42)</f>
        <v>46427.696532929112</v>
      </c>
      <c r="BI43" s="507">
        <f t="shared" ref="BI43" ca="1" si="199">+IF(MONTH(FirstFiscalMonth)=MONTH(BI4),BI42,BI42-BH42)</f>
        <v>37128.404644049035</v>
      </c>
      <c r="BJ43" s="507">
        <f t="shared" ref="BJ43" ca="1" si="200">+IF(MONTH(FirstFiscalMonth)=MONTH(BJ4),BJ42,BJ42-BI42)</f>
        <v>29826.215751599055</v>
      </c>
      <c r="BK43" s="507">
        <f t="shared" ref="BK43" ca="1" si="201">+IF(MONTH(FirstFiscalMonth)=MONTH(BK4),BK42,BK42-BJ42)</f>
        <v>21124.438108587259</v>
      </c>
      <c r="BL43" s="507">
        <f t="shared" ref="BL43" ca="1" si="202">+IF(MONTH(FirstFiscalMonth)=MONTH(BL4),BL42,BL42-BK42)</f>
        <v>-9796.2299998507951</v>
      </c>
      <c r="BM43" s="507">
        <f t="shared" ref="BM43" ca="1" si="203">+IF(MONTH(FirstFiscalMonth)=MONTH(BM4),BM42,BM42-BL42)</f>
        <v>0</v>
      </c>
      <c r="BN43" s="507">
        <f t="shared" ref="BN43" ca="1" si="204">+IF(MONTH(FirstFiscalMonth)=MONTH(BN4),BN42,BN42-BM42)</f>
        <v>0</v>
      </c>
      <c r="BO43" s="507">
        <f t="shared" ref="BO43" ca="1" si="205">+IF(MONTH(FirstFiscalMonth)=MONTH(BO4),BO42,BO42-BN42)</f>
        <v>3651.9112385692279</v>
      </c>
      <c r="BP43" s="507">
        <f t="shared" ref="BP43" ca="1" si="206">+IF(MONTH(FirstFiscalMonth)=MONTH(BP4),BP42,BP42-BO42)</f>
        <v>28246.94722016454</v>
      </c>
      <c r="BQ43" s="507">
        <f t="shared" ref="BQ43" ca="1" si="207">+IF(MONTH(FirstFiscalMonth)=MONTH(BQ4),BQ42,BQ42-BP42)</f>
        <v>31824.146647071051</v>
      </c>
      <c r="BR43" s="507">
        <f t="shared" ref="BR43" ca="1" si="208">+IF(MONTH(FirstFiscalMonth)=MONTH(BR4),BR42,BR42-BQ42)</f>
        <v>34152.183838690289</v>
      </c>
      <c r="BS43" s="507">
        <f t="shared" ref="BS43" ca="1" si="209">+IF(MONTH(FirstFiscalMonth)=MONTH(BS4),BS42,BS42-BR42)</f>
        <v>47726.867156065564</v>
      </c>
      <c r="BT43" s="507">
        <f t="shared" ref="BT43" ca="1" si="210">+IF(MONTH(FirstFiscalMonth)=MONTH(BT4),BT42,BT42-BS42)</f>
        <v>47846.612480295473</v>
      </c>
      <c r="BU43" s="507">
        <f t="shared" ref="BU43" ca="1" si="211">+IF(MONTH(FirstFiscalMonth)=MONTH(BU4),BU42,BU42-BT42)</f>
        <v>38286.94041852685</v>
      </c>
      <c r="BV43" s="507">
        <f t="shared" ref="BV43" ca="1" si="212">+IF(MONTH(FirstFiscalMonth)=MONTH(BV4),BV42,BV42-BU42)</f>
        <v>30780.290237088222</v>
      </c>
      <c r="BW43" s="507">
        <f t="shared" ref="BW43" ca="1" si="213">+IF(MONTH(FirstFiscalMonth)=MONTH(BW4),BW42,BW42-BV42)</f>
        <v>21834.862820072158</v>
      </c>
      <c r="BX43" s="507">
        <f t="shared" ref="BX43" ca="1" si="214">+IF(MONTH(FirstFiscalMonth)=MONTH(BX4),BX42,BX42-BW42)</f>
        <v>-9951.5839954022085</v>
      </c>
      <c r="BY43" s="507">
        <f t="shared" ref="BY43" ca="1" si="215">+IF(MONTH(FirstFiscalMonth)=MONTH(BY4),BY42,BY42-BX42)</f>
        <v>0</v>
      </c>
      <c r="BZ43" s="507">
        <f t="shared" ref="BZ43" ca="1" si="216">+IF(MONTH(FirstFiscalMonth)=MONTH(BZ4),BZ42,BZ42-BY42)</f>
        <v>0</v>
      </c>
      <c r="CA43" s="507">
        <f t="shared" ref="CA43" ca="1" si="217">+IF(MONTH(FirstFiscalMonth)=MONTH(CA4),CA42,CA42-BZ42)</f>
        <v>4110.9860865824712</v>
      </c>
      <c r="CB43" s="507">
        <f t="shared" ref="CB43" ca="1" si="218">+IF(MONTH(FirstFiscalMonth)=MONTH(CB4),CB42,CB42-CA42)</f>
        <v>29156.802186773548</v>
      </c>
      <c r="CC43" s="507">
        <f t="shared" ref="CC43" ca="1" si="219">+IF(MONTH(FirstFiscalMonth)=MONTH(CC4),CC42,CC42-CB42)</f>
        <v>32834.16319763341</v>
      </c>
      <c r="CD43" s="507">
        <f t="shared" ref="CD43" ca="1" si="220">+IF(MONTH(FirstFiscalMonth)=MONTH(CD4),CD42,CD42-CC42)</f>
        <v>35227.385430618015</v>
      </c>
      <c r="CE43" s="507">
        <f t="shared" ref="CE43" ca="1" si="221">+IF(MONTH(FirstFiscalMonth)=MONTH(CE4),CE42,CE42-CD42)</f>
        <v>49182.159880879728</v>
      </c>
      <c r="CF43" s="507">
        <f t="shared" ref="CF43" ca="1" si="222">+IF(MONTH(FirstFiscalMonth)=MONTH(CF4),CF42,CF42-CE42)</f>
        <v>49305.258074188139</v>
      </c>
      <c r="CG43" s="507">
        <f t="shared" ref="CG43" ca="1" si="223">+IF(MONTH(FirstFiscalMonth)=MONTH(CG4),CG42,CG42-CF42)</f>
        <v>39477.915194689966</v>
      </c>
      <c r="CH43" s="507">
        <f t="shared" ref="CH43" ca="1" si="224">+IF(MONTH(FirstFiscalMonth)=MONTH(CH4),CH42,CH42-CG42)</f>
        <v>31761.078808171093</v>
      </c>
      <c r="CI43" s="507">
        <f t="shared" ref="CI43" ca="1" si="225">+IF(MONTH(FirstFiscalMonth)=MONTH(CI4),CI42,CI42-CH42)</f>
        <v>22532.679423478607</v>
      </c>
      <c r="CJ43" s="507">
        <f t="shared" ref="CJ43" ca="1" si="226">+IF(MONTH(FirstFiscalMonth)=MONTH(CJ4),CJ42,CJ42-CI42)</f>
        <v>-10143.787902829004</v>
      </c>
      <c r="CK43" s="507">
        <f t="shared" ref="CK43" ca="1" si="227">+IF(MONTH(FirstFiscalMonth)=MONTH(CK4),CK42,CK42-CJ42)</f>
        <v>0</v>
      </c>
      <c r="CL43" s="507">
        <f t="shared" ref="CL43" ca="1" si="228">+IF(MONTH(FirstFiscalMonth)=MONTH(CL4),CL42,CL42-CK42)</f>
        <v>0</v>
      </c>
      <c r="CM43" s="507">
        <f t="shared" ref="CM43" ca="1" si="229">+IF(MONTH(FirstFiscalMonth)=MONTH(CM4),CM42,CM42-CL42)</f>
        <v>4724.7007446258094</v>
      </c>
      <c r="CN43" s="507">
        <f t="shared" ref="CN43" ca="1" si="230">+IF(MONTH(FirstFiscalMonth)=MONTH(CN4),CN42,CN42-CM42)</f>
        <v>30139.394997209496</v>
      </c>
      <c r="CO43" s="507">
        <f t="shared" ref="CO43" ca="1" si="231">+IF(MONTH(FirstFiscalMonth)=MONTH(CO4),CO42,CO42-CN42)</f>
        <v>33919.722116373465</v>
      </c>
      <c r="CP43" s="507">
        <f t="shared" ref="CP43" ca="1" si="232">+IF(MONTH(FirstFiscalMonth)=MONTH(CP4),CP42,CP42-CO42)</f>
        <v>36379.954571881608</v>
      </c>
      <c r="CQ43" s="507">
        <f t="shared" ref="CQ43" ca="1" si="233">+IF(MONTH(FirstFiscalMonth)=MONTH(CQ4),CQ42,CQ42-CP42)</f>
        <v>50725.462706750666</v>
      </c>
      <c r="CR43" s="507">
        <f t="shared" ref="CR43" ca="1" si="234">+IF(MONTH(FirstFiscalMonth)=MONTH(CR4),CR42,CR42-CQ42)</f>
        <v>50852.007649471663</v>
      </c>
      <c r="CS43" s="507">
        <f t="shared" ref="CS43" ca="1" si="235">+IF(MONTH(FirstFiscalMonth)=MONTH(CS4),CS42,CS42-CR42)</f>
        <v>40749.499169347575</v>
      </c>
      <c r="CT43" s="507">
        <f t="shared" ref="CT43" ca="1" si="236">+IF(MONTH(FirstFiscalMonth)=MONTH(CT4),CT42,CT42-CS42)</f>
        <v>32816.591364006221</v>
      </c>
      <c r="CU43" s="507">
        <f t="shared" ref="CU43" ca="1" si="237">+IF(MONTH(FirstFiscalMonth)=MONTH(CU4),CU42,CU42-CT42)</f>
        <v>23363.206796542276</v>
      </c>
      <c r="CV43" s="507">
        <f t="shared" ref="CV43" ca="1" si="238">+IF(MONTH(FirstFiscalMonth)=MONTH(CV4),CV42,CV42-CU42)</f>
        <v>-10228.201614901889</v>
      </c>
      <c r="CW43" s="507">
        <f t="shared" ref="CW43" ca="1" si="239">+IF(MONTH(FirstFiscalMonth)=MONTH(CW4),CW42,CW42-CV42)</f>
        <v>0</v>
      </c>
      <c r="CX43" s="507">
        <f t="shared" ref="CX43" ca="1" si="240">+IF(MONTH(FirstFiscalMonth)=MONTH(CX4),CX42,CX42-CW42)</f>
        <v>0</v>
      </c>
      <c r="CY43" s="507">
        <f t="shared" ref="CY43" ca="1" si="241">+IF(MONTH(FirstFiscalMonth)=MONTH(CY4),CY42,CY42-CX42)</f>
        <v>5209.8436988086387</v>
      </c>
      <c r="CZ43" s="507">
        <f t="shared" ref="CZ43" ca="1" si="242">+IF(MONTH(FirstFiscalMonth)=MONTH(CZ4),CZ42,CZ42-CY42)</f>
        <v>31100.915168242427</v>
      </c>
      <c r="DA43" s="507">
        <f t="shared" ref="DA43" ca="1" si="243">+IF(MONTH(FirstFiscalMonth)=MONTH(DA4),DA42,DA42-CZ42)</f>
        <v>34987.091446742961</v>
      </c>
      <c r="DB43" s="507">
        <f t="shared" ref="DB43" ca="1" si="244">+IF(MONTH(FirstFiscalMonth)=MONTH(DB4),DB42,DB42-DA42)</f>
        <v>37516.210411005362</v>
      </c>
      <c r="DC43" s="507">
        <f t="shared" ref="DC43" ca="1" si="245">+IF(MONTH(FirstFiscalMonth)=MONTH(DC4),DC42,DC42-DB42)</f>
        <v>52263.392773650718</v>
      </c>
      <c r="DD43" s="507">
        <f t="shared" ref="DD43" ca="1" si="246">+IF(MONTH(FirstFiscalMonth)=MONTH(DD4),DD42,DD42-DC42)</f>
        <v>52393.480974767881</v>
      </c>
      <c r="DE43" s="507">
        <f t="shared" ref="DE43" ca="1" si="247">+IF(MONTH(FirstFiscalMonth)=MONTH(DE4),DE42,DE42-DD42)</f>
        <v>42008.102257200371</v>
      </c>
      <c r="DF43" s="507">
        <f t="shared" ref="DF43" ca="1" si="248">+IF(MONTH(FirstFiscalMonth)=MONTH(DF4),DF42,DF42-DE42)</f>
        <v>33853.073033309454</v>
      </c>
      <c r="DG43" s="507">
        <f t="shared" ref="DG43" ca="1" si="249">+IF(MONTH(FirstFiscalMonth)=MONTH(DG4),DG42,DG42-DF42)</f>
        <v>24134.993697956554</v>
      </c>
      <c r="DH43" s="507">
        <f t="shared" ref="DH43" ca="1" si="250">+IF(MONTH(FirstFiscalMonth)=MONTH(DH4),DH42,DH42-DG42)</f>
        <v>-10396.974149008049</v>
      </c>
      <c r="DI43" s="507">
        <f t="shared" ref="DI43" ca="1" si="251">+IF(MONTH(FirstFiscalMonth)=MONTH(DI4),DI42,DI42-DH42)</f>
        <v>0</v>
      </c>
      <c r="DJ43" s="507">
        <f t="shared" ref="DJ43" ca="1" si="252">+IF(MONTH(FirstFiscalMonth)=MONTH(DJ4),DJ42,DJ42-DI42)</f>
        <v>0</v>
      </c>
      <c r="DK43" s="507">
        <f t="shared" ref="DK43" ca="1" si="253">+IF(MONTH(FirstFiscalMonth)=MONTH(DK4),DK42,DK42-DJ42)</f>
        <v>5708.5706557085832</v>
      </c>
      <c r="DL43" s="507">
        <f t="shared" ref="DL43" ca="1" si="254">+IF(MONTH(FirstFiscalMonth)=MONTH(DL4),DL42,DL42-DK42)</f>
        <v>32089.357904064284</v>
      </c>
      <c r="DM43" s="507">
        <f t="shared" ref="DM43" ca="1" si="255">+IF(MONTH(FirstFiscalMonth)=MONTH(DM4),DM42,DM42-DL42)</f>
        <v>36084.347118362821</v>
      </c>
      <c r="DN43" s="507">
        <f t="shared" ref="DN43" ca="1" si="256">+IF(MONTH(FirstFiscalMonth)=MONTH(DN4),DN42,DN42-DM42)</f>
        <v>38684.281413624558</v>
      </c>
      <c r="DO43" s="507">
        <f t="shared" ref="DO43" ca="1" si="257">+IF(MONTH(FirstFiscalMonth)=MONTH(DO4),DO42,DO42-DN42)</f>
        <v>53844.384882423969</v>
      </c>
      <c r="DP43" s="507">
        <f t="shared" ref="DP43" ca="1" si="258">+IF(MONTH(FirstFiscalMonth)=MONTH(DP4),DP42,DP42-DO42)</f>
        <v>53978.115553172393</v>
      </c>
      <c r="DQ43" s="507">
        <f t="shared" ref="DQ43" ca="1" si="259">+IF(MONTH(FirstFiscalMonth)=MONTH(DQ4),DQ42,DQ42-DP42)</f>
        <v>43301.946231512993</v>
      </c>
      <c r="DR43" s="507">
        <f t="shared" ref="DR43" ca="1" si="260">+IF(MONTH(FirstFiscalMonth)=MONTH(DR4),DR42,DR42-DQ42)</f>
        <v>34918.576189353131</v>
      </c>
      <c r="DS43" s="507">
        <f t="shared" ref="DS43" ca="1" si="261">+IF(MONTH(FirstFiscalMonth)=MONTH(DS4),DS42,DS42-DR42)</f>
        <v>24928.390632610419</v>
      </c>
      <c r="DT43" s="507">
        <f t="shared" ref="DT43" ca="1" si="262">+IF(MONTH(FirstFiscalMonth)=MONTH(DT4),DT42,DT42-DS42)</f>
        <v>-10570.472314069106</v>
      </c>
    </row>
    <row r="44" spans="1:124" ht="14.25" customHeight="1" x14ac:dyDescent="0.15">
      <c r="A44" s="11"/>
      <c r="B44" s="60"/>
      <c r="C44" s="60"/>
      <c r="D44" s="60"/>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row>
    <row r="45" spans="1:124" ht="14.25" customHeight="1" x14ac:dyDescent="0.15">
      <c r="B45" s="67"/>
      <c r="C45" s="67"/>
      <c r="D45" s="67"/>
    </row>
    <row r="46" spans="1:124" ht="14.25" customHeight="1" x14ac:dyDescent="0.15">
      <c r="B46" s="67"/>
      <c r="C46" s="67"/>
      <c r="D46" s="67"/>
    </row>
    <row r="47" spans="1:124" ht="14.25" customHeight="1" x14ac:dyDescent="0.15">
      <c r="B47" s="67"/>
      <c r="C47" s="67"/>
      <c r="D47" s="67"/>
    </row>
    <row r="48" spans="1:124" ht="14.25" customHeight="1" x14ac:dyDescent="0.15">
      <c r="A48" s="283" t="s">
        <v>63</v>
      </c>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I48" s="197"/>
      <c r="CJ48" s="197"/>
      <c r="CK48" s="197"/>
      <c r="CL48" s="197"/>
      <c r="CM48" s="197"/>
      <c r="CN48" s="197"/>
      <c r="CO48" s="197"/>
      <c r="CP48" s="197"/>
      <c r="CQ48" s="197"/>
      <c r="CR48" s="197"/>
      <c r="CS48" s="197"/>
      <c r="CT48" s="197"/>
      <c r="CU48" s="197"/>
      <c r="CV48" s="197"/>
      <c r="CW48" s="197"/>
      <c r="CX48" s="197"/>
      <c r="CY48" s="197"/>
      <c r="CZ48" s="197"/>
      <c r="DA48" s="197"/>
      <c r="DB48" s="197"/>
      <c r="DC48" s="197"/>
      <c r="DD48" s="197"/>
      <c r="DE48" s="197"/>
      <c r="DF48" s="197"/>
      <c r="DG48" s="197"/>
      <c r="DH48" s="197"/>
      <c r="DI48" s="197"/>
      <c r="DJ48" s="197"/>
      <c r="DK48" s="197"/>
      <c r="DL48" s="197"/>
      <c r="DM48" s="197"/>
      <c r="DN48" s="197"/>
      <c r="DO48" s="197"/>
      <c r="DP48" s="197"/>
      <c r="DQ48" s="197"/>
      <c r="DR48" s="197"/>
      <c r="DS48" s="197"/>
      <c r="DT48" s="197"/>
    </row>
    <row r="49" ht="14.25" customHeight="1" x14ac:dyDescent="0.15"/>
    <row r="50" ht="14.25" customHeight="1" x14ac:dyDescent="0.15"/>
    <row r="51" ht="15" hidden="1" customHeight="1" x14ac:dyDescent="0.15"/>
    <row r="52" ht="15" hidden="1" customHeight="1" x14ac:dyDescent="0.15"/>
    <row r="53" ht="15" hidden="1" customHeight="1" x14ac:dyDescent="0.15"/>
    <row r="54" ht="15" hidden="1" customHeight="1" x14ac:dyDescent="0.15"/>
    <row r="55" ht="15" hidden="1" customHeight="1" x14ac:dyDescent="0.15"/>
    <row r="56" ht="15" hidden="1" customHeight="1" x14ac:dyDescent="0.15"/>
    <row r="57" ht="15" hidden="1" customHeight="1" x14ac:dyDescent="0.15"/>
    <row r="58" ht="15" hidden="1" customHeight="1" x14ac:dyDescent="0.15"/>
    <row r="59" ht="15" hidden="1" customHeight="1" x14ac:dyDescent="0.15"/>
    <row r="60" ht="15" hidden="1" customHeight="1" x14ac:dyDescent="0.15"/>
    <row r="61" ht="15" hidden="1" customHeight="1" x14ac:dyDescent="0.15"/>
    <row r="62" ht="15" hidden="1" customHeight="1" x14ac:dyDescent="0.15"/>
    <row r="63" ht="15" hidden="1" customHeight="1" x14ac:dyDescent="0.15"/>
    <row r="64" ht="15" hidden="1" customHeight="1" x14ac:dyDescent="0.15"/>
    <row r="65" ht="15" hidden="1" customHeight="1" x14ac:dyDescent="0.15"/>
    <row r="66" ht="15" hidden="1" customHeight="1" x14ac:dyDescent="0.15"/>
    <row r="67" ht="15" hidden="1" customHeight="1" x14ac:dyDescent="0.15"/>
    <row r="68" ht="15" hidden="1" customHeight="1" x14ac:dyDescent="0.15"/>
    <row r="69" ht="15" hidden="1" customHeight="1" x14ac:dyDescent="0.15"/>
    <row r="70" ht="15" hidden="1" customHeight="1" x14ac:dyDescent="0.15"/>
    <row r="71" ht="15" hidden="1" customHeight="1" x14ac:dyDescent="0.15"/>
    <row r="72" ht="15" hidden="1" customHeight="1" x14ac:dyDescent="0.15"/>
    <row r="73" ht="15" hidden="1" customHeight="1" x14ac:dyDescent="0.15"/>
    <row r="74" ht="15" hidden="1" customHeight="1" x14ac:dyDescent="0.15"/>
    <row r="75" ht="15" hidden="1" customHeight="1" x14ac:dyDescent="0.15"/>
    <row r="76" ht="15" hidden="1" customHeight="1" x14ac:dyDescent="0.15"/>
    <row r="77" ht="15" hidden="1" customHeight="1" x14ac:dyDescent="0.15"/>
    <row r="78" ht="15" hidden="1" customHeight="1" x14ac:dyDescent="0.15"/>
    <row r="79" ht="15" hidden="1" customHeight="1" x14ac:dyDescent="0.15"/>
    <row r="80" ht="15" hidden="1" customHeight="1" x14ac:dyDescent="0.15"/>
    <row r="81" ht="15" hidden="1" customHeight="1" x14ac:dyDescent="0.15"/>
    <row r="82" ht="15" hidden="1" customHeight="1" x14ac:dyDescent="0.15"/>
    <row r="83" ht="15" hidden="1" customHeight="1" x14ac:dyDescent="0.15"/>
    <row r="84" ht="15" hidden="1" customHeight="1" x14ac:dyDescent="0.15"/>
    <row r="85" ht="15" hidden="1" customHeight="1" x14ac:dyDescent="0.15"/>
    <row r="86" ht="15" hidden="1" customHeight="1" x14ac:dyDescent="0.15"/>
    <row r="87" ht="15" hidden="1" customHeight="1" x14ac:dyDescent="0.15"/>
    <row r="88" ht="15" hidden="1" customHeight="1" x14ac:dyDescent="0.15"/>
    <row r="89" ht="15" hidden="1" customHeight="1" x14ac:dyDescent="0.15"/>
    <row r="90" ht="15" hidden="1" customHeight="1" x14ac:dyDescent="0.15"/>
    <row r="91" ht="15" hidden="1" customHeight="1" x14ac:dyDescent="0.15"/>
    <row r="92" ht="15" hidden="1" customHeight="1" x14ac:dyDescent="0.15"/>
    <row r="93" ht="15" hidden="1" customHeight="1" x14ac:dyDescent="0.15"/>
    <row r="94" ht="15" hidden="1" customHeight="1" x14ac:dyDescent="0.15"/>
    <row r="95" ht="15" hidden="1" customHeight="1" x14ac:dyDescent="0.15"/>
    <row r="96" ht="15" hidden="1" customHeight="1" x14ac:dyDescent="0.15"/>
    <row r="97" ht="15" hidden="1" customHeight="1" x14ac:dyDescent="0.15"/>
    <row r="98" ht="15" hidden="1" customHeight="1" x14ac:dyDescent="0.15"/>
    <row r="99" ht="15" hidden="1" customHeight="1" x14ac:dyDescent="0.15"/>
    <row r="100" ht="15" hidden="1" customHeight="1" x14ac:dyDescent="0.15"/>
    <row r="101" ht="15" hidden="1" customHeight="1" x14ac:dyDescent="0.15"/>
    <row r="102" ht="15" hidden="1" customHeight="1" x14ac:dyDescent="0.15"/>
    <row r="103" ht="15" hidden="1" customHeight="1" x14ac:dyDescent="0.15"/>
    <row r="104" ht="15" hidden="1" customHeight="1" x14ac:dyDescent="0.15"/>
    <row r="105" ht="15" hidden="1" customHeight="1" x14ac:dyDescent="0.15"/>
    <row r="106" ht="15" hidden="1" customHeight="1" x14ac:dyDescent="0.15"/>
    <row r="107" ht="15" hidden="1" customHeight="1" x14ac:dyDescent="0.15"/>
    <row r="108" ht="15" hidden="1" customHeight="1" x14ac:dyDescent="0.15"/>
    <row r="109" ht="15" hidden="1" customHeight="1" x14ac:dyDescent="0.15"/>
    <row r="110" ht="15" hidden="1" customHeight="1" x14ac:dyDescent="0.15"/>
    <row r="111" ht="15" hidden="1" customHeight="1" x14ac:dyDescent="0.15"/>
    <row r="112" ht="15" hidden="1" customHeight="1" x14ac:dyDescent="0.15"/>
    <row r="113" ht="15" hidden="1" customHeight="1" x14ac:dyDescent="0.15"/>
    <row r="114" ht="15" hidden="1" customHeight="1" x14ac:dyDescent="0.15"/>
    <row r="115" ht="15" hidden="1" customHeight="1" x14ac:dyDescent="0.15"/>
    <row r="116" ht="15" hidden="1" customHeight="1" x14ac:dyDescent="0.15"/>
    <row r="117" ht="15" hidden="1" customHeight="1" x14ac:dyDescent="0.15"/>
    <row r="118" ht="15" hidden="1" customHeight="1" x14ac:dyDescent="0.15"/>
    <row r="119" ht="15" hidden="1" customHeight="1" x14ac:dyDescent="0.15"/>
    <row r="120" ht="15" hidden="1" customHeight="1" x14ac:dyDescent="0.15"/>
    <row r="121" ht="15" hidden="1" customHeight="1" x14ac:dyDescent="0.15"/>
    <row r="122" ht="15" hidden="1" customHeight="1" x14ac:dyDescent="0.15"/>
    <row r="123" ht="15" hidden="1" customHeight="1" x14ac:dyDescent="0.15"/>
    <row r="124" ht="15" hidden="1" customHeight="1" x14ac:dyDescent="0.15"/>
    <row r="125" ht="15" hidden="1" customHeight="1" x14ac:dyDescent="0.15"/>
    <row r="126" ht="15" hidden="1" customHeight="1" x14ac:dyDescent="0.15"/>
    <row r="127" ht="15" hidden="1" customHeight="1" x14ac:dyDescent="0.15"/>
    <row r="128" ht="15" hidden="1" customHeight="1" x14ac:dyDescent="0.15"/>
    <row r="129" ht="15" hidden="1" customHeight="1" x14ac:dyDescent="0.15"/>
    <row r="130" ht="15" hidden="1" customHeight="1" x14ac:dyDescent="0.15"/>
    <row r="131" ht="15" hidden="1" customHeight="1" x14ac:dyDescent="0.15"/>
    <row r="132" ht="15" hidden="1" customHeight="1" x14ac:dyDescent="0.15"/>
    <row r="133" ht="15" hidden="1" customHeight="1" x14ac:dyDescent="0.15"/>
    <row r="134" ht="15" hidden="1" customHeight="1" x14ac:dyDescent="0.15"/>
    <row r="135" ht="15" hidden="1" customHeight="1" x14ac:dyDescent="0.15"/>
    <row r="136" ht="15" hidden="1" customHeight="1" x14ac:dyDescent="0.15"/>
    <row r="137" ht="15" hidden="1" customHeight="1" x14ac:dyDescent="0.15"/>
    <row r="138" ht="15" hidden="1" customHeight="1" x14ac:dyDescent="0.15"/>
    <row r="139" ht="15" hidden="1" customHeight="1" x14ac:dyDescent="0.15"/>
    <row r="140" ht="15" hidden="1" customHeight="1" x14ac:dyDescent="0.15"/>
    <row r="141" ht="15" hidden="1" customHeight="1" x14ac:dyDescent="0.15"/>
    <row r="142" ht="15" hidden="1" customHeight="1" x14ac:dyDescent="0.15"/>
    <row r="143" ht="15" hidden="1" customHeight="1" x14ac:dyDescent="0.15"/>
    <row r="144" ht="15" hidden="1" customHeight="1" x14ac:dyDescent="0.15"/>
    <row r="145" ht="15" hidden="1" customHeight="1" x14ac:dyDescent="0.15"/>
    <row r="146" ht="15" hidden="1" customHeight="1" x14ac:dyDescent="0.15"/>
    <row r="147" ht="15" hidden="1" customHeight="1" x14ac:dyDescent="0.15"/>
    <row r="148" ht="15" hidden="1" customHeight="1" x14ac:dyDescent="0.15"/>
    <row r="149" ht="15" hidden="1" customHeight="1" x14ac:dyDescent="0.15"/>
    <row r="150" ht="15" hidden="1" customHeight="1" x14ac:dyDescent="0.15"/>
    <row r="151" ht="15" hidden="1" customHeight="1" x14ac:dyDescent="0.15"/>
    <row r="152" ht="15" hidden="1" customHeight="1" x14ac:dyDescent="0.15"/>
    <row r="153" ht="15" hidden="1" customHeight="1" x14ac:dyDescent="0.15"/>
    <row r="154" ht="15" hidden="1" customHeight="1" x14ac:dyDescent="0.15"/>
    <row r="155" ht="15" hidden="1" customHeight="1" x14ac:dyDescent="0.15"/>
    <row r="156" ht="15" hidden="1" customHeight="1" x14ac:dyDescent="0.15"/>
    <row r="157" ht="15" hidden="1" customHeight="1" x14ac:dyDescent="0.15"/>
    <row r="158" ht="15" hidden="1" customHeight="1" x14ac:dyDescent="0.15"/>
    <row r="159" ht="15" hidden="1" customHeight="1" x14ac:dyDescent="0.15"/>
    <row r="160" ht="15" hidden="1" customHeight="1" x14ac:dyDescent="0.15"/>
    <row r="161" ht="15" hidden="1" customHeight="1" x14ac:dyDescent="0.15"/>
    <row r="162" ht="15" hidden="1" customHeight="1" x14ac:dyDescent="0.15"/>
    <row r="163" ht="15" hidden="1" customHeight="1" x14ac:dyDescent="0.15"/>
    <row r="164" ht="15" hidden="1" customHeight="1" x14ac:dyDescent="0.15"/>
    <row r="165" ht="15" hidden="1" customHeight="1" x14ac:dyDescent="0.15"/>
    <row r="166" ht="15" hidden="1" customHeight="1" x14ac:dyDescent="0.15"/>
    <row r="167" ht="15" hidden="1" customHeight="1" x14ac:dyDescent="0.15"/>
    <row r="168" ht="15" hidden="1" customHeight="1" x14ac:dyDescent="0.15"/>
    <row r="169" ht="15" hidden="1" customHeight="1" x14ac:dyDescent="0.15"/>
    <row r="170" ht="15" hidden="1" customHeight="1" x14ac:dyDescent="0.15"/>
    <row r="171" ht="15" hidden="1" customHeight="1" x14ac:dyDescent="0.15"/>
    <row r="172" ht="15" hidden="1" customHeight="1" x14ac:dyDescent="0.15"/>
    <row r="173" ht="15" hidden="1" customHeight="1" x14ac:dyDescent="0.15"/>
    <row r="174" ht="15" hidden="1" customHeight="1" x14ac:dyDescent="0.15"/>
    <row r="175" ht="15" hidden="1" customHeight="1" x14ac:dyDescent="0.15"/>
    <row r="176" ht="15" hidden="1" customHeight="1" x14ac:dyDescent="0.15"/>
    <row r="177" ht="15" hidden="1" customHeight="1" x14ac:dyDescent="0.15"/>
    <row r="178" ht="15" hidden="1" customHeight="1" x14ac:dyDescent="0.15"/>
    <row r="179" ht="15" hidden="1" customHeight="1" x14ac:dyDescent="0.15"/>
    <row r="180" ht="15" hidden="1" customHeight="1" x14ac:dyDescent="0.15"/>
    <row r="181" ht="15" hidden="1" customHeight="1" x14ac:dyDescent="0.15"/>
    <row r="182" ht="15" hidden="1" customHeight="1" x14ac:dyDescent="0.15"/>
    <row r="183" ht="15" hidden="1" customHeight="1" x14ac:dyDescent="0.15"/>
    <row r="184" ht="15" hidden="1" customHeight="1" x14ac:dyDescent="0.15"/>
    <row r="185" ht="15" hidden="1" customHeight="1" x14ac:dyDescent="0.15"/>
    <row r="186" ht="15" hidden="1" customHeight="1" x14ac:dyDescent="0.15"/>
    <row r="187" ht="15" hidden="1" customHeight="1" x14ac:dyDescent="0.15"/>
    <row r="188" ht="15" hidden="1" customHeight="1" x14ac:dyDescent="0.15"/>
    <row r="189" ht="15" hidden="1" customHeight="1" x14ac:dyDescent="0.15"/>
    <row r="190" ht="15" hidden="1" customHeight="1" x14ac:dyDescent="0.15"/>
    <row r="191" ht="15" hidden="1" customHeight="1" x14ac:dyDescent="0.15"/>
    <row r="192" ht="15" hidden="1" customHeight="1" x14ac:dyDescent="0.15"/>
    <row r="193" ht="15" hidden="1" customHeight="1" x14ac:dyDescent="0.15"/>
    <row r="194" ht="15" hidden="1" customHeight="1" x14ac:dyDescent="0.15"/>
    <row r="195" ht="15" hidden="1" customHeight="1" x14ac:dyDescent="0.15"/>
    <row r="196" ht="15" hidden="1" customHeight="1" x14ac:dyDescent="0.15"/>
    <row r="197" ht="15" hidden="1" customHeight="1" x14ac:dyDescent="0.15"/>
    <row r="198" ht="15" hidden="1" customHeight="1" x14ac:dyDescent="0.15"/>
    <row r="199" ht="15" hidden="1" customHeight="1" x14ac:dyDescent="0.15"/>
    <row r="200" ht="15" hidden="1" customHeight="1" x14ac:dyDescent="0.15"/>
    <row r="201" ht="15" hidden="1" customHeight="1" x14ac:dyDescent="0.15"/>
    <row r="202" ht="15" hidden="1" customHeight="1" x14ac:dyDescent="0.15"/>
    <row r="203" ht="15" hidden="1" customHeight="1" x14ac:dyDescent="0.15"/>
    <row r="204" ht="15" hidden="1" customHeight="1" x14ac:dyDescent="0.15"/>
    <row r="205" ht="15" hidden="1" customHeight="1" x14ac:dyDescent="0.15"/>
    <row r="206" ht="15" hidden="1" customHeight="1" x14ac:dyDescent="0.15"/>
    <row r="207" ht="15" hidden="1" customHeight="1" x14ac:dyDescent="0.15"/>
    <row r="208" ht="15" hidden="1" customHeight="1" x14ac:dyDescent="0.15"/>
    <row r="209" ht="15" hidden="1" customHeight="1" x14ac:dyDescent="0.15"/>
    <row r="210" ht="15" hidden="1" customHeight="1" x14ac:dyDescent="0.15"/>
    <row r="211" ht="15" hidden="1" customHeight="1" x14ac:dyDescent="0.15"/>
    <row r="212" ht="15" hidden="1" customHeight="1" x14ac:dyDescent="0.15"/>
    <row r="213" ht="15" hidden="1" customHeight="1" x14ac:dyDescent="0.15"/>
    <row r="214" ht="15" hidden="1" customHeight="1" x14ac:dyDescent="0.15"/>
    <row r="215" ht="15" hidden="1" customHeight="1" x14ac:dyDescent="0.15"/>
    <row r="216" ht="15" hidden="1" customHeight="1" x14ac:dyDescent="0.15"/>
    <row r="217" ht="15" hidden="1" customHeight="1" x14ac:dyDescent="0.15"/>
    <row r="218" ht="15" hidden="1" customHeight="1" x14ac:dyDescent="0.15"/>
    <row r="219" ht="15" hidden="1" customHeight="1" x14ac:dyDescent="0.15"/>
    <row r="220" ht="15" hidden="1" customHeight="1" x14ac:dyDescent="0.15"/>
    <row r="221" ht="15" hidden="1" customHeight="1" x14ac:dyDescent="0.15"/>
    <row r="222" ht="15" hidden="1" customHeight="1" x14ac:dyDescent="0.15"/>
    <row r="223" ht="15" hidden="1" customHeight="1" x14ac:dyDescent="0.15"/>
    <row r="224" ht="15" hidden="1" customHeight="1" x14ac:dyDescent="0.15"/>
    <row r="225" ht="15" hidden="1" customHeight="1" x14ac:dyDescent="0.15"/>
    <row r="226" ht="15" hidden="1" customHeight="1" x14ac:dyDescent="0.15"/>
    <row r="227" ht="15" hidden="1" customHeight="1" x14ac:dyDescent="0.15"/>
    <row r="228" ht="15" hidden="1" customHeight="1" x14ac:dyDescent="0.15"/>
    <row r="229" ht="15" hidden="1" customHeight="1" x14ac:dyDescent="0.15"/>
    <row r="230" ht="15" hidden="1" customHeight="1" x14ac:dyDescent="0.15"/>
    <row r="231" ht="15" hidden="1" customHeight="1" x14ac:dyDescent="0.15"/>
    <row r="232" ht="15" hidden="1" customHeight="1" x14ac:dyDescent="0.15"/>
    <row r="233" ht="15" hidden="1" customHeight="1" x14ac:dyDescent="0.15"/>
    <row r="234" ht="15" hidden="1" customHeight="1" x14ac:dyDescent="0.15"/>
    <row r="235" ht="15" hidden="1" customHeight="1" x14ac:dyDescent="0.15"/>
    <row r="236" ht="15" hidden="1" customHeight="1" x14ac:dyDescent="0.15"/>
    <row r="237" ht="15" hidden="1" customHeight="1" x14ac:dyDescent="0.15"/>
    <row r="238" ht="15" hidden="1" customHeight="1" x14ac:dyDescent="0.15"/>
    <row r="239" ht="15" hidden="1" customHeight="1" x14ac:dyDescent="0.15"/>
    <row r="240" ht="15" hidden="1" customHeight="1" x14ac:dyDescent="0.15"/>
    <row r="241" ht="15" hidden="1" customHeight="1" x14ac:dyDescent="0.15"/>
    <row r="242" ht="15" hidden="1" customHeight="1" x14ac:dyDescent="0.15"/>
    <row r="243" ht="15" hidden="1" customHeight="1" x14ac:dyDescent="0.15"/>
    <row r="244" ht="15" hidden="1" customHeight="1" x14ac:dyDescent="0.15"/>
    <row r="245" ht="15" hidden="1" customHeight="1" x14ac:dyDescent="0.15"/>
    <row r="246" ht="15" hidden="1" customHeight="1" x14ac:dyDescent="0.15"/>
    <row r="247" ht="15" hidden="1" customHeight="1" x14ac:dyDescent="0.15"/>
    <row r="248" ht="15" hidden="1" customHeight="1" x14ac:dyDescent="0.15"/>
    <row r="249" ht="15" hidden="1" customHeight="1" x14ac:dyDescent="0.15"/>
    <row r="250" ht="15" hidden="1" customHeight="1" x14ac:dyDescent="0.15"/>
    <row r="251" ht="15" hidden="1" customHeight="1" x14ac:dyDescent="0.15"/>
    <row r="252" ht="15" hidden="1" customHeight="1" x14ac:dyDescent="0.15"/>
    <row r="253" ht="15" hidden="1" customHeight="1" x14ac:dyDescent="0.15"/>
    <row r="254" ht="15" hidden="1" customHeight="1" x14ac:dyDescent="0.15"/>
    <row r="255" ht="15" hidden="1" customHeight="1" x14ac:dyDescent="0.15"/>
    <row r="256" ht="15" hidden="1" customHeight="1" x14ac:dyDescent="0.15"/>
    <row r="257" ht="15" hidden="1" customHeight="1" x14ac:dyDescent="0.15"/>
    <row r="258" ht="15" hidden="1" customHeight="1" x14ac:dyDescent="0.15"/>
    <row r="259" ht="15" hidden="1" customHeight="1" x14ac:dyDescent="0.15"/>
    <row r="260" ht="15" hidden="1" customHeight="1" x14ac:dyDescent="0.15"/>
    <row r="261" ht="15" hidden="1" customHeight="1" x14ac:dyDescent="0.15"/>
    <row r="262" ht="15" hidden="1" customHeight="1" x14ac:dyDescent="0.15"/>
    <row r="263" ht="15" hidden="1" customHeight="1" x14ac:dyDescent="0.15"/>
    <row r="264" ht="15" hidden="1" customHeight="1" x14ac:dyDescent="0.15"/>
    <row r="265" ht="15" hidden="1" customHeight="1" x14ac:dyDescent="0.15"/>
    <row r="266" ht="15" hidden="1" customHeight="1" x14ac:dyDescent="0.15"/>
    <row r="267" ht="15" hidden="1" customHeight="1" x14ac:dyDescent="0.15"/>
    <row r="268" ht="15" hidden="1" customHeight="1" x14ac:dyDescent="0.15"/>
    <row r="269" ht="15" hidden="1" customHeight="1" x14ac:dyDescent="0.15"/>
    <row r="270" ht="15" hidden="1" customHeight="1" x14ac:dyDescent="0.15"/>
    <row r="271" ht="15" hidden="1" customHeight="1" x14ac:dyDescent="0.15"/>
    <row r="272" ht="15" hidden="1" customHeight="1" x14ac:dyDescent="0.15"/>
    <row r="273" ht="15" hidden="1" customHeight="1" x14ac:dyDescent="0.15"/>
    <row r="274" ht="15" hidden="1" customHeight="1" x14ac:dyDescent="0.15"/>
    <row r="275" ht="15" hidden="1" customHeight="1" x14ac:dyDescent="0.15"/>
    <row r="276" ht="15" hidden="1" customHeight="1" x14ac:dyDescent="0.15"/>
    <row r="277" ht="15" hidden="1" customHeight="1" x14ac:dyDescent="0.15"/>
    <row r="278" ht="15" hidden="1" customHeight="1" x14ac:dyDescent="0.15"/>
    <row r="279" ht="15" hidden="1" customHeight="1" x14ac:dyDescent="0.15"/>
    <row r="280" ht="15" hidden="1" customHeight="1" x14ac:dyDescent="0.15"/>
    <row r="281" ht="15" hidden="1" customHeight="1" x14ac:dyDescent="0.15"/>
    <row r="282" ht="15" hidden="1" customHeight="1" x14ac:dyDescent="0.15"/>
    <row r="283" ht="15" hidden="1" customHeight="1" x14ac:dyDescent="0.15"/>
    <row r="284" ht="15" hidden="1" customHeight="1" x14ac:dyDescent="0.15"/>
    <row r="285" ht="15" hidden="1" customHeight="1" x14ac:dyDescent="0.15"/>
    <row r="286" ht="15" hidden="1" customHeight="1" x14ac:dyDescent="0.15"/>
    <row r="287" ht="15" hidden="1" customHeight="1" x14ac:dyDescent="0.15"/>
    <row r="288" ht="15" hidden="1" customHeight="1" x14ac:dyDescent="0.15"/>
    <row r="289" ht="15" hidden="1" customHeight="1" x14ac:dyDescent="0.15"/>
    <row r="290" ht="15" hidden="1" customHeight="1" x14ac:dyDescent="0.15"/>
    <row r="291" ht="15" hidden="1" customHeight="1" x14ac:dyDescent="0.15"/>
    <row r="292" ht="15" hidden="1" customHeight="1" x14ac:dyDescent="0.15"/>
    <row r="293" ht="15" hidden="1" customHeight="1" x14ac:dyDescent="0.15"/>
    <row r="294" ht="15" hidden="1" customHeight="1" x14ac:dyDescent="0.15"/>
    <row r="295" ht="15" hidden="1" customHeight="1" x14ac:dyDescent="0.15"/>
    <row r="296" ht="15" hidden="1" customHeight="1" x14ac:dyDescent="0.15"/>
    <row r="297" ht="15" hidden="1" customHeight="1" x14ac:dyDescent="0.15"/>
    <row r="298" ht="15" hidden="1" customHeight="1" x14ac:dyDescent="0.15"/>
    <row r="299" ht="15" hidden="1" customHeight="1" x14ac:dyDescent="0.15"/>
    <row r="300" ht="15" hidden="1" customHeight="1" x14ac:dyDescent="0.15"/>
    <row r="301" ht="15" hidden="1" customHeight="1" x14ac:dyDescent="0.15"/>
    <row r="302" ht="15" hidden="1" customHeight="1" x14ac:dyDescent="0.15"/>
    <row r="303" ht="15" hidden="1" customHeight="1" x14ac:dyDescent="0.15"/>
    <row r="304" ht="15" hidden="1" customHeight="1" x14ac:dyDescent="0.15"/>
    <row r="305" ht="15" hidden="1" customHeight="1" x14ac:dyDescent="0.15"/>
    <row r="306" ht="15" hidden="1" customHeight="1" x14ac:dyDescent="0.15"/>
    <row r="307" ht="15" hidden="1" customHeight="1" x14ac:dyDescent="0.15"/>
    <row r="308" ht="15" hidden="1" customHeight="1" x14ac:dyDescent="0.15"/>
    <row r="309" ht="15" hidden="1" customHeight="1" x14ac:dyDescent="0.15"/>
    <row r="310" ht="15" hidden="1" customHeight="1" x14ac:dyDescent="0.15"/>
    <row r="311" ht="15" hidden="1" customHeight="1" x14ac:dyDescent="0.15"/>
    <row r="312" ht="15" hidden="1" customHeight="1" x14ac:dyDescent="0.15"/>
    <row r="313" ht="15" hidden="1" customHeight="1" x14ac:dyDescent="0.15"/>
    <row r="314" ht="15" hidden="1" customHeight="1" x14ac:dyDescent="0.15"/>
    <row r="315" ht="15" hidden="1" customHeight="1" x14ac:dyDescent="0.15"/>
    <row r="316" ht="15" hidden="1" customHeight="1" x14ac:dyDescent="0.15"/>
    <row r="317" ht="15" hidden="1" customHeight="1" x14ac:dyDescent="0.15"/>
    <row r="318" ht="15" hidden="1" customHeight="1" x14ac:dyDescent="0.15"/>
    <row r="319" ht="15" hidden="1" customHeight="1" x14ac:dyDescent="0.15"/>
    <row r="320" ht="15" hidden="1" customHeight="1" x14ac:dyDescent="0.15"/>
    <row r="321" ht="15" hidden="1" customHeight="1" x14ac:dyDescent="0.15"/>
    <row r="322" ht="15" hidden="1" customHeight="1" x14ac:dyDescent="0.15"/>
    <row r="323" ht="15" hidden="1" customHeight="1" x14ac:dyDescent="0.15"/>
    <row r="324" ht="15" hidden="1" customHeight="1" x14ac:dyDescent="0.15"/>
    <row r="325" ht="15" hidden="1" customHeight="1" x14ac:dyDescent="0.15"/>
    <row r="326" ht="15" hidden="1" customHeight="1" x14ac:dyDescent="0.15"/>
    <row r="327" ht="15" hidden="1" customHeight="1" x14ac:dyDescent="0.15"/>
    <row r="328" ht="15" hidden="1" customHeight="1" x14ac:dyDescent="0.15"/>
    <row r="329" ht="15" hidden="1" customHeight="1" x14ac:dyDescent="0.15"/>
    <row r="330" ht="15" hidden="1" customHeight="1" x14ac:dyDescent="0.15"/>
    <row r="331" ht="15" hidden="1" customHeight="1" x14ac:dyDescent="0.15"/>
    <row r="332" ht="15" hidden="1" customHeight="1" x14ac:dyDescent="0.15"/>
    <row r="333" ht="15" hidden="1" customHeight="1" x14ac:dyDescent="0.15"/>
    <row r="334" ht="15" hidden="1" customHeight="1" x14ac:dyDescent="0.15"/>
    <row r="335" ht="15" hidden="1" customHeight="1" x14ac:dyDescent="0.15"/>
    <row r="336" ht="15" hidden="1" customHeight="1" x14ac:dyDescent="0.15"/>
    <row r="337" ht="15" hidden="1" customHeight="1" x14ac:dyDescent="0.15"/>
    <row r="338" ht="15" hidden="1" customHeight="1" x14ac:dyDescent="0.15"/>
    <row r="339" ht="15" hidden="1" customHeight="1" x14ac:dyDescent="0.15"/>
    <row r="340" ht="15" hidden="1" customHeight="1" x14ac:dyDescent="0.15"/>
    <row r="341" ht="15" hidden="1" customHeight="1" x14ac:dyDescent="0.15"/>
    <row r="342" ht="15" hidden="1" customHeight="1" x14ac:dyDescent="0.15"/>
    <row r="343" ht="15" hidden="1" customHeight="1" x14ac:dyDescent="0.15"/>
    <row r="344" ht="15" hidden="1" customHeight="1" x14ac:dyDescent="0.15"/>
    <row r="345" ht="15" hidden="1" customHeight="1" x14ac:dyDescent="0.15"/>
    <row r="346" ht="15" hidden="1" customHeight="1" x14ac:dyDescent="0.15"/>
    <row r="347" ht="15" hidden="1" customHeight="1" x14ac:dyDescent="0.15"/>
    <row r="348" ht="15" hidden="1" customHeight="1" x14ac:dyDescent="0.15"/>
    <row r="349" ht="15" hidden="1" customHeight="1" x14ac:dyDescent="0.15"/>
    <row r="350" ht="15" hidden="1" customHeight="1" x14ac:dyDescent="0.15"/>
    <row r="351" ht="15" hidden="1" customHeight="1" x14ac:dyDescent="0.15"/>
    <row r="352" ht="15" hidden="1" customHeight="1" x14ac:dyDescent="0.15"/>
    <row r="353" ht="15" hidden="1" customHeight="1" x14ac:dyDescent="0.15"/>
    <row r="354" ht="15" hidden="1" customHeight="1" x14ac:dyDescent="0.15"/>
    <row r="355" ht="15" hidden="1" customHeight="1" x14ac:dyDescent="0.15"/>
    <row r="356" ht="15" hidden="1" customHeight="1" x14ac:dyDescent="0.15"/>
    <row r="357" ht="15" hidden="1" customHeight="1" x14ac:dyDescent="0.15"/>
    <row r="358" ht="15" hidden="1" customHeight="1" x14ac:dyDescent="0.15"/>
    <row r="359" ht="15" hidden="1" customHeight="1" x14ac:dyDescent="0.15"/>
    <row r="360" ht="15" hidden="1" customHeight="1" x14ac:dyDescent="0.15"/>
    <row r="361" ht="15" hidden="1" customHeight="1" x14ac:dyDescent="0.15"/>
    <row r="362" ht="15" hidden="1" customHeight="1" x14ac:dyDescent="0.15"/>
    <row r="363" ht="15" hidden="1" customHeight="1" x14ac:dyDescent="0.15"/>
    <row r="364" ht="15" hidden="1" customHeight="1" x14ac:dyDescent="0.15"/>
    <row r="365" ht="15" hidden="1" customHeight="1" x14ac:dyDescent="0.15"/>
    <row r="366" ht="15" hidden="1" customHeight="1" x14ac:dyDescent="0.15"/>
    <row r="367" ht="15" hidden="1" customHeight="1" x14ac:dyDescent="0.15"/>
    <row r="368" ht="15" hidden="1" customHeight="1" x14ac:dyDescent="0.15"/>
    <row r="369" ht="15" hidden="1" customHeight="1" x14ac:dyDescent="0.15"/>
    <row r="370" ht="15" hidden="1" customHeight="1" x14ac:dyDescent="0.15"/>
    <row r="371" ht="15" hidden="1" customHeight="1" x14ac:dyDescent="0.15"/>
    <row r="372" ht="15" hidden="1" customHeight="1" x14ac:dyDescent="0.15"/>
    <row r="373" ht="15" hidden="1" customHeight="1" x14ac:dyDescent="0.15"/>
    <row r="374" ht="15" hidden="1" customHeight="1" x14ac:dyDescent="0.15"/>
    <row r="375" ht="15" hidden="1" customHeight="1" x14ac:dyDescent="0.15"/>
    <row r="376" ht="15" hidden="1" customHeight="1" x14ac:dyDescent="0.15"/>
    <row r="377" ht="15" hidden="1" customHeight="1" x14ac:dyDescent="0.15"/>
    <row r="378" ht="15" hidden="1" customHeight="1" x14ac:dyDescent="0.15"/>
    <row r="379" ht="15" hidden="1" customHeight="1" x14ac:dyDescent="0.15"/>
    <row r="380" ht="15" hidden="1" customHeight="1" x14ac:dyDescent="0.15"/>
    <row r="381" ht="15" hidden="1" customHeight="1" x14ac:dyDescent="0.15"/>
    <row r="382" ht="15" hidden="1" customHeight="1" x14ac:dyDescent="0.15"/>
    <row r="383" ht="15" hidden="1" customHeight="1" x14ac:dyDescent="0.15"/>
    <row r="384" ht="15" hidden="1" customHeight="1" x14ac:dyDescent="0.15"/>
    <row r="385" ht="15" hidden="1" customHeight="1" x14ac:dyDescent="0.15"/>
    <row r="386" ht="15" hidden="1" customHeight="1" x14ac:dyDescent="0.15"/>
    <row r="387" ht="15" hidden="1" customHeight="1" x14ac:dyDescent="0.15"/>
    <row r="388" ht="15" hidden="1" customHeight="1" x14ac:dyDescent="0.15"/>
    <row r="389" ht="15" hidden="1" customHeight="1" x14ac:dyDescent="0.15"/>
    <row r="390" ht="15" hidden="1" customHeight="1" x14ac:dyDescent="0.15"/>
    <row r="391" ht="15" hidden="1" customHeight="1" x14ac:dyDescent="0.15"/>
    <row r="392" ht="15" hidden="1" customHeight="1" x14ac:dyDescent="0.15"/>
    <row r="393" ht="15" hidden="1" customHeight="1" x14ac:dyDescent="0.15"/>
    <row r="394" ht="15" hidden="1" customHeight="1" x14ac:dyDescent="0.15"/>
    <row r="395" ht="15" hidden="1" customHeight="1" x14ac:dyDescent="0.15"/>
    <row r="396" ht="15" hidden="1" customHeight="1" x14ac:dyDescent="0.15"/>
    <row r="397" ht="15" hidden="1" customHeight="1" x14ac:dyDescent="0.15"/>
    <row r="398" ht="15" hidden="1" customHeight="1" x14ac:dyDescent="0.15"/>
    <row r="399" ht="15" hidden="1" customHeight="1" x14ac:dyDescent="0.15"/>
    <row r="400" ht="15" hidden="1" customHeight="1" x14ac:dyDescent="0.15"/>
    <row r="401" ht="15" hidden="1" customHeight="1" x14ac:dyDescent="0.15"/>
    <row r="402" ht="15" hidden="1" customHeight="1" x14ac:dyDescent="0.15"/>
    <row r="403" ht="15" hidden="1" customHeight="1" x14ac:dyDescent="0.15"/>
    <row r="404" ht="15" hidden="1" customHeight="1" x14ac:dyDescent="0.15"/>
    <row r="405" ht="15" hidden="1" customHeight="1" x14ac:dyDescent="0.15"/>
    <row r="406" ht="15" hidden="1" customHeight="1" x14ac:dyDescent="0.15"/>
    <row r="407" ht="15" hidden="1" customHeight="1" x14ac:dyDescent="0.15"/>
    <row r="408" ht="15" hidden="1" customHeight="1" x14ac:dyDescent="0.15"/>
    <row r="409" ht="15" hidden="1" customHeight="1" x14ac:dyDescent="0.15"/>
    <row r="410" ht="15" hidden="1" customHeight="1" x14ac:dyDescent="0.15"/>
    <row r="411" ht="15" hidden="1" customHeight="1" x14ac:dyDescent="0.15"/>
    <row r="412" ht="15" hidden="1" customHeight="1" x14ac:dyDescent="0.15"/>
    <row r="413" ht="15" hidden="1" customHeight="1" x14ac:dyDescent="0.15"/>
    <row r="414" ht="15" hidden="1" customHeight="1" x14ac:dyDescent="0.15"/>
    <row r="415" ht="15" hidden="1" customHeight="1" x14ac:dyDescent="0.15"/>
    <row r="416" ht="15" hidden="1" customHeight="1" x14ac:dyDescent="0.15"/>
    <row r="417" ht="15" hidden="1" customHeight="1" x14ac:dyDescent="0.15"/>
    <row r="418" ht="15" hidden="1" customHeight="1" x14ac:dyDescent="0.15"/>
    <row r="419" ht="15" hidden="1" customHeight="1" x14ac:dyDescent="0.15"/>
    <row r="420" ht="15" hidden="1" customHeight="1" x14ac:dyDescent="0.15"/>
    <row r="421" ht="15" hidden="1" customHeight="1" x14ac:dyDescent="0.15"/>
    <row r="422" ht="15" hidden="1" customHeight="1" x14ac:dyDescent="0.15"/>
    <row r="423" ht="15" hidden="1" customHeight="1" x14ac:dyDescent="0.15"/>
    <row r="424" ht="15" hidden="1" customHeight="1" x14ac:dyDescent="0.15"/>
    <row r="425" ht="15" hidden="1" customHeight="1" x14ac:dyDescent="0.15"/>
    <row r="426" ht="15" hidden="1" customHeight="1" x14ac:dyDescent="0.15"/>
    <row r="427" ht="15" hidden="1" customHeight="1" x14ac:dyDescent="0.15"/>
    <row r="428" ht="15" hidden="1" customHeight="1" x14ac:dyDescent="0.15"/>
    <row r="429" ht="15" hidden="1" customHeight="1" x14ac:dyDescent="0.15"/>
    <row r="430" ht="15" hidden="1" customHeight="1" x14ac:dyDescent="0.15"/>
    <row r="431" ht="15" hidden="1" customHeight="1" x14ac:dyDescent="0.15"/>
    <row r="432" ht="15" hidden="1" customHeight="1" x14ac:dyDescent="0.15"/>
    <row r="433" ht="15" hidden="1" customHeight="1" x14ac:dyDescent="0.15"/>
    <row r="434" ht="15" hidden="1" customHeight="1" x14ac:dyDescent="0.15"/>
    <row r="435" ht="15" hidden="1" customHeight="1" x14ac:dyDescent="0.15"/>
    <row r="436" ht="15" hidden="1" customHeight="1" x14ac:dyDescent="0.15"/>
    <row r="437" ht="15" hidden="1" customHeight="1" x14ac:dyDescent="0.15"/>
    <row r="438" ht="15" hidden="1" customHeight="1" x14ac:dyDescent="0.15"/>
    <row r="439" ht="15" hidden="1" customHeight="1" x14ac:dyDescent="0.15"/>
    <row r="440" ht="15" hidden="1" customHeight="1" x14ac:dyDescent="0.15"/>
    <row r="441" ht="15" hidden="1" customHeight="1" x14ac:dyDescent="0.15"/>
    <row r="442" ht="15" hidden="1" customHeight="1" x14ac:dyDescent="0.15"/>
    <row r="443" ht="15" hidden="1" customHeight="1" x14ac:dyDescent="0.15"/>
    <row r="444" ht="15" hidden="1" customHeight="1" x14ac:dyDescent="0.15"/>
    <row r="445" ht="15" hidden="1" customHeight="1" x14ac:dyDescent="0.15"/>
    <row r="446" ht="15" hidden="1" customHeight="1" x14ac:dyDescent="0.15"/>
    <row r="447" ht="15" hidden="1" customHeight="1" x14ac:dyDescent="0.15"/>
    <row r="448" ht="15" hidden="1" customHeight="1" x14ac:dyDescent="0.15"/>
    <row r="449" ht="15" hidden="1" customHeight="1" x14ac:dyDescent="0.15"/>
    <row r="450" ht="15" hidden="1" customHeight="1" x14ac:dyDescent="0.15"/>
    <row r="451" ht="15" hidden="1" customHeight="1" x14ac:dyDescent="0.15"/>
    <row r="452" ht="15" hidden="1" customHeight="1" x14ac:dyDescent="0.15"/>
    <row r="453" ht="15" hidden="1" customHeight="1" x14ac:dyDescent="0.15"/>
    <row r="454" ht="15" hidden="1" customHeight="1" x14ac:dyDescent="0.15"/>
    <row r="455" ht="15" hidden="1" customHeight="1" x14ac:dyDescent="0.15"/>
    <row r="456" ht="15" hidden="1" customHeight="1" x14ac:dyDescent="0.15"/>
    <row r="457" ht="15" hidden="1" customHeight="1" x14ac:dyDescent="0.15"/>
    <row r="458" ht="15" hidden="1" customHeight="1" x14ac:dyDescent="0.15"/>
    <row r="459" ht="15" hidden="1" customHeight="1" x14ac:dyDescent="0.15"/>
    <row r="460" ht="15" hidden="1" customHeight="1" x14ac:dyDescent="0.15"/>
    <row r="461" ht="15" hidden="1" customHeight="1" x14ac:dyDescent="0.15"/>
    <row r="462" ht="15" hidden="1" customHeight="1" x14ac:dyDescent="0.15"/>
    <row r="463" ht="15" hidden="1" customHeight="1" x14ac:dyDescent="0.15"/>
    <row r="464" ht="15" hidden="1" customHeight="1" x14ac:dyDescent="0.15"/>
    <row r="465" ht="15" hidden="1" customHeight="1" x14ac:dyDescent="0.15"/>
    <row r="466" ht="15" hidden="1" customHeight="1" x14ac:dyDescent="0.15"/>
    <row r="467" ht="15" hidden="1" customHeight="1" x14ac:dyDescent="0.15"/>
    <row r="468" ht="15" hidden="1" customHeight="1" x14ac:dyDescent="0.15"/>
    <row r="469" ht="15" hidden="1" customHeight="1" x14ac:dyDescent="0.15"/>
    <row r="470" ht="15" hidden="1" customHeight="1" x14ac:dyDescent="0.15"/>
    <row r="471" ht="15" hidden="1" customHeight="1" x14ac:dyDescent="0.15"/>
    <row r="472" ht="15" hidden="1" customHeight="1" x14ac:dyDescent="0.15"/>
    <row r="473" ht="15" hidden="1" customHeight="1" x14ac:dyDescent="0.15"/>
    <row r="474" ht="15" hidden="1" customHeight="1" x14ac:dyDescent="0.15"/>
    <row r="475" ht="15" hidden="1" customHeight="1" x14ac:dyDescent="0.15"/>
    <row r="476" ht="15" hidden="1" customHeight="1" x14ac:dyDescent="0.15"/>
    <row r="477" ht="15" hidden="1" customHeight="1" x14ac:dyDescent="0.15"/>
    <row r="478" ht="15" hidden="1" customHeight="1" x14ac:dyDescent="0.15"/>
    <row r="479" ht="15" hidden="1" customHeight="1" x14ac:dyDescent="0.15"/>
    <row r="480" ht="15" hidden="1" customHeight="1" x14ac:dyDescent="0.15"/>
    <row r="481" ht="15" hidden="1" customHeight="1" x14ac:dyDescent="0.15"/>
    <row r="482" ht="15" hidden="1" customHeight="1" x14ac:dyDescent="0.15"/>
    <row r="483" ht="15" hidden="1" customHeight="1" x14ac:dyDescent="0.15"/>
    <row r="484" ht="15" hidden="1" customHeight="1" x14ac:dyDescent="0.15"/>
    <row r="485" ht="15" hidden="1" customHeight="1" x14ac:dyDescent="0.15"/>
    <row r="486" ht="15" hidden="1" customHeight="1" x14ac:dyDescent="0.15"/>
    <row r="487" ht="15" hidden="1" customHeight="1" x14ac:dyDescent="0.15"/>
    <row r="488" ht="15" hidden="1" customHeight="1" x14ac:dyDescent="0.15"/>
    <row r="489" ht="15" hidden="1" customHeight="1" x14ac:dyDescent="0.15"/>
    <row r="490" ht="15" hidden="1" customHeight="1" x14ac:dyDescent="0.15"/>
    <row r="491" ht="15" hidden="1" customHeight="1" x14ac:dyDescent="0.15"/>
    <row r="492" ht="15" hidden="1" customHeight="1" x14ac:dyDescent="0.15"/>
    <row r="493" ht="15" hidden="1" customHeight="1" x14ac:dyDescent="0.15"/>
    <row r="494" ht="15" hidden="1" customHeight="1" x14ac:dyDescent="0.15"/>
    <row r="495" ht="15" hidden="1" customHeight="1" x14ac:dyDescent="0.15"/>
    <row r="496" ht="15" hidden="1" customHeight="1" x14ac:dyDescent="0.15"/>
    <row r="497" ht="15" hidden="1" customHeight="1" x14ac:dyDescent="0.15"/>
    <row r="498" ht="15" hidden="1" customHeight="1" x14ac:dyDescent="0.15"/>
    <row r="499" ht="15" hidden="1" customHeight="1" x14ac:dyDescent="0.15"/>
    <row r="500" ht="15" hidden="1" customHeight="1" x14ac:dyDescent="0.15"/>
    <row r="501" ht="15" hidden="1" customHeight="1" x14ac:dyDescent="0.15"/>
    <row r="502" ht="15" hidden="1" customHeight="1" x14ac:dyDescent="0.15"/>
    <row r="503" ht="15" hidden="1" customHeight="1" x14ac:dyDescent="0.15"/>
    <row r="504" ht="15" hidden="1" customHeight="1" x14ac:dyDescent="0.15"/>
    <row r="505" ht="15" hidden="1" customHeight="1" x14ac:dyDescent="0.15"/>
    <row r="506" ht="15" hidden="1" customHeight="1" x14ac:dyDescent="0.15"/>
    <row r="507" ht="15" hidden="1" customHeight="1" x14ac:dyDescent="0.15"/>
    <row r="508" ht="15" hidden="1" customHeight="1" x14ac:dyDescent="0.15"/>
    <row r="509" ht="15" hidden="1" customHeight="1" x14ac:dyDescent="0.15"/>
    <row r="510" ht="15" hidden="1" customHeight="1" x14ac:dyDescent="0.15"/>
    <row r="511" ht="15" hidden="1" customHeight="1" x14ac:dyDescent="0.15"/>
    <row r="512" ht="15" hidden="1" customHeight="1" x14ac:dyDescent="0.15"/>
    <row r="513" ht="15" hidden="1" customHeight="1" x14ac:dyDescent="0.15"/>
    <row r="514" ht="15" hidden="1" customHeight="1" x14ac:dyDescent="0.15"/>
    <row r="515" ht="15" hidden="1" customHeight="1" x14ac:dyDescent="0.15"/>
    <row r="516" ht="15" hidden="1" customHeight="1" x14ac:dyDescent="0.15"/>
    <row r="517" ht="15" hidden="1" customHeight="1" x14ac:dyDescent="0.15"/>
    <row r="518" ht="15" hidden="1" customHeight="1" x14ac:dyDescent="0.15"/>
    <row r="519" ht="15" hidden="1" customHeight="1" x14ac:dyDescent="0.15"/>
    <row r="520" ht="15" hidden="1" customHeight="1" x14ac:dyDescent="0.15"/>
    <row r="521" ht="15" hidden="1" customHeight="1" x14ac:dyDescent="0.15"/>
    <row r="522" ht="15" hidden="1" customHeight="1" x14ac:dyDescent="0.15"/>
    <row r="523" ht="15" hidden="1" customHeight="1" x14ac:dyDescent="0.15"/>
    <row r="524" ht="15" hidden="1" customHeight="1" x14ac:dyDescent="0.15"/>
    <row r="525" ht="15" hidden="1" customHeight="1" x14ac:dyDescent="0.15"/>
    <row r="526" ht="15" hidden="1" customHeight="1" x14ac:dyDescent="0.15"/>
    <row r="527" ht="15" hidden="1" customHeight="1" x14ac:dyDescent="0.15"/>
    <row r="528" ht="15" hidden="1" customHeight="1" x14ac:dyDescent="0.15"/>
    <row r="529" ht="15" hidden="1" customHeight="1" x14ac:dyDescent="0.15"/>
    <row r="530" ht="15" hidden="1" customHeight="1" x14ac:dyDescent="0.15"/>
    <row r="531" ht="15" hidden="1" customHeight="1" x14ac:dyDescent="0.15"/>
    <row r="532" ht="15" hidden="1" customHeight="1" x14ac:dyDescent="0.15"/>
    <row r="533" ht="15" hidden="1" customHeight="1" x14ac:dyDescent="0.15"/>
    <row r="534" ht="15" hidden="1" customHeight="1" x14ac:dyDescent="0.15"/>
    <row r="535" ht="15" hidden="1" customHeight="1" x14ac:dyDescent="0.15"/>
    <row r="536" ht="15" hidden="1" customHeight="1" x14ac:dyDescent="0.15"/>
    <row r="537" ht="15" hidden="1" customHeight="1" x14ac:dyDescent="0.15"/>
    <row r="538" ht="15" hidden="1" customHeight="1" x14ac:dyDescent="0.15"/>
    <row r="539" ht="15" hidden="1" customHeight="1" x14ac:dyDescent="0.15"/>
    <row r="540" ht="15" hidden="1" customHeight="1" x14ac:dyDescent="0.15"/>
    <row r="541" ht="15" hidden="1" customHeight="1" x14ac:dyDescent="0.15"/>
    <row r="542" ht="15" hidden="1" customHeight="1" x14ac:dyDescent="0.15"/>
    <row r="543" ht="15" hidden="1" customHeight="1" x14ac:dyDescent="0.15"/>
    <row r="544" ht="15" hidden="1" customHeight="1" x14ac:dyDescent="0.15"/>
    <row r="545" ht="15" hidden="1" customHeight="1" x14ac:dyDescent="0.15"/>
    <row r="546" ht="15" hidden="1" customHeight="1" x14ac:dyDescent="0.15"/>
    <row r="547" ht="15" hidden="1" customHeight="1" x14ac:dyDescent="0.15"/>
    <row r="548" ht="15" hidden="1" customHeight="1" x14ac:dyDescent="0.15"/>
    <row r="549" ht="15" hidden="1" customHeight="1" x14ac:dyDescent="0.15"/>
    <row r="550" ht="15" hidden="1" customHeight="1" x14ac:dyDescent="0.15"/>
    <row r="551" ht="15" hidden="1" customHeight="1" x14ac:dyDescent="0.15"/>
    <row r="552" ht="15" hidden="1" customHeight="1" x14ac:dyDescent="0.15"/>
    <row r="553" ht="15" hidden="1" customHeight="1" x14ac:dyDescent="0.15"/>
    <row r="554" ht="15" hidden="1" customHeight="1" x14ac:dyDescent="0.15"/>
    <row r="555" ht="15" hidden="1" customHeight="1" x14ac:dyDescent="0.15"/>
    <row r="556" ht="15" hidden="1" customHeight="1" x14ac:dyDescent="0.15"/>
    <row r="557" ht="15" hidden="1" customHeight="1" x14ac:dyDescent="0.15"/>
    <row r="558" ht="15" hidden="1" customHeight="1" x14ac:dyDescent="0.15"/>
    <row r="559" ht="15" hidden="1" customHeight="1" x14ac:dyDescent="0.15"/>
    <row r="560" ht="15" hidden="1" customHeight="1" x14ac:dyDescent="0.15"/>
    <row r="561" ht="15" hidden="1" customHeight="1" x14ac:dyDescent="0.15"/>
    <row r="562" ht="15" hidden="1" customHeight="1" x14ac:dyDescent="0.15"/>
    <row r="563" ht="15" hidden="1" customHeight="1" x14ac:dyDescent="0.15"/>
    <row r="564" ht="15" hidden="1" customHeight="1" x14ac:dyDescent="0.15"/>
    <row r="565" ht="15" hidden="1" customHeight="1" x14ac:dyDescent="0.15"/>
    <row r="566" ht="15" hidden="1" customHeight="1" x14ac:dyDescent="0.15"/>
    <row r="567" ht="15" hidden="1" customHeight="1" x14ac:dyDescent="0.15"/>
    <row r="568" ht="15" hidden="1" customHeight="1" x14ac:dyDescent="0.15"/>
    <row r="569" ht="15" hidden="1" customHeight="1" x14ac:dyDescent="0.15"/>
    <row r="570" ht="15" hidden="1" customHeight="1" x14ac:dyDescent="0.15"/>
    <row r="571" ht="15" hidden="1" customHeight="1" x14ac:dyDescent="0.15"/>
    <row r="572" ht="15" hidden="1" customHeight="1" x14ac:dyDescent="0.15"/>
    <row r="573" ht="15" hidden="1" customHeight="1" x14ac:dyDescent="0.15"/>
    <row r="574" ht="15" hidden="1" customHeight="1" x14ac:dyDescent="0.15"/>
    <row r="575" ht="15" hidden="1" customHeight="1" x14ac:dyDescent="0.15"/>
    <row r="576" ht="15" hidden="1" customHeight="1" x14ac:dyDescent="0.15"/>
    <row r="577" ht="15" hidden="1" customHeight="1" x14ac:dyDescent="0.15"/>
    <row r="578" ht="15" hidden="1" customHeight="1" x14ac:dyDescent="0.15"/>
    <row r="579" ht="15" hidden="1" customHeight="1" x14ac:dyDescent="0.15"/>
    <row r="580" ht="15" hidden="1" customHeight="1" x14ac:dyDescent="0.15"/>
    <row r="581" ht="15" hidden="1" customHeight="1" x14ac:dyDescent="0.15"/>
    <row r="582" ht="15" hidden="1" customHeight="1" x14ac:dyDescent="0.15"/>
    <row r="583" ht="15" hidden="1" customHeight="1" x14ac:dyDescent="0.15"/>
    <row r="584" ht="15" hidden="1" customHeight="1" x14ac:dyDescent="0.15"/>
    <row r="585" ht="15" hidden="1" customHeight="1" x14ac:dyDescent="0.15"/>
    <row r="586" ht="15" hidden="1" customHeight="1" x14ac:dyDescent="0.15"/>
    <row r="587" ht="15" hidden="1" customHeight="1" x14ac:dyDescent="0.15"/>
    <row r="588" ht="15" hidden="1" customHeight="1" x14ac:dyDescent="0.15"/>
    <row r="589" ht="15" hidden="1" customHeight="1" x14ac:dyDescent="0.15"/>
    <row r="590" ht="15" hidden="1" customHeight="1" x14ac:dyDescent="0.15"/>
    <row r="591" ht="15" hidden="1" customHeight="1" x14ac:dyDescent="0.15"/>
    <row r="592" ht="15" hidden="1" customHeight="1" x14ac:dyDescent="0.15"/>
    <row r="593" ht="15" hidden="1" customHeight="1" x14ac:dyDescent="0.15"/>
    <row r="594" ht="15" hidden="1" customHeight="1" x14ac:dyDescent="0.15"/>
    <row r="595" ht="15" hidden="1" customHeight="1" x14ac:dyDescent="0.15"/>
    <row r="596" ht="15" hidden="1" customHeight="1" x14ac:dyDescent="0.15"/>
    <row r="597" ht="15" hidden="1" customHeight="1" x14ac:dyDescent="0.15"/>
    <row r="598" ht="15" hidden="1" customHeight="1" x14ac:dyDescent="0.15"/>
    <row r="599" ht="15" hidden="1" customHeight="1" x14ac:dyDescent="0.15"/>
    <row r="600" ht="15" hidden="1" customHeight="1" x14ac:dyDescent="0.15"/>
    <row r="601" ht="15" hidden="1" customHeight="1" x14ac:dyDescent="0.15"/>
    <row r="602" ht="15" hidden="1" customHeight="1" x14ac:dyDescent="0.15"/>
    <row r="603" ht="15" hidden="1" customHeight="1" x14ac:dyDescent="0.15"/>
    <row r="604" ht="15" hidden="1" customHeight="1" x14ac:dyDescent="0.15"/>
    <row r="605" ht="15" hidden="1" customHeight="1" x14ac:dyDescent="0.15"/>
    <row r="606" ht="15" hidden="1" customHeight="1" x14ac:dyDescent="0.15"/>
    <row r="607" ht="15" hidden="1" customHeight="1" x14ac:dyDescent="0.15"/>
    <row r="608" ht="15" hidden="1" customHeight="1" x14ac:dyDescent="0.15"/>
    <row r="609" ht="15" hidden="1" customHeight="1" x14ac:dyDescent="0.15"/>
    <row r="610" ht="15" hidden="1" customHeight="1" x14ac:dyDescent="0.15"/>
    <row r="611" ht="15" hidden="1" customHeight="1" x14ac:dyDescent="0.15"/>
    <row r="612" ht="15" hidden="1" customHeight="1" x14ac:dyDescent="0.15"/>
    <row r="613" ht="15" hidden="1" customHeight="1" x14ac:dyDescent="0.15"/>
    <row r="614" ht="15" hidden="1" customHeight="1" x14ac:dyDescent="0.15"/>
    <row r="615" ht="15" hidden="1" customHeight="1" x14ac:dyDescent="0.15"/>
    <row r="616" ht="15" hidden="1" customHeight="1" x14ac:dyDescent="0.15"/>
    <row r="617" ht="15" hidden="1" customHeight="1" x14ac:dyDescent="0.15"/>
    <row r="618" ht="15" hidden="1" customHeight="1" x14ac:dyDescent="0.15"/>
    <row r="619" ht="15" hidden="1" customHeight="1" x14ac:dyDescent="0.15"/>
    <row r="620" ht="15" hidden="1" customHeight="1" x14ac:dyDescent="0.15"/>
    <row r="621" ht="15" hidden="1" customHeight="1" x14ac:dyDescent="0.15"/>
    <row r="622" ht="15" hidden="1" customHeight="1" x14ac:dyDescent="0.15"/>
    <row r="623" ht="15" hidden="1" customHeight="1" x14ac:dyDescent="0.15"/>
    <row r="624" ht="15" hidden="1" customHeight="1" x14ac:dyDescent="0.15"/>
    <row r="625" ht="15" hidden="1" customHeight="1" x14ac:dyDescent="0.15"/>
    <row r="626" ht="15" hidden="1" customHeight="1" x14ac:dyDescent="0.15"/>
    <row r="627" ht="15" hidden="1" customHeight="1" x14ac:dyDescent="0.15"/>
    <row r="628" ht="15" hidden="1" customHeight="1" x14ac:dyDescent="0.15"/>
    <row r="629" ht="15" hidden="1" customHeight="1" x14ac:dyDescent="0.15"/>
    <row r="630" ht="15" hidden="1" customHeight="1" x14ac:dyDescent="0.15"/>
    <row r="631" ht="15" hidden="1" customHeight="1" x14ac:dyDescent="0.15"/>
    <row r="632" ht="15" hidden="1" customHeight="1" x14ac:dyDescent="0.15"/>
    <row r="633" ht="15" hidden="1" customHeight="1" x14ac:dyDescent="0.15"/>
    <row r="634" ht="15" hidden="1" customHeight="1" x14ac:dyDescent="0.15"/>
    <row r="635" ht="15" hidden="1" customHeight="1" x14ac:dyDescent="0.15"/>
    <row r="636" ht="15" hidden="1" customHeight="1" x14ac:dyDescent="0.15"/>
    <row r="637" ht="15" hidden="1" customHeight="1" x14ac:dyDescent="0.15"/>
    <row r="638" ht="15" hidden="1" customHeight="1" x14ac:dyDescent="0.15"/>
    <row r="639" ht="15" hidden="1" customHeight="1" x14ac:dyDescent="0.15"/>
    <row r="640" ht="15" hidden="1" customHeight="1" x14ac:dyDescent="0.15"/>
    <row r="641" ht="15" hidden="1" customHeight="1" x14ac:dyDescent="0.15"/>
    <row r="642" ht="15" hidden="1" customHeight="1" x14ac:dyDescent="0.15"/>
    <row r="643" ht="15" hidden="1" customHeight="1" x14ac:dyDescent="0.15"/>
    <row r="644" ht="15" hidden="1" customHeight="1" x14ac:dyDescent="0.15"/>
    <row r="645" ht="15" hidden="1" customHeight="1" x14ac:dyDescent="0.15"/>
    <row r="646" ht="15" hidden="1" customHeight="1" x14ac:dyDescent="0.15"/>
    <row r="647" ht="15" hidden="1" customHeight="1" x14ac:dyDescent="0.15"/>
    <row r="648" ht="15" hidden="1" customHeight="1" x14ac:dyDescent="0.15"/>
    <row r="649" ht="15" hidden="1" customHeight="1" x14ac:dyDescent="0.15"/>
    <row r="650" ht="15" hidden="1" customHeight="1" x14ac:dyDescent="0.15"/>
    <row r="651" ht="15" hidden="1" customHeight="1" x14ac:dyDescent="0.15"/>
    <row r="652" ht="15" hidden="1" customHeight="1" x14ac:dyDescent="0.15"/>
    <row r="653" ht="15" hidden="1" customHeight="1" x14ac:dyDescent="0.15"/>
    <row r="654" ht="15" hidden="1" customHeight="1" x14ac:dyDescent="0.15"/>
    <row r="655" ht="15" hidden="1" customHeight="1" x14ac:dyDescent="0.15"/>
    <row r="656" ht="15" hidden="1" customHeight="1" x14ac:dyDescent="0.15"/>
    <row r="657" ht="15" hidden="1" customHeight="1" x14ac:dyDescent="0.15"/>
    <row r="658" ht="15" hidden="1" customHeight="1" x14ac:dyDescent="0.15"/>
    <row r="659" ht="15" hidden="1" customHeight="1" x14ac:dyDescent="0.15"/>
    <row r="660" ht="15" hidden="1" customHeight="1" x14ac:dyDescent="0.15"/>
    <row r="661" ht="15" hidden="1" customHeight="1" x14ac:dyDescent="0.15"/>
    <row r="662" ht="15" hidden="1" customHeight="1" x14ac:dyDescent="0.15"/>
    <row r="663" ht="15" hidden="1" customHeight="1" x14ac:dyDescent="0.15"/>
    <row r="664" ht="15" hidden="1" customHeight="1" x14ac:dyDescent="0.15"/>
    <row r="665" ht="15" hidden="1" customHeight="1" x14ac:dyDescent="0.15"/>
    <row r="666" ht="15" hidden="1" customHeight="1" x14ac:dyDescent="0.15"/>
    <row r="667" ht="15" hidden="1" customHeight="1" x14ac:dyDescent="0.15"/>
    <row r="668" ht="15" hidden="1" customHeight="1" x14ac:dyDescent="0.15"/>
    <row r="669" ht="15" hidden="1" customHeight="1" x14ac:dyDescent="0.15"/>
    <row r="670" ht="15" hidden="1" customHeight="1" x14ac:dyDescent="0.15"/>
    <row r="671" ht="15" hidden="1" customHeight="1" x14ac:dyDescent="0.15"/>
    <row r="672" ht="15" hidden="1" customHeight="1" x14ac:dyDescent="0.15"/>
    <row r="673" ht="15" hidden="1" customHeight="1" x14ac:dyDescent="0.15"/>
    <row r="674" ht="15" hidden="1" customHeight="1" x14ac:dyDescent="0.15"/>
    <row r="675" ht="15" hidden="1" customHeight="1" x14ac:dyDescent="0.15"/>
    <row r="676" ht="15" hidden="1" customHeight="1" x14ac:dyDescent="0.15"/>
    <row r="677" ht="15" hidden="1" customHeight="1" x14ac:dyDescent="0.15"/>
    <row r="678" ht="15" hidden="1" customHeight="1" x14ac:dyDescent="0.15"/>
    <row r="679" ht="15" hidden="1" customHeight="1" x14ac:dyDescent="0.15"/>
    <row r="680" ht="15" hidden="1" customHeight="1" x14ac:dyDescent="0.15"/>
    <row r="681" ht="15" hidden="1" customHeight="1" x14ac:dyDescent="0.15"/>
    <row r="682" ht="15" hidden="1" customHeight="1" x14ac:dyDescent="0.15"/>
    <row r="683" ht="15" hidden="1" customHeight="1" x14ac:dyDescent="0.15"/>
    <row r="684" ht="15" hidden="1" customHeight="1" x14ac:dyDescent="0.15"/>
    <row r="685" ht="15" hidden="1" customHeight="1" x14ac:dyDescent="0.15"/>
    <row r="686" ht="15" hidden="1" customHeight="1" x14ac:dyDescent="0.15"/>
    <row r="687" ht="15" hidden="1" customHeight="1" x14ac:dyDescent="0.15"/>
    <row r="688" ht="15" hidden="1" customHeight="1" x14ac:dyDescent="0.15"/>
    <row r="689" ht="15" hidden="1" customHeight="1" x14ac:dyDescent="0.15"/>
    <row r="690" ht="15" hidden="1" customHeight="1" x14ac:dyDescent="0.15"/>
    <row r="691" ht="15" hidden="1" customHeight="1" x14ac:dyDescent="0.15"/>
    <row r="692" ht="15" hidden="1" customHeight="1" x14ac:dyDescent="0.15"/>
    <row r="693" ht="15" hidden="1" customHeight="1" x14ac:dyDescent="0.15"/>
    <row r="694" ht="15" hidden="1" customHeight="1" x14ac:dyDescent="0.15"/>
    <row r="695" ht="15" hidden="1" customHeight="1" x14ac:dyDescent="0.15"/>
    <row r="696" ht="15" hidden="1" customHeight="1" x14ac:dyDescent="0.15"/>
    <row r="697" ht="15" hidden="1" customHeight="1" x14ac:dyDescent="0.15"/>
    <row r="698" ht="15" hidden="1" customHeight="1" x14ac:dyDescent="0.15"/>
    <row r="699" ht="15" hidden="1" customHeight="1" x14ac:dyDescent="0.15"/>
    <row r="700" ht="15" hidden="1" customHeight="1" x14ac:dyDescent="0.15"/>
    <row r="701" ht="15" hidden="1" customHeight="1" x14ac:dyDescent="0.15"/>
    <row r="702" ht="15" hidden="1" customHeight="1" x14ac:dyDescent="0.15"/>
    <row r="703" ht="15" hidden="1" customHeight="1" x14ac:dyDescent="0.15"/>
    <row r="704" ht="15" hidden="1" customHeight="1" x14ac:dyDescent="0.15"/>
    <row r="705" ht="15" hidden="1" customHeight="1" x14ac:dyDescent="0.15"/>
    <row r="706" ht="15" hidden="1" customHeight="1" x14ac:dyDescent="0.15"/>
    <row r="707" ht="15" hidden="1" customHeight="1" x14ac:dyDescent="0.15"/>
    <row r="708" ht="15" hidden="1" customHeight="1" x14ac:dyDescent="0.15"/>
    <row r="709" ht="15" hidden="1" customHeight="1" x14ac:dyDescent="0.15"/>
    <row r="710" ht="15" hidden="1" customHeight="1" x14ac:dyDescent="0.15"/>
    <row r="711" ht="15" hidden="1" customHeight="1" x14ac:dyDescent="0.15"/>
    <row r="712" ht="15" hidden="1" customHeight="1" x14ac:dyDescent="0.15"/>
    <row r="713" ht="15" hidden="1" customHeight="1" x14ac:dyDescent="0.15"/>
    <row r="714" ht="15" hidden="1" customHeight="1" x14ac:dyDescent="0.15"/>
    <row r="715" ht="15" hidden="1" customHeight="1" x14ac:dyDescent="0.15"/>
    <row r="716" ht="15" hidden="1" customHeight="1" x14ac:dyDescent="0.15"/>
    <row r="717" ht="15" hidden="1" customHeight="1" x14ac:dyDescent="0.15"/>
    <row r="718" ht="15" hidden="1" customHeight="1" x14ac:dyDescent="0.15"/>
    <row r="719" ht="15" hidden="1" customHeight="1" x14ac:dyDescent="0.15"/>
    <row r="720" ht="15" hidden="1" customHeight="1" x14ac:dyDescent="0.15"/>
    <row r="721" ht="15" hidden="1" customHeight="1" x14ac:dyDescent="0.15"/>
    <row r="722" ht="15" hidden="1" customHeight="1" x14ac:dyDescent="0.15"/>
    <row r="723" ht="15" hidden="1" customHeight="1" x14ac:dyDescent="0.15"/>
    <row r="724" ht="15" hidden="1" customHeight="1" x14ac:dyDescent="0.15"/>
    <row r="725" ht="15" hidden="1" customHeight="1" x14ac:dyDescent="0.15"/>
    <row r="726" ht="15" hidden="1" customHeight="1" x14ac:dyDescent="0.15"/>
    <row r="727" ht="15" hidden="1" customHeight="1" x14ac:dyDescent="0.15"/>
    <row r="728" ht="15" hidden="1" customHeight="1" x14ac:dyDescent="0.15"/>
    <row r="729" ht="15" hidden="1" customHeight="1" x14ac:dyDescent="0.15"/>
    <row r="730" ht="15" hidden="1" customHeight="1" x14ac:dyDescent="0.15"/>
    <row r="731" ht="15" hidden="1" customHeight="1" x14ac:dyDescent="0.15"/>
    <row r="732" ht="15" hidden="1" customHeight="1" x14ac:dyDescent="0.15"/>
    <row r="733" ht="15" hidden="1" customHeight="1" x14ac:dyDescent="0.15"/>
    <row r="734" ht="15" hidden="1" customHeight="1" x14ac:dyDescent="0.15"/>
    <row r="735" ht="15" hidden="1" customHeight="1" x14ac:dyDescent="0.15"/>
    <row r="736" ht="15" hidden="1" customHeight="1" x14ac:dyDescent="0.15"/>
    <row r="737" ht="15" hidden="1" customHeight="1" x14ac:dyDescent="0.15"/>
    <row r="738" ht="15" hidden="1" customHeight="1" x14ac:dyDescent="0.15"/>
    <row r="739" ht="15" hidden="1" customHeight="1" x14ac:dyDescent="0.15"/>
    <row r="740" ht="15" hidden="1" customHeight="1" x14ac:dyDescent="0.15"/>
    <row r="741" ht="15" hidden="1" customHeight="1" x14ac:dyDescent="0.15"/>
    <row r="742" ht="15" hidden="1" customHeight="1" x14ac:dyDescent="0.15"/>
    <row r="743" ht="15" hidden="1" customHeight="1" x14ac:dyDescent="0.15"/>
    <row r="744" ht="15" hidden="1" customHeight="1" x14ac:dyDescent="0.15"/>
    <row r="745" ht="15" hidden="1" customHeight="1" x14ac:dyDescent="0.15"/>
    <row r="746" ht="15" hidden="1" customHeight="1" x14ac:dyDescent="0.15"/>
    <row r="747" ht="15" hidden="1" customHeight="1" x14ac:dyDescent="0.15"/>
    <row r="748" ht="15" hidden="1" customHeight="1" x14ac:dyDescent="0.15"/>
    <row r="749" ht="15" hidden="1" customHeight="1" x14ac:dyDescent="0.15"/>
    <row r="750" ht="15" hidden="1" customHeight="1" x14ac:dyDescent="0.15"/>
    <row r="751" ht="15" hidden="1" customHeight="1" x14ac:dyDescent="0.15"/>
    <row r="752" ht="15" hidden="1" customHeight="1" x14ac:dyDescent="0.15"/>
    <row r="753" ht="15" hidden="1" customHeight="1" x14ac:dyDescent="0.15"/>
    <row r="754" ht="15" hidden="1" customHeight="1" x14ac:dyDescent="0.15"/>
    <row r="755" ht="15" hidden="1" customHeight="1" x14ac:dyDescent="0.15"/>
    <row r="756" ht="15" hidden="1" customHeight="1" x14ac:dyDescent="0.15"/>
    <row r="757" ht="15" hidden="1" customHeight="1" x14ac:dyDescent="0.15"/>
    <row r="758" ht="15" hidden="1" customHeight="1" x14ac:dyDescent="0.15"/>
    <row r="759" ht="15" hidden="1" customHeight="1" x14ac:dyDescent="0.15"/>
    <row r="760" ht="15" hidden="1" customHeight="1" x14ac:dyDescent="0.15"/>
    <row r="761" ht="15" hidden="1" customHeight="1" x14ac:dyDescent="0.15"/>
    <row r="762" ht="15" hidden="1" customHeight="1" x14ac:dyDescent="0.15"/>
    <row r="763" ht="15" hidden="1" customHeight="1" x14ac:dyDescent="0.15"/>
    <row r="764" ht="15" hidden="1" customHeight="1" x14ac:dyDescent="0.15"/>
    <row r="765" ht="15" hidden="1" customHeight="1" x14ac:dyDescent="0.15"/>
    <row r="766" ht="15" hidden="1" customHeight="1" x14ac:dyDescent="0.15"/>
    <row r="767" ht="15" hidden="1" customHeight="1" x14ac:dyDescent="0.15"/>
    <row r="768" ht="15" hidden="1" customHeight="1" x14ac:dyDescent="0.15"/>
    <row r="769" ht="15" hidden="1" customHeight="1" x14ac:dyDescent="0.15"/>
    <row r="770" ht="15" hidden="1" customHeight="1" x14ac:dyDescent="0.15"/>
    <row r="771" ht="15" hidden="1" customHeight="1" x14ac:dyDescent="0.15"/>
    <row r="772" ht="15" hidden="1" customHeight="1" x14ac:dyDescent="0.15"/>
    <row r="773" ht="15" hidden="1" customHeight="1" x14ac:dyDescent="0.15"/>
    <row r="774" ht="15" hidden="1" customHeight="1" x14ac:dyDescent="0.15"/>
    <row r="775" ht="15" hidden="1" customHeight="1" x14ac:dyDescent="0.15"/>
    <row r="776" ht="15" hidden="1" customHeight="1" x14ac:dyDescent="0.15"/>
    <row r="777" ht="15" hidden="1" customHeight="1" x14ac:dyDescent="0.15"/>
    <row r="778" ht="15" hidden="1" customHeight="1" x14ac:dyDescent="0.15"/>
    <row r="779" ht="15" hidden="1" customHeight="1" x14ac:dyDescent="0.15"/>
    <row r="780" ht="15" hidden="1" customHeight="1" x14ac:dyDescent="0.15"/>
    <row r="781" ht="15" hidden="1" customHeight="1" x14ac:dyDescent="0.15"/>
    <row r="782" ht="15" hidden="1" customHeight="1" x14ac:dyDescent="0.15"/>
    <row r="783" ht="15" hidden="1" customHeight="1" x14ac:dyDescent="0.15"/>
    <row r="784" ht="15" hidden="1" customHeight="1" x14ac:dyDescent="0.15"/>
    <row r="785" ht="15" hidden="1" customHeight="1" x14ac:dyDescent="0.15"/>
    <row r="786" ht="15" hidden="1" customHeight="1" x14ac:dyDescent="0.15"/>
    <row r="787" ht="15" hidden="1" customHeight="1" x14ac:dyDescent="0.15"/>
    <row r="788" ht="15" hidden="1" customHeight="1" x14ac:dyDescent="0.15"/>
    <row r="789" ht="15" hidden="1" customHeight="1" x14ac:dyDescent="0.15"/>
    <row r="790" ht="15" hidden="1" customHeight="1" x14ac:dyDescent="0.15"/>
    <row r="791" ht="15" hidden="1" customHeight="1" x14ac:dyDescent="0.15"/>
    <row r="792" ht="15" hidden="1" customHeight="1" x14ac:dyDescent="0.15"/>
    <row r="793" ht="15" hidden="1" customHeight="1" x14ac:dyDescent="0.15"/>
    <row r="794" ht="15" hidden="1" customHeight="1" x14ac:dyDescent="0.15"/>
    <row r="795" ht="15" hidden="1" customHeight="1" x14ac:dyDescent="0.15"/>
    <row r="796" ht="15" hidden="1" customHeight="1" x14ac:dyDescent="0.15"/>
    <row r="797" ht="15" hidden="1" customHeight="1" x14ac:dyDescent="0.15"/>
    <row r="798" ht="15" hidden="1" customHeight="1" x14ac:dyDescent="0.15"/>
    <row r="799" ht="15" hidden="1" customHeight="1" x14ac:dyDescent="0.15"/>
    <row r="800" ht="15" hidden="1" customHeight="1" x14ac:dyDescent="0.15"/>
    <row r="801" ht="15" hidden="1" customHeight="1" x14ac:dyDescent="0.15"/>
    <row r="802" ht="15" hidden="1" customHeight="1" x14ac:dyDescent="0.15"/>
    <row r="803" ht="15" hidden="1" customHeight="1" x14ac:dyDescent="0.15"/>
    <row r="804" ht="15" hidden="1" customHeight="1" x14ac:dyDescent="0.15"/>
    <row r="805" ht="15" hidden="1" customHeight="1" x14ac:dyDescent="0.15"/>
    <row r="806" ht="15" hidden="1" customHeight="1" x14ac:dyDescent="0.15"/>
    <row r="807" ht="15" hidden="1" customHeight="1" x14ac:dyDescent="0.15"/>
    <row r="808" ht="15" hidden="1" customHeight="1" x14ac:dyDescent="0.15"/>
    <row r="809" ht="15" hidden="1" customHeight="1" x14ac:dyDescent="0.15"/>
    <row r="810" ht="15" hidden="1" customHeight="1" x14ac:dyDescent="0.15"/>
    <row r="811" ht="15" hidden="1" customHeight="1" x14ac:dyDescent="0.15"/>
    <row r="812" ht="15" hidden="1" customHeight="1" x14ac:dyDescent="0.15"/>
    <row r="813" ht="15" hidden="1" customHeight="1" x14ac:dyDescent="0.15"/>
    <row r="814" ht="15" hidden="1" customHeight="1" x14ac:dyDescent="0.15"/>
    <row r="815" ht="15" hidden="1" customHeight="1" x14ac:dyDescent="0.15"/>
    <row r="816" ht="15" hidden="1" customHeight="1" x14ac:dyDescent="0.15"/>
    <row r="817" ht="15" hidden="1" customHeight="1" x14ac:dyDescent="0.15"/>
    <row r="818" ht="15" hidden="1" customHeight="1" x14ac:dyDescent="0.15"/>
    <row r="819" ht="15" hidden="1" customHeight="1" x14ac:dyDescent="0.15"/>
    <row r="820" ht="15" hidden="1" customHeight="1" x14ac:dyDescent="0.15"/>
    <row r="821" ht="15" hidden="1" customHeight="1" x14ac:dyDescent="0.15"/>
    <row r="822" ht="15" hidden="1" customHeight="1" x14ac:dyDescent="0.15"/>
    <row r="823" ht="15" hidden="1" customHeight="1" x14ac:dyDescent="0.15"/>
    <row r="824" ht="15" hidden="1" customHeight="1" x14ac:dyDescent="0.15"/>
    <row r="825" ht="15" hidden="1" customHeight="1" x14ac:dyDescent="0.15"/>
    <row r="826" ht="15" hidden="1" customHeight="1" x14ac:dyDescent="0.15"/>
    <row r="827" ht="15" hidden="1" customHeight="1" x14ac:dyDescent="0.15"/>
    <row r="828" ht="15" hidden="1" customHeight="1" x14ac:dyDescent="0.15"/>
    <row r="829" ht="15" hidden="1" customHeight="1" x14ac:dyDescent="0.15"/>
    <row r="830" ht="15" hidden="1" customHeight="1" x14ac:dyDescent="0.15"/>
    <row r="831" ht="15" hidden="1" customHeight="1" x14ac:dyDescent="0.15"/>
    <row r="832" ht="15" hidden="1" customHeight="1" x14ac:dyDescent="0.15"/>
    <row r="833" ht="15" hidden="1" customHeight="1" x14ac:dyDescent="0.15"/>
    <row r="834" ht="15" hidden="1" customHeight="1" x14ac:dyDescent="0.15"/>
    <row r="835" ht="15" hidden="1" customHeight="1" x14ac:dyDescent="0.15"/>
    <row r="836" ht="15" hidden="1" customHeight="1" x14ac:dyDescent="0.15"/>
    <row r="837" ht="15" hidden="1" customHeight="1" x14ac:dyDescent="0.15"/>
    <row r="838" ht="15" hidden="1" customHeight="1" x14ac:dyDescent="0.15"/>
    <row r="839" ht="15" hidden="1" customHeight="1" x14ac:dyDescent="0.15"/>
    <row r="840" ht="15" hidden="1" customHeight="1" x14ac:dyDescent="0.15"/>
    <row r="841" ht="15" hidden="1" customHeight="1" x14ac:dyDescent="0.15"/>
    <row r="842" ht="15" hidden="1" customHeight="1" x14ac:dyDescent="0.15"/>
    <row r="843" ht="15" hidden="1" customHeight="1" x14ac:dyDescent="0.15"/>
    <row r="844" ht="15" hidden="1" customHeight="1" x14ac:dyDescent="0.15"/>
    <row r="845" ht="15" hidden="1" customHeight="1" x14ac:dyDescent="0.15"/>
    <row r="846" ht="15" hidden="1" customHeight="1" x14ac:dyDescent="0.15"/>
    <row r="847" ht="15" hidden="1" customHeight="1" x14ac:dyDescent="0.15"/>
    <row r="848" ht="15" hidden="1" customHeight="1" x14ac:dyDescent="0.15"/>
    <row r="849" ht="15" hidden="1" customHeight="1" x14ac:dyDescent="0.15"/>
    <row r="850" ht="15" hidden="1" customHeight="1" x14ac:dyDescent="0.15"/>
    <row r="851" ht="15" hidden="1" customHeight="1" x14ac:dyDescent="0.15"/>
    <row r="852" ht="15" hidden="1" customHeight="1" x14ac:dyDescent="0.15"/>
    <row r="853" ht="15" hidden="1" customHeight="1" x14ac:dyDescent="0.15"/>
    <row r="854" ht="15" hidden="1" customHeight="1" x14ac:dyDescent="0.15"/>
    <row r="855" ht="15" hidden="1" customHeight="1" x14ac:dyDescent="0.15"/>
    <row r="856" ht="15" hidden="1" customHeight="1" x14ac:dyDescent="0.15"/>
    <row r="857" ht="15" hidden="1" customHeight="1" x14ac:dyDescent="0.15"/>
    <row r="858" ht="15" hidden="1" customHeight="1" x14ac:dyDescent="0.15"/>
    <row r="859" ht="15" hidden="1" customHeight="1" x14ac:dyDescent="0.15"/>
    <row r="860" ht="15" hidden="1" customHeight="1" x14ac:dyDescent="0.15"/>
    <row r="861" ht="15" hidden="1" customHeight="1" x14ac:dyDescent="0.15"/>
    <row r="862" ht="15" hidden="1" customHeight="1" x14ac:dyDescent="0.15"/>
    <row r="863" ht="15" hidden="1" customHeight="1" x14ac:dyDescent="0.15"/>
    <row r="864" ht="15" hidden="1" customHeight="1" x14ac:dyDescent="0.15"/>
    <row r="865" ht="15" hidden="1" customHeight="1" x14ac:dyDescent="0.15"/>
    <row r="866" ht="15" hidden="1" customHeight="1" x14ac:dyDescent="0.15"/>
    <row r="867" ht="15" hidden="1" customHeight="1" x14ac:dyDescent="0.15"/>
    <row r="868" ht="15" hidden="1" customHeight="1" x14ac:dyDescent="0.15"/>
    <row r="869" ht="15" hidden="1" customHeight="1" x14ac:dyDescent="0.15"/>
    <row r="870" ht="15" hidden="1" customHeight="1" x14ac:dyDescent="0.15"/>
    <row r="871" ht="15" hidden="1" customHeight="1" x14ac:dyDescent="0.15"/>
    <row r="872" ht="15" hidden="1" customHeight="1" x14ac:dyDescent="0.15"/>
    <row r="873" ht="15" hidden="1" customHeight="1" x14ac:dyDescent="0.15"/>
    <row r="874" ht="15" hidden="1" customHeight="1" x14ac:dyDescent="0.15"/>
    <row r="875" ht="15" hidden="1" customHeight="1" x14ac:dyDescent="0.15"/>
    <row r="876" ht="15" hidden="1" customHeight="1" x14ac:dyDescent="0.15"/>
    <row r="877" ht="15" hidden="1" customHeight="1" x14ac:dyDescent="0.15"/>
    <row r="878" ht="15" hidden="1" customHeight="1" x14ac:dyDescent="0.15"/>
    <row r="879" ht="15" hidden="1" customHeight="1" x14ac:dyDescent="0.15"/>
    <row r="880" ht="15" hidden="1" customHeight="1" x14ac:dyDescent="0.15"/>
    <row r="881" ht="15" hidden="1" customHeight="1" x14ac:dyDescent="0.15"/>
    <row r="882" ht="15" hidden="1" customHeight="1" x14ac:dyDescent="0.15"/>
    <row r="883" ht="15" hidden="1" customHeight="1" x14ac:dyDescent="0.15"/>
    <row r="884" ht="15" hidden="1" customHeight="1" x14ac:dyDescent="0.15"/>
    <row r="885" ht="15" hidden="1" customHeight="1" x14ac:dyDescent="0.15"/>
    <row r="886" ht="15" hidden="1" customHeight="1" x14ac:dyDescent="0.15"/>
    <row r="887" ht="15" hidden="1" customHeight="1" x14ac:dyDescent="0.15"/>
    <row r="888" ht="15" hidden="1" customHeight="1" x14ac:dyDescent="0.15"/>
    <row r="889" ht="15" hidden="1" customHeight="1" x14ac:dyDescent="0.15"/>
    <row r="890" ht="15" hidden="1" customHeight="1" x14ac:dyDescent="0.15"/>
    <row r="891" ht="15" hidden="1" customHeight="1" x14ac:dyDescent="0.15"/>
    <row r="892" ht="15" hidden="1" customHeight="1" x14ac:dyDescent="0.15"/>
    <row r="893" ht="15" hidden="1" customHeight="1" x14ac:dyDescent="0.15"/>
    <row r="894" ht="15" hidden="1" customHeight="1" x14ac:dyDescent="0.15"/>
    <row r="895" ht="15" hidden="1" customHeight="1" x14ac:dyDescent="0.15"/>
    <row r="896" ht="15" hidden="1" customHeight="1" x14ac:dyDescent="0.15"/>
    <row r="897" ht="15" hidden="1" customHeight="1" x14ac:dyDescent="0.15"/>
    <row r="898" ht="15" hidden="1" customHeight="1" x14ac:dyDescent="0.15"/>
    <row r="899" ht="15" hidden="1" customHeight="1" x14ac:dyDescent="0.15"/>
    <row r="900" ht="15" hidden="1" customHeight="1" x14ac:dyDescent="0.15"/>
    <row r="901" ht="15" hidden="1" customHeight="1" x14ac:dyDescent="0.15"/>
    <row r="902" ht="15" hidden="1" customHeight="1" x14ac:dyDescent="0.15"/>
    <row r="903" ht="15" hidden="1" customHeight="1" x14ac:dyDescent="0.15"/>
    <row r="904" ht="15" hidden="1" customHeight="1" x14ac:dyDescent="0.15"/>
    <row r="905" ht="15" hidden="1" customHeight="1" x14ac:dyDescent="0.15"/>
    <row r="906" ht="15" hidden="1" customHeight="1" x14ac:dyDescent="0.15"/>
    <row r="907" ht="15" hidden="1" customHeight="1" x14ac:dyDescent="0.15"/>
    <row r="908" ht="15" hidden="1" customHeight="1" x14ac:dyDescent="0.15"/>
    <row r="909" ht="15" hidden="1" customHeight="1" x14ac:dyDescent="0.15"/>
    <row r="910" ht="15" hidden="1" customHeight="1" x14ac:dyDescent="0.15"/>
    <row r="911" ht="15" hidden="1" customHeight="1" x14ac:dyDescent="0.15"/>
    <row r="912" ht="15" hidden="1" customHeight="1" x14ac:dyDescent="0.15"/>
    <row r="913" ht="15" hidden="1" customHeight="1" x14ac:dyDescent="0.15"/>
    <row r="914" ht="15" hidden="1" customHeight="1" x14ac:dyDescent="0.15"/>
    <row r="915" ht="15" hidden="1" customHeight="1" x14ac:dyDescent="0.15"/>
    <row r="916" ht="15" hidden="1" customHeight="1" x14ac:dyDescent="0.15"/>
    <row r="917" ht="15" hidden="1" customHeight="1" x14ac:dyDescent="0.15"/>
    <row r="918" ht="15" hidden="1" customHeight="1" x14ac:dyDescent="0.15"/>
    <row r="919" ht="15" hidden="1" customHeight="1" x14ac:dyDescent="0.15"/>
    <row r="920" ht="15" hidden="1" customHeight="1" x14ac:dyDescent="0.15"/>
    <row r="921" ht="15" hidden="1" customHeight="1" x14ac:dyDescent="0.15"/>
    <row r="922" ht="15" hidden="1" customHeight="1" x14ac:dyDescent="0.15"/>
    <row r="923" ht="15" hidden="1" customHeight="1" x14ac:dyDescent="0.15"/>
    <row r="924" ht="15" hidden="1" customHeight="1" x14ac:dyDescent="0.15"/>
    <row r="925" ht="15" hidden="1" customHeight="1" x14ac:dyDescent="0.15"/>
    <row r="926" ht="15" hidden="1" customHeight="1" x14ac:dyDescent="0.15"/>
    <row r="927" ht="15" hidden="1" customHeight="1" x14ac:dyDescent="0.15"/>
    <row r="928" ht="15" hidden="1" customHeight="1" x14ac:dyDescent="0.15"/>
    <row r="929" ht="15" hidden="1" customHeight="1" x14ac:dyDescent="0.15"/>
    <row r="930" ht="15" hidden="1" customHeight="1" x14ac:dyDescent="0.15"/>
    <row r="931" ht="15" hidden="1" customHeight="1" x14ac:dyDescent="0.15"/>
    <row r="932" ht="15" hidden="1" customHeight="1" x14ac:dyDescent="0.15"/>
    <row r="933" ht="15" hidden="1" customHeight="1" x14ac:dyDescent="0.15"/>
    <row r="934" ht="15" hidden="1" customHeight="1" x14ac:dyDescent="0.15"/>
    <row r="935" ht="15" hidden="1" customHeight="1" x14ac:dyDescent="0.15"/>
    <row r="936" ht="15" hidden="1" customHeight="1" x14ac:dyDescent="0.15"/>
    <row r="937" ht="15" hidden="1" customHeight="1" x14ac:dyDescent="0.15"/>
    <row r="938" ht="15" hidden="1" customHeight="1" x14ac:dyDescent="0.15"/>
    <row r="939" ht="15" hidden="1" customHeight="1" x14ac:dyDescent="0.15"/>
    <row r="940" ht="15" hidden="1" customHeight="1" x14ac:dyDescent="0.15"/>
    <row r="941" ht="15" hidden="1" customHeight="1" x14ac:dyDescent="0.15"/>
    <row r="942" ht="15" hidden="1" customHeight="1" x14ac:dyDescent="0.15"/>
    <row r="943" ht="15" hidden="1" customHeight="1" x14ac:dyDescent="0.15"/>
    <row r="944" ht="15" hidden="1" customHeight="1" x14ac:dyDescent="0.15"/>
    <row r="945" ht="15" hidden="1" customHeight="1" x14ac:dyDescent="0.15"/>
    <row r="946" ht="15" hidden="1" customHeight="1" x14ac:dyDescent="0.15"/>
    <row r="947" ht="15" hidden="1" customHeight="1" x14ac:dyDescent="0.15"/>
    <row r="948" ht="15" hidden="1" customHeight="1" x14ac:dyDescent="0.15"/>
    <row r="949" ht="15" hidden="1" customHeight="1" x14ac:dyDescent="0.15"/>
    <row r="950" ht="15" hidden="1" customHeight="1" x14ac:dyDescent="0.15"/>
    <row r="951" ht="15" hidden="1" customHeight="1" x14ac:dyDescent="0.15"/>
    <row r="952" ht="15" hidden="1" customHeight="1" x14ac:dyDescent="0.15"/>
    <row r="953" ht="15" hidden="1" customHeight="1" x14ac:dyDescent="0.15"/>
    <row r="954" ht="15" hidden="1" customHeight="1" x14ac:dyDescent="0.15"/>
    <row r="955" ht="15" hidden="1" customHeight="1" x14ac:dyDescent="0.15"/>
    <row r="956" ht="15" hidden="1" customHeight="1" x14ac:dyDescent="0.15"/>
    <row r="957" ht="15" hidden="1" customHeight="1" x14ac:dyDescent="0.15"/>
    <row r="958" ht="15" hidden="1" customHeight="1" x14ac:dyDescent="0.15"/>
    <row r="959" ht="15" hidden="1" customHeight="1" x14ac:dyDescent="0.15"/>
    <row r="960" ht="15" hidden="1" customHeight="1" x14ac:dyDescent="0.15"/>
    <row r="961" ht="15" hidden="1" customHeight="1" x14ac:dyDescent="0.15"/>
    <row r="962" ht="15" hidden="1" customHeight="1" x14ac:dyDescent="0.15"/>
    <row r="963" ht="15" hidden="1" customHeight="1" x14ac:dyDescent="0.15"/>
    <row r="964" ht="15" hidden="1" customHeight="1" x14ac:dyDescent="0.15"/>
    <row r="965" ht="15" hidden="1" customHeight="1" x14ac:dyDescent="0.15"/>
    <row r="966" ht="15" hidden="1" customHeight="1" x14ac:dyDescent="0.15"/>
    <row r="967" ht="15" hidden="1" customHeight="1" x14ac:dyDescent="0.15"/>
    <row r="968" ht="15" hidden="1" customHeight="1" x14ac:dyDescent="0.15"/>
    <row r="969" ht="15" hidden="1" customHeight="1" x14ac:dyDescent="0.15"/>
    <row r="970" ht="15" hidden="1" customHeight="1" x14ac:dyDescent="0.15"/>
    <row r="971" ht="15" hidden="1" customHeight="1" x14ac:dyDescent="0.15"/>
    <row r="972" ht="15" hidden="1" customHeight="1" x14ac:dyDescent="0.15"/>
    <row r="973" ht="15" hidden="1" customHeight="1" x14ac:dyDescent="0.15"/>
    <row r="974" ht="15" hidden="1" customHeight="1" x14ac:dyDescent="0.15"/>
    <row r="975" ht="15" hidden="1" customHeight="1" x14ac:dyDescent="0.15"/>
    <row r="976" ht="15" hidden="1" customHeight="1" x14ac:dyDescent="0.15"/>
    <row r="977" ht="15" hidden="1" customHeight="1" x14ac:dyDescent="0.15"/>
    <row r="978" ht="15" hidden="1" customHeight="1" x14ac:dyDescent="0.15"/>
    <row r="979" ht="15" hidden="1" customHeight="1" x14ac:dyDescent="0.15"/>
    <row r="980" ht="15" hidden="1" customHeight="1" x14ac:dyDescent="0.15"/>
    <row r="981" ht="15" hidden="1" customHeight="1" x14ac:dyDescent="0.15"/>
    <row r="982" ht="15" hidden="1" customHeight="1" x14ac:dyDescent="0.15"/>
    <row r="983" ht="15" hidden="1" customHeight="1" x14ac:dyDescent="0.15"/>
    <row r="984" ht="15" hidden="1" customHeight="1" x14ac:dyDescent="0.15"/>
    <row r="985" ht="15" hidden="1" customHeight="1" x14ac:dyDescent="0.15"/>
    <row r="986" ht="15" hidden="1" customHeight="1" x14ac:dyDescent="0.15"/>
    <row r="987" ht="15" hidden="1" customHeight="1" x14ac:dyDescent="0.15"/>
    <row r="988" ht="15" hidden="1" customHeight="1" x14ac:dyDescent="0.15"/>
    <row r="989" ht="15" hidden="1" customHeight="1" x14ac:dyDescent="0.15"/>
    <row r="990" ht="15" hidden="1" customHeight="1" x14ac:dyDescent="0.15"/>
    <row r="991" ht="15" hidden="1" customHeight="1" x14ac:dyDescent="0.15"/>
    <row r="992" ht="15" hidden="1" customHeight="1" x14ac:dyDescent="0.15"/>
    <row r="993" ht="15" hidden="1" customHeight="1" x14ac:dyDescent="0.15"/>
    <row r="994" ht="15" hidden="1" customHeight="1" x14ac:dyDescent="0.15"/>
    <row r="995" ht="15" hidden="1" customHeight="1" x14ac:dyDescent="0.15"/>
    <row r="996" ht="15" hidden="1" customHeight="1" x14ac:dyDescent="0.15"/>
    <row r="997" ht="15" hidden="1" customHeight="1" x14ac:dyDescent="0.15"/>
    <row r="998" ht="15" hidden="1" customHeight="1" x14ac:dyDescent="0.15"/>
    <row r="999" ht="15" hidden="1" customHeight="1" x14ac:dyDescent="0.15"/>
    <row r="1000" ht="15" hidden="1" customHeight="1" x14ac:dyDescent="0.15"/>
    <row r="1001" ht="15" hidden="1" customHeight="1" x14ac:dyDescent="0.15"/>
    <row r="1002" ht="15" hidden="1" customHeight="1" x14ac:dyDescent="0.15"/>
    <row r="1003" ht="15" hidden="1" customHeight="1" x14ac:dyDescent="0.15"/>
    <row r="1004" ht="15" hidden="1" customHeight="1" x14ac:dyDescent="0.15"/>
    <row r="1005" ht="15" hidden="1" customHeight="1" x14ac:dyDescent="0.15"/>
    <row r="1006" ht="15" hidden="1" customHeight="1" x14ac:dyDescent="0.15"/>
    <row r="1007" ht="15" hidden="1" customHeight="1" x14ac:dyDescent="0.15"/>
    <row r="1008" ht="15" hidden="1" customHeight="1" x14ac:dyDescent="0.15"/>
    <row r="1009" ht="15" hidden="1" customHeight="1" x14ac:dyDescent="0.15"/>
  </sheetData>
  <hyperlinks>
    <hyperlink ref="A6" location="'Table of Contents'!A1" display="Table of contents" xr:uid="{00000000-0004-0000-0500-000000000000}"/>
  </hyperlinks>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sheetPr>
  <dimension ref="A1:XFC1004"/>
  <sheetViews>
    <sheetView showGridLines="0" zoomScale="85" zoomScaleNormal="85" workbookViewId="0">
      <pane xSplit="3" ySplit="6" topLeftCell="D8" activePane="bottomRight" state="frozen"/>
      <selection activeCell="A43" sqref="A43"/>
      <selection pane="topRight" activeCell="A43" sqref="A43"/>
      <selection pane="bottomLeft" activeCell="A43" sqref="A43"/>
      <selection pane="bottomRight" activeCell="K31" sqref="K31"/>
    </sheetView>
  </sheetViews>
  <sheetFormatPr baseColWidth="10" defaultColWidth="0" defaultRowHeight="0" customHeight="1" zeroHeight="1" outlineLevelRow="1" x14ac:dyDescent="0.2"/>
  <cols>
    <col min="1" max="1" width="2.5" style="3" customWidth="1"/>
    <col min="2" max="2" width="35.6640625" style="3" customWidth="1"/>
    <col min="3" max="3" width="8.1640625" style="3" customWidth="1"/>
    <col min="4" max="4" width="9.5" style="3" customWidth="1"/>
    <col min="5" max="5" width="18.33203125" style="3" customWidth="1"/>
    <col min="6" max="117" width="14.33203125" style="3" bestFit="1" customWidth="1"/>
    <col min="118" max="124" width="12" style="3" bestFit="1" customWidth="1"/>
    <col min="125" max="136" width="11.5" bestFit="1" customWidth="1"/>
    <col min="137" max="16383" width="14.5" style="3" hidden="1"/>
    <col min="16384" max="16384" width="5.5" style="3" hidden="1"/>
  </cols>
  <sheetData>
    <row r="1" spans="1:136" s="9" customFormat="1" ht="25" x14ac:dyDescent="0.25">
      <c r="A1" s="476" t="s">
        <v>91</v>
      </c>
      <c r="B1" s="68"/>
      <c r="C1" s="69"/>
      <c r="D1" s="69"/>
      <c r="E1" s="39">
        <f t="shared" ref="E1:DS1" si="0">+D1+1</f>
        <v>1</v>
      </c>
      <c r="F1" s="39">
        <f t="shared" si="0"/>
        <v>2</v>
      </c>
      <c r="G1" s="39">
        <f t="shared" si="0"/>
        <v>3</v>
      </c>
      <c r="H1" s="39">
        <f t="shared" si="0"/>
        <v>4</v>
      </c>
      <c r="I1" s="39">
        <f t="shared" si="0"/>
        <v>5</v>
      </c>
      <c r="J1" s="39">
        <f t="shared" si="0"/>
        <v>6</v>
      </c>
      <c r="K1" s="39">
        <f t="shared" si="0"/>
        <v>7</v>
      </c>
      <c r="L1" s="39">
        <f t="shared" si="0"/>
        <v>8</v>
      </c>
      <c r="M1" s="39">
        <f t="shared" si="0"/>
        <v>9</v>
      </c>
      <c r="N1" s="39">
        <f t="shared" si="0"/>
        <v>10</v>
      </c>
      <c r="O1" s="39">
        <f t="shared" si="0"/>
        <v>11</v>
      </c>
      <c r="P1" s="39">
        <f t="shared" si="0"/>
        <v>12</v>
      </c>
      <c r="Q1" s="39">
        <f t="shared" si="0"/>
        <v>13</v>
      </c>
      <c r="R1" s="39">
        <f t="shared" si="0"/>
        <v>14</v>
      </c>
      <c r="S1" s="39">
        <f t="shared" si="0"/>
        <v>15</v>
      </c>
      <c r="T1" s="39">
        <f t="shared" si="0"/>
        <v>16</v>
      </c>
      <c r="U1" s="39">
        <f t="shared" si="0"/>
        <v>17</v>
      </c>
      <c r="V1" s="39">
        <f t="shared" si="0"/>
        <v>18</v>
      </c>
      <c r="W1" s="39">
        <f t="shared" si="0"/>
        <v>19</v>
      </c>
      <c r="X1" s="39">
        <f t="shared" si="0"/>
        <v>20</v>
      </c>
      <c r="Y1" s="39">
        <f t="shared" si="0"/>
        <v>21</v>
      </c>
      <c r="Z1" s="39">
        <f t="shared" si="0"/>
        <v>22</v>
      </c>
      <c r="AA1" s="39">
        <f t="shared" si="0"/>
        <v>23</v>
      </c>
      <c r="AB1" s="39">
        <f t="shared" si="0"/>
        <v>24</v>
      </c>
      <c r="AC1" s="39">
        <f t="shared" si="0"/>
        <v>25</v>
      </c>
      <c r="AD1" s="39">
        <f t="shared" si="0"/>
        <v>26</v>
      </c>
      <c r="AE1" s="39">
        <f t="shared" si="0"/>
        <v>27</v>
      </c>
      <c r="AF1" s="39">
        <f t="shared" si="0"/>
        <v>28</v>
      </c>
      <c r="AG1" s="39">
        <f t="shared" si="0"/>
        <v>29</v>
      </c>
      <c r="AH1" s="39">
        <f t="shared" si="0"/>
        <v>30</v>
      </c>
      <c r="AI1" s="39">
        <f t="shared" si="0"/>
        <v>31</v>
      </c>
      <c r="AJ1" s="39">
        <f t="shared" si="0"/>
        <v>32</v>
      </c>
      <c r="AK1" s="39">
        <f t="shared" si="0"/>
        <v>33</v>
      </c>
      <c r="AL1" s="39">
        <f t="shared" si="0"/>
        <v>34</v>
      </c>
      <c r="AM1" s="39">
        <f t="shared" si="0"/>
        <v>35</v>
      </c>
      <c r="AN1" s="39">
        <f t="shared" si="0"/>
        <v>36</v>
      </c>
      <c r="AO1" s="39">
        <f t="shared" si="0"/>
        <v>37</v>
      </c>
      <c r="AP1" s="39">
        <f t="shared" si="0"/>
        <v>38</v>
      </c>
      <c r="AQ1" s="39">
        <f t="shared" si="0"/>
        <v>39</v>
      </c>
      <c r="AR1" s="39">
        <f t="shared" si="0"/>
        <v>40</v>
      </c>
      <c r="AS1" s="39">
        <f t="shared" si="0"/>
        <v>41</v>
      </c>
      <c r="AT1" s="39">
        <f t="shared" si="0"/>
        <v>42</v>
      </c>
      <c r="AU1" s="39">
        <f t="shared" si="0"/>
        <v>43</v>
      </c>
      <c r="AV1" s="39">
        <f t="shared" si="0"/>
        <v>44</v>
      </c>
      <c r="AW1" s="39">
        <f t="shared" si="0"/>
        <v>45</v>
      </c>
      <c r="AX1" s="39">
        <f t="shared" si="0"/>
        <v>46</v>
      </c>
      <c r="AY1" s="39">
        <f t="shared" si="0"/>
        <v>47</v>
      </c>
      <c r="AZ1" s="39">
        <f t="shared" si="0"/>
        <v>48</v>
      </c>
      <c r="BA1" s="39">
        <f t="shared" si="0"/>
        <v>49</v>
      </c>
      <c r="BB1" s="39">
        <f t="shared" si="0"/>
        <v>50</v>
      </c>
      <c r="BC1" s="39">
        <f t="shared" si="0"/>
        <v>51</v>
      </c>
      <c r="BD1" s="39">
        <f t="shared" si="0"/>
        <v>52</v>
      </c>
      <c r="BE1" s="39">
        <f t="shared" si="0"/>
        <v>53</v>
      </c>
      <c r="BF1" s="39">
        <f t="shared" si="0"/>
        <v>54</v>
      </c>
      <c r="BG1" s="39">
        <f t="shared" si="0"/>
        <v>55</v>
      </c>
      <c r="BH1" s="39">
        <f t="shared" si="0"/>
        <v>56</v>
      </c>
      <c r="BI1" s="39">
        <f t="shared" si="0"/>
        <v>57</v>
      </c>
      <c r="BJ1" s="39">
        <f t="shared" si="0"/>
        <v>58</v>
      </c>
      <c r="BK1" s="39">
        <f t="shared" si="0"/>
        <v>59</v>
      </c>
      <c r="BL1" s="39">
        <f t="shared" si="0"/>
        <v>60</v>
      </c>
      <c r="BM1" s="39">
        <f t="shared" si="0"/>
        <v>61</v>
      </c>
      <c r="BN1" s="39">
        <f t="shared" si="0"/>
        <v>62</v>
      </c>
      <c r="BO1" s="39">
        <f t="shared" si="0"/>
        <v>63</v>
      </c>
      <c r="BP1" s="39">
        <f t="shared" si="0"/>
        <v>64</v>
      </c>
      <c r="BQ1" s="39">
        <f t="shared" si="0"/>
        <v>65</v>
      </c>
      <c r="BR1" s="39">
        <f t="shared" si="0"/>
        <v>66</v>
      </c>
      <c r="BS1" s="39">
        <f t="shared" si="0"/>
        <v>67</v>
      </c>
      <c r="BT1" s="39">
        <f t="shared" si="0"/>
        <v>68</v>
      </c>
      <c r="BU1" s="39">
        <f t="shared" si="0"/>
        <v>69</v>
      </c>
      <c r="BV1" s="39">
        <f t="shared" si="0"/>
        <v>70</v>
      </c>
      <c r="BW1" s="39">
        <f t="shared" si="0"/>
        <v>71</v>
      </c>
      <c r="BX1" s="39">
        <f t="shared" si="0"/>
        <v>72</v>
      </c>
      <c r="BY1" s="39">
        <f t="shared" si="0"/>
        <v>73</v>
      </c>
      <c r="BZ1" s="39">
        <f t="shared" si="0"/>
        <v>74</v>
      </c>
      <c r="CA1" s="39">
        <f t="shared" si="0"/>
        <v>75</v>
      </c>
      <c r="CB1" s="39">
        <f t="shared" si="0"/>
        <v>76</v>
      </c>
      <c r="CC1" s="39">
        <f t="shared" si="0"/>
        <v>77</v>
      </c>
      <c r="CD1" s="39">
        <f t="shared" si="0"/>
        <v>78</v>
      </c>
      <c r="CE1" s="39">
        <f t="shared" si="0"/>
        <v>79</v>
      </c>
      <c r="CF1" s="39">
        <f t="shared" si="0"/>
        <v>80</v>
      </c>
      <c r="CG1" s="39">
        <f t="shared" si="0"/>
        <v>81</v>
      </c>
      <c r="CH1" s="39">
        <f t="shared" si="0"/>
        <v>82</v>
      </c>
      <c r="CI1" s="39">
        <f t="shared" si="0"/>
        <v>83</v>
      </c>
      <c r="CJ1" s="39">
        <f t="shared" si="0"/>
        <v>84</v>
      </c>
      <c r="CK1" s="39">
        <f t="shared" si="0"/>
        <v>85</v>
      </c>
      <c r="CL1" s="39">
        <f t="shared" si="0"/>
        <v>86</v>
      </c>
      <c r="CM1" s="39">
        <f t="shared" si="0"/>
        <v>87</v>
      </c>
      <c r="CN1" s="39">
        <f t="shared" si="0"/>
        <v>88</v>
      </c>
      <c r="CO1" s="39">
        <f t="shared" si="0"/>
        <v>89</v>
      </c>
      <c r="CP1" s="39">
        <f t="shared" si="0"/>
        <v>90</v>
      </c>
      <c r="CQ1" s="39">
        <f t="shared" si="0"/>
        <v>91</v>
      </c>
      <c r="CR1" s="39">
        <f t="shared" si="0"/>
        <v>92</v>
      </c>
      <c r="CS1" s="39">
        <f t="shared" si="0"/>
        <v>93</v>
      </c>
      <c r="CT1" s="39">
        <f t="shared" si="0"/>
        <v>94</v>
      </c>
      <c r="CU1" s="39">
        <f t="shared" si="0"/>
        <v>95</v>
      </c>
      <c r="CV1" s="39">
        <f t="shared" si="0"/>
        <v>96</v>
      </c>
      <c r="CW1" s="39">
        <f t="shared" si="0"/>
        <v>97</v>
      </c>
      <c r="CX1" s="39">
        <f t="shared" si="0"/>
        <v>98</v>
      </c>
      <c r="CY1" s="39">
        <f t="shared" si="0"/>
        <v>99</v>
      </c>
      <c r="CZ1" s="39">
        <f t="shared" si="0"/>
        <v>100</v>
      </c>
      <c r="DA1" s="39">
        <f t="shared" si="0"/>
        <v>101</v>
      </c>
      <c r="DB1" s="39">
        <f t="shared" si="0"/>
        <v>102</v>
      </c>
      <c r="DC1" s="39">
        <f t="shared" si="0"/>
        <v>103</v>
      </c>
      <c r="DD1" s="39">
        <f t="shared" si="0"/>
        <v>104</v>
      </c>
      <c r="DE1" s="39">
        <f t="shared" si="0"/>
        <v>105</v>
      </c>
      <c r="DF1" s="39">
        <f t="shared" si="0"/>
        <v>106</v>
      </c>
      <c r="DG1" s="39">
        <f t="shared" si="0"/>
        <v>107</v>
      </c>
      <c r="DH1" s="39">
        <f t="shared" si="0"/>
        <v>108</v>
      </c>
      <c r="DI1" s="39">
        <f t="shared" si="0"/>
        <v>109</v>
      </c>
      <c r="DJ1" s="39">
        <f t="shared" si="0"/>
        <v>110</v>
      </c>
      <c r="DK1" s="39">
        <f t="shared" si="0"/>
        <v>111</v>
      </c>
      <c r="DL1" s="39">
        <f t="shared" si="0"/>
        <v>112</v>
      </c>
      <c r="DM1" s="39">
        <f t="shared" si="0"/>
        <v>113</v>
      </c>
      <c r="DN1" s="39">
        <f t="shared" si="0"/>
        <v>114</v>
      </c>
      <c r="DO1" s="39">
        <f t="shared" si="0"/>
        <v>115</v>
      </c>
      <c r="DP1" s="39">
        <f t="shared" si="0"/>
        <v>116</v>
      </c>
      <c r="DQ1" s="39">
        <f t="shared" si="0"/>
        <v>117</v>
      </c>
      <c r="DR1" s="39">
        <f t="shared" si="0"/>
        <v>118</v>
      </c>
      <c r="DS1" s="39">
        <f t="shared" si="0"/>
        <v>119</v>
      </c>
      <c r="DT1" s="39">
        <f t="shared" ref="DT1" si="1">+DS1+1</f>
        <v>120</v>
      </c>
      <c r="DU1"/>
      <c r="DV1"/>
      <c r="DW1"/>
      <c r="DX1"/>
      <c r="DY1"/>
      <c r="DZ1"/>
      <c r="EA1"/>
      <c r="EB1"/>
      <c r="EC1"/>
      <c r="ED1"/>
      <c r="EE1"/>
      <c r="EF1"/>
    </row>
    <row r="2" spans="1:136" s="9" customFormat="1" ht="14.25" customHeight="1" x14ac:dyDescent="0.2">
      <c r="A2" s="68"/>
      <c r="B2" s="68"/>
      <c r="C2" s="69"/>
      <c r="D2" s="69"/>
      <c r="E2" s="40">
        <f t="shared" ref="E2:DS2" si="2">+ROUNDUP(E1/12,0)</f>
        <v>1</v>
      </c>
      <c r="F2" s="40">
        <f t="shared" si="2"/>
        <v>1</v>
      </c>
      <c r="G2" s="40">
        <f t="shared" si="2"/>
        <v>1</v>
      </c>
      <c r="H2" s="40">
        <f t="shared" si="2"/>
        <v>1</v>
      </c>
      <c r="I2" s="40">
        <f t="shared" si="2"/>
        <v>1</v>
      </c>
      <c r="J2" s="40">
        <f t="shared" si="2"/>
        <v>1</v>
      </c>
      <c r="K2" s="40">
        <f t="shared" si="2"/>
        <v>1</v>
      </c>
      <c r="L2" s="40">
        <f t="shared" si="2"/>
        <v>1</v>
      </c>
      <c r="M2" s="40">
        <f t="shared" si="2"/>
        <v>1</v>
      </c>
      <c r="N2" s="40">
        <f t="shared" si="2"/>
        <v>1</v>
      </c>
      <c r="O2" s="40">
        <f t="shared" si="2"/>
        <v>1</v>
      </c>
      <c r="P2" s="40">
        <f t="shared" si="2"/>
        <v>1</v>
      </c>
      <c r="Q2" s="40">
        <f t="shared" si="2"/>
        <v>2</v>
      </c>
      <c r="R2" s="40">
        <f t="shared" si="2"/>
        <v>2</v>
      </c>
      <c r="S2" s="40">
        <f t="shared" si="2"/>
        <v>2</v>
      </c>
      <c r="T2" s="40">
        <f t="shared" si="2"/>
        <v>2</v>
      </c>
      <c r="U2" s="40">
        <f t="shared" si="2"/>
        <v>2</v>
      </c>
      <c r="V2" s="40">
        <f t="shared" si="2"/>
        <v>2</v>
      </c>
      <c r="W2" s="40">
        <f t="shared" si="2"/>
        <v>2</v>
      </c>
      <c r="X2" s="40">
        <f t="shared" si="2"/>
        <v>2</v>
      </c>
      <c r="Y2" s="40">
        <f t="shared" si="2"/>
        <v>2</v>
      </c>
      <c r="Z2" s="40">
        <f t="shared" si="2"/>
        <v>2</v>
      </c>
      <c r="AA2" s="40">
        <f t="shared" si="2"/>
        <v>2</v>
      </c>
      <c r="AB2" s="40">
        <f t="shared" si="2"/>
        <v>2</v>
      </c>
      <c r="AC2" s="40">
        <f t="shared" si="2"/>
        <v>3</v>
      </c>
      <c r="AD2" s="40">
        <f t="shared" si="2"/>
        <v>3</v>
      </c>
      <c r="AE2" s="40">
        <f t="shared" si="2"/>
        <v>3</v>
      </c>
      <c r="AF2" s="40">
        <f t="shared" si="2"/>
        <v>3</v>
      </c>
      <c r="AG2" s="40">
        <f t="shared" si="2"/>
        <v>3</v>
      </c>
      <c r="AH2" s="40">
        <f t="shared" si="2"/>
        <v>3</v>
      </c>
      <c r="AI2" s="40">
        <f t="shared" si="2"/>
        <v>3</v>
      </c>
      <c r="AJ2" s="40">
        <f t="shared" si="2"/>
        <v>3</v>
      </c>
      <c r="AK2" s="40">
        <f t="shared" si="2"/>
        <v>3</v>
      </c>
      <c r="AL2" s="40">
        <f t="shared" si="2"/>
        <v>3</v>
      </c>
      <c r="AM2" s="40">
        <f t="shared" si="2"/>
        <v>3</v>
      </c>
      <c r="AN2" s="40">
        <f t="shared" si="2"/>
        <v>3</v>
      </c>
      <c r="AO2" s="40">
        <f t="shared" si="2"/>
        <v>4</v>
      </c>
      <c r="AP2" s="40">
        <f t="shared" si="2"/>
        <v>4</v>
      </c>
      <c r="AQ2" s="40">
        <f t="shared" si="2"/>
        <v>4</v>
      </c>
      <c r="AR2" s="40">
        <f t="shared" si="2"/>
        <v>4</v>
      </c>
      <c r="AS2" s="40">
        <f t="shared" si="2"/>
        <v>4</v>
      </c>
      <c r="AT2" s="40">
        <f t="shared" si="2"/>
        <v>4</v>
      </c>
      <c r="AU2" s="40">
        <f t="shared" si="2"/>
        <v>4</v>
      </c>
      <c r="AV2" s="40">
        <f t="shared" si="2"/>
        <v>4</v>
      </c>
      <c r="AW2" s="40">
        <f t="shared" si="2"/>
        <v>4</v>
      </c>
      <c r="AX2" s="40">
        <f t="shared" si="2"/>
        <v>4</v>
      </c>
      <c r="AY2" s="40">
        <f t="shared" si="2"/>
        <v>4</v>
      </c>
      <c r="AZ2" s="40">
        <f t="shared" si="2"/>
        <v>4</v>
      </c>
      <c r="BA2" s="40">
        <f t="shared" si="2"/>
        <v>5</v>
      </c>
      <c r="BB2" s="40">
        <f t="shared" si="2"/>
        <v>5</v>
      </c>
      <c r="BC2" s="40">
        <f t="shared" si="2"/>
        <v>5</v>
      </c>
      <c r="BD2" s="40">
        <f t="shared" si="2"/>
        <v>5</v>
      </c>
      <c r="BE2" s="40">
        <f t="shared" si="2"/>
        <v>5</v>
      </c>
      <c r="BF2" s="40">
        <f t="shared" si="2"/>
        <v>5</v>
      </c>
      <c r="BG2" s="40">
        <f t="shared" si="2"/>
        <v>5</v>
      </c>
      <c r="BH2" s="40">
        <f t="shared" si="2"/>
        <v>5</v>
      </c>
      <c r="BI2" s="40">
        <f t="shared" si="2"/>
        <v>5</v>
      </c>
      <c r="BJ2" s="40">
        <f t="shared" si="2"/>
        <v>5</v>
      </c>
      <c r="BK2" s="40">
        <f t="shared" si="2"/>
        <v>5</v>
      </c>
      <c r="BL2" s="40">
        <f t="shared" si="2"/>
        <v>5</v>
      </c>
      <c r="BM2" s="40">
        <f t="shared" si="2"/>
        <v>6</v>
      </c>
      <c r="BN2" s="40">
        <f t="shared" si="2"/>
        <v>6</v>
      </c>
      <c r="BO2" s="40">
        <f t="shared" si="2"/>
        <v>6</v>
      </c>
      <c r="BP2" s="40">
        <f t="shared" si="2"/>
        <v>6</v>
      </c>
      <c r="BQ2" s="40">
        <f t="shared" si="2"/>
        <v>6</v>
      </c>
      <c r="BR2" s="40">
        <f t="shared" si="2"/>
        <v>6</v>
      </c>
      <c r="BS2" s="40">
        <f t="shared" si="2"/>
        <v>6</v>
      </c>
      <c r="BT2" s="40">
        <f t="shared" si="2"/>
        <v>6</v>
      </c>
      <c r="BU2" s="40">
        <f t="shared" si="2"/>
        <v>6</v>
      </c>
      <c r="BV2" s="40">
        <f t="shared" si="2"/>
        <v>6</v>
      </c>
      <c r="BW2" s="40">
        <f t="shared" si="2"/>
        <v>6</v>
      </c>
      <c r="BX2" s="40">
        <f t="shared" si="2"/>
        <v>6</v>
      </c>
      <c r="BY2" s="40">
        <f t="shared" si="2"/>
        <v>7</v>
      </c>
      <c r="BZ2" s="40">
        <f t="shared" si="2"/>
        <v>7</v>
      </c>
      <c r="CA2" s="40">
        <f t="shared" si="2"/>
        <v>7</v>
      </c>
      <c r="CB2" s="40">
        <f t="shared" si="2"/>
        <v>7</v>
      </c>
      <c r="CC2" s="40">
        <f t="shared" si="2"/>
        <v>7</v>
      </c>
      <c r="CD2" s="40">
        <f t="shared" si="2"/>
        <v>7</v>
      </c>
      <c r="CE2" s="40">
        <f t="shared" si="2"/>
        <v>7</v>
      </c>
      <c r="CF2" s="40">
        <f t="shared" si="2"/>
        <v>7</v>
      </c>
      <c r="CG2" s="40">
        <f t="shared" si="2"/>
        <v>7</v>
      </c>
      <c r="CH2" s="40">
        <f t="shared" si="2"/>
        <v>7</v>
      </c>
      <c r="CI2" s="40">
        <f t="shared" si="2"/>
        <v>7</v>
      </c>
      <c r="CJ2" s="40">
        <f t="shared" si="2"/>
        <v>7</v>
      </c>
      <c r="CK2" s="40">
        <f t="shared" si="2"/>
        <v>8</v>
      </c>
      <c r="CL2" s="40">
        <f t="shared" si="2"/>
        <v>8</v>
      </c>
      <c r="CM2" s="40">
        <f t="shared" si="2"/>
        <v>8</v>
      </c>
      <c r="CN2" s="40">
        <f t="shared" si="2"/>
        <v>8</v>
      </c>
      <c r="CO2" s="40">
        <f t="shared" si="2"/>
        <v>8</v>
      </c>
      <c r="CP2" s="40">
        <f t="shared" si="2"/>
        <v>8</v>
      </c>
      <c r="CQ2" s="40">
        <f t="shared" si="2"/>
        <v>8</v>
      </c>
      <c r="CR2" s="40">
        <f t="shared" si="2"/>
        <v>8</v>
      </c>
      <c r="CS2" s="40">
        <f t="shared" si="2"/>
        <v>8</v>
      </c>
      <c r="CT2" s="40">
        <f t="shared" si="2"/>
        <v>8</v>
      </c>
      <c r="CU2" s="40">
        <f t="shared" si="2"/>
        <v>8</v>
      </c>
      <c r="CV2" s="40">
        <f t="shared" si="2"/>
        <v>8</v>
      </c>
      <c r="CW2" s="40">
        <f t="shared" si="2"/>
        <v>9</v>
      </c>
      <c r="CX2" s="40">
        <f t="shared" si="2"/>
        <v>9</v>
      </c>
      <c r="CY2" s="40">
        <f t="shared" si="2"/>
        <v>9</v>
      </c>
      <c r="CZ2" s="40">
        <f t="shared" si="2"/>
        <v>9</v>
      </c>
      <c r="DA2" s="40">
        <f t="shared" si="2"/>
        <v>9</v>
      </c>
      <c r="DB2" s="40">
        <f t="shared" si="2"/>
        <v>9</v>
      </c>
      <c r="DC2" s="40">
        <f t="shared" si="2"/>
        <v>9</v>
      </c>
      <c r="DD2" s="40">
        <f t="shared" si="2"/>
        <v>9</v>
      </c>
      <c r="DE2" s="40">
        <f t="shared" si="2"/>
        <v>9</v>
      </c>
      <c r="DF2" s="40">
        <f t="shared" si="2"/>
        <v>9</v>
      </c>
      <c r="DG2" s="40">
        <f t="shared" si="2"/>
        <v>9</v>
      </c>
      <c r="DH2" s="40">
        <f t="shared" si="2"/>
        <v>9</v>
      </c>
      <c r="DI2" s="40">
        <f t="shared" si="2"/>
        <v>10</v>
      </c>
      <c r="DJ2" s="40">
        <f t="shared" si="2"/>
        <v>10</v>
      </c>
      <c r="DK2" s="40">
        <f t="shared" si="2"/>
        <v>10</v>
      </c>
      <c r="DL2" s="40">
        <f t="shared" si="2"/>
        <v>10</v>
      </c>
      <c r="DM2" s="40">
        <f t="shared" si="2"/>
        <v>10</v>
      </c>
      <c r="DN2" s="40">
        <f t="shared" si="2"/>
        <v>10</v>
      </c>
      <c r="DO2" s="40">
        <f t="shared" si="2"/>
        <v>10</v>
      </c>
      <c r="DP2" s="40">
        <f t="shared" si="2"/>
        <v>10</v>
      </c>
      <c r="DQ2" s="40">
        <f t="shared" si="2"/>
        <v>10</v>
      </c>
      <c r="DR2" s="40">
        <f t="shared" si="2"/>
        <v>10</v>
      </c>
      <c r="DS2" s="40">
        <f t="shared" si="2"/>
        <v>10</v>
      </c>
      <c r="DT2" s="40">
        <f t="shared" ref="DT2" si="3">+ROUNDUP(DT1/12,0)</f>
        <v>10</v>
      </c>
      <c r="DU2"/>
      <c r="DV2"/>
      <c r="DW2"/>
      <c r="DX2"/>
      <c r="DY2"/>
      <c r="DZ2"/>
      <c r="EA2"/>
      <c r="EB2"/>
      <c r="EC2"/>
      <c r="ED2"/>
      <c r="EE2"/>
      <c r="EF2"/>
    </row>
    <row r="3" spans="1:136" s="9" customFormat="1" ht="14.25" customHeight="1" x14ac:dyDescent="0.2">
      <c r="A3" s="38"/>
      <c r="B3" s="38"/>
      <c r="C3" s="38"/>
      <c r="D3" s="38"/>
      <c r="E3" s="38">
        <f t="shared" ref="E3:DT3" si="4">+YEAR(E4)</f>
        <v>2025</v>
      </c>
      <c r="F3" s="38">
        <f t="shared" si="4"/>
        <v>2025</v>
      </c>
      <c r="G3" s="38">
        <f t="shared" si="4"/>
        <v>2025</v>
      </c>
      <c r="H3" s="38">
        <f t="shared" si="4"/>
        <v>2025</v>
      </c>
      <c r="I3" s="38">
        <f t="shared" si="4"/>
        <v>2025</v>
      </c>
      <c r="J3" s="38">
        <f t="shared" si="4"/>
        <v>2025</v>
      </c>
      <c r="K3" s="38">
        <f t="shared" si="4"/>
        <v>2025</v>
      </c>
      <c r="L3" s="38">
        <f t="shared" si="4"/>
        <v>2025</v>
      </c>
      <c r="M3" s="38">
        <f t="shared" si="4"/>
        <v>2025</v>
      </c>
      <c r="N3" s="38">
        <f t="shared" si="4"/>
        <v>2025</v>
      </c>
      <c r="O3" s="38">
        <f t="shared" si="4"/>
        <v>2025</v>
      </c>
      <c r="P3" s="38">
        <f t="shared" si="4"/>
        <v>2025</v>
      </c>
      <c r="Q3" s="38">
        <f t="shared" si="4"/>
        <v>2026</v>
      </c>
      <c r="R3" s="38">
        <f t="shared" si="4"/>
        <v>2026</v>
      </c>
      <c r="S3" s="38">
        <f t="shared" si="4"/>
        <v>2026</v>
      </c>
      <c r="T3" s="38">
        <f t="shared" si="4"/>
        <v>2026</v>
      </c>
      <c r="U3" s="38">
        <f t="shared" si="4"/>
        <v>2026</v>
      </c>
      <c r="V3" s="38">
        <f t="shared" si="4"/>
        <v>2026</v>
      </c>
      <c r="W3" s="38">
        <f t="shared" si="4"/>
        <v>2026</v>
      </c>
      <c r="X3" s="38">
        <f t="shared" si="4"/>
        <v>2026</v>
      </c>
      <c r="Y3" s="38">
        <f t="shared" si="4"/>
        <v>2026</v>
      </c>
      <c r="Z3" s="38">
        <f t="shared" si="4"/>
        <v>2026</v>
      </c>
      <c r="AA3" s="38">
        <f t="shared" si="4"/>
        <v>2026</v>
      </c>
      <c r="AB3" s="38">
        <f t="shared" si="4"/>
        <v>2026</v>
      </c>
      <c r="AC3" s="38">
        <f t="shared" si="4"/>
        <v>2027</v>
      </c>
      <c r="AD3" s="38">
        <f t="shared" si="4"/>
        <v>2027</v>
      </c>
      <c r="AE3" s="38">
        <f t="shared" si="4"/>
        <v>2027</v>
      </c>
      <c r="AF3" s="38">
        <f t="shared" si="4"/>
        <v>2027</v>
      </c>
      <c r="AG3" s="38">
        <f t="shared" si="4"/>
        <v>2027</v>
      </c>
      <c r="AH3" s="38">
        <f t="shared" si="4"/>
        <v>2027</v>
      </c>
      <c r="AI3" s="38">
        <f t="shared" si="4"/>
        <v>2027</v>
      </c>
      <c r="AJ3" s="38">
        <f t="shared" si="4"/>
        <v>2027</v>
      </c>
      <c r="AK3" s="38">
        <f t="shared" si="4"/>
        <v>2027</v>
      </c>
      <c r="AL3" s="38">
        <f t="shared" si="4"/>
        <v>2027</v>
      </c>
      <c r="AM3" s="38">
        <f t="shared" si="4"/>
        <v>2027</v>
      </c>
      <c r="AN3" s="38">
        <f t="shared" si="4"/>
        <v>2027</v>
      </c>
      <c r="AO3" s="38">
        <f t="shared" si="4"/>
        <v>2028</v>
      </c>
      <c r="AP3" s="38">
        <f t="shared" si="4"/>
        <v>2028</v>
      </c>
      <c r="AQ3" s="38">
        <f t="shared" si="4"/>
        <v>2028</v>
      </c>
      <c r="AR3" s="38">
        <f t="shared" si="4"/>
        <v>2028</v>
      </c>
      <c r="AS3" s="38">
        <f t="shared" si="4"/>
        <v>2028</v>
      </c>
      <c r="AT3" s="38">
        <f t="shared" si="4"/>
        <v>2028</v>
      </c>
      <c r="AU3" s="38">
        <f t="shared" si="4"/>
        <v>2028</v>
      </c>
      <c r="AV3" s="38">
        <f t="shared" si="4"/>
        <v>2028</v>
      </c>
      <c r="AW3" s="38">
        <f t="shared" si="4"/>
        <v>2028</v>
      </c>
      <c r="AX3" s="38">
        <f t="shared" si="4"/>
        <v>2028</v>
      </c>
      <c r="AY3" s="38">
        <f t="shared" si="4"/>
        <v>2028</v>
      </c>
      <c r="AZ3" s="38">
        <f t="shared" si="4"/>
        <v>2028</v>
      </c>
      <c r="BA3" s="38">
        <f t="shared" si="4"/>
        <v>2029</v>
      </c>
      <c r="BB3" s="38">
        <f t="shared" si="4"/>
        <v>2029</v>
      </c>
      <c r="BC3" s="38">
        <f t="shared" si="4"/>
        <v>2029</v>
      </c>
      <c r="BD3" s="38">
        <f t="shared" si="4"/>
        <v>2029</v>
      </c>
      <c r="BE3" s="38">
        <f t="shared" si="4"/>
        <v>2029</v>
      </c>
      <c r="BF3" s="38">
        <f t="shared" si="4"/>
        <v>2029</v>
      </c>
      <c r="BG3" s="38">
        <f t="shared" si="4"/>
        <v>2029</v>
      </c>
      <c r="BH3" s="38">
        <f t="shared" si="4"/>
        <v>2029</v>
      </c>
      <c r="BI3" s="38">
        <f t="shared" si="4"/>
        <v>2029</v>
      </c>
      <c r="BJ3" s="38">
        <f t="shared" si="4"/>
        <v>2029</v>
      </c>
      <c r="BK3" s="38">
        <f t="shared" si="4"/>
        <v>2029</v>
      </c>
      <c r="BL3" s="38">
        <f t="shared" si="4"/>
        <v>2029</v>
      </c>
      <c r="BM3" s="38">
        <f t="shared" si="4"/>
        <v>2030</v>
      </c>
      <c r="BN3" s="38">
        <f t="shared" si="4"/>
        <v>2030</v>
      </c>
      <c r="BO3" s="38">
        <f t="shared" si="4"/>
        <v>2030</v>
      </c>
      <c r="BP3" s="38">
        <f t="shared" si="4"/>
        <v>2030</v>
      </c>
      <c r="BQ3" s="38">
        <f t="shared" si="4"/>
        <v>2030</v>
      </c>
      <c r="BR3" s="38">
        <f t="shared" si="4"/>
        <v>2030</v>
      </c>
      <c r="BS3" s="38">
        <f t="shared" si="4"/>
        <v>2030</v>
      </c>
      <c r="BT3" s="38">
        <f t="shared" si="4"/>
        <v>2030</v>
      </c>
      <c r="BU3" s="38">
        <f t="shared" si="4"/>
        <v>2030</v>
      </c>
      <c r="BV3" s="38">
        <f t="shared" si="4"/>
        <v>2030</v>
      </c>
      <c r="BW3" s="38">
        <f t="shared" si="4"/>
        <v>2030</v>
      </c>
      <c r="BX3" s="38">
        <f t="shared" si="4"/>
        <v>2030</v>
      </c>
      <c r="BY3" s="38">
        <f t="shared" si="4"/>
        <v>2031</v>
      </c>
      <c r="BZ3" s="38">
        <f t="shared" si="4"/>
        <v>2031</v>
      </c>
      <c r="CA3" s="38">
        <f t="shared" si="4"/>
        <v>2031</v>
      </c>
      <c r="CB3" s="38">
        <f t="shared" si="4"/>
        <v>2031</v>
      </c>
      <c r="CC3" s="38">
        <f t="shared" si="4"/>
        <v>2031</v>
      </c>
      <c r="CD3" s="38">
        <f t="shared" si="4"/>
        <v>2031</v>
      </c>
      <c r="CE3" s="38">
        <f t="shared" si="4"/>
        <v>2031</v>
      </c>
      <c r="CF3" s="38">
        <f t="shared" si="4"/>
        <v>2031</v>
      </c>
      <c r="CG3" s="38">
        <f t="shared" si="4"/>
        <v>2031</v>
      </c>
      <c r="CH3" s="38">
        <f t="shared" si="4"/>
        <v>2031</v>
      </c>
      <c r="CI3" s="38">
        <f t="shared" si="4"/>
        <v>2031</v>
      </c>
      <c r="CJ3" s="38">
        <f t="shared" si="4"/>
        <v>2031</v>
      </c>
      <c r="CK3" s="38">
        <f t="shared" si="4"/>
        <v>2032</v>
      </c>
      <c r="CL3" s="38">
        <f t="shared" si="4"/>
        <v>2032</v>
      </c>
      <c r="CM3" s="38">
        <f t="shared" si="4"/>
        <v>2032</v>
      </c>
      <c r="CN3" s="38">
        <f t="shared" si="4"/>
        <v>2032</v>
      </c>
      <c r="CO3" s="38">
        <f t="shared" si="4"/>
        <v>2032</v>
      </c>
      <c r="CP3" s="38">
        <f t="shared" si="4"/>
        <v>2032</v>
      </c>
      <c r="CQ3" s="38">
        <f t="shared" si="4"/>
        <v>2032</v>
      </c>
      <c r="CR3" s="38">
        <f t="shared" si="4"/>
        <v>2032</v>
      </c>
      <c r="CS3" s="38">
        <f t="shared" si="4"/>
        <v>2032</v>
      </c>
      <c r="CT3" s="38">
        <f t="shared" si="4"/>
        <v>2032</v>
      </c>
      <c r="CU3" s="38">
        <f t="shared" si="4"/>
        <v>2032</v>
      </c>
      <c r="CV3" s="38">
        <f t="shared" si="4"/>
        <v>2032</v>
      </c>
      <c r="CW3" s="38">
        <f t="shared" si="4"/>
        <v>2033</v>
      </c>
      <c r="CX3" s="38">
        <f t="shared" si="4"/>
        <v>2033</v>
      </c>
      <c r="CY3" s="38">
        <f t="shared" si="4"/>
        <v>2033</v>
      </c>
      <c r="CZ3" s="38">
        <f t="shared" si="4"/>
        <v>2033</v>
      </c>
      <c r="DA3" s="38">
        <f t="shared" si="4"/>
        <v>2033</v>
      </c>
      <c r="DB3" s="38">
        <f t="shared" si="4"/>
        <v>2033</v>
      </c>
      <c r="DC3" s="38">
        <f t="shared" si="4"/>
        <v>2033</v>
      </c>
      <c r="DD3" s="38">
        <f t="shared" si="4"/>
        <v>2033</v>
      </c>
      <c r="DE3" s="38">
        <f t="shared" si="4"/>
        <v>2033</v>
      </c>
      <c r="DF3" s="38">
        <f t="shared" si="4"/>
        <v>2033</v>
      </c>
      <c r="DG3" s="38">
        <f t="shared" si="4"/>
        <v>2033</v>
      </c>
      <c r="DH3" s="38">
        <f t="shared" si="4"/>
        <v>2033</v>
      </c>
      <c r="DI3" s="38">
        <f t="shared" si="4"/>
        <v>2034</v>
      </c>
      <c r="DJ3" s="38">
        <f t="shared" si="4"/>
        <v>2034</v>
      </c>
      <c r="DK3" s="38">
        <f t="shared" si="4"/>
        <v>2034</v>
      </c>
      <c r="DL3" s="38">
        <f t="shared" si="4"/>
        <v>2034</v>
      </c>
      <c r="DM3" s="38">
        <f t="shared" si="4"/>
        <v>2034</v>
      </c>
      <c r="DN3" s="38">
        <f t="shared" si="4"/>
        <v>2034</v>
      </c>
      <c r="DO3" s="38">
        <f t="shared" si="4"/>
        <v>2034</v>
      </c>
      <c r="DP3" s="38">
        <f t="shared" si="4"/>
        <v>2034</v>
      </c>
      <c r="DQ3" s="38">
        <f t="shared" si="4"/>
        <v>2034</v>
      </c>
      <c r="DR3" s="38">
        <f t="shared" si="4"/>
        <v>2034</v>
      </c>
      <c r="DS3" s="38">
        <f t="shared" si="4"/>
        <v>2034</v>
      </c>
      <c r="DT3" s="38">
        <f t="shared" si="4"/>
        <v>2034</v>
      </c>
      <c r="DU3"/>
      <c r="DV3"/>
      <c r="DW3"/>
      <c r="DX3"/>
      <c r="DY3"/>
      <c r="DZ3"/>
      <c r="EA3"/>
      <c r="EB3"/>
      <c r="EC3"/>
      <c r="ED3"/>
      <c r="EE3"/>
      <c r="EF3"/>
    </row>
    <row r="4" spans="1:136" s="9" customFormat="1" ht="14.25" customHeight="1" x14ac:dyDescent="0.2">
      <c r="A4" s="41"/>
      <c r="B4" s="42"/>
      <c r="C4" s="43"/>
      <c r="D4" s="48"/>
      <c r="E4" s="48">
        <f>+Ops!E4</f>
        <v>45688</v>
      </c>
      <c r="F4" s="48">
        <f t="shared" ref="F4:DS4" si="5">+EDATE(E4,1)</f>
        <v>45716</v>
      </c>
      <c r="G4" s="48">
        <f t="shared" si="5"/>
        <v>45744</v>
      </c>
      <c r="H4" s="48">
        <f t="shared" si="5"/>
        <v>45775</v>
      </c>
      <c r="I4" s="48">
        <f t="shared" si="5"/>
        <v>45805</v>
      </c>
      <c r="J4" s="48">
        <f t="shared" si="5"/>
        <v>45836</v>
      </c>
      <c r="K4" s="48">
        <f t="shared" si="5"/>
        <v>45866</v>
      </c>
      <c r="L4" s="48">
        <f t="shared" si="5"/>
        <v>45897</v>
      </c>
      <c r="M4" s="48">
        <f t="shared" si="5"/>
        <v>45928</v>
      </c>
      <c r="N4" s="48">
        <f t="shared" si="5"/>
        <v>45958</v>
      </c>
      <c r="O4" s="48">
        <f t="shared" si="5"/>
        <v>45989</v>
      </c>
      <c r="P4" s="48">
        <f t="shared" si="5"/>
        <v>46019</v>
      </c>
      <c r="Q4" s="48">
        <f t="shared" si="5"/>
        <v>46050</v>
      </c>
      <c r="R4" s="48">
        <f t="shared" si="5"/>
        <v>46081</v>
      </c>
      <c r="S4" s="48">
        <f t="shared" si="5"/>
        <v>46109</v>
      </c>
      <c r="T4" s="48">
        <f t="shared" si="5"/>
        <v>46140</v>
      </c>
      <c r="U4" s="48">
        <f t="shared" si="5"/>
        <v>46170</v>
      </c>
      <c r="V4" s="48">
        <f t="shared" si="5"/>
        <v>46201</v>
      </c>
      <c r="W4" s="48">
        <f t="shared" si="5"/>
        <v>46231</v>
      </c>
      <c r="X4" s="48">
        <f t="shared" si="5"/>
        <v>46262</v>
      </c>
      <c r="Y4" s="48">
        <f t="shared" si="5"/>
        <v>46293</v>
      </c>
      <c r="Z4" s="48">
        <f t="shared" si="5"/>
        <v>46323</v>
      </c>
      <c r="AA4" s="48">
        <f t="shared" si="5"/>
        <v>46354</v>
      </c>
      <c r="AB4" s="48">
        <f t="shared" si="5"/>
        <v>46384</v>
      </c>
      <c r="AC4" s="48">
        <f t="shared" si="5"/>
        <v>46415</v>
      </c>
      <c r="AD4" s="48">
        <f t="shared" si="5"/>
        <v>46446</v>
      </c>
      <c r="AE4" s="48">
        <f t="shared" si="5"/>
        <v>46474</v>
      </c>
      <c r="AF4" s="48">
        <f t="shared" si="5"/>
        <v>46505</v>
      </c>
      <c r="AG4" s="48">
        <f t="shared" si="5"/>
        <v>46535</v>
      </c>
      <c r="AH4" s="48">
        <f t="shared" si="5"/>
        <v>46566</v>
      </c>
      <c r="AI4" s="48">
        <f t="shared" si="5"/>
        <v>46596</v>
      </c>
      <c r="AJ4" s="48">
        <f t="shared" si="5"/>
        <v>46627</v>
      </c>
      <c r="AK4" s="48">
        <f t="shared" si="5"/>
        <v>46658</v>
      </c>
      <c r="AL4" s="48">
        <f t="shared" si="5"/>
        <v>46688</v>
      </c>
      <c r="AM4" s="48">
        <f t="shared" si="5"/>
        <v>46719</v>
      </c>
      <c r="AN4" s="48">
        <f t="shared" si="5"/>
        <v>46749</v>
      </c>
      <c r="AO4" s="48">
        <f t="shared" si="5"/>
        <v>46780</v>
      </c>
      <c r="AP4" s="48">
        <f t="shared" si="5"/>
        <v>46811</v>
      </c>
      <c r="AQ4" s="48">
        <f t="shared" si="5"/>
        <v>46840</v>
      </c>
      <c r="AR4" s="48">
        <f t="shared" si="5"/>
        <v>46871</v>
      </c>
      <c r="AS4" s="48">
        <f t="shared" si="5"/>
        <v>46901</v>
      </c>
      <c r="AT4" s="48">
        <f t="shared" si="5"/>
        <v>46932</v>
      </c>
      <c r="AU4" s="48">
        <f t="shared" si="5"/>
        <v>46962</v>
      </c>
      <c r="AV4" s="48">
        <f t="shared" si="5"/>
        <v>46993</v>
      </c>
      <c r="AW4" s="48">
        <f t="shared" si="5"/>
        <v>47024</v>
      </c>
      <c r="AX4" s="48">
        <f t="shared" si="5"/>
        <v>47054</v>
      </c>
      <c r="AY4" s="48">
        <f t="shared" si="5"/>
        <v>47085</v>
      </c>
      <c r="AZ4" s="48">
        <f t="shared" si="5"/>
        <v>47115</v>
      </c>
      <c r="BA4" s="48">
        <f t="shared" si="5"/>
        <v>47146</v>
      </c>
      <c r="BB4" s="48">
        <f t="shared" si="5"/>
        <v>47177</v>
      </c>
      <c r="BC4" s="48">
        <f t="shared" si="5"/>
        <v>47205</v>
      </c>
      <c r="BD4" s="48">
        <f t="shared" si="5"/>
        <v>47236</v>
      </c>
      <c r="BE4" s="48">
        <f t="shared" si="5"/>
        <v>47266</v>
      </c>
      <c r="BF4" s="48">
        <f t="shared" si="5"/>
        <v>47297</v>
      </c>
      <c r="BG4" s="48">
        <f t="shared" si="5"/>
        <v>47327</v>
      </c>
      <c r="BH4" s="48">
        <f t="shared" si="5"/>
        <v>47358</v>
      </c>
      <c r="BI4" s="48">
        <f t="shared" si="5"/>
        <v>47389</v>
      </c>
      <c r="BJ4" s="48">
        <f t="shared" si="5"/>
        <v>47419</v>
      </c>
      <c r="BK4" s="48">
        <f t="shared" si="5"/>
        <v>47450</v>
      </c>
      <c r="BL4" s="48">
        <f t="shared" si="5"/>
        <v>47480</v>
      </c>
      <c r="BM4" s="48">
        <f t="shared" si="5"/>
        <v>47511</v>
      </c>
      <c r="BN4" s="48">
        <f t="shared" si="5"/>
        <v>47542</v>
      </c>
      <c r="BO4" s="48">
        <f t="shared" si="5"/>
        <v>47570</v>
      </c>
      <c r="BP4" s="48">
        <f t="shared" si="5"/>
        <v>47601</v>
      </c>
      <c r="BQ4" s="48">
        <f t="shared" si="5"/>
        <v>47631</v>
      </c>
      <c r="BR4" s="48">
        <f t="shared" si="5"/>
        <v>47662</v>
      </c>
      <c r="BS4" s="48">
        <f t="shared" si="5"/>
        <v>47692</v>
      </c>
      <c r="BT4" s="48">
        <f t="shared" si="5"/>
        <v>47723</v>
      </c>
      <c r="BU4" s="48">
        <f t="shared" si="5"/>
        <v>47754</v>
      </c>
      <c r="BV4" s="48">
        <f t="shared" si="5"/>
        <v>47784</v>
      </c>
      <c r="BW4" s="48">
        <f t="shared" si="5"/>
        <v>47815</v>
      </c>
      <c r="BX4" s="48">
        <f t="shared" si="5"/>
        <v>47845</v>
      </c>
      <c r="BY4" s="48">
        <f t="shared" si="5"/>
        <v>47876</v>
      </c>
      <c r="BZ4" s="48">
        <f t="shared" si="5"/>
        <v>47907</v>
      </c>
      <c r="CA4" s="48">
        <f t="shared" si="5"/>
        <v>47935</v>
      </c>
      <c r="CB4" s="48">
        <f t="shared" si="5"/>
        <v>47966</v>
      </c>
      <c r="CC4" s="48">
        <f t="shared" si="5"/>
        <v>47996</v>
      </c>
      <c r="CD4" s="48">
        <f t="shared" si="5"/>
        <v>48027</v>
      </c>
      <c r="CE4" s="48">
        <f t="shared" si="5"/>
        <v>48057</v>
      </c>
      <c r="CF4" s="48">
        <f t="shared" si="5"/>
        <v>48088</v>
      </c>
      <c r="CG4" s="48">
        <f t="shared" si="5"/>
        <v>48119</v>
      </c>
      <c r="CH4" s="48">
        <f t="shared" si="5"/>
        <v>48149</v>
      </c>
      <c r="CI4" s="48">
        <f t="shared" si="5"/>
        <v>48180</v>
      </c>
      <c r="CJ4" s="48">
        <f t="shared" si="5"/>
        <v>48210</v>
      </c>
      <c r="CK4" s="48">
        <f t="shared" si="5"/>
        <v>48241</v>
      </c>
      <c r="CL4" s="48">
        <f t="shared" si="5"/>
        <v>48272</v>
      </c>
      <c r="CM4" s="48">
        <f t="shared" si="5"/>
        <v>48301</v>
      </c>
      <c r="CN4" s="48">
        <f t="shared" si="5"/>
        <v>48332</v>
      </c>
      <c r="CO4" s="48">
        <f t="shared" si="5"/>
        <v>48362</v>
      </c>
      <c r="CP4" s="48">
        <f t="shared" si="5"/>
        <v>48393</v>
      </c>
      <c r="CQ4" s="48">
        <f t="shared" si="5"/>
        <v>48423</v>
      </c>
      <c r="CR4" s="48">
        <f t="shared" si="5"/>
        <v>48454</v>
      </c>
      <c r="CS4" s="48">
        <f t="shared" si="5"/>
        <v>48485</v>
      </c>
      <c r="CT4" s="48">
        <f t="shared" si="5"/>
        <v>48515</v>
      </c>
      <c r="CU4" s="48">
        <f t="shared" si="5"/>
        <v>48546</v>
      </c>
      <c r="CV4" s="48">
        <f t="shared" si="5"/>
        <v>48576</v>
      </c>
      <c r="CW4" s="48">
        <f t="shared" si="5"/>
        <v>48607</v>
      </c>
      <c r="CX4" s="48">
        <f t="shared" si="5"/>
        <v>48638</v>
      </c>
      <c r="CY4" s="48">
        <f t="shared" si="5"/>
        <v>48666</v>
      </c>
      <c r="CZ4" s="48">
        <f t="shared" si="5"/>
        <v>48697</v>
      </c>
      <c r="DA4" s="48">
        <f t="shared" si="5"/>
        <v>48727</v>
      </c>
      <c r="DB4" s="48">
        <f t="shared" si="5"/>
        <v>48758</v>
      </c>
      <c r="DC4" s="48">
        <f t="shared" si="5"/>
        <v>48788</v>
      </c>
      <c r="DD4" s="48">
        <f t="shared" si="5"/>
        <v>48819</v>
      </c>
      <c r="DE4" s="48">
        <f t="shared" si="5"/>
        <v>48850</v>
      </c>
      <c r="DF4" s="48">
        <f t="shared" si="5"/>
        <v>48880</v>
      </c>
      <c r="DG4" s="48">
        <f t="shared" si="5"/>
        <v>48911</v>
      </c>
      <c r="DH4" s="48">
        <f t="shared" si="5"/>
        <v>48941</v>
      </c>
      <c r="DI4" s="48">
        <f t="shared" si="5"/>
        <v>48972</v>
      </c>
      <c r="DJ4" s="48">
        <f t="shared" si="5"/>
        <v>49003</v>
      </c>
      <c r="DK4" s="48">
        <f t="shared" si="5"/>
        <v>49031</v>
      </c>
      <c r="DL4" s="48">
        <f t="shared" si="5"/>
        <v>49062</v>
      </c>
      <c r="DM4" s="48">
        <f t="shared" si="5"/>
        <v>49092</v>
      </c>
      <c r="DN4" s="48">
        <f t="shared" si="5"/>
        <v>49123</v>
      </c>
      <c r="DO4" s="48">
        <f t="shared" si="5"/>
        <v>49153</v>
      </c>
      <c r="DP4" s="48">
        <f t="shared" si="5"/>
        <v>49184</v>
      </c>
      <c r="DQ4" s="48">
        <f t="shared" si="5"/>
        <v>49215</v>
      </c>
      <c r="DR4" s="48">
        <f t="shared" si="5"/>
        <v>49245</v>
      </c>
      <c r="DS4" s="48">
        <f t="shared" si="5"/>
        <v>49276</v>
      </c>
      <c r="DT4" s="48">
        <f t="shared" ref="DT4" si="6">+EDATE(DS4,1)</f>
        <v>49306</v>
      </c>
      <c r="DU4"/>
      <c r="DV4"/>
      <c r="DW4"/>
      <c r="DX4"/>
      <c r="DY4"/>
      <c r="DZ4"/>
      <c r="EA4"/>
      <c r="EB4"/>
      <c r="EC4"/>
      <c r="ED4"/>
      <c r="EE4"/>
      <c r="EF4"/>
    </row>
    <row r="8" spans="1:136" s="9" customFormat="1" ht="14.25" customHeight="1" x14ac:dyDescent="0.2">
      <c r="A8" s="3"/>
      <c r="B8" s="7" t="s">
        <v>1</v>
      </c>
      <c r="C8" s="23"/>
      <c r="D8" s="2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c r="DV8"/>
      <c r="DW8"/>
      <c r="DX8"/>
      <c r="DY8"/>
      <c r="DZ8"/>
      <c r="EA8"/>
      <c r="EB8"/>
      <c r="EC8"/>
      <c r="ED8"/>
      <c r="EE8"/>
      <c r="EF8"/>
    </row>
    <row r="9" spans="1:136" s="9" customFormat="1" ht="14.25" customHeight="1" x14ac:dyDescent="0.2">
      <c r="A9" s="3"/>
      <c r="B9" s="7"/>
      <c r="C9" s="23"/>
      <c r="D9" s="2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c r="DV9"/>
      <c r="DW9"/>
      <c r="DX9"/>
      <c r="DY9"/>
      <c r="DZ9"/>
      <c r="EA9"/>
      <c r="EB9"/>
      <c r="EC9"/>
      <c r="ED9"/>
      <c r="EE9"/>
      <c r="EF9"/>
    </row>
    <row r="10" spans="1:136" ht="14.25" customHeight="1" x14ac:dyDescent="0.2">
      <c r="B10" s="277" t="s">
        <v>520</v>
      </c>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77"/>
      <c r="BX10" s="277"/>
      <c r="BY10" s="277"/>
      <c r="BZ10" s="277"/>
      <c r="CA10" s="277"/>
      <c r="CB10" s="277"/>
      <c r="CC10" s="277"/>
      <c r="CD10" s="277"/>
      <c r="CE10" s="277"/>
      <c r="CF10" s="277"/>
      <c r="CG10" s="277"/>
      <c r="CH10" s="277"/>
      <c r="CI10" s="277"/>
      <c r="CJ10" s="277"/>
      <c r="CK10" s="277"/>
      <c r="CL10" s="277"/>
      <c r="CM10" s="277"/>
      <c r="CN10" s="277"/>
      <c r="CO10" s="277"/>
      <c r="CP10" s="277"/>
      <c r="CQ10" s="277"/>
      <c r="CR10" s="277"/>
      <c r="CS10" s="277"/>
      <c r="CT10" s="277"/>
      <c r="CU10" s="277"/>
      <c r="CV10" s="277"/>
      <c r="CW10" s="277"/>
      <c r="CX10" s="277"/>
      <c r="CY10" s="277"/>
      <c r="CZ10" s="277"/>
      <c r="DA10" s="277"/>
      <c r="DB10" s="277"/>
      <c r="DC10" s="277"/>
      <c r="DD10" s="277"/>
      <c r="DE10" s="277"/>
      <c r="DF10" s="277"/>
      <c r="DG10" s="277"/>
      <c r="DH10" s="277"/>
      <c r="DI10" s="277"/>
      <c r="DJ10" s="277"/>
      <c r="DK10" s="277"/>
      <c r="DL10" s="277"/>
      <c r="DM10" s="277"/>
      <c r="DN10" s="277"/>
      <c r="DO10" s="277"/>
      <c r="DP10" s="277"/>
      <c r="DQ10" s="277"/>
      <c r="DR10" s="277"/>
      <c r="DS10" s="277"/>
      <c r="DT10" s="277"/>
    </row>
    <row r="11" spans="1:136" s="9" customFormat="1" ht="14.25" customHeight="1" outlineLevel="1" x14ac:dyDescent="0.2">
      <c r="A11" s="3"/>
      <c r="B11" s="21" t="str">
        <f>+Input!C206 &amp;" Repayment Flag"</f>
        <v>Initial Loan Repayment Flag</v>
      </c>
      <c r="C11" s="23"/>
      <c r="D11" s="23"/>
      <c r="E11" s="70">
        <f>IFERROR(IF(OR(E$4&lt;=Input!$K206,'Debt Model'!E$4&gt;Input!$M206),0,IF(MOD(MONTH(E$4)-MONTH(Input!$K206),Input!$J206)=0,1,0)),0)</f>
        <v>0</v>
      </c>
      <c r="F11" s="70">
        <f>IFERROR(IF(OR(F$4&lt;=Input!$K206,'Debt Model'!F$4&gt;Input!$M206),0,IF(MOD(MONTH(F$4)-MONTH(Input!$K206),Input!$J206)=0,1,0)),0)</f>
        <v>0</v>
      </c>
      <c r="G11" s="70">
        <f>IFERROR(IF(OR(G$4&lt;=Input!$K206,'Debt Model'!G$4&gt;Input!$M206),0,IF(MOD(MONTH(G$4)-MONTH(Input!$K206),Input!$J206)=0,1,0)),0)</f>
        <v>0</v>
      </c>
      <c r="H11" s="70">
        <f>IFERROR(IF(OR(H$4&lt;=Input!$K206,'Debt Model'!H$4&gt;Input!$M206),0,IF(MOD(MONTH(H$4)-MONTH(Input!$K206),Input!$J206)=0,1,0)),0)</f>
        <v>0</v>
      </c>
      <c r="I11" s="70">
        <f>IFERROR(IF(OR(I$4&lt;=Input!$K206,'Debt Model'!I$4&gt;Input!$M206),0,IF(MOD(MONTH(I$4)-MONTH(Input!$K206),Input!$J206)=0,1,0)),0)</f>
        <v>0</v>
      </c>
      <c r="J11" s="70">
        <f>IFERROR(IF(OR(J$4&lt;=Input!$K206,'Debt Model'!J$4&gt;Input!$M206),0,IF(MOD(MONTH(J$4)-MONTH(Input!$K206),Input!$J206)=0,1,0)),0)</f>
        <v>0</v>
      </c>
      <c r="K11" s="70">
        <f>IFERROR(IF(OR(K$4&lt;=Input!$K206,'Debt Model'!K$4&gt;Input!$M206),0,IF(MOD(MONTH(K$4)-MONTH(Input!$K206),Input!$J206)=0,1,0)),0)</f>
        <v>0</v>
      </c>
      <c r="L11" s="70">
        <f>IFERROR(IF(OR(L$4&lt;=Input!$K206,'Debt Model'!L$4&gt;Input!$M206),0,IF(MOD(MONTH(L$4)-MONTH(Input!$K206),Input!$J206)=0,1,0)),0)</f>
        <v>0</v>
      </c>
      <c r="M11" s="70">
        <f>IFERROR(IF(OR(M$4&lt;=Input!$K206,'Debt Model'!M$4&gt;Input!$M206),0,IF(MOD(MONTH(M$4)-MONTH(Input!$K206),Input!$J206)=0,1,0)),0)</f>
        <v>0</v>
      </c>
      <c r="N11" s="70">
        <f>IFERROR(IF(OR(N$4&lt;=Input!$K206,'Debt Model'!N$4&gt;Input!$M206),0,IF(MOD(MONTH(N$4)-MONTH(Input!$K206),Input!$J206)=0,1,0)),0)</f>
        <v>0</v>
      </c>
      <c r="O11" s="70">
        <f>IFERROR(IF(OR(O$4&lt;=Input!$K206,'Debt Model'!O$4&gt;Input!$M206),0,IF(MOD(MONTH(O$4)-MONTH(Input!$K206),Input!$J206)=0,1,0)),0)</f>
        <v>1</v>
      </c>
      <c r="P11" s="70">
        <f>IFERROR(IF(OR(P$4&lt;=Input!$K206,'Debt Model'!P$4&gt;Input!$M206),0,IF(MOD(MONTH(P$4)-MONTH(Input!$K206),Input!$J206)=0,1,0)),0)</f>
        <v>1</v>
      </c>
      <c r="Q11" s="70">
        <f>IFERROR(IF(OR(Q$4&lt;=Input!$K206,'Debt Model'!Q$4&gt;Input!$M206),0,IF(MOD(MONTH(Q$4)-MONTH(Input!$K206),Input!$J206)=0,1,0)),0)</f>
        <v>1</v>
      </c>
      <c r="R11" s="70">
        <f>IFERROR(IF(OR(R$4&lt;=Input!$K206,'Debt Model'!R$4&gt;Input!$M206),0,IF(MOD(MONTH(R$4)-MONTH(Input!$K206),Input!$J206)=0,1,0)),0)</f>
        <v>1</v>
      </c>
      <c r="S11" s="70">
        <f>IFERROR(IF(OR(S$4&lt;=Input!$K206,'Debt Model'!S$4&gt;Input!$M206),0,IF(MOD(MONTH(S$4)-MONTH(Input!$K206),Input!$J206)=0,1,0)),0)</f>
        <v>1</v>
      </c>
      <c r="T11" s="70">
        <f>IFERROR(IF(OR(T$4&lt;=Input!$K206,'Debt Model'!T$4&gt;Input!$M206),0,IF(MOD(MONTH(T$4)-MONTH(Input!$K206),Input!$J206)=0,1,0)),0)</f>
        <v>1</v>
      </c>
      <c r="U11" s="70">
        <f>IFERROR(IF(OR(U$4&lt;=Input!$K206,'Debt Model'!U$4&gt;Input!$M206),0,IF(MOD(MONTH(U$4)-MONTH(Input!$K206),Input!$J206)=0,1,0)),0)</f>
        <v>1</v>
      </c>
      <c r="V11" s="70">
        <f>IFERROR(IF(OR(V$4&lt;=Input!$K206,'Debt Model'!V$4&gt;Input!$M206),0,IF(MOD(MONTH(V$4)-MONTH(Input!$K206),Input!$J206)=0,1,0)),0)</f>
        <v>1</v>
      </c>
      <c r="W11" s="70">
        <f>IFERROR(IF(OR(W$4&lt;=Input!$K206,'Debt Model'!W$4&gt;Input!$M206),0,IF(MOD(MONTH(W$4)-MONTH(Input!$K206),Input!$J206)=0,1,0)),0)</f>
        <v>1</v>
      </c>
      <c r="X11" s="70">
        <f>IFERROR(IF(OR(X$4&lt;=Input!$K206,'Debt Model'!X$4&gt;Input!$M206),0,IF(MOD(MONTH(X$4)-MONTH(Input!$K206),Input!$J206)=0,1,0)),0)</f>
        <v>1</v>
      </c>
      <c r="Y11" s="70">
        <f>IFERROR(IF(OR(Y$4&lt;=Input!$K206,'Debt Model'!Y$4&gt;Input!$M206),0,IF(MOD(MONTH(Y$4)-MONTH(Input!$K206),Input!$J206)=0,1,0)),0)</f>
        <v>1</v>
      </c>
      <c r="Z11" s="70">
        <f>IFERROR(IF(OR(Z$4&lt;=Input!$K206,'Debt Model'!Z$4&gt;Input!$M206),0,IF(MOD(MONTH(Z$4)-MONTH(Input!$K206),Input!$J206)=0,1,0)),0)</f>
        <v>1</v>
      </c>
      <c r="AA11" s="70">
        <f>IFERROR(IF(OR(AA$4&lt;=Input!$K206,'Debt Model'!AA$4&gt;Input!$M206),0,IF(MOD(MONTH(AA$4)-MONTH(Input!$K206),Input!$J206)=0,1,0)),0)</f>
        <v>1</v>
      </c>
      <c r="AB11" s="70">
        <f>IFERROR(IF(OR(AB$4&lt;=Input!$K206,'Debt Model'!AB$4&gt;Input!$M206),0,IF(MOD(MONTH(AB$4)-MONTH(Input!$K206),Input!$J206)=0,1,0)),0)</f>
        <v>1</v>
      </c>
      <c r="AC11" s="70">
        <f>IFERROR(IF(OR(AC$4&lt;=Input!$K206,'Debt Model'!AC$4&gt;Input!$M206),0,IF(MOD(MONTH(AC$4)-MONTH(Input!$K206),Input!$J206)=0,1,0)),0)</f>
        <v>1</v>
      </c>
      <c r="AD11" s="70">
        <f>IFERROR(IF(OR(AD$4&lt;=Input!$K206,'Debt Model'!AD$4&gt;Input!$M206),0,IF(MOD(MONTH(AD$4)-MONTH(Input!$K206),Input!$J206)=0,1,0)),0)</f>
        <v>1</v>
      </c>
      <c r="AE11" s="70">
        <f>IFERROR(IF(OR(AE$4&lt;=Input!$K206,'Debt Model'!AE$4&gt;Input!$M206),0,IF(MOD(MONTH(AE$4)-MONTH(Input!$K206),Input!$J206)=0,1,0)),0)</f>
        <v>1</v>
      </c>
      <c r="AF11" s="70">
        <f>IFERROR(IF(OR(AF$4&lt;=Input!$K206,'Debt Model'!AF$4&gt;Input!$M206),0,IF(MOD(MONTH(AF$4)-MONTH(Input!$K206),Input!$J206)=0,1,0)),0)</f>
        <v>1</v>
      </c>
      <c r="AG11" s="70">
        <f>IFERROR(IF(OR(AG$4&lt;=Input!$K206,'Debt Model'!AG$4&gt;Input!$M206),0,IF(MOD(MONTH(AG$4)-MONTH(Input!$K206),Input!$J206)=0,1,0)),0)</f>
        <v>1</v>
      </c>
      <c r="AH11" s="70">
        <f>IFERROR(IF(OR(AH$4&lt;=Input!$K206,'Debt Model'!AH$4&gt;Input!$M206),0,IF(MOD(MONTH(AH$4)-MONTH(Input!$K206),Input!$J206)=0,1,0)),0)</f>
        <v>1</v>
      </c>
      <c r="AI11" s="70">
        <f>IFERROR(IF(OR(AI$4&lt;=Input!$K206,'Debt Model'!AI$4&gt;Input!$M206),0,IF(MOD(MONTH(AI$4)-MONTH(Input!$K206),Input!$J206)=0,1,0)),0)</f>
        <v>1</v>
      </c>
      <c r="AJ11" s="70">
        <f>IFERROR(IF(OR(AJ$4&lt;=Input!$K206,'Debt Model'!AJ$4&gt;Input!$M206),0,IF(MOD(MONTH(AJ$4)-MONTH(Input!$K206),Input!$J206)=0,1,0)),0)</f>
        <v>1</v>
      </c>
      <c r="AK11" s="70">
        <f>IFERROR(IF(OR(AK$4&lt;=Input!$K206,'Debt Model'!AK$4&gt;Input!$M206),0,IF(MOD(MONTH(AK$4)-MONTH(Input!$K206),Input!$J206)=0,1,0)),0)</f>
        <v>1</v>
      </c>
      <c r="AL11" s="70">
        <f>IFERROR(IF(OR(AL$4&lt;=Input!$K206,'Debt Model'!AL$4&gt;Input!$M206),0,IF(MOD(MONTH(AL$4)-MONTH(Input!$K206),Input!$J206)=0,1,0)),0)</f>
        <v>1</v>
      </c>
      <c r="AM11" s="70">
        <f>IFERROR(IF(OR(AM$4&lt;=Input!$K206,'Debt Model'!AM$4&gt;Input!$M206),0,IF(MOD(MONTH(AM$4)-MONTH(Input!$K206),Input!$J206)=0,1,0)),0)</f>
        <v>1</v>
      </c>
      <c r="AN11" s="70">
        <f>IFERROR(IF(OR(AN$4&lt;=Input!$K206,'Debt Model'!AN$4&gt;Input!$M206),0,IF(MOD(MONTH(AN$4)-MONTH(Input!$K206),Input!$J206)=0,1,0)),0)</f>
        <v>1</v>
      </c>
      <c r="AO11" s="70">
        <f>IFERROR(IF(OR(AO$4&lt;=Input!$K206,'Debt Model'!AO$4&gt;Input!$M206),0,IF(MOD(MONTH(AO$4)-MONTH(Input!$K206),Input!$J206)=0,1,0)),0)</f>
        <v>1</v>
      </c>
      <c r="AP11" s="70">
        <f>IFERROR(IF(OR(AP$4&lt;=Input!$K206,'Debt Model'!AP$4&gt;Input!$M206),0,IF(MOD(MONTH(AP$4)-MONTH(Input!$K206),Input!$J206)=0,1,0)),0)</f>
        <v>1</v>
      </c>
      <c r="AQ11" s="70">
        <f>IFERROR(IF(OR(AQ$4&lt;=Input!$K206,'Debt Model'!AQ$4&gt;Input!$M206),0,IF(MOD(MONTH(AQ$4)-MONTH(Input!$K206),Input!$J206)=0,1,0)),0)</f>
        <v>1</v>
      </c>
      <c r="AR11" s="70">
        <f>IFERROR(IF(OR(AR$4&lt;=Input!$K206,'Debt Model'!AR$4&gt;Input!$M206),0,IF(MOD(MONTH(AR$4)-MONTH(Input!$K206),Input!$J206)=0,1,0)),0)</f>
        <v>1</v>
      </c>
      <c r="AS11" s="70">
        <f>IFERROR(IF(OR(AS$4&lt;=Input!$K206,'Debt Model'!AS$4&gt;Input!$M206),0,IF(MOD(MONTH(AS$4)-MONTH(Input!$K206),Input!$J206)=0,1,0)),0)</f>
        <v>1</v>
      </c>
      <c r="AT11" s="70">
        <f>IFERROR(IF(OR(AT$4&lt;=Input!$K206,'Debt Model'!AT$4&gt;Input!$M206),0,IF(MOD(MONTH(AT$4)-MONTH(Input!$K206),Input!$J206)=0,1,0)),0)</f>
        <v>1</v>
      </c>
      <c r="AU11" s="70">
        <f>IFERROR(IF(OR(AU$4&lt;=Input!$K206,'Debt Model'!AU$4&gt;Input!$M206),0,IF(MOD(MONTH(AU$4)-MONTH(Input!$K206),Input!$J206)=0,1,0)),0)</f>
        <v>1</v>
      </c>
      <c r="AV11" s="70">
        <f>IFERROR(IF(OR(AV$4&lt;=Input!$K206,'Debt Model'!AV$4&gt;Input!$M206),0,IF(MOD(MONTH(AV$4)-MONTH(Input!$K206),Input!$J206)=0,1,0)),0)</f>
        <v>1</v>
      </c>
      <c r="AW11" s="70">
        <f>IFERROR(IF(OR(AW$4&lt;=Input!$K206,'Debt Model'!AW$4&gt;Input!$M206),0,IF(MOD(MONTH(AW$4)-MONTH(Input!$K206),Input!$J206)=0,1,0)),0)</f>
        <v>1</v>
      </c>
      <c r="AX11" s="70">
        <f>IFERROR(IF(OR(AX$4&lt;=Input!$K206,'Debt Model'!AX$4&gt;Input!$M206),0,IF(MOD(MONTH(AX$4)-MONTH(Input!$K206),Input!$J206)=0,1,0)),0)</f>
        <v>1</v>
      </c>
      <c r="AY11" s="70">
        <f>IFERROR(IF(OR(AY$4&lt;=Input!$K206,'Debt Model'!AY$4&gt;Input!$M206),0,IF(MOD(MONTH(AY$4)-MONTH(Input!$K206),Input!$J206)=0,1,0)),0)</f>
        <v>1</v>
      </c>
      <c r="AZ11" s="70">
        <f>IFERROR(IF(OR(AZ$4&lt;=Input!$K206,'Debt Model'!AZ$4&gt;Input!$M206),0,IF(MOD(MONTH(AZ$4)-MONTH(Input!$K206),Input!$J206)=0,1,0)),0)</f>
        <v>1</v>
      </c>
      <c r="BA11" s="70">
        <f>IFERROR(IF(OR(BA$4&lt;=Input!$K206,'Debt Model'!BA$4&gt;Input!$M206),0,IF(MOD(MONTH(BA$4)-MONTH(Input!$K206),Input!$J206)=0,1,0)),0)</f>
        <v>1</v>
      </c>
      <c r="BB11" s="70">
        <f>IFERROR(IF(OR(BB$4&lt;=Input!$K206,'Debt Model'!BB$4&gt;Input!$M206),0,IF(MOD(MONTH(BB$4)-MONTH(Input!$K206),Input!$J206)=0,1,0)),0)</f>
        <v>1</v>
      </c>
      <c r="BC11" s="70">
        <f>IFERROR(IF(OR(BC$4&lt;=Input!$K206,'Debt Model'!BC$4&gt;Input!$M206),0,IF(MOD(MONTH(BC$4)-MONTH(Input!$K206),Input!$J206)=0,1,0)),0)</f>
        <v>1</v>
      </c>
      <c r="BD11" s="70">
        <f>IFERROR(IF(OR(BD$4&lt;=Input!$K206,'Debt Model'!BD$4&gt;Input!$M206),0,IF(MOD(MONTH(BD$4)-MONTH(Input!$K206),Input!$J206)=0,1,0)),0)</f>
        <v>1</v>
      </c>
      <c r="BE11" s="70">
        <f>IFERROR(IF(OR(BE$4&lt;=Input!$K206,'Debt Model'!BE$4&gt;Input!$M206),0,IF(MOD(MONTH(BE$4)-MONTH(Input!$K206),Input!$J206)=0,1,0)),0)</f>
        <v>1</v>
      </c>
      <c r="BF11" s="70">
        <f>IFERROR(IF(OR(BF$4&lt;=Input!$K206,'Debt Model'!BF$4&gt;Input!$M206),0,IF(MOD(MONTH(BF$4)-MONTH(Input!$K206),Input!$J206)=0,1,0)),0)</f>
        <v>1</v>
      </c>
      <c r="BG11" s="70">
        <f>IFERROR(IF(OR(BG$4&lt;=Input!$K206,'Debt Model'!BG$4&gt;Input!$M206),0,IF(MOD(MONTH(BG$4)-MONTH(Input!$K206),Input!$J206)=0,1,0)),0)</f>
        <v>1</v>
      </c>
      <c r="BH11" s="70">
        <f>IFERROR(IF(OR(BH$4&lt;=Input!$K206,'Debt Model'!BH$4&gt;Input!$M206),0,IF(MOD(MONTH(BH$4)-MONTH(Input!$K206),Input!$J206)=0,1,0)),0)</f>
        <v>1</v>
      </c>
      <c r="BI11" s="70">
        <f>IFERROR(IF(OR(BI$4&lt;=Input!$K206,'Debt Model'!BI$4&gt;Input!$M206),0,IF(MOD(MONTH(BI$4)-MONTH(Input!$K206),Input!$J206)=0,1,0)),0)</f>
        <v>1</v>
      </c>
      <c r="BJ11" s="70">
        <f>IFERROR(IF(OR(BJ$4&lt;=Input!$K206,'Debt Model'!BJ$4&gt;Input!$M206),0,IF(MOD(MONTH(BJ$4)-MONTH(Input!$K206),Input!$J206)=0,1,0)),0)</f>
        <v>1</v>
      </c>
      <c r="BK11" s="70">
        <f>IFERROR(IF(OR(BK$4&lt;=Input!$K206,'Debt Model'!BK$4&gt;Input!$M206),0,IF(MOD(MONTH(BK$4)-MONTH(Input!$K206),Input!$J206)=0,1,0)),0)</f>
        <v>1</v>
      </c>
      <c r="BL11" s="70">
        <f>IFERROR(IF(OR(BL$4&lt;=Input!$K206,'Debt Model'!BL$4&gt;Input!$M206),0,IF(MOD(MONTH(BL$4)-MONTH(Input!$K206),Input!$J206)=0,1,0)),0)</f>
        <v>1</v>
      </c>
      <c r="BM11" s="70">
        <f>IFERROR(IF(OR(BM$4&lt;=Input!$K206,'Debt Model'!BM$4&gt;Input!$M206),0,IF(MOD(MONTH(BM$4)-MONTH(Input!$K206),Input!$J206)=0,1,0)),0)</f>
        <v>1</v>
      </c>
      <c r="BN11" s="70">
        <f>IFERROR(IF(OR(BN$4&lt;=Input!$K206,'Debt Model'!BN$4&gt;Input!$M206),0,IF(MOD(MONTH(BN$4)-MONTH(Input!$K206),Input!$J206)=0,1,0)),0)</f>
        <v>1</v>
      </c>
      <c r="BO11" s="70">
        <f>IFERROR(IF(OR(BO$4&lt;=Input!$K206,'Debt Model'!BO$4&gt;Input!$M206),0,IF(MOD(MONTH(BO$4)-MONTH(Input!$K206),Input!$J206)=0,1,0)),0)</f>
        <v>1</v>
      </c>
      <c r="BP11" s="70">
        <f>IFERROR(IF(OR(BP$4&lt;=Input!$K206,'Debt Model'!BP$4&gt;Input!$M206),0,IF(MOD(MONTH(BP$4)-MONTH(Input!$K206),Input!$J206)=0,1,0)),0)</f>
        <v>1</v>
      </c>
      <c r="BQ11" s="70">
        <f>IFERROR(IF(OR(BQ$4&lt;=Input!$K206,'Debt Model'!BQ$4&gt;Input!$M206),0,IF(MOD(MONTH(BQ$4)-MONTH(Input!$K206),Input!$J206)=0,1,0)),0)</f>
        <v>1</v>
      </c>
      <c r="BR11" s="70">
        <f>IFERROR(IF(OR(BR$4&lt;=Input!$K206,'Debt Model'!BR$4&gt;Input!$M206),0,IF(MOD(MONTH(BR$4)-MONTH(Input!$K206),Input!$J206)=0,1,0)),0)</f>
        <v>1</v>
      </c>
      <c r="BS11" s="70">
        <f>IFERROR(IF(OR(BS$4&lt;=Input!$K206,'Debt Model'!BS$4&gt;Input!$M206),0,IF(MOD(MONTH(BS$4)-MONTH(Input!$K206),Input!$J206)=0,1,0)),0)</f>
        <v>1</v>
      </c>
      <c r="BT11" s="70">
        <f>IFERROR(IF(OR(BT$4&lt;=Input!$K206,'Debt Model'!BT$4&gt;Input!$M206),0,IF(MOD(MONTH(BT$4)-MONTH(Input!$K206),Input!$J206)=0,1,0)),0)</f>
        <v>1</v>
      </c>
      <c r="BU11" s="70">
        <f>IFERROR(IF(OR(BU$4&lt;=Input!$K206,'Debt Model'!BU$4&gt;Input!$M206),0,IF(MOD(MONTH(BU$4)-MONTH(Input!$K206),Input!$J206)=0,1,0)),0)</f>
        <v>1</v>
      </c>
      <c r="BV11" s="70">
        <f>IFERROR(IF(OR(BV$4&lt;=Input!$K206,'Debt Model'!BV$4&gt;Input!$M206),0,IF(MOD(MONTH(BV$4)-MONTH(Input!$K206),Input!$J206)=0,1,0)),0)</f>
        <v>1</v>
      </c>
      <c r="BW11" s="70">
        <f>IFERROR(IF(OR(BW$4&lt;=Input!$K206,'Debt Model'!BW$4&gt;Input!$M206),0,IF(MOD(MONTH(BW$4)-MONTH(Input!$K206),Input!$J206)=0,1,0)),0)</f>
        <v>1</v>
      </c>
      <c r="BX11" s="70">
        <f>IFERROR(IF(OR(BX$4&lt;=Input!$K206,'Debt Model'!BX$4&gt;Input!$M206),0,IF(MOD(MONTH(BX$4)-MONTH(Input!$K206),Input!$J206)=0,1,0)),0)</f>
        <v>1</v>
      </c>
      <c r="BY11" s="70">
        <f>IFERROR(IF(OR(BY$4&lt;=Input!$K206,'Debt Model'!BY$4&gt;Input!$M206),0,IF(MOD(MONTH(BY$4)-MONTH(Input!$K206),Input!$J206)=0,1,0)),0)</f>
        <v>1</v>
      </c>
      <c r="BZ11" s="70">
        <f>IFERROR(IF(OR(BZ$4&lt;=Input!$K206,'Debt Model'!BZ$4&gt;Input!$M206),0,IF(MOD(MONTH(BZ$4)-MONTH(Input!$K206),Input!$J206)=0,1,0)),0)</f>
        <v>1</v>
      </c>
      <c r="CA11" s="70">
        <f>IFERROR(IF(OR(CA$4&lt;=Input!$K206,'Debt Model'!CA$4&gt;Input!$M206),0,IF(MOD(MONTH(CA$4)-MONTH(Input!$K206),Input!$J206)=0,1,0)),0)</f>
        <v>1</v>
      </c>
      <c r="CB11" s="70">
        <f>IFERROR(IF(OR(CB$4&lt;=Input!$K206,'Debt Model'!CB$4&gt;Input!$M206),0,IF(MOD(MONTH(CB$4)-MONTH(Input!$K206),Input!$J206)=0,1,0)),0)</f>
        <v>1</v>
      </c>
      <c r="CC11" s="70">
        <f>IFERROR(IF(OR(CC$4&lt;=Input!$K206,'Debt Model'!CC$4&gt;Input!$M206),0,IF(MOD(MONTH(CC$4)-MONTH(Input!$K206),Input!$J206)=0,1,0)),0)</f>
        <v>1</v>
      </c>
      <c r="CD11" s="70">
        <f>IFERROR(IF(OR(CD$4&lt;=Input!$K206,'Debt Model'!CD$4&gt;Input!$M206),0,IF(MOD(MONTH(CD$4)-MONTH(Input!$K206),Input!$J206)=0,1,0)),0)</f>
        <v>1</v>
      </c>
      <c r="CE11" s="70">
        <f>IFERROR(IF(OR(CE$4&lt;=Input!$K206,'Debt Model'!CE$4&gt;Input!$M206),0,IF(MOD(MONTH(CE$4)-MONTH(Input!$K206),Input!$J206)=0,1,0)),0)</f>
        <v>1</v>
      </c>
      <c r="CF11" s="70">
        <f>IFERROR(IF(OR(CF$4&lt;=Input!$K206,'Debt Model'!CF$4&gt;Input!$M206),0,IF(MOD(MONTH(CF$4)-MONTH(Input!$K206),Input!$J206)=0,1,0)),0)</f>
        <v>1</v>
      </c>
      <c r="CG11" s="70">
        <f>IFERROR(IF(OR(CG$4&lt;=Input!$K206,'Debt Model'!CG$4&gt;Input!$M206),0,IF(MOD(MONTH(CG$4)-MONTH(Input!$K206),Input!$J206)=0,1,0)),0)</f>
        <v>1</v>
      </c>
      <c r="CH11" s="70">
        <f>IFERROR(IF(OR(CH$4&lt;=Input!$K206,'Debt Model'!CH$4&gt;Input!$M206),0,IF(MOD(MONTH(CH$4)-MONTH(Input!$K206),Input!$J206)=0,1,0)),0)</f>
        <v>1</v>
      </c>
      <c r="CI11" s="70">
        <f>IFERROR(IF(OR(CI$4&lt;=Input!$K206,'Debt Model'!CI$4&gt;Input!$M206),0,IF(MOD(MONTH(CI$4)-MONTH(Input!$K206),Input!$J206)=0,1,0)),0)</f>
        <v>1</v>
      </c>
      <c r="CJ11" s="70">
        <f>IFERROR(IF(OR(CJ$4&lt;=Input!$K206,'Debt Model'!CJ$4&gt;Input!$M206),0,IF(MOD(MONTH(CJ$4)-MONTH(Input!$K206),Input!$J206)=0,1,0)),0)</f>
        <v>1</v>
      </c>
      <c r="CK11" s="70">
        <f>IFERROR(IF(OR(CK$4&lt;=Input!$K206,'Debt Model'!CK$4&gt;Input!$M206),0,IF(MOD(MONTH(CK$4)-MONTH(Input!$K206),Input!$J206)=0,1,0)),0)</f>
        <v>1</v>
      </c>
      <c r="CL11" s="70">
        <f>IFERROR(IF(OR(CL$4&lt;=Input!$K206,'Debt Model'!CL$4&gt;Input!$M206),0,IF(MOD(MONTH(CL$4)-MONTH(Input!$K206),Input!$J206)=0,1,0)),0)</f>
        <v>1</v>
      </c>
      <c r="CM11" s="70">
        <f>IFERROR(IF(OR(CM$4&lt;=Input!$K206,'Debt Model'!CM$4&gt;Input!$M206),0,IF(MOD(MONTH(CM$4)-MONTH(Input!$K206),Input!$J206)=0,1,0)),0)</f>
        <v>1</v>
      </c>
      <c r="CN11" s="70">
        <f>IFERROR(IF(OR(CN$4&lt;=Input!$K206,'Debt Model'!CN$4&gt;Input!$M206),0,IF(MOD(MONTH(CN$4)-MONTH(Input!$K206),Input!$J206)=0,1,0)),0)</f>
        <v>1</v>
      </c>
      <c r="CO11" s="70">
        <f>IFERROR(IF(OR(CO$4&lt;=Input!$K206,'Debt Model'!CO$4&gt;Input!$M206),0,IF(MOD(MONTH(CO$4)-MONTH(Input!$K206),Input!$J206)=0,1,0)),0)</f>
        <v>1</v>
      </c>
      <c r="CP11" s="70">
        <f>IFERROR(IF(OR(CP$4&lt;=Input!$K206,'Debt Model'!CP$4&gt;Input!$M206),0,IF(MOD(MONTH(CP$4)-MONTH(Input!$K206),Input!$J206)=0,1,0)),0)</f>
        <v>1</v>
      </c>
      <c r="CQ11" s="70">
        <f>IFERROR(IF(OR(CQ$4&lt;=Input!$K206,'Debt Model'!CQ$4&gt;Input!$M206),0,IF(MOD(MONTH(CQ$4)-MONTH(Input!$K206),Input!$J206)=0,1,0)),0)</f>
        <v>1</v>
      </c>
      <c r="CR11" s="70">
        <f>IFERROR(IF(OR(CR$4&lt;=Input!$K206,'Debt Model'!CR$4&gt;Input!$M206),0,IF(MOD(MONTH(CR$4)-MONTH(Input!$K206),Input!$J206)=0,1,0)),0)</f>
        <v>1</v>
      </c>
      <c r="CS11" s="70">
        <f>IFERROR(IF(OR(CS$4&lt;=Input!$K206,'Debt Model'!CS$4&gt;Input!$M206),0,IF(MOD(MONTH(CS$4)-MONTH(Input!$K206),Input!$J206)=0,1,0)),0)</f>
        <v>1</v>
      </c>
      <c r="CT11" s="70">
        <f>IFERROR(IF(OR(CT$4&lt;=Input!$K206,'Debt Model'!CT$4&gt;Input!$M206),0,IF(MOD(MONTH(CT$4)-MONTH(Input!$K206),Input!$J206)=0,1,0)),0)</f>
        <v>1</v>
      </c>
      <c r="CU11" s="70">
        <f>IFERROR(IF(OR(CU$4&lt;=Input!$K206,'Debt Model'!CU$4&gt;Input!$M206),0,IF(MOD(MONTH(CU$4)-MONTH(Input!$K206),Input!$J206)=0,1,0)),0)</f>
        <v>1</v>
      </c>
      <c r="CV11" s="70">
        <f>IFERROR(IF(OR(CV$4&lt;=Input!$K206,'Debt Model'!CV$4&gt;Input!$M206),0,IF(MOD(MONTH(CV$4)-MONTH(Input!$K206),Input!$J206)=0,1,0)),0)</f>
        <v>1</v>
      </c>
      <c r="CW11" s="70">
        <f>IFERROR(IF(OR(CW$4&lt;=Input!$K206,'Debt Model'!CW$4&gt;Input!$M206),0,IF(MOD(MONTH(CW$4)-MONTH(Input!$K206),Input!$J206)=0,1,0)),0)</f>
        <v>1</v>
      </c>
      <c r="CX11" s="70">
        <f>IFERROR(IF(OR(CX$4&lt;=Input!$K206,'Debt Model'!CX$4&gt;Input!$M206),0,IF(MOD(MONTH(CX$4)-MONTH(Input!$K206),Input!$J206)=0,1,0)),0)</f>
        <v>1</v>
      </c>
      <c r="CY11" s="70">
        <f>IFERROR(IF(OR(CY$4&lt;=Input!$K206,'Debt Model'!CY$4&gt;Input!$M206),0,IF(MOD(MONTH(CY$4)-MONTH(Input!$K206),Input!$J206)=0,1,0)),0)</f>
        <v>1</v>
      </c>
      <c r="CZ11" s="70">
        <f>IFERROR(IF(OR(CZ$4&lt;=Input!$K206,'Debt Model'!CZ$4&gt;Input!$M206),0,IF(MOD(MONTH(CZ$4)-MONTH(Input!$K206),Input!$J206)=0,1,0)),0)</f>
        <v>1</v>
      </c>
      <c r="DA11" s="70">
        <f>IFERROR(IF(OR(DA$4&lt;=Input!$K206,'Debt Model'!DA$4&gt;Input!$M206),0,IF(MOD(MONTH(DA$4)-MONTH(Input!$K206),Input!$J206)=0,1,0)),0)</f>
        <v>1</v>
      </c>
      <c r="DB11" s="70">
        <f>IFERROR(IF(OR(DB$4&lt;=Input!$K206,'Debt Model'!DB$4&gt;Input!$M206),0,IF(MOD(MONTH(DB$4)-MONTH(Input!$K206),Input!$J206)=0,1,0)),0)</f>
        <v>1</v>
      </c>
      <c r="DC11" s="70">
        <f>IFERROR(IF(OR(DC$4&lt;=Input!$K206,'Debt Model'!DC$4&gt;Input!$M206),0,IF(MOD(MONTH(DC$4)-MONTH(Input!$K206),Input!$J206)=0,1,0)),0)</f>
        <v>1</v>
      </c>
      <c r="DD11" s="70">
        <f>IFERROR(IF(OR(DD$4&lt;=Input!$K206,'Debt Model'!DD$4&gt;Input!$M206),0,IF(MOD(MONTH(DD$4)-MONTH(Input!$K206),Input!$J206)=0,1,0)),0)</f>
        <v>1</v>
      </c>
      <c r="DE11" s="70">
        <f>IFERROR(IF(OR(DE$4&lt;=Input!$K206,'Debt Model'!DE$4&gt;Input!$M206),0,IF(MOD(MONTH(DE$4)-MONTH(Input!$K206),Input!$J206)=0,1,0)),0)</f>
        <v>1</v>
      </c>
      <c r="DF11" s="70">
        <f>IFERROR(IF(OR(DF$4&lt;=Input!$K206,'Debt Model'!DF$4&gt;Input!$M206),0,IF(MOD(MONTH(DF$4)-MONTH(Input!$K206),Input!$J206)=0,1,0)),0)</f>
        <v>1</v>
      </c>
      <c r="DG11" s="70">
        <f>IFERROR(IF(OR(DG$4&lt;=Input!$K206,'Debt Model'!DG$4&gt;Input!$M206),0,IF(MOD(MONTH(DG$4)-MONTH(Input!$K206),Input!$J206)=0,1,0)),0)</f>
        <v>1</v>
      </c>
      <c r="DH11" s="70">
        <f>IFERROR(IF(OR(DH$4&lt;=Input!$K206,'Debt Model'!DH$4&gt;Input!$M206),0,IF(MOD(MONTH(DH$4)-MONTH(Input!$K206),Input!$J206)=0,1,0)),0)</f>
        <v>1</v>
      </c>
      <c r="DI11" s="70">
        <f>IFERROR(IF(OR(DI$4&lt;=Input!$K206,'Debt Model'!DI$4&gt;Input!$M206),0,IF(MOD(MONTH(DI$4)-MONTH(Input!$K206),Input!$J206)=0,1,0)),0)</f>
        <v>1</v>
      </c>
      <c r="DJ11" s="70">
        <f>IFERROR(IF(OR(DJ$4&lt;=Input!$K206,'Debt Model'!DJ$4&gt;Input!$M206),0,IF(MOD(MONTH(DJ$4)-MONTH(Input!$K206),Input!$J206)=0,1,0)),0)</f>
        <v>1</v>
      </c>
      <c r="DK11" s="70">
        <f>IFERROR(IF(OR(DK$4&lt;=Input!$K206,'Debt Model'!DK$4&gt;Input!$M206),0,IF(MOD(MONTH(DK$4)-MONTH(Input!$K206),Input!$J206)=0,1,0)),0)</f>
        <v>1</v>
      </c>
      <c r="DL11" s="70">
        <f>IFERROR(IF(OR(DL$4&lt;=Input!$K206,'Debt Model'!DL$4&gt;Input!$M206),0,IF(MOD(MONTH(DL$4)-MONTH(Input!$K206),Input!$J206)=0,1,0)),0)</f>
        <v>1</v>
      </c>
      <c r="DM11" s="70">
        <f>IFERROR(IF(OR(DM$4&lt;=Input!$K206,'Debt Model'!DM$4&gt;Input!$M206),0,IF(MOD(MONTH(DM$4)-MONTH(Input!$K206),Input!$J206)=0,1,0)),0)</f>
        <v>1</v>
      </c>
      <c r="DN11" s="70">
        <f>IFERROR(IF(OR(DN$4&lt;=Input!$K206,'Debt Model'!DN$4&gt;Input!$M206),0,IF(MOD(MONTH(DN$4)-MONTH(Input!$K206),Input!$J206)=0,1,0)),0)</f>
        <v>1</v>
      </c>
      <c r="DO11" s="70">
        <f>IFERROR(IF(OR(DO$4&lt;=Input!$K206,'Debt Model'!DO$4&gt;Input!$M206),0,IF(MOD(MONTH(DO$4)-MONTH(Input!$K206),Input!$J206)=0,1,0)),0)</f>
        <v>1</v>
      </c>
      <c r="DP11" s="70">
        <f>IFERROR(IF(OR(DP$4&lt;=Input!$K206,'Debt Model'!DP$4&gt;Input!$M206),0,IF(MOD(MONTH(DP$4)-MONTH(Input!$K206),Input!$J206)=0,1,0)),0)</f>
        <v>1</v>
      </c>
      <c r="DQ11" s="70">
        <f>IFERROR(IF(OR(DQ$4&lt;=Input!$K206,'Debt Model'!DQ$4&gt;Input!$M206),0,IF(MOD(MONTH(DQ$4)-MONTH(Input!$K206),Input!$J206)=0,1,0)),0)</f>
        <v>1</v>
      </c>
      <c r="DR11" s="70">
        <f>IFERROR(IF(OR(DR$4&lt;=Input!$K206,'Debt Model'!DR$4&gt;Input!$M206),0,IF(MOD(MONTH(DR$4)-MONTH(Input!$K206),Input!$J206)=0,1,0)),0)</f>
        <v>1</v>
      </c>
      <c r="DS11" s="70">
        <f>IFERROR(IF(OR(DS$4&lt;=Input!$K206,'Debt Model'!DS$4&gt;Input!$M206),0,IF(MOD(MONTH(DS$4)-MONTH(Input!$K206),Input!$J206)=0,1,0)),0)</f>
        <v>1</v>
      </c>
      <c r="DT11" s="70">
        <f>IFERROR(IF(OR(DT$4&lt;=Input!$K206,'Debt Model'!DT$4&gt;Input!$M206),0,IF(MOD(MONTH(DT$4)-MONTH(Input!$K206),Input!$J206)=0,1,0)),0)</f>
        <v>1</v>
      </c>
      <c r="DU11"/>
      <c r="DV11"/>
      <c r="DW11"/>
      <c r="DX11"/>
      <c r="DY11"/>
      <c r="DZ11"/>
      <c r="EA11"/>
      <c r="EB11"/>
      <c r="EC11"/>
      <c r="ED11"/>
      <c r="EE11"/>
      <c r="EF11"/>
    </row>
    <row r="12" spans="1:136" s="9" customFormat="1" ht="14.25" customHeight="1" outlineLevel="1" x14ac:dyDescent="0.2">
      <c r="A12" s="3"/>
      <c r="B12" s="21" t="str">
        <f>+Input!C207 &amp;" Repayment Flag"</f>
        <v>Loan 2 Repayment Flag</v>
      </c>
      <c r="C12" s="23"/>
      <c r="D12" s="23"/>
      <c r="E12" s="70">
        <f>IFERROR(IF(OR(E$4&lt;=Input!$H207,'Debt Model'!E$4&gt;Input!$M207),0,IF(MOD(MONTH(E$4)-MONTH(Input!$H207),Input!$J207)=0,1,0)),0)</f>
        <v>0</v>
      </c>
      <c r="F12" s="70">
        <f>IFERROR(IF(OR(F$4&lt;=Input!$H207,'Debt Model'!F$4&gt;Input!$M207),0,IF(MOD(MONTH(F$4)-MONTH(Input!$H207),Input!$J207)=0,1,0)),0)</f>
        <v>0</v>
      </c>
      <c r="G12" s="70">
        <f>IFERROR(IF(OR(G$4&lt;=Input!$H207,'Debt Model'!G$4&gt;Input!$M207),0,IF(MOD(MONTH(G$4)-MONTH(Input!$H207),Input!$J207)=0,1,0)),0)</f>
        <v>0</v>
      </c>
      <c r="H12" s="70">
        <f>IFERROR(IF(OR(H$4&lt;=Input!$H207,'Debt Model'!H$4&gt;Input!$M207),0,IF(MOD(MONTH(H$4)-MONTH(Input!$H207),Input!$J207)=0,1,0)),0)</f>
        <v>0</v>
      </c>
      <c r="I12" s="70">
        <f>IFERROR(IF(OR(I$4&lt;=Input!$H207,'Debt Model'!I$4&gt;Input!$M207),0,IF(MOD(MONTH(I$4)-MONTH(Input!$H207),Input!$J207)=0,1,0)),0)</f>
        <v>0</v>
      </c>
      <c r="J12" s="70">
        <f>IFERROR(IF(OR(J$4&lt;=Input!$H207,'Debt Model'!J$4&gt;Input!$M207),0,IF(MOD(MONTH(J$4)-MONTH(Input!$H207),Input!$J207)=0,1,0)),0)</f>
        <v>0</v>
      </c>
      <c r="K12" s="70">
        <f>IFERROR(IF(OR(K$4&lt;=Input!$H207,'Debt Model'!K$4&gt;Input!$M207),0,IF(MOD(MONTH(K$4)-MONTH(Input!$H207),Input!$J207)=0,1,0)),0)</f>
        <v>0</v>
      </c>
      <c r="L12" s="70">
        <f>IFERROR(IF(OR(L$4&lt;=Input!$H207,'Debt Model'!L$4&gt;Input!$M207),0,IF(MOD(MONTH(L$4)-MONTH(Input!$H207),Input!$J207)=0,1,0)),0)</f>
        <v>0</v>
      </c>
      <c r="M12" s="70">
        <f>IFERROR(IF(OR(M$4&lt;=Input!$H207,'Debt Model'!M$4&gt;Input!$M207),0,IF(MOD(MONTH(M$4)-MONTH(Input!$H207),Input!$J207)=0,1,0)),0)</f>
        <v>0</v>
      </c>
      <c r="N12" s="70">
        <f>IFERROR(IF(OR(N$4&lt;=Input!$H207,'Debt Model'!N$4&gt;Input!$M207),0,IF(MOD(MONTH(N$4)-MONTH(Input!$H207),Input!$J207)=0,1,0)),0)</f>
        <v>0</v>
      </c>
      <c r="O12" s="70">
        <f>IFERROR(IF(OR(O$4&lt;=Input!$H207,'Debt Model'!O$4&gt;Input!$M207),0,IF(MOD(MONTH(O$4)-MONTH(Input!$H207),Input!$J207)=0,1,0)),0)</f>
        <v>0</v>
      </c>
      <c r="P12" s="70">
        <f>IFERROR(IF(OR(P$4&lt;=Input!$H207,'Debt Model'!P$4&gt;Input!$M207),0,IF(MOD(MONTH(P$4)-MONTH(Input!$H207),Input!$J207)=0,1,0)),0)</f>
        <v>0</v>
      </c>
      <c r="Q12" s="70">
        <f>IFERROR(IF(OR(Q$4&lt;=Input!$H207,'Debt Model'!Q$4&gt;Input!$M207),0,IF(MOD(MONTH(Q$4)-MONTH(Input!$H207),Input!$J207)=0,1,0)),0)</f>
        <v>0</v>
      </c>
      <c r="R12" s="70">
        <f>IFERROR(IF(OR(R$4&lt;=Input!$H207,'Debt Model'!R$4&gt;Input!$M207),0,IF(MOD(MONTH(R$4)-MONTH(Input!$H207),Input!$J207)=0,1,0)),0)</f>
        <v>0</v>
      </c>
      <c r="S12" s="70">
        <f>IFERROR(IF(OR(S$4&lt;=Input!$H207,'Debt Model'!S$4&gt;Input!$M207),0,IF(MOD(MONTH(S$4)-MONTH(Input!$H207),Input!$J207)=0,1,0)),0)</f>
        <v>0</v>
      </c>
      <c r="T12" s="70">
        <f>IFERROR(IF(OR(T$4&lt;=Input!$H207,'Debt Model'!T$4&gt;Input!$M207),0,IF(MOD(MONTH(T$4)-MONTH(Input!$H207),Input!$J207)=0,1,0)),0)</f>
        <v>0</v>
      </c>
      <c r="U12" s="70">
        <f>IFERROR(IF(OR(U$4&lt;=Input!$H207,'Debt Model'!U$4&gt;Input!$M207),0,IF(MOD(MONTH(U$4)-MONTH(Input!$H207),Input!$J207)=0,1,0)),0)</f>
        <v>0</v>
      </c>
      <c r="V12" s="70">
        <f>IFERROR(IF(OR(V$4&lt;=Input!$H207,'Debt Model'!V$4&gt;Input!$M207),0,IF(MOD(MONTH(V$4)-MONTH(Input!$H207),Input!$J207)=0,1,0)),0)</f>
        <v>0</v>
      </c>
      <c r="W12" s="70">
        <f>IFERROR(IF(OR(W$4&lt;=Input!$H207,'Debt Model'!W$4&gt;Input!$M207),0,IF(MOD(MONTH(W$4)-MONTH(Input!$H207),Input!$J207)=0,1,0)),0)</f>
        <v>0</v>
      </c>
      <c r="X12" s="70">
        <f>IFERROR(IF(OR(X$4&lt;=Input!$H207,'Debt Model'!X$4&gt;Input!$M207),0,IF(MOD(MONTH(X$4)-MONTH(Input!$H207),Input!$J207)=0,1,0)),0)</f>
        <v>0</v>
      </c>
      <c r="Y12" s="70">
        <f>IFERROR(IF(OR(Y$4&lt;=Input!$H207,'Debt Model'!Y$4&gt;Input!$M207),0,IF(MOD(MONTH(Y$4)-MONTH(Input!$H207),Input!$J207)=0,1,0)),0)</f>
        <v>0</v>
      </c>
      <c r="Z12" s="70">
        <f>IFERROR(IF(OR(Z$4&lt;=Input!$H207,'Debt Model'!Z$4&gt;Input!$M207),0,IF(MOD(MONTH(Z$4)-MONTH(Input!$H207),Input!$J207)=0,1,0)),0)</f>
        <v>0</v>
      </c>
      <c r="AA12" s="70">
        <f>IFERROR(IF(OR(AA$4&lt;=Input!$H207,'Debt Model'!AA$4&gt;Input!$M207),0,IF(MOD(MONTH(AA$4)-MONTH(Input!$H207),Input!$J207)=0,1,0)),0)</f>
        <v>0</v>
      </c>
      <c r="AB12" s="70">
        <f>IFERROR(IF(OR(AB$4&lt;=Input!$H207,'Debt Model'!AB$4&gt;Input!$M207),0,IF(MOD(MONTH(AB$4)-MONTH(Input!$H207),Input!$J207)=0,1,0)),0)</f>
        <v>0</v>
      </c>
      <c r="AC12" s="70">
        <f>IFERROR(IF(OR(AC$4&lt;=Input!$H207,'Debt Model'!AC$4&gt;Input!$M207),0,IF(MOD(MONTH(AC$4)-MONTH(Input!$H207),Input!$J207)=0,1,0)),0)</f>
        <v>0</v>
      </c>
      <c r="AD12" s="70">
        <f>IFERROR(IF(OR(AD$4&lt;=Input!$H207,'Debt Model'!AD$4&gt;Input!$M207),0,IF(MOD(MONTH(AD$4)-MONTH(Input!$H207),Input!$J207)=0,1,0)),0)</f>
        <v>0</v>
      </c>
      <c r="AE12" s="70">
        <f>IFERROR(IF(OR(AE$4&lt;=Input!$H207,'Debt Model'!AE$4&gt;Input!$M207),0,IF(MOD(MONTH(AE$4)-MONTH(Input!$H207),Input!$J207)=0,1,0)),0)</f>
        <v>0</v>
      </c>
      <c r="AF12" s="70">
        <f>IFERROR(IF(OR(AF$4&lt;=Input!$H207,'Debt Model'!AF$4&gt;Input!$M207),0,IF(MOD(MONTH(AF$4)-MONTH(Input!$H207),Input!$J207)=0,1,0)),0)</f>
        <v>0</v>
      </c>
      <c r="AG12" s="70">
        <f>IFERROR(IF(OR(AG$4&lt;=Input!$H207,'Debt Model'!AG$4&gt;Input!$M207),0,IF(MOD(MONTH(AG$4)-MONTH(Input!$H207),Input!$J207)=0,1,0)),0)</f>
        <v>0</v>
      </c>
      <c r="AH12" s="70">
        <f>IFERROR(IF(OR(AH$4&lt;=Input!$H207,'Debt Model'!AH$4&gt;Input!$M207),0,IF(MOD(MONTH(AH$4)-MONTH(Input!$H207),Input!$J207)=0,1,0)),0)</f>
        <v>0</v>
      </c>
      <c r="AI12" s="70">
        <f>IFERROR(IF(OR(AI$4&lt;=Input!$H207,'Debt Model'!AI$4&gt;Input!$M207),0,IF(MOD(MONTH(AI$4)-MONTH(Input!$H207),Input!$J207)=0,1,0)),0)</f>
        <v>0</v>
      </c>
      <c r="AJ12" s="70">
        <f>IFERROR(IF(OR(AJ$4&lt;=Input!$H207,'Debt Model'!AJ$4&gt;Input!$M207),0,IF(MOD(MONTH(AJ$4)-MONTH(Input!$H207),Input!$J207)=0,1,0)),0)</f>
        <v>0</v>
      </c>
      <c r="AK12" s="70">
        <f>IFERROR(IF(OR(AK$4&lt;=Input!$H207,'Debt Model'!AK$4&gt;Input!$M207),0,IF(MOD(MONTH(AK$4)-MONTH(Input!$H207),Input!$J207)=0,1,0)),0)</f>
        <v>0</v>
      </c>
      <c r="AL12" s="70">
        <f>IFERROR(IF(OR(AL$4&lt;=Input!$H207,'Debt Model'!AL$4&gt;Input!$M207),0,IF(MOD(MONTH(AL$4)-MONTH(Input!$H207),Input!$J207)=0,1,0)),0)</f>
        <v>0</v>
      </c>
      <c r="AM12" s="70">
        <f>IFERROR(IF(OR(AM$4&lt;=Input!$H207,'Debt Model'!AM$4&gt;Input!$M207),0,IF(MOD(MONTH(AM$4)-MONTH(Input!$H207),Input!$J207)=0,1,0)),0)</f>
        <v>0</v>
      </c>
      <c r="AN12" s="70">
        <f>IFERROR(IF(OR(AN$4&lt;=Input!$H207,'Debt Model'!AN$4&gt;Input!$M207),0,IF(MOD(MONTH(AN$4)-MONTH(Input!$H207),Input!$J207)=0,1,0)),0)</f>
        <v>0</v>
      </c>
      <c r="AO12" s="70">
        <f>IFERROR(IF(OR(AO$4&lt;=Input!$H207,'Debt Model'!AO$4&gt;Input!$M207),0,IF(MOD(MONTH(AO$4)-MONTH(Input!$H207),Input!$J207)=0,1,0)),0)</f>
        <v>0</v>
      </c>
      <c r="AP12" s="70">
        <f>IFERROR(IF(OR(AP$4&lt;=Input!$H207,'Debt Model'!AP$4&gt;Input!$M207),0,IF(MOD(MONTH(AP$4)-MONTH(Input!$H207),Input!$J207)=0,1,0)),0)</f>
        <v>0</v>
      </c>
      <c r="AQ12" s="70">
        <f>IFERROR(IF(OR(AQ$4&lt;=Input!$H207,'Debt Model'!AQ$4&gt;Input!$M207),0,IF(MOD(MONTH(AQ$4)-MONTH(Input!$H207),Input!$J207)=0,1,0)),0)</f>
        <v>0</v>
      </c>
      <c r="AR12" s="70">
        <f>IFERROR(IF(OR(AR$4&lt;=Input!$H207,'Debt Model'!AR$4&gt;Input!$M207),0,IF(MOD(MONTH(AR$4)-MONTH(Input!$H207),Input!$J207)=0,1,0)),0)</f>
        <v>0</v>
      </c>
      <c r="AS12" s="70">
        <f>IFERROR(IF(OR(AS$4&lt;=Input!$H207,'Debt Model'!AS$4&gt;Input!$M207),0,IF(MOD(MONTH(AS$4)-MONTH(Input!$H207),Input!$J207)=0,1,0)),0)</f>
        <v>0</v>
      </c>
      <c r="AT12" s="70">
        <f>IFERROR(IF(OR(AT$4&lt;=Input!$H207,'Debt Model'!AT$4&gt;Input!$M207),0,IF(MOD(MONTH(AT$4)-MONTH(Input!$H207),Input!$J207)=0,1,0)),0)</f>
        <v>0</v>
      </c>
      <c r="AU12" s="70">
        <f>IFERROR(IF(OR(AU$4&lt;=Input!$H207,'Debt Model'!AU$4&gt;Input!$M207),0,IF(MOD(MONTH(AU$4)-MONTH(Input!$H207),Input!$J207)=0,1,0)),0)</f>
        <v>0</v>
      </c>
      <c r="AV12" s="70">
        <f>IFERROR(IF(OR(AV$4&lt;=Input!$H207,'Debt Model'!AV$4&gt;Input!$M207),0,IF(MOD(MONTH(AV$4)-MONTH(Input!$H207),Input!$J207)=0,1,0)),0)</f>
        <v>0</v>
      </c>
      <c r="AW12" s="70">
        <f>IFERROR(IF(OR(AW$4&lt;=Input!$H207,'Debt Model'!AW$4&gt;Input!$M207),0,IF(MOD(MONTH(AW$4)-MONTH(Input!$H207),Input!$J207)=0,1,0)),0)</f>
        <v>0</v>
      </c>
      <c r="AX12" s="70">
        <f>IFERROR(IF(OR(AX$4&lt;=Input!$H207,'Debt Model'!AX$4&gt;Input!$M207),0,IF(MOD(MONTH(AX$4)-MONTH(Input!$H207),Input!$J207)=0,1,0)),0)</f>
        <v>0</v>
      </c>
      <c r="AY12" s="70">
        <f>IFERROR(IF(OR(AY$4&lt;=Input!$H207,'Debt Model'!AY$4&gt;Input!$M207),0,IF(MOD(MONTH(AY$4)-MONTH(Input!$H207),Input!$J207)=0,1,0)),0)</f>
        <v>0</v>
      </c>
      <c r="AZ12" s="70">
        <f>IFERROR(IF(OR(AZ$4&lt;=Input!$H207,'Debt Model'!AZ$4&gt;Input!$M207),0,IF(MOD(MONTH(AZ$4)-MONTH(Input!$H207),Input!$J207)=0,1,0)),0)</f>
        <v>0</v>
      </c>
      <c r="BA12" s="70">
        <f>IFERROR(IF(OR(BA$4&lt;=Input!$H207,'Debt Model'!BA$4&gt;Input!$M207),0,IF(MOD(MONTH(BA$4)-MONTH(Input!$H207),Input!$J207)=0,1,0)),0)</f>
        <v>0</v>
      </c>
      <c r="BB12" s="70">
        <f>IFERROR(IF(OR(BB$4&lt;=Input!$H207,'Debt Model'!BB$4&gt;Input!$M207),0,IF(MOD(MONTH(BB$4)-MONTH(Input!$H207),Input!$J207)=0,1,0)),0)</f>
        <v>0</v>
      </c>
      <c r="BC12" s="70">
        <f>IFERROR(IF(OR(BC$4&lt;=Input!$H207,'Debt Model'!BC$4&gt;Input!$M207),0,IF(MOD(MONTH(BC$4)-MONTH(Input!$H207),Input!$J207)=0,1,0)),0)</f>
        <v>0</v>
      </c>
      <c r="BD12" s="70">
        <f>IFERROR(IF(OR(BD$4&lt;=Input!$H207,'Debt Model'!BD$4&gt;Input!$M207),0,IF(MOD(MONTH(BD$4)-MONTH(Input!$H207),Input!$J207)=0,1,0)),0)</f>
        <v>0</v>
      </c>
      <c r="BE12" s="70">
        <f>IFERROR(IF(OR(BE$4&lt;=Input!$H207,'Debt Model'!BE$4&gt;Input!$M207),0,IF(MOD(MONTH(BE$4)-MONTH(Input!$H207),Input!$J207)=0,1,0)),0)</f>
        <v>0</v>
      </c>
      <c r="BF12" s="70">
        <f>IFERROR(IF(OR(BF$4&lt;=Input!$H207,'Debt Model'!BF$4&gt;Input!$M207),0,IF(MOD(MONTH(BF$4)-MONTH(Input!$H207),Input!$J207)=0,1,0)),0)</f>
        <v>0</v>
      </c>
      <c r="BG12" s="70">
        <f>IFERROR(IF(OR(BG$4&lt;=Input!$H207,'Debt Model'!BG$4&gt;Input!$M207),0,IF(MOD(MONTH(BG$4)-MONTH(Input!$H207),Input!$J207)=0,1,0)),0)</f>
        <v>0</v>
      </c>
      <c r="BH12" s="70">
        <f>IFERROR(IF(OR(BH$4&lt;=Input!$H207,'Debt Model'!BH$4&gt;Input!$M207),0,IF(MOD(MONTH(BH$4)-MONTH(Input!$H207),Input!$J207)=0,1,0)),0)</f>
        <v>0</v>
      </c>
      <c r="BI12" s="70">
        <f>IFERROR(IF(OR(BI$4&lt;=Input!$H207,'Debt Model'!BI$4&gt;Input!$M207),0,IF(MOD(MONTH(BI$4)-MONTH(Input!$H207),Input!$J207)=0,1,0)),0)</f>
        <v>0</v>
      </c>
      <c r="BJ12" s="70">
        <f>IFERROR(IF(OR(BJ$4&lt;=Input!$H207,'Debt Model'!BJ$4&gt;Input!$M207),0,IF(MOD(MONTH(BJ$4)-MONTH(Input!$H207),Input!$J207)=0,1,0)),0)</f>
        <v>0</v>
      </c>
      <c r="BK12" s="70">
        <f>IFERROR(IF(OR(BK$4&lt;=Input!$H207,'Debt Model'!BK$4&gt;Input!$M207),0,IF(MOD(MONTH(BK$4)-MONTH(Input!$H207),Input!$J207)=0,1,0)),0)</f>
        <v>0</v>
      </c>
      <c r="BL12" s="70">
        <f>IFERROR(IF(OR(BL$4&lt;=Input!$H207,'Debt Model'!BL$4&gt;Input!$M207),0,IF(MOD(MONTH(BL$4)-MONTH(Input!$H207),Input!$J207)=0,1,0)),0)</f>
        <v>0</v>
      </c>
      <c r="BM12" s="70">
        <f>IFERROR(IF(OR(BM$4&lt;=Input!$H207,'Debt Model'!BM$4&gt;Input!$M207),0,IF(MOD(MONTH(BM$4)-MONTH(Input!$H207),Input!$J207)=0,1,0)),0)</f>
        <v>0</v>
      </c>
      <c r="BN12" s="70">
        <f>IFERROR(IF(OR(BN$4&lt;=Input!$H207,'Debt Model'!BN$4&gt;Input!$M207),0,IF(MOD(MONTH(BN$4)-MONTH(Input!$H207),Input!$J207)=0,1,0)),0)</f>
        <v>0</v>
      </c>
      <c r="BO12" s="70">
        <f>IFERROR(IF(OR(BO$4&lt;=Input!$H207,'Debt Model'!BO$4&gt;Input!$M207),0,IF(MOD(MONTH(BO$4)-MONTH(Input!$H207),Input!$J207)=0,1,0)),0)</f>
        <v>0</v>
      </c>
      <c r="BP12" s="70">
        <f>IFERROR(IF(OR(BP$4&lt;=Input!$H207,'Debt Model'!BP$4&gt;Input!$M207),0,IF(MOD(MONTH(BP$4)-MONTH(Input!$H207),Input!$J207)=0,1,0)),0)</f>
        <v>0</v>
      </c>
      <c r="BQ12" s="70">
        <f>IFERROR(IF(OR(BQ$4&lt;=Input!$H207,'Debt Model'!BQ$4&gt;Input!$M207),0,IF(MOD(MONTH(BQ$4)-MONTH(Input!$H207),Input!$J207)=0,1,0)),0)</f>
        <v>0</v>
      </c>
      <c r="BR12" s="70">
        <f>IFERROR(IF(OR(BR$4&lt;=Input!$H207,'Debt Model'!BR$4&gt;Input!$M207),0,IF(MOD(MONTH(BR$4)-MONTH(Input!$H207),Input!$J207)=0,1,0)),0)</f>
        <v>0</v>
      </c>
      <c r="BS12" s="70">
        <f>IFERROR(IF(OR(BS$4&lt;=Input!$H207,'Debt Model'!BS$4&gt;Input!$M207),0,IF(MOD(MONTH(BS$4)-MONTH(Input!$H207),Input!$J207)=0,1,0)),0)</f>
        <v>0</v>
      </c>
      <c r="BT12" s="70">
        <f>IFERROR(IF(OR(BT$4&lt;=Input!$H207,'Debt Model'!BT$4&gt;Input!$M207),0,IF(MOD(MONTH(BT$4)-MONTH(Input!$H207),Input!$J207)=0,1,0)),0)</f>
        <v>0</v>
      </c>
      <c r="BU12" s="70">
        <f>IFERROR(IF(OR(BU$4&lt;=Input!$H207,'Debt Model'!BU$4&gt;Input!$M207),0,IF(MOD(MONTH(BU$4)-MONTH(Input!$H207),Input!$J207)=0,1,0)),0)</f>
        <v>0</v>
      </c>
      <c r="BV12" s="70">
        <f>IFERROR(IF(OR(BV$4&lt;=Input!$H207,'Debt Model'!BV$4&gt;Input!$M207),0,IF(MOD(MONTH(BV$4)-MONTH(Input!$H207),Input!$J207)=0,1,0)),0)</f>
        <v>0</v>
      </c>
      <c r="BW12" s="70">
        <f>IFERROR(IF(OR(BW$4&lt;=Input!$H207,'Debt Model'!BW$4&gt;Input!$M207),0,IF(MOD(MONTH(BW$4)-MONTH(Input!$H207),Input!$J207)=0,1,0)),0)</f>
        <v>0</v>
      </c>
      <c r="BX12" s="70">
        <f>IFERROR(IF(OR(BX$4&lt;=Input!$H207,'Debt Model'!BX$4&gt;Input!$M207),0,IF(MOD(MONTH(BX$4)-MONTH(Input!$H207),Input!$J207)=0,1,0)),0)</f>
        <v>0</v>
      </c>
      <c r="BY12" s="70">
        <f>IFERROR(IF(OR(BY$4&lt;=Input!$H207,'Debt Model'!BY$4&gt;Input!$M207),0,IF(MOD(MONTH(BY$4)-MONTH(Input!$H207),Input!$J207)=0,1,0)),0)</f>
        <v>0</v>
      </c>
      <c r="BZ12" s="70">
        <f>IFERROR(IF(OR(BZ$4&lt;=Input!$H207,'Debt Model'!BZ$4&gt;Input!$M207),0,IF(MOD(MONTH(BZ$4)-MONTH(Input!$H207),Input!$J207)=0,1,0)),0)</f>
        <v>0</v>
      </c>
      <c r="CA12" s="70">
        <f>IFERROR(IF(OR(CA$4&lt;=Input!$H207,'Debt Model'!CA$4&gt;Input!$M207),0,IF(MOD(MONTH(CA$4)-MONTH(Input!$H207),Input!$J207)=0,1,0)),0)</f>
        <v>0</v>
      </c>
      <c r="CB12" s="70">
        <f>IFERROR(IF(OR(CB$4&lt;=Input!$H207,'Debt Model'!CB$4&gt;Input!$M207),0,IF(MOD(MONTH(CB$4)-MONTH(Input!$H207),Input!$J207)=0,1,0)),0)</f>
        <v>0</v>
      </c>
      <c r="CC12" s="70">
        <f>IFERROR(IF(OR(CC$4&lt;=Input!$H207,'Debt Model'!CC$4&gt;Input!$M207),0,IF(MOD(MONTH(CC$4)-MONTH(Input!$H207),Input!$J207)=0,1,0)),0)</f>
        <v>0</v>
      </c>
      <c r="CD12" s="70">
        <f>IFERROR(IF(OR(CD$4&lt;=Input!$H207,'Debt Model'!CD$4&gt;Input!$M207),0,IF(MOD(MONTH(CD$4)-MONTH(Input!$H207),Input!$J207)=0,1,0)),0)</f>
        <v>0</v>
      </c>
      <c r="CE12" s="70">
        <f>IFERROR(IF(OR(CE$4&lt;=Input!$H207,'Debt Model'!CE$4&gt;Input!$M207),0,IF(MOD(MONTH(CE$4)-MONTH(Input!$H207),Input!$J207)=0,1,0)),0)</f>
        <v>0</v>
      </c>
      <c r="CF12" s="70">
        <f>IFERROR(IF(OR(CF$4&lt;=Input!$H207,'Debt Model'!CF$4&gt;Input!$M207),0,IF(MOD(MONTH(CF$4)-MONTH(Input!$H207),Input!$J207)=0,1,0)),0)</f>
        <v>0</v>
      </c>
      <c r="CG12" s="70">
        <f>IFERROR(IF(OR(CG$4&lt;=Input!$H207,'Debt Model'!CG$4&gt;Input!$M207),0,IF(MOD(MONTH(CG$4)-MONTH(Input!$H207),Input!$J207)=0,1,0)),0)</f>
        <v>0</v>
      </c>
      <c r="CH12" s="70">
        <f>IFERROR(IF(OR(CH$4&lt;=Input!$H207,'Debt Model'!CH$4&gt;Input!$M207),0,IF(MOD(MONTH(CH$4)-MONTH(Input!$H207),Input!$J207)=0,1,0)),0)</f>
        <v>0</v>
      </c>
      <c r="CI12" s="70">
        <f>IFERROR(IF(OR(CI$4&lt;=Input!$H207,'Debt Model'!CI$4&gt;Input!$M207),0,IF(MOD(MONTH(CI$4)-MONTH(Input!$H207),Input!$J207)=0,1,0)),0)</f>
        <v>0</v>
      </c>
      <c r="CJ12" s="70">
        <f>IFERROR(IF(OR(CJ$4&lt;=Input!$H207,'Debt Model'!CJ$4&gt;Input!$M207),0,IF(MOD(MONTH(CJ$4)-MONTH(Input!$H207),Input!$J207)=0,1,0)),0)</f>
        <v>0</v>
      </c>
      <c r="CK12" s="70">
        <f>IFERROR(IF(OR(CK$4&lt;=Input!$H207,'Debt Model'!CK$4&gt;Input!$M207),0,IF(MOD(MONTH(CK$4)-MONTH(Input!$H207),Input!$J207)=0,1,0)),0)</f>
        <v>0</v>
      </c>
      <c r="CL12" s="70">
        <f>IFERROR(IF(OR(CL$4&lt;=Input!$H207,'Debt Model'!CL$4&gt;Input!$M207),0,IF(MOD(MONTH(CL$4)-MONTH(Input!$H207),Input!$J207)=0,1,0)),0)</f>
        <v>0</v>
      </c>
      <c r="CM12" s="70">
        <f>IFERROR(IF(OR(CM$4&lt;=Input!$H207,'Debt Model'!CM$4&gt;Input!$M207),0,IF(MOD(MONTH(CM$4)-MONTH(Input!$H207),Input!$J207)=0,1,0)),0)</f>
        <v>0</v>
      </c>
      <c r="CN12" s="70">
        <f>IFERROR(IF(OR(CN$4&lt;=Input!$H207,'Debt Model'!CN$4&gt;Input!$M207),0,IF(MOD(MONTH(CN$4)-MONTH(Input!$H207),Input!$J207)=0,1,0)),0)</f>
        <v>0</v>
      </c>
      <c r="CO12" s="70">
        <f>IFERROR(IF(OR(CO$4&lt;=Input!$H207,'Debt Model'!CO$4&gt;Input!$M207),0,IF(MOD(MONTH(CO$4)-MONTH(Input!$H207),Input!$J207)=0,1,0)),0)</f>
        <v>0</v>
      </c>
      <c r="CP12" s="70">
        <f>IFERROR(IF(OR(CP$4&lt;=Input!$H207,'Debt Model'!CP$4&gt;Input!$M207),0,IF(MOD(MONTH(CP$4)-MONTH(Input!$H207),Input!$J207)=0,1,0)),0)</f>
        <v>0</v>
      </c>
      <c r="CQ12" s="70">
        <f>IFERROR(IF(OR(CQ$4&lt;=Input!$H207,'Debt Model'!CQ$4&gt;Input!$M207),0,IF(MOD(MONTH(CQ$4)-MONTH(Input!$H207),Input!$J207)=0,1,0)),0)</f>
        <v>0</v>
      </c>
      <c r="CR12" s="70">
        <f>IFERROR(IF(OR(CR$4&lt;=Input!$H207,'Debt Model'!CR$4&gt;Input!$M207),0,IF(MOD(MONTH(CR$4)-MONTH(Input!$H207),Input!$J207)=0,1,0)),0)</f>
        <v>0</v>
      </c>
      <c r="CS12" s="70">
        <f>IFERROR(IF(OR(CS$4&lt;=Input!$H207,'Debt Model'!CS$4&gt;Input!$M207),0,IF(MOD(MONTH(CS$4)-MONTH(Input!$H207),Input!$J207)=0,1,0)),0)</f>
        <v>0</v>
      </c>
      <c r="CT12" s="70">
        <f>IFERROR(IF(OR(CT$4&lt;=Input!$H207,'Debt Model'!CT$4&gt;Input!$M207),0,IF(MOD(MONTH(CT$4)-MONTH(Input!$H207),Input!$J207)=0,1,0)),0)</f>
        <v>0</v>
      </c>
      <c r="CU12" s="70">
        <f>IFERROR(IF(OR(CU$4&lt;=Input!$H207,'Debt Model'!CU$4&gt;Input!$M207),0,IF(MOD(MONTH(CU$4)-MONTH(Input!$H207),Input!$J207)=0,1,0)),0)</f>
        <v>0</v>
      </c>
      <c r="CV12" s="70">
        <f>IFERROR(IF(OR(CV$4&lt;=Input!$H207,'Debt Model'!CV$4&gt;Input!$M207),0,IF(MOD(MONTH(CV$4)-MONTH(Input!$H207),Input!$J207)=0,1,0)),0)</f>
        <v>0</v>
      </c>
      <c r="CW12" s="70">
        <f>IFERROR(IF(OR(CW$4&lt;=Input!$H207,'Debt Model'!CW$4&gt;Input!$M207),0,IF(MOD(MONTH(CW$4)-MONTH(Input!$H207),Input!$J207)=0,1,0)),0)</f>
        <v>0</v>
      </c>
      <c r="CX12" s="70">
        <f>IFERROR(IF(OR(CX$4&lt;=Input!$H207,'Debt Model'!CX$4&gt;Input!$M207),0,IF(MOD(MONTH(CX$4)-MONTH(Input!$H207),Input!$J207)=0,1,0)),0)</f>
        <v>0</v>
      </c>
      <c r="CY12" s="70">
        <f>IFERROR(IF(OR(CY$4&lt;=Input!$H207,'Debt Model'!CY$4&gt;Input!$M207),0,IF(MOD(MONTH(CY$4)-MONTH(Input!$H207),Input!$J207)=0,1,0)),0)</f>
        <v>0</v>
      </c>
      <c r="CZ12" s="70">
        <f>IFERROR(IF(OR(CZ$4&lt;=Input!$H207,'Debt Model'!CZ$4&gt;Input!$M207),0,IF(MOD(MONTH(CZ$4)-MONTH(Input!$H207),Input!$J207)=0,1,0)),0)</f>
        <v>0</v>
      </c>
      <c r="DA12" s="70">
        <f>IFERROR(IF(OR(DA$4&lt;=Input!$H207,'Debt Model'!DA$4&gt;Input!$M207),0,IF(MOD(MONTH(DA$4)-MONTH(Input!$H207),Input!$J207)=0,1,0)),0)</f>
        <v>0</v>
      </c>
      <c r="DB12" s="70">
        <f>IFERROR(IF(OR(DB$4&lt;=Input!$H207,'Debt Model'!DB$4&gt;Input!$M207),0,IF(MOD(MONTH(DB$4)-MONTH(Input!$H207),Input!$J207)=0,1,0)),0)</f>
        <v>0</v>
      </c>
      <c r="DC12" s="70">
        <f>IFERROR(IF(OR(DC$4&lt;=Input!$H207,'Debt Model'!DC$4&gt;Input!$M207),0,IF(MOD(MONTH(DC$4)-MONTH(Input!$H207),Input!$J207)=0,1,0)),0)</f>
        <v>0</v>
      </c>
      <c r="DD12" s="70">
        <f>IFERROR(IF(OR(DD$4&lt;=Input!$H207,'Debt Model'!DD$4&gt;Input!$M207),0,IF(MOD(MONTH(DD$4)-MONTH(Input!$H207),Input!$J207)=0,1,0)),0)</f>
        <v>0</v>
      </c>
      <c r="DE12" s="70">
        <f>IFERROR(IF(OR(DE$4&lt;=Input!$H207,'Debt Model'!DE$4&gt;Input!$M207),0,IF(MOD(MONTH(DE$4)-MONTH(Input!$H207),Input!$J207)=0,1,0)),0)</f>
        <v>0</v>
      </c>
      <c r="DF12" s="70">
        <f>IFERROR(IF(OR(DF$4&lt;=Input!$H207,'Debt Model'!DF$4&gt;Input!$M207),0,IF(MOD(MONTH(DF$4)-MONTH(Input!$H207),Input!$J207)=0,1,0)),0)</f>
        <v>0</v>
      </c>
      <c r="DG12" s="70">
        <f>IFERROR(IF(OR(DG$4&lt;=Input!$H207,'Debt Model'!DG$4&gt;Input!$M207),0,IF(MOD(MONTH(DG$4)-MONTH(Input!$H207),Input!$J207)=0,1,0)),0)</f>
        <v>0</v>
      </c>
      <c r="DH12" s="70">
        <f>IFERROR(IF(OR(DH$4&lt;=Input!$H207,'Debt Model'!DH$4&gt;Input!$M207),0,IF(MOD(MONTH(DH$4)-MONTH(Input!$H207),Input!$J207)=0,1,0)),0)</f>
        <v>0</v>
      </c>
      <c r="DI12" s="70">
        <f>IFERROR(IF(OR(DI$4&lt;=Input!$H207,'Debt Model'!DI$4&gt;Input!$M207),0,IF(MOD(MONTH(DI$4)-MONTH(Input!$H207),Input!$J207)=0,1,0)),0)</f>
        <v>0</v>
      </c>
      <c r="DJ12" s="70">
        <f>IFERROR(IF(OR(DJ$4&lt;=Input!$H207,'Debt Model'!DJ$4&gt;Input!$M207),0,IF(MOD(MONTH(DJ$4)-MONTH(Input!$H207),Input!$J207)=0,1,0)),0)</f>
        <v>0</v>
      </c>
      <c r="DK12" s="70">
        <f>IFERROR(IF(OR(DK$4&lt;=Input!$H207,'Debt Model'!DK$4&gt;Input!$M207),0,IF(MOD(MONTH(DK$4)-MONTH(Input!$H207),Input!$J207)=0,1,0)),0)</f>
        <v>0</v>
      </c>
      <c r="DL12" s="70">
        <f>IFERROR(IF(OR(DL$4&lt;=Input!$H207,'Debt Model'!DL$4&gt;Input!$M207),0,IF(MOD(MONTH(DL$4)-MONTH(Input!$H207),Input!$J207)=0,1,0)),0)</f>
        <v>0</v>
      </c>
      <c r="DM12" s="70">
        <f>IFERROR(IF(OR(DM$4&lt;=Input!$H207,'Debt Model'!DM$4&gt;Input!$M207),0,IF(MOD(MONTH(DM$4)-MONTH(Input!$H207),Input!$J207)=0,1,0)),0)</f>
        <v>0</v>
      </c>
      <c r="DN12" s="70">
        <f>IFERROR(IF(OR(DN$4&lt;=Input!$H207,'Debt Model'!DN$4&gt;Input!$M207),0,IF(MOD(MONTH(DN$4)-MONTH(Input!$H207),Input!$J207)=0,1,0)),0)</f>
        <v>0</v>
      </c>
      <c r="DO12" s="70">
        <f>IFERROR(IF(OR(DO$4&lt;=Input!$H207,'Debt Model'!DO$4&gt;Input!$M207),0,IF(MOD(MONTH(DO$4)-MONTH(Input!$H207),Input!$J207)=0,1,0)),0)</f>
        <v>0</v>
      </c>
      <c r="DP12" s="70">
        <f>IFERROR(IF(OR(DP$4&lt;=Input!$H207,'Debt Model'!DP$4&gt;Input!$M207),0,IF(MOD(MONTH(DP$4)-MONTH(Input!$H207),Input!$J207)=0,1,0)),0)</f>
        <v>0</v>
      </c>
      <c r="DQ12" s="70">
        <f>IFERROR(IF(OR(DQ$4&lt;=Input!$H207,'Debt Model'!DQ$4&gt;Input!$M207),0,IF(MOD(MONTH(DQ$4)-MONTH(Input!$H207),Input!$J207)=0,1,0)),0)</f>
        <v>0</v>
      </c>
      <c r="DR12" s="70">
        <f>IFERROR(IF(OR(DR$4&lt;=Input!$H207,'Debt Model'!DR$4&gt;Input!$M207),0,IF(MOD(MONTH(DR$4)-MONTH(Input!$H207),Input!$J207)=0,1,0)),0)</f>
        <v>0</v>
      </c>
      <c r="DS12" s="70">
        <f>IFERROR(IF(OR(DS$4&lt;=Input!$H207,'Debt Model'!DS$4&gt;Input!$M207),0,IF(MOD(MONTH(DS$4)-MONTH(Input!$H207),Input!$J207)=0,1,0)),0)</f>
        <v>0</v>
      </c>
      <c r="DT12" s="70">
        <f>IFERROR(IF(OR(DT$4&lt;=Input!$H207,'Debt Model'!DT$4&gt;Input!$M207),0,IF(MOD(MONTH(DT$4)-MONTH(Input!$H207),Input!$J207)=0,1,0)),0)</f>
        <v>0</v>
      </c>
      <c r="DU12"/>
      <c r="DV12"/>
      <c r="DW12"/>
      <c r="DX12"/>
      <c r="DY12"/>
      <c r="DZ12"/>
      <c r="EA12"/>
      <c r="EB12"/>
      <c r="EC12"/>
      <c r="ED12"/>
      <c r="EE12"/>
      <c r="EF12"/>
    </row>
    <row r="13" spans="1:136" s="9" customFormat="1" ht="14.25" customHeight="1" outlineLevel="1" x14ac:dyDescent="0.2">
      <c r="A13" s="3"/>
      <c r="B13" s="21" t="str">
        <f>+Input!C208 &amp;" Repayment Flag"</f>
        <v>Loan 3 Repayment Flag</v>
      </c>
      <c r="C13" s="23"/>
      <c r="D13" s="23"/>
      <c r="E13" s="70">
        <f>IFERROR(IF(OR(E$4&lt;=Input!$H208,'Debt Model'!E$4&gt;Input!$M208),0,IF(MOD(MONTH(E$4)-MONTH(Input!$H208),Input!$J208)=0,1,0)),0)</f>
        <v>0</v>
      </c>
      <c r="F13" s="70">
        <f>IFERROR(IF(OR(F$4&lt;=Input!$H208,'Debt Model'!F$4&gt;Input!$M208),0,IF(MOD(MONTH(F$4)-MONTH(Input!$H208),Input!$J208)=0,1,0)),0)</f>
        <v>0</v>
      </c>
      <c r="G13" s="70">
        <f>IFERROR(IF(OR(G$4&lt;=Input!$H208,'Debt Model'!G$4&gt;Input!$M208),0,IF(MOD(MONTH(G$4)-MONTH(Input!$H208),Input!$J208)=0,1,0)),0)</f>
        <v>0</v>
      </c>
      <c r="H13" s="70">
        <f>IFERROR(IF(OR(H$4&lt;=Input!$H208,'Debt Model'!H$4&gt;Input!$M208),0,IF(MOD(MONTH(H$4)-MONTH(Input!$H208),Input!$J208)=0,1,0)),0)</f>
        <v>0</v>
      </c>
      <c r="I13" s="70">
        <f>IFERROR(IF(OR(I$4&lt;=Input!$H208,'Debt Model'!I$4&gt;Input!$M208),0,IF(MOD(MONTH(I$4)-MONTH(Input!$H208),Input!$J208)=0,1,0)),0)</f>
        <v>0</v>
      </c>
      <c r="J13" s="70">
        <f>IFERROR(IF(OR(J$4&lt;=Input!$H208,'Debt Model'!J$4&gt;Input!$M208),0,IF(MOD(MONTH(J$4)-MONTH(Input!$H208),Input!$J208)=0,1,0)),0)</f>
        <v>0</v>
      </c>
      <c r="K13" s="70">
        <f>IFERROR(IF(OR(K$4&lt;=Input!$H208,'Debt Model'!K$4&gt;Input!$M208),0,IF(MOD(MONTH(K$4)-MONTH(Input!$H208),Input!$J208)=0,1,0)),0)</f>
        <v>0</v>
      </c>
      <c r="L13" s="70">
        <f>IFERROR(IF(OR(L$4&lt;=Input!$H208,'Debt Model'!L$4&gt;Input!$M208),0,IF(MOD(MONTH(L$4)-MONTH(Input!$H208),Input!$J208)=0,1,0)),0)</f>
        <v>0</v>
      </c>
      <c r="M13" s="70">
        <f>IFERROR(IF(OR(M$4&lt;=Input!$H208,'Debt Model'!M$4&gt;Input!$M208),0,IF(MOD(MONTH(M$4)-MONTH(Input!$H208),Input!$J208)=0,1,0)),0)</f>
        <v>0</v>
      </c>
      <c r="N13" s="70">
        <f>IFERROR(IF(OR(N$4&lt;=Input!$H208,'Debt Model'!N$4&gt;Input!$M208),0,IF(MOD(MONTH(N$4)-MONTH(Input!$H208),Input!$J208)=0,1,0)),0)</f>
        <v>0</v>
      </c>
      <c r="O13" s="70">
        <f>IFERROR(IF(OR(O$4&lt;=Input!$H208,'Debt Model'!O$4&gt;Input!$M208),0,IF(MOD(MONTH(O$4)-MONTH(Input!$H208),Input!$J208)=0,1,0)),0)</f>
        <v>0</v>
      </c>
      <c r="P13" s="70">
        <f>IFERROR(IF(OR(P$4&lt;=Input!$H208,'Debt Model'!P$4&gt;Input!$M208),0,IF(MOD(MONTH(P$4)-MONTH(Input!$H208),Input!$J208)=0,1,0)),0)</f>
        <v>0</v>
      </c>
      <c r="Q13" s="70">
        <f>IFERROR(IF(OR(Q$4&lt;=Input!$H208,'Debt Model'!Q$4&gt;Input!$M208),0,IF(MOD(MONTH(Q$4)-MONTH(Input!$H208),Input!$J208)=0,1,0)),0)</f>
        <v>0</v>
      </c>
      <c r="R13" s="70">
        <f>IFERROR(IF(OR(R$4&lt;=Input!$H208,'Debt Model'!R$4&gt;Input!$M208),0,IF(MOD(MONTH(R$4)-MONTH(Input!$H208),Input!$J208)=0,1,0)),0)</f>
        <v>0</v>
      </c>
      <c r="S13" s="70">
        <f>IFERROR(IF(OR(S$4&lt;=Input!$H208,'Debt Model'!S$4&gt;Input!$M208),0,IF(MOD(MONTH(S$4)-MONTH(Input!$H208),Input!$J208)=0,1,0)),0)</f>
        <v>0</v>
      </c>
      <c r="T13" s="70">
        <f>IFERROR(IF(OR(T$4&lt;=Input!$H208,'Debt Model'!T$4&gt;Input!$M208),0,IF(MOD(MONTH(T$4)-MONTH(Input!$H208),Input!$J208)=0,1,0)),0)</f>
        <v>0</v>
      </c>
      <c r="U13" s="70">
        <f>IFERROR(IF(OR(U$4&lt;=Input!$H208,'Debt Model'!U$4&gt;Input!$M208),0,IF(MOD(MONTH(U$4)-MONTH(Input!$H208),Input!$J208)=0,1,0)),0)</f>
        <v>0</v>
      </c>
      <c r="V13" s="70">
        <f>IFERROR(IF(OR(V$4&lt;=Input!$H208,'Debt Model'!V$4&gt;Input!$M208),0,IF(MOD(MONTH(V$4)-MONTH(Input!$H208),Input!$J208)=0,1,0)),0)</f>
        <v>0</v>
      </c>
      <c r="W13" s="70">
        <f>IFERROR(IF(OR(W$4&lt;=Input!$H208,'Debt Model'!W$4&gt;Input!$M208),0,IF(MOD(MONTH(W$4)-MONTH(Input!$H208),Input!$J208)=0,1,0)),0)</f>
        <v>0</v>
      </c>
      <c r="X13" s="70">
        <f>IFERROR(IF(OR(X$4&lt;=Input!$H208,'Debt Model'!X$4&gt;Input!$M208),0,IF(MOD(MONTH(X$4)-MONTH(Input!$H208),Input!$J208)=0,1,0)),0)</f>
        <v>0</v>
      </c>
      <c r="Y13" s="70">
        <f>IFERROR(IF(OR(Y$4&lt;=Input!$H208,'Debt Model'!Y$4&gt;Input!$M208),0,IF(MOD(MONTH(Y$4)-MONTH(Input!$H208),Input!$J208)=0,1,0)),0)</f>
        <v>0</v>
      </c>
      <c r="Z13" s="70">
        <f>IFERROR(IF(OR(Z$4&lt;=Input!$H208,'Debt Model'!Z$4&gt;Input!$M208),0,IF(MOD(MONTH(Z$4)-MONTH(Input!$H208),Input!$J208)=0,1,0)),0)</f>
        <v>0</v>
      </c>
      <c r="AA13" s="70">
        <f>IFERROR(IF(OR(AA$4&lt;=Input!$H208,'Debt Model'!AA$4&gt;Input!$M208),0,IF(MOD(MONTH(AA$4)-MONTH(Input!$H208),Input!$J208)=0,1,0)),0)</f>
        <v>0</v>
      </c>
      <c r="AB13" s="70">
        <f>IFERROR(IF(OR(AB$4&lt;=Input!$H208,'Debt Model'!AB$4&gt;Input!$M208),0,IF(MOD(MONTH(AB$4)-MONTH(Input!$H208),Input!$J208)=0,1,0)),0)</f>
        <v>0</v>
      </c>
      <c r="AC13" s="70">
        <f>IFERROR(IF(OR(AC$4&lt;=Input!$H208,'Debt Model'!AC$4&gt;Input!$M208),0,IF(MOD(MONTH(AC$4)-MONTH(Input!$H208),Input!$J208)=0,1,0)),0)</f>
        <v>0</v>
      </c>
      <c r="AD13" s="70">
        <f>IFERROR(IF(OR(AD$4&lt;=Input!$H208,'Debt Model'!AD$4&gt;Input!$M208),0,IF(MOD(MONTH(AD$4)-MONTH(Input!$H208),Input!$J208)=0,1,0)),0)</f>
        <v>0</v>
      </c>
      <c r="AE13" s="70">
        <f>IFERROR(IF(OR(AE$4&lt;=Input!$H208,'Debt Model'!AE$4&gt;Input!$M208),0,IF(MOD(MONTH(AE$4)-MONTH(Input!$H208),Input!$J208)=0,1,0)),0)</f>
        <v>0</v>
      </c>
      <c r="AF13" s="70">
        <f>IFERROR(IF(OR(AF$4&lt;=Input!$H208,'Debt Model'!AF$4&gt;Input!$M208),0,IF(MOD(MONTH(AF$4)-MONTH(Input!$H208),Input!$J208)=0,1,0)),0)</f>
        <v>0</v>
      </c>
      <c r="AG13" s="70">
        <f>IFERROR(IF(OR(AG$4&lt;=Input!$H208,'Debt Model'!AG$4&gt;Input!$M208),0,IF(MOD(MONTH(AG$4)-MONTH(Input!$H208),Input!$J208)=0,1,0)),0)</f>
        <v>0</v>
      </c>
      <c r="AH13" s="70">
        <f>IFERROR(IF(OR(AH$4&lt;=Input!$H208,'Debt Model'!AH$4&gt;Input!$M208),0,IF(MOD(MONTH(AH$4)-MONTH(Input!$H208),Input!$J208)=0,1,0)),0)</f>
        <v>0</v>
      </c>
      <c r="AI13" s="70">
        <f>IFERROR(IF(OR(AI$4&lt;=Input!$H208,'Debt Model'!AI$4&gt;Input!$M208),0,IF(MOD(MONTH(AI$4)-MONTH(Input!$H208),Input!$J208)=0,1,0)),0)</f>
        <v>0</v>
      </c>
      <c r="AJ13" s="70">
        <f>IFERROR(IF(OR(AJ$4&lt;=Input!$H208,'Debt Model'!AJ$4&gt;Input!$M208),0,IF(MOD(MONTH(AJ$4)-MONTH(Input!$H208),Input!$J208)=0,1,0)),0)</f>
        <v>0</v>
      </c>
      <c r="AK13" s="70">
        <f>IFERROR(IF(OR(AK$4&lt;=Input!$H208,'Debt Model'!AK$4&gt;Input!$M208),0,IF(MOD(MONTH(AK$4)-MONTH(Input!$H208),Input!$J208)=0,1,0)),0)</f>
        <v>0</v>
      </c>
      <c r="AL13" s="70">
        <f>IFERROR(IF(OR(AL$4&lt;=Input!$H208,'Debt Model'!AL$4&gt;Input!$M208),0,IF(MOD(MONTH(AL$4)-MONTH(Input!$H208),Input!$J208)=0,1,0)),0)</f>
        <v>0</v>
      </c>
      <c r="AM13" s="70">
        <f>IFERROR(IF(OR(AM$4&lt;=Input!$H208,'Debt Model'!AM$4&gt;Input!$M208),0,IF(MOD(MONTH(AM$4)-MONTH(Input!$H208),Input!$J208)=0,1,0)),0)</f>
        <v>0</v>
      </c>
      <c r="AN13" s="70">
        <f>IFERROR(IF(OR(AN$4&lt;=Input!$H208,'Debt Model'!AN$4&gt;Input!$M208),0,IF(MOD(MONTH(AN$4)-MONTH(Input!$H208),Input!$J208)=0,1,0)),0)</f>
        <v>0</v>
      </c>
      <c r="AO13" s="70">
        <f>IFERROR(IF(OR(AO$4&lt;=Input!$H208,'Debt Model'!AO$4&gt;Input!$M208),0,IF(MOD(MONTH(AO$4)-MONTH(Input!$H208),Input!$J208)=0,1,0)),0)</f>
        <v>0</v>
      </c>
      <c r="AP13" s="70">
        <f>IFERROR(IF(OR(AP$4&lt;=Input!$H208,'Debt Model'!AP$4&gt;Input!$M208),0,IF(MOD(MONTH(AP$4)-MONTH(Input!$H208),Input!$J208)=0,1,0)),0)</f>
        <v>0</v>
      </c>
      <c r="AQ13" s="70">
        <f>IFERROR(IF(OR(AQ$4&lt;=Input!$H208,'Debt Model'!AQ$4&gt;Input!$M208),0,IF(MOD(MONTH(AQ$4)-MONTH(Input!$H208),Input!$J208)=0,1,0)),0)</f>
        <v>0</v>
      </c>
      <c r="AR13" s="70">
        <f>IFERROR(IF(OR(AR$4&lt;=Input!$H208,'Debt Model'!AR$4&gt;Input!$M208),0,IF(MOD(MONTH(AR$4)-MONTH(Input!$H208),Input!$J208)=0,1,0)),0)</f>
        <v>0</v>
      </c>
      <c r="AS13" s="70">
        <f>IFERROR(IF(OR(AS$4&lt;=Input!$H208,'Debt Model'!AS$4&gt;Input!$M208),0,IF(MOD(MONTH(AS$4)-MONTH(Input!$H208),Input!$J208)=0,1,0)),0)</f>
        <v>0</v>
      </c>
      <c r="AT13" s="70">
        <f>IFERROR(IF(OR(AT$4&lt;=Input!$H208,'Debt Model'!AT$4&gt;Input!$M208),0,IF(MOD(MONTH(AT$4)-MONTH(Input!$H208),Input!$J208)=0,1,0)),0)</f>
        <v>0</v>
      </c>
      <c r="AU13" s="70">
        <f>IFERROR(IF(OR(AU$4&lt;=Input!$H208,'Debt Model'!AU$4&gt;Input!$M208),0,IF(MOD(MONTH(AU$4)-MONTH(Input!$H208),Input!$J208)=0,1,0)),0)</f>
        <v>0</v>
      </c>
      <c r="AV13" s="70">
        <f>IFERROR(IF(OR(AV$4&lt;=Input!$H208,'Debt Model'!AV$4&gt;Input!$M208),0,IF(MOD(MONTH(AV$4)-MONTH(Input!$H208),Input!$J208)=0,1,0)),0)</f>
        <v>0</v>
      </c>
      <c r="AW13" s="70">
        <f>IFERROR(IF(OR(AW$4&lt;=Input!$H208,'Debt Model'!AW$4&gt;Input!$M208),0,IF(MOD(MONTH(AW$4)-MONTH(Input!$H208),Input!$J208)=0,1,0)),0)</f>
        <v>0</v>
      </c>
      <c r="AX13" s="70">
        <f>IFERROR(IF(OR(AX$4&lt;=Input!$H208,'Debt Model'!AX$4&gt;Input!$M208),0,IF(MOD(MONTH(AX$4)-MONTH(Input!$H208),Input!$J208)=0,1,0)),0)</f>
        <v>0</v>
      </c>
      <c r="AY13" s="70">
        <f>IFERROR(IF(OR(AY$4&lt;=Input!$H208,'Debt Model'!AY$4&gt;Input!$M208),0,IF(MOD(MONTH(AY$4)-MONTH(Input!$H208),Input!$J208)=0,1,0)),0)</f>
        <v>0</v>
      </c>
      <c r="AZ13" s="70">
        <f>IFERROR(IF(OR(AZ$4&lt;=Input!$H208,'Debt Model'!AZ$4&gt;Input!$M208),0,IF(MOD(MONTH(AZ$4)-MONTH(Input!$H208),Input!$J208)=0,1,0)),0)</f>
        <v>0</v>
      </c>
      <c r="BA13" s="70">
        <f>IFERROR(IF(OR(BA$4&lt;=Input!$H208,'Debt Model'!BA$4&gt;Input!$M208),0,IF(MOD(MONTH(BA$4)-MONTH(Input!$H208),Input!$J208)=0,1,0)),0)</f>
        <v>0</v>
      </c>
      <c r="BB13" s="70">
        <f>IFERROR(IF(OR(BB$4&lt;=Input!$H208,'Debt Model'!BB$4&gt;Input!$M208),0,IF(MOD(MONTH(BB$4)-MONTH(Input!$H208),Input!$J208)=0,1,0)),0)</f>
        <v>0</v>
      </c>
      <c r="BC13" s="70">
        <f>IFERROR(IF(OR(BC$4&lt;=Input!$H208,'Debt Model'!BC$4&gt;Input!$M208),0,IF(MOD(MONTH(BC$4)-MONTH(Input!$H208),Input!$J208)=0,1,0)),0)</f>
        <v>0</v>
      </c>
      <c r="BD13" s="70">
        <f>IFERROR(IF(OR(BD$4&lt;=Input!$H208,'Debt Model'!BD$4&gt;Input!$M208),0,IF(MOD(MONTH(BD$4)-MONTH(Input!$H208),Input!$J208)=0,1,0)),0)</f>
        <v>0</v>
      </c>
      <c r="BE13" s="70">
        <f>IFERROR(IF(OR(BE$4&lt;=Input!$H208,'Debt Model'!BE$4&gt;Input!$M208),0,IF(MOD(MONTH(BE$4)-MONTH(Input!$H208),Input!$J208)=0,1,0)),0)</f>
        <v>0</v>
      </c>
      <c r="BF13" s="70">
        <f>IFERROR(IF(OR(BF$4&lt;=Input!$H208,'Debt Model'!BF$4&gt;Input!$M208),0,IF(MOD(MONTH(BF$4)-MONTH(Input!$H208),Input!$J208)=0,1,0)),0)</f>
        <v>0</v>
      </c>
      <c r="BG13" s="70">
        <f>IFERROR(IF(OR(BG$4&lt;=Input!$H208,'Debt Model'!BG$4&gt;Input!$M208),0,IF(MOD(MONTH(BG$4)-MONTH(Input!$H208),Input!$J208)=0,1,0)),0)</f>
        <v>0</v>
      </c>
      <c r="BH13" s="70">
        <f>IFERROR(IF(OR(BH$4&lt;=Input!$H208,'Debt Model'!BH$4&gt;Input!$M208),0,IF(MOD(MONTH(BH$4)-MONTH(Input!$H208),Input!$J208)=0,1,0)),0)</f>
        <v>0</v>
      </c>
      <c r="BI13" s="70">
        <f>IFERROR(IF(OR(BI$4&lt;=Input!$H208,'Debt Model'!BI$4&gt;Input!$M208),0,IF(MOD(MONTH(BI$4)-MONTH(Input!$H208),Input!$J208)=0,1,0)),0)</f>
        <v>0</v>
      </c>
      <c r="BJ13" s="70">
        <f>IFERROR(IF(OR(BJ$4&lt;=Input!$H208,'Debt Model'!BJ$4&gt;Input!$M208),0,IF(MOD(MONTH(BJ$4)-MONTH(Input!$H208),Input!$J208)=0,1,0)),0)</f>
        <v>0</v>
      </c>
      <c r="BK13" s="70">
        <f>IFERROR(IF(OR(BK$4&lt;=Input!$H208,'Debt Model'!BK$4&gt;Input!$M208),0,IF(MOD(MONTH(BK$4)-MONTH(Input!$H208),Input!$J208)=0,1,0)),0)</f>
        <v>0</v>
      </c>
      <c r="BL13" s="70">
        <f>IFERROR(IF(OR(BL$4&lt;=Input!$H208,'Debt Model'!BL$4&gt;Input!$M208),0,IF(MOD(MONTH(BL$4)-MONTH(Input!$H208),Input!$J208)=0,1,0)),0)</f>
        <v>0</v>
      </c>
      <c r="BM13" s="70">
        <f>IFERROR(IF(OR(BM$4&lt;=Input!$H208,'Debt Model'!BM$4&gt;Input!$M208),0,IF(MOD(MONTH(BM$4)-MONTH(Input!$H208),Input!$J208)=0,1,0)),0)</f>
        <v>0</v>
      </c>
      <c r="BN13" s="70">
        <f>IFERROR(IF(OR(BN$4&lt;=Input!$H208,'Debt Model'!BN$4&gt;Input!$M208),0,IF(MOD(MONTH(BN$4)-MONTH(Input!$H208),Input!$J208)=0,1,0)),0)</f>
        <v>0</v>
      </c>
      <c r="BO13" s="70">
        <f>IFERROR(IF(OR(BO$4&lt;=Input!$H208,'Debt Model'!BO$4&gt;Input!$M208),0,IF(MOD(MONTH(BO$4)-MONTH(Input!$H208),Input!$J208)=0,1,0)),0)</f>
        <v>0</v>
      </c>
      <c r="BP13" s="70">
        <f>IFERROR(IF(OR(BP$4&lt;=Input!$H208,'Debt Model'!BP$4&gt;Input!$M208),0,IF(MOD(MONTH(BP$4)-MONTH(Input!$H208),Input!$J208)=0,1,0)),0)</f>
        <v>0</v>
      </c>
      <c r="BQ13" s="70">
        <f>IFERROR(IF(OR(BQ$4&lt;=Input!$H208,'Debt Model'!BQ$4&gt;Input!$M208),0,IF(MOD(MONTH(BQ$4)-MONTH(Input!$H208),Input!$J208)=0,1,0)),0)</f>
        <v>0</v>
      </c>
      <c r="BR13" s="70">
        <f>IFERROR(IF(OR(BR$4&lt;=Input!$H208,'Debt Model'!BR$4&gt;Input!$M208),0,IF(MOD(MONTH(BR$4)-MONTH(Input!$H208),Input!$J208)=0,1,0)),0)</f>
        <v>0</v>
      </c>
      <c r="BS13" s="70">
        <f>IFERROR(IF(OR(BS$4&lt;=Input!$H208,'Debt Model'!BS$4&gt;Input!$M208),0,IF(MOD(MONTH(BS$4)-MONTH(Input!$H208),Input!$J208)=0,1,0)),0)</f>
        <v>0</v>
      </c>
      <c r="BT13" s="70">
        <f>IFERROR(IF(OR(BT$4&lt;=Input!$H208,'Debt Model'!BT$4&gt;Input!$M208),0,IF(MOD(MONTH(BT$4)-MONTH(Input!$H208),Input!$J208)=0,1,0)),0)</f>
        <v>0</v>
      </c>
      <c r="BU13" s="70">
        <f>IFERROR(IF(OR(BU$4&lt;=Input!$H208,'Debt Model'!BU$4&gt;Input!$M208),0,IF(MOD(MONTH(BU$4)-MONTH(Input!$H208),Input!$J208)=0,1,0)),0)</f>
        <v>0</v>
      </c>
      <c r="BV13" s="70">
        <f>IFERROR(IF(OR(BV$4&lt;=Input!$H208,'Debt Model'!BV$4&gt;Input!$M208),0,IF(MOD(MONTH(BV$4)-MONTH(Input!$H208),Input!$J208)=0,1,0)),0)</f>
        <v>0</v>
      </c>
      <c r="BW13" s="70">
        <f>IFERROR(IF(OR(BW$4&lt;=Input!$H208,'Debt Model'!BW$4&gt;Input!$M208),0,IF(MOD(MONTH(BW$4)-MONTH(Input!$H208),Input!$J208)=0,1,0)),0)</f>
        <v>0</v>
      </c>
      <c r="BX13" s="70">
        <f>IFERROR(IF(OR(BX$4&lt;=Input!$H208,'Debt Model'!BX$4&gt;Input!$M208),0,IF(MOD(MONTH(BX$4)-MONTH(Input!$H208),Input!$J208)=0,1,0)),0)</f>
        <v>0</v>
      </c>
      <c r="BY13" s="70">
        <f>IFERROR(IF(OR(BY$4&lt;=Input!$H208,'Debt Model'!BY$4&gt;Input!$M208),0,IF(MOD(MONTH(BY$4)-MONTH(Input!$H208),Input!$J208)=0,1,0)),0)</f>
        <v>0</v>
      </c>
      <c r="BZ13" s="70">
        <f>IFERROR(IF(OR(BZ$4&lt;=Input!$H208,'Debt Model'!BZ$4&gt;Input!$M208),0,IF(MOD(MONTH(BZ$4)-MONTH(Input!$H208),Input!$J208)=0,1,0)),0)</f>
        <v>0</v>
      </c>
      <c r="CA13" s="70">
        <f>IFERROR(IF(OR(CA$4&lt;=Input!$H208,'Debt Model'!CA$4&gt;Input!$M208),0,IF(MOD(MONTH(CA$4)-MONTH(Input!$H208),Input!$J208)=0,1,0)),0)</f>
        <v>0</v>
      </c>
      <c r="CB13" s="70">
        <f>IFERROR(IF(OR(CB$4&lt;=Input!$H208,'Debt Model'!CB$4&gt;Input!$M208),0,IF(MOD(MONTH(CB$4)-MONTH(Input!$H208),Input!$J208)=0,1,0)),0)</f>
        <v>0</v>
      </c>
      <c r="CC13" s="70">
        <f>IFERROR(IF(OR(CC$4&lt;=Input!$H208,'Debt Model'!CC$4&gt;Input!$M208),0,IF(MOD(MONTH(CC$4)-MONTH(Input!$H208),Input!$J208)=0,1,0)),0)</f>
        <v>0</v>
      </c>
      <c r="CD13" s="70">
        <f>IFERROR(IF(OR(CD$4&lt;=Input!$H208,'Debt Model'!CD$4&gt;Input!$M208),0,IF(MOD(MONTH(CD$4)-MONTH(Input!$H208),Input!$J208)=0,1,0)),0)</f>
        <v>0</v>
      </c>
      <c r="CE13" s="70">
        <f>IFERROR(IF(OR(CE$4&lt;=Input!$H208,'Debt Model'!CE$4&gt;Input!$M208),0,IF(MOD(MONTH(CE$4)-MONTH(Input!$H208),Input!$J208)=0,1,0)),0)</f>
        <v>0</v>
      </c>
      <c r="CF13" s="70">
        <f>IFERROR(IF(OR(CF$4&lt;=Input!$H208,'Debt Model'!CF$4&gt;Input!$M208),0,IF(MOD(MONTH(CF$4)-MONTH(Input!$H208),Input!$J208)=0,1,0)),0)</f>
        <v>0</v>
      </c>
      <c r="CG13" s="70">
        <f>IFERROR(IF(OR(CG$4&lt;=Input!$H208,'Debt Model'!CG$4&gt;Input!$M208),0,IF(MOD(MONTH(CG$4)-MONTH(Input!$H208),Input!$J208)=0,1,0)),0)</f>
        <v>0</v>
      </c>
      <c r="CH13" s="70">
        <f>IFERROR(IF(OR(CH$4&lt;=Input!$H208,'Debt Model'!CH$4&gt;Input!$M208),0,IF(MOD(MONTH(CH$4)-MONTH(Input!$H208),Input!$J208)=0,1,0)),0)</f>
        <v>0</v>
      </c>
      <c r="CI13" s="70">
        <f>IFERROR(IF(OR(CI$4&lt;=Input!$H208,'Debt Model'!CI$4&gt;Input!$M208),0,IF(MOD(MONTH(CI$4)-MONTH(Input!$H208),Input!$J208)=0,1,0)),0)</f>
        <v>0</v>
      </c>
      <c r="CJ13" s="70">
        <f>IFERROR(IF(OR(CJ$4&lt;=Input!$H208,'Debt Model'!CJ$4&gt;Input!$M208),0,IF(MOD(MONTH(CJ$4)-MONTH(Input!$H208),Input!$J208)=0,1,0)),0)</f>
        <v>0</v>
      </c>
      <c r="CK13" s="70">
        <f>IFERROR(IF(OR(CK$4&lt;=Input!$H208,'Debt Model'!CK$4&gt;Input!$M208),0,IF(MOD(MONTH(CK$4)-MONTH(Input!$H208),Input!$J208)=0,1,0)),0)</f>
        <v>0</v>
      </c>
      <c r="CL13" s="70">
        <f>IFERROR(IF(OR(CL$4&lt;=Input!$H208,'Debt Model'!CL$4&gt;Input!$M208),0,IF(MOD(MONTH(CL$4)-MONTH(Input!$H208),Input!$J208)=0,1,0)),0)</f>
        <v>0</v>
      </c>
      <c r="CM13" s="70">
        <f>IFERROR(IF(OR(CM$4&lt;=Input!$H208,'Debt Model'!CM$4&gt;Input!$M208),0,IF(MOD(MONTH(CM$4)-MONTH(Input!$H208),Input!$J208)=0,1,0)),0)</f>
        <v>0</v>
      </c>
      <c r="CN13" s="70">
        <f>IFERROR(IF(OR(CN$4&lt;=Input!$H208,'Debt Model'!CN$4&gt;Input!$M208),0,IF(MOD(MONTH(CN$4)-MONTH(Input!$H208),Input!$J208)=0,1,0)),0)</f>
        <v>0</v>
      </c>
      <c r="CO13" s="70">
        <f>IFERROR(IF(OR(CO$4&lt;=Input!$H208,'Debt Model'!CO$4&gt;Input!$M208),0,IF(MOD(MONTH(CO$4)-MONTH(Input!$H208),Input!$J208)=0,1,0)),0)</f>
        <v>0</v>
      </c>
      <c r="CP13" s="70">
        <f>IFERROR(IF(OR(CP$4&lt;=Input!$H208,'Debt Model'!CP$4&gt;Input!$M208),0,IF(MOD(MONTH(CP$4)-MONTH(Input!$H208),Input!$J208)=0,1,0)),0)</f>
        <v>0</v>
      </c>
      <c r="CQ13" s="70">
        <f>IFERROR(IF(OR(CQ$4&lt;=Input!$H208,'Debt Model'!CQ$4&gt;Input!$M208),0,IF(MOD(MONTH(CQ$4)-MONTH(Input!$H208),Input!$J208)=0,1,0)),0)</f>
        <v>0</v>
      </c>
      <c r="CR13" s="70">
        <f>IFERROR(IF(OR(CR$4&lt;=Input!$H208,'Debt Model'!CR$4&gt;Input!$M208),0,IF(MOD(MONTH(CR$4)-MONTH(Input!$H208),Input!$J208)=0,1,0)),0)</f>
        <v>0</v>
      </c>
      <c r="CS13" s="70">
        <f>IFERROR(IF(OR(CS$4&lt;=Input!$H208,'Debt Model'!CS$4&gt;Input!$M208),0,IF(MOD(MONTH(CS$4)-MONTH(Input!$H208),Input!$J208)=0,1,0)),0)</f>
        <v>0</v>
      </c>
      <c r="CT13" s="70">
        <f>IFERROR(IF(OR(CT$4&lt;=Input!$H208,'Debt Model'!CT$4&gt;Input!$M208),0,IF(MOD(MONTH(CT$4)-MONTH(Input!$H208),Input!$J208)=0,1,0)),0)</f>
        <v>0</v>
      </c>
      <c r="CU13" s="70">
        <f>IFERROR(IF(OR(CU$4&lt;=Input!$H208,'Debt Model'!CU$4&gt;Input!$M208),0,IF(MOD(MONTH(CU$4)-MONTH(Input!$H208),Input!$J208)=0,1,0)),0)</f>
        <v>0</v>
      </c>
      <c r="CV13" s="70">
        <f>IFERROR(IF(OR(CV$4&lt;=Input!$H208,'Debt Model'!CV$4&gt;Input!$M208),0,IF(MOD(MONTH(CV$4)-MONTH(Input!$H208),Input!$J208)=0,1,0)),0)</f>
        <v>0</v>
      </c>
      <c r="CW13" s="70">
        <f>IFERROR(IF(OR(CW$4&lt;=Input!$H208,'Debt Model'!CW$4&gt;Input!$M208),0,IF(MOD(MONTH(CW$4)-MONTH(Input!$H208),Input!$J208)=0,1,0)),0)</f>
        <v>0</v>
      </c>
      <c r="CX13" s="70">
        <f>IFERROR(IF(OR(CX$4&lt;=Input!$H208,'Debt Model'!CX$4&gt;Input!$M208),0,IF(MOD(MONTH(CX$4)-MONTH(Input!$H208),Input!$J208)=0,1,0)),0)</f>
        <v>0</v>
      </c>
      <c r="CY13" s="70">
        <f>IFERROR(IF(OR(CY$4&lt;=Input!$H208,'Debt Model'!CY$4&gt;Input!$M208),0,IF(MOD(MONTH(CY$4)-MONTH(Input!$H208),Input!$J208)=0,1,0)),0)</f>
        <v>0</v>
      </c>
      <c r="CZ13" s="70">
        <f>IFERROR(IF(OR(CZ$4&lt;=Input!$H208,'Debt Model'!CZ$4&gt;Input!$M208),0,IF(MOD(MONTH(CZ$4)-MONTH(Input!$H208),Input!$J208)=0,1,0)),0)</f>
        <v>0</v>
      </c>
      <c r="DA13" s="70">
        <f>IFERROR(IF(OR(DA$4&lt;=Input!$H208,'Debt Model'!DA$4&gt;Input!$M208),0,IF(MOD(MONTH(DA$4)-MONTH(Input!$H208),Input!$J208)=0,1,0)),0)</f>
        <v>0</v>
      </c>
      <c r="DB13" s="70">
        <f>IFERROR(IF(OR(DB$4&lt;=Input!$H208,'Debt Model'!DB$4&gt;Input!$M208),0,IF(MOD(MONTH(DB$4)-MONTH(Input!$H208),Input!$J208)=0,1,0)),0)</f>
        <v>0</v>
      </c>
      <c r="DC13" s="70">
        <f>IFERROR(IF(OR(DC$4&lt;=Input!$H208,'Debt Model'!DC$4&gt;Input!$M208),0,IF(MOD(MONTH(DC$4)-MONTH(Input!$H208),Input!$J208)=0,1,0)),0)</f>
        <v>0</v>
      </c>
      <c r="DD13" s="70">
        <f>IFERROR(IF(OR(DD$4&lt;=Input!$H208,'Debt Model'!DD$4&gt;Input!$M208),0,IF(MOD(MONTH(DD$4)-MONTH(Input!$H208),Input!$J208)=0,1,0)),0)</f>
        <v>0</v>
      </c>
      <c r="DE13" s="70">
        <f>IFERROR(IF(OR(DE$4&lt;=Input!$H208,'Debt Model'!DE$4&gt;Input!$M208),0,IF(MOD(MONTH(DE$4)-MONTH(Input!$H208),Input!$J208)=0,1,0)),0)</f>
        <v>0</v>
      </c>
      <c r="DF13" s="70">
        <f>IFERROR(IF(OR(DF$4&lt;=Input!$H208,'Debt Model'!DF$4&gt;Input!$M208),0,IF(MOD(MONTH(DF$4)-MONTH(Input!$H208),Input!$J208)=0,1,0)),0)</f>
        <v>0</v>
      </c>
      <c r="DG13" s="70">
        <f>IFERROR(IF(OR(DG$4&lt;=Input!$H208,'Debt Model'!DG$4&gt;Input!$M208),0,IF(MOD(MONTH(DG$4)-MONTH(Input!$H208),Input!$J208)=0,1,0)),0)</f>
        <v>0</v>
      </c>
      <c r="DH13" s="70">
        <f>IFERROR(IF(OR(DH$4&lt;=Input!$H208,'Debt Model'!DH$4&gt;Input!$M208),0,IF(MOD(MONTH(DH$4)-MONTH(Input!$H208),Input!$J208)=0,1,0)),0)</f>
        <v>0</v>
      </c>
      <c r="DI13" s="70">
        <f>IFERROR(IF(OR(DI$4&lt;=Input!$H208,'Debt Model'!DI$4&gt;Input!$M208),0,IF(MOD(MONTH(DI$4)-MONTH(Input!$H208),Input!$J208)=0,1,0)),0)</f>
        <v>0</v>
      </c>
      <c r="DJ13" s="70">
        <f>IFERROR(IF(OR(DJ$4&lt;=Input!$H208,'Debt Model'!DJ$4&gt;Input!$M208),0,IF(MOD(MONTH(DJ$4)-MONTH(Input!$H208),Input!$J208)=0,1,0)),0)</f>
        <v>0</v>
      </c>
      <c r="DK13" s="70">
        <f>IFERROR(IF(OR(DK$4&lt;=Input!$H208,'Debt Model'!DK$4&gt;Input!$M208),0,IF(MOD(MONTH(DK$4)-MONTH(Input!$H208),Input!$J208)=0,1,0)),0)</f>
        <v>0</v>
      </c>
      <c r="DL13" s="70">
        <f>IFERROR(IF(OR(DL$4&lt;=Input!$H208,'Debt Model'!DL$4&gt;Input!$M208),0,IF(MOD(MONTH(DL$4)-MONTH(Input!$H208),Input!$J208)=0,1,0)),0)</f>
        <v>0</v>
      </c>
      <c r="DM13" s="70">
        <f>IFERROR(IF(OR(DM$4&lt;=Input!$H208,'Debt Model'!DM$4&gt;Input!$M208),0,IF(MOD(MONTH(DM$4)-MONTH(Input!$H208),Input!$J208)=0,1,0)),0)</f>
        <v>0</v>
      </c>
      <c r="DN13" s="70">
        <f>IFERROR(IF(OR(DN$4&lt;=Input!$H208,'Debt Model'!DN$4&gt;Input!$M208),0,IF(MOD(MONTH(DN$4)-MONTH(Input!$H208),Input!$J208)=0,1,0)),0)</f>
        <v>0</v>
      </c>
      <c r="DO13" s="70">
        <f>IFERROR(IF(OR(DO$4&lt;=Input!$H208,'Debt Model'!DO$4&gt;Input!$M208),0,IF(MOD(MONTH(DO$4)-MONTH(Input!$H208),Input!$J208)=0,1,0)),0)</f>
        <v>0</v>
      </c>
      <c r="DP13" s="70">
        <f>IFERROR(IF(OR(DP$4&lt;=Input!$H208,'Debt Model'!DP$4&gt;Input!$M208),0,IF(MOD(MONTH(DP$4)-MONTH(Input!$H208),Input!$J208)=0,1,0)),0)</f>
        <v>0</v>
      </c>
      <c r="DQ13" s="70">
        <f>IFERROR(IF(OR(DQ$4&lt;=Input!$H208,'Debt Model'!DQ$4&gt;Input!$M208),0,IF(MOD(MONTH(DQ$4)-MONTH(Input!$H208),Input!$J208)=0,1,0)),0)</f>
        <v>0</v>
      </c>
      <c r="DR13" s="70">
        <f>IFERROR(IF(OR(DR$4&lt;=Input!$H208,'Debt Model'!DR$4&gt;Input!$M208),0,IF(MOD(MONTH(DR$4)-MONTH(Input!$H208),Input!$J208)=0,1,0)),0)</f>
        <v>0</v>
      </c>
      <c r="DS13" s="70">
        <f>IFERROR(IF(OR(DS$4&lt;=Input!$H208,'Debt Model'!DS$4&gt;Input!$M208),0,IF(MOD(MONTH(DS$4)-MONTH(Input!$H208),Input!$J208)=0,1,0)),0)</f>
        <v>0</v>
      </c>
      <c r="DT13" s="70">
        <f>IFERROR(IF(OR(DT$4&lt;=Input!$H208,'Debt Model'!DT$4&gt;Input!$M208),0,IF(MOD(MONTH(DT$4)-MONTH(Input!$H208),Input!$J208)=0,1,0)),0)</f>
        <v>0</v>
      </c>
      <c r="DU13"/>
      <c r="DV13"/>
      <c r="DW13"/>
      <c r="DX13"/>
      <c r="DY13"/>
      <c r="DZ13"/>
      <c r="EA13"/>
      <c r="EB13"/>
      <c r="EC13"/>
      <c r="ED13"/>
      <c r="EE13"/>
      <c r="EF13"/>
    </row>
    <row r="14" spans="1:136" s="9" customFormat="1" ht="14.25" customHeight="1" x14ac:dyDescent="0.2">
      <c r="A14" s="3"/>
      <c r="B14" s="7"/>
      <c r="C14" s="23"/>
      <c r="D14" s="2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c r="DV14"/>
      <c r="DW14"/>
      <c r="DX14"/>
      <c r="DY14"/>
      <c r="DZ14"/>
      <c r="EA14"/>
      <c r="EB14"/>
      <c r="EC14"/>
      <c r="ED14"/>
      <c r="EE14"/>
      <c r="EF14"/>
    </row>
    <row r="15" spans="1:136" s="9" customFormat="1" ht="14.25" customHeight="1" x14ac:dyDescent="0.2">
      <c r="A15" s="3"/>
      <c r="B15" s="7"/>
      <c r="C15" s="23"/>
      <c r="D15" s="2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c r="DV15"/>
      <c r="DW15"/>
      <c r="DX15"/>
      <c r="DY15"/>
      <c r="DZ15"/>
      <c r="EA15"/>
      <c r="EB15"/>
      <c r="EC15"/>
      <c r="ED15"/>
      <c r="EE15"/>
      <c r="EF15"/>
    </row>
    <row r="16" spans="1:136" ht="14.25" customHeight="1" x14ac:dyDescent="0.2">
      <c r="B16" s="277" t="s">
        <v>92</v>
      </c>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7"/>
      <c r="CO16" s="277"/>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row>
    <row r="17" spans="1:136" s="9" customFormat="1" ht="14.25" customHeight="1" x14ac:dyDescent="0.2">
      <c r="A17" s="3"/>
      <c r="B17" s="21" t="str">
        <f>+Input!C206</f>
        <v>Initial Loan</v>
      </c>
      <c r="C17" s="71" t="str">
        <f>+currency</f>
        <v>EUR</v>
      </c>
      <c r="D17" s="23"/>
      <c r="E17" s="70">
        <f t="shared" ref="E17:DS17" si="7">+D37</f>
        <v>0</v>
      </c>
      <c r="F17" s="70">
        <f t="shared" si="7"/>
        <v>0</v>
      </c>
      <c r="G17" s="70">
        <f t="shared" si="7"/>
        <v>0</v>
      </c>
      <c r="H17" s="70">
        <f t="shared" si="7"/>
        <v>0</v>
      </c>
      <c r="I17" s="70">
        <f t="shared" si="7"/>
        <v>0</v>
      </c>
      <c r="J17" s="70">
        <f t="shared" si="7"/>
        <v>0</v>
      </c>
      <c r="K17" s="70">
        <f t="shared" si="7"/>
        <v>0</v>
      </c>
      <c r="L17" s="70">
        <f t="shared" si="7"/>
        <v>0</v>
      </c>
      <c r="M17" s="70">
        <f t="shared" si="7"/>
        <v>0</v>
      </c>
      <c r="N17" s="70">
        <f t="shared" si="7"/>
        <v>0</v>
      </c>
      <c r="O17" s="70">
        <f t="shared" si="7"/>
        <v>0</v>
      </c>
      <c r="P17" s="70">
        <f t="shared" si="7"/>
        <v>0</v>
      </c>
      <c r="Q17" s="70">
        <f t="shared" si="7"/>
        <v>0</v>
      </c>
      <c r="R17" s="70">
        <f t="shared" si="7"/>
        <v>0</v>
      </c>
      <c r="S17" s="70">
        <f t="shared" si="7"/>
        <v>0</v>
      </c>
      <c r="T17" s="70">
        <f t="shared" si="7"/>
        <v>0</v>
      </c>
      <c r="U17" s="70">
        <f t="shared" si="7"/>
        <v>0</v>
      </c>
      <c r="V17" s="70">
        <f t="shared" si="7"/>
        <v>0</v>
      </c>
      <c r="W17" s="70">
        <f t="shared" si="7"/>
        <v>0</v>
      </c>
      <c r="X17" s="70">
        <f t="shared" si="7"/>
        <v>0</v>
      </c>
      <c r="Y17" s="70">
        <f t="shared" si="7"/>
        <v>0</v>
      </c>
      <c r="Z17" s="70">
        <f t="shared" si="7"/>
        <v>0</v>
      </c>
      <c r="AA17" s="70">
        <f t="shared" si="7"/>
        <v>0</v>
      </c>
      <c r="AB17" s="70">
        <f t="shared" si="7"/>
        <v>0</v>
      </c>
      <c r="AC17" s="70">
        <f t="shared" si="7"/>
        <v>0</v>
      </c>
      <c r="AD17" s="70">
        <f t="shared" si="7"/>
        <v>0</v>
      </c>
      <c r="AE17" s="70">
        <f t="shared" si="7"/>
        <v>0</v>
      </c>
      <c r="AF17" s="70">
        <f t="shared" si="7"/>
        <v>0</v>
      </c>
      <c r="AG17" s="70">
        <f t="shared" si="7"/>
        <v>0</v>
      </c>
      <c r="AH17" s="70">
        <f t="shared" si="7"/>
        <v>0</v>
      </c>
      <c r="AI17" s="70">
        <f t="shared" si="7"/>
        <v>0</v>
      </c>
      <c r="AJ17" s="70">
        <f t="shared" si="7"/>
        <v>0</v>
      </c>
      <c r="AK17" s="70">
        <f t="shared" si="7"/>
        <v>0</v>
      </c>
      <c r="AL17" s="70">
        <f t="shared" si="7"/>
        <v>0</v>
      </c>
      <c r="AM17" s="70">
        <f t="shared" si="7"/>
        <v>0</v>
      </c>
      <c r="AN17" s="70">
        <f t="shared" si="7"/>
        <v>0</v>
      </c>
      <c r="AO17" s="70">
        <f t="shared" si="7"/>
        <v>0</v>
      </c>
      <c r="AP17" s="70">
        <f t="shared" si="7"/>
        <v>0</v>
      </c>
      <c r="AQ17" s="70">
        <f t="shared" si="7"/>
        <v>0</v>
      </c>
      <c r="AR17" s="70">
        <f t="shared" si="7"/>
        <v>0</v>
      </c>
      <c r="AS17" s="70">
        <f t="shared" si="7"/>
        <v>0</v>
      </c>
      <c r="AT17" s="70">
        <f t="shared" si="7"/>
        <v>0</v>
      </c>
      <c r="AU17" s="70">
        <f t="shared" si="7"/>
        <v>0</v>
      </c>
      <c r="AV17" s="70">
        <f t="shared" si="7"/>
        <v>0</v>
      </c>
      <c r="AW17" s="70">
        <f t="shared" si="7"/>
        <v>0</v>
      </c>
      <c r="AX17" s="70">
        <f t="shared" si="7"/>
        <v>0</v>
      </c>
      <c r="AY17" s="70">
        <f t="shared" si="7"/>
        <v>0</v>
      </c>
      <c r="AZ17" s="70">
        <f t="shared" si="7"/>
        <v>0</v>
      </c>
      <c r="BA17" s="70">
        <f t="shared" si="7"/>
        <v>0</v>
      </c>
      <c r="BB17" s="70">
        <f t="shared" si="7"/>
        <v>0</v>
      </c>
      <c r="BC17" s="70">
        <f t="shared" si="7"/>
        <v>0</v>
      </c>
      <c r="BD17" s="70">
        <f t="shared" si="7"/>
        <v>0</v>
      </c>
      <c r="BE17" s="70">
        <f t="shared" si="7"/>
        <v>0</v>
      </c>
      <c r="BF17" s="70">
        <f t="shared" si="7"/>
        <v>0</v>
      </c>
      <c r="BG17" s="70">
        <f t="shared" si="7"/>
        <v>0</v>
      </c>
      <c r="BH17" s="70">
        <f t="shared" si="7"/>
        <v>0</v>
      </c>
      <c r="BI17" s="70">
        <f t="shared" si="7"/>
        <v>0</v>
      </c>
      <c r="BJ17" s="70">
        <f t="shared" si="7"/>
        <v>0</v>
      </c>
      <c r="BK17" s="70">
        <f t="shared" si="7"/>
        <v>0</v>
      </c>
      <c r="BL17" s="70">
        <f t="shared" si="7"/>
        <v>0</v>
      </c>
      <c r="BM17" s="70">
        <f t="shared" si="7"/>
        <v>0</v>
      </c>
      <c r="BN17" s="70">
        <f t="shared" si="7"/>
        <v>0</v>
      </c>
      <c r="BO17" s="70">
        <f t="shared" si="7"/>
        <v>0</v>
      </c>
      <c r="BP17" s="70">
        <f t="shared" si="7"/>
        <v>0</v>
      </c>
      <c r="BQ17" s="70">
        <f t="shared" si="7"/>
        <v>0</v>
      </c>
      <c r="BR17" s="70">
        <f t="shared" si="7"/>
        <v>0</v>
      </c>
      <c r="BS17" s="70">
        <f t="shared" si="7"/>
        <v>0</v>
      </c>
      <c r="BT17" s="70">
        <f t="shared" si="7"/>
        <v>0</v>
      </c>
      <c r="BU17" s="70">
        <f t="shared" si="7"/>
        <v>0</v>
      </c>
      <c r="BV17" s="70">
        <f t="shared" si="7"/>
        <v>0</v>
      </c>
      <c r="BW17" s="70">
        <f t="shared" si="7"/>
        <v>0</v>
      </c>
      <c r="BX17" s="70">
        <f t="shared" si="7"/>
        <v>0</v>
      </c>
      <c r="BY17" s="70">
        <f t="shared" si="7"/>
        <v>0</v>
      </c>
      <c r="BZ17" s="70">
        <f t="shared" si="7"/>
        <v>0</v>
      </c>
      <c r="CA17" s="70">
        <f t="shared" si="7"/>
        <v>0</v>
      </c>
      <c r="CB17" s="70">
        <f t="shared" si="7"/>
        <v>0</v>
      </c>
      <c r="CC17" s="70">
        <f t="shared" si="7"/>
        <v>0</v>
      </c>
      <c r="CD17" s="70">
        <f t="shared" si="7"/>
        <v>0</v>
      </c>
      <c r="CE17" s="70">
        <f t="shared" si="7"/>
        <v>0</v>
      </c>
      <c r="CF17" s="70">
        <f t="shared" si="7"/>
        <v>0</v>
      </c>
      <c r="CG17" s="70">
        <f t="shared" si="7"/>
        <v>0</v>
      </c>
      <c r="CH17" s="70">
        <f t="shared" si="7"/>
        <v>0</v>
      </c>
      <c r="CI17" s="70">
        <f t="shared" si="7"/>
        <v>0</v>
      </c>
      <c r="CJ17" s="70">
        <f t="shared" si="7"/>
        <v>0</v>
      </c>
      <c r="CK17" s="70">
        <f t="shared" si="7"/>
        <v>0</v>
      </c>
      <c r="CL17" s="70">
        <f t="shared" si="7"/>
        <v>0</v>
      </c>
      <c r="CM17" s="70">
        <f t="shared" si="7"/>
        <v>0</v>
      </c>
      <c r="CN17" s="70">
        <f t="shared" si="7"/>
        <v>0</v>
      </c>
      <c r="CO17" s="70">
        <f t="shared" si="7"/>
        <v>0</v>
      </c>
      <c r="CP17" s="70">
        <f t="shared" si="7"/>
        <v>0</v>
      </c>
      <c r="CQ17" s="70">
        <f t="shared" si="7"/>
        <v>0</v>
      </c>
      <c r="CR17" s="70">
        <f t="shared" si="7"/>
        <v>0</v>
      </c>
      <c r="CS17" s="70">
        <f t="shared" si="7"/>
        <v>0</v>
      </c>
      <c r="CT17" s="70">
        <f t="shared" si="7"/>
        <v>0</v>
      </c>
      <c r="CU17" s="70">
        <f t="shared" si="7"/>
        <v>0</v>
      </c>
      <c r="CV17" s="70">
        <f t="shared" si="7"/>
        <v>0</v>
      </c>
      <c r="CW17" s="70">
        <f t="shared" si="7"/>
        <v>0</v>
      </c>
      <c r="CX17" s="70">
        <f t="shared" si="7"/>
        <v>0</v>
      </c>
      <c r="CY17" s="70">
        <f t="shared" si="7"/>
        <v>0</v>
      </c>
      <c r="CZ17" s="70">
        <f t="shared" si="7"/>
        <v>0</v>
      </c>
      <c r="DA17" s="70">
        <f t="shared" si="7"/>
        <v>0</v>
      </c>
      <c r="DB17" s="70">
        <f t="shared" si="7"/>
        <v>0</v>
      </c>
      <c r="DC17" s="70">
        <f t="shared" si="7"/>
        <v>0</v>
      </c>
      <c r="DD17" s="70">
        <f t="shared" si="7"/>
        <v>0</v>
      </c>
      <c r="DE17" s="70">
        <f t="shared" si="7"/>
        <v>0</v>
      </c>
      <c r="DF17" s="70">
        <f t="shared" si="7"/>
        <v>0</v>
      </c>
      <c r="DG17" s="70">
        <f t="shared" si="7"/>
        <v>0</v>
      </c>
      <c r="DH17" s="70">
        <f t="shared" si="7"/>
        <v>0</v>
      </c>
      <c r="DI17" s="70">
        <f t="shared" si="7"/>
        <v>0</v>
      </c>
      <c r="DJ17" s="70">
        <f t="shared" si="7"/>
        <v>0</v>
      </c>
      <c r="DK17" s="70">
        <f t="shared" si="7"/>
        <v>0</v>
      </c>
      <c r="DL17" s="70">
        <f t="shared" si="7"/>
        <v>0</v>
      </c>
      <c r="DM17" s="70">
        <f t="shared" si="7"/>
        <v>0</v>
      </c>
      <c r="DN17" s="70">
        <f t="shared" si="7"/>
        <v>0</v>
      </c>
      <c r="DO17" s="70">
        <f t="shared" si="7"/>
        <v>0</v>
      </c>
      <c r="DP17" s="70">
        <f t="shared" si="7"/>
        <v>0</v>
      </c>
      <c r="DQ17" s="70">
        <f t="shared" si="7"/>
        <v>0</v>
      </c>
      <c r="DR17" s="70">
        <f t="shared" si="7"/>
        <v>0</v>
      </c>
      <c r="DS17" s="70">
        <f t="shared" si="7"/>
        <v>0</v>
      </c>
      <c r="DT17" s="70">
        <f t="shared" ref="DT17" si="8">+DS37</f>
        <v>0</v>
      </c>
      <c r="DU17"/>
      <c r="DV17"/>
      <c r="DW17"/>
      <c r="DX17"/>
      <c r="DY17"/>
      <c r="DZ17"/>
      <c r="EA17"/>
      <c r="EB17"/>
      <c r="EC17"/>
      <c r="ED17"/>
      <c r="EE17"/>
      <c r="EF17"/>
    </row>
    <row r="18" spans="1:136" s="9" customFormat="1" ht="14.25" customHeight="1" x14ac:dyDescent="0.2">
      <c r="A18" s="3"/>
      <c r="B18" s="21" t="str">
        <f>+Input!C207</f>
        <v>Loan 2</v>
      </c>
      <c r="C18" s="71" t="str">
        <f>+currency</f>
        <v>EUR</v>
      </c>
      <c r="D18" s="23"/>
      <c r="E18" s="70">
        <f t="shared" ref="E18:DS18" si="9">+D38</f>
        <v>0</v>
      </c>
      <c r="F18" s="70">
        <f t="shared" si="9"/>
        <v>0</v>
      </c>
      <c r="G18" s="70">
        <f t="shared" si="9"/>
        <v>0</v>
      </c>
      <c r="H18" s="70">
        <f t="shared" si="9"/>
        <v>0</v>
      </c>
      <c r="I18" s="70">
        <f t="shared" si="9"/>
        <v>0</v>
      </c>
      <c r="J18" s="70">
        <f t="shared" si="9"/>
        <v>0</v>
      </c>
      <c r="K18" s="70">
        <f t="shared" si="9"/>
        <v>0</v>
      </c>
      <c r="L18" s="70">
        <f t="shared" si="9"/>
        <v>0</v>
      </c>
      <c r="M18" s="70">
        <f t="shared" si="9"/>
        <v>0</v>
      </c>
      <c r="N18" s="70">
        <f t="shared" si="9"/>
        <v>0</v>
      </c>
      <c r="O18" s="70">
        <f t="shared" si="9"/>
        <v>0</v>
      </c>
      <c r="P18" s="70">
        <f t="shared" si="9"/>
        <v>0</v>
      </c>
      <c r="Q18" s="70">
        <f t="shared" si="9"/>
        <v>0</v>
      </c>
      <c r="R18" s="70">
        <f t="shared" si="9"/>
        <v>0</v>
      </c>
      <c r="S18" s="70">
        <f t="shared" si="9"/>
        <v>0</v>
      </c>
      <c r="T18" s="70">
        <f t="shared" si="9"/>
        <v>0</v>
      </c>
      <c r="U18" s="70">
        <f t="shared" si="9"/>
        <v>0</v>
      </c>
      <c r="V18" s="70">
        <f t="shared" si="9"/>
        <v>0</v>
      </c>
      <c r="W18" s="70">
        <f t="shared" si="9"/>
        <v>0</v>
      </c>
      <c r="X18" s="70">
        <f t="shared" si="9"/>
        <v>0</v>
      </c>
      <c r="Y18" s="70">
        <f t="shared" si="9"/>
        <v>0</v>
      </c>
      <c r="Z18" s="70">
        <f t="shared" si="9"/>
        <v>0</v>
      </c>
      <c r="AA18" s="70">
        <f t="shared" si="9"/>
        <v>0</v>
      </c>
      <c r="AB18" s="70">
        <f t="shared" si="9"/>
        <v>0</v>
      </c>
      <c r="AC18" s="70">
        <f t="shared" si="9"/>
        <v>0</v>
      </c>
      <c r="AD18" s="70">
        <f t="shared" si="9"/>
        <v>0</v>
      </c>
      <c r="AE18" s="70">
        <f t="shared" si="9"/>
        <v>0</v>
      </c>
      <c r="AF18" s="70">
        <f t="shared" si="9"/>
        <v>0</v>
      </c>
      <c r="AG18" s="70">
        <f t="shared" si="9"/>
        <v>0</v>
      </c>
      <c r="AH18" s="70">
        <f t="shared" si="9"/>
        <v>0</v>
      </c>
      <c r="AI18" s="70">
        <f t="shared" si="9"/>
        <v>0</v>
      </c>
      <c r="AJ18" s="70">
        <f t="shared" si="9"/>
        <v>0</v>
      </c>
      <c r="AK18" s="70">
        <f t="shared" si="9"/>
        <v>0</v>
      </c>
      <c r="AL18" s="70">
        <f t="shared" si="9"/>
        <v>0</v>
      </c>
      <c r="AM18" s="70">
        <f t="shared" si="9"/>
        <v>0</v>
      </c>
      <c r="AN18" s="70">
        <f t="shared" si="9"/>
        <v>0</v>
      </c>
      <c r="AO18" s="70">
        <f t="shared" si="9"/>
        <v>0</v>
      </c>
      <c r="AP18" s="70">
        <f t="shared" si="9"/>
        <v>0</v>
      </c>
      <c r="AQ18" s="70">
        <f t="shared" si="9"/>
        <v>0</v>
      </c>
      <c r="AR18" s="70">
        <f t="shared" si="9"/>
        <v>0</v>
      </c>
      <c r="AS18" s="70">
        <f t="shared" si="9"/>
        <v>0</v>
      </c>
      <c r="AT18" s="70">
        <f t="shared" si="9"/>
        <v>0</v>
      </c>
      <c r="AU18" s="70">
        <f t="shared" si="9"/>
        <v>0</v>
      </c>
      <c r="AV18" s="70">
        <f t="shared" si="9"/>
        <v>0</v>
      </c>
      <c r="AW18" s="70">
        <f t="shared" si="9"/>
        <v>0</v>
      </c>
      <c r="AX18" s="70">
        <f t="shared" si="9"/>
        <v>0</v>
      </c>
      <c r="AY18" s="70">
        <f t="shared" si="9"/>
        <v>0</v>
      </c>
      <c r="AZ18" s="70">
        <f t="shared" si="9"/>
        <v>0</v>
      </c>
      <c r="BA18" s="70">
        <f t="shared" si="9"/>
        <v>0</v>
      </c>
      <c r="BB18" s="70">
        <f t="shared" si="9"/>
        <v>0</v>
      </c>
      <c r="BC18" s="70">
        <f t="shared" si="9"/>
        <v>0</v>
      </c>
      <c r="BD18" s="70">
        <f t="shared" si="9"/>
        <v>0</v>
      </c>
      <c r="BE18" s="70">
        <f t="shared" si="9"/>
        <v>0</v>
      </c>
      <c r="BF18" s="70">
        <f t="shared" si="9"/>
        <v>0</v>
      </c>
      <c r="BG18" s="70">
        <f t="shared" si="9"/>
        <v>0</v>
      </c>
      <c r="BH18" s="70">
        <f t="shared" si="9"/>
        <v>0</v>
      </c>
      <c r="BI18" s="70">
        <f t="shared" si="9"/>
        <v>0</v>
      </c>
      <c r="BJ18" s="70">
        <f t="shared" si="9"/>
        <v>0</v>
      </c>
      <c r="BK18" s="70">
        <f t="shared" si="9"/>
        <v>0</v>
      </c>
      <c r="BL18" s="70">
        <f t="shared" si="9"/>
        <v>0</v>
      </c>
      <c r="BM18" s="70">
        <f t="shared" si="9"/>
        <v>0</v>
      </c>
      <c r="BN18" s="70">
        <f t="shared" si="9"/>
        <v>0</v>
      </c>
      <c r="BO18" s="70">
        <f t="shared" si="9"/>
        <v>0</v>
      </c>
      <c r="BP18" s="70">
        <f t="shared" si="9"/>
        <v>0</v>
      </c>
      <c r="BQ18" s="70">
        <f t="shared" si="9"/>
        <v>0</v>
      </c>
      <c r="BR18" s="70">
        <f t="shared" si="9"/>
        <v>0</v>
      </c>
      <c r="BS18" s="70">
        <f t="shared" si="9"/>
        <v>0</v>
      </c>
      <c r="BT18" s="70">
        <f t="shared" si="9"/>
        <v>0</v>
      </c>
      <c r="BU18" s="70">
        <f t="shared" si="9"/>
        <v>0</v>
      </c>
      <c r="BV18" s="70">
        <f t="shared" si="9"/>
        <v>0</v>
      </c>
      <c r="BW18" s="70">
        <f t="shared" si="9"/>
        <v>0</v>
      </c>
      <c r="BX18" s="70">
        <f t="shared" si="9"/>
        <v>0</v>
      </c>
      <c r="BY18" s="70">
        <f t="shared" si="9"/>
        <v>0</v>
      </c>
      <c r="BZ18" s="70">
        <f t="shared" si="9"/>
        <v>0</v>
      </c>
      <c r="CA18" s="70">
        <f t="shared" si="9"/>
        <v>0</v>
      </c>
      <c r="CB18" s="70">
        <f t="shared" si="9"/>
        <v>0</v>
      </c>
      <c r="CC18" s="70">
        <f t="shared" si="9"/>
        <v>0</v>
      </c>
      <c r="CD18" s="70">
        <f t="shared" si="9"/>
        <v>0</v>
      </c>
      <c r="CE18" s="70">
        <f t="shared" si="9"/>
        <v>0</v>
      </c>
      <c r="CF18" s="70">
        <f t="shared" si="9"/>
        <v>0</v>
      </c>
      <c r="CG18" s="70">
        <f t="shared" si="9"/>
        <v>0</v>
      </c>
      <c r="CH18" s="70">
        <f t="shared" si="9"/>
        <v>0</v>
      </c>
      <c r="CI18" s="70">
        <f t="shared" si="9"/>
        <v>0</v>
      </c>
      <c r="CJ18" s="70">
        <f t="shared" si="9"/>
        <v>0</v>
      </c>
      <c r="CK18" s="70">
        <f t="shared" si="9"/>
        <v>0</v>
      </c>
      <c r="CL18" s="70">
        <f t="shared" si="9"/>
        <v>0</v>
      </c>
      <c r="CM18" s="70">
        <f t="shared" si="9"/>
        <v>0</v>
      </c>
      <c r="CN18" s="70">
        <f t="shared" si="9"/>
        <v>0</v>
      </c>
      <c r="CO18" s="70">
        <f t="shared" si="9"/>
        <v>0</v>
      </c>
      <c r="CP18" s="70">
        <f t="shared" si="9"/>
        <v>0</v>
      </c>
      <c r="CQ18" s="70">
        <f t="shared" si="9"/>
        <v>0</v>
      </c>
      <c r="CR18" s="70">
        <f t="shared" si="9"/>
        <v>0</v>
      </c>
      <c r="CS18" s="70">
        <f t="shared" si="9"/>
        <v>0</v>
      </c>
      <c r="CT18" s="70">
        <f t="shared" si="9"/>
        <v>0</v>
      </c>
      <c r="CU18" s="70">
        <f t="shared" si="9"/>
        <v>0</v>
      </c>
      <c r="CV18" s="70">
        <f t="shared" si="9"/>
        <v>0</v>
      </c>
      <c r="CW18" s="70">
        <f t="shared" si="9"/>
        <v>0</v>
      </c>
      <c r="CX18" s="70">
        <f t="shared" si="9"/>
        <v>0</v>
      </c>
      <c r="CY18" s="70">
        <f t="shared" si="9"/>
        <v>0</v>
      </c>
      <c r="CZ18" s="70">
        <f t="shared" si="9"/>
        <v>0</v>
      </c>
      <c r="DA18" s="70">
        <f t="shared" si="9"/>
        <v>0</v>
      </c>
      <c r="DB18" s="70">
        <f t="shared" si="9"/>
        <v>0</v>
      </c>
      <c r="DC18" s="70">
        <f t="shared" si="9"/>
        <v>0</v>
      </c>
      <c r="DD18" s="70">
        <f t="shared" si="9"/>
        <v>0</v>
      </c>
      <c r="DE18" s="70">
        <f t="shared" si="9"/>
        <v>0</v>
      </c>
      <c r="DF18" s="70">
        <f t="shared" si="9"/>
        <v>0</v>
      </c>
      <c r="DG18" s="70">
        <f t="shared" si="9"/>
        <v>0</v>
      </c>
      <c r="DH18" s="70">
        <f t="shared" si="9"/>
        <v>0</v>
      </c>
      <c r="DI18" s="70">
        <f t="shared" si="9"/>
        <v>0</v>
      </c>
      <c r="DJ18" s="70">
        <f t="shared" si="9"/>
        <v>0</v>
      </c>
      <c r="DK18" s="70">
        <f t="shared" si="9"/>
        <v>0</v>
      </c>
      <c r="DL18" s="70">
        <f t="shared" si="9"/>
        <v>0</v>
      </c>
      <c r="DM18" s="70">
        <f t="shared" si="9"/>
        <v>0</v>
      </c>
      <c r="DN18" s="70">
        <f t="shared" si="9"/>
        <v>0</v>
      </c>
      <c r="DO18" s="70">
        <f t="shared" si="9"/>
        <v>0</v>
      </c>
      <c r="DP18" s="70">
        <f t="shared" si="9"/>
        <v>0</v>
      </c>
      <c r="DQ18" s="70">
        <f t="shared" si="9"/>
        <v>0</v>
      </c>
      <c r="DR18" s="70">
        <f t="shared" si="9"/>
        <v>0</v>
      </c>
      <c r="DS18" s="70">
        <f t="shared" si="9"/>
        <v>0</v>
      </c>
      <c r="DT18" s="70">
        <f t="shared" ref="DT18" si="10">+DS38</f>
        <v>0</v>
      </c>
      <c r="DU18"/>
      <c r="DV18"/>
      <c r="DW18"/>
      <c r="DX18"/>
      <c r="DY18"/>
      <c r="DZ18"/>
      <c r="EA18"/>
      <c r="EB18"/>
      <c r="EC18"/>
      <c r="ED18"/>
      <c r="EE18"/>
      <c r="EF18"/>
    </row>
    <row r="19" spans="1:136" s="9" customFormat="1" ht="14.25" customHeight="1" x14ac:dyDescent="0.2">
      <c r="A19" s="3"/>
      <c r="B19" s="21" t="str">
        <f>+Input!C208</f>
        <v>Loan 3</v>
      </c>
      <c r="C19" s="71" t="str">
        <f>+currency</f>
        <v>EUR</v>
      </c>
      <c r="D19" s="23"/>
      <c r="E19" s="70">
        <f t="shared" ref="E19:DS19" si="11">+D39</f>
        <v>0</v>
      </c>
      <c r="F19" s="70">
        <f t="shared" si="11"/>
        <v>0</v>
      </c>
      <c r="G19" s="70">
        <f t="shared" si="11"/>
        <v>0</v>
      </c>
      <c r="H19" s="70">
        <f t="shared" si="11"/>
        <v>0</v>
      </c>
      <c r="I19" s="70">
        <f t="shared" si="11"/>
        <v>0</v>
      </c>
      <c r="J19" s="70">
        <f t="shared" si="11"/>
        <v>0</v>
      </c>
      <c r="K19" s="70">
        <f t="shared" si="11"/>
        <v>0</v>
      </c>
      <c r="L19" s="70">
        <f t="shared" si="11"/>
        <v>0</v>
      </c>
      <c r="M19" s="70">
        <f t="shared" si="11"/>
        <v>0</v>
      </c>
      <c r="N19" s="70">
        <f t="shared" si="11"/>
        <v>0</v>
      </c>
      <c r="O19" s="70">
        <f t="shared" si="11"/>
        <v>0</v>
      </c>
      <c r="P19" s="70">
        <f t="shared" si="11"/>
        <v>0</v>
      </c>
      <c r="Q19" s="70">
        <f t="shared" si="11"/>
        <v>0</v>
      </c>
      <c r="R19" s="70">
        <f t="shared" si="11"/>
        <v>0</v>
      </c>
      <c r="S19" s="70">
        <f t="shared" si="11"/>
        <v>0</v>
      </c>
      <c r="T19" s="70">
        <f t="shared" si="11"/>
        <v>0</v>
      </c>
      <c r="U19" s="70">
        <f t="shared" si="11"/>
        <v>0</v>
      </c>
      <c r="V19" s="70">
        <f t="shared" si="11"/>
        <v>0</v>
      </c>
      <c r="W19" s="70">
        <f t="shared" si="11"/>
        <v>0</v>
      </c>
      <c r="X19" s="70">
        <f t="shared" si="11"/>
        <v>0</v>
      </c>
      <c r="Y19" s="70">
        <f t="shared" si="11"/>
        <v>0</v>
      </c>
      <c r="Z19" s="70">
        <f t="shared" si="11"/>
        <v>0</v>
      </c>
      <c r="AA19" s="70">
        <f t="shared" si="11"/>
        <v>0</v>
      </c>
      <c r="AB19" s="70">
        <f t="shared" si="11"/>
        <v>0</v>
      </c>
      <c r="AC19" s="70">
        <f t="shared" si="11"/>
        <v>0</v>
      </c>
      <c r="AD19" s="70">
        <f t="shared" si="11"/>
        <v>0</v>
      </c>
      <c r="AE19" s="70">
        <f t="shared" si="11"/>
        <v>0</v>
      </c>
      <c r="AF19" s="70">
        <f t="shared" si="11"/>
        <v>0</v>
      </c>
      <c r="AG19" s="70">
        <f t="shared" si="11"/>
        <v>0</v>
      </c>
      <c r="AH19" s="70">
        <f t="shared" si="11"/>
        <v>0</v>
      </c>
      <c r="AI19" s="70">
        <f t="shared" si="11"/>
        <v>0</v>
      </c>
      <c r="AJ19" s="70">
        <f t="shared" si="11"/>
        <v>0</v>
      </c>
      <c r="AK19" s="70">
        <f t="shared" si="11"/>
        <v>0</v>
      </c>
      <c r="AL19" s="70">
        <f t="shared" si="11"/>
        <v>0</v>
      </c>
      <c r="AM19" s="70">
        <f t="shared" si="11"/>
        <v>0</v>
      </c>
      <c r="AN19" s="70">
        <f t="shared" si="11"/>
        <v>0</v>
      </c>
      <c r="AO19" s="70">
        <f t="shared" si="11"/>
        <v>0</v>
      </c>
      <c r="AP19" s="70">
        <f t="shared" si="11"/>
        <v>0</v>
      </c>
      <c r="AQ19" s="70">
        <f t="shared" si="11"/>
        <v>0</v>
      </c>
      <c r="AR19" s="70">
        <f t="shared" si="11"/>
        <v>0</v>
      </c>
      <c r="AS19" s="70">
        <f t="shared" si="11"/>
        <v>0</v>
      </c>
      <c r="AT19" s="70">
        <f t="shared" si="11"/>
        <v>0</v>
      </c>
      <c r="AU19" s="70">
        <f t="shared" si="11"/>
        <v>0</v>
      </c>
      <c r="AV19" s="70">
        <f t="shared" si="11"/>
        <v>0</v>
      </c>
      <c r="AW19" s="70">
        <f t="shared" si="11"/>
        <v>0</v>
      </c>
      <c r="AX19" s="70">
        <f t="shared" si="11"/>
        <v>0</v>
      </c>
      <c r="AY19" s="70">
        <f t="shared" si="11"/>
        <v>0</v>
      </c>
      <c r="AZ19" s="70">
        <f t="shared" si="11"/>
        <v>0</v>
      </c>
      <c r="BA19" s="70">
        <f t="shared" si="11"/>
        <v>0</v>
      </c>
      <c r="BB19" s="70">
        <f t="shared" si="11"/>
        <v>0</v>
      </c>
      <c r="BC19" s="70">
        <f t="shared" si="11"/>
        <v>0</v>
      </c>
      <c r="BD19" s="70">
        <f t="shared" si="11"/>
        <v>0</v>
      </c>
      <c r="BE19" s="70">
        <f t="shared" si="11"/>
        <v>0</v>
      </c>
      <c r="BF19" s="70">
        <f t="shared" si="11"/>
        <v>0</v>
      </c>
      <c r="BG19" s="70">
        <f t="shared" si="11"/>
        <v>0</v>
      </c>
      <c r="BH19" s="70">
        <f t="shared" si="11"/>
        <v>0</v>
      </c>
      <c r="BI19" s="70">
        <f t="shared" si="11"/>
        <v>0</v>
      </c>
      <c r="BJ19" s="70">
        <f t="shared" si="11"/>
        <v>0</v>
      </c>
      <c r="BK19" s="70">
        <f t="shared" si="11"/>
        <v>0</v>
      </c>
      <c r="BL19" s="70">
        <f t="shared" si="11"/>
        <v>0</v>
      </c>
      <c r="BM19" s="70">
        <f t="shared" si="11"/>
        <v>0</v>
      </c>
      <c r="BN19" s="70">
        <f t="shared" si="11"/>
        <v>0</v>
      </c>
      <c r="BO19" s="70">
        <f t="shared" si="11"/>
        <v>0</v>
      </c>
      <c r="BP19" s="70">
        <f t="shared" si="11"/>
        <v>0</v>
      </c>
      <c r="BQ19" s="70">
        <f t="shared" si="11"/>
        <v>0</v>
      </c>
      <c r="BR19" s="70">
        <f t="shared" si="11"/>
        <v>0</v>
      </c>
      <c r="BS19" s="70">
        <f t="shared" si="11"/>
        <v>0</v>
      </c>
      <c r="BT19" s="70">
        <f t="shared" si="11"/>
        <v>0</v>
      </c>
      <c r="BU19" s="70">
        <f t="shared" si="11"/>
        <v>0</v>
      </c>
      <c r="BV19" s="70">
        <f t="shared" si="11"/>
        <v>0</v>
      </c>
      <c r="BW19" s="70">
        <f t="shared" si="11"/>
        <v>0</v>
      </c>
      <c r="BX19" s="70">
        <f t="shared" si="11"/>
        <v>0</v>
      </c>
      <c r="BY19" s="70">
        <f t="shared" si="11"/>
        <v>0</v>
      </c>
      <c r="BZ19" s="70">
        <f t="shared" si="11"/>
        <v>0</v>
      </c>
      <c r="CA19" s="70">
        <f t="shared" si="11"/>
        <v>0</v>
      </c>
      <c r="CB19" s="70">
        <f t="shared" si="11"/>
        <v>0</v>
      </c>
      <c r="CC19" s="70">
        <f t="shared" si="11"/>
        <v>0</v>
      </c>
      <c r="CD19" s="70">
        <f t="shared" si="11"/>
        <v>0</v>
      </c>
      <c r="CE19" s="70">
        <f t="shared" si="11"/>
        <v>0</v>
      </c>
      <c r="CF19" s="70">
        <f t="shared" si="11"/>
        <v>0</v>
      </c>
      <c r="CG19" s="70">
        <f t="shared" si="11"/>
        <v>0</v>
      </c>
      <c r="CH19" s="70">
        <f t="shared" si="11"/>
        <v>0</v>
      </c>
      <c r="CI19" s="70">
        <f t="shared" si="11"/>
        <v>0</v>
      </c>
      <c r="CJ19" s="70">
        <f t="shared" si="11"/>
        <v>0</v>
      </c>
      <c r="CK19" s="70">
        <f t="shared" si="11"/>
        <v>0</v>
      </c>
      <c r="CL19" s="70">
        <f t="shared" si="11"/>
        <v>0</v>
      </c>
      <c r="CM19" s="70">
        <f t="shared" si="11"/>
        <v>0</v>
      </c>
      <c r="CN19" s="70">
        <f t="shared" si="11"/>
        <v>0</v>
      </c>
      <c r="CO19" s="70">
        <f t="shared" si="11"/>
        <v>0</v>
      </c>
      <c r="CP19" s="70">
        <f t="shared" si="11"/>
        <v>0</v>
      </c>
      <c r="CQ19" s="70">
        <f t="shared" si="11"/>
        <v>0</v>
      </c>
      <c r="CR19" s="70">
        <f t="shared" si="11"/>
        <v>0</v>
      </c>
      <c r="CS19" s="70">
        <f t="shared" si="11"/>
        <v>0</v>
      </c>
      <c r="CT19" s="70">
        <f t="shared" si="11"/>
        <v>0</v>
      </c>
      <c r="CU19" s="70">
        <f t="shared" si="11"/>
        <v>0</v>
      </c>
      <c r="CV19" s="70">
        <f t="shared" si="11"/>
        <v>0</v>
      </c>
      <c r="CW19" s="70">
        <f t="shared" si="11"/>
        <v>0</v>
      </c>
      <c r="CX19" s="70">
        <f t="shared" si="11"/>
        <v>0</v>
      </c>
      <c r="CY19" s="70">
        <f t="shared" si="11"/>
        <v>0</v>
      </c>
      <c r="CZ19" s="70">
        <f t="shared" si="11"/>
        <v>0</v>
      </c>
      <c r="DA19" s="70">
        <f t="shared" si="11"/>
        <v>0</v>
      </c>
      <c r="DB19" s="70">
        <f t="shared" si="11"/>
        <v>0</v>
      </c>
      <c r="DC19" s="70">
        <f t="shared" si="11"/>
        <v>0</v>
      </c>
      <c r="DD19" s="70">
        <f t="shared" si="11"/>
        <v>0</v>
      </c>
      <c r="DE19" s="70">
        <f t="shared" si="11"/>
        <v>0</v>
      </c>
      <c r="DF19" s="70">
        <f t="shared" si="11"/>
        <v>0</v>
      </c>
      <c r="DG19" s="70">
        <f t="shared" si="11"/>
        <v>0</v>
      </c>
      <c r="DH19" s="70">
        <f t="shared" si="11"/>
        <v>0</v>
      </c>
      <c r="DI19" s="70">
        <f t="shared" si="11"/>
        <v>0</v>
      </c>
      <c r="DJ19" s="70">
        <f t="shared" si="11"/>
        <v>0</v>
      </c>
      <c r="DK19" s="70">
        <f t="shared" si="11"/>
        <v>0</v>
      </c>
      <c r="DL19" s="70">
        <f t="shared" si="11"/>
        <v>0</v>
      </c>
      <c r="DM19" s="70">
        <f t="shared" si="11"/>
        <v>0</v>
      </c>
      <c r="DN19" s="70">
        <f t="shared" si="11"/>
        <v>0</v>
      </c>
      <c r="DO19" s="70">
        <f t="shared" si="11"/>
        <v>0</v>
      </c>
      <c r="DP19" s="70">
        <f t="shared" si="11"/>
        <v>0</v>
      </c>
      <c r="DQ19" s="70">
        <f t="shared" si="11"/>
        <v>0</v>
      </c>
      <c r="DR19" s="70">
        <f t="shared" si="11"/>
        <v>0</v>
      </c>
      <c r="DS19" s="70">
        <f t="shared" si="11"/>
        <v>0</v>
      </c>
      <c r="DT19" s="70">
        <f t="shared" ref="DT19" si="12">+DS39</f>
        <v>0</v>
      </c>
      <c r="DU19"/>
      <c r="DV19"/>
      <c r="DW19"/>
      <c r="DX19"/>
      <c r="DY19"/>
      <c r="DZ19"/>
      <c r="EA19"/>
      <c r="EB19"/>
      <c r="EC19"/>
      <c r="ED19"/>
      <c r="EE19"/>
      <c r="EF19"/>
    </row>
    <row r="20" spans="1:136" s="9" customFormat="1" ht="14.25" customHeight="1" x14ac:dyDescent="0.2">
      <c r="A20" s="3"/>
      <c r="B20" s="72" t="s">
        <v>93</v>
      </c>
      <c r="C20" s="73" t="str">
        <f>+currency</f>
        <v>EUR</v>
      </c>
      <c r="D20" s="72"/>
      <c r="E20" s="74">
        <f t="shared" ref="E20:DS20" si="13">+E18+E19</f>
        <v>0</v>
      </c>
      <c r="F20" s="74">
        <f t="shared" si="13"/>
        <v>0</v>
      </c>
      <c r="G20" s="74">
        <f t="shared" si="13"/>
        <v>0</v>
      </c>
      <c r="H20" s="74">
        <f t="shared" si="13"/>
        <v>0</v>
      </c>
      <c r="I20" s="74">
        <f t="shared" si="13"/>
        <v>0</v>
      </c>
      <c r="J20" s="74">
        <f t="shared" si="13"/>
        <v>0</v>
      </c>
      <c r="K20" s="74">
        <f t="shared" si="13"/>
        <v>0</v>
      </c>
      <c r="L20" s="74">
        <f t="shared" si="13"/>
        <v>0</v>
      </c>
      <c r="M20" s="74">
        <f t="shared" si="13"/>
        <v>0</v>
      </c>
      <c r="N20" s="74">
        <f t="shared" si="13"/>
        <v>0</v>
      </c>
      <c r="O20" s="74">
        <f t="shared" si="13"/>
        <v>0</v>
      </c>
      <c r="P20" s="74">
        <f t="shared" si="13"/>
        <v>0</v>
      </c>
      <c r="Q20" s="74">
        <f t="shared" si="13"/>
        <v>0</v>
      </c>
      <c r="R20" s="74">
        <f t="shared" si="13"/>
        <v>0</v>
      </c>
      <c r="S20" s="74">
        <f t="shared" si="13"/>
        <v>0</v>
      </c>
      <c r="T20" s="74">
        <f t="shared" si="13"/>
        <v>0</v>
      </c>
      <c r="U20" s="74">
        <f t="shared" si="13"/>
        <v>0</v>
      </c>
      <c r="V20" s="74">
        <f t="shared" si="13"/>
        <v>0</v>
      </c>
      <c r="W20" s="74">
        <f t="shared" si="13"/>
        <v>0</v>
      </c>
      <c r="X20" s="74">
        <f t="shared" si="13"/>
        <v>0</v>
      </c>
      <c r="Y20" s="74">
        <f t="shared" si="13"/>
        <v>0</v>
      </c>
      <c r="Z20" s="74">
        <f t="shared" si="13"/>
        <v>0</v>
      </c>
      <c r="AA20" s="74">
        <f t="shared" si="13"/>
        <v>0</v>
      </c>
      <c r="AB20" s="74">
        <f t="shared" si="13"/>
        <v>0</v>
      </c>
      <c r="AC20" s="74">
        <f t="shared" si="13"/>
        <v>0</v>
      </c>
      <c r="AD20" s="74">
        <f t="shared" si="13"/>
        <v>0</v>
      </c>
      <c r="AE20" s="74">
        <f t="shared" si="13"/>
        <v>0</v>
      </c>
      <c r="AF20" s="74">
        <f t="shared" si="13"/>
        <v>0</v>
      </c>
      <c r="AG20" s="74">
        <f t="shared" si="13"/>
        <v>0</v>
      </c>
      <c r="AH20" s="74">
        <f t="shared" si="13"/>
        <v>0</v>
      </c>
      <c r="AI20" s="74">
        <f t="shared" si="13"/>
        <v>0</v>
      </c>
      <c r="AJ20" s="74">
        <f t="shared" si="13"/>
        <v>0</v>
      </c>
      <c r="AK20" s="74">
        <f t="shared" si="13"/>
        <v>0</v>
      </c>
      <c r="AL20" s="74">
        <f t="shared" si="13"/>
        <v>0</v>
      </c>
      <c r="AM20" s="74">
        <f t="shared" si="13"/>
        <v>0</v>
      </c>
      <c r="AN20" s="74">
        <f t="shared" si="13"/>
        <v>0</v>
      </c>
      <c r="AO20" s="74">
        <f t="shared" si="13"/>
        <v>0</v>
      </c>
      <c r="AP20" s="74">
        <f t="shared" si="13"/>
        <v>0</v>
      </c>
      <c r="AQ20" s="74">
        <f t="shared" si="13"/>
        <v>0</v>
      </c>
      <c r="AR20" s="74">
        <f t="shared" si="13"/>
        <v>0</v>
      </c>
      <c r="AS20" s="74">
        <f t="shared" si="13"/>
        <v>0</v>
      </c>
      <c r="AT20" s="74">
        <f t="shared" si="13"/>
        <v>0</v>
      </c>
      <c r="AU20" s="74">
        <f t="shared" si="13"/>
        <v>0</v>
      </c>
      <c r="AV20" s="74">
        <f t="shared" si="13"/>
        <v>0</v>
      </c>
      <c r="AW20" s="74">
        <f t="shared" si="13"/>
        <v>0</v>
      </c>
      <c r="AX20" s="74">
        <f t="shared" si="13"/>
        <v>0</v>
      </c>
      <c r="AY20" s="74">
        <f t="shared" si="13"/>
        <v>0</v>
      </c>
      <c r="AZ20" s="74">
        <f t="shared" si="13"/>
        <v>0</v>
      </c>
      <c r="BA20" s="74">
        <f t="shared" si="13"/>
        <v>0</v>
      </c>
      <c r="BB20" s="74">
        <f t="shared" si="13"/>
        <v>0</v>
      </c>
      <c r="BC20" s="74">
        <f t="shared" si="13"/>
        <v>0</v>
      </c>
      <c r="BD20" s="74">
        <f t="shared" si="13"/>
        <v>0</v>
      </c>
      <c r="BE20" s="74">
        <f t="shared" si="13"/>
        <v>0</v>
      </c>
      <c r="BF20" s="74">
        <f t="shared" si="13"/>
        <v>0</v>
      </c>
      <c r="BG20" s="74">
        <f t="shared" si="13"/>
        <v>0</v>
      </c>
      <c r="BH20" s="74">
        <f t="shared" si="13"/>
        <v>0</v>
      </c>
      <c r="BI20" s="74">
        <f t="shared" si="13"/>
        <v>0</v>
      </c>
      <c r="BJ20" s="74">
        <f t="shared" si="13"/>
        <v>0</v>
      </c>
      <c r="BK20" s="74">
        <f t="shared" si="13"/>
        <v>0</v>
      </c>
      <c r="BL20" s="74">
        <f t="shared" si="13"/>
        <v>0</v>
      </c>
      <c r="BM20" s="74">
        <f t="shared" si="13"/>
        <v>0</v>
      </c>
      <c r="BN20" s="74">
        <f t="shared" si="13"/>
        <v>0</v>
      </c>
      <c r="BO20" s="74">
        <f t="shared" si="13"/>
        <v>0</v>
      </c>
      <c r="BP20" s="74">
        <f t="shared" si="13"/>
        <v>0</v>
      </c>
      <c r="BQ20" s="74">
        <f t="shared" si="13"/>
        <v>0</v>
      </c>
      <c r="BR20" s="74">
        <f t="shared" si="13"/>
        <v>0</v>
      </c>
      <c r="BS20" s="74">
        <f t="shared" si="13"/>
        <v>0</v>
      </c>
      <c r="BT20" s="74">
        <f t="shared" si="13"/>
        <v>0</v>
      </c>
      <c r="BU20" s="74">
        <f t="shared" si="13"/>
        <v>0</v>
      </c>
      <c r="BV20" s="74">
        <f t="shared" si="13"/>
        <v>0</v>
      </c>
      <c r="BW20" s="74">
        <f t="shared" si="13"/>
        <v>0</v>
      </c>
      <c r="BX20" s="74">
        <f t="shared" si="13"/>
        <v>0</v>
      </c>
      <c r="BY20" s="74">
        <f t="shared" si="13"/>
        <v>0</v>
      </c>
      <c r="BZ20" s="74">
        <f t="shared" si="13"/>
        <v>0</v>
      </c>
      <c r="CA20" s="74">
        <f t="shared" si="13"/>
        <v>0</v>
      </c>
      <c r="CB20" s="74">
        <f t="shared" si="13"/>
        <v>0</v>
      </c>
      <c r="CC20" s="74">
        <f t="shared" si="13"/>
        <v>0</v>
      </c>
      <c r="CD20" s="74">
        <f t="shared" si="13"/>
        <v>0</v>
      </c>
      <c r="CE20" s="74">
        <f t="shared" si="13"/>
        <v>0</v>
      </c>
      <c r="CF20" s="74">
        <f t="shared" si="13"/>
        <v>0</v>
      </c>
      <c r="CG20" s="74">
        <f t="shared" si="13"/>
        <v>0</v>
      </c>
      <c r="CH20" s="74">
        <f t="shared" si="13"/>
        <v>0</v>
      </c>
      <c r="CI20" s="74">
        <f t="shared" si="13"/>
        <v>0</v>
      </c>
      <c r="CJ20" s="74">
        <f t="shared" si="13"/>
        <v>0</v>
      </c>
      <c r="CK20" s="74">
        <f t="shared" si="13"/>
        <v>0</v>
      </c>
      <c r="CL20" s="74">
        <f t="shared" si="13"/>
        <v>0</v>
      </c>
      <c r="CM20" s="74">
        <f t="shared" si="13"/>
        <v>0</v>
      </c>
      <c r="CN20" s="74">
        <f t="shared" si="13"/>
        <v>0</v>
      </c>
      <c r="CO20" s="74">
        <f t="shared" si="13"/>
        <v>0</v>
      </c>
      <c r="CP20" s="74">
        <f t="shared" si="13"/>
        <v>0</v>
      </c>
      <c r="CQ20" s="74">
        <f t="shared" si="13"/>
        <v>0</v>
      </c>
      <c r="CR20" s="74">
        <f t="shared" si="13"/>
        <v>0</v>
      </c>
      <c r="CS20" s="74">
        <f t="shared" si="13"/>
        <v>0</v>
      </c>
      <c r="CT20" s="74">
        <f t="shared" si="13"/>
        <v>0</v>
      </c>
      <c r="CU20" s="74">
        <f t="shared" si="13"/>
        <v>0</v>
      </c>
      <c r="CV20" s="74">
        <f t="shared" si="13"/>
        <v>0</v>
      </c>
      <c r="CW20" s="74">
        <f t="shared" si="13"/>
        <v>0</v>
      </c>
      <c r="CX20" s="74">
        <f t="shared" si="13"/>
        <v>0</v>
      </c>
      <c r="CY20" s="74">
        <f t="shared" si="13"/>
        <v>0</v>
      </c>
      <c r="CZ20" s="74">
        <f t="shared" si="13"/>
        <v>0</v>
      </c>
      <c r="DA20" s="74">
        <f t="shared" si="13"/>
        <v>0</v>
      </c>
      <c r="DB20" s="74">
        <f t="shared" si="13"/>
        <v>0</v>
      </c>
      <c r="DC20" s="74">
        <f t="shared" si="13"/>
        <v>0</v>
      </c>
      <c r="DD20" s="74">
        <f t="shared" si="13"/>
        <v>0</v>
      </c>
      <c r="DE20" s="74">
        <f t="shared" si="13"/>
        <v>0</v>
      </c>
      <c r="DF20" s="74">
        <f t="shared" si="13"/>
        <v>0</v>
      </c>
      <c r="DG20" s="74">
        <f t="shared" si="13"/>
        <v>0</v>
      </c>
      <c r="DH20" s="74">
        <f t="shared" si="13"/>
        <v>0</v>
      </c>
      <c r="DI20" s="74">
        <f t="shared" si="13"/>
        <v>0</v>
      </c>
      <c r="DJ20" s="74">
        <f t="shared" si="13"/>
        <v>0</v>
      </c>
      <c r="DK20" s="74">
        <f t="shared" si="13"/>
        <v>0</v>
      </c>
      <c r="DL20" s="74">
        <f t="shared" si="13"/>
        <v>0</v>
      </c>
      <c r="DM20" s="74">
        <f t="shared" si="13"/>
        <v>0</v>
      </c>
      <c r="DN20" s="74">
        <f t="shared" si="13"/>
        <v>0</v>
      </c>
      <c r="DO20" s="74">
        <f t="shared" si="13"/>
        <v>0</v>
      </c>
      <c r="DP20" s="74">
        <f t="shared" si="13"/>
        <v>0</v>
      </c>
      <c r="DQ20" s="74">
        <f t="shared" si="13"/>
        <v>0</v>
      </c>
      <c r="DR20" s="74">
        <f t="shared" si="13"/>
        <v>0</v>
      </c>
      <c r="DS20" s="74">
        <f t="shared" si="13"/>
        <v>0</v>
      </c>
      <c r="DT20" s="74">
        <f t="shared" ref="DT20" si="14">+DT18+DT19</f>
        <v>0</v>
      </c>
      <c r="DU20"/>
      <c r="DV20"/>
      <c r="DW20"/>
      <c r="DX20"/>
      <c r="DY20"/>
      <c r="DZ20"/>
      <c r="EA20"/>
      <c r="EB20"/>
      <c r="EC20"/>
      <c r="ED20"/>
      <c r="EE20"/>
      <c r="EF20"/>
    </row>
    <row r="21" spans="1:136" s="9" customFormat="1" ht="14.25" customHeight="1" x14ac:dyDescent="0.2">
      <c r="A21" s="3"/>
      <c r="B21" s="3"/>
      <c r="C21" s="23"/>
      <c r="D21" s="2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c r="DV21"/>
      <c r="DW21"/>
      <c r="DX21"/>
      <c r="DY21"/>
      <c r="DZ21"/>
      <c r="EA21"/>
      <c r="EB21"/>
      <c r="EC21"/>
      <c r="ED21"/>
      <c r="EE21"/>
      <c r="EF21"/>
    </row>
    <row r="22" spans="1:136" ht="14.25" customHeight="1" x14ac:dyDescent="0.2">
      <c r="B22" s="277" t="s">
        <v>94</v>
      </c>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c r="BZ22" s="277"/>
      <c r="CA22" s="277"/>
      <c r="CB22" s="277"/>
      <c r="CC22" s="277"/>
      <c r="CD22" s="277"/>
      <c r="CE22" s="277"/>
      <c r="CF22" s="277"/>
      <c r="CG22" s="277"/>
      <c r="CH22" s="277"/>
      <c r="CI22" s="277"/>
      <c r="CJ22" s="277"/>
      <c r="CK22" s="277"/>
      <c r="CL22" s="277"/>
      <c r="CM22" s="277"/>
      <c r="CN22" s="277"/>
      <c r="CO22" s="277"/>
      <c r="CP22" s="277"/>
      <c r="CQ22" s="277"/>
      <c r="CR22" s="277"/>
      <c r="CS22" s="277"/>
      <c r="CT22" s="277"/>
      <c r="CU22" s="277"/>
      <c r="CV22" s="277"/>
      <c r="CW22" s="277"/>
      <c r="CX22" s="277"/>
      <c r="CY22" s="277"/>
      <c r="CZ22" s="277"/>
      <c r="DA22" s="277"/>
      <c r="DB22" s="277"/>
      <c r="DC22" s="277"/>
      <c r="DD22" s="277"/>
      <c r="DE22" s="277"/>
      <c r="DF22" s="277"/>
      <c r="DG22" s="277"/>
      <c r="DH22" s="277"/>
      <c r="DI22" s="277"/>
      <c r="DJ22" s="277"/>
      <c r="DK22" s="277"/>
      <c r="DL22" s="277"/>
      <c r="DM22" s="277"/>
      <c r="DN22" s="277"/>
      <c r="DO22" s="277"/>
      <c r="DP22" s="277"/>
      <c r="DQ22" s="277"/>
      <c r="DR22" s="277"/>
      <c r="DS22" s="277"/>
      <c r="DT22" s="277"/>
    </row>
    <row r="23" spans="1:136" s="9" customFormat="1" ht="14.25" customHeight="1" x14ac:dyDescent="0.2">
      <c r="A23" s="3"/>
      <c r="B23" s="21" t="str">
        <f>+Input!C206</f>
        <v>Initial Loan</v>
      </c>
      <c r="C23" s="71" t="str">
        <f>+currency</f>
        <v>EUR</v>
      </c>
      <c r="D23" s="23"/>
      <c r="E23" s="70">
        <f>+IF(AND(MONTH(E$4)=MONTH(Input!$H206),YEAR(E$4)=YEAR(Input!$H206)),Input!$E206,0)</f>
        <v>0</v>
      </c>
      <c r="F23" s="70">
        <f>+IF(AND(MONTH(F$4)=MONTH(Input!$H206),YEAR(F$4)=YEAR(Input!$H206)),Input!$E206,0)</f>
        <v>0</v>
      </c>
      <c r="G23" s="70">
        <f>+IF(AND(MONTH(G$4)=MONTH(Input!$H206),YEAR(G$4)=YEAR(Input!$H206)),Input!$E206,0)</f>
        <v>0</v>
      </c>
      <c r="H23" s="70">
        <f>+IF(AND(MONTH(H$4)=MONTH(Input!$H206),YEAR(H$4)=YEAR(Input!$H206)),Input!$E206,0)</f>
        <v>0</v>
      </c>
      <c r="I23" s="70">
        <f>+IF(AND(MONTH(I$4)=MONTH(Input!$H206),YEAR(I$4)=YEAR(Input!$H206)),Input!$E206,0)</f>
        <v>0</v>
      </c>
      <c r="J23" s="70">
        <f>+IF(AND(MONTH(J$4)=MONTH(Input!$H206),YEAR(J$4)=YEAR(Input!$H206)),Input!$E206,0)</f>
        <v>0</v>
      </c>
      <c r="K23" s="70">
        <f>+IF(AND(MONTH(K$4)=MONTH(Input!$H206),YEAR(K$4)=YEAR(Input!$H206)),Input!$E206,0)</f>
        <v>0</v>
      </c>
      <c r="L23" s="70">
        <f>+IF(AND(MONTH(L$4)=MONTH(Input!$H206),YEAR(L$4)=YEAR(Input!$H206)),Input!$E206,0)</f>
        <v>0</v>
      </c>
      <c r="M23" s="70">
        <f>+IF(AND(MONTH(M$4)=MONTH(Input!$H206),YEAR(M$4)=YEAR(Input!$H206)),Input!$E206,0)</f>
        <v>0</v>
      </c>
      <c r="N23" s="70">
        <f>+IF(AND(MONTH(N$4)=MONTH(Input!$H206),YEAR(N$4)=YEAR(Input!$H206)),Input!$E206,0)</f>
        <v>0</v>
      </c>
      <c r="O23" s="70">
        <f>+IF(AND(MONTH(O$4)=MONTH(Input!$H206),YEAR(O$4)=YEAR(Input!$H206)),Input!$E206,0)</f>
        <v>0</v>
      </c>
      <c r="P23" s="70">
        <f>+IF(AND(MONTH(P$4)=MONTH(Input!$H206),YEAR(P$4)=YEAR(Input!$H206)),Input!$E206,0)</f>
        <v>0</v>
      </c>
      <c r="Q23" s="70">
        <f>+IF(AND(MONTH(Q$4)=MONTH(Input!$H206),YEAR(Q$4)=YEAR(Input!$H206)),Input!$E206,0)</f>
        <v>0</v>
      </c>
      <c r="R23" s="70">
        <f>+IF(AND(MONTH(R$4)=MONTH(Input!$H206),YEAR(R$4)=YEAR(Input!$H206)),Input!$E206,0)</f>
        <v>0</v>
      </c>
      <c r="S23" s="70">
        <f>+IF(AND(MONTH(S$4)=MONTH(Input!$H206),YEAR(S$4)=YEAR(Input!$H206)),Input!$E206,0)</f>
        <v>0</v>
      </c>
      <c r="T23" s="70">
        <f>+IF(AND(MONTH(T$4)=MONTH(Input!$H206),YEAR(T$4)=YEAR(Input!$H206)),Input!$E206,0)</f>
        <v>0</v>
      </c>
      <c r="U23" s="70">
        <f>+IF(AND(MONTH(U$4)=MONTH(Input!$H206),YEAR(U$4)=YEAR(Input!$H206)),Input!$E206,0)</f>
        <v>0</v>
      </c>
      <c r="V23" s="70">
        <f>+IF(AND(MONTH(V$4)=MONTH(Input!$H206),YEAR(V$4)=YEAR(Input!$H206)),Input!$E206,0)</f>
        <v>0</v>
      </c>
      <c r="W23" s="70">
        <f>+IF(AND(MONTH(W$4)=MONTH(Input!$H206),YEAR(W$4)=YEAR(Input!$H206)),Input!$E206,0)</f>
        <v>0</v>
      </c>
      <c r="X23" s="70">
        <f>+IF(AND(MONTH(X$4)=MONTH(Input!$H206),YEAR(X$4)=YEAR(Input!$H206)),Input!$E206,0)</f>
        <v>0</v>
      </c>
      <c r="Y23" s="70">
        <f>+IF(AND(MONTH(Y$4)=MONTH(Input!$H206),YEAR(Y$4)=YEAR(Input!$H206)),Input!$E206,0)</f>
        <v>0</v>
      </c>
      <c r="Z23" s="70">
        <f>+IF(AND(MONTH(Z$4)=MONTH(Input!$H206),YEAR(Z$4)=YEAR(Input!$H206)),Input!$E206,0)</f>
        <v>0</v>
      </c>
      <c r="AA23" s="70">
        <f>+IF(AND(MONTH(AA$4)=MONTH(Input!$H206),YEAR(AA$4)=YEAR(Input!$H206)),Input!$E206,0)</f>
        <v>0</v>
      </c>
      <c r="AB23" s="70">
        <f>+IF(AND(MONTH(AB$4)=MONTH(Input!$H206),YEAR(AB$4)=YEAR(Input!$H206)),Input!$E206,0)</f>
        <v>0</v>
      </c>
      <c r="AC23" s="70">
        <f>+IF(AND(MONTH(AC$4)=MONTH(Input!$H206),YEAR(AC$4)=YEAR(Input!$H206)),Input!$E206,0)</f>
        <v>0</v>
      </c>
      <c r="AD23" s="70">
        <f>+IF(AND(MONTH(AD$4)=MONTH(Input!$H206),YEAR(AD$4)=YEAR(Input!$H206)),Input!$E206,0)</f>
        <v>0</v>
      </c>
      <c r="AE23" s="70">
        <f>+IF(AND(MONTH(AE$4)=MONTH(Input!$H206),YEAR(AE$4)=YEAR(Input!$H206)),Input!$E206,0)</f>
        <v>0</v>
      </c>
      <c r="AF23" s="70">
        <f>+IF(AND(MONTH(AF$4)=MONTH(Input!$H206),YEAR(AF$4)=YEAR(Input!$H206)),Input!$E206,0)</f>
        <v>0</v>
      </c>
      <c r="AG23" s="70">
        <f>+IF(AND(MONTH(AG$4)=MONTH(Input!$H206),YEAR(AG$4)=YEAR(Input!$H206)),Input!$E206,0)</f>
        <v>0</v>
      </c>
      <c r="AH23" s="70">
        <f>+IF(AND(MONTH(AH$4)=MONTH(Input!$H206),YEAR(AH$4)=YEAR(Input!$H206)),Input!$E206,0)</f>
        <v>0</v>
      </c>
      <c r="AI23" s="70">
        <f>+IF(AND(MONTH(AI$4)=MONTH(Input!$H206),YEAR(AI$4)=YEAR(Input!$H206)),Input!$E206,0)</f>
        <v>0</v>
      </c>
      <c r="AJ23" s="70">
        <f>+IF(AND(MONTH(AJ$4)=MONTH(Input!$H206),YEAR(AJ$4)=YEAR(Input!$H206)),Input!$E206,0)</f>
        <v>0</v>
      </c>
      <c r="AK23" s="70">
        <f>+IF(AND(MONTH(AK$4)=MONTH(Input!$H206),YEAR(AK$4)=YEAR(Input!$H206)),Input!$E206,0)</f>
        <v>0</v>
      </c>
      <c r="AL23" s="70">
        <f>+IF(AND(MONTH(AL$4)=MONTH(Input!$H206),YEAR(AL$4)=YEAR(Input!$H206)),Input!$E206,0)</f>
        <v>0</v>
      </c>
      <c r="AM23" s="70">
        <f>+IF(AND(MONTH(AM$4)=MONTH(Input!$H206),YEAR(AM$4)=YEAR(Input!$H206)),Input!$E206,0)</f>
        <v>0</v>
      </c>
      <c r="AN23" s="70">
        <f>+IF(AND(MONTH(AN$4)=MONTH(Input!$H206),YEAR(AN$4)=YEAR(Input!$H206)),Input!$E206,0)</f>
        <v>0</v>
      </c>
      <c r="AO23" s="70">
        <f>+IF(AND(MONTH(AO$4)=MONTH(Input!$H206),YEAR(AO$4)=YEAR(Input!$H206)),Input!$E206,0)</f>
        <v>0</v>
      </c>
      <c r="AP23" s="70">
        <f>+IF(AND(MONTH(AP$4)=MONTH(Input!$H206),YEAR(AP$4)=YEAR(Input!$H206)),Input!$E206,0)</f>
        <v>0</v>
      </c>
      <c r="AQ23" s="70">
        <f>+IF(AND(MONTH(AQ$4)=MONTH(Input!$H206),YEAR(AQ$4)=YEAR(Input!$H206)),Input!$E206,0)</f>
        <v>0</v>
      </c>
      <c r="AR23" s="70">
        <f>+IF(AND(MONTH(AR$4)=MONTH(Input!$H206),YEAR(AR$4)=YEAR(Input!$H206)),Input!$E206,0)</f>
        <v>0</v>
      </c>
      <c r="AS23" s="70">
        <f>+IF(AND(MONTH(AS$4)=MONTH(Input!$H206),YEAR(AS$4)=YEAR(Input!$H206)),Input!$E206,0)</f>
        <v>0</v>
      </c>
      <c r="AT23" s="70">
        <f>+IF(AND(MONTH(AT$4)=MONTH(Input!$H206),YEAR(AT$4)=YEAR(Input!$H206)),Input!$E206,0)</f>
        <v>0</v>
      </c>
      <c r="AU23" s="70">
        <f>+IF(AND(MONTH(AU$4)=MONTH(Input!$H206),YEAR(AU$4)=YEAR(Input!$H206)),Input!$E206,0)</f>
        <v>0</v>
      </c>
      <c r="AV23" s="70">
        <f>+IF(AND(MONTH(AV$4)=MONTH(Input!$H206),YEAR(AV$4)=YEAR(Input!$H206)),Input!$E206,0)</f>
        <v>0</v>
      </c>
      <c r="AW23" s="70">
        <f>+IF(AND(MONTH(AW$4)=MONTH(Input!$H206),YEAR(AW$4)=YEAR(Input!$H206)),Input!$E206,0)</f>
        <v>0</v>
      </c>
      <c r="AX23" s="70">
        <f>+IF(AND(MONTH(AX$4)=MONTH(Input!$H206),YEAR(AX$4)=YEAR(Input!$H206)),Input!$E206,0)</f>
        <v>0</v>
      </c>
      <c r="AY23" s="70">
        <f>+IF(AND(MONTH(AY$4)=MONTH(Input!$H206),YEAR(AY$4)=YEAR(Input!$H206)),Input!$E206,0)</f>
        <v>0</v>
      </c>
      <c r="AZ23" s="70">
        <f>+IF(AND(MONTH(AZ$4)=MONTH(Input!$H206),YEAR(AZ$4)=YEAR(Input!$H206)),Input!$E206,0)</f>
        <v>0</v>
      </c>
      <c r="BA23" s="70">
        <f>+IF(AND(MONTH(BA$4)=MONTH(Input!$H206),YEAR(BA$4)=YEAR(Input!$H206)),Input!$E206,0)</f>
        <v>0</v>
      </c>
      <c r="BB23" s="70">
        <f>+IF(AND(MONTH(BB$4)=MONTH(Input!$H206),YEAR(BB$4)=YEAR(Input!$H206)),Input!$E206,0)</f>
        <v>0</v>
      </c>
      <c r="BC23" s="70">
        <f>+IF(AND(MONTH(BC$4)=MONTH(Input!$H206),YEAR(BC$4)=YEAR(Input!$H206)),Input!$E206,0)</f>
        <v>0</v>
      </c>
      <c r="BD23" s="70">
        <f>+IF(AND(MONTH(BD$4)=MONTH(Input!$H206),YEAR(BD$4)=YEAR(Input!$H206)),Input!$E206,0)</f>
        <v>0</v>
      </c>
      <c r="BE23" s="70">
        <f>+IF(AND(MONTH(BE$4)=MONTH(Input!$H206),YEAR(BE$4)=YEAR(Input!$H206)),Input!$E206,0)</f>
        <v>0</v>
      </c>
      <c r="BF23" s="70">
        <f>+IF(AND(MONTH(BF$4)=MONTH(Input!$H206),YEAR(BF$4)=YEAR(Input!$H206)),Input!$E206,0)</f>
        <v>0</v>
      </c>
      <c r="BG23" s="70">
        <f>+IF(AND(MONTH(BG$4)=MONTH(Input!$H206),YEAR(BG$4)=YEAR(Input!$H206)),Input!$E206,0)</f>
        <v>0</v>
      </c>
      <c r="BH23" s="70">
        <f>+IF(AND(MONTH(BH$4)=MONTH(Input!$H206),YEAR(BH$4)=YEAR(Input!$H206)),Input!$E206,0)</f>
        <v>0</v>
      </c>
      <c r="BI23" s="70">
        <f>+IF(AND(MONTH(BI$4)=MONTH(Input!$H206),YEAR(BI$4)=YEAR(Input!$H206)),Input!$E206,0)</f>
        <v>0</v>
      </c>
      <c r="BJ23" s="70">
        <f>+IF(AND(MONTH(BJ$4)=MONTH(Input!$H206),YEAR(BJ$4)=YEAR(Input!$H206)),Input!$E206,0)</f>
        <v>0</v>
      </c>
      <c r="BK23" s="70">
        <f>+IF(AND(MONTH(BK$4)=MONTH(Input!$H206),YEAR(BK$4)=YEAR(Input!$H206)),Input!$E206,0)</f>
        <v>0</v>
      </c>
      <c r="BL23" s="70">
        <f>+IF(AND(MONTH(BL$4)=MONTH(Input!$H206),YEAR(BL$4)=YEAR(Input!$H206)),Input!$E206,0)</f>
        <v>0</v>
      </c>
      <c r="BM23" s="70">
        <f>+IF(AND(MONTH(BM$4)=MONTH(Input!$H206),YEAR(BM$4)=YEAR(Input!$H206)),Input!$E206,0)</f>
        <v>0</v>
      </c>
      <c r="BN23" s="70">
        <f>+IF(AND(MONTH(BN$4)=MONTH(Input!$H206),YEAR(BN$4)=YEAR(Input!$H206)),Input!$E206,0)</f>
        <v>0</v>
      </c>
      <c r="BO23" s="70">
        <f>+IF(AND(MONTH(BO$4)=MONTH(Input!$H206),YEAR(BO$4)=YEAR(Input!$H206)),Input!$E206,0)</f>
        <v>0</v>
      </c>
      <c r="BP23" s="70">
        <f>+IF(AND(MONTH(BP$4)=MONTH(Input!$H206),YEAR(BP$4)=YEAR(Input!$H206)),Input!$E206,0)</f>
        <v>0</v>
      </c>
      <c r="BQ23" s="70">
        <f>+IF(AND(MONTH(BQ$4)=MONTH(Input!$H206),YEAR(BQ$4)=YEAR(Input!$H206)),Input!$E206,0)</f>
        <v>0</v>
      </c>
      <c r="BR23" s="70">
        <f>+IF(AND(MONTH(BR$4)=MONTH(Input!$H206),YEAR(BR$4)=YEAR(Input!$H206)),Input!$E206,0)</f>
        <v>0</v>
      </c>
      <c r="BS23" s="70">
        <f>+IF(AND(MONTH(BS$4)=MONTH(Input!$H206),YEAR(BS$4)=YEAR(Input!$H206)),Input!$E206,0)</f>
        <v>0</v>
      </c>
      <c r="BT23" s="70">
        <f>+IF(AND(MONTH(BT$4)=MONTH(Input!$H206),YEAR(BT$4)=YEAR(Input!$H206)),Input!$E206,0)</f>
        <v>0</v>
      </c>
      <c r="BU23" s="70">
        <f>+IF(AND(MONTH(BU$4)=MONTH(Input!$H206),YEAR(BU$4)=YEAR(Input!$H206)),Input!$E206,0)</f>
        <v>0</v>
      </c>
      <c r="BV23" s="70">
        <f>+IF(AND(MONTH(BV$4)=MONTH(Input!$H206),YEAR(BV$4)=YEAR(Input!$H206)),Input!$E206,0)</f>
        <v>0</v>
      </c>
      <c r="BW23" s="70">
        <f>+IF(AND(MONTH(BW$4)=MONTH(Input!$H206),YEAR(BW$4)=YEAR(Input!$H206)),Input!$E206,0)</f>
        <v>0</v>
      </c>
      <c r="BX23" s="70">
        <f>+IF(AND(MONTH(BX$4)=MONTH(Input!$H206),YEAR(BX$4)=YEAR(Input!$H206)),Input!$E206,0)</f>
        <v>0</v>
      </c>
      <c r="BY23" s="70">
        <f>+IF(AND(MONTH(BY$4)=MONTH(Input!$H206),YEAR(BY$4)=YEAR(Input!$H206)),Input!$E206,0)</f>
        <v>0</v>
      </c>
      <c r="BZ23" s="70">
        <f>+IF(AND(MONTH(BZ$4)=MONTH(Input!$H206),YEAR(BZ$4)=YEAR(Input!$H206)),Input!$E206,0)</f>
        <v>0</v>
      </c>
      <c r="CA23" s="70">
        <f>+IF(AND(MONTH(CA$4)=MONTH(Input!$H206),YEAR(CA$4)=YEAR(Input!$H206)),Input!$E206,0)</f>
        <v>0</v>
      </c>
      <c r="CB23" s="70">
        <f>+IF(AND(MONTH(CB$4)=MONTH(Input!$H206),YEAR(CB$4)=YEAR(Input!$H206)),Input!$E206,0)</f>
        <v>0</v>
      </c>
      <c r="CC23" s="70">
        <f>+IF(AND(MONTH(CC$4)=MONTH(Input!$H206),YEAR(CC$4)=YEAR(Input!$H206)),Input!$E206,0)</f>
        <v>0</v>
      </c>
      <c r="CD23" s="70">
        <f>+IF(AND(MONTH(CD$4)=MONTH(Input!$H206),YEAR(CD$4)=YEAR(Input!$H206)),Input!$E206,0)</f>
        <v>0</v>
      </c>
      <c r="CE23" s="70">
        <f>+IF(AND(MONTH(CE$4)=MONTH(Input!$H206),YEAR(CE$4)=YEAR(Input!$H206)),Input!$E206,0)</f>
        <v>0</v>
      </c>
      <c r="CF23" s="70">
        <f>+IF(AND(MONTH(CF$4)=MONTH(Input!$H206),YEAR(CF$4)=YEAR(Input!$H206)),Input!$E206,0)</f>
        <v>0</v>
      </c>
      <c r="CG23" s="70">
        <f>+IF(AND(MONTH(CG$4)=MONTH(Input!$H206),YEAR(CG$4)=YEAR(Input!$H206)),Input!$E206,0)</f>
        <v>0</v>
      </c>
      <c r="CH23" s="70">
        <f>+IF(AND(MONTH(CH$4)=MONTH(Input!$H206),YEAR(CH$4)=YEAR(Input!$H206)),Input!$E206,0)</f>
        <v>0</v>
      </c>
      <c r="CI23" s="70">
        <f>+IF(AND(MONTH(CI$4)=MONTH(Input!$H206),YEAR(CI$4)=YEAR(Input!$H206)),Input!$E206,0)</f>
        <v>0</v>
      </c>
      <c r="CJ23" s="70">
        <f>+IF(AND(MONTH(CJ$4)=MONTH(Input!$H206),YEAR(CJ$4)=YEAR(Input!$H206)),Input!$E206,0)</f>
        <v>0</v>
      </c>
      <c r="CK23" s="70">
        <f>+IF(AND(MONTH(CK$4)=MONTH(Input!$H206),YEAR(CK$4)=YEAR(Input!$H206)),Input!$E206,0)</f>
        <v>0</v>
      </c>
      <c r="CL23" s="70">
        <f>+IF(AND(MONTH(CL$4)=MONTH(Input!$H206),YEAR(CL$4)=YEAR(Input!$H206)),Input!$E206,0)</f>
        <v>0</v>
      </c>
      <c r="CM23" s="70">
        <f>+IF(AND(MONTH(CM$4)=MONTH(Input!$H206),YEAR(CM$4)=YEAR(Input!$H206)),Input!$E206,0)</f>
        <v>0</v>
      </c>
      <c r="CN23" s="70">
        <f>+IF(AND(MONTH(CN$4)=MONTH(Input!$H206),YEAR(CN$4)=YEAR(Input!$H206)),Input!$E206,0)</f>
        <v>0</v>
      </c>
      <c r="CO23" s="70">
        <f>+IF(AND(MONTH(CO$4)=MONTH(Input!$H206),YEAR(CO$4)=YEAR(Input!$H206)),Input!$E206,0)</f>
        <v>0</v>
      </c>
      <c r="CP23" s="70">
        <f>+IF(AND(MONTH(CP$4)=MONTH(Input!$H206),YEAR(CP$4)=YEAR(Input!$H206)),Input!$E206,0)</f>
        <v>0</v>
      </c>
      <c r="CQ23" s="70">
        <f>+IF(AND(MONTH(CQ$4)=MONTH(Input!$H206),YEAR(CQ$4)=YEAR(Input!$H206)),Input!$E206,0)</f>
        <v>0</v>
      </c>
      <c r="CR23" s="70">
        <f>+IF(AND(MONTH(CR$4)=MONTH(Input!$H206),YEAR(CR$4)=YEAR(Input!$H206)),Input!$E206,0)</f>
        <v>0</v>
      </c>
      <c r="CS23" s="70">
        <f>+IF(AND(MONTH(CS$4)=MONTH(Input!$H206),YEAR(CS$4)=YEAR(Input!$H206)),Input!$E206,0)</f>
        <v>0</v>
      </c>
      <c r="CT23" s="70">
        <f>+IF(AND(MONTH(CT$4)=MONTH(Input!$H206),YEAR(CT$4)=YEAR(Input!$H206)),Input!$E206,0)</f>
        <v>0</v>
      </c>
      <c r="CU23" s="70">
        <f>+IF(AND(MONTH(CU$4)=MONTH(Input!$H206),YEAR(CU$4)=YEAR(Input!$H206)),Input!$E206,0)</f>
        <v>0</v>
      </c>
      <c r="CV23" s="70">
        <f>+IF(AND(MONTH(CV$4)=MONTH(Input!$H206),YEAR(CV$4)=YEAR(Input!$H206)),Input!$E206,0)</f>
        <v>0</v>
      </c>
      <c r="CW23" s="70">
        <f>+IF(AND(MONTH(CW$4)=MONTH(Input!$H206),YEAR(CW$4)=YEAR(Input!$H206)),Input!$E206,0)</f>
        <v>0</v>
      </c>
      <c r="CX23" s="70">
        <f>+IF(AND(MONTH(CX$4)=MONTH(Input!$H206),YEAR(CX$4)=YEAR(Input!$H206)),Input!$E206,0)</f>
        <v>0</v>
      </c>
      <c r="CY23" s="70">
        <f>+IF(AND(MONTH(CY$4)=MONTH(Input!$H206),YEAR(CY$4)=YEAR(Input!$H206)),Input!$E206,0)</f>
        <v>0</v>
      </c>
      <c r="CZ23" s="70">
        <f>+IF(AND(MONTH(CZ$4)=MONTH(Input!$H206),YEAR(CZ$4)=YEAR(Input!$H206)),Input!$E206,0)</f>
        <v>0</v>
      </c>
      <c r="DA23" s="70">
        <f>+IF(AND(MONTH(DA$4)=MONTH(Input!$H206),YEAR(DA$4)=YEAR(Input!$H206)),Input!$E206,0)</f>
        <v>0</v>
      </c>
      <c r="DB23" s="70">
        <f>+IF(AND(MONTH(DB$4)=MONTH(Input!$H206),YEAR(DB$4)=YEAR(Input!$H206)),Input!$E206,0)</f>
        <v>0</v>
      </c>
      <c r="DC23" s="70">
        <f>+IF(AND(MONTH(DC$4)=MONTH(Input!$H206),YEAR(DC$4)=YEAR(Input!$H206)),Input!$E206,0)</f>
        <v>0</v>
      </c>
      <c r="DD23" s="70">
        <f>+IF(AND(MONTH(DD$4)=MONTH(Input!$H206),YEAR(DD$4)=YEAR(Input!$H206)),Input!$E206,0)</f>
        <v>0</v>
      </c>
      <c r="DE23" s="70">
        <f>+IF(AND(MONTH(DE$4)=MONTH(Input!$H206),YEAR(DE$4)=YEAR(Input!$H206)),Input!$E206,0)</f>
        <v>0</v>
      </c>
      <c r="DF23" s="70">
        <f>+IF(AND(MONTH(DF$4)=MONTH(Input!$H206),YEAR(DF$4)=YEAR(Input!$H206)),Input!$E206,0)</f>
        <v>0</v>
      </c>
      <c r="DG23" s="70">
        <f>+IF(AND(MONTH(DG$4)=MONTH(Input!$H206),YEAR(DG$4)=YEAR(Input!$H206)),Input!$E206,0)</f>
        <v>0</v>
      </c>
      <c r="DH23" s="70">
        <f>+IF(AND(MONTH(DH$4)=MONTH(Input!$H206),YEAR(DH$4)=YEAR(Input!$H206)),Input!$E206,0)</f>
        <v>0</v>
      </c>
      <c r="DI23" s="70">
        <f>+IF(AND(MONTH(DI$4)=MONTH(Input!$H206),YEAR(DI$4)=YEAR(Input!$H206)),Input!$E206,0)</f>
        <v>0</v>
      </c>
      <c r="DJ23" s="70">
        <f>+IF(AND(MONTH(DJ$4)=MONTH(Input!$H206),YEAR(DJ$4)=YEAR(Input!$H206)),Input!$E206,0)</f>
        <v>0</v>
      </c>
      <c r="DK23" s="70">
        <f>+IF(AND(MONTH(DK$4)=MONTH(Input!$H206),YEAR(DK$4)=YEAR(Input!$H206)),Input!$E206,0)</f>
        <v>0</v>
      </c>
      <c r="DL23" s="70">
        <f>+IF(AND(MONTH(DL$4)=MONTH(Input!$H206),YEAR(DL$4)=YEAR(Input!$H206)),Input!$E206,0)</f>
        <v>0</v>
      </c>
      <c r="DM23" s="70">
        <f>+IF(AND(MONTH(DM$4)=MONTH(Input!$H206),YEAR(DM$4)=YEAR(Input!$H206)),Input!$E206,0)</f>
        <v>0</v>
      </c>
      <c r="DN23" s="70">
        <f>+IF(AND(MONTH(DN$4)=MONTH(Input!$H206),YEAR(DN$4)=YEAR(Input!$H206)),Input!$E206,0)</f>
        <v>0</v>
      </c>
      <c r="DO23" s="70">
        <f>+IF(AND(MONTH(DO$4)=MONTH(Input!$H206),YEAR(DO$4)=YEAR(Input!$H206)),Input!$E206,0)</f>
        <v>0</v>
      </c>
      <c r="DP23" s="70">
        <f>+IF(AND(MONTH(DP$4)=MONTH(Input!$H206),YEAR(DP$4)=YEAR(Input!$H206)),Input!$E206,0)</f>
        <v>0</v>
      </c>
      <c r="DQ23" s="70">
        <f>+IF(AND(MONTH(DQ$4)=MONTH(Input!$H206),YEAR(DQ$4)=YEAR(Input!$H206)),Input!$E206,0)</f>
        <v>0</v>
      </c>
      <c r="DR23" s="70">
        <f>+IF(AND(MONTH(DR$4)=MONTH(Input!$H206),YEAR(DR$4)=YEAR(Input!$H206)),Input!$E206,0)</f>
        <v>0</v>
      </c>
      <c r="DS23" s="70">
        <f>+IF(AND(MONTH(DS$4)=MONTH(Input!$H206),YEAR(DS$4)=YEAR(Input!$H206)),Input!$E206,0)</f>
        <v>0</v>
      </c>
      <c r="DT23" s="70">
        <f>+IF(AND(MONTH(DT$4)=MONTH(Input!$H206),YEAR(DT$4)=YEAR(Input!$H206)),Input!$E206,0)</f>
        <v>0</v>
      </c>
      <c r="DU23"/>
      <c r="DV23"/>
      <c r="DW23"/>
      <c r="DX23"/>
      <c r="DY23"/>
      <c r="DZ23"/>
      <c r="EA23"/>
      <c r="EB23"/>
      <c r="EC23"/>
      <c r="ED23"/>
      <c r="EE23"/>
      <c r="EF23"/>
    </row>
    <row r="24" spans="1:136" s="9" customFormat="1" ht="14.25" customHeight="1" x14ac:dyDescent="0.2">
      <c r="A24" s="3"/>
      <c r="B24" s="21" t="str">
        <f>+Input!C207</f>
        <v>Loan 2</v>
      </c>
      <c r="C24" s="71" t="str">
        <f>+currency</f>
        <v>EUR</v>
      </c>
      <c r="D24" s="23"/>
      <c r="E24" s="70">
        <f>+IF(AND(MONTH(E$4)=MONTH(Input!$H207),YEAR(E$4)=YEAR(Input!$H207)),Input!$E207,0)</f>
        <v>0</v>
      </c>
      <c r="F24" s="70">
        <f>+IF(AND(MONTH(F$4)=MONTH(Input!$H207),YEAR(F$4)=YEAR(Input!$H207)),Input!$E207,0)</f>
        <v>0</v>
      </c>
      <c r="G24" s="70">
        <f>+IF(AND(MONTH(G$4)=MONTH(Input!$H207),YEAR(G$4)=YEAR(Input!$H207)),Input!$E207,0)</f>
        <v>0</v>
      </c>
      <c r="H24" s="70">
        <f>+IF(AND(MONTH(H$4)=MONTH(Input!$H207),YEAR(H$4)=YEAR(Input!$H207)),Input!$E207,0)</f>
        <v>0</v>
      </c>
      <c r="I24" s="70">
        <f>+IF(AND(MONTH(I$4)=MONTH(Input!$H207),YEAR(I$4)=YEAR(Input!$H207)),Input!$E207,0)</f>
        <v>0</v>
      </c>
      <c r="J24" s="70">
        <f>+IF(AND(MONTH(J$4)=MONTH(Input!$H207),YEAR(J$4)=YEAR(Input!$H207)),Input!$E207,0)</f>
        <v>0</v>
      </c>
      <c r="K24" s="70">
        <f>+IF(AND(MONTH(K$4)=MONTH(Input!$H207),YEAR(K$4)=YEAR(Input!$H207)),Input!$E207,0)</f>
        <v>0</v>
      </c>
      <c r="L24" s="70">
        <f>+IF(AND(MONTH(L$4)=MONTH(Input!$H207),YEAR(L$4)=YEAR(Input!$H207)),Input!$E207,0)</f>
        <v>0</v>
      </c>
      <c r="M24" s="70">
        <f>+IF(AND(MONTH(M$4)=MONTH(Input!$H207),YEAR(M$4)=YEAR(Input!$H207)),Input!$E207,0)</f>
        <v>0</v>
      </c>
      <c r="N24" s="70">
        <f>+IF(AND(MONTH(N$4)=MONTH(Input!$H207),YEAR(N$4)=YEAR(Input!$H207)),Input!$E207,0)</f>
        <v>0</v>
      </c>
      <c r="O24" s="70">
        <f>+IF(AND(MONTH(O$4)=MONTH(Input!$H207),YEAR(O$4)=YEAR(Input!$H207)),Input!$E207,0)</f>
        <v>0</v>
      </c>
      <c r="P24" s="70">
        <f>+IF(AND(MONTH(P$4)=MONTH(Input!$H207),YEAR(P$4)=YEAR(Input!$H207)),Input!$E207,0)</f>
        <v>0</v>
      </c>
      <c r="Q24" s="70">
        <f>+IF(AND(MONTH(Q$4)=MONTH(Input!$H207),YEAR(Q$4)=YEAR(Input!$H207)),Input!$E207,0)</f>
        <v>0</v>
      </c>
      <c r="R24" s="70">
        <f>+IF(AND(MONTH(R$4)=MONTH(Input!$H207),YEAR(R$4)=YEAR(Input!$H207)),Input!$E207,0)</f>
        <v>0</v>
      </c>
      <c r="S24" s="70">
        <f>+IF(AND(MONTH(S$4)=MONTH(Input!$H207),YEAR(S$4)=YEAR(Input!$H207)),Input!$E207,0)</f>
        <v>0</v>
      </c>
      <c r="T24" s="70">
        <f>+IF(AND(MONTH(T$4)=MONTH(Input!$H207),YEAR(T$4)=YEAR(Input!$H207)),Input!$E207,0)</f>
        <v>0</v>
      </c>
      <c r="U24" s="70">
        <f>+IF(AND(MONTH(U$4)=MONTH(Input!$H207),YEAR(U$4)=YEAR(Input!$H207)),Input!$E207,0)</f>
        <v>0</v>
      </c>
      <c r="V24" s="70">
        <f>+IF(AND(MONTH(V$4)=MONTH(Input!$H207),YEAR(V$4)=YEAR(Input!$H207)),Input!$E207,0)</f>
        <v>0</v>
      </c>
      <c r="W24" s="70">
        <f>+IF(AND(MONTH(W$4)=MONTH(Input!$H207),YEAR(W$4)=YEAR(Input!$H207)),Input!$E207,0)</f>
        <v>0</v>
      </c>
      <c r="X24" s="70">
        <f>+IF(AND(MONTH(X$4)=MONTH(Input!$H207),YEAR(X$4)=YEAR(Input!$H207)),Input!$E207,0)</f>
        <v>0</v>
      </c>
      <c r="Y24" s="70">
        <f>+IF(AND(MONTH(Y$4)=MONTH(Input!$H207),YEAR(Y$4)=YEAR(Input!$H207)),Input!$E207,0)</f>
        <v>0</v>
      </c>
      <c r="Z24" s="70">
        <f>+IF(AND(MONTH(Z$4)=MONTH(Input!$H207),YEAR(Z$4)=YEAR(Input!$H207)),Input!$E207,0)</f>
        <v>0</v>
      </c>
      <c r="AA24" s="70">
        <f>+IF(AND(MONTH(AA$4)=MONTH(Input!$H207),YEAR(AA$4)=YEAR(Input!$H207)),Input!$E207,0)</f>
        <v>0</v>
      </c>
      <c r="AB24" s="70">
        <f>+IF(AND(MONTH(AB$4)=MONTH(Input!$H207),YEAR(AB$4)=YEAR(Input!$H207)),Input!$E207,0)</f>
        <v>0</v>
      </c>
      <c r="AC24" s="70">
        <f>+IF(AND(MONTH(AC$4)=MONTH(Input!$H207),YEAR(AC$4)=YEAR(Input!$H207)),Input!$E207,0)</f>
        <v>0</v>
      </c>
      <c r="AD24" s="70">
        <f>+IF(AND(MONTH(AD$4)=MONTH(Input!$H207),YEAR(AD$4)=YEAR(Input!$H207)),Input!$E207,0)</f>
        <v>0</v>
      </c>
      <c r="AE24" s="70">
        <f>+IF(AND(MONTH(AE$4)=MONTH(Input!$H207),YEAR(AE$4)=YEAR(Input!$H207)),Input!$E207,0)</f>
        <v>0</v>
      </c>
      <c r="AF24" s="70">
        <f>+IF(AND(MONTH(AF$4)=MONTH(Input!$H207),YEAR(AF$4)=YEAR(Input!$H207)),Input!$E207,0)</f>
        <v>0</v>
      </c>
      <c r="AG24" s="70">
        <f>+IF(AND(MONTH(AG$4)=MONTH(Input!$H207),YEAR(AG$4)=YEAR(Input!$H207)),Input!$E207,0)</f>
        <v>0</v>
      </c>
      <c r="AH24" s="70">
        <f>+IF(AND(MONTH(AH$4)=MONTH(Input!$H207),YEAR(AH$4)=YEAR(Input!$H207)),Input!$E207,0)</f>
        <v>0</v>
      </c>
      <c r="AI24" s="70">
        <f>+IF(AND(MONTH(AI$4)=MONTH(Input!$H207),YEAR(AI$4)=YEAR(Input!$H207)),Input!$E207,0)</f>
        <v>0</v>
      </c>
      <c r="AJ24" s="70">
        <f>+IF(AND(MONTH(AJ$4)=MONTH(Input!$H207),YEAR(AJ$4)=YEAR(Input!$H207)),Input!$E207,0)</f>
        <v>0</v>
      </c>
      <c r="AK24" s="70">
        <f>+IF(AND(MONTH(AK$4)=MONTH(Input!$H207),YEAR(AK$4)=YEAR(Input!$H207)),Input!$E207,0)</f>
        <v>0</v>
      </c>
      <c r="AL24" s="70">
        <f>+IF(AND(MONTH(AL$4)=MONTH(Input!$H207),YEAR(AL$4)=YEAR(Input!$H207)),Input!$E207,0)</f>
        <v>0</v>
      </c>
      <c r="AM24" s="70">
        <f>+IF(AND(MONTH(AM$4)=MONTH(Input!$H207),YEAR(AM$4)=YEAR(Input!$H207)),Input!$E207,0)</f>
        <v>0</v>
      </c>
      <c r="AN24" s="70">
        <f>+IF(AND(MONTH(AN$4)=MONTH(Input!$H207),YEAR(AN$4)=YEAR(Input!$H207)),Input!$E207,0)</f>
        <v>0</v>
      </c>
      <c r="AO24" s="70">
        <f>+IF(AND(MONTH(AO$4)=MONTH(Input!$H207),YEAR(AO$4)=YEAR(Input!$H207)),Input!$E207,0)</f>
        <v>0</v>
      </c>
      <c r="AP24" s="70">
        <f>+IF(AND(MONTH(AP$4)=MONTH(Input!$H207),YEAR(AP$4)=YEAR(Input!$H207)),Input!$E207,0)</f>
        <v>0</v>
      </c>
      <c r="AQ24" s="70">
        <f>+IF(AND(MONTH(AQ$4)=MONTH(Input!$H207),YEAR(AQ$4)=YEAR(Input!$H207)),Input!$E207,0)</f>
        <v>0</v>
      </c>
      <c r="AR24" s="70">
        <f>+IF(AND(MONTH(AR$4)=MONTH(Input!$H207),YEAR(AR$4)=YEAR(Input!$H207)),Input!$E207,0)</f>
        <v>0</v>
      </c>
      <c r="AS24" s="70">
        <f>+IF(AND(MONTH(AS$4)=MONTH(Input!$H207),YEAR(AS$4)=YEAR(Input!$H207)),Input!$E207,0)</f>
        <v>0</v>
      </c>
      <c r="AT24" s="70">
        <f>+IF(AND(MONTH(AT$4)=MONTH(Input!$H207),YEAR(AT$4)=YEAR(Input!$H207)),Input!$E207,0)</f>
        <v>0</v>
      </c>
      <c r="AU24" s="70">
        <f>+IF(AND(MONTH(AU$4)=MONTH(Input!$H207),YEAR(AU$4)=YEAR(Input!$H207)),Input!$E207,0)</f>
        <v>0</v>
      </c>
      <c r="AV24" s="70">
        <f>+IF(AND(MONTH(AV$4)=MONTH(Input!$H207),YEAR(AV$4)=YEAR(Input!$H207)),Input!$E207,0)</f>
        <v>0</v>
      </c>
      <c r="AW24" s="70">
        <f>+IF(AND(MONTH(AW$4)=MONTH(Input!$H207),YEAR(AW$4)=YEAR(Input!$H207)),Input!$E207,0)</f>
        <v>0</v>
      </c>
      <c r="AX24" s="70">
        <f>+IF(AND(MONTH(AX$4)=MONTH(Input!$H207),YEAR(AX$4)=YEAR(Input!$H207)),Input!$E207,0)</f>
        <v>0</v>
      </c>
      <c r="AY24" s="70">
        <f>+IF(AND(MONTH(AY$4)=MONTH(Input!$H207),YEAR(AY$4)=YEAR(Input!$H207)),Input!$E207,0)</f>
        <v>0</v>
      </c>
      <c r="AZ24" s="70">
        <f>+IF(AND(MONTH(AZ$4)=MONTH(Input!$H207),YEAR(AZ$4)=YEAR(Input!$H207)),Input!$E207,0)</f>
        <v>0</v>
      </c>
      <c r="BA24" s="70">
        <f>+IF(AND(MONTH(BA$4)=MONTH(Input!$H207),YEAR(BA$4)=YEAR(Input!$H207)),Input!$E207,0)</f>
        <v>0</v>
      </c>
      <c r="BB24" s="70">
        <f>+IF(AND(MONTH(BB$4)=MONTH(Input!$H207),YEAR(BB$4)=YEAR(Input!$H207)),Input!$E207,0)</f>
        <v>0</v>
      </c>
      <c r="BC24" s="70">
        <f>+IF(AND(MONTH(BC$4)=MONTH(Input!$H207),YEAR(BC$4)=YEAR(Input!$H207)),Input!$E207,0)</f>
        <v>0</v>
      </c>
      <c r="BD24" s="70">
        <f>+IF(AND(MONTH(BD$4)=MONTH(Input!$H207),YEAR(BD$4)=YEAR(Input!$H207)),Input!$E207,0)</f>
        <v>0</v>
      </c>
      <c r="BE24" s="70">
        <f>+IF(AND(MONTH(BE$4)=MONTH(Input!$H207),YEAR(BE$4)=YEAR(Input!$H207)),Input!$E207,0)</f>
        <v>0</v>
      </c>
      <c r="BF24" s="70">
        <f>+IF(AND(MONTH(BF$4)=MONTH(Input!$H207),YEAR(BF$4)=YEAR(Input!$H207)),Input!$E207,0)</f>
        <v>0</v>
      </c>
      <c r="BG24" s="70">
        <f>+IF(AND(MONTH(BG$4)=MONTH(Input!$H207),YEAR(BG$4)=YEAR(Input!$H207)),Input!$E207,0)</f>
        <v>0</v>
      </c>
      <c r="BH24" s="70">
        <f>+IF(AND(MONTH(BH$4)=MONTH(Input!$H207),YEAR(BH$4)=YEAR(Input!$H207)),Input!$E207,0)</f>
        <v>0</v>
      </c>
      <c r="BI24" s="70">
        <f>+IF(AND(MONTH(BI$4)=MONTH(Input!$H207),YEAR(BI$4)=YEAR(Input!$H207)),Input!$E207,0)</f>
        <v>0</v>
      </c>
      <c r="BJ24" s="70">
        <f>+IF(AND(MONTH(BJ$4)=MONTH(Input!$H207),YEAR(BJ$4)=YEAR(Input!$H207)),Input!$E207,0)</f>
        <v>0</v>
      </c>
      <c r="BK24" s="70">
        <f>+IF(AND(MONTH(BK$4)=MONTH(Input!$H207),YEAR(BK$4)=YEAR(Input!$H207)),Input!$E207,0)</f>
        <v>0</v>
      </c>
      <c r="BL24" s="70">
        <f>+IF(AND(MONTH(BL$4)=MONTH(Input!$H207),YEAR(BL$4)=YEAR(Input!$H207)),Input!$E207,0)</f>
        <v>0</v>
      </c>
      <c r="BM24" s="70">
        <f>+IF(AND(MONTH(BM$4)=MONTH(Input!$H207),YEAR(BM$4)=YEAR(Input!$H207)),Input!$E207,0)</f>
        <v>0</v>
      </c>
      <c r="BN24" s="70">
        <f>+IF(AND(MONTH(BN$4)=MONTH(Input!$H207),YEAR(BN$4)=YEAR(Input!$H207)),Input!$E207,0)</f>
        <v>0</v>
      </c>
      <c r="BO24" s="70">
        <f>+IF(AND(MONTH(BO$4)=MONTH(Input!$H207),YEAR(BO$4)=YEAR(Input!$H207)),Input!$E207,0)</f>
        <v>0</v>
      </c>
      <c r="BP24" s="70">
        <f>+IF(AND(MONTH(BP$4)=MONTH(Input!$H207),YEAR(BP$4)=YEAR(Input!$H207)),Input!$E207,0)</f>
        <v>0</v>
      </c>
      <c r="BQ24" s="70">
        <f>+IF(AND(MONTH(BQ$4)=MONTH(Input!$H207),YEAR(BQ$4)=YEAR(Input!$H207)),Input!$E207,0)</f>
        <v>0</v>
      </c>
      <c r="BR24" s="70">
        <f>+IF(AND(MONTH(BR$4)=MONTH(Input!$H207),YEAR(BR$4)=YEAR(Input!$H207)),Input!$E207,0)</f>
        <v>0</v>
      </c>
      <c r="BS24" s="70">
        <f>+IF(AND(MONTH(BS$4)=MONTH(Input!$H207),YEAR(BS$4)=YEAR(Input!$H207)),Input!$E207,0)</f>
        <v>0</v>
      </c>
      <c r="BT24" s="70">
        <f>+IF(AND(MONTH(BT$4)=MONTH(Input!$H207),YEAR(BT$4)=YEAR(Input!$H207)),Input!$E207,0)</f>
        <v>0</v>
      </c>
      <c r="BU24" s="70">
        <f>+IF(AND(MONTH(BU$4)=MONTH(Input!$H207),YEAR(BU$4)=YEAR(Input!$H207)),Input!$E207,0)</f>
        <v>0</v>
      </c>
      <c r="BV24" s="70">
        <f>+IF(AND(MONTH(BV$4)=MONTH(Input!$H207),YEAR(BV$4)=YEAR(Input!$H207)),Input!$E207,0)</f>
        <v>0</v>
      </c>
      <c r="BW24" s="70">
        <f>+IF(AND(MONTH(BW$4)=MONTH(Input!$H207),YEAR(BW$4)=YEAR(Input!$H207)),Input!$E207,0)</f>
        <v>0</v>
      </c>
      <c r="BX24" s="70">
        <f>+IF(AND(MONTH(BX$4)=MONTH(Input!$H207),YEAR(BX$4)=YEAR(Input!$H207)),Input!$E207,0)</f>
        <v>0</v>
      </c>
      <c r="BY24" s="70">
        <f>+IF(AND(MONTH(BY$4)=MONTH(Input!$H207),YEAR(BY$4)=YEAR(Input!$H207)),Input!$E207,0)</f>
        <v>0</v>
      </c>
      <c r="BZ24" s="70">
        <f>+IF(AND(MONTH(BZ$4)=MONTH(Input!$H207),YEAR(BZ$4)=YEAR(Input!$H207)),Input!$E207,0)</f>
        <v>0</v>
      </c>
      <c r="CA24" s="70">
        <f>+IF(AND(MONTH(CA$4)=MONTH(Input!$H207),YEAR(CA$4)=YEAR(Input!$H207)),Input!$E207,0)</f>
        <v>0</v>
      </c>
      <c r="CB24" s="70">
        <f>+IF(AND(MONTH(CB$4)=MONTH(Input!$H207),YEAR(CB$4)=YEAR(Input!$H207)),Input!$E207,0)</f>
        <v>0</v>
      </c>
      <c r="CC24" s="70">
        <f>+IF(AND(MONTH(CC$4)=MONTH(Input!$H207),YEAR(CC$4)=YEAR(Input!$H207)),Input!$E207,0)</f>
        <v>0</v>
      </c>
      <c r="CD24" s="70">
        <f>+IF(AND(MONTH(CD$4)=MONTH(Input!$H207),YEAR(CD$4)=YEAR(Input!$H207)),Input!$E207,0)</f>
        <v>0</v>
      </c>
      <c r="CE24" s="70">
        <f>+IF(AND(MONTH(CE$4)=MONTH(Input!$H207),YEAR(CE$4)=YEAR(Input!$H207)),Input!$E207,0)</f>
        <v>0</v>
      </c>
      <c r="CF24" s="70">
        <f>+IF(AND(MONTH(CF$4)=MONTH(Input!$H207),YEAR(CF$4)=YEAR(Input!$H207)),Input!$E207,0)</f>
        <v>0</v>
      </c>
      <c r="CG24" s="70">
        <f>+IF(AND(MONTH(CG$4)=MONTH(Input!$H207),YEAR(CG$4)=YEAR(Input!$H207)),Input!$E207,0)</f>
        <v>0</v>
      </c>
      <c r="CH24" s="70">
        <f>+IF(AND(MONTH(CH$4)=MONTH(Input!$H207),YEAR(CH$4)=YEAR(Input!$H207)),Input!$E207,0)</f>
        <v>0</v>
      </c>
      <c r="CI24" s="70">
        <f>+IF(AND(MONTH(CI$4)=MONTH(Input!$H207),YEAR(CI$4)=YEAR(Input!$H207)),Input!$E207,0)</f>
        <v>0</v>
      </c>
      <c r="CJ24" s="70">
        <f>+IF(AND(MONTH(CJ$4)=MONTH(Input!$H207),YEAR(CJ$4)=YEAR(Input!$H207)),Input!$E207,0)</f>
        <v>0</v>
      </c>
      <c r="CK24" s="70">
        <f>+IF(AND(MONTH(CK$4)=MONTH(Input!$H207),YEAR(CK$4)=YEAR(Input!$H207)),Input!$E207,0)</f>
        <v>0</v>
      </c>
      <c r="CL24" s="70">
        <f>+IF(AND(MONTH(CL$4)=MONTH(Input!$H207),YEAR(CL$4)=YEAR(Input!$H207)),Input!$E207,0)</f>
        <v>0</v>
      </c>
      <c r="CM24" s="70">
        <f>+IF(AND(MONTH(CM$4)=MONTH(Input!$H207),YEAR(CM$4)=YEAR(Input!$H207)),Input!$E207,0)</f>
        <v>0</v>
      </c>
      <c r="CN24" s="70">
        <f>+IF(AND(MONTH(CN$4)=MONTH(Input!$H207),YEAR(CN$4)=YEAR(Input!$H207)),Input!$E207,0)</f>
        <v>0</v>
      </c>
      <c r="CO24" s="70">
        <f>+IF(AND(MONTH(CO$4)=MONTH(Input!$H207),YEAR(CO$4)=YEAR(Input!$H207)),Input!$E207,0)</f>
        <v>0</v>
      </c>
      <c r="CP24" s="70">
        <f>+IF(AND(MONTH(CP$4)=MONTH(Input!$H207),YEAR(CP$4)=YEAR(Input!$H207)),Input!$E207,0)</f>
        <v>0</v>
      </c>
      <c r="CQ24" s="70">
        <f>+IF(AND(MONTH(CQ$4)=MONTH(Input!$H207),YEAR(CQ$4)=YEAR(Input!$H207)),Input!$E207,0)</f>
        <v>0</v>
      </c>
      <c r="CR24" s="70">
        <f>+IF(AND(MONTH(CR$4)=MONTH(Input!$H207),YEAR(CR$4)=YEAR(Input!$H207)),Input!$E207,0)</f>
        <v>0</v>
      </c>
      <c r="CS24" s="70">
        <f>+IF(AND(MONTH(CS$4)=MONTH(Input!$H207),YEAR(CS$4)=YEAR(Input!$H207)),Input!$E207,0)</f>
        <v>0</v>
      </c>
      <c r="CT24" s="70">
        <f>+IF(AND(MONTH(CT$4)=MONTH(Input!$H207),YEAR(CT$4)=YEAR(Input!$H207)),Input!$E207,0)</f>
        <v>0</v>
      </c>
      <c r="CU24" s="70">
        <f>+IF(AND(MONTH(CU$4)=MONTH(Input!$H207),YEAR(CU$4)=YEAR(Input!$H207)),Input!$E207,0)</f>
        <v>0</v>
      </c>
      <c r="CV24" s="70">
        <f>+IF(AND(MONTH(CV$4)=MONTH(Input!$H207),YEAR(CV$4)=YEAR(Input!$H207)),Input!$E207,0)</f>
        <v>0</v>
      </c>
      <c r="CW24" s="70">
        <f>+IF(AND(MONTH(CW$4)=MONTH(Input!$H207),YEAR(CW$4)=YEAR(Input!$H207)),Input!$E207,0)</f>
        <v>0</v>
      </c>
      <c r="CX24" s="70">
        <f>+IF(AND(MONTH(CX$4)=MONTH(Input!$H207),YEAR(CX$4)=YEAR(Input!$H207)),Input!$E207,0)</f>
        <v>0</v>
      </c>
      <c r="CY24" s="70">
        <f>+IF(AND(MONTH(CY$4)=MONTH(Input!$H207),YEAR(CY$4)=YEAR(Input!$H207)),Input!$E207,0)</f>
        <v>0</v>
      </c>
      <c r="CZ24" s="70">
        <f>+IF(AND(MONTH(CZ$4)=MONTH(Input!$H207),YEAR(CZ$4)=YEAR(Input!$H207)),Input!$E207,0)</f>
        <v>0</v>
      </c>
      <c r="DA24" s="70">
        <f>+IF(AND(MONTH(DA$4)=MONTH(Input!$H207),YEAR(DA$4)=YEAR(Input!$H207)),Input!$E207,0)</f>
        <v>0</v>
      </c>
      <c r="DB24" s="70">
        <f>+IF(AND(MONTH(DB$4)=MONTH(Input!$H207),YEAR(DB$4)=YEAR(Input!$H207)),Input!$E207,0)</f>
        <v>0</v>
      </c>
      <c r="DC24" s="70">
        <f>+IF(AND(MONTH(DC$4)=MONTH(Input!$H207),YEAR(DC$4)=YEAR(Input!$H207)),Input!$E207,0)</f>
        <v>0</v>
      </c>
      <c r="DD24" s="70">
        <f>+IF(AND(MONTH(DD$4)=MONTH(Input!$H207),YEAR(DD$4)=YEAR(Input!$H207)),Input!$E207,0)</f>
        <v>0</v>
      </c>
      <c r="DE24" s="70">
        <f>+IF(AND(MONTH(DE$4)=MONTH(Input!$H207),YEAR(DE$4)=YEAR(Input!$H207)),Input!$E207,0)</f>
        <v>0</v>
      </c>
      <c r="DF24" s="70">
        <f>+IF(AND(MONTH(DF$4)=MONTH(Input!$H207),YEAR(DF$4)=YEAR(Input!$H207)),Input!$E207,0)</f>
        <v>0</v>
      </c>
      <c r="DG24" s="70">
        <f>+IF(AND(MONTH(DG$4)=MONTH(Input!$H207),YEAR(DG$4)=YEAR(Input!$H207)),Input!$E207,0)</f>
        <v>0</v>
      </c>
      <c r="DH24" s="70">
        <f>+IF(AND(MONTH(DH$4)=MONTH(Input!$H207),YEAR(DH$4)=YEAR(Input!$H207)),Input!$E207,0)</f>
        <v>0</v>
      </c>
      <c r="DI24" s="70">
        <f>+IF(AND(MONTH(DI$4)=MONTH(Input!$H207),YEAR(DI$4)=YEAR(Input!$H207)),Input!$E207,0)</f>
        <v>0</v>
      </c>
      <c r="DJ24" s="70">
        <f>+IF(AND(MONTH(DJ$4)=MONTH(Input!$H207),YEAR(DJ$4)=YEAR(Input!$H207)),Input!$E207,0)</f>
        <v>0</v>
      </c>
      <c r="DK24" s="70">
        <f>+IF(AND(MONTH(DK$4)=MONTH(Input!$H207),YEAR(DK$4)=YEAR(Input!$H207)),Input!$E207,0)</f>
        <v>0</v>
      </c>
      <c r="DL24" s="70">
        <f>+IF(AND(MONTH(DL$4)=MONTH(Input!$H207),YEAR(DL$4)=YEAR(Input!$H207)),Input!$E207,0)</f>
        <v>0</v>
      </c>
      <c r="DM24" s="70">
        <f>+IF(AND(MONTH(DM$4)=MONTH(Input!$H207),YEAR(DM$4)=YEAR(Input!$H207)),Input!$E207,0)</f>
        <v>0</v>
      </c>
      <c r="DN24" s="70">
        <f>+IF(AND(MONTH(DN$4)=MONTH(Input!$H207),YEAR(DN$4)=YEAR(Input!$H207)),Input!$E207,0)</f>
        <v>0</v>
      </c>
      <c r="DO24" s="70">
        <f>+IF(AND(MONTH(DO$4)=MONTH(Input!$H207),YEAR(DO$4)=YEAR(Input!$H207)),Input!$E207,0)</f>
        <v>0</v>
      </c>
      <c r="DP24" s="70">
        <f>+IF(AND(MONTH(DP$4)=MONTH(Input!$H207),YEAR(DP$4)=YEAR(Input!$H207)),Input!$E207,0)</f>
        <v>0</v>
      </c>
      <c r="DQ24" s="70">
        <f>+IF(AND(MONTH(DQ$4)=MONTH(Input!$H207),YEAR(DQ$4)=YEAR(Input!$H207)),Input!$E207,0)</f>
        <v>0</v>
      </c>
      <c r="DR24" s="70">
        <f>+IF(AND(MONTH(DR$4)=MONTH(Input!$H207),YEAR(DR$4)=YEAR(Input!$H207)),Input!$E207,0)</f>
        <v>0</v>
      </c>
      <c r="DS24" s="70">
        <f>+IF(AND(MONTH(DS$4)=MONTH(Input!$H207),YEAR(DS$4)=YEAR(Input!$H207)),Input!$E207,0)</f>
        <v>0</v>
      </c>
      <c r="DT24" s="70">
        <f>+IF(AND(MONTH(DT$4)=MONTH(Input!$H207),YEAR(DT$4)=YEAR(Input!$H207)),Input!$E207,0)</f>
        <v>0</v>
      </c>
      <c r="DU24"/>
      <c r="DV24"/>
      <c r="DW24"/>
      <c r="DX24"/>
      <c r="DY24"/>
      <c r="DZ24"/>
      <c r="EA24"/>
      <c r="EB24"/>
      <c r="EC24"/>
      <c r="ED24"/>
      <c r="EE24"/>
      <c r="EF24"/>
    </row>
    <row r="25" spans="1:136" s="9" customFormat="1" ht="14.25" customHeight="1" x14ac:dyDescent="0.2">
      <c r="A25" s="3"/>
      <c r="B25" s="21" t="str">
        <f>+Input!C208</f>
        <v>Loan 3</v>
      </c>
      <c r="C25" s="71" t="str">
        <f>+currency</f>
        <v>EUR</v>
      </c>
      <c r="D25" s="23"/>
      <c r="E25" s="70">
        <f>+IF(AND(MONTH(E$4)=MONTH(Input!$H208),YEAR(E$4)=YEAR(Input!$H208)),Input!$E208,0)</f>
        <v>0</v>
      </c>
      <c r="F25" s="70">
        <f>+IF(AND(MONTH(F$4)=MONTH(Input!$H208),YEAR(F$4)=YEAR(Input!$H208)),Input!$E208,0)</f>
        <v>0</v>
      </c>
      <c r="G25" s="70">
        <f>+IF(AND(MONTH(G$4)=MONTH(Input!$H208),YEAR(G$4)=YEAR(Input!$H208)),Input!$E208,0)</f>
        <v>0</v>
      </c>
      <c r="H25" s="70">
        <f>+IF(AND(MONTH(H$4)=MONTH(Input!$H208),YEAR(H$4)=YEAR(Input!$H208)),Input!$E208,0)</f>
        <v>0</v>
      </c>
      <c r="I25" s="70">
        <f>+IF(AND(MONTH(I$4)=MONTH(Input!$H208),YEAR(I$4)=YEAR(Input!$H208)),Input!$E208,0)</f>
        <v>0</v>
      </c>
      <c r="J25" s="70">
        <f>+IF(AND(MONTH(J$4)=MONTH(Input!$H208),YEAR(J$4)=YEAR(Input!$H208)),Input!$E208,0)</f>
        <v>0</v>
      </c>
      <c r="K25" s="70">
        <f>+IF(AND(MONTH(K$4)=MONTH(Input!$H208),YEAR(K$4)=YEAR(Input!$H208)),Input!$E208,0)</f>
        <v>0</v>
      </c>
      <c r="L25" s="70">
        <f>+IF(AND(MONTH(L$4)=MONTH(Input!$H208),YEAR(L$4)=YEAR(Input!$H208)),Input!$E208,0)</f>
        <v>0</v>
      </c>
      <c r="M25" s="70">
        <f>+IF(AND(MONTH(M$4)=MONTH(Input!$H208),YEAR(M$4)=YEAR(Input!$H208)),Input!$E208,0)</f>
        <v>0</v>
      </c>
      <c r="N25" s="70">
        <f>+IF(AND(MONTH(N$4)=MONTH(Input!$H208),YEAR(N$4)=YEAR(Input!$H208)),Input!$E208,0)</f>
        <v>0</v>
      </c>
      <c r="O25" s="70">
        <f>+IF(AND(MONTH(O$4)=MONTH(Input!$H208),YEAR(O$4)=YEAR(Input!$H208)),Input!$E208,0)</f>
        <v>0</v>
      </c>
      <c r="P25" s="70">
        <f>+IF(AND(MONTH(P$4)=MONTH(Input!$H208),YEAR(P$4)=YEAR(Input!$H208)),Input!$E208,0)</f>
        <v>0</v>
      </c>
      <c r="Q25" s="70">
        <f>+IF(AND(MONTH(Q$4)=MONTH(Input!$H208),YEAR(Q$4)=YEAR(Input!$H208)),Input!$E208,0)</f>
        <v>0</v>
      </c>
      <c r="R25" s="70">
        <f>+IF(AND(MONTH(R$4)=MONTH(Input!$H208),YEAR(R$4)=YEAR(Input!$H208)),Input!$E208,0)</f>
        <v>0</v>
      </c>
      <c r="S25" s="70">
        <f>+IF(AND(MONTH(S$4)=MONTH(Input!$H208),YEAR(S$4)=YEAR(Input!$H208)),Input!$E208,0)</f>
        <v>0</v>
      </c>
      <c r="T25" s="70">
        <f>+IF(AND(MONTH(T$4)=MONTH(Input!$H208),YEAR(T$4)=YEAR(Input!$H208)),Input!$E208,0)</f>
        <v>0</v>
      </c>
      <c r="U25" s="70">
        <f>+IF(AND(MONTH(U$4)=MONTH(Input!$H208),YEAR(U$4)=YEAR(Input!$H208)),Input!$E208,0)</f>
        <v>0</v>
      </c>
      <c r="V25" s="70">
        <f>+IF(AND(MONTH(V$4)=MONTH(Input!$H208),YEAR(V$4)=YEAR(Input!$H208)),Input!$E208,0)</f>
        <v>0</v>
      </c>
      <c r="W25" s="70">
        <f>+IF(AND(MONTH(W$4)=MONTH(Input!$H208),YEAR(W$4)=YEAR(Input!$H208)),Input!$E208,0)</f>
        <v>0</v>
      </c>
      <c r="X25" s="70">
        <f>+IF(AND(MONTH(X$4)=MONTH(Input!$H208),YEAR(X$4)=YEAR(Input!$H208)),Input!$E208,0)</f>
        <v>0</v>
      </c>
      <c r="Y25" s="70">
        <f>+IF(AND(MONTH(Y$4)=MONTH(Input!$H208),YEAR(Y$4)=YEAR(Input!$H208)),Input!$E208,0)</f>
        <v>0</v>
      </c>
      <c r="Z25" s="70">
        <f>+IF(AND(MONTH(Z$4)=MONTH(Input!$H208),YEAR(Z$4)=YEAR(Input!$H208)),Input!$E208,0)</f>
        <v>0</v>
      </c>
      <c r="AA25" s="70">
        <f>+IF(AND(MONTH(AA$4)=MONTH(Input!$H208),YEAR(AA$4)=YEAR(Input!$H208)),Input!$E208,0)</f>
        <v>0</v>
      </c>
      <c r="AB25" s="70">
        <f>+IF(AND(MONTH(AB$4)=MONTH(Input!$H208),YEAR(AB$4)=YEAR(Input!$H208)),Input!$E208,0)</f>
        <v>0</v>
      </c>
      <c r="AC25" s="70">
        <f>+IF(AND(MONTH(AC$4)=MONTH(Input!$H208),YEAR(AC$4)=YEAR(Input!$H208)),Input!$E208,0)</f>
        <v>0</v>
      </c>
      <c r="AD25" s="70">
        <f>+IF(AND(MONTH(AD$4)=MONTH(Input!$H208),YEAR(AD$4)=YEAR(Input!$H208)),Input!$E208,0)</f>
        <v>0</v>
      </c>
      <c r="AE25" s="70">
        <f>+IF(AND(MONTH(AE$4)=MONTH(Input!$H208),YEAR(AE$4)=YEAR(Input!$H208)),Input!$E208,0)</f>
        <v>0</v>
      </c>
      <c r="AF25" s="70">
        <f>+IF(AND(MONTH(AF$4)=MONTH(Input!$H208),YEAR(AF$4)=YEAR(Input!$H208)),Input!$E208,0)</f>
        <v>0</v>
      </c>
      <c r="AG25" s="70">
        <f>+IF(AND(MONTH(AG$4)=MONTH(Input!$H208),YEAR(AG$4)=YEAR(Input!$H208)),Input!$E208,0)</f>
        <v>0</v>
      </c>
      <c r="AH25" s="70">
        <f>+IF(AND(MONTH(AH$4)=MONTH(Input!$H208),YEAR(AH$4)=YEAR(Input!$H208)),Input!$E208,0)</f>
        <v>0</v>
      </c>
      <c r="AI25" s="70">
        <f>+IF(AND(MONTH(AI$4)=MONTH(Input!$H208),YEAR(AI$4)=YEAR(Input!$H208)),Input!$E208,0)</f>
        <v>0</v>
      </c>
      <c r="AJ25" s="70">
        <f>+IF(AND(MONTH(AJ$4)=MONTH(Input!$H208),YEAR(AJ$4)=YEAR(Input!$H208)),Input!$E208,0)</f>
        <v>0</v>
      </c>
      <c r="AK25" s="70">
        <f>+IF(AND(MONTH(AK$4)=MONTH(Input!$H208),YEAR(AK$4)=YEAR(Input!$H208)),Input!$E208,0)</f>
        <v>0</v>
      </c>
      <c r="AL25" s="70">
        <f>+IF(AND(MONTH(AL$4)=MONTH(Input!$H208),YEAR(AL$4)=YEAR(Input!$H208)),Input!$E208,0)</f>
        <v>0</v>
      </c>
      <c r="AM25" s="70">
        <f>+IF(AND(MONTH(AM$4)=MONTH(Input!$H208),YEAR(AM$4)=YEAR(Input!$H208)),Input!$E208,0)</f>
        <v>0</v>
      </c>
      <c r="AN25" s="70">
        <f>+IF(AND(MONTH(AN$4)=MONTH(Input!$H208),YEAR(AN$4)=YEAR(Input!$H208)),Input!$E208,0)</f>
        <v>0</v>
      </c>
      <c r="AO25" s="70">
        <f>+IF(AND(MONTH(AO$4)=MONTH(Input!$H208),YEAR(AO$4)=YEAR(Input!$H208)),Input!$E208,0)</f>
        <v>0</v>
      </c>
      <c r="AP25" s="70">
        <f>+IF(AND(MONTH(AP$4)=MONTH(Input!$H208),YEAR(AP$4)=YEAR(Input!$H208)),Input!$E208,0)</f>
        <v>0</v>
      </c>
      <c r="AQ25" s="70">
        <f>+IF(AND(MONTH(AQ$4)=MONTH(Input!$H208),YEAR(AQ$4)=YEAR(Input!$H208)),Input!$E208,0)</f>
        <v>0</v>
      </c>
      <c r="AR25" s="70">
        <f>+IF(AND(MONTH(AR$4)=MONTH(Input!$H208),YEAR(AR$4)=YEAR(Input!$H208)),Input!$E208,0)</f>
        <v>0</v>
      </c>
      <c r="AS25" s="70">
        <f>+IF(AND(MONTH(AS$4)=MONTH(Input!$H208),YEAR(AS$4)=YEAR(Input!$H208)),Input!$E208,0)</f>
        <v>0</v>
      </c>
      <c r="AT25" s="70">
        <f>+IF(AND(MONTH(AT$4)=MONTH(Input!$H208),YEAR(AT$4)=YEAR(Input!$H208)),Input!$E208,0)</f>
        <v>0</v>
      </c>
      <c r="AU25" s="70">
        <f>+IF(AND(MONTH(AU$4)=MONTH(Input!$H208),YEAR(AU$4)=YEAR(Input!$H208)),Input!$E208,0)</f>
        <v>0</v>
      </c>
      <c r="AV25" s="70">
        <f>+IF(AND(MONTH(AV$4)=MONTH(Input!$H208),YEAR(AV$4)=YEAR(Input!$H208)),Input!$E208,0)</f>
        <v>0</v>
      </c>
      <c r="AW25" s="70">
        <f>+IF(AND(MONTH(AW$4)=MONTH(Input!$H208),YEAR(AW$4)=YEAR(Input!$H208)),Input!$E208,0)</f>
        <v>0</v>
      </c>
      <c r="AX25" s="70">
        <f>+IF(AND(MONTH(AX$4)=MONTH(Input!$H208),YEAR(AX$4)=YEAR(Input!$H208)),Input!$E208,0)</f>
        <v>0</v>
      </c>
      <c r="AY25" s="70">
        <f>+IF(AND(MONTH(AY$4)=MONTH(Input!$H208),YEAR(AY$4)=YEAR(Input!$H208)),Input!$E208,0)</f>
        <v>0</v>
      </c>
      <c r="AZ25" s="70">
        <f>+IF(AND(MONTH(AZ$4)=MONTH(Input!$H208),YEAR(AZ$4)=YEAR(Input!$H208)),Input!$E208,0)</f>
        <v>0</v>
      </c>
      <c r="BA25" s="70">
        <f>+IF(AND(MONTH(BA$4)=MONTH(Input!$H208),YEAR(BA$4)=YEAR(Input!$H208)),Input!$E208,0)</f>
        <v>0</v>
      </c>
      <c r="BB25" s="70">
        <f>+IF(AND(MONTH(BB$4)=MONTH(Input!$H208),YEAR(BB$4)=YEAR(Input!$H208)),Input!$E208,0)</f>
        <v>0</v>
      </c>
      <c r="BC25" s="70">
        <f>+IF(AND(MONTH(BC$4)=MONTH(Input!$H208),YEAR(BC$4)=YEAR(Input!$H208)),Input!$E208,0)</f>
        <v>0</v>
      </c>
      <c r="BD25" s="70">
        <f>+IF(AND(MONTH(BD$4)=MONTH(Input!$H208),YEAR(BD$4)=YEAR(Input!$H208)),Input!$E208,0)</f>
        <v>0</v>
      </c>
      <c r="BE25" s="70">
        <f>+IF(AND(MONTH(BE$4)=MONTH(Input!$H208),YEAR(BE$4)=YEAR(Input!$H208)),Input!$E208,0)</f>
        <v>0</v>
      </c>
      <c r="BF25" s="70">
        <f>+IF(AND(MONTH(BF$4)=MONTH(Input!$H208),YEAR(BF$4)=YEAR(Input!$H208)),Input!$E208,0)</f>
        <v>0</v>
      </c>
      <c r="BG25" s="70">
        <f>+IF(AND(MONTH(BG$4)=MONTH(Input!$H208),YEAR(BG$4)=YEAR(Input!$H208)),Input!$E208,0)</f>
        <v>0</v>
      </c>
      <c r="BH25" s="70">
        <f>+IF(AND(MONTH(BH$4)=MONTH(Input!$H208),YEAR(BH$4)=YEAR(Input!$H208)),Input!$E208,0)</f>
        <v>0</v>
      </c>
      <c r="BI25" s="70">
        <f>+IF(AND(MONTH(BI$4)=MONTH(Input!$H208),YEAR(BI$4)=YEAR(Input!$H208)),Input!$E208,0)</f>
        <v>0</v>
      </c>
      <c r="BJ25" s="70">
        <f>+IF(AND(MONTH(BJ$4)=MONTH(Input!$H208),YEAR(BJ$4)=YEAR(Input!$H208)),Input!$E208,0)</f>
        <v>0</v>
      </c>
      <c r="BK25" s="70">
        <f>+IF(AND(MONTH(BK$4)=MONTH(Input!$H208),YEAR(BK$4)=YEAR(Input!$H208)),Input!$E208,0)</f>
        <v>0</v>
      </c>
      <c r="BL25" s="70">
        <f>+IF(AND(MONTH(BL$4)=MONTH(Input!$H208),YEAR(BL$4)=YEAR(Input!$H208)),Input!$E208,0)</f>
        <v>0</v>
      </c>
      <c r="BM25" s="70">
        <f>+IF(AND(MONTH(BM$4)=MONTH(Input!$H208),YEAR(BM$4)=YEAR(Input!$H208)),Input!$E208,0)</f>
        <v>0</v>
      </c>
      <c r="BN25" s="70">
        <f>+IF(AND(MONTH(BN$4)=MONTH(Input!$H208),YEAR(BN$4)=YEAR(Input!$H208)),Input!$E208,0)</f>
        <v>0</v>
      </c>
      <c r="BO25" s="70">
        <f>+IF(AND(MONTH(BO$4)=MONTH(Input!$H208),YEAR(BO$4)=YEAR(Input!$H208)),Input!$E208,0)</f>
        <v>0</v>
      </c>
      <c r="BP25" s="70">
        <f>+IF(AND(MONTH(BP$4)=MONTH(Input!$H208),YEAR(BP$4)=YEAR(Input!$H208)),Input!$E208,0)</f>
        <v>0</v>
      </c>
      <c r="BQ25" s="70">
        <f>+IF(AND(MONTH(BQ$4)=MONTH(Input!$H208),YEAR(BQ$4)=YEAR(Input!$H208)),Input!$E208,0)</f>
        <v>0</v>
      </c>
      <c r="BR25" s="70">
        <f>+IF(AND(MONTH(BR$4)=MONTH(Input!$H208),YEAR(BR$4)=YEAR(Input!$H208)),Input!$E208,0)</f>
        <v>0</v>
      </c>
      <c r="BS25" s="70">
        <f>+IF(AND(MONTH(BS$4)=MONTH(Input!$H208),YEAR(BS$4)=YEAR(Input!$H208)),Input!$E208,0)</f>
        <v>0</v>
      </c>
      <c r="BT25" s="70">
        <f>+IF(AND(MONTH(BT$4)=MONTH(Input!$H208),YEAR(BT$4)=YEAR(Input!$H208)),Input!$E208,0)</f>
        <v>0</v>
      </c>
      <c r="BU25" s="70">
        <f>+IF(AND(MONTH(BU$4)=MONTH(Input!$H208),YEAR(BU$4)=YEAR(Input!$H208)),Input!$E208,0)</f>
        <v>0</v>
      </c>
      <c r="BV25" s="70">
        <f>+IF(AND(MONTH(BV$4)=MONTH(Input!$H208),YEAR(BV$4)=YEAR(Input!$H208)),Input!$E208,0)</f>
        <v>0</v>
      </c>
      <c r="BW25" s="70">
        <f>+IF(AND(MONTH(BW$4)=MONTH(Input!$H208),YEAR(BW$4)=YEAR(Input!$H208)),Input!$E208,0)</f>
        <v>0</v>
      </c>
      <c r="BX25" s="70">
        <f>+IF(AND(MONTH(BX$4)=MONTH(Input!$H208),YEAR(BX$4)=YEAR(Input!$H208)),Input!$E208,0)</f>
        <v>0</v>
      </c>
      <c r="BY25" s="70">
        <f>+IF(AND(MONTH(BY$4)=MONTH(Input!$H208),YEAR(BY$4)=YEAR(Input!$H208)),Input!$E208,0)</f>
        <v>0</v>
      </c>
      <c r="BZ25" s="70">
        <f>+IF(AND(MONTH(BZ$4)=MONTH(Input!$H208),YEAR(BZ$4)=YEAR(Input!$H208)),Input!$E208,0)</f>
        <v>0</v>
      </c>
      <c r="CA25" s="70">
        <f>+IF(AND(MONTH(CA$4)=MONTH(Input!$H208),YEAR(CA$4)=YEAR(Input!$H208)),Input!$E208,0)</f>
        <v>0</v>
      </c>
      <c r="CB25" s="70">
        <f>+IF(AND(MONTH(CB$4)=MONTH(Input!$H208),YEAR(CB$4)=YEAR(Input!$H208)),Input!$E208,0)</f>
        <v>0</v>
      </c>
      <c r="CC25" s="70">
        <f>+IF(AND(MONTH(CC$4)=MONTH(Input!$H208),YEAR(CC$4)=YEAR(Input!$H208)),Input!$E208,0)</f>
        <v>0</v>
      </c>
      <c r="CD25" s="70">
        <f>+IF(AND(MONTH(CD$4)=MONTH(Input!$H208),YEAR(CD$4)=YEAR(Input!$H208)),Input!$E208,0)</f>
        <v>0</v>
      </c>
      <c r="CE25" s="70">
        <f>+IF(AND(MONTH(CE$4)=MONTH(Input!$H208),YEAR(CE$4)=YEAR(Input!$H208)),Input!$E208,0)</f>
        <v>0</v>
      </c>
      <c r="CF25" s="70">
        <f>+IF(AND(MONTH(CF$4)=MONTH(Input!$H208),YEAR(CF$4)=YEAR(Input!$H208)),Input!$E208,0)</f>
        <v>0</v>
      </c>
      <c r="CG25" s="70">
        <f>+IF(AND(MONTH(CG$4)=MONTH(Input!$H208),YEAR(CG$4)=YEAR(Input!$H208)),Input!$E208,0)</f>
        <v>0</v>
      </c>
      <c r="CH25" s="70">
        <f>+IF(AND(MONTH(CH$4)=MONTH(Input!$H208),YEAR(CH$4)=YEAR(Input!$H208)),Input!$E208,0)</f>
        <v>0</v>
      </c>
      <c r="CI25" s="70">
        <f>+IF(AND(MONTH(CI$4)=MONTH(Input!$H208),YEAR(CI$4)=YEAR(Input!$H208)),Input!$E208,0)</f>
        <v>0</v>
      </c>
      <c r="CJ25" s="70">
        <f>+IF(AND(MONTH(CJ$4)=MONTH(Input!$H208),YEAR(CJ$4)=YEAR(Input!$H208)),Input!$E208,0)</f>
        <v>0</v>
      </c>
      <c r="CK25" s="70">
        <f>+IF(AND(MONTH(CK$4)=MONTH(Input!$H208),YEAR(CK$4)=YEAR(Input!$H208)),Input!$E208,0)</f>
        <v>0</v>
      </c>
      <c r="CL25" s="70">
        <f>+IF(AND(MONTH(CL$4)=MONTH(Input!$H208),YEAR(CL$4)=YEAR(Input!$H208)),Input!$E208,0)</f>
        <v>0</v>
      </c>
      <c r="CM25" s="70">
        <f>+IF(AND(MONTH(CM$4)=MONTH(Input!$H208),YEAR(CM$4)=YEAR(Input!$H208)),Input!$E208,0)</f>
        <v>0</v>
      </c>
      <c r="CN25" s="70">
        <f>+IF(AND(MONTH(CN$4)=MONTH(Input!$H208),YEAR(CN$4)=YEAR(Input!$H208)),Input!$E208,0)</f>
        <v>0</v>
      </c>
      <c r="CO25" s="70">
        <f>+IF(AND(MONTH(CO$4)=MONTH(Input!$H208),YEAR(CO$4)=YEAR(Input!$H208)),Input!$E208,0)</f>
        <v>0</v>
      </c>
      <c r="CP25" s="70">
        <f>+IF(AND(MONTH(CP$4)=MONTH(Input!$H208),YEAR(CP$4)=YEAR(Input!$H208)),Input!$E208,0)</f>
        <v>0</v>
      </c>
      <c r="CQ25" s="70">
        <f>+IF(AND(MONTH(CQ$4)=MONTH(Input!$H208),YEAR(CQ$4)=YEAR(Input!$H208)),Input!$E208,0)</f>
        <v>0</v>
      </c>
      <c r="CR25" s="70">
        <f>+IF(AND(MONTH(CR$4)=MONTH(Input!$H208),YEAR(CR$4)=YEAR(Input!$H208)),Input!$E208,0)</f>
        <v>0</v>
      </c>
      <c r="CS25" s="70">
        <f>+IF(AND(MONTH(CS$4)=MONTH(Input!$H208),YEAR(CS$4)=YEAR(Input!$H208)),Input!$E208,0)</f>
        <v>0</v>
      </c>
      <c r="CT25" s="70">
        <f>+IF(AND(MONTH(CT$4)=MONTH(Input!$H208),YEAR(CT$4)=YEAR(Input!$H208)),Input!$E208,0)</f>
        <v>0</v>
      </c>
      <c r="CU25" s="70">
        <f>+IF(AND(MONTH(CU$4)=MONTH(Input!$H208),YEAR(CU$4)=YEAR(Input!$H208)),Input!$E208,0)</f>
        <v>0</v>
      </c>
      <c r="CV25" s="70">
        <f>+IF(AND(MONTH(CV$4)=MONTH(Input!$H208),YEAR(CV$4)=YEAR(Input!$H208)),Input!$E208,0)</f>
        <v>0</v>
      </c>
      <c r="CW25" s="70">
        <f>+IF(AND(MONTH(CW$4)=MONTH(Input!$H208),YEAR(CW$4)=YEAR(Input!$H208)),Input!$E208,0)</f>
        <v>0</v>
      </c>
      <c r="CX25" s="70">
        <f>+IF(AND(MONTH(CX$4)=MONTH(Input!$H208),YEAR(CX$4)=YEAR(Input!$H208)),Input!$E208,0)</f>
        <v>0</v>
      </c>
      <c r="CY25" s="70">
        <f>+IF(AND(MONTH(CY$4)=MONTH(Input!$H208),YEAR(CY$4)=YEAR(Input!$H208)),Input!$E208,0)</f>
        <v>0</v>
      </c>
      <c r="CZ25" s="70">
        <f>+IF(AND(MONTH(CZ$4)=MONTH(Input!$H208),YEAR(CZ$4)=YEAR(Input!$H208)),Input!$E208,0)</f>
        <v>0</v>
      </c>
      <c r="DA25" s="70">
        <f>+IF(AND(MONTH(DA$4)=MONTH(Input!$H208),YEAR(DA$4)=YEAR(Input!$H208)),Input!$E208,0)</f>
        <v>0</v>
      </c>
      <c r="DB25" s="70">
        <f>+IF(AND(MONTH(DB$4)=MONTH(Input!$H208),YEAR(DB$4)=YEAR(Input!$H208)),Input!$E208,0)</f>
        <v>0</v>
      </c>
      <c r="DC25" s="70">
        <f>+IF(AND(MONTH(DC$4)=MONTH(Input!$H208),YEAR(DC$4)=YEAR(Input!$H208)),Input!$E208,0)</f>
        <v>0</v>
      </c>
      <c r="DD25" s="70">
        <f>+IF(AND(MONTH(DD$4)=MONTH(Input!$H208),YEAR(DD$4)=YEAR(Input!$H208)),Input!$E208,0)</f>
        <v>0</v>
      </c>
      <c r="DE25" s="70">
        <f>+IF(AND(MONTH(DE$4)=MONTH(Input!$H208),YEAR(DE$4)=YEAR(Input!$H208)),Input!$E208,0)</f>
        <v>0</v>
      </c>
      <c r="DF25" s="70">
        <f>+IF(AND(MONTH(DF$4)=MONTH(Input!$H208),YEAR(DF$4)=YEAR(Input!$H208)),Input!$E208,0)</f>
        <v>0</v>
      </c>
      <c r="DG25" s="70">
        <f>+IF(AND(MONTH(DG$4)=MONTH(Input!$H208),YEAR(DG$4)=YEAR(Input!$H208)),Input!$E208,0)</f>
        <v>0</v>
      </c>
      <c r="DH25" s="70">
        <f>+IF(AND(MONTH(DH$4)=MONTH(Input!$H208),YEAR(DH$4)=YEAR(Input!$H208)),Input!$E208,0)</f>
        <v>0</v>
      </c>
      <c r="DI25" s="70">
        <f>+IF(AND(MONTH(DI$4)=MONTH(Input!$H208),YEAR(DI$4)=YEAR(Input!$H208)),Input!$E208,0)</f>
        <v>0</v>
      </c>
      <c r="DJ25" s="70">
        <f>+IF(AND(MONTH(DJ$4)=MONTH(Input!$H208),YEAR(DJ$4)=YEAR(Input!$H208)),Input!$E208,0)</f>
        <v>0</v>
      </c>
      <c r="DK25" s="70">
        <f>+IF(AND(MONTH(DK$4)=MONTH(Input!$H208),YEAR(DK$4)=YEAR(Input!$H208)),Input!$E208,0)</f>
        <v>0</v>
      </c>
      <c r="DL25" s="70">
        <f>+IF(AND(MONTH(DL$4)=MONTH(Input!$H208),YEAR(DL$4)=YEAR(Input!$H208)),Input!$E208,0)</f>
        <v>0</v>
      </c>
      <c r="DM25" s="70">
        <f>+IF(AND(MONTH(DM$4)=MONTH(Input!$H208),YEAR(DM$4)=YEAR(Input!$H208)),Input!$E208,0)</f>
        <v>0</v>
      </c>
      <c r="DN25" s="70">
        <f>+IF(AND(MONTH(DN$4)=MONTH(Input!$H208),YEAR(DN$4)=YEAR(Input!$H208)),Input!$E208,0)</f>
        <v>0</v>
      </c>
      <c r="DO25" s="70">
        <f>+IF(AND(MONTH(DO$4)=MONTH(Input!$H208),YEAR(DO$4)=YEAR(Input!$H208)),Input!$E208,0)</f>
        <v>0</v>
      </c>
      <c r="DP25" s="70">
        <f>+IF(AND(MONTH(DP$4)=MONTH(Input!$H208),YEAR(DP$4)=YEAR(Input!$H208)),Input!$E208,0)</f>
        <v>0</v>
      </c>
      <c r="DQ25" s="70">
        <f>+IF(AND(MONTH(DQ$4)=MONTH(Input!$H208),YEAR(DQ$4)=YEAR(Input!$H208)),Input!$E208,0)</f>
        <v>0</v>
      </c>
      <c r="DR25" s="70">
        <f>+IF(AND(MONTH(DR$4)=MONTH(Input!$H208),YEAR(DR$4)=YEAR(Input!$H208)),Input!$E208,0)</f>
        <v>0</v>
      </c>
      <c r="DS25" s="70">
        <f>+IF(AND(MONTH(DS$4)=MONTH(Input!$H208),YEAR(DS$4)=YEAR(Input!$H208)),Input!$E208,0)</f>
        <v>0</v>
      </c>
      <c r="DT25" s="70">
        <f>+IF(AND(MONTH(DT$4)=MONTH(Input!$H208),YEAR(DT$4)=YEAR(Input!$H208)),Input!$E208,0)</f>
        <v>0</v>
      </c>
      <c r="DU25"/>
      <c r="DV25"/>
      <c r="DW25"/>
      <c r="DX25"/>
      <c r="DY25"/>
      <c r="DZ25"/>
      <c r="EA25"/>
      <c r="EB25"/>
      <c r="EC25"/>
      <c r="ED25"/>
      <c r="EE25"/>
      <c r="EF25"/>
    </row>
    <row r="26" spans="1:136" s="9" customFormat="1" ht="14.25" customHeight="1" x14ac:dyDescent="0.2">
      <c r="A26" s="3"/>
      <c r="B26" s="72" t="s">
        <v>17</v>
      </c>
      <c r="C26" s="73" t="str">
        <f>+currency</f>
        <v>EUR</v>
      </c>
      <c r="D26" s="72"/>
      <c r="E26" s="74">
        <f t="shared" ref="E26:DS26" si="15">SUM(E23:E25)</f>
        <v>0</v>
      </c>
      <c r="F26" s="74">
        <f t="shared" si="15"/>
        <v>0</v>
      </c>
      <c r="G26" s="74">
        <f t="shared" si="15"/>
        <v>0</v>
      </c>
      <c r="H26" s="74">
        <f t="shared" si="15"/>
        <v>0</v>
      </c>
      <c r="I26" s="74">
        <f t="shared" si="15"/>
        <v>0</v>
      </c>
      <c r="J26" s="74">
        <f t="shared" si="15"/>
        <v>0</v>
      </c>
      <c r="K26" s="74">
        <f t="shared" si="15"/>
        <v>0</v>
      </c>
      <c r="L26" s="74">
        <f t="shared" si="15"/>
        <v>0</v>
      </c>
      <c r="M26" s="74">
        <f t="shared" si="15"/>
        <v>0</v>
      </c>
      <c r="N26" s="74">
        <f t="shared" si="15"/>
        <v>0</v>
      </c>
      <c r="O26" s="74">
        <f t="shared" si="15"/>
        <v>0</v>
      </c>
      <c r="P26" s="74">
        <f t="shared" si="15"/>
        <v>0</v>
      </c>
      <c r="Q26" s="74">
        <f t="shared" si="15"/>
        <v>0</v>
      </c>
      <c r="R26" s="74">
        <f t="shared" si="15"/>
        <v>0</v>
      </c>
      <c r="S26" s="74">
        <f t="shared" si="15"/>
        <v>0</v>
      </c>
      <c r="T26" s="74">
        <f t="shared" si="15"/>
        <v>0</v>
      </c>
      <c r="U26" s="74">
        <f t="shared" si="15"/>
        <v>0</v>
      </c>
      <c r="V26" s="74">
        <f t="shared" si="15"/>
        <v>0</v>
      </c>
      <c r="W26" s="74">
        <f t="shared" si="15"/>
        <v>0</v>
      </c>
      <c r="X26" s="74">
        <f t="shared" si="15"/>
        <v>0</v>
      </c>
      <c r="Y26" s="74">
        <f t="shared" si="15"/>
        <v>0</v>
      </c>
      <c r="Z26" s="74">
        <f t="shared" si="15"/>
        <v>0</v>
      </c>
      <c r="AA26" s="74">
        <f t="shared" si="15"/>
        <v>0</v>
      </c>
      <c r="AB26" s="74">
        <f t="shared" si="15"/>
        <v>0</v>
      </c>
      <c r="AC26" s="74">
        <f t="shared" si="15"/>
        <v>0</v>
      </c>
      <c r="AD26" s="74">
        <f t="shared" si="15"/>
        <v>0</v>
      </c>
      <c r="AE26" s="74">
        <f t="shared" si="15"/>
        <v>0</v>
      </c>
      <c r="AF26" s="74">
        <f t="shared" si="15"/>
        <v>0</v>
      </c>
      <c r="AG26" s="74">
        <f t="shared" si="15"/>
        <v>0</v>
      </c>
      <c r="AH26" s="74">
        <f t="shared" si="15"/>
        <v>0</v>
      </c>
      <c r="AI26" s="74">
        <f t="shared" si="15"/>
        <v>0</v>
      </c>
      <c r="AJ26" s="74">
        <f t="shared" si="15"/>
        <v>0</v>
      </c>
      <c r="AK26" s="74">
        <f t="shared" si="15"/>
        <v>0</v>
      </c>
      <c r="AL26" s="74">
        <f t="shared" si="15"/>
        <v>0</v>
      </c>
      <c r="AM26" s="74">
        <f t="shared" si="15"/>
        <v>0</v>
      </c>
      <c r="AN26" s="74">
        <f t="shared" si="15"/>
        <v>0</v>
      </c>
      <c r="AO26" s="74">
        <f t="shared" si="15"/>
        <v>0</v>
      </c>
      <c r="AP26" s="74">
        <f t="shared" si="15"/>
        <v>0</v>
      </c>
      <c r="AQ26" s="74">
        <f t="shared" si="15"/>
        <v>0</v>
      </c>
      <c r="AR26" s="74">
        <f t="shared" si="15"/>
        <v>0</v>
      </c>
      <c r="AS26" s="74">
        <f t="shared" si="15"/>
        <v>0</v>
      </c>
      <c r="AT26" s="74">
        <f t="shared" si="15"/>
        <v>0</v>
      </c>
      <c r="AU26" s="74">
        <f t="shared" si="15"/>
        <v>0</v>
      </c>
      <c r="AV26" s="74">
        <f t="shared" si="15"/>
        <v>0</v>
      </c>
      <c r="AW26" s="74">
        <f t="shared" si="15"/>
        <v>0</v>
      </c>
      <c r="AX26" s="74">
        <f t="shared" si="15"/>
        <v>0</v>
      </c>
      <c r="AY26" s="74">
        <f t="shared" si="15"/>
        <v>0</v>
      </c>
      <c r="AZ26" s="74">
        <f t="shared" si="15"/>
        <v>0</v>
      </c>
      <c r="BA26" s="74">
        <f t="shared" si="15"/>
        <v>0</v>
      </c>
      <c r="BB26" s="74">
        <f t="shared" si="15"/>
        <v>0</v>
      </c>
      <c r="BC26" s="74">
        <f t="shared" si="15"/>
        <v>0</v>
      </c>
      <c r="BD26" s="74">
        <f t="shared" si="15"/>
        <v>0</v>
      </c>
      <c r="BE26" s="74">
        <f t="shared" si="15"/>
        <v>0</v>
      </c>
      <c r="BF26" s="74">
        <f t="shared" si="15"/>
        <v>0</v>
      </c>
      <c r="BG26" s="74">
        <f t="shared" si="15"/>
        <v>0</v>
      </c>
      <c r="BH26" s="74">
        <f t="shared" si="15"/>
        <v>0</v>
      </c>
      <c r="BI26" s="74">
        <f t="shared" si="15"/>
        <v>0</v>
      </c>
      <c r="BJ26" s="74">
        <f t="shared" si="15"/>
        <v>0</v>
      </c>
      <c r="BK26" s="74">
        <f t="shared" si="15"/>
        <v>0</v>
      </c>
      <c r="BL26" s="74">
        <f t="shared" si="15"/>
        <v>0</v>
      </c>
      <c r="BM26" s="74">
        <f t="shared" si="15"/>
        <v>0</v>
      </c>
      <c r="BN26" s="74">
        <f t="shared" si="15"/>
        <v>0</v>
      </c>
      <c r="BO26" s="74">
        <f t="shared" si="15"/>
        <v>0</v>
      </c>
      <c r="BP26" s="74">
        <f t="shared" si="15"/>
        <v>0</v>
      </c>
      <c r="BQ26" s="74">
        <f t="shared" si="15"/>
        <v>0</v>
      </c>
      <c r="BR26" s="74">
        <f t="shared" si="15"/>
        <v>0</v>
      </c>
      <c r="BS26" s="74">
        <f t="shared" si="15"/>
        <v>0</v>
      </c>
      <c r="BT26" s="74">
        <f t="shared" si="15"/>
        <v>0</v>
      </c>
      <c r="BU26" s="74">
        <f t="shared" si="15"/>
        <v>0</v>
      </c>
      <c r="BV26" s="74">
        <f t="shared" si="15"/>
        <v>0</v>
      </c>
      <c r="BW26" s="74">
        <f t="shared" si="15"/>
        <v>0</v>
      </c>
      <c r="BX26" s="74">
        <f t="shared" si="15"/>
        <v>0</v>
      </c>
      <c r="BY26" s="74">
        <f t="shared" si="15"/>
        <v>0</v>
      </c>
      <c r="BZ26" s="74">
        <f t="shared" si="15"/>
        <v>0</v>
      </c>
      <c r="CA26" s="74">
        <f t="shared" si="15"/>
        <v>0</v>
      </c>
      <c r="CB26" s="74">
        <f t="shared" si="15"/>
        <v>0</v>
      </c>
      <c r="CC26" s="74">
        <f t="shared" si="15"/>
        <v>0</v>
      </c>
      <c r="CD26" s="74">
        <f t="shared" si="15"/>
        <v>0</v>
      </c>
      <c r="CE26" s="74">
        <f t="shared" si="15"/>
        <v>0</v>
      </c>
      <c r="CF26" s="74">
        <f t="shared" si="15"/>
        <v>0</v>
      </c>
      <c r="CG26" s="74">
        <f t="shared" si="15"/>
        <v>0</v>
      </c>
      <c r="CH26" s="74">
        <f t="shared" si="15"/>
        <v>0</v>
      </c>
      <c r="CI26" s="74">
        <f t="shared" si="15"/>
        <v>0</v>
      </c>
      <c r="CJ26" s="74">
        <f t="shared" si="15"/>
        <v>0</v>
      </c>
      <c r="CK26" s="74">
        <f t="shared" si="15"/>
        <v>0</v>
      </c>
      <c r="CL26" s="74">
        <f t="shared" si="15"/>
        <v>0</v>
      </c>
      <c r="CM26" s="74">
        <f t="shared" si="15"/>
        <v>0</v>
      </c>
      <c r="CN26" s="74">
        <f t="shared" si="15"/>
        <v>0</v>
      </c>
      <c r="CO26" s="74">
        <f t="shared" si="15"/>
        <v>0</v>
      </c>
      <c r="CP26" s="74">
        <f t="shared" si="15"/>
        <v>0</v>
      </c>
      <c r="CQ26" s="74">
        <f t="shared" si="15"/>
        <v>0</v>
      </c>
      <c r="CR26" s="74">
        <f t="shared" si="15"/>
        <v>0</v>
      </c>
      <c r="CS26" s="74">
        <f t="shared" si="15"/>
        <v>0</v>
      </c>
      <c r="CT26" s="74">
        <f t="shared" si="15"/>
        <v>0</v>
      </c>
      <c r="CU26" s="74">
        <f t="shared" si="15"/>
        <v>0</v>
      </c>
      <c r="CV26" s="74">
        <f t="shared" si="15"/>
        <v>0</v>
      </c>
      <c r="CW26" s="74">
        <f t="shared" si="15"/>
        <v>0</v>
      </c>
      <c r="CX26" s="74">
        <f t="shared" si="15"/>
        <v>0</v>
      </c>
      <c r="CY26" s="74">
        <f t="shared" si="15"/>
        <v>0</v>
      </c>
      <c r="CZ26" s="74">
        <f t="shared" si="15"/>
        <v>0</v>
      </c>
      <c r="DA26" s="74">
        <f t="shared" si="15"/>
        <v>0</v>
      </c>
      <c r="DB26" s="74">
        <f t="shared" si="15"/>
        <v>0</v>
      </c>
      <c r="DC26" s="74">
        <f t="shared" si="15"/>
        <v>0</v>
      </c>
      <c r="DD26" s="74">
        <f t="shared" si="15"/>
        <v>0</v>
      </c>
      <c r="DE26" s="74">
        <f t="shared" si="15"/>
        <v>0</v>
      </c>
      <c r="DF26" s="74">
        <f t="shared" si="15"/>
        <v>0</v>
      </c>
      <c r="DG26" s="74">
        <f t="shared" si="15"/>
        <v>0</v>
      </c>
      <c r="DH26" s="74">
        <f t="shared" si="15"/>
        <v>0</v>
      </c>
      <c r="DI26" s="74">
        <f t="shared" si="15"/>
        <v>0</v>
      </c>
      <c r="DJ26" s="74">
        <f t="shared" si="15"/>
        <v>0</v>
      </c>
      <c r="DK26" s="74">
        <f t="shared" si="15"/>
        <v>0</v>
      </c>
      <c r="DL26" s="74">
        <f t="shared" si="15"/>
        <v>0</v>
      </c>
      <c r="DM26" s="74">
        <f t="shared" si="15"/>
        <v>0</v>
      </c>
      <c r="DN26" s="74">
        <f t="shared" si="15"/>
        <v>0</v>
      </c>
      <c r="DO26" s="74">
        <f t="shared" si="15"/>
        <v>0</v>
      </c>
      <c r="DP26" s="74">
        <f t="shared" si="15"/>
        <v>0</v>
      </c>
      <c r="DQ26" s="74">
        <f t="shared" si="15"/>
        <v>0</v>
      </c>
      <c r="DR26" s="74">
        <f t="shared" si="15"/>
        <v>0</v>
      </c>
      <c r="DS26" s="74">
        <f t="shared" si="15"/>
        <v>0</v>
      </c>
      <c r="DT26" s="74">
        <f t="shared" ref="DT26" si="16">SUM(DT23:DT25)</f>
        <v>0</v>
      </c>
      <c r="DU26"/>
      <c r="DV26"/>
      <c r="DW26"/>
      <c r="DX26"/>
      <c r="DY26"/>
      <c r="DZ26"/>
      <c r="EA26"/>
      <c r="EB26"/>
      <c r="EC26"/>
      <c r="ED26"/>
      <c r="EE26"/>
      <c r="EF26"/>
    </row>
    <row r="27" spans="1:136" s="9" customFormat="1" ht="14.25" customHeight="1" x14ac:dyDescent="0.2">
      <c r="A27" s="3"/>
      <c r="B27" s="3"/>
      <c r="C27" s="23"/>
      <c r="D27" s="2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c r="DV27"/>
      <c r="DW27"/>
      <c r="DX27"/>
      <c r="DY27"/>
      <c r="DZ27"/>
      <c r="EA27"/>
      <c r="EB27"/>
      <c r="EC27"/>
      <c r="ED27"/>
      <c r="EE27"/>
      <c r="EF27"/>
    </row>
    <row r="28" spans="1:136" s="9" customFormat="1" ht="14.25" customHeight="1" x14ac:dyDescent="0.2">
      <c r="A28" s="3"/>
      <c r="B28" s="3"/>
      <c r="C28" s="23"/>
      <c r="D28" s="2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c r="DV28"/>
      <c r="DW28"/>
      <c r="DX28"/>
      <c r="DY28"/>
      <c r="DZ28"/>
      <c r="EA28"/>
      <c r="EB28"/>
      <c r="EC28"/>
      <c r="ED28"/>
      <c r="EE28"/>
      <c r="EF28"/>
    </row>
    <row r="29" spans="1:136" ht="14.25" customHeight="1" x14ac:dyDescent="0.2">
      <c r="B29" s="277" t="s">
        <v>95</v>
      </c>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77"/>
      <c r="BX29" s="277"/>
      <c r="BY29" s="277"/>
      <c r="BZ29" s="277"/>
      <c r="CA29" s="277"/>
      <c r="CB29" s="277"/>
      <c r="CC29" s="277"/>
      <c r="CD29" s="277"/>
      <c r="CE29" s="277"/>
      <c r="CF29" s="277"/>
      <c r="CG29" s="277"/>
      <c r="CH29" s="277"/>
      <c r="CI29" s="277"/>
      <c r="CJ29" s="277"/>
      <c r="CK29" s="277"/>
      <c r="CL29" s="277"/>
      <c r="CM29" s="277"/>
      <c r="CN29" s="277"/>
      <c r="CO29" s="277"/>
      <c r="CP29" s="277"/>
      <c r="CQ29" s="277"/>
      <c r="CR29" s="277"/>
      <c r="CS29" s="277"/>
      <c r="CT29" s="277"/>
      <c r="CU29" s="277"/>
      <c r="CV29" s="277"/>
      <c r="CW29" s="277"/>
      <c r="CX29" s="277"/>
      <c r="CY29" s="277"/>
      <c r="CZ29" s="277"/>
      <c r="DA29" s="277"/>
      <c r="DB29" s="277"/>
      <c r="DC29" s="277"/>
      <c r="DD29" s="277"/>
      <c r="DE29" s="277"/>
      <c r="DF29" s="277"/>
      <c r="DG29" s="277"/>
      <c r="DH29" s="277"/>
      <c r="DI29" s="277"/>
      <c r="DJ29" s="277"/>
      <c r="DK29" s="277"/>
      <c r="DL29" s="277"/>
      <c r="DM29" s="277"/>
      <c r="DN29" s="277"/>
      <c r="DO29" s="277"/>
      <c r="DP29" s="277"/>
      <c r="DQ29" s="277"/>
      <c r="DR29" s="277"/>
      <c r="DS29" s="277"/>
      <c r="DT29" s="277"/>
    </row>
    <row r="30" spans="1:136" s="9" customFormat="1" ht="14.25" customHeight="1" x14ac:dyDescent="0.2">
      <c r="A30" s="3"/>
      <c r="B30" s="21" t="str">
        <f>+Input!C206</f>
        <v>Initial Loan</v>
      </c>
      <c r="C30" s="71" t="str">
        <f>+currency</f>
        <v>EUR</v>
      </c>
      <c r="D30" s="75"/>
      <c r="E30" s="75">
        <f>IFERROR(+Input!$L206*'Debt Model'!E11,0)</f>
        <v>0</v>
      </c>
      <c r="F30" s="75">
        <f>IFERROR(+Input!$L206*'Debt Model'!F11,0)</f>
        <v>0</v>
      </c>
      <c r="G30" s="75">
        <f>IFERROR(+Input!$L206*'Debt Model'!G11,0)</f>
        <v>0</v>
      </c>
      <c r="H30" s="75">
        <f>IFERROR(+Input!$L206*'Debt Model'!H11,0)</f>
        <v>0</v>
      </c>
      <c r="I30" s="75">
        <f>IFERROR(+Input!$L206*'Debt Model'!I11,0)</f>
        <v>0</v>
      </c>
      <c r="J30" s="75">
        <f>IFERROR(+Input!$L206*'Debt Model'!J11,0)</f>
        <v>0</v>
      </c>
      <c r="K30" s="75">
        <f>IFERROR(+Input!$L206*'Debt Model'!K11,0)</f>
        <v>0</v>
      </c>
      <c r="L30" s="75">
        <f>IFERROR(+Input!$L206*'Debt Model'!L11,0)</f>
        <v>0</v>
      </c>
      <c r="M30" s="75">
        <f>IFERROR(+Input!$L206*'Debt Model'!M11,0)</f>
        <v>0</v>
      </c>
      <c r="N30" s="75">
        <f>IFERROR(+Input!$L206*'Debt Model'!N11,0)</f>
        <v>0</v>
      </c>
      <c r="O30" s="75">
        <f>IFERROR(+Input!$L206*'Debt Model'!O11,0)</f>
        <v>0</v>
      </c>
      <c r="P30" s="75">
        <f>IFERROR(+Input!$L206*'Debt Model'!P11,0)</f>
        <v>0</v>
      </c>
      <c r="Q30" s="75">
        <f>IFERROR(+Input!$L206*'Debt Model'!Q11,0)</f>
        <v>0</v>
      </c>
      <c r="R30" s="75">
        <f>IFERROR(+Input!$L206*'Debt Model'!R11,0)</f>
        <v>0</v>
      </c>
      <c r="S30" s="75">
        <f>IFERROR(+Input!$L206*'Debt Model'!S11,0)</f>
        <v>0</v>
      </c>
      <c r="T30" s="75">
        <f>IFERROR(+Input!$L206*'Debt Model'!T11,0)</f>
        <v>0</v>
      </c>
      <c r="U30" s="75">
        <f>IFERROR(+Input!$L206*'Debt Model'!U11,0)</f>
        <v>0</v>
      </c>
      <c r="V30" s="75">
        <f>IFERROR(+Input!$L206*'Debt Model'!V11,0)</f>
        <v>0</v>
      </c>
      <c r="W30" s="75">
        <f>IFERROR(+Input!$L206*'Debt Model'!W11,0)</f>
        <v>0</v>
      </c>
      <c r="X30" s="75">
        <f>IFERROR(+Input!$L206*'Debt Model'!X11,0)</f>
        <v>0</v>
      </c>
      <c r="Y30" s="75">
        <f>IFERROR(+Input!$L206*'Debt Model'!Y11,0)</f>
        <v>0</v>
      </c>
      <c r="Z30" s="75">
        <f>IFERROR(+Input!$L206*'Debt Model'!Z11,0)</f>
        <v>0</v>
      </c>
      <c r="AA30" s="75">
        <f>IFERROR(+Input!$L206*'Debt Model'!AA11,0)</f>
        <v>0</v>
      </c>
      <c r="AB30" s="75">
        <f>IFERROR(+Input!$L206*'Debt Model'!AB11,0)</f>
        <v>0</v>
      </c>
      <c r="AC30" s="75">
        <f>IFERROR(+Input!$L206*'Debt Model'!AC11,0)</f>
        <v>0</v>
      </c>
      <c r="AD30" s="75">
        <f>IFERROR(+Input!$L206*'Debt Model'!AD11,0)</f>
        <v>0</v>
      </c>
      <c r="AE30" s="75">
        <f>IFERROR(+Input!$L206*'Debt Model'!AE11,0)</f>
        <v>0</v>
      </c>
      <c r="AF30" s="75">
        <f>IFERROR(+Input!$L206*'Debt Model'!AF11,0)</f>
        <v>0</v>
      </c>
      <c r="AG30" s="75">
        <f>IFERROR(+Input!$L206*'Debt Model'!AG11,0)</f>
        <v>0</v>
      </c>
      <c r="AH30" s="75">
        <f>IFERROR(+Input!$L206*'Debt Model'!AH11,0)</f>
        <v>0</v>
      </c>
      <c r="AI30" s="75">
        <f>IFERROR(+Input!$L206*'Debt Model'!AI11,0)</f>
        <v>0</v>
      </c>
      <c r="AJ30" s="75">
        <f>IFERROR(+Input!$L206*'Debt Model'!AJ11,0)</f>
        <v>0</v>
      </c>
      <c r="AK30" s="75">
        <f>IFERROR(+Input!$L206*'Debt Model'!AK11,0)</f>
        <v>0</v>
      </c>
      <c r="AL30" s="75">
        <f>IFERROR(+Input!$L206*'Debt Model'!AL11,0)</f>
        <v>0</v>
      </c>
      <c r="AM30" s="75">
        <f>IFERROR(+Input!$L206*'Debt Model'!AM11,0)</f>
        <v>0</v>
      </c>
      <c r="AN30" s="75">
        <f>IFERROR(+Input!$L206*'Debt Model'!AN11,0)</f>
        <v>0</v>
      </c>
      <c r="AO30" s="75">
        <f>IFERROR(+Input!$L206*'Debt Model'!AO11,0)</f>
        <v>0</v>
      </c>
      <c r="AP30" s="75">
        <f>IFERROR(+Input!$L206*'Debt Model'!AP11,0)</f>
        <v>0</v>
      </c>
      <c r="AQ30" s="75">
        <f>IFERROR(+Input!$L206*'Debt Model'!AQ11,0)</f>
        <v>0</v>
      </c>
      <c r="AR30" s="75">
        <f>IFERROR(+Input!$L206*'Debt Model'!AR11,0)</f>
        <v>0</v>
      </c>
      <c r="AS30" s="75">
        <f>IFERROR(+Input!$L206*'Debt Model'!AS11,0)</f>
        <v>0</v>
      </c>
      <c r="AT30" s="75">
        <f>IFERROR(+Input!$L206*'Debt Model'!AT11,0)</f>
        <v>0</v>
      </c>
      <c r="AU30" s="75">
        <f>IFERROR(+Input!$L206*'Debt Model'!AU11,0)</f>
        <v>0</v>
      </c>
      <c r="AV30" s="75">
        <f>IFERROR(+Input!$L206*'Debt Model'!AV11,0)</f>
        <v>0</v>
      </c>
      <c r="AW30" s="75">
        <f>IFERROR(+Input!$L206*'Debt Model'!AW11,0)</f>
        <v>0</v>
      </c>
      <c r="AX30" s="75">
        <f>IFERROR(+Input!$L206*'Debt Model'!AX11,0)</f>
        <v>0</v>
      </c>
      <c r="AY30" s="75">
        <f>IFERROR(+Input!$L206*'Debt Model'!AY11,0)</f>
        <v>0</v>
      </c>
      <c r="AZ30" s="75">
        <f>IFERROR(+Input!$L206*'Debt Model'!AZ11,0)</f>
        <v>0</v>
      </c>
      <c r="BA30" s="75">
        <f>IFERROR(+Input!$L206*'Debt Model'!BA11,0)</f>
        <v>0</v>
      </c>
      <c r="BB30" s="75">
        <f>IFERROR(+Input!$L206*'Debt Model'!BB11,0)</f>
        <v>0</v>
      </c>
      <c r="BC30" s="75">
        <f>IFERROR(+Input!$L206*'Debt Model'!BC11,0)</f>
        <v>0</v>
      </c>
      <c r="BD30" s="75">
        <f>IFERROR(+Input!$L206*'Debt Model'!BD11,0)</f>
        <v>0</v>
      </c>
      <c r="BE30" s="75">
        <f>IFERROR(+Input!$L206*'Debt Model'!BE11,0)</f>
        <v>0</v>
      </c>
      <c r="BF30" s="75">
        <f>IFERROR(+Input!$L206*'Debt Model'!BF11,0)</f>
        <v>0</v>
      </c>
      <c r="BG30" s="75">
        <f>IFERROR(+Input!$L206*'Debt Model'!BG11,0)</f>
        <v>0</v>
      </c>
      <c r="BH30" s="75">
        <f>IFERROR(+Input!$L206*'Debt Model'!BH11,0)</f>
        <v>0</v>
      </c>
      <c r="BI30" s="75">
        <f>IFERROR(+Input!$L206*'Debt Model'!BI11,0)</f>
        <v>0</v>
      </c>
      <c r="BJ30" s="75">
        <f>IFERROR(+Input!$L206*'Debt Model'!BJ11,0)</f>
        <v>0</v>
      </c>
      <c r="BK30" s="75">
        <f>IFERROR(+Input!$L206*'Debt Model'!BK11,0)</f>
        <v>0</v>
      </c>
      <c r="BL30" s="75">
        <f>IFERROR(+Input!$L206*'Debt Model'!BL11,0)</f>
        <v>0</v>
      </c>
      <c r="BM30" s="75">
        <f>IFERROR(+Input!$L206*'Debt Model'!BM11,0)</f>
        <v>0</v>
      </c>
      <c r="BN30" s="75">
        <f>IFERROR(+Input!$L206*'Debt Model'!BN11,0)</f>
        <v>0</v>
      </c>
      <c r="BO30" s="75">
        <f>IFERROR(+Input!$L206*'Debt Model'!BO11,0)</f>
        <v>0</v>
      </c>
      <c r="BP30" s="75">
        <f>IFERROR(+Input!$L206*'Debt Model'!BP11,0)</f>
        <v>0</v>
      </c>
      <c r="BQ30" s="75">
        <f>IFERROR(+Input!$L206*'Debt Model'!BQ11,0)</f>
        <v>0</v>
      </c>
      <c r="BR30" s="75">
        <f>IFERROR(+Input!$L206*'Debt Model'!BR11,0)</f>
        <v>0</v>
      </c>
      <c r="BS30" s="75">
        <f>IFERROR(+Input!$L206*'Debt Model'!BS11,0)</f>
        <v>0</v>
      </c>
      <c r="BT30" s="75">
        <f>IFERROR(+Input!$L206*'Debt Model'!BT11,0)</f>
        <v>0</v>
      </c>
      <c r="BU30" s="75">
        <f>IFERROR(+Input!$L206*'Debt Model'!BU11,0)</f>
        <v>0</v>
      </c>
      <c r="BV30" s="75">
        <f>IFERROR(+Input!$L206*'Debt Model'!BV11,0)</f>
        <v>0</v>
      </c>
      <c r="BW30" s="75">
        <f>IFERROR(+Input!$L206*'Debt Model'!BW11,0)</f>
        <v>0</v>
      </c>
      <c r="BX30" s="75">
        <f>IFERROR(+Input!$L206*'Debt Model'!BX11,0)</f>
        <v>0</v>
      </c>
      <c r="BY30" s="75">
        <f>IFERROR(+Input!$L206*'Debt Model'!BY11,0)</f>
        <v>0</v>
      </c>
      <c r="BZ30" s="75">
        <f>IFERROR(+Input!$L206*'Debt Model'!BZ11,0)</f>
        <v>0</v>
      </c>
      <c r="CA30" s="75">
        <f>IFERROR(+Input!$L206*'Debt Model'!CA11,0)</f>
        <v>0</v>
      </c>
      <c r="CB30" s="75">
        <f>IFERROR(+Input!$L206*'Debt Model'!CB11,0)</f>
        <v>0</v>
      </c>
      <c r="CC30" s="75">
        <f>IFERROR(+Input!$L206*'Debt Model'!CC11,0)</f>
        <v>0</v>
      </c>
      <c r="CD30" s="75">
        <f>IFERROR(+Input!$L206*'Debt Model'!CD11,0)</f>
        <v>0</v>
      </c>
      <c r="CE30" s="75">
        <f>IFERROR(+Input!$L206*'Debt Model'!CE11,0)</f>
        <v>0</v>
      </c>
      <c r="CF30" s="75">
        <f>IFERROR(+Input!$L206*'Debt Model'!CF11,0)</f>
        <v>0</v>
      </c>
      <c r="CG30" s="75">
        <f>IFERROR(+Input!$L206*'Debt Model'!CG11,0)</f>
        <v>0</v>
      </c>
      <c r="CH30" s="75">
        <f>IFERROR(+Input!$L206*'Debt Model'!CH11,0)</f>
        <v>0</v>
      </c>
      <c r="CI30" s="75">
        <f>IFERROR(+Input!$L206*'Debt Model'!CI11,0)</f>
        <v>0</v>
      </c>
      <c r="CJ30" s="75">
        <f>IFERROR(+Input!$L206*'Debt Model'!CJ11,0)</f>
        <v>0</v>
      </c>
      <c r="CK30" s="75">
        <f>IFERROR(+Input!$L206*'Debt Model'!CK11,0)</f>
        <v>0</v>
      </c>
      <c r="CL30" s="75">
        <f>IFERROR(+Input!$L206*'Debt Model'!CL11,0)</f>
        <v>0</v>
      </c>
      <c r="CM30" s="75">
        <f>IFERROR(+Input!$L206*'Debt Model'!CM11,0)</f>
        <v>0</v>
      </c>
      <c r="CN30" s="75">
        <f>IFERROR(+Input!$L206*'Debt Model'!CN11,0)</f>
        <v>0</v>
      </c>
      <c r="CO30" s="75">
        <f>IFERROR(+Input!$L206*'Debt Model'!CO11,0)</f>
        <v>0</v>
      </c>
      <c r="CP30" s="75">
        <f>IFERROR(+Input!$L206*'Debt Model'!CP11,0)</f>
        <v>0</v>
      </c>
      <c r="CQ30" s="75">
        <f>IFERROR(+Input!$L206*'Debt Model'!CQ11,0)</f>
        <v>0</v>
      </c>
      <c r="CR30" s="75">
        <f>IFERROR(+Input!$L206*'Debt Model'!CR11,0)</f>
        <v>0</v>
      </c>
      <c r="CS30" s="75">
        <f>IFERROR(+Input!$L206*'Debt Model'!CS11,0)</f>
        <v>0</v>
      </c>
      <c r="CT30" s="75">
        <f>IFERROR(+Input!$L206*'Debt Model'!CT11,0)</f>
        <v>0</v>
      </c>
      <c r="CU30" s="75">
        <f>IFERROR(+Input!$L206*'Debt Model'!CU11,0)</f>
        <v>0</v>
      </c>
      <c r="CV30" s="75">
        <f>IFERROR(+Input!$L206*'Debt Model'!CV11,0)</f>
        <v>0</v>
      </c>
      <c r="CW30" s="75">
        <f>IFERROR(+Input!$L206*'Debt Model'!CW11,0)</f>
        <v>0</v>
      </c>
      <c r="CX30" s="75">
        <f>IFERROR(+Input!$L206*'Debt Model'!CX11,0)</f>
        <v>0</v>
      </c>
      <c r="CY30" s="75">
        <f>IFERROR(+Input!$L206*'Debt Model'!CY11,0)</f>
        <v>0</v>
      </c>
      <c r="CZ30" s="75">
        <f>IFERROR(+Input!$L206*'Debt Model'!CZ11,0)</f>
        <v>0</v>
      </c>
      <c r="DA30" s="75">
        <f>IFERROR(+Input!$L206*'Debt Model'!DA11,0)</f>
        <v>0</v>
      </c>
      <c r="DB30" s="75">
        <f>IFERROR(+Input!$L206*'Debt Model'!DB11,0)</f>
        <v>0</v>
      </c>
      <c r="DC30" s="75">
        <f>IFERROR(+Input!$L206*'Debt Model'!DC11,0)</f>
        <v>0</v>
      </c>
      <c r="DD30" s="75">
        <f>IFERROR(+Input!$L206*'Debt Model'!DD11,0)</f>
        <v>0</v>
      </c>
      <c r="DE30" s="75">
        <f>IFERROR(+Input!$L206*'Debt Model'!DE11,0)</f>
        <v>0</v>
      </c>
      <c r="DF30" s="75">
        <f>IFERROR(+Input!$L206*'Debt Model'!DF11,0)</f>
        <v>0</v>
      </c>
      <c r="DG30" s="75">
        <f>IFERROR(+Input!$L206*'Debt Model'!DG11,0)</f>
        <v>0</v>
      </c>
      <c r="DH30" s="75">
        <f>IFERROR(+Input!$L206*'Debt Model'!DH11,0)</f>
        <v>0</v>
      </c>
      <c r="DI30" s="75">
        <f>IFERROR(+Input!$L206*'Debt Model'!DI11,0)</f>
        <v>0</v>
      </c>
      <c r="DJ30" s="75">
        <f>IFERROR(+Input!$L206*'Debt Model'!DJ11,0)</f>
        <v>0</v>
      </c>
      <c r="DK30" s="75">
        <f>IFERROR(+Input!$L206*'Debt Model'!DK11,0)</f>
        <v>0</v>
      </c>
      <c r="DL30" s="75">
        <f>IFERROR(+Input!$L206*'Debt Model'!DL11,0)</f>
        <v>0</v>
      </c>
      <c r="DM30" s="75">
        <f>IFERROR(+Input!$L206*'Debt Model'!DM11,0)</f>
        <v>0</v>
      </c>
      <c r="DN30" s="75">
        <f>IFERROR(+Input!$L206*'Debt Model'!DN11,0)</f>
        <v>0</v>
      </c>
      <c r="DO30" s="75">
        <f>IFERROR(+Input!$L206*'Debt Model'!DO11,0)</f>
        <v>0</v>
      </c>
      <c r="DP30" s="75">
        <f>IFERROR(+Input!$L206*'Debt Model'!DP11,0)</f>
        <v>0</v>
      </c>
      <c r="DQ30" s="75">
        <f>IFERROR(+Input!$L206*'Debt Model'!DQ11,0)</f>
        <v>0</v>
      </c>
      <c r="DR30" s="75">
        <f>IFERROR(+Input!$L206*'Debt Model'!DR11,0)</f>
        <v>0</v>
      </c>
      <c r="DS30" s="75">
        <f>IFERROR(+Input!$L206*'Debt Model'!DS11,0)</f>
        <v>0</v>
      </c>
      <c r="DT30" s="75">
        <f>IFERROR(+Input!$L206*'Debt Model'!DT11,0)</f>
        <v>0</v>
      </c>
      <c r="DU30"/>
      <c r="DV30"/>
      <c r="DW30"/>
      <c r="DX30"/>
      <c r="DY30"/>
      <c r="DZ30"/>
      <c r="EA30"/>
      <c r="EB30"/>
      <c r="EC30"/>
      <c r="ED30"/>
      <c r="EE30"/>
      <c r="EF30"/>
    </row>
    <row r="31" spans="1:136" s="9" customFormat="1" ht="14.25" customHeight="1" x14ac:dyDescent="0.2">
      <c r="A31" s="3"/>
      <c r="B31" s="21" t="str">
        <f>+Input!C207</f>
        <v>Loan 2</v>
      </c>
      <c r="C31" s="71" t="str">
        <f>+currency</f>
        <v>EUR</v>
      </c>
      <c r="D31" s="23"/>
      <c r="E31" s="75">
        <f>IFERROR(+Input!$L207*'Debt Model'!E12,0)</f>
        <v>0</v>
      </c>
      <c r="F31" s="75">
        <f>IFERROR(+Input!$L207*'Debt Model'!F12,0)</f>
        <v>0</v>
      </c>
      <c r="G31" s="75">
        <f>IFERROR(+Input!$L207*'Debt Model'!G12,0)</f>
        <v>0</v>
      </c>
      <c r="H31" s="75">
        <f>IFERROR(+Input!$L207*'Debt Model'!H12,0)</f>
        <v>0</v>
      </c>
      <c r="I31" s="75">
        <f>IFERROR(+Input!$L207*'Debt Model'!I12,0)</f>
        <v>0</v>
      </c>
      <c r="J31" s="75">
        <f>IFERROR(+Input!$L207*'Debt Model'!J12,0)</f>
        <v>0</v>
      </c>
      <c r="K31" s="75">
        <f>IFERROR(+Input!$L207*'Debt Model'!K12,0)</f>
        <v>0</v>
      </c>
      <c r="L31" s="75">
        <f>IFERROR(+Input!$L207*'Debt Model'!L12,0)</f>
        <v>0</v>
      </c>
      <c r="M31" s="75">
        <f>IFERROR(+Input!$L207*'Debt Model'!M12,0)</f>
        <v>0</v>
      </c>
      <c r="N31" s="75">
        <f>IFERROR(+Input!$L207*'Debt Model'!N12,0)</f>
        <v>0</v>
      </c>
      <c r="O31" s="75">
        <f>IFERROR(+Input!$L207*'Debt Model'!O12,0)</f>
        <v>0</v>
      </c>
      <c r="P31" s="75">
        <f>IFERROR(+Input!$L207*'Debt Model'!P12,0)</f>
        <v>0</v>
      </c>
      <c r="Q31" s="75">
        <f>IFERROR(+Input!$L207*'Debt Model'!Q12,0)</f>
        <v>0</v>
      </c>
      <c r="R31" s="75">
        <f>IFERROR(+Input!$L207*'Debt Model'!R12,0)</f>
        <v>0</v>
      </c>
      <c r="S31" s="75">
        <f>IFERROR(+Input!$L207*'Debt Model'!S12,0)</f>
        <v>0</v>
      </c>
      <c r="T31" s="75">
        <f>IFERROR(+Input!$L207*'Debt Model'!T12,0)</f>
        <v>0</v>
      </c>
      <c r="U31" s="75">
        <f>IFERROR(+Input!$L207*'Debt Model'!U12,0)</f>
        <v>0</v>
      </c>
      <c r="V31" s="75">
        <f>IFERROR(+Input!$L207*'Debt Model'!V12,0)</f>
        <v>0</v>
      </c>
      <c r="W31" s="75">
        <f>IFERROR(+Input!$L207*'Debt Model'!W12,0)</f>
        <v>0</v>
      </c>
      <c r="X31" s="75">
        <f>IFERROR(+Input!$L207*'Debt Model'!X12,0)</f>
        <v>0</v>
      </c>
      <c r="Y31" s="75">
        <f>IFERROR(+Input!$L207*'Debt Model'!Y12,0)</f>
        <v>0</v>
      </c>
      <c r="Z31" s="75">
        <f>IFERROR(+Input!$L207*'Debt Model'!Z12,0)</f>
        <v>0</v>
      </c>
      <c r="AA31" s="75">
        <f>IFERROR(+Input!$L207*'Debt Model'!AA12,0)</f>
        <v>0</v>
      </c>
      <c r="AB31" s="75">
        <f>IFERROR(+Input!$L207*'Debt Model'!AB12,0)</f>
        <v>0</v>
      </c>
      <c r="AC31" s="75">
        <f>IFERROR(+Input!$L207*'Debt Model'!AC12,0)</f>
        <v>0</v>
      </c>
      <c r="AD31" s="75">
        <f>IFERROR(+Input!$L207*'Debt Model'!AD12,0)</f>
        <v>0</v>
      </c>
      <c r="AE31" s="75">
        <f>IFERROR(+Input!$L207*'Debt Model'!AE12,0)</f>
        <v>0</v>
      </c>
      <c r="AF31" s="75">
        <f>IFERROR(+Input!$L207*'Debt Model'!AF12,0)</f>
        <v>0</v>
      </c>
      <c r="AG31" s="75">
        <f>IFERROR(+Input!$L207*'Debt Model'!AG12,0)</f>
        <v>0</v>
      </c>
      <c r="AH31" s="75">
        <f>IFERROR(+Input!$L207*'Debt Model'!AH12,0)</f>
        <v>0</v>
      </c>
      <c r="AI31" s="75">
        <f>IFERROR(+Input!$L207*'Debt Model'!AI12,0)</f>
        <v>0</v>
      </c>
      <c r="AJ31" s="75">
        <f>IFERROR(+Input!$L207*'Debt Model'!AJ12,0)</f>
        <v>0</v>
      </c>
      <c r="AK31" s="75">
        <f>IFERROR(+Input!$L207*'Debt Model'!AK12,0)</f>
        <v>0</v>
      </c>
      <c r="AL31" s="75">
        <f>IFERROR(+Input!$L207*'Debt Model'!AL12,0)</f>
        <v>0</v>
      </c>
      <c r="AM31" s="75">
        <f>IFERROR(+Input!$L207*'Debt Model'!AM12,0)</f>
        <v>0</v>
      </c>
      <c r="AN31" s="75">
        <f>IFERROR(+Input!$L207*'Debt Model'!AN12,0)</f>
        <v>0</v>
      </c>
      <c r="AO31" s="75">
        <f>IFERROR(+Input!$L207*'Debt Model'!AO12,0)</f>
        <v>0</v>
      </c>
      <c r="AP31" s="75">
        <f>IFERROR(+Input!$L207*'Debt Model'!AP12,0)</f>
        <v>0</v>
      </c>
      <c r="AQ31" s="75">
        <f>IFERROR(+Input!$L207*'Debt Model'!AQ12,0)</f>
        <v>0</v>
      </c>
      <c r="AR31" s="75">
        <f>IFERROR(+Input!$L207*'Debt Model'!AR12,0)</f>
        <v>0</v>
      </c>
      <c r="AS31" s="75">
        <f>IFERROR(+Input!$L207*'Debt Model'!AS12,0)</f>
        <v>0</v>
      </c>
      <c r="AT31" s="75">
        <f>IFERROR(+Input!$L207*'Debt Model'!AT12,0)</f>
        <v>0</v>
      </c>
      <c r="AU31" s="75">
        <f>IFERROR(+Input!$L207*'Debt Model'!AU12,0)</f>
        <v>0</v>
      </c>
      <c r="AV31" s="75">
        <f>IFERROR(+Input!$L207*'Debt Model'!AV12,0)</f>
        <v>0</v>
      </c>
      <c r="AW31" s="75">
        <f>IFERROR(+Input!$L207*'Debt Model'!AW12,0)</f>
        <v>0</v>
      </c>
      <c r="AX31" s="75">
        <f>IFERROR(+Input!$L207*'Debt Model'!AX12,0)</f>
        <v>0</v>
      </c>
      <c r="AY31" s="75">
        <f>IFERROR(+Input!$L207*'Debt Model'!AY12,0)</f>
        <v>0</v>
      </c>
      <c r="AZ31" s="75">
        <f>IFERROR(+Input!$L207*'Debt Model'!AZ12,0)</f>
        <v>0</v>
      </c>
      <c r="BA31" s="75">
        <f>IFERROR(+Input!$L207*'Debt Model'!BA12,0)</f>
        <v>0</v>
      </c>
      <c r="BB31" s="75">
        <f>IFERROR(+Input!$L207*'Debt Model'!BB12,0)</f>
        <v>0</v>
      </c>
      <c r="BC31" s="75">
        <f>IFERROR(+Input!$L207*'Debt Model'!BC12,0)</f>
        <v>0</v>
      </c>
      <c r="BD31" s="75">
        <f>IFERROR(+Input!$L207*'Debt Model'!BD12,0)</f>
        <v>0</v>
      </c>
      <c r="BE31" s="75">
        <f>IFERROR(+Input!$L207*'Debt Model'!BE12,0)</f>
        <v>0</v>
      </c>
      <c r="BF31" s="75">
        <f>IFERROR(+Input!$L207*'Debt Model'!BF12,0)</f>
        <v>0</v>
      </c>
      <c r="BG31" s="75">
        <f>IFERROR(+Input!$L207*'Debt Model'!BG12,0)</f>
        <v>0</v>
      </c>
      <c r="BH31" s="75">
        <f>IFERROR(+Input!$L207*'Debt Model'!BH12,0)</f>
        <v>0</v>
      </c>
      <c r="BI31" s="75">
        <f>IFERROR(+Input!$L207*'Debt Model'!BI12,0)</f>
        <v>0</v>
      </c>
      <c r="BJ31" s="75">
        <f>IFERROR(+Input!$L207*'Debt Model'!BJ12,0)</f>
        <v>0</v>
      </c>
      <c r="BK31" s="75">
        <f>IFERROR(+Input!$L207*'Debt Model'!BK12,0)</f>
        <v>0</v>
      </c>
      <c r="BL31" s="75">
        <f>IFERROR(+Input!$L207*'Debt Model'!BL12,0)</f>
        <v>0</v>
      </c>
      <c r="BM31" s="75">
        <f>IFERROR(+Input!$L207*'Debt Model'!BM12,0)</f>
        <v>0</v>
      </c>
      <c r="BN31" s="75">
        <f>IFERROR(+Input!$L207*'Debt Model'!BN12,0)</f>
        <v>0</v>
      </c>
      <c r="BO31" s="75">
        <f>IFERROR(+Input!$L207*'Debt Model'!BO12,0)</f>
        <v>0</v>
      </c>
      <c r="BP31" s="75">
        <f>IFERROR(+Input!$L207*'Debt Model'!BP12,0)</f>
        <v>0</v>
      </c>
      <c r="BQ31" s="75">
        <f>IFERROR(+Input!$L207*'Debt Model'!BQ12,0)</f>
        <v>0</v>
      </c>
      <c r="BR31" s="75">
        <f>IFERROR(+Input!$L207*'Debt Model'!BR12,0)</f>
        <v>0</v>
      </c>
      <c r="BS31" s="75">
        <f>IFERROR(+Input!$L207*'Debt Model'!BS12,0)</f>
        <v>0</v>
      </c>
      <c r="BT31" s="75">
        <f>IFERROR(+Input!$L207*'Debt Model'!BT12,0)</f>
        <v>0</v>
      </c>
      <c r="BU31" s="75">
        <f>IFERROR(+Input!$L207*'Debt Model'!BU12,0)</f>
        <v>0</v>
      </c>
      <c r="BV31" s="75">
        <f>IFERROR(+Input!$L207*'Debt Model'!BV12,0)</f>
        <v>0</v>
      </c>
      <c r="BW31" s="75">
        <f>IFERROR(+Input!$L207*'Debt Model'!BW12,0)</f>
        <v>0</v>
      </c>
      <c r="BX31" s="75">
        <f>IFERROR(+Input!$L207*'Debt Model'!BX12,0)</f>
        <v>0</v>
      </c>
      <c r="BY31" s="75">
        <f>IFERROR(+Input!$L207*'Debt Model'!BY12,0)</f>
        <v>0</v>
      </c>
      <c r="BZ31" s="75">
        <f>IFERROR(+Input!$L207*'Debt Model'!BZ12,0)</f>
        <v>0</v>
      </c>
      <c r="CA31" s="75">
        <f>IFERROR(+Input!$L207*'Debt Model'!CA12,0)</f>
        <v>0</v>
      </c>
      <c r="CB31" s="75">
        <f>IFERROR(+Input!$L207*'Debt Model'!CB12,0)</f>
        <v>0</v>
      </c>
      <c r="CC31" s="75">
        <f>IFERROR(+Input!$L207*'Debt Model'!CC12,0)</f>
        <v>0</v>
      </c>
      <c r="CD31" s="75">
        <f>IFERROR(+Input!$L207*'Debt Model'!CD12,0)</f>
        <v>0</v>
      </c>
      <c r="CE31" s="75">
        <f>IFERROR(+Input!$L207*'Debt Model'!CE12,0)</f>
        <v>0</v>
      </c>
      <c r="CF31" s="75">
        <f>IFERROR(+Input!$L207*'Debt Model'!CF12,0)</f>
        <v>0</v>
      </c>
      <c r="CG31" s="75">
        <f>IFERROR(+Input!$L207*'Debt Model'!CG12,0)</f>
        <v>0</v>
      </c>
      <c r="CH31" s="75">
        <f>IFERROR(+Input!$L207*'Debt Model'!CH12,0)</f>
        <v>0</v>
      </c>
      <c r="CI31" s="75">
        <f>IFERROR(+Input!$L207*'Debt Model'!CI12,0)</f>
        <v>0</v>
      </c>
      <c r="CJ31" s="75">
        <f>IFERROR(+Input!$L207*'Debt Model'!CJ12,0)</f>
        <v>0</v>
      </c>
      <c r="CK31" s="75">
        <f>IFERROR(+Input!$L207*'Debt Model'!CK12,0)</f>
        <v>0</v>
      </c>
      <c r="CL31" s="75">
        <f>IFERROR(+Input!$L207*'Debt Model'!CL12,0)</f>
        <v>0</v>
      </c>
      <c r="CM31" s="75">
        <f>IFERROR(+Input!$L207*'Debt Model'!CM12,0)</f>
        <v>0</v>
      </c>
      <c r="CN31" s="75">
        <f>IFERROR(+Input!$L207*'Debt Model'!CN12,0)</f>
        <v>0</v>
      </c>
      <c r="CO31" s="75">
        <f>IFERROR(+Input!$L207*'Debt Model'!CO12,0)</f>
        <v>0</v>
      </c>
      <c r="CP31" s="75">
        <f>IFERROR(+Input!$L207*'Debt Model'!CP12,0)</f>
        <v>0</v>
      </c>
      <c r="CQ31" s="75">
        <f>IFERROR(+Input!$L207*'Debt Model'!CQ12,0)</f>
        <v>0</v>
      </c>
      <c r="CR31" s="75">
        <f>IFERROR(+Input!$L207*'Debt Model'!CR12,0)</f>
        <v>0</v>
      </c>
      <c r="CS31" s="75">
        <f>IFERROR(+Input!$L207*'Debt Model'!CS12,0)</f>
        <v>0</v>
      </c>
      <c r="CT31" s="75">
        <f>IFERROR(+Input!$L207*'Debt Model'!CT12,0)</f>
        <v>0</v>
      </c>
      <c r="CU31" s="75">
        <f>IFERROR(+Input!$L207*'Debt Model'!CU12,0)</f>
        <v>0</v>
      </c>
      <c r="CV31" s="75">
        <f>IFERROR(+Input!$L207*'Debt Model'!CV12,0)</f>
        <v>0</v>
      </c>
      <c r="CW31" s="75">
        <f>IFERROR(+Input!$L207*'Debt Model'!CW12,0)</f>
        <v>0</v>
      </c>
      <c r="CX31" s="75">
        <f>IFERROR(+Input!$L207*'Debt Model'!CX12,0)</f>
        <v>0</v>
      </c>
      <c r="CY31" s="75">
        <f>IFERROR(+Input!$L207*'Debt Model'!CY12,0)</f>
        <v>0</v>
      </c>
      <c r="CZ31" s="75">
        <f>IFERROR(+Input!$L207*'Debt Model'!CZ12,0)</f>
        <v>0</v>
      </c>
      <c r="DA31" s="75">
        <f>IFERROR(+Input!$L207*'Debt Model'!DA12,0)</f>
        <v>0</v>
      </c>
      <c r="DB31" s="75">
        <f>IFERROR(+Input!$L207*'Debt Model'!DB12,0)</f>
        <v>0</v>
      </c>
      <c r="DC31" s="75">
        <f>IFERROR(+Input!$L207*'Debt Model'!DC12,0)</f>
        <v>0</v>
      </c>
      <c r="DD31" s="75">
        <f>IFERROR(+Input!$L207*'Debt Model'!DD12,0)</f>
        <v>0</v>
      </c>
      <c r="DE31" s="75">
        <f>IFERROR(+Input!$L207*'Debt Model'!DE12,0)</f>
        <v>0</v>
      </c>
      <c r="DF31" s="75">
        <f>IFERROR(+Input!$L207*'Debt Model'!DF12,0)</f>
        <v>0</v>
      </c>
      <c r="DG31" s="75">
        <f>IFERROR(+Input!$L207*'Debt Model'!DG12,0)</f>
        <v>0</v>
      </c>
      <c r="DH31" s="75">
        <f>IFERROR(+Input!$L207*'Debt Model'!DH12,0)</f>
        <v>0</v>
      </c>
      <c r="DI31" s="75">
        <f>IFERROR(+Input!$L207*'Debt Model'!DI12,0)</f>
        <v>0</v>
      </c>
      <c r="DJ31" s="75">
        <f>IFERROR(+Input!$L207*'Debt Model'!DJ12,0)</f>
        <v>0</v>
      </c>
      <c r="DK31" s="75">
        <f>IFERROR(+Input!$L207*'Debt Model'!DK12,0)</f>
        <v>0</v>
      </c>
      <c r="DL31" s="75">
        <f>IFERROR(+Input!$L207*'Debt Model'!DL12,0)</f>
        <v>0</v>
      </c>
      <c r="DM31" s="75">
        <f>IFERROR(+Input!$L207*'Debt Model'!DM12,0)</f>
        <v>0</v>
      </c>
      <c r="DN31" s="75">
        <f>IFERROR(+Input!$L207*'Debt Model'!DN12,0)</f>
        <v>0</v>
      </c>
      <c r="DO31" s="75">
        <f>IFERROR(+Input!$L207*'Debt Model'!DO12,0)</f>
        <v>0</v>
      </c>
      <c r="DP31" s="75">
        <f>IFERROR(+Input!$L207*'Debt Model'!DP12,0)</f>
        <v>0</v>
      </c>
      <c r="DQ31" s="75">
        <f>IFERROR(+Input!$L207*'Debt Model'!DQ12,0)</f>
        <v>0</v>
      </c>
      <c r="DR31" s="75">
        <f>IFERROR(+Input!$L207*'Debt Model'!DR12,0)</f>
        <v>0</v>
      </c>
      <c r="DS31" s="75">
        <f>IFERROR(+Input!$L207*'Debt Model'!DS12,0)</f>
        <v>0</v>
      </c>
      <c r="DT31" s="75">
        <f>IFERROR(+Input!$L207*'Debt Model'!DT12,0)</f>
        <v>0</v>
      </c>
      <c r="DU31"/>
      <c r="DV31"/>
      <c r="DW31"/>
      <c r="DX31"/>
      <c r="DY31"/>
      <c r="DZ31"/>
      <c r="EA31"/>
      <c r="EB31"/>
      <c r="EC31"/>
      <c r="ED31"/>
      <c r="EE31"/>
      <c r="EF31"/>
    </row>
    <row r="32" spans="1:136" s="9" customFormat="1" ht="14.25" customHeight="1" x14ac:dyDescent="0.2">
      <c r="A32" s="3"/>
      <c r="B32" s="21" t="str">
        <f>+Input!C208</f>
        <v>Loan 3</v>
      </c>
      <c r="C32" s="71" t="str">
        <f>+currency</f>
        <v>EUR</v>
      </c>
      <c r="D32" s="23"/>
      <c r="E32" s="75">
        <f>IFERROR(+Input!$L208*'Debt Model'!E13,0)</f>
        <v>0</v>
      </c>
      <c r="F32" s="75">
        <f>IFERROR(+Input!$L208*'Debt Model'!F13,0)</f>
        <v>0</v>
      </c>
      <c r="G32" s="75">
        <f>IFERROR(+Input!$L208*'Debt Model'!G13,0)</f>
        <v>0</v>
      </c>
      <c r="H32" s="75">
        <f>IFERROR(+Input!$L208*'Debt Model'!H13,0)</f>
        <v>0</v>
      </c>
      <c r="I32" s="75">
        <f>IFERROR(+Input!$L208*'Debt Model'!I13,0)</f>
        <v>0</v>
      </c>
      <c r="J32" s="75">
        <f>IFERROR(+Input!$L208*'Debt Model'!J13,0)</f>
        <v>0</v>
      </c>
      <c r="K32" s="75">
        <f>IFERROR(+Input!$L208*'Debt Model'!K13,0)</f>
        <v>0</v>
      </c>
      <c r="L32" s="75">
        <f>IFERROR(+Input!$L208*'Debt Model'!L13,0)</f>
        <v>0</v>
      </c>
      <c r="M32" s="75">
        <f>IFERROR(+Input!$L208*'Debt Model'!M13,0)</f>
        <v>0</v>
      </c>
      <c r="N32" s="75">
        <f>IFERROR(+Input!$L208*'Debt Model'!N13,0)</f>
        <v>0</v>
      </c>
      <c r="O32" s="75">
        <f>IFERROR(+Input!$L208*'Debt Model'!O13,0)</f>
        <v>0</v>
      </c>
      <c r="P32" s="75">
        <f>IFERROR(+Input!$L208*'Debt Model'!P13,0)</f>
        <v>0</v>
      </c>
      <c r="Q32" s="75">
        <f>IFERROR(+Input!$L208*'Debt Model'!Q13,0)</f>
        <v>0</v>
      </c>
      <c r="R32" s="75">
        <f>IFERROR(+Input!$L208*'Debt Model'!R13,0)</f>
        <v>0</v>
      </c>
      <c r="S32" s="75">
        <f>IFERROR(+Input!$L208*'Debt Model'!S13,0)</f>
        <v>0</v>
      </c>
      <c r="T32" s="75">
        <f>IFERROR(+Input!$L208*'Debt Model'!T13,0)</f>
        <v>0</v>
      </c>
      <c r="U32" s="75">
        <f>IFERROR(+Input!$L208*'Debt Model'!U13,0)</f>
        <v>0</v>
      </c>
      <c r="V32" s="75">
        <f>IFERROR(+Input!$L208*'Debt Model'!V13,0)</f>
        <v>0</v>
      </c>
      <c r="W32" s="75">
        <f>IFERROR(+Input!$L208*'Debt Model'!W13,0)</f>
        <v>0</v>
      </c>
      <c r="X32" s="75">
        <f>IFERROR(+Input!$L208*'Debt Model'!X13,0)</f>
        <v>0</v>
      </c>
      <c r="Y32" s="75">
        <f>IFERROR(+Input!$L208*'Debt Model'!Y13,0)</f>
        <v>0</v>
      </c>
      <c r="Z32" s="75">
        <f>IFERROR(+Input!$L208*'Debt Model'!Z13,0)</f>
        <v>0</v>
      </c>
      <c r="AA32" s="75">
        <f>IFERROR(+Input!$L208*'Debt Model'!AA13,0)</f>
        <v>0</v>
      </c>
      <c r="AB32" s="75">
        <f>IFERROR(+Input!$L208*'Debt Model'!AB13,0)</f>
        <v>0</v>
      </c>
      <c r="AC32" s="75">
        <f>IFERROR(+Input!$L208*'Debt Model'!AC13,0)</f>
        <v>0</v>
      </c>
      <c r="AD32" s="75">
        <f>IFERROR(+Input!$L208*'Debt Model'!AD13,0)</f>
        <v>0</v>
      </c>
      <c r="AE32" s="75">
        <f>IFERROR(+Input!$L208*'Debt Model'!AE13,0)</f>
        <v>0</v>
      </c>
      <c r="AF32" s="75">
        <f>IFERROR(+Input!$L208*'Debt Model'!AF13,0)</f>
        <v>0</v>
      </c>
      <c r="AG32" s="75">
        <f>IFERROR(+Input!$L208*'Debt Model'!AG13,0)</f>
        <v>0</v>
      </c>
      <c r="AH32" s="75">
        <f>IFERROR(+Input!$L208*'Debt Model'!AH13,0)</f>
        <v>0</v>
      </c>
      <c r="AI32" s="75">
        <f>IFERROR(+Input!$L208*'Debt Model'!AI13,0)</f>
        <v>0</v>
      </c>
      <c r="AJ32" s="75">
        <f>IFERROR(+Input!$L208*'Debt Model'!AJ13,0)</f>
        <v>0</v>
      </c>
      <c r="AK32" s="75">
        <f>IFERROR(+Input!$L208*'Debt Model'!AK13,0)</f>
        <v>0</v>
      </c>
      <c r="AL32" s="75">
        <f>IFERROR(+Input!$L208*'Debt Model'!AL13,0)</f>
        <v>0</v>
      </c>
      <c r="AM32" s="75">
        <f>IFERROR(+Input!$L208*'Debt Model'!AM13,0)</f>
        <v>0</v>
      </c>
      <c r="AN32" s="75">
        <f>IFERROR(+Input!$L208*'Debt Model'!AN13,0)</f>
        <v>0</v>
      </c>
      <c r="AO32" s="75">
        <f>IFERROR(+Input!$L208*'Debt Model'!AO13,0)</f>
        <v>0</v>
      </c>
      <c r="AP32" s="75">
        <f>IFERROR(+Input!$L208*'Debt Model'!AP13,0)</f>
        <v>0</v>
      </c>
      <c r="AQ32" s="75">
        <f>IFERROR(+Input!$L208*'Debt Model'!AQ13,0)</f>
        <v>0</v>
      </c>
      <c r="AR32" s="75">
        <f>IFERROR(+Input!$L208*'Debt Model'!AR13,0)</f>
        <v>0</v>
      </c>
      <c r="AS32" s="75">
        <f>IFERROR(+Input!$L208*'Debt Model'!AS13,0)</f>
        <v>0</v>
      </c>
      <c r="AT32" s="75">
        <f>IFERROR(+Input!$L208*'Debt Model'!AT13,0)</f>
        <v>0</v>
      </c>
      <c r="AU32" s="75">
        <f>IFERROR(+Input!$L208*'Debt Model'!AU13,0)</f>
        <v>0</v>
      </c>
      <c r="AV32" s="75">
        <f>IFERROR(+Input!$L208*'Debt Model'!AV13,0)</f>
        <v>0</v>
      </c>
      <c r="AW32" s="75">
        <f>IFERROR(+Input!$L208*'Debt Model'!AW13,0)</f>
        <v>0</v>
      </c>
      <c r="AX32" s="75">
        <f>IFERROR(+Input!$L208*'Debt Model'!AX13,0)</f>
        <v>0</v>
      </c>
      <c r="AY32" s="75">
        <f>IFERROR(+Input!$L208*'Debt Model'!AY13,0)</f>
        <v>0</v>
      </c>
      <c r="AZ32" s="75">
        <f>IFERROR(+Input!$L208*'Debt Model'!AZ13,0)</f>
        <v>0</v>
      </c>
      <c r="BA32" s="75">
        <f>IFERROR(+Input!$L208*'Debt Model'!BA13,0)</f>
        <v>0</v>
      </c>
      <c r="BB32" s="75">
        <f>IFERROR(+Input!$L208*'Debt Model'!BB13,0)</f>
        <v>0</v>
      </c>
      <c r="BC32" s="75">
        <f>IFERROR(+Input!$L208*'Debt Model'!BC13,0)</f>
        <v>0</v>
      </c>
      <c r="BD32" s="75">
        <f>IFERROR(+Input!$L208*'Debt Model'!BD13,0)</f>
        <v>0</v>
      </c>
      <c r="BE32" s="75">
        <f>IFERROR(+Input!$L208*'Debt Model'!BE13,0)</f>
        <v>0</v>
      </c>
      <c r="BF32" s="75">
        <f>IFERROR(+Input!$L208*'Debt Model'!BF13,0)</f>
        <v>0</v>
      </c>
      <c r="BG32" s="75">
        <f>IFERROR(+Input!$L208*'Debt Model'!BG13,0)</f>
        <v>0</v>
      </c>
      <c r="BH32" s="75">
        <f>IFERROR(+Input!$L208*'Debt Model'!BH13,0)</f>
        <v>0</v>
      </c>
      <c r="BI32" s="75">
        <f>IFERROR(+Input!$L208*'Debt Model'!BI13,0)</f>
        <v>0</v>
      </c>
      <c r="BJ32" s="75">
        <f>IFERROR(+Input!$L208*'Debt Model'!BJ13,0)</f>
        <v>0</v>
      </c>
      <c r="BK32" s="75">
        <f>IFERROR(+Input!$L208*'Debt Model'!BK13,0)</f>
        <v>0</v>
      </c>
      <c r="BL32" s="75">
        <f>IFERROR(+Input!$L208*'Debt Model'!BL13,0)</f>
        <v>0</v>
      </c>
      <c r="BM32" s="75">
        <f>IFERROR(+Input!$L208*'Debt Model'!BM13,0)</f>
        <v>0</v>
      </c>
      <c r="BN32" s="75">
        <f>IFERROR(+Input!$L208*'Debt Model'!BN13,0)</f>
        <v>0</v>
      </c>
      <c r="BO32" s="75">
        <f>IFERROR(+Input!$L208*'Debt Model'!BO13,0)</f>
        <v>0</v>
      </c>
      <c r="BP32" s="75">
        <f>IFERROR(+Input!$L208*'Debt Model'!BP13,0)</f>
        <v>0</v>
      </c>
      <c r="BQ32" s="75">
        <f>IFERROR(+Input!$L208*'Debt Model'!BQ13,0)</f>
        <v>0</v>
      </c>
      <c r="BR32" s="75">
        <f>IFERROR(+Input!$L208*'Debt Model'!BR13,0)</f>
        <v>0</v>
      </c>
      <c r="BS32" s="75">
        <f>IFERROR(+Input!$L208*'Debt Model'!BS13,0)</f>
        <v>0</v>
      </c>
      <c r="BT32" s="75">
        <f>IFERROR(+Input!$L208*'Debt Model'!BT13,0)</f>
        <v>0</v>
      </c>
      <c r="BU32" s="75">
        <f>IFERROR(+Input!$L208*'Debt Model'!BU13,0)</f>
        <v>0</v>
      </c>
      <c r="BV32" s="75">
        <f>IFERROR(+Input!$L208*'Debt Model'!BV13,0)</f>
        <v>0</v>
      </c>
      <c r="BW32" s="75">
        <f>IFERROR(+Input!$L208*'Debt Model'!BW13,0)</f>
        <v>0</v>
      </c>
      <c r="BX32" s="75">
        <f>IFERROR(+Input!$L208*'Debt Model'!BX13,0)</f>
        <v>0</v>
      </c>
      <c r="BY32" s="75">
        <f>IFERROR(+Input!$L208*'Debt Model'!BY13,0)</f>
        <v>0</v>
      </c>
      <c r="BZ32" s="75">
        <f>IFERROR(+Input!$L208*'Debt Model'!BZ13,0)</f>
        <v>0</v>
      </c>
      <c r="CA32" s="75">
        <f>IFERROR(+Input!$L208*'Debt Model'!CA13,0)</f>
        <v>0</v>
      </c>
      <c r="CB32" s="75">
        <f>IFERROR(+Input!$L208*'Debt Model'!CB13,0)</f>
        <v>0</v>
      </c>
      <c r="CC32" s="75">
        <f>IFERROR(+Input!$L208*'Debt Model'!CC13,0)</f>
        <v>0</v>
      </c>
      <c r="CD32" s="75">
        <f>IFERROR(+Input!$L208*'Debt Model'!CD13,0)</f>
        <v>0</v>
      </c>
      <c r="CE32" s="75">
        <f>IFERROR(+Input!$L208*'Debt Model'!CE13,0)</f>
        <v>0</v>
      </c>
      <c r="CF32" s="75">
        <f>IFERROR(+Input!$L208*'Debt Model'!CF13,0)</f>
        <v>0</v>
      </c>
      <c r="CG32" s="75">
        <f>IFERROR(+Input!$L208*'Debt Model'!CG13,0)</f>
        <v>0</v>
      </c>
      <c r="CH32" s="75">
        <f>IFERROR(+Input!$L208*'Debt Model'!CH13,0)</f>
        <v>0</v>
      </c>
      <c r="CI32" s="75">
        <f>IFERROR(+Input!$L208*'Debt Model'!CI13,0)</f>
        <v>0</v>
      </c>
      <c r="CJ32" s="75">
        <f>IFERROR(+Input!$L208*'Debt Model'!CJ13,0)</f>
        <v>0</v>
      </c>
      <c r="CK32" s="75">
        <f>IFERROR(+Input!$L208*'Debt Model'!CK13,0)</f>
        <v>0</v>
      </c>
      <c r="CL32" s="75">
        <f>IFERROR(+Input!$L208*'Debt Model'!CL13,0)</f>
        <v>0</v>
      </c>
      <c r="CM32" s="75">
        <f>IFERROR(+Input!$L208*'Debt Model'!CM13,0)</f>
        <v>0</v>
      </c>
      <c r="CN32" s="75">
        <f>IFERROR(+Input!$L208*'Debt Model'!CN13,0)</f>
        <v>0</v>
      </c>
      <c r="CO32" s="75">
        <f>IFERROR(+Input!$L208*'Debt Model'!CO13,0)</f>
        <v>0</v>
      </c>
      <c r="CP32" s="75">
        <f>IFERROR(+Input!$L208*'Debt Model'!CP13,0)</f>
        <v>0</v>
      </c>
      <c r="CQ32" s="75">
        <f>IFERROR(+Input!$L208*'Debt Model'!CQ13,0)</f>
        <v>0</v>
      </c>
      <c r="CR32" s="75">
        <f>IFERROR(+Input!$L208*'Debt Model'!CR13,0)</f>
        <v>0</v>
      </c>
      <c r="CS32" s="75">
        <f>IFERROR(+Input!$L208*'Debt Model'!CS13,0)</f>
        <v>0</v>
      </c>
      <c r="CT32" s="75">
        <f>IFERROR(+Input!$L208*'Debt Model'!CT13,0)</f>
        <v>0</v>
      </c>
      <c r="CU32" s="75">
        <f>IFERROR(+Input!$L208*'Debt Model'!CU13,0)</f>
        <v>0</v>
      </c>
      <c r="CV32" s="75">
        <f>IFERROR(+Input!$L208*'Debt Model'!CV13,0)</f>
        <v>0</v>
      </c>
      <c r="CW32" s="75">
        <f>IFERROR(+Input!$L208*'Debt Model'!CW13,0)</f>
        <v>0</v>
      </c>
      <c r="CX32" s="75">
        <f>IFERROR(+Input!$L208*'Debt Model'!CX13,0)</f>
        <v>0</v>
      </c>
      <c r="CY32" s="75">
        <f>IFERROR(+Input!$L208*'Debt Model'!CY13,0)</f>
        <v>0</v>
      </c>
      <c r="CZ32" s="75">
        <f>IFERROR(+Input!$L208*'Debt Model'!CZ13,0)</f>
        <v>0</v>
      </c>
      <c r="DA32" s="75">
        <f>IFERROR(+Input!$L208*'Debt Model'!DA13,0)</f>
        <v>0</v>
      </c>
      <c r="DB32" s="75">
        <f>IFERROR(+Input!$L208*'Debt Model'!DB13,0)</f>
        <v>0</v>
      </c>
      <c r="DC32" s="75">
        <f>IFERROR(+Input!$L208*'Debt Model'!DC13,0)</f>
        <v>0</v>
      </c>
      <c r="DD32" s="75">
        <f>IFERROR(+Input!$L208*'Debt Model'!DD13,0)</f>
        <v>0</v>
      </c>
      <c r="DE32" s="75">
        <f>IFERROR(+Input!$L208*'Debt Model'!DE13,0)</f>
        <v>0</v>
      </c>
      <c r="DF32" s="75">
        <f>IFERROR(+Input!$L208*'Debt Model'!DF13,0)</f>
        <v>0</v>
      </c>
      <c r="DG32" s="75">
        <f>IFERROR(+Input!$L208*'Debt Model'!DG13,0)</f>
        <v>0</v>
      </c>
      <c r="DH32" s="75">
        <f>IFERROR(+Input!$L208*'Debt Model'!DH13,0)</f>
        <v>0</v>
      </c>
      <c r="DI32" s="75">
        <f>IFERROR(+Input!$L208*'Debt Model'!DI13,0)</f>
        <v>0</v>
      </c>
      <c r="DJ32" s="75">
        <f>IFERROR(+Input!$L208*'Debt Model'!DJ13,0)</f>
        <v>0</v>
      </c>
      <c r="DK32" s="75">
        <f>IFERROR(+Input!$L208*'Debt Model'!DK13,0)</f>
        <v>0</v>
      </c>
      <c r="DL32" s="75">
        <f>IFERROR(+Input!$L208*'Debt Model'!DL13,0)</f>
        <v>0</v>
      </c>
      <c r="DM32" s="75">
        <f>IFERROR(+Input!$L208*'Debt Model'!DM13,0)</f>
        <v>0</v>
      </c>
      <c r="DN32" s="75">
        <f>IFERROR(+Input!$L208*'Debt Model'!DN13,0)</f>
        <v>0</v>
      </c>
      <c r="DO32" s="75">
        <f>IFERROR(+Input!$L208*'Debt Model'!DO13,0)</f>
        <v>0</v>
      </c>
      <c r="DP32" s="75">
        <f>IFERROR(+Input!$L208*'Debt Model'!DP13,0)</f>
        <v>0</v>
      </c>
      <c r="DQ32" s="75">
        <f>IFERROR(+Input!$L208*'Debt Model'!DQ13,0)</f>
        <v>0</v>
      </c>
      <c r="DR32" s="75">
        <f>IFERROR(+Input!$L208*'Debt Model'!DR13,0)</f>
        <v>0</v>
      </c>
      <c r="DS32" s="75">
        <f>IFERROR(+Input!$L208*'Debt Model'!DS13,0)</f>
        <v>0</v>
      </c>
      <c r="DT32" s="75">
        <f>IFERROR(+Input!$L208*'Debt Model'!DT13,0)</f>
        <v>0</v>
      </c>
      <c r="DU32"/>
      <c r="DV32"/>
      <c r="DW32"/>
      <c r="DX32"/>
      <c r="DY32"/>
      <c r="DZ32"/>
      <c r="EA32"/>
      <c r="EB32"/>
      <c r="EC32"/>
      <c r="ED32"/>
      <c r="EE32"/>
      <c r="EF32"/>
    </row>
    <row r="33" spans="1:136" s="9" customFormat="1" ht="14.25" customHeight="1" x14ac:dyDescent="0.2">
      <c r="A33" s="3"/>
      <c r="B33" s="72" t="s">
        <v>17</v>
      </c>
      <c r="C33" s="73" t="str">
        <f>+currency</f>
        <v>EUR</v>
      </c>
      <c r="D33" s="72"/>
      <c r="E33" s="74">
        <f t="shared" ref="E33:DS33" si="17">SUM(E30:E32)</f>
        <v>0</v>
      </c>
      <c r="F33" s="74">
        <f t="shared" si="17"/>
        <v>0</v>
      </c>
      <c r="G33" s="74">
        <f t="shared" si="17"/>
        <v>0</v>
      </c>
      <c r="H33" s="74">
        <f t="shared" si="17"/>
        <v>0</v>
      </c>
      <c r="I33" s="74">
        <f t="shared" si="17"/>
        <v>0</v>
      </c>
      <c r="J33" s="74">
        <f t="shared" si="17"/>
        <v>0</v>
      </c>
      <c r="K33" s="74">
        <f t="shared" si="17"/>
        <v>0</v>
      </c>
      <c r="L33" s="74">
        <f t="shared" si="17"/>
        <v>0</v>
      </c>
      <c r="M33" s="74">
        <f>SUM(M30:M32)</f>
        <v>0</v>
      </c>
      <c r="N33" s="74">
        <f t="shared" si="17"/>
        <v>0</v>
      </c>
      <c r="O33" s="74">
        <f t="shared" si="17"/>
        <v>0</v>
      </c>
      <c r="P33" s="74">
        <f t="shared" si="17"/>
        <v>0</v>
      </c>
      <c r="Q33" s="74">
        <f t="shared" si="17"/>
        <v>0</v>
      </c>
      <c r="R33" s="74">
        <f t="shared" si="17"/>
        <v>0</v>
      </c>
      <c r="S33" s="74">
        <f t="shared" si="17"/>
        <v>0</v>
      </c>
      <c r="T33" s="74">
        <f t="shared" si="17"/>
        <v>0</v>
      </c>
      <c r="U33" s="74">
        <f t="shared" si="17"/>
        <v>0</v>
      </c>
      <c r="V33" s="74">
        <f t="shared" si="17"/>
        <v>0</v>
      </c>
      <c r="W33" s="74">
        <f t="shared" si="17"/>
        <v>0</v>
      </c>
      <c r="X33" s="74">
        <f t="shared" si="17"/>
        <v>0</v>
      </c>
      <c r="Y33" s="74">
        <f t="shared" si="17"/>
        <v>0</v>
      </c>
      <c r="Z33" s="74">
        <f t="shared" si="17"/>
        <v>0</v>
      </c>
      <c r="AA33" s="74">
        <f t="shared" si="17"/>
        <v>0</v>
      </c>
      <c r="AB33" s="74">
        <f t="shared" si="17"/>
        <v>0</v>
      </c>
      <c r="AC33" s="74">
        <f t="shared" si="17"/>
        <v>0</v>
      </c>
      <c r="AD33" s="74">
        <f t="shared" si="17"/>
        <v>0</v>
      </c>
      <c r="AE33" s="74">
        <f t="shared" si="17"/>
        <v>0</v>
      </c>
      <c r="AF33" s="74">
        <f t="shared" si="17"/>
        <v>0</v>
      </c>
      <c r="AG33" s="74">
        <f t="shared" si="17"/>
        <v>0</v>
      </c>
      <c r="AH33" s="74">
        <f t="shared" si="17"/>
        <v>0</v>
      </c>
      <c r="AI33" s="74">
        <f t="shared" si="17"/>
        <v>0</v>
      </c>
      <c r="AJ33" s="74">
        <f t="shared" si="17"/>
        <v>0</v>
      </c>
      <c r="AK33" s="74">
        <f t="shared" si="17"/>
        <v>0</v>
      </c>
      <c r="AL33" s="74">
        <f t="shared" si="17"/>
        <v>0</v>
      </c>
      <c r="AM33" s="74">
        <f t="shared" si="17"/>
        <v>0</v>
      </c>
      <c r="AN33" s="74">
        <f t="shared" si="17"/>
        <v>0</v>
      </c>
      <c r="AO33" s="74">
        <f t="shared" si="17"/>
        <v>0</v>
      </c>
      <c r="AP33" s="74">
        <f t="shared" si="17"/>
        <v>0</v>
      </c>
      <c r="AQ33" s="74">
        <f t="shared" si="17"/>
        <v>0</v>
      </c>
      <c r="AR33" s="74">
        <f t="shared" si="17"/>
        <v>0</v>
      </c>
      <c r="AS33" s="74">
        <f t="shared" si="17"/>
        <v>0</v>
      </c>
      <c r="AT33" s="74">
        <f t="shared" si="17"/>
        <v>0</v>
      </c>
      <c r="AU33" s="74">
        <f t="shared" si="17"/>
        <v>0</v>
      </c>
      <c r="AV33" s="74">
        <f t="shared" si="17"/>
        <v>0</v>
      </c>
      <c r="AW33" s="74">
        <f t="shared" si="17"/>
        <v>0</v>
      </c>
      <c r="AX33" s="74">
        <f t="shared" si="17"/>
        <v>0</v>
      </c>
      <c r="AY33" s="74">
        <f t="shared" si="17"/>
        <v>0</v>
      </c>
      <c r="AZ33" s="74">
        <f t="shared" si="17"/>
        <v>0</v>
      </c>
      <c r="BA33" s="74">
        <f t="shared" si="17"/>
        <v>0</v>
      </c>
      <c r="BB33" s="74">
        <f t="shared" si="17"/>
        <v>0</v>
      </c>
      <c r="BC33" s="74">
        <f t="shared" si="17"/>
        <v>0</v>
      </c>
      <c r="BD33" s="74">
        <f t="shared" si="17"/>
        <v>0</v>
      </c>
      <c r="BE33" s="74">
        <f t="shared" si="17"/>
        <v>0</v>
      </c>
      <c r="BF33" s="74">
        <f t="shared" si="17"/>
        <v>0</v>
      </c>
      <c r="BG33" s="74">
        <f t="shared" si="17"/>
        <v>0</v>
      </c>
      <c r="BH33" s="74">
        <f t="shared" si="17"/>
        <v>0</v>
      </c>
      <c r="BI33" s="74">
        <f t="shared" si="17"/>
        <v>0</v>
      </c>
      <c r="BJ33" s="74">
        <f t="shared" si="17"/>
        <v>0</v>
      </c>
      <c r="BK33" s="74">
        <f t="shared" si="17"/>
        <v>0</v>
      </c>
      <c r="BL33" s="74">
        <f t="shared" si="17"/>
        <v>0</v>
      </c>
      <c r="BM33" s="74">
        <f t="shared" si="17"/>
        <v>0</v>
      </c>
      <c r="BN33" s="74">
        <f t="shared" si="17"/>
        <v>0</v>
      </c>
      <c r="BO33" s="74">
        <f t="shared" si="17"/>
        <v>0</v>
      </c>
      <c r="BP33" s="74">
        <f t="shared" si="17"/>
        <v>0</v>
      </c>
      <c r="BQ33" s="74">
        <f t="shared" si="17"/>
        <v>0</v>
      </c>
      <c r="BR33" s="74">
        <f t="shared" si="17"/>
        <v>0</v>
      </c>
      <c r="BS33" s="74">
        <f t="shared" si="17"/>
        <v>0</v>
      </c>
      <c r="BT33" s="74">
        <f t="shared" si="17"/>
        <v>0</v>
      </c>
      <c r="BU33" s="74">
        <f t="shared" si="17"/>
        <v>0</v>
      </c>
      <c r="BV33" s="74">
        <f t="shared" si="17"/>
        <v>0</v>
      </c>
      <c r="BW33" s="74">
        <f t="shared" si="17"/>
        <v>0</v>
      </c>
      <c r="BX33" s="74">
        <f t="shared" si="17"/>
        <v>0</v>
      </c>
      <c r="BY33" s="74">
        <f t="shared" si="17"/>
        <v>0</v>
      </c>
      <c r="BZ33" s="74">
        <f t="shared" si="17"/>
        <v>0</v>
      </c>
      <c r="CA33" s="74">
        <f t="shared" si="17"/>
        <v>0</v>
      </c>
      <c r="CB33" s="74">
        <f t="shared" si="17"/>
        <v>0</v>
      </c>
      <c r="CC33" s="74">
        <f t="shared" si="17"/>
        <v>0</v>
      </c>
      <c r="CD33" s="74">
        <f t="shared" si="17"/>
        <v>0</v>
      </c>
      <c r="CE33" s="74">
        <f t="shared" si="17"/>
        <v>0</v>
      </c>
      <c r="CF33" s="74">
        <f t="shared" si="17"/>
        <v>0</v>
      </c>
      <c r="CG33" s="74">
        <f t="shared" si="17"/>
        <v>0</v>
      </c>
      <c r="CH33" s="74">
        <f t="shared" si="17"/>
        <v>0</v>
      </c>
      <c r="CI33" s="74">
        <f t="shared" si="17"/>
        <v>0</v>
      </c>
      <c r="CJ33" s="74">
        <f t="shared" si="17"/>
        <v>0</v>
      </c>
      <c r="CK33" s="74">
        <f t="shared" si="17"/>
        <v>0</v>
      </c>
      <c r="CL33" s="74">
        <f t="shared" si="17"/>
        <v>0</v>
      </c>
      <c r="CM33" s="74">
        <f t="shared" si="17"/>
        <v>0</v>
      </c>
      <c r="CN33" s="74">
        <f t="shared" si="17"/>
        <v>0</v>
      </c>
      <c r="CO33" s="74">
        <f t="shared" si="17"/>
        <v>0</v>
      </c>
      <c r="CP33" s="74">
        <f t="shared" si="17"/>
        <v>0</v>
      </c>
      <c r="CQ33" s="74">
        <f t="shared" si="17"/>
        <v>0</v>
      </c>
      <c r="CR33" s="74">
        <f t="shared" si="17"/>
        <v>0</v>
      </c>
      <c r="CS33" s="74">
        <f t="shared" si="17"/>
        <v>0</v>
      </c>
      <c r="CT33" s="74">
        <f t="shared" si="17"/>
        <v>0</v>
      </c>
      <c r="CU33" s="74">
        <f t="shared" si="17"/>
        <v>0</v>
      </c>
      <c r="CV33" s="74">
        <f t="shared" si="17"/>
        <v>0</v>
      </c>
      <c r="CW33" s="74">
        <f t="shared" si="17"/>
        <v>0</v>
      </c>
      <c r="CX33" s="74">
        <f t="shared" si="17"/>
        <v>0</v>
      </c>
      <c r="CY33" s="74">
        <f t="shared" si="17"/>
        <v>0</v>
      </c>
      <c r="CZ33" s="74">
        <f t="shared" si="17"/>
        <v>0</v>
      </c>
      <c r="DA33" s="74">
        <f t="shared" si="17"/>
        <v>0</v>
      </c>
      <c r="DB33" s="74">
        <f t="shared" si="17"/>
        <v>0</v>
      </c>
      <c r="DC33" s="74">
        <f t="shared" si="17"/>
        <v>0</v>
      </c>
      <c r="DD33" s="74">
        <f t="shared" si="17"/>
        <v>0</v>
      </c>
      <c r="DE33" s="74">
        <f t="shared" si="17"/>
        <v>0</v>
      </c>
      <c r="DF33" s="74">
        <f t="shared" si="17"/>
        <v>0</v>
      </c>
      <c r="DG33" s="74">
        <f t="shared" si="17"/>
        <v>0</v>
      </c>
      <c r="DH33" s="74">
        <f t="shared" si="17"/>
        <v>0</v>
      </c>
      <c r="DI33" s="74">
        <f t="shared" si="17"/>
        <v>0</v>
      </c>
      <c r="DJ33" s="74">
        <f t="shared" si="17"/>
        <v>0</v>
      </c>
      <c r="DK33" s="74">
        <f t="shared" si="17"/>
        <v>0</v>
      </c>
      <c r="DL33" s="74">
        <f t="shared" si="17"/>
        <v>0</v>
      </c>
      <c r="DM33" s="74">
        <f t="shared" si="17"/>
        <v>0</v>
      </c>
      <c r="DN33" s="74">
        <f t="shared" si="17"/>
        <v>0</v>
      </c>
      <c r="DO33" s="74">
        <f t="shared" si="17"/>
        <v>0</v>
      </c>
      <c r="DP33" s="74">
        <f t="shared" si="17"/>
        <v>0</v>
      </c>
      <c r="DQ33" s="74">
        <f t="shared" si="17"/>
        <v>0</v>
      </c>
      <c r="DR33" s="74">
        <f t="shared" si="17"/>
        <v>0</v>
      </c>
      <c r="DS33" s="74">
        <f t="shared" si="17"/>
        <v>0</v>
      </c>
      <c r="DT33" s="74">
        <f t="shared" ref="DT33" si="18">SUM(DT30:DT32)</f>
        <v>0</v>
      </c>
      <c r="DU33"/>
      <c r="DV33"/>
      <c r="DW33"/>
      <c r="DX33"/>
      <c r="DY33"/>
      <c r="DZ33"/>
      <c r="EA33"/>
      <c r="EB33"/>
      <c r="EC33"/>
      <c r="ED33"/>
      <c r="EE33"/>
      <c r="EF33"/>
    </row>
    <row r="34" spans="1:136" s="9" customFormat="1" ht="14.25" customHeight="1" x14ac:dyDescent="0.2">
      <c r="A34" s="3"/>
      <c r="B34" s="3"/>
      <c r="C34" s="23"/>
      <c r="D34" s="2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c r="DV34"/>
      <c r="DW34"/>
      <c r="DX34"/>
      <c r="DY34"/>
      <c r="DZ34"/>
      <c r="EA34"/>
      <c r="EB34"/>
      <c r="EC34"/>
      <c r="ED34"/>
      <c r="EE34"/>
      <c r="EF34"/>
    </row>
    <row r="35" spans="1:136" s="9" customFormat="1" ht="14.25" customHeight="1" x14ac:dyDescent="0.2">
      <c r="A35" s="3"/>
      <c r="B35" s="3"/>
      <c r="C35" s="23"/>
      <c r="D35" s="23"/>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c r="DV35"/>
      <c r="DW35"/>
      <c r="DX35"/>
      <c r="DY35"/>
      <c r="DZ35"/>
      <c r="EA35"/>
      <c r="EB35"/>
      <c r="EC35"/>
      <c r="ED35"/>
      <c r="EE35"/>
      <c r="EF35"/>
    </row>
    <row r="36" spans="1:136" ht="14.25" customHeight="1" x14ac:dyDescent="0.2">
      <c r="B36" s="277" t="s">
        <v>96</v>
      </c>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C36" s="277"/>
      <c r="DD36" s="277"/>
      <c r="DE36" s="277"/>
      <c r="DF36" s="277"/>
      <c r="DG36" s="277"/>
      <c r="DH36" s="277"/>
      <c r="DI36" s="277"/>
      <c r="DJ36" s="277"/>
      <c r="DK36" s="277"/>
      <c r="DL36" s="277"/>
      <c r="DM36" s="277"/>
      <c r="DN36" s="277"/>
      <c r="DO36" s="277"/>
      <c r="DP36" s="277"/>
      <c r="DQ36" s="277"/>
      <c r="DR36" s="277"/>
      <c r="DS36" s="277"/>
      <c r="DT36" s="277"/>
    </row>
    <row r="37" spans="1:136" s="9" customFormat="1" ht="14.25" customHeight="1" x14ac:dyDescent="0.2">
      <c r="A37" s="3"/>
      <c r="B37" s="21" t="str">
        <f>+Input!C206</f>
        <v>Initial Loan</v>
      </c>
      <c r="C37" s="71" t="str">
        <f>+currency</f>
        <v>EUR</v>
      </c>
      <c r="D37" s="23"/>
      <c r="E37" s="75">
        <f>+E23-E30</f>
        <v>0</v>
      </c>
      <c r="F37" s="75">
        <f t="shared" ref="F37:DS37" si="19">+F23-F30+E37</f>
        <v>0</v>
      </c>
      <c r="G37" s="75">
        <f t="shared" si="19"/>
        <v>0</v>
      </c>
      <c r="H37" s="75">
        <f t="shared" si="19"/>
        <v>0</v>
      </c>
      <c r="I37" s="75">
        <f t="shared" si="19"/>
        <v>0</v>
      </c>
      <c r="J37" s="75">
        <f t="shared" si="19"/>
        <v>0</v>
      </c>
      <c r="K37" s="75">
        <f t="shared" si="19"/>
        <v>0</v>
      </c>
      <c r="L37" s="75">
        <f t="shared" si="19"/>
        <v>0</v>
      </c>
      <c r="M37" s="75">
        <f>+M23-M30+L37</f>
        <v>0</v>
      </c>
      <c r="N37" s="75">
        <f t="shared" si="19"/>
        <v>0</v>
      </c>
      <c r="O37" s="75">
        <f t="shared" si="19"/>
        <v>0</v>
      </c>
      <c r="P37" s="75">
        <f t="shared" si="19"/>
        <v>0</v>
      </c>
      <c r="Q37" s="75">
        <f t="shared" si="19"/>
        <v>0</v>
      </c>
      <c r="R37" s="75">
        <f t="shared" si="19"/>
        <v>0</v>
      </c>
      <c r="S37" s="75">
        <f t="shared" si="19"/>
        <v>0</v>
      </c>
      <c r="T37" s="75">
        <f t="shared" si="19"/>
        <v>0</v>
      </c>
      <c r="U37" s="75">
        <f t="shared" si="19"/>
        <v>0</v>
      </c>
      <c r="V37" s="75">
        <f t="shared" si="19"/>
        <v>0</v>
      </c>
      <c r="W37" s="75">
        <f t="shared" si="19"/>
        <v>0</v>
      </c>
      <c r="X37" s="75">
        <f t="shared" si="19"/>
        <v>0</v>
      </c>
      <c r="Y37" s="75">
        <f t="shared" si="19"/>
        <v>0</v>
      </c>
      <c r="Z37" s="75">
        <f t="shared" si="19"/>
        <v>0</v>
      </c>
      <c r="AA37" s="75">
        <f t="shared" si="19"/>
        <v>0</v>
      </c>
      <c r="AB37" s="75">
        <f t="shared" si="19"/>
        <v>0</v>
      </c>
      <c r="AC37" s="75">
        <f t="shared" si="19"/>
        <v>0</v>
      </c>
      <c r="AD37" s="75">
        <f t="shared" si="19"/>
        <v>0</v>
      </c>
      <c r="AE37" s="75">
        <f t="shared" si="19"/>
        <v>0</v>
      </c>
      <c r="AF37" s="75">
        <f t="shared" si="19"/>
        <v>0</v>
      </c>
      <c r="AG37" s="75">
        <f t="shared" si="19"/>
        <v>0</v>
      </c>
      <c r="AH37" s="75">
        <f t="shared" si="19"/>
        <v>0</v>
      </c>
      <c r="AI37" s="75">
        <f t="shared" si="19"/>
        <v>0</v>
      </c>
      <c r="AJ37" s="75">
        <f t="shared" si="19"/>
        <v>0</v>
      </c>
      <c r="AK37" s="75">
        <f t="shared" si="19"/>
        <v>0</v>
      </c>
      <c r="AL37" s="75">
        <f t="shared" si="19"/>
        <v>0</v>
      </c>
      <c r="AM37" s="75">
        <f t="shared" si="19"/>
        <v>0</v>
      </c>
      <c r="AN37" s="75">
        <f t="shared" si="19"/>
        <v>0</v>
      </c>
      <c r="AO37" s="75">
        <f t="shared" si="19"/>
        <v>0</v>
      </c>
      <c r="AP37" s="75">
        <f t="shared" si="19"/>
        <v>0</v>
      </c>
      <c r="AQ37" s="75">
        <f t="shared" si="19"/>
        <v>0</v>
      </c>
      <c r="AR37" s="75">
        <f t="shared" si="19"/>
        <v>0</v>
      </c>
      <c r="AS37" s="75">
        <f t="shared" si="19"/>
        <v>0</v>
      </c>
      <c r="AT37" s="75">
        <f t="shared" si="19"/>
        <v>0</v>
      </c>
      <c r="AU37" s="75">
        <f t="shared" si="19"/>
        <v>0</v>
      </c>
      <c r="AV37" s="75">
        <f t="shared" si="19"/>
        <v>0</v>
      </c>
      <c r="AW37" s="75">
        <f t="shared" si="19"/>
        <v>0</v>
      </c>
      <c r="AX37" s="75">
        <f t="shared" si="19"/>
        <v>0</v>
      </c>
      <c r="AY37" s="75">
        <f t="shared" si="19"/>
        <v>0</v>
      </c>
      <c r="AZ37" s="75">
        <f t="shared" si="19"/>
        <v>0</v>
      </c>
      <c r="BA37" s="75">
        <f t="shared" si="19"/>
        <v>0</v>
      </c>
      <c r="BB37" s="75">
        <f t="shared" si="19"/>
        <v>0</v>
      </c>
      <c r="BC37" s="75">
        <f t="shared" si="19"/>
        <v>0</v>
      </c>
      <c r="BD37" s="75">
        <f t="shared" si="19"/>
        <v>0</v>
      </c>
      <c r="BE37" s="75">
        <f t="shared" si="19"/>
        <v>0</v>
      </c>
      <c r="BF37" s="75">
        <f t="shared" si="19"/>
        <v>0</v>
      </c>
      <c r="BG37" s="75">
        <f t="shared" si="19"/>
        <v>0</v>
      </c>
      <c r="BH37" s="75">
        <f t="shared" si="19"/>
        <v>0</v>
      </c>
      <c r="BI37" s="75">
        <f t="shared" si="19"/>
        <v>0</v>
      </c>
      <c r="BJ37" s="75">
        <f t="shared" si="19"/>
        <v>0</v>
      </c>
      <c r="BK37" s="75">
        <f t="shared" si="19"/>
        <v>0</v>
      </c>
      <c r="BL37" s="75">
        <f t="shared" si="19"/>
        <v>0</v>
      </c>
      <c r="BM37" s="75">
        <f t="shared" si="19"/>
        <v>0</v>
      </c>
      <c r="BN37" s="75">
        <f t="shared" si="19"/>
        <v>0</v>
      </c>
      <c r="BO37" s="75">
        <f t="shared" si="19"/>
        <v>0</v>
      </c>
      <c r="BP37" s="75">
        <f t="shared" si="19"/>
        <v>0</v>
      </c>
      <c r="BQ37" s="75">
        <f t="shared" si="19"/>
        <v>0</v>
      </c>
      <c r="BR37" s="75">
        <f t="shared" si="19"/>
        <v>0</v>
      </c>
      <c r="BS37" s="75">
        <f t="shared" si="19"/>
        <v>0</v>
      </c>
      <c r="BT37" s="75">
        <f t="shared" si="19"/>
        <v>0</v>
      </c>
      <c r="BU37" s="75">
        <f t="shared" si="19"/>
        <v>0</v>
      </c>
      <c r="BV37" s="75">
        <f t="shared" si="19"/>
        <v>0</v>
      </c>
      <c r="BW37" s="75">
        <f t="shared" si="19"/>
        <v>0</v>
      </c>
      <c r="BX37" s="75">
        <f t="shared" si="19"/>
        <v>0</v>
      </c>
      <c r="BY37" s="75">
        <f t="shared" si="19"/>
        <v>0</v>
      </c>
      <c r="BZ37" s="75">
        <f t="shared" si="19"/>
        <v>0</v>
      </c>
      <c r="CA37" s="75">
        <f t="shared" si="19"/>
        <v>0</v>
      </c>
      <c r="CB37" s="75">
        <f t="shared" si="19"/>
        <v>0</v>
      </c>
      <c r="CC37" s="75">
        <f t="shared" si="19"/>
        <v>0</v>
      </c>
      <c r="CD37" s="75">
        <f t="shared" si="19"/>
        <v>0</v>
      </c>
      <c r="CE37" s="75">
        <f t="shared" si="19"/>
        <v>0</v>
      </c>
      <c r="CF37" s="75">
        <f t="shared" si="19"/>
        <v>0</v>
      </c>
      <c r="CG37" s="75">
        <f t="shared" si="19"/>
        <v>0</v>
      </c>
      <c r="CH37" s="75">
        <f t="shared" si="19"/>
        <v>0</v>
      </c>
      <c r="CI37" s="75">
        <f t="shared" si="19"/>
        <v>0</v>
      </c>
      <c r="CJ37" s="75">
        <f t="shared" si="19"/>
        <v>0</v>
      </c>
      <c r="CK37" s="75">
        <f t="shared" si="19"/>
        <v>0</v>
      </c>
      <c r="CL37" s="75">
        <f t="shared" si="19"/>
        <v>0</v>
      </c>
      <c r="CM37" s="75">
        <f t="shared" si="19"/>
        <v>0</v>
      </c>
      <c r="CN37" s="75">
        <f t="shared" si="19"/>
        <v>0</v>
      </c>
      <c r="CO37" s="75">
        <f t="shared" si="19"/>
        <v>0</v>
      </c>
      <c r="CP37" s="75">
        <f t="shared" si="19"/>
        <v>0</v>
      </c>
      <c r="CQ37" s="75">
        <f t="shared" si="19"/>
        <v>0</v>
      </c>
      <c r="CR37" s="75">
        <f t="shared" si="19"/>
        <v>0</v>
      </c>
      <c r="CS37" s="75">
        <f t="shared" si="19"/>
        <v>0</v>
      </c>
      <c r="CT37" s="75">
        <f t="shared" si="19"/>
        <v>0</v>
      </c>
      <c r="CU37" s="75">
        <f t="shared" si="19"/>
        <v>0</v>
      </c>
      <c r="CV37" s="75">
        <f t="shared" si="19"/>
        <v>0</v>
      </c>
      <c r="CW37" s="75">
        <f t="shared" si="19"/>
        <v>0</v>
      </c>
      <c r="CX37" s="75">
        <f t="shared" si="19"/>
        <v>0</v>
      </c>
      <c r="CY37" s="75">
        <f t="shared" si="19"/>
        <v>0</v>
      </c>
      <c r="CZ37" s="75">
        <f t="shared" si="19"/>
        <v>0</v>
      </c>
      <c r="DA37" s="75">
        <f t="shared" si="19"/>
        <v>0</v>
      </c>
      <c r="DB37" s="75">
        <f t="shared" si="19"/>
        <v>0</v>
      </c>
      <c r="DC37" s="75">
        <f t="shared" si="19"/>
        <v>0</v>
      </c>
      <c r="DD37" s="75">
        <f t="shared" si="19"/>
        <v>0</v>
      </c>
      <c r="DE37" s="75">
        <f t="shared" si="19"/>
        <v>0</v>
      </c>
      <c r="DF37" s="75">
        <f t="shared" si="19"/>
        <v>0</v>
      </c>
      <c r="DG37" s="75">
        <f t="shared" si="19"/>
        <v>0</v>
      </c>
      <c r="DH37" s="75">
        <f t="shared" si="19"/>
        <v>0</v>
      </c>
      <c r="DI37" s="75">
        <f t="shared" si="19"/>
        <v>0</v>
      </c>
      <c r="DJ37" s="75">
        <f t="shared" si="19"/>
        <v>0</v>
      </c>
      <c r="DK37" s="75">
        <f t="shared" si="19"/>
        <v>0</v>
      </c>
      <c r="DL37" s="75">
        <f t="shared" si="19"/>
        <v>0</v>
      </c>
      <c r="DM37" s="75">
        <f t="shared" si="19"/>
        <v>0</v>
      </c>
      <c r="DN37" s="75">
        <f t="shared" si="19"/>
        <v>0</v>
      </c>
      <c r="DO37" s="75">
        <f t="shared" si="19"/>
        <v>0</v>
      </c>
      <c r="DP37" s="75">
        <f t="shared" si="19"/>
        <v>0</v>
      </c>
      <c r="DQ37" s="75">
        <f t="shared" si="19"/>
        <v>0</v>
      </c>
      <c r="DR37" s="75">
        <f t="shared" si="19"/>
        <v>0</v>
      </c>
      <c r="DS37" s="75">
        <f t="shared" si="19"/>
        <v>0</v>
      </c>
      <c r="DT37" s="75">
        <f t="shared" ref="DT37" si="20">+DT23-DT30+DS37</f>
        <v>0</v>
      </c>
      <c r="DU37"/>
      <c r="DV37"/>
      <c r="DW37"/>
      <c r="DX37"/>
      <c r="DY37"/>
      <c r="DZ37"/>
      <c r="EA37"/>
      <c r="EB37"/>
      <c r="EC37"/>
      <c r="ED37"/>
      <c r="EE37"/>
      <c r="EF37"/>
    </row>
    <row r="38" spans="1:136" s="9" customFormat="1" ht="14.25" customHeight="1" x14ac:dyDescent="0.2">
      <c r="A38" s="3"/>
      <c r="B38" s="21" t="str">
        <f>+Input!C207</f>
        <v>Loan 2</v>
      </c>
      <c r="C38" s="71" t="str">
        <f>+currency</f>
        <v>EUR</v>
      </c>
      <c r="D38" s="23"/>
      <c r="E38" s="75">
        <f>+E24-E31</f>
        <v>0</v>
      </c>
      <c r="F38" s="75">
        <f t="shared" ref="F38:DS38" si="21">+F24-F31+E38</f>
        <v>0</v>
      </c>
      <c r="G38" s="75">
        <f t="shared" si="21"/>
        <v>0</v>
      </c>
      <c r="H38" s="75">
        <f t="shared" si="21"/>
        <v>0</v>
      </c>
      <c r="I38" s="75">
        <f t="shared" si="21"/>
        <v>0</v>
      </c>
      <c r="J38" s="75">
        <f t="shared" si="21"/>
        <v>0</v>
      </c>
      <c r="K38" s="75">
        <f t="shared" si="21"/>
        <v>0</v>
      </c>
      <c r="L38" s="75">
        <f t="shared" si="21"/>
        <v>0</v>
      </c>
      <c r="M38" s="75">
        <f>+M24-M31+L38</f>
        <v>0</v>
      </c>
      <c r="N38" s="75">
        <f t="shared" si="21"/>
        <v>0</v>
      </c>
      <c r="O38" s="75">
        <f t="shared" si="21"/>
        <v>0</v>
      </c>
      <c r="P38" s="75">
        <f t="shared" si="21"/>
        <v>0</v>
      </c>
      <c r="Q38" s="75">
        <f t="shared" si="21"/>
        <v>0</v>
      </c>
      <c r="R38" s="75">
        <f t="shared" si="21"/>
        <v>0</v>
      </c>
      <c r="S38" s="75">
        <f t="shared" si="21"/>
        <v>0</v>
      </c>
      <c r="T38" s="75">
        <f t="shared" si="21"/>
        <v>0</v>
      </c>
      <c r="U38" s="75">
        <f t="shared" si="21"/>
        <v>0</v>
      </c>
      <c r="V38" s="75">
        <f t="shared" si="21"/>
        <v>0</v>
      </c>
      <c r="W38" s="75">
        <f t="shared" si="21"/>
        <v>0</v>
      </c>
      <c r="X38" s="75">
        <f t="shared" si="21"/>
        <v>0</v>
      </c>
      <c r="Y38" s="75">
        <f t="shared" si="21"/>
        <v>0</v>
      </c>
      <c r="Z38" s="75">
        <f t="shared" si="21"/>
        <v>0</v>
      </c>
      <c r="AA38" s="75">
        <f t="shared" si="21"/>
        <v>0</v>
      </c>
      <c r="AB38" s="75">
        <f t="shared" si="21"/>
        <v>0</v>
      </c>
      <c r="AC38" s="75">
        <f t="shared" si="21"/>
        <v>0</v>
      </c>
      <c r="AD38" s="75">
        <f t="shared" si="21"/>
        <v>0</v>
      </c>
      <c r="AE38" s="75">
        <f t="shared" si="21"/>
        <v>0</v>
      </c>
      <c r="AF38" s="75">
        <f t="shared" si="21"/>
        <v>0</v>
      </c>
      <c r="AG38" s="75">
        <f t="shared" si="21"/>
        <v>0</v>
      </c>
      <c r="AH38" s="75">
        <f t="shared" si="21"/>
        <v>0</v>
      </c>
      <c r="AI38" s="75">
        <f t="shared" si="21"/>
        <v>0</v>
      </c>
      <c r="AJ38" s="75">
        <f t="shared" si="21"/>
        <v>0</v>
      </c>
      <c r="AK38" s="75">
        <f t="shared" si="21"/>
        <v>0</v>
      </c>
      <c r="AL38" s="75">
        <f t="shared" si="21"/>
        <v>0</v>
      </c>
      <c r="AM38" s="75">
        <f t="shared" si="21"/>
        <v>0</v>
      </c>
      <c r="AN38" s="75">
        <f t="shared" si="21"/>
        <v>0</v>
      </c>
      <c r="AO38" s="75">
        <f t="shared" si="21"/>
        <v>0</v>
      </c>
      <c r="AP38" s="75">
        <f t="shared" si="21"/>
        <v>0</v>
      </c>
      <c r="AQ38" s="75">
        <f t="shared" si="21"/>
        <v>0</v>
      </c>
      <c r="AR38" s="75">
        <f t="shared" si="21"/>
        <v>0</v>
      </c>
      <c r="AS38" s="75">
        <f t="shared" si="21"/>
        <v>0</v>
      </c>
      <c r="AT38" s="75">
        <f t="shared" si="21"/>
        <v>0</v>
      </c>
      <c r="AU38" s="75">
        <f t="shared" si="21"/>
        <v>0</v>
      </c>
      <c r="AV38" s="75">
        <f t="shared" si="21"/>
        <v>0</v>
      </c>
      <c r="AW38" s="75">
        <f t="shared" si="21"/>
        <v>0</v>
      </c>
      <c r="AX38" s="75">
        <f t="shared" si="21"/>
        <v>0</v>
      </c>
      <c r="AY38" s="75">
        <f t="shared" si="21"/>
        <v>0</v>
      </c>
      <c r="AZ38" s="75">
        <f t="shared" si="21"/>
        <v>0</v>
      </c>
      <c r="BA38" s="75">
        <f t="shared" si="21"/>
        <v>0</v>
      </c>
      <c r="BB38" s="75">
        <f t="shared" si="21"/>
        <v>0</v>
      </c>
      <c r="BC38" s="75">
        <f t="shared" si="21"/>
        <v>0</v>
      </c>
      <c r="BD38" s="75">
        <f t="shared" si="21"/>
        <v>0</v>
      </c>
      <c r="BE38" s="75">
        <f t="shared" si="21"/>
        <v>0</v>
      </c>
      <c r="BF38" s="75">
        <f t="shared" si="21"/>
        <v>0</v>
      </c>
      <c r="BG38" s="75">
        <f t="shared" si="21"/>
        <v>0</v>
      </c>
      <c r="BH38" s="75">
        <f t="shared" si="21"/>
        <v>0</v>
      </c>
      <c r="BI38" s="75">
        <f t="shared" si="21"/>
        <v>0</v>
      </c>
      <c r="BJ38" s="75">
        <f t="shared" si="21"/>
        <v>0</v>
      </c>
      <c r="BK38" s="75">
        <f t="shared" si="21"/>
        <v>0</v>
      </c>
      <c r="BL38" s="75">
        <f t="shared" si="21"/>
        <v>0</v>
      </c>
      <c r="BM38" s="75">
        <f t="shared" si="21"/>
        <v>0</v>
      </c>
      <c r="BN38" s="75">
        <f t="shared" si="21"/>
        <v>0</v>
      </c>
      <c r="BO38" s="75">
        <f t="shared" si="21"/>
        <v>0</v>
      </c>
      <c r="BP38" s="75">
        <f t="shared" si="21"/>
        <v>0</v>
      </c>
      <c r="BQ38" s="75">
        <f t="shared" si="21"/>
        <v>0</v>
      </c>
      <c r="BR38" s="75">
        <f t="shared" si="21"/>
        <v>0</v>
      </c>
      <c r="BS38" s="75">
        <f t="shared" si="21"/>
        <v>0</v>
      </c>
      <c r="BT38" s="75">
        <f t="shared" si="21"/>
        <v>0</v>
      </c>
      <c r="BU38" s="75">
        <f t="shared" si="21"/>
        <v>0</v>
      </c>
      <c r="BV38" s="75">
        <f t="shared" si="21"/>
        <v>0</v>
      </c>
      <c r="BW38" s="75">
        <f t="shared" si="21"/>
        <v>0</v>
      </c>
      <c r="BX38" s="75">
        <f t="shared" si="21"/>
        <v>0</v>
      </c>
      <c r="BY38" s="75">
        <f t="shared" si="21"/>
        <v>0</v>
      </c>
      <c r="BZ38" s="75">
        <f t="shared" si="21"/>
        <v>0</v>
      </c>
      <c r="CA38" s="75">
        <f t="shared" si="21"/>
        <v>0</v>
      </c>
      <c r="CB38" s="75">
        <f t="shared" si="21"/>
        <v>0</v>
      </c>
      <c r="CC38" s="75">
        <f t="shared" si="21"/>
        <v>0</v>
      </c>
      <c r="CD38" s="75">
        <f t="shared" si="21"/>
        <v>0</v>
      </c>
      <c r="CE38" s="75">
        <f t="shared" si="21"/>
        <v>0</v>
      </c>
      <c r="CF38" s="75">
        <f t="shared" si="21"/>
        <v>0</v>
      </c>
      <c r="CG38" s="75">
        <f t="shared" si="21"/>
        <v>0</v>
      </c>
      <c r="CH38" s="75">
        <f t="shared" si="21"/>
        <v>0</v>
      </c>
      <c r="CI38" s="75">
        <f t="shared" si="21"/>
        <v>0</v>
      </c>
      <c r="CJ38" s="75">
        <f t="shared" si="21"/>
        <v>0</v>
      </c>
      <c r="CK38" s="75">
        <f t="shared" si="21"/>
        <v>0</v>
      </c>
      <c r="CL38" s="75">
        <f t="shared" si="21"/>
        <v>0</v>
      </c>
      <c r="CM38" s="75">
        <f t="shared" si="21"/>
        <v>0</v>
      </c>
      <c r="CN38" s="75">
        <f t="shared" si="21"/>
        <v>0</v>
      </c>
      <c r="CO38" s="75">
        <f t="shared" si="21"/>
        <v>0</v>
      </c>
      <c r="CP38" s="75">
        <f t="shared" si="21"/>
        <v>0</v>
      </c>
      <c r="CQ38" s="75">
        <f t="shared" si="21"/>
        <v>0</v>
      </c>
      <c r="CR38" s="75">
        <f t="shared" si="21"/>
        <v>0</v>
      </c>
      <c r="CS38" s="75">
        <f t="shared" si="21"/>
        <v>0</v>
      </c>
      <c r="CT38" s="75">
        <f t="shared" si="21"/>
        <v>0</v>
      </c>
      <c r="CU38" s="75">
        <f t="shared" si="21"/>
        <v>0</v>
      </c>
      <c r="CV38" s="75">
        <f t="shared" si="21"/>
        <v>0</v>
      </c>
      <c r="CW38" s="75">
        <f t="shared" si="21"/>
        <v>0</v>
      </c>
      <c r="CX38" s="75">
        <f t="shared" si="21"/>
        <v>0</v>
      </c>
      <c r="CY38" s="75">
        <f t="shared" si="21"/>
        <v>0</v>
      </c>
      <c r="CZ38" s="75">
        <f t="shared" si="21"/>
        <v>0</v>
      </c>
      <c r="DA38" s="75">
        <f t="shared" si="21"/>
        <v>0</v>
      </c>
      <c r="DB38" s="75">
        <f t="shared" si="21"/>
        <v>0</v>
      </c>
      <c r="DC38" s="75">
        <f t="shared" si="21"/>
        <v>0</v>
      </c>
      <c r="DD38" s="75">
        <f t="shared" si="21"/>
        <v>0</v>
      </c>
      <c r="DE38" s="75">
        <f t="shared" si="21"/>
        <v>0</v>
      </c>
      <c r="DF38" s="75">
        <f t="shared" si="21"/>
        <v>0</v>
      </c>
      <c r="DG38" s="75">
        <f t="shared" si="21"/>
        <v>0</v>
      </c>
      <c r="DH38" s="75">
        <f t="shared" si="21"/>
        <v>0</v>
      </c>
      <c r="DI38" s="75">
        <f t="shared" si="21"/>
        <v>0</v>
      </c>
      <c r="DJ38" s="75">
        <f t="shared" si="21"/>
        <v>0</v>
      </c>
      <c r="DK38" s="75">
        <f t="shared" si="21"/>
        <v>0</v>
      </c>
      <c r="DL38" s="75">
        <f t="shared" si="21"/>
        <v>0</v>
      </c>
      <c r="DM38" s="75">
        <f t="shared" si="21"/>
        <v>0</v>
      </c>
      <c r="DN38" s="75">
        <f t="shared" si="21"/>
        <v>0</v>
      </c>
      <c r="DO38" s="75">
        <f t="shared" si="21"/>
        <v>0</v>
      </c>
      <c r="DP38" s="75">
        <f t="shared" si="21"/>
        <v>0</v>
      </c>
      <c r="DQ38" s="75">
        <f t="shared" si="21"/>
        <v>0</v>
      </c>
      <c r="DR38" s="75">
        <f t="shared" si="21"/>
        <v>0</v>
      </c>
      <c r="DS38" s="75">
        <f t="shared" si="21"/>
        <v>0</v>
      </c>
      <c r="DT38" s="75">
        <f t="shared" ref="DT38" si="22">+DT24-DT31+DS38</f>
        <v>0</v>
      </c>
      <c r="DU38"/>
      <c r="DV38"/>
      <c r="DW38"/>
      <c r="DX38"/>
      <c r="DY38"/>
      <c r="DZ38"/>
      <c r="EA38"/>
      <c r="EB38"/>
      <c r="EC38"/>
      <c r="ED38"/>
      <c r="EE38"/>
      <c r="EF38"/>
    </row>
    <row r="39" spans="1:136" s="9" customFormat="1" ht="14.25" customHeight="1" x14ac:dyDescent="0.2">
      <c r="A39" s="3"/>
      <c r="B39" s="21" t="str">
        <f>+Input!C208</f>
        <v>Loan 3</v>
      </c>
      <c r="C39" s="71" t="str">
        <f>+currency</f>
        <v>EUR</v>
      </c>
      <c r="D39" s="23"/>
      <c r="E39" s="75">
        <f>+E25-E32</f>
        <v>0</v>
      </c>
      <c r="F39" s="75">
        <f t="shared" ref="F39:DS39" si="23">+F25-F32+E39</f>
        <v>0</v>
      </c>
      <c r="G39" s="75">
        <f t="shared" si="23"/>
        <v>0</v>
      </c>
      <c r="H39" s="75">
        <f t="shared" si="23"/>
        <v>0</v>
      </c>
      <c r="I39" s="75">
        <f t="shared" si="23"/>
        <v>0</v>
      </c>
      <c r="J39" s="75">
        <f t="shared" si="23"/>
        <v>0</v>
      </c>
      <c r="K39" s="75">
        <f t="shared" si="23"/>
        <v>0</v>
      </c>
      <c r="L39" s="75">
        <f t="shared" si="23"/>
        <v>0</v>
      </c>
      <c r="M39" s="75">
        <f t="shared" si="23"/>
        <v>0</v>
      </c>
      <c r="N39" s="75">
        <f t="shared" si="23"/>
        <v>0</v>
      </c>
      <c r="O39" s="75">
        <f t="shared" si="23"/>
        <v>0</v>
      </c>
      <c r="P39" s="75">
        <f t="shared" si="23"/>
        <v>0</v>
      </c>
      <c r="Q39" s="75">
        <f t="shared" si="23"/>
        <v>0</v>
      </c>
      <c r="R39" s="75">
        <f t="shared" si="23"/>
        <v>0</v>
      </c>
      <c r="S39" s="75">
        <f t="shared" si="23"/>
        <v>0</v>
      </c>
      <c r="T39" s="75">
        <f t="shared" si="23"/>
        <v>0</v>
      </c>
      <c r="U39" s="75">
        <f t="shared" si="23"/>
        <v>0</v>
      </c>
      <c r="V39" s="75">
        <f t="shared" si="23"/>
        <v>0</v>
      </c>
      <c r="W39" s="75">
        <f t="shared" si="23"/>
        <v>0</v>
      </c>
      <c r="X39" s="75">
        <f t="shared" si="23"/>
        <v>0</v>
      </c>
      <c r="Y39" s="75">
        <f t="shared" si="23"/>
        <v>0</v>
      </c>
      <c r="Z39" s="75">
        <f t="shared" si="23"/>
        <v>0</v>
      </c>
      <c r="AA39" s="75">
        <f t="shared" si="23"/>
        <v>0</v>
      </c>
      <c r="AB39" s="75">
        <f t="shared" si="23"/>
        <v>0</v>
      </c>
      <c r="AC39" s="75">
        <f t="shared" si="23"/>
        <v>0</v>
      </c>
      <c r="AD39" s="75">
        <f t="shared" si="23"/>
        <v>0</v>
      </c>
      <c r="AE39" s="75">
        <f t="shared" si="23"/>
        <v>0</v>
      </c>
      <c r="AF39" s="75">
        <f t="shared" si="23"/>
        <v>0</v>
      </c>
      <c r="AG39" s="75">
        <f t="shared" si="23"/>
        <v>0</v>
      </c>
      <c r="AH39" s="75">
        <f t="shared" si="23"/>
        <v>0</v>
      </c>
      <c r="AI39" s="75">
        <f t="shared" si="23"/>
        <v>0</v>
      </c>
      <c r="AJ39" s="75">
        <f t="shared" si="23"/>
        <v>0</v>
      </c>
      <c r="AK39" s="75">
        <f t="shared" si="23"/>
        <v>0</v>
      </c>
      <c r="AL39" s="75">
        <f t="shared" si="23"/>
        <v>0</v>
      </c>
      <c r="AM39" s="75">
        <f t="shared" si="23"/>
        <v>0</v>
      </c>
      <c r="AN39" s="75">
        <f t="shared" si="23"/>
        <v>0</v>
      </c>
      <c r="AO39" s="75">
        <f t="shared" si="23"/>
        <v>0</v>
      </c>
      <c r="AP39" s="75">
        <f t="shared" si="23"/>
        <v>0</v>
      </c>
      <c r="AQ39" s="75">
        <f t="shared" si="23"/>
        <v>0</v>
      </c>
      <c r="AR39" s="75">
        <f t="shared" si="23"/>
        <v>0</v>
      </c>
      <c r="AS39" s="75">
        <f t="shared" si="23"/>
        <v>0</v>
      </c>
      <c r="AT39" s="75">
        <f t="shared" si="23"/>
        <v>0</v>
      </c>
      <c r="AU39" s="75">
        <f t="shared" si="23"/>
        <v>0</v>
      </c>
      <c r="AV39" s="75">
        <f t="shared" si="23"/>
        <v>0</v>
      </c>
      <c r="AW39" s="75">
        <f t="shared" si="23"/>
        <v>0</v>
      </c>
      <c r="AX39" s="75">
        <f t="shared" si="23"/>
        <v>0</v>
      </c>
      <c r="AY39" s="75">
        <f t="shared" si="23"/>
        <v>0</v>
      </c>
      <c r="AZ39" s="75">
        <f t="shared" si="23"/>
        <v>0</v>
      </c>
      <c r="BA39" s="75">
        <f t="shared" si="23"/>
        <v>0</v>
      </c>
      <c r="BB39" s="75">
        <f t="shared" si="23"/>
        <v>0</v>
      </c>
      <c r="BC39" s="75">
        <f t="shared" si="23"/>
        <v>0</v>
      </c>
      <c r="BD39" s="75">
        <f t="shared" si="23"/>
        <v>0</v>
      </c>
      <c r="BE39" s="75">
        <f t="shared" si="23"/>
        <v>0</v>
      </c>
      <c r="BF39" s="75">
        <f t="shared" si="23"/>
        <v>0</v>
      </c>
      <c r="BG39" s="75">
        <f t="shared" si="23"/>
        <v>0</v>
      </c>
      <c r="BH39" s="75">
        <f t="shared" si="23"/>
        <v>0</v>
      </c>
      <c r="BI39" s="75">
        <f t="shared" si="23"/>
        <v>0</v>
      </c>
      <c r="BJ39" s="75">
        <f t="shared" si="23"/>
        <v>0</v>
      </c>
      <c r="BK39" s="75">
        <f t="shared" si="23"/>
        <v>0</v>
      </c>
      <c r="BL39" s="75">
        <f t="shared" si="23"/>
        <v>0</v>
      </c>
      <c r="BM39" s="75">
        <f t="shared" si="23"/>
        <v>0</v>
      </c>
      <c r="BN39" s="75">
        <f t="shared" si="23"/>
        <v>0</v>
      </c>
      <c r="BO39" s="75">
        <f t="shared" si="23"/>
        <v>0</v>
      </c>
      <c r="BP39" s="75">
        <f t="shared" si="23"/>
        <v>0</v>
      </c>
      <c r="BQ39" s="75">
        <f t="shared" si="23"/>
        <v>0</v>
      </c>
      <c r="BR39" s="75">
        <f t="shared" si="23"/>
        <v>0</v>
      </c>
      <c r="BS39" s="75">
        <f t="shared" si="23"/>
        <v>0</v>
      </c>
      <c r="BT39" s="75">
        <f t="shared" si="23"/>
        <v>0</v>
      </c>
      <c r="BU39" s="75">
        <f t="shared" si="23"/>
        <v>0</v>
      </c>
      <c r="BV39" s="75">
        <f t="shared" si="23"/>
        <v>0</v>
      </c>
      <c r="BW39" s="75">
        <f t="shared" si="23"/>
        <v>0</v>
      </c>
      <c r="BX39" s="75">
        <f t="shared" si="23"/>
        <v>0</v>
      </c>
      <c r="BY39" s="75">
        <f t="shared" si="23"/>
        <v>0</v>
      </c>
      <c r="BZ39" s="75">
        <f t="shared" si="23"/>
        <v>0</v>
      </c>
      <c r="CA39" s="75">
        <f t="shared" si="23"/>
        <v>0</v>
      </c>
      <c r="CB39" s="75">
        <f t="shared" si="23"/>
        <v>0</v>
      </c>
      <c r="CC39" s="75">
        <f t="shared" si="23"/>
        <v>0</v>
      </c>
      <c r="CD39" s="75">
        <f t="shared" si="23"/>
        <v>0</v>
      </c>
      <c r="CE39" s="75">
        <f t="shared" si="23"/>
        <v>0</v>
      </c>
      <c r="CF39" s="75">
        <f t="shared" si="23"/>
        <v>0</v>
      </c>
      <c r="CG39" s="75">
        <f t="shared" si="23"/>
        <v>0</v>
      </c>
      <c r="CH39" s="75">
        <f t="shared" si="23"/>
        <v>0</v>
      </c>
      <c r="CI39" s="75">
        <f t="shared" si="23"/>
        <v>0</v>
      </c>
      <c r="CJ39" s="75">
        <f t="shared" si="23"/>
        <v>0</v>
      </c>
      <c r="CK39" s="75">
        <f t="shared" si="23"/>
        <v>0</v>
      </c>
      <c r="CL39" s="75">
        <f t="shared" si="23"/>
        <v>0</v>
      </c>
      <c r="CM39" s="75">
        <f t="shared" si="23"/>
        <v>0</v>
      </c>
      <c r="CN39" s="75">
        <f t="shared" si="23"/>
        <v>0</v>
      </c>
      <c r="CO39" s="75">
        <f t="shared" si="23"/>
        <v>0</v>
      </c>
      <c r="CP39" s="75">
        <f t="shared" si="23"/>
        <v>0</v>
      </c>
      <c r="CQ39" s="75">
        <f t="shared" si="23"/>
        <v>0</v>
      </c>
      <c r="CR39" s="75">
        <f t="shared" si="23"/>
        <v>0</v>
      </c>
      <c r="CS39" s="75">
        <f t="shared" si="23"/>
        <v>0</v>
      </c>
      <c r="CT39" s="75">
        <f t="shared" si="23"/>
        <v>0</v>
      </c>
      <c r="CU39" s="75">
        <f t="shared" si="23"/>
        <v>0</v>
      </c>
      <c r="CV39" s="75">
        <f t="shared" si="23"/>
        <v>0</v>
      </c>
      <c r="CW39" s="75">
        <f t="shared" si="23"/>
        <v>0</v>
      </c>
      <c r="CX39" s="75">
        <f t="shared" si="23"/>
        <v>0</v>
      </c>
      <c r="CY39" s="75">
        <f t="shared" si="23"/>
        <v>0</v>
      </c>
      <c r="CZ39" s="75">
        <f t="shared" si="23"/>
        <v>0</v>
      </c>
      <c r="DA39" s="75">
        <f t="shared" si="23"/>
        <v>0</v>
      </c>
      <c r="DB39" s="75">
        <f t="shared" si="23"/>
        <v>0</v>
      </c>
      <c r="DC39" s="75">
        <f t="shared" si="23"/>
        <v>0</v>
      </c>
      <c r="DD39" s="75">
        <f t="shared" si="23"/>
        <v>0</v>
      </c>
      <c r="DE39" s="75">
        <f t="shared" si="23"/>
        <v>0</v>
      </c>
      <c r="DF39" s="75">
        <f t="shared" si="23"/>
        <v>0</v>
      </c>
      <c r="DG39" s="75">
        <f t="shared" si="23"/>
        <v>0</v>
      </c>
      <c r="DH39" s="75">
        <f t="shared" si="23"/>
        <v>0</v>
      </c>
      <c r="DI39" s="75">
        <f t="shared" si="23"/>
        <v>0</v>
      </c>
      <c r="DJ39" s="75">
        <f t="shared" si="23"/>
        <v>0</v>
      </c>
      <c r="DK39" s="75">
        <f t="shared" si="23"/>
        <v>0</v>
      </c>
      <c r="DL39" s="75">
        <f t="shared" si="23"/>
        <v>0</v>
      </c>
      <c r="DM39" s="75">
        <f t="shared" si="23"/>
        <v>0</v>
      </c>
      <c r="DN39" s="75">
        <f t="shared" si="23"/>
        <v>0</v>
      </c>
      <c r="DO39" s="75">
        <f t="shared" si="23"/>
        <v>0</v>
      </c>
      <c r="DP39" s="75">
        <f t="shared" si="23"/>
        <v>0</v>
      </c>
      <c r="DQ39" s="75">
        <f t="shared" si="23"/>
        <v>0</v>
      </c>
      <c r="DR39" s="75">
        <f t="shared" si="23"/>
        <v>0</v>
      </c>
      <c r="DS39" s="75">
        <f t="shared" si="23"/>
        <v>0</v>
      </c>
      <c r="DT39" s="75">
        <f t="shared" ref="DT39" si="24">+DT25-DT32+DS39</f>
        <v>0</v>
      </c>
      <c r="DU39"/>
      <c r="DV39"/>
      <c r="DW39"/>
      <c r="DX39"/>
      <c r="DY39"/>
      <c r="DZ39"/>
      <c r="EA39"/>
      <c r="EB39"/>
      <c r="EC39"/>
      <c r="ED39"/>
      <c r="EE39"/>
      <c r="EF39"/>
    </row>
    <row r="40" spans="1:136" s="9" customFormat="1" ht="14.25" customHeight="1" x14ac:dyDescent="0.2">
      <c r="A40" s="3"/>
      <c r="B40" s="72" t="s">
        <v>17</v>
      </c>
      <c r="C40" s="73" t="str">
        <f>+currency</f>
        <v>EUR</v>
      </c>
      <c r="D40" s="72"/>
      <c r="E40" s="74">
        <f t="shared" ref="E40:DS40" si="25">SUM(E37:E39)</f>
        <v>0</v>
      </c>
      <c r="F40" s="74">
        <f t="shared" si="25"/>
        <v>0</v>
      </c>
      <c r="G40" s="74">
        <f t="shared" si="25"/>
        <v>0</v>
      </c>
      <c r="H40" s="74">
        <f t="shared" si="25"/>
        <v>0</v>
      </c>
      <c r="I40" s="74">
        <f t="shared" si="25"/>
        <v>0</v>
      </c>
      <c r="J40" s="74">
        <f t="shared" si="25"/>
        <v>0</v>
      </c>
      <c r="K40" s="74">
        <f t="shared" si="25"/>
        <v>0</v>
      </c>
      <c r="L40" s="74">
        <f t="shared" si="25"/>
        <v>0</v>
      </c>
      <c r="M40" s="74">
        <f t="shared" si="25"/>
        <v>0</v>
      </c>
      <c r="N40" s="74">
        <f t="shared" si="25"/>
        <v>0</v>
      </c>
      <c r="O40" s="74">
        <f t="shared" si="25"/>
        <v>0</v>
      </c>
      <c r="P40" s="74">
        <f t="shared" si="25"/>
        <v>0</v>
      </c>
      <c r="Q40" s="74">
        <f t="shared" si="25"/>
        <v>0</v>
      </c>
      <c r="R40" s="74">
        <f t="shared" si="25"/>
        <v>0</v>
      </c>
      <c r="S40" s="74">
        <f t="shared" si="25"/>
        <v>0</v>
      </c>
      <c r="T40" s="74">
        <f t="shared" si="25"/>
        <v>0</v>
      </c>
      <c r="U40" s="74">
        <f t="shared" si="25"/>
        <v>0</v>
      </c>
      <c r="V40" s="74">
        <f t="shared" si="25"/>
        <v>0</v>
      </c>
      <c r="W40" s="74">
        <f t="shared" si="25"/>
        <v>0</v>
      </c>
      <c r="X40" s="74">
        <f t="shared" si="25"/>
        <v>0</v>
      </c>
      <c r="Y40" s="74">
        <f t="shared" si="25"/>
        <v>0</v>
      </c>
      <c r="Z40" s="74">
        <f t="shared" si="25"/>
        <v>0</v>
      </c>
      <c r="AA40" s="74">
        <f t="shared" si="25"/>
        <v>0</v>
      </c>
      <c r="AB40" s="74">
        <f t="shared" si="25"/>
        <v>0</v>
      </c>
      <c r="AC40" s="74">
        <f t="shared" si="25"/>
        <v>0</v>
      </c>
      <c r="AD40" s="74">
        <f t="shared" si="25"/>
        <v>0</v>
      </c>
      <c r="AE40" s="74">
        <f t="shared" si="25"/>
        <v>0</v>
      </c>
      <c r="AF40" s="74">
        <f t="shared" si="25"/>
        <v>0</v>
      </c>
      <c r="AG40" s="74">
        <f t="shared" si="25"/>
        <v>0</v>
      </c>
      <c r="AH40" s="74">
        <f t="shared" si="25"/>
        <v>0</v>
      </c>
      <c r="AI40" s="74">
        <f t="shared" si="25"/>
        <v>0</v>
      </c>
      <c r="AJ40" s="74">
        <f t="shared" si="25"/>
        <v>0</v>
      </c>
      <c r="AK40" s="74">
        <f t="shared" si="25"/>
        <v>0</v>
      </c>
      <c r="AL40" s="74">
        <f t="shared" si="25"/>
        <v>0</v>
      </c>
      <c r="AM40" s="74">
        <f t="shared" si="25"/>
        <v>0</v>
      </c>
      <c r="AN40" s="74">
        <f t="shared" si="25"/>
        <v>0</v>
      </c>
      <c r="AO40" s="74">
        <f t="shared" si="25"/>
        <v>0</v>
      </c>
      <c r="AP40" s="74">
        <f t="shared" si="25"/>
        <v>0</v>
      </c>
      <c r="AQ40" s="74">
        <f t="shared" si="25"/>
        <v>0</v>
      </c>
      <c r="AR40" s="74">
        <f t="shared" si="25"/>
        <v>0</v>
      </c>
      <c r="AS40" s="74">
        <f t="shared" si="25"/>
        <v>0</v>
      </c>
      <c r="AT40" s="74">
        <f t="shared" si="25"/>
        <v>0</v>
      </c>
      <c r="AU40" s="74">
        <f t="shared" si="25"/>
        <v>0</v>
      </c>
      <c r="AV40" s="74">
        <f t="shared" si="25"/>
        <v>0</v>
      </c>
      <c r="AW40" s="74">
        <f t="shared" si="25"/>
        <v>0</v>
      </c>
      <c r="AX40" s="74">
        <f t="shared" si="25"/>
        <v>0</v>
      </c>
      <c r="AY40" s="74">
        <f t="shared" si="25"/>
        <v>0</v>
      </c>
      <c r="AZ40" s="74">
        <f t="shared" si="25"/>
        <v>0</v>
      </c>
      <c r="BA40" s="74">
        <f t="shared" si="25"/>
        <v>0</v>
      </c>
      <c r="BB40" s="74">
        <f t="shared" si="25"/>
        <v>0</v>
      </c>
      <c r="BC40" s="74">
        <f t="shared" si="25"/>
        <v>0</v>
      </c>
      <c r="BD40" s="74">
        <f t="shared" si="25"/>
        <v>0</v>
      </c>
      <c r="BE40" s="74">
        <f t="shared" si="25"/>
        <v>0</v>
      </c>
      <c r="BF40" s="74">
        <f t="shared" si="25"/>
        <v>0</v>
      </c>
      <c r="BG40" s="74">
        <f t="shared" si="25"/>
        <v>0</v>
      </c>
      <c r="BH40" s="74">
        <f t="shared" si="25"/>
        <v>0</v>
      </c>
      <c r="BI40" s="74">
        <f t="shared" si="25"/>
        <v>0</v>
      </c>
      <c r="BJ40" s="74">
        <f t="shared" si="25"/>
        <v>0</v>
      </c>
      <c r="BK40" s="74">
        <f t="shared" si="25"/>
        <v>0</v>
      </c>
      <c r="BL40" s="74">
        <f t="shared" si="25"/>
        <v>0</v>
      </c>
      <c r="BM40" s="74">
        <f t="shared" si="25"/>
        <v>0</v>
      </c>
      <c r="BN40" s="74">
        <f t="shared" si="25"/>
        <v>0</v>
      </c>
      <c r="BO40" s="74">
        <f t="shared" si="25"/>
        <v>0</v>
      </c>
      <c r="BP40" s="74">
        <f t="shared" si="25"/>
        <v>0</v>
      </c>
      <c r="BQ40" s="74">
        <f t="shared" si="25"/>
        <v>0</v>
      </c>
      <c r="BR40" s="74">
        <f t="shared" si="25"/>
        <v>0</v>
      </c>
      <c r="BS40" s="74">
        <f t="shared" si="25"/>
        <v>0</v>
      </c>
      <c r="BT40" s="74">
        <f t="shared" si="25"/>
        <v>0</v>
      </c>
      <c r="BU40" s="74">
        <f t="shared" si="25"/>
        <v>0</v>
      </c>
      <c r="BV40" s="74">
        <f t="shared" si="25"/>
        <v>0</v>
      </c>
      <c r="BW40" s="74">
        <f t="shared" si="25"/>
        <v>0</v>
      </c>
      <c r="BX40" s="74">
        <f t="shared" si="25"/>
        <v>0</v>
      </c>
      <c r="BY40" s="74">
        <f t="shared" si="25"/>
        <v>0</v>
      </c>
      <c r="BZ40" s="74">
        <f t="shared" si="25"/>
        <v>0</v>
      </c>
      <c r="CA40" s="74">
        <f t="shared" si="25"/>
        <v>0</v>
      </c>
      <c r="CB40" s="74">
        <f t="shared" si="25"/>
        <v>0</v>
      </c>
      <c r="CC40" s="74">
        <f t="shared" si="25"/>
        <v>0</v>
      </c>
      <c r="CD40" s="74">
        <f t="shared" si="25"/>
        <v>0</v>
      </c>
      <c r="CE40" s="74">
        <f t="shared" si="25"/>
        <v>0</v>
      </c>
      <c r="CF40" s="74">
        <f t="shared" si="25"/>
        <v>0</v>
      </c>
      <c r="CG40" s="74">
        <f t="shared" si="25"/>
        <v>0</v>
      </c>
      <c r="CH40" s="74">
        <f t="shared" si="25"/>
        <v>0</v>
      </c>
      <c r="CI40" s="74">
        <f t="shared" si="25"/>
        <v>0</v>
      </c>
      <c r="CJ40" s="74">
        <f t="shared" si="25"/>
        <v>0</v>
      </c>
      <c r="CK40" s="74">
        <f t="shared" si="25"/>
        <v>0</v>
      </c>
      <c r="CL40" s="74">
        <f t="shared" si="25"/>
        <v>0</v>
      </c>
      <c r="CM40" s="74">
        <f t="shared" si="25"/>
        <v>0</v>
      </c>
      <c r="CN40" s="74">
        <f t="shared" si="25"/>
        <v>0</v>
      </c>
      <c r="CO40" s="74">
        <f t="shared" si="25"/>
        <v>0</v>
      </c>
      <c r="CP40" s="74">
        <f t="shared" si="25"/>
        <v>0</v>
      </c>
      <c r="CQ40" s="74">
        <f t="shared" si="25"/>
        <v>0</v>
      </c>
      <c r="CR40" s="74">
        <f t="shared" si="25"/>
        <v>0</v>
      </c>
      <c r="CS40" s="74">
        <f t="shared" si="25"/>
        <v>0</v>
      </c>
      <c r="CT40" s="74">
        <f t="shared" si="25"/>
        <v>0</v>
      </c>
      <c r="CU40" s="74">
        <f t="shared" si="25"/>
        <v>0</v>
      </c>
      <c r="CV40" s="74">
        <f t="shared" si="25"/>
        <v>0</v>
      </c>
      <c r="CW40" s="74">
        <f t="shared" si="25"/>
        <v>0</v>
      </c>
      <c r="CX40" s="74">
        <f t="shared" si="25"/>
        <v>0</v>
      </c>
      <c r="CY40" s="74">
        <f t="shared" si="25"/>
        <v>0</v>
      </c>
      <c r="CZ40" s="74">
        <f t="shared" si="25"/>
        <v>0</v>
      </c>
      <c r="DA40" s="74">
        <f t="shared" si="25"/>
        <v>0</v>
      </c>
      <c r="DB40" s="74">
        <f t="shared" si="25"/>
        <v>0</v>
      </c>
      <c r="DC40" s="74">
        <f t="shared" si="25"/>
        <v>0</v>
      </c>
      <c r="DD40" s="74">
        <f t="shared" si="25"/>
        <v>0</v>
      </c>
      <c r="DE40" s="74">
        <f t="shared" si="25"/>
        <v>0</v>
      </c>
      <c r="DF40" s="74">
        <f t="shared" si="25"/>
        <v>0</v>
      </c>
      <c r="DG40" s="74">
        <f t="shared" si="25"/>
        <v>0</v>
      </c>
      <c r="DH40" s="74">
        <f t="shared" si="25"/>
        <v>0</v>
      </c>
      <c r="DI40" s="74">
        <f t="shared" si="25"/>
        <v>0</v>
      </c>
      <c r="DJ40" s="74">
        <f t="shared" si="25"/>
        <v>0</v>
      </c>
      <c r="DK40" s="74">
        <f t="shared" si="25"/>
        <v>0</v>
      </c>
      <c r="DL40" s="74">
        <f t="shared" si="25"/>
        <v>0</v>
      </c>
      <c r="DM40" s="74">
        <f t="shared" si="25"/>
        <v>0</v>
      </c>
      <c r="DN40" s="74">
        <f t="shared" si="25"/>
        <v>0</v>
      </c>
      <c r="DO40" s="74">
        <f t="shared" si="25"/>
        <v>0</v>
      </c>
      <c r="DP40" s="74">
        <f t="shared" si="25"/>
        <v>0</v>
      </c>
      <c r="DQ40" s="74">
        <f t="shared" si="25"/>
        <v>0</v>
      </c>
      <c r="DR40" s="74">
        <f t="shared" si="25"/>
        <v>0</v>
      </c>
      <c r="DS40" s="74">
        <f t="shared" si="25"/>
        <v>0</v>
      </c>
      <c r="DT40" s="74">
        <f t="shared" ref="DT40" si="26">SUM(DT37:DT39)</f>
        <v>0</v>
      </c>
      <c r="DU40"/>
      <c r="DV40"/>
      <c r="DW40"/>
      <c r="DX40"/>
      <c r="DY40"/>
      <c r="DZ40"/>
      <c r="EA40"/>
      <c r="EB40"/>
      <c r="EC40"/>
      <c r="ED40"/>
      <c r="EE40"/>
      <c r="EF40"/>
    </row>
    <row r="41" spans="1:136" s="9" customFormat="1" ht="14.25" customHeight="1" x14ac:dyDescent="0.2">
      <c r="A41" s="3"/>
      <c r="B41" s="72" t="s">
        <v>97</v>
      </c>
      <c r="C41" s="73" t="str">
        <f>+currency</f>
        <v>EUR</v>
      </c>
      <c r="D41" s="72"/>
      <c r="E41" s="74">
        <f>+SUM(F33:Q33)*Ops!E10</f>
        <v>0</v>
      </c>
      <c r="F41" s="74">
        <f>+SUM(G33:R33)*Ops!F10</f>
        <v>0</v>
      </c>
      <c r="G41" s="74">
        <f>+SUM(H33:S33)*Ops!G10</f>
        <v>0</v>
      </c>
      <c r="H41" s="74">
        <f>+SUM(I33:T33)*Ops!H10</f>
        <v>0</v>
      </c>
      <c r="I41" s="74">
        <f>+SUM(J33:U33)*Ops!I10</f>
        <v>0</v>
      </c>
      <c r="J41" s="74">
        <f>+SUM(K33:V33)*Ops!J10</f>
        <v>0</v>
      </c>
      <c r="K41" s="74">
        <f>+SUM(L33:W33)*Ops!K10</f>
        <v>0</v>
      </c>
      <c r="L41" s="74">
        <f>+SUM(M33:X33)*Ops!L10</f>
        <v>0</v>
      </c>
      <c r="M41" s="74">
        <f>+SUM(N33:Y33)*Ops!M10</f>
        <v>0</v>
      </c>
      <c r="N41" s="74">
        <f>+SUM(O33:Z33)*Ops!N10</f>
        <v>0</v>
      </c>
      <c r="O41" s="74">
        <f>+SUM(P33:AA33)*Ops!O10</f>
        <v>0</v>
      </c>
      <c r="P41" s="74">
        <f>+SUM(Q33:AB33)*Ops!P10</f>
        <v>0</v>
      </c>
      <c r="Q41" s="74">
        <f>+SUM(R33:AC33)*Ops!Q10</f>
        <v>0</v>
      </c>
      <c r="R41" s="74">
        <f>+SUM(S33:AD33)*Ops!R10</f>
        <v>0</v>
      </c>
      <c r="S41" s="74">
        <f>+SUM(T33:AE33)*Ops!S10</f>
        <v>0</v>
      </c>
      <c r="T41" s="74">
        <f>+SUM(U33:AF33)*Ops!T10</f>
        <v>0</v>
      </c>
      <c r="U41" s="74">
        <f>+SUM(V33:AG33)*Ops!U10</f>
        <v>0</v>
      </c>
      <c r="V41" s="74">
        <f>+SUM(W33:AH33)*Ops!V10</f>
        <v>0</v>
      </c>
      <c r="W41" s="74">
        <f>+SUM(X33:AI33)*Ops!W10</f>
        <v>0</v>
      </c>
      <c r="X41" s="74">
        <f>+SUM(Y33:AJ33)*Ops!X10</f>
        <v>0</v>
      </c>
      <c r="Y41" s="74">
        <f>+SUM(Z33:AK33)*Ops!Y10</f>
        <v>0</v>
      </c>
      <c r="Z41" s="74">
        <f>+SUM(AA33:AL33)*Ops!Z10</f>
        <v>0</v>
      </c>
      <c r="AA41" s="74">
        <f>+SUM(AB33:AM33)*Ops!AA10</f>
        <v>0</v>
      </c>
      <c r="AB41" s="74">
        <f>+SUM(AC33:AN33)*Ops!AB10</f>
        <v>0</v>
      </c>
      <c r="AC41" s="74">
        <f>+SUM(AD33:AO33)*Ops!AC10</f>
        <v>0</v>
      </c>
      <c r="AD41" s="74">
        <f>+SUM(AE33:AP33)*Ops!AD10</f>
        <v>0</v>
      </c>
      <c r="AE41" s="74">
        <f>+SUM(AF33:AQ33)*Ops!AE10</f>
        <v>0</v>
      </c>
      <c r="AF41" s="74">
        <f>+SUM(AG33:AR33)*Ops!AF10</f>
        <v>0</v>
      </c>
      <c r="AG41" s="74">
        <f>+SUM(AH33:AS33)*Ops!AG10</f>
        <v>0</v>
      </c>
      <c r="AH41" s="74">
        <f>+SUM(AI33:AT33)*Ops!AH10</f>
        <v>0</v>
      </c>
      <c r="AI41" s="74">
        <f>+SUM(AJ33:AU33)*Ops!AI10</f>
        <v>0</v>
      </c>
      <c r="AJ41" s="74">
        <f>+SUM(AK33:AV33)*Ops!AJ10</f>
        <v>0</v>
      </c>
      <c r="AK41" s="74">
        <f>+SUM(AL33:AW33)*Ops!AK10</f>
        <v>0</v>
      </c>
      <c r="AL41" s="74">
        <f>+SUM(AM33:AX33)*Ops!AL10</f>
        <v>0</v>
      </c>
      <c r="AM41" s="74">
        <f>+SUM(AN33:AY33)*Ops!AM10</f>
        <v>0</v>
      </c>
      <c r="AN41" s="74">
        <f>+SUM(AO33:AZ33)*Ops!AN10</f>
        <v>0</v>
      </c>
      <c r="AO41" s="74">
        <f>+SUM(AP33:BA33)*Ops!AO10</f>
        <v>0</v>
      </c>
      <c r="AP41" s="74">
        <f>+SUM(AQ33:BB33)*Ops!AP10</f>
        <v>0</v>
      </c>
      <c r="AQ41" s="74">
        <f>+SUM(AR33:BC33)*Ops!AQ10</f>
        <v>0</v>
      </c>
      <c r="AR41" s="74">
        <f>+SUM(AS33:BD33)*Ops!AR10</f>
        <v>0</v>
      </c>
      <c r="AS41" s="74">
        <f>+SUM(AT33:BE33)*Ops!AS10</f>
        <v>0</v>
      </c>
      <c r="AT41" s="74">
        <f>+SUM(AU33:BF33)*Ops!AT10</f>
        <v>0</v>
      </c>
      <c r="AU41" s="74">
        <f>+SUM(AV33:BG33)*Ops!AU10</f>
        <v>0</v>
      </c>
      <c r="AV41" s="74">
        <f>+SUM(AW33:BH33)*Ops!AV10</f>
        <v>0</v>
      </c>
      <c r="AW41" s="74">
        <f>+SUM(AX33:BI33)*Ops!AW10</f>
        <v>0</v>
      </c>
      <c r="AX41" s="74">
        <f>+SUM(AY33:BJ33)*Ops!AX10</f>
        <v>0</v>
      </c>
      <c r="AY41" s="74">
        <f>+SUM(AZ33:BK33)*Ops!AY10</f>
        <v>0</v>
      </c>
      <c r="AZ41" s="74">
        <f>+SUM(BA33:BL33)*Ops!AZ10</f>
        <v>0</v>
      </c>
      <c r="BA41" s="74">
        <f>+SUM(BB33:BM33)*Ops!BA10</f>
        <v>0</v>
      </c>
      <c r="BB41" s="74">
        <f>+SUM(BC33:BN33)*Ops!BB10</f>
        <v>0</v>
      </c>
      <c r="BC41" s="74">
        <f>+SUM(BD33:BO33)*Ops!BC10</f>
        <v>0</v>
      </c>
      <c r="BD41" s="74">
        <f>+SUM(BE33:BP33)*Ops!BD10</f>
        <v>0</v>
      </c>
      <c r="BE41" s="74">
        <f>+SUM(BF33:BQ33)*Ops!BE10</f>
        <v>0</v>
      </c>
      <c r="BF41" s="74">
        <f>+SUM(BG33:BR33)*Ops!BF10</f>
        <v>0</v>
      </c>
      <c r="BG41" s="74">
        <f>+SUM(BH33:BS33)*Ops!BG10</f>
        <v>0</v>
      </c>
      <c r="BH41" s="74">
        <f>+SUM(BI33:BT33)*Ops!BH10</f>
        <v>0</v>
      </c>
      <c r="BI41" s="74">
        <f>+SUM(BJ33:BU33)*Ops!BI10</f>
        <v>0</v>
      </c>
      <c r="BJ41" s="74">
        <f>+SUM(BK33:BV33)*Ops!BJ10</f>
        <v>0</v>
      </c>
      <c r="BK41" s="74">
        <f>+SUM(BL33:BW33)*Ops!BK10</f>
        <v>0</v>
      </c>
      <c r="BL41" s="74">
        <f>+SUM(BM33:BX33)*Ops!BL10</f>
        <v>0</v>
      </c>
      <c r="BM41" s="74">
        <f>+SUM(BN33:BY33)*Ops!BM10</f>
        <v>0</v>
      </c>
      <c r="BN41" s="74">
        <f>+SUM(BO33:BZ33)*Ops!BN10</f>
        <v>0</v>
      </c>
      <c r="BO41" s="74">
        <f>+SUM(BP33:CA33)*Ops!BO10</f>
        <v>0</v>
      </c>
      <c r="BP41" s="74">
        <f>+SUM(BQ33:CB33)*Ops!BP10</f>
        <v>0</v>
      </c>
      <c r="BQ41" s="74">
        <f>+SUM(BR33:CC33)*Ops!BQ10</f>
        <v>0</v>
      </c>
      <c r="BR41" s="74">
        <f>+SUM(BS33:CD33)*Ops!BR10</f>
        <v>0</v>
      </c>
      <c r="BS41" s="74">
        <f>+SUM(BT33:CE33)*Ops!BS10</f>
        <v>0</v>
      </c>
      <c r="BT41" s="74">
        <f>+SUM(BU33:CF33)*Ops!BT10</f>
        <v>0</v>
      </c>
      <c r="BU41" s="74">
        <f>+SUM(BV33:CG33)*Ops!BU10</f>
        <v>0</v>
      </c>
      <c r="BV41" s="74">
        <f>+SUM(BW33:CH33)*Ops!BV10</f>
        <v>0</v>
      </c>
      <c r="BW41" s="74">
        <f>+SUM(BX33:CI33)*Ops!BW10</f>
        <v>0</v>
      </c>
      <c r="BX41" s="74">
        <f>+SUM(BY33:CJ33)*Ops!BX10</f>
        <v>0</v>
      </c>
      <c r="BY41" s="74">
        <f>+SUM(BZ33:CK33)*Ops!BY10</f>
        <v>0</v>
      </c>
      <c r="BZ41" s="74">
        <f>+SUM(CA33:CL33)*Ops!BZ10</f>
        <v>0</v>
      </c>
      <c r="CA41" s="74">
        <f>+SUM(CB33:CM33)*Ops!CA10</f>
        <v>0</v>
      </c>
      <c r="CB41" s="74">
        <f>+SUM(CC33:CN33)*Ops!CB10</f>
        <v>0</v>
      </c>
      <c r="CC41" s="74">
        <f>+SUM(CD33:CO33)*Ops!CC10</f>
        <v>0</v>
      </c>
      <c r="CD41" s="74">
        <f>+SUM(CE33:CP33)*Ops!CD10</f>
        <v>0</v>
      </c>
      <c r="CE41" s="74">
        <f>+SUM(CF33:CQ33)*Ops!CE10</f>
        <v>0</v>
      </c>
      <c r="CF41" s="74">
        <f>+SUM(CG33:CR33)*Ops!CF10</f>
        <v>0</v>
      </c>
      <c r="CG41" s="74">
        <f>+SUM(CH33:CS33)*Ops!CG10</f>
        <v>0</v>
      </c>
      <c r="CH41" s="74">
        <f>+SUM(CI33:CT33)*Ops!CH10</f>
        <v>0</v>
      </c>
      <c r="CI41" s="74">
        <f>+SUM(CJ33:CU33)*Ops!CI10</f>
        <v>0</v>
      </c>
      <c r="CJ41" s="74">
        <f>+SUM(CK33:CV33)*Ops!CJ10</f>
        <v>0</v>
      </c>
      <c r="CK41" s="74">
        <f>+SUM(CL33:CW33)*Ops!CK10</f>
        <v>0</v>
      </c>
      <c r="CL41" s="74">
        <f>+SUM(CM33:CX33)*Ops!CL10</f>
        <v>0</v>
      </c>
      <c r="CM41" s="74">
        <f>+SUM(CN33:CY33)*Ops!CM10</f>
        <v>0</v>
      </c>
      <c r="CN41" s="74">
        <f>+SUM(CO33:CZ33)*Ops!CN10</f>
        <v>0</v>
      </c>
      <c r="CO41" s="74">
        <f>+SUM(CP33:DA33)*Ops!CO10</f>
        <v>0</v>
      </c>
      <c r="CP41" s="74">
        <f>+SUM(CQ33:DB33)*Ops!CP10</f>
        <v>0</v>
      </c>
      <c r="CQ41" s="74">
        <f>+SUM(CR33:DC33)*Ops!CQ10</f>
        <v>0</v>
      </c>
      <c r="CR41" s="74">
        <f>+SUM(CS33:DD33)*Ops!CR10</f>
        <v>0</v>
      </c>
      <c r="CS41" s="74">
        <f>+SUM(CT33:DE33)*Ops!CS10</f>
        <v>0</v>
      </c>
      <c r="CT41" s="74">
        <f>+SUM(CU33:DF33)*Ops!CT10</f>
        <v>0</v>
      </c>
      <c r="CU41" s="74">
        <f>+SUM(CV33:DG33)*Ops!CU10</f>
        <v>0</v>
      </c>
      <c r="CV41" s="74">
        <f>+SUM(CW33:DH33)*Ops!CV10</f>
        <v>0</v>
      </c>
      <c r="CW41" s="74">
        <f>+SUM(CX33:DI33)*Ops!CW10</f>
        <v>0</v>
      </c>
      <c r="CX41" s="74">
        <f>+SUM(CY33:DJ33)*Ops!CX10</f>
        <v>0</v>
      </c>
      <c r="CY41" s="74">
        <f>+SUM(CZ33:DK33)*Ops!CY10</f>
        <v>0</v>
      </c>
      <c r="CZ41" s="74">
        <f>+SUM(DA33:DL33)*Ops!CZ10</f>
        <v>0</v>
      </c>
      <c r="DA41" s="74">
        <f>+SUM(DB33:DM33)*Ops!DA10</f>
        <v>0</v>
      </c>
      <c r="DB41" s="74">
        <f>+SUM(DC33:DN33)*Ops!DB10</f>
        <v>0</v>
      </c>
      <c r="DC41" s="74">
        <f>+SUM(DD33:DO33)*Ops!DC10</f>
        <v>0</v>
      </c>
      <c r="DD41" s="74">
        <f>+SUM(DE33:DP33)*Ops!DD10</f>
        <v>0</v>
      </c>
      <c r="DE41" s="74">
        <f>+SUM(DF33:DQ33)*Ops!DE10</f>
        <v>0</v>
      </c>
      <c r="DF41" s="74">
        <f>+SUM(DG33:DR33)*Ops!DF10</f>
        <v>0</v>
      </c>
      <c r="DG41" s="74">
        <f>+SUM(DH33:DS33)*Ops!DG10</f>
        <v>0</v>
      </c>
      <c r="DH41" s="74">
        <f>+SUM(DI33:DT33)*Ops!DH10</f>
        <v>0</v>
      </c>
      <c r="DI41" s="74">
        <f>+SUM(DJ33:DU33)*Ops!DI10</f>
        <v>0</v>
      </c>
      <c r="DJ41" s="74">
        <f>+SUM(DK33:DV33)*Ops!DJ10</f>
        <v>0</v>
      </c>
      <c r="DK41" s="74">
        <f>+SUM(DL33:DW33)*Ops!DK10</f>
        <v>0</v>
      </c>
      <c r="DL41" s="74">
        <f>+SUM(DM33:DX33)*Ops!DL10</f>
        <v>0</v>
      </c>
      <c r="DM41" s="74">
        <f>+SUM(DN33:DY33)*Ops!DM10</f>
        <v>0</v>
      </c>
      <c r="DN41" s="74">
        <f>+SUM(DO33:DZ33)*Ops!DN10</f>
        <v>0</v>
      </c>
      <c r="DO41" s="74">
        <f>+SUM(DP33:EA33)*Ops!DO10</f>
        <v>0</v>
      </c>
      <c r="DP41" s="74">
        <f>+SUM(DQ33:EB33)*Ops!DP10</f>
        <v>0</v>
      </c>
      <c r="DQ41" s="74">
        <f>+SUM(DR33:EC33)*Ops!DQ10</f>
        <v>0</v>
      </c>
      <c r="DR41" s="74">
        <f>+SUM(DS33:ED33)*Ops!DR10</f>
        <v>0</v>
      </c>
      <c r="DS41" s="74">
        <f>+SUM(DT33:EE33)*Ops!DS10</f>
        <v>0</v>
      </c>
      <c r="DT41" s="74">
        <f>+SUM(DU33:EF33)*Ops!DT10</f>
        <v>0</v>
      </c>
      <c r="DU41"/>
      <c r="DV41"/>
      <c r="DW41"/>
      <c r="DX41"/>
      <c r="DY41"/>
      <c r="DZ41"/>
      <c r="EA41"/>
      <c r="EB41"/>
      <c r="EC41"/>
      <c r="ED41"/>
      <c r="EE41"/>
      <c r="EF41"/>
    </row>
    <row r="42" spans="1:136" s="9" customFormat="1" ht="14.25" customHeight="1" x14ac:dyDescent="0.2">
      <c r="A42" s="3"/>
      <c r="B42" s="5"/>
      <c r="C42" s="76"/>
      <c r="D42" s="7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c r="DV42"/>
      <c r="DW42"/>
      <c r="DX42"/>
      <c r="DY42"/>
      <c r="DZ42"/>
      <c r="EA42"/>
      <c r="EB42"/>
      <c r="EC42"/>
      <c r="ED42"/>
      <c r="EE42"/>
      <c r="EF42"/>
    </row>
    <row r="43" spans="1:136" s="9" customFormat="1" ht="14.25" customHeight="1" x14ac:dyDescent="0.2">
      <c r="A43" s="3"/>
      <c r="B43" s="5"/>
      <c r="C43" s="76"/>
      <c r="D43" s="7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c r="DV43"/>
      <c r="DW43"/>
      <c r="DX43"/>
      <c r="DY43"/>
      <c r="DZ43"/>
      <c r="EA43"/>
      <c r="EB43"/>
      <c r="EC43"/>
      <c r="ED43"/>
      <c r="EE43"/>
      <c r="EF43"/>
    </row>
    <row r="44" spans="1:136" ht="14.25" customHeight="1" x14ac:dyDescent="0.2">
      <c r="B44" s="277" t="s">
        <v>98</v>
      </c>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7"/>
      <c r="CC44" s="277"/>
      <c r="CD44" s="277"/>
      <c r="CE44" s="277"/>
      <c r="CF44" s="277"/>
      <c r="CG44" s="277"/>
      <c r="CH44" s="277"/>
      <c r="CI44" s="277"/>
      <c r="CJ44" s="277"/>
      <c r="CK44" s="277"/>
      <c r="CL44" s="277"/>
      <c r="CM44" s="277"/>
      <c r="CN44" s="277"/>
      <c r="CO44" s="277"/>
      <c r="CP44" s="277"/>
      <c r="CQ44" s="277"/>
      <c r="CR44" s="277"/>
      <c r="CS44" s="277"/>
      <c r="CT44" s="277"/>
      <c r="CU44" s="277"/>
      <c r="CV44" s="277"/>
      <c r="CW44" s="277"/>
      <c r="CX44" s="277"/>
      <c r="CY44" s="277"/>
      <c r="CZ44" s="277"/>
      <c r="DA44" s="277"/>
      <c r="DB44" s="277"/>
      <c r="DC44" s="277"/>
      <c r="DD44" s="277"/>
      <c r="DE44" s="277"/>
      <c r="DF44" s="277"/>
      <c r="DG44" s="277"/>
      <c r="DH44" s="277"/>
      <c r="DI44" s="277"/>
      <c r="DJ44" s="277"/>
      <c r="DK44" s="277"/>
      <c r="DL44" s="277"/>
      <c r="DM44" s="277"/>
      <c r="DN44" s="277"/>
      <c r="DO44" s="277"/>
      <c r="DP44" s="277"/>
      <c r="DQ44" s="277"/>
      <c r="DR44" s="277"/>
      <c r="DS44" s="277"/>
      <c r="DT44" s="277"/>
    </row>
    <row r="45" spans="1:136" s="9" customFormat="1" ht="14.25" customHeight="1" x14ac:dyDescent="0.2">
      <c r="A45" s="3"/>
      <c r="B45" s="21" t="str">
        <f>+Input!C206</f>
        <v>Initial Loan</v>
      </c>
      <c r="C45" s="71" t="str">
        <f>+currency</f>
        <v>EUR</v>
      </c>
      <c r="D45" s="23"/>
      <c r="E45" s="70">
        <f>+E37*Input!$F206/12</f>
        <v>0</v>
      </c>
      <c r="F45" s="70">
        <f>+F37*Input!$F206/12</f>
        <v>0</v>
      </c>
      <c r="G45" s="70">
        <f>+G37*Input!$F206/12</f>
        <v>0</v>
      </c>
      <c r="H45" s="70">
        <f>+H37*Input!$F206/12</f>
        <v>0</v>
      </c>
      <c r="I45" s="70">
        <f>+I37*Input!$F206/12</f>
        <v>0</v>
      </c>
      <c r="J45" s="70">
        <f>+J37*Input!$F206/12</f>
        <v>0</v>
      </c>
      <c r="K45" s="70">
        <f>+K37*Input!$F206/12</f>
        <v>0</v>
      </c>
      <c r="L45" s="70">
        <f>+L37*Input!$F206/12</f>
        <v>0</v>
      </c>
      <c r="M45" s="70">
        <f>+M37*Input!$F206/12</f>
        <v>0</v>
      </c>
      <c r="N45" s="70">
        <f>+N37*Input!$F206/12</f>
        <v>0</v>
      </c>
      <c r="O45" s="70">
        <f>+O37*Input!$F206/12</f>
        <v>0</v>
      </c>
      <c r="P45" s="70">
        <f>+P37*Input!$F206/12</f>
        <v>0</v>
      </c>
      <c r="Q45" s="70">
        <f>+Q37*Input!$F206/12</f>
        <v>0</v>
      </c>
      <c r="R45" s="70">
        <f>+R37*Input!$F206/12</f>
        <v>0</v>
      </c>
      <c r="S45" s="70">
        <f>+S37*Input!$F206/12</f>
        <v>0</v>
      </c>
      <c r="T45" s="70">
        <f>+T37*Input!$F206/12</f>
        <v>0</v>
      </c>
      <c r="U45" s="70">
        <f>+U37*Input!$F206/12</f>
        <v>0</v>
      </c>
      <c r="V45" s="70">
        <f>+V37*Input!$F206/12</f>
        <v>0</v>
      </c>
      <c r="W45" s="70">
        <f>+W37*Input!$F206/12</f>
        <v>0</v>
      </c>
      <c r="X45" s="70">
        <f>+X37*Input!$F206/12</f>
        <v>0</v>
      </c>
      <c r="Y45" s="70">
        <f>+Y37*Input!$F206/12</f>
        <v>0</v>
      </c>
      <c r="Z45" s="70">
        <f>+Z37*Input!$F206/12</f>
        <v>0</v>
      </c>
      <c r="AA45" s="70">
        <f>+AA37*Input!$F206/12</f>
        <v>0</v>
      </c>
      <c r="AB45" s="70">
        <f>+AB37*Input!$F206/12</f>
        <v>0</v>
      </c>
      <c r="AC45" s="70">
        <f>+AC37*Input!$F206/12</f>
        <v>0</v>
      </c>
      <c r="AD45" s="70">
        <f>+AD37*Input!$F206/12</f>
        <v>0</v>
      </c>
      <c r="AE45" s="70">
        <f>+AE37*Input!$F206/12</f>
        <v>0</v>
      </c>
      <c r="AF45" s="70">
        <f>+AF37*Input!$F206/12</f>
        <v>0</v>
      </c>
      <c r="AG45" s="70">
        <f>+AG37*Input!$F206/12</f>
        <v>0</v>
      </c>
      <c r="AH45" s="70">
        <f>+AH37*Input!$F206/12</f>
        <v>0</v>
      </c>
      <c r="AI45" s="70">
        <f>+AI37*Input!$F206/12</f>
        <v>0</v>
      </c>
      <c r="AJ45" s="70">
        <f>+AJ37*Input!$F206/12</f>
        <v>0</v>
      </c>
      <c r="AK45" s="70">
        <f>+AK37*Input!$F206/12</f>
        <v>0</v>
      </c>
      <c r="AL45" s="70">
        <f>+AL37*Input!$F206/12</f>
        <v>0</v>
      </c>
      <c r="AM45" s="70">
        <f>+AM37*Input!$F206/12</f>
        <v>0</v>
      </c>
      <c r="AN45" s="70">
        <f>+AN37*Input!$F206/12</f>
        <v>0</v>
      </c>
      <c r="AO45" s="70">
        <f>+AO37*Input!$F206/12</f>
        <v>0</v>
      </c>
      <c r="AP45" s="70">
        <f>+AP37*Input!$F206/12</f>
        <v>0</v>
      </c>
      <c r="AQ45" s="70">
        <f>+AQ37*Input!$F206/12</f>
        <v>0</v>
      </c>
      <c r="AR45" s="70">
        <f>+AR37*Input!$F206/12</f>
        <v>0</v>
      </c>
      <c r="AS45" s="70">
        <f>+AS37*Input!$F206/12</f>
        <v>0</v>
      </c>
      <c r="AT45" s="70">
        <f>+AT37*Input!$F206/12</f>
        <v>0</v>
      </c>
      <c r="AU45" s="70">
        <f>+AU37*Input!$F206/12</f>
        <v>0</v>
      </c>
      <c r="AV45" s="70">
        <f>+AV37*Input!$F206/12</f>
        <v>0</v>
      </c>
      <c r="AW45" s="70">
        <f>+AW37*Input!$F206/12</f>
        <v>0</v>
      </c>
      <c r="AX45" s="70">
        <f>+AX37*Input!$F206/12</f>
        <v>0</v>
      </c>
      <c r="AY45" s="70">
        <f>+AY37*Input!$F206/12</f>
        <v>0</v>
      </c>
      <c r="AZ45" s="70">
        <f>+AZ37*Input!$F206/12</f>
        <v>0</v>
      </c>
      <c r="BA45" s="70">
        <f>+BA37*Input!$F206/12</f>
        <v>0</v>
      </c>
      <c r="BB45" s="70">
        <f>+BB37*Input!$F206/12</f>
        <v>0</v>
      </c>
      <c r="BC45" s="70">
        <f>+BC37*Input!$F206/12</f>
        <v>0</v>
      </c>
      <c r="BD45" s="70">
        <f>+BD37*Input!$F206/12</f>
        <v>0</v>
      </c>
      <c r="BE45" s="70">
        <f>+BE37*Input!$F206/12</f>
        <v>0</v>
      </c>
      <c r="BF45" s="70">
        <f>+BF37*Input!$F206/12</f>
        <v>0</v>
      </c>
      <c r="BG45" s="70">
        <f>+BG37*Input!$F206/12</f>
        <v>0</v>
      </c>
      <c r="BH45" s="70">
        <f>+BH37*Input!$F206/12</f>
        <v>0</v>
      </c>
      <c r="BI45" s="70">
        <f>+BI37*Input!$F206/12</f>
        <v>0</v>
      </c>
      <c r="BJ45" s="70">
        <f>+BJ37*Input!$F206/12</f>
        <v>0</v>
      </c>
      <c r="BK45" s="70">
        <f>+BK37*Input!$F206/12</f>
        <v>0</v>
      </c>
      <c r="BL45" s="70">
        <f>+BL37*Input!$F206/12</f>
        <v>0</v>
      </c>
      <c r="BM45" s="70">
        <f>+BM37*Input!$F206/12</f>
        <v>0</v>
      </c>
      <c r="BN45" s="70">
        <f>+BN37*Input!$F206/12</f>
        <v>0</v>
      </c>
      <c r="BO45" s="70">
        <f>+BO37*Input!$F206/12</f>
        <v>0</v>
      </c>
      <c r="BP45" s="70">
        <f>+BP37*Input!$F206/12</f>
        <v>0</v>
      </c>
      <c r="BQ45" s="70">
        <f>+BQ37*Input!$F206/12</f>
        <v>0</v>
      </c>
      <c r="BR45" s="70">
        <f>+BR37*Input!$F206/12</f>
        <v>0</v>
      </c>
      <c r="BS45" s="70">
        <f>+BS37*Input!$F206/12</f>
        <v>0</v>
      </c>
      <c r="BT45" s="70">
        <f>+BT37*Input!$F206/12</f>
        <v>0</v>
      </c>
      <c r="BU45" s="70">
        <f>+BU37*Input!$F206/12</f>
        <v>0</v>
      </c>
      <c r="BV45" s="70">
        <f>+BV37*Input!$F206/12</f>
        <v>0</v>
      </c>
      <c r="BW45" s="70">
        <f>+BW37*Input!$F206/12</f>
        <v>0</v>
      </c>
      <c r="BX45" s="70">
        <f>+BX37*Input!$F206/12</f>
        <v>0</v>
      </c>
      <c r="BY45" s="70">
        <f>+BY37*Input!$F206/12</f>
        <v>0</v>
      </c>
      <c r="BZ45" s="70">
        <f>+BZ37*Input!$F206/12</f>
        <v>0</v>
      </c>
      <c r="CA45" s="70">
        <f>+CA37*Input!$F206/12</f>
        <v>0</v>
      </c>
      <c r="CB45" s="70">
        <f>+CB37*Input!$F206/12</f>
        <v>0</v>
      </c>
      <c r="CC45" s="70">
        <f>+CC37*Input!$F206/12</f>
        <v>0</v>
      </c>
      <c r="CD45" s="70">
        <f>+CD37*Input!$F206/12</f>
        <v>0</v>
      </c>
      <c r="CE45" s="70">
        <f>+CE37*Input!$F206/12</f>
        <v>0</v>
      </c>
      <c r="CF45" s="70">
        <f>+CF37*Input!$F206/12</f>
        <v>0</v>
      </c>
      <c r="CG45" s="70">
        <f>+CG37*Input!$F206/12</f>
        <v>0</v>
      </c>
      <c r="CH45" s="70">
        <f>+CH37*Input!$F206/12</f>
        <v>0</v>
      </c>
      <c r="CI45" s="70">
        <f>+CI37*Input!$F206/12</f>
        <v>0</v>
      </c>
      <c r="CJ45" s="70">
        <f>+CJ37*Input!$F206/12</f>
        <v>0</v>
      </c>
      <c r="CK45" s="70">
        <f>+CK37*Input!$F206/12</f>
        <v>0</v>
      </c>
      <c r="CL45" s="70">
        <f>+CL37*Input!$F206/12</f>
        <v>0</v>
      </c>
      <c r="CM45" s="70">
        <f>+CM37*Input!$F206/12</f>
        <v>0</v>
      </c>
      <c r="CN45" s="70">
        <f>+CN37*Input!$F206/12</f>
        <v>0</v>
      </c>
      <c r="CO45" s="70">
        <f>+CO37*Input!$F206/12</f>
        <v>0</v>
      </c>
      <c r="CP45" s="70">
        <f>+CP37*Input!$F206/12</f>
        <v>0</v>
      </c>
      <c r="CQ45" s="70">
        <f>+CQ37*Input!$F206/12</f>
        <v>0</v>
      </c>
      <c r="CR45" s="70">
        <f>+CR37*Input!$F206/12</f>
        <v>0</v>
      </c>
      <c r="CS45" s="70">
        <f>+CS37*Input!$F206/12</f>
        <v>0</v>
      </c>
      <c r="CT45" s="70">
        <f>+CT37*Input!$F206/12</f>
        <v>0</v>
      </c>
      <c r="CU45" s="70">
        <f>+CU37*Input!$F206/12</f>
        <v>0</v>
      </c>
      <c r="CV45" s="70">
        <f>+CV37*Input!$F206/12</f>
        <v>0</v>
      </c>
      <c r="CW45" s="70">
        <f>+CW37*Input!$F206/12</f>
        <v>0</v>
      </c>
      <c r="CX45" s="70">
        <f>+CX37*Input!$F206/12</f>
        <v>0</v>
      </c>
      <c r="CY45" s="70">
        <f>+CY37*Input!$F206/12</f>
        <v>0</v>
      </c>
      <c r="CZ45" s="70">
        <f>+CZ37*Input!$F206/12</f>
        <v>0</v>
      </c>
      <c r="DA45" s="70">
        <f>+DA37*Input!$F206/12</f>
        <v>0</v>
      </c>
      <c r="DB45" s="70">
        <f>+DB37*Input!$F206/12</f>
        <v>0</v>
      </c>
      <c r="DC45" s="70">
        <f>+DC37*Input!$F206/12</f>
        <v>0</v>
      </c>
      <c r="DD45" s="70">
        <f>+DD37*Input!$F206/12</f>
        <v>0</v>
      </c>
      <c r="DE45" s="70">
        <f>+DE37*Input!$F206/12</f>
        <v>0</v>
      </c>
      <c r="DF45" s="70">
        <f>+DF37*Input!$F206/12</f>
        <v>0</v>
      </c>
      <c r="DG45" s="70">
        <f>+DG37*Input!$F206/12</f>
        <v>0</v>
      </c>
      <c r="DH45" s="70">
        <f>+DH37*Input!$F206/12</f>
        <v>0</v>
      </c>
      <c r="DI45" s="70">
        <f>+DI37*Input!$F206/12</f>
        <v>0</v>
      </c>
      <c r="DJ45" s="70">
        <f>+DJ37*Input!$F206/12</f>
        <v>0</v>
      </c>
      <c r="DK45" s="70">
        <f>+DK37*Input!$F206/12</f>
        <v>0</v>
      </c>
      <c r="DL45" s="70">
        <f>+DL37*Input!$F206/12</f>
        <v>0</v>
      </c>
      <c r="DM45" s="70">
        <f>+DM37*Input!$F206/12</f>
        <v>0</v>
      </c>
      <c r="DN45" s="70">
        <f>+DN37*Input!$F206/12</f>
        <v>0</v>
      </c>
      <c r="DO45" s="70">
        <f>+DO37*Input!$F206/12</f>
        <v>0</v>
      </c>
      <c r="DP45" s="70">
        <f>+DP37*Input!$F206/12</f>
        <v>0</v>
      </c>
      <c r="DQ45" s="70">
        <f>+DQ37*Input!$F206/12</f>
        <v>0</v>
      </c>
      <c r="DR45" s="70">
        <f>+DR37*Input!$F206/12</f>
        <v>0</v>
      </c>
      <c r="DS45" s="70">
        <f>+DS37*Input!$F206/12</f>
        <v>0</v>
      </c>
      <c r="DT45" s="70">
        <f>+DT37*Input!$F206/12</f>
        <v>0</v>
      </c>
      <c r="DU45"/>
      <c r="DV45"/>
      <c r="DW45"/>
      <c r="DX45"/>
      <c r="DY45"/>
      <c r="DZ45"/>
      <c r="EA45"/>
      <c r="EB45"/>
      <c r="EC45"/>
      <c r="ED45"/>
      <c r="EE45"/>
      <c r="EF45"/>
    </row>
    <row r="46" spans="1:136" s="9" customFormat="1" ht="14.25" customHeight="1" x14ac:dyDescent="0.2">
      <c r="A46" s="3"/>
      <c r="B46" s="21" t="str">
        <f>+Input!C207</f>
        <v>Loan 2</v>
      </c>
      <c r="C46" s="71" t="str">
        <f>+currency</f>
        <v>EUR</v>
      </c>
      <c r="D46" s="23"/>
      <c r="E46" s="70">
        <f>+E38*Input!$F207/12</f>
        <v>0</v>
      </c>
      <c r="F46" s="70">
        <f>+F38*Input!$F207/12</f>
        <v>0</v>
      </c>
      <c r="G46" s="70">
        <f>+G38*Input!$F207/12</f>
        <v>0</v>
      </c>
      <c r="H46" s="70">
        <f>+H38*Input!$F207/12</f>
        <v>0</v>
      </c>
      <c r="I46" s="70">
        <f>+I38*Input!$F207/12</f>
        <v>0</v>
      </c>
      <c r="J46" s="70">
        <f>+J38*Input!$F207/12</f>
        <v>0</v>
      </c>
      <c r="K46" s="70">
        <f>+K38*Input!$F207/12</f>
        <v>0</v>
      </c>
      <c r="L46" s="70">
        <f>+L38*Input!$F207/12</f>
        <v>0</v>
      </c>
      <c r="M46" s="70">
        <f>+M38*Input!$F207/12</f>
        <v>0</v>
      </c>
      <c r="N46" s="70">
        <f>+N38*Input!$F207/12</f>
        <v>0</v>
      </c>
      <c r="O46" s="70">
        <f>+O38*Input!$F207/12</f>
        <v>0</v>
      </c>
      <c r="P46" s="70">
        <f>+P38*Input!$F207/12</f>
        <v>0</v>
      </c>
      <c r="Q46" s="70">
        <f>+Q38*Input!$F207/12</f>
        <v>0</v>
      </c>
      <c r="R46" s="70">
        <f>+R38*Input!$F207/12</f>
        <v>0</v>
      </c>
      <c r="S46" s="70">
        <f>+S38*Input!$F207/12</f>
        <v>0</v>
      </c>
      <c r="T46" s="70">
        <f>+T38*Input!$F207/12</f>
        <v>0</v>
      </c>
      <c r="U46" s="70">
        <f>+U38*Input!$F207/12</f>
        <v>0</v>
      </c>
      <c r="V46" s="70">
        <f>+V38*Input!$F207/12</f>
        <v>0</v>
      </c>
      <c r="W46" s="70">
        <f>+W38*Input!$F207/12</f>
        <v>0</v>
      </c>
      <c r="X46" s="70">
        <f>+X38*Input!$F207/12</f>
        <v>0</v>
      </c>
      <c r="Y46" s="70">
        <f>+Y38*Input!$F207/12</f>
        <v>0</v>
      </c>
      <c r="Z46" s="70">
        <f>+Z38*Input!$F207/12</f>
        <v>0</v>
      </c>
      <c r="AA46" s="70">
        <f>+AA38*Input!$F207/12</f>
        <v>0</v>
      </c>
      <c r="AB46" s="70">
        <f>+AB38*Input!$F207/12</f>
        <v>0</v>
      </c>
      <c r="AC46" s="70">
        <f>+AC38*Input!$F207/12</f>
        <v>0</v>
      </c>
      <c r="AD46" s="70">
        <f>+AD38*Input!$F207/12</f>
        <v>0</v>
      </c>
      <c r="AE46" s="70">
        <f>+AE38*Input!$F207/12</f>
        <v>0</v>
      </c>
      <c r="AF46" s="70">
        <f>+AF38*Input!$F207/12</f>
        <v>0</v>
      </c>
      <c r="AG46" s="70">
        <f>+AG38*Input!$F207/12</f>
        <v>0</v>
      </c>
      <c r="AH46" s="70">
        <f>+AH38*Input!$F207/12</f>
        <v>0</v>
      </c>
      <c r="AI46" s="70">
        <f>+AI38*Input!$F207/12</f>
        <v>0</v>
      </c>
      <c r="AJ46" s="70">
        <f>+AJ38*Input!$F207/12</f>
        <v>0</v>
      </c>
      <c r="AK46" s="70">
        <f>+AK38*Input!$F207/12</f>
        <v>0</v>
      </c>
      <c r="AL46" s="70">
        <f>+AL38*Input!$F207/12</f>
        <v>0</v>
      </c>
      <c r="AM46" s="70">
        <f>+AM38*Input!$F207/12</f>
        <v>0</v>
      </c>
      <c r="AN46" s="70">
        <f>+AN38*Input!$F207/12</f>
        <v>0</v>
      </c>
      <c r="AO46" s="70">
        <f>+AO38*Input!$F207/12</f>
        <v>0</v>
      </c>
      <c r="AP46" s="70">
        <f>+AP38*Input!$F207/12</f>
        <v>0</v>
      </c>
      <c r="AQ46" s="70">
        <f>+AQ38*Input!$F207/12</f>
        <v>0</v>
      </c>
      <c r="AR46" s="70">
        <f>+AR38*Input!$F207/12</f>
        <v>0</v>
      </c>
      <c r="AS46" s="70">
        <f>+AS38*Input!$F207/12</f>
        <v>0</v>
      </c>
      <c r="AT46" s="70">
        <f>+AT38*Input!$F207/12</f>
        <v>0</v>
      </c>
      <c r="AU46" s="70">
        <f>+AU38*Input!$F207/12</f>
        <v>0</v>
      </c>
      <c r="AV46" s="70">
        <f>+AV38*Input!$F207/12</f>
        <v>0</v>
      </c>
      <c r="AW46" s="70">
        <f>+AW38*Input!$F207/12</f>
        <v>0</v>
      </c>
      <c r="AX46" s="70">
        <f>+AX38*Input!$F207/12</f>
        <v>0</v>
      </c>
      <c r="AY46" s="70">
        <f>+AY38*Input!$F207/12</f>
        <v>0</v>
      </c>
      <c r="AZ46" s="70">
        <f>+AZ38*Input!$F207/12</f>
        <v>0</v>
      </c>
      <c r="BA46" s="70">
        <f>+BA38*Input!$F207/12</f>
        <v>0</v>
      </c>
      <c r="BB46" s="70">
        <f>+BB38*Input!$F207/12</f>
        <v>0</v>
      </c>
      <c r="BC46" s="70">
        <f>+BC38*Input!$F207/12</f>
        <v>0</v>
      </c>
      <c r="BD46" s="70">
        <f>+BD38*Input!$F207/12</f>
        <v>0</v>
      </c>
      <c r="BE46" s="70">
        <f>+BE38*Input!$F207/12</f>
        <v>0</v>
      </c>
      <c r="BF46" s="70">
        <f>+BF38*Input!$F207/12</f>
        <v>0</v>
      </c>
      <c r="BG46" s="70">
        <f>+BG38*Input!$F207/12</f>
        <v>0</v>
      </c>
      <c r="BH46" s="70">
        <f>+BH38*Input!$F207/12</f>
        <v>0</v>
      </c>
      <c r="BI46" s="70">
        <f>+BI38*Input!$F207/12</f>
        <v>0</v>
      </c>
      <c r="BJ46" s="70">
        <f>+BJ38*Input!$F207/12</f>
        <v>0</v>
      </c>
      <c r="BK46" s="70">
        <f>+BK38*Input!$F207/12</f>
        <v>0</v>
      </c>
      <c r="BL46" s="70">
        <f>+BL38*Input!$F207/12</f>
        <v>0</v>
      </c>
      <c r="BM46" s="70">
        <f>+BM38*Input!$F207/12</f>
        <v>0</v>
      </c>
      <c r="BN46" s="70">
        <f>+BN38*Input!$F207/12</f>
        <v>0</v>
      </c>
      <c r="BO46" s="70">
        <f>+BO38*Input!$F207/12</f>
        <v>0</v>
      </c>
      <c r="BP46" s="70">
        <f>+BP38*Input!$F207/12</f>
        <v>0</v>
      </c>
      <c r="BQ46" s="70">
        <f>+BQ38*Input!$F207/12</f>
        <v>0</v>
      </c>
      <c r="BR46" s="70">
        <f>+BR38*Input!$F207/12</f>
        <v>0</v>
      </c>
      <c r="BS46" s="70">
        <f>+BS38*Input!$F207/12</f>
        <v>0</v>
      </c>
      <c r="BT46" s="70">
        <f>+BT38*Input!$F207/12</f>
        <v>0</v>
      </c>
      <c r="BU46" s="70">
        <f>+BU38*Input!$F207/12</f>
        <v>0</v>
      </c>
      <c r="BV46" s="70">
        <f>+BV38*Input!$F207/12</f>
        <v>0</v>
      </c>
      <c r="BW46" s="70">
        <f>+BW38*Input!$F207/12</f>
        <v>0</v>
      </c>
      <c r="BX46" s="70">
        <f>+BX38*Input!$F207/12</f>
        <v>0</v>
      </c>
      <c r="BY46" s="70">
        <f>+BY38*Input!$F207/12</f>
        <v>0</v>
      </c>
      <c r="BZ46" s="70">
        <f>+BZ38*Input!$F207/12</f>
        <v>0</v>
      </c>
      <c r="CA46" s="70">
        <f>+CA38*Input!$F207/12</f>
        <v>0</v>
      </c>
      <c r="CB46" s="70">
        <f>+CB38*Input!$F207/12</f>
        <v>0</v>
      </c>
      <c r="CC46" s="70">
        <f>+CC38*Input!$F207/12</f>
        <v>0</v>
      </c>
      <c r="CD46" s="70">
        <f>+CD38*Input!$F207/12</f>
        <v>0</v>
      </c>
      <c r="CE46" s="70">
        <f>+CE38*Input!$F207/12</f>
        <v>0</v>
      </c>
      <c r="CF46" s="70">
        <f>+CF38*Input!$F207/12</f>
        <v>0</v>
      </c>
      <c r="CG46" s="70">
        <f>+CG38*Input!$F207/12</f>
        <v>0</v>
      </c>
      <c r="CH46" s="70">
        <f>+CH38*Input!$F207/12</f>
        <v>0</v>
      </c>
      <c r="CI46" s="70">
        <f>+CI38*Input!$F207/12</f>
        <v>0</v>
      </c>
      <c r="CJ46" s="70">
        <f>+CJ38*Input!$F207/12</f>
        <v>0</v>
      </c>
      <c r="CK46" s="70">
        <f>+CK38*Input!$F207/12</f>
        <v>0</v>
      </c>
      <c r="CL46" s="70">
        <f>+CL38*Input!$F207/12</f>
        <v>0</v>
      </c>
      <c r="CM46" s="70">
        <f>+CM38*Input!$F207/12</f>
        <v>0</v>
      </c>
      <c r="CN46" s="70">
        <f>+CN38*Input!$F207/12</f>
        <v>0</v>
      </c>
      <c r="CO46" s="70">
        <f>+CO38*Input!$F207/12</f>
        <v>0</v>
      </c>
      <c r="CP46" s="70">
        <f>+CP38*Input!$F207/12</f>
        <v>0</v>
      </c>
      <c r="CQ46" s="70">
        <f>+CQ38*Input!$F207/12</f>
        <v>0</v>
      </c>
      <c r="CR46" s="70">
        <f>+CR38*Input!$F207/12</f>
        <v>0</v>
      </c>
      <c r="CS46" s="70">
        <f>+CS38*Input!$F207/12</f>
        <v>0</v>
      </c>
      <c r="CT46" s="70">
        <f>+CT38*Input!$F207/12</f>
        <v>0</v>
      </c>
      <c r="CU46" s="70">
        <f>+CU38*Input!$F207/12</f>
        <v>0</v>
      </c>
      <c r="CV46" s="70">
        <f>+CV38*Input!$F207/12</f>
        <v>0</v>
      </c>
      <c r="CW46" s="70">
        <f>+CW38*Input!$F207/12</f>
        <v>0</v>
      </c>
      <c r="CX46" s="70">
        <f>+CX38*Input!$F207/12</f>
        <v>0</v>
      </c>
      <c r="CY46" s="70">
        <f>+CY38*Input!$F207/12</f>
        <v>0</v>
      </c>
      <c r="CZ46" s="70">
        <f>+CZ38*Input!$F207/12</f>
        <v>0</v>
      </c>
      <c r="DA46" s="70">
        <f>+DA38*Input!$F207/12</f>
        <v>0</v>
      </c>
      <c r="DB46" s="70">
        <f>+DB38*Input!$F207/12</f>
        <v>0</v>
      </c>
      <c r="DC46" s="70">
        <f>+DC38*Input!$F207/12</f>
        <v>0</v>
      </c>
      <c r="DD46" s="70">
        <f>+DD38*Input!$F207/12</f>
        <v>0</v>
      </c>
      <c r="DE46" s="70">
        <f>+DE38*Input!$F207/12</f>
        <v>0</v>
      </c>
      <c r="DF46" s="70">
        <f>+DF38*Input!$F207/12</f>
        <v>0</v>
      </c>
      <c r="DG46" s="70">
        <f>+DG38*Input!$F207/12</f>
        <v>0</v>
      </c>
      <c r="DH46" s="70">
        <f>+DH38*Input!$F207/12</f>
        <v>0</v>
      </c>
      <c r="DI46" s="70">
        <f>+DI38*Input!$F207/12</f>
        <v>0</v>
      </c>
      <c r="DJ46" s="70">
        <f>+DJ38*Input!$F207/12</f>
        <v>0</v>
      </c>
      <c r="DK46" s="70">
        <f>+DK38*Input!$F207/12</f>
        <v>0</v>
      </c>
      <c r="DL46" s="70">
        <f>+DL38*Input!$F207/12</f>
        <v>0</v>
      </c>
      <c r="DM46" s="70">
        <f>+DM38*Input!$F207/12</f>
        <v>0</v>
      </c>
      <c r="DN46" s="70">
        <f>+DN38*Input!$F207/12</f>
        <v>0</v>
      </c>
      <c r="DO46" s="70">
        <f>+DO38*Input!$F207/12</f>
        <v>0</v>
      </c>
      <c r="DP46" s="70">
        <f>+DP38*Input!$F207/12</f>
        <v>0</v>
      </c>
      <c r="DQ46" s="70">
        <f>+DQ38*Input!$F207/12</f>
        <v>0</v>
      </c>
      <c r="DR46" s="70">
        <f>+DR38*Input!$F207/12</f>
        <v>0</v>
      </c>
      <c r="DS46" s="70">
        <f>+DS38*Input!$F207/12</f>
        <v>0</v>
      </c>
      <c r="DT46" s="70">
        <f>+DT38*Input!$F207/12</f>
        <v>0</v>
      </c>
      <c r="DU46"/>
      <c r="DV46"/>
      <c r="DW46"/>
      <c r="DX46"/>
      <c r="DY46"/>
      <c r="DZ46"/>
      <c r="EA46"/>
      <c r="EB46"/>
      <c r="EC46"/>
      <c r="ED46"/>
      <c r="EE46"/>
      <c r="EF46"/>
    </row>
    <row r="47" spans="1:136" s="9" customFormat="1" ht="14.25" customHeight="1" x14ac:dyDescent="0.2">
      <c r="A47" s="3"/>
      <c r="B47" s="21" t="str">
        <f>+Input!C208</f>
        <v>Loan 3</v>
      </c>
      <c r="C47" s="71" t="str">
        <f>+currency</f>
        <v>EUR</v>
      </c>
      <c r="D47" s="23"/>
      <c r="E47" s="70">
        <f>+E39*Input!$F208/12</f>
        <v>0</v>
      </c>
      <c r="F47" s="70">
        <f>+F39*Input!$F208/12</f>
        <v>0</v>
      </c>
      <c r="G47" s="70">
        <f>+G39*Input!$F208/12</f>
        <v>0</v>
      </c>
      <c r="H47" s="70">
        <f>+H39*Input!$F208/12</f>
        <v>0</v>
      </c>
      <c r="I47" s="70">
        <f>+I39*Input!$F208/12</f>
        <v>0</v>
      </c>
      <c r="J47" s="70">
        <f>+J39*Input!$F208/12</f>
        <v>0</v>
      </c>
      <c r="K47" s="70">
        <f>+K39*Input!$F208/12</f>
        <v>0</v>
      </c>
      <c r="L47" s="70">
        <f>+L39*Input!$F208/12</f>
        <v>0</v>
      </c>
      <c r="M47" s="70">
        <f>+M39*Input!$F208/12</f>
        <v>0</v>
      </c>
      <c r="N47" s="70">
        <f>+N39*Input!$F208/12</f>
        <v>0</v>
      </c>
      <c r="O47" s="70">
        <f>+O39*Input!$F208/12</f>
        <v>0</v>
      </c>
      <c r="P47" s="70">
        <f>+P39*Input!$F208/12</f>
        <v>0</v>
      </c>
      <c r="Q47" s="70">
        <f>+Q39*Input!$F208/12</f>
        <v>0</v>
      </c>
      <c r="R47" s="70">
        <f>+R39*Input!$F208/12</f>
        <v>0</v>
      </c>
      <c r="S47" s="70">
        <f>+S39*Input!$F208/12</f>
        <v>0</v>
      </c>
      <c r="T47" s="70">
        <f>+T39*Input!$F208/12</f>
        <v>0</v>
      </c>
      <c r="U47" s="70">
        <f>+U39*Input!$F208/12</f>
        <v>0</v>
      </c>
      <c r="V47" s="70">
        <f>+V39*Input!$F208/12</f>
        <v>0</v>
      </c>
      <c r="W47" s="70">
        <f>+W39*Input!$F208/12</f>
        <v>0</v>
      </c>
      <c r="X47" s="70">
        <f>+X39*Input!$F208/12</f>
        <v>0</v>
      </c>
      <c r="Y47" s="70">
        <f>+Y39*Input!$F208/12</f>
        <v>0</v>
      </c>
      <c r="Z47" s="70">
        <f>+Z39*Input!$F208/12</f>
        <v>0</v>
      </c>
      <c r="AA47" s="70">
        <f>+AA39*Input!$F208/12</f>
        <v>0</v>
      </c>
      <c r="AB47" s="70">
        <f>+AB39*Input!$F208/12</f>
        <v>0</v>
      </c>
      <c r="AC47" s="70">
        <f>+AC39*Input!$F208/12</f>
        <v>0</v>
      </c>
      <c r="AD47" s="70">
        <f>+AD39*Input!$F208/12</f>
        <v>0</v>
      </c>
      <c r="AE47" s="70">
        <f>+AE39*Input!$F208/12</f>
        <v>0</v>
      </c>
      <c r="AF47" s="70">
        <f>+AF39*Input!$F208/12</f>
        <v>0</v>
      </c>
      <c r="AG47" s="70">
        <f>+AG39*Input!$F208/12</f>
        <v>0</v>
      </c>
      <c r="AH47" s="70">
        <f>+AH39*Input!$F208/12</f>
        <v>0</v>
      </c>
      <c r="AI47" s="70">
        <f>+AI39*Input!$F208/12</f>
        <v>0</v>
      </c>
      <c r="AJ47" s="70">
        <f>+AJ39*Input!$F208/12</f>
        <v>0</v>
      </c>
      <c r="AK47" s="70">
        <f>+AK39*Input!$F208/12</f>
        <v>0</v>
      </c>
      <c r="AL47" s="70">
        <f>+AL39*Input!$F208/12</f>
        <v>0</v>
      </c>
      <c r="AM47" s="70">
        <f>+AM39*Input!$F208/12</f>
        <v>0</v>
      </c>
      <c r="AN47" s="70">
        <f>+AN39*Input!$F208/12</f>
        <v>0</v>
      </c>
      <c r="AO47" s="70">
        <f>+AO39*Input!$F208/12</f>
        <v>0</v>
      </c>
      <c r="AP47" s="70">
        <f>+AP39*Input!$F208/12</f>
        <v>0</v>
      </c>
      <c r="AQ47" s="70">
        <f>+AQ39*Input!$F208/12</f>
        <v>0</v>
      </c>
      <c r="AR47" s="70">
        <f>+AR39*Input!$F208/12</f>
        <v>0</v>
      </c>
      <c r="AS47" s="70">
        <f>+AS39*Input!$F208/12</f>
        <v>0</v>
      </c>
      <c r="AT47" s="70">
        <f>+AT39*Input!$F208/12</f>
        <v>0</v>
      </c>
      <c r="AU47" s="70">
        <f>+AU39*Input!$F208/12</f>
        <v>0</v>
      </c>
      <c r="AV47" s="70">
        <f>+AV39*Input!$F208/12</f>
        <v>0</v>
      </c>
      <c r="AW47" s="70">
        <f>+AW39*Input!$F208/12</f>
        <v>0</v>
      </c>
      <c r="AX47" s="70">
        <f>+AX39*Input!$F208/12</f>
        <v>0</v>
      </c>
      <c r="AY47" s="70">
        <f>+AY39*Input!$F208/12</f>
        <v>0</v>
      </c>
      <c r="AZ47" s="70">
        <f>+AZ39*Input!$F208/12</f>
        <v>0</v>
      </c>
      <c r="BA47" s="70">
        <f>+BA39*Input!$F208/12</f>
        <v>0</v>
      </c>
      <c r="BB47" s="70">
        <f>+BB39*Input!$F208/12</f>
        <v>0</v>
      </c>
      <c r="BC47" s="70">
        <f>+BC39*Input!$F208/12</f>
        <v>0</v>
      </c>
      <c r="BD47" s="70">
        <f>+BD39*Input!$F208/12</f>
        <v>0</v>
      </c>
      <c r="BE47" s="70">
        <f>+BE39*Input!$F208/12</f>
        <v>0</v>
      </c>
      <c r="BF47" s="70">
        <f>+BF39*Input!$F208/12</f>
        <v>0</v>
      </c>
      <c r="BG47" s="70">
        <f>+BG39*Input!$F208/12</f>
        <v>0</v>
      </c>
      <c r="BH47" s="70">
        <f>+BH39*Input!$F208/12</f>
        <v>0</v>
      </c>
      <c r="BI47" s="70">
        <f>+BI39*Input!$F208/12</f>
        <v>0</v>
      </c>
      <c r="BJ47" s="70">
        <f>+BJ39*Input!$F208/12</f>
        <v>0</v>
      </c>
      <c r="BK47" s="70">
        <f>+BK39*Input!$F208/12</f>
        <v>0</v>
      </c>
      <c r="BL47" s="70">
        <f>+BL39*Input!$F208/12</f>
        <v>0</v>
      </c>
      <c r="BM47" s="70">
        <f>+BM39*Input!$F208/12</f>
        <v>0</v>
      </c>
      <c r="BN47" s="70">
        <f>+BN39*Input!$F208/12</f>
        <v>0</v>
      </c>
      <c r="BO47" s="70">
        <f>+BO39*Input!$F208/12</f>
        <v>0</v>
      </c>
      <c r="BP47" s="70">
        <f>+BP39*Input!$F208/12</f>
        <v>0</v>
      </c>
      <c r="BQ47" s="70">
        <f>+BQ39*Input!$F208/12</f>
        <v>0</v>
      </c>
      <c r="BR47" s="70">
        <f>+BR39*Input!$F208/12</f>
        <v>0</v>
      </c>
      <c r="BS47" s="70">
        <f>+BS39*Input!$F208/12</f>
        <v>0</v>
      </c>
      <c r="BT47" s="70">
        <f>+BT39*Input!$F208/12</f>
        <v>0</v>
      </c>
      <c r="BU47" s="70">
        <f>+BU39*Input!$F208/12</f>
        <v>0</v>
      </c>
      <c r="BV47" s="70">
        <f>+BV39*Input!$F208/12</f>
        <v>0</v>
      </c>
      <c r="BW47" s="70">
        <f>+BW39*Input!$F208/12</f>
        <v>0</v>
      </c>
      <c r="BX47" s="70">
        <f>+BX39*Input!$F208/12</f>
        <v>0</v>
      </c>
      <c r="BY47" s="70">
        <f>+BY39*Input!$F208/12</f>
        <v>0</v>
      </c>
      <c r="BZ47" s="70">
        <f>+BZ39*Input!$F208/12</f>
        <v>0</v>
      </c>
      <c r="CA47" s="70">
        <f>+CA39*Input!$F208/12</f>
        <v>0</v>
      </c>
      <c r="CB47" s="70">
        <f>+CB39*Input!$F208/12</f>
        <v>0</v>
      </c>
      <c r="CC47" s="70">
        <f>+CC39*Input!$F208/12</f>
        <v>0</v>
      </c>
      <c r="CD47" s="70">
        <f>+CD39*Input!$F208/12</f>
        <v>0</v>
      </c>
      <c r="CE47" s="70">
        <f>+CE39*Input!$F208/12</f>
        <v>0</v>
      </c>
      <c r="CF47" s="70">
        <f>+CF39*Input!$F208/12</f>
        <v>0</v>
      </c>
      <c r="CG47" s="70">
        <f>+CG39*Input!$F208/12</f>
        <v>0</v>
      </c>
      <c r="CH47" s="70">
        <f>+CH39*Input!$F208/12</f>
        <v>0</v>
      </c>
      <c r="CI47" s="70">
        <f>+CI39*Input!$F208/12</f>
        <v>0</v>
      </c>
      <c r="CJ47" s="70">
        <f>+CJ39*Input!$F208/12</f>
        <v>0</v>
      </c>
      <c r="CK47" s="70">
        <f>+CK39*Input!$F208/12</f>
        <v>0</v>
      </c>
      <c r="CL47" s="70">
        <f>+CL39*Input!$F208/12</f>
        <v>0</v>
      </c>
      <c r="CM47" s="70">
        <f>+CM39*Input!$F208/12</f>
        <v>0</v>
      </c>
      <c r="CN47" s="70">
        <f>+CN39*Input!$F208/12</f>
        <v>0</v>
      </c>
      <c r="CO47" s="70">
        <f>+CO39*Input!$F208/12</f>
        <v>0</v>
      </c>
      <c r="CP47" s="70">
        <f>+CP39*Input!$F208/12</f>
        <v>0</v>
      </c>
      <c r="CQ47" s="70">
        <f>+CQ39*Input!$F208/12</f>
        <v>0</v>
      </c>
      <c r="CR47" s="70">
        <f>+CR39*Input!$F208/12</f>
        <v>0</v>
      </c>
      <c r="CS47" s="70">
        <f>+CS39*Input!$F208/12</f>
        <v>0</v>
      </c>
      <c r="CT47" s="70">
        <f>+CT39*Input!$F208/12</f>
        <v>0</v>
      </c>
      <c r="CU47" s="70">
        <f>+CU39*Input!$F208/12</f>
        <v>0</v>
      </c>
      <c r="CV47" s="70">
        <f>+CV39*Input!$F208/12</f>
        <v>0</v>
      </c>
      <c r="CW47" s="70">
        <f>+CW39*Input!$F208/12</f>
        <v>0</v>
      </c>
      <c r="CX47" s="70">
        <f>+CX39*Input!$F208/12</f>
        <v>0</v>
      </c>
      <c r="CY47" s="70">
        <f>+CY39*Input!$F208/12</f>
        <v>0</v>
      </c>
      <c r="CZ47" s="70">
        <f>+CZ39*Input!$F208/12</f>
        <v>0</v>
      </c>
      <c r="DA47" s="70">
        <f>+DA39*Input!$F208/12</f>
        <v>0</v>
      </c>
      <c r="DB47" s="70">
        <f>+DB39*Input!$F208/12</f>
        <v>0</v>
      </c>
      <c r="DC47" s="70">
        <f>+DC39*Input!$F208/12</f>
        <v>0</v>
      </c>
      <c r="DD47" s="70">
        <f>+DD39*Input!$F208/12</f>
        <v>0</v>
      </c>
      <c r="DE47" s="70">
        <f>+DE39*Input!$F208/12</f>
        <v>0</v>
      </c>
      <c r="DF47" s="70">
        <f>+DF39*Input!$F208/12</f>
        <v>0</v>
      </c>
      <c r="DG47" s="70">
        <f>+DG39*Input!$F208/12</f>
        <v>0</v>
      </c>
      <c r="DH47" s="70">
        <f>+DH39*Input!$F208/12</f>
        <v>0</v>
      </c>
      <c r="DI47" s="70">
        <f>+DI39*Input!$F208/12</f>
        <v>0</v>
      </c>
      <c r="DJ47" s="70">
        <f>+DJ39*Input!$F208/12</f>
        <v>0</v>
      </c>
      <c r="DK47" s="70">
        <f>+DK39*Input!$F208/12</f>
        <v>0</v>
      </c>
      <c r="DL47" s="70">
        <f>+DL39*Input!$F208/12</f>
        <v>0</v>
      </c>
      <c r="DM47" s="70">
        <f>+DM39*Input!$F208/12</f>
        <v>0</v>
      </c>
      <c r="DN47" s="70">
        <f>+DN39*Input!$F208/12</f>
        <v>0</v>
      </c>
      <c r="DO47" s="70">
        <f>+DO39*Input!$F208/12</f>
        <v>0</v>
      </c>
      <c r="DP47" s="70">
        <f>+DP39*Input!$F208/12</f>
        <v>0</v>
      </c>
      <c r="DQ47" s="70">
        <f>+DQ39*Input!$F208/12</f>
        <v>0</v>
      </c>
      <c r="DR47" s="70">
        <f>+DR39*Input!$F208/12</f>
        <v>0</v>
      </c>
      <c r="DS47" s="70">
        <f>+DS39*Input!$F208/12</f>
        <v>0</v>
      </c>
      <c r="DT47" s="70">
        <f>+DT39*Input!$F208/12</f>
        <v>0</v>
      </c>
      <c r="DU47"/>
      <c r="DV47"/>
      <c r="DW47"/>
      <c r="DX47"/>
      <c r="DY47"/>
      <c r="DZ47"/>
      <c r="EA47"/>
      <c r="EB47"/>
      <c r="EC47"/>
      <c r="ED47"/>
      <c r="EE47"/>
      <c r="EF47"/>
    </row>
    <row r="48" spans="1:136" s="9" customFormat="1" ht="14.25" customHeight="1" x14ac:dyDescent="0.2">
      <c r="A48" s="3"/>
      <c r="B48" s="72" t="s">
        <v>17</v>
      </c>
      <c r="C48" s="73" t="str">
        <f>+currency</f>
        <v>EUR</v>
      </c>
      <c r="D48" s="72"/>
      <c r="E48" s="74">
        <f t="shared" ref="E48:DS48" si="27">SUM(E45:E47)</f>
        <v>0</v>
      </c>
      <c r="F48" s="74">
        <f t="shared" si="27"/>
        <v>0</v>
      </c>
      <c r="G48" s="74">
        <f t="shared" si="27"/>
        <v>0</v>
      </c>
      <c r="H48" s="74">
        <f t="shared" si="27"/>
        <v>0</v>
      </c>
      <c r="I48" s="74">
        <f t="shared" si="27"/>
        <v>0</v>
      </c>
      <c r="J48" s="74">
        <f t="shared" si="27"/>
        <v>0</v>
      </c>
      <c r="K48" s="74">
        <f t="shared" si="27"/>
        <v>0</v>
      </c>
      <c r="L48" s="74">
        <f t="shared" si="27"/>
        <v>0</v>
      </c>
      <c r="M48" s="74">
        <f t="shared" si="27"/>
        <v>0</v>
      </c>
      <c r="N48" s="74">
        <f t="shared" si="27"/>
        <v>0</v>
      </c>
      <c r="O48" s="74">
        <f t="shared" si="27"/>
        <v>0</v>
      </c>
      <c r="P48" s="74">
        <f t="shared" si="27"/>
        <v>0</v>
      </c>
      <c r="Q48" s="74">
        <f t="shared" si="27"/>
        <v>0</v>
      </c>
      <c r="R48" s="74">
        <f t="shared" si="27"/>
        <v>0</v>
      </c>
      <c r="S48" s="74">
        <f t="shared" si="27"/>
        <v>0</v>
      </c>
      <c r="T48" s="74">
        <f t="shared" si="27"/>
        <v>0</v>
      </c>
      <c r="U48" s="74">
        <f t="shared" si="27"/>
        <v>0</v>
      </c>
      <c r="V48" s="74">
        <f t="shared" si="27"/>
        <v>0</v>
      </c>
      <c r="W48" s="74">
        <f t="shared" si="27"/>
        <v>0</v>
      </c>
      <c r="X48" s="74">
        <f t="shared" si="27"/>
        <v>0</v>
      </c>
      <c r="Y48" s="74">
        <f t="shared" si="27"/>
        <v>0</v>
      </c>
      <c r="Z48" s="74">
        <f t="shared" si="27"/>
        <v>0</v>
      </c>
      <c r="AA48" s="74">
        <f t="shared" si="27"/>
        <v>0</v>
      </c>
      <c r="AB48" s="74">
        <f t="shared" si="27"/>
        <v>0</v>
      </c>
      <c r="AC48" s="74">
        <f t="shared" si="27"/>
        <v>0</v>
      </c>
      <c r="AD48" s="74">
        <f t="shared" si="27"/>
        <v>0</v>
      </c>
      <c r="AE48" s="74">
        <f t="shared" si="27"/>
        <v>0</v>
      </c>
      <c r="AF48" s="74">
        <f t="shared" si="27"/>
        <v>0</v>
      </c>
      <c r="AG48" s="74">
        <f t="shared" si="27"/>
        <v>0</v>
      </c>
      <c r="AH48" s="74">
        <f t="shared" si="27"/>
        <v>0</v>
      </c>
      <c r="AI48" s="74">
        <f t="shared" si="27"/>
        <v>0</v>
      </c>
      <c r="AJ48" s="74">
        <f t="shared" si="27"/>
        <v>0</v>
      </c>
      <c r="AK48" s="74">
        <f t="shared" si="27"/>
        <v>0</v>
      </c>
      <c r="AL48" s="74">
        <f t="shared" si="27"/>
        <v>0</v>
      </c>
      <c r="AM48" s="74">
        <f t="shared" si="27"/>
        <v>0</v>
      </c>
      <c r="AN48" s="74">
        <f t="shared" si="27"/>
        <v>0</v>
      </c>
      <c r="AO48" s="74">
        <f t="shared" si="27"/>
        <v>0</v>
      </c>
      <c r="AP48" s="74">
        <f t="shared" si="27"/>
        <v>0</v>
      </c>
      <c r="AQ48" s="74">
        <f t="shared" si="27"/>
        <v>0</v>
      </c>
      <c r="AR48" s="74">
        <f t="shared" si="27"/>
        <v>0</v>
      </c>
      <c r="AS48" s="74">
        <f t="shared" si="27"/>
        <v>0</v>
      </c>
      <c r="AT48" s="74">
        <f t="shared" si="27"/>
        <v>0</v>
      </c>
      <c r="AU48" s="74">
        <f t="shared" si="27"/>
        <v>0</v>
      </c>
      <c r="AV48" s="74">
        <f t="shared" si="27"/>
        <v>0</v>
      </c>
      <c r="AW48" s="74">
        <f t="shared" si="27"/>
        <v>0</v>
      </c>
      <c r="AX48" s="74">
        <f t="shared" si="27"/>
        <v>0</v>
      </c>
      <c r="AY48" s="74">
        <f t="shared" si="27"/>
        <v>0</v>
      </c>
      <c r="AZ48" s="74">
        <f t="shared" si="27"/>
        <v>0</v>
      </c>
      <c r="BA48" s="74">
        <f t="shared" si="27"/>
        <v>0</v>
      </c>
      <c r="BB48" s="74">
        <f t="shared" si="27"/>
        <v>0</v>
      </c>
      <c r="BC48" s="74">
        <f t="shared" si="27"/>
        <v>0</v>
      </c>
      <c r="BD48" s="74">
        <f t="shared" si="27"/>
        <v>0</v>
      </c>
      <c r="BE48" s="74">
        <f t="shared" si="27"/>
        <v>0</v>
      </c>
      <c r="BF48" s="74">
        <f t="shared" si="27"/>
        <v>0</v>
      </c>
      <c r="BG48" s="74">
        <f t="shared" si="27"/>
        <v>0</v>
      </c>
      <c r="BH48" s="74">
        <f t="shared" si="27"/>
        <v>0</v>
      </c>
      <c r="BI48" s="74">
        <f t="shared" si="27"/>
        <v>0</v>
      </c>
      <c r="BJ48" s="74">
        <f t="shared" si="27"/>
        <v>0</v>
      </c>
      <c r="BK48" s="74">
        <f t="shared" si="27"/>
        <v>0</v>
      </c>
      <c r="BL48" s="74">
        <f t="shared" si="27"/>
        <v>0</v>
      </c>
      <c r="BM48" s="74">
        <f t="shared" si="27"/>
        <v>0</v>
      </c>
      <c r="BN48" s="74">
        <f t="shared" si="27"/>
        <v>0</v>
      </c>
      <c r="BO48" s="74">
        <f t="shared" si="27"/>
        <v>0</v>
      </c>
      <c r="BP48" s="74">
        <f t="shared" si="27"/>
        <v>0</v>
      </c>
      <c r="BQ48" s="74">
        <f t="shared" si="27"/>
        <v>0</v>
      </c>
      <c r="BR48" s="74">
        <f t="shared" si="27"/>
        <v>0</v>
      </c>
      <c r="BS48" s="74">
        <f t="shared" si="27"/>
        <v>0</v>
      </c>
      <c r="BT48" s="74">
        <f t="shared" si="27"/>
        <v>0</v>
      </c>
      <c r="BU48" s="74">
        <f t="shared" si="27"/>
        <v>0</v>
      </c>
      <c r="BV48" s="74">
        <f t="shared" si="27"/>
        <v>0</v>
      </c>
      <c r="BW48" s="74">
        <f t="shared" si="27"/>
        <v>0</v>
      </c>
      <c r="BX48" s="74">
        <f t="shared" si="27"/>
        <v>0</v>
      </c>
      <c r="BY48" s="74">
        <f t="shared" si="27"/>
        <v>0</v>
      </c>
      <c r="BZ48" s="74">
        <f t="shared" si="27"/>
        <v>0</v>
      </c>
      <c r="CA48" s="74">
        <f t="shared" si="27"/>
        <v>0</v>
      </c>
      <c r="CB48" s="74">
        <f t="shared" si="27"/>
        <v>0</v>
      </c>
      <c r="CC48" s="74">
        <f t="shared" si="27"/>
        <v>0</v>
      </c>
      <c r="CD48" s="74">
        <f t="shared" si="27"/>
        <v>0</v>
      </c>
      <c r="CE48" s="74">
        <f t="shared" si="27"/>
        <v>0</v>
      </c>
      <c r="CF48" s="74">
        <f t="shared" si="27"/>
        <v>0</v>
      </c>
      <c r="CG48" s="74">
        <f t="shared" si="27"/>
        <v>0</v>
      </c>
      <c r="CH48" s="74">
        <f t="shared" si="27"/>
        <v>0</v>
      </c>
      <c r="CI48" s="74">
        <f t="shared" si="27"/>
        <v>0</v>
      </c>
      <c r="CJ48" s="74">
        <f t="shared" si="27"/>
        <v>0</v>
      </c>
      <c r="CK48" s="74">
        <f t="shared" si="27"/>
        <v>0</v>
      </c>
      <c r="CL48" s="74">
        <f t="shared" si="27"/>
        <v>0</v>
      </c>
      <c r="CM48" s="74">
        <f t="shared" si="27"/>
        <v>0</v>
      </c>
      <c r="CN48" s="74">
        <f t="shared" si="27"/>
        <v>0</v>
      </c>
      <c r="CO48" s="74">
        <f t="shared" si="27"/>
        <v>0</v>
      </c>
      <c r="CP48" s="74">
        <f t="shared" si="27"/>
        <v>0</v>
      </c>
      <c r="CQ48" s="74">
        <f t="shared" si="27"/>
        <v>0</v>
      </c>
      <c r="CR48" s="74">
        <f t="shared" si="27"/>
        <v>0</v>
      </c>
      <c r="CS48" s="74">
        <f t="shared" si="27"/>
        <v>0</v>
      </c>
      <c r="CT48" s="74">
        <f t="shared" si="27"/>
        <v>0</v>
      </c>
      <c r="CU48" s="74">
        <f t="shared" si="27"/>
        <v>0</v>
      </c>
      <c r="CV48" s="74">
        <f t="shared" si="27"/>
        <v>0</v>
      </c>
      <c r="CW48" s="74">
        <f t="shared" si="27"/>
        <v>0</v>
      </c>
      <c r="CX48" s="74">
        <f t="shared" si="27"/>
        <v>0</v>
      </c>
      <c r="CY48" s="74">
        <f t="shared" si="27"/>
        <v>0</v>
      </c>
      <c r="CZ48" s="74">
        <f t="shared" si="27"/>
        <v>0</v>
      </c>
      <c r="DA48" s="74">
        <f t="shared" si="27"/>
        <v>0</v>
      </c>
      <c r="DB48" s="74">
        <f t="shared" si="27"/>
        <v>0</v>
      </c>
      <c r="DC48" s="74">
        <f t="shared" si="27"/>
        <v>0</v>
      </c>
      <c r="DD48" s="74">
        <f t="shared" si="27"/>
        <v>0</v>
      </c>
      <c r="DE48" s="74">
        <f t="shared" si="27"/>
        <v>0</v>
      </c>
      <c r="DF48" s="74">
        <f t="shared" si="27"/>
        <v>0</v>
      </c>
      <c r="DG48" s="74">
        <f t="shared" si="27"/>
        <v>0</v>
      </c>
      <c r="DH48" s="74">
        <f t="shared" si="27"/>
        <v>0</v>
      </c>
      <c r="DI48" s="74">
        <f t="shared" si="27"/>
        <v>0</v>
      </c>
      <c r="DJ48" s="74">
        <f t="shared" si="27"/>
        <v>0</v>
      </c>
      <c r="DK48" s="74">
        <f t="shared" si="27"/>
        <v>0</v>
      </c>
      <c r="DL48" s="74">
        <f t="shared" si="27"/>
        <v>0</v>
      </c>
      <c r="DM48" s="74">
        <f t="shared" si="27"/>
        <v>0</v>
      </c>
      <c r="DN48" s="74">
        <f t="shared" si="27"/>
        <v>0</v>
      </c>
      <c r="DO48" s="74">
        <f t="shared" si="27"/>
        <v>0</v>
      </c>
      <c r="DP48" s="74">
        <f t="shared" si="27"/>
        <v>0</v>
      </c>
      <c r="DQ48" s="74">
        <f t="shared" si="27"/>
        <v>0</v>
      </c>
      <c r="DR48" s="74">
        <f t="shared" si="27"/>
        <v>0</v>
      </c>
      <c r="DS48" s="74">
        <f t="shared" si="27"/>
        <v>0</v>
      </c>
      <c r="DT48" s="74">
        <f t="shared" ref="DT48" si="28">SUM(DT45:DT47)</f>
        <v>0</v>
      </c>
      <c r="DU48"/>
      <c r="DV48"/>
      <c r="DW48"/>
      <c r="DX48"/>
      <c r="DY48"/>
      <c r="DZ48"/>
      <c r="EA48"/>
      <c r="EB48"/>
      <c r="EC48"/>
      <c r="ED48"/>
      <c r="EE48"/>
      <c r="EF48"/>
    </row>
    <row r="49" spans="1:136" s="9" customFormat="1" ht="14.25" customHeight="1" x14ac:dyDescent="0.2">
      <c r="A49" s="3"/>
      <c r="B49" s="3"/>
      <c r="C49" s="23"/>
      <c r="D49" s="23"/>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c r="DV49"/>
      <c r="DW49"/>
      <c r="DX49"/>
      <c r="DY49"/>
      <c r="DZ49"/>
      <c r="EA49"/>
      <c r="EB49"/>
      <c r="EC49"/>
      <c r="ED49"/>
      <c r="EE49"/>
      <c r="EF49"/>
    </row>
    <row r="50" spans="1:136" s="9" customFormat="1" ht="14.25" customHeight="1" x14ac:dyDescent="0.2">
      <c r="A50" s="3"/>
      <c r="B50" s="3"/>
      <c r="C50" s="23"/>
      <c r="D50" s="2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c r="DV50"/>
      <c r="DW50"/>
      <c r="DX50"/>
      <c r="DY50"/>
      <c r="DZ50"/>
      <c r="EA50"/>
      <c r="EB50"/>
      <c r="EC50"/>
      <c r="ED50"/>
      <c r="EE50"/>
      <c r="EF50"/>
    </row>
    <row r="51" spans="1:136" s="9" customFormat="1" ht="14.25" customHeight="1" x14ac:dyDescent="0.2">
      <c r="A51" s="3"/>
      <c r="B51" s="3"/>
      <c r="C51" s="23"/>
      <c r="D51" s="2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c r="DV51"/>
      <c r="DW51"/>
      <c r="DX51"/>
      <c r="DY51"/>
      <c r="DZ51"/>
      <c r="EA51"/>
      <c r="EB51"/>
      <c r="EC51"/>
      <c r="ED51"/>
      <c r="EE51"/>
      <c r="EF51"/>
    </row>
    <row r="52" spans="1:136" s="9" customFormat="1" ht="14.25" customHeight="1" x14ac:dyDescent="0.2">
      <c r="A52" s="77"/>
      <c r="B52" s="77" t="s">
        <v>58</v>
      </c>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c r="DV52"/>
      <c r="DW52"/>
      <c r="DX52"/>
      <c r="DY52"/>
      <c r="DZ52"/>
      <c r="EA52"/>
      <c r="EB52"/>
      <c r="EC52"/>
      <c r="ED52"/>
      <c r="EE52"/>
      <c r="EF52"/>
    </row>
    <row r="53" spans="1:136" s="9" customFormat="1" ht="15" customHeight="1" x14ac:dyDescent="0.2">
      <c r="A53" s="3"/>
      <c r="B53" s="3"/>
      <c r="C53" s="23"/>
      <c r="D53" s="2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c r="DV53"/>
      <c r="DW53"/>
      <c r="DX53"/>
      <c r="DY53"/>
      <c r="DZ53"/>
      <c r="EA53"/>
      <c r="EB53"/>
      <c r="EC53"/>
      <c r="ED53"/>
      <c r="EE53"/>
      <c r="EF53"/>
    </row>
    <row r="54" spans="1:136" ht="15" hidden="1" customHeight="1" x14ac:dyDescent="0.2"/>
    <row r="55" spans="1:136" ht="15" hidden="1" customHeight="1" x14ac:dyDescent="0.2"/>
    <row r="56" spans="1:136" ht="15" hidden="1" customHeight="1" x14ac:dyDescent="0.2"/>
    <row r="57" spans="1:136" ht="15" hidden="1" customHeight="1" x14ac:dyDescent="0.2"/>
    <row r="58" spans="1:136" ht="15" hidden="1" customHeight="1" x14ac:dyDescent="0.2"/>
    <row r="59" spans="1:136" ht="15" hidden="1" customHeight="1" x14ac:dyDescent="0.2"/>
    <row r="60" spans="1:136" ht="15" hidden="1" customHeight="1" x14ac:dyDescent="0.2"/>
    <row r="61" spans="1:136" ht="15" hidden="1" customHeight="1" x14ac:dyDescent="0.2"/>
    <row r="62" spans="1:136" ht="15" hidden="1" customHeight="1" x14ac:dyDescent="0.2"/>
    <row r="63" spans="1:136" ht="15" hidden="1" customHeight="1" x14ac:dyDescent="0.2"/>
    <row r="64" spans="1:136"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sheetData>
  <hyperlinks>
    <hyperlink ref="B8" location="'Table of Contents'!A1" display="Table of contents" xr:uid="{00000000-0004-0000-0600-000000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9" tint="0.79998168889431442"/>
  </sheetPr>
  <dimension ref="A1:XFC1032"/>
  <sheetViews>
    <sheetView showGridLines="0" zoomScale="78" zoomScaleNormal="78" workbookViewId="0">
      <pane xSplit="3" ySplit="8" topLeftCell="D24" activePane="bottomRight" state="frozen"/>
      <selection activeCell="A43" sqref="A43"/>
      <selection pane="topRight" activeCell="A43" sqref="A43"/>
      <selection pane="bottomLeft" activeCell="A43" sqref="A43"/>
      <selection pane="bottomRight" activeCell="R33" sqref="R33"/>
    </sheetView>
  </sheetViews>
  <sheetFormatPr baseColWidth="10" defaultColWidth="0" defaultRowHeight="0" customHeight="1" zeroHeight="1" outlineLevelRow="1" x14ac:dyDescent="0.15"/>
  <cols>
    <col min="1" max="1" width="23.33203125" style="3" customWidth="1"/>
    <col min="2" max="2" width="70.5" style="3" customWidth="1"/>
    <col min="3" max="3" width="7.5" style="3" customWidth="1"/>
    <col min="4" max="4" width="1.6640625" style="3" customWidth="1"/>
    <col min="5" max="5" width="16" style="3" customWidth="1"/>
    <col min="6" max="88" width="14.33203125" style="3" bestFit="1" customWidth="1"/>
    <col min="89" max="89" width="13.1640625" style="3" bestFit="1" customWidth="1"/>
    <col min="90" max="105" width="14.33203125" style="3" bestFit="1" customWidth="1"/>
    <col min="106" max="124" width="13.1640625" style="3" bestFit="1" customWidth="1"/>
    <col min="125" max="16383" width="14.5" style="3" hidden="1"/>
    <col min="16384" max="16384" width="12.33203125" style="3" hidden="1"/>
  </cols>
  <sheetData>
    <row r="1" spans="1:16383" ht="39.75" customHeight="1" x14ac:dyDescent="0.3">
      <c r="A1" s="502" t="s">
        <v>99</v>
      </c>
      <c r="B1" s="78"/>
      <c r="C1" s="69"/>
      <c r="D1" s="69"/>
      <c r="E1" s="39">
        <v>1</v>
      </c>
      <c r="F1" s="39">
        <f t="shared" ref="F1:BX1" si="0">+E1+1</f>
        <v>2</v>
      </c>
      <c r="G1" s="39">
        <f t="shared" si="0"/>
        <v>3</v>
      </c>
      <c r="H1" s="39">
        <f t="shared" si="0"/>
        <v>4</v>
      </c>
      <c r="I1" s="39">
        <f t="shared" si="0"/>
        <v>5</v>
      </c>
      <c r="J1" s="39">
        <f t="shared" si="0"/>
        <v>6</v>
      </c>
      <c r="K1" s="39">
        <f t="shared" si="0"/>
        <v>7</v>
      </c>
      <c r="L1" s="39">
        <f t="shared" si="0"/>
        <v>8</v>
      </c>
      <c r="M1" s="39">
        <f t="shared" si="0"/>
        <v>9</v>
      </c>
      <c r="N1" s="39">
        <f t="shared" si="0"/>
        <v>10</v>
      </c>
      <c r="O1" s="39">
        <f t="shared" si="0"/>
        <v>11</v>
      </c>
      <c r="P1" s="39">
        <f t="shared" si="0"/>
        <v>12</v>
      </c>
      <c r="Q1" s="39">
        <f t="shared" si="0"/>
        <v>13</v>
      </c>
      <c r="R1" s="39">
        <f t="shared" si="0"/>
        <v>14</v>
      </c>
      <c r="S1" s="39">
        <f t="shared" si="0"/>
        <v>15</v>
      </c>
      <c r="T1" s="39">
        <f t="shared" si="0"/>
        <v>16</v>
      </c>
      <c r="U1" s="39">
        <f t="shared" si="0"/>
        <v>17</v>
      </c>
      <c r="V1" s="39">
        <f t="shared" si="0"/>
        <v>18</v>
      </c>
      <c r="W1" s="39">
        <f t="shared" si="0"/>
        <v>19</v>
      </c>
      <c r="X1" s="39">
        <f t="shared" si="0"/>
        <v>20</v>
      </c>
      <c r="Y1" s="39">
        <f t="shared" si="0"/>
        <v>21</v>
      </c>
      <c r="Z1" s="39">
        <f t="shared" si="0"/>
        <v>22</v>
      </c>
      <c r="AA1" s="39">
        <f t="shared" si="0"/>
        <v>23</v>
      </c>
      <c r="AB1" s="39">
        <f t="shared" si="0"/>
        <v>24</v>
      </c>
      <c r="AC1" s="39">
        <f t="shared" si="0"/>
        <v>25</v>
      </c>
      <c r="AD1" s="39">
        <f t="shared" si="0"/>
        <v>26</v>
      </c>
      <c r="AE1" s="39">
        <f t="shared" si="0"/>
        <v>27</v>
      </c>
      <c r="AF1" s="39">
        <f t="shared" si="0"/>
        <v>28</v>
      </c>
      <c r="AG1" s="39">
        <f t="shared" si="0"/>
        <v>29</v>
      </c>
      <c r="AH1" s="39">
        <f t="shared" si="0"/>
        <v>30</v>
      </c>
      <c r="AI1" s="39">
        <f t="shared" si="0"/>
        <v>31</v>
      </c>
      <c r="AJ1" s="39">
        <f t="shared" si="0"/>
        <v>32</v>
      </c>
      <c r="AK1" s="39">
        <f t="shared" si="0"/>
        <v>33</v>
      </c>
      <c r="AL1" s="39">
        <f t="shared" si="0"/>
        <v>34</v>
      </c>
      <c r="AM1" s="39">
        <f t="shared" si="0"/>
        <v>35</v>
      </c>
      <c r="AN1" s="39">
        <f t="shared" si="0"/>
        <v>36</v>
      </c>
      <c r="AO1" s="39">
        <f t="shared" si="0"/>
        <v>37</v>
      </c>
      <c r="AP1" s="39">
        <f t="shared" si="0"/>
        <v>38</v>
      </c>
      <c r="AQ1" s="39">
        <f t="shared" si="0"/>
        <v>39</v>
      </c>
      <c r="AR1" s="39">
        <f t="shared" si="0"/>
        <v>40</v>
      </c>
      <c r="AS1" s="39">
        <f t="shared" si="0"/>
        <v>41</v>
      </c>
      <c r="AT1" s="39">
        <f t="shared" si="0"/>
        <v>42</v>
      </c>
      <c r="AU1" s="39">
        <f t="shared" si="0"/>
        <v>43</v>
      </c>
      <c r="AV1" s="39">
        <f t="shared" si="0"/>
        <v>44</v>
      </c>
      <c r="AW1" s="39">
        <f t="shared" si="0"/>
        <v>45</v>
      </c>
      <c r="AX1" s="39">
        <f t="shared" si="0"/>
        <v>46</v>
      </c>
      <c r="AY1" s="39">
        <f t="shared" si="0"/>
        <v>47</v>
      </c>
      <c r="AZ1" s="39">
        <f t="shared" si="0"/>
        <v>48</v>
      </c>
      <c r="BA1" s="39">
        <f t="shared" si="0"/>
        <v>49</v>
      </c>
      <c r="BB1" s="39">
        <f t="shared" si="0"/>
        <v>50</v>
      </c>
      <c r="BC1" s="39">
        <f t="shared" si="0"/>
        <v>51</v>
      </c>
      <c r="BD1" s="39">
        <f t="shared" si="0"/>
        <v>52</v>
      </c>
      <c r="BE1" s="39">
        <f t="shared" si="0"/>
        <v>53</v>
      </c>
      <c r="BF1" s="39">
        <f t="shared" si="0"/>
        <v>54</v>
      </c>
      <c r="BG1" s="39">
        <f t="shared" si="0"/>
        <v>55</v>
      </c>
      <c r="BH1" s="39">
        <f t="shared" si="0"/>
        <v>56</v>
      </c>
      <c r="BI1" s="39">
        <f t="shared" si="0"/>
        <v>57</v>
      </c>
      <c r="BJ1" s="39">
        <f t="shared" si="0"/>
        <v>58</v>
      </c>
      <c r="BK1" s="39">
        <f t="shared" si="0"/>
        <v>59</v>
      </c>
      <c r="BL1" s="39">
        <f t="shared" si="0"/>
        <v>60</v>
      </c>
      <c r="BM1" s="39">
        <f t="shared" si="0"/>
        <v>61</v>
      </c>
      <c r="BN1" s="39">
        <f t="shared" si="0"/>
        <v>62</v>
      </c>
      <c r="BO1" s="39">
        <f t="shared" si="0"/>
        <v>63</v>
      </c>
      <c r="BP1" s="39">
        <f t="shared" si="0"/>
        <v>64</v>
      </c>
      <c r="BQ1" s="39">
        <f t="shared" si="0"/>
        <v>65</v>
      </c>
      <c r="BR1" s="39">
        <f t="shared" si="0"/>
        <v>66</v>
      </c>
      <c r="BS1" s="39">
        <f t="shared" si="0"/>
        <v>67</v>
      </c>
      <c r="BT1" s="39">
        <f t="shared" si="0"/>
        <v>68</v>
      </c>
      <c r="BU1" s="39">
        <f t="shared" si="0"/>
        <v>69</v>
      </c>
      <c r="BV1" s="39">
        <f t="shared" si="0"/>
        <v>70</v>
      </c>
      <c r="BW1" s="39">
        <f t="shared" si="0"/>
        <v>71</v>
      </c>
      <c r="BX1" s="39">
        <f t="shared" si="0"/>
        <v>72</v>
      </c>
      <c r="BY1" s="39">
        <f t="shared" ref="BY1:DT1" si="1">+BX1+1</f>
        <v>73</v>
      </c>
      <c r="BZ1" s="39">
        <f t="shared" si="1"/>
        <v>74</v>
      </c>
      <c r="CA1" s="39">
        <f t="shared" si="1"/>
        <v>75</v>
      </c>
      <c r="CB1" s="39">
        <f t="shared" si="1"/>
        <v>76</v>
      </c>
      <c r="CC1" s="39">
        <f t="shared" si="1"/>
        <v>77</v>
      </c>
      <c r="CD1" s="39">
        <f t="shared" si="1"/>
        <v>78</v>
      </c>
      <c r="CE1" s="39">
        <f t="shared" si="1"/>
        <v>79</v>
      </c>
      <c r="CF1" s="39">
        <f t="shared" si="1"/>
        <v>80</v>
      </c>
      <c r="CG1" s="39">
        <f t="shared" si="1"/>
        <v>81</v>
      </c>
      <c r="CH1" s="39">
        <f t="shared" si="1"/>
        <v>82</v>
      </c>
      <c r="CI1" s="39">
        <f t="shared" si="1"/>
        <v>83</v>
      </c>
      <c r="CJ1" s="39">
        <f t="shared" si="1"/>
        <v>84</v>
      </c>
      <c r="CK1" s="39">
        <f t="shared" si="1"/>
        <v>85</v>
      </c>
      <c r="CL1" s="39">
        <f t="shared" si="1"/>
        <v>86</v>
      </c>
      <c r="CM1" s="39">
        <f t="shared" si="1"/>
        <v>87</v>
      </c>
      <c r="CN1" s="39">
        <f t="shared" si="1"/>
        <v>88</v>
      </c>
      <c r="CO1" s="39">
        <f t="shared" si="1"/>
        <v>89</v>
      </c>
      <c r="CP1" s="39">
        <f t="shared" si="1"/>
        <v>90</v>
      </c>
      <c r="CQ1" s="39">
        <f t="shared" si="1"/>
        <v>91</v>
      </c>
      <c r="CR1" s="39">
        <f t="shared" si="1"/>
        <v>92</v>
      </c>
      <c r="CS1" s="39">
        <f t="shared" si="1"/>
        <v>93</v>
      </c>
      <c r="CT1" s="39">
        <f t="shared" si="1"/>
        <v>94</v>
      </c>
      <c r="CU1" s="39">
        <f t="shared" si="1"/>
        <v>95</v>
      </c>
      <c r="CV1" s="39">
        <f t="shared" si="1"/>
        <v>96</v>
      </c>
      <c r="CW1" s="39">
        <f t="shared" si="1"/>
        <v>97</v>
      </c>
      <c r="CX1" s="39">
        <f t="shared" si="1"/>
        <v>98</v>
      </c>
      <c r="CY1" s="39">
        <f t="shared" si="1"/>
        <v>99</v>
      </c>
      <c r="CZ1" s="39">
        <f t="shared" si="1"/>
        <v>100</v>
      </c>
      <c r="DA1" s="39">
        <f t="shared" si="1"/>
        <v>101</v>
      </c>
      <c r="DB1" s="39">
        <f t="shared" si="1"/>
        <v>102</v>
      </c>
      <c r="DC1" s="39">
        <f t="shared" si="1"/>
        <v>103</v>
      </c>
      <c r="DD1" s="39">
        <f t="shared" si="1"/>
        <v>104</v>
      </c>
      <c r="DE1" s="39">
        <f t="shared" si="1"/>
        <v>105</v>
      </c>
      <c r="DF1" s="39">
        <f t="shared" si="1"/>
        <v>106</v>
      </c>
      <c r="DG1" s="39">
        <f t="shared" si="1"/>
        <v>107</v>
      </c>
      <c r="DH1" s="39">
        <f t="shared" si="1"/>
        <v>108</v>
      </c>
      <c r="DI1" s="39">
        <f t="shared" si="1"/>
        <v>109</v>
      </c>
      <c r="DJ1" s="39">
        <f t="shared" si="1"/>
        <v>110</v>
      </c>
      <c r="DK1" s="39">
        <f t="shared" si="1"/>
        <v>111</v>
      </c>
      <c r="DL1" s="39">
        <f t="shared" si="1"/>
        <v>112</v>
      </c>
      <c r="DM1" s="39">
        <f t="shared" si="1"/>
        <v>113</v>
      </c>
      <c r="DN1" s="39">
        <f t="shared" si="1"/>
        <v>114</v>
      </c>
      <c r="DO1" s="39">
        <f t="shared" si="1"/>
        <v>115</v>
      </c>
      <c r="DP1" s="39">
        <f t="shared" si="1"/>
        <v>116</v>
      </c>
      <c r="DQ1" s="39">
        <f t="shared" si="1"/>
        <v>117</v>
      </c>
      <c r="DR1" s="39">
        <f t="shared" si="1"/>
        <v>118</v>
      </c>
      <c r="DS1" s="39">
        <f t="shared" si="1"/>
        <v>119</v>
      </c>
      <c r="DT1" s="39">
        <f t="shared" si="1"/>
        <v>120</v>
      </c>
    </row>
    <row r="2" spans="1:16383" ht="14.25" customHeight="1" x14ac:dyDescent="0.15">
      <c r="A2" s="68"/>
      <c r="B2" s="78"/>
      <c r="C2" s="69"/>
      <c r="D2" s="69"/>
      <c r="E2" s="40">
        <f t="shared" ref="E2:BX2" si="2">+ROUNDUP(E1/12,0)</f>
        <v>1</v>
      </c>
      <c r="F2" s="40">
        <f t="shared" si="2"/>
        <v>1</v>
      </c>
      <c r="G2" s="40">
        <f t="shared" si="2"/>
        <v>1</v>
      </c>
      <c r="H2" s="40">
        <f t="shared" si="2"/>
        <v>1</v>
      </c>
      <c r="I2" s="40">
        <f t="shared" si="2"/>
        <v>1</v>
      </c>
      <c r="J2" s="40">
        <f t="shared" si="2"/>
        <v>1</v>
      </c>
      <c r="K2" s="40">
        <f t="shared" si="2"/>
        <v>1</v>
      </c>
      <c r="L2" s="40">
        <f t="shared" si="2"/>
        <v>1</v>
      </c>
      <c r="M2" s="40">
        <f t="shared" si="2"/>
        <v>1</v>
      </c>
      <c r="N2" s="40">
        <f t="shared" si="2"/>
        <v>1</v>
      </c>
      <c r="O2" s="40">
        <f t="shared" si="2"/>
        <v>1</v>
      </c>
      <c r="P2" s="40">
        <f t="shared" si="2"/>
        <v>1</v>
      </c>
      <c r="Q2" s="40">
        <f t="shared" si="2"/>
        <v>2</v>
      </c>
      <c r="R2" s="40">
        <f t="shared" si="2"/>
        <v>2</v>
      </c>
      <c r="S2" s="40">
        <f t="shared" si="2"/>
        <v>2</v>
      </c>
      <c r="T2" s="40">
        <f t="shared" si="2"/>
        <v>2</v>
      </c>
      <c r="U2" s="40">
        <f t="shared" si="2"/>
        <v>2</v>
      </c>
      <c r="V2" s="40">
        <f t="shared" si="2"/>
        <v>2</v>
      </c>
      <c r="W2" s="40">
        <f t="shared" si="2"/>
        <v>2</v>
      </c>
      <c r="X2" s="40">
        <f t="shared" si="2"/>
        <v>2</v>
      </c>
      <c r="Y2" s="40">
        <f t="shared" si="2"/>
        <v>2</v>
      </c>
      <c r="Z2" s="40">
        <f t="shared" si="2"/>
        <v>2</v>
      </c>
      <c r="AA2" s="40">
        <f t="shared" si="2"/>
        <v>2</v>
      </c>
      <c r="AB2" s="40">
        <f t="shared" si="2"/>
        <v>2</v>
      </c>
      <c r="AC2" s="40">
        <f t="shared" si="2"/>
        <v>3</v>
      </c>
      <c r="AD2" s="40">
        <f t="shared" si="2"/>
        <v>3</v>
      </c>
      <c r="AE2" s="40">
        <f t="shared" si="2"/>
        <v>3</v>
      </c>
      <c r="AF2" s="40">
        <f t="shared" si="2"/>
        <v>3</v>
      </c>
      <c r="AG2" s="40">
        <f t="shared" si="2"/>
        <v>3</v>
      </c>
      <c r="AH2" s="40">
        <f t="shared" si="2"/>
        <v>3</v>
      </c>
      <c r="AI2" s="40">
        <f t="shared" si="2"/>
        <v>3</v>
      </c>
      <c r="AJ2" s="40">
        <f t="shared" si="2"/>
        <v>3</v>
      </c>
      <c r="AK2" s="40">
        <f t="shared" si="2"/>
        <v>3</v>
      </c>
      <c r="AL2" s="40">
        <f t="shared" si="2"/>
        <v>3</v>
      </c>
      <c r="AM2" s="40">
        <f t="shared" si="2"/>
        <v>3</v>
      </c>
      <c r="AN2" s="40">
        <f t="shared" si="2"/>
        <v>3</v>
      </c>
      <c r="AO2" s="40">
        <f t="shared" si="2"/>
        <v>4</v>
      </c>
      <c r="AP2" s="40">
        <f t="shared" si="2"/>
        <v>4</v>
      </c>
      <c r="AQ2" s="40">
        <f t="shared" si="2"/>
        <v>4</v>
      </c>
      <c r="AR2" s="40">
        <f t="shared" si="2"/>
        <v>4</v>
      </c>
      <c r="AS2" s="40">
        <f t="shared" si="2"/>
        <v>4</v>
      </c>
      <c r="AT2" s="40">
        <f t="shared" si="2"/>
        <v>4</v>
      </c>
      <c r="AU2" s="40">
        <f t="shared" si="2"/>
        <v>4</v>
      </c>
      <c r="AV2" s="40">
        <f t="shared" si="2"/>
        <v>4</v>
      </c>
      <c r="AW2" s="40">
        <f t="shared" si="2"/>
        <v>4</v>
      </c>
      <c r="AX2" s="40">
        <f t="shared" si="2"/>
        <v>4</v>
      </c>
      <c r="AY2" s="40">
        <f t="shared" si="2"/>
        <v>4</v>
      </c>
      <c r="AZ2" s="40">
        <f t="shared" si="2"/>
        <v>4</v>
      </c>
      <c r="BA2" s="40">
        <f t="shared" si="2"/>
        <v>5</v>
      </c>
      <c r="BB2" s="40">
        <f t="shared" si="2"/>
        <v>5</v>
      </c>
      <c r="BC2" s="40">
        <f t="shared" si="2"/>
        <v>5</v>
      </c>
      <c r="BD2" s="40">
        <f t="shared" si="2"/>
        <v>5</v>
      </c>
      <c r="BE2" s="40">
        <f t="shared" si="2"/>
        <v>5</v>
      </c>
      <c r="BF2" s="40">
        <f t="shared" si="2"/>
        <v>5</v>
      </c>
      <c r="BG2" s="40">
        <f t="shared" si="2"/>
        <v>5</v>
      </c>
      <c r="BH2" s="40">
        <f t="shared" si="2"/>
        <v>5</v>
      </c>
      <c r="BI2" s="40">
        <f t="shared" si="2"/>
        <v>5</v>
      </c>
      <c r="BJ2" s="40">
        <f t="shared" si="2"/>
        <v>5</v>
      </c>
      <c r="BK2" s="40">
        <f t="shared" si="2"/>
        <v>5</v>
      </c>
      <c r="BL2" s="40">
        <f t="shared" si="2"/>
        <v>5</v>
      </c>
      <c r="BM2" s="40">
        <f t="shared" si="2"/>
        <v>6</v>
      </c>
      <c r="BN2" s="40">
        <f t="shared" si="2"/>
        <v>6</v>
      </c>
      <c r="BO2" s="40">
        <f t="shared" si="2"/>
        <v>6</v>
      </c>
      <c r="BP2" s="40">
        <f t="shared" si="2"/>
        <v>6</v>
      </c>
      <c r="BQ2" s="40">
        <f t="shared" si="2"/>
        <v>6</v>
      </c>
      <c r="BR2" s="40">
        <f t="shared" si="2"/>
        <v>6</v>
      </c>
      <c r="BS2" s="40">
        <f t="shared" si="2"/>
        <v>6</v>
      </c>
      <c r="BT2" s="40">
        <f t="shared" si="2"/>
        <v>6</v>
      </c>
      <c r="BU2" s="40">
        <f t="shared" si="2"/>
        <v>6</v>
      </c>
      <c r="BV2" s="40">
        <f t="shared" si="2"/>
        <v>6</v>
      </c>
      <c r="BW2" s="40">
        <f t="shared" si="2"/>
        <v>6</v>
      </c>
      <c r="BX2" s="40">
        <f t="shared" si="2"/>
        <v>6</v>
      </c>
      <c r="BY2" s="40">
        <f t="shared" ref="BY2:DT2" si="3">+ROUNDUP(BY1/12,0)</f>
        <v>7</v>
      </c>
      <c r="BZ2" s="40">
        <f t="shared" si="3"/>
        <v>7</v>
      </c>
      <c r="CA2" s="40">
        <f t="shared" si="3"/>
        <v>7</v>
      </c>
      <c r="CB2" s="40">
        <f t="shared" si="3"/>
        <v>7</v>
      </c>
      <c r="CC2" s="40">
        <f t="shared" si="3"/>
        <v>7</v>
      </c>
      <c r="CD2" s="40">
        <f t="shared" si="3"/>
        <v>7</v>
      </c>
      <c r="CE2" s="40">
        <f t="shared" si="3"/>
        <v>7</v>
      </c>
      <c r="CF2" s="40">
        <f t="shared" si="3"/>
        <v>7</v>
      </c>
      <c r="CG2" s="40">
        <f t="shared" si="3"/>
        <v>7</v>
      </c>
      <c r="CH2" s="40">
        <f t="shared" si="3"/>
        <v>7</v>
      </c>
      <c r="CI2" s="40">
        <f t="shared" si="3"/>
        <v>7</v>
      </c>
      <c r="CJ2" s="40">
        <f t="shared" si="3"/>
        <v>7</v>
      </c>
      <c r="CK2" s="40">
        <f t="shared" si="3"/>
        <v>8</v>
      </c>
      <c r="CL2" s="40">
        <f t="shared" si="3"/>
        <v>8</v>
      </c>
      <c r="CM2" s="40">
        <f t="shared" si="3"/>
        <v>8</v>
      </c>
      <c r="CN2" s="40">
        <f t="shared" si="3"/>
        <v>8</v>
      </c>
      <c r="CO2" s="40">
        <f t="shared" si="3"/>
        <v>8</v>
      </c>
      <c r="CP2" s="40">
        <f t="shared" si="3"/>
        <v>8</v>
      </c>
      <c r="CQ2" s="40">
        <f t="shared" si="3"/>
        <v>8</v>
      </c>
      <c r="CR2" s="40">
        <f t="shared" si="3"/>
        <v>8</v>
      </c>
      <c r="CS2" s="40">
        <f t="shared" si="3"/>
        <v>8</v>
      </c>
      <c r="CT2" s="40">
        <f t="shared" si="3"/>
        <v>8</v>
      </c>
      <c r="CU2" s="40">
        <f t="shared" si="3"/>
        <v>8</v>
      </c>
      <c r="CV2" s="40">
        <f t="shared" si="3"/>
        <v>8</v>
      </c>
      <c r="CW2" s="40">
        <f t="shared" si="3"/>
        <v>9</v>
      </c>
      <c r="CX2" s="40">
        <f t="shared" si="3"/>
        <v>9</v>
      </c>
      <c r="CY2" s="40">
        <f t="shared" si="3"/>
        <v>9</v>
      </c>
      <c r="CZ2" s="40">
        <f t="shared" si="3"/>
        <v>9</v>
      </c>
      <c r="DA2" s="40">
        <f t="shared" si="3"/>
        <v>9</v>
      </c>
      <c r="DB2" s="40">
        <f t="shared" si="3"/>
        <v>9</v>
      </c>
      <c r="DC2" s="40">
        <f t="shared" si="3"/>
        <v>9</v>
      </c>
      <c r="DD2" s="40">
        <f t="shared" si="3"/>
        <v>9</v>
      </c>
      <c r="DE2" s="40">
        <f t="shared" si="3"/>
        <v>9</v>
      </c>
      <c r="DF2" s="40">
        <f t="shared" si="3"/>
        <v>9</v>
      </c>
      <c r="DG2" s="40">
        <f t="shared" si="3"/>
        <v>9</v>
      </c>
      <c r="DH2" s="40">
        <f t="shared" si="3"/>
        <v>9</v>
      </c>
      <c r="DI2" s="40">
        <f t="shared" si="3"/>
        <v>10</v>
      </c>
      <c r="DJ2" s="40">
        <f t="shared" si="3"/>
        <v>10</v>
      </c>
      <c r="DK2" s="40">
        <f t="shared" si="3"/>
        <v>10</v>
      </c>
      <c r="DL2" s="40">
        <f t="shared" si="3"/>
        <v>10</v>
      </c>
      <c r="DM2" s="40">
        <f t="shared" si="3"/>
        <v>10</v>
      </c>
      <c r="DN2" s="40">
        <f t="shared" si="3"/>
        <v>10</v>
      </c>
      <c r="DO2" s="40">
        <f t="shared" si="3"/>
        <v>10</v>
      </c>
      <c r="DP2" s="40">
        <f t="shared" si="3"/>
        <v>10</v>
      </c>
      <c r="DQ2" s="40">
        <f t="shared" si="3"/>
        <v>10</v>
      </c>
      <c r="DR2" s="40">
        <f t="shared" si="3"/>
        <v>10</v>
      </c>
      <c r="DS2" s="40">
        <f t="shared" si="3"/>
        <v>10</v>
      </c>
      <c r="DT2" s="40">
        <f t="shared" si="3"/>
        <v>10</v>
      </c>
    </row>
    <row r="3" spans="1:16383" ht="14.25" customHeight="1" x14ac:dyDescent="0.15">
      <c r="A3" s="38"/>
      <c r="B3" s="38"/>
      <c r="C3" s="38"/>
      <c r="D3" s="38"/>
      <c r="E3" s="38">
        <f t="shared" ref="E3:BY3" si="4">+YEAR(E4)</f>
        <v>2025</v>
      </c>
      <c r="F3" s="38">
        <f t="shared" si="4"/>
        <v>2025</v>
      </c>
      <c r="G3" s="38">
        <f t="shared" si="4"/>
        <v>2025</v>
      </c>
      <c r="H3" s="38">
        <f t="shared" si="4"/>
        <v>2025</v>
      </c>
      <c r="I3" s="38">
        <f t="shared" si="4"/>
        <v>2025</v>
      </c>
      <c r="J3" s="38">
        <f t="shared" si="4"/>
        <v>2025</v>
      </c>
      <c r="K3" s="38">
        <f t="shared" si="4"/>
        <v>2025</v>
      </c>
      <c r="L3" s="38">
        <f t="shared" si="4"/>
        <v>2025</v>
      </c>
      <c r="M3" s="38">
        <f t="shared" si="4"/>
        <v>2025</v>
      </c>
      <c r="N3" s="38">
        <f t="shared" si="4"/>
        <v>2025</v>
      </c>
      <c r="O3" s="38">
        <f t="shared" si="4"/>
        <v>2025</v>
      </c>
      <c r="P3" s="38">
        <f t="shared" si="4"/>
        <v>2025</v>
      </c>
      <c r="Q3" s="38">
        <f t="shared" si="4"/>
        <v>2026</v>
      </c>
      <c r="R3" s="38">
        <f t="shared" si="4"/>
        <v>2026</v>
      </c>
      <c r="S3" s="38">
        <f t="shared" si="4"/>
        <v>2026</v>
      </c>
      <c r="T3" s="38">
        <f t="shared" si="4"/>
        <v>2026</v>
      </c>
      <c r="U3" s="38">
        <f t="shared" si="4"/>
        <v>2026</v>
      </c>
      <c r="V3" s="38">
        <f t="shared" si="4"/>
        <v>2026</v>
      </c>
      <c r="W3" s="38">
        <f t="shared" si="4"/>
        <v>2026</v>
      </c>
      <c r="X3" s="38">
        <f t="shared" si="4"/>
        <v>2026</v>
      </c>
      <c r="Y3" s="38">
        <f t="shared" si="4"/>
        <v>2026</v>
      </c>
      <c r="Z3" s="38">
        <f t="shared" si="4"/>
        <v>2026</v>
      </c>
      <c r="AA3" s="38">
        <f t="shared" si="4"/>
        <v>2026</v>
      </c>
      <c r="AB3" s="38">
        <f t="shared" si="4"/>
        <v>2026</v>
      </c>
      <c r="AC3" s="38">
        <f t="shared" si="4"/>
        <v>2027</v>
      </c>
      <c r="AD3" s="38">
        <f t="shared" si="4"/>
        <v>2027</v>
      </c>
      <c r="AE3" s="38">
        <f t="shared" si="4"/>
        <v>2027</v>
      </c>
      <c r="AF3" s="38">
        <f t="shared" si="4"/>
        <v>2027</v>
      </c>
      <c r="AG3" s="38">
        <f t="shared" si="4"/>
        <v>2027</v>
      </c>
      <c r="AH3" s="38">
        <f t="shared" si="4"/>
        <v>2027</v>
      </c>
      <c r="AI3" s="38">
        <f t="shared" si="4"/>
        <v>2027</v>
      </c>
      <c r="AJ3" s="38">
        <f t="shared" si="4"/>
        <v>2027</v>
      </c>
      <c r="AK3" s="38">
        <f t="shared" si="4"/>
        <v>2027</v>
      </c>
      <c r="AL3" s="38">
        <f t="shared" si="4"/>
        <v>2027</v>
      </c>
      <c r="AM3" s="38">
        <f t="shared" si="4"/>
        <v>2027</v>
      </c>
      <c r="AN3" s="38">
        <f t="shared" si="4"/>
        <v>2027</v>
      </c>
      <c r="AO3" s="38">
        <f t="shared" si="4"/>
        <v>2028</v>
      </c>
      <c r="AP3" s="38">
        <f t="shared" si="4"/>
        <v>2028</v>
      </c>
      <c r="AQ3" s="38">
        <f t="shared" si="4"/>
        <v>2028</v>
      </c>
      <c r="AR3" s="38">
        <f t="shared" si="4"/>
        <v>2028</v>
      </c>
      <c r="AS3" s="38">
        <f t="shared" si="4"/>
        <v>2028</v>
      </c>
      <c r="AT3" s="38">
        <f t="shared" si="4"/>
        <v>2028</v>
      </c>
      <c r="AU3" s="38">
        <f t="shared" si="4"/>
        <v>2028</v>
      </c>
      <c r="AV3" s="38">
        <f t="shared" si="4"/>
        <v>2028</v>
      </c>
      <c r="AW3" s="38">
        <f t="shared" si="4"/>
        <v>2028</v>
      </c>
      <c r="AX3" s="38">
        <f t="shared" si="4"/>
        <v>2028</v>
      </c>
      <c r="AY3" s="38">
        <f t="shared" si="4"/>
        <v>2028</v>
      </c>
      <c r="AZ3" s="38">
        <f t="shared" si="4"/>
        <v>2028</v>
      </c>
      <c r="BA3" s="38">
        <f t="shared" si="4"/>
        <v>2029</v>
      </c>
      <c r="BB3" s="38">
        <f t="shared" si="4"/>
        <v>2029</v>
      </c>
      <c r="BC3" s="38">
        <f t="shared" si="4"/>
        <v>2029</v>
      </c>
      <c r="BD3" s="38">
        <f t="shared" si="4"/>
        <v>2029</v>
      </c>
      <c r="BE3" s="38">
        <f t="shared" si="4"/>
        <v>2029</v>
      </c>
      <c r="BF3" s="38">
        <f t="shared" si="4"/>
        <v>2029</v>
      </c>
      <c r="BG3" s="38">
        <f t="shared" si="4"/>
        <v>2029</v>
      </c>
      <c r="BH3" s="38">
        <f t="shared" si="4"/>
        <v>2029</v>
      </c>
      <c r="BI3" s="38">
        <f t="shared" si="4"/>
        <v>2029</v>
      </c>
      <c r="BJ3" s="38">
        <f t="shared" si="4"/>
        <v>2029</v>
      </c>
      <c r="BK3" s="38">
        <f t="shared" si="4"/>
        <v>2029</v>
      </c>
      <c r="BL3" s="38">
        <f t="shared" si="4"/>
        <v>2029</v>
      </c>
      <c r="BM3" s="38">
        <f t="shared" si="4"/>
        <v>2030</v>
      </c>
      <c r="BN3" s="38">
        <f t="shared" si="4"/>
        <v>2030</v>
      </c>
      <c r="BO3" s="38">
        <f t="shared" si="4"/>
        <v>2030</v>
      </c>
      <c r="BP3" s="38">
        <f t="shared" si="4"/>
        <v>2030</v>
      </c>
      <c r="BQ3" s="38">
        <f t="shared" si="4"/>
        <v>2030</v>
      </c>
      <c r="BR3" s="38">
        <f t="shared" si="4"/>
        <v>2030</v>
      </c>
      <c r="BS3" s="38">
        <f t="shared" si="4"/>
        <v>2030</v>
      </c>
      <c r="BT3" s="38">
        <f t="shared" si="4"/>
        <v>2030</v>
      </c>
      <c r="BU3" s="38">
        <f t="shared" si="4"/>
        <v>2030</v>
      </c>
      <c r="BV3" s="38">
        <f t="shared" si="4"/>
        <v>2030</v>
      </c>
      <c r="BW3" s="38">
        <f t="shared" si="4"/>
        <v>2030</v>
      </c>
      <c r="BX3" s="38">
        <f t="shared" si="4"/>
        <v>2030</v>
      </c>
      <c r="BY3" s="38">
        <f t="shared" si="4"/>
        <v>2031</v>
      </c>
      <c r="BZ3" s="38">
        <f t="shared" ref="BZ3:DT3" si="5">+YEAR(BZ4)</f>
        <v>2031</v>
      </c>
      <c r="CA3" s="38">
        <f t="shared" si="5"/>
        <v>2031</v>
      </c>
      <c r="CB3" s="38">
        <f t="shared" si="5"/>
        <v>2031</v>
      </c>
      <c r="CC3" s="38">
        <f t="shared" si="5"/>
        <v>2031</v>
      </c>
      <c r="CD3" s="38">
        <f t="shared" si="5"/>
        <v>2031</v>
      </c>
      <c r="CE3" s="38">
        <f t="shared" si="5"/>
        <v>2031</v>
      </c>
      <c r="CF3" s="38">
        <f t="shared" si="5"/>
        <v>2031</v>
      </c>
      <c r="CG3" s="38">
        <f t="shared" si="5"/>
        <v>2031</v>
      </c>
      <c r="CH3" s="38">
        <f t="shared" si="5"/>
        <v>2031</v>
      </c>
      <c r="CI3" s="38">
        <f t="shared" si="5"/>
        <v>2031</v>
      </c>
      <c r="CJ3" s="38">
        <f t="shared" si="5"/>
        <v>2031</v>
      </c>
      <c r="CK3" s="38">
        <f t="shared" si="5"/>
        <v>2032</v>
      </c>
      <c r="CL3" s="38">
        <f t="shared" si="5"/>
        <v>2032</v>
      </c>
      <c r="CM3" s="38">
        <f t="shared" si="5"/>
        <v>2032</v>
      </c>
      <c r="CN3" s="38">
        <f t="shared" si="5"/>
        <v>2032</v>
      </c>
      <c r="CO3" s="38">
        <f t="shared" si="5"/>
        <v>2032</v>
      </c>
      <c r="CP3" s="38">
        <f t="shared" si="5"/>
        <v>2032</v>
      </c>
      <c r="CQ3" s="38">
        <f t="shared" si="5"/>
        <v>2032</v>
      </c>
      <c r="CR3" s="38">
        <f t="shared" si="5"/>
        <v>2032</v>
      </c>
      <c r="CS3" s="38">
        <f t="shared" si="5"/>
        <v>2032</v>
      </c>
      <c r="CT3" s="38">
        <f t="shared" si="5"/>
        <v>2032</v>
      </c>
      <c r="CU3" s="38">
        <f t="shared" si="5"/>
        <v>2032</v>
      </c>
      <c r="CV3" s="38">
        <f t="shared" si="5"/>
        <v>2032</v>
      </c>
      <c r="CW3" s="38">
        <f t="shared" si="5"/>
        <v>2033</v>
      </c>
      <c r="CX3" s="38">
        <f t="shared" si="5"/>
        <v>2033</v>
      </c>
      <c r="CY3" s="38">
        <f t="shared" si="5"/>
        <v>2033</v>
      </c>
      <c r="CZ3" s="38">
        <f t="shared" si="5"/>
        <v>2033</v>
      </c>
      <c r="DA3" s="38">
        <f t="shared" si="5"/>
        <v>2033</v>
      </c>
      <c r="DB3" s="38">
        <f t="shared" si="5"/>
        <v>2033</v>
      </c>
      <c r="DC3" s="38">
        <f t="shared" si="5"/>
        <v>2033</v>
      </c>
      <c r="DD3" s="38">
        <f t="shared" si="5"/>
        <v>2033</v>
      </c>
      <c r="DE3" s="38">
        <f t="shared" si="5"/>
        <v>2033</v>
      </c>
      <c r="DF3" s="38">
        <f t="shared" si="5"/>
        <v>2033</v>
      </c>
      <c r="DG3" s="38">
        <f t="shared" si="5"/>
        <v>2033</v>
      </c>
      <c r="DH3" s="38">
        <f t="shared" si="5"/>
        <v>2033</v>
      </c>
      <c r="DI3" s="38">
        <f t="shared" si="5"/>
        <v>2034</v>
      </c>
      <c r="DJ3" s="38">
        <f t="shared" si="5"/>
        <v>2034</v>
      </c>
      <c r="DK3" s="38">
        <f t="shared" si="5"/>
        <v>2034</v>
      </c>
      <c r="DL3" s="38">
        <f t="shared" si="5"/>
        <v>2034</v>
      </c>
      <c r="DM3" s="38">
        <f t="shared" si="5"/>
        <v>2034</v>
      </c>
      <c r="DN3" s="38">
        <f t="shared" si="5"/>
        <v>2034</v>
      </c>
      <c r="DO3" s="38">
        <f t="shared" si="5"/>
        <v>2034</v>
      </c>
      <c r="DP3" s="38">
        <f t="shared" si="5"/>
        <v>2034</v>
      </c>
      <c r="DQ3" s="38">
        <f t="shared" si="5"/>
        <v>2034</v>
      </c>
      <c r="DR3" s="38">
        <f t="shared" si="5"/>
        <v>2034</v>
      </c>
      <c r="DS3" s="38">
        <f t="shared" si="5"/>
        <v>2034</v>
      </c>
      <c r="DT3" s="38">
        <f t="shared" si="5"/>
        <v>2034</v>
      </c>
    </row>
    <row r="4" spans="1:16383" ht="14.25" customHeight="1" x14ac:dyDescent="0.15">
      <c r="A4" s="41"/>
      <c r="B4" s="79"/>
      <c r="C4" s="43" t="s">
        <v>9</v>
      </c>
      <c r="D4" s="48"/>
      <c r="E4" s="48">
        <f>+Ops!E4</f>
        <v>45688</v>
      </c>
      <c r="F4" s="48">
        <f>+EOMONTH(E4,1)</f>
        <v>45716</v>
      </c>
      <c r="G4" s="48">
        <f t="shared" ref="G4:BR4" si="6">+EOMONTH(F4,1)</f>
        <v>45747</v>
      </c>
      <c r="H4" s="48">
        <f t="shared" si="6"/>
        <v>45777</v>
      </c>
      <c r="I4" s="48">
        <f t="shared" si="6"/>
        <v>45808</v>
      </c>
      <c r="J4" s="48">
        <f t="shared" si="6"/>
        <v>45838</v>
      </c>
      <c r="K4" s="48">
        <f t="shared" si="6"/>
        <v>45869</v>
      </c>
      <c r="L4" s="48">
        <f t="shared" si="6"/>
        <v>45900</v>
      </c>
      <c r="M4" s="48">
        <f t="shared" si="6"/>
        <v>45930</v>
      </c>
      <c r="N4" s="48">
        <f t="shared" si="6"/>
        <v>45961</v>
      </c>
      <c r="O4" s="48">
        <f t="shared" si="6"/>
        <v>45991</v>
      </c>
      <c r="P4" s="48">
        <f t="shared" si="6"/>
        <v>46022</v>
      </c>
      <c r="Q4" s="48">
        <f t="shared" si="6"/>
        <v>46053</v>
      </c>
      <c r="R4" s="48">
        <f t="shared" si="6"/>
        <v>46081</v>
      </c>
      <c r="S4" s="48">
        <f t="shared" si="6"/>
        <v>46112</v>
      </c>
      <c r="T4" s="48">
        <f t="shared" si="6"/>
        <v>46142</v>
      </c>
      <c r="U4" s="48">
        <f t="shared" si="6"/>
        <v>46173</v>
      </c>
      <c r="V4" s="48">
        <f t="shared" si="6"/>
        <v>46203</v>
      </c>
      <c r="W4" s="48">
        <f t="shared" si="6"/>
        <v>46234</v>
      </c>
      <c r="X4" s="48">
        <f t="shared" si="6"/>
        <v>46265</v>
      </c>
      <c r="Y4" s="48">
        <f t="shared" si="6"/>
        <v>46295</v>
      </c>
      <c r="Z4" s="48">
        <f t="shared" si="6"/>
        <v>46326</v>
      </c>
      <c r="AA4" s="48">
        <f t="shared" si="6"/>
        <v>46356</v>
      </c>
      <c r="AB4" s="48">
        <f t="shared" si="6"/>
        <v>46387</v>
      </c>
      <c r="AC4" s="48">
        <f t="shared" si="6"/>
        <v>46418</v>
      </c>
      <c r="AD4" s="48">
        <f t="shared" si="6"/>
        <v>46446</v>
      </c>
      <c r="AE4" s="48">
        <f t="shared" si="6"/>
        <v>46477</v>
      </c>
      <c r="AF4" s="48">
        <f t="shared" si="6"/>
        <v>46507</v>
      </c>
      <c r="AG4" s="48">
        <f t="shared" si="6"/>
        <v>46538</v>
      </c>
      <c r="AH4" s="48">
        <f t="shared" si="6"/>
        <v>46568</v>
      </c>
      <c r="AI4" s="48">
        <f t="shared" si="6"/>
        <v>46599</v>
      </c>
      <c r="AJ4" s="48">
        <f t="shared" si="6"/>
        <v>46630</v>
      </c>
      <c r="AK4" s="48">
        <f t="shared" si="6"/>
        <v>46660</v>
      </c>
      <c r="AL4" s="48">
        <f t="shared" si="6"/>
        <v>46691</v>
      </c>
      <c r="AM4" s="48">
        <f t="shared" si="6"/>
        <v>46721</v>
      </c>
      <c r="AN4" s="48">
        <f t="shared" si="6"/>
        <v>46752</v>
      </c>
      <c r="AO4" s="48">
        <f t="shared" si="6"/>
        <v>46783</v>
      </c>
      <c r="AP4" s="48">
        <f t="shared" si="6"/>
        <v>46812</v>
      </c>
      <c r="AQ4" s="48">
        <f t="shared" si="6"/>
        <v>46843</v>
      </c>
      <c r="AR4" s="48">
        <f t="shared" si="6"/>
        <v>46873</v>
      </c>
      <c r="AS4" s="48">
        <f t="shared" si="6"/>
        <v>46904</v>
      </c>
      <c r="AT4" s="48">
        <f t="shared" si="6"/>
        <v>46934</v>
      </c>
      <c r="AU4" s="48">
        <f t="shared" si="6"/>
        <v>46965</v>
      </c>
      <c r="AV4" s="48">
        <f t="shared" si="6"/>
        <v>46996</v>
      </c>
      <c r="AW4" s="48">
        <f t="shared" si="6"/>
        <v>47026</v>
      </c>
      <c r="AX4" s="48">
        <f t="shared" si="6"/>
        <v>47057</v>
      </c>
      <c r="AY4" s="48">
        <f t="shared" si="6"/>
        <v>47087</v>
      </c>
      <c r="AZ4" s="48">
        <f t="shared" si="6"/>
        <v>47118</v>
      </c>
      <c r="BA4" s="48">
        <f t="shared" si="6"/>
        <v>47149</v>
      </c>
      <c r="BB4" s="48">
        <f t="shared" si="6"/>
        <v>47177</v>
      </c>
      <c r="BC4" s="48">
        <f t="shared" si="6"/>
        <v>47208</v>
      </c>
      <c r="BD4" s="48">
        <f t="shared" si="6"/>
        <v>47238</v>
      </c>
      <c r="BE4" s="48">
        <f t="shared" si="6"/>
        <v>47269</v>
      </c>
      <c r="BF4" s="48">
        <f t="shared" si="6"/>
        <v>47299</v>
      </c>
      <c r="BG4" s="48">
        <f t="shared" si="6"/>
        <v>47330</v>
      </c>
      <c r="BH4" s="48">
        <f t="shared" si="6"/>
        <v>47361</v>
      </c>
      <c r="BI4" s="48">
        <f t="shared" si="6"/>
        <v>47391</v>
      </c>
      <c r="BJ4" s="48">
        <f t="shared" si="6"/>
        <v>47422</v>
      </c>
      <c r="BK4" s="48">
        <f t="shared" si="6"/>
        <v>47452</v>
      </c>
      <c r="BL4" s="48">
        <f t="shared" si="6"/>
        <v>47483</v>
      </c>
      <c r="BM4" s="48">
        <f t="shared" si="6"/>
        <v>47514</v>
      </c>
      <c r="BN4" s="48">
        <f t="shared" si="6"/>
        <v>47542</v>
      </c>
      <c r="BO4" s="48">
        <f t="shared" si="6"/>
        <v>47573</v>
      </c>
      <c r="BP4" s="48">
        <f t="shared" si="6"/>
        <v>47603</v>
      </c>
      <c r="BQ4" s="48">
        <f t="shared" si="6"/>
        <v>47634</v>
      </c>
      <c r="BR4" s="48">
        <f t="shared" si="6"/>
        <v>47664</v>
      </c>
      <c r="BS4" s="48">
        <f t="shared" ref="BS4:DT4" si="7">+EOMONTH(BR4,1)</f>
        <v>47695</v>
      </c>
      <c r="BT4" s="48">
        <f t="shared" si="7"/>
        <v>47726</v>
      </c>
      <c r="BU4" s="48">
        <f t="shared" si="7"/>
        <v>47756</v>
      </c>
      <c r="BV4" s="48">
        <f t="shared" si="7"/>
        <v>47787</v>
      </c>
      <c r="BW4" s="48">
        <f t="shared" si="7"/>
        <v>47817</v>
      </c>
      <c r="BX4" s="48">
        <f t="shared" si="7"/>
        <v>47848</v>
      </c>
      <c r="BY4" s="48">
        <f t="shared" si="7"/>
        <v>47879</v>
      </c>
      <c r="BZ4" s="48">
        <f t="shared" si="7"/>
        <v>47907</v>
      </c>
      <c r="CA4" s="48">
        <f t="shared" si="7"/>
        <v>47938</v>
      </c>
      <c r="CB4" s="48">
        <f t="shared" si="7"/>
        <v>47968</v>
      </c>
      <c r="CC4" s="48">
        <f t="shared" si="7"/>
        <v>47999</v>
      </c>
      <c r="CD4" s="48">
        <f t="shared" si="7"/>
        <v>48029</v>
      </c>
      <c r="CE4" s="48">
        <f t="shared" si="7"/>
        <v>48060</v>
      </c>
      <c r="CF4" s="48">
        <f t="shared" si="7"/>
        <v>48091</v>
      </c>
      <c r="CG4" s="48">
        <f t="shared" si="7"/>
        <v>48121</v>
      </c>
      <c r="CH4" s="48">
        <f t="shared" si="7"/>
        <v>48152</v>
      </c>
      <c r="CI4" s="48">
        <f t="shared" si="7"/>
        <v>48182</v>
      </c>
      <c r="CJ4" s="48">
        <f t="shared" si="7"/>
        <v>48213</v>
      </c>
      <c r="CK4" s="48">
        <f t="shared" si="7"/>
        <v>48244</v>
      </c>
      <c r="CL4" s="48">
        <f t="shared" si="7"/>
        <v>48273</v>
      </c>
      <c r="CM4" s="48">
        <f t="shared" si="7"/>
        <v>48304</v>
      </c>
      <c r="CN4" s="48">
        <f t="shared" si="7"/>
        <v>48334</v>
      </c>
      <c r="CO4" s="48">
        <f t="shared" si="7"/>
        <v>48365</v>
      </c>
      <c r="CP4" s="48">
        <f t="shared" si="7"/>
        <v>48395</v>
      </c>
      <c r="CQ4" s="48">
        <f t="shared" si="7"/>
        <v>48426</v>
      </c>
      <c r="CR4" s="48">
        <f t="shared" si="7"/>
        <v>48457</v>
      </c>
      <c r="CS4" s="48">
        <f t="shared" si="7"/>
        <v>48487</v>
      </c>
      <c r="CT4" s="48">
        <f t="shared" si="7"/>
        <v>48518</v>
      </c>
      <c r="CU4" s="48">
        <f t="shared" si="7"/>
        <v>48548</v>
      </c>
      <c r="CV4" s="48">
        <f t="shared" si="7"/>
        <v>48579</v>
      </c>
      <c r="CW4" s="48">
        <f t="shared" si="7"/>
        <v>48610</v>
      </c>
      <c r="CX4" s="48">
        <f t="shared" si="7"/>
        <v>48638</v>
      </c>
      <c r="CY4" s="48">
        <f t="shared" si="7"/>
        <v>48669</v>
      </c>
      <c r="CZ4" s="48">
        <f t="shared" si="7"/>
        <v>48699</v>
      </c>
      <c r="DA4" s="48">
        <f t="shared" si="7"/>
        <v>48730</v>
      </c>
      <c r="DB4" s="48">
        <f t="shared" si="7"/>
        <v>48760</v>
      </c>
      <c r="DC4" s="48">
        <f t="shared" si="7"/>
        <v>48791</v>
      </c>
      <c r="DD4" s="48">
        <f t="shared" si="7"/>
        <v>48822</v>
      </c>
      <c r="DE4" s="48">
        <f t="shared" si="7"/>
        <v>48852</v>
      </c>
      <c r="DF4" s="48">
        <f t="shared" si="7"/>
        <v>48883</v>
      </c>
      <c r="DG4" s="48">
        <f t="shared" si="7"/>
        <v>48913</v>
      </c>
      <c r="DH4" s="48">
        <f t="shared" si="7"/>
        <v>48944</v>
      </c>
      <c r="DI4" s="48">
        <f t="shared" si="7"/>
        <v>48975</v>
      </c>
      <c r="DJ4" s="48">
        <f t="shared" si="7"/>
        <v>49003</v>
      </c>
      <c r="DK4" s="48">
        <f t="shared" si="7"/>
        <v>49034</v>
      </c>
      <c r="DL4" s="48">
        <f t="shared" si="7"/>
        <v>49064</v>
      </c>
      <c r="DM4" s="48">
        <f t="shared" si="7"/>
        <v>49095</v>
      </c>
      <c r="DN4" s="48">
        <f t="shared" si="7"/>
        <v>49125</v>
      </c>
      <c r="DO4" s="48">
        <f t="shared" si="7"/>
        <v>49156</v>
      </c>
      <c r="DP4" s="48">
        <f t="shared" si="7"/>
        <v>49187</v>
      </c>
      <c r="DQ4" s="48">
        <f t="shared" si="7"/>
        <v>49217</v>
      </c>
      <c r="DR4" s="48">
        <f t="shared" si="7"/>
        <v>49248</v>
      </c>
      <c r="DS4" s="48">
        <f t="shared" si="7"/>
        <v>49278</v>
      </c>
      <c r="DT4" s="48">
        <f t="shared" si="7"/>
        <v>49309</v>
      </c>
    </row>
    <row r="5" spans="1:16383" ht="14.25" customHeight="1" outlineLevel="1" x14ac:dyDescent="0.15">
      <c r="B5" s="3" t="s">
        <v>65</v>
      </c>
      <c r="C5" s="23" t="s">
        <v>59</v>
      </c>
      <c r="D5" s="23"/>
      <c r="E5" s="3">
        <f t="shared" ref="E5:AJ5" si="8">+IF(E4&gt;=EOMONTH(StartOPs,0),1,0)</f>
        <v>0</v>
      </c>
      <c r="F5" s="3">
        <f t="shared" si="8"/>
        <v>0</v>
      </c>
      <c r="G5" s="3">
        <f t="shared" si="8"/>
        <v>0</v>
      </c>
      <c r="H5" s="3">
        <f t="shared" si="8"/>
        <v>1</v>
      </c>
      <c r="I5" s="3">
        <f t="shared" si="8"/>
        <v>1</v>
      </c>
      <c r="J5" s="3">
        <f t="shared" si="8"/>
        <v>1</v>
      </c>
      <c r="K5" s="3">
        <f t="shared" si="8"/>
        <v>1</v>
      </c>
      <c r="L5" s="3">
        <f t="shared" si="8"/>
        <v>1</v>
      </c>
      <c r="M5" s="3">
        <f t="shared" si="8"/>
        <v>1</v>
      </c>
      <c r="N5" s="3">
        <f t="shared" si="8"/>
        <v>1</v>
      </c>
      <c r="O5" s="3">
        <f t="shared" si="8"/>
        <v>1</v>
      </c>
      <c r="P5" s="3">
        <f t="shared" si="8"/>
        <v>1</v>
      </c>
      <c r="Q5" s="3">
        <f t="shared" si="8"/>
        <v>1</v>
      </c>
      <c r="R5" s="3">
        <f t="shared" si="8"/>
        <v>1</v>
      </c>
      <c r="S5" s="3">
        <f t="shared" si="8"/>
        <v>1</v>
      </c>
      <c r="T5" s="3">
        <f t="shared" si="8"/>
        <v>1</v>
      </c>
      <c r="U5" s="3">
        <f t="shared" si="8"/>
        <v>1</v>
      </c>
      <c r="V5" s="3">
        <f t="shared" si="8"/>
        <v>1</v>
      </c>
      <c r="W5" s="3">
        <f t="shared" si="8"/>
        <v>1</v>
      </c>
      <c r="X5" s="3">
        <f t="shared" si="8"/>
        <v>1</v>
      </c>
      <c r="Y5" s="3">
        <f t="shared" si="8"/>
        <v>1</v>
      </c>
      <c r="Z5" s="3">
        <f t="shared" si="8"/>
        <v>1</v>
      </c>
      <c r="AA5" s="3">
        <f t="shared" si="8"/>
        <v>1</v>
      </c>
      <c r="AB5" s="3">
        <f t="shared" si="8"/>
        <v>1</v>
      </c>
      <c r="AC5" s="3">
        <f t="shared" si="8"/>
        <v>1</v>
      </c>
      <c r="AD5" s="3">
        <f t="shared" si="8"/>
        <v>1</v>
      </c>
      <c r="AE5" s="3">
        <f t="shared" si="8"/>
        <v>1</v>
      </c>
      <c r="AF5" s="3">
        <f t="shared" si="8"/>
        <v>1</v>
      </c>
      <c r="AG5" s="3">
        <f t="shared" si="8"/>
        <v>1</v>
      </c>
      <c r="AH5" s="3">
        <f t="shared" si="8"/>
        <v>1</v>
      </c>
      <c r="AI5" s="3">
        <f t="shared" si="8"/>
        <v>1</v>
      </c>
      <c r="AJ5" s="3">
        <f t="shared" si="8"/>
        <v>1</v>
      </c>
      <c r="AK5" s="3">
        <f t="shared" ref="AK5:BP5" si="9">+IF(AK4&gt;=EOMONTH(StartOPs,0),1,0)</f>
        <v>1</v>
      </c>
      <c r="AL5" s="3">
        <f t="shared" si="9"/>
        <v>1</v>
      </c>
      <c r="AM5" s="3">
        <f t="shared" si="9"/>
        <v>1</v>
      </c>
      <c r="AN5" s="3">
        <f t="shared" si="9"/>
        <v>1</v>
      </c>
      <c r="AO5" s="3">
        <f t="shared" si="9"/>
        <v>1</v>
      </c>
      <c r="AP5" s="3">
        <f t="shared" si="9"/>
        <v>1</v>
      </c>
      <c r="AQ5" s="3">
        <f t="shared" si="9"/>
        <v>1</v>
      </c>
      <c r="AR5" s="3">
        <f t="shared" si="9"/>
        <v>1</v>
      </c>
      <c r="AS5" s="3">
        <f t="shared" si="9"/>
        <v>1</v>
      </c>
      <c r="AT5" s="3">
        <f t="shared" si="9"/>
        <v>1</v>
      </c>
      <c r="AU5" s="3">
        <f t="shared" si="9"/>
        <v>1</v>
      </c>
      <c r="AV5" s="3">
        <f t="shared" si="9"/>
        <v>1</v>
      </c>
      <c r="AW5" s="3">
        <f t="shared" si="9"/>
        <v>1</v>
      </c>
      <c r="AX5" s="3">
        <f t="shared" si="9"/>
        <v>1</v>
      </c>
      <c r="AY5" s="3">
        <f t="shared" si="9"/>
        <v>1</v>
      </c>
      <c r="AZ5" s="3">
        <f t="shared" si="9"/>
        <v>1</v>
      </c>
      <c r="BA5" s="3">
        <f t="shared" si="9"/>
        <v>1</v>
      </c>
      <c r="BB5" s="3">
        <f t="shared" si="9"/>
        <v>1</v>
      </c>
      <c r="BC5" s="3">
        <f t="shared" si="9"/>
        <v>1</v>
      </c>
      <c r="BD5" s="3">
        <f t="shared" si="9"/>
        <v>1</v>
      </c>
      <c r="BE5" s="3">
        <f t="shared" si="9"/>
        <v>1</v>
      </c>
      <c r="BF5" s="3">
        <f t="shared" si="9"/>
        <v>1</v>
      </c>
      <c r="BG5" s="3">
        <f t="shared" si="9"/>
        <v>1</v>
      </c>
      <c r="BH5" s="3">
        <f t="shared" si="9"/>
        <v>1</v>
      </c>
      <c r="BI5" s="3">
        <f t="shared" si="9"/>
        <v>1</v>
      </c>
      <c r="BJ5" s="3">
        <f t="shared" si="9"/>
        <v>1</v>
      </c>
      <c r="BK5" s="3">
        <f t="shared" si="9"/>
        <v>1</v>
      </c>
      <c r="BL5" s="3">
        <f t="shared" si="9"/>
        <v>1</v>
      </c>
      <c r="BM5" s="3">
        <f t="shared" si="9"/>
        <v>1</v>
      </c>
      <c r="BN5" s="3">
        <f t="shared" si="9"/>
        <v>1</v>
      </c>
      <c r="BO5" s="3">
        <f t="shared" si="9"/>
        <v>1</v>
      </c>
      <c r="BP5" s="3">
        <f t="shared" si="9"/>
        <v>1</v>
      </c>
      <c r="BQ5" s="3">
        <f t="shared" ref="BQ5:CV5" si="10">+IF(BQ4&gt;=EOMONTH(StartOPs,0),1,0)</f>
        <v>1</v>
      </c>
      <c r="BR5" s="3">
        <f t="shared" si="10"/>
        <v>1</v>
      </c>
      <c r="BS5" s="3">
        <f t="shared" si="10"/>
        <v>1</v>
      </c>
      <c r="BT5" s="3">
        <f t="shared" si="10"/>
        <v>1</v>
      </c>
      <c r="BU5" s="3">
        <f t="shared" si="10"/>
        <v>1</v>
      </c>
      <c r="BV5" s="3">
        <f t="shared" si="10"/>
        <v>1</v>
      </c>
      <c r="BW5" s="3">
        <f t="shared" si="10"/>
        <v>1</v>
      </c>
      <c r="BX5" s="3">
        <f t="shared" si="10"/>
        <v>1</v>
      </c>
      <c r="BY5" s="3">
        <f t="shared" si="10"/>
        <v>1</v>
      </c>
      <c r="BZ5" s="3">
        <f t="shared" si="10"/>
        <v>1</v>
      </c>
      <c r="CA5" s="3">
        <f t="shared" si="10"/>
        <v>1</v>
      </c>
      <c r="CB5" s="3">
        <f t="shared" si="10"/>
        <v>1</v>
      </c>
      <c r="CC5" s="3">
        <f t="shared" si="10"/>
        <v>1</v>
      </c>
      <c r="CD5" s="3">
        <f t="shared" si="10"/>
        <v>1</v>
      </c>
      <c r="CE5" s="3">
        <f t="shared" si="10"/>
        <v>1</v>
      </c>
      <c r="CF5" s="3">
        <f t="shared" si="10"/>
        <v>1</v>
      </c>
      <c r="CG5" s="3">
        <f t="shared" si="10"/>
        <v>1</v>
      </c>
      <c r="CH5" s="3">
        <f t="shared" si="10"/>
        <v>1</v>
      </c>
      <c r="CI5" s="3">
        <f t="shared" si="10"/>
        <v>1</v>
      </c>
      <c r="CJ5" s="3">
        <f t="shared" si="10"/>
        <v>1</v>
      </c>
      <c r="CK5" s="3">
        <f t="shared" si="10"/>
        <v>1</v>
      </c>
      <c r="CL5" s="3">
        <f t="shared" si="10"/>
        <v>1</v>
      </c>
      <c r="CM5" s="3">
        <f t="shared" si="10"/>
        <v>1</v>
      </c>
      <c r="CN5" s="3">
        <f t="shared" si="10"/>
        <v>1</v>
      </c>
      <c r="CO5" s="3">
        <f t="shared" si="10"/>
        <v>1</v>
      </c>
      <c r="CP5" s="3">
        <f t="shared" si="10"/>
        <v>1</v>
      </c>
      <c r="CQ5" s="3">
        <f t="shared" si="10"/>
        <v>1</v>
      </c>
      <c r="CR5" s="3">
        <f t="shared" si="10"/>
        <v>1</v>
      </c>
      <c r="CS5" s="3">
        <f t="shared" si="10"/>
        <v>1</v>
      </c>
      <c r="CT5" s="3">
        <f t="shared" si="10"/>
        <v>1</v>
      </c>
      <c r="CU5" s="3">
        <f t="shared" si="10"/>
        <v>1</v>
      </c>
      <c r="CV5" s="3">
        <f t="shared" si="10"/>
        <v>1</v>
      </c>
      <c r="CW5" s="3">
        <f t="shared" ref="CW5:DT5" si="11">+IF(CW4&gt;=EOMONTH(StartOPs,0),1,0)</f>
        <v>1</v>
      </c>
      <c r="CX5" s="3">
        <f t="shared" si="11"/>
        <v>1</v>
      </c>
      <c r="CY5" s="3">
        <f t="shared" si="11"/>
        <v>1</v>
      </c>
      <c r="CZ5" s="3">
        <f t="shared" si="11"/>
        <v>1</v>
      </c>
      <c r="DA5" s="3">
        <f t="shared" si="11"/>
        <v>1</v>
      </c>
      <c r="DB5" s="3">
        <f t="shared" si="11"/>
        <v>1</v>
      </c>
      <c r="DC5" s="3">
        <f t="shared" si="11"/>
        <v>1</v>
      </c>
      <c r="DD5" s="3">
        <f t="shared" si="11"/>
        <v>1</v>
      </c>
      <c r="DE5" s="3">
        <f t="shared" si="11"/>
        <v>1</v>
      </c>
      <c r="DF5" s="3">
        <f t="shared" si="11"/>
        <v>1</v>
      </c>
      <c r="DG5" s="3">
        <f t="shared" si="11"/>
        <v>1</v>
      </c>
      <c r="DH5" s="3">
        <f t="shared" si="11"/>
        <v>1</v>
      </c>
      <c r="DI5" s="3">
        <f t="shared" si="11"/>
        <v>1</v>
      </c>
      <c r="DJ5" s="3">
        <f t="shared" si="11"/>
        <v>1</v>
      </c>
      <c r="DK5" s="3">
        <f t="shared" si="11"/>
        <v>1</v>
      </c>
      <c r="DL5" s="3">
        <f t="shared" si="11"/>
        <v>1</v>
      </c>
      <c r="DM5" s="3">
        <f t="shared" si="11"/>
        <v>1</v>
      </c>
      <c r="DN5" s="3">
        <f t="shared" si="11"/>
        <v>1</v>
      </c>
      <c r="DO5" s="3">
        <f t="shared" si="11"/>
        <v>1</v>
      </c>
      <c r="DP5" s="3">
        <f t="shared" si="11"/>
        <v>1</v>
      </c>
      <c r="DQ5" s="3">
        <f t="shared" si="11"/>
        <v>1</v>
      </c>
      <c r="DR5" s="3">
        <f t="shared" si="11"/>
        <v>1</v>
      </c>
      <c r="DS5" s="3">
        <f t="shared" si="11"/>
        <v>1</v>
      </c>
      <c r="DT5" s="3">
        <f t="shared" si="11"/>
        <v>1</v>
      </c>
    </row>
    <row r="6" spans="1:16383" ht="14.25" customHeight="1" outlineLevel="1" x14ac:dyDescent="0.15">
      <c r="B6" s="3" t="s">
        <v>100</v>
      </c>
      <c r="C6" s="23" t="s">
        <v>101</v>
      </c>
      <c r="E6" s="3">
        <f t="shared" ref="E6:BX6" si="12">+IF(E5=1,1,0)+D6</f>
        <v>0</v>
      </c>
      <c r="F6" s="3">
        <f t="shared" si="12"/>
        <v>0</v>
      </c>
      <c r="G6" s="3">
        <f t="shared" si="12"/>
        <v>0</v>
      </c>
      <c r="H6" s="3">
        <f t="shared" si="12"/>
        <v>1</v>
      </c>
      <c r="I6" s="3">
        <f t="shared" si="12"/>
        <v>2</v>
      </c>
      <c r="J6" s="3">
        <f t="shared" si="12"/>
        <v>3</v>
      </c>
      <c r="K6" s="3">
        <f t="shared" si="12"/>
        <v>4</v>
      </c>
      <c r="L6" s="3">
        <f t="shared" si="12"/>
        <v>5</v>
      </c>
      <c r="M6" s="3">
        <f t="shared" si="12"/>
        <v>6</v>
      </c>
      <c r="N6" s="3">
        <f t="shared" si="12"/>
        <v>7</v>
      </c>
      <c r="O6" s="3">
        <f t="shared" si="12"/>
        <v>8</v>
      </c>
      <c r="P6" s="3">
        <f t="shared" si="12"/>
        <v>9</v>
      </c>
      <c r="Q6" s="3">
        <f t="shared" si="12"/>
        <v>10</v>
      </c>
      <c r="R6" s="3">
        <f t="shared" si="12"/>
        <v>11</v>
      </c>
      <c r="S6" s="3">
        <f t="shared" si="12"/>
        <v>12</v>
      </c>
      <c r="T6" s="3">
        <f t="shared" si="12"/>
        <v>13</v>
      </c>
      <c r="U6" s="3">
        <f t="shared" si="12"/>
        <v>14</v>
      </c>
      <c r="V6" s="3">
        <f t="shared" si="12"/>
        <v>15</v>
      </c>
      <c r="W6" s="3">
        <f t="shared" si="12"/>
        <v>16</v>
      </c>
      <c r="X6" s="3">
        <f t="shared" si="12"/>
        <v>17</v>
      </c>
      <c r="Y6" s="3">
        <f t="shared" si="12"/>
        <v>18</v>
      </c>
      <c r="Z6" s="3">
        <f t="shared" si="12"/>
        <v>19</v>
      </c>
      <c r="AA6" s="3">
        <f t="shared" si="12"/>
        <v>20</v>
      </c>
      <c r="AB6" s="3">
        <f t="shared" si="12"/>
        <v>21</v>
      </c>
      <c r="AC6" s="3">
        <f t="shared" si="12"/>
        <v>22</v>
      </c>
      <c r="AD6" s="3">
        <f t="shared" si="12"/>
        <v>23</v>
      </c>
      <c r="AE6" s="3">
        <f t="shared" si="12"/>
        <v>24</v>
      </c>
      <c r="AF6" s="3">
        <f t="shared" si="12"/>
        <v>25</v>
      </c>
      <c r="AG6" s="3">
        <f t="shared" si="12"/>
        <v>26</v>
      </c>
      <c r="AH6" s="3">
        <f t="shared" si="12"/>
        <v>27</v>
      </c>
      <c r="AI6" s="3">
        <f t="shared" si="12"/>
        <v>28</v>
      </c>
      <c r="AJ6" s="3">
        <f t="shared" si="12"/>
        <v>29</v>
      </c>
      <c r="AK6" s="3">
        <f t="shared" si="12"/>
        <v>30</v>
      </c>
      <c r="AL6" s="3">
        <f t="shared" si="12"/>
        <v>31</v>
      </c>
      <c r="AM6" s="3">
        <f t="shared" si="12"/>
        <v>32</v>
      </c>
      <c r="AN6" s="3">
        <f t="shared" si="12"/>
        <v>33</v>
      </c>
      <c r="AO6" s="3">
        <f t="shared" si="12"/>
        <v>34</v>
      </c>
      <c r="AP6" s="3">
        <f t="shared" si="12"/>
        <v>35</v>
      </c>
      <c r="AQ6" s="3">
        <f t="shared" si="12"/>
        <v>36</v>
      </c>
      <c r="AR6" s="3">
        <f t="shared" si="12"/>
        <v>37</v>
      </c>
      <c r="AS6" s="3">
        <f t="shared" si="12"/>
        <v>38</v>
      </c>
      <c r="AT6" s="3">
        <f t="shared" si="12"/>
        <v>39</v>
      </c>
      <c r="AU6" s="3">
        <f t="shared" si="12"/>
        <v>40</v>
      </c>
      <c r="AV6" s="3">
        <f t="shared" si="12"/>
        <v>41</v>
      </c>
      <c r="AW6" s="3">
        <f t="shared" si="12"/>
        <v>42</v>
      </c>
      <c r="AX6" s="3">
        <f t="shared" si="12"/>
        <v>43</v>
      </c>
      <c r="AY6" s="3">
        <f t="shared" si="12"/>
        <v>44</v>
      </c>
      <c r="AZ6" s="3">
        <f t="shared" si="12"/>
        <v>45</v>
      </c>
      <c r="BA6" s="3">
        <f t="shared" si="12"/>
        <v>46</v>
      </c>
      <c r="BB6" s="3">
        <f t="shared" si="12"/>
        <v>47</v>
      </c>
      <c r="BC6" s="3">
        <f t="shared" si="12"/>
        <v>48</v>
      </c>
      <c r="BD6" s="3">
        <f t="shared" si="12"/>
        <v>49</v>
      </c>
      <c r="BE6" s="3">
        <f t="shared" si="12"/>
        <v>50</v>
      </c>
      <c r="BF6" s="3">
        <f t="shared" si="12"/>
        <v>51</v>
      </c>
      <c r="BG6" s="3">
        <f t="shared" si="12"/>
        <v>52</v>
      </c>
      <c r="BH6" s="3">
        <f t="shared" si="12"/>
        <v>53</v>
      </c>
      <c r="BI6" s="3">
        <f t="shared" si="12"/>
        <v>54</v>
      </c>
      <c r="BJ6" s="3">
        <f t="shared" si="12"/>
        <v>55</v>
      </c>
      <c r="BK6" s="3">
        <f t="shared" si="12"/>
        <v>56</v>
      </c>
      <c r="BL6" s="3">
        <f t="shared" si="12"/>
        <v>57</v>
      </c>
      <c r="BM6" s="3">
        <f t="shared" si="12"/>
        <v>58</v>
      </c>
      <c r="BN6" s="3">
        <f t="shared" si="12"/>
        <v>59</v>
      </c>
      <c r="BO6" s="3">
        <f t="shared" si="12"/>
        <v>60</v>
      </c>
      <c r="BP6" s="3">
        <f t="shared" si="12"/>
        <v>61</v>
      </c>
      <c r="BQ6" s="3">
        <f t="shared" si="12"/>
        <v>62</v>
      </c>
      <c r="BR6" s="3">
        <f t="shared" si="12"/>
        <v>63</v>
      </c>
      <c r="BS6" s="3">
        <f t="shared" si="12"/>
        <v>64</v>
      </c>
      <c r="BT6" s="3">
        <f t="shared" si="12"/>
        <v>65</v>
      </c>
      <c r="BU6" s="3">
        <f t="shared" si="12"/>
        <v>66</v>
      </c>
      <c r="BV6" s="3">
        <f t="shared" si="12"/>
        <v>67</v>
      </c>
      <c r="BW6" s="3">
        <f t="shared" si="12"/>
        <v>68</v>
      </c>
      <c r="BX6" s="3">
        <f t="shared" si="12"/>
        <v>69</v>
      </c>
      <c r="BY6" s="3">
        <f t="shared" ref="BY6:DT6" si="13">+IF(BY5=1,1,0)+BX6</f>
        <v>70</v>
      </c>
      <c r="BZ6" s="3">
        <f t="shared" si="13"/>
        <v>71</v>
      </c>
      <c r="CA6" s="3">
        <f t="shared" si="13"/>
        <v>72</v>
      </c>
      <c r="CB6" s="3">
        <f t="shared" si="13"/>
        <v>73</v>
      </c>
      <c r="CC6" s="3">
        <f t="shared" si="13"/>
        <v>74</v>
      </c>
      <c r="CD6" s="3">
        <f t="shared" si="13"/>
        <v>75</v>
      </c>
      <c r="CE6" s="3">
        <f t="shared" si="13"/>
        <v>76</v>
      </c>
      <c r="CF6" s="3">
        <f t="shared" si="13"/>
        <v>77</v>
      </c>
      <c r="CG6" s="3">
        <f t="shared" si="13"/>
        <v>78</v>
      </c>
      <c r="CH6" s="3">
        <f t="shared" si="13"/>
        <v>79</v>
      </c>
      <c r="CI6" s="3">
        <f t="shared" si="13"/>
        <v>80</v>
      </c>
      <c r="CJ6" s="3">
        <f t="shared" si="13"/>
        <v>81</v>
      </c>
      <c r="CK6" s="3">
        <f t="shared" si="13"/>
        <v>82</v>
      </c>
      <c r="CL6" s="3">
        <f t="shared" si="13"/>
        <v>83</v>
      </c>
      <c r="CM6" s="3">
        <f t="shared" si="13"/>
        <v>84</v>
      </c>
      <c r="CN6" s="3">
        <f t="shared" si="13"/>
        <v>85</v>
      </c>
      <c r="CO6" s="3">
        <f t="shared" si="13"/>
        <v>86</v>
      </c>
      <c r="CP6" s="3">
        <f t="shared" si="13"/>
        <v>87</v>
      </c>
      <c r="CQ6" s="3">
        <f t="shared" si="13"/>
        <v>88</v>
      </c>
      <c r="CR6" s="3">
        <f t="shared" si="13"/>
        <v>89</v>
      </c>
      <c r="CS6" s="3">
        <f t="shared" si="13"/>
        <v>90</v>
      </c>
      <c r="CT6" s="3">
        <f t="shared" si="13"/>
        <v>91</v>
      </c>
      <c r="CU6" s="3">
        <f t="shared" si="13"/>
        <v>92</v>
      </c>
      <c r="CV6" s="3">
        <f t="shared" si="13"/>
        <v>93</v>
      </c>
      <c r="CW6" s="3">
        <f t="shared" si="13"/>
        <v>94</v>
      </c>
      <c r="CX6" s="3">
        <f t="shared" si="13"/>
        <v>95</v>
      </c>
      <c r="CY6" s="3">
        <f t="shared" si="13"/>
        <v>96</v>
      </c>
      <c r="CZ6" s="3">
        <f t="shared" si="13"/>
        <v>97</v>
      </c>
      <c r="DA6" s="3">
        <f t="shared" si="13"/>
        <v>98</v>
      </c>
      <c r="DB6" s="3">
        <f t="shared" si="13"/>
        <v>99</v>
      </c>
      <c r="DC6" s="3">
        <f t="shared" si="13"/>
        <v>100</v>
      </c>
      <c r="DD6" s="3">
        <f t="shared" si="13"/>
        <v>101</v>
      </c>
      <c r="DE6" s="3">
        <f t="shared" si="13"/>
        <v>102</v>
      </c>
      <c r="DF6" s="3">
        <f t="shared" si="13"/>
        <v>103</v>
      </c>
      <c r="DG6" s="3">
        <f t="shared" si="13"/>
        <v>104</v>
      </c>
      <c r="DH6" s="3">
        <f t="shared" si="13"/>
        <v>105</v>
      </c>
      <c r="DI6" s="3">
        <f t="shared" si="13"/>
        <v>106</v>
      </c>
      <c r="DJ6" s="3">
        <f t="shared" si="13"/>
        <v>107</v>
      </c>
      <c r="DK6" s="3">
        <f t="shared" si="13"/>
        <v>108</v>
      </c>
      <c r="DL6" s="3">
        <f t="shared" si="13"/>
        <v>109</v>
      </c>
      <c r="DM6" s="3">
        <f t="shared" si="13"/>
        <v>110</v>
      </c>
      <c r="DN6" s="3">
        <f t="shared" si="13"/>
        <v>111</v>
      </c>
      <c r="DO6" s="3">
        <f t="shared" si="13"/>
        <v>112</v>
      </c>
      <c r="DP6" s="3">
        <f t="shared" si="13"/>
        <v>113</v>
      </c>
      <c r="DQ6" s="3">
        <f t="shared" si="13"/>
        <v>114</v>
      </c>
      <c r="DR6" s="3">
        <f t="shared" si="13"/>
        <v>115</v>
      </c>
      <c r="DS6" s="3">
        <f t="shared" si="13"/>
        <v>116</v>
      </c>
      <c r="DT6" s="3">
        <f t="shared" si="13"/>
        <v>117</v>
      </c>
    </row>
    <row r="7" spans="1:16383" ht="14.25" customHeight="1" x14ac:dyDescent="0.15">
      <c r="C7" s="23"/>
    </row>
    <row r="8" spans="1:16383" ht="14.25" customHeight="1" x14ac:dyDescent="0.15">
      <c r="A8" s="7" t="s">
        <v>1</v>
      </c>
      <c r="C8" s="80"/>
      <c r="D8" s="81"/>
      <c r="E8" s="82"/>
      <c r="F8" s="83"/>
      <c r="G8" s="83"/>
      <c r="H8" s="83"/>
      <c r="I8" s="83"/>
      <c r="J8" s="83"/>
      <c r="K8" s="83"/>
      <c r="L8" s="83"/>
      <c r="M8" s="83"/>
      <c r="N8" s="83"/>
      <c r="O8" s="83"/>
      <c r="P8" s="83"/>
      <c r="AD8" s="84"/>
      <c r="AE8" s="84"/>
    </row>
    <row r="9" spans="1:16383" ht="14.25" customHeight="1" x14ac:dyDescent="0.15">
      <c r="A9" s="7"/>
      <c r="C9" s="80"/>
      <c r="D9" s="81"/>
      <c r="E9" s="82"/>
      <c r="F9" s="83"/>
      <c r="G9" s="83"/>
      <c r="H9" s="83"/>
      <c r="I9" s="83"/>
      <c r="J9" s="83"/>
      <c r="K9" s="83"/>
      <c r="L9" s="83"/>
      <c r="M9" s="83"/>
      <c r="N9" s="83"/>
      <c r="O9" s="83"/>
      <c r="P9" s="83"/>
      <c r="AD9" s="84"/>
      <c r="AE9" s="84"/>
    </row>
    <row r="10" spans="1:16383" s="701" customFormat="1" ht="18" x14ac:dyDescent="0.2">
      <c r="A10" s="698" t="s">
        <v>334</v>
      </c>
      <c r="B10" s="699" t="s">
        <v>102</v>
      </c>
      <c r="C10" s="699"/>
      <c r="D10" s="700"/>
      <c r="E10" s="700">
        <f t="shared" ref="E10:BP10" si="14">+E4</f>
        <v>45688</v>
      </c>
      <c r="F10" s="700">
        <f t="shared" si="14"/>
        <v>45716</v>
      </c>
      <c r="G10" s="700">
        <f t="shared" si="14"/>
        <v>45747</v>
      </c>
      <c r="H10" s="700">
        <f t="shared" si="14"/>
        <v>45777</v>
      </c>
      <c r="I10" s="700">
        <f t="shared" si="14"/>
        <v>45808</v>
      </c>
      <c r="J10" s="700">
        <f t="shared" si="14"/>
        <v>45838</v>
      </c>
      <c r="K10" s="700">
        <f t="shared" si="14"/>
        <v>45869</v>
      </c>
      <c r="L10" s="700">
        <f t="shared" si="14"/>
        <v>45900</v>
      </c>
      <c r="M10" s="700">
        <f t="shared" si="14"/>
        <v>45930</v>
      </c>
      <c r="N10" s="700">
        <f t="shared" si="14"/>
        <v>45961</v>
      </c>
      <c r="O10" s="700">
        <f t="shared" si="14"/>
        <v>45991</v>
      </c>
      <c r="P10" s="700">
        <f t="shared" si="14"/>
        <v>46022</v>
      </c>
      <c r="Q10" s="700">
        <f t="shared" si="14"/>
        <v>46053</v>
      </c>
      <c r="R10" s="700">
        <f t="shared" si="14"/>
        <v>46081</v>
      </c>
      <c r="S10" s="700">
        <f t="shared" si="14"/>
        <v>46112</v>
      </c>
      <c r="T10" s="700">
        <f t="shared" si="14"/>
        <v>46142</v>
      </c>
      <c r="U10" s="700">
        <f t="shared" si="14"/>
        <v>46173</v>
      </c>
      <c r="V10" s="700">
        <f t="shared" si="14"/>
        <v>46203</v>
      </c>
      <c r="W10" s="700">
        <f t="shared" si="14"/>
        <v>46234</v>
      </c>
      <c r="X10" s="700">
        <f t="shared" si="14"/>
        <v>46265</v>
      </c>
      <c r="Y10" s="700">
        <f t="shared" si="14"/>
        <v>46295</v>
      </c>
      <c r="Z10" s="700">
        <f t="shared" si="14"/>
        <v>46326</v>
      </c>
      <c r="AA10" s="700">
        <f t="shared" si="14"/>
        <v>46356</v>
      </c>
      <c r="AB10" s="700">
        <f t="shared" si="14"/>
        <v>46387</v>
      </c>
      <c r="AC10" s="700">
        <f t="shared" si="14"/>
        <v>46418</v>
      </c>
      <c r="AD10" s="700">
        <f t="shared" si="14"/>
        <v>46446</v>
      </c>
      <c r="AE10" s="700">
        <f t="shared" si="14"/>
        <v>46477</v>
      </c>
      <c r="AF10" s="700">
        <f t="shared" si="14"/>
        <v>46507</v>
      </c>
      <c r="AG10" s="700">
        <f t="shared" si="14"/>
        <v>46538</v>
      </c>
      <c r="AH10" s="700">
        <f t="shared" si="14"/>
        <v>46568</v>
      </c>
      <c r="AI10" s="700">
        <f t="shared" si="14"/>
        <v>46599</v>
      </c>
      <c r="AJ10" s="700">
        <f t="shared" si="14"/>
        <v>46630</v>
      </c>
      <c r="AK10" s="700">
        <f t="shared" si="14"/>
        <v>46660</v>
      </c>
      <c r="AL10" s="700">
        <f t="shared" si="14"/>
        <v>46691</v>
      </c>
      <c r="AM10" s="700">
        <f t="shared" si="14"/>
        <v>46721</v>
      </c>
      <c r="AN10" s="700">
        <f t="shared" si="14"/>
        <v>46752</v>
      </c>
      <c r="AO10" s="700">
        <f t="shared" si="14"/>
        <v>46783</v>
      </c>
      <c r="AP10" s="700">
        <f t="shared" si="14"/>
        <v>46812</v>
      </c>
      <c r="AQ10" s="700">
        <f t="shared" si="14"/>
        <v>46843</v>
      </c>
      <c r="AR10" s="700">
        <f t="shared" si="14"/>
        <v>46873</v>
      </c>
      <c r="AS10" s="700">
        <f t="shared" si="14"/>
        <v>46904</v>
      </c>
      <c r="AT10" s="700">
        <f t="shared" si="14"/>
        <v>46934</v>
      </c>
      <c r="AU10" s="700">
        <f t="shared" si="14"/>
        <v>46965</v>
      </c>
      <c r="AV10" s="700">
        <f t="shared" si="14"/>
        <v>46996</v>
      </c>
      <c r="AW10" s="700">
        <f t="shared" si="14"/>
        <v>47026</v>
      </c>
      <c r="AX10" s="700">
        <f t="shared" si="14"/>
        <v>47057</v>
      </c>
      <c r="AY10" s="700">
        <f t="shared" si="14"/>
        <v>47087</v>
      </c>
      <c r="AZ10" s="700">
        <f t="shared" si="14"/>
        <v>47118</v>
      </c>
      <c r="BA10" s="700">
        <f t="shared" si="14"/>
        <v>47149</v>
      </c>
      <c r="BB10" s="700">
        <f t="shared" si="14"/>
        <v>47177</v>
      </c>
      <c r="BC10" s="700">
        <f t="shared" si="14"/>
        <v>47208</v>
      </c>
      <c r="BD10" s="700">
        <f t="shared" si="14"/>
        <v>47238</v>
      </c>
      <c r="BE10" s="700">
        <f t="shared" si="14"/>
        <v>47269</v>
      </c>
      <c r="BF10" s="700">
        <f t="shared" si="14"/>
        <v>47299</v>
      </c>
      <c r="BG10" s="700">
        <f t="shared" si="14"/>
        <v>47330</v>
      </c>
      <c r="BH10" s="700">
        <f t="shared" si="14"/>
        <v>47361</v>
      </c>
      <c r="BI10" s="700">
        <f t="shared" si="14"/>
        <v>47391</v>
      </c>
      <c r="BJ10" s="700">
        <f t="shared" si="14"/>
        <v>47422</v>
      </c>
      <c r="BK10" s="700">
        <f t="shared" si="14"/>
        <v>47452</v>
      </c>
      <c r="BL10" s="700">
        <f t="shared" si="14"/>
        <v>47483</v>
      </c>
      <c r="BM10" s="700">
        <f t="shared" si="14"/>
        <v>47514</v>
      </c>
      <c r="BN10" s="700">
        <f t="shared" si="14"/>
        <v>47542</v>
      </c>
      <c r="BO10" s="700">
        <f t="shared" si="14"/>
        <v>47573</v>
      </c>
      <c r="BP10" s="700">
        <f t="shared" si="14"/>
        <v>47603</v>
      </c>
      <c r="BQ10" s="700">
        <f t="shared" ref="BQ10:DE10" si="15">+BQ4</f>
        <v>47634</v>
      </c>
      <c r="BR10" s="700">
        <f t="shared" si="15"/>
        <v>47664</v>
      </c>
      <c r="BS10" s="700">
        <f t="shared" si="15"/>
        <v>47695</v>
      </c>
      <c r="BT10" s="700">
        <f t="shared" si="15"/>
        <v>47726</v>
      </c>
      <c r="BU10" s="700">
        <f t="shared" si="15"/>
        <v>47756</v>
      </c>
      <c r="BV10" s="700">
        <f t="shared" si="15"/>
        <v>47787</v>
      </c>
      <c r="BW10" s="700">
        <f t="shared" si="15"/>
        <v>47817</v>
      </c>
      <c r="BX10" s="700">
        <f t="shared" si="15"/>
        <v>47848</v>
      </c>
      <c r="BY10" s="700">
        <f t="shared" si="15"/>
        <v>47879</v>
      </c>
      <c r="BZ10" s="700">
        <f t="shared" si="15"/>
        <v>47907</v>
      </c>
      <c r="CA10" s="700">
        <f t="shared" si="15"/>
        <v>47938</v>
      </c>
      <c r="CB10" s="700">
        <f t="shared" si="15"/>
        <v>47968</v>
      </c>
      <c r="CC10" s="700">
        <f t="shared" si="15"/>
        <v>47999</v>
      </c>
      <c r="CD10" s="700">
        <f t="shared" si="15"/>
        <v>48029</v>
      </c>
      <c r="CE10" s="700">
        <f t="shared" si="15"/>
        <v>48060</v>
      </c>
      <c r="CF10" s="700">
        <f t="shared" si="15"/>
        <v>48091</v>
      </c>
      <c r="CG10" s="700">
        <f t="shared" si="15"/>
        <v>48121</v>
      </c>
      <c r="CH10" s="700">
        <f t="shared" si="15"/>
        <v>48152</v>
      </c>
      <c r="CI10" s="700">
        <f t="shared" si="15"/>
        <v>48182</v>
      </c>
      <c r="CJ10" s="700">
        <f t="shared" si="15"/>
        <v>48213</v>
      </c>
      <c r="CK10" s="700">
        <f t="shared" si="15"/>
        <v>48244</v>
      </c>
      <c r="CL10" s="700">
        <f t="shared" si="15"/>
        <v>48273</v>
      </c>
      <c r="CM10" s="700">
        <f t="shared" si="15"/>
        <v>48304</v>
      </c>
      <c r="CN10" s="700">
        <f t="shared" si="15"/>
        <v>48334</v>
      </c>
      <c r="CO10" s="700">
        <f t="shared" si="15"/>
        <v>48365</v>
      </c>
      <c r="CP10" s="700">
        <f t="shared" si="15"/>
        <v>48395</v>
      </c>
      <c r="CQ10" s="700">
        <f t="shared" si="15"/>
        <v>48426</v>
      </c>
      <c r="CR10" s="700">
        <f t="shared" si="15"/>
        <v>48457</v>
      </c>
      <c r="CS10" s="700">
        <f t="shared" si="15"/>
        <v>48487</v>
      </c>
      <c r="CT10" s="700">
        <f t="shared" si="15"/>
        <v>48518</v>
      </c>
      <c r="CU10" s="700">
        <f t="shared" si="15"/>
        <v>48548</v>
      </c>
      <c r="CV10" s="700">
        <f t="shared" si="15"/>
        <v>48579</v>
      </c>
      <c r="CW10" s="700">
        <f t="shared" si="15"/>
        <v>48610</v>
      </c>
      <c r="CX10" s="700">
        <f t="shared" si="15"/>
        <v>48638</v>
      </c>
      <c r="CY10" s="700">
        <f t="shared" si="15"/>
        <v>48669</v>
      </c>
      <c r="CZ10" s="700">
        <f t="shared" si="15"/>
        <v>48699</v>
      </c>
      <c r="DA10" s="700">
        <f t="shared" si="15"/>
        <v>48730</v>
      </c>
      <c r="DB10" s="700">
        <f t="shared" si="15"/>
        <v>48760</v>
      </c>
      <c r="DC10" s="700">
        <f t="shared" si="15"/>
        <v>48791</v>
      </c>
      <c r="DD10" s="700">
        <f t="shared" si="15"/>
        <v>48822</v>
      </c>
      <c r="DE10" s="700">
        <f t="shared" si="15"/>
        <v>48852</v>
      </c>
      <c r="DF10" s="700">
        <f>+DF4</f>
        <v>48883</v>
      </c>
      <c r="DG10" s="700">
        <f t="shared" ref="DG10:DT10" si="16">+DG4</f>
        <v>48913</v>
      </c>
      <c r="DH10" s="700">
        <f t="shared" si="16"/>
        <v>48944</v>
      </c>
      <c r="DI10" s="700">
        <f t="shared" si="16"/>
        <v>48975</v>
      </c>
      <c r="DJ10" s="700">
        <f t="shared" si="16"/>
        <v>49003</v>
      </c>
      <c r="DK10" s="700">
        <f t="shared" si="16"/>
        <v>49034</v>
      </c>
      <c r="DL10" s="700">
        <f t="shared" si="16"/>
        <v>49064</v>
      </c>
      <c r="DM10" s="700">
        <f t="shared" si="16"/>
        <v>49095</v>
      </c>
      <c r="DN10" s="700">
        <f t="shared" si="16"/>
        <v>49125</v>
      </c>
      <c r="DO10" s="700">
        <f t="shared" si="16"/>
        <v>49156</v>
      </c>
      <c r="DP10" s="700">
        <f t="shared" si="16"/>
        <v>49187</v>
      </c>
      <c r="DQ10" s="700">
        <f t="shared" si="16"/>
        <v>49217</v>
      </c>
      <c r="DR10" s="700">
        <f t="shared" si="16"/>
        <v>49248</v>
      </c>
      <c r="DS10" s="700">
        <f t="shared" si="16"/>
        <v>49278</v>
      </c>
      <c r="DT10" s="700">
        <f t="shared" si="16"/>
        <v>49309</v>
      </c>
      <c r="DU10" s="481"/>
      <c r="DV10" s="481"/>
      <c r="DW10" s="481"/>
      <c r="DX10" s="481"/>
      <c r="DY10" s="481"/>
      <c r="DZ10" s="481"/>
      <c r="EA10" s="481"/>
      <c r="EB10" s="481"/>
      <c r="EC10" s="481"/>
      <c r="ED10" s="481"/>
      <c r="EE10" s="481"/>
      <c r="EF10" s="481"/>
      <c r="EG10" s="481"/>
      <c r="EH10" s="481"/>
      <c r="EI10" s="481"/>
      <c r="EJ10" s="481"/>
      <c r="EK10" s="481"/>
      <c r="EL10" s="481"/>
      <c r="EM10" s="481"/>
      <c r="EN10" s="481"/>
      <c r="EO10" s="481"/>
      <c r="EP10" s="481"/>
      <c r="EQ10" s="481"/>
      <c r="ER10" s="481"/>
      <c r="ES10" s="481"/>
      <c r="ET10" s="481"/>
      <c r="EU10" s="481"/>
      <c r="EV10" s="481"/>
      <c r="EW10" s="481"/>
      <c r="EX10" s="481"/>
      <c r="EY10" s="481"/>
      <c r="EZ10" s="481"/>
      <c r="FA10" s="481"/>
      <c r="FB10" s="481"/>
      <c r="FC10" s="481"/>
      <c r="FD10" s="481"/>
      <c r="FE10" s="481"/>
      <c r="FF10" s="481"/>
      <c r="FG10" s="481"/>
      <c r="FH10" s="481"/>
      <c r="FI10" s="481"/>
      <c r="FJ10" s="481"/>
      <c r="FK10" s="481"/>
      <c r="FL10" s="481"/>
      <c r="FM10" s="481"/>
      <c r="FN10" s="481"/>
      <c r="FO10" s="481"/>
      <c r="FP10" s="481"/>
      <c r="FQ10" s="481"/>
      <c r="FR10" s="481"/>
      <c r="FS10" s="481"/>
      <c r="FT10" s="481"/>
      <c r="FU10" s="481"/>
      <c r="FV10" s="481"/>
      <c r="FW10" s="481"/>
      <c r="FX10" s="481"/>
      <c r="FY10" s="481"/>
      <c r="FZ10" s="481"/>
      <c r="GA10" s="481"/>
      <c r="GB10" s="481"/>
      <c r="GC10" s="481"/>
      <c r="GD10" s="481"/>
      <c r="GE10" s="481"/>
      <c r="GF10" s="481"/>
      <c r="GG10" s="481"/>
      <c r="GH10" s="481"/>
      <c r="GI10" s="481"/>
      <c r="GJ10" s="481"/>
      <c r="GK10" s="481"/>
      <c r="GL10" s="481"/>
      <c r="GM10" s="481"/>
      <c r="GN10" s="481"/>
      <c r="GO10" s="481"/>
      <c r="GP10" s="481"/>
      <c r="GQ10" s="481"/>
      <c r="GR10" s="481"/>
      <c r="GS10" s="481"/>
      <c r="GT10" s="481"/>
      <c r="GU10" s="481"/>
      <c r="GV10" s="481"/>
      <c r="GW10" s="481"/>
      <c r="GX10" s="481"/>
      <c r="GY10" s="481"/>
      <c r="GZ10" s="481"/>
      <c r="HA10" s="481"/>
      <c r="HB10" s="481"/>
      <c r="HC10" s="481"/>
      <c r="HD10" s="481"/>
      <c r="HE10" s="481"/>
      <c r="HF10" s="481"/>
      <c r="HG10" s="481"/>
      <c r="HH10" s="481"/>
      <c r="HI10" s="481"/>
      <c r="HJ10" s="481"/>
      <c r="HK10" s="481"/>
      <c r="HL10" s="481"/>
      <c r="HM10" s="481"/>
      <c r="HN10" s="481"/>
      <c r="HO10" s="481"/>
      <c r="HP10" s="481"/>
      <c r="HQ10" s="481"/>
      <c r="HR10" s="481"/>
      <c r="HS10" s="481"/>
      <c r="HT10" s="481"/>
      <c r="HU10" s="481"/>
      <c r="HV10" s="481"/>
      <c r="HW10" s="481"/>
      <c r="HX10" s="481"/>
      <c r="HY10" s="481"/>
      <c r="HZ10" s="481"/>
      <c r="IA10" s="481"/>
      <c r="IB10" s="481"/>
      <c r="IC10" s="481"/>
      <c r="ID10" s="481"/>
      <c r="IE10" s="481"/>
      <c r="IF10" s="481"/>
      <c r="IG10" s="481"/>
      <c r="IH10" s="481"/>
      <c r="II10" s="481"/>
      <c r="IJ10" s="481"/>
      <c r="IK10" s="481"/>
      <c r="IL10" s="481"/>
      <c r="IM10" s="481"/>
      <c r="IN10" s="481"/>
      <c r="IO10" s="481"/>
      <c r="IP10" s="481"/>
      <c r="IQ10" s="481"/>
      <c r="IR10" s="481"/>
      <c r="IS10" s="481"/>
      <c r="IT10" s="481"/>
      <c r="IU10" s="481"/>
      <c r="IV10" s="481"/>
      <c r="IW10" s="481"/>
      <c r="IX10" s="481"/>
      <c r="IY10" s="481"/>
      <c r="IZ10" s="481"/>
      <c r="JA10" s="481"/>
      <c r="JB10" s="481"/>
      <c r="JC10" s="481"/>
      <c r="JD10" s="481"/>
      <c r="JE10" s="481"/>
      <c r="JF10" s="481"/>
      <c r="JG10" s="481"/>
      <c r="JH10" s="481"/>
      <c r="JI10" s="481"/>
      <c r="JJ10" s="481"/>
      <c r="JK10" s="481"/>
      <c r="JL10" s="481"/>
      <c r="JM10" s="481"/>
      <c r="JN10" s="481"/>
      <c r="JO10" s="481"/>
      <c r="JP10" s="481"/>
      <c r="JQ10" s="481"/>
      <c r="JR10" s="481"/>
      <c r="JS10" s="481"/>
      <c r="JT10" s="481"/>
      <c r="JU10" s="481"/>
      <c r="JV10" s="481"/>
      <c r="JW10" s="481"/>
      <c r="JX10" s="481"/>
      <c r="JY10" s="481"/>
      <c r="JZ10" s="481"/>
      <c r="KA10" s="481"/>
      <c r="KB10" s="481"/>
      <c r="KC10" s="481"/>
      <c r="KD10" s="481"/>
      <c r="KE10" s="481"/>
      <c r="KF10" s="481"/>
      <c r="KG10" s="481"/>
      <c r="KH10" s="481"/>
      <c r="KI10" s="481"/>
      <c r="KJ10" s="481"/>
      <c r="KK10" s="481"/>
      <c r="KL10" s="481"/>
      <c r="KM10" s="481"/>
      <c r="KN10" s="481"/>
      <c r="KO10" s="481"/>
      <c r="KP10" s="481"/>
      <c r="KQ10" s="481"/>
      <c r="KR10" s="481"/>
      <c r="KS10" s="481"/>
      <c r="KT10" s="481"/>
      <c r="KU10" s="481"/>
      <c r="KV10" s="481"/>
      <c r="KW10" s="481"/>
      <c r="KX10" s="481"/>
      <c r="KY10" s="481"/>
      <c r="KZ10" s="481"/>
      <c r="LA10" s="481"/>
      <c r="LB10" s="481"/>
      <c r="LC10" s="481"/>
      <c r="LD10" s="481"/>
      <c r="LE10" s="481"/>
      <c r="LF10" s="481"/>
      <c r="LG10" s="481"/>
      <c r="LH10" s="481"/>
      <c r="LI10" s="481"/>
      <c r="LJ10" s="481"/>
      <c r="LK10" s="481"/>
      <c r="LL10" s="481"/>
      <c r="LM10" s="481"/>
      <c r="LN10" s="481"/>
      <c r="LO10" s="481"/>
      <c r="LP10" s="481"/>
      <c r="LQ10" s="481"/>
      <c r="LR10" s="481"/>
      <c r="LS10" s="481"/>
      <c r="LT10" s="481"/>
      <c r="LU10" s="481"/>
      <c r="LV10" s="481"/>
      <c r="LW10" s="481"/>
      <c r="LX10" s="481"/>
      <c r="LY10" s="481"/>
      <c r="LZ10" s="481"/>
      <c r="MA10" s="481"/>
      <c r="MB10" s="481"/>
      <c r="MC10" s="481"/>
      <c r="MD10" s="481"/>
      <c r="ME10" s="481"/>
      <c r="MF10" s="481"/>
      <c r="MG10" s="481"/>
      <c r="MH10" s="481"/>
      <c r="MI10" s="481"/>
      <c r="MJ10" s="481"/>
      <c r="MK10" s="481"/>
      <c r="ML10" s="481"/>
      <c r="MM10" s="481"/>
      <c r="MN10" s="481"/>
      <c r="MO10" s="481"/>
      <c r="MP10" s="481"/>
      <c r="MQ10" s="481"/>
      <c r="MR10" s="481"/>
      <c r="MS10" s="481"/>
      <c r="MT10" s="481"/>
      <c r="MU10" s="481"/>
      <c r="MV10" s="481"/>
      <c r="MW10" s="481"/>
      <c r="MX10" s="481"/>
      <c r="MY10" s="481"/>
      <c r="MZ10" s="481"/>
      <c r="NA10" s="481"/>
      <c r="NB10" s="481"/>
      <c r="NC10" s="481"/>
      <c r="ND10" s="481"/>
      <c r="NE10" s="481"/>
      <c r="NF10" s="481"/>
      <c r="NG10" s="481"/>
      <c r="NH10" s="481"/>
      <c r="NI10" s="481"/>
      <c r="NJ10" s="481"/>
      <c r="NK10" s="481"/>
      <c r="NL10" s="481"/>
      <c r="NM10" s="481"/>
      <c r="NN10" s="481"/>
      <c r="NO10" s="481"/>
      <c r="NP10" s="481"/>
      <c r="NQ10" s="481"/>
      <c r="NR10" s="481"/>
      <c r="NS10" s="481"/>
      <c r="NT10" s="481"/>
      <c r="NU10" s="481"/>
      <c r="NV10" s="481"/>
      <c r="NW10" s="481"/>
      <c r="NX10" s="481"/>
      <c r="NY10" s="481"/>
      <c r="NZ10" s="481"/>
      <c r="OA10" s="481"/>
      <c r="OB10" s="481"/>
      <c r="OC10" s="481"/>
      <c r="OD10" s="481"/>
      <c r="OE10" s="481"/>
      <c r="OF10" s="481"/>
      <c r="OG10" s="481"/>
      <c r="OH10" s="481"/>
      <c r="OI10" s="481"/>
      <c r="OJ10" s="481"/>
      <c r="OK10" s="481"/>
      <c r="OL10" s="481"/>
      <c r="OM10" s="481"/>
      <c r="ON10" s="481"/>
      <c r="OO10" s="481"/>
      <c r="OP10" s="481"/>
      <c r="OQ10" s="481"/>
      <c r="OR10" s="481"/>
      <c r="OS10" s="481"/>
      <c r="OT10" s="481"/>
      <c r="OU10" s="481"/>
      <c r="OV10" s="481"/>
      <c r="OW10" s="481"/>
      <c r="OX10" s="481"/>
      <c r="OY10" s="481"/>
      <c r="OZ10" s="481"/>
      <c r="PA10" s="481"/>
      <c r="PB10" s="481"/>
      <c r="PC10" s="481"/>
      <c r="PD10" s="481"/>
      <c r="PE10" s="481"/>
      <c r="PF10" s="481"/>
      <c r="PG10" s="481"/>
      <c r="PH10" s="481"/>
      <c r="PI10" s="481"/>
      <c r="PJ10" s="481"/>
      <c r="PK10" s="481"/>
      <c r="PL10" s="481"/>
      <c r="PM10" s="481"/>
      <c r="PN10" s="481"/>
      <c r="PO10" s="481"/>
      <c r="PP10" s="481"/>
      <c r="PQ10" s="481"/>
      <c r="PR10" s="481"/>
      <c r="PS10" s="481"/>
      <c r="PT10" s="481"/>
      <c r="PU10" s="481"/>
      <c r="PV10" s="481"/>
      <c r="PW10" s="481"/>
      <c r="PX10" s="481"/>
      <c r="PY10" s="481"/>
      <c r="PZ10" s="481"/>
      <c r="QA10" s="481"/>
      <c r="QB10" s="481"/>
      <c r="QC10" s="481"/>
      <c r="QD10" s="481"/>
      <c r="QE10" s="481"/>
      <c r="QF10" s="481"/>
      <c r="QG10" s="481"/>
      <c r="QH10" s="481"/>
      <c r="QI10" s="481"/>
      <c r="QJ10" s="481"/>
      <c r="QK10" s="481"/>
      <c r="QL10" s="481"/>
      <c r="QM10" s="481"/>
      <c r="QN10" s="481"/>
      <c r="QO10" s="481"/>
      <c r="QP10" s="481"/>
      <c r="QQ10" s="481"/>
      <c r="QR10" s="481"/>
      <c r="QS10" s="481"/>
      <c r="QT10" s="481"/>
      <c r="QU10" s="481"/>
      <c r="QV10" s="481"/>
      <c r="QW10" s="481"/>
      <c r="QX10" s="481"/>
      <c r="QY10" s="481"/>
      <c r="QZ10" s="481"/>
      <c r="RA10" s="481"/>
      <c r="RB10" s="481"/>
      <c r="RC10" s="481"/>
      <c r="RD10" s="481"/>
      <c r="RE10" s="481"/>
      <c r="RF10" s="481"/>
      <c r="RG10" s="481"/>
      <c r="RH10" s="481"/>
      <c r="RI10" s="481"/>
      <c r="RJ10" s="481"/>
      <c r="RK10" s="481"/>
      <c r="RL10" s="481"/>
      <c r="RM10" s="481"/>
      <c r="RN10" s="481"/>
      <c r="RO10" s="481"/>
      <c r="RP10" s="481"/>
      <c r="RQ10" s="481"/>
      <c r="RR10" s="481"/>
      <c r="RS10" s="481"/>
      <c r="RT10" s="481"/>
      <c r="RU10" s="481"/>
      <c r="RV10" s="481"/>
      <c r="RW10" s="481"/>
      <c r="RX10" s="481"/>
      <c r="RY10" s="481"/>
      <c r="RZ10" s="481"/>
      <c r="SA10" s="481"/>
      <c r="SB10" s="481"/>
      <c r="SC10" s="481"/>
      <c r="SD10" s="481"/>
      <c r="SE10" s="481"/>
      <c r="SF10" s="481"/>
      <c r="SG10" s="481"/>
      <c r="SH10" s="481"/>
      <c r="SI10" s="481"/>
      <c r="SJ10" s="481"/>
      <c r="SK10" s="481"/>
      <c r="SL10" s="481"/>
      <c r="SM10" s="481"/>
      <c r="SN10" s="481"/>
      <c r="SO10" s="481"/>
      <c r="SP10" s="481"/>
      <c r="SQ10" s="481"/>
      <c r="SR10" s="481"/>
      <c r="SS10" s="481"/>
      <c r="ST10" s="481"/>
      <c r="SU10" s="481"/>
      <c r="SV10" s="481"/>
      <c r="SW10" s="481"/>
      <c r="SX10" s="481"/>
      <c r="SY10" s="481"/>
      <c r="SZ10" s="481"/>
      <c r="TA10" s="481"/>
      <c r="TB10" s="481"/>
      <c r="TC10" s="481"/>
      <c r="TD10" s="481"/>
      <c r="TE10" s="481"/>
      <c r="TF10" s="481"/>
      <c r="TG10" s="481"/>
      <c r="TH10" s="481"/>
      <c r="TI10" s="481"/>
      <c r="TJ10" s="481"/>
      <c r="TK10" s="481"/>
      <c r="TL10" s="481"/>
      <c r="TM10" s="481"/>
      <c r="TN10" s="481"/>
      <c r="TO10" s="481"/>
      <c r="TP10" s="481"/>
      <c r="TQ10" s="481"/>
      <c r="TR10" s="481"/>
      <c r="TS10" s="481"/>
      <c r="TT10" s="481"/>
      <c r="TU10" s="481"/>
      <c r="TV10" s="481"/>
      <c r="TW10" s="481"/>
      <c r="TX10" s="481"/>
      <c r="TY10" s="481"/>
      <c r="TZ10" s="481"/>
      <c r="UA10" s="481"/>
      <c r="UB10" s="481"/>
      <c r="UC10" s="481"/>
      <c r="UD10" s="481"/>
      <c r="UE10" s="481"/>
      <c r="UF10" s="481"/>
      <c r="UG10" s="481"/>
      <c r="UH10" s="481"/>
      <c r="UI10" s="481"/>
      <c r="UJ10" s="481"/>
      <c r="UK10" s="481"/>
      <c r="UL10" s="481"/>
      <c r="UM10" s="481"/>
      <c r="UN10" s="481"/>
      <c r="UO10" s="481"/>
      <c r="UP10" s="481"/>
      <c r="UQ10" s="481"/>
      <c r="UR10" s="481"/>
      <c r="US10" s="481"/>
      <c r="UT10" s="481"/>
      <c r="UU10" s="481"/>
      <c r="UV10" s="481"/>
      <c r="UW10" s="481"/>
      <c r="UX10" s="481"/>
      <c r="UY10" s="481"/>
      <c r="UZ10" s="481"/>
      <c r="VA10" s="481"/>
      <c r="VB10" s="481"/>
      <c r="VC10" s="481"/>
      <c r="VD10" s="481"/>
      <c r="VE10" s="481"/>
      <c r="VF10" s="481"/>
      <c r="VG10" s="481"/>
      <c r="VH10" s="481"/>
      <c r="VI10" s="481"/>
      <c r="VJ10" s="481"/>
      <c r="VK10" s="481"/>
      <c r="VL10" s="481"/>
      <c r="VM10" s="481"/>
      <c r="VN10" s="481"/>
      <c r="VO10" s="481"/>
      <c r="VP10" s="481"/>
      <c r="VQ10" s="481"/>
      <c r="VR10" s="481"/>
      <c r="VS10" s="481"/>
      <c r="VT10" s="481"/>
      <c r="VU10" s="481"/>
      <c r="VV10" s="481"/>
      <c r="VW10" s="481"/>
      <c r="VX10" s="481"/>
      <c r="VY10" s="481"/>
      <c r="VZ10" s="481"/>
      <c r="WA10" s="481"/>
      <c r="WB10" s="481"/>
      <c r="WC10" s="481"/>
      <c r="WD10" s="481"/>
      <c r="WE10" s="481"/>
      <c r="WF10" s="481"/>
      <c r="WG10" s="481"/>
      <c r="WH10" s="481"/>
      <c r="WI10" s="481"/>
      <c r="WJ10" s="481"/>
      <c r="WK10" s="481"/>
      <c r="WL10" s="481"/>
      <c r="WM10" s="481"/>
      <c r="WN10" s="481"/>
      <c r="WO10" s="481"/>
      <c r="WP10" s="481"/>
      <c r="WQ10" s="481"/>
      <c r="WR10" s="481"/>
      <c r="WS10" s="481"/>
      <c r="WT10" s="481"/>
      <c r="WU10" s="481"/>
      <c r="WV10" s="481"/>
      <c r="WW10" s="481"/>
      <c r="WX10" s="481"/>
      <c r="WY10" s="481"/>
      <c r="WZ10" s="481"/>
      <c r="XA10" s="481"/>
      <c r="XB10" s="481"/>
      <c r="XC10" s="481"/>
      <c r="XD10" s="481"/>
      <c r="XE10" s="481"/>
      <c r="XF10" s="481"/>
      <c r="XG10" s="481"/>
      <c r="XH10" s="481"/>
      <c r="XI10" s="481"/>
      <c r="XJ10" s="481"/>
      <c r="XK10" s="481"/>
      <c r="XL10" s="481"/>
      <c r="XM10" s="481"/>
      <c r="XN10" s="481"/>
      <c r="XO10" s="481"/>
      <c r="XP10" s="481"/>
      <c r="XQ10" s="481"/>
      <c r="XR10" s="481"/>
      <c r="XS10" s="481"/>
      <c r="XT10" s="481"/>
      <c r="XU10" s="481"/>
      <c r="XV10" s="481"/>
      <c r="XW10" s="481"/>
      <c r="XX10" s="481"/>
      <c r="XY10" s="481"/>
      <c r="XZ10" s="481"/>
      <c r="YA10" s="481"/>
      <c r="YB10" s="481"/>
      <c r="YC10" s="481"/>
      <c r="YD10" s="481"/>
      <c r="YE10" s="481"/>
      <c r="YF10" s="481"/>
      <c r="YG10" s="481"/>
      <c r="YH10" s="481"/>
      <c r="YI10" s="481"/>
      <c r="YJ10" s="481"/>
      <c r="YK10" s="481"/>
      <c r="YL10" s="481"/>
      <c r="YM10" s="481"/>
      <c r="YN10" s="481"/>
      <c r="YO10" s="481"/>
      <c r="YP10" s="481"/>
      <c r="YQ10" s="481"/>
      <c r="YR10" s="481"/>
      <c r="YS10" s="481"/>
      <c r="YT10" s="481"/>
      <c r="YU10" s="481"/>
      <c r="YV10" s="481"/>
      <c r="YW10" s="481"/>
      <c r="YX10" s="481"/>
      <c r="YY10" s="481"/>
      <c r="YZ10" s="481"/>
      <c r="ZA10" s="481"/>
      <c r="ZB10" s="481"/>
      <c r="ZC10" s="481"/>
      <c r="ZD10" s="481"/>
      <c r="ZE10" s="481"/>
      <c r="ZF10" s="481"/>
      <c r="ZG10" s="481"/>
      <c r="ZH10" s="481"/>
      <c r="ZI10" s="481"/>
      <c r="ZJ10" s="481"/>
      <c r="ZK10" s="481"/>
      <c r="ZL10" s="481"/>
      <c r="ZM10" s="481"/>
      <c r="ZN10" s="481"/>
      <c r="ZO10" s="481"/>
      <c r="ZP10" s="481"/>
      <c r="ZQ10" s="481"/>
      <c r="ZR10" s="481"/>
      <c r="ZS10" s="481"/>
      <c r="ZT10" s="481"/>
      <c r="ZU10" s="481"/>
      <c r="ZV10" s="481"/>
      <c r="ZW10" s="481"/>
      <c r="ZX10" s="481"/>
      <c r="ZY10" s="481"/>
      <c r="ZZ10" s="481"/>
      <c r="AAA10" s="481"/>
      <c r="AAB10" s="481"/>
      <c r="AAC10" s="481"/>
      <c r="AAD10" s="481"/>
      <c r="AAE10" s="481"/>
      <c r="AAF10" s="481"/>
      <c r="AAG10" s="481"/>
      <c r="AAH10" s="481"/>
      <c r="AAI10" s="481"/>
      <c r="AAJ10" s="481"/>
      <c r="AAK10" s="481"/>
      <c r="AAL10" s="481"/>
      <c r="AAM10" s="481"/>
      <c r="AAN10" s="481"/>
      <c r="AAO10" s="481"/>
      <c r="AAP10" s="481"/>
      <c r="AAQ10" s="481"/>
      <c r="AAR10" s="481"/>
      <c r="AAS10" s="481"/>
      <c r="AAT10" s="481"/>
      <c r="AAU10" s="481"/>
      <c r="AAV10" s="481"/>
      <c r="AAW10" s="481"/>
      <c r="AAX10" s="481"/>
      <c r="AAY10" s="481"/>
      <c r="AAZ10" s="481"/>
      <c r="ABA10" s="481"/>
      <c r="ABB10" s="481"/>
      <c r="ABC10" s="481"/>
      <c r="ABD10" s="481"/>
      <c r="ABE10" s="481"/>
      <c r="ABF10" s="481"/>
      <c r="ABG10" s="481"/>
      <c r="ABH10" s="481"/>
      <c r="ABI10" s="481"/>
      <c r="ABJ10" s="481"/>
      <c r="ABK10" s="481"/>
      <c r="ABL10" s="481"/>
      <c r="ABM10" s="481"/>
      <c r="ABN10" s="481"/>
      <c r="ABO10" s="481"/>
      <c r="ABP10" s="481"/>
      <c r="ABQ10" s="481"/>
      <c r="ABR10" s="481"/>
      <c r="ABS10" s="481"/>
      <c r="ABT10" s="481"/>
      <c r="ABU10" s="481"/>
      <c r="ABV10" s="481"/>
      <c r="ABW10" s="481"/>
      <c r="ABX10" s="481"/>
      <c r="ABY10" s="481"/>
      <c r="ABZ10" s="481"/>
      <c r="ACA10" s="481"/>
      <c r="ACB10" s="481"/>
      <c r="ACC10" s="481"/>
      <c r="ACD10" s="481"/>
      <c r="ACE10" s="481"/>
      <c r="ACF10" s="481"/>
      <c r="ACG10" s="481"/>
      <c r="ACH10" s="481"/>
      <c r="ACI10" s="481"/>
      <c r="ACJ10" s="481"/>
      <c r="ACK10" s="481"/>
      <c r="ACL10" s="481"/>
      <c r="ACM10" s="481"/>
      <c r="ACN10" s="481"/>
      <c r="ACO10" s="481"/>
      <c r="ACP10" s="481"/>
      <c r="ACQ10" s="481"/>
      <c r="ACR10" s="481"/>
      <c r="ACS10" s="481"/>
      <c r="ACT10" s="481"/>
      <c r="ACU10" s="481"/>
      <c r="ACV10" s="481"/>
      <c r="ACW10" s="481"/>
      <c r="ACX10" s="481"/>
      <c r="ACY10" s="481"/>
      <c r="ACZ10" s="481"/>
      <c r="ADA10" s="481"/>
      <c r="ADB10" s="481"/>
      <c r="ADC10" s="481"/>
      <c r="ADD10" s="481"/>
      <c r="ADE10" s="481"/>
      <c r="ADF10" s="481"/>
      <c r="ADG10" s="481"/>
      <c r="ADH10" s="481"/>
      <c r="ADI10" s="481"/>
      <c r="ADJ10" s="481"/>
      <c r="ADK10" s="481"/>
      <c r="ADL10" s="481"/>
      <c r="ADM10" s="481"/>
      <c r="ADN10" s="481"/>
      <c r="ADO10" s="481"/>
      <c r="ADP10" s="481"/>
      <c r="ADQ10" s="481"/>
      <c r="ADR10" s="481"/>
      <c r="ADS10" s="481"/>
      <c r="ADT10" s="481"/>
      <c r="ADU10" s="481"/>
      <c r="ADV10" s="481"/>
      <c r="ADW10" s="481"/>
      <c r="ADX10" s="481"/>
      <c r="ADY10" s="481"/>
      <c r="ADZ10" s="481"/>
      <c r="AEA10" s="481"/>
      <c r="AEB10" s="481"/>
      <c r="AEC10" s="481"/>
      <c r="AED10" s="481"/>
      <c r="AEE10" s="481"/>
      <c r="AEF10" s="481"/>
      <c r="AEG10" s="481"/>
      <c r="AEH10" s="481"/>
      <c r="AEI10" s="481"/>
      <c r="AEJ10" s="481"/>
      <c r="AEK10" s="481"/>
      <c r="AEL10" s="481"/>
      <c r="AEM10" s="481"/>
      <c r="AEN10" s="481"/>
      <c r="AEO10" s="481"/>
      <c r="AEP10" s="481"/>
      <c r="AEQ10" s="481"/>
      <c r="AER10" s="481"/>
      <c r="AES10" s="481"/>
      <c r="AET10" s="481"/>
      <c r="AEU10" s="481"/>
      <c r="AEV10" s="481"/>
      <c r="AEW10" s="481"/>
      <c r="AEX10" s="481"/>
      <c r="AEY10" s="481"/>
      <c r="AEZ10" s="481"/>
      <c r="AFA10" s="481"/>
      <c r="AFB10" s="481"/>
      <c r="AFC10" s="481"/>
      <c r="AFD10" s="481"/>
      <c r="AFE10" s="481"/>
      <c r="AFF10" s="481"/>
      <c r="AFG10" s="481"/>
      <c r="AFH10" s="481"/>
      <c r="AFI10" s="481"/>
      <c r="AFJ10" s="481"/>
      <c r="AFK10" s="481"/>
      <c r="AFL10" s="481"/>
      <c r="AFM10" s="481"/>
      <c r="AFN10" s="481"/>
      <c r="AFO10" s="481"/>
      <c r="AFP10" s="481"/>
      <c r="AFQ10" s="481"/>
      <c r="AFR10" s="481"/>
      <c r="AFS10" s="481"/>
      <c r="AFT10" s="481"/>
      <c r="AFU10" s="481"/>
      <c r="AFV10" s="481"/>
      <c r="AFW10" s="481"/>
      <c r="AFX10" s="481"/>
      <c r="AFY10" s="481"/>
      <c r="AFZ10" s="481"/>
      <c r="AGA10" s="481"/>
      <c r="AGB10" s="481"/>
      <c r="AGC10" s="481"/>
      <c r="AGD10" s="481"/>
      <c r="AGE10" s="481"/>
      <c r="AGF10" s="481"/>
      <c r="AGG10" s="481"/>
      <c r="AGH10" s="481"/>
      <c r="AGI10" s="481"/>
      <c r="AGJ10" s="481"/>
      <c r="AGK10" s="481"/>
      <c r="AGL10" s="481"/>
      <c r="AGM10" s="481"/>
      <c r="AGN10" s="481"/>
      <c r="AGO10" s="481"/>
      <c r="AGP10" s="481"/>
      <c r="AGQ10" s="481"/>
      <c r="AGR10" s="481"/>
      <c r="AGS10" s="481"/>
      <c r="AGT10" s="481"/>
      <c r="AGU10" s="481"/>
      <c r="AGV10" s="481"/>
      <c r="AGW10" s="481"/>
      <c r="AGX10" s="481"/>
      <c r="AGY10" s="481"/>
      <c r="AGZ10" s="481"/>
      <c r="AHA10" s="481"/>
      <c r="AHB10" s="481"/>
      <c r="AHC10" s="481"/>
      <c r="AHD10" s="481"/>
      <c r="AHE10" s="481"/>
      <c r="AHF10" s="481"/>
      <c r="AHG10" s="481"/>
      <c r="AHH10" s="481"/>
      <c r="AHI10" s="481"/>
      <c r="AHJ10" s="481"/>
      <c r="AHK10" s="481"/>
      <c r="AHL10" s="481"/>
      <c r="AHM10" s="481"/>
      <c r="AHN10" s="481"/>
      <c r="AHO10" s="481"/>
      <c r="AHP10" s="481"/>
      <c r="AHQ10" s="481"/>
      <c r="AHR10" s="481"/>
      <c r="AHS10" s="481"/>
      <c r="AHT10" s="481"/>
      <c r="AHU10" s="481"/>
      <c r="AHV10" s="481"/>
      <c r="AHW10" s="481"/>
      <c r="AHX10" s="481"/>
      <c r="AHY10" s="481"/>
      <c r="AHZ10" s="481"/>
      <c r="AIA10" s="481"/>
      <c r="AIB10" s="481"/>
      <c r="AIC10" s="481"/>
      <c r="AID10" s="481"/>
      <c r="AIE10" s="481"/>
      <c r="AIF10" s="481"/>
      <c r="AIG10" s="481"/>
      <c r="AIH10" s="481"/>
      <c r="AII10" s="481"/>
      <c r="AIJ10" s="481"/>
      <c r="AIK10" s="481"/>
      <c r="AIL10" s="481"/>
      <c r="AIM10" s="481"/>
      <c r="AIN10" s="481"/>
      <c r="AIO10" s="481"/>
      <c r="AIP10" s="481"/>
      <c r="AIQ10" s="481"/>
      <c r="AIR10" s="481"/>
      <c r="AIS10" s="481"/>
      <c r="AIT10" s="481"/>
      <c r="AIU10" s="481"/>
      <c r="AIV10" s="481"/>
      <c r="AIW10" s="481"/>
      <c r="AIX10" s="481"/>
      <c r="AIY10" s="481"/>
      <c r="AIZ10" s="481"/>
      <c r="AJA10" s="481"/>
      <c r="AJB10" s="481"/>
      <c r="AJC10" s="481"/>
      <c r="AJD10" s="481"/>
      <c r="AJE10" s="481"/>
      <c r="AJF10" s="481"/>
      <c r="AJG10" s="481"/>
      <c r="AJH10" s="481"/>
      <c r="AJI10" s="481"/>
      <c r="AJJ10" s="481"/>
      <c r="AJK10" s="481"/>
      <c r="AJL10" s="481"/>
      <c r="AJM10" s="481"/>
      <c r="AJN10" s="481"/>
      <c r="AJO10" s="481"/>
      <c r="AJP10" s="481"/>
      <c r="AJQ10" s="481"/>
      <c r="AJR10" s="481"/>
      <c r="AJS10" s="481"/>
      <c r="AJT10" s="481"/>
      <c r="AJU10" s="481"/>
      <c r="AJV10" s="481"/>
      <c r="AJW10" s="481"/>
      <c r="AJX10" s="481"/>
      <c r="AJY10" s="481"/>
      <c r="AJZ10" s="481"/>
      <c r="AKA10" s="481"/>
      <c r="AKB10" s="481"/>
      <c r="AKC10" s="481"/>
      <c r="AKD10" s="481"/>
      <c r="AKE10" s="481"/>
      <c r="AKF10" s="481"/>
      <c r="AKG10" s="481"/>
      <c r="AKH10" s="481"/>
      <c r="AKI10" s="481"/>
      <c r="AKJ10" s="481"/>
      <c r="AKK10" s="481"/>
      <c r="AKL10" s="481"/>
      <c r="AKM10" s="481"/>
      <c r="AKN10" s="481"/>
      <c r="AKO10" s="481"/>
      <c r="AKP10" s="481"/>
      <c r="AKQ10" s="481"/>
      <c r="AKR10" s="481"/>
      <c r="AKS10" s="481"/>
      <c r="AKT10" s="481"/>
      <c r="AKU10" s="481"/>
      <c r="AKV10" s="481"/>
      <c r="AKW10" s="481"/>
      <c r="AKX10" s="481"/>
      <c r="AKY10" s="481"/>
      <c r="AKZ10" s="481"/>
      <c r="ALA10" s="481"/>
      <c r="ALB10" s="481"/>
      <c r="ALC10" s="481"/>
      <c r="ALD10" s="481"/>
      <c r="ALE10" s="481"/>
      <c r="ALF10" s="481"/>
      <c r="ALG10" s="481"/>
      <c r="ALH10" s="481"/>
      <c r="ALI10" s="481"/>
      <c r="ALJ10" s="481"/>
      <c r="ALK10" s="481"/>
      <c r="ALL10" s="481"/>
      <c r="ALM10" s="481"/>
      <c r="ALN10" s="481"/>
      <c r="ALO10" s="481"/>
      <c r="ALP10" s="481"/>
      <c r="ALQ10" s="481"/>
      <c r="ALR10" s="481"/>
      <c r="ALS10" s="481"/>
      <c r="ALT10" s="481"/>
      <c r="ALU10" s="481"/>
      <c r="ALV10" s="481"/>
      <c r="ALW10" s="481"/>
      <c r="ALX10" s="481"/>
      <c r="ALY10" s="481"/>
      <c r="ALZ10" s="481"/>
      <c r="AMA10" s="481"/>
      <c r="AMB10" s="481"/>
      <c r="AMC10" s="481"/>
      <c r="AMD10" s="481"/>
      <c r="AME10" s="481"/>
      <c r="AMF10" s="481"/>
      <c r="AMG10" s="481"/>
      <c r="AMH10" s="481"/>
      <c r="AMI10" s="481"/>
      <c r="AMJ10" s="481"/>
      <c r="AMK10" s="481"/>
      <c r="AML10" s="481"/>
      <c r="AMM10" s="481"/>
      <c r="AMN10" s="481"/>
      <c r="AMO10" s="481"/>
      <c r="AMP10" s="481"/>
      <c r="AMQ10" s="481"/>
      <c r="AMR10" s="481"/>
      <c r="AMS10" s="481"/>
      <c r="AMT10" s="481"/>
      <c r="AMU10" s="481"/>
      <c r="AMV10" s="481"/>
      <c r="AMW10" s="481"/>
      <c r="AMX10" s="481"/>
      <c r="AMY10" s="481"/>
      <c r="AMZ10" s="481"/>
      <c r="ANA10" s="481"/>
      <c r="ANB10" s="481"/>
      <c r="ANC10" s="481"/>
      <c r="AND10" s="481"/>
      <c r="ANE10" s="481"/>
      <c r="ANF10" s="481"/>
      <c r="ANG10" s="481"/>
      <c r="ANH10" s="481"/>
      <c r="ANI10" s="481"/>
      <c r="ANJ10" s="481"/>
      <c r="ANK10" s="481"/>
      <c r="ANL10" s="481"/>
      <c r="ANM10" s="481"/>
      <c r="ANN10" s="481"/>
      <c r="ANO10" s="481"/>
      <c r="ANP10" s="481"/>
      <c r="ANQ10" s="481"/>
      <c r="ANR10" s="481"/>
      <c r="ANS10" s="481"/>
      <c r="ANT10" s="481"/>
      <c r="ANU10" s="481"/>
      <c r="ANV10" s="481"/>
      <c r="ANW10" s="481"/>
      <c r="ANX10" s="481"/>
      <c r="ANY10" s="481"/>
      <c r="ANZ10" s="481"/>
      <c r="AOA10" s="481"/>
      <c r="AOB10" s="481"/>
      <c r="AOC10" s="481"/>
      <c r="AOD10" s="481"/>
      <c r="AOE10" s="481"/>
      <c r="AOF10" s="481"/>
      <c r="AOG10" s="481"/>
      <c r="AOH10" s="481"/>
      <c r="AOI10" s="481"/>
      <c r="AOJ10" s="481"/>
      <c r="AOK10" s="481"/>
      <c r="AOL10" s="481"/>
      <c r="AOM10" s="481"/>
      <c r="AON10" s="481"/>
      <c r="AOO10" s="481"/>
      <c r="AOP10" s="481"/>
      <c r="AOQ10" s="481"/>
      <c r="AOR10" s="481"/>
      <c r="AOS10" s="481"/>
      <c r="AOT10" s="481"/>
      <c r="AOU10" s="481"/>
      <c r="AOV10" s="481"/>
      <c r="AOW10" s="481"/>
      <c r="AOX10" s="481"/>
      <c r="AOY10" s="481"/>
      <c r="AOZ10" s="481"/>
      <c r="APA10" s="481"/>
      <c r="APB10" s="481"/>
      <c r="APC10" s="481"/>
      <c r="APD10" s="481"/>
      <c r="APE10" s="481"/>
      <c r="APF10" s="481"/>
      <c r="APG10" s="481"/>
      <c r="APH10" s="481"/>
      <c r="API10" s="481"/>
      <c r="APJ10" s="481"/>
      <c r="APK10" s="481"/>
      <c r="APL10" s="481"/>
      <c r="APM10" s="481"/>
      <c r="APN10" s="481"/>
      <c r="APO10" s="481"/>
      <c r="APP10" s="481"/>
      <c r="APQ10" s="481"/>
      <c r="APR10" s="481"/>
      <c r="APS10" s="481"/>
      <c r="APT10" s="481"/>
      <c r="APU10" s="481"/>
      <c r="APV10" s="481"/>
      <c r="APW10" s="481"/>
      <c r="APX10" s="481"/>
      <c r="APY10" s="481"/>
      <c r="APZ10" s="481"/>
      <c r="AQA10" s="481"/>
      <c r="AQB10" s="481"/>
      <c r="AQC10" s="481"/>
      <c r="AQD10" s="481"/>
      <c r="AQE10" s="481"/>
      <c r="AQF10" s="481"/>
      <c r="AQG10" s="481"/>
      <c r="AQH10" s="481"/>
      <c r="AQI10" s="481"/>
      <c r="AQJ10" s="481"/>
      <c r="AQK10" s="481"/>
      <c r="AQL10" s="481"/>
      <c r="AQM10" s="481"/>
      <c r="AQN10" s="481"/>
      <c r="AQO10" s="481"/>
      <c r="AQP10" s="481"/>
      <c r="AQQ10" s="481"/>
      <c r="AQR10" s="481"/>
      <c r="AQS10" s="481"/>
      <c r="AQT10" s="481"/>
      <c r="AQU10" s="481"/>
      <c r="AQV10" s="481"/>
      <c r="AQW10" s="481"/>
      <c r="AQX10" s="481"/>
      <c r="AQY10" s="481"/>
      <c r="AQZ10" s="481"/>
      <c r="ARA10" s="481"/>
      <c r="ARB10" s="481"/>
      <c r="ARC10" s="481"/>
      <c r="ARD10" s="481"/>
      <c r="ARE10" s="481"/>
      <c r="ARF10" s="481"/>
      <c r="ARG10" s="481"/>
      <c r="ARH10" s="481"/>
      <c r="ARI10" s="481"/>
      <c r="ARJ10" s="481"/>
      <c r="ARK10" s="481"/>
      <c r="ARL10" s="481"/>
      <c r="ARM10" s="481"/>
      <c r="ARN10" s="481"/>
      <c r="ARO10" s="481"/>
      <c r="ARP10" s="481"/>
      <c r="ARQ10" s="481"/>
      <c r="ARR10" s="481"/>
      <c r="ARS10" s="481"/>
      <c r="ART10" s="481"/>
      <c r="ARU10" s="481"/>
      <c r="ARV10" s="481"/>
      <c r="ARW10" s="481"/>
      <c r="ARX10" s="481"/>
      <c r="ARY10" s="481"/>
      <c r="ARZ10" s="481"/>
      <c r="ASA10" s="481"/>
      <c r="ASB10" s="481"/>
      <c r="ASC10" s="481"/>
      <c r="ASD10" s="481"/>
      <c r="ASE10" s="481"/>
      <c r="ASF10" s="481"/>
      <c r="ASG10" s="481"/>
      <c r="ASH10" s="481"/>
      <c r="ASI10" s="481"/>
      <c r="ASJ10" s="481"/>
      <c r="ASK10" s="481"/>
      <c r="ASL10" s="481"/>
      <c r="ASM10" s="481"/>
      <c r="ASN10" s="481"/>
      <c r="ASO10" s="481"/>
      <c r="ASP10" s="481"/>
      <c r="ASQ10" s="481"/>
      <c r="ASR10" s="481"/>
      <c r="ASS10" s="481"/>
      <c r="AST10" s="481"/>
      <c r="ASU10" s="481"/>
      <c r="ASV10" s="481"/>
      <c r="ASW10" s="481"/>
      <c r="ASX10" s="481"/>
      <c r="ASY10" s="481"/>
      <c r="ASZ10" s="481"/>
      <c r="ATA10" s="481"/>
      <c r="ATB10" s="481"/>
      <c r="ATC10" s="481"/>
      <c r="ATD10" s="481"/>
      <c r="ATE10" s="481"/>
      <c r="ATF10" s="481"/>
      <c r="ATG10" s="481"/>
      <c r="ATH10" s="481"/>
      <c r="ATI10" s="481"/>
      <c r="ATJ10" s="481"/>
      <c r="ATK10" s="481"/>
      <c r="ATL10" s="481"/>
      <c r="ATM10" s="481"/>
      <c r="ATN10" s="481"/>
      <c r="ATO10" s="481"/>
      <c r="ATP10" s="481"/>
      <c r="ATQ10" s="481"/>
      <c r="ATR10" s="481"/>
      <c r="ATS10" s="481"/>
      <c r="ATT10" s="481"/>
      <c r="ATU10" s="481"/>
      <c r="ATV10" s="481"/>
      <c r="ATW10" s="481"/>
      <c r="ATX10" s="481"/>
      <c r="ATY10" s="481"/>
      <c r="ATZ10" s="481"/>
      <c r="AUA10" s="481"/>
      <c r="AUB10" s="481"/>
      <c r="AUC10" s="481"/>
      <c r="AUD10" s="481"/>
      <c r="AUE10" s="481"/>
      <c r="AUF10" s="481"/>
      <c r="AUG10" s="481"/>
      <c r="AUH10" s="481"/>
      <c r="AUI10" s="481"/>
      <c r="AUJ10" s="481"/>
      <c r="AUK10" s="481"/>
      <c r="AUL10" s="481"/>
      <c r="AUM10" s="481"/>
      <c r="AUN10" s="481"/>
      <c r="AUO10" s="481"/>
      <c r="AUP10" s="481"/>
      <c r="AUQ10" s="481"/>
      <c r="AUR10" s="481"/>
      <c r="AUS10" s="481"/>
      <c r="AUT10" s="481"/>
      <c r="AUU10" s="481"/>
      <c r="AUV10" s="481"/>
      <c r="AUW10" s="481"/>
      <c r="AUX10" s="481"/>
      <c r="AUY10" s="481"/>
      <c r="AUZ10" s="481"/>
      <c r="AVA10" s="481"/>
      <c r="AVB10" s="481"/>
      <c r="AVC10" s="481"/>
      <c r="AVD10" s="481"/>
      <c r="AVE10" s="481"/>
      <c r="AVF10" s="481"/>
      <c r="AVG10" s="481"/>
      <c r="AVH10" s="481"/>
      <c r="AVI10" s="481"/>
      <c r="AVJ10" s="481"/>
      <c r="AVK10" s="481"/>
      <c r="AVL10" s="481"/>
      <c r="AVM10" s="481"/>
      <c r="AVN10" s="481"/>
      <c r="AVO10" s="481"/>
      <c r="AVP10" s="481"/>
      <c r="AVQ10" s="481"/>
      <c r="AVR10" s="481"/>
      <c r="AVS10" s="481"/>
      <c r="AVT10" s="481"/>
      <c r="AVU10" s="481"/>
      <c r="AVV10" s="481"/>
      <c r="AVW10" s="481"/>
      <c r="AVX10" s="481"/>
      <c r="AVY10" s="481"/>
      <c r="AVZ10" s="481"/>
      <c r="AWA10" s="481"/>
      <c r="AWB10" s="481"/>
      <c r="AWC10" s="481"/>
      <c r="AWD10" s="481"/>
      <c r="AWE10" s="481"/>
      <c r="AWF10" s="481"/>
      <c r="AWG10" s="481"/>
      <c r="AWH10" s="481"/>
      <c r="AWI10" s="481"/>
      <c r="AWJ10" s="481"/>
      <c r="AWK10" s="481"/>
      <c r="AWL10" s="481"/>
      <c r="AWM10" s="481"/>
      <c r="AWN10" s="481"/>
      <c r="AWO10" s="481"/>
      <c r="AWP10" s="481"/>
      <c r="AWQ10" s="481"/>
      <c r="AWR10" s="481"/>
      <c r="AWS10" s="481"/>
      <c r="AWT10" s="481"/>
      <c r="AWU10" s="481"/>
      <c r="AWV10" s="481"/>
      <c r="AWW10" s="481"/>
      <c r="AWX10" s="481"/>
      <c r="AWY10" s="481"/>
      <c r="AWZ10" s="481"/>
      <c r="AXA10" s="481"/>
      <c r="AXB10" s="481"/>
      <c r="AXC10" s="481"/>
      <c r="AXD10" s="481"/>
      <c r="AXE10" s="481"/>
      <c r="AXF10" s="481"/>
      <c r="AXG10" s="481"/>
      <c r="AXH10" s="481"/>
      <c r="AXI10" s="481"/>
      <c r="AXJ10" s="481"/>
      <c r="AXK10" s="481"/>
      <c r="AXL10" s="481"/>
      <c r="AXM10" s="481"/>
      <c r="AXN10" s="481"/>
      <c r="AXO10" s="481"/>
      <c r="AXP10" s="481"/>
      <c r="AXQ10" s="481"/>
      <c r="AXR10" s="481"/>
      <c r="AXS10" s="481"/>
      <c r="AXT10" s="481"/>
      <c r="AXU10" s="481"/>
      <c r="AXV10" s="481"/>
      <c r="AXW10" s="481"/>
      <c r="AXX10" s="481"/>
      <c r="AXY10" s="481"/>
      <c r="AXZ10" s="481"/>
      <c r="AYA10" s="481"/>
      <c r="AYB10" s="481"/>
      <c r="AYC10" s="481"/>
      <c r="AYD10" s="481"/>
      <c r="AYE10" s="481"/>
      <c r="AYF10" s="481"/>
      <c r="AYG10" s="481"/>
      <c r="AYH10" s="481"/>
      <c r="AYI10" s="481"/>
      <c r="AYJ10" s="481"/>
      <c r="AYK10" s="481"/>
      <c r="AYL10" s="481"/>
      <c r="AYM10" s="481"/>
      <c r="AYN10" s="481"/>
      <c r="AYO10" s="481"/>
      <c r="AYP10" s="481"/>
      <c r="AYQ10" s="481"/>
      <c r="AYR10" s="481"/>
      <c r="AYS10" s="481"/>
      <c r="AYT10" s="481"/>
      <c r="AYU10" s="481"/>
      <c r="AYV10" s="481"/>
      <c r="AYW10" s="481"/>
      <c r="AYX10" s="481"/>
      <c r="AYY10" s="481"/>
      <c r="AYZ10" s="481"/>
      <c r="AZA10" s="481"/>
      <c r="AZB10" s="481"/>
      <c r="AZC10" s="481"/>
      <c r="AZD10" s="481"/>
      <c r="AZE10" s="481"/>
      <c r="AZF10" s="481"/>
      <c r="AZG10" s="481"/>
      <c r="AZH10" s="481"/>
      <c r="AZI10" s="481"/>
      <c r="AZJ10" s="481"/>
      <c r="AZK10" s="481"/>
      <c r="AZL10" s="481"/>
      <c r="AZM10" s="481"/>
      <c r="AZN10" s="481"/>
      <c r="AZO10" s="481"/>
      <c r="AZP10" s="481"/>
      <c r="AZQ10" s="481"/>
      <c r="AZR10" s="481"/>
      <c r="AZS10" s="481"/>
      <c r="AZT10" s="481"/>
      <c r="AZU10" s="481"/>
      <c r="AZV10" s="481"/>
      <c r="AZW10" s="481"/>
      <c r="AZX10" s="481"/>
      <c r="AZY10" s="481"/>
      <c r="AZZ10" s="481"/>
      <c r="BAA10" s="481"/>
      <c r="BAB10" s="481"/>
      <c r="BAC10" s="481"/>
      <c r="BAD10" s="481"/>
      <c r="BAE10" s="481"/>
      <c r="BAF10" s="481"/>
      <c r="BAG10" s="481"/>
      <c r="BAH10" s="481"/>
      <c r="BAI10" s="481"/>
      <c r="BAJ10" s="481"/>
      <c r="BAK10" s="481"/>
      <c r="BAL10" s="481"/>
      <c r="BAM10" s="481"/>
      <c r="BAN10" s="481"/>
      <c r="BAO10" s="481"/>
      <c r="BAP10" s="481"/>
      <c r="BAQ10" s="481"/>
      <c r="BAR10" s="481"/>
      <c r="BAS10" s="481"/>
      <c r="BAT10" s="481"/>
      <c r="BAU10" s="481"/>
      <c r="BAV10" s="481"/>
      <c r="BAW10" s="481"/>
      <c r="BAX10" s="481"/>
      <c r="BAY10" s="481"/>
      <c r="BAZ10" s="481"/>
      <c r="BBA10" s="481"/>
      <c r="BBB10" s="481"/>
      <c r="BBC10" s="481"/>
      <c r="BBD10" s="481"/>
      <c r="BBE10" s="481"/>
      <c r="BBF10" s="481"/>
      <c r="BBG10" s="481"/>
      <c r="BBH10" s="481"/>
      <c r="BBI10" s="481"/>
      <c r="BBJ10" s="481"/>
      <c r="BBK10" s="481"/>
      <c r="BBL10" s="481"/>
      <c r="BBM10" s="481"/>
      <c r="BBN10" s="481"/>
      <c r="BBO10" s="481"/>
      <c r="BBP10" s="481"/>
      <c r="BBQ10" s="481"/>
      <c r="BBR10" s="481"/>
      <c r="BBS10" s="481"/>
      <c r="BBT10" s="481"/>
      <c r="BBU10" s="481"/>
      <c r="BBV10" s="481"/>
      <c r="BBW10" s="481"/>
      <c r="BBX10" s="481"/>
      <c r="BBY10" s="481"/>
      <c r="BBZ10" s="481"/>
      <c r="BCA10" s="481"/>
      <c r="BCB10" s="481"/>
      <c r="BCC10" s="481"/>
      <c r="BCD10" s="481"/>
      <c r="BCE10" s="481"/>
      <c r="BCF10" s="481"/>
      <c r="BCG10" s="481"/>
      <c r="BCH10" s="481"/>
      <c r="BCI10" s="481"/>
      <c r="BCJ10" s="481"/>
      <c r="BCK10" s="481"/>
      <c r="BCL10" s="481"/>
      <c r="BCM10" s="481"/>
      <c r="BCN10" s="481"/>
      <c r="BCO10" s="481"/>
      <c r="BCP10" s="481"/>
      <c r="BCQ10" s="481"/>
      <c r="BCR10" s="481"/>
      <c r="BCS10" s="481"/>
      <c r="BCT10" s="481"/>
      <c r="BCU10" s="481"/>
      <c r="BCV10" s="481"/>
      <c r="BCW10" s="481"/>
      <c r="BCX10" s="481"/>
      <c r="BCY10" s="481"/>
      <c r="BCZ10" s="481"/>
      <c r="BDA10" s="481"/>
      <c r="BDB10" s="481"/>
      <c r="BDC10" s="481"/>
      <c r="BDD10" s="481"/>
      <c r="BDE10" s="481"/>
      <c r="BDF10" s="481"/>
      <c r="BDG10" s="481"/>
      <c r="BDH10" s="481"/>
      <c r="BDI10" s="481"/>
      <c r="BDJ10" s="481"/>
      <c r="BDK10" s="481"/>
      <c r="BDL10" s="481"/>
      <c r="BDM10" s="481"/>
      <c r="BDN10" s="481"/>
      <c r="BDO10" s="481"/>
      <c r="BDP10" s="481"/>
      <c r="BDQ10" s="481"/>
      <c r="BDR10" s="481"/>
      <c r="BDS10" s="481"/>
      <c r="BDT10" s="481"/>
      <c r="BDU10" s="481"/>
      <c r="BDV10" s="481"/>
      <c r="BDW10" s="481"/>
      <c r="BDX10" s="481"/>
      <c r="BDY10" s="481"/>
      <c r="BDZ10" s="481"/>
      <c r="BEA10" s="481"/>
      <c r="BEB10" s="481"/>
      <c r="BEC10" s="481"/>
      <c r="BED10" s="481"/>
      <c r="BEE10" s="481"/>
      <c r="BEF10" s="481"/>
      <c r="BEG10" s="481"/>
      <c r="BEH10" s="481"/>
      <c r="BEI10" s="481"/>
      <c r="BEJ10" s="481"/>
      <c r="BEK10" s="481"/>
      <c r="BEL10" s="481"/>
      <c r="BEM10" s="481"/>
      <c r="BEN10" s="481"/>
      <c r="BEO10" s="481"/>
      <c r="BEP10" s="481"/>
      <c r="BEQ10" s="481"/>
      <c r="BER10" s="481"/>
      <c r="BES10" s="481"/>
      <c r="BET10" s="481"/>
      <c r="BEU10" s="481"/>
      <c r="BEV10" s="481"/>
      <c r="BEW10" s="481"/>
      <c r="BEX10" s="481"/>
      <c r="BEY10" s="481"/>
      <c r="BEZ10" s="481"/>
      <c r="BFA10" s="481"/>
      <c r="BFB10" s="481"/>
      <c r="BFC10" s="481"/>
      <c r="BFD10" s="481"/>
      <c r="BFE10" s="481"/>
      <c r="BFF10" s="481"/>
      <c r="BFG10" s="481"/>
      <c r="BFH10" s="481"/>
      <c r="BFI10" s="481"/>
      <c r="BFJ10" s="481"/>
      <c r="BFK10" s="481"/>
      <c r="BFL10" s="481"/>
      <c r="BFM10" s="481"/>
      <c r="BFN10" s="481"/>
      <c r="BFO10" s="481"/>
      <c r="BFP10" s="481"/>
      <c r="BFQ10" s="481"/>
      <c r="BFR10" s="481"/>
      <c r="BFS10" s="481"/>
      <c r="BFT10" s="481"/>
      <c r="BFU10" s="481"/>
      <c r="BFV10" s="481"/>
      <c r="BFW10" s="481"/>
      <c r="BFX10" s="481"/>
      <c r="BFY10" s="481"/>
      <c r="BFZ10" s="481"/>
      <c r="BGA10" s="481"/>
      <c r="BGB10" s="481"/>
      <c r="BGC10" s="481"/>
      <c r="BGD10" s="481"/>
      <c r="BGE10" s="481"/>
      <c r="BGF10" s="481"/>
      <c r="BGG10" s="481"/>
      <c r="BGH10" s="481"/>
      <c r="BGI10" s="481"/>
      <c r="BGJ10" s="481"/>
      <c r="BGK10" s="481"/>
      <c r="BGL10" s="481"/>
      <c r="BGM10" s="481"/>
      <c r="BGN10" s="481"/>
      <c r="BGO10" s="481"/>
      <c r="BGP10" s="481"/>
      <c r="BGQ10" s="481"/>
      <c r="BGR10" s="481"/>
      <c r="BGS10" s="481"/>
      <c r="BGT10" s="481"/>
      <c r="BGU10" s="481"/>
      <c r="BGV10" s="481"/>
      <c r="BGW10" s="481"/>
      <c r="BGX10" s="481"/>
      <c r="BGY10" s="481"/>
      <c r="BGZ10" s="481"/>
      <c r="BHA10" s="481"/>
      <c r="BHB10" s="481"/>
      <c r="BHC10" s="481"/>
      <c r="BHD10" s="481"/>
      <c r="BHE10" s="481"/>
      <c r="BHF10" s="481"/>
      <c r="BHG10" s="481"/>
      <c r="BHH10" s="481"/>
      <c r="BHI10" s="481"/>
      <c r="BHJ10" s="481"/>
      <c r="BHK10" s="481"/>
      <c r="BHL10" s="481"/>
      <c r="BHM10" s="481"/>
      <c r="BHN10" s="481"/>
      <c r="BHO10" s="481"/>
      <c r="BHP10" s="481"/>
      <c r="BHQ10" s="481"/>
      <c r="BHR10" s="481"/>
      <c r="BHS10" s="481"/>
      <c r="BHT10" s="481"/>
      <c r="BHU10" s="481"/>
      <c r="BHV10" s="481"/>
      <c r="BHW10" s="481"/>
      <c r="BHX10" s="481"/>
      <c r="BHY10" s="481"/>
      <c r="BHZ10" s="481"/>
      <c r="BIA10" s="481"/>
      <c r="BIB10" s="481"/>
      <c r="BIC10" s="481"/>
      <c r="BID10" s="481"/>
      <c r="BIE10" s="481"/>
      <c r="BIF10" s="481"/>
      <c r="BIG10" s="481"/>
      <c r="BIH10" s="481"/>
      <c r="BII10" s="481"/>
      <c r="BIJ10" s="481"/>
      <c r="BIK10" s="481"/>
      <c r="BIL10" s="481"/>
      <c r="BIM10" s="481"/>
      <c r="BIN10" s="481"/>
      <c r="BIO10" s="481"/>
      <c r="BIP10" s="481"/>
      <c r="BIQ10" s="481"/>
      <c r="BIR10" s="481"/>
      <c r="BIS10" s="481"/>
      <c r="BIT10" s="481"/>
      <c r="BIU10" s="481"/>
      <c r="BIV10" s="481"/>
      <c r="BIW10" s="481"/>
      <c r="BIX10" s="481"/>
      <c r="BIY10" s="481"/>
      <c r="BIZ10" s="481"/>
      <c r="BJA10" s="481"/>
      <c r="BJB10" s="481"/>
      <c r="BJC10" s="481"/>
      <c r="BJD10" s="481"/>
      <c r="BJE10" s="481"/>
      <c r="BJF10" s="481"/>
      <c r="BJG10" s="481"/>
      <c r="BJH10" s="481"/>
      <c r="BJI10" s="481"/>
      <c r="BJJ10" s="481"/>
      <c r="BJK10" s="481"/>
      <c r="BJL10" s="481"/>
      <c r="BJM10" s="481"/>
      <c r="BJN10" s="481"/>
      <c r="BJO10" s="481"/>
      <c r="BJP10" s="481"/>
      <c r="BJQ10" s="481"/>
      <c r="BJR10" s="481"/>
      <c r="BJS10" s="481"/>
      <c r="BJT10" s="481"/>
      <c r="BJU10" s="481"/>
      <c r="BJV10" s="481"/>
      <c r="BJW10" s="481"/>
      <c r="BJX10" s="481"/>
      <c r="BJY10" s="481"/>
      <c r="BJZ10" s="481"/>
      <c r="BKA10" s="481"/>
      <c r="BKB10" s="481"/>
      <c r="BKC10" s="481"/>
      <c r="BKD10" s="481"/>
      <c r="BKE10" s="481"/>
      <c r="BKF10" s="481"/>
      <c r="BKG10" s="481"/>
      <c r="BKH10" s="481"/>
      <c r="BKI10" s="481"/>
      <c r="BKJ10" s="481"/>
      <c r="BKK10" s="481"/>
      <c r="BKL10" s="481"/>
      <c r="BKM10" s="481"/>
      <c r="BKN10" s="481"/>
      <c r="BKO10" s="481"/>
      <c r="BKP10" s="481"/>
      <c r="BKQ10" s="481"/>
      <c r="BKR10" s="481"/>
      <c r="BKS10" s="481"/>
      <c r="BKT10" s="481"/>
      <c r="BKU10" s="481"/>
      <c r="BKV10" s="481"/>
      <c r="BKW10" s="481"/>
      <c r="BKX10" s="481"/>
      <c r="BKY10" s="481"/>
      <c r="BKZ10" s="481"/>
      <c r="BLA10" s="481"/>
      <c r="BLB10" s="481"/>
      <c r="BLC10" s="481"/>
      <c r="BLD10" s="481"/>
      <c r="BLE10" s="481"/>
      <c r="BLF10" s="481"/>
      <c r="BLG10" s="481"/>
      <c r="BLH10" s="481"/>
      <c r="BLI10" s="481"/>
      <c r="BLJ10" s="481"/>
      <c r="BLK10" s="481"/>
      <c r="BLL10" s="481"/>
      <c r="BLM10" s="481"/>
      <c r="BLN10" s="481"/>
      <c r="BLO10" s="481"/>
      <c r="BLP10" s="481"/>
      <c r="BLQ10" s="481"/>
      <c r="BLR10" s="481"/>
      <c r="BLS10" s="481"/>
      <c r="BLT10" s="481"/>
      <c r="BLU10" s="481"/>
      <c r="BLV10" s="481"/>
      <c r="BLW10" s="481"/>
      <c r="BLX10" s="481"/>
      <c r="BLY10" s="481"/>
      <c r="BLZ10" s="481"/>
      <c r="BMA10" s="481"/>
      <c r="BMB10" s="481"/>
      <c r="BMC10" s="481"/>
      <c r="BMD10" s="481"/>
      <c r="BME10" s="481"/>
      <c r="BMF10" s="481"/>
      <c r="BMG10" s="481"/>
      <c r="BMH10" s="481"/>
      <c r="BMI10" s="481"/>
      <c r="BMJ10" s="481"/>
      <c r="BMK10" s="481"/>
      <c r="BML10" s="481"/>
      <c r="BMM10" s="481"/>
      <c r="BMN10" s="481"/>
      <c r="BMO10" s="481"/>
      <c r="BMP10" s="481"/>
      <c r="BMQ10" s="481"/>
      <c r="BMR10" s="481"/>
      <c r="BMS10" s="481"/>
      <c r="BMT10" s="481"/>
      <c r="BMU10" s="481"/>
      <c r="BMV10" s="481"/>
      <c r="BMW10" s="481"/>
      <c r="BMX10" s="481"/>
      <c r="BMY10" s="481"/>
      <c r="BMZ10" s="481"/>
      <c r="BNA10" s="481"/>
      <c r="BNB10" s="481"/>
      <c r="BNC10" s="481"/>
      <c r="BND10" s="481"/>
      <c r="BNE10" s="481"/>
      <c r="BNF10" s="481"/>
      <c r="BNG10" s="481"/>
      <c r="BNH10" s="481"/>
      <c r="BNI10" s="481"/>
      <c r="BNJ10" s="481"/>
      <c r="BNK10" s="481"/>
      <c r="BNL10" s="481"/>
      <c r="BNM10" s="481"/>
      <c r="BNN10" s="481"/>
      <c r="BNO10" s="481"/>
      <c r="BNP10" s="481"/>
      <c r="BNQ10" s="481"/>
      <c r="BNR10" s="481"/>
      <c r="BNS10" s="481"/>
      <c r="BNT10" s="481"/>
      <c r="BNU10" s="481"/>
      <c r="BNV10" s="481"/>
      <c r="BNW10" s="481"/>
      <c r="BNX10" s="481"/>
      <c r="BNY10" s="481"/>
      <c r="BNZ10" s="481"/>
      <c r="BOA10" s="481"/>
      <c r="BOB10" s="481"/>
      <c r="BOC10" s="481"/>
      <c r="BOD10" s="481"/>
      <c r="BOE10" s="481"/>
      <c r="BOF10" s="481"/>
      <c r="BOG10" s="481"/>
      <c r="BOH10" s="481"/>
      <c r="BOI10" s="481"/>
      <c r="BOJ10" s="481"/>
      <c r="BOK10" s="481"/>
      <c r="BOL10" s="481"/>
      <c r="BOM10" s="481"/>
      <c r="BON10" s="481"/>
      <c r="BOO10" s="481"/>
      <c r="BOP10" s="481"/>
      <c r="BOQ10" s="481"/>
      <c r="BOR10" s="481"/>
      <c r="BOS10" s="481"/>
      <c r="BOT10" s="481"/>
      <c r="BOU10" s="481"/>
      <c r="BOV10" s="481"/>
      <c r="BOW10" s="481"/>
      <c r="BOX10" s="481"/>
      <c r="BOY10" s="481"/>
      <c r="BOZ10" s="481"/>
      <c r="BPA10" s="481"/>
      <c r="BPB10" s="481"/>
      <c r="BPC10" s="481"/>
      <c r="BPD10" s="481"/>
      <c r="BPE10" s="481"/>
      <c r="BPF10" s="481"/>
      <c r="BPG10" s="481"/>
      <c r="BPH10" s="481"/>
      <c r="BPI10" s="481"/>
      <c r="BPJ10" s="481"/>
      <c r="BPK10" s="481"/>
      <c r="BPL10" s="481"/>
      <c r="BPM10" s="481"/>
      <c r="BPN10" s="481"/>
      <c r="BPO10" s="481"/>
      <c r="BPP10" s="481"/>
      <c r="BPQ10" s="481"/>
      <c r="BPR10" s="481"/>
      <c r="BPS10" s="481"/>
      <c r="BPT10" s="481"/>
      <c r="BPU10" s="481"/>
      <c r="BPV10" s="481"/>
      <c r="BPW10" s="481"/>
      <c r="BPX10" s="481"/>
      <c r="BPY10" s="481"/>
      <c r="BPZ10" s="481"/>
      <c r="BQA10" s="481"/>
      <c r="BQB10" s="481"/>
      <c r="BQC10" s="481"/>
      <c r="BQD10" s="481"/>
      <c r="BQE10" s="481"/>
      <c r="BQF10" s="481"/>
      <c r="BQG10" s="481"/>
      <c r="BQH10" s="481"/>
      <c r="BQI10" s="481"/>
      <c r="BQJ10" s="481"/>
      <c r="BQK10" s="481"/>
      <c r="BQL10" s="481"/>
      <c r="BQM10" s="481"/>
      <c r="BQN10" s="481"/>
      <c r="BQO10" s="481"/>
      <c r="BQP10" s="481"/>
      <c r="BQQ10" s="481"/>
      <c r="BQR10" s="481"/>
      <c r="BQS10" s="481"/>
      <c r="BQT10" s="481"/>
      <c r="BQU10" s="481"/>
      <c r="BQV10" s="481"/>
      <c r="BQW10" s="481"/>
      <c r="BQX10" s="481"/>
      <c r="BQY10" s="481"/>
      <c r="BQZ10" s="481"/>
      <c r="BRA10" s="481"/>
      <c r="BRB10" s="481"/>
      <c r="BRC10" s="481"/>
      <c r="BRD10" s="481"/>
      <c r="BRE10" s="481"/>
      <c r="BRF10" s="481"/>
      <c r="BRG10" s="481"/>
      <c r="BRH10" s="481"/>
      <c r="BRI10" s="481"/>
      <c r="BRJ10" s="481"/>
      <c r="BRK10" s="481"/>
      <c r="BRL10" s="481"/>
      <c r="BRM10" s="481"/>
      <c r="BRN10" s="481"/>
      <c r="BRO10" s="481"/>
      <c r="BRP10" s="481"/>
      <c r="BRQ10" s="481"/>
      <c r="BRR10" s="481"/>
      <c r="BRS10" s="481"/>
      <c r="BRT10" s="481"/>
      <c r="BRU10" s="481"/>
      <c r="BRV10" s="481"/>
      <c r="BRW10" s="481"/>
      <c r="BRX10" s="481"/>
      <c r="BRY10" s="481"/>
      <c r="BRZ10" s="481"/>
      <c r="BSA10" s="481"/>
      <c r="BSB10" s="481"/>
      <c r="BSC10" s="481"/>
      <c r="BSD10" s="481"/>
      <c r="BSE10" s="481"/>
      <c r="BSF10" s="481"/>
      <c r="BSG10" s="481"/>
      <c r="BSH10" s="481"/>
      <c r="BSI10" s="481"/>
      <c r="BSJ10" s="481"/>
      <c r="BSK10" s="481"/>
      <c r="BSL10" s="481"/>
      <c r="BSM10" s="481"/>
      <c r="BSN10" s="481"/>
      <c r="BSO10" s="481"/>
      <c r="BSP10" s="481"/>
      <c r="BSQ10" s="481"/>
      <c r="BSR10" s="481"/>
      <c r="BSS10" s="481"/>
      <c r="BST10" s="481"/>
      <c r="BSU10" s="481"/>
      <c r="BSV10" s="481"/>
      <c r="BSW10" s="481"/>
      <c r="BSX10" s="481"/>
      <c r="BSY10" s="481"/>
      <c r="BSZ10" s="481"/>
      <c r="BTA10" s="481"/>
      <c r="BTB10" s="481"/>
      <c r="BTC10" s="481"/>
      <c r="BTD10" s="481"/>
      <c r="BTE10" s="481"/>
      <c r="BTF10" s="481"/>
      <c r="BTG10" s="481"/>
      <c r="BTH10" s="481"/>
      <c r="BTI10" s="481"/>
      <c r="BTJ10" s="481"/>
      <c r="BTK10" s="481"/>
      <c r="BTL10" s="481"/>
      <c r="BTM10" s="481"/>
      <c r="BTN10" s="481"/>
      <c r="BTO10" s="481"/>
      <c r="BTP10" s="481"/>
      <c r="BTQ10" s="481"/>
      <c r="BTR10" s="481"/>
      <c r="BTS10" s="481"/>
      <c r="BTT10" s="481"/>
      <c r="BTU10" s="481"/>
      <c r="BTV10" s="481"/>
      <c r="BTW10" s="481"/>
      <c r="BTX10" s="481"/>
      <c r="BTY10" s="481"/>
      <c r="BTZ10" s="481"/>
      <c r="BUA10" s="481"/>
      <c r="BUB10" s="481"/>
      <c r="BUC10" s="481"/>
      <c r="BUD10" s="481"/>
      <c r="BUE10" s="481"/>
      <c r="BUF10" s="481"/>
      <c r="BUG10" s="481"/>
      <c r="BUH10" s="481"/>
      <c r="BUI10" s="481"/>
      <c r="BUJ10" s="481"/>
      <c r="BUK10" s="481"/>
      <c r="BUL10" s="481"/>
      <c r="BUM10" s="481"/>
      <c r="BUN10" s="481"/>
      <c r="BUO10" s="481"/>
      <c r="BUP10" s="481"/>
      <c r="BUQ10" s="481"/>
      <c r="BUR10" s="481"/>
      <c r="BUS10" s="481"/>
      <c r="BUT10" s="481"/>
      <c r="BUU10" s="481"/>
      <c r="BUV10" s="481"/>
      <c r="BUW10" s="481"/>
      <c r="BUX10" s="481"/>
      <c r="BUY10" s="481"/>
      <c r="BUZ10" s="481"/>
      <c r="BVA10" s="481"/>
      <c r="BVB10" s="481"/>
      <c r="BVC10" s="481"/>
      <c r="BVD10" s="481"/>
      <c r="BVE10" s="481"/>
      <c r="BVF10" s="481"/>
      <c r="BVG10" s="481"/>
      <c r="BVH10" s="481"/>
      <c r="BVI10" s="481"/>
      <c r="BVJ10" s="481"/>
      <c r="BVK10" s="481"/>
      <c r="BVL10" s="481"/>
      <c r="BVM10" s="481"/>
      <c r="BVN10" s="481"/>
      <c r="BVO10" s="481"/>
      <c r="BVP10" s="481"/>
      <c r="BVQ10" s="481"/>
      <c r="BVR10" s="481"/>
      <c r="BVS10" s="481"/>
      <c r="BVT10" s="481"/>
      <c r="BVU10" s="481"/>
      <c r="BVV10" s="481"/>
      <c r="BVW10" s="481"/>
      <c r="BVX10" s="481"/>
      <c r="BVY10" s="481"/>
      <c r="BVZ10" s="481"/>
      <c r="BWA10" s="481"/>
      <c r="BWB10" s="481"/>
      <c r="BWC10" s="481"/>
      <c r="BWD10" s="481"/>
      <c r="BWE10" s="481"/>
      <c r="BWF10" s="481"/>
      <c r="BWG10" s="481"/>
      <c r="BWH10" s="481"/>
      <c r="BWI10" s="481"/>
      <c r="BWJ10" s="481"/>
      <c r="BWK10" s="481"/>
      <c r="BWL10" s="481"/>
      <c r="BWM10" s="481"/>
      <c r="BWN10" s="481"/>
      <c r="BWO10" s="481"/>
      <c r="BWP10" s="481"/>
      <c r="BWQ10" s="481"/>
      <c r="BWR10" s="481"/>
      <c r="BWS10" s="481"/>
      <c r="BWT10" s="481"/>
      <c r="BWU10" s="481"/>
      <c r="BWV10" s="481"/>
      <c r="BWW10" s="481"/>
      <c r="BWX10" s="481"/>
      <c r="BWY10" s="481"/>
      <c r="BWZ10" s="481"/>
      <c r="BXA10" s="481"/>
      <c r="BXB10" s="481"/>
      <c r="BXC10" s="481"/>
      <c r="BXD10" s="481"/>
      <c r="BXE10" s="481"/>
      <c r="BXF10" s="481"/>
      <c r="BXG10" s="481"/>
      <c r="BXH10" s="481"/>
      <c r="BXI10" s="481"/>
      <c r="BXJ10" s="481"/>
      <c r="BXK10" s="481"/>
      <c r="BXL10" s="481"/>
      <c r="BXM10" s="481"/>
      <c r="BXN10" s="481"/>
      <c r="BXO10" s="481"/>
      <c r="BXP10" s="481"/>
      <c r="BXQ10" s="481"/>
      <c r="BXR10" s="481"/>
      <c r="BXS10" s="481"/>
      <c r="BXT10" s="481"/>
      <c r="BXU10" s="481"/>
      <c r="BXV10" s="481"/>
      <c r="BXW10" s="481"/>
      <c r="BXX10" s="481"/>
      <c r="BXY10" s="481"/>
      <c r="BXZ10" s="481"/>
      <c r="BYA10" s="481"/>
      <c r="BYB10" s="481"/>
      <c r="BYC10" s="481"/>
      <c r="BYD10" s="481"/>
      <c r="BYE10" s="481"/>
      <c r="BYF10" s="481"/>
      <c r="BYG10" s="481"/>
      <c r="BYH10" s="481"/>
      <c r="BYI10" s="481"/>
      <c r="BYJ10" s="481"/>
      <c r="BYK10" s="481"/>
      <c r="BYL10" s="481"/>
      <c r="BYM10" s="481"/>
      <c r="BYN10" s="481"/>
      <c r="BYO10" s="481"/>
      <c r="BYP10" s="481"/>
      <c r="BYQ10" s="481"/>
      <c r="BYR10" s="481"/>
      <c r="BYS10" s="481"/>
      <c r="BYT10" s="481"/>
      <c r="BYU10" s="481"/>
      <c r="BYV10" s="481"/>
      <c r="BYW10" s="481"/>
      <c r="BYX10" s="481"/>
      <c r="BYY10" s="481"/>
      <c r="BYZ10" s="481"/>
      <c r="BZA10" s="481"/>
      <c r="BZB10" s="481"/>
      <c r="BZC10" s="481"/>
      <c r="BZD10" s="481"/>
      <c r="BZE10" s="481"/>
      <c r="BZF10" s="481"/>
      <c r="BZG10" s="481"/>
      <c r="BZH10" s="481"/>
      <c r="BZI10" s="481"/>
      <c r="BZJ10" s="481"/>
      <c r="BZK10" s="481"/>
      <c r="BZL10" s="481"/>
      <c r="BZM10" s="481"/>
      <c r="BZN10" s="481"/>
      <c r="BZO10" s="481"/>
      <c r="BZP10" s="481"/>
      <c r="BZQ10" s="481"/>
      <c r="BZR10" s="481"/>
      <c r="BZS10" s="481"/>
      <c r="BZT10" s="481"/>
      <c r="BZU10" s="481"/>
      <c r="BZV10" s="481"/>
      <c r="BZW10" s="481"/>
      <c r="BZX10" s="481"/>
      <c r="BZY10" s="481"/>
      <c r="BZZ10" s="481"/>
      <c r="CAA10" s="481"/>
      <c r="CAB10" s="481"/>
      <c r="CAC10" s="481"/>
      <c r="CAD10" s="481"/>
      <c r="CAE10" s="481"/>
      <c r="CAF10" s="481"/>
      <c r="CAG10" s="481"/>
      <c r="CAH10" s="481"/>
      <c r="CAI10" s="481"/>
      <c r="CAJ10" s="481"/>
      <c r="CAK10" s="481"/>
      <c r="CAL10" s="481"/>
      <c r="CAM10" s="481"/>
      <c r="CAN10" s="481"/>
      <c r="CAO10" s="481"/>
      <c r="CAP10" s="481"/>
      <c r="CAQ10" s="481"/>
      <c r="CAR10" s="481"/>
      <c r="CAS10" s="481"/>
      <c r="CAT10" s="481"/>
      <c r="CAU10" s="481"/>
      <c r="CAV10" s="481"/>
      <c r="CAW10" s="481"/>
      <c r="CAX10" s="481"/>
      <c r="CAY10" s="481"/>
      <c r="CAZ10" s="481"/>
      <c r="CBA10" s="481"/>
      <c r="CBB10" s="481"/>
      <c r="CBC10" s="481"/>
      <c r="CBD10" s="481"/>
      <c r="CBE10" s="481"/>
      <c r="CBF10" s="481"/>
      <c r="CBG10" s="481"/>
      <c r="CBH10" s="481"/>
      <c r="CBI10" s="481"/>
      <c r="CBJ10" s="481"/>
      <c r="CBK10" s="481"/>
      <c r="CBL10" s="481"/>
      <c r="CBM10" s="481"/>
      <c r="CBN10" s="481"/>
      <c r="CBO10" s="481"/>
      <c r="CBP10" s="481"/>
      <c r="CBQ10" s="481"/>
      <c r="CBR10" s="481"/>
      <c r="CBS10" s="481"/>
      <c r="CBT10" s="481"/>
      <c r="CBU10" s="481"/>
      <c r="CBV10" s="481"/>
      <c r="CBW10" s="481"/>
      <c r="CBX10" s="481"/>
      <c r="CBY10" s="481"/>
      <c r="CBZ10" s="481"/>
      <c r="CCA10" s="481"/>
      <c r="CCB10" s="481"/>
      <c r="CCC10" s="481"/>
      <c r="CCD10" s="481"/>
      <c r="CCE10" s="481"/>
      <c r="CCF10" s="481"/>
      <c r="CCG10" s="481"/>
      <c r="CCH10" s="481"/>
      <c r="CCI10" s="481"/>
      <c r="CCJ10" s="481"/>
      <c r="CCK10" s="481"/>
      <c r="CCL10" s="481"/>
      <c r="CCM10" s="481"/>
      <c r="CCN10" s="481"/>
      <c r="CCO10" s="481"/>
      <c r="CCP10" s="481"/>
      <c r="CCQ10" s="481"/>
      <c r="CCR10" s="481"/>
      <c r="CCS10" s="481"/>
      <c r="CCT10" s="481"/>
      <c r="CCU10" s="481"/>
      <c r="CCV10" s="481"/>
      <c r="CCW10" s="481"/>
      <c r="CCX10" s="481"/>
      <c r="CCY10" s="481"/>
      <c r="CCZ10" s="481"/>
      <c r="CDA10" s="481"/>
      <c r="CDB10" s="481"/>
      <c r="CDC10" s="481"/>
      <c r="CDD10" s="481"/>
      <c r="CDE10" s="481"/>
      <c r="CDF10" s="481"/>
      <c r="CDG10" s="481"/>
      <c r="CDH10" s="481"/>
      <c r="CDI10" s="481"/>
      <c r="CDJ10" s="481"/>
      <c r="CDK10" s="481"/>
      <c r="CDL10" s="481"/>
      <c r="CDM10" s="481"/>
      <c r="CDN10" s="481"/>
      <c r="CDO10" s="481"/>
      <c r="CDP10" s="481"/>
      <c r="CDQ10" s="481"/>
      <c r="CDR10" s="481"/>
      <c r="CDS10" s="481"/>
      <c r="CDT10" s="481"/>
      <c r="CDU10" s="481"/>
      <c r="CDV10" s="481"/>
      <c r="CDW10" s="481"/>
      <c r="CDX10" s="481"/>
      <c r="CDY10" s="481"/>
      <c r="CDZ10" s="481"/>
      <c r="CEA10" s="481"/>
      <c r="CEB10" s="481"/>
      <c r="CEC10" s="481"/>
      <c r="CED10" s="481"/>
      <c r="CEE10" s="481"/>
      <c r="CEF10" s="481"/>
      <c r="CEG10" s="481"/>
      <c r="CEH10" s="481"/>
      <c r="CEI10" s="481"/>
      <c r="CEJ10" s="481"/>
      <c r="CEK10" s="481"/>
      <c r="CEL10" s="481"/>
      <c r="CEM10" s="481"/>
      <c r="CEN10" s="481"/>
      <c r="CEO10" s="481"/>
      <c r="CEP10" s="481"/>
      <c r="CEQ10" s="481"/>
      <c r="CER10" s="481"/>
      <c r="CES10" s="481"/>
      <c r="CET10" s="481"/>
      <c r="CEU10" s="481"/>
      <c r="CEV10" s="481"/>
      <c r="CEW10" s="481"/>
      <c r="CEX10" s="481"/>
      <c r="CEY10" s="481"/>
      <c r="CEZ10" s="481"/>
      <c r="CFA10" s="481"/>
      <c r="CFB10" s="481"/>
      <c r="CFC10" s="481"/>
      <c r="CFD10" s="481"/>
      <c r="CFE10" s="481"/>
      <c r="CFF10" s="481"/>
      <c r="CFG10" s="481"/>
      <c r="CFH10" s="481"/>
      <c r="CFI10" s="481"/>
      <c r="CFJ10" s="481"/>
      <c r="CFK10" s="481"/>
      <c r="CFL10" s="481"/>
      <c r="CFM10" s="481"/>
      <c r="CFN10" s="481"/>
      <c r="CFO10" s="481"/>
      <c r="CFP10" s="481"/>
      <c r="CFQ10" s="481"/>
      <c r="CFR10" s="481"/>
      <c r="CFS10" s="481"/>
      <c r="CFT10" s="481"/>
      <c r="CFU10" s="481"/>
      <c r="CFV10" s="481"/>
      <c r="CFW10" s="481"/>
      <c r="CFX10" s="481"/>
      <c r="CFY10" s="481"/>
      <c r="CFZ10" s="481"/>
      <c r="CGA10" s="481"/>
      <c r="CGB10" s="481"/>
      <c r="CGC10" s="481"/>
      <c r="CGD10" s="481"/>
      <c r="CGE10" s="481"/>
      <c r="CGF10" s="481"/>
      <c r="CGG10" s="481"/>
      <c r="CGH10" s="481"/>
      <c r="CGI10" s="481"/>
      <c r="CGJ10" s="481"/>
      <c r="CGK10" s="481"/>
      <c r="CGL10" s="481"/>
      <c r="CGM10" s="481"/>
      <c r="CGN10" s="481"/>
      <c r="CGO10" s="481"/>
      <c r="CGP10" s="481"/>
      <c r="CGQ10" s="481"/>
      <c r="CGR10" s="481"/>
      <c r="CGS10" s="481"/>
      <c r="CGT10" s="481"/>
      <c r="CGU10" s="481"/>
      <c r="CGV10" s="481"/>
      <c r="CGW10" s="481"/>
      <c r="CGX10" s="481"/>
      <c r="CGY10" s="481"/>
      <c r="CGZ10" s="481"/>
      <c r="CHA10" s="481"/>
      <c r="CHB10" s="481"/>
      <c r="CHC10" s="481"/>
      <c r="CHD10" s="481"/>
      <c r="CHE10" s="481"/>
      <c r="CHF10" s="481"/>
      <c r="CHG10" s="481"/>
      <c r="CHH10" s="481"/>
      <c r="CHI10" s="481"/>
      <c r="CHJ10" s="481"/>
      <c r="CHK10" s="481"/>
      <c r="CHL10" s="481"/>
      <c r="CHM10" s="481"/>
      <c r="CHN10" s="481"/>
      <c r="CHO10" s="481"/>
      <c r="CHP10" s="481"/>
      <c r="CHQ10" s="481"/>
      <c r="CHR10" s="481"/>
      <c r="CHS10" s="481"/>
      <c r="CHT10" s="481"/>
      <c r="CHU10" s="481"/>
      <c r="CHV10" s="481"/>
      <c r="CHW10" s="481"/>
      <c r="CHX10" s="481"/>
      <c r="CHY10" s="481"/>
      <c r="CHZ10" s="481"/>
      <c r="CIA10" s="481"/>
      <c r="CIB10" s="481"/>
      <c r="CIC10" s="481"/>
      <c r="CID10" s="481"/>
      <c r="CIE10" s="481"/>
      <c r="CIF10" s="481"/>
      <c r="CIG10" s="481"/>
      <c r="CIH10" s="481"/>
      <c r="CII10" s="481"/>
      <c r="CIJ10" s="481"/>
      <c r="CIK10" s="481"/>
      <c r="CIL10" s="481"/>
      <c r="CIM10" s="481"/>
      <c r="CIN10" s="481"/>
      <c r="CIO10" s="481"/>
      <c r="CIP10" s="481"/>
      <c r="CIQ10" s="481"/>
      <c r="CIR10" s="481"/>
      <c r="CIS10" s="481"/>
      <c r="CIT10" s="481"/>
      <c r="CIU10" s="481"/>
      <c r="CIV10" s="481"/>
      <c r="CIW10" s="481"/>
      <c r="CIX10" s="481"/>
      <c r="CIY10" s="481"/>
      <c r="CIZ10" s="481"/>
      <c r="CJA10" s="481"/>
      <c r="CJB10" s="481"/>
      <c r="CJC10" s="481"/>
      <c r="CJD10" s="481"/>
      <c r="CJE10" s="481"/>
      <c r="CJF10" s="481"/>
      <c r="CJG10" s="481"/>
      <c r="CJH10" s="481"/>
      <c r="CJI10" s="481"/>
      <c r="CJJ10" s="481"/>
      <c r="CJK10" s="481"/>
      <c r="CJL10" s="481"/>
      <c r="CJM10" s="481"/>
      <c r="CJN10" s="481"/>
      <c r="CJO10" s="481"/>
      <c r="CJP10" s="481"/>
      <c r="CJQ10" s="481"/>
      <c r="CJR10" s="481"/>
      <c r="CJS10" s="481"/>
      <c r="CJT10" s="481"/>
      <c r="CJU10" s="481"/>
      <c r="CJV10" s="481"/>
      <c r="CJW10" s="481"/>
      <c r="CJX10" s="481"/>
      <c r="CJY10" s="481"/>
      <c r="CJZ10" s="481"/>
      <c r="CKA10" s="481"/>
      <c r="CKB10" s="481"/>
      <c r="CKC10" s="481"/>
      <c r="CKD10" s="481"/>
      <c r="CKE10" s="481"/>
      <c r="CKF10" s="481"/>
      <c r="CKG10" s="481"/>
      <c r="CKH10" s="481"/>
      <c r="CKI10" s="481"/>
      <c r="CKJ10" s="481"/>
      <c r="CKK10" s="481"/>
      <c r="CKL10" s="481"/>
      <c r="CKM10" s="481"/>
      <c r="CKN10" s="481"/>
      <c r="CKO10" s="481"/>
      <c r="CKP10" s="481"/>
      <c r="CKQ10" s="481"/>
      <c r="CKR10" s="481"/>
      <c r="CKS10" s="481"/>
      <c r="CKT10" s="481"/>
      <c r="CKU10" s="481"/>
      <c r="CKV10" s="481"/>
      <c r="CKW10" s="481"/>
      <c r="CKX10" s="481"/>
      <c r="CKY10" s="481"/>
      <c r="CKZ10" s="481"/>
      <c r="CLA10" s="481"/>
      <c r="CLB10" s="481"/>
      <c r="CLC10" s="481"/>
      <c r="CLD10" s="481"/>
      <c r="CLE10" s="481"/>
      <c r="CLF10" s="481"/>
      <c r="CLG10" s="481"/>
      <c r="CLH10" s="481"/>
      <c r="CLI10" s="481"/>
      <c r="CLJ10" s="481"/>
      <c r="CLK10" s="481"/>
      <c r="CLL10" s="481"/>
      <c r="CLM10" s="481"/>
      <c r="CLN10" s="481"/>
      <c r="CLO10" s="481"/>
      <c r="CLP10" s="481"/>
      <c r="CLQ10" s="481"/>
      <c r="CLR10" s="481"/>
      <c r="CLS10" s="481"/>
      <c r="CLT10" s="481"/>
      <c r="CLU10" s="481"/>
      <c r="CLV10" s="481"/>
      <c r="CLW10" s="481"/>
      <c r="CLX10" s="481"/>
      <c r="CLY10" s="481"/>
      <c r="CLZ10" s="481"/>
      <c r="CMA10" s="481"/>
      <c r="CMB10" s="481"/>
      <c r="CMC10" s="481"/>
      <c r="CMD10" s="481"/>
      <c r="CME10" s="481"/>
      <c r="CMF10" s="481"/>
      <c r="CMG10" s="481"/>
      <c r="CMH10" s="481"/>
      <c r="CMI10" s="481"/>
      <c r="CMJ10" s="481"/>
      <c r="CMK10" s="481"/>
      <c r="CML10" s="481"/>
      <c r="CMM10" s="481"/>
      <c r="CMN10" s="481"/>
      <c r="CMO10" s="481"/>
      <c r="CMP10" s="481"/>
      <c r="CMQ10" s="481"/>
      <c r="CMR10" s="481"/>
      <c r="CMS10" s="481"/>
      <c r="CMT10" s="481"/>
      <c r="CMU10" s="481"/>
      <c r="CMV10" s="481"/>
      <c r="CMW10" s="481"/>
      <c r="CMX10" s="481"/>
      <c r="CMY10" s="481"/>
      <c r="CMZ10" s="481"/>
      <c r="CNA10" s="481"/>
      <c r="CNB10" s="481"/>
      <c r="CNC10" s="481"/>
      <c r="CND10" s="481"/>
      <c r="CNE10" s="481"/>
      <c r="CNF10" s="481"/>
      <c r="CNG10" s="481"/>
      <c r="CNH10" s="481"/>
      <c r="CNI10" s="481"/>
      <c r="CNJ10" s="481"/>
      <c r="CNK10" s="481"/>
      <c r="CNL10" s="481"/>
      <c r="CNM10" s="481"/>
      <c r="CNN10" s="481"/>
      <c r="CNO10" s="481"/>
      <c r="CNP10" s="481"/>
      <c r="CNQ10" s="481"/>
      <c r="CNR10" s="481"/>
      <c r="CNS10" s="481"/>
      <c r="CNT10" s="481"/>
      <c r="CNU10" s="481"/>
      <c r="CNV10" s="481"/>
      <c r="CNW10" s="481"/>
      <c r="CNX10" s="481"/>
      <c r="CNY10" s="481"/>
      <c r="CNZ10" s="481"/>
      <c r="COA10" s="481"/>
      <c r="COB10" s="481"/>
      <c r="COC10" s="481"/>
      <c r="COD10" s="481"/>
      <c r="COE10" s="481"/>
      <c r="COF10" s="481"/>
      <c r="COG10" s="481"/>
      <c r="COH10" s="481"/>
      <c r="COI10" s="481"/>
      <c r="COJ10" s="481"/>
      <c r="COK10" s="481"/>
      <c r="COL10" s="481"/>
      <c r="COM10" s="481"/>
      <c r="CON10" s="481"/>
      <c r="COO10" s="481"/>
      <c r="COP10" s="481"/>
      <c r="COQ10" s="481"/>
      <c r="COR10" s="481"/>
      <c r="COS10" s="481"/>
      <c r="COT10" s="481"/>
      <c r="COU10" s="481"/>
      <c r="COV10" s="481"/>
      <c r="COW10" s="481"/>
      <c r="COX10" s="481"/>
      <c r="COY10" s="481"/>
      <c r="COZ10" s="481"/>
      <c r="CPA10" s="481"/>
      <c r="CPB10" s="481"/>
      <c r="CPC10" s="481"/>
      <c r="CPD10" s="481"/>
      <c r="CPE10" s="481"/>
      <c r="CPF10" s="481"/>
      <c r="CPG10" s="481"/>
      <c r="CPH10" s="481"/>
      <c r="CPI10" s="481"/>
      <c r="CPJ10" s="481"/>
      <c r="CPK10" s="481"/>
      <c r="CPL10" s="481"/>
      <c r="CPM10" s="481"/>
      <c r="CPN10" s="481"/>
      <c r="CPO10" s="481"/>
      <c r="CPP10" s="481"/>
      <c r="CPQ10" s="481"/>
      <c r="CPR10" s="481"/>
      <c r="CPS10" s="481"/>
      <c r="CPT10" s="481"/>
      <c r="CPU10" s="481"/>
      <c r="CPV10" s="481"/>
      <c r="CPW10" s="481"/>
      <c r="CPX10" s="481"/>
      <c r="CPY10" s="481"/>
      <c r="CPZ10" s="481"/>
      <c r="CQA10" s="481"/>
      <c r="CQB10" s="481"/>
      <c r="CQC10" s="481"/>
      <c r="CQD10" s="481"/>
      <c r="CQE10" s="481"/>
      <c r="CQF10" s="481"/>
      <c r="CQG10" s="481"/>
      <c r="CQH10" s="481"/>
      <c r="CQI10" s="481"/>
      <c r="CQJ10" s="481"/>
      <c r="CQK10" s="481"/>
      <c r="CQL10" s="481"/>
      <c r="CQM10" s="481"/>
      <c r="CQN10" s="481"/>
      <c r="CQO10" s="481"/>
      <c r="CQP10" s="481"/>
      <c r="CQQ10" s="481"/>
      <c r="CQR10" s="481"/>
      <c r="CQS10" s="481"/>
      <c r="CQT10" s="481"/>
      <c r="CQU10" s="481"/>
      <c r="CQV10" s="481"/>
      <c r="CQW10" s="481"/>
      <c r="CQX10" s="481"/>
      <c r="CQY10" s="481"/>
      <c r="CQZ10" s="481"/>
      <c r="CRA10" s="481"/>
      <c r="CRB10" s="481"/>
      <c r="CRC10" s="481"/>
      <c r="CRD10" s="481"/>
      <c r="CRE10" s="481"/>
      <c r="CRF10" s="481"/>
      <c r="CRG10" s="481"/>
      <c r="CRH10" s="481"/>
      <c r="CRI10" s="481"/>
      <c r="CRJ10" s="481"/>
      <c r="CRK10" s="481"/>
      <c r="CRL10" s="481"/>
      <c r="CRM10" s="481"/>
      <c r="CRN10" s="481"/>
      <c r="CRO10" s="481"/>
      <c r="CRP10" s="481"/>
      <c r="CRQ10" s="481"/>
      <c r="CRR10" s="481"/>
      <c r="CRS10" s="481"/>
      <c r="CRT10" s="481"/>
      <c r="CRU10" s="481"/>
      <c r="CRV10" s="481"/>
      <c r="CRW10" s="481"/>
      <c r="CRX10" s="481"/>
      <c r="CRY10" s="481"/>
      <c r="CRZ10" s="481"/>
      <c r="CSA10" s="481"/>
      <c r="CSB10" s="481"/>
      <c r="CSC10" s="481"/>
      <c r="CSD10" s="481"/>
      <c r="CSE10" s="481"/>
      <c r="CSF10" s="481"/>
      <c r="CSG10" s="481"/>
      <c r="CSH10" s="481"/>
      <c r="CSI10" s="481"/>
      <c r="CSJ10" s="481"/>
      <c r="CSK10" s="481"/>
      <c r="CSL10" s="481"/>
      <c r="CSM10" s="481"/>
      <c r="CSN10" s="481"/>
      <c r="CSO10" s="481"/>
      <c r="CSP10" s="481"/>
      <c r="CSQ10" s="481"/>
      <c r="CSR10" s="481"/>
      <c r="CSS10" s="481"/>
      <c r="CST10" s="481"/>
      <c r="CSU10" s="481"/>
      <c r="CSV10" s="481"/>
      <c r="CSW10" s="481"/>
      <c r="CSX10" s="481"/>
      <c r="CSY10" s="481"/>
      <c r="CSZ10" s="481"/>
      <c r="CTA10" s="481"/>
      <c r="CTB10" s="481"/>
      <c r="CTC10" s="481"/>
      <c r="CTD10" s="481"/>
      <c r="CTE10" s="481"/>
      <c r="CTF10" s="481"/>
      <c r="CTG10" s="481"/>
      <c r="CTH10" s="481"/>
      <c r="CTI10" s="481"/>
      <c r="CTJ10" s="481"/>
      <c r="CTK10" s="481"/>
      <c r="CTL10" s="481"/>
      <c r="CTM10" s="481"/>
      <c r="CTN10" s="481"/>
      <c r="CTO10" s="481"/>
      <c r="CTP10" s="481"/>
      <c r="CTQ10" s="481"/>
      <c r="CTR10" s="481"/>
      <c r="CTS10" s="481"/>
      <c r="CTT10" s="481"/>
      <c r="CTU10" s="481"/>
      <c r="CTV10" s="481"/>
      <c r="CTW10" s="481"/>
      <c r="CTX10" s="481"/>
      <c r="CTY10" s="481"/>
      <c r="CTZ10" s="481"/>
      <c r="CUA10" s="481"/>
      <c r="CUB10" s="481"/>
      <c r="CUC10" s="481"/>
      <c r="CUD10" s="481"/>
      <c r="CUE10" s="481"/>
      <c r="CUF10" s="481"/>
      <c r="CUG10" s="481"/>
      <c r="CUH10" s="481"/>
      <c r="CUI10" s="481"/>
      <c r="CUJ10" s="481"/>
      <c r="CUK10" s="481"/>
      <c r="CUL10" s="481"/>
      <c r="CUM10" s="481"/>
      <c r="CUN10" s="481"/>
      <c r="CUO10" s="481"/>
      <c r="CUP10" s="481"/>
      <c r="CUQ10" s="481"/>
      <c r="CUR10" s="481"/>
      <c r="CUS10" s="481"/>
      <c r="CUT10" s="481"/>
      <c r="CUU10" s="481"/>
      <c r="CUV10" s="481"/>
      <c r="CUW10" s="481"/>
      <c r="CUX10" s="481"/>
      <c r="CUY10" s="481"/>
      <c r="CUZ10" s="481"/>
      <c r="CVA10" s="481"/>
      <c r="CVB10" s="481"/>
      <c r="CVC10" s="481"/>
      <c r="CVD10" s="481"/>
      <c r="CVE10" s="481"/>
      <c r="CVF10" s="481"/>
      <c r="CVG10" s="481"/>
      <c r="CVH10" s="481"/>
      <c r="CVI10" s="481"/>
      <c r="CVJ10" s="481"/>
      <c r="CVK10" s="481"/>
      <c r="CVL10" s="481"/>
      <c r="CVM10" s="481"/>
      <c r="CVN10" s="481"/>
      <c r="CVO10" s="481"/>
      <c r="CVP10" s="481"/>
      <c r="CVQ10" s="481"/>
      <c r="CVR10" s="481"/>
      <c r="CVS10" s="481"/>
      <c r="CVT10" s="481"/>
      <c r="CVU10" s="481"/>
      <c r="CVV10" s="481"/>
      <c r="CVW10" s="481"/>
      <c r="CVX10" s="481"/>
      <c r="CVY10" s="481"/>
      <c r="CVZ10" s="481"/>
      <c r="CWA10" s="481"/>
      <c r="CWB10" s="481"/>
      <c r="CWC10" s="481"/>
      <c r="CWD10" s="481"/>
      <c r="CWE10" s="481"/>
      <c r="CWF10" s="481"/>
      <c r="CWG10" s="481"/>
      <c r="CWH10" s="481"/>
      <c r="CWI10" s="481"/>
      <c r="CWJ10" s="481"/>
      <c r="CWK10" s="481"/>
      <c r="CWL10" s="481"/>
      <c r="CWM10" s="481"/>
      <c r="CWN10" s="481"/>
      <c r="CWO10" s="481"/>
      <c r="CWP10" s="481"/>
      <c r="CWQ10" s="481"/>
      <c r="CWR10" s="481"/>
      <c r="CWS10" s="481"/>
      <c r="CWT10" s="481"/>
      <c r="CWU10" s="481"/>
      <c r="CWV10" s="481"/>
      <c r="CWW10" s="481"/>
      <c r="CWX10" s="481"/>
      <c r="CWY10" s="481"/>
      <c r="CWZ10" s="481"/>
      <c r="CXA10" s="481"/>
      <c r="CXB10" s="481"/>
      <c r="CXC10" s="481"/>
      <c r="CXD10" s="481"/>
      <c r="CXE10" s="481"/>
      <c r="CXF10" s="481"/>
      <c r="CXG10" s="481"/>
      <c r="CXH10" s="481"/>
      <c r="CXI10" s="481"/>
      <c r="CXJ10" s="481"/>
      <c r="CXK10" s="481"/>
      <c r="CXL10" s="481"/>
      <c r="CXM10" s="481"/>
      <c r="CXN10" s="481"/>
      <c r="CXO10" s="481"/>
      <c r="CXP10" s="481"/>
      <c r="CXQ10" s="481"/>
      <c r="CXR10" s="481"/>
      <c r="CXS10" s="481"/>
      <c r="CXT10" s="481"/>
      <c r="CXU10" s="481"/>
      <c r="CXV10" s="481"/>
      <c r="CXW10" s="481"/>
      <c r="CXX10" s="481"/>
      <c r="CXY10" s="481"/>
      <c r="CXZ10" s="481"/>
      <c r="CYA10" s="481"/>
      <c r="CYB10" s="481"/>
      <c r="CYC10" s="481"/>
      <c r="CYD10" s="481"/>
      <c r="CYE10" s="481"/>
      <c r="CYF10" s="481"/>
      <c r="CYG10" s="481"/>
      <c r="CYH10" s="481"/>
      <c r="CYI10" s="481"/>
      <c r="CYJ10" s="481"/>
      <c r="CYK10" s="481"/>
      <c r="CYL10" s="481"/>
      <c r="CYM10" s="481"/>
      <c r="CYN10" s="481"/>
      <c r="CYO10" s="481"/>
      <c r="CYP10" s="481"/>
      <c r="CYQ10" s="481"/>
      <c r="CYR10" s="481"/>
      <c r="CYS10" s="481"/>
      <c r="CYT10" s="481"/>
      <c r="CYU10" s="481"/>
      <c r="CYV10" s="481"/>
      <c r="CYW10" s="481"/>
      <c r="CYX10" s="481"/>
      <c r="CYY10" s="481"/>
      <c r="CYZ10" s="481"/>
      <c r="CZA10" s="481"/>
      <c r="CZB10" s="481"/>
      <c r="CZC10" s="481"/>
      <c r="CZD10" s="481"/>
      <c r="CZE10" s="481"/>
      <c r="CZF10" s="481"/>
      <c r="CZG10" s="481"/>
      <c r="CZH10" s="481"/>
      <c r="CZI10" s="481"/>
      <c r="CZJ10" s="481"/>
      <c r="CZK10" s="481"/>
      <c r="CZL10" s="481"/>
      <c r="CZM10" s="481"/>
      <c r="CZN10" s="481"/>
      <c r="CZO10" s="481"/>
      <c r="CZP10" s="481"/>
      <c r="CZQ10" s="481"/>
      <c r="CZR10" s="481"/>
      <c r="CZS10" s="481"/>
      <c r="CZT10" s="481"/>
      <c r="CZU10" s="481"/>
      <c r="CZV10" s="481"/>
      <c r="CZW10" s="481"/>
      <c r="CZX10" s="481"/>
      <c r="CZY10" s="481"/>
      <c r="CZZ10" s="481"/>
      <c r="DAA10" s="481"/>
      <c r="DAB10" s="481"/>
      <c r="DAC10" s="481"/>
      <c r="DAD10" s="481"/>
      <c r="DAE10" s="481"/>
      <c r="DAF10" s="481"/>
      <c r="DAG10" s="481"/>
      <c r="DAH10" s="481"/>
      <c r="DAI10" s="481"/>
      <c r="DAJ10" s="481"/>
      <c r="DAK10" s="481"/>
      <c r="DAL10" s="481"/>
      <c r="DAM10" s="481"/>
      <c r="DAN10" s="481"/>
      <c r="DAO10" s="481"/>
      <c r="DAP10" s="481"/>
      <c r="DAQ10" s="481"/>
      <c r="DAR10" s="481"/>
      <c r="DAS10" s="481"/>
      <c r="DAT10" s="481"/>
      <c r="DAU10" s="481"/>
      <c r="DAV10" s="481"/>
      <c r="DAW10" s="481"/>
      <c r="DAX10" s="481"/>
      <c r="DAY10" s="481"/>
      <c r="DAZ10" s="481"/>
      <c r="DBA10" s="481"/>
      <c r="DBB10" s="481"/>
      <c r="DBC10" s="481"/>
      <c r="DBD10" s="481"/>
      <c r="DBE10" s="481"/>
      <c r="DBF10" s="481"/>
      <c r="DBG10" s="481"/>
      <c r="DBH10" s="481"/>
      <c r="DBI10" s="481"/>
      <c r="DBJ10" s="481"/>
      <c r="DBK10" s="481"/>
      <c r="DBL10" s="481"/>
      <c r="DBM10" s="481"/>
      <c r="DBN10" s="481"/>
      <c r="DBO10" s="481"/>
      <c r="DBP10" s="481"/>
      <c r="DBQ10" s="481"/>
      <c r="DBR10" s="481"/>
      <c r="DBS10" s="481"/>
      <c r="DBT10" s="481"/>
      <c r="DBU10" s="481"/>
      <c r="DBV10" s="481"/>
      <c r="DBW10" s="481"/>
      <c r="DBX10" s="481"/>
      <c r="DBY10" s="481"/>
      <c r="DBZ10" s="481"/>
      <c r="DCA10" s="481"/>
      <c r="DCB10" s="481"/>
      <c r="DCC10" s="481"/>
      <c r="DCD10" s="481"/>
      <c r="DCE10" s="481"/>
      <c r="DCF10" s="481"/>
      <c r="DCG10" s="481"/>
      <c r="DCH10" s="481"/>
      <c r="DCI10" s="481"/>
      <c r="DCJ10" s="481"/>
      <c r="DCK10" s="481"/>
      <c r="DCL10" s="481"/>
      <c r="DCM10" s="481"/>
      <c r="DCN10" s="481"/>
      <c r="DCO10" s="481"/>
      <c r="DCP10" s="481"/>
      <c r="DCQ10" s="481"/>
      <c r="DCR10" s="481"/>
      <c r="DCS10" s="481"/>
      <c r="DCT10" s="481"/>
      <c r="DCU10" s="481"/>
      <c r="DCV10" s="481"/>
      <c r="DCW10" s="481"/>
      <c r="DCX10" s="481"/>
      <c r="DCY10" s="481"/>
      <c r="DCZ10" s="481"/>
      <c r="DDA10" s="481"/>
      <c r="DDB10" s="481"/>
      <c r="DDC10" s="481"/>
      <c r="DDD10" s="481"/>
      <c r="DDE10" s="481"/>
      <c r="DDF10" s="481"/>
      <c r="DDG10" s="481"/>
      <c r="DDH10" s="481"/>
      <c r="DDI10" s="481"/>
      <c r="DDJ10" s="481"/>
      <c r="DDK10" s="481"/>
      <c r="DDL10" s="481"/>
      <c r="DDM10" s="481"/>
      <c r="DDN10" s="481"/>
      <c r="DDO10" s="481"/>
      <c r="DDP10" s="481"/>
      <c r="DDQ10" s="481"/>
      <c r="DDR10" s="481"/>
      <c r="DDS10" s="481"/>
      <c r="DDT10" s="481"/>
      <c r="DDU10" s="481"/>
      <c r="DDV10" s="481"/>
      <c r="DDW10" s="481"/>
      <c r="DDX10" s="481"/>
      <c r="DDY10" s="481"/>
      <c r="DDZ10" s="481"/>
      <c r="DEA10" s="481"/>
      <c r="DEB10" s="481"/>
      <c r="DEC10" s="481"/>
      <c r="DED10" s="481"/>
      <c r="DEE10" s="481"/>
      <c r="DEF10" s="481"/>
      <c r="DEG10" s="481"/>
      <c r="DEH10" s="481"/>
      <c r="DEI10" s="481"/>
      <c r="DEJ10" s="481"/>
      <c r="DEK10" s="481"/>
      <c r="DEL10" s="481"/>
      <c r="DEM10" s="481"/>
      <c r="DEN10" s="481"/>
      <c r="DEO10" s="481"/>
      <c r="DEP10" s="481"/>
      <c r="DEQ10" s="481"/>
      <c r="DER10" s="481"/>
      <c r="DES10" s="481"/>
      <c r="DET10" s="481"/>
      <c r="DEU10" s="481"/>
      <c r="DEV10" s="481"/>
      <c r="DEW10" s="481"/>
      <c r="DEX10" s="481"/>
      <c r="DEY10" s="481"/>
      <c r="DEZ10" s="481"/>
      <c r="DFA10" s="481"/>
      <c r="DFB10" s="481"/>
      <c r="DFC10" s="481"/>
      <c r="DFD10" s="481"/>
      <c r="DFE10" s="481"/>
      <c r="DFF10" s="481"/>
      <c r="DFG10" s="481"/>
      <c r="DFH10" s="481"/>
      <c r="DFI10" s="481"/>
      <c r="DFJ10" s="481"/>
      <c r="DFK10" s="481"/>
      <c r="DFL10" s="481"/>
      <c r="DFM10" s="481"/>
      <c r="DFN10" s="481"/>
      <c r="DFO10" s="481"/>
      <c r="DFP10" s="481"/>
      <c r="DFQ10" s="481"/>
      <c r="DFR10" s="481"/>
      <c r="DFS10" s="481"/>
      <c r="DFT10" s="481"/>
      <c r="DFU10" s="481"/>
      <c r="DFV10" s="481"/>
      <c r="DFW10" s="481"/>
      <c r="DFX10" s="481"/>
      <c r="DFY10" s="481"/>
      <c r="DFZ10" s="481"/>
      <c r="DGA10" s="481"/>
      <c r="DGB10" s="481"/>
      <c r="DGC10" s="481"/>
      <c r="DGD10" s="481"/>
      <c r="DGE10" s="481"/>
      <c r="DGF10" s="481"/>
      <c r="DGG10" s="481"/>
      <c r="DGH10" s="481"/>
      <c r="DGI10" s="481"/>
      <c r="DGJ10" s="481"/>
      <c r="DGK10" s="481"/>
      <c r="DGL10" s="481"/>
      <c r="DGM10" s="481"/>
      <c r="DGN10" s="481"/>
      <c r="DGO10" s="481"/>
      <c r="DGP10" s="481"/>
      <c r="DGQ10" s="481"/>
      <c r="DGR10" s="481"/>
      <c r="DGS10" s="481"/>
      <c r="DGT10" s="481"/>
      <c r="DGU10" s="481"/>
      <c r="DGV10" s="481"/>
      <c r="DGW10" s="481"/>
      <c r="DGX10" s="481"/>
      <c r="DGY10" s="481"/>
      <c r="DGZ10" s="481"/>
      <c r="DHA10" s="481"/>
      <c r="DHB10" s="481"/>
      <c r="DHC10" s="481"/>
      <c r="DHD10" s="481"/>
      <c r="DHE10" s="481"/>
      <c r="DHF10" s="481"/>
      <c r="DHG10" s="481"/>
      <c r="DHH10" s="481"/>
      <c r="DHI10" s="481"/>
      <c r="DHJ10" s="481"/>
      <c r="DHK10" s="481"/>
      <c r="DHL10" s="481"/>
      <c r="DHM10" s="481"/>
      <c r="DHN10" s="481"/>
      <c r="DHO10" s="481"/>
      <c r="DHP10" s="481"/>
      <c r="DHQ10" s="481"/>
      <c r="DHR10" s="481"/>
      <c r="DHS10" s="481"/>
      <c r="DHT10" s="481"/>
      <c r="DHU10" s="481"/>
      <c r="DHV10" s="481"/>
      <c r="DHW10" s="481"/>
      <c r="DHX10" s="481"/>
      <c r="DHY10" s="481"/>
      <c r="DHZ10" s="481"/>
      <c r="DIA10" s="481"/>
      <c r="DIB10" s="481"/>
      <c r="DIC10" s="481"/>
      <c r="DID10" s="481"/>
      <c r="DIE10" s="481"/>
      <c r="DIF10" s="481"/>
      <c r="DIG10" s="481"/>
      <c r="DIH10" s="481"/>
      <c r="DII10" s="481"/>
      <c r="DIJ10" s="481"/>
      <c r="DIK10" s="481"/>
      <c r="DIL10" s="481"/>
      <c r="DIM10" s="481"/>
      <c r="DIN10" s="481"/>
      <c r="DIO10" s="481"/>
      <c r="DIP10" s="481"/>
      <c r="DIQ10" s="481"/>
      <c r="DIR10" s="481"/>
      <c r="DIS10" s="481"/>
      <c r="DIT10" s="481"/>
      <c r="DIU10" s="481"/>
      <c r="DIV10" s="481"/>
      <c r="DIW10" s="481"/>
      <c r="DIX10" s="481"/>
      <c r="DIY10" s="481"/>
      <c r="DIZ10" s="481"/>
      <c r="DJA10" s="481"/>
      <c r="DJB10" s="481"/>
      <c r="DJC10" s="481"/>
      <c r="DJD10" s="481"/>
      <c r="DJE10" s="481"/>
      <c r="DJF10" s="481"/>
      <c r="DJG10" s="481"/>
      <c r="DJH10" s="481"/>
      <c r="DJI10" s="481"/>
      <c r="DJJ10" s="481"/>
      <c r="DJK10" s="481"/>
      <c r="DJL10" s="481"/>
      <c r="DJM10" s="481"/>
      <c r="DJN10" s="481"/>
      <c r="DJO10" s="481"/>
      <c r="DJP10" s="481"/>
      <c r="DJQ10" s="481"/>
      <c r="DJR10" s="481"/>
      <c r="DJS10" s="481"/>
      <c r="DJT10" s="481"/>
      <c r="DJU10" s="481"/>
      <c r="DJV10" s="481"/>
      <c r="DJW10" s="481"/>
      <c r="DJX10" s="481"/>
      <c r="DJY10" s="481"/>
      <c r="DJZ10" s="481"/>
      <c r="DKA10" s="481"/>
      <c r="DKB10" s="481"/>
      <c r="DKC10" s="481"/>
      <c r="DKD10" s="481"/>
      <c r="DKE10" s="481"/>
      <c r="DKF10" s="481"/>
      <c r="DKG10" s="481"/>
      <c r="DKH10" s="481"/>
      <c r="DKI10" s="481"/>
      <c r="DKJ10" s="481"/>
      <c r="DKK10" s="481"/>
      <c r="DKL10" s="481"/>
      <c r="DKM10" s="481"/>
      <c r="DKN10" s="481"/>
      <c r="DKO10" s="481"/>
      <c r="DKP10" s="481"/>
      <c r="DKQ10" s="481"/>
      <c r="DKR10" s="481"/>
      <c r="DKS10" s="481"/>
      <c r="DKT10" s="481"/>
      <c r="DKU10" s="481"/>
      <c r="DKV10" s="481"/>
      <c r="DKW10" s="481"/>
      <c r="DKX10" s="481"/>
      <c r="DKY10" s="481"/>
      <c r="DKZ10" s="481"/>
      <c r="DLA10" s="481"/>
      <c r="DLB10" s="481"/>
      <c r="DLC10" s="481"/>
      <c r="DLD10" s="481"/>
      <c r="DLE10" s="481"/>
      <c r="DLF10" s="481"/>
      <c r="DLG10" s="481"/>
      <c r="DLH10" s="481"/>
      <c r="DLI10" s="481"/>
      <c r="DLJ10" s="481"/>
      <c r="DLK10" s="481"/>
      <c r="DLL10" s="481"/>
      <c r="DLM10" s="481"/>
      <c r="DLN10" s="481"/>
      <c r="DLO10" s="481"/>
      <c r="DLP10" s="481"/>
      <c r="DLQ10" s="481"/>
      <c r="DLR10" s="481"/>
      <c r="DLS10" s="481"/>
      <c r="DLT10" s="481"/>
      <c r="DLU10" s="481"/>
      <c r="DLV10" s="481"/>
      <c r="DLW10" s="481"/>
      <c r="DLX10" s="481"/>
      <c r="DLY10" s="481"/>
      <c r="DLZ10" s="481"/>
      <c r="DMA10" s="481"/>
      <c r="DMB10" s="481"/>
      <c r="DMC10" s="481"/>
      <c r="DMD10" s="481"/>
      <c r="DME10" s="481"/>
      <c r="DMF10" s="481"/>
      <c r="DMG10" s="481"/>
      <c r="DMH10" s="481"/>
      <c r="DMI10" s="481"/>
      <c r="DMJ10" s="481"/>
      <c r="DMK10" s="481"/>
      <c r="DML10" s="481"/>
      <c r="DMM10" s="481"/>
      <c r="DMN10" s="481"/>
      <c r="DMO10" s="481"/>
      <c r="DMP10" s="481"/>
      <c r="DMQ10" s="481"/>
      <c r="DMR10" s="481"/>
      <c r="DMS10" s="481"/>
      <c r="DMT10" s="481"/>
      <c r="DMU10" s="481"/>
      <c r="DMV10" s="481"/>
      <c r="DMW10" s="481"/>
      <c r="DMX10" s="481"/>
      <c r="DMY10" s="481"/>
      <c r="DMZ10" s="481"/>
      <c r="DNA10" s="481"/>
      <c r="DNB10" s="481"/>
      <c r="DNC10" s="481"/>
      <c r="DND10" s="481"/>
      <c r="DNE10" s="481"/>
      <c r="DNF10" s="481"/>
      <c r="DNG10" s="481"/>
      <c r="DNH10" s="481"/>
      <c r="DNI10" s="481"/>
      <c r="DNJ10" s="481"/>
      <c r="DNK10" s="481"/>
      <c r="DNL10" s="481"/>
      <c r="DNM10" s="481"/>
      <c r="DNN10" s="481"/>
      <c r="DNO10" s="481"/>
      <c r="DNP10" s="481"/>
      <c r="DNQ10" s="481"/>
      <c r="DNR10" s="481"/>
      <c r="DNS10" s="481"/>
      <c r="DNT10" s="481"/>
      <c r="DNU10" s="481"/>
      <c r="DNV10" s="481"/>
      <c r="DNW10" s="481"/>
      <c r="DNX10" s="481"/>
      <c r="DNY10" s="481"/>
      <c r="DNZ10" s="481"/>
      <c r="DOA10" s="481"/>
      <c r="DOB10" s="481"/>
      <c r="DOC10" s="481"/>
      <c r="DOD10" s="481"/>
      <c r="DOE10" s="481"/>
      <c r="DOF10" s="481"/>
      <c r="DOG10" s="481"/>
      <c r="DOH10" s="481"/>
      <c r="DOI10" s="481"/>
      <c r="DOJ10" s="481"/>
      <c r="DOK10" s="481"/>
      <c r="DOL10" s="481"/>
      <c r="DOM10" s="481"/>
      <c r="DON10" s="481"/>
      <c r="DOO10" s="481"/>
      <c r="DOP10" s="481"/>
      <c r="DOQ10" s="481"/>
      <c r="DOR10" s="481"/>
      <c r="DOS10" s="481"/>
      <c r="DOT10" s="481"/>
      <c r="DOU10" s="481"/>
      <c r="DOV10" s="481"/>
      <c r="DOW10" s="481"/>
      <c r="DOX10" s="481"/>
      <c r="DOY10" s="481"/>
      <c r="DOZ10" s="481"/>
      <c r="DPA10" s="481"/>
      <c r="DPB10" s="481"/>
      <c r="DPC10" s="481"/>
      <c r="DPD10" s="481"/>
      <c r="DPE10" s="481"/>
      <c r="DPF10" s="481"/>
      <c r="DPG10" s="481"/>
      <c r="DPH10" s="481"/>
      <c r="DPI10" s="481"/>
      <c r="DPJ10" s="481"/>
      <c r="DPK10" s="481"/>
      <c r="DPL10" s="481"/>
      <c r="DPM10" s="481"/>
      <c r="DPN10" s="481"/>
      <c r="DPO10" s="481"/>
      <c r="DPP10" s="481"/>
      <c r="DPQ10" s="481"/>
      <c r="DPR10" s="481"/>
      <c r="DPS10" s="481"/>
      <c r="DPT10" s="481"/>
      <c r="DPU10" s="481"/>
      <c r="DPV10" s="481"/>
      <c r="DPW10" s="481"/>
      <c r="DPX10" s="481"/>
      <c r="DPY10" s="481"/>
      <c r="DPZ10" s="481"/>
      <c r="DQA10" s="481"/>
      <c r="DQB10" s="481"/>
      <c r="DQC10" s="481"/>
      <c r="DQD10" s="481"/>
      <c r="DQE10" s="481"/>
      <c r="DQF10" s="481"/>
      <c r="DQG10" s="481"/>
      <c r="DQH10" s="481"/>
      <c r="DQI10" s="481"/>
      <c r="DQJ10" s="481"/>
      <c r="DQK10" s="481"/>
      <c r="DQL10" s="481"/>
      <c r="DQM10" s="481"/>
      <c r="DQN10" s="481"/>
      <c r="DQO10" s="481"/>
      <c r="DQP10" s="481"/>
      <c r="DQQ10" s="481"/>
      <c r="DQR10" s="481"/>
      <c r="DQS10" s="481"/>
      <c r="DQT10" s="481"/>
      <c r="DQU10" s="481"/>
      <c r="DQV10" s="481"/>
      <c r="DQW10" s="481"/>
      <c r="DQX10" s="481"/>
      <c r="DQY10" s="481"/>
      <c r="DQZ10" s="481"/>
      <c r="DRA10" s="481"/>
      <c r="DRB10" s="481"/>
      <c r="DRC10" s="481"/>
      <c r="DRD10" s="481"/>
      <c r="DRE10" s="481"/>
      <c r="DRF10" s="481"/>
      <c r="DRG10" s="481"/>
      <c r="DRH10" s="481"/>
      <c r="DRI10" s="481"/>
      <c r="DRJ10" s="481"/>
      <c r="DRK10" s="481"/>
      <c r="DRL10" s="481"/>
      <c r="DRM10" s="481"/>
      <c r="DRN10" s="481"/>
      <c r="DRO10" s="481"/>
      <c r="DRP10" s="481"/>
      <c r="DRQ10" s="481"/>
      <c r="DRR10" s="481"/>
      <c r="DRS10" s="481"/>
      <c r="DRT10" s="481"/>
      <c r="DRU10" s="481"/>
      <c r="DRV10" s="481"/>
      <c r="DRW10" s="481"/>
      <c r="DRX10" s="481"/>
      <c r="DRY10" s="481"/>
      <c r="DRZ10" s="481"/>
      <c r="DSA10" s="481"/>
      <c r="DSB10" s="481"/>
      <c r="DSC10" s="481"/>
      <c r="DSD10" s="481"/>
      <c r="DSE10" s="481"/>
      <c r="DSF10" s="481"/>
      <c r="DSG10" s="481"/>
      <c r="DSH10" s="481"/>
      <c r="DSI10" s="481"/>
      <c r="DSJ10" s="481"/>
      <c r="DSK10" s="481"/>
      <c r="DSL10" s="481"/>
      <c r="DSM10" s="481"/>
      <c r="DSN10" s="481"/>
      <c r="DSO10" s="481"/>
      <c r="DSP10" s="481"/>
      <c r="DSQ10" s="481"/>
      <c r="DSR10" s="481"/>
      <c r="DSS10" s="481"/>
      <c r="DST10" s="481"/>
      <c r="DSU10" s="481"/>
      <c r="DSV10" s="481"/>
      <c r="DSW10" s="481"/>
      <c r="DSX10" s="481"/>
      <c r="DSY10" s="481"/>
      <c r="DSZ10" s="481"/>
      <c r="DTA10" s="481"/>
      <c r="DTB10" s="481"/>
      <c r="DTC10" s="481"/>
      <c r="DTD10" s="481"/>
      <c r="DTE10" s="481"/>
      <c r="DTF10" s="481"/>
      <c r="DTG10" s="481"/>
      <c r="DTH10" s="481"/>
      <c r="DTI10" s="481"/>
      <c r="DTJ10" s="481"/>
      <c r="DTK10" s="481"/>
      <c r="DTL10" s="481"/>
      <c r="DTM10" s="481"/>
      <c r="DTN10" s="481"/>
      <c r="DTO10" s="481"/>
      <c r="DTP10" s="481"/>
      <c r="DTQ10" s="481"/>
      <c r="DTR10" s="481"/>
      <c r="DTS10" s="481"/>
      <c r="DTT10" s="481"/>
      <c r="DTU10" s="481"/>
      <c r="DTV10" s="481"/>
      <c r="DTW10" s="481"/>
      <c r="DTX10" s="481"/>
      <c r="DTY10" s="481"/>
      <c r="DTZ10" s="481"/>
      <c r="DUA10" s="481"/>
      <c r="DUB10" s="481"/>
      <c r="DUC10" s="481"/>
      <c r="DUD10" s="481"/>
      <c r="DUE10" s="481"/>
      <c r="DUF10" s="481"/>
      <c r="DUG10" s="481"/>
      <c r="DUH10" s="481"/>
      <c r="DUI10" s="481"/>
      <c r="DUJ10" s="481"/>
      <c r="DUK10" s="481"/>
      <c r="DUL10" s="481"/>
      <c r="DUM10" s="481"/>
      <c r="DUN10" s="481"/>
      <c r="DUO10" s="481"/>
      <c r="DUP10" s="481"/>
      <c r="DUQ10" s="481"/>
      <c r="DUR10" s="481"/>
      <c r="DUS10" s="481"/>
      <c r="DUT10" s="481"/>
      <c r="DUU10" s="481"/>
      <c r="DUV10" s="481"/>
      <c r="DUW10" s="481"/>
      <c r="DUX10" s="481"/>
      <c r="DUY10" s="481"/>
      <c r="DUZ10" s="481"/>
      <c r="DVA10" s="481"/>
      <c r="DVB10" s="481"/>
      <c r="DVC10" s="481"/>
      <c r="DVD10" s="481"/>
      <c r="DVE10" s="481"/>
      <c r="DVF10" s="481"/>
      <c r="DVG10" s="481"/>
      <c r="DVH10" s="481"/>
      <c r="DVI10" s="481"/>
      <c r="DVJ10" s="481"/>
      <c r="DVK10" s="481"/>
      <c r="DVL10" s="481"/>
      <c r="DVM10" s="481"/>
      <c r="DVN10" s="481"/>
      <c r="DVO10" s="481"/>
      <c r="DVP10" s="481"/>
      <c r="DVQ10" s="481"/>
      <c r="DVR10" s="481"/>
      <c r="DVS10" s="481"/>
      <c r="DVT10" s="481"/>
      <c r="DVU10" s="481"/>
      <c r="DVV10" s="481"/>
      <c r="DVW10" s="481"/>
      <c r="DVX10" s="481"/>
      <c r="DVY10" s="481"/>
      <c r="DVZ10" s="481"/>
      <c r="DWA10" s="481"/>
      <c r="DWB10" s="481"/>
      <c r="DWC10" s="481"/>
      <c r="DWD10" s="481"/>
      <c r="DWE10" s="481"/>
      <c r="DWF10" s="481"/>
      <c r="DWG10" s="481"/>
      <c r="DWH10" s="481"/>
      <c r="DWI10" s="481"/>
      <c r="DWJ10" s="481"/>
      <c r="DWK10" s="481"/>
      <c r="DWL10" s="481"/>
      <c r="DWM10" s="481"/>
      <c r="DWN10" s="481"/>
      <c r="DWO10" s="481"/>
      <c r="DWP10" s="481"/>
      <c r="DWQ10" s="481"/>
      <c r="DWR10" s="481"/>
      <c r="DWS10" s="481"/>
      <c r="DWT10" s="481"/>
      <c r="DWU10" s="481"/>
      <c r="DWV10" s="481"/>
      <c r="DWW10" s="481"/>
      <c r="DWX10" s="481"/>
      <c r="DWY10" s="481"/>
      <c r="DWZ10" s="481"/>
      <c r="DXA10" s="481"/>
      <c r="DXB10" s="481"/>
      <c r="DXC10" s="481"/>
      <c r="DXD10" s="481"/>
      <c r="DXE10" s="481"/>
      <c r="DXF10" s="481"/>
      <c r="DXG10" s="481"/>
      <c r="DXH10" s="481"/>
      <c r="DXI10" s="481"/>
      <c r="DXJ10" s="481"/>
      <c r="DXK10" s="481"/>
      <c r="DXL10" s="481"/>
      <c r="DXM10" s="481"/>
      <c r="DXN10" s="481"/>
      <c r="DXO10" s="481"/>
      <c r="DXP10" s="481"/>
      <c r="DXQ10" s="481"/>
      <c r="DXR10" s="481"/>
      <c r="DXS10" s="481"/>
      <c r="DXT10" s="481"/>
      <c r="DXU10" s="481"/>
      <c r="DXV10" s="481"/>
      <c r="DXW10" s="481"/>
      <c r="DXX10" s="481"/>
      <c r="DXY10" s="481"/>
      <c r="DXZ10" s="481"/>
      <c r="DYA10" s="481"/>
      <c r="DYB10" s="481"/>
      <c r="DYC10" s="481"/>
      <c r="DYD10" s="481"/>
      <c r="DYE10" s="481"/>
      <c r="DYF10" s="481"/>
      <c r="DYG10" s="481"/>
      <c r="DYH10" s="481"/>
      <c r="DYI10" s="481"/>
      <c r="DYJ10" s="481"/>
      <c r="DYK10" s="481"/>
      <c r="DYL10" s="481"/>
      <c r="DYM10" s="481"/>
      <c r="DYN10" s="481"/>
      <c r="DYO10" s="481"/>
      <c r="DYP10" s="481"/>
      <c r="DYQ10" s="481"/>
      <c r="DYR10" s="481"/>
      <c r="DYS10" s="481"/>
      <c r="DYT10" s="481"/>
      <c r="DYU10" s="481"/>
      <c r="DYV10" s="481"/>
      <c r="DYW10" s="481"/>
      <c r="DYX10" s="481"/>
      <c r="DYY10" s="481"/>
      <c r="DYZ10" s="481"/>
      <c r="DZA10" s="481"/>
      <c r="DZB10" s="481"/>
      <c r="DZC10" s="481"/>
      <c r="DZD10" s="481"/>
      <c r="DZE10" s="481"/>
      <c r="DZF10" s="481"/>
      <c r="DZG10" s="481"/>
      <c r="DZH10" s="481"/>
      <c r="DZI10" s="481"/>
      <c r="DZJ10" s="481"/>
      <c r="DZK10" s="481"/>
      <c r="DZL10" s="481"/>
      <c r="DZM10" s="481"/>
      <c r="DZN10" s="481"/>
      <c r="DZO10" s="481"/>
      <c r="DZP10" s="481"/>
      <c r="DZQ10" s="481"/>
      <c r="DZR10" s="481"/>
      <c r="DZS10" s="481"/>
      <c r="DZT10" s="481"/>
      <c r="DZU10" s="481"/>
      <c r="DZV10" s="481"/>
      <c r="DZW10" s="481"/>
      <c r="DZX10" s="481"/>
      <c r="DZY10" s="481"/>
      <c r="DZZ10" s="481"/>
      <c r="EAA10" s="481"/>
      <c r="EAB10" s="481"/>
      <c r="EAC10" s="481"/>
      <c r="EAD10" s="481"/>
      <c r="EAE10" s="481"/>
      <c r="EAF10" s="481"/>
      <c r="EAG10" s="481"/>
      <c r="EAH10" s="481"/>
      <c r="EAI10" s="481"/>
      <c r="EAJ10" s="481"/>
      <c r="EAK10" s="481"/>
      <c r="EAL10" s="481"/>
      <c r="EAM10" s="481"/>
      <c r="EAN10" s="481"/>
      <c r="EAO10" s="481"/>
      <c r="EAP10" s="481"/>
      <c r="EAQ10" s="481"/>
      <c r="EAR10" s="481"/>
      <c r="EAS10" s="481"/>
      <c r="EAT10" s="481"/>
      <c r="EAU10" s="481"/>
      <c r="EAV10" s="481"/>
      <c r="EAW10" s="481"/>
      <c r="EAX10" s="481"/>
      <c r="EAY10" s="481"/>
      <c r="EAZ10" s="481"/>
      <c r="EBA10" s="481"/>
      <c r="EBB10" s="481"/>
      <c r="EBC10" s="481"/>
      <c r="EBD10" s="481"/>
      <c r="EBE10" s="481"/>
      <c r="EBF10" s="481"/>
      <c r="EBG10" s="481"/>
      <c r="EBH10" s="481"/>
      <c r="EBI10" s="481"/>
      <c r="EBJ10" s="481"/>
      <c r="EBK10" s="481"/>
      <c r="EBL10" s="481"/>
      <c r="EBM10" s="481"/>
      <c r="EBN10" s="481"/>
      <c r="EBO10" s="481"/>
      <c r="EBP10" s="481"/>
      <c r="EBQ10" s="481"/>
      <c r="EBR10" s="481"/>
      <c r="EBS10" s="481"/>
      <c r="EBT10" s="481"/>
      <c r="EBU10" s="481"/>
      <c r="EBV10" s="481"/>
      <c r="EBW10" s="481"/>
      <c r="EBX10" s="481"/>
      <c r="EBY10" s="481"/>
      <c r="EBZ10" s="481"/>
      <c r="ECA10" s="481"/>
      <c r="ECB10" s="481"/>
      <c r="ECC10" s="481"/>
      <c r="ECD10" s="481"/>
      <c r="ECE10" s="481"/>
      <c r="ECF10" s="481"/>
      <c r="ECG10" s="481"/>
      <c r="ECH10" s="481"/>
      <c r="ECI10" s="481"/>
      <c r="ECJ10" s="481"/>
      <c r="ECK10" s="481"/>
      <c r="ECL10" s="481"/>
      <c r="ECM10" s="481"/>
      <c r="ECN10" s="481"/>
      <c r="ECO10" s="481"/>
      <c r="ECP10" s="481"/>
      <c r="ECQ10" s="481"/>
      <c r="ECR10" s="481"/>
      <c r="ECS10" s="481"/>
      <c r="ECT10" s="481"/>
      <c r="ECU10" s="481"/>
      <c r="ECV10" s="481"/>
      <c r="ECW10" s="481"/>
      <c r="ECX10" s="481"/>
      <c r="ECY10" s="481"/>
      <c r="ECZ10" s="481"/>
      <c r="EDA10" s="481"/>
      <c r="EDB10" s="481"/>
      <c r="EDC10" s="481"/>
      <c r="EDD10" s="481"/>
      <c r="EDE10" s="481"/>
      <c r="EDF10" s="481"/>
      <c r="EDG10" s="481"/>
      <c r="EDH10" s="481"/>
      <c r="EDI10" s="481"/>
      <c r="EDJ10" s="481"/>
      <c r="EDK10" s="481"/>
      <c r="EDL10" s="481"/>
      <c r="EDM10" s="481"/>
      <c r="EDN10" s="481"/>
      <c r="EDO10" s="481"/>
      <c r="EDP10" s="481"/>
      <c r="EDQ10" s="481"/>
      <c r="EDR10" s="481"/>
      <c r="EDS10" s="481"/>
      <c r="EDT10" s="481"/>
      <c r="EDU10" s="481"/>
      <c r="EDV10" s="481"/>
      <c r="EDW10" s="481"/>
      <c r="EDX10" s="481"/>
      <c r="EDY10" s="481"/>
      <c r="EDZ10" s="481"/>
      <c r="EEA10" s="481"/>
      <c r="EEB10" s="481"/>
      <c r="EEC10" s="481"/>
      <c r="EED10" s="481"/>
      <c r="EEE10" s="481"/>
      <c r="EEF10" s="481"/>
      <c r="EEG10" s="481"/>
      <c r="EEH10" s="481"/>
      <c r="EEI10" s="481"/>
      <c r="EEJ10" s="481"/>
      <c r="EEK10" s="481"/>
      <c r="EEL10" s="481"/>
      <c r="EEM10" s="481"/>
      <c r="EEN10" s="481"/>
      <c r="EEO10" s="481"/>
      <c r="EEP10" s="481"/>
      <c r="EEQ10" s="481"/>
      <c r="EER10" s="481"/>
      <c r="EES10" s="481"/>
      <c r="EET10" s="481"/>
      <c r="EEU10" s="481"/>
      <c r="EEV10" s="481"/>
      <c r="EEW10" s="481"/>
      <c r="EEX10" s="481"/>
      <c r="EEY10" s="481"/>
      <c r="EEZ10" s="481"/>
      <c r="EFA10" s="481"/>
      <c r="EFB10" s="481"/>
      <c r="EFC10" s="481"/>
      <c r="EFD10" s="481"/>
      <c r="EFE10" s="481"/>
      <c r="EFF10" s="481"/>
      <c r="EFG10" s="481"/>
      <c r="EFH10" s="481"/>
      <c r="EFI10" s="481"/>
      <c r="EFJ10" s="481"/>
      <c r="EFK10" s="481"/>
      <c r="EFL10" s="481"/>
      <c r="EFM10" s="481"/>
      <c r="EFN10" s="481"/>
      <c r="EFO10" s="481"/>
      <c r="EFP10" s="481"/>
      <c r="EFQ10" s="481"/>
      <c r="EFR10" s="481"/>
      <c r="EFS10" s="481"/>
      <c r="EFT10" s="481"/>
      <c r="EFU10" s="481"/>
      <c r="EFV10" s="481"/>
      <c r="EFW10" s="481"/>
      <c r="EFX10" s="481"/>
      <c r="EFY10" s="481"/>
      <c r="EFZ10" s="481"/>
      <c r="EGA10" s="481"/>
      <c r="EGB10" s="481"/>
      <c r="EGC10" s="481"/>
      <c r="EGD10" s="481"/>
      <c r="EGE10" s="481"/>
      <c r="EGF10" s="481"/>
      <c r="EGG10" s="481"/>
      <c r="EGH10" s="481"/>
      <c r="EGI10" s="481"/>
      <c r="EGJ10" s="481"/>
      <c r="EGK10" s="481"/>
      <c r="EGL10" s="481"/>
      <c r="EGM10" s="481"/>
      <c r="EGN10" s="481"/>
      <c r="EGO10" s="481"/>
      <c r="EGP10" s="481"/>
      <c r="EGQ10" s="481"/>
      <c r="EGR10" s="481"/>
      <c r="EGS10" s="481"/>
      <c r="EGT10" s="481"/>
      <c r="EGU10" s="481"/>
      <c r="EGV10" s="481"/>
      <c r="EGW10" s="481"/>
      <c r="EGX10" s="481"/>
      <c r="EGY10" s="481"/>
      <c r="EGZ10" s="481"/>
      <c r="EHA10" s="481"/>
      <c r="EHB10" s="481"/>
      <c r="EHC10" s="481"/>
      <c r="EHD10" s="481"/>
      <c r="EHE10" s="481"/>
      <c r="EHF10" s="481"/>
      <c r="EHG10" s="481"/>
      <c r="EHH10" s="481"/>
      <c r="EHI10" s="481"/>
      <c r="EHJ10" s="481"/>
      <c r="EHK10" s="481"/>
      <c r="EHL10" s="481"/>
      <c r="EHM10" s="481"/>
      <c r="EHN10" s="481"/>
      <c r="EHO10" s="481"/>
      <c r="EHP10" s="481"/>
      <c r="EHQ10" s="481"/>
      <c r="EHR10" s="481"/>
      <c r="EHS10" s="481"/>
      <c r="EHT10" s="481"/>
      <c r="EHU10" s="481"/>
      <c r="EHV10" s="481"/>
      <c r="EHW10" s="481"/>
      <c r="EHX10" s="481"/>
      <c r="EHY10" s="481"/>
      <c r="EHZ10" s="481"/>
      <c r="EIA10" s="481"/>
      <c r="EIB10" s="481"/>
      <c r="EIC10" s="481"/>
      <c r="EID10" s="481"/>
      <c r="EIE10" s="481"/>
      <c r="EIF10" s="481"/>
      <c r="EIG10" s="481"/>
      <c r="EIH10" s="481"/>
      <c r="EII10" s="481"/>
      <c r="EIJ10" s="481"/>
      <c r="EIK10" s="481"/>
      <c r="EIL10" s="481"/>
      <c r="EIM10" s="481"/>
      <c r="EIN10" s="481"/>
      <c r="EIO10" s="481"/>
      <c r="EIP10" s="481"/>
      <c r="EIQ10" s="481"/>
      <c r="EIR10" s="481"/>
      <c r="EIS10" s="481"/>
      <c r="EIT10" s="481"/>
      <c r="EIU10" s="481"/>
      <c r="EIV10" s="481"/>
      <c r="EIW10" s="481"/>
      <c r="EIX10" s="481"/>
      <c r="EIY10" s="481"/>
      <c r="EIZ10" s="481"/>
      <c r="EJA10" s="481"/>
      <c r="EJB10" s="481"/>
      <c r="EJC10" s="481"/>
      <c r="EJD10" s="481"/>
      <c r="EJE10" s="481"/>
      <c r="EJF10" s="481"/>
      <c r="EJG10" s="481"/>
      <c r="EJH10" s="481"/>
      <c r="EJI10" s="481"/>
      <c r="EJJ10" s="481"/>
      <c r="EJK10" s="481"/>
      <c r="EJL10" s="481"/>
      <c r="EJM10" s="481"/>
      <c r="EJN10" s="481"/>
      <c r="EJO10" s="481"/>
      <c r="EJP10" s="481"/>
      <c r="EJQ10" s="481"/>
      <c r="EJR10" s="481"/>
      <c r="EJS10" s="481"/>
      <c r="EJT10" s="481"/>
      <c r="EJU10" s="481"/>
      <c r="EJV10" s="481"/>
      <c r="EJW10" s="481"/>
      <c r="EJX10" s="481"/>
      <c r="EJY10" s="481"/>
      <c r="EJZ10" s="481"/>
      <c r="EKA10" s="481"/>
      <c r="EKB10" s="481"/>
      <c r="EKC10" s="481"/>
      <c r="EKD10" s="481"/>
      <c r="EKE10" s="481"/>
      <c r="EKF10" s="481"/>
      <c r="EKG10" s="481"/>
      <c r="EKH10" s="481"/>
      <c r="EKI10" s="481"/>
      <c r="EKJ10" s="481"/>
      <c r="EKK10" s="481"/>
      <c r="EKL10" s="481"/>
      <c r="EKM10" s="481"/>
      <c r="EKN10" s="481"/>
      <c r="EKO10" s="481"/>
      <c r="EKP10" s="481"/>
      <c r="EKQ10" s="481"/>
      <c r="EKR10" s="481"/>
      <c r="EKS10" s="481"/>
      <c r="EKT10" s="481"/>
      <c r="EKU10" s="481"/>
      <c r="EKV10" s="481"/>
      <c r="EKW10" s="481"/>
      <c r="EKX10" s="481"/>
      <c r="EKY10" s="481"/>
      <c r="EKZ10" s="481"/>
      <c r="ELA10" s="481"/>
      <c r="ELB10" s="481"/>
      <c r="ELC10" s="481"/>
      <c r="ELD10" s="481"/>
      <c r="ELE10" s="481"/>
      <c r="ELF10" s="481"/>
      <c r="ELG10" s="481"/>
      <c r="ELH10" s="481"/>
      <c r="ELI10" s="481"/>
      <c r="ELJ10" s="481"/>
      <c r="ELK10" s="481"/>
      <c r="ELL10" s="481"/>
      <c r="ELM10" s="481"/>
      <c r="ELN10" s="481"/>
      <c r="ELO10" s="481"/>
      <c r="ELP10" s="481"/>
      <c r="ELQ10" s="481"/>
      <c r="ELR10" s="481"/>
      <c r="ELS10" s="481"/>
      <c r="ELT10" s="481"/>
      <c r="ELU10" s="481"/>
      <c r="ELV10" s="481"/>
      <c r="ELW10" s="481"/>
      <c r="ELX10" s="481"/>
      <c r="ELY10" s="481"/>
      <c r="ELZ10" s="481"/>
      <c r="EMA10" s="481"/>
      <c r="EMB10" s="481"/>
      <c r="EMC10" s="481"/>
      <c r="EMD10" s="481"/>
      <c r="EME10" s="481"/>
      <c r="EMF10" s="481"/>
      <c r="EMG10" s="481"/>
      <c r="EMH10" s="481"/>
      <c r="EMI10" s="481"/>
      <c r="EMJ10" s="481"/>
      <c r="EMK10" s="481"/>
      <c r="EML10" s="481"/>
      <c r="EMM10" s="481"/>
      <c r="EMN10" s="481"/>
      <c r="EMO10" s="481"/>
      <c r="EMP10" s="481"/>
      <c r="EMQ10" s="481"/>
      <c r="EMR10" s="481"/>
      <c r="EMS10" s="481"/>
      <c r="EMT10" s="481"/>
      <c r="EMU10" s="481"/>
      <c r="EMV10" s="481"/>
      <c r="EMW10" s="481"/>
      <c r="EMX10" s="481"/>
      <c r="EMY10" s="481"/>
      <c r="EMZ10" s="481"/>
      <c r="ENA10" s="481"/>
      <c r="ENB10" s="481"/>
      <c r="ENC10" s="481"/>
      <c r="END10" s="481"/>
      <c r="ENE10" s="481"/>
      <c r="ENF10" s="481"/>
      <c r="ENG10" s="481"/>
      <c r="ENH10" s="481"/>
      <c r="ENI10" s="481"/>
      <c r="ENJ10" s="481"/>
      <c r="ENK10" s="481"/>
      <c r="ENL10" s="481"/>
      <c r="ENM10" s="481"/>
      <c r="ENN10" s="481"/>
      <c r="ENO10" s="481"/>
      <c r="ENP10" s="481"/>
      <c r="ENQ10" s="481"/>
      <c r="ENR10" s="481"/>
      <c r="ENS10" s="481"/>
      <c r="ENT10" s="481"/>
      <c r="ENU10" s="481"/>
      <c r="ENV10" s="481"/>
      <c r="ENW10" s="481"/>
      <c r="ENX10" s="481"/>
      <c r="ENY10" s="481"/>
      <c r="ENZ10" s="481"/>
      <c r="EOA10" s="481"/>
      <c r="EOB10" s="481"/>
      <c r="EOC10" s="481"/>
      <c r="EOD10" s="481"/>
      <c r="EOE10" s="481"/>
      <c r="EOF10" s="481"/>
      <c r="EOG10" s="481"/>
      <c r="EOH10" s="481"/>
      <c r="EOI10" s="481"/>
      <c r="EOJ10" s="481"/>
      <c r="EOK10" s="481"/>
      <c r="EOL10" s="481"/>
      <c r="EOM10" s="481"/>
      <c r="EON10" s="481"/>
      <c r="EOO10" s="481"/>
      <c r="EOP10" s="481"/>
      <c r="EOQ10" s="481"/>
      <c r="EOR10" s="481"/>
      <c r="EOS10" s="481"/>
      <c r="EOT10" s="481"/>
      <c r="EOU10" s="481"/>
      <c r="EOV10" s="481"/>
      <c r="EOW10" s="481"/>
      <c r="EOX10" s="481"/>
      <c r="EOY10" s="481"/>
      <c r="EOZ10" s="481"/>
      <c r="EPA10" s="481"/>
      <c r="EPB10" s="481"/>
      <c r="EPC10" s="481"/>
      <c r="EPD10" s="481"/>
      <c r="EPE10" s="481"/>
      <c r="EPF10" s="481"/>
      <c r="EPG10" s="481"/>
      <c r="EPH10" s="481"/>
      <c r="EPI10" s="481"/>
      <c r="EPJ10" s="481"/>
      <c r="EPK10" s="481"/>
      <c r="EPL10" s="481"/>
      <c r="EPM10" s="481"/>
      <c r="EPN10" s="481"/>
      <c r="EPO10" s="481"/>
      <c r="EPP10" s="481"/>
      <c r="EPQ10" s="481"/>
      <c r="EPR10" s="481"/>
      <c r="EPS10" s="481"/>
      <c r="EPT10" s="481"/>
      <c r="EPU10" s="481"/>
      <c r="EPV10" s="481"/>
      <c r="EPW10" s="481"/>
      <c r="EPX10" s="481"/>
      <c r="EPY10" s="481"/>
      <c r="EPZ10" s="481"/>
      <c r="EQA10" s="481"/>
      <c r="EQB10" s="481"/>
      <c r="EQC10" s="481"/>
      <c r="EQD10" s="481"/>
      <c r="EQE10" s="481"/>
      <c r="EQF10" s="481"/>
      <c r="EQG10" s="481"/>
      <c r="EQH10" s="481"/>
      <c r="EQI10" s="481"/>
      <c r="EQJ10" s="481"/>
      <c r="EQK10" s="481"/>
      <c r="EQL10" s="481"/>
      <c r="EQM10" s="481"/>
      <c r="EQN10" s="481"/>
      <c r="EQO10" s="481"/>
      <c r="EQP10" s="481"/>
      <c r="EQQ10" s="481"/>
      <c r="EQR10" s="481"/>
      <c r="EQS10" s="481"/>
      <c r="EQT10" s="481"/>
      <c r="EQU10" s="481"/>
      <c r="EQV10" s="481"/>
      <c r="EQW10" s="481"/>
      <c r="EQX10" s="481"/>
      <c r="EQY10" s="481"/>
      <c r="EQZ10" s="481"/>
      <c r="ERA10" s="481"/>
      <c r="ERB10" s="481"/>
      <c r="ERC10" s="481"/>
      <c r="ERD10" s="481"/>
      <c r="ERE10" s="481"/>
      <c r="ERF10" s="481"/>
      <c r="ERG10" s="481"/>
      <c r="ERH10" s="481"/>
      <c r="ERI10" s="481"/>
      <c r="ERJ10" s="481"/>
      <c r="ERK10" s="481"/>
      <c r="ERL10" s="481"/>
      <c r="ERM10" s="481"/>
      <c r="ERN10" s="481"/>
      <c r="ERO10" s="481"/>
      <c r="ERP10" s="481"/>
      <c r="ERQ10" s="481"/>
      <c r="ERR10" s="481"/>
      <c r="ERS10" s="481"/>
      <c r="ERT10" s="481"/>
      <c r="ERU10" s="481"/>
      <c r="ERV10" s="481"/>
      <c r="ERW10" s="481"/>
      <c r="ERX10" s="481"/>
      <c r="ERY10" s="481"/>
      <c r="ERZ10" s="481"/>
      <c r="ESA10" s="481"/>
      <c r="ESB10" s="481"/>
      <c r="ESC10" s="481"/>
      <c r="ESD10" s="481"/>
      <c r="ESE10" s="481"/>
      <c r="ESF10" s="481"/>
      <c r="ESG10" s="481"/>
      <c r="ESH10" s="481"/>
      <c r="ESI10" s="481"/>
      <c r="ESJ10" s="481"/>
      <c r="ESK10" s="481"/>
      <c r="ESL10" s="481"/>
      <c r="ESM10" s="481"/>
      <c r="ESN10" s="481"/>
      <c r="ESO10" s="481"/>
      <c r="ESP10" s="481"/>
      <c r="ESQ10" s="481"/>
      <c r="ESR10" s="481"/>
      <c r="ESS10" s="481"/>
      <c r="EST10" s="481"/>
      <c r="ESU10" s="481"/>
      <c r="ESV10" s="481"/>
      <c r="ESW10" s="481"/>
      <c r="ESX10" s="481"/>
      <c r="ESY10" s="481"/>
      <c r="ESZ10" s="481"/>
      <c r="ETA10" s="481"/>
      <c r="ETB10" s="481"/>
      <c r="ETC10" s="481"/>
      <c r="ETD10" s="481"/>
      <c r="ETE10" s="481"/>
      <c r="ETF10" s="481"/>
      <c r="ETG10" s="481"/>
      <c r="ETH10" s="481"/>
      <c r="ETI10" s="481"/>
      <c r="ETJ10" s="481"/>
      <c r="ETK10" s="481"/>
      <c r="ETL10" s="481"/>
      <c r="ETM10" s="481"/>
      <c r="ETN10" s="481"/>
      <c r="ETO10" s="481"/>
      <c r="ETP10" s="481"/>
      <c r="ETQ10" s="481"/>
      <c r="ETR10" s="481"/>
      <c r="ETS10" s="481"/>
      <c r="ETT10" s="481"/>
      <c r="ETU10" s="481"/>
      <c r="ETV10" s="481"/>
      <c r="ETW10" s="481"/>
      <c r="ETX10" s="481"/>
      <c r="ETY10" s="481"/>
      <c r="ETZ10" s="481"/>
      <c r="EUA10" s="481"/>
      <c r="EUB10" s="481"/>
      <c r="EUC10" s="481"/>
      <c r="EUD10" s="481"/>
      <c r="EUE10" s="481"/>
      <c r="EUF10" s="481"/>
      <c r="EUG10" s="481"/>
      <c r="EUH10" s="481"/>
      <c r="EUI10" s="481"/>
      <c r="EUJ10" s="481"/>
      <c r="EUK10" s="481"/>
      <c r="EUL10" s="481"/>
      <c r="EUM10" s="481"/>
      <c r="EUN10" s="481"/>
      <c r="EUO10" s="481"/>
      <c r="EUP10" s="481"/>
      <c r="EUQ10" s="481"/>
      <c r="EUR10" s="481"/>
      <c r="EUS10" s="481"/>
      <c r="EUT10" s="481"/>
      <c r="EUU10" s="481"/>
      <c r="EUV10" s="481"/>
      <c r="EUW10" s="481"/>
      <c r="EUX10" s="481"/>
      <c r="EUY10" s="481"/>
      <c r="EUZ10" s="481"/>
      <c r="EVA10" s="481"/>
      <c r="EVB10" s="481"/>
      <c r="EVC10" s="481"/>
      <c r="EVD10" s="481"/>
      <c r="EVE10" s="481"/>
      <c r="EVF10" s="481"/>
      <c r="EVG10" s="481"/>
      <c r="EVH10" s="481"/>
      <c r="EVI10" s="481"/>
      <c r="EVJ10" s="481"/>
      <c r="EVK10" s="481"/>
      <c r="EVL10" s="481"/>
      <c r="EVM10" s="481"/>
      <c r="EVN10" s="481"/>
      <c r="EVO10" s="481"/>
      <c r="EVP10" s="481"/>
      <c r="EVQ10" s="481"/>
      <c r="EVR10" s="481"/>
      <c r="EVS10" s="481"/>
      <c r="EVT10" s="481"/>
      <c r="EVU10" s="481"/>
      <c r="EVV10" s="481"/>
      <c r="EVW10" s="481"/>
      <c r="EVX10" s="481"/>
      <c r="EVY10" s="481"/>
      <c r="EVZ10" s="481"/>
      <c r="EWA10" s="481"/>
      <c r="EWB10" s="481"/>
      <c r="EWC10" s="481"/>
      <c r="EWD10" s="481"/>
      <c r="EWE10" s="481"/>
      <c r="EWF10" s="481"/>
      <c r="EWG10" s="481"/>
      <c r="EWH10" s="481"/>
      <c r="EWI10" s="481"/>
      <c r="EWJ10" s="481"/>
      <c r="EWK10" s="481"/>
      <c r="EWL10" s="481"/>
      <c r="EWM10" s="481"/>
      <c r="EWN10" s="481"/>
      <c r="EWO10" s="481"/>
      <c r="EWP10" s="481"/>
      <c r="EWQ10" s="481"/>
      <c r="EWR10" s="481"/>
      <c r="EWS10" s="481"/>
      <c r="EWT10" s="481"/>
      <c r="EWU10" s="481"/>
      <c r="EWV10" s="481"/>
      <c r="EWW10" s="481"/>
      <c r="EWX10" s="481"/>
      <c r="EWY10" s="481"/>
      <c r="EWZ10" s="481"/>
      <c r="EXA10" s="481"/>
      <c r="EXB10" s="481"/>
      <c r="EXC10" s="481"/>
      <c r="EXD10" s="481"/>
      <c r="EXE10" s="481"/>
      <c r="EXF10" s="481"/>
      <c r="EXG10" s="481"/>
      <c r="EXH10" s="481"/>
      <c r="EXI10" s="481"/>
      <c r="EXJ10" s="481"/>
      <c r="EXK10" s="481"/>
      <c r="EXL10" s="481"/>
      <c r="EXM10" s="481"/>
      <c r="EXN10" s="481"/>
      <c r="EXO10" s="481"/>
      <c r="EXP10" s="481"/>
      <c r="EXQ10" s="481"/>
      <c r="EXR10" s="481"/>
      <c r="EXS10" s="481"/>
      <c r="EXT10" s="481"/>
      <c r="EXU10" s="481"/>
      <c r="EXV10" s="481"/>
      <c r="EXW10" s="481"/>
      <c r="EXX10" s="481"/>
      <c r="EXY10" s="481"/>
      <c r="EXZ10" s="481"/>
      <c r="EYA10" s="481"/>
      <c r="EYB10" s="481"/>
      <c r="EYC10" s="481"/>
      <c r="EYD10" s="481"/>
      <c r="EYE10" s="481"/>
      <c r="EYF10" s="481"/>
      <c r="EYG10" s="481"/>
      <c r="EYH10" s="481"/>
      <c r="EYI10" s="481"/>
      <c r="EYJ10" s="481"/>
      <c r="EYK10" s="481"/>
      <c r="EYL10" s="481"/>
      <c r="EYM10" s="481"/>
      <c r="EYN10" s="481"/>
      <c r="EYO10" s="481"/>
      <c r="EYP10" s="481"/>
      <c r="EYQ10" s="481"/>
      <c r="EYR10" s="481"/>
      <c r="EYS10" s="481"/>
      <c r="EYT10" s="481"/>
      <c r="EYU10" s="481"/>
      <c r="EYV10" s="481"/>
      <c r="EYW10" s="481"/>
      <c r="EYX10" s="481"/>
      <c r="EYY10" s="481"/>
      <c r="EYZ10" s="481"/>
      <c r="EZA10" s="481"/>
      <c r="EZB10" s="481"/>
      <c r="EZC10" s="481"/>
      <c r="EZD10" s="481"/>
      <c r="EZE10" s="481"/>
      <c r="EZF10" s="481"/>
      <c r="EZG10" s="481"/>
      <c r="EZH10" s="481"/>
      <c r="EZI10" s="481"/>
      <c r="EZJ10" s="481"/>
      <c r="EZK10" s="481"/>
      <c r="EZL10" s="481"/>
      <c r="EZM10" s="481"/>
      <c r="EZN10" s="481"/>
      <c r="EZO10" s="481"/>
      <c r="EZP10" s="481"/>
      <c r="EZQ10" s="481"/>
      <c r="EZR10" s="481"/>
      <c r="EZS10" s="481"/>
      <c r="EZT10" s="481"/>
      <c r="EZU10" s="481"/>
      <c r="EZV10" s="481"/>
      <c r="EZW10" s="481"/>
      <c r="EZX10" s="481"/>
      <c r="EZY10" s="481"/>
      <c r="EZZ10" s="481"/>
      <c r="FAA10" s="481"/>
      <c r="FAB10" s="481"/>
      <c r="FAC10" s="481"/>
      <c r="FAD10" s="481"/>
      <c r="FAE10" s="481"/>
      <c r="FAF10" s="481"/>
      <c r="FAG10" s="481"/>
      <c r="FAH10" s="481"/>
      <c r="FAI10" s="481"/>
      <c r="FAJ10" s="481"/>
      <c r="FAK10" s="481"/>
      <c r="FAL10" s="481"/>
      <c r="FAM10" s="481"/>
      <c r="FAN10" s="481"/>
      <c r="FAO10" s="481"/>
      <c r="FAP10" s="481"/>
      <c r="FAQ10" s="481"/>
      <c r="FAR10" s="481"/>
      <c r="FAS10" s="481"/>
      <c r="FAT10" s="481"/>
      <c r="FAU10" s="481"/>
      <c r="FAV10" s="481"/>
      <c r="FAW10" s="481"/>
      <c r="FAX10" s="481"/>
      <c r="FAY10" s="481"/>
      <c r="FAZ10" s="481"/>
      <c r="FBA10" s="481"/>
      <c r="FBB10" s="481"/>
      <c r="FBC10" s="481"/>
      <c r="FBD10" s="481"/>
      <c r="FBE10" s="481"/>
      <c r="FBF10" s="481"/>
      <c r="FBG10" s="481"/>
      <c r="FBH10" s="481"/>
      <c r="FBI10" s="481"/>
      <c r="FBJ10" s="481"/>
      <c r="FBK10" s="481"/>
      <c r="FBL10" s="481"/>
      <c r="FBM10" s="481"/>
      <c r="FBN10" s="481"/>
      <c r="FBO10" s="481"/>
      <c r="FBP10" s="481"/>
      <c r="FBQ10" s="481"/>
      <c r="FBR10" s="481"/>
      <c r="FBS10" s="481"/>
      <c r="FBT10" s="481"/>
      <c r="FBU10" s="481"/>
      <c r="FBV10" s="481"/>
      <c r="FBW10" s="481"/>
      <c r="FBX10" s="481"/>
      <c r="FBY10" s="481"/>
      <c r="FBZ10" s="481"/>
      <c r="FCA10" s="481"/>
      <c r="FCB10" s="481"/>
      <c r="FCC10" s="481"/>
      <c r="FCD10" s="481"/>
      <c r="FCE10" s="481"/>
      <c r="FCF10" s="481"/>
      <c r="FCG10" s="481"/>
      <c r="FCH10" s="481"/>
      <c r="FCI10" s="481"/>
      <c r="FCJ10" s="481"/>
      <c r="FCK10" s="481"/>
      <c r="FCL10" s="481"/>
      <c r="FCM10" s="481"/>
      <c r="FCN10" s="481"/>
      <c r="FCO10" s="481"/>
      <c r="FCP10" s="481"/>
      <c r="FCQ10" s="481"/>
      <c r="FCR10" s="481"/>
      <c r="FCS10" s="481"/>
      <c r="FCT10" s="481"/>
      <c r="FCU10" s="481"/>
      <c r="FCV10" s="481"/>
      <c r="FCW10" s="481"/>
      <c r="FCX10" s="481"/>
      <c r="FCY10" s="481"/>
      <c r="FCZ10" s="481"/>
      <c r="FDA10" s="481"/>
      <c r="FDB10" s="481"/>
      <c r="FDC10" s="481"/>
      <c r="FDD10" s="481"/>
      <c r="FDE10" s="481"/>
      <c r="FDF10" s="481"/>
      <c r="FDG10" s="481"/>
      <c r="FDH10" s="481"/>
      <c r="FDI10" s="481"/>
      <c r="FDJ10" s="481"/>
      <c r="FDK10" s="481"/>
      <c r="FDL10" s="481"/>
      <c r="FDM10" s="481"/>
      <c r="FDN10" s="481"/>
      <c r="FDO10" s="481"/>
      <c r="FDP10" s="481"/>
      <c r="FDQ10" s="481"/>
      <c r="FDR10" s="481"/>
      <c r="FDS10" s="481"/>
      <c r="FDT10" s="481"/>
      <c r="FDU10" s="481"/>
      <c r="FDV10" s="481"/>
      <c r="FDW10" s="481"/>
      <c r="FDX10" s="481"/>
      <c r="FDY10" s="481"/>
      <c r="FDZ10" s="481"/>
      <c r="FEA10" s="481"/>
      <c r="FEB10" s="481"/>
      <c r="FEC10" s="481"/>
      <c r="FED10" s="481"/>
      <c r="FEE10" s="481"/>
      <c r="FEF10" s="481"/>
      <c r="FEG10" s="481"/>
      <c r="FEH10" s="481"/>
      <c r="FEI10" s="481"/>
      <c r="FEJ10" s="481"/>
      <c r="FEK10" s="481"/>
      <c r="FEL10" s="481"/>
      <c r="FEM10" s="481"/>
      <c r="FEN10" s="481"/>
      <c r="FEO10" s="481"/>
      <c r="FEP10" s="481"/>
      <c r="FEQ10" s="481"/>
      <c r="FER10" s="481"/>
      <c r="FES10" s="481"/>
      <c r="FET10" s="481"/>
      <c r="FEU10" s="481"/>
      <c r="FEV10" s="481"/>
      <c r="FEW10" s="481"/>
      <c r="FEX10" s="481"/>
      <c r="FEY10" s="481"/>
      <c r="FEZ10" s="481"/>
      <c r="FFA10" s="481"/>
      <c r="FFB10" s="481"/>
      <c r="FFC10" s="481"/>
      <c r="FFD10" s="481"/>
      <c r="FFE10" s="481"/>
      <c r="FFF10" s="481"/>
      <c r="FFG10" s="481"/>
      <c r="FFH10" s="481"/>
      <c r="FFI10" s="481"/>
      <c r="FFJ10" s="481"/>
      <c r="FFK10" s="481"/>
      <c r="FFL10" s="481"/>
      <c r="FFM10" s="481"/>
      <c r="FFN10" s="481"/>
      <c r="FFO10" s="481"/>
      <c r="FFP10" s="481"/>
      <c r="FFQ10" s="481"/>
      <c r="FFR10" s="481"/>
      <c r="FFS10" s="481"/>
      <c r="FFT10" s="481"/>
      <c r="FFU10" s="481"/>
      <c r="FFV10" s="481"/>
      <c r="FFW10" s="481"/>
      <c r="FFX10" s="481"/>
      <c r="FFY10" s="481"/>
      <c r="FFZ10" s="481"/>
      <c r="FGA10" s="481"/>
      <c r="FGB10" s="481"/>
      <c r="FGC10" s="481"/>
      <c r="FGD10" s="481"/>
      <c r="FGE10" s="481"/>
      <c r="FGF10" s="481"/>
      <c r="FGG10" s="481"/>
      <c r="FGH10" s="481"/>
      <c r="FGI10" s="481"/>
      <c r="FGJ10" s="481"/>
      <c r="FGK10" s="481"/>
      <c r="FGL10" s="481"/>
      <c r="FGM10" s="481"/>
      <c r="FGN10" s="481"/>
      <c r="FGO10" s="481"/>
      <c r="FGP10" s="481"/>
      <c r="FGQ10" s="481"/>
      <c r="FGR10" s="481"/>
      <c r="FGS10" s="481"/>
      <c r="FGT10" s="481"/>
      <c r="FGU10" s="481"/>
      <c r="FGV10" s="481"/>
      <c r="FGW10" s="481"/>
      <c r="FGX10" s="481"/>
      <c r="FGY10" s="481"/>
      <c r="FGZ10" s="481"/>
      <c r="FHA10" s="481"/>
      <c r="FHB10" s="481"/>
      <c r="FHC10" s="481"/>
      <c r="FHD10" s="481"/>
      <c r="FHE10" s="481"/>
      <c r="FHF10" s="481"/>
      <c r="FHG10" s="481"/>
      <c r="FHH10" s="481"/>
      <c r="FHI10" s="481"/>
      <c r="FHJ10" s="481"/>
      <c r="FHK10" s="481"/>
      <c r="FHL10" s="481"/>
      <c r="FHM10" s="481"/>
      <c r="FHN10" s="481"/>
      <c r="FHO10" s="481"/>
      <c r="FHP10" s="481"/>
      <c r="FHQ10" s="481"/>
      <c r="FHR10" s="481"/>
      <c r="FHS10" s="481"/>
      <c r="FHT10" s="481"/>
      <c r="FHU10" s="481"/>
      <c r="FHV10" s="481"/>
      <c r="FHW10" s="481"/>
      <c r="FHX10" s="481"/>
      <c r="FHY10" s="481"/>
      <c r="FHZ10" s="481"/>
      <c r="FIA10" s="481"/>
      <c r="FIB10" s="481"/>
      <c r="FIC10" s="481"/>
      <c r="FID10" s="481"/>
      <c r="FIE10" s="481"/>
      <c r="FIF10" s="481"/>
      <c r="FIG10" s="481"/>
      <c r="FIH10" s="481"/>
      <c r="FII10" s="481"/>
      <c r="FIJ10" s="481"/>
      <c r="FIK10" s="481"/>
      <c r="FIL10" s="481"/>
      <c r="FIM10" s="481"/>
      <c r="FIN10" s="481"/>
      <c r="FIO10" s="481"/>
      <c r="FIP10" s="481"/>
      <c r="FIQ10" s="481"/>
      <c r="FIR10" s="481"/>
      <c r="FIS10" s="481"/>
      <c r="FIT10" s="481"/>
      <c r="FIU10" s="481"/>
      <c r="FIV10" s="481"/>
      <c r="FIW10" s="481"/>
      <c r="FIX10" s="481"/>
      <c r="FIY10" s="481"/>
      <c r="FIZ10" s="481"/>
      <c r="FJA10" s="481"/>
      <c r="FJB10" s="481"/>
      <c r="FJC10" s="481"/>
      <c r="FJD10" s="481"/>
      <c r="FJE10" s="481"/>
      <c r="FJF10" s="481"/>
      <c r="FJG10" s="481"/>
      <c r="FJH10" s="481"/>
      <c r="FJI10" s="481"/>
      <c r="FJJ10" s="481"/>
      <c r="FJK10" s="481"/>
      <c r="FJL10" s="481"/>
      <c r="FJM10" s="481"/>
      <c r="FJN10" s="481"/>
      <c r="FJO10" s="481"/>
      <c r="FJP10" s="481"/>
      <c r="FJQ10" s="481"/>
      <c r="FJR10" s="481"/>
      <c r="FJS10" s="481"/>
      <c r="FJT10" s="481"/>
      <c r="FJU10" s="481"/>
      <c r="FJV10" s="481"/>
      <c r="FJW10" s="481"/>
      <c r="FJX10" s="481"/>
      <c r="FJY10" s="481"/>
      <c r="FJZ10" s="481"/>
      <c r="FKA10" s="481"/>
      <c r="FKB10" s="481"/>
      <c r="FKC10" s="481"/>
      <c r="FKD10" s="481"/>
      <c r="FKE10" s="481"/>
      <c r="FKF10" s="481"/>
      <c r="FKG10" s="481"/>
      <c r="FKH10" s="481"/>
      <c r="FKI10" s="481"/>
      <c r="FKJ10" s="481"/>
      <c r="FKK10" s="481"/>
      <c r="FKL10" s="481"/>
      <c r="FKM10" s="481"/>
      <c r="FKN10" s="481"/>
      <c r="FKO10" s="481"/>
      <c r="FKP10" s="481"/>
      <c r="FKQ10" s="481"/>
      <c r="FKR10" s="481"/>
      <c r="FKS10" s="481"/>
      <c r="FKT10" s="481"/>
      <c r="FKU10" s="481"/>
      <c r="FKV10" s="481"/>
      <c r="FKW10" s="481"/>
      <c r="FKX10" s="481"/>
      <c r="FKY10" s="481"/>
      <c r="FKZ10" s="481"/>
      <c r="FLA10" s="481"/>
      <c r="FLB10" s="481"/>
      <c r="FLC10" s="481"/>
      <c r="FLD10" s="481"/>
      <c r="FLE10" s="481"/>
      <c r="FLF10" s="481"/>
      <c r="FLG10" s="481"/>
      <c r="FLH10" s="481"/>
      <c r="FLI10" s="481"/>
      <c r="FLJ10" s="481"/>
      <c r="FLK10" s="481"/>
      <c r="FLL10" s="481"/>
      <c r="FLM10" s="481"/>
      <c r="FLN10" s="481"/>
      <c r="FLO10" s="481"/>
      <c r="FLP10" s="481"/>
      <c r="FLQ10" s="481"/>
      <c r="FLR10" s="481"/>
      <c r="FLS10" s="481"/>
      <c r="FLT10" s="481"/>
      <c r="FLU10" s="481"/>
      <c r="FLV10" s="481"/>
      <c r="FLW10" s="481"/>
      <c r="FLX10" s="481"/>
      <c r="FLY10" s="481"/>
      <c r="FLZ10" s="481"/>
      <c r="FMA10" s="481"/>
      <c r="FMB10" s="481"/>
      <c r="FMC10" s="481"/>
      <c r="FMD10" s="481"/>
      <c r="FME10" s="481"/>
      <c r="FMF10" s="481"/>
      <c r="FMG10" s="481"/>
      <c r="FMH10" s="481"/>
      <c r="FMI10" s="481"/>
      <c r="FMJ10" s="481"/>
      <c r="FMK10" s="481"/>
      <c r="FML10" s="481"/>
      <c r="FMM10" s="481"/>
      <c r="FMN10" s="481"/>
      <c r="FMO10" s="481"/>
      <c r="FMP10" s="481"/>
      <c r="FMQ10" s="481"/>
      <c r="FMR10" s="481"/>
      <c r="FMS10" s="481"/>
      <c r="FMT10" s="481"/>
      <c r="FMU10" s="481"/>
      <c r="FMV10" s="481"/>
      <c r="FMW10" s="481"/>
      <c r="FMX10" s="481"/>
      <c r="FMY10" s="481"/>
      <c r="FMZ10" s="481"/>
      <c r="FNA10" s="481"/>
      <c r="FNB10" s="481"/>
      <c r="FNC10" s="481"/>
      <c r="FND10" s="481"/>
      <c r="FNE10" s="481"/>
      <c r="FNF10" s="481"/>
      <c r="FNG10" s="481"/>
      <c r="FNH10" s="481"/>
      <c r="FNI10" s="481"/>
      <c r="FNJ10" s="481"/>
      <c r="FNK10" s="481"/>
      <c r="FNL10" s="481"/>
      <c r="FNM10" s="481"/>
      <c r="FNN10" s="481"/>
      <c r="FNO10" s="481"/>
      <c r="FNP10" s="481"/>
      <c r="FNQ10" s="481"/>
      <c r="FNR10" s="481"/>
      <c r="FNS10" s="481"/>
      <c r="FNT10" s="481"/>
      <c r="FNU10" s="481"/>
      <c r="FNV10" s="481"/>
      <c r="FNW10" s="481"/>
      <c r="FNX10" s="481"/>
      <c r="FNY10" s="481"/>
      <c r="FNZ10" s="481"/>
      <c r="FOA10" s="481"/>
      <c r="FOB10" s="481"/>
      <c r="FOC10" s="481"/>
      <c r="FOD10" s="481"/>
      <c r="FOE10" s="481"/>
      <c r="FOF10" s="481"/>
      <c r="FOG10" s="481"/>
      <c r="FOH10" s="481"/>
      <c r="FOI10" s="481"/>
      <c r="FOJ10" s="481"/>
      <c r="FOK10" s="481"/>
      <c r="FOL10" s="481"/>
      <c r="FOM10" s="481"/>
      <c r="FON10" s="481"/>
      <c r="FOO10" s="481"/>
      <c r="FOP10" s="481"/>
      <c r="FOQ10" s="481"/>
      <c r="FOR10" s="481"/>
      <c r="FOS10" s="481"/>
      <c r="FOT10" s="481"/>
      <c r="FOU10" s="481"/>
      <c r="FOV10" s="481"/>
      <c r="FOW10" s="481"/>
      <c r="FOX10" s="481"/>
      <c r="FOY10" s="481"/>
      <c r="FOZ10" s="481"/>
      <c r="FPA10" s="481"/>
      <c r="FPB10" s="481"/>
      <c r="FPC10" s="481"/>
      <c r="FPD10" s="481"/>
      <c r="FPE10" s="481"/>
      <c r="FPF10" s="481"/>
      <c r="FPG10" s="481"/>
      <c r="FPH10" s="481"/>
      <c r="FPI10" s="481"/>
      <c r="FPJ10" s="481"/>
      <c r="FPK10" s="481"/>
      <c r="FPL10" s="481"/>
      <c r="FPM10" s="481"/>
      <c r="FPN10" s="481"/>
      <c r="FPO10" s="481"/>
      <c r="FPP10" s="481"/>
      <c r="FPQ10" s="481"/>
      <c r="FPR10" s="481"/>
      <c r="FPS10" s="481"/>
      <c r="FPT10" s="481"/>
      <c r="FPU10" s="481"/>
      <c r="FPV10" s="481"/>
      <c r="FPW10" s="481"/>
      <c r="FPX10" s="481"/>
      <c r="FPY10" s="481"/>
      <c r="FPZ10" s="481"/>
      <c r="FQA10" s="481"/>
      <c r="FQB10" s="481"/>
      <c r="FQC10" s="481"/>
      <c r="FQD10" s="481"/>
      <c r="FQE10" s="481"/>
      <c r="FQF10" s="481"/>
      <c r="FQG10" s="481"/>
      <c r="FQH10" s="481"/>
      <c r="FQI10" s="481"/>
      <c r="FQJ10" s="481"/>
      <c r="FQK10" s="481"/>
      <c r="FQL10" s="481"/>
      <c r="FQM10" s="481"/>
      <c r="FQN10" s="481"/>
      <c r="FQO10" s="481"/>
      <c r="FQP10" s="481"/>
      <c r="FQQ10" s="481"/>
      <c r="FQR10" s="481"/>
      <c r="FQS10" s="481"/>
      <c r="FQT10" s="481"/>
      <c r="FQU10" s="481"/>
      <c r="FQV10" s="481"/>
      <c r="FQW10" s="481"/>
      <c r="FQX10" s="481"/>
      <c r="FQY10" s="481"/>
      <c r="FQZ10" s="481"/>
      <c r="FRA10" s="481"/>
      <c r="FRB10" s="481"/>
      <c r="FRC10" s="481"/>
      <c r="FRD10" s="481"/>
      <c r="FRE10" s="481"/>
      <c r="FRF10" s="481"/>
      <c r="FRG10" s="481"/>
      <c r="FRH10" s="481"/>
      <c r="FRI10" s="481"/>
      <c r="FRJ10" s="481"/>
      <c r="FRK10" s="481"/>
      <c r="FRL10" s="481"/>
      <c r="FRM10" s="481"/>
      <c r="FRN10" s="481"/>
      <c r="FRO10" s="481"/>
      <c r="FRP10" s="481"/>
      <c r="FRQ10" s="481"/>
      <c r="FRR10" s="481"/>
      <c r="FRS10" s="481"/>
      <c r="FRT10" s="481"/>
      <c r="FRU10" s="481"/>
      <c r="FRV10" s="481"/>
      <c r="FRW10" s="481"/>
      <c r="FRX10" s="481"/>
      <c r="FRY10" s="481"/>
      <c r="FRZ10" s="481"/>
      <c r="FSA10" s="481"/>
      <c r="FSB10" s="481"/>
      <c r="FSC10" s="481"/>
      <c r="FSD10" s="481"/>
      <c r="FSE10" s="481"/>
      <c r="FSF10" s="481"/>
      <c r="FSG10" s="481"/>
      <c r="FSH10" s="481"/>
      <c r="FSI10" s="481"/>
      <c r="FSJ10" s="481"/>
      <c r="FSK10" s="481"/>
      <c r="FSL10" s="481"/>
      <c r="FSM10" s="481"/>
      <c r="FSN10" s="481"/>
      <c r="FSO10" s="481"/>
      <c r="FSP10" s="481"/>
      <c r="FSQ10" s="481"/>
      <c r="FSR10" s="481"/>
      <c r="FSS10" s="481"/>
      <c r="FST10" s="481"/>
      <c r="FSU10" s="481"/>
      <c r="FSV10" s="481"/>
      <c r="FSW10" s="481"/>
      <c r="FSX10" s="481"/>
      <c r="FSY10" s="481"/>
      <c r="FSZ10" s="481"/>
      <c r="FTA10" s="481"/>
      <c r="FTB10" s="481"/>
      <c r="FTC10" s="481"/>
      <c r="FTD10" s="481"/>
      <c r="FTE10" s="481"/>
      <c r="FTF10" s="481"/>
      <c r="FTG10" s="481"/>
      <c r="FTH10" s="481"/>
      <c r="FTI10" s="481"/>
      <c r="FTJ10" s="481"/>
      <c r="FTK10" s="481"/>
      <c r="FTL10" s="481"/>
      <c r="FTM10" s="481"/>
      <c r="FTN10" s="481"/>
      <c r="FTO10" s="481"/>
      <c r="FTP10" s="481"/>
      <c r="FTQ10" s="481"/>
      <c r="FTR10" s="481"/>
      <c r="FTS10" s="481"/>
      <c r="FTT10" s="481"/>
      <c r="FTU10" s="481"/>
      <c r="FTV10" s="481"/>
      <c r="FTW10" s="481"/>
      <c r="FTX10" s="481"/>
      <c r="FTY10" s="481"/>
      <c r="FTZ10" s="481"/>
      <c r="FUA10" s="481"/>
      <c r="FUB10" s="481"/>
      <c r="FUC10" s="481"/>
      <c r="FUD10" s="481"/>
      <c r="FUE10" s="481"/>
      <c r="FUF10" s="481"/>
      <c r="FUG10" s="481"/>
      <c r="FUH10" s="481"/>
      <c r="FUI10" s="481"/>
      <c r="FUJ10" s="481"/>
      <c r="FUK10" s="481"/>
      <c r="FUL10" s="481"/>
      <c r="FUM10" s="481"/>
      <c r="FUN10" s="481"/>
      <c r="FUO10" s="481"/>
      <c r="FUP10" s="481"/>
      <c r="FUQ10" s="481"/>
      <c r="FUR10" s="481"/>
      <c r="FUS10" s="481"/>
      <c r="FUT10" s="481"/>
      <c r="FUU10" s="481"/>
      <c r="FUV10" s="481"/>
      <c r="FUW10" s="481"/>
      <c r="FUX10" s="481"/>
      <c r="FUY10" s="481"/>
      <c r="FUZ10" s="481"/>
      <c r="FVA10" s="481"/>
      <c r="FVB10" s="481"/>
      <c r="FVC10" s="481"/>
      <c r="FVD10" s="481"/>
      <c r="FVE10" s="481"/>
      <c r="FVF10" s="481"/>
      <c r="FVG10" s="481"/>
      <c r="FVH10" s="481"/>
      <c r="FVI10" s="481"/>
      <c r="FVJ10" s="481"/>
      <c r="FVK10" s="481"/>
      <c r="FVL10" s="481"/>
      <c r="FVM10" s="481"/>
      <c r="FVN10" s="481"/>
      <c r="FVO10" s="481"/>
      <c r="FVP10" s="481"/>
      <c r="FVQ10" s="481"/>
      <c r="FVR10" s="481"/>
      <c r="FVS10" s="481"/>
      <c r="FVT10" s="481"/>
      <c r="FVU10" s="481"/>
      <c r="FVV10" s="481"/>
      <c r="FVW10" s="481"/>
      <c r="FVX10" s="481"/>
      <c r="FVY10" s="481"/>
      <c r="FVZ10" s="481"/>
      <c r="FWA10" s="481"/>
      <c r="FWB10" s="481"/>
      <c r="FWC10" s="481"/>
      <c r="FWD10" s="481"/>
      <c r="FWE10" s="481"/>
      <c r="FWF10" s="481"/>
      <c r="FWG10" s="481"/>
      <c r="FWH10" s="481"/>
      <c r="FWI10" s="481"/>
      <c r="FWJ10" s="481"/>
      <c r="FWK10" s="481"/>
      <c r="FWL10" s="481"/>
      <c r="FWM10" s="481"/>
      <c r="FWN10" s="481"/>
      <c r="FWO10" s="481"/>
      <c r="FWP10" s="481"/>
      <c r="FWQ10" s="481"/>
      <c r="FWR10" s="481"/>
      <c r="FWS10" s="481"/>
      <c r="FWT10" s="481"/>
      <c r="FWU10" s="481"/>
      <c r="FWV10" s="481"/>
      <c r="FWW10" s="481"/>
      <c r="FWX10" s="481"/>
      <c r="FWY10" s="481"/>
      <c r="FWZ10" s="481"/>
      <c r="FXA10" s="481"/>
      <c r="FXB10" s="481"/>
      <c r="FXC10" s="481"/>
      <c r="FXD10" s="481"/>
      <c r="FXE10" s="481"/>
      <c r="FXF10" s="481"/>
      <c r="FXG10" s="481"/>
      <c r="FXH10" s="481"/>
      <c r="FXI10" s="481"/>
      <c r="FXJ10" s="481"/>
      <c r="FXK10" s="481"/>
      <c r="FXL10" s="481"/>
      <c r="FXM10" s="481"/>
      <c r="FXN10" s="481"/>
      <c r="FXO10" s="481"/>
      <c r="FXP10" s="481"/>
      <c r="FXQ10" s="481"/>
      <c r="FXR10" s="481"/>
      <c r="FXS10" s="481"/>
      <c r="FXT10" s="481"/>
      <c r="FXU10" s="481"/>
      <c r="FXV10" s="481"/>
      <c r="FXW10" s="481"/>
      <c r="FXX10" s="481"/>
      <c r="FXY10" s="481"/>
      <c r="FXZ10" s="481"/>
      <c r="FYA10" s="481"/>
      <c r="FYB10" s="481"/>
      <c r="FYC10" s="481"/>
      <c r="FYD10" s="481"/>
      <c r="FYE10" s="481"/>
      <c r="FYF10" s="481"/>
      <c r="FYG10" s="481"/>
      <c r="FYH10" s="481"/>
      <c r="FYI10" s="481"/>
      <c r="FYJ10" s="481"/>
      <c r="FYK10" s="481"/>
      <c r="FYL10" s="481"/>
      <c r="FYM10" s="481"/>
      <c r="FYN10" s="481"/>
      <c r="FYO10" s="481"/>
      <c r="FYP10" s="481"/>
      <c r="FYQ10" s="481"/>
      <c r="FYR10" s="481"/>
      <c r="FYS10" s="481"/>
      <c r="FYT10" s="481"/>
      <c r="FYU10" s="481"/>
      <c r="FYV10" s="481"/>
      <c r="FYW10" s="481"/>
      <c r="FYX10" s="481"/>
      <c r="FYY10" s="481"/>
      <c r="FYZ10" s="481"/>
      <c r="FZA10" s="481"/>
      <c r="FZB10" s="481"/>
      <c r="FZC10" s="481"/>
      <c r="FZD10" s="481"/>
      <c r="FZE10" s="481"/>
      <c r="FZF10" s="481"/>
      <c r="FZG10" s="481"/>
      <c r="FZH10" s="481"/>
      <c r="FZI10" s="481"/>
      <c r="FZJ10" s="481"/>
      <c r="FZK10" s="481"/>
      <c r="FZL10" s="481"/>
      <c r="FZM10" s="481"/>
      <c r="FZN10" s="481"/>
      <c r="FZO10" s="481"/>
      <c r="FZP10" s="481"/>
      <c r="FZQ10" s="481"/>
      <c r="FZR10" s="481"/>
      <c r="FZS10" s="481"/>
      <c r="FZT10" s="481"/>
      <c r="FZU10" s="481"/>
      <c r="FZV10" s="481"/>
      <c r="FZW10" s="481"/>
      <c r="FZX10" s="481"/>
      <c r="FZY10" s="481"/>
      <c r="FZZ10" s="481"/>
      <c r="GAA10" s="481"/>
      <c r="GAB10" s="481"/>
      <c r="GAC10" s="481"/>
      <c r="GAD10" s="481"/>
      <c r="GAE10" s="481"/>
      <c r="GAF10" s="481"/>
      <c r="GAG10" s="481"/>
      <c r="GAH10" s="481"/>
      <c r="GAI10" s="481"/>
      <c r="GAJ10" s="481"/>
      <c r="GAK10" s="481"/>
      <c r="GAL10" s="481"/>
      <c r="GAM10" s="481"/>
      <c r="GAN10" s="481"/>
      <c r="GAO10" s="481"/>
      <c r="GAP10" s="481"/>
      <c r="GAQ10" s="481"/>
      <c r="GAR10" s="481"/>
      <c r="GAS10" s="481"/>
      <c r="GAT10" s="481"/>
      <c r="GAU10" s="481"/>
      <c r="GAV10" s="481"/>
      <c r="GAW10" s="481"/>
      <c r="GAX10" s="481"/>
      <c r="GAY10" s="481"/>
      <c r="GAZ10" s="481"/>
      <c r="GBA10" s="481"/>
      <c r="GBB10" s="481"/>
      <c r="GBC10" s="481"/>
      <c r="GBD10" s="481"/>
      <c r="GBE10" s="481"/>
      <c r="GBF10" s="481"/>
      <c r="GBG10" s="481"/>
      <c r="GBH10" s="481"/>
      <c r="GBI10" s="481"/>
      <c r="GBJ10" s="481"/>
      <c r="GBK10" s="481"/>
      <c r="GBL10" s="481"/>
      <c r="GBM10" s="481"/>
      <c r="GBN10" s="481"/>
      <c r="GBO10" s="481"/>
      <c r="GBP10" s="481"/>
      <c r="GBQ10" s="481"/>
      <c r="GBR10" s="481"/>
      <c r="GBS10" s="481"/>
      <c r="GBT10" s="481"/>
      <c r="GBU10" s="481"/>
      <c r="GBV10" s="481"/>
      <c r="GBW10" s="481"/>
      <c r="GBX10" s="481"/>
      <c r="GBY10" s="481"/>
      <c r="GBZ10" s="481"/>
      <c r="GCA10" s="481"/>
      <c r="GCB10" s="481"/>
      <c r="GCC10" s="481"/>
      <c r="GCD10" s="481"/>
      <c r="GCE10" s="481"/>
      <c r="GCF10" s="481"/>
      <c r="GCG10" s="481"/>
      <c r="GCH10" s="481"/>
      <c r="GCI10" s="481"/>
      <c r="GCJ10" s="481"/>
      <c r="GCK10" s="481"/>
      <c r="GCL10" s="481"/>
      <c r="GCM10" s="481"/>
      <c r="GCN10" s="481"/>
      <c r="GCO10" s="481"/>
      <c r="GCP10" s="481"/>
      <c r="GCQ10" s="481"/>
      <c r="GCR10" s="481"/>
      <c r="GCS10" s="481"/>
      <c r="GCT10" s="481"/>
      <c r="GCU10" s="481"/>
      <c r="GCV10" s="481"/>
      <c r="GCW10" s="481"/>
      <c r="GCX10" s="481"/>
      <c r="GCY10" s="481"/>
      <c r="GCZ10" s="481"/>
      <c r="GDA10" s="481"/>
      <c r="GDB10" s="481"/>
      <c r="GDC10" s="481"/>
      <c r="GDD10" s="481"/>
      <c r="GDE10" s="481"/>
      <c r="GDF10" s="481"/>
      <c r="GDG10" s="481"/>
      <c r="GDH10" s="481"/>
      <c r="GDI10" s="481"/>
      <c r="GDJ10" s="481"/>
      <c r="GDK10" s="481"/>
      <c r="GDL10" s="481"/>
      <c r="GDM10" s="481"/>
      <c r="GDN10" s="481"/>
      <c r="GDO10" s="481"/>
      <c r="GDP10" s="481"/>
      <c r="GDQ10" s="481"/>
      <c r="GDR10" s="481"/>
      <c r="GDS10" s="481"/>
      <c r="GDT10" s="481"/>
      <c r="GDU10" s="481"/>
      <c r="GDV10" s="481"/>
      <c r="GDW10" s="481"/>
      <c r="GDX10" s="481"/>
      <c r="GDY10" s="481"/>
      <c r="GDZ10" s="481"/>
      <c r="GEA10" s="481"/>
      <c r="GEB10" s="481"/>
      <c r="GEC10" s="481"/>
      <c r="GED10" s="481"/>
      <c r="GEE10" s="481"/>
      <c r="GEF10" s="481"/>
      <c r="GEG10" s="481"/>
      <c r="GEH10" s="481"/>
      <c r="GEI10" s="481"/>
      <c r="GEJ10" s="481"/>
      <c r="GEK10" s="481"/>
      <c r="GEL10" s="481"/>
      <c r="GEM10" s="481"/>
      <c r="GEN10" s="481"/>
      <c r="GEO10" s="481"/>
      <c r="GEP10" s="481"/>
      <c r="GEQ10" s="481"/>
      <c r="GER10" s="481"/>
      <c r="GES10" s="481"/>
      <c r="GET10" s="481"/>
      <c r="GEU10" s="481"/>
      <c r="GEV10" s="481"/>
      <c r="GEW10" s="481"/>
      <c r="GEX10" s="481"/>
      <c r="GEY10" s="481"/>
      <c r="GEZ10" s="481"/>
      <c r="GFA10" s="481"/>
      <c r="GFB10" s="481"/>
      <c r="GFC10" s="481"/>
      <c r="GFD10" s="481"/>
      <c r="GFE10" s="481"/>
      <c r="GFF10" s="481"/>
      <c r="GFG10" s="481"/>
      <c r="GFH10" s="481"/>
      <c r="GFI10" s="481"/>
      <c r="GFJ10" s="481"/>
      <c r="GFK10" s="481"/>
      <c r="GFL10" s="481"/>
      <c r="GFM10" s="481"/>
      <c r="GFN10" s="481"/>
      <c r="GFO10" s="481"/>
      <c r="GFP10" s="481"/>
      <c r="GFQ10" s="481"/>
      <c r="GFR10" s="481"/>
      <c r="GFS10" s="481"/>
      <c r="GFT10" s="481"/>
      <c r="GFU10" s="481"/>
      <c r="GFV10" s="481"/>
      <c r="GFW10" s="481"/>
      <c r="GFX10" s="481"/>
      <c r="GFY10" s="481"/>
      <c r="GFZ10" s="481"/>
      <c r="GGA10" s="481"/>
      <c r="GGB10" s="481"/>
      <c r="GGC10" s="481"/>
      <c r="GGD10" s="481"/>
      <c r="GGE10" s="481"/>
      <c r="GGF10" s="481"/>
      <c r="GGG10" s="481"/>
      <c r="GGH10" s="481"/>
      <c r="GGI10" s="481"/>
      <c r="GGJ10" s="481"/>
      <c r="GGK10" s="481"/>
      <c r="GGL10" s="481"/>
      <c r="GGM10" s="481"/>
      <c r="GGN10" s="481"/>
      <c r="GGO10" s="481"/>
      <c r="GGP10" s="481"/>
      <c r="GGQ10" s="481"/>
      <c r="GGR10" s="481"/>
      <c r="GGS10" s="481"/>
      <c r="GGT10" s="481"/>
      <c r="GGU10" s="481"/>
      <c r="GGV10" s="481"/>
      <c r="GGW10" s="481"/>
      <c r="GGX10" s="481"/>
      <c r="GGY10" s="481"/>
      <c r="GGZ10" s="481"/>
      <c r="GHA10" s="481"/>
      <c r="GHB10" s="481"/>
      <c r="GHC10" s="481"/>
      <c r="GHD10" s="481"/>
      <c r="GHE10" s="481"/>
      <c r="GHF10" s="481"/>
      <c r="GHG10" s="481"/>
      <c r="GHH10" s="481"/>
      <c r="GHI10" s="481"/>
      <c r="GHJ10" s="481"/>
      <c r="GHK10" s="481"/>
      <c r="GHL10" s="481"/>
      <c r="GHM10" s="481"/>
      <c r="GHN10" s="481"/>
      <c r="GHO10" s="481"/>
      <c r="GHP10" s="481"/>
      <c r="GHQ10" s="481"/>
      <c r="GHR10" s="481"/>
      <c r="GHS10" s="481"/>
      <c r="GHT10" s="481"/>
      <c r="GHU10" s="481"/>
      <c r="GHV10" s="481"/>
      <c r="GHW10" s="481"/>
      <c r="GHX10" s="481"/>
      <c r="GHY10" s="481"/>
      <c r="GHZ10" s="481"/>
      <c r="GIA10" s="481"/>
      <c r="GIB10" s="481"/>
      <c r="GIC10" s="481"/>
      <c r="GID10" s="481"/>
      <c r="GIE10" s="481"/>
      <c r="GIF10" s="481"/>
      <c r="GIG10" s="481"/>
      <c r="GIH10" s="481"/>
      <c r="GII10" s="481"/>
      <c r="GIJ10" s="481"/>
      <c r="GIK10" s="481"/>
      <c r="GIL10" s="481"/>
      <c r="GIM10" s="481"/>
      <c r="GIN10" s="481"/>
      <c r="GIO10" s="481"/>
      <c r="GIP10" s="481"/>
      <c r="GIQ10" s="481"/>
      <c r="GIR10" s="481"/>
      <c r="GIS10" s="481"/>
      <c r="GIT10" s="481"/>
      <c r="GIU10" s="481"/>
      <c r="GIV10" s="481"/>
      <c r="GIW10" s="481"/>
      <c r="GIX10" s="481"/>
      <c r="GIY10" s="481"/>
      <c r="GIZ10" s="481"/>
      <c r="GJA10" s="481"/>
      <c r="GJB10" s="481"/>
      <c r="GJC10" s="481"/>
      <c r="GJD10" s="481"/>
      <c r="GJE10" s="481"/>
      <c r="GJF10" s="481"/>
      <c r="GJG10" s="481"/>
      <c r="GJH10" s="481"/>
      <c r="GJI10" s="481"/>
      <c r="GJJ10" s="481"/>
      <c r="GJK10" s="481"/>
      <c r="GJL10" s="481"/>
      <c r="GJM10" s="481"/>
      <c r="GJN10" s="481"/>
      <c r="GJO10" s="481"/>
      <c r="GJP10" s="481"/>
      <c r="GJQ10" s="481"/>
      <c r="GJR10" s="481"/>
      <c r="GJS10" s="481"/>
      <c r="GJT10" s="481"/>
      <c r="GJU10" s="481"/>
      <c r="GJV10" s="481"/>
      <c r="GJW10" s="481"/>
      <c r="GJX10" s="481"/>
      <c r="GJY10" s="481"/>
      <c r="GJZ10" s="481"/>
      <c r="GKA10" s="481"/>
      <c r="GKB10" s="481"/>
      <c r="GKC10" s="481"/>
      <c r="GKD10" s="481"/>
      <c r="GKE10" s="481"/>
      <c r="GKF10" s="481"/>
      <c r="GKG10" s="481"/>
      <c r="GKH10" s="481"/>
      <c r="GKI10" s="481"/>
      <c r="GKJ10" s="481"/>
      <c r="GKK10" s="481"/>
      <c r="GKL10" s="481"/>
      <c r="GKM10" s="481"/>
      <c r="GKN10" s="481"/>
      <c r="GKO10" s="481"/>
      <c r="GKP10" s="481"/>
      <c r="GKQ10" s="481"/>
      <c r="GKR10" s="481"/>
      <c r="GKS10" s="481"/>
      <c r="GKT10" s="481"/>
      <c r="GKU10" s="481"/>
      <c r="GKV10" s="481"/>
      <c r="GKW10" s="481"/>
      <c r="GKX10" s="481"/>
      <c r="GKY10" s="481"/>
      <c r="GKZ10" s="481"/>
      <c r="GLA10" s="481"/>
      <c r="GLB10" s="481"/>
      <c r="GLC10" s="481"/>
      <c r="GLD10" s="481"/>
      <c r="GLE10" s="481"/>
      <c r="GLF10" s="481"/>
      <c r="GLG10" s="481"/>
      <c r="GLH10" s="481"/>
      <c r="GLI10" s="481"/>
      <c r="GLJ10" s="481"/>
      <c r="GLK10" s="481"/>
      <c r="GLL10" s="481"/>
      <c r="GLM10" s="481"/>
      <c r="GLN10" s="481"/>
      <c r="GLO10" s="481"/>
      <c r="GLP10" s="481"/>
      <c r="GLQ10" s="481"/>
      <c r="GLR10" s="481"/>
      <c r="GLS10" s="481"/>
      <c r="GLT10" s="481"/>
      <c r="GLU10" s="481"/>
      <c r="GLV10" s="481"/>
      <c r="GLW10" s="481"/>
      <c r="GLX10" s="481"/>
      <c r="GLY10" s="481"/>
      <c r="GLZ10" s="481"/>
      <c r="GMA10" s="481"/>
      <c r="GMB10" s="481"/>
      <c r="GMC10" s="481"/>
      <c r="GMD10" s="481"/>
      <c r="GME10" s="481"/>
      <c r="GMF10" s="481"/>
      <c r="GMG10" s="481"/>
      <c r="GMH10" s="481"/>
      <c r="GMI10" s="481"/>
      <c r="GMJ10" s="481"/>
      <c r="GMK10" s="481"/>
      <c r="GML10" s="481"/>
      <c r="GMM10" s="481"/>
      <c r="GMN10" s="481"/>
      <c r="GMO10" s="481"/>
      <c r="GMP10" s="481"/>
      <c r="GMQ10" s="481"/>
      <c r="GMR10" s="481"/>
      <c r="GMS10" s="481"/>
      <c r="GMT10" s="481"/>
      <c r="GMU10" s="481"/>
      <c r="GMV10" s="481"/>
      <c r="GMW10" s="481"/>
      <c r="GMX10" s="481"/>
      <c r="GMY10" s="481"/>
      <c r="GMZ10" s="481"/>
      <c r="GNA10" s="481"/>
      <c r="GNB10" s="481"/>
      <c r="GNC10" s="481"/>
      <c r="GND10" s="481"/>
      <c r="GNE10" s="481"/>
      <c r="GNF10" s="481"/>
      <c r="GNG10" s="481"/>
      <c r="GNH10" s="481"/>
      <c r="GNI10" s="481"/>
      <c r="GNJ10" s="481"/>
      <c r="GNK10" s="481"/>
      <c r="GNL10" s="481"/>
      <c r="GNM10" s="481"/>
      <c r="GNN10" s="481"/>
      <c r="GNO10" s="481"/>
      <c r="GNP10" s="481"/>
      <c r="GNQ10" s="481"/>
      <c r="GNR10" s="481"/>
      <c r="GNS10" s="481"/>
      <c r="GNT10" s="481"/>
      <c r="GNU10" s="481"/>
      <c r="GNV10" s="481"/>
      <c r="GNW10" s="481"/>
      <c r="GNX10" s="481"/>
      <c r="GNY10" s="481"/>
      <c r="GNZ10" s="481"/>
      <c r="GOA10" s="481"/>
      <c r="GOB10" s="481"/>
      <c r="GOC10" s="481"/>
      <c r="GOD10" s="481"/>
      <c r="GOE10" s="481"/>
      <c r="GOF10" s="481"/>
      <c r="GOG10" s="481"/>
      <c r="GOH10" s="481"/>
      <c r="GOI10" s="481"/>
      <c r="GOJ10" s="481"/>
      <c r="GOK10" s="481"/>
      <c r="GOL10" s="481"/>
      <c r="GOM10" s="481"/>
      <c r="GON10" s="481"/>
      <c r="GOO10" s="481"/>
      <c r="GOP10" s="481"/>
      <c r="GOQ10" s="481"/>
      <c r="GOR10" s="481"/>
      <c r="GOS10" s="481"/>
      <c r="GOT10" s="481"/>
      <c r="GOU10" s="481"/>
      <c r="GOV10" s="481"/>
      <c r="GOW10" s="481"/>
      <c r="GOX10" s="481"/>
      <c r="GOY10" s="481"/>
      <c r="GOZ10" s="481"/>
      <c r="GPA10" s="481"/>
      <c r="GPB10" s="481"/>
      <c r="GPC10" s="481"/>
      <c r="GPD10" s="481"/>
      <c r="GPE10" s="481"/>
      <c r="GPF10" s="481"/>
      <c r="GPG10" s="481"/>
      <c r="GPH10" s="481"/>
      <c r="GPI10" s="481"/>
      <c r="GPJ10" s="481"/>
      <c r="GPK10" s="481"/>
      <c r="GPL10" s="481"/>
      <c r="GPM10" s="481"/>
      <c r="GPN10" s="481"/>
      <c r="GPO10" s="481"/>
      <c r="GPP10" s="481"/>
      <c r="GPQ10" s="481"/>
      <c r="GPR10" s="481"/>
      <c r="GPS10" s="481"/>
      <c r="GPT10" s="481"/>
      <c r="GPU10" s="481"/>
      <c r="GPV10" s="481"/>
      <c r="GPW10" s="481"/>
      <c r="GPX10" s="481"/>
      <c r="GPY10" s="481"/>
      <c r="GPZ10" s="481"/>
      <c r="GQA10" s="481"/>
      <c r="GQB10" s="481"/>
      <c r="GQC10" s="481"/>
      <c r="GQD10" s="481"/>
      <c r="GQE10" s="481"/>
      <c r="GQF10" s="481"/>
      <c r="GQG10" s="481"/>
      <c r="GQH10" s="481"/>
      <c r="GQI10" s="481"/>
      <c r="GQJ10" s="481"/>
      <c r="GQK10" s="481"/>
      <c r="GQL10" s="481"/>
      <c r="GQM10" s="481"/>
      <c r="GQN10" s="481"/>
      <c r="GQO10" s="481"/>
      <c r="GQP10" s="481"/>
      <c r="GQQ10" s="481"/>
      <c r="GQR10" s="481"/>
      <c r="GQS10" s="481"/>
      <c r="GQT10" s="481"/>
      <c r="GQU10" s="481"/>
      <c r="GQV10" s="481"/>
      <c r="GQW10" s="481"/>
      <c r="GQX10" s="481"/>
      <c r="GQY10" s="481"/>
      <c r="GQZ10" s="481"/>
      <c r="GRA10" s="481"/>
      <c r="GRB10" s="481"/>
      <c r="GRC10" s="481"/>
      <c r="GRD10" s="481"/>
      <c r="GRE10" s="481"/>
      <c r="GRF10" s="481"/>
      <c r="GRG10" s="481"/>
      <c r="GRH10" s="481"/>
      <c r="GRI10" s="481"/>
      <c r="GRJ10" s="481"/>
      <c r="GRK10" s="481"/>
      <c r="GRL10" s="481"/>
      <c r="GRM10" s="481"/>
      <c r="GRN10" s="481"/>
      <c r="GRO10" s="481"/>
      <c r="GRP10" s="481"/>
      <c r="GRQ10" s="481"/>
      <c r="GRR10" s="481"/>
      <c r="GRS10" s="481"/>
      <c r="GRT10" s="481"/>
      <c r="GRU10" s="481"/>
      <c r="GRV10" s="481"/>
      <c r="GRW10" s="481"/>
      <c r="GRX10" s="481"/>
      <c r="GRY10" s="481"/>
      <c r="GRZ10" s="481"/>
      <c r="GSA10" s="481"/>
      <c r="GSB10" s="481"/>
      <c r="GSC10" s="481"/>
      <c r="GSD10" s="481"/>
      <c r="GSE10" s="481"/>
      <c r="GSF10" s="481"/>
      <c r="GSG10" s="481"/>
      <c r="GSH10" s="481"/>
      <c r="GSI10" s="481"/>
      <c r="GSJ10" s="481"/>
      <c r="GSK10" s="481"/>
      <c r="GSL10" s="481"/>
      <c r="GSM10" s="481"/>
      <c r="GSN10" s="481"/>
      <c r="GSO10" s="481"/>
      <c r="GSP10" s="481"/>
      <c r="GSQ10" s="481"/>
      <c r="GSR10" s="481"/>
      <c r="GSS10" s="481"/>
      <c r="GST10" s="481"/>
      <c r="GSU10" s="481"/>
      <c r="GSV10" s="481"/>
      <c r="GSW10" s="481"/>
      <c r="GSX10" s="481"/>
      <c r="GSY10" s="481"/>
      <c r="GSZ10" s="481"/>
      <c r="GTA10" s="481"/>
      <c r="GTB10" s="481"/>
      <c r="GTC10" s="481"/>
      <c r="GTD10" s="481"/>
      <c r="GTE10" s="481"/>
      <c r="GTF10" s="481"/>
      <c r="GTG10" s="481"/>
      <c r="GTH10" s="481"/>
      <c r="GTI10" s="481"/>
      <c r="GTJ10" s="481"/>
      <c r="GTK10" s="481"/>
      <c r="GTL10" s="481"/>
      <c r="GTM10" s="481"/>
      <c r="GTN10" s="481"/>
      <c r="GTO10" s="481"/>
      <c r="GTP10" s="481"/>
      <c r="GTQ10" s="481"/>
      <c r="GTR10" s="481"/>
      <c r="GTS10" s="481"/>
      <c r="GTT10" s="481"/>
      <c r="GTU10" s="481"/>
      <c r="GTV10" s="481"/>
      <c r="GTW10" s="481"/>
      <c r="GTX10" s="481"/>
      <c r="GTY10" s="481"/>
      <c r="GTZ10" s="481"/>
      <c r="GUA10" s="481"/>
      <c r="GUB10" s="481"/>
      <c r="GUC10" s="481"/>
      <c r="GUD10" s="481"/>
      <c r="GUE10" s="481"/>
      <c r="GUF10" s="481"/>
      <c r="GUG10" s="481"/>
      <c r="GUH10" s="481"/>
      <c r="GUI10" s="481"/>
      <c r="GUJ10" s="481"/>
      <c r="GUK10" s="481"/>
      <c r="GUL10" s="481"/>
      <c r="GUM10" s="481"/>
      <c r="GUN10" s="481"/>
      <c r="GUO10" s="481"/>
      <c r="GUP10" s="481"/>
      <c r="GUQ10" s="481"/>
      <c r="GUR10" s="481"/>
      <c r="GUS10" s="481"/>
      <c r="GUT10" s="481"/>
      <c r="GUU10" s="481"/>
      <c r="GUV10" s="481"/>
      <c r="GUW10" s="481"/>
      <c r="GUX10" s="481"/>
      <c r="GUY10" s="481"/>
      <c r="GUZ10" s="481"/>
      <c r="GVA10" s="481"/>
      <c r="GVB10" s="481"/>
      <c r="GVC10" s="481"/>
      <c r="GVD10" s="481"/>
      <c r="GVE10" s="481"/>
      <c r="GVF10" s="481"/>
      <c r="GVG10" s="481"/>
      <c r="GVH10" s="481"/>
      <c r="GVI10" s="481"/>
      <c r="GVJ10" s="481"/>
      <c r="GVK10" s="481"/>
      <c r="GVL10" s="481"/>
      <c r="GVM10" s="481"/>
      <c r="GVN10" s="481"/>
      <c r="GVO10" s="481"/>
      <c r="GVP10" s="481"/>
      <c r="GVQ10" s="481"/>
      <c r="GVR10" s="481"/>
      <c r="GVS10" s="481"/>
      <c r="GVT10" s="481"/>
      <c r="GVU10" s="481"/>
      <c r="GVV10" s="481"/>
      <c r="GVW10" s="481"/>
      <c r="GVX10" s="481"/>
      <c r="GVY10" s="481"/>
      <c r="GVZ10" s="481"/>
      <c r="GWA10" s="481"/>
      <c r="GWB10" s="481"/>
      <c r="GWC10" s="481"/>
      <c r="GWD10" s="481"/>
      <c r="GWE10" s="481"/>
      <c r="GWF10" s="481"/>
      <c r="GWG10" s="481"/>
      <c r="GWH10" s="481"/>
      <c r="GWI10" s="481"/>
      <c r="GWJ10" s="481"/>
      <c r="GWK10" s="481"/>
      <c r="GWL10" s="481"/>
      <c r="GWM10" s="481"/>
      <c r="GWN10" s="481"/>
      <c r="GWO10" s="481"/>
      <c r="GWP10" s="481"/>
      <c r="GWQ10" s="481"/>
      <c r="GWR10" s="481"/>
      <c r="GWS10" s="481"/>
      <c r="GWT10" s="481"/>
      <c r="GWU10" s="481"/>
      <c r="GWV10" s="481"/>
      <c r="GWW10" s="481"/>
      <c r="GWX10" s="481"/>
      <c r="GWY10" s="481"/>
      <c r="GWZ10" s="481"/>
      <c r="GXA10" s="481"/>
      <c r="GXB10" s="481"/>
      <c r="GXC10" s="481"/>
      <c r="GXD10" s="481"/>
      <c r="GXE10" s="481"/>
      <c r="GXF10" s="481"/>
      <c r="GXG10" s="481"/>
      <c r="GXH10" s="481"/>
      <c r="GXI10" s="481"/>
      <c r="GXJ10" s="481"/>
      <c r="GXK10" s="481"/>
      <c r="GXL10" s="481"/>
      <c r="GXM10" s="481"/>
      <c r="GXN10" s="481"/>
      <c r="GXO10" s="481"/>
      <c r="GXP10" s="481"/>
      <c r="GXQ10" s="481"/>
      <c r="GXR10" s="481"/>
      <c r="GXS10" s="481"/>
      <c r="GXT10" s="481"/>
      <c r="GXU10" s="481"/>
      <c r="GXV10" s="481"/>
      <c r="GXW10" s="481"/>
      <c r="GXX10" s="481"/>
      <c r="GXY10" s="481"/>
      <c r="GXZ10" s="481"/>
      <c r="GYA10" s="481"/>
      <c r="GYB10" s="481"/>
      <c r="GYC10" s="481"/>
      <c r="GYD10" s="481"/>
      <c r="GYE10" s="481"/>
      <c r="GYF10" s="481"/>
      <c r="GYG10" s="481"/>
      <c r="GYH10" s="481"/>
      <c r="GYI10" s="481"/>
      <c r="GYJ10" s="481"/>
      <c r="GYK10" s="481"/>
      <c r="GYL10" s="481"/>
      <c r="GYM10" s="481"/>
      <c r="GYN10" s="481"/>
      <c r="GYO10" s="481"/>
      <c r="GYP10" s="481"/>
      <c r="GYQ10" s="481"/>
      <c r="GYR10" s="481"/>
      <c r="GYS10" s="481"/>
      <c r="GYT10" s="481"/>
      <c r="GYU10" s="481"/>
      <c r="GYV10" s="481"/>
      <c r="GYW10" s="481"/>
      <c r="GYX10" s="481"/>
      <c r="GYY10" s="481"/>
      <c r="GYZ10" s="481"/>
      <c r="GZA10" s="481"/>
      <c r="GZB10" s="481"/>
      <c r="GZC10" s="481"/>
      <c r="GZD10" s="481"/>
      <c r="GZE10" s="481"/>
      <c r="GZF10" s="481"/>
      <c r="GZG10" s="481"/>
      <c r="GZH10" s="481"/>
      <c r="GZI10" s="481"/>
      <c r="GZJ10" s="481"/>
      <c r="GZK10" s="481"/>
      <c r="GZL10" s="481"/>
      <c r="GZM10" s="481"/>
      <c r="GZN10" s="481"/>
      <c r="GZO10" s="481"/>
      <c r="GZP10" s="481"/>
      <c r="GZQ10" s="481"/>
      <c r="GZR10" s="481"/>
      <c r="GZS10" s="481"/>
      <c r="GZT10" s="481"/>
      <c r="GZU10" s="481"/>
      <c r="GZV10" s="481"/>
      <c r="GZW10" s="481"/>
      <c r="GZX10" s="481"/>
      <c r="GZY10" s="481"/>
      <c r="GZZ10" s="481"/>
      <c r="HAA10" s="481"/>
      <c r="HAB10" s="481"/>
      <c r="HAC10" s="481"/>
      <c r="HAD10" s="481"/>
      <c r="HAE10" s="481"/>
      <c r="HAF10" s="481"/>
      <c r="HAG10" s="481"/>
      <c r="HAH10" s="481"/>
      <c r="HAI10" s="481"/>
      <c r="HAJ10" s="481"/>
      <c r="HAK10" s="481"/>
      <c r="HAL10" s="481"/>
      <c r="HAM10" s="481"/>
      <c r="HAN10" s="481"/>
      <c r="HAO10" s="481"/>
      <c r="HAP10" s="481"/>
      <c r="HAQ10" s="481"/>
      <c r="HAR10" s="481"/>
      <c r="HAS10" s="481"/>
      <c r="HAT10" s="481"/>
      <c r="HAU10" s="481"/>
      <c r="HAV10" s="481"/>
      <c r="HAW10" s="481"/>
      <c r="HAX10" s="481"/>
      <c r="HAY10" s="481"/>
      <c r="HAZ10" s="481"/>
      <c r="HBA10" s="481"/>
      <c r="HBB10" s="481"/>
      <c r="HBC10" s="481"/>
      <c r="HBD10" s="481"/>
      <c r="HBE10" s="481"/>
      <c r="HBF10" s="481"/>
      <c r="HBG10" s="481"/>
      <c r="HBH10" s="481"/>
      <c r="HBI10" s="481"/>
      <c r="HBJ10" s="481"/>
      <c r="HBK10" s="481"/>
      <c r="HBL10" s="481"/>
      <c r="HBM10" s="481"/>
      <c r="HBN10" s="481"/>
      <c r="HBO10" s="481"/>
      <c r="HBP10" s="481"/>
      <c r="HBQ10" s="481"/>
      <c r="HBR10" s="481"/>
      <c r="HBS10" s="481"/>
      <c r="HBT10" s="481"/>
      <c r="HBU10" s="481"/>
      <c r="HBV10" s="481"/>
      <c r="HBW10" s="481"/>
      <c r="HBX10" s="481"/>
      <c r="HBY10" s="481"/>
      <c r="HBZ10" s="481"/>
      <c r="HCA10" s="481"/>
      <c r="HCB10" s="481"/>
      <c r="HCC10" s="481"/>
      <c r="HCD10" s="481"/>
      <c r="HCE10" s="481"/>
      <c r="HCF10" s="481"/>
      <c r="HCG10" s="481"/>
      <c r="HCH10" s="481"/>
      <c r="HCI10" s="481"/>
      <c r="HCJ10" s="481"/>
      <c r="HCK10" s="481"/>
      <c r="HCL10" s="481"/>
      <c r="HCM10" s="481"/>
      <c r="HCN10" s="481"/>
      <c r="HCO10" s="481"/>
      <c r="HCP10" s="481"/>
      <c r="HCQ10" s="481"/>
      <c r="HCR10" s="481"/>
      <c r="HCS10" s="481"/>
      <c r="HCT10" s="481"/>
      <c r="HCU10" s="481"/>
      <c r="HCV10" s="481"/>
      <c r="HCW10" s="481"/>
      <c r="HCX10" s="481"/>
      <c r="HCY10" s="481"/>
      <c r="HCZ10" s="481"/>
      <c r="HDA10" s="481"/>
      <c r="HDB10" s="481"/>
      <c r="HDC10" s="481"/>
      <c r="HDD10" s="481"/>
      <c r="HDE10" s="481"/>
      <c r="HDF10" s="481"/>
      <c r="HDG10" s="481"/>
      <c r="HDH10" s="481"/>
      <c r="HDI10" s="481"/>
      <c r="HDJ10" s="481"/>
      <c r="HDK10" s="481"/>
      <c r="HDL10" s="481"/>
      <c r="HDM10" s="481"/>
      <c r="HDN10" s="481"/>
      <c r="HDO10" s="481"/>
      <c r="HDP10" s="481"/>
      <c r="HDQ10" s="481"/>
      <c r="HDR10" s="481"/>
      <c r="HDS10" s="481"/>
      <c r="HDT10" s="481"/>
      <c r="HDU10" s="481"/>
      <c r="HDV10" s="481"/>
      <c r="HDW10" s="481"/>
      <c r="HDX10" s="481"/>
      <c r="HDY10" s="481"/>
      <c r="HDZ10" s="481"/>
      <c r="HEA10" s="481"/>
      <c r="HEB10" s="481"/>
      <c r="HEC10" s="481"/>
      <c r="HED10" s="481"/>
      <c r="HEE10" s="481"/>
      <c r="HEF10" s="481"/>
      <c r="HEG10" s="481"/>
      <c r="HEH10" s="481"/>
      <c r="HEI10" s="481"/>
      <c r="HEJ10" s="481"/>
      <c r="HEK10" s="481"/>
      <c r="HEL10" s="481"/>
      <c r="HEM10" s="481"/>
      <c r="HEN10" s="481"/>
      <c r="HEO10" s="481"/>
      <c r="HEP10" s="481"/>
      <c r="HEQ10" s="481"/>
      <c r="HER10" s="481"/>
      <c r="HES10" s="481"/>
      <c r="HET10" s="481"/>
      <c r="HEU10" s="481"/>
      <c r="HEV10" s="481"/>
      <c r="HEW10" s="481"/>
      <c r="HEX10" s="481"/>
      <c r="HEY10" s="481"/>
      <c r="HEZ10" s="481"/>
      <c r="HFA10" s="481"/>
      <c r="HFB10" s="481"/>
      <c r="HFC10" s="481"/>
      <c r="HFD10" s="481"/>
      <c r="HFE10" s="481"/>
      <c r="HFF10" s="481"/>
      <c r="HFG10" s="481"/>
      <c r="HFH10" s="481"/>
      <c r="HFI10" s="481"/>
      <c r="HFJ10" s="481"/>
      <c r="HFK10" s="481"/>
      <c r="HFL10" s="481"/>
      <c r="HFM10" s="481"/>
      <c r="HFN10" s="481"/>
      <c r="HFO10" s="481"/>
      <c r="HFP10" s="481"/>
      <c r="HFQ10" s="481"/>
      <c r="HFR10" s="481"/>
      <c r="HFS10" s="481"/>
      <c r="HFT10" s="481"/>
      <c r="HFU10" s="481"/>
      <c r="HFV10" s="481"/>
      <c r="HFW10" s="481"/>
      <c r="HFX10" s="481"/>
      <c r="HFY10" s="481"/>
      <c r="HFZ10" s="481"/>
      <c r="HGA10" s="481"/>
      <c r="HGB10" s="481"/>
      <c r="HGC10" s="481"/>
      <c r="HGD10" s="481"/>
      <c r="HGE10" s="481"/>
      <c r="HGF10" s="481"/>
      <c r="HGG10" s="481"/>
      <c r="HGH10" s="481"/>
      <c r="HGI10" s="481"/>
      <c r="HGJ10" s="481"/>
      <c r="HGK10" s="481"/>
      <c r="HGL10" s="481"/>
      <c r="HGM10" s="481"/>
      <c r="HGN10" s="481"/>
      <c r="HGO10" s="481"/>
      <c r="HGP10" s="481"/>
      <c r="HGQ10" s="481"/>
      <c r="HGR10" s="481"/>
      <c r="HGS10" s="481"/>
      <c r="HGT10" s="481"/>
      <c r="HGU10" s="481"/>
      <c r="HGV10" s="481"/>
      <c r="HGW10" s="481"/>
      <c r="HGX10" s="481"/>
      <c r="HGY10" s="481"/>
      <c r="HGZ10" s="481"/>
      <c r="HHA10" s="481"/>
      <c r="HHB10" s="481"/>
      <c r="HHC10" s="481"/>
      <c r="HHD10" s="481"/>
      <c r="HHE10" s="481"/>
      <c r="HHF10" s="481"/>
      <c r="HHG10" s="481"/>
      <c r="HHH10" s="481"/>
      <c r="HHI10" s="481"/>
      <c r="HHJ10" s="481"/>
      <c r="HHK10" s="481"/>
      <c r="HHL10" s="481"/>
      <c r="HHM10" s="481"/>
      <c r="HHN10" s="481"/>
      <c r="HHO10" s="481"/>
      <c r="HHP10" s="481"/>
      <c r="HHQ10" s="481"/>
      <c r="HHR10" s="481"/>
      <c r="HHS10" s="481"/>
      <c r="HHT10" s="481"/>
      <c r="HHU10" s="481"/>
      <c r="HHV10" s="481"/>
      <c r="HHW10" s="481"/>
      <c r="HHX10" s="481"/>
      <c r="HHY10" s="481"/>
      <c r="HHZ10" s="481"/>
      <c r="HIA10" s="481"/>
      <c r="HIB10" s="481"/>
      <c r="HIC10" s="481"/>
      <c r="HID10" s="481"/>
      <c r="HIE10" s="481"/>
      <c r="HIF10" s="481"/>
      <c r="HIG10" s="481"/>
      <c r="HIH10" s="481"/>
      <c r="HII10" s="481"/>
      <c r="HIJ10" s="481"/>
      <c r="HIK10" s="481"/>
      <c r="HIL10" s="481"/>
      <c r="HIM10" s="481"/>
      <c r="HIN10" s="481"/>
      <c r="HIO10" s="481"/>
      <c r="HIP10" s="481"/>
      <c r="HIQ10" s="481"/>
      <c r="HIR10" s="481"/>
      <c r="HIS10" s="481"/>
      <c r="HIT10" s="481"/>
      <c r="HIU10" s="481"/>
      <c r="HIV10" s="481"/>
      <c r="HIW10" s="481"/>
      <c r="HIX10" s="481"/>
      <c r="HIY10" s="481"/>
      <c r="HIZ10" s="481"/>
      <c r="HJA10" s="481"/>
      <c r="HJB10" s="481"/>
      <c r="HJC10" s="481"/>
      <c r="HJD10" s="481"/>
      <c r="HJE10" s="481"/>
      <c r="HJF10" s="481"/>
      <c r="HJG10" s="481"/>
      <c r="HJH10" s="481"/>
      <c r="HJI10" s="481"/>
      <c r="HJJ10" s="481"/>
      <c r="HJK10" s="481"/>
      <c r="HJL10" s="481"/>
      <c r="HJM10" s="481"/>
      <c r="HJN10" s="481"/>
      <c r="HJO10" s="481"/>
      <c r="HJP10" s="481"/>
      <c r="HJQ10" s="481"/>
      <c r="HJR10" s="481"/>
      <c r="HJS10" s="481"/>
      <c r="HJT10" s="481"/>
      <c r="HJU10" s="481"/>
      <c r="HJV10" s="481"/>
      <c r="HJW10" s="481"/>
      <c r="HJX10" s="481"/>
      <c r="HJY10" s="481"/>
      <c r="HJZ10" s="481"/>
      <c r="HKA10" s="481"/>
      <c r="HKB10" s="481"/>
      <c r="HKC10" s="481"/>
      <c r="HKD10" s="481"/>
      <c r="HKE10" s="481"/>
      <c r="HKF10" s="481"/>
      <c r="HKG10" s="481"/>
      <c r="HKH10" s="481"/>
      <c r="HKI10" s="481"/>
      <c r="HKJ10" s="481"/>
      <c r="HKK10" s="481"/>
      <c r="HKL10" s="481"/>
      <c r="HKM10" s="481"/>
      <c r="HKN10" s="481"/>
      <c r="HKO10" s="481"/>
      <c r="HKP10" s="481"/>
      <c r="HKQ10" s="481"/>
      <c r="HKR10" s="481"/>
      <c r="HKS10" s="481"/>
      <c r="HKT10" s="481"/>
      <c r="HKU10" s="481"/>
      <c r="HKV10" s="481"/>
      <c r="HKW10" s="481"/>
      <c r="HKX10" s="481"/>
      <c r="HKY10" s="481"/>
      <c r="HKZ10" s="481"/>
      <c r="HLA10" s="481"/>
      <c r="HLB10" s="481"/>
      <c r="HLC10" s="481"/>
      <c r="HLD10" s="481"/>
      <c r="HLE10" s="481"/>
      <c r="HLF10" s="481"/>
      <c r="HLG10" s="481"/>
      <c r="HLH10" s="481"/>
      <c r="HLI10" s="481"/>
      <c r="HLJ10" s="481"/>
      <c r="HLK10" s="481"/>
      <c r="HLL10" s="481"/>
      <c r="HLM10" s="481"/>
      <c r="HLN10" s="481"/>
      <c r="HLO10" s="481"/>
      <c r="HLP10" s="481"/>
      <c r="HLQ10" s="481"/>
      <c r="HLR10" s="481"/>
      <c r="HLS10" s="481"/>
      <c r="HLT10" s="481"/>
      <c r="HLU10" s="481"/>
      <c r="HLV10" s="481"/>
      <c r="HLW10" s="481"/>
      <c r="HLX10" s="481"/>
      <c r="HLY10" s="481"/>
      <c r="HLZ10" s="481"/>
      <c r="HMA10" s="481"/>
      <c r="HMB10" s="481"/>
      <c r="HMC10" s="481"/>
      <c r="HMD10" s="481"/>
      <c r="HME10" s="481"/>
      <c r="HMF10" s="481"/>
      <c r="HMG10" s="481"/>
      <c r="HMH10" s="481"/>
      <c r="HMI10" s="481"/>
      <c r="HMJ10" s="481"/>
      <c r="HMK10" s="481"/>
      <c r="HML10" s="481"/>
      <c r="HMM10" s="481"/>
      <c r="HMN10" s="481"/>
      <c r="HMO10" s="481"/>
      <c r="HMP10" s="481"/>
      <c r="HMQ10" s="481"/>
      <c r="HMR10" s="481"/>
      <c r="HMS10" s="481"/>
      <c r="HMT10" s="481"/>
      <c r="HMU10" s="481"/>
      <c r="HMV10" s="481"/>
      <c r="HMW10" s="481"/>
      <c r="HMX10" s="481"/>
      <c r="HMY10" s="481"/>
      <c r="HMZ10" s="481"/>
      <c r="HNA10" s="481"/>
      <c r="HNB10" s="481"/>
      <c r="HNC10" s="481"/>
      <c r="HND10" s="481"/>
      <c r="HNE10" s="481"/>
      <c r="HNF10" s="481"/>
      <c r="HNG10" s="481"/>
      <c r="HNH10" s="481"/>
      <c r="HNI10" s="481"/>
      <c r="HNJ10" s="481"/>
      <c r="HNK10" s="481"/>
      <c r="HNL10" s="481"/>
      <c r="HNM10" s="481"/>
      <c r="HNN10" s="481"/>
      <c r="HNO10" s="481"/>
      <c r="HNP10" s="481"/>
      <c r="HNQ10" s="481"/>
      <c r="HNR10" s="481"/>
      <c r="HNS10" s="481"/>
      <c r="HNT10" s="481"/>
      <c r="HNU10" s="481"/>
      <c r="HNV10" s="481"/>
      <c r="HNW10" s="481"/>
      <c r="HNX10" s="481"/>
      <c r="HNY10" s="481"/>
      <c r="HNZ10" s="481"/>
      <c r="HOA10" s="481"/>
      <c r="HOB10" s="481"/>
      <c r="HOC10" s="481"/>
      <c r="HOD10" s="481"/>
      <c r="HOE10" s="481"/>
      <c r="HOF10" s="481"/>
      <c r="HOG10" s="481"/>
      <c r="HOH10" s="481"/>
      <c r="HOI10" s="481"/>
      <c r="HOJ10" s="481"/>
      <c r="HOK10" s="481"/>
      <c r="HOL10" s="481"/>
      <c r="HOM10" s="481"/>
      <c r="HON10" s="481"/>
      <c r="HOO10" s="481"/>
      <c r="HOP10" s="481"/>
      <c r="HOQ10" s="481"/>
      <c r="HOR10" s="481"/>
      <c r="HOS10" s="481"/>
      <c r="HOT10" s="481"/>
      <c r="HOU10" s="481"/>
      <c r="HOV10" s="481"/>
      <c r="HOW10" s="481"/>
      <c r="HOX10" s="481"/>
      <c r="HOY10" s="481"/>
      <c r="HOZ10" s="481"/>
      <c r="HPA10" s="481"/>
      <c r="HPB10" s="481"/>
      <c r="HPC10" s="481"/>
      <c r="HPD10" s="481"/>
      <c r="HPE10" s="481"/>
      <c r="HPF10" s="481"/>
      <c r="HPG10" s="481"/>
      <c r="HPH10" s="481"/>
      <c r="HPI10" s="481"/>
      <c r="HPJ10" s="481"/>
      <c r="HPK10" s="481"/>
      <c r="HPL10" s="481"/>
      <c r="HPM10" s="481"/>
      <c r="HPN10" s="481"/>
      <c r="HPO10" s="481"/>
      <c r="HPP10" s="481"/>
      <c r="HPQ10" s="481"/>
      <c r="HPR10" s="481"/>
      <c r="HPS10" s="481"/>
      <c r="HPT10" s="481"/>
      <c r="HPU10" s="481"/>
      <c r="HPV10" s="481"/>
      <c r="HPW10" s="481"/>
      <c r="HPX10" s="481"/>
      <c r="HPY10" s="481"/>
      <c r="HPZ10" s="481"/>
      <c r="HQA10" s="481"/>
      <c r="HQB10" s="481"/>
      <c r="HQC10" s="481"/>
      <c r="HQD10" s="481"/>
      <c r="HQE10" s="481"/>
      <c r="HQF10" s="481"/>
      <c r="HQG10" s="481"/>
      <c r="HQH10" s="481"/>
      <c r="HQI10" s="481"/>
      <c r="HQJ10" s="481"/>
      <c r="HQK10" s="481"/>
      <c r="HQL10" s="481"/>
      <c r="HQM10" s="481"/>
      <c r="HQN10" s="481"/>
      <c r="HQO10" s="481"/>
      <c r="HQP10" s="481"/>
      <c r="HQQ10" s="481"/>
      <c r="HQR10" s="481"/>
      <c r="HQS10" s="481"/>
      <c r="HQT10" s="481"/>
      <c r="HQU10" s="481"/>
      <c r="HQV10" s="481"/>
      <c r="HQW10" s="481"/>
      <c r="HQX10" s="481"/>
      <c r="HQY10" s="481"/>
      <c r="HQZ10" s="481"/>
      <c r="HRA10" s="481"/>
      <c r="HRB10" s="481"/>
      <c r="HRC10" s="481"/>
      <c r="HRD10" s="481"/>
      <c r="HRE10" s="481"/>
      <c r="HRF10" s="481"/>
      <c r="HRG10" s="481"/>
      <c r="HRH10" s="481"/>
      <c r="HRI10" s="481"/>
      <c r="HRJ10" s="481"/>
      <c r="HRK10" s="481"/>
      <c r="HRL10" s="481"/>
      <c r="HRM10" s="481"/>
      <c r="HRN10" s="481"/>
      <c r="HRO10" s="481"/>
      <c r="HRP10" s="481"/>
      <c r="HRQ10" s="481"/>
      <c r="HRR10" s="481"/>
      <c r="HRS10" s="481"/>
      <c r="HRT10" s="481"/>
      <c r="HRU10" s="481"/>
      <c r="HRV10" s="481"/>
      <c r="HRW10" s="481"/>
      <c r="HRX10" s="481"/>
      <c r="HRY10" s="481"/>
      <c r="HRZ10" s="481"/>
      <c r="HSA10" s="481"/>
      <c r="HSB10" s="481"/>
      <c r="HSC10" s="481"/>
      <c r="HSD10" s="481"/>
      <c r="HSE10" s="481"/>
      <c r="HSF10" s="481"/>
      <c r="HSG10" s="481"/>
      <c r="HSH10" s="481"/>
      <c r="HSI10" s="481"/>
      <c r="HSJ10" s="481"/>
      <c r="HSK10" s="481"/>
      <c r="HSL10" s="481"/>
      <c r="HSM10" s="481"/>
      <c r="HSN10" s="481"/>
      <c r="HSO10" s="481"/>
      <c r="HSP10" s="481"/>
      <c r="HSQ10" s="481"/>
      <c r="HSR10" s="481"/>
      <c r="HSS10" s="481"/>
      <c r="HST10" s="481"/>
      <c r="HSU10" s="481"/>
      <c r="HSV10" s="481"/>
      <c r="HSW10" s="481"/>
      <c r="HSX10" s="481"/>
      <c r="HSY10" s="481"/>
      <c r="HSZ10" s="481"/>
      <c r="HTA10" s="481"/>
      <c r="HTB10" s="481"/>
      <c r="HTC10" s="481"/>
      <c r="HTD10" s="481"/>
      <c r="HTE10" s="481"/>
      <c r="HTF10" s="481"/>
      <c r="HTG10" s="481"/>
      <c r="HTH10" s="481"/>
      <c r="HTI10" s="481"/>
      <c r="HTJ10" s="481"/>
      <c r="HTK10" s="481"/>
      <c r="HTL10" s="481"/>
      <c r="HTM10" s="481"/>
      <c r="HTN10" s="481"/>
      <c r="HTO10" s="481"/>
      <c r="HTP10" s="481"/>
      <c r="HTQ10" s="481"/>
      <c r="HTR10" s="481"/>
      <c r="HTS10" s="481"/>
      <c r="HTT10" s="481"/>
      <c r="HTU10" s="481"/>
      <c r="HTV10" s="481"/>
      <c r="HTW10" s="481"/>
      <c r="HTX10" s="481"/>
      <c r="HTY10" s="481"/>
      <c r="HTZ10" s="481"/>
      <c r="HUA10" s="481"/>
      <c r="HUB10" s="481"/>
      <c r="HUC10" s="481"/>
      <c r="HUD10" s="481"/>
      <c r="HUE10" s="481"/>
      <c r="HUF10" s="481"/>
      <c r="HUG10" s="481"/>
      <c r="HUH10" s="481"/>
      <c r="HUI10" s="481"/>
      <c r="HUJ10" s="481"/>
      <c r="HUK10" s="481"/>
      <c r="HUL10" s="481"/>
      <c r="HUM10" s="481"/>
      <c r="HUN10" s="481"/>
      <c r="HUO10" s="481"/>
      <c r="HUP10" s="481"/>
      <c r="HUQ10" s="481"/>
      <c r="HUR10" s="481"/>
      <c r="HUS10" s="481"/>
      <c r="HUT10" s="481"/>
      <c r="HUU10" s="481"/>
      <c r="HUV10" s="481"/>
      <c r="HUW10" s="481"/>
      <c r="HUX10" s="481"/>
      <c r="HUY10" s="481"/>
      <c r="HUZ10" s="481"/>
      <c r="HVA10" s="481"/>
      <c r="HVB10" s="481"/>
      <c r="HVC10" s="481"/>
      <c r="HVD10" s="481"/>
      <c r="HVE10" s="481"/>
      <c r="HVF10" s="481"/>
      <c r="HVG10" s="481"/>
      <c r="HVH10" s="481"/>
      <c r="HVI10" s="481"/>
      <c r="HVJ10" s="481"/>
      <c r="HVK10" s="481"/>
      <c r="HVL10" s="481"/>
      <c r="HVM10" s="481"/>
      <c r="HVN10" s="481"/>
      <c r="HVO10" s="481"/>
      <c r="HVP10" s="481"/>
      <c r="HVQ10" s="481"/>
      <c r="HVR10" s="481"/>
      <c r="HVS10" s="481"/>
      <c r="HVT10" s="481"/>
      <c r="HVU10" s="481"/>
      <c r="HVV10" s="481"/>
      <c r="HVW10" s="481"/>
      <c r="HVX10" s="481"/>
      <c r="HVY10" s="481"/>
      <c r="HVZ10" s="481"/>
      <c r="HWA10" s="481"/>
      <c r="HWB10" s="481"/>
      <c r="HWC10" s="481"/>
      <c r="HWD10" s="481"/>
      <c r="HWE10" s="481"/>
      <c r="HWF10" s="481"/>
      <c r="HWG10" s="481"/>
      <c r="HWH10" s="481"/>
      <c r="HWI10" s="481"/>
      <c r="HWJ10" s="481"/>
      <c r="HWK10" s="481"/>
      <c r="HWL10" s="481"/>
      <c r="HWM10" s="481"/>
      <c r="HWN10" s="481"/>
      <c r="HWO10" s="481"/>
      <c r="HWP10" s="481"/>
      <c r="HWQ10" s="481"/>
      <c r="HWR10" s="481"/>
      <c r="HWS10" s="481"/>
      <c r="HWT10" s="481"/>
      <c r="HWU10" s="481"/>
      <c r="HWV10" s="481"/>
      <c r="HWW10" s="481"/>
      <c r="HWX10" s="481"/>
      <c r="HWY10" s="481"/>
      <c r="HWZ10" s="481"/>
      <c r="HXA10" s="481"/>
      <c r="HXB10" s="481"/>
      <c r="HXC10" s="481"/>
      <c r="HXD10" s="481"/>
      <c r="HXE10" s="481"/>
      <c r="HXF10" s="481"/>
      <c r="HXG10" s="481"/>
      <c r="HXH10" s="481"/>
      <c r="HXI10" s="481"/>
      <c r="HXJ10" s="481"/>
      <c r="HXK10" s="481"/>
      <c r="HXL10" s="481"/>
      <c r="HXM10" s="481"/>
      <c r="HXN10" s="481"/>
      <c r="HXO10" s="481"/>
      <c r="HXP10" s="481"/>
      <c r="HXQ10" s="481"/>
      <c r="HXR10" s="481"/>
      <c r="HXS10" s="481"/>
      <c r="HXT10" s="481"/>
      <c r="HXU10" s="481"/>
      <c r="HXV10" s="481"/>
      <c r="HXW10" s="481"/>
      <c r="HXX10" s="481"/>
      <c r="HXY10" s="481"/>
      <c r="HXZ10" s="481"/>
      <c r="HYA10" s="481"/>
      <c r="HYB10" s="481"/>
      <c r="HYC10" s="481"/>
      <c r="HYD10" s="481"/>
      <c r="HYE10" s="481"/>
      <c r="HYF10" s="481"/>
      <c r="HYG10" s="481"/>
      <c r="HYH10" s="481"/>
      <c r="HYI10" s="481"/>
      <c r="HYJ10" s="481"/>
      <c r="HYK10" s="481"/>
      <c r="HYL10" s="481"/>
      <c r="HYM10" s="481"/>
      <c r="HYN10" s="481"/>
      <c r="HYO10" s="481"/>
      <c r="HYP10" s="481"/>
      <c r="HYQ10" s="481"/>
      <c r="HYR10" s="481"/>
      <c r="HYS10" s="481"/>
      <c r="HYT10" s="481"/>
      <c r="HYU10" s="481"/>
      <c r="HYV10" s="481"/>
      <c r="HYW10" s="481"/>
      <c r="HYX10" s="481"/>
      <c r="HYY10" s="481"/>
      <c r="HYZ10" s="481"/>
      <c r="HZA10" s="481"/>
      <c r="HZB10" s="481"/>
      <c r="HZC10" s="481"/>
      <c r="HZD10" s="481"/>
      <c r="HZE10" s="481"/>
      <c r="HZF10" s="481"/>
      <c r="HZG10" s="481"/>
      <c r="HZH10" s="481"/>
      <c r="HZI10" s="481"/>
      <c r="HZJ10" s="481"/>
      <c r="HZK10" s="481"/>
      <c r="HZL10" s="481"/>
      <c r="HZM10" s="481"/>
      <c r="HZN10" s="481"/>
      <c r="HZO10" s="481"/>
      <c r="HZP10" s="481"/>
      <c r="HZQ10" s="481"/>
      <c r="HZR10" s="481"/>
      <c r="HZS10" s="481"/>
      <c r="HZT10" s="481"/>
      <c r="HZU10" s="481"/>
      <c r="HZV10" s="481"/>
      <c r="HZW10" s="481"/>
      <c r="HZX10" s="481"/>
      <c r="HZY10" s="481"/>
      <c r="HZZ10" s="481"/>
      <c r="IAA10" s="481"/>
      <c r="IAB10" s="481"/>
      <c r="IAC10" s="481"/>
      <c r="IAD10" s="481"/>
      <c r="IAE10" s="481"/>
      <c r="IAF10" s="481"/>
      <c r="IAG10" s="481"/>
      <c r="IAH10" s="481"/>
      <c r="IAI10" s="481"/>
      <c r="IAJ10" s="481"/>
      <c r="IAK10" s="481"/>
      <c r="IAL10" s="481"/>
      <c r="IAM10" s="481"/>
      <c r="IAN10" s="481"/>
      <c r="IAO10" s="481"/>
      <c r="IAP10" s="481"/>
      <c r="IAQ10" s="481"/>
      <c r="IAR10" s="481"/>
      <c r="IAS10" s="481"/>
      <c r="IAT10" s="481"/>
      <c r="IAU10" s="481"/>
      <c r="IAV10" s="481"/>
      <c r="IAW10" s="481"/>
      <c r="IAX10" s="481"/>
      <c r="IAY10" s="481"/>
      <c r="IAZ10" s="481"/>
      <c r="IBA10" s="481"/>
      <c r="IBB10" s="481"/>
      <c r="IBC10" s="481"/>
      <c r="IBD10" s="481"/>
      <c r="IBE10" s="481"/>
      <c r="IBF10" s="481"/>
      <c r="IBG10" s="481"/>
      <c r="IBH10" s="481"/>
      <c r="IBI10" s="481"/>
      <c r="IBJ10" s="481"/>
      <c r="IBK10" s="481"/>
      <c r="IBL10" s="481"/>
      <c r="IBM10" s="481"/>
      <c r="IBN10" s="481"/>
      <c r="IBO10" s="481"/>
      <c r="IBP10" s="481"/>
      <c r="IBQ10" s="481"/>
      <c r="IBR10" s="481"/>
      <c r="IBS10" s="481"/>
      <c r="IBT10" s="481"/>
      <c r="IBU10" s="481"/>
      <c r="IBV10" s="481"/>
      <c r="IBW10" s="481"/>
      <c r="IBX10" s="481"/>
      <c r="IBY10" s="481"/>
      <c r="IBZ10" s="481"/>
      <c r="ICA10" s="481"/>
      <c r="ICB10" s="481"/>
      <c r="ICC10" s="481"/>
      <c r="ICD10" s="481"/>
      <c r="ICE10" s="481"/>
      <c r="ICF10" s="481"/>
      <c r="ICG10" s="481"/>
      <c r="ICH10" s="481"/>
      <c r="ICI10" s="481"/>
      <c r="ICJ10" s="481"/>
      <c r="ICK10" s="481"/>
      <c r="ICL10" s="481"/>
      <c r="ICM10" s="481"/>
      <c r="ICN10" s="481"/>
      <c r="ICO10" s="481"/>
      <c r="ICP10" s="481"/>
      <c r="ICQ10" s="481"/>
      <c r="ICR10" s="481"/>
      <c r="ICS10" s="481"/>
      <c r="ICT10" s="481"/>
      <c r="ICU10" s="481"/>
      <c r="ICV10" s="481"/>
      <c r="ICW10" s="481"/>
      <c r="ICX10" s="481"/>
      <c r="ICY10" s="481"/>
      <c r="ICZ10" s="481"/>
      <c r="IDA10" s="481"/>
      <c r="IDB10" s="481"/>
      <c r="IDC10" s="481"/>
      <c r="IDD10" s="481"/>
      <c r="IDE10" s="481"/>
      <c r="IDF10" s="481"/>
      <c r="IDG10" s="481"/>
      <c r="IDH10" s="481"/>
      <c r="IDI10" s="481"/>
      <c r="IDJ10" s="481"/>
      <c r="IDK10" s="481"/>
      <c r="IDL10" s="481"/>
      <c r="IDM10" s="481"/>
      <c r="IDN10" s="481"/>
      <c r="IDO10" s="481"/>
      <c r="IDP10" s="481"/>
      <c r="IDQ10" s="481"/>
      <c r="IDR10" s="481"/>
      <c r="IDS10" s="481"/>
      <c r="IDT10" s="481"/>
      <c r="IDU10" s="481"/>
      <c r="IDV10" s="481"/>
      <c r="IDW10" s="481"/>
      <c r="IDX10" s="481"/>
      <c r="IDY10" s="481"/>
      <c r="IDZ10" s="481"/>
      <c r="IEA10" s="481"/>
      <c r="IEB10" s="481"/>
      <c r="IEC10" s="481"/>
      <c r="IED10" s="481"/>
      <c r="IEE10" s="481"/>
      <c r="IEF10" s="481"/>
      <c r="IEG10" s="481"/>
      <c r="IEH10" s="481"/>
      <c r="IEI10" s="481"/>
      <c r="IEJ10" s="481"/>
      <c r="IEK10" s="481"/>
      <c r="IEL10" s="481"/>
      <c r="IEM10" s="481"/>
      <c r="IEN10" s="481"/>
      <c r="IEO10" s="481"/>
      <c r="IEP10" s="481"/>
      <c r="IEQ10" s="481"/>
      <c r="IER10" s="481"/>
      <c r="IES10" s="481"/>
      <c r="IET10" s="481"/>
      <c r="IEU10" s="481"/>
      <c r="IEV10" s="481"/>
      <c r="IEW10" s="481"/>
      <c r="IEX10" s="481"/>
      <c r="IEY10" s="481"/>
      <c r="IEZ10" s="481"/>
      <c r="IFA10" s="481"/>
      <c r="IFB10" s="481"/>
      <c r="IFC10" s="481"/>
      <c r="IFD10" s="481"/>
      <c r="IFE10" s="481"/>
      <c r="IFF10" s="481"/>
      <c r="IFG10" s="481"/>
      <c r="IFH10" s="481"/>
      <c r="IFI10" s="481"/>
      <c r="IFJ10" s="481"/>
      <c r="IFK10" s="481"/>
      <c r="IFL10" s="481"/>
      <c r="IFM10" s="481"/>
      <c r="IFN10" s="481"/>
      <c r="IFO10" s="481"/>
      <c r="IFP10" s="481"/>
      <c r="IFQ10" s="481"/>
      <c r="IFR10" s="481"/>
      <c r="IFS10" s="481"/>
      <c r="IFT10" s="481"/>
      <c r="IFU10" s="481"/>
      <c r="IFV10" s="481"/>
      <c r="IFW10" s="481"/>
      <c r="IFX10" s="481"/>
      <c r="IFY10" s="481"/>
      <c r="IFZ10" s="481"/>
      <c r="IGA10" s="481"/>
      <c r="IGB10" s="481"/>
      <c r="IGC10" s="481"/>
      <c r="IGD10" s="481"/>
      <c r="IGE10" s="481"/>
      <c r="IGF10" s="481"/>
      <c r="IGG10" s="481"/>
      <c r="IGH10" s="481"/>
      <c r="IGI10" s="481"/>
      <c r="IGJ10" s="481"/>
      <c r="IGK10" s="481"/>
      <c r="IGL10" s="481"/>
      <c r="IGM10" s="481"/>
      <c r="IGN10" s="481"/>
      <c r="IGO10" s="481"/>
      <c r="IGP10" s="481"/>
      <c r="IGQ10" s="481"/>
      <c r="IGR10" s="481"/>
      <c r="IGS10" s="481"/>
      <c r="IGT10" s="481"/>
      <c r="IGU10" s="481"/>
      <c r="IGV10" s="481"/>
      <c r="IGW10" s="481"/>
      <c r="IGX10" s="481"/>
      <c r="IGY10" s="481"/>
      <c r="IGZ10" s="481"/>
      <c r="IHA10" s="481"/>
      <c r="IHB10" s="481"/>
      <c r="IHC10" s="481"/>
      <c r="IHD10" s="481"/>
      <c r="IHE10" s="481"/>
      <c r="IHF10" s="481"/>
      <c r="IHG10" s="481"/>
      <c r="IHH10" s="481"/>
      <c r="IHI10" s="481"/>
      <c r="IHJ10" s="481"/>
      <c r="IHK10" s="481"/>
      <c r="IHL10" s="481"/>
      <c r="IHM10" s="481"/>
      <c r="IHN10" s="481"/>
      <c r="IHO10" s="481"/>
      <c r="IHP10" s="481"/>
      <c r="IHQ10" s="481"/>
      <c r="IHR10" s="481"/>
      <c r="IHS10" s="481"/>
      <c r="IHT10" s="481"/>
      <c r="IHU10" s="481"/>
      <c r="IHV10" s="481"/>
      <c r="IHW10" s="481"/>
      <c r="IHX10" s="481"/>
      <c r="IHY10" s="481"/>
      <c r="IHZ10" s="481"/>
      <c r="IIA10" s="481"/>
      <c r="IIB10" s="481"/>
      <c r="IIC10" s="481"/>
      <c r="IID10" s="481"/>
      <c r="IIE10" s="481"/>
      <c r="IIF10" s="481"/>
      <c r="IIG10" s="481"/>
      <c r="IIH10" s="481"/>
      <c r="III10" s="481"/>
      <c r="IIJ10" s="481"/>
      <c r="IIK10" s="481"/>
      <c r="IIL10" s="481"/>
      <c r="IIM10" s="481"/>
      <c r="IIN10" s="481"/>
      <c r="IIO10" s="481"/>
      <c r="IIP10" s="481"/>
      <c r="IIQ10" s="481"/>
      <c r="IIR10" s="481"/>
      <c r="IIS10" s="481"/>
      <c r="IIT10" s="481"/>
      <c r="IIU10" s="481"/>
      <c r="IIV10" s="481"/>
      <c r="IIW10" s="481"/>
      <c r="IIX10" s="481"/>
      <c r="IIY10" s="481"/>
      <c r="IIZ10" s="481"/>
      <c r="IJA10" s="481"/>
      <c r="IJB10" s="481"/>
      <c r="IJC10" s="481"/>
      <c r="IJD10" s="481"/>
      <c r="IJE10" s="481"/>
      <c r="IJF10" s="481"/>
      <c r="IJG10" s="481"/>
      <c r="IJH10" s="481"/>
      <c r="IJI10" s="481"/>
      <c r="IJJ10" s="481"/>
      <c r="IJK10" s="481"/>
      <c r="IJL10" s="481"/>
      <c r="IJM10" s="481"/>
      <c r="IJN10" s="481"/>
      <c r="IJO10" s="481"/>
      <c r="IJP10" s="481"/>
      <c r="IJQ10" s="481"/>
      <c r="IJR10" s="481"/>
      <c r="IJS10" s="481"/>
      <c r="IJT10" s="481"/>
      <c r="IJU10" s="481"/>
      <c r="IJV10" s="481"/>
      <c r="IJW10" s="481"/>
      <c r="IJX10" s="481"/>
      <c r="IJY10" s="481"/>
      <c r="IJZ10" s="481"/>
      <c r="IKA10" s="481"/>
      <c r="IKB10" s="481"/>
      <c r="IKC10" s="481"/>
      <c r="IKD10" s="481"/>
      <c r="IKE10" s="481"/>
      <c r="IKF10" s="481"/>
      <c r="IKG10" s="481"/>
      <c r="IKH10" s="481"/>
      <c r="IKI10" s="481"/>
      <c r="IKJ10" s="481"/>
      <c r="IKK10" s="481"/>
      <c r="IKL10" s="481"/>
      <c r="IKM10" s="481"/>
      <c r="IKN10" s="481"/>
      <c r="IKO10" s="481"/>
      <c r="IKP10" s="481"/>
      <c r="IKQ10" s="481"/>
      <c r="IKR10" s="481"/>
      <c r="IKS10" s="481"/>
      <c r="IKT10" s="481"/>
      <c r="IKU10" s="481"/>
      <c r="IKV10" s="481"/>
      <c r="IKW10" s="481"/>
      <c r="IKX10" s="481"/>
      <c r="IKY10" s="481"/>
      <c r="IKZ10" s="481"/>
      <c r="ILA10" s="481"/>
      <c r="ILB10" s="481"/>
      <c r="ILC10" s="481"/>
      <c r="ILD10" s="481"/>
      <c r="ILE10" s="481"/>
      <c r="ILF10" s="481"/>
      <c r="ILG10" s="481"/>
      <c r="ILH10" s="481"/>
      <c r="ILI10" s="481"/>
      <c r="ILJ10" s="481"/>
      <c r="ILK10" s="481"/>
      <c r="ILL10" s="481"/>
      <c r="ILM10" s="481"/>
      <c r="ILN10" s="481"/>
      <c r="ILO10" s="481"/>
      <c r="ILP10" s="481"/>
      <c r="ILQ10" s="481"/>
      <c r="ILR10" s="481"/>
      <c r="ILS10" s="481"/>
      <c r="ILT10" s="481"/>
      <c r="ILU10" s="481"/>
      <c r="ILV10" s="481"/>
      <c r="ILW10" s="481"/>
      <c r="ILX10" s="481"/>
      <c r="ILY10" s="481"/>
      <c r="ILZ10" s="481"/>
      <c r="IMA10" s="481"/>
      <c r="IMB10" s="481"/>
      <c r="IMC10" s="481"/>
      <c r="IMD10" s="481"/>
      <c r="IME10" s="481"/>
      <c r="IMF10" s="481"/>
      <c r="IMG10" s="481"/>
      <c r="IMH10" s="481"/>
      <c r="IMI10" s="481"/>
      <c r="IMJ10" s="481"/>
      <c r="IMK10" s="481"/>
      <c r="IML10" s="481"/>
      <c r="IMM10" s="481"/>
      <c r="IMN10" s="481"/>
      <c r="IMO10" s="481"/>
      <c r="IMP10" s="481"/>
      <c r="IMQ10" s="481"/>
      <c r="IMR10" s="481"/>
      <c r="IMS10" s="481"/>
      <c r="IMT10" s="481"/>
      <c r="IMU10" s="481"/>
      <c r="IMV10" s="481"/>
      <c r="IMW10" s="481"/>
      <c r="IMX10" s="481"/>
      <c r="IMY10" s="481"/>
      <c r="IMZ10" s="481"/>
      <c r="INA10" s="481"/>
      <c r="INB10" s="481"/>
      <c r="INC10" s="481"/>
      <c r="IND10" s="481"/>
      <c r="INE10" s="481"/>
      <c r="INF10" s="481"/>
      <c r="ING10" s="481"/>
      <c r="INH10" s="481"/>
      <c r="INI10" s="481"/>
      <c r="INJ10" s="481"/>
      <c r="INK10" s="481"/>
      <c r="INL10" s="481"/>
      <c r="INM10" s="481"/>
      <c r="INN10" s="481"/>
      <c r="INO10" s="481"/>
      <c r="INP10" s="481"/>
      <c r="INQ10" s="481"/>
      <c r="INR10" s="481"/>
      <c r="INS10" s="481"/>
      <c r="INT10" s="481"/>
      <c r="INU10" s="481"/>
      <c r="INV10" s="481"/>
      <c r="INW10" s="481"/>
      <c r="INX10" s="481"/>
      <c r="INY10" s="481"/>
      <c r="INZ10" s="481"/>
      <c r="IOA10" s="481"/>
      <c r="IOB10" s="481"/>
      <c r="IOC10" s="481"/>
      <c r="IOD10" s="481"/>
      <c r="IOE10" s="481"/>
      <c r="IOF10" s="481"/>
      <c r="IOG10" s="481"/>
      <c r="IOH10" s="481"/>
      <c r="IOI10" s="481"/>
      <c r="IOJ10" s="481"/>
      <c r="IOK10" s="481"/>
      <c r="IOL10" s="481"/>
      <c r="IOM10" s="481"/>
      <c r="ION10" s="481"/>
      <c r="IOO10" s="481"/>
      <c r="IOP10" s="481"/>
      <c r="IOQ10" s="481"/>
      <c r="IOR10" s="481"/>
      <c r="IOS10" s="481"/>
      <c r="IOT10" s="481"/>
      <c r="IOU10" s="481"/>
      <c r="IOV10" s="481"/>
      <c r="IOW10" s="481"/>
      <c r="IOX10" s="481"/>
      <c r="IOY10" s="481"/>
      <c r="IOZ10" s="481"/>
      <c r="IPA10" s="481"/>
      <c r="IPB10" s="481"/>
      <c r="IPC10" s="481"/>
      <c r="IPD10" s="481"/>
      <c r="IPE10" s="481"/>
      <c r="IPF10" s="481"/>
      <c r="IPG10" s="481"/>
      <c r="IPH10" s="481"/>
      <c r="IPI10" s="481"/>
      <c r="IPJ10" s="481"/>
      <c r="IPK10" s="481"/>
      <c r="IPL10" s="481"/>
      <c r="IPM10" s="481"/>
      <c r="IPN10" s="481"/>
      <c r="IPO10" s="481"/>
      <c r="IPP10" s="481"/>
      <c r="IPQ10" s="481"/>
      <c r="IPR10" s="481"/>
      <c r="IPS10" s="481"/>
      <c r="IPT10" s="481"/>
      <c r="IPU10" s="481"/>
      <c r="IPV10" s="481"/>
      <c r="IPW10" s="481"/>
      <c r="IPX10" s="481"/>
      <c r="IPY10" s="481"/>
      <c r="IPZ10" s="481"/>
      <c r="IQA10" s="481"/>
      <c r="IQB10" s="481"/>
      <c r="IQC10" s="481"/>
      <c r="IQD10" s="481"/>
      <c r="IQE10" s="481"/>
      <c r="IQF10" s="481"/>
      <c r="IQG10" s="481"/>
      <c r="IQH10" s="481"/>
      <c r="IQI10" s="481"/>
      <c r="IQJ10" s="481"/>
      <c r="IQK10" s="481"/>
      <c r="IQL10" s="481"/>
      <c r="IQM10" s="481"/>
      <c r="IQN10" s="481"/>
      <c r="IQO10" s="481"/>
      <c r="IQP10" s="481"/>
      <c r="IQQ10" s="481"/>
      <c r="IQR10" s="481"/>
      <c r="IQS10" s="481"/>
      <c r="IQT10" s="481"/>
      <c r="IQU10" s="481"/>
      <c r="IQV10" s="481"/>
      <c r="IQW10" s="481"/>
      <c r="IQX10" s="481"/>
      <c r="IQY10" s="481"/>
      <c r="IQZ10" s="481"/>
      <c r="IRA10" s="481"/>
      <c r="IRB10" s="481"/>
      <c r="IRC10" s="481"/>
      <c r="IRD10" s="481"/>
      <c r="IRE10" s="481"/>
      <c r="IRF10" s="481"/>
      <c r="IRG10" s="481"/>
      <c r="IRH10" s="481"/>
      <c r="IRI10" s="481"/>
      <c r="IRJ10" s="481"/>
      <c r="IRK10" s="481"/>
      <c r="IRL10" s="481"/>
      <c r="IRM10" s="481"/>
      <c r="IRN10" s="481"/>
      <c r="IRO10" s="481"/>
      <c r="IRP10" s="481"/>
      <c r="IRQ10" s="481"/>
      <c r="IRR10" s="481"/>
      <c r="IRS10" s="481"/>
      <c r="IRT10" s="481"/>
      <c r="IRU10" s="481"/>
      <c r="IRV10" s="481"/>
      <c r="IRW10" s="481"/>
      <c r="IRX10" s="481"/>
      <c r="IRY10" s="481"/>
      <c r="IRZ10" s="481"/>
      <c r="ISA10" s="481"/>
      <c r="ISB10" s="481"/>
      <c r="ISC10" s="481"/>
      <c r="ISD10" s="481"/>
      <c r="ISE10" s="481"/>
      <c r="ISF10" s="481"/>
      <c r="ISG10" s="481"/>
      <c r="ISH10" s="481"/>
      <c r="ISI10" s="481"/>
      <c r="ISJ10" s="481"/>
      <c r="ISK10" s="481"/>
      <c r="ISL10" s="481"/>
      <c r="ISM10" s="481"/>
      <c r="ISN10" s="481"/>
      <c r="ISO10" s="481"/>
      <c r="ISP10" s="481"/>
      <c r="ISQ10" s="481"/>
      <c r="ISR10" s="481"/>
      <c r="ISS10" s="481"/>
      <c r="IST10" s="481"/>
      <c r="ISU10" s="481"/>
      <c r="ISV10" s="481"/>
      <c r="ISW10" s="481"/>
      <c r="ISX10" s="481"/>
      <c r="ISY10" s="481"/>
      <c r="ISZ10" s="481"/>
      <c r="ITA10" s="481"/>
      <c r="ITB10" s="481"/>
      <c r="ITC10" s="481"/>
      <c r="ITD10" s="481"/>
      <c r="ITE10" s="481"/>
      <c r="ITF10" s="481"/>
      <c r="ITG10" s="481"/>
      <c r="ITH10" s="481"/>
      <c r="ITI10" s="481"/>
      <c r="ITJ10" s="481"/>
      <c r="ITK10" s="481"/>
      <c r="ITL10" s="481"/>
      <c r="ITM10" s="481"/>
      <c r="ITN10" s="481"/>
      <c r="ITO10" s="481"/>
      <c r="ITP10" s="481"/>
      <c r="ITQ10" s="481"/>
      <c r="ITR10" s="481"/>
      <c r="ITS10" s="481"/>
      <c r="ITT10" s="481"/>
      <c r="ITU10" s="481"/>
      <c r="ITV10" s="481"/>
      <c r="ITW10" s="481"/>
      <c r="ITX10" s="481"/>
      <c r="ITY10" s="481"/>
      <c r="ITZ10" s="481"/>
      <c r="IUA10" s="481"/>
      <c r="IUB10" s="481"/>
      <c r="IUC10" s="481"/>
      <c r="IUD10" s="481"/>
      <c r="IUE10" s="481"/>
      <c r="IUF10" s="481"/>
      <c r="IUG10" s="481"/>
      <c r="IUH10" s="481"/>
      <c r="IUI10" s="481"/>
      <c r="IUJ10" s="481"/>
      <c r="IUK10" s="481"/>
      <c r="IUL10" s="481"/>
      <c r="IUM10" s="481"/>
      <c r="IUN10" s="481"/>
      <c r="IUO10" s="481"/>
      <c r="IUP10" s="481"/>
      <c r="IUQ10" s="481"/>
      <c r="IUR10" s="481"/>
      <c r="IUS10" s="481"/>
      <c r="IUT10" s="481"/>
      <c r="IUU10" s="481"/>
      <c r="IUV10" s="481"/>
      <c r="IUW10" s="481"/>
      <c r="IUX10" s="481"/>
      <c r="IUY10" s="481"/>
      <c r="IUZ10" s="481"/>
      <c r="IVA10" s="481"/>
      <c r="IVB10" s="481"/>
      <c r="IVC10" s="481"/>
      <c r="IVD10" s="481"/>
      <c r="IVE10" s="481"/>
      <c r="IVF10" s="481"/>
      <c r="IVG10" s="481"/>
      <c r="IVH10" s="481"/>
      <c r="IVI10" s="481"/>
      <c r="IVJ10" s="481"/>
      <c r="IVK10" s="481"/>
      <c r="IVL10" s="481"/>
      <c r="IVM10" s="481"/>
      <c r="IVN10" s="481"/>
      <c r="IVO10" s="481"/>
      <c r="IVP10" s="481"/>
      <c r="IVQ10" s="481"/>
      <c r="IVR10" s="481"/>
      <c r="IVS10" s="481"/>
      <c r="IVT10" s="481"/>
      <c r="IVU10" s="481"/>
      <c r="IVV10" s="481"/>
      <c r="IVW10" s="481"/>
      <c r="IVX10" s="481"/>
      <c r="IVY10" s="481"/>
      <c r="IVZ10" s="481"/>
      <c r="IWA10" s="481"/>
      <c r="IWB10" s="481"/>
      <c r="IWC10" s="481"/>
      <c r="IWD10" s="481"/>
      <c r="IWE10" s="481"/>
      <c r="IWF10" s="481"/>
      <c r="IWG10" s="481"/>
      <c r="IWH10" s="481"/>
      <c r="IWI10" s="481"/>
      <c r="IWJ10" s="481"/>
      <c r="IWK10" s="481"/>
      <c r="IWL10" s="481"/>
      <c r="IWM10" s="481"/>
      <c r="IWN10" s="481"/>
      <c r="IWO10" s="481"/>
      <c r="IWP10" s="481"/>
      <c r="IWQ10" s="481"/>
      <c r="IWR10" s="481"/>
      <c r="IWS10" s="481"/>
      <c r="IWT10" s="481"/>
      <c r="IWU10" s="481"/>
      <c r="IWV10" s="481"/>
      <c r="IWW10" s="481"/>
      <c r="IWX10" s="481"/>
      <c r="IWY10" s="481"/>
      <c r="IWZ10" s="481"/>
      <c r="IXA10" s="481"/>
      <c r="IXB10" s="481"/>
      <c r="IXC10" s="481"/>
      <c r="IXD10" s="481"/>
      <c r="IXE10" s="481"/>
      <c r="IXF10" s="481"/>
      <c r="IXG10" s="481"/>
      <c r="IXH10" s="481"/>
      <c r="IXI10" s="481"/>
      <c r="IXJ10" s="481"/>
      <c r="IXK10" s="481"/>
      <c r="IXL10" s="481"/>
      <c r="IXM10" s="481"/>
      <c r="IXN10" s="481"/>
      <c r="IXO10" s="481"/>
      <c r="IXP10" s="481"/>
      <c r="IXQ10" s="481"/>
      <c r="IXR10" s="481"/>
      <c r="IXS10" s="481"/>
      <c r="IXT10" s="481"/>
      <c r="IXU10" s="481"/>
      <c r="IXV10" s="481"/>
      <c r="IXW10" s="481"/>
      <c r="IXX10" s="481"/>
      <c r="IXY10" s="481"/>
      <c r="IXZ10" s="481"/>
      <c r="IYA10" s="481"/>
      <c r="IYB10" s="481"/>
      <c r="IYC10" s="481"/>
      <c r="IYD10" s="481"/>
      <c r="IYE10" s="481"/>
      <c r="IYF10" s="481"/>
      <c r="IYG10" s="481"/>
      <c r="IYH10" s="481"/>
      <c r="IYI10" s="481"/>
      <c r="IYJ10" s="481"/>
      <c r="IYK10" s="481"/>
      <c r="IYL10" s="481"/>
      <c r="IYM10" s="481"/>
      <c r="IYN10" s="481"/>
      <c r="IYO10" s="481"/>
      <c r="IYP10" s="481"/>
      <c r="IYQ10" s="481"/>
      <c r="IYR10" s="481"/>
      <c r="IYS10" s="481"/>
      <c r="IYT10" s="481"/>
      <c r="IYU10" s="481"/>
      <c r="IYV10" s="481"/>
      <c r="IYW10" s="481"/>
      <c r="IYX10" s="481"/>
      <c r="IYY10" s="481"/>
      <c r="IYZ10" s="481"/>
      <c r="IZA10" s="481"/>
      <c r="IZB10" s="481"/>
      <c r="IZC10" s="481"/>
      <c r="IZD10" s="481"/>
      <c r="IZE10" s="481"/>
      <c r="IZF10" s="481"/>
      <c r="IZG10" s="481"/>
      <c r="IZH10" s="481"/>
      <c r="IZI10" s="481"/>
      <c r="IZJ10" s="481"/>
      <c r="IZK10" s="481"/>
      <c r="IZL10" s="481"/>
      <c r="IZM10" s="481"/>
      <c r="IZN10" s="481"/>
      <c r="IZO10" s="481"/>
      <c r="IZP10" s="481"/>
      <c r="IZQ10" s="481"/>
      <c r="IZR10" s="481"/>
      <c r="IZS10" s="481"/>
      <c r="IZT10" s="481"/>
      <c r="IZU10" s="481"/>
      <c r="IZV10" s="481"/>
      <c r="IZW10" s="481"/>
      <c r="IZX10" s="481"/>
      <c r="IZY10" s="481"/>
      <c r="IZZ10" s="481"/>
      <c r="JAA10" s="481"/>
      <c r="JAB10" s="481"/>
      <c r="JAC10" s="481"/>
      <c r="JAD10" s="481"/>
      <c r="JAE10" s="481"/>
      <c r="JAF10" s="481"/>
      <c r="JAG10" s="481"/>
      <c r="JAH10" s="481"/>
      <c r="JAI10" s="481"/>
      <c r="JAJ10" s="481"/>
      <c r="JAK10" s="481"/>
      <c r="JAL10" s="481"/>
      <c r="JAM10" s="481"/>
      <c r="JAN10" s="481"/>
      <c r="JAO10" s="481"/>
      <c r="JAP10" s="481"/>
      <c r="JAQ10" s="481"/>
      <c r="JAR10" s="481"/>
      <c r="JAS10" s="481"/>
      <c r="JAT10" s="481"/>
      <c r="JAU10" s="481"/>
      <c r="JAV10" s="481"/>
      <c r="JAW10" s="481"/>
      <c r="JAX10" s="481"/>
      <c r="JAY10" s="481"/>
      <c r="JAZ10" s="481"/>
      <c r="JBA10" s="481"/>
      <c r="JBB10" s="481"/>
      <c r="JBC10" s="481"/>
      <c r="JBD10" s="481"/>
      <c r="JBE10" s="481"/>
      <c r="JBF10" s="481"/>
      <c r="JBG10" s="481"/>
      <c r="JBH10" s="481"/>
      <c r="JBI10" s="481"/>
      <c r="JBJ10" s="481"/>
      <c r="JBK10" s="481"/>
      <c r="JBL10" s="481"/>
      <c r="JBM10" s="481"/>
      <c r="JBN10" s="481"/>
      <c r="JBO10" s="481"/>
      <c r="JBP10" s="481"/>
      <c r="JBQ10" s="481"/>
      <c r="JBR10" s="481"/>
      <c r="JBS10" s="481"/>
      <c r="JBT10" s="481"/>
      <c r="JBU10" s="481"/>
      <c r="JBV10" s="481"/>
      <c r="JBW10" s="481"/>
      <c r="JBX10" s="481"/>
      <c r="JBY10" s="481"/>
      <c r="JBZ10" s="481"/>
      <c r="JCA10" s="481"/>
      <c r="JCB10" s="481"/>
      <c r="JCC10" s="481"/>
      <c r="JCD10" s="481"/>
      <c r="JCE10" s="481"/>
      <c r="JCF10" s="481"/>
      <c r="JCG10" s="481"/>
      <c r="JCH10" s="481"/>
      <c r="JCI10" s="481"/>
      <c r="JCJ10" s="481"/>
      <c r="JCK10" s="481"/>
      <c r="JCL10" s="481"/>
      <c r="JCM10" s="481"/>
      <c r="JCN10" s="481"/>
      <c r="JCO10" s="481"/>
      <c r="JCP10" s="481"/>
      <c r="JCQ10" s="481"/>
      <c r="JCR10" s="481"/>
      <c r="JCS10" s="481"/>
      <c r="JCT10" s="481"/>
      <c r="JCU10" s="481"/>
      <c r="JCV10" s="481"/>
      <c r="JCW10" s="481"/>
      <c r="JCX10" s="481"/>
      <c r="JCY10" s="481"/>
      <c r="JCZ10" s="481"/>
      <c r="JDA10" s="481"/>
      <c r="JDB10" s="481"/>
      <c r="JDC10" s="481"/>
      <c r="JDD10" s="481"/>
      <c r="JDE10" s="481"/>
      <c r="JDF10" s="481"/>
      <c r="JDG10" s="481"/>
      <c r="JDH10" s="481"/>
      <c r="JDI10" s="481"/>
      <c r="JDJ10" s="481"/>
      <c r="JDK10" s="481"/>
      <c r="JDL10" s="481"/>
      <c r="JDM10" s="481"/>
      <c r="JDN10" s="481"/>
      <c r="JDO10" s="481"/>
      <c r="JDP10" s="481"/>
      <c r="JDQ10" s="481"/>
      <c r="JDR10" s="481"/>
      <c r="JDS10" s="481"/>
      <c r="JDT10" s="481"/>
      <c r="JDU10" s="481"/>
      <c r="JDV10" s="481"/>
      <c r="JDW10" s="481"/>
      <c r="JDX10" s="481"/>
      <c r="JDY10" s="481"/>
      <c r="JDZ10" s="481"/>
      <c r="JEA10" s="481"/>
      <c r="JEB10" s="481"/>
      <c r="JEC10" s="481"/>
      <c r="JED10" s="481"/>
      <c r="JEE10" s="481"/>
      <c r="JEF10" s="481"/>
      <c r="JEG10" s="481"/>
      <c r="JEH10" s="481"/>
      <c r="JEI10" s="481"/>
      <c r="JEJ10" s="481"/>
      <c r="JEK10" s="481"/>
      <c r="JEL10" s="481"/>
      <c r="JEM10" s="481"/>
      <c r="JEN10" s="481"/>
      <c r="JEO10" s="481"/>
      <c r="JEP10" s="481"/>
      <c r="JEQ10" s="481"/>
      <c r="JER10" s="481"/>
      <c r="JES10" s="481"/>
      <c r="JET10" s="481"/>
      <c r="JEU10" s="481"/>
      <c r="JEV10" s="481"/>
      <c r="JEW10" s="481"/>
      <c r="JEX10" s="481"/>
      <c r="JEY10" s="481"/>
      <c r="JEZ10" s="481"/>
      <c r="JFA10" s="481"/>
      <c r="JFB10" s="481"/>
      <c r="JFC10" s="481"/>
      <c r="JFD10" s="481"/>
      <c r="JFE10" s="481"/>
      <c r="JFF10" s="481"/>
      <c r="JFG10" s="481"/>
      <c r="JFH10" s="481"/>
      <c r="JFI10" s="481"/>
      <c r="JFJ10" s="481"/>
      <c r="JFK10" s="481"/>
      <c r="JFL10" s="481"/>
      <c r="JFM10" s="481"/>
      <c r="JFN10" s="481"/>
      <c r="JFO10" s="481"/>
      <c r="JFP10" s="481"/>
      <c r="JFQ10" s="481"/>
      <c r="JFR10" s="481"/>
      <c r="JFS10" s="481"/>
      <c r="JFT10" s="481"/>
      <c r="JFU10" s="481"/>
      <c r="JFV10" s="481"/>
      <c r="JFW10" s="481"/>
      <c r="JFX10" s="481"/>
      <c r="JFY10" s="481"/>
      <c r="JFZ10" s="481"/>
      <c r="JGA10" s="481"/>
      <c r="JGB10" s="481"/>
      <c r="JGC10" s="481"/>
      <c r="JGD10" s="481"/>
      <c r="JGE10" s="481"/>
      <c r="JGF10" s="481"/>
      <c r="JGG10" s="481"/>
      <c r="JGH10" s="481"/>
      <c r="JGI10" s="481"/>
      <c r="JGJ10" s="481"/>
      <c r="JGK10" s="481"/>
      <c r="JGL10" s="481"/>
      <c r="JGM10" s="481"/>
      <c r="JGN10" s="481"/>
      <c r="JGO10" s="481"/>
      <c r="JGP10" s="481"/>
      <c r="JGQ10" s="481"/>
      <c r="JGR10" s="481"/>
      <c r="JGS10" s="481"/>
      <c r="JGT10" s="481"/>
      <c r="JGU10" s="481"/>
      <c r="JGV10" s="481"/>
      <c r="JGW10" s="481"/>
      <c r="JGX10" s="481"/>
      <c r="JGY10" s="481"/>
      <c r="JGZ10" s="481"/>
      <c r="JHA10" s="481"/>
      <c r="JHB10" s="481"/>
      <c r="JHC10" s="481"/>
      <c r="JHD10" s="481"/>
      <c r="JHE10" s="481"/>
      <c r="JHF10" s="481"/>
      <c r="JHG10" s="481"/>
      <c r="JHH10" s="481"/>
      <c r="JHI10" s="481"/>
      <c r="JHJ10" s="481"/>
      <c r="JHK10" s="481"/>
      <c r="JHL10" s="481"/>
      <c r="JHM10" s="481"/>
      <c r="JHN10" s="481"/>
      <c r="JHO10" s="481"/>
      <c r="JHP10" s="481"/>
      <c r="JHQ10" s="481"/>
      <c r="JHR10" s="481"/>
      <c r="JHS10" s="481"/>
      <c r="JHT10" s="481"/>
      <c r="JHU10" s="481"/>
      <c r="JHV10" s="481"/>
      <c r="JHW10" s="481"/>
      <c r="JHX10" s="481"/>
      <c r="JHY10" s="481"/>
      <c r="JHZ10" s="481"/>
      <c r="JIA10" s="481"/>
      <c r="JIB10" s="481"/>
      <c r="JIC10" s="481"/>
      <c r="JID10" s="481"/>
      <c r="JIE10" s="481"/>
      <c r="JIF10" s="481"/>
      <c r="JIG10" s="481"/>
      <c r="JIH10" s="481"/>
      <c r="JII10" s="481"/>
      <c r="JIJ10" s="481"/>
      <c r="JIK10" s="481"/>
      <c r="JIL10" s="481"/>
      <c r="JIM10" s="481"/>
      <c r="JIN10" s="481"/>
      <c r="JIO10" s="481"/>
      <c r="JIP10" s="481"/>
      <c r="JIQ10" s="481"/>
      <c r="JIR10" s="481"/>
      <c r="JIS10" s="481"/>
      <c r="JIT10" s="481"/>
      <c r="JIU10" s="481"/>
      <c r="JIV10" s="481"/>
      <c r="JIW10" s="481"/>
      <c r="JIX10" s="481"/>
      <c r="JIY10" s="481"/>
      <c r="JIZ10" s="481"/>
      <c r="JJA10" s="481"/>
      <c r="JJB10" s="481"/>
      <c r="JJC10" s="481"/>
      <c r="JJD10" s="481"/>
      <c r="JJE10" s="481"/>
      <c r="JJF10" s="481"/>
      <c r="JJG10" s="481"/>
      <c r="JJH10" s="481"/>
      <c r="JJI10" s="481"/>
      <c r="JJJ10" s="481"/>
      <c r="JJK10" s="481"/>
      <c r="JJL10" s="481"/>
      <c r="JJM10" s="481"/>
      <c r="JJN10" s="481"/>
      <c r="JJO10" s="481"/>
      <c r="JJP10" s="481"/>
      <c r="JJQ10" s="481"/>
      <c r="JJR10" s="481"/>
      <c r="JJS10" s="481"/>
      <c r="JJT10" s="481"/>
      <c r="JJU10" s="481"/>
      <c r="JJV10" s="481"/>
      <c r="JJW10" s="481"/>
      <c r="JJX10" s="481"/>
      <c r="JJY10" s="481"/>
      <c r="JJZ10" s="481"/>
      <c r="JKA10" s="481"/>
      <c r="JKB10" s="481"/>
      <c r="JKC10" s="481"/>
      <c r="JKD10" s="481"/>
      <c r="JKE10" s="481"/>
      <c r="JKF10" s="481"/>
      <c r="JKG10" s="481"/>
      <c r="JKH10" s="481"/>
      <c r="JKI10" s="481"/>
      <c r="JKJ10" s="481"/>
      <c r="JKK10" s="481"/>
      <c r="JKL10" s="481"/>
      <c r="JKM10" s="481"/>
      <c r="JKN10" s="481"/>
      <c r="JKO10" s="481"/>
      <c r="JKP10" s="481"/>
      <c r="JKQ10" s="481"/>
      <c r="JKR10" s="481"/>
      <c r="JKS10" s="481"/>
      <c r="JKT10" s="481"/>
      <c r="JKU10" s="481"/>
      <c r="JKV10" s="481"/>
      <c r="JKW10" s="481"/>
      <c r="JKX10" s="481"/>
      <c r="JKY10" s="481"/>
      <c r="JKZ10" s="481"/>
      <c r="JLA10" s="481"/>
      <c r="JLB10" s="481"/>
      <c r="JLC10" s="481"/>
      <c r="JLD10" s="481"/>
      <c r="JLE10" s="481"/>
      <c r="JLF10" s="481"/>
      <c r="JLG10" s="481"/>
      <c r="JLH10" s="481"/>
      <c r="JLI10" s="481"/>
      <c r="JLJ10" s="481"/>
      <c r="JLK10" s="481"/>
      <c r="JLL10" s="481"/>
      <c r="JLM10" s="481"/>
      <c r="JLN10" s="481"/>
      <c r="JLO10" s="481"/>
      <c r="JLP10" s="481"/>
      <c r="JLQ10" s="481"/>
      <c r="JLR10" s="481"/>
      <c r="JLS10" s="481"/>
      <c r="JLT10" s="481"/>
      <c r="JLU10" s="481"/>
      <c r="JLV10" s="481"/>
      <c r="JLW10" s="481"/>
      <c r="JLX10" s="481"/>
      <c r="JLY10" s="481"/>
      <c r="JLZ10" s="481"/>
      <c r="JMA10" s="481"/>
      <c r="JMB10" s="481"/>
      <c r="JMC10" s="481"/>
      <c r="JMD10" s="481"/>
      <c r="JME10" s="481"/>
      <c r="JMF10" s="481"/>
      <c r="JMG10" s="481"/>
      <c r="JMH10" s="481"/>
      <c r="JMI10" s="481"/>
      <c r="JMJ10" s="481"/>
      <c r="JMK10" s="481"/>
      <c r="JML10" s="481"/>
      <c r="JMM10" s="481"/>
      <c r="JMN10" s="481"/>
      <c r="JMO10" s="481"/>
      <c r="JMP10" s="481"/>
      <c r="JMQ10" s="481"/>
      <c r="JMR10" s="481"/>
      <c r="JMS10" s="481"/>
      <c r="JMT10" s="481"/>
      <c r="JMU10" s="481"/>
      <c r="JMV10" s="481"/>
      <c r="JMW10" s="481"/>
      <c r="JMX10" s="481"/>
      <c r="JMY10" s="481"/>
      <c r="JMZ10" s="481"/>
      <c r="JNA10" s="481"/>
      <c r="JNB10" s="481"/>
      <c r="JNC10" s="481"/>
      <c r="JND10" s="481"/>
      <c r="JNE10" s="481"/>
      <c r="JNF10" s="481"/>
      <c r="JNG10" s="481"/>
      <c r="JNH10" s="481"/>
      <c r="JNI10" s="481"/>
      <c r="JNJ10" s="481"/>
      <c r="JNK10" s="481"/>
      <c r="JNL10" s="481"/>
      <c r="JNM10" s="481"/>
      <c r="JNN10" s="481"/>
      <c r="JNO10" s="481"/>
      <c r="JNP10" s="481"/>
      <c r="JNQ10" s="481"/>
      <c r="JNR10" s="481"/>
      <c r="JNS10" s="481"/>
      <c r="JNT10" s="481"/>
      <c r="JNU10" s="481"/>
      <c r="JNV10" s="481"/>
      <c r="JNW10" s="481"/>
      <c r="JNX10" s="481"/>
      <c r="JNY10" s="481"/>
      <c r="JNZ10" s="481"/>
      <c r="JOA10" s="481"/>
      <c r="JOB10" s="481"/>
      <c r="JOC10" s="481"/>
      <c r="JOD10" s="481"/>
      <c r="JOE10" s="481"/>
      <c r="JOF10" s="481"/>
      <c r="JOG10" s="481"/>
      <c r="JOH10" s="481"/>
      <c r="JOI10" s="481"/>
      <c r="JOJ10" s="481"/>
      <c r="JOK10" s="481"/>
      <c r="JOL10" s="481"/>
      <c r="JOM10" s="481"/>
      <c r="JON10" s="481"/>
      <c r="JOO10" s="481"/>
      <c r="JOP10" s="481"/>
      <c r="JOQ10" s="481"/>
      <c r="JOR10" s="481"/>
      <c r="JOS10" s="481"/>
      <c r="JOT10" s="481"/>
      <c r="JOU10" s="481"/>
      <c r="JOV10" s="481"/>
      <c r="JOW10" s="481"/>
      <c r="JOX10" s="481"/>
      <c r="JOY10" s="481"/>
      <c r="JOZ10" s="481"/>
      <c r="JPA10" s="481"/>
      <c r="JPB10" s="481"/>
      <c r="JPC10" s="481"/>
      <c r="JPD10" s="481"/>
      <c r="JPE10" s="481"/>
      <c r="JPF10" s="481"/>
      <c r="JPG10" s="481"/>
      <c r="JPH10" s="481"/>
      <c r="JPI10" s="481"/>
      <c r="JPJ10" s="481"/>
      <c r="JPK10" s="481"/>
      <c r="JPL10" s="481"/>
      <c r="JPM10" s="481"/>
      <c r="JPN10" s="481"/>
      <c r="JPO10" s="481"/>
      <c r="JPP10" s="481"/>
      <c r="JPQ10" s="481"/>
      <c r="JPR10" s="481"/>
      <c r="JPS10" s="481"/>
      <c r="JPT10" s="481"/>
      <c r="JPU10" s="481"/>
      <c r="JPV10" s="481"/>
      <c r="JPW10" s="481"/>
      <c r="JPX10" s="481"/>
      <c r="JPY10" s="481"/>
      <c r="JPZ10" s="481"/>
      <c r="JQA10" s="481"/>
      <c r="JQB10" s="481"/>
      <c r="JQC10" s="481"/>
      <c r="JQD10" s="481"/>
      <c r="JQE10" s="481"/>
      <c r="JQF10" s="481"/>
      <c r="JQG10" s="481"/>
      <c r="JQH10" s="481"/>
      <c r="JQI10" s="481"/>
      <c r="JQJ10" s="481"/>
      <c r="JQK10" s="481"/>
      <c r="JQL10" s="481"/>
      <c r="JQM10" s="481"/>
      <c r="JQN10" s="481"/>
      <c r="JQO10" s="481"/>
      <c r="JQP10" s="481"/>
      <c r="JQQ10" s="481"/>
      <c r="JQR10" s="481"/>
      <c r="JQS10" s="481"/>
      <c r="JQT10" s="481"/>
      <c r="JQU10" s="481"/>
      <c r="JQV10" s="481"/>
      <c r="JQW10" s="481"/>
      <c r="JQX10" s="481"/>
      <c r="JQY10" s="481"/>
      <c r="JQZ10" s="481"/>
      <c r="JRA10" s="481"/>
      <c r="JRB10" s="481"/>
      <c r="JRC10" s="481"/>
      <c r="JRD10" s="481"/>
      <c r="JRE10" s="481"/>
      <c r="JRF10" s="481"/>
      <c r="JRG10" s="481"/>
      <c r="JRH10" s="481"/>
      <c r="JRI10" s="481"/>
      <c r="JRJ10" s="481"/>
      <c r="JRK10" s="481"/>
      <c r="JRL10" s="481"/>
      <c r="JRM10" s="481"/>
      <c r="JRN10" s="481"/>
      <c r="JRO10" s="481"/>
      <c r="JRP10" s="481"/>
      <c r="JRQ10" s="481"/>
      <c r="JRR10" s="481"/>
      <c r="JRS10" s="481"/>
      <c r="JRT10" s="481"/>
      <c r="JRU10" s="481"/>
      <c r="JRV10" s="481"/>
      <c r="JRW10" s="481"/>
      <c r="JRX10" s="481"/>
      <c r="JRY10" s="481"/>
      <c r="JRZ10" s="481"/>
      <c r="JSA10" s="481"/>
      <c r="JSB10" s="481"/>
      <c r="JSC10" s="481"/>
      <c r="JSD10" s="481"/>
      <c r="JSE10" s="481"/>
      <c r="JSF10" s="481"/>
      <c r="JSG10" s="481"/>
      <c r="JSH10" s="481"/>
      <c r="JSI10" s="481"/>
      <c r="JSJ10" s="481"/>
      <c r="JSK10" s="481"/>
      <c r="JSL10" s="481"/>
      <c r="JSM10" s="481"/>
      <c r="JSN10" s="481"/>
      <c r="JSO10" s="481"/>
      <c r="JSP10" s="481"/>
      <c r="JSQ10" s="481"/>
      <c r="JSR10" s="481"/>
      <c r="JSS10" s="481"/>
      <c r="JST10" s="481"/>
      <c r="JSU10" s="481"/>
      <c r="JSV10" s="481"/>
      <c r="JSW10" s="481"/>
      <c r="JSX10" s="481"/>
      <c r="JSY10" s="481"/>
      <c r="JSZ10" s="481"/>
      <c r="JTA10" s="481"/>
      <c r="JTB10" s="481"/>
      <c r="JTC10" s="481"/>
      <c r="JTD10" s="481"/>
      <c r="JTE10" s="481"/>
      <c r="JTF10" s="481"/>
      <c r="JTG10" s="481"/>
      <c r="JTH10" s="481"/>
      <c r="JTI10" s="481"/>
      <c r="JTJ10" s="481"/>
      <c r="JTK10" s="481"/>
      <c r="JTL10" s="481"/>
      <c r="JTM10" s="481"/>
      <c r="JTN10" s="481"/>
      <c r="JTO10" s="481"/>
      <c r="JTP10" s="481"/>
      <c r="JTQ10" s="481"/>
      <c r="JTR10" s="481"/>
      <c r="JTS10" s="481"/>
      <c r="JTT10" s="481"/>
      <c r="JTU10" s="481"/>
      <c r="JTV10" s="481"/>
      <c r="JTW10" s="481"/>
      <c r="JTX10" s="481"/>
      <c r="JTY10" s="481"/>
      <c r="JTZ10" s="481"/>
      <c r="JUA10" s="481"/>
      <c r="JUB10" s="481"/>
      <c r="JUC10" s="481"/>
      <c r="JUD10" s="481"/>
      <c r="JUE10" s="481"/>
      <c r="JUF10" s="481"/>
      <c r="JUG10" s="481"/>
      <c r="JUH10" s="481"/>
      <c r="JUI10" s="481"/>
      <c r="JUJ10" s="481"/>
      <c r="JUK10" s="481"/>
      <c r="JUL10" s="481"/>
      <c r="JUM10" s="481"/>
      <c r="JUN10" s="481"/>
      <c r="JUO10" s="481"/>
      <c r="JUP10" s="481"/>
      <c r="JUQ10" s="481"/>
      <c r="JUR10" s="481"/>
      <c r="JUS10" s="481"/>
      <c r="JUT10" s="481"/>
      <c r="JUU10" s="481"/>
      <c r="JUV10" s="481"/>
      <c r="JUW10" s="481"/>
      <c r="JUX10" s="481"/>
      <c r="JUY10" s="481"/>
      <c r="JUZ10" s="481"/>
      <c r="JVA10" s="481"/>
      <c r="JVB10" s="481"/>
      <c r="JVC10" s="481"/>
      <c r="JVD10" s="481"/>
      <c r="JVE10" s="481"/>
      <c r="JVF10" s="481"/>
      <c r="JVG10" s="481"/>
      <c r="JVH10" s="481"/>
      <c r="JVI10" s="481"/>
      <c r="JVJ10" s="481"/>
      <c r="JVK10" s="481"/>
      <c r="JVL10" s="481"/>
      <c r="JVM10" s="481"/>
      <c r="JVN10" s="481"/>
      <c r="JVO10" s="481"/>
      <c r="JVP10" s="481"/>
      <c r="JVQ10" s="481"/>
      <c r="JVR10" s="481"/>
      <c r="JVS10" s="481"/>
      <c r="JVT10" s="481"/>
      <c r="JVU10" s="481"/>
      <c r="JVV10" s="481"/>
      <c r="JVW10" s="481"/>
      <c r="JVX10" s="481"/>
      <c r="JVY10" s="481"/>
      <c r="JVZ10" s="481"/>
      <c r="JWA10" s="481"/>
      <c r="JWB10" s="481"/>
      <c r="JWC10" s="481"/>
      <c r="JWD10" s="481"/>
      <c r="JWE10" s="481"/>
      <c r="JWF10" s="481"/>
      <c r="JWG10" s="481"/>
      <c r="JWH10" s="481"/>
      <c r="JWI10" s="481"/>
      <c r="JWJ10" s="481"/>
      <c r="JWK10" s="481"/>
      <c r="JWL10" s="481"/>
      <c r="JWM10" s="481"/>
      <c r="JWN10" s="481"/>
      <c r="JWO10" s="481"/>
      <c r="JWP10" s="481"/>
      <c r="JWQ10" s="481"/>
      <c r="JWR10" s="481"/>
      <c r="JWS10" s="481"/>
      <c r="JWT10" s="481"/>
      <c r="JWU10" s="481"/>
      <c r="JWV10" s="481"/>
      <c r="JWW10" s="481"/>
      <c r="JWX10" s="481"/>
      <c r="JWY10" s="481"/>
      <c r="JWZ10" s="481"/>
      <c r="JXA10" s="481"/>
      <c r="JXB10" s="481"/>
      <c r="JXC10" s="481"/>
      <c r="JXD10" s="481"/>
      <c r="JXE10" s="481"/>
      <c r="JXF10" s="481"/>
      <c r="JXG10" s="481"/>
      <c r="JXH10" s="481"/>
      <c r="JXI10" s="481"/>
      <c r="JXJ10" s="481"/>
      <c r="JXK10" s="481"/>
      <c r="JXL10" s="481"/>
      <c r="JXM10" s="481"/>
      <c r="JXN10" s="481"/>
      <c r="JXO10" s="481"/>
      <c r="JXP10" s="481"/>
      <c r="JXQ10" s="481"/>
      <c r="JXR10" s="481"/>
      <c r="JXS10" s="481"/>
      <c r="JXT10" s="481"/>
      <c r="JXU10" s="481"/>
      <c r="JXV10" s="481"/>
      <c r="JXW10" s="481"/>
      <c r="JXX10" s="481"/>
      <c r="JXY10" s="481"/>
      <c r="JXZ10" s="481"/>
      <c r="JYA10" s="481"/>
      <c r="JYB10" s="481"/>
      <c r="JYC10" s="481"/>
      <c r="JYD10" s="481"/>
      <c r="JYE10" s="481"/>
      <c r="JYF10" s="481"/>
      <c r="JYG10" s="481"/>
      <c r="JYH10" s="481"/>
      <c r="JYI10" s="481"/>
      <c r="JYJ10" s="481"/>
      <c r="JYK10" s="481"/>
      <c r="JYL10" s="481"/>
      <c r="JYM10" s="481"/>
      <c r="JYN10" s="481"/>
      <c r="JYO10" s="481"/>
      <c r="JYP10" s="481"/>
      <c r="JYQ10" s="481"/>
      <c r="JYR10" s="481"/>
      <c r="JYS10" s="481"/>
      <c r="JYT10" s="481"/>
      <c r="JYU10" s="481"/>
      <c r="JYV10" s="481"/>
      <c r="JYW10" s="481"/>
      <c r="JYX10" s="481"/>
      <c r="JYY10" s="481"/>
      <c r="JYZ10" s="481"/>
      <c r="JZA10" s="481"/>
      <c r="JZB10" s="481"/>
      <c r="JZC10" s="481"/>
      <c r="JZD10" s="481"/>
      <c r="JZE10" s="481"/>
      <c r="JZF10" s="481"/>
      <c r="JZG10" s="481"/>
      <c r="JZH10" s="481"/>
      <c r="JZI10" s="481"/>
      <c r="JZJ10" s="481"/>
      <c r="JZK10" s="481"/>
      <c r="JZL10" s="481"/>
      <c r="JZM10" s="481"/>
      <c r="JZN10" s="481"/>
      <c r="JZO10" s="481"/>
      <c r="JZP10" s="481"/>
      <c r="JZQ10" s="481"/>
      <c r="JZR10" s="481"/>
      <c r="JZS10" s="481"/>
      <c r="JZT10" s="481"/>
      <c r="JZU10" s="481"/>
      <c r="JZV10" s="481"/>
      <c r="JZW10" s="481"/>
      <c r="JZX10" s="481"/>
      <c r="JZY10" s="481"/>
      <c r="JZZ10" s="481"/>
      <c r="KAA10" s="481"/>
      <c r="KAB10" s="481"/>
      <c r="KAC10" s="481"/>
      <c r="KAD10" s="481"/>
      <c r="KAE10" s="481"/>
      <c r="KAF10" s="481"/>
      <c r="KAG10" s="481"/>
      <c r="KAH10" s="481"/>
      <c r="KAI10" s="481"/>
      <c r="KAJ10" s="481"/>
      <c r="KAK10" s="481"/>
      <c r="KAL10" s="481"/>
      <c r="KAM10" s="481"/>
      <c r="KAN10" s="481"/>
      <c r="KAO10" s="481"/>
      <c r="KAP10" s="481"/>
      <c r="KAQ10" s="481"/>
      <c r="KAR10" s="481"/>
      <c r="KAS10" s="481"/>
      <c r="KAT10" s="481"/>
      <c r="KAU10" s="481"/>
      <c r="KAV10" s="481"/>
      <c r="KAW10" s="481"/>
      <c r="KAX10" s="481"/>
      <c r="KAY10" s="481"/>
      <c r="KAZ10" s="481"/>
      <c r="KBA10" s="481"/>
      <c r="KBB10" s="481"/>
      <c r="KBC10" s="481"/>
      <c r="KBD10" s="481"/>
      <c r="KBE10" s="481"/>
      <c r="KBF10" s="481"/>
      <c r="KBG10" s="481"/>
      <c r="KBH10" s="481"/>
      <c r="KBI10" s="481"/>
      <c r="KBJ10" s="481"/>
      <c r="KBK10" s="481"/>
      <c r="KBL10" s="481"/>
      <c r="KBM10" s="481"/>
      <c r="KBN10" s="481"/>
      <c r="KBO10" s="481"/>
      <c r="KBP10" s="481"/>
      <c r="KBQ10" s="481"/>
      <c r="KBR10" s="481"/>
      <c r="KBS10" s="481"/>
      <c r="KBT10" s="481"/>
      <c r="KBU10" s="481"/>
      <c r="KBV10" s="481"/>
      <c r="KBW10" s="481"/>
      <c r="KBX10" s="481"/>
      <c r="KBY10" s="481"/>
      <c r="KBZ10" s="481"/>
      <c r="KCA10" s="481"/>
      <c r="KCB10" s="481"/>
      <c r="KCC10" s="481"/>
      <c r="KCD10" s="481"/>
      <c r="KCE10" s="481"/>
      <c r="KCF10" s="481"/>
      <c r="KCG10" s="481"/>
      <c r="KCH10" s="481"/>
      <c r="KCI10" s="481"/>
      <c r="KCJ10" s="481"/>
      <c r="KCK10" s="481"/>
      <c r="KCL10" s="481"/>
      <c r="KCM10" s="481"/>
      <c r="KCN10" s="481"/>
      <c r="KCO10" s="481"/>
      <c r="KCP10" s="481"/>
      <c r="KCQ10" s="481"/>
      <c r="KCR10" s="481"/>
      <c r="KCS10" s="481"/>
      <c r="KCT10" s="481"/>
      <c r="KCU10" s="481"/>
      <c r="KCV10" s="481"/>
      <c r="KCW10" s="481"/>
      <c r="KCX10" s="481"/>
      <c r="KCY10" s="481"/>
      <c r="KCZ10" s="481"/>
      <c r="KDA10" s="481"/>
      <c r="KDB10" s="481"/>
      <c r="KDC10" s="481"/>
      <c r="KDD10" s="481"/>
      <c r="KDE10" s="481"/>
      <c r="KDF10" s="481"/>
      <c r="KDG10" s="481"/>
      <c r="KDH10" s="481"/>
      <c r="KDI10" s="481"/>
      <c r="KDJ10" s="481"/>
      <c r="KDK10" s="481"/>
      <c r="KDL10" s="481"/>
      <c r="KDM10" s="481"/>
      <c r="KDN10" s="481"/>
      <c r="KDO10" s="481"/>
      <c r="KDP10" s="481"/>
      <c r="KDQ10" s="481"/>
      <c r="KDR10" s="481"/>
      <c r="KDS10" s="481"/>
      <c r="KDT10" s="481"/>
      <c r="KDU10" s="481"/>
      <c r="KDV10" s="481"/>
      <c r="KDW10" s="481"/>
      <c r="KDX10" s="481"/>
      <c r="KDY10" s="481"/>
      <c r="KDZ10" s="481"/>
      <c r="KEA10" s="481"/>
      <c r="KEB10" s="481"/>
      <c r="KEC10" s="481"/>
      <c r="KED10" s="481"/>
      <c r="KEE10" s="481"/>
      <c r="KEF10" s="481"/>
      <c r="KEG10" s="481"/>
      <c r="KEH10" s="481"/>
      <c r="KEI10" s="481"/>
      <c r="KEJ10" s="481"/>
      <c r="KEK10" s="481"/>
      <c r="KEL10" s="481"/>
      <c r="KEM10" s="481"/>
      <c r="KEN10" s="481"/>
      <c r="KEO10" s="481"/>
      <c r="KEP10" s="481"/>
      <c r="KEQ10" s="481"/>
      <c r="KER10" s="481"/>
      <c r="KES10" s="481"/>
      <c r="KET10" s="481"/>
      <c r="KEU10" s="481"/>
      <c r="KEV10" s="481"/>
      <c r="KEW10" s="481"/>
      <c r="KEX10" s="481"/>
      <c r="KEY10" s="481"/>
      <c r="KEZ10" s="481"/>
      <c r="KFA10" s="481"/>
      <c r="KFB10" s="481"/>
      <c r="KFC10" s="481"/>
      <c r="KFD10" s="481"/>
      <c r="KFE10" s="481"/>
      <c r="KFF10" s="481"/>
      <c r="KFG10" s="481"/>
      <c r="KFH10" s="481"/>
      <c r="KFI10" s="481"/>
      <c r="KFJ10" s="481"/>
      <c r="KFK10" s="481"/>
      <c r="KFL10" s="481"/>
      <c r="KFM10" s="481"/>
      <c r="KFN10" s="481"/>
      <c r="KFO10" s="481"/>
      <c r="KFP10" s="481"/>
      <c r="KFQ10" s="481"/>
      <c r="KFR10" s="481"/>
      <c r="KFS10" s="481"/>
      <c r="KFT10" s="481"/>
      <c r="KFU10" s="481"/>
      <c r="KFV10" s="481"/>
      <c r="KFW10" s="481"/>
      <c r="KFX10" s="481"/>
      <c r="KFY10" s="481"/>
      <c r="KFZ10" s="481"/>
      <c r="KGA10" s="481"/>
      <c r="KGB10" s="481"/>
      <c r="KGC10" s="481"/>
      <c r="KGD10" s="481"/>
      <c r="KGE10" s="481"/>
      <c r="KGF10" s="481"/>
      <c r="KGG10" s="481"/>
      <c r="KGH10" s="481"/>
      <c r="KGI10" s="481"/>
      <c r="KGJ10" s="481"/>
      <c r="KGK10" s="481"/>
      <c r="KGL10" s="481"/>
      <c r="KGM10" s="481"/>
      <c r="KGN10" s="481"/>
      <c r="KGO10" s="481"/>
      <c r="KGP10" s="481"/>
      <c r="KGQ10" s="481"/>
      <c r="KGR10" s="481"/>
      <c r="KGS10" s="481"/>
      <c r="KGT10" s="481"/>
      <c r="KGU10" s="481"/>
      <c r="KGV10" s="481"/>
      <c r="KGW10" s="481"/>
      <c r="KGX10" s="481"/>
      <c r="KGY10" s="481"/>
      <c r="KGZ10" s="481"/>
      <c r="KHA10" s="481"/>
      <c r="KHB10" s="481"/>
      <c r="KHC10" s="481"/>
      <c r="KHD10" s="481"/>
      <c r="KHE10" s="481"/>
      <c r="KHF10" s="481"/>
      <c r="KHG10" s="481"/>
      <c r="KHH10" s="481"/>
      <c r="KHI10" s="481"/>
      <c r="KHJ10" s="481"/>
      <c r="KHK10" s="481"/>
      <c r="KHL10" s="481"/>
      <c r="KHM10" s="481"/>
      <c r="KHN10" s="481"/>
      <c r="KHO10" s="481"/>
      <c r="KHP10" s="481"/>
      <c r="KHQ10" s="481"/>
      <c r="KHR10" s="481"/>
      <c r="KHS10" s="481"/>
      <c r="KHT10" s="481"/>
      <c r="KHU10" s="481"/>
      <c r="KHV10" s="481"/>
      <c r="KHW10" s="481"/>
      <c r="KHX10" s="481"/>
      <c r="KHY10" s="481"/>
      <c r="KHZ10" s="481"/>
      <c r="KIA10" s="481"/>
      <c r="KIB10" s="481"/>
      <c r="KIC10" s="481"/>
      <c r="KID10" s="481"/>
      <c r="KIE10" s="481"/>
      <c r="KIF10" s="481"/>
      <c r="KIG10" s="481"/>
      <c r="KIH10" s="481"/>
      <c r="KII10" s="481"/>
      <c r="KIJ10" s="481"/>
      <c r="KIK10" s="481"/>
      <c r="KIL10" s="481"/>
      <c r="KIM10" s="481"/>
      <c r="KIN10" s="481"/>
      <c r="KIO10" s="481"/>
      <c r="KIP10" s="481"/>
      <c r="KIQ10" s="481"/>
      <c r="KIR10" s="481"/>
      <c r="KIS10" s="481"/>
      <c r="KIT10" s="481"/>
      <c r="KIU10" s="481"/>
      <c r="KIV10" s="481"/>
      <c r="KIW10" s="481"/>
      <c r="KIX10" s="481"/>
      <c r="KIY10" s="481"/>
      <c r="KIZ10" s="481"/>
      <c r="KJA10" s="481"/>
      <c r="KJB10" s="481"/>
      <c r="KJC10" s="481"/>
      <c r="KJD10" s="481"/>
      <c r="KJE10" s="481"/>
      <c r="KJF10" s="481"/>
      <c r="KJG10" s="481"/>
      <c r="KJH10" s="481"/>
      <c r="KJI10" s="481"/>
      <c r="KJJ10" s="481"/>
      <c r="KJK10" s="481"/>
      <c r="KJL10" s="481"/>
      <c r="KJM10" s="481"/>
      <c r="KJN10" s="481"/>
      <c r="KJO10" s="481"/>
      <c r="KJP10" s="481"/>
      <c r="KJQ10" s="481"/>
      <c r="KJR10" s="481"/>
      <c r="KJS10" s="481"/>
      <c r="KJT10" s="481"/>
      <c r="KJU10" s="481"/>
      <c r="KJV10" s="481"/>
      <c r="KJW10" s="481"/>
      <c r="KJX10" s="481"/>
      <c r="KJY10" s="481"/>
      <c r="KJZ10" s="481"/>
      <c r="KKA10" s="481"/>
      <c r="KKB10" s="481"/>
      <c r="KKC10" s="481"/>
      <c r="KKD10" s="481"/>
      <c r="KKE10" s="481"/>
      <c r="KKF10" s="481"/>
      <c r="KKG10" s="481"/>
      <c r="KKH10" s="481"/>
      <c r="KKI10" s="481"/>
      <c r="KKJ10" s="481"/>
      <c r="KKK10" s="481"/>
      <c r="KKL10" s="481"/>
      <c r="KKM10" s="481"/>
      <c r="KKN10" s="481"/>
      <c r="KKO10" s="481"/>
      <c r="KKP10" s="481"/>
      <c r="KKQ10" s="481"/>
      <c r="KKR10" s="481"/>
      <c r="KKS10" s="481"/>
      <c r="KKT10" s="481"/>
      <c r="KKU10" s="481"/>
      <c r="KKV10" s="481"/>
      <c r="KKW10" s="481"/>
      <c r="KKX10" s="481"/>
      <c r="KKY10" s="481"/>
      <c r="KKZ10" s="481"/>
      <c r="KLA10" s="481"/>
      <c r="KLB10" s="481"/>
      <c r="KLC10" s="481"/>
      <c r="KLD10" s="481"/>
      <c r="KLE10" s="481"/>
      <c r="KLF10" s="481"/>
      <c r="KLG10" s="481"/>
      <c r="KLH10" s="481"/>
      <c r="KLI10" s="481"/>
      <c r="KLJ10" s="481"/>
      <c r="KLK10" s="481"/>
      <c r="KLL10" s="481"/>
      <c r="KLM10" s="481"/>
      <c r="KLN10" s="481"/>
      <c r="KLO10" s="481"/>
      <c r="KLP10" s="481"/>
      <c r="KLQ10" s="481"/>
      <c r="KLR10" s="481"/>
      <c r="KLS10" s="481"/>
      <c r="KLT10" s="481"/>
      <c r="KLU10" s="481"/>
      <c r="KLV10" s="481"/>
      <c r="KLW10" s="481"/>
      <c r="KLX10" s="481"/>
      <c r="KLY10" s="481"/>
      <c r="KLZ10" s="481"/>
      <c r="KMA10" s="481"/>
      <c r="KMB10" s="481"/>
      <c r="KMC10" s="481"/>
      <c r="KMD10" s="481"/>
      <c r="KME10" s="481"/>
      <c r="KMF10" s="481"/>
      <c r="KMG10" s="481"/>
      <c r="KMH10" s="481"/>
      <c r="KMI10" s="481"/>
      <c r="KMJ10" s="481"/>
      <c r="KMK10" s="481"/>
      <c r="KML10" s="481"/>
      <c r="KMM10" s="481"/>
      <c r="KMN10" s="481"/>
      <c r="KMO10" s="481"/>
      <c r="KMP10" s="481"/>
      <c r="KMQ10" s="481"/>
      <c r="KMR10" s="481"/>
      <c r="KMS10" s="481"/>
      <c r="KMT10" s="481"/>
      <c r="KMU10" s="481"/>
      <c r="KMV10" s="481"/>
      <c r="KMW10" s="481"/>
      <c r="KMX10" s="481"/>
      <c r="KMY10" s="481"/>
      <c r="KMZ10" s="481"/>
      <c r="KNA10" s="481"/>
      <c r="KNB10" s="481"/>
      <c r="KNC10" s="481"/>
      <c r="KND10" s="481"/>
      <c r="KNE10" s="481"/>
      <c r="KNF10" s="481"/>
      <c r="KNG10" s="481"/>
      <c r="KNH10" s="481"/>
      <c r="KNI10" s="481"/>
      <c r="KNJ10" s="481"/>
      <c r="KNK10" s="481"/>
      <c r="KNL10" s="481"/>
      <c r="KNM10" s="481"/>
      <c r="KNN10" s="481"/>
      <c r="KNO10" s="481"/>
      <c r="KNP10" s="481"/>
      <c r="KNQ10" s="481"/>
      <c r="KNR10" s="481"/>
      <c r="KNS10" s="481"/>
      <c r="KNT10" s="481"/>
      <c r="KNU10" s="481"/>
      <c r="KNV10" s="481"/>
      <c r="KNW10" s="481"/>
      <c r="KNX10" s="481"/>
      <c r="KNY10" s="481"/>
      <c r="KNZ10" s="481"/>
      <c r="KOA10" s="481"/>
      <c r="KOB10" s="481"/>
      <c r="KOC10" s="481"/>
      <c r="KOD10" s="481"/>
      <c r="KOE10" s="481"/>
      <c r="KOF10" s="481"/>
      <c r="KOG10" s="481"/>
      <c r="KOH10" s="481"/>
      <c r="KOI10" s="481"/>
      <c r="KOJ10" s="481"/>
      <c r="KOK10" s="481"/>
      <c r="KOL10" s="481"/>
      <c r="KOM10" s="481"/>
      <c r="KON10" s="481"/>
      <c r="KOO10" s="481"/>
      <c r="KOP10" s="481"/>
      <c r="KOQ10" s="481"/>
      <c r="KOR10" s="481"/>
      <c r="KOS10" s="481"/>
      <c r="KOT10" s="481"/>
      <c r="KOU10" s="481"/>
      <c r="KOV10" s="481"/>
      <c r="KOW10" s="481"/>
      <c r="KOX10" s="481"/>
      <c r="KOY10" s="481"/>
      <c r="KOZ10" s="481"/>
      <c r="KPA10" s="481"/>
      <c r="KPB10" s="481"/>
      <c r="KPC10" s="481"/>
      <c r="KPD10" s="481"/>
      <c r="KPE10" s="481"/>
      <c r="KPF10" s="481"/>
      <c r="KPG10" s="481"/>
      <c r="KPH10" s="481"/>
      <c r="KPI10" s="481"/>
      <c r="KPJ10" s="481"/>
      <c r="KPK10" s="481"/>
      <c r="KPL10" s="481"/>
      <c r="KPM10" s="481"/>
      <c r="KPN10" s="481"/>
      <c r="KPO10" s="481"/>
      <c r="KPP10" s="481"/>
      <c r="KPQ10" s="481"/>
      <c r="KPR10" s="481"/>
      <c r="KPS10" s="481"/>
      <c r="KPT10" s="481"/>
      <c r="KPU10" s="481"/>
      <c r="KPV10" s="481"/>
      <c r="KPW10" s="481"/>
      <c r="KPX10" s="481"/>
      <c r="KPY10" s="481"/>
      <c r="KPZ10" s="481"/>
      <c r="KQA10" s="481"/>
      <c r="KQB10" s="481"/>
      <c r="KQC10" s="481"/>
      <c r="KQD10" s="481"/>
      <c r="KQE10" s="481"/>
      <c r="KQF10" s="481"/>
      <c r="KQG10" s="481"/>
      <c r="KQH10" s="481"/>
      <c r="KQI10" s="481"/>
      <c r="KQJ10" s="481"/>
      <c r="KQK10" s="481"/>
      <c r="KQL10" s="481"/>
      <c r="KQM10" s="481"/>
      <c r="KQN10" s="481"/>
      <c r="KQO10" s="481"/>
      <c r="KQP10" s="481"/>
      <c r="KQQ10" s="481"/>
      <c r="KQR10" s="481"/>
      <c r="KQS10" s="481"/>
      <c r="KQT10" s="481"/>
      <c r="KQU10" s="481"/>
      <c r="KQV10" s="481"/>
      <c r="KQW10" s="481"/>
      <c r="KQX10" s="481"/>
      <c r="KQY10" s="481"/>
      <c r="KQZ10" s="481"/>
      <c r="KRA10" s="481"/>
      <c r="KRB10" s="481"/>
      <c r="KRC10" s="481"/>
      <c r="KRD10" s="481"/>
      <c r="KRE10" s="481"/>
      <c r="KRF10" s="481"/>
      <c r="KRG10" s="481"/>
      <c r="KRH10" s="481"/>
      <c r="KRI10" s="481"/>
      <c r="KRJ10" s="481"/>
      <c r="KRK10" s="481"/>
      <c r="KRL10" s="481"/>
      <c r="KRM10" s="481"/>
      <c r="KRN10" s="481"/>
      <c r="KRO10" s="481"/>
      <c r="KRP10" s="481"/>
      <c r="KRQ10" s="481"/>
      <c r="KRR10" s="481"/>
      <c r="KRS10" s="481"/>
      <c r="KRT10" s="481"/>
      <c r="KRU10" s="481"/>
      <c r="KRV10" s="481"/>
      <c r="KRW10" s="481"/>
      <c r="KRX10" s="481"/>
      <c r="KRY10" s="481"/>
      <c r="KRZ10" s="481"/>
      <c r="KSA10" s="481"/>
      <c r="KSB10" s="481"/>
      <c r="KSC10" s="481"/>
      <c r="KSD10" s="481"/>
      <c r="KSE10" s="481"/>
      <c r="KSF10" s="481"/>
      <c r="KSG10" s="481"/>
      <c r="KSH10" s="481"/>
      <c r="KSI10" s="481"/>
      <c r="KSJ10" s="481"/>
      <c r="KSK10" s="481"/>
      <c r="KSL10" s="481"/>
      <c r="KSM10" s="481"/>
      <c r="KSN10" s="481"/>
      <c r="KSO10" s="481"/>
      <c r="KSP10" s="481"/>
      <c r="KSQ10" s="481"/>
      <c r="KSR10" s="481"/>
      <c r="KSS10" s="481"/>
      <c r="KST10" s="481"/>
      <c r="KSU10" s="481"/>
      <c r="KSV10" s="481"/>
      <c r="KSW10" s="481"/>
      <c r="KSX10" s="481"/>
      <c r="KSY10" s="481"/>
      <c r="KSZ10" s="481"/>
      <c r="KTA10" s="481"/>
      <c r="KTB10" s="481"/>
      <c r="KTC10" s="481"/>
      <c r="KTD10" s="481"/>
      <c r="KTE10" s="481"/>
      <c r="KTF10" s="481"/>
      <c r="KTG10" s="481"/>
      <c r="KTH10" s="481"/>
      <c r="KTI10" s="481"/>
      <c r="KTJ10" s="481"/>
      <c r="KTK10" s="481"/>
      <c r="KTL10" s="481"/>
      <c r="KTM10" s="481"/>
      <c r="KTN10" s="481"/>
      <c r="KTO10" s="481"/>
      <c r="KTP10" s="481"/>
      <c r="KTQ10" s="481"/>
      <c r="KTR10" s="481"/>
      <c r="KTS10" s="481"/>
      <c r="KTT10" s="481"/>
      <c r="KTU10" s="481"/>
      <c r="KTV10" s="481"/>
      <c r="KTW10" s="481"/>
      <c r="KTX10" s="481"/>
      <c r="KTY10" s="481"/>
      <c r="KTZ10" s="481"/>
      <c r="KUA10" s="481"/>
      <c r="KUB10" s="481"/>
      <c r="KUC10" s="481"/>
      <c r="KUD10" s="481"/>
      <c r="KUE10" s="481"/>
      <c r="KUF10" s="481"/>
      <c r="KUG10" s="481"/>
      <c r="KUH10" s="481"/>
      <c r="KUI10" s="481"/>
      <c r="KUJ10" s="481"/>
      <c r="KUK10" s="481"/>
      <c r="KUL10" s="481"/>
      <c r="KUM10" s="481"/>
      <c r="KUN10" s="481"/>
      <c r="KUO10" s="481"/>
      <c r="KUP10" s="481"/>
      <c r="KUQ10" s="481"/>
      <c r="KUR10" s="481"/>
      <c r="KUS10" s="481"/>
      <c r="KUT10" s="481"/>
      <c r="KUU10" s="481"/>
      <c r="KUV10" s="481"/>
      <c r="KUW10" s="481"/>
      <c r="KUX10" s="481"/>
      <c r="KUY10" s="481"/>
      <c r="KUZ10" s="481"/>
      <c r="KVA10" s="481"/>
      <c r="KVB10" s="481"/>
      <c r="KVC10" s="481"/>
      <c r="KVD10" s="481"/>
      <c r="KVE10" s="481"/>
      <c r="KVF10" s="481"/>
      <c r="KVG10" s="481"/>
      <c r="KVH10" s="481"/>
      <c r="KVI10" s="481"/>
      <c r="KVJ10" s="481"/>
      <c r="KVK10" s="481"/>
      <c r="KVL10" s="481"/>
      <c r="KVM10" s="481"/>
      <c r="KVN10" s="481"/>
      <c r="KVO10" s="481"/>
      <c r="KVP10" s="481"/>
      <c r="KVQ10" s="481"/>
      <c r="KVR10" s="481"/>
      <c r="KVS10" s="481"/>
      <c r="KVT10" s="481"/>
      <c r="KVU10" s="481"/>
      <c r="KVV10" s="481"/>
      <c r="KVW10" s="481"/>
      <c r="KVX10" s="481"/>
      <c r="KVY10" s="481"/>
      <c r="KVZ10" s="481"/>
      <c r="KWA10" s="481"/>
      <c r="KWB10" s="481"/>
      <c r="KWC10" s="481"/>
      <c r="KWD10" s="481"/>
      <c r="KWE10" s="481"/>
      <c r="KWF10" s="481"/>
      <c r="KWG10" s="481"/>
      <c r="KWH10" s="481"/>
      <c r="KWI10" s="481"/>
      <c r="KWJ10" s="481"/>
      <c r="KWK10" s="481"/>
      <c r="KWL10" s="481"/>
      <c r="KWM10" s="481"/>
      <c r="KWN10" s="481"/>
      <c r="KWO10" s="481"/>
      <c r="KWP10" s="481"/>
      <c r="KWQ10" s="481"/>
      <c r="KWR10" s="481"/>
      <c r="KWS10" s="481"/>
      <c r="KWT10" s="481"/>
      <c r="KWU10" s="481"/>
      <c r="KWV10" s="481"/>
      <c r="KWW10" s="481"/>
      <c r="KWX10" s="481"/>
      <c r="KWY10" s="481"/>
      <c r="KWZ10" s="481"/>
      <c r="KXA10" s="481"/>
      <c r="KXB10" s="481"/>
      <c r="KXC10" s="481"/>
      <c r="KXD10" s="481"/>
      <c r="KXE10" s="481"/>
      <c r="KXF10" s="481"/>
      <c r="KXG10" s="481"/>
      <c r="KXH10" s="481"/>
      <c r="KXI10" s="481"/>
      <c r="KXJ10" s="481"/>
      <c r="KXK10" s="481"/>
      <c r="KXL10" s="481"/>
      <c r="KXM10" s="481"/>
      <c r="KXN10" s="481"/>
      <c r="KXO10" s="481"/>
      <c r="KXP10" s="481"/>
      <c r="KXQ10" s="481"/>
      <c r="KXR10" s="481"/>
      <c r="KXS10" s="481"/>
      <c r="KXT10" s="481"/>
      <c r="KXU10" s="481"/>
      <c r="KXV10" s="481"/>
      <c r="KXW10" s="481"/>
      <c r="KXX10" s="481"/>
      <c r="KXY10" s="481"/>
      <c r="KXZ10" s="481"/>
      <c r="KYA10" s="481"/>
      <c r="KYB10" s="481"/>
      <c r="KYC10" s="481"/>
      <c r="KYD10" s="481"/>
      <c r="KYE10" s="481"/>
      <c r="KYF10" s="481"/>
      <c r="KYG10" s="481"/>
      <c r="KYH10" s="481"/>
      <c r="KYI10" s="481"/>
      <c r="KYJ10" s="481"/>
      <c r="KYK10" s="481"/>
      <c r="KYL10" s="481"/>
      <c r="KYM10" s="481"/>
      <c r="KYN10" s="481"/>
      <c r="KYO10" s="481"/>
      <c r="KYP10" s="481"/>
      <c r="KYQ10" s="481"/>
      <c r="KYR10" s="481"/>
      <c r="KYS10" s="481"/>
      <c r="KYT10" s="481"/>
      <c r="KYU10" s="481"/>
      <c r="KYV10" s="481"/>
      <c r="KYW10" s="481"/>
      <c r="KYX10" s="481"/>
      <c r="KYY10" s="481"/>
      <c r="KYZ10" s="481"/>
      <c r="KZA10" s="481"/>
      <c r="KZB10" s="481"/>
      <c r="KZC10" s="481"/>
      <c r="KZD10" s="481"/>
      <c r="KZE10" s="481"/>
      <c r="KZF10" s="481"/>
      <c r="KZG10" s="481"/>
      <c r="KZH10" s="481"/>
      <c r="KZI10" s="481"/>
      <c r="KZJ10" s="481"/>
      <c r="KZK10" s="481"/>
      <c r="KZL10" s="481"/>
      <c r="KZM10" s="481"/>
      <c r="KZN10" s="481"/>
      <c r="KZO10" s="481"/>
      <c r="KZP10" s="481"/>
      <c r="KZQ10" s="481"/>
      <c r="KZR10" s="481"/>
      <c r="KZS10" s="481"/>
      <c r="KZT10" s="481"/>
      <c r="KZU10" s="481"/>
      <c r="KZV10" s="481"/>
      <c r="KZW10" s="481"/>
      <c r="KZX10" s="481"/>
      <c r="KZY10" s="481"/>
      <c r="KZZ10" s="481"/>
      <c r="LAA10" s="481"/>
      <c r="LAB10" s="481"/>
      <c r="LAC10" s="481"/>
      <c r="LAD10" s="481"/>
      <c r="LAE10" s="481"/>
      <c r="LAF10" s="481"/>
      <c r="LAG10" s="481"/>
      <c r="LAH10" s="481"/>
      <c r="LAI10" s="481"/>
      <c r="LAJ10" s="481"/>
      <c r="LAK10" s="481"/>
      <c r="LAL10" s="481"/>
      <c r="LAM10" s="481"/>
      <c r="LAN10" s="481"/>
      <c r="LAO10" s="481"/>
      <c r="LAP10" s="481"/>
      <c r="LAQ10" s="481"/>
      <c r="LAR10" s="481"/>
      <c r="LAS10" s="481"/>
      <c r="LAT10" s="481"/>
      <c r="LAU10" s="481"/>
      <c r="LAV10" s="481"/>
      <c r="LAW10" s="481"/>
      <c r="LAX10" s="481"/>
      <c r="LAY10" s="481"/>
      <c r="LAZ10" s="481"/>
      <c r="LBA10" s="481"/>
      <c r="LBB10" s="481"/>
      <c r="LBC10" s="481"/>
      <c r="LBD10" s="481"/>
      <c r="LBE10" s="481"/>
      <c r="LBF10" s="481"/>
      <c r="LBG10" s="481"/>
      <c r="LBH10" s="481"/>
      <c r="LBI10" s="481"/>
      <c r="LBJ10" s="481"/>
      <c r="LBK10" s="481"/>
      <c r="LBL10" s="481"/>
      <c r="LBM10" s="481"/>
      <c r="LBN10" s="481"/>
      <c r="LBO10" s="481"/>
      <c r="LBP10" s="481"/>
      <c r="LBQ10" s="481"/>
      <c r="LBR10" s="481"/>
      <c r="LBS10" s="481"/>
      <c r="LBT10" s="481"/>
      <c r="LBU10" s="481"/>
      <c r="LBV10" s="481"/>
      <c r="LBW10" s="481"/>
      <c r="LBX10" s="481"/>
      <c r="LBY10" s="481"/>
      <c r="LBZ10" s="481"/>
      <c r="LCA10" s="481"/>
      <c r="LCB10" s="481"/>
      <c r="LCC10" s="481"/>
      <c r="LCD10" s="481"/>
      <c r="LCE10" s="481"/>
      <c r="LCF10" s="481"/>
      <c r="LCG10" s="481"/>
      <c r="LCH10" s="481"/>
      <c r="LCI10" s="481"/>
      <c r="LCJ10" s="481"/>
      <c r="LCK10" s="481"/>
      <c r="LCL10" s="481"/>
      <c r="LCM10" s="481"/>
      <c r="LCN10" s="481"/>
      <c r="LCO10" s="481"/>
      <c r="LCP10" s="481"/>
      <c r="LCQ10" s="481"/>
      <c r="LCR10" s="481"/>
      <c r="LCS10" s="481"/>
      <c r="LCT10" s="481"/>
      <c r="LCU10" s="481"/>
      <c r="LCV10" s="481"/>
      <c r="LCW10" s="481"/>
      <c r="LCX10" s="481"/>
      <c r="LCY10" s="481"/>
      <c r="LCZ10" s="481"/>
      <c r="LDA10" s="481"/>
      <c r="LDB10" s="481"/>
      <c r="LDC10" s="481"/>
      <c r="LDD10" s="481"/>
      <c r="LDE10" s="481"/>
      <c r="LDF10" s="481"/>
      <c r="LDG10" s="481"/>
      <c r="LDH10" s="481"/>
      <c r="LDI10" s="481"/>
      <c r="LDJ10" s="481"/>
      <c r="LDK10" s="481"/>
      <c r="LDL10" s="481"/>
      <c r="LDM10" s="481"/>
      <c r="LDN10" s="481"/>
      <c r="LDO10" s="481"/>
      <c r="LDP10" s="481"/>
      <c r="LDQ10" s="481"/>
      <c r="LDR10" s="481"/>
      <c r="LDS10" s="481"/>
      <c r="LDT10" s="481"/>
      <c r="LDU10" s="481"/>
      <c r="LDV10" s="481"/>
      <c r="LDW10" s="481"/>
      <c r="LDX10" s="481"/>
      <c r="LDY10" s="481"/>
      <c r="LDZ10" s="481"/>
      <c r="LEA10" s="481"/>
      <c r="LEB10" s="481"/>
      <c r="LEC10" s="481"/>
      <c r="LED10" s="481"/>
      <c r="LEE10" s="481"/>
      <c r="LEF10" s="481"/>
      <c r="LEG10" s="481"/>
      <c r="LEH10" s="481"/>
      <c r="LEI10" s="481"/>
      <c r="LEJ10" s="481"/>
      <c r="LEK10" s="481"/>
      <c r="LEL10" s="481"/>
      <c r="LEM10" s="481"/>
      <c r="LEN10" s="481"/>
      <c r="LEO10" s="481"/>
      <c r="LEP10" s="481"/>
      <c r="LEQ10" s="481"/>
      <c r="LER10" s="481"/>
      <c r="LES10" s="481"/>
      <c r="LET10" s="481"/>
      <c r="LEU10" s="481"/>
      <c r="LEV10" s="481"/>
      <c r="LEW10" s="481"/>
      <c r="LEX10" s="481"/>
      <c r="LEY10" s="481"/>
      <c r="LEZ10" s="481"/>
      <c r="LFA10" s="481"/>
      <c r="LFB10" s="481"/>
      <c r="LFC10" s="481"/>
      <c r="LFD10" s="481"/>
      <c r="LFE10" s="481"/>
      <c r="LFF10" s="481"/>
      <c r="LFG10" s="481"/>
      <c r="LFH10" s="481"/>
      <c r="LFI10" s="481"/>
      <c r="LFJ10" s="481"/>
      <c r="LFK10" s="481"/>
      <c r="LFL10" s="481"/>
      <c r="LFM10" s="481"/>
      <c r="LFN10" s="481"/>
      <c r="LFO10" s="481"/>
      <c r="LFP10" s="481"/>
      <c r="LFQ10" s="481"/>
      <c r="LFR10" s="481"/>
      <c r="LFS10" s="481"/>
      <c r="LFT10" s="481"/>
      <c r="LFU10" s="481"/>
      <c r="LFV10" s="481"/>
      <c r="LFW10" s="481"/>
      <c r="LFX10" s="481"/>
      <c r="LFY10" s="481"/>
      <c r="LFZ10" s="481"/>
      <c r="LGA10" s="481"/>
      <c r="LGB10" s="481"/>
      <c r="LGC10" s="481"/>
      <c r="LGD10" s="481"/>
      <c r="LGE10" s="481"/>
      <c r="LGF10" s="481"/>
      <c r="LGG10" s="481"/>
      <c r="LGH10" s="481"/>
      <c r="LGI10" s="481"/>
      <c r="LGJ10" s="481"/>
      <c r="LGK10" s="481"/>
      <c r="LGL10" s="481"/>
      <c r="LGM10" s="481"/>
      <c r="LGN10" s="481"/>
      <c r="LGO10" s="481"/>
      <c r="LGP10" s="481"/>
      <c r="LGQ10" s="481"/>
      <c r="LGR10" s="481"/>
      <c r="LGS10" s="481"/>
      <c r="LGT10" s="481"/>
      <c r="LGU10" s="481"/>
      <c r="LGV10" s="481"/>
      <c r="LGW10" s="481"/>
      <c r="LGX10" s="481"/>
      <c r="LGY10" s="481"/>
      <c r="LGZ10" s="481"/>
      <c r="LHA10" s="481"/>
      <c r="LHB10" s="481"/>
      <c r="LHC10" s="481"/>
      <c r="LHD10" s="481"/>
      <c r="LHE10" s="481"/>
      <c r="LHF10" s="481"/>
      <c r="LHG10" s="481"/>
      <c r="LHH10" s="481"/>
      <c r="LHI10" s="481"/>
      <c r="LHJ10" s="481"/>
      <c r="LHK10" s="481"/>
      <c r="LHL10" s="481"/>
      <c r="LHM10" s="481"/>
      <c r="LHN10" s="481"/>
      <c r="LHO10" s="481"/>
      <c r="LHP10" s="481"/>
      <c r="LHQ10" s="481"/>
      <c r="LHR10" s="481"/>
      <c r="LHS10" s="481"/>
      <c r="LHT10" s="481"/>
      <c r="LHU10" s="481"/>
      <c r="LHV10" s="481"/>
      <c r="LHW10" s="481"/>
      <c r="LHX10" s="481"/>
      <c r="LHY10" s="481"/>
      <c r="LHZ10" s="481"/>
      <c r="LIA10" s="481"/>
      <c r="LIB10" s="481"/>
      <c r="LIC10" s="481"/>
      <c r="LID10" s="481"/>
      <c r="LIE10" s="481"/>
      <c r="LIF10" s="481"/>
      <c r="LIG10" s="481"/>
      <c r="LIH10" s="481"/>
      <c r="LII10" s="481"/>
      <c r="LIJ10" s="481"/>
      <c r="LIK10" s="481"/>
      <c r="LIL10" s="481"/>
      <c r="LIM10" s="481"/>
      <c r="LIN10" s="481"/>
      <c r="LIO10" s="481"/>
      <c r="LIP10" s="481"/>
      <c r="LIQ10" s="481"/>
      <c r="LIR10" s="481"/>
      <c r="LIS10" s="481"/>
      <c r="LIT10" s="481"/>
      <c r="LIU10" s="481"/>
      <c r="LIV10" s="481"/>
      <c r="LIW10" s="481"/>
      <c r="LIX10" s="481"/>
      <c r="LIY10" s="481"/>
      <c r="LIZ10" s="481"/>
      <c r="LJA10" s="481"/>
      <c r="LJB10" s="481"/>
      <c r="LJC10" s="481"/>
      <c r="LJD10" s="481"/>
      <c r="LJE10" s="481"/>
      <c r="LJF10" s="481"/>
      <c r="LJG10" s="481"/>
      <c r="LJH10" s="481"/>
      <c r="LJI10" s="481"/>
      <c r="LJJ10" s="481"/>
      <c r="LJK10" s="481"/>
      <c r="LJL10" s="481"/>
      <c r="LJM10" s="481"/>
      <c r="LJN10" s="481"/>
      <c r="LJO10" s="481"/>
      <c r="LJP10" s="481"/>
      <c r="LJQ10" s="481"/>
      <c r="LJR10" s="481"/>
      <c r="LJS10" s="481"/>
      <c r="LJT10" s="481"/>
      <c r="LJU10" s="481"/>
      <c r="LJV10" s="481"/>
      <c r="LJW10" s="481"/>
      <c r="LJX10" s="481"/>
      <c r="LJY10" s="481"/>
      <c r="LJZ10" s="481"/>
      <c r="LKA10" s="481"/>
      <c r="LKB10" s="481"/>
      <c r="LKC10" s="481"/>
      <c r="LKD10" s="481"/>
      <c r="LKE10" s="481"/>
      <c r="LKF10" s="481"/>
      <c r="LKG10" s="481"/>
      <c r="LKH10" s="481"/>
      <c r="LKI10" s="481"/>
      <c r="LKJ10" s="481"/>
      <c r="LKK10" s="481"/>
      <c r="LKL10" s="481"/>
      <c r="LKM10" s="481"/>
      <c r="LKN10" s="481"/>
      <c r="LKO10" s="481"/>
      <c r="LKP10" s="481"/>
      <c r="LKQ10" s="481"/>
      <c r="LKR10" s="481"/>
      <c r="LKS10" s="481"/>
      <c r="LKT10" s="481"/>
      <c r="LKU10" s="481"/>
      <c r="LKV10" s="481"/>
      <c r="LKW10" s="481"/>
      <c r="LKX10" s="481"/>
      <c r="LKY10" s="481"/>
      <c r="LKZ10" s="481"/>
      <c r="LLA10" s="481"/>
      <c r="LLB10" s="481"/>
      <c r="LLC10" s="481"/>
      <c r="LLD10" s="481"/>
      <c r="LLE10" s="481"/>
      <c r="LLF10" s="481"/>
      <c r="LLG10" s="481"/>
      <c r="LLH10" s="481"/>
      <c r="LLI10" s="481"/>
      <c r="LLJ10" s="481"/>
      <c r="LLK10" s="481"/>
      <c r="LLL10" s="481"/>
      <c r="LLM10" s="481"/>
      <c r="LLN10" s="481"/>
      <c r="LLO10" s="481"/>
      <c r="LLP10" s="481"/>
      <c r="LLQ10" s="481"/>
      <c r="LLR10" s="481"/>
      <c r="LLS10" s="481"/>
      <c r="LLT10" s="481"/>
      <c r="LLU10" s="481"/>
      <c r="LLV10" s="481"/>
      <c r="LLW10" s="481"/>
      <c r="LLX10" s="481"/>
      <c r="LLY10" s="481"/>
      <c r="LLZ10" s="481"/>
      <c r="LMA10" s="481"/>
      <c r="LMB10" s="481"/>
      <c r="LMC10" s="481"/>
      <c r="LMD10" s="481"/>
      <c r="LME10" s="481"/>
      <c r="LMF10" s="481"/>
      <c r="LMG10" s="481"/>
      <c r="LMH10" s="481"/>
      <c r="LMI10" s="481"/>
      <c r="LMJ10" s="481"/>
      <c r="LMK10" s="481"/>
      <c r="LML10" s="481"/>
      <c r="LMM10" s="481"/>
      <c r="LMN10" s="481"/>
      <c r="LMO10" s="481"/>
      <c r="LMP10" s="481"/>
      <c r="LMQ10" s="481"/>
      <c r="LMR10" s="481"/>
      <c r="LMS10" s="481"/>
      <c r="LMT10" s="481"/>
      <c r="LMU10" s="481"/>
      <c r="LMV10" s="481"/>
      <c r="LMW10" s="481"/>
      <c r="LMX10" s="481"/>
      <c r="LMY10" s="481"/>
      <c r="LMZ10" s="481"/>
      <c r="LNA10" s="481"/>
      <c r="LNB10" s="481"/>
      <c r="LNC10" s="481"/>
      <c r="LND10" s="481"/>
      <c r="LNE10" s="481"/>
      <c r="LNF10" s="481"/>
      <c r="LNG10" s="481"/>
      <c r="LNH10" s="481"/>
      <c r="LNI10" s="481"/>
      <c r="LNJ10" s="481"/>
      <c r="LNK10" s="481"/>
      <c r="LNL10" s="481"/>
      <c r="LNM10" s="481"/>
      <c r="LNN10" s="481"/>
      <c r="LNO10" s="481"/>
      <c r="LNP10" s="481"/>
      <c r="LNQ10" s="481"/>
      <c r="LNR10" s="481"/>
      <c r="LNS10" s="481"/>
      <c r="LNT10" s="481"/>
      <c r="LNU10" s="481"/>
      <c r="LNV10" s="481"/>
      <c r="LNW10" s="481"/>
      <c r="LNX10" s="481"/>
      <c r="LNY10" s="481"/>
      <c r="LNZ10" s="481"/>
      <c r="LOA10" s="481"/>
      <c r="LOB10" s="481"/>
      <c r="LOC10" s="481"/>
      <c r="LOD10" s="481"/>
      <c r="LOE10" s="481"/>
      <c r="LOF10" s="481"/>
      <c r="LOG10" s="481"/>
      <c r="LOH10" s="481"/>
      <c r="LOI10" s="481"/>
      <c r="LOJ10" s="481"/>
      <c r="LOK10" s="481"/>
      <c r="LOL10" s="481"/>
      <c r="LOM10" s="481"/>
      <c r="LON10" s="481"/>
      <c r="LOO10" s="481"/>
      <c r="LOP10" s="481"/>
      <c r="LOQ10" s="481"/>
      <c r="LOR10" s="481"/>
      <c r="LOS10" s="481"/>
      <c r="LOT10" s="481"/>
      <c r="LOU10" s="481"/>
      <c r="LOV10" s="481"/>
      <c r="LOW10" s="481"/>
      <c r="LOX10" s="481"/>
      <c r="LOY10" s="481"/>
      <c r="LOZ10" s="481"/>
      <c r="LPA10" s="481"/>
      <c r="LPB10" s="481"/>
      <c r="LPC10" s="481"/>
      <c r="LPD10" s="481"/>
      <c r="LPE10" s="481"/>
      <c r="LPF10" s="481"/>
      <c r="LPG10" s="481"/>
      <c r="LPH10" s="481"/>
      <c r="LPI10" s="481"/>
      <c r="LPJ10" s="481"/>
      <c r="LPK10" s="481"/>
      <c r="LPL10" s="481"/>
      <c r="LPM10" s="481"/>
      <c r="LPN10" s="481"/>
      <c r="LPO10" s="481"/>
      <c r="LPP10" s="481"/>
      <c r="LPQ10" s="481"/>
      <c r="LPR10" s="481"/>
      <c r="LPS10" s="481"/>
      <c r="LPT10" s="481"/>
      <c r="LPU10" s="481"/>
      <c r="LPV10" s="481"/>
      <c r="LPW10" s="481"/>
      <c r="LPX10" s="481"/>
      <c r="LPY10" s="481"/>
      <c r="LPZ10" s="481"/>
      <c r="LQA10" s="481"/>
      <c r="LQB10" s="481"/>
      <c r="LQC10" s="481"/>
      <c r="LQD10" s="481"/>
      <c r="LQE10" s="481"/>
      <c r="LQF10" s="481"/>
      <c r="LQG10" s="481"/>
      <c r="LQH10" s="481"/>
      <c r="LQI10" s="481"/>
      <c r="LQJ10" s="481"/>
      <c r="LQK10" s="481"/>
      <c r="LQL10" s="481"/>
      <c r="LQM10" s="481"/>
      <c r="LQN10" s="481"/>
      <c r="LQO10" s="481"/>
      <c r="LQP10" s="481"/>
      <c r="LQQ10" s="481"/>
      <c r="LQR10" s="481"/>
      <c r="LQS10" s="481"/>
      <c r="LQT10" s="481"/>
      <c r="LQU10" s="481"/>
      <c r="LQV10" s="481"/>
      <c r="LQW10" s="481"/>
      <c r="LQX10" s="481"/>
      <c r="LQY10" s="481"/>
      <c r="LQZ10" s="481"/>
      <c r="LRA10" s="481"/>
      <c r="LRB10" s="481"/>
      <c r="LRC10" s="481"/>
      <c r="LRD10" s="481"/>
      <c r="LRE10" s="481"/>
      <c r="LRF10" s="481"/>
      <c r="LRG10" s="481"/>
      <c r="LRH10" s="481"/>
      <c r="LRI10" s="481"/>
      <c r="LRJ10" s="481"/>
      <c r="LRK10" s="481"/>
      <c r="LRL10" s="481"/>
      <c r="LRM10" s="481"/>
      <c r="LRN10" s="481"/>
      <c r="LRO10" s="481"/>
      <c r="LRP10" s="481"/>
      <c r="LRQ10" s="481"/>
      <c r="LRR10" s="481"/>
      <c r="LRS10" s="481"/>
      <c r="LRT10" s="481"/>
      <c r="LRU10" s="481"/>
      <c r="LRV10" s="481"/>
      <c r="LRW10" s="481"/>
      <c r="LRX10" s="481"/>
      <c r="LRY10" s="481"/>
      <c r="LRZ10" s="481"/>
      <c r="LSA10" s="481"/>
      <c r="LSB10" s="481"/>
      <c r="LSC10" s="481"/>
      <c r="LSD10" s="481"/>
      <c r="LSE10" s="481"/>
      <c r="LSF10" s="481"/>
      <c r="LSG10" s="481"/>
      <c r="LSH10" s="481"/>
      <c r="LSI10" s="481"/>
      <c r="LSJ10" s="481"/>
      <c r="LSK10" s="481"/>
      <c r="LSL10" s="481"/>
      <c r="LSM10" s="481"/>
      <c r="LSN10" s="481"/>
      <c r="LSO10" s="481"/>
      <c r="LSP10" s="481"/>
      <c r="LSQ10" s="481"/>
      <c r="LSR10" s="481"/>
      <c r="LSS10" s="481"/>
      <c r="LST10" s="481"/>
      <c r="LSU10" s="481"/>
      <c r="LSV10" s="481"/>
      <c r="LSW10" s="481"/>
      <c r="LSX10" s="481"/>
      <c r="LSY10" s="481"/>
      <c r="LSZ10" s="481"/>
      <c r="LTA10" s="481"/>
      <c r="LTB10" s="481"/>
      <c r="LTC10" s="481"/>
      <c r="LTD10" s="481"/>
      <c r="LTE10" s="481"/>
      <c r="LTF10" s="481"/>
      <c r="LTG10" s="481"/>
      <c r="LTH10" s="481"/>
      <c r="LTI10" s="481"/>
      <c r="LTJ10" s="481"/>
      <c r="LTK10" s="481"/>
      <c r="LTL10" s="481"/>
      <c r="LTM10" s="481"/>
      <c r="LTN10" s="481"/>
      <c r="LTO10" s="481"/>
      <c r="LTP10" s="481"/>
      <c r="LTQ10" s="481"/>
      <c r="LTR10" s="481"/>
      <c r="LTS10" s="481"/>
      <c r="LTT10" s="481"/>
      <c r="LTU10" s="481"/>
      <c r="LTV10" s="481"/>
      <c r="LTW10" s="481"/>
      <c r="LTX10" s="481"/>
      <c r="LTY10" s="481"/>
      <c r="LTZ10" s="481"/>
      <c r="LUA10" s="481"/>
      <c r="LUB10" s="481"/>
      <c r="LUC10" s="481"/>
      <c r="LUD10" s="481"/>
      <c r="LUE10" s="481"/>
      <c r="LUF10" s="481"/>
      <c r="LUG10" s="481"/>
      <c r="LUH10" s="481"/>
      <c r="LUI10" s="481"/>
      <c r="LUJ10" s="481"/>
      <c r="LUK10" s="481"/>
      <c r="LUL10" s="481"/>
      <c r="LUM10" s="481"/>
      <c r="LUN10" s="481"/>
      <c r="LUO10" s="481"/>
      <c r="LUP10" s="481"/>
      <c r="LUQ10" s="481"/>
      <c r="LUR10" s="481"/>
      <c r="LUS10" s="481"/>
      <c r="LUT10" s="481"/>
      <c r="LUU10" s="481"/>
      <c r="LUV10" s="481"/>
      <c r="LUW10" s="481"/>
      <c r="LUX10" s="481"/>
      <c r="LUY10" s="481"/>
      <c r="LUZ10" s="481"/>
      <c r="LVA10" s="481"/>
      <c r="LVB10" s="481"/>
      <c r="LVC10" s="481"/>
      <c r="LVD10" s="481"/>
      <c r="LVE10" s="481"/>
      <c r="LVF10" s="481"/>
      <c r="LVG10" s="481"/>
      <c r="LVH10" s="481"/>
      <c r="LVI10" s="481"/>
      <c r="LVJ10" s="481"/>
      <c r="LVK10" s="481"/>
      <c r="LVL10" s="481"/>
      <c r="LVM10" s="481"/>
      <c r="LVN10" s="481"/>
      <c r="LVO10" s="481"/>
      <c r="LVP10" s="481"/>
      <c r="LVQ10" s="481"/>
      <c r="LVR10" s="481"/>
      <c r="LVS10" s="481"/>
      <c r="LVT10" s="481"/>
      <c r="LVU10" s="481"/>
      <c r="LVV10" s="481"/>
      <c r="LVW10" s="481"/>
      <c r="LVX10" s="481"/>
      <c r="LVY10" s="481"/>
      <c r="LVZ10" s="481"/>
      <c r="LWA10" s="481"/>
      <c r="LWB10" s="481"/>
      <c r="LWC10" s="481"/>
      <c r="LWD10" s="481"/>
      <c r="LWE10" s="481"/>
      <c r="LWF10" s="481"/>
      <c r="LWG10" s="481"/>
      <c r="LWH10" s="481"/>
      <c r="LWI10" s="481"/>
      <c r="LWJ10" s="481"/>
      <c r="LWK10" s="481"/>
      <c r="LWL10" s="481"/>
      <c r="LWM10" s="481"/>
      <c r="LWN10" s="481"/>
      <c r="LWO10" s="481"/>
      <c r="LWP10" s="481"/>
      <c r="LWQ10" s="481"/>
      <c r="LWR10" s="481"/>
      <c r="LWS10" s="481"/>
      <c r="LWT10" s="481"/>
      <c r="LWU10" s="481"/>
      <c r="LWV10" s="481"/>
      <c r="LWW10" s="481"/>
      <c r="LWX10" s="481"/>
      <c r="LWY10" s="481"/>
      <c r="LWZ10" s="481"/>
      <c r="LXA10" s="481"/>
      <c r="LXB10" s="481"/>
      <c r="LXC10" s="481"/>
      <c r="LXD10" s="481"/>
      <c r="LXE10" s="481"/>
      <c r="LXF10" s="481"/>
      <c r="LXG10" s="481"/>
      <c r="LXH10" s="481"/>
      <c r="LXI10" s="481"/>
      <c r="LXJ10" s="481"/>
      <c r="LXK10" s="481"/>
      <c r="LXL10" s="481"/>
      <c r="LXM10" s="481"/>
      <c r="LXN10" s="481"/>
      <c r="LXO10" s="481"/>
      <c r="LXP10" s="481"/>
      <c r="LXQ10" s="481"/>
      <c r="LXR10" s="481"/>
      <c r="LXS10" s="481"/>
      <c r="LXT10" s="481"/>
      <c r="LXU10" s="481"/>
      <c r="LXV10" s="481"/>
      <c r="LXW10" s="481"/>
      <c r="LXX10" s="481"/>
      <c r="LXY10" s="481"/>
      <c r="LXZ10" s="481"/>
      <c r="LYA10" s="481"/>
      <c r="LYB10" s="481"/>
      <c r="LYC10" s="481"/>
      <c r="LYD10" s="481"/>
      <c r="LYE10" s="481"/>
      <c r="LYF10" s="481"/>
      <c r="LYG10" s="481"/>
      <c r="LYH10" s="481"/>
      <c r="LYI10" s="481"/>
      <c r="LYJ10" s="481"/>
      <c r="LYK10" s="481"/>
      <c r="LYL10" s="481"/>
      <c r="LYM10" s="481"/>
      <c r="LYN10" s="481"/>
      <c r="LYO10" s="481"/>
      <c r="LYP10" s="481"/>
      <c r="LYQ10" s="481"/>
      <c r="LYR10" s="481"/>
      <c r="LYS10" s="481"/>
      <c r="LYT10" s="481"/>
      <c r="LYU10" s="481"/>
      <c r="LYV10" s="481"/>
      <c r="LYW10" s="481"/>
      <c r="LYX10" s="481"/>
      <c r="LYY10" s="481"/>
      <c r="LYZ10" s="481"/>
      <c r="LZA10" s="481"/>
      <c r="LZB10" s="481"/>
      <c r="LZC10" s="481"/>
      <c r="LZD10" s="481"/>
      <c r="LZE10" s="481"/>
      <c r="LZF10" s="481"/>
      <c r="LZG10" s="481"/>
      <c r="LZH10" s="481"/>
      <c r="LZI10" s="481"/>
      <c r="LZJ10" s="481"/>
      <c r="LZK10" s="481"/>
      <c r="LZL10" s="481"/>
      <c r="LZM10" s="481"/>
      <c r="LZN10" s="481"/>
      <c r="LZO10" s="481"/>
      <c r="LZP10" s="481"/>
      <c r="LZQ10" s="481"/>
      <c r="LZR10" s="481"/>
      <c r="LZS10" s="481"/>
      <c r="LZT10" s="481"/>
      <c r="LZU10" s="481"/>
      <c r="LZV10" s="481"/>
      <c r="LZW10" s="481"/>
      <c r="LZX10" s="481"/>
      <c r="LZY10" s="481"/>
      <c r="LZZ10" s="481"/>
      <c r="MAA10" s="481"/>
      <c r="MAB10" s="481"/>
      <c r="MAC10" s="481"/>
      <c r="MAD10" s="481"/>
      <c r="MAE10" s="481"/>
      <c r="MAF10" s="481"/>
      <c r="MAG10" s="481"/>
      <c r="MAH10" s="481"/>
      <c r="MAI10" s="481"/>
      <c r="MAJ10" s="481"/>
      <c r="MAK10" s="481"/>
      <c r="MAL10" s="481"/>
      <c r="MAM10" s="481"/>
      <c r="MAN10" s="481"/>
      <c r="MAO10" s="481"/>
      <c r="MAP10" s="481"/>
      <c r="MAQ10" s="481"/>
      <c r="MAR10" s="481"/>
      <c r="MAS10" s="481"/>
      <c r="MAT10" s="481"/>
      <c r="MAU10" s="481"/>
      <c r="MAV10" s="481"/>
      <c r="MAW10" s="481"/>
      <c r="MAX10" s="481"/>
      <c r="MAY10" s="481"/>
      <c r="MAZ10" s="481"/>
      <c r="MBA10" s="481"/>
      <c r="MBB10" s="481"/>
      <c r="MBC10" s="481"/>
      <c r="MBD10" s="481"/>
      <c r="MBE10" s="481"/>
      <c r="MBF10" s="481"/>
      <c r="MBG10" s="481"/>
      <c r="MBH10" s="481"/>
      <c r="MBI10" s="481"/>
      <c r="MBJ10" s="481"/>
      <c r="MBK10" s="481"/>
      <c r="MBL10" s="481"/>
      <c r="MBM10" s="481"/>
      <c r="MBN10" s="481"/>
      <c r="MBO10" s="481"/>
      <c r="MBP10" s="481"/>
      <c r="MBQ10" s="481"/>
      <c r="MBR10" s="481"/>
      <c r="MBS10" s="481"/>
      <c r="MBT10" s="481"/>
      <c r="MBU10" s="481"/>
      <c r="MBV10" s="481"/>
      <c r="MBW10" s="481"/>
      <c r="MBX10" s="481"/>
      <c r="MBY10" s="481"/>
      <c r="MBZ10" s="481"/>
      <c r="MCA10" s="481"/>
      <c r="MCB10" s="481"/>
      <c r="MCC10" s="481"/>
      <c r="MCD10" s="481"/>
      <c r="MCE10" s="481"/>
      <c r="MCF10" s="481"/>
      <c r="MCG10" s="481"/>
      <c r="MCH10" s="481"/>
      <c r="MCI10" s="481"/>
      <c r="MCJ10" s="481"/>
      <c r="MCK10" s="481"/>
      <c r="MCL10" s="481"/>
      <c r="MCM10" s="481"/>
      <c r="MCN10" s="481"/>
      <c r="MCO10" s="481"/>
      <c r="MCP10" s="481"/>
      <c r="MCQ10" s="481"/>
      <c r="MCR10" s="481"/>
      <c r="MCS10" s="481"/>
      <c r="MCT10" s="481"/>
      <c r="MCU10" s="481"/>
      <c r="MCV10" s="481"/>
      <c r="MCW10" s="481"/>
      <c r="MCX10" s="481"/>
      <c r="MCY10" s="481"/>
      <c r="MCZ10" s="481"/>
      <c r="MDA10" s="481"/>
      <c r="MDB10" s="481"/>
      <c r="MDC10" s="481"/>
      <c r="MDD10" s="481"/>
      <c r="MDE10" s="481"/>
      <c r="MDF10" s="481"/>
      <c r="MDG10" s="481"/>
      <c r="MDH10" s="481"/>
      <c r="MDI10" s="481"/>
      <c r="MDJ10" s="481"/>
      <c r="MDK10" s="481"/>
      <c r="MDL10" s="481"/>
      <c r="MDM10" s="481"/>
      <c r="MDN10" s="481"/>
      <c r="MDO10" s="481"/>
      <c r="MDP10" s="481"/>
      <c r="MDQ10" s="481"/>
      <c r="MDR10" s="481"/>
      <c r="MDS10" s="481"/>
      <c r="MDT10" s="481"/>
      <c r="MDU10" s="481"/>
      <c r="MDV10" s="481"/>
      <c r="MDW10" s="481"/>
      <c r="MDX10" s="481"/>
      <c r="MDY10" s="481"/>
      <c r="MDZ10" s="481"/>
      <c r="MEA10" s="481"/>
      <c r="MEB10" s="481"/>
      <c r="MEC10" s="481"/>
      <c r="MED10" s="481"/>
      <c r="MEE10" s="481"/>
      <c r="MEF10" s="481"/>
      <c r="MEG10" s="481"/>
      <c r="MEH10" s="481"/>
      <c r="MEI10" s="481"/>
      <c r="MEJ10" s="481"/>
      <c r="MEK10" s="481"/>
      <c r="MEL10" s="481"/>
      <c r="MEM10" s="481"/>
      <c r="MEN10" s="481"/>
      <c r="MEO10" s="481"/>
      <c r="MEP10" s="481"/>
      <c r="MEQ10" s="481"/>
      <c r="MER10" s="481"/>
      <c r="MES10" s="481"/>
      <c r="MET10" s="481"/>
      <c r="MEU10" s="481"/>
      <c r="MEV10" s="481"/>
      <c r="MEW10" s="481"/>
      <c r="MEX10" s="481"/>
      <c r="MEY10" s="481"/>
      <c r="MEZ10" s="481"/>
      <c r="MFA10" s="481"/>
      <c r="MFB10" s="481"/>
      <c r="MFC10" s="481"/>
      <c r="MFD10" s="481"/>
      <c r="MFE10" s="481"/>
      <c r="MFF10" s="481"/>
      <c r="MFG10" s="481"/>
      <c r="MFH10" s="481"/>
      <c r="MFI10" s="481"/>
      <c r="MFJ10" s="481"/>
      <c r="MFK10" s="481"/>
      <c r="MFL10" s="481"/>
      <c r="MFM10" s="481"/>
      <c r="MFN10" s="481"/>
      <c r="MFO10" s="481"/>
      <c r="MFP10" s="481"/>
      <c r="MFQ10" s="481"/>
      <c r="MFR10" s="481"/>
      <c r="MFS10" s="481"/>
      <c r="MFT10" s="481"/>
      <c r="MFU10" s="481"/>
      <c r="MFV10" s="481"/>
      <c r="MFW10" s="481"/>
      <c r="MFX10" s="481"/>
      <c r="MFY10" s="481"/>
      <c r="MFZ10" s="481"/>
      <c r="MGA10" s="481"/>
      <c r="MGB10" s="481"/>
      <c r="MGC10" s="481"/>
      <c r="MGD10" s="481"/>
      <c r="MGE10" s="481"/>
      <c r="MGF10" s="481"/>
      <c r="MGG10" s="481"/>
      <c r="MGH10" s="481"/>
      <c r="MGI10" s="481"/>
      <c r="MGJ10" s="481"/>
      <c r="MGK10" s="481"/>
      <c r="MGL10" s="481"/>
      <c r="MGM10" s="481"/>
      <c r="MGN10" s="481"/>
      <c r="MGO10" s="481"/>
      <c r="MGP10" s="481"/>
      <c r="MGQ10" s="481"/>
      <c r="MGR10" s="481"/>
      <c r="MGS10" s="481"/>
      <c r="MGT10" s="481"/>
      <c r="MGU10" s="481"/>
      <c r="MGV10" s="481"/>
      <c r="MGW10" s="481"/>
      <c r="MGX10" s="481"/>
      <c r="MGY10" s="481"/>
      <c r="MGZ10" s="481"/>
      <c r="MHA10" s="481"/>
      <c r="MHB10" s="481"/>
      <c r="MHC10" s="481"/>
      <c r="MHD10" s="481"/>
      <c r="MHE10" s="481"/>
      <c r="MHF10" s="481"/>
      <c r="MHG10" s="481"/>
      <c r="MHH10" s="481"/>
      <c r="MHI10" s="481"/>
      <c r="MHJ10" s="481"/>
      <c r="MHK10" s="481"/>
      <c r="MHL10" s="481"/>
      <c r="MHM10" s="481"/>
      <c r="MHN10" s="481"/>
      <c r="MHO10" s="481"/>
      <c r="MHP10" s="481"/>
      <c r="MHQ10" s="481"/>
      <c r="MHR10" s="481"/>
      <c r="MHS10" s="481"/>
      <c r="MHT10" s="481"/>
      <c r="MHU10" s="481"/>
      <c r="MHV10" s="481"/>
      <c r="MHW10" s="481"/>
      <c r="MHX10" s="481"/>
      <c r="MHY10" s="481"/>
      <c r="MHZ10" s="481"/>
      <c r="MIA10" s="481"/>
      <c r="MIB10" s="481"/>
      <c r="MIC10" s="481"/>
      <c r="MID10" s="481"/>
      <c r="MIE10" s="481"/>
      <c r="MIF10" s="481"/>
      <c r="MIG10" s="481"/>
      <c r="MIH10" s="481"/>
      <c r="MII10" s="481"/>
      <c r="MIJ10" s="481"/>
      <c r="MIK10" s="481"/>
      <c r="MIL10" s="481"/>
      <c r="MIM10" s="481"/>
      <c r="MIN10" s="481"/>
      <c r="MIO10" s="481"/>
      <c r="MIP10" s="481"/>
      <c r="MIQ10" s="481"/>
      <c r="MIR10" s="481"/>
      <c r="MIS10" s="481"/>
      <c r="MIT10" s="481"/>
      <c r="MIU10" s="481"/>
      <c r="MIV10" s="481"/>
      <c r="MIW10" s="481"/>
      <c r="MIX10" s="481"/>
      <c r="MIY10" s="481"/>
      <c r="MIZ10" s="481"/>
      <c r="MJA10" s="481"/>
      <c r="MJB10" s="481"/>
      <c r="MJC10" s="481"/>
      <c r="MJD10" s="481"/>
      <c r="MJE10" s="481"/>
      <c r="MJF10" s="481"/>
      <c r="MJG10" s="481"/>
      <c r="MJH10" s="481"/>
      <c r="MJI10" s="481"/>
      <c r="MJJ10" s="481"/>
      <c r="MJK10" s="481"/>
      <c r="MJL10" s="481"/>
      <c r="MJM10" s="481"/>
      <c r="MJN10" s="481"/>
      <c r="MJO10" s="481"/>
      <c r="MJP10" s="481"/>
      <c r="MJQ10" s="481"/>
      <c r="MJR10" s="481"/>
      <c r="MJS10" s="481"/>
      <c r="MJT10" s="481"/>
      <c r="MJU10" s="481"/>
      <c r="MJV10" s="481"/>
      <c r="MJW10" s="481"/>
      <c r="MJX10" s="481"/>
      <c r="MJY10" s="481"/>
      <c r="MJZ10" s="481"/>
      <c r="MKA10" s="481"/>
      <c r="MKB10" s="481"/>
      <c r="MKC10" s="481"/>
      <c r="MKD10" s="481"/>
      <c r="MKE10" s="481"/>
      <c r="MKF10" s="481"/>
      <c r="MKG10" s="481"/>
      <c r="MKH10" s="481"/>
      <c r="MKI10" s="481"/>
      <c r="MKJ10" s="481"/>
      <c r="MKK10" s="481"/>
      <c r="MKL10" s="481"/>
      <c r="MKM10" s="481"/>
      <c r="MKN10" s="481"/>
      <c r="MKO10" s="481"/>
      <c r="MKP10" s="481"/>
      <c r="MKQ10" s="481"/>
      <c r="MKR10" s="481"/>
      <c r="MKS10" s="481"/>
      <c r="MKT10" s="481"/>
      <c r="MKU10" s="481"/>
      <c r="MKV10" s="481"/>
      <c r="MKW10" s="481"/>
      <c r="MKX10" s="481"/>
      <c r="MKY10" s="481"/>
      <c r="MKZ10" s="481"/>
      <c r="MLA10" s="481"/>
      <c r="MLB10" s="481"/>
      <c r="MLC10" s="481"/>
      <c r="MLD10" s="481"/>
      <c r="MLE10" s="481"/>
      <c r="MLF10" s="481"/>
      <c r="MLG10" s="481"/>
      <c r="MLH10" s="481"/>
      <c r="MLI10" s="481"/>
      <c r="MLJ10" s="481"/>
      <c r="MLK10" s="481"/>
      <c r="MLL10" s="481"/>
      <c r="MLM10" s="481"/>
      <c r="MLN10" s="481"/>
      <c r="MLO10" s="481"/>
      <c r="MLP10" s="481"/>
      <c r="MLQ10" s="481"/>
      <c r="MLR10" s="481"/>
      <c r="MLS10" s="481"/>
      <c r="MLT10" s="481"/>
      <c r="MLU10" s="481"/>
      <c r="MLV10" s="481"/>
      <c r="MLW10" s="481"/>
      <c r="MLX10" s="481"/>
      <c r="MLY10" s="481"/>
      <c r="MLZ10" s="481"/>
      <c r="MMA10" s="481"/>
      <c r="MMB10" s="481"/>
      <c r="MMC10" s="481"/>
      <c r="MMD10" s="481"/>
      <c r="MME10" s="481"/>
      <c r="MMF10" s="481"/>
      <c r="MMG10" s="481"/>
      <c r="MMH10" s="481"/>
      <c r="MMI10" s="481"/>
      <c r="MMJ10" s="481"/>
      <c r="MMK10" s="481"/>
      <c r="MML10" s="481"/>
      <c r="MMM10" s="481"/>
      <c r="MMN10" s="481"/>
      <c r="MMO10" s="481"/>
      <c r="MMP10" s="481"/>
      <c r="MMQ10" s="481"/>
      <c r="MMR10" s="481"/>
      <c r="MMS10" s="481"/>
      <c r="MMT10" s="481"/>
      <c r="MMU10" s="481"/>
      <c r="MMV10" s="481"/>
      <c r="MMW10" s="481"/>
      <c r="MMX10" s="481"/>
      <c r="MMY10" s="481"/>
      <c r="MMZ10" s="481"/>
      <c r="MNA10" s="481"/>
      <c r="MNB10" s="481"/>
      <c r="MNC10" s="481"/>
      <c r="MND10" s="481"/>
      <c r="MNE10" s="481"/>
      <c r="MNF10" s="481"/>
      <c r="MNG10" s="481"/>
      <c r="MNH10" s="481"/>
      <c r="MNI10" s="481"/>
      <c r="MNJ10" s="481"/>
      <c r="MNK10" s="481"/>
      <c r="MNL10" s="481"/>
      <c r="MNM10" s="481"/>
      <c r="MNN10" s="481"/>
      <c r="MNO10" s="481"/>
      <c r="MNP10" s="481"/>
      <c r="MNQ10" s="481"/>
      <c r="MNR10" s="481"/>
      <c r="MNS10" s="481"/>
      <c r="MNT10" s="481"/>
      <c r="MNU10" s="481"/>
      <c r="MNV10" s="481"/>
      <c r="MNW10" s="481"/>
      <c r="MNX10" s="481"/>
      <c r="MNY10" s="481"/>
      <c r="MNZ10" s="481"/>
      <c r="MOA10" s="481"/>
      <c r="MOB10" s="481"/>
      <c r="MOC10" s="481"/>
      <c r="MOD10" s="481"/>
      <c r="MOE10" s="481"/>
      <c r="MOF10" s="481"/>
      <c r="MOG10" s="481"/>
      <c r="MOH10" s="481"/>
      <c r="MOI10" s="481"/>
      <c r="MOJ10" s="481"/>
      <c r="MOK10" s="481"/>
      <c r="MOL10" s="481"/>
      <c r="MOM10" s="481"/>
      <c r="MON10" s="481"/>
      <c r="MOO10" s="481"/>
      <c r="MOP10" s="481"/>
      <c r="MOQ10" s="481"/>
      <c r="MOR10" s="481"/>
      <c r="MOS10" s="481"/>
      <c r="MOT10" s="481"/>
      <c r="MOU10" s="481"/>
      <c r="MOV10" s="481"/>
      <c r="MOW10" s="481"/>
      <c r="MOX10" s="481"/>
      <c r="MOY10" s="481"/>
      <c r="MOZ10" s="481"/>
      <c r="MPA10" s="481"/>
      <c r="MPB10" s="481"/>
      <c r="MPC10" s="481"/>
      <c r="MPD10" s="481"/>
      <c r="MPE10" s="481"/>
      <c r="MPF10" s="481"/>
      <c r="MPG10" s="481"/>
      <c r="MPH10" s="481"/>
      <c r="MPI10" s="481"/>
      <c r="MPJ10" s="481"/>
      <c r="MPK10" s="481"/>
      <c r="MPL10" s="481"/>
      <c r="MPM10" s="481"/>
      <c r="MPN10" s="481"/>
      <c r="MPO10" s="481"/>
      <c r="MPP10" s="481"/>
      <c r="MPQ10" s="481"/>
      <c r="MPR10" s="481"/>
      <c r="MPS10" s="481"/>
      <c r="MPT10" s="481"/>
      <c r="MPU10" s="481"/>
      <c r="MPV10" s="481"/>
      <c r="MPW10" s="481"/>
      <c r="MPX10" s="481"/>
      <c r="MPY10" s="481"/>
      <c r="MPZ10" s="481"/>
      <c r="MQA10" s="481"/>
      <c r="MQB10" s="481"/>
      <c r="MQC10" s="481"/>
      <c r="MQD10" s="481"/>
      <c r="MQE10" s="481"/>
      <c r="MQF10" s="481"/>
      <c r="MQG10" s="481"/>
      <c r="MQH10" s="481"/>
      <c r="MQI10" s="481"/>
      <c r="MQJ10" s="481"/>
      <c r="MQK10" s="481"/>
      <c r="MQL10" s="481"/>
      <c r="MQM10" s="481"/>
      <c r="MQN10" s="481"/>
      <c r="MQO10" s="481"/>
      <c r="MQP10" s="481"/>
      <c r="MQQ10" s="481"/>
      <c r="MQR10" s="481"/>
      <c r="MQS10" s="481"/>
      <c r="MQT10" s="481"/>
      <c r="MQU10" s="481"/>
      <c r="MQV10" s="481"/>
      <c r="MQW10" s="481"/>
      <c r="MQX10" s="481"/>
      <c r="MQY10" s="481"/>
      <c r="MQZ10" s="481"/>
      <c r="MRA10" s="481"/>
      <c r="MRB10" s="481"/>
      <c r="MRC10" s="481"/>
      <c r="MRD10" s="481"/>
      <c r="MRE10" s="481"/>
      <c r="MRF10" s="481"/>
      <c r="MRG10" s="481"/>
      <c r="MRH10" s="481"/>
      <c r="MRI10" s="481"/>
      <c r="MRJ10" s="481"/>
      <c r="MRK10" s="481"/>
      <c r="MRL10" s="481"/>
      <c r="MRM10" s="481"/>
      <c r="MRN10" s="481"/>
      <c r="MRO10" s="481"/>
      <c r="MRP10" s="481"/>
      <c r="MRQ10" s="481"/>
      <c r="MRR10" s="481"/>
      <c r="MRS10" s="481"/>
      <c r="MRT10" s="481"/>
      <c r="MRU10" s="481"/>
      <c r="MRV10" s="481"/>
      <c r="MRW10" s="481"/>
      <c r="MRX10" s="481"/>
      <c r="MRY10" s="481"/>
      <c r="MRZ10" s="481"/>
      <c r="MSA10" s="481"/>
      <c r="MSB10" s="481"/>
      <c r="MSC10" s="481"/>
      <c r="MSD10" s="481"/>
      <c r="MSE10" s="481"/>
      <c r="MSF10" s="481"/>
      <c r="MSG10" s="481"/>
      <c r="MSH10" s="481"/>
      <c r="MSI10" s="481"/>
      <c r="MSJ10" s="481"/>
      <c r="MSK10" s="481"/>
      <c r="MSL10" s="481"/>
      <c r="MSM10" s="481"/>
      <c r="MSN10" s="481"/>
      <c r="MSO10" s="481"/>
      <c r="MSP10" s="481"/>
      <c r="MSQ10" s="481"/>
      <c r="MSR10" s="481"/>
      <c r="MSS10" s="481"/>
      <c r="MST10" s="481"/>
      <c r="MSU10" s="481"/>
      <c r="MSV10" s="481"/>
      <c r="MSW10" s="481"/>
      <c r="MSX10" s="481"/>
      <c r="MSY10" s="481"/>
      <c r="MSZ10" s="481"/>
      <c r="MTA10" s="481"/>
      <c r="MTB10" s="481"/>
      <c r="MTC10" s="481"/>
      <c r="MTD10" s="481"/>
      <c r="MTE10" s="481"/>
      <c r="MTF10" s="481"/>
      <c r="MTG10" s="481"/>
      <c r="MTH10" s="481"/>
      <c r="MTI10" s="481"/>
      <c r="MTJ10" s="481"/>
      <c r="MTK10" s="481"/>
      <c r="MTL10" s="481"/>
      <c r="MTM10" s="481"/>
      <c r="MTN10" s="481"/>
      <c r="MTO10" s="481"/>
      <c r="MTP10" s="481"/>
      <c r="MTQ10" s="481"/>
      <c r="MTR10" s="481"/>
      <c r="MTS10" s="481"/>
      <c r="MTT10" s="481"/>
      <c r="MTU10" s="481"/>
      <c r="MTV10" s="481"/>
      <c r="MTW10" s="481"/>
      <c r="MTX10" s="481"/>
      <c r="MTY10" s="481"/>
      <c r="MTZ10" s="481"/>
      <c r="MUA10" s="481"/>
      <c r="MUB10" s="481"/>
      <c r="MUC10" s="481"/>
      <c r="MUD10" s="481"/>
      <c r="MUE10" s="481"/>
      <c r="MUF10" s="481"/>
      <c r="MUG10" s="481"/>
      <c r="MUH10" s="481"/>
      <c r="MUI10" s="481"/>
      <c r="MUJ10" s="481"/>
      <c r="MUK10" s="481"/>
      <c r="MUL10" s="481"/>
      <c r="MUM10" s="481"/>
      <c r="MUN10" s="481"/>
      <c r="MUO10" s="481"/>
      <c r="MUP10" s="481"/>
      <c r="MUQ10" s="481"/>
      <c r="MUR10" s="481"/>
      <c r="MUS10" s="481"/>
      <c r="MUT10" s="481"/>
      <c r="MUU10" s="481"/>
      <c r="MUV10" s="481"/>
      <c r="MUW10" s="481"/>
      <c r="MUX10" s="481"/>
      <c r="MUY10" s="481"/>
      <c r="MUZ10" s="481"/>
      <c r="MVA10" s="481"/>
      <c r="MVB10" s="481"/>
      <c r="MVC10" s="481"/>
      <c r="MVD10" s="481"/>
      <c r="MVE10" s="481"/>
      <c r="MVF10" s="481"/>
      <c r="MVG10" s="481"/>
      <c r="MVH10" s="481"/>
      <c r="MVI10" s="481"/>
      <c r="MVJ10" s="481"/>
      <c r="MVK10" s="481"/>
      <c r="MVL10" s="481"/>
      <c r="MVM10" s="481"/>
      <c r="MVN10" s="481"/>
      <c r="MVO10" s="481"/>
      <c r="MVP10" s="481"/>
      <c r="MVQ10" s="481"/>
      <c r="MVR10" s="481"/>
      <c r="MVS10" s="481"/>
      <c r="MVT10" s="481"/>
      <c r="MVU10" s="481"/>
      <c r="MVV10" s="481"/>
      <c r="MVW10" s="481"/>
      <c r="MVX10" s="481"/>
      <c r="MVY10" s="481"/>
      <c r="MVZ10" s="481"/>
      <c r="MWA10" s="481"/>
      <c r="MWB10" s="481"/>
      <c r="MWC10" s="481"/>
      <c r="MWD10" s="481"/>
      <c r="MWE10" s="481"/>
      <c r="MWF10" s="481"/>
      <c r="MWG10" s="481"/>
      <c r="MWH10" s="481"/>
      <c r="MWI10" s="481"/>
      <c r="MWJ10" s="481"/>
      <c r="MWK10" s="481"/>
      <c r="MWL10" s="481"/>
      <c r="MWM10" s="481"/>
      <c r="MWN10" s="481"/>
      <c r="MWO10" s="481"/>
      <c r="MWP10" s="481"/>
      <c r="MWQ10" s="481"/>
      <c r="MWR10" s="481"/>
      <c r="MWS10" s="481"/>
      <c r="MWT10" s="481"/>
      <c r="MWU10" s="481"/>
      <c r="MWV10" s="481"/>
      <c r="MWW10" s="481"/>
      <c r="MWX10" s="481"/>
      <c r="MWY10" s="481"/>
      <c r="MWZ10" s="481"/>
      <c r="MXA10" s="481"/>
      <c r="MXB10" s="481"/>
      <c r="MXC10" s="481"/>
      <c r="MXD10" s="481"/>
      <c r="MXE10" s="481"/>
      <c r="MXF10" s="481"/>
      <c r="MXG10" s="481"/>
      <c r="MXH10" s="481"/>
      <c r="MXI10" s="481"/>
      <c r="MXJ10" s="481"/>
      <c r="MXK10" s="481"/>
      <c r="MXL10" s="481"/>
      <c r="MXM10" s="481"/>
      <c r="MXN10" s="481"/>
      <c r="MXO10" s="481"/>
      <c r="MXP10" s="481"/>
      <c r="MXQ10" s="481"/>
      <c r="MXR10" s="481"/>
      <c r="MXS10" s="481"/>
      <c r="MXT10" s="481"/>
      <c r="MXU10" s="481"/>
      <c r="MXV10" s="481"/>
      <c r="MXW10" s="481"/>
      <c r="MXX10" s="481"/>
      <c r="MXY10" s="481"/>
      <c r="MXZ10" s="481"/>
      <c r="MYA10" s="481"/>
      <c r="MYB10" s="481"/>
      <c r="MYC10" s="481"/>
      <c r="MYD10" s="481"/>
      <c r="MYE10" s="481"/>
      <c r="MYF10" s="481"/>
      <c r="MYG10" s="481"/>
      <c r="MYH10" s="481"/>
      <c r="MYI10" s="481"/>
      <c r="MYJ10" s="481"/>
      <c r="MYK10" s="481"/>
      <c r="MYL10" s="481"/>
      <c r="MYM10" s="481"/>
      <c r="MYN10" s="481"/>
      <c r="MYO10" s="481"/>
      <c r="MYP10" s="481"/>
      <c r="MYQ10" s="481"/>
      <c r="MYR10" s="481"/>
      <c r="MYS10" s="481"/>
      <c r="MYT10" s="481"/>
      <c r="MYU10" s="481"/>
      <c r="MYV10" s="481"/>
      <c r="MYW10" s="481"/>
      <c r="MYX10" s="481"/>
      <c r="MYY10" s="481"/>
      <c r="MYZ10" s="481"/>
      <c r="MZA10" s="481"/>
      <c r="MZB10" s="481"/>
      <c r="MZC10" s="481"/>
      <c r="MZD10" s="481"/>
      <c r="MZE10" s="481"/>
      <c r="MZF10" s="481"/>
      <c r="MZG10" s="481"/>
      <c r="MZH10" s="481"/>
      <c r="MZI10" s="481"/>
      <c r="MZJ10" s="481"/>
      <c r="MZK10" s="481"/>
      <c r="MZL10" s="481"/>
      <c r="MZM10" s="481"/>
      <c r="MZN10" s="481"/>
      <c r="MZO10" s="481"/>
      <c r="MZP10" s="481"/>
      <c r="MZQ10" s="481"/>
      <c r="MZR10" s="481"/>
      <c r="MZS10" s="481"/>
      <c r="MZT10" s="481"/>
      <c r="MZU10" s="481"/>
      <c r="MZV10" s="481"/>
      <c r="MZW10" s="481"/>
      <c r="MZX10" s="481"/>
      <c r="MZY10" s="481"/>
      <c r="MZZ10" s="481"/>
      <c r="NAA10" s="481"/>
      <c r="NAB10" s="481"/>
      <c r="NAC10" s="481"/>
      <c r="NAD10" s="481"/>
      <c r="NAE10" s="481"/>
      <c r="NAF10" s="481"/>
      <c r="NAG10" s="481"/>
      <c r="NAH10" s="481"/>
      <c r="NAI10" s="481"/>
      <c r="NAJ10" s="481"/>
      <c r="NAK10" s="481"/>
      <c r="NAL10" s="481"/>
      <c r="NAM10" s="481"/>
      <c r="NAN10" s="481"/>
      <c r="NAO10" s="481"/>
      <c r="NAP10" s="481"/>
      <c r="NAQ10" s="481"/>
      <c r="NAR10" s="481"/>
      <c r="NAS10" s="481"/>
      <c r="NAT10" s="481"/>
      <c r="NAU10" s="481"/>
      <c r="NAV10" s="481"/>
      <c r="NAW10" s="481"/>
      <c r="NAX10" s="481"/>
      <c r="NAY10" s="481"/>
      <c r="NAZ10" s="481"/>
      <c r="NBA10" s="481"/>
      <c r="NBB10" s="481"/>
      <c r="NBC10" s="481"/>
      <c r="NBD10" s="481"/>
      <c r="NBE10" s="481"/>
      <c r="NBF10" s="481"/>
      <c r="NBG10" s="481"/>
      <c r="NBH10" s="481"/>
      <c r="NBI10" s="481"/>
      <c r="NBJ10" s="481"/>
      <c r="NBK10" s="481"/>
      <c r="NBL10" s="481"/>
      <c r="NBM10" s="481"/>
      <c r="NBN10" s="481"/>
      <c r="NBO10" s="481"/>
      <c r="NBP10" s="481"/>
      <c r="NBQ10" s="481"/>
      <c r="NBR10" s="481"/>
      <c r="NBS10" s="481"/>
      <c r="NBT10" s="481"/>
      <c r="NBU10" s="481"/>
      <c r="NBV10" s="481"/>
      <c r="NBW10" s="481"/>
      <c r="NBX10" s="481"/>
      <c r="NBY10" s="481"/>
      <c r="NBZ10" s="481"/>
      <c r="NCA10" s="481"/>
      <c r="NCB10" s="481"/>
      <c r="NCC10" s="481"/>
      <c r="NCD10" s="481"/>
      <c r="NCE10" s="481"/>
      <c r="NCF10" s="481"/>
      <c r="NCG10" s="481"/>
      <c r="NCH10" s="481"/>
      <c r="NCI10" s="481"/>
      <c r="NCJ10" s="481"/>
      <c r="NCK10" s="481"/>
      <c r="NCL10" s="481"/>
      <c r="NCM10" s="481"/>
      <c r="NCN10" s="481"/>
      <c r="NCO10" s="481"/>
      <c r="NCP10" s="481"/>
      <c r="NCQ10" s="481"/>
      <c r="NCR10" s="481"/>
      <c r="NCS10" s="481"/>
      <c r="NCT10" s="481"/>
      <c r="NCU10" s="481"/>
      <c r="NCV10" s="481"/>
      <c r="NCW10" s="481"/>
      <c r="NCX10" s="481"/>
      <c r="NCY10" s="481"/>
      <c r="NCZ10" s="481"/>
      <c r="NDA10" s="481"/>
      <c r="NDB10" s="481"/>
      <c r="NDC10" s="481"/>
      <c r="NDD10" s="481"/>
      <c r="NDE10" s="481"/>
      <c r="NDF10" s="481"/>
      <c r="NDG10" s="481"/>
      <c r="NDH10" s="481"/>
      <c r="NDI10" s="481"/>
      <c r="NDJ10" s="481"/>
      <c r="NDK10" s="481"/>
      <c r="NDL10" s="481"/>
      <c r="NDM10" s="481"/>
      <c r="NDN10" s="481"/>
      <c r="NDO10" s="481"/>
      <c r="NDP10" s="481"/>
      <c r="NDQ10" s="481"/>
      <c r="NDR10" s="481"/>
      <c r="NDS10" s="481"/>
      <c r="NDT10" s="481"/>
      <c r="NDU10" s="481"/>
      <c r="NDV10" s="481"/>
      <c r="NDW10" s="481"/>
      <c r="NDX10" s="481"/>
      <c r="NDY10" s="481"/>
      <c r="NDZ10" s="481"/>
      <c r="NEA10" s="481"/>
      <c r="NEB10" s="481"/>
      <c r="NEC10" s="481"/>
      <c r="NED10" s="481"/>
      <c r="NEE10" s="481"/>
      <c r="NEF10" s="481"/>
      <c r="NEG10" s="481"/>
      <c r="NEH10" s="481"/>
      <c r="NEI10" s="481"/>
      <c r="NEJ10" s="481"/>
      <c r="NEK10" s="481"/>
      <c r="NEL10" s="481"/>
      <c r="NEM10" s="481"/>
      <c r="NEN10" s="481"/>
      <c r="NEO10" s="481"/>
      <c r="NEP10" s="481"/>
      <c r="NEQ10" s="481"/>
      <c r="NER10" s="481"/>
      <c r="NES10" s="481"/>
      <c r="NET10" s="481"/>
      <c r="NEU10" s="481"/>
      <c r="NEV10" s="481"/>
      <c r="NEW10" s="481"/>
      <c r="NEX10" s="481"/>
      <c r="NEY10" s="481"/>
      <c r="NEZ10" s="481"/>
      <c r="NFA10" s="481"/>
      <c r="NFB10" s="481"/>
      <c r="NFC10" s="481"/>
      <c r="NFD10" s="481"/>
      <c r="NFE10" s="481"/>
      <c r="NFF10" s="481"/>
      <c r="NFG10" s="481"/>
      <c r="NFH10" s="481"/>
      <c r="NFI10" s="481"/>
      <c r="NFJ10" s="481"/>
      <c r="NFK10" s="481"/>
      <c r="NFL10" s="481"/>
      <c r="NFM10" s="481"/>
      <c r="NFN10" s="481"/>
      <c r="NFO10" s="481"/>
      <c r="NFP10" s="481"/>
      <c r="NFQ10" s="481"/>
      <c r="NFR10" s="481"/>
      <c r="NFS10" s="481"/>
      <c r="NFT10" s="481"/>
      <c r="NFU10" s="481"/>
      <c r="NFV10" s="481"/>
      <c r="NFW10" s="481"/>
      <c r="NFX10" s="481"/>
      <c r="NFY10" s="481"/>
      <c r="NFZ10" s="481"/>
      <c r="NGA10" s="481"/>
      <c r="NGB10" s="481"/>
      <c r="NGC10" s="481"/>
      <c r="NGD10" s="481"/>
      <c r="NGE10" s="481"/>
      <c r="NGF10" s="481"/>
      <c r="NGG10" s="481"/>
      <c r="NGH10" s="481"/>
      <c r="NGI10" s="481"/>
      <c r="NGJ10" s="481"/>
      <c r="NGK10" s="481"/>
      <c r="NGL10" s="481"/>
      <c r="NGM10" s="481"/>
      <c r="NGN10" s="481"/>
      <c r="NGO10" s="481"/>
      <c r="NGP10" s="481"/>
      <c r="NGQ10" s="481"/>
      <c r="NGR10" s="481"/>
      <c r="NGS10" s="481"/>
      <c r="NGT10" s="481"/>
      <c r="NGU10" s="481"/>
      <c r="NGV10" s="481"/>
      <c r="NGW10" s="481"/>
      <c r="NGX10" s="481"/>
      <c r="NGY10" s="481"/>
      <c r="NGZ10" s="481"/>
      <c r="NHA10" s="481"/>
      <c r="NHB10" s="481"/>
      <c r="NHC10" s="481"/>
      <c r="NHD10" s="481"/>
      <c r="NHE10" s="481"/>
      <c r="NHF10" s="481"/>
      <c r="NHG10" s="481"/>
      <c r="NHH10" s="481"/>
      <c r="NHI10" s="481"/>
      <c r="NHJ10" s="481"/>
      <c r="NHK10" s="481"/>
      <c r="NHL10" s="481"/>
      <c r="NHM10" s="481"/>
      <c r="NHN10" s="481"/>
      <c r="NHO10" s="481"/>
      <c r="NHP10" s="481"/>
      <c r="NHQ10" s="481"/>
      <c r="NHR10" s="481"/>
      <c r="NHS10" s="481"/>
      <c r="NHT10" s="481"/>
      <c r="NHU10" s="481"/>
      <c r="NHV10" s="481"/>
      <c r="NHW10" s="481"/>
      <c r="NHX10" s="481"/>
      <c r="NHY10" s="481"/>
      <c r="NHZ10" s="481"/>
      <c r="NIA10" s="481"/>
      <c r="NIB10" s="481"/>
      <c r="NIC10" s="481"/>
      <c r="NID10" s="481"/>
      <c r="NIE10" s="481"/>
      <c r="NIF10" s="481"/>
      <c r="NIG10" s="481"/>
      <c r="NIH10" s="481"/>
      <c r="NII10" s="481"/>
      <c r="NIJ10" s="481"/>
      <c r="NIK10" s="481"/>
      <c r="NIL10" s="481"/>
      <c r="NIM10" s="481"/>
      <c r="NIN10" s="481"/>
      <c r="NIO10" s="481"/>
      <c r="NIP10" s="481"/>
      <c r="NIQ10" s="481"/>
      <c r="NIR10" s="481"/>
      <c r="NIS10" s="481"/>
      <c r="NIT10" s="481"/>
      <c r="NIU10" s="481"/>
      <c r="NIV10" s="481"/>
      <c r="NIW10" s="481"/>
      <c r="NIX10" s="481"/>
      <c r="NIY10" s="481"/>
      <c r="NIZ10" s="481"/>
      <c r="NJA10" s="481"/>
      <c r="NJB10" s="481"/>
      <c r="NJC10" s="481"/>
      <c r="NJD10" s="481"/>
      <c r="NJE10" s="481"/>
      <c r="NJF10" s="481"/>
      <c r="NJG10" s="481"/>
      <c r="NJH10" s="481"/>
      <c r="NJI10" s="481"/>
      <c r="NJJ10" s="481"/>
      <c r="NJK10" s="481"/>
      <c r="NJL10" s="481"/>
      <c r="NJM10" s="481"/>
      <c r="NJN10" s="481"/>
      <c r="NJO10" s="481"/>
      <c r="NJP10" s="481"/>
      <c r="NJQ10" s="481"/>
      <c r="NJR10" s="481"/>
      <c r="NJS10" s="481"/>
      <c r="NJT10" s="481"/>
      <c r="NJU10" s="481"/>
      <c r="NJV10" s="481"/>
      <c r="NJW10" s="481"/>
      <c r="NJX10" s="481"/>
      <c r="NJY10" s="481"/>
      <c r="NJZ10" s="481"/>
      <c r="NKA10" s="481"/>
      <c r="NKB10" s="481"/>
      <c r="NKC10" s="481"/>
      <c r="NKD10" s="481"/>
      <c r="NKE10" s="481"/>
      <c r="NKF10" s="481"/>
      <c r="NKG10" s="481"/>
      <c r="NKH10" s="481"/>
      <c r="NKI10" s="481"/>
      <c r="NKJ10" s="481"/>
      <c r="NKK10" s="481"/>
      <c r="NKL10" s="481"/>
      <c r="NKM10" s="481"/>
      <c r="NKN10" s="481"/>
      <c r="NKO10" s="481"/>
      <c r="NKP10" s="481"/>
      <c r="NKQ10" s="481"/>
      <c r="NKR10" s="481"/>
      <c r="NKS10" s="481"/>
      <c r="NKT10" s="481"/>
      <c r="NKU10" s="481"/>
      <c r="NKV10" s="481"/>
      <c r="NKW10" s="481"/>
      <c r="NKX10" s="481"/>
      <c r="NKY10" s="481"/>
      <c r="NKZ10" s="481"/>
      <c r="NLA10" s="481"/>
      <c r="NLB10" s="481"/>
      <c r="NLC10" s="481"/>
      <c r="NLD10" s="481"/>
      <c r="NLE10" s="481"/>
      <c r="NLF10" s="481"/>
      <c r="NLG10" s="481"/>
      <c r="NLH10" s="481"/>
      <c r="NLI10" s="481"/>
      <c r="NLJ10" s="481"/>
      <c r="NLK10" s="481"/>
      <c r="NLL10" s="481"/>
      <c r="NLM10" s="481"/>
      <c r="NLN10" s="481"/>
      <c r="NLO10" s="481"/>
      <c r="NLP10" s="481"/>
      <c r="NLQ10" s="481"/>
      <c r="NLR10" s="481"/>
      <c r="NLS10" s="481"/>
      <c r="NLT10" s="481"/>
      <c r="NLU10" s="481"/>
      <c r="NLV10" s="481"/>
      <c r="NLW10" s="481"/>
      <c r="NLX10" s="481"/>
      <c r="NLY10" s="481"/>
      <c r="NLZ10" s="481"/>
      <c r="NMA10" s="481"/>
      <c r="NMB10" s="481"/>
      <c r="NMC10" s="481"/>
      <c r="NMD10" s="481"/>
      <c r="NME10" s="481"/>
      <c r="NMF10" s="481"/>
      <c r="NMG10" s="481"/>
      <c r="NMH10" s="481"/>
      <c r="NMI10" s="481"/>
      <c r="NMJ10" s="481"/>
      <c r="NMK10" s="481"/>
      <c r="NML10" s="481"/>
      <c r="NMM10" s="481"/>
      <c r="NMN10" s="481"/>
      <c r="NMO10" s="481"/>
      <c r="NMP10" s="481"/>
      <c r="NMQ10" s="481"/>
      <c r="NMR10" s="481"/>
      <c r="NMS10" s="481"/>
      <c r="NMT10" s="481"/>
      <c r="NMU10" s="481"/>
      <c r="NMV10" s="481"/>
      <c r="NMW10" s="481"/>
      <c r="NMX10" s="481"/>
      <c r="NMY10" s="481"/>
      <c r="NMZ10" s="481"/>
      <c r="NNA10" s="481"/>
      <c r="NNB10" s="481"/>
      <c r="NNC10" s="481"/>
      <c r="NND10" s="481"/>
      <c r="NNE10" s="481"/>
      <c r="NNF10" s="481"/>
      <c r="NNG10" s="481"/>
      <c r="NNH10" s="481"/>
      <c r="NNI10" s="481"/>
      <c r="NNJ10" s="481"/>
      <c r="NNK10" s="481"/>
      <c r="NNL10" s="481"/>
      <c r="NNM10" s="481"/>
      <c r="NNN10" s="481"/>
      <c r="NNO10" s="481"/>
      <c r="NNP10" s="481"/>
      <c r="NNQ10" s="481"/>
      <c r="NNR10" s="481"/>
      <c r="NNS10" s="481"/>
      <c r="NNT10" s="481"/>
      <c r="NNU10" s="481"/>
      <c r="NNV10" s="481"/>
      <c r="NNW10" s="481"/>
      <c r="NNX10" s="481"/>
      <c r="NNY10" s="481"/>
      <c r="NNZ10" s="481"/>
      <c r="NOA10" s="481"/>
      <c r="NOB10" s="481"/>
      <c r="NOC10" s="481"/>
      <c r="NOD10" s="481"/>
      <c r="NOE10" s="481"/>
      <c r="NOF10" s="481"/>
      <c r="NOG10" s="481"/>
      <c r="NOH10" s="481"/>
      <c r="NOI10" s="481"/>
      <c r="NOJ10" s="481"/>
      <c r="NOK10" s="481"/>
      <c r="NOL10" s="481"/>
      <c r="NOM10" s="481"/>
      <c r="NON10" s="481"/>
      <c r="NOO10" s="481"/>
      <c r="NOP10" s="481"/>
      <c r="NOQ10" s="481"/>
      <c r="NOR10" s="481"/>
      <c r="NOS10" s="481"/>
      <c r="NOT10" s="481"/>
      <c r="NOU10" s="481"/>
      <c r="NOV10" s="481"/>
      <c r="NOW10" s="481"/>
      <c r="NOX10" s="481"/>
      <c r="NOY10" s="481"/>
      <c r="NOZ10" s="481"/>
      <c r="NPA10" s="481"/>
      <c r="NPB10" s="481"/>
      <c r="NPC10" s="481"/>
      <c r="NPD10" s="481"/>
      <c r="NPE10" s="481"/>
      <c r="NPF10" s="481"/>
      <c r="NPG10" s="481"/>
      <c r="NPH10" s="481"/>
      <c r="NPI10" s="481"/>
      <c r="NPJ10" s="481"/>
      <c r="NPK10" s="481"/>
      <c r="NPL10" s="481"/>
      <c r="NPM10" s="481"/>
      <c r="NPN10" s="481"/>
      <c r="NPO10" s="481"/>
      <c r="NPP10" s="481"/>
      <c r="NPQ10" s="481"/>
      <c r="NPR10" s="481"/>
      <c r="NPS10" s="481"/>
      <c r="NPT10" s="481"/>
      <c r="NPU10" s="481"/>
      <c r="NPV10" s="481"/>
      <c r="NPW10" s="481"/>
      <c r="NPX10" s="481"/>
      <c r="NPY10" s="481"/>
      <c r="NPZ10" s="481"/>
      <c r="NQA10" s="481"/>
      <c r="NQB10" s="481"/>
      <c r="NQC10" s="481"/>
      <c r="NQD10" s="481"/>
      <c r="NQE10" s="481"/>
      <c r="NQF10" s="481"/>
      <c r="NQG10" s="481"/>
      <c r="NQH10" s="481"/>
      <c r="NQI10" s="481"/>
      <c r="NQJ10" s="481"/>
      <c r="NQK10" s="481"/>
      <c r="NQL10" s="481"/>
      <c r="NQM10" s="481"/>
      <c r="NQN10" s="481"/>
      <c r="NQO10" s="481"/>
      <c r="NQP10" s="481"/>
      <c r="NQQ10" s="481"/>
      <c r="NQR10" s="481"/>
      <c r="NQS10" s="481"/>
      <c r="NQT10" s="481"/>
      <c r="NQU10" s="481"/>
      <c r="NQV10" s="481"/>
      <c r="NQW10" s="481"/>
      <c r="NQX10" s="481"/>
      <c r="NQY10" s="481"/>
      <c r="NQZ10" s="481"/>
      <c r="NRA10" s="481"/>
      <c r="NRB10" s="481"/>
      <c r="NRC10" s="481"/>
      <c r="NRD10" s="481"/>
      <c r="NRE10" s="481"/>
      <c r="NRF10" s="481"/>
      <c r="NRG10" s="481"/>
      <c r="NRH10" s="481"/>
      <c r="NRI10" s="481"/>
      <c r="NRJ10" s="481"/>
      <c r="NRK10" s="481"/>
      <c r="NRL10" s="481"/>
      <c r="NRM10" s="481"/>
      <c r="NRN10" s="481"/>
      <c r="NRO10" s="481"/>
      <c r="NRP10" s="481"/>
      <c r="NRQ10" s="481"/>
      <c r="NRR10" s="481"/>
      <c r="NRS10" s="481"/>
      <c r="NRT10" s="481"/>
      <c r="NRU10" s="481"/>
      <c r="NRV10" s="481"/>
      <c r="NRW10" s="481"/>
      <c r="NRX10" s="481"/>
      <c r="NRY10" s="481"/>
      <c r="NRZ10" s="481"/>
      <c r="NSA10" s="481"/>
      <c r="NSB10" s="481"/>
      <c r="NSC10" s="481"/>
      <c r="NSD10" s="481"/>
      <c r="NSE10" s="481"/>
      <c r="NSF10" s="481"/>
      <c r="NSG10" s="481"/>
      <c r="NSH10" s="481"/>
      <c r="NSI10" s="481"/>
      <c r="NSJ10" s="481"/>
      <c r="NSK10" s="481"/>
      <c r="NSL10" s="481"/>
      <c r="NSM10" s="481"/>
      <c r="NSN10" s="481"/>
      <c r="NSO10" s="481"/>
      <c r="NSP10" s="481"/>
      <c r="NSQ10" s="481"/>
      <c r="NSR10" s="481"/>
      <c r="NSS10" s="481"/>
      <c r="NST10" s="481"/>
      <c r="NSU10" s="481"/>
      <c r="NSV10" s="481"/>
      <c r="NSW10" s="481"/>
      <c r="NSX10" s="481"/>
      <c r="NSY10" s="481"/>
      <c r="NSZ10" s="481"/>
      <c r="NTA10" s="481"/>
      <c r="NTB10" s="481"/>
      <c r="NTC10" s="481"/>
      <c r="NTD10" s="481"/>
      <c r="NTE10" s="481"/>
      <c r="NTF10" s="481"/>
      <c r="NTG10" s="481"/>
      <c r="NTH10" s="481"/>
      <c r="NTI10" s="481"/>
      <c r="NTJ10" s="481"/>
      <c r="NTK10" s="481"/>
      <c r="NTL10" s="481"/>
      <c r="NTM10" s="481"/>
      <c r="NTN10" s="481"/>
      <c r="NTO10" s="481"/>
      <c r="NTP10" s="481"/>
      <c r="NTQ10" s="481"/>
      <c r="NTR10" s="481"/>
      <c r="NTS10" s="481"/>
      <c r="NTT10" s="481"/>
      <c r="NTU10" s="481"/>
      <c r="NTV10" s="481"/>
      <c r="NTW10" s="481"/>
      <c r="NTX10" s="481"/>
      <c r="NTY10" s="481"/>
      <c r="NTZ10" s="481"/>
      <c r="NUA10" s="481"/>
      <c r="NUB10" s="481"/>
      <c r="NUC10" s="481"/>
      <c r="NUD10" s="481"/>
      <c r="NUE10" s="481"/>
      <c r="NUF10" s="481"/>
      <c r="NUG10" s="481"/>
      <c r="NUH10" s="481"/>
      <c r="NUI10" s="481"/>
      <c r="NUJ10" s="481"/>
      <c r="NUK10" s="481"/>
      <c r="NUL10" s="481"/>
      <c r="NUM10" s="481"/>
      <c r="NUN10" s="481"/>
      <c r="NUO10" s="481"/>
      <c r="NUP10" s="481"/>
      <c r="NUQ10" s="481"/>
      <c r="NUR10" s="481"/>
      <c r="NUS10" s="481"/>
      <c r="NUT10" s="481"/>
      <c r="NUU10" s="481"/>
      <c r="NUV10" s="481"/>
      <c r="NUW10" s="481"/>
      <c r="NUX10" s="481"/>
      <c r="NUY10" s="481"/>
      <c r="NUZ10" s="481"/>
      <c r="NVA10" s="481"/>
      <c r="NVB10" s="481"/>
      <c r="NVC10" s="481"/>
      <c r="NVD10" s="481"/>
      <c r="NVE10" s="481"/>
      <c r="NVF10" s="481"/>
      <c r="NVG10" s="481"/>
      <c r="NVH10" s="481"/>
      <c r="NVI10" s="481"/>
      <c r="NVJ10" s="481"/>
      <c r="NVK10" s="481"/>
      <c r="NVL10" s="481"/>
      <c r="NVM10" s="481"/>
      <c r="NVN10" s="481"/>
      <c r="NVO10" s="481"/>
      <c r="NVP10" s="481"/>
      <c r="NVQ10" s="481"/>
      <c r="NVR10" s="481"/>
      <c r="NVS10" s="481"/>
      <c r="NVT10" s="481"/>
      <c r="NVU10" s="481"/>
      <c r="NVV10" s="481"/>
      <c r="NVW10" s="481"/>
      <c r="NVX10" s="481"/>
      <c r="NVY10" s="481"/>
      <c r="NVZ10" s="481"/>
      <c r="NWA10" s="481"/>
      <c r="NWB10" s="481"/>
      <c r="NWC10" s="481"/>
      <c r="NWD10" s="481"/>
      <c r="NWE10" s="481"/>
      <c r="NWF10" s="481"/>
      <c r="NWG10" s="481"/>
      <c r="NWH10" s="481"/>
      <c r="NWI10" s="481"/>
      <c r="NWJ10" s="481"/>
      <c r="NWK10" s="481"/>
      <c r="NWL10" s="481"/>
      <c r="NWM10" s="481"/>
      <c r="NWN10" s="481"/>
      <c r="NWO10" s="481"/>
      <c r="NWP10" s="481"/>
      <c r="NWQ10" s="481"/>
      <c r="NWR10" s="481"/>
      <c r="NWS10" s="481"/>
      <c r="NWT10" s="481"/>
      <c r="NWU10" s="481"/>
      <c r="NWV10" s="481"/>
      <c r="NWW10" s="481"/>
      <c r="NWX10" s="481"/>
      <c r="NWY10" s="481"/>
      <c r="NWZ10" s="481"/>
      <c r="NXA10" s="481"/>
      <c r="NXB10" s="481"/>
      <c r="NXC10" s="481"/>
      <c r="NXD10" s="481"/>
      <c r="NXE10" s="481"/>
      <c r="NXF10" s="481"/>
      <c r="NXG10" s="481"/>
      <c r="NXH10" s="481"/>
      <c r="NXI10" s="481"/>
      <c r="NXJ10" s="481"/>
      <c r="NXK10" s="481"/>
      <c r="NXL10" s="481"/>
      <c r="NXM10" s="481"/>
      <c r="NXN10" s="481"/>
      <c r="NXO10" s="481"/>
      <c r="NXP10" s="481"/>
      <c r="NXQ10" s="481"/>
      <c r="NXR10" s="481"/>
      <c r="NXS10" s="481"/>
      <c r="NXT10" s="481"/>
      <c r="NXU10" s="481"/>
      <c r="NXV10" s="481"/>
      <c r="NXW10" s="481"/>
      <c r="NXX10" s="481"/>
      <c r="NXY10" s="481"/>
      <c r="NXZ10" s="481"/>
      <c r="NYA10" s="481"/>
      <c r="NYB10" s="481"/>
      <c r="NYC10" s="481"/>
      <c r="NYD10" s="481"/>
      <c r="NYE10" s="481"/>
      <c r="NYF10" s="481"/>
      <c r="NYG10" s="481"/>
      <c r="NYH10" s="481"/>
      <c r="NYI10" s="481"/>
      <c r="NYJ10" s="481"/>
      <c r="NYK10" s="481"/>
      <c r="NYL10" s="481"/>
      <c r="NYM10" s="481"/>
      <c r="NYN10" s="481"/>
      <c r="NYO10" s="481"/>
      <c r="NYP10" s="481"/>
      <c r="NYQ10" s="481"/>
      <c r="NYR10" s="481"/>
      <c r="NYS10" s="481"/>
      <c r="NYT10" s="481"/>
      <c r="NYU10" s="481"/>
      <c r="NYV10" s="481"/>
      <c r="NYW10" s="481"/>
      <c r="NYX10" s="481"/>
      <c r="NYY10" s="481"/>
      <c r="NYZ10" s="481"/>
      <c r="NZA10" s="481"/>
      <c r="NZB10" s="481"/>
      <c r="NZC10" s="481"/>
      <c r="NZD10" s="481"/>
      <c r="NZE10" s="481"/>
      <c r="NZF10" s="481"/>
      <c r="NZG10" s="481"/>
      <c r="NZH10" s="481"/>
      <c r="NZI10" s="481"/>
      <c r="NZJ10" s="481"/>
      <c r="NZK10" s="481"/>
      <c r="NZL10" s="481"/>
      <c r="NZM10" s="481"/>
      <c r="NZN10" s="481"/>
      <c r="NZO10" s="481"/>
      <c r="NZP10" s="481"/>
      <c r="NZQ10" s="481"/>
      <c r="NZR10" s="481"/>
      <c r="NZS10" s="481"/>
      <c r="NZT10" s="481"/>
      <c r="NZU10" s="481"/>
      <c r="NZV10" s="481"/>
      <c r="NZW10" s="481"/>
      <c r="NZX10" s="481"/>
      <c r="NZY10" s="481"/>
      <c r="NZZ10" s="481"/>
      <c r="OAA10" s="481"/>
      <c r="OAB10" s="481"/>
      <c r="OAC10" s="481"/>
      <c r="OAD10" s="481"/>
      <c r="OAE10" s="481"/>
      <c r="OAF10" s="481"/>
      <c r="OAG10" s="481"/>
      <c r="OAH10" s="481"/>
      <c r="OAI10" s="481"/>
      <c r="OAJ10" s="481"/>
      <c r="OAK10" s="481"/>
      <c r="OAL10" s="481"/>
      <c r="OAM10" s="481"/>
      <c r="OAN10" s="481"/>
      <c r="OAO10" s="481"/>
      <c r="OAP10" s="481"/>
      <c r="OAQ10" s="481"/>
      <c r="OAR10" s="481"/>
      <c r="OAS10" s="481"/>
      <c r="OAT10" s="481"/>
      <c r="OAU10" s="481"/>
      <c r="OAV10" s="481"/>
      <c r="OAW10" s="481"/>
      <c r="OAX10" s="481"/>
      <c r="OAY10" s="481"/>
      <c r="OAZ10" s="481"/>
      <c r="OBA10" s="481"/>
      <c r="OBB10" s="481"/>
      <c r="OBC10" s="481"/>
      <c r="OBD10" s="481"/>
      <c r="OBE10" s="481"/>
      <c r="OBF10" s="481"/>
      <c r="OBG10" s="481"/>
      <c r="OBH10" s="481"/>
      <c r="OBI10" s="481"/>
      <c r="OBJ10" s="481"/>
      <c r="OBK10" s="481"/>
      <c r="OBL10" s="481"/>
      <c r="OBM10" s="481"/>
      <c r="OBN10" s="481"/>
      <c r="OBO10" s="481"/>
      <c r="OBP10" s="481"/>
      <c r="OBQ10" s="481"/>
      <c r="OBR10" s="481"/>
      <c r="OBS10" s="481"/>
      <c r="OBT10" s="481"/>
      <c r="OBU10" s="481"/>
      <c r="OBV10" s="481"/>
      <c r="OBW10" s="481"/>
      <c r="OBX10" s="481"/>
      <c r="OBY10" s="481"/>
      <c r="OBZ10" s="481"/>
      <c r="OCA10" s="481"/>
      <c r="OCB10" s="481"/>
      <c r="OCC10" s="481"/>
      <c r="OCD10" s="481"/>
      <c r="OCE10" s="481"/>
      <c r="OCF10" s="481"/>
      <c r="OCG10" s="481"/>
      <c r="OCH10" s="481"/>
      <c r="OCI10" s="481"/>
      <c r="OCJ10" s="481"/>
      <c r="OCK10" s="481"/>
      <c r="OCL10" s="481"/>
      <c r="OCM10" s="481"/>
      <c r="OCN10" s="481"/>
      <c r="OCO10" s="481"/>
      <c r="OCP10" s="481"/>
      <c r="OCQ10" s="481"/>
      <c r="OCR10" s="481"/>
      <c r="OCS10" s="481"/>
      <c r="OCT10" s="481"/>
      <c r="OCU10" s="481"/>
      <c r="OCV10" s="481"/>
      <c r="OCW10" s="481"/>
      <c r="OCX10" s="481"/>
      <c r="OCY10" s="481"/>
      <c r="OCZ10" s="481"/>
      <c r="ODA10" s="481"/>
      <c r="ODB10" s="481"/>
      <c r="ODC10" s="481"/>
      <c r="ODD10" s="481"/>
      <c r="ODE10" s="481"/>
      <c r="ODF10" s="481"/>
      <c r="ODG10" s="481"/>
      <c r="ODH10" s="481"/>
      <c r="ODI10" s="481"/>
      <c r="ODJ10" s="481"/>
      <c r="ODK10" s="481"/>
      <c r="ODL10" s="481"/>
      <c r="ODM10" s="481"/>
      <c r="ODN10" s="481"/>
      <c r="ODO10" s="481"/>
      <c r="ODP10" s="481"/>
      <c r="ODQ10" s="481"/>
      <c r="ODR10" s="481"/>
      <c r="ODS10" s="481"/>
      <c r="ODT10" s="481"/>
      <c r="ODU10" s="481"/>
      <c r="ODV10" s="481"/>
      <c r="ODW10" s="481"/>
      <c r="ODX10" s="481"/>
      <c r="ODY10" s="481"/>
      <c r="ODZ10" s="481"/>
      <c r="OEA10" s="481"/>
      <c r="OEB10" s="481"/>
      <c r="OEC10" s="481"/>
      <c r="OED10" s="481"/>
      <c r="OEE10" s="481"/>
      <c r="OEF10" s="481"/>
      <c r="OEG10" s="481"/>
      <c r="OEH10" s="481"/>
      <c r="OEI10" s="481"/>
      <c r="OEJ10" s="481"/>
      <c r="OEK10" s="481"/>
      <c r="OEL10" s="481"/>
      <c r="OEM10" s="481"/>
      <c r="OEN10" s="481"/>
      <c r="OEO10" s="481"/>
      <c r="OEP10" s="481"/>
      <c r="OEQ10" s="481"/>
      <c r="OER10" s="481"/>
      <c r="OES10" s="481"/>
      <c r="OET10" s="481"/>
      <c r="OEU10" s="481"/>
      <c r="OEV10" s="481"/>
      <c r="OEW10" s="481"/>
      <c r="OEX10" s="481"/>
      <c r="OEY10" s="481"/>
      <c r="OEZ10" s="481"/>
      <c r="OFA10" s="481"/>
      <c r="OFB10" s="481"/>
      <c r="OFC10" s="481"/>
      <c r="OFD10" s="481"/>
      <c r="OFE10" s="481"/>
      <c r="OFF10" s="481"/>
      <c r="OFG10" s="481"/>
      <c r="OFH10" s="481"/>
      <c r="OFI10" s="481"/>
      <c r="OFJ10" s="481"/>
      <c r="OFK10" s="481"/>
      <c r="OFL10" s="481"/>
      <c r="OFM10" s="481"/>
      <c r="OFN10" s="481"/>
      <c r="OFO10" s="481"/>
      <c r="OFP10" s="481"/>
      <c r="OFQ10" s="481"/>
      <c r="OFR10" s="481"/>
      <c r="OFS10" s="481"/>
      <c r="OFT10" s="481"/>
      <c r="OFU10" s="481"/>
      <c r="OFV10" s="481"/>
      <c r="OFW10" s="481"/>
      <c r="OFX10" s="481"/>
      <c r="OFY10" s="481"/>
      <c r="OFZ10" s="481"/>
      <c r="OGA10" s="481"/>
      <c r="OGB10" s="481"/>
      <c r="OGC10" s="481"/>
      <c r="OGD10" s="481"/>
      <c r="OGE10" s="481"/>
      <c r="OGF10" s="481"/>
      <c r="OGG10" s="481"/>
      <c r="OGH10" s="481"/>
      <c r="OGI10" s="481"/>
      <c r="OGJ10" s="481"/>
      <c r="OGK10" s="481"/>
      <c r="OGL10" s="481"/>
      <c r="OGM10" s="481"/>
      <c r="OGN10" s="481"/>
      <c r="OGO10" s="481"/>
      <c r="OGP10" s="481"/>
      <c r="OGQ10" s="481"/>
      <c r="OGR10" s="481"/>
      <c r="OGS10" s="481"/>
      <c r="OGT10" s="481"/>
      <c r="OGU10" s="481"/>
      <c r="OGV10" s="481"/>
      <c r="OGW10" s="481"/>
      <c r="OGX10" s="481"/>
      <c r="OGY10" s="481"/>
      <c r="OGZ10" s="481"/>
      <c r="OHA10" s="481"/>
      <c r="OHB10" s="481"/>
      <c r="OHC10" s="481"/>
      <c r="OHD10" s="481"/>
      <c r="OHE10" s="481"/>
      <c r="OHF10" s="481"/>
      <c r="OHG10" s="481"/>
      <c r="OHH10" s="481"/>
      <c r="OHI10" s="481"/>
      <c r="OHJ10" s="481"/>
      <c r="OHK10" s="481"/>
      <c r="OHL10" s="481"/>
      <c r="OHM10" s="481"/>
      <c r="OHN10" s="481"/>
      <c r="OHO10" s="481"/>
      <c r="OHP10" s="481"/>
      <c r="OHQ10" s="481"/>
      <c r="OHR10" s="481"/>
      <c r="OHS10" s="481"/>
      <c r="OHT10" s="481"/>
      <c r="OHU10" s="481"/>
      <c r="OHV10" s="481"/>
      <c r="OHW10" s="481"/>
      <c r="OHX10" s="481"/>
      <c r="OHY10" s="481"/>
      <c r="OHZ10" s="481"/>
      <c r="OIA10" s="481"/>
      <c r="OIB10" s="481"/>
      <c r="OIC10" s="481"/>
      <c r="OID10" s="481"/>
      <c r="OIE10" s="481"/>
      <c r="OIF10" s="481"/>
      <c r="OIG10" s="481"/>
      <c r="OIH10" s="481"/>
      <c r="OII10" s="481"/>
      <c r="OIJ10" s="481"/>
      <c r="OIK10" s="481"/>
      <c r="OIL10" s="481"/>
      <c r="OIM10" s="481"/>
      <c r="OIN10" s="481"/>
      <c r="OIO10" s="481"/>
      <c r="OIP10" s="481"/>
      <c r="OIQ10" s="481"/>
      <c r="OIR10" s="481"/>
      <c r="OIS10" s="481"/>
      <c r="OIT10" s="481"/>
      <c r="OIU10" s="481"/>
      <c r="OIV10" s="481"/>
      <c r="OIW10" s="481"/>
      <c r="OIX10" s="481"/>
      <c r="OIY10" s="481"/>
      <c r="OIZ10" s="481"/>
      <c r="OJA10" s="481"/>
      <c r="OJB10" s="481"/>
      <c r="OJC10" s="481"/>
      <c r="OJD10" s="481"/>
      <c r="OJE10" s="481"/>
      <c r="OJF10" s="481"/>
      <c r="OJG10" s="481"/>
      <c r="OJH10" s="481"/>
      <c r="OJI10" s="481"/>
      <c r="OJJ10" s="481"/>
      <c r="OJK10" s="481"/>
      <c r="OJL10" s="481"/>
      <c r="OJM10" s="481"/>
      <c r="OJN10" s="481"/>
      <c r="OJO10" s="481"/>
      <c r="OJP10" s="481"/>
      <c r="OJQ10" s="481"/>
      <c r="OJR10" s="481"/>
      <c r="OJS10" s="481"/>
      <c r="OJT10" s="481"/>
      <c r="OJU10" s="481"/>
      <c r="OJV10" s="481"/>
      <c r="OJW10" s="481"/>
      <c r="OJX10" s="481"/>
      <c r="OJY10" s="481"/>
      <c r="OJZ10" s="481"/>
      <c r="OKA10" s="481"/>
      <c r="OKB10" s="481"/>
      <c r="OKC10" s="481"/>
      <c r="OKD10" s="481"/>
      <c r="OKE10" s="481"/>
      <c r="OKF10" s="481"/>
      <c r="OKG10" s="481"/>
      <c r="OKH10" s="481"/>
      <c r="OKI10" s="481"/>
      <c r="OKJ10" s="481"/>
      <c r="OKK10" s="481"/>
      <c r="OKL10" s="481"/>
      <c r="OKM10" s="481"/>
      <c r="OKN10" s="481"/>
      <c r="OKO10" s="481"/>
      <c r="OKP10" s="481"/>
      <c r="OKQ10" s="481"/>
      <c r="OKR10" s="481"/>
      <c r="OKS10" s="481"/>
      <c r="OKT10" s="481"/>
      <c r="OKU10" s="481"/>
      <c r="OKV10" s="481"/>
      <c r="OKW10" s="481"/>
      <c r="OKX10" s="481"/>
      <c r="OKY10" s="481"/>
      <c r="OKZ10" s="481"/>
      <c r="OLA10" s="481"/>
      <c r="OLB10" s="481"/>
      <c r="OLC10" s="481"/>
      <c r="OLD10" s="481"/>
      <c r="OLE10" s="481"/>
      <c r="OLF10" s="481"/>
      <c r="OLG10" s="481"/>
      <c r="OLH10" s="481"/>
      <c r="OLI10" s="481"/>
      <c r="OLJ10" s="481"/>
      <c r="OLK10" s="481"/>
      <c r="OLL10" s="481"/>
      <c r="OLM10" s="481"/>
      <c r="OLN10" s="481"/>
      <c r="OLO10" s="481"/>
      <c r="OLP10" s="481"/>
      <c r="OLQ10" s="481"/>
      <c r="OLR10" s="481"/>
      <c r="OLS10" s="481"/>
      <c r="OLT10" s="481"/>
      <c r="OLU10" s="481"/>
      <c r="OLV10" s="481"/>
      <c r="OLW10" s="481"/>
      <c r="OLX10" s="481"/>
      <c r="OLY10" s="481"/>
      <c r="OLZ10" s="481"/>
      <c r="OMA10" s="481"/>
      <c r="OMB10" s="481"/>
      <c r="OMC10" s="481"/>
      <c r="OMD10" s="481"/>
      <c r="OME10" s="481"/>
      <c r="OMF10" s="481"/>
      <c r="OMG10" s="481"/>
      <c r="OMH10" s="481"/>
      <c r="OMI10" s="481"/>
      <c r="OMJ10" s="481"/>
      <c r="OMK10" s="481"/>
      <c r="OML10" s="481"/>
      <c r="OMM10" s="481"/>
      <c r="OMN10" s="481"/>
      <c r="OMO10" s="481"/>
      <c r="OMP10" s="481"/>
      <c r="OMQ10" s="481"/>
      <c r="OMR10" s="481"/>
      <c r="OMS10" s="481"/>
      <c r="OMT10" s="481"/>
      <c r="OMU10" s="481"/>
      <c r="OMV10" s="481"/>
      <c r="OMW10" s="481"/>
      <c r="OMX10" s="481"/>
      <c r="OMY10" s="481"/>
      <c r="OMZ10" s="481"/>
      <c r="ONA10" s="481"/>
      <c r="ONB10" s="481"/>
      <c r="ONC10" s="481"/>
      <c r="OND10" s="481"/>
      <c r="ONE10" s="481"/>
      <c r="ONF10" s="481"/>
      <c r="ONG10" s="481"/>
      <c r="ONH10" s="481"/>
      <c r="ONI10" s="481"/>
      <c r="ONJ10" s="481"/>
      <c r="ONK10" s="481"/>
      <c r="ONL10" s="481"/>
      <c r="ONM10" s="481"/>
      <c r="ONN10" s="481"/>
      <c r="ONO10" s="481"/>
      <c r="ONP10" s="481"/>
      <c r="ONQ10" s="481"/>
      <c r="ONR10" s="481"/>
      <c r="ONS10" s="481"/>
      <c r="ONT10" s="481"/>
      <c r="ONU10" s="481"/>
      <c r="ONV10" s="481"/>
      <c r="ONW10" s="481"/>
      <c r="ONX10" s="481"/>
      <c r="ONY10" s="481"/>
      <c r="ONZ10" s="481"/>
      <c r="OOA10" s="481"/>
      <c r="OOB10" s="481"/>
      <c r="OOC10" s="481"/>
      <c r="OOD10" s="481"/>
      <c r="OOE10" s="481"/>
      <c r="OOF10" s="481"/>
      <c r="OOG10" s="481"/>
      <c r="OOH10" s="481"/>
      <c r="OOI10" s="481"/>
      <c r="OOJ10" s="481"/>
      <c r="OOK10" s="481"/>
      <c r="OOL10" s="481"/>
      <c r="OOM10" s="481"/>
      <c r="OON10" s="481"/>
      <c r="OOO10" s="481"/>
      <c r="OOP10" s="481"/>
      <c r="OOQ10" s="481"/>
      <c r="OOR10" s="481"/>
      <c r="OOS10" s="481"/>
      <c r="OOT10" s="481"/>
      <c r="OOU10" s="481"/>
      <c r="OOV10" s="481"/>
      <c r="OOW10" s="481"/>
      <c r="OOX10" s="481"/>
      <c r="OOY10" s="481"/>
      <c r="OOZ10" s="481"/>
      <c r="OPA10" s="481"/>
      <c r="OPB10" s="481"/>
      <c r="OPC10" s="481"/>
      <c r="OPD10" s="481"/>
      <c r="OPE10" s="481"/>
      <c r="OPF10" s="481"/>
      <c r="OPG10" s="481"/>
      <c r="OPH10" s="481"/>
      <c r="OPI10" s="481"/>
      <c r="OPJ10" s="481"/>
      <c r="OPK10" s="481"/>
      <c r="OPL10" s="481"/>
      <c r="OPM10" s="481"/>
      <c r="OPN10" s="481"/>
      <c r="OPO10" s="481"/>
      <c r="OPP10" s="481"/>
      <c r="OPQ10" s="481"/>
      <c r="OPR10" s="481"/>
      <c r="OPS10" s="481"/>
      <c r="OPT10" s="481"/>
      <c r="OPU10" s="481"/>
      <c r="OPV10" s="481"/>
      <c r="OPW10" s="481"/>
      <c r="OPX10" s="481"/>
      <c r="OPY10" s="481"/>
      <c r="OPZ10" s="481"/>
      <c r="OQA10" s="481"/>
      <c r="OQB10" s="481"/>
      <c r="OQC10" s="481"/>
      <c r="OQD10" s="481"/>
      <c r="OQE10" s="481"/>
      <c r="OQF10" s="481"/>
      <c r="OQG10" s="481"/>
      <c r="OQH10" s="481"/>
      <c r="OQI10" s="481"/>
      <c r="OQJ10" s="481"/>
      <c r="OQK10" s="481"/>
      <c r="OQL10" s="481"/>
      <c r="OQM10" s="481"/>
      <c r="OQN10" s="481"/>
      <c r="OQO10" s="481"/>
      <c r="OQP10" s="481"/>
      <c r="OQQ10" s="481"/>
      <c r="OQR10" s="481"/>
      <c r="OQS10" s="481"/>
      <c r="OQT10" s="481"/>
      <c r="OQU10" s="481"/>
      <c r="OQV10" s="481"/>
      <c r="OQW10" s="481"/>
      <c r="OQX10" s="481"/>
      <c r="OQY10" s="481"/>
      <c r="OQZ10" s="481"/>
      <c r="ORA10" s="481"/>
      <c r="ORB10" s="481"/>
      <c r="ORC10" s="481"/>
      <c r="ORD10" s="481"/>
      <c r="ORE10" s="481"/>
      <c r="ORF10" s="481"/>
      <c r="ORG10" s="481"/>
      <c r="ORH10" s="481"/>
      <c r="ORI10" s="481"/>
      <c r="ORJ10" s="481"/>
      <c r="ORK10" s="481"/>
      <c r="ORL10" s="481"/>
      <c r="ORM10" s="481"/>
      <c r="ORN10" s="481"/>
      <c r="ORO10" s="481"/>
      <c r="ORP10" s="481"/>
      <c r="ORQ10" s="481"/>
      <c r="ORR10" s="481"/>
      <c r="ORS10" s="481"/>
      <c r="ORT10" s="481"/>
      <c r="ORU10" s="481"/>
      <c r="ORV10" s="481"/>
      <c r="ORW10" s="481"/>
      <c r="ORX10" s="481"/>
      <c r="ORY10" s="481"/>
      <c r="ORZ10" s="481"/>
      <c r="OSA10" s="481"/>
      <c r="OSB10" s="481"/>
      <c r="OSC10" s="481"/>
      <c r="OSD10" s="481"/>
      <c r="OSE10" s="481"/>
      <c r="OSF10" s="481"/>
      <c r="OSG10" s="481"/>
      <c r="OSH10" s="481"/>
      <c r="OSI10" s="481"/>
      <c r="OSJ10" s="481"/>
      <c r="OSK10" s="481"/>
      <c r="OSL10" s="481"/>
      <c r="OSM10" s="481"/>
      <c r="OSN10" s="481"/>
      <c r="OSO10" s="481"/>
      <c r="OSP10" s="481"/>
      <c r="OSQ10" s="481"/>
      <c r="OSR10" s="481"/>
      <c r="OSS10" s="481"/>
      <c r="OST10" s="481"/>
      <c r="OSU10" s="481"/>
      <c r="OSV10" s="481"/>
      <c r="OSW10" s="481"/>
      <c r="OSX10" s="481"/>
      <c r="OSY10" s="481"/>
      <c r="OSZ10" s="481"/>
      <c r="OTA10" s="481"/>
      <c r="OTB10" s="481"/>
      <c r="OTC10" s="481"/>
      <c r="OTD10" s="481"/>
      <c r="OTE10" s="481"/>
      <c r="OTF10" s="481"/>
      <c r="OTG10" s="481"/>
      <c r="OTH10" s="481"/>
      <c r="OTI10" s="481"/>
      <c r="OTJ10" s="481"/>
      <c r="OTK10" s="481"/>
      <c r="OTL10" s="481"/>
      <c r="OTM10" s="481"/>
      <c r="OTN10" s="481"/>
      <c r="OTO10" s="481"/>
      <c r="OTP10" s="481"/>
      <c r="OTQ10" s="481"/>
      <c r="OTR10" s="481"/>
      <c r="OTS10" s="481"/>
      <c r="OTT10" s="481"/>
      <c r="OTU10" s="481"/>
      <c r="OTV10" s="481"/>
      <c r="OTW10" s="481"/>
      <c r="OTX10" s="481"/>
      <c r="OTY10" s="481"/>
      <c r="OTZ10" s="481"/>
      <c r="OUA10" s="481"/>
      <c r="OUB10" s="481"/>
      <c r="OUC10" s="481"/>
      <c r="OUD10" s="481"/>
      <c r="OUE10" s="481"/>
      <c r="OUF10" s="481"/>
      <c r="OUG10" s="481"/>
      <c r="OUH10" s="481"/>
      <c r="OUI10" s="481"/>
      <c r="OUJ10" s="481"/>
      <c r="OUK10" s="481"/>
      <c r="OUL10" s="481"/>
      <c r="OUM10" s="481"/>
      <c r="OUN10" s="481"/>
      <c r="OUO10" s="481"/>
      <c r="OUP10" s="481"/>
      <c r="OUQ10" s="481"/>
      <c r="OUR10" s="481"/>
      <c r="OUS10" s="481"/>
      <c r="OUT10" s="481"/>
      <c r="OUU10" s="481"/>
      <c r="OUV10" s="481"/>
      <c r="OUW10" s="481"/>
      <c r="OUX10" s="481"/>
      <c r="OUY10" s="481"/>
      <c r="OUZ10" s="481"/>
      <c r="OVA10" s="481"/>
      <c r="OVB10" s="481"/>
      <c r="OVC10" s="481"/>
      <c r="OVD10" s="481"/>
      <c r="OVE10" s="481"/>
      <c r="OVF10" s="481"/>
      <c r="OVG10" s="481"/>
      <c r="OVH10" s="481"/>
      <c r="OVI10" s="481"/>
      <c r="OVJ10" s="481"/>
      <c r="OVK10" s="481"/>
      <c r="OVL10" s="481"/>
      <c r="OVM10" s="481"/>
      <c r="OVN10" s="481"/>
      <c r="OVO10" s="481"/>
      <c r="OVP10" s="481"/>
      <c r="OVQ10" s="481"/>
      <c r="OVR10" s="481"/>
      <c r="OVS10" s="481"/>
      <c r="OVT10" s="481"/>
      <c r="OVU10" s="481"/>
      <c r="OVV10" s="481"/>
      <c r="OVW10" s="481"/>
      <c r="OVX10" s="481"/>
      <c r="OVY10" s="481"/>
      <c r="OVZ10" s="481"/>
      <c r="OWA10" s="481"/>
      <c r="OWB10" s="481"/>
      <c r="OWC10" s="481"/>
      <c r="OWD10" s="481"/>
      <c r="OWE10" s="481"/>
      <c r="OWF10" s="481"/>
      <c r="OWG10" s="481"/>
      <c r="OWH10" s="481"/>
      <c r="OWI10" s="481"/>
      <c r="OWJ10" s="481"/>
      <c r="OWK10" s="481"/>
      <c r="OWL10" s="481"/>
      <c r="OWM10" s="481"/>
      <c r="OWN10" s="481"/>
      <c r="OWO10" s="481"/>
      <c r="OWP10" s="481"/>
      <c r="OWQ10" s="481"/>
      <c r="OWR10" s="481"/>
      <c r="OWS10" s="481"/>
      <c r="OWT10" s="481"/>
      <c r="OWU10" s="481"/>
      <c r="OWV10" s="481"/>
      <c r="OWW10" s="481"/>
      <c r="OWX10" s="481"/>
      <c r="OWY10" s="481"/>
      <c r="OWZ10" s="481"/>
      <c r="OXA10" s="481"/>
      <c r="OXB10" s="481"/>
      <c r="OXC10" s="481"/>
      <c r="OXD10" s="481"/>
      <c r="OXE10" s="481"/>
      <c r="OXF10" s="481"/>
      <c r="OXG10" s="481"/>
      <c r="OXH10" s="481"/>
      <c r="OXI10" s="481"/>
      <c r="OXJ10" s="481"/>
      <c r="OXK10" s="481"/>
      <c r="OXL10" s="481"/>
      <c r="OXM10" s="481"/>
      <c r="OXN10" s="481"/>
      <c r="OXO10" s="481"/>
      <c r="OXP10" s="481"/>
      <c r="OXQ10" s="481"/>
      <c r="OXR10" s="481"/>
      <c r="OXS10" s="481"/>
      <c r="OXT10" s="481"/>
      <c r="OXU10" s="481"/>
      <c r="OXV10" s="481"/>
      <c r="OXW10" s="481"/>
      <c r="OXX10" s="481"/>
      <c r="OXY10" s="481"/>
      <c r="OXZ10" s="481"/>
      <c r="OYA10" s="481"/>
      <c r="OYB10" s="481"/>
      <c r="OYC10" s="481"/>
      <c r="OYD10" s="481"/>
      <c r="OYE10" s="481"/>
      <c r="OYF10" s="481"/>
      <c r="OYG10" s="481"/>
      <c r="OYH10" s="481"/>
      <c r="OYI10" s="481"/>
      <c r="OYJ10" s="481"/>
      <c r="OYK10" s="481"/>
      <c r="OYL10" s="481"/>
      <c r="OYM10" s="481"/>
      <c r="OYN10" s="481"/>
      <c r="OYO10" s="481"/>
      <c r="OYP10" s="481"/>
      <c r="OYQ10" s="481"/>
      <c r="OYR10" s="481"/>
      <c r="OYS10" s="481"/>
      <c r="OYT10" s="481"/>
      <c r="OYU10" s="481"/>
      <c r="OYV10" s="481"/>
      <c r="OYW10" s="481"/>
      <c r="OYX10" s="481"/>
      <c r="OYY10" s="481"/>
      <c r="OYZ10" s="481"/>
      <c r="OZA10" s="481"/>
      <c r="OZB10" s="481"/>
      <c r="OZC10" s="481"/>
      <c r="OZD10" s="481"/>
      <c r="OZE10" s="481"/>
      <c r="OZF10" s="481"/>
      <c r="OZG10" s="481"/>
      <c r="OZH10" s="481"/>
      <c r="OZI10" s="481"/>
      <c r="OZJ10" s="481"/>
      <c r="OZK10" s="481"/>
      <c r="OZL10" s="481"/>
      <c r="OZM10" s="481"/>
      <c r="OZN10" s="481"/>
      <c r="OZO10" s="481"/>
      <c r="OZP10" s="481"/>
      <c r="OZQ10" s="481"/>
      <c r="OZR10" s="481"/>
      <c r="OZS10" s="481"/>
      <c r="OZT10" s="481"/>
      <c r="OZU10" s="481"/>
      <c r="OZV10" s="481"/>
      <c r="OZW10" s="481"/>
      <c r="OZX10" s="481"/>
      <c r="OZY10" s="481"/>
      <c r="OZZ10" s="481"/>
      <c r="PAA10" s="481"/>
      <c r="PAB10" s="481"/>
      <c r="PAC10" s="481"/>
      <c r="PAD10" s="481"/>
      <c r="PAE10" s="481"/>
      <c r="PAF10" s="481"/>
      <c r="PAG10" s="481"/>
      <c r="PAH10" s="481"/>
      <c r="PAI10" s="481"/>
      <c r="PAJ10" s="481"/>
      <c r="PAK10" s="481"/>
      <c r="PAL10" s="481"/>
      <c r="PAM10" s="481"/>
      <c r="PAN10" s="481"/>
      <c r="PAO10" s="481"/>
      <c r="PAP10" s="481"/>
      <c r="PAQ10" s="481"/>
      <c r="PAR10" s="481"/>
      <c r="PAS10" s="481"/>
      <c r="PAT10" s="481"/>
      <c r="PAU10" s="481"/>
      <c r="PAV10" s="481"/>
      <c r="PAW10" s="481"/>
      <c r="PAX10" s="481"/>
      <c r="PAY10" s="481"/>
      <c r="PAZ10" s="481"/>
      <c r="PBA10" s="481"/>
      <c r="PBB10" s="481"/>
      <c r="PBC10" s="481"/>
      <c r="PBD10" s="481"/>
      <c r="PBE10" s="481"/>
      <c r="PBF10" s="481"/>
      <c r="PBG10" s="481"/>
      <c r="PBH10" s="481"/>
      <c r="PBI10" s="481"/>
      <c r="PBJ10" s="481"/>
      <c r="PBK10" s="481"/>
      <c r="PBL10" s="481"/>
      <c r="PBM10" s="481"/>
      <c r="PBN10" s="481"/>
      <c r="PBO10" s="481"/>
      <c r="PBP10" s="481"/>
      <c r="PBQ10" s="481"/>
      <c r="PBR10" s="481"/>
      <c r="PBS10" s="481"/>
      <c r="PBT10" s="481"/>
      <c r="PBU10" s="481"/>
      <c r="PBV10" s="481"/>
      <c r="PBW10" s="481"/>
      <c r="PBX10" s="481"/>
      <c r="PBY10" s="481"/>
      <c r="PBZ10" s="481"/>
      <c r="PCA10" s="481"/>
      <c r="PCB10" s="481"/>
      <c r="PCC10" s="481"/>
      <c r="PCD10" s="481"/>
      <c r="PCE10" s="481"/>
      <c r="PCF10" s="481"/>
      <c r="PCG10" s="481"/>
      <c r="PCH10" s="481"/>
      <c r="PCI10" s="481"/>
      <c r="PCJ10" s="481"/>
      <c r="PCK10" s="481"/>
      <c r="PCL10" s="481"/>
      <c r="PCM10" s="481"/>
      <c r="PCN10" s="481"/>
      <c r="PCO10" s="481"/>
      <c r="PCP10" s="481"/>
      <c r="PCQ10" s="481"/>
      <c r="PCR10" s="481"/>
      <c r="PCS10" s="481"/>
      <c r="PCT10" s="481"/>
      <c r="PCU10" s="481"/>
      <c r="PCV10" s="481"/>
      <c r="PCW10" s="481"/>
      <c r="PCX10" s="481"/>
      <c r="PCY10" s="481"/>
      <c r="PCZ10" s="481"/>
      <c r="PDA10" s="481"/>
      <c r="PDB10" s="481"/>
      <c r="PDC10" s="481"/>
      <c r="PDD10" s="481"/>
      <c r="PDE10" s="481"/>
      <c r="PDF10" s="481"/>
      <c r="PDG10" s="481"/>
      <c r="PDH10" s="481"/>
      <c r="PDI10" s="481"/>
      <c r="PDJ10" s="481"/>
      <c r="PDK10" s="481"/>
      <c r="PDL10" s="481"/>
      <c r="PDM10" s="481"/>
      <c r="PDN10" s="481"/>
      <c r="PDO10" s="481"/>
      <c r="PDP10" s="481"/>
      <c r="PDQ10" s="481"/>
      <c r="PDR10" s="481"/>
      <c r="PDS10" s="481"/>
      <c r="PDT10" s="481"/>
      <c r="PDU10" s="481"/>
      <c r="PDV10" s="481"/>
      <c r="PDW10" s="481"/>
      <c r="PDX10" s="481"/>
      <c r="PDY10" s="481"/>
      <c r="PDZ10" s="481"/>
      <c r="PEA10" s="481"/>
      <c r="PEB10" s="481"/>
      <c r="PEC10" s="481"/>
      <c r="PED10" s="481"/>
      <c r="PEE10" s="481"/>
      <c r="PEF10" s="481"/>
      <c r="PEG10" s="481"/>
      <c r="PEH10" s="481"/>
      <c r="PEI10" s="481"/>
      <c r="PEJ10" s="481"/>
      <c r="PEK10" s="481"/>
      <c r="PEL10" s="481"/>
      <c r="PEM10" s="481"/>
      <c r="PEN10" s="481"/>
      <c r="PEO10" s="481"/>
      <c r="PEP10" s="481"/>
      <c r="PEQ10" s="481"/>
      <c r="PER10" s="481"/>
      <c r="PES10" s="481"/>
      <c r="PET10" s="481"/>
      <c r="PEU10" s="481"/>
      <c r="PEV10" s="481"/>
      <c r="PEW10" s="481"/>
      <c r="PEX10" s="481"/>
      <c r="PEY10" s="481"/>
      <c r="PEZ10" s="481"/>
      <c r="PFA10" s="481"/>
      <c r="PFB10" s="481"/>
      <c r="PFC10" s="481"/>
      <c r="PFD10" s="481"/>
      <c r="PFE10" s="481"/>
      <c r="PFF10" s="481"/>
      <c r="PFG10" s="481"/>
      <c r="PFH10" s="481"/>
      <c r="PFI10" s="481"/>
      <c r="PFJ10" s="481"/>
      <c r="PFK10" s="481"/>
      <c r="PFL10" s="481"/>
      <c r="PFM10" s="481"/>
      <c r="PFN10" s="481"/>
      <c r="PFO10" s="481"/>
      <c r="PFP10" s="481"/>
      <c r="PFQ10" s="481"/>
      <c r="PFR10" s="481"/>
      <c r="PFS10" s="481"/>
      <c r="PFT10" s="481"/>
      <c r="PFU10" s="481"/>
      <c r="PFV10" s="481"/>
      <c r="PFW10" s="481"/>
      <c r="PFX10" s="481"/>
      <c r="PFY10" s="481"/>
      <c r="PFZ10" s="481"/>
      <c r="PGA10" s="481"/>
      <c r="PGB10" s="481"/>
      <c r="PGC10" s="481"/>
      <c r="PGD10" s="481"/>
      <c r="PGE10" s="481"/>
      <c r="PGF10" s="481"/>
      <c r="PGG10" s="481"/>
      <c r="PGH10" s="481"/>
      <c r="PGI10" s="481"/>
      <c r="PGJ10" s="481"/>
      <c r="PGK10" s="481"/>
      <c r="PGL10" s="481"/>
      <c r="PGM10" s="481"/>
      <c r="PGN10" s="481"/>
      <c r="PGO10" s="481"/>
      <c r="PGP10" s="481"/>
      <c r="PGQ10" s="481"/>
      <c r="PGR10" s="481"/>
      <c r="PGS10" s="481"/>
      <c r="PGT10" s="481"/>
      <c r="PGU10" s="481"/>
      <c r="PGV10" s="481"/>
      <c r="PGW10" s="481"/>
      <c r="PGX10" s="481"/>
      <c r="PGY10" s="481"/>
      <c r="PGZ10" s="481"/>
      <c r="PHA10" s="481"/>
      <c r="PHB10" s="481"/>
      <c r="PHC10" s="481"/>
      <c r="PHD10" s="481"/>
      <c r="PHE10" s="481"/>
      <c r="PHF10" s="481"/>
      <c r="PHG10" s="481"/>
      <c r="PHH10" s="481"/>
      <c r="PHI10" s="481"/>
      <c r="PHJ10" s="481"/>
      <c r="PHK10" s="481"/>
      <c r="PHL10" s="481"/>
      <c r="PHM10" s="481"/>
      <c r="PHN10" s="481"/>
      <c r="PHO10" s="481"/>
      <c r="PHP10" s="481"/>
      <c r="PHQ10" s="481"/>
      <c r="PHR10" s="481"/>
      <c r="PHS10" s="481"/>
      <c r="PHT10" s="481"/>
      <c r="PHU10" s="481"/>
      <c r="PHV10" s="481"/>
      <c r="PHW10" s="481"/>
      <c r="PHX10" s="481"/>
      <c r="PHY10" s="481"/>
      <c r="PHZ10" s="481"/>
      <c r="PIA10" s="481"/>
      <c r="PIB10" s="481"/>
      <c r="PIC10" s="481"/>
      <c r="PID10" s="481"/>
      <c r="PIE10" s="481"/>
      <c r="PIF10" s="481"/>
      <c r="PIG10" s="481"/>
      <c r="PIH10" s="481"/>
      <c r="PII10" s="481"/>
      <c r="PIJ10" s="481"/>
      <c r="PIK10" s="481"/>
      <c r="PIL10" s="481"/>
      <c r="PIM10" s="481"/>
      <c r="PIN10" s="481"/>
      <c r="PIO10" s="481"/>
      <c r="PIP10" s="481"/>
      <c r="PIQ10" s="481"/>
      <c r="PIR10" s="481"/>
      <c r="PIS10" s="481"/>
      <c r="PIT10" s="481"/>
      <c r="PIU10" s="481"/>
      <c r="PIV10" s="481"/>
      <c r="PIW10" s="481"/>
      <c r="PIX10" s="481"/>
      <c r="PIY10" s="481"/>
      <c r="PIZ10" s="481"/>
      <c r="PJA10" s="481"/>
      <c r="PJB10" s="481"/>
      <c r="PJC10" s="481"/>
      <c r="PJD10" s="481"/>
      <c r="PJE10" s="481"/>
      <c r="PJF10" s="481"/>
      <c r="PJG10" s="481"/>
      <c r="PJH10" s="481"/>
      <c r="PJI10" s="481"/>
      <c r="PJJ10" s="481"/>
      <c r="PJK10" s="481"/>
      <c r="PJL10" s="481"/>
      <c r="PJM10" s="481"/>
      <c r="PJN10" s="481"/>
      <c r="PJO10" s="481"/>
      <c r="PJP10" s="481"/>
      <c r="PJQ10" s="481"/>
      <c r="PJR10" s="481"/>
      <c r="PJS10" s="481"/>
      <c r="PJT10" s="481"/>
      <c r="PJU10" s="481"/>
      <c r="PJV10" s="481"/>
      <c r="PJW10" s="481"/>
      <c r="PJX10" s="481"/>
      <c r="PJY10" s="481"/>
      <c r="PJZ10" s="481"/>
      <c r="PKA10" s="481"/>
      <c r="PKB10" s="481"/>
      <c r="PKC10" s="481"/>
      <c r="PKD10" s="481"/>
      <c r="PKE10" s="481"/>
      <c r="PKF10" s="481"/>
      <c r="PKG10" s="481"/>
      <c r="PKH10" s="481"/>
      <c r="PKI10" s="481"/>
      <c r="PKJ10" s="481"/>
      <c r="PKK10" s="481"/>
      <c r="PKL10" s="481"/>
      <c r="PKM10" s="481"/>
      <c r="PKN10" s="481"/>
      <c r="PKO10" s="481"/>
      <c r="PKP10" s="481"/>
      <c r="PKQ10" s="481"/>
      <c r="PKR10" s="481"/>
      <c r="PKS10" s="481"/>
      <c r="PKT10" s="481"/>
      <c r="PKU10" s="481"/>
      <c r="PKV10" s="481"/>
      <c r="PKW10" s="481"/>
      <c r="PKX10" s="481"/>
      <c r="PKY10" s="481"/>
      <c r="PKZ10" s="481"/>
      <c r="PLA10" s="481"/>
      <c r="PLB10" s="481"/>
      <c r="PLC10" s="481"/>
      <c r="PLD10" s="481"/>
      <c r="PLE10" s="481"/>
      <c r="PLF10" s="481"/>
      <c r="PLG10" s="481"/>
      <c r="PLH10" s="481"/>
      <c r="PLI10" s="481"/>
      <c r="PLJ10" s="481"/>
      <c r="PLK10" s="481"/>
      <c r="PLL10" s="481"/>
      <c r="PLM10" s="481"/>
      <c r="PLN10" s="481"/>
      <c r="PLO10" s="481"/>
      <c r="PLP10" s="481"/>
      <c r="PLQ10" s="481"/>
      <c r="PLR10" s="481"/>
      <c r="PLS10" s="481"/>
      <c r="PLT10" s="481"/>
      <c r="PLU10" s="481"/>
      <c r="PLV10" s="481"/>
      <c r="PLW10" s="481"/>
      <c r="PLX10" s="481"/>
      <c r="PLY10" s="481"/>
      <c r="PLZ10" s="481"/>
      <c r="PMA10" s="481"/>
      <c r="PMB10" s="481"/>
      <c r="PMC10" s="481"/>
      <c r="PMD10" s="481"/>
      <c r="PME10" s="481"/>
      <c r="PMF10" s="481"/>
      <c r="PMG10" s="481"/>
      <c r="PMH10" s="481"/>
      <c r="PMI10" s="481"/>
      <c r="PMJ10" s="481"/>
      <c r="PMK10" s="481"/>
      <c r="PML10" s="481"/>
      <c r="PMM10" s="481"/>
      <c r="PMN10" s="481"/>
      <c r="PMO10" s="481"/>
      <c r="PMP10" s="481"/>
      <c r="PMQ10" s="481"/>
      <c r="PMR10" s="481"/>
      <c r="PMS10" s="481"/>
      <c r="PMT10" s="481"/>
      <c r="PMU10" s="481"/>
      <c r="PMV10" s="481"/>
      <c r="PMW10" s="481"/>
      <c r="PMX10" s="481"/>
      <c r="PMY10" s="481"/>
      <c r="PMZ10" s="481"/>
      <c r="PNA10" s="481"/>
      <c r="PNB10" s="481"/>
      <c r="PNC10" s="481"/>
      <c r="PND10" s="481"/>
      <c r="PNE10" s="481"/>
      <c r="PNF10" s="481"/>
      <c r="PNG10" s="481"/>
      <c r="PNH10" s="481"/>
      <c r="PNI10" s="481"/>
      <c r="PNJ10" s="481"/>
      <c r="PNK10" s="481"/>
      <c r="PNL10" s="481"/>
      <c r="PNM10" s="481"/>
      <c r="PNN10" s="481"/>
      <c r="PNO10" s="481"/>
      <c r="PNP10" s="481"/>
      <c r="PNQ10" s="481"/>
      <c r="PNR10" s="481"/>
      <c r="PNS10" s="481"/>
      <c r="PNT10" s="481"/>
      <c r="PNU10" s="481"/>
      <c r="PNV10" s="481"/>
      <c r="PNW10" s="481"/>
      <c r="PNX10" s="481"/>
      <c r="PNY10" s="481"/>
      <c r="PNZ10" s="481"/>
      <c r="POA10" s="481"/>
      <c r="POB10" s="481"/>
      <c r="POC10" s="481"/>
      <c r="POD10" s="481"/>
      <c r="POE10" s="481"/>
      <c r="POF10" s="481"/>
      <c r="POG10" s="481"/>
      <c r="POH10" s="481"/>
      <c r="POI10" s="481"/>
      <c r="POJ10" s="481"/>
      <c r="POK10" s="481"/>
      <c r="POL10" s="481"/>
      <c r="POM10" s="481"/>
      <c r="PON10" s="481"/>
      <c r="POO10" s="481"/>
      <c r="POP10" s="481"/>
      <c r="POQ10" s="481"/>
      <c r="POR10" s="481"/>
      <c r="POS10" s="481"/>
      <c r="POT10" s="481"/>
      <c r="POU10" s="481"/>
      <c r="POV10" s="481"/>
      <c r="POW10" s="481"/>
      <c r="POX10" s="481"/>
      <c r="POY10" s="481"/>
      <c r="POZ10" s="481"/>
      <c r="PPA10" s="481"/>
      <c r="PPB10" s="481"/>
      <c r="PPC10" s="481"/>
      <c r="PPD10" s="481"/>
      <c r="PPE10" s="481"/>
      <c r="PPF10" s="481"/>
      <c r="PPG10" s="481"/>
      <c r="PPH10" s="481"/>
      <c r="PPI10" s="481"/>
      <c r="PPJ10" s="481"/>
      <c r="PPK10" s="481"/>
      <c r="PPL10" s="481"/>
      <c r="PPM10" s="481"/>
      <c r="PPN10" s="481"/>
      <c r="PPO10" s="481"/>
      <c r="PPP10" s="481"/>
      <c r="PPQ10" s="481"/>
      <c r="PPR10" s="481"/>
      <c r="PPS10" s="481"/>
      <c r="PPT10" s="481"/>
      <c r="PPU10" s="481"/>
      <c r="PPV10" s="481"/>
      <c r="PPW10" s="481"/>
      <c r="PPX10" s="481"/>
      <c r="PPY10" s="481"/>
      <c r="PPZ10" s="481"/>
      <c r="PQA10" s="481"/>
      <c r="PQB10" s="481"/>
      <c r="PQC10" s="481"/>
      <c r="PQD10" s="481"/>
      <c r="PQE10" s="481"/>
      <c r="PQF10" s="481"/>
      <c r="PQG10" s="481"/>
      <c r="PQH10" s="481"/>
      <c r="PQI10" s="481"/>
      <c r="PQJ10" s="481"/>
      <c r="PQK10" s="481"/>
      <c r="PQL10" s="481"/>
      <c r="PQM10" s="481"/>
      <c r="PQN10" s="481"/>
      <c r="PQO10" s="481"/>
      <c r="PQP10" s="481"/>
      <c r="PQQ10" s="481"/>
      <c r="PQR10" s="481"/>
      <c r="PQS10" s="481"/>
      <c r="PQT10" s="481"/>
      <c r="PQU10" s="481"/>
      <c r="PQV10" s="481"/>
      <c r="PQW10" s="481"/>
      <c r="PQX10" s="481"/>
      <c r="PQY10" s="481"/>
      <c r="PQZ10" s="481"/>
      <c r="PRA10" s="481"/>
      <c r="PRB10" s="481"/>
      <c r="PRC10" s="481"/>
      <c r="PRD10" s="481"/>
      <c r="PRE10" s="481"/>
      <c r="PRF10" s="481"/>
      <c r="PRG10" s="481"/>
      <c r="PRH10" s="481"/>
      <c r="PRI10" s="481"/>
      <c r="PRJ10" s="481"/>
      <c r="PRK10" s="481"/>
      <c r="PRL10" s="481"/>
      <c r="PRM10" s="481"/>
      <c r="PRN10" s="481"/>
      <c r="PRO10" s="481"/>
      <c r="PRP10" s="481"/>
      <c r="PRQ10" s="481"/>
      <c r="PRR10" s="481"/>
      <c r="PRS10" s="481"/>
      <c r="PRT10" s="481"/>
      <c r="PRU10" s="481"/>
      <c r="PRV10" s="481"/>
      <c r="PRW10" s="481"/>
      <c r="PRX10" s="481"/>
      <c r="PRY10" s="481"/>
      <c r="PRZ10" s="481"/>
      <c r="PSA10" s="481"/>
      <c r="PSB10" s="481"/>
      <c r="PSC10" s="481"/>
      <c r="PSD10" s="481"/>
      <c r="PSE10" s="481"/>
      <c r="PSF10" s="481"/>
      <c r="PSG10" s="481"/>
      <c r="PSH10" s="481"/>
      <c r="PSI10" s="481"/>
      <c r="PSJ10" s="481"/>
      <c r="PSK10" s="481"/>
      <c r="PSL10" s="481"/>
      <c r="PSM10" s="481"/>
      <c r="PSN10" s="481"/>
      <c r="PSO10" s="481"/>
      <c r="PSP10" s="481"/>
      <c r="PSQ10" s="481"/>
      <c r="PSR10" s="481"/>
      <c r="PSS10" s="481"/>
      <c r="PST10" s="481"/>
      <c r="PSU10" s="481"/>
      <c r="PSV10" s="481"/>
      <c r="PSW10" s="481"/>
      <c r="PSX10" s="481"/>
      <c r="PSY10" s="481"/>
      <c r="PSZ10" s="481"/>
      <c r="PTA10" s="481"/>
      <c r="PTB10" s="481"/>
      <c r="PTC10" s="481"/>
      <c r="PTD10" s="481"/>
      <c r="PTE10" s="481"/>
      <c r="PTF10" s="481"/>
      <c r="PTG10" s="481"/>
      <c r="PTH10" s="481"/>
      <c r="PTI10" s="481"/>
      <c r="PTJ10" s="481"/>
      <c r="PTK10" s="481"/>
      <c r="PTL10" s="481"/>
      <c r="PTM10" s="481"/>
      <c r="PTN10" s="481"/>
      <c r="PTO10" s="481"/>
      <c r="PTP10" s="481"/>
      <c r="PTQ10" s="481"/>
      <c r="PTR10" s="481"/>
      <c r="PTS10" s="481"/>
      <c r="PTT10" s="481"/>
      <c r="PTU10" s="481"/>
      <c r="PTV10" s="481"/>
      <c r="PTW10" s="481"/>
      <c r="PTX10" s="481"/>
      <c r="PTY10" s="481"/>
      <c r="PTZ10" s="481"/>
      <c r="PUA10" s="481"/>
      <c r="PUB10" s="481"/>
      <c r="PUC10" s="481"/>
      <c r="PUD10" s="481"/>
      <c r="PUE10" s="481"/>
      <c r="PUF10" s="481"/>
      <c r="PUG10" s="481"/>
      <c r="PUH10" s="481"/>
      <c r="PUI10" s="481"/>
      <c r="PUJ10" s="481"/>
      <c r="PUK10" s="481"/>
      <c r="PUL10" s="481"/>
      <c r="PUM10" s="481"/>
      <c r="PUN10" s="481"/>
      <c r="PUO10" s="481"/>
      <c r="PUP10" s="481"/>
      <c r="PUQ10" s="481"/>
      <c r="PUR10" s="481"/>
      <c r="PUS10" s="481"/>
      <c r="PUT10" s="481"/>
      <c r="PUU10" s="481"/>
      <c r="PUV10" s="481"/>
      <c r="PUW10" s="481"/>
      <c r="PUX10" s="481"/>
      <c r="PUY10" s="481"/>
      <c r="PUZ10" s="481"/>
      <c r="PVA10" s="481"/>
      <c r="PVB10" s="481"/>
      <c r="PVC10" s="481"/>
      <c r="PVD10" s="481"/>
      <c r="PVE10" s="481"/>
      <c r="PVF10" s="481"/>
      <c r="PVG10" s="481"/>
      <c r="PVH10" s="481"/>
      <c r="PVI10" s="481"/>
      <c r="PVJ10" s="481"/>
      <c r="PVK10" s="481"/>
      <c r="PVL10" s="481"/>
      <c r="PVM10" s="481"/>
      <c r="PVN10" s="481"/>
      <c r="PVO10" s="481"/>
      <c r="PVP10" s="481"/>
      <c r="PVQ10" s="481"/>
      <c r="PVR10" s="481"/>
      <c r="PVS10" s="481"/>
      <c r="PVT10" s="481"/>
      <c r="PVU10" s="481"/>
      <c r="PVV10" s="481"/>
      <c r="PVW10" s="481"/>
      <c r="PVX10" s="481"/>
      <c r="PVY10" s="481"/>
      <c r="PVZ10" s="481"/>
      <c r="PWA10" s="481"/>
      <c r="PWB10" s="481"/>
      <c r="PWC10" s="481"/>
      <c r="PWD10" s="481"/>
      <c r="PWE10" s="481"/>
      <c r="PWF10" s="481"/>
      <c r="PWG10" s="481"/>
      <c r="PWH10" s="481"/>
      <c r="PWI10" s="481"/>
      <c r="PWJ10" s="481"/>
      <c r="PWK10" s="481"/>
      <c r="PWL10" s="481"/>
      <c r="PWM10" s="481"/>
      <c r="PWN10" s="481"/>
      <c r="PWO10" s="481"/>
      <c r="PWP10" s="481"/>
      <c r="PWQ10" s="481"/>
      <c r="PWR10" s="481"/>
      <c r="PWS10" s="481"/>
      <c r="PWT10" s="481"/>
      <c r="PWU10" s="481"/>
      <c r="PWV10" s="481"/>
      <c r="PWW10" s="481"/>
      <c r="PWX10" s="481"/>
      <c r="PWY10" s="481"/>
      <c r="PWZ10" s="481"/>
      <c r="PXA10" s="481"/>
      <c r="PXB10" s="481"/>
      <c r="PXC10" s="481"/>
      <c r="PXD10" s="481"/>
      <c r="PXE10" s="481"/>
      <c r="PXF10" s="481"/>
      <c r="PXG10" s="481"/>
      <c r="PXH10" s="481"/>
      <c r="PXI10" s="481"/>
      <c r="PXJ10" s="481"/>
      <c r="PXK10" s="481"/>
      <c r="PXL10" s="481"/>
      <c r="PXM10" s="481"/>
      <c r="PXN10" s="481"/>
      <c r="PXO10" s="481"/>
      <c r="PXP10" s="481"/>
      <c r="PXQ10" s="481"/>
      <c r="PXR10" s="481"/>
      <c r="PXS10" s="481"/>
      <c r="PXT10" s="481"/>
      <c r="PXU10" s="481"/>
      <c r="PXV10" s="481"/>
      <c r="PXW10" s="481"/>
      <c r="PXX10" s="481"/>
      <c r="PXY10" s="481"/>
      <c r="PXZ10" s="481"/>
      <c r="PYA10" s="481"/>
      <c r="PYB10" s="481"/>
      <c r="PYC10" s="481"/>
      <c r="PYD10" s="481"/>
      <c r="PYE10" s="481"/>
      <c r="PYF10" s="481"/>
      <c r="PYG10" s="481"/>
      <c r="PYH10" s="481"/>
      <c r="PYI10" s="481"/>
      <c r="PYJ10" s="481"/>
      <c r="PYK10" s="481"/>
      <c r="PYL10" s="481"/>
      <c r="PYM10" s="481"/>
      <c r="PYN10" s="481"/>
      <c r="PYO10" s="481"/>
      <c r="PYP10" s="481"/>
      <c r="PYQ10" s="481"/>
      <c r="PYR10" s="481"/>
      <c r="PYS10" s="481"/>
      <c r="PYT10" s="481"/>
      <c r="PYU10" s="481"/>
      <c r="PYV10" s="481"/>
      <c r="PYW10" s="481"/>
      <c r="PYX10" s="481"/>
      <c r="PYY10" s="481"/>
      <c r="PYZ10" s="481"/>
      <c r="PZA10" s="481"/>
      <c r="PZB10" s="481"/>
      <c r="PZC10" s="481"/>
      <c r="PZD10" s="481"/>
      <c r="PZE10" s="481"/>
      <c r="PZF10" s="481"/>
      <c r="PZG10" s="481"/>
      <c r="PZH10" s="481"/>
      <c r="PZI10" s="481"/>
      <c r="PZJ10" s="481"/>
      <c r="PZK10" s="481"/>
      <c r="PZL10" s="481"/>
      <c r="PZM10" s="481"/>
      <c r="PZN10" s="481"/>
      <c r="PZO10" s="481"/>
      <c r="PZP10" s="481"/>
      <c r="PZQ10" s="481"/>
      <c r="PZR10" s="481"/>
      <c r="PZS10" s="481"/>
      <c r="PZT10" s="481"/>
      <c r="PZU10" s="481"/>
      <c r="PZV10" s="481"/>
      <c r="PZW10" s="481"/>
      <c r="PZX10" s="481"/>
      <c r="PZY10" s="481"/>
      <c r="PZZ10" s="481"/>
      <c r="QAA10" s="481"/>
      <c r="QAB10" s="481"/>
      <c r="QAC10" s="481"/>
      <c r="QAD10" s="481"/>
      <c r="QAE10" s="481"/>
      <c r="QAF10" s="481"/>
      <c r="QAG10" s="481"/>
      <c r="QAH10" s="481"/>
      <c r="QAI10" s="481"/>
      <c r="QAJ10" s="481"/>
      <c r="QAK10" s="481"/>
      <c r="QAL10" s="481"/>
      <c r="QAM10" s="481"/>
      <c r="QAN10" s="481"/>
      <c r="QAO10" s="481"/>
      <c r="QAP10" s="481"/>
      <c r="QAQ10" s="481"/>
      <c r="QAR10" s="481"/>
      <c r="QAS10" s="481"/>
      <c r="QAT10" s="481"/>
      <c r="QAU10" s="481"/>
      <c r="QAV10" s="481"/>
      <c r="QAW10" s="481"/>
      <c r="QAX10" s="481"/>
      <c r="QAY10" s="481"/>
      <c r="QAZ10" s="481"/>
      <c r="QBA10" s="481"/>
      <c r="QBB10" s="481"/>
      <c r="QBC10" s="481"/>
      <c r="QBD10" s="481"/>
      <c r="QBE10" s="481"/>
      <c r="QBF10" s="481"/>
      <c r="QBG10" s="481"/>
      <c r="QBH10" s="481"/>
      <c r="QBI10" s="481"/>
      <c r="QBJ10" s="481"/>
      <c r="QBK10" s="481"/>
      <c r="QBL10" s="481"/>
      <c r="QBM10" s="481"/>
      <c r="QBN10" s="481"/>
      <c r="QBO10" s="481"/>
      <c r="QBP10" s="481"/>
      <c r="QBQ10" s="481"/>
      <c r="QBR10" s="481"/>
      <c r="QBS10" s="481"/>
      <c r="QBT10" s="481"/>
      <c r="QBU10" s="481"/>
      <c r="QBV10" s="481"/>
      <c r="QBW10" s="481"/>
      <c r="QBX10" s="481"/>
      <c r="QBY10" s="481"/>
      <c r="QBZ10" s="481"/>
      <c r="QCA10" s="481"/>
      <c r="QCB10" s="481"/>
      <c r="QCC10" s="481"/>
      <c r="QCD10" s="481"/>
      <c r="QCE10" s="481"/>
      <c r="QCF10" s="481"/>
      <c r="QCG10" s="481"/>
      <c r="QCH10" s="481"/>
      <c r="QCI10" s="481"/>
      <c r="QCJ10" s="481"/>
      <c r="QCK10" s="481"/>
      <c r="QCL10" s="481"/>
      <c r="QCM10" s="481"/>
      <c r="QCN10" s="481"/>
      <c r="QCO10" s="481"/>
      <c r="QCP10" s="481"/>
      <c r="QCQ10" s="481"/>
      <c r="QCR10" s="481"/>
      <c r="QCS10" s="481"/>
      <c r="QCT10" s="481"/>
      <c r="QCU10" s="481"/>
      <c r="QCV10" s="481"/>
      <c r="QCW10" s="481"/>
      <c r="QCX10" s="481"/>
      <c r="QCY10" s="481"/>
      <c r="QCZ10" s="481"/>
      <c r="QDA10" s="481"/>
      <c r="QDB10" s="481"/>
      <c r="QDC10" s="481"/>
      <c r="QDD10" s="481"/>
      <c r="QDE10" s="481"/>
      <c r="QDF10" s="481"/>
      <c r="QDG10" s="481"/>
      <c r="QDH10" s="481"/>
      <c r="QDI10" s="481"/>
      <c r="QDJ10" s="481"/>
      <c r="QDK10" s="481"/>
      <c r="QDL10" s="481"/>
      <c r="QDM10" s="481"/>
      <c r="QDN10" s="481"/>
      <c r="QDO10" s="481"/>
      <c r="QDP10" s="481"/>
      <c r="QDQ10" s="481"/>
      <c r="QDR10" s="481"/>
      <c r="QDS10" s="481"/>
      <c r="QDT10" s="481"/>
      <c r="QDU10" s="481"/>
      <c r="QDV10" s="481"/>
      <c r="QDW10" s="481"/>
      <c r="QDX10" s="481"/>
      <c r="QDY10" s="481"/>
      <c r="QDZ10" s="481"/>
      <c r="QEA10" s="481"/>
      <c r="QEB10" s="481"/>
      <c r="QEC10" s="481"/>
      <c r="QED10" s="481"/>
      <c r="QEE10" s="481"/>
      <c r="QEF10" s="481"/>
      <c r="QEG10" s="481"/>
      <c r="QEH10" s="481"/>
      <c r="QEI10" s="481"/>
      <c r="QEJ10" s="481"/>
      <c r="QEK10" s="481"/>
      <c r="QEL10" s="481"/>
      <c r="QEM10" s="481"/>
      <c r="QEN10" s="481"/>
      <c r="QEO10" s="481"/>
      <c r="QEP10" s="481"/>
      <c r="QEQ10" s="481"/>
      <c r="QER10" s="481"/>
      <c r="QES10" s="481"/>
      <c r="QET10" s="481"/>
      <c r="QEU10" s="481"/>
      <c r="QEV10" s="481"/>
      <c r="QEW10" s="481"/>
      <c r="QEX10" s="481"/>
      <c r="QEY10" s="481"/>
      <c r="QEZ10" s="481"/>
      <c r="QFA10" s="481"/>
      <c r="QFB10" s="481"/>
      <c r="QFC10" s="481"/>
      <c r="QFD10" s="481"/>
      <c r="QFE10" s="481"/>
      <c r="QFF10" s="481"/>
      <c r="QFG10" s="481"/>
      <c r="QFH10" s="481"/>
      <c r="QFI10" s="481"/>
      <c r="QFJ10" s="481"/>
      <c r="QFK10" s="481"/>
      <c r="QFL10" s="481"/>
      <c r="QFM10" s="481"/>
      <c r="QFN10" s="481"/>
      <c r="QFO10" s="481"/>
      <c r="QFP10" s="481"/>
      <c r="QFQ10" s="481"/>
      <c r="QFR10" s="481"/>
      <c r="QFS10" s="481"/>
      <c r="QFT10" s="481"/>
      <c r="QFU10" s="481"/>
      <c r="QFV10" s="481"/>
      <c r="QFW10" s="481"/>
      <c r="QFX10" s="481"/>
      <c r="QFY10" s="481"/>
      <c r="QFZ10" s="481"/>
      <c r="QGA10" s="481"/>
      <c r="QGB10" s="481"/>
      <c r="QGC10" s="481"/>
      <c r="QGD10" s="481"/>
      <c r="QGE10" s="481"/>
      <c r="QGF10" s="481"/>
      <c r="QGG10" s="481"/>
      <c r="QGH10" s="481"/>
      <c r="QGI10" s="481"/>
      <c r="QGJ10" s="481"/>
      <c r="QGK10" s="481"/>
      <c r="QGL10" s="481"/>
      <c r="QGM10" s="481"/>
      <c r="QGN10" s="481"/>
      <c r="QGO10" s="481"/>
      <c r="QGP10" s="481"/>
      <c r="QGQ10" s="481"/>
      <c r="QGR10" s="481"/>
      <c r="QGS10" s="481"/>
      <c r="QGT10" s="481"/>
      <c r="QGU10" s="481"/>
      <c r="QGV10" s="481"/>
      <c r="QGW10" s="481"/>
      <c r="QGX10" s="481"/>
      <c r="QGY10" s="481"/>
      <c r="QGZ10" s="481"/>
      <c r="QHA10" s="481"/>
      <c r="QHB10" s="481"/>
      <c r="QHC10" s="481"/>
      <c r="QHD10" s="481"/>
      <c r="QHE10" s="481"/>
      <c r="QHF10" s="481"/>
      <c r="QHG10" s="481"/>
      <c r="QHH10" s="481"/>
      <c r="QHI10" s="481"/>
      <c r="QHJ10" s="481"/>
      <c r="QHK10" s="481"/>
      <c r="QHL10" s="481"/>
      <c r="QHM10" s="481"/>
      <c r="QHN10" s="481"/>
      <c r="QHO10" s="481"/>
      <c r="QHP10" s="481"/>
      <c r="QHQ10" s="481"/>
      <c r="QHR10" s="481"/>
      <c r="QHS10" s="481"/>
      <c r="QHT10" s="481"/>
      <c r="QHU10" s="481"/>
      <c r="QHV10" s="481"/>
      <c r="QHW10" s="481"/>
      <c r="QHX10" s="481"/>
      <c r="QHY10" s="481"/>
      <c r="QHZ10" s="481"/>
      <c r="QIA10" s="481"/>
      <c r="QIB10" s="481"/>
      <c r="QIC10" s="481"/>
      <c r="QID10" s="481"/>
      <c r="QIE10" s="481"/>
      <c r="QIF10" s="481"/>
      <c r="QIG10" s="481"/>
      <c r="QIH10" s="481"/>
      <c r="QII10" s="481"/>
      <c r="QIJ10" s="481"/>
      <c r="QIK10" s="481"/>
      <c r="QIL10" s="481"/>
      <c r="QIM10" s="481"/>
      <c r="QIN10" s="481"/>
      <c r="QIO10" s="481"/>
      <c r="QIP10" s="481"/>
      <c r="QIQ10" s="481"/>
      <c r="QIR10" s="481"/>
      <c r="QIS10" s="481"/>
      <c r="QIT10" s="481"/>
      <c r="QIU10" s="481"/>
      <c r="QIV10" s="481"/>
      <c r="QIW10" s="481"/>
      <c r="QIX10" s="481"/>
      <c r="QIY10" s="481"/>
      <c r="QIZ10" s="481"/>
      <c r="QJA10" s="481"/>
      <c r="QJB10" s="481"/>
      <c r="QJC10" s="481"/>
      <c r="QJD10" s="481"/>
      <c r="QJE10" s="481"/>
      <c r="QJF10" s="481"/>
      <c r="QJG10" s="481"/>
      <c r="QJH10" s="481"/>
      <c r="QJI10" s="481"/>
      <c r="QJJ10" s="481"/>
      <c r="QJK10" s="481"/>
      <c r="QJL10" s="481"/>
      <c r="QJM10" s="481"/>
      <c r="QJN10" s="481"/>
      <c r="QJO10" s="481"/>
      <c r="QJP10" s="481"/>
      <c r="QJQ10" s="481"/>
      <c r="QJR10" s="481"/>
      <c r="QJS10" s="481"/>
      <c r="QJT10" s="481"/>
      <c r="QJU10" s="481"/>
      <c r="QJV10" s="481"/>
      <c r="QJW10" s="481"/>
      <c r="QJX10" s="481"/>
      <c r="QJY10" s="481"/>
      <c r="QJZ10" s="481"/>
      <c r="QKA10" s="481"/>
      <c r="QKB10" s="481"/>
      <c r="QKC10" s="481"/>
      <c r="QKD10" s="481"/>
      <c r="QKE10" s="481"/>
      <c r="QKF10" s="481"/>
      <c r="QKG10" s="481"/>
      <c r="QKH10" s="481"/>
      <c r="QKI10" s="481"/>
      <c r="QKJ10" s="481"/>
      <c r="QKK10" s="481"/>
      <c r="QKL10" s="481"/>
      <c r="QKM10" s="481"/>
      <c r="QKN10" s="481"/>
      <c r="QKO10" s="481"/>
      <c r="QKP10" s="481"/>
      <c r="QKQ10" s="481"/>
      <c r="QKR10" s="481"/>
      <c r="QKS10" s="481"/>
      <c r="QKT10" s="481"/>
      <c r="QKU10" s="481"/>
      <c r="QKV10" s="481"/>
      <c r="QKW10" s="481"/>
      <c r="QKX10" s="481"/>
      <c r="QKY10" s="481"/>
      <c r="QKZ10" s="481"/>
      <c r="QLA10" s="481"/>
      <c r="QLB10" s="481"/>
      <c r="QLC10" s="481"/>
      <c r="QLD10" s="481"/>
      <c r="QLE10" s="481"/>
      <c r="QLF10" s="481"/>
      <c r="QLG10" s="481"/>
      <c r="QLH10" s="481"/>
      <c r="QLI10" s="481"/>
      <c r="QLJ10" s="481"/>
      <c r="QLK10" s="481"/>
      <c r="QLL10" s="481"/>
      <c r="QLM10" s="481"/>
      <c r="QLN10" s="481"/>
      <c r="QLO10" s="481"/>
      <c r="QLP10" s="481"/>
      <c r="QLQ10" s="481"/>
      <c r="QLR10" s="481"/>
      <c r="QLS10" s="481"/>
      <c r="QLT10" s="481"/>
      <c r="QLU10" s="481"/>
      <c r="QLV10" s="481"/>
      <c r="QLW10" s="481"/>
      <c r="QLX10" s="481"/>
      <c r="QLY10" s="481"/>
      <c r="QLZ10" s="481"/>
      <c r="QMA10" s="481"/>
      <c r="QMB10" s="481"/>
      <c r="QMC10" s="481"/>
      <c r="QMD10" s="481"/>
      <c r="QME10" s="481"/>
      <c r="QMF10" s="481"/>
      <c r="QMG10" s="481"/>
      <c r="QMH10" s="481"/>
      <c r="QMI10" s="481"/>
      <c r="QMJ10" s="481"/>
      <c r="QMK10" s="481"/>
      <c r="QML10" s="481"/>
      <c r="QMM10" s="481"/>
      <c r="QMN10" s="481"/>
      <c r="QMO10" s="481"/>
      <c r="QMP10" s="481"/>
      <c r="QMQ10" s="481"/>
      <c r="QMR10" s="481"/>
      <c r="QMS10" s="481"/>
      <c r="QMT10" s="481"/>
      <c r="QMU10" s="481"/>
      <c r="QMV10" s="481"/>
      <c r="QMW10" s="481"/>
      <c r="QMX10" s="481"/>
      <c r="QMY10" s="481"/>
      <c r="QMZ10" s="481"/>
      <c r="QNA10" s="481"/>
      <c r="QNB10" s="481"/>
      <c r="QNC10" s="481"/>
      <c r="QND10" s="481"/>
      <c r="QNE10" s="481"/>
      <c r="QNF10" s="481"/>
      <c r="QNG10" s="481"/>
      <c r="QNH10" s="481"/>
      <c r="QNI10" s="481"/>
      <c r="QNJ10" s="481"/>
      <c r="QNK10" s="481"/>
      <c r="QNL10" s="481"/>
      <c r="QNM10" s="481"/>
      <c r="QNN10" s="481"/>
      <c r="QNO10" s="481"/>
      <c r="QNP10" s="481"/>
      <c r="QNQ10" s="481"/>
      <c r="QNR10" s="481"/>
      <c r="QNS10" s="481"/>
      <c r="QNT10" s="481"/>
      <c r="QNU10" s="481"/>
      <c r="QNV10" s="481"/>
      <c r="QNW10" s="481"/>
      <c r="QNX10" s="481"/>
      <c r="QNY10" s="481"/>
      <c r="QNZ10" s="481"/>
      <c r="QOA10" s="481"/>
      <c r="QOB10" s="481"/>
      <c r="QOC10" s="481"/>
      <c r="QOD10" s="481"/>
      <c r="QOE10" s="481"/>
      <c r="QOF10" s="481"/>
      <c r="QOG10" s="481"/>
      <c r="QOH10" s="481"/>
      <c r="QOI10" s="481"/>
      <c r="QOJ10" s="481"/>
      <c r="QOK10" s="481"/>
      <c r="QOL10" s="481"/>
      <c r="QOM10" s="481"/>
      <c r="QON10" s="481"/>
      <c r="QOO10" s="481"/>
      <c r="QOP10" s="481"/>
      <c r="QOQ10" s="481"/>
      <c r="QOR10" s="481"/>
      <c r="QOS10" s="481"/>
      <c r="QOT10" s="481"/>
      <c r="QOU10" s="481"/>
      <c r="QOV10" s="481"/>
      <c r="QOW10" s="481"/>
      <c r="QOX10" s="481"/>
      <c r="QOY10" s="481"/>
      <c r="QOZ10" s="481"/>
      <c r="QPA10" s="481"/>
      <c r="QPB10" s="481"/>
      <c r="QPC10" s="481"/>
      <c r="QPD10" s="481"/>
      <c r="QPE10" s="481"/>
      <c r="QPF10" s="481"/>
      <c r="QPG10" s="481"/>
      <c r="QPH10" s="481"/>
      <c r="QPI10" s="481"/>
      <c r="QPJ10" s="481"/>
      <c r="QPK10" s="481"/>
      <c r="QPL10" s="481"/>
      <c r="QPM10" s="481"/>
      <c r="QPN10" s="481"/>
      <c r="QPO10" s="481"/>
      <c r="QPP10" s="481"/>
      <c r="QPQ10" s="481"/>
      <c r="QPR10" s="481"/>
      <c r="QPS10" s="481"/>
      <c r="QPT10" s="481"/>
      <c r="QPU10" s="481"/>
      <c r="QPV10" s="481"/>
      <c r="QPW10" s="481"/>
      <c r="QPX10" s="481"/>
      <c r="QPY10" s="481"/>
      <c r="QPZ10" s="481"/>
      <c r="QQA10" s="481"/>
      <c r="QQB10" s="481"/>
      <c r="QQC10" s="481"/>
      <c r="QQD10" s="481"/>
      <c r="QQE10" s="481"/>
      <c r="QQF10" s="481"/>
      <c r="QQG10" s="481"/>
      <c r="QQH10" s="481"/>
      <c r="QQI10" s="481"/>
      <c r="QQJ10" s="481"/>
      <c r="QQK10" s="481"/>
      <c r="QQL10" s="481"/>
      <c r="QQM10" s="481"/>
      <c r="QQN10" s="481"/>
      <c r="QQO10" s="481"/>
      <c r="QQP10" s="481"/>
      <c r="QQQ10" s="481"/>
      <c r="QQR10" s="481"/>
      <c r="QQS10" s="481"/>
      <c r="QQT10" s="481"/>
      <c r="QQU10" s="481"/>
      <c r="QQV10" s="481"/>
      <c r="QQW10" s="481"/>
      <c r="QQX10" s="481"/>
      <c r="QQY10" s="481"/>
      <c r="QQZ10" s="481"/>
      <c r="QRA10" s="481"/>
      <c r="QRB10" s="481"/>
      <c r="QRC10" s="481"/>
      <c r="QRD10" s="481"/>
      <c r="QRE10" s="481"/>
      <c r="QRF10" s="481"/>
      <c r="QRG10" s="481"/>
      <c r="QRH10" s="481"/>
      <c r="QRI10" s="481"/>
      <c r="QRJ10" s="481"/>
      <c r="QRK10" s="481"/>
      <c r="QRL10" s="481"/>
      <c r="QRM10" s="481"/>
      <c r="QRN10" s="481"/>
      <c r="QRO10" s="481"/>
      <c r="QRP10" s="481"/>
      <c r="QRQ10" s="481"/>
      <c r="QRR10" s="481"/>
      <c r="QRS10" s="481"/>
      <c r="QRT10" s="481"/>
      <c r="QRU10" s="481"/>
      <c r="QRV10" s="481"/>
      <c r="QRW10" s="481"/>
      <c r="QRX10" s="481"/>
      <c r="QRY10" s="481"/>
      <c r="QRZ10" s="481"/>
      <c r="QSA10" s="481"/>
      <c r="QSB10" s="481"/>
      <c r="QSC10" s="481"/>
      <c r="QSD10" s="481"/>
      <c r="QSE10" s="481"/>
      <c r="QSF10" s="481"/>
      <c r="QSG10" s="481"/>
      <c r="QSH10" s="481"/>
      <c r="QSI10" s="481"/>
      <c r="QSJ10" s="481"/>
      <c r="QSK10" s="481"/>
      <c r="QSL10" s="481"/>
      <c r="QSM10" s="481"/>
      <c r="QSN10" s="481"/>
      <c r="QSO10" s="481"/>
      <c r="QSP10" s="481"/>
      <c r="QSQ10" s="481"/>
      <c r="QSR10" s="481"/>
      <c r="QSS10" s="481"/>
      <c r="QST10" s="481"/>
      <c r="QSU10" s="481"/>
      <c r="QSV10" s="481"/>
      <c r="QSW10" s="481"/>
      <c r="QSX10" s="481"/>
      <c r="QSY10" s="481"/>
      <c r="QSZ10" s="481"/>
      <c r="QTA10" s="481"/>
      <c r="QTB10" s="481"/>
      <c r="QTC10" s="481"/>
      <c r="QTD10" s="481"/>
      <c r="QTE10" s="481"/>
      <c r="QTF10" s="481"/>
      <c r="QTG10" s="481"/>
      <c r="QTH10" s="481"/>
      <c r="QTI10" s="481"/>
      <c r="QTJ10" s="481"/>
      <c r="QTK10" s="481"/>
      <c r="QTL10" s="481"/>
      <c r="QTM10" s="481"/>
      <c r="QTN10" s="481"/>
      <c r="QTO10" s="481"/>
      <c r="QTP10" s="481"/>
      <c r="QTQ10" s="481"/>
      <c r="QTR10" s="481"/>
      <c r="QTS10" s="481"/>
      <c r="QTT10" s="481"/>
      <c r="QTU10" s="481"/>
      <c r="QTV10" s="481"/>
      <c r="QTW10" s="481"/>
      <c r="QTX10" s="481"/>
      <c r="QTY10" s="481"/>
      <c r="QTZ10" s="481"/>
      <c r="QUA10" s="481"/>
      <c r="QUB10" s="481"/>
      <c r="QUC10" s="481"/>
      <c r="QUD10" s="481"/>
      <c r="QUE10" s="481"/>
      <c r="QUF10" s="481"/>
      <c r="QUG10" s="481"/>
      <c r="QUH10" s="481"/>
      <c r="QUI10" s="481"/>
      <c r="QUJ10" s="481"/>
      <c r="QUK10" s="481"/>
      <c r="QUL10" s="481"/>
      <c r="QUM10" s="481"/>
      <c r="QUN10" s="481"/>
      <c r="QUO10" s="481"/>
      <c r="QUP10" s="481"/>
      <c r="QUQ10" s="481"/>
      <c r="QUR10" s="481"/>
      <c r="QUS10" s="481"/>
      <c r="QUT10" s="481"/>
      <c r="QUU10" s="481"/>
      <c r="QUV10" s="481"/>
      <c r="QUW10" s="481"/>
      <c r="QUX10" s="481"/>
      <c r="QUY10" s="481"/>
      <c r="QUZ10" s="481"/>
      <c r="QVA10" s="481"/>
      <c r="QVB10" s="481"/>
      <c r="QVC10" s="481"/>
      <c r="QVD10" s="481"/>
      <c r="QVE10" s="481"/>
      <c r="QVF10" s="481"/>
      <c r="QVG10" s="481"/>
      <c r="QVH10" s="481"/>
      <c r="QVI10" s="481"/>
      <c r="QVJ10" s="481"/>
      <c r="QVK10" s="481"/>
      <c r="QVL10" s="481"/>
      <c r="QVM10" s="481"/>
      <c r="QVN10" s="481"/>
      <c r="QVO10" s="481"/>
      <c r="QVP10" s="481"/>
      <c r="QVQ10" s="481"/>
      <c r="QVR10" s="481"/>
      <c r="QVS10" s="481"/>
      <c r="QVT10" s="481"/>
      <c r="QVU10" s="481"/>
      <c r="QVV10" s="481"/>
      <c r="QVW10" s="481"/>
      <c r="QVX10" s="481"/>
      <c r="QVY10" s="481"/>
      <c r="QVZ10" s="481"/>
      <c r="QWA10" s="481"/>
      <c r="QWB10" s="481"/>
      <c r="QWC10" s="481"/>
      <c r="QWD10" s="481"/>
      <c r="QWE10" s="481"/>
      <c r="QWF10" s="481"/>
      <c r="QWG10" s="481"/>
      <c r="QWH10" s="481"/>
      <c r="QWI10" s="481"/>
      <c r="QWJ10" s="481"/>
      <c r="QWK10" s="481"/>
      <c r="QWL10" s="481"/>
      <c r="QWM10" s="481"/>
      <c r="QWN10" s="481"/>
      <c r="QWO10" s="481"/>
      <c r="QWP10" s="481"/>
      <c r="QWQ10" s="481"/>
      <c r="QWR10" s="481"/>
      <c r="QWS10" s="481"/>
      <c r="QWT10" s="481"/>
      <c r="QWU10" s="481"/>
      <c r="QWV10" s="481"/>
      <c r="QWW10" s="481"/>
      <c r="QWX10" s="481"/>
      <c r="QWY10" s="481"/>
      <c r="QWZ10" s="481"/>
      <c r="QXA10" s="481"/>
      <c r="QXB10" s="481"/>
      <c r="QXC10" s="481"/>
      <c r="QXD10" s="481"/>
      <c r="QXE10" s="481"/>
      <c r="QXF10" s="481"/>
      <c r="QXG10" s="481"/>
      <c r="QXH10" s="481"/>
      <c r="QXI10" s="481"/>
      <c r="QXJ10" s="481"/>
      <c r="QXK10" s="481"/>
      <c r="QXL10" s="481"/>
      <c r="QXM10" s="481"/>
      <c r="QXN10" s="481"/>
      <c r="QXO10" s="481"/>
      <c r="QXP10" s="481"/>
      <c r="QXQ10" s="481"/>
      <c r="QXR10" s="481"/>
      <c r="QXS10" s="481"/>
      <c r="QXT10" s="481"/>
      <c r="QXU10" s="481"/>
      <c r="QXV10" s="481"/>
      <c r="QXW10" s="481"/>
      <c r="QXX10" s="481"/>
      <c r="QXY10" s="481"/>
      <c r="QXZ10" s="481"/>
      <c r="QYA10" s="481"/>
      <c r="QYB10" s="481"/>
      <c r="QYC10" s="481"/>
      <c r="QYD10" s="481"/>
      <c r="QYE10" s="481"/>
      <c r="QYF10" s="481"/>
      <c r="QYG10" s="481"/>
      <c r="QYH10" s="481"/>
      <c r="QYI10" s="481"/>
      <c r="QYJ10" s="481"/>
      <c r="QYK10" s="481"/>
      <c r="QYL10" s="481"/>
      <c r="QYM10" s="481"/>
      <c r="QYN10" s="481"/>
      <c r="QYO10" s="481"/>
      <c r="QYP10" s="481"/>
      <c r="QYQ10" s="481"/>
      <c r="QYR10" s="481"/>
      <c r="QYS10" s="481"/>
      <c r="QYT10" s="481"/>
      <c r="QYU10" s="481"/>
      <c r="QYV10" s="481"/>
      <c r="QYW10" s="481"/>
      <c r="QYX10" s="481"/>
      <c r="QYY10" s="481"/>
      <c r="QYZ10" s="481"/>
      <c r="QZA10" s="481"/>
      <c r="QZB10" s="481"/>
      <c r="QZC10" s="481"/>
      <c r="QZD10" s="481"/>
      <c r="QZE10" s="481"/>
      <c r="QZF10" s="481"/>
      <c r="QZG10" s="481"/>
      <c r="QZH10" s="481"/>
      <c r="QZI10" s="481"/>
      <c r="QZJ10" s="481"/>
      <c r="QZK10" s="481"/>
      <c r="QZL10" s="481"/>
      <c r="QZM10" s="481"/>
      <c r="QZN10" s="481"/>
      <c r="QZO10" s="481"/>
      <c r="QZP10" s="481"/>
      <c r="QZQ10" s="481"/>
      <c r="QZR10" s="481"/>
      <c r="QZS10" s="481"/>
      <c r="QZT10" s="481"/>
      <c r="QZU10" s="481"/>
      <c r="QZV10" s="481"/>
      <c r="QZW10" s="481"/>
      <c r="QZX10" s="481"/>
      <c r="QZY10" s="481"/>
      <c r="QZZ10" s="481"/>
      <c r="RAA10" s="481"/>
      <c r="RAB10" s="481"/>
      <c r="RAC10" s="481"/>
      <c r="RAD10" s="481"/>
      <c r="RAE10" s="481"/>
      <c r="RAF10" s="481"/>
      <c r="RAG10" s="481"/>
      <c r="RAH10" s="481"/>
      <c r="RAI10" s="481"/>
      <c r="RAJ10" s="481"/>
      <c r="RAK10" s="481"/>
      <c r="RAL10" s="481"/>
      <c r="RAM10" s="481"/>
      <c r="RAN10" s="481"/>
      <c r="RAO10" s="481"/>
      <c r="RAP10" s="481"/>
      <c r="RAQ10" s="481"/>
      <c r="RAR10" s="481"/>
      <c r="RAS10" s="481"/>
      <c r="RAT10" s="481"/>
      <c r="RAU10" s="481"/>
      <c r="RAV10" s="481"/>
      <c r="RAW10" s="481"/>
      <c r="RAX10" s="481"/>
      <c r="RAY10" s="481"/>
      <c r="RAZ10" s="481"/>
      <c r="RBA10" s="481"/>
      <c r="RBB10" s="481"/>
      <c r="RBC10" s="481"/>
      <c r="RBD10" s="481"/>
      <c r="RBE10" s="481"/>
      <c r="RBF10" s="481"/>
      <c r="RBG10" s="481"/>
      <c r="RBH10" s="481"/>
      <c r="RBI10" s="481"/>
      <c r="RBJ10" s="481"/>
      <c r="RBK10" s="481"/>
      <c r="RBL10" s="481"/>
      <c r="RBM10" s="481"/>
      <c r="RBN10" s="481"/>
      <c r="RBO10" s="481"/>
      <c r="RBP10" s="481"/>
      <c r="RBQ10" s="481"/>
      <c r="RBR10" s="481"/>
      <c r="RBS10" s="481"/>
      <c r="RBT10" s="481"/>
      <c r="RBU10" s="481"/>
      <c r="RBV10" s="481"/>
      <c r="RBW10" s="481"/>
      <c r="RBX10" s="481"/>
      <c r="RBY10" s="481"/>
      <c r="RBZ10" s="481"/>
      <c r="RCA10" s="481"/>
      <c r="RCB10" s="481"/>
      <c r="RCC10" s="481"/>
      <c r="RCD10" s="481"/>
      <c r="RCE10" s="481"/>
      <c r="RCF10" s="481"/>
      <c r="RCG10" s="481"/>
      <c r="RCH10" s="481"/>
      <c r="RCI10" s="481"/>
      <c r="RCJ10" s="481"/>
      <c r="RCK10" s="481"/>
      <c r="RCL10" s="481"/>
      <c r="RCM10" s="481"/>
      <c r="RCN10" s="481"/>
      <c r="RCO10" s="481"/>
      <c r="RCP10" s="481"/>
      <c r="RCQ10" s="481"/>
      <c r="RCR10" s="481"/>
      <c r="RCS10" s="481"/>
      <c r="RCT10" s="481"/>
      <c r="RCU10" s="481"/>
      <c r="RCV10" s="481"/>
      <c r="RCW10" s="481"/>
      <c r="RCX10" s="481"/>
      <c r="RCY10" s="481"/>
      <c r="RCZ10" s="481"/>
      <c r="RDA10" s="481"/>
      <c r="RDB10" s="481"/>
      <c r="RDC10" s="481"/>
      <c r="RDD10" s="481"/>
      <c r="RDE10" s="481"/>
      <c r="RDF10" s="481"/>
      <c r="RDG10" s="481"/>
      <c r="RDH10" s="481"/>
      <c r="RDI10" s="481"/>
      <c r="RDJ10" s="481"/>
      <c r="RDK10" s="481"/>
      <c r="RDL10" s="481"/>
      <c r="RDM10" s="481"/>
      <c r="RDN10" s="481"/>
      <c r="RDO10" s="481"/>
      <c r="RDP10" s="481"/>
      <c r="RDQ10" s="481"/>
      <c r="RDR10" s="481"/>
      <c r="RDS10" s="481"/>
      <c r="RDT10" s="481"/>
      <c r="RDU10" s="481"/>
      <c r="RDV10" s="481"/>
      <c r="RDW10" s="481"/>
      <c r="RDX10" s="481"/>
      <c r="RDY10" s="481"/>
      <c r="RDZ10" s="481"/>
      <c r="REA10" s="481"/>
      <c r="REB10" s="481"/>
      <c r="REC10" s="481"/>
      <c r="RED10" s="481"/>
      <c r="REE10" s="481"/>
      <c r="REF10" s="481"/>
      <c r="REG10" s="481"/>
      <c r="REH10" s="481"/>
      <c r="REI10" s="481"/>
      <c r="REJ10" s="481"/>
      <c r="REK10" s="481"/>
      <c r="REL10" s="481"/>
      <c r="REM10" s="481"/>
      <c r="REN10" s="481"/>
      <c r="REO10" s="481"/>
      <c r="REP10" s="481"/>
      <c r="REQ10" s="481"/>
      <c r="RER10" s="481"/>
      <c r="RES10" s="481"/>
      <c r="RET10" s="481"/>
      <c r="REU10" s="481"/>
      <c r="REV10" s="481"/>
      <c r="REW10" s="481"/>
      <c r="REX10" s="481"/>
      <c r="REY10" s="481"/>
      <c r="REZ10" s="481"/>
      <c r="RFA10" s="481"/>
      <c r="RFB10" s="481"/>
      <c r="RFC10" s="481"/>
      <c r="RFD10" s="481"/>
      <c r="RFE10" s="481"/>
      <c r="RFF10" s="481"/>
      <c r="RFG10" s="481"/>
      <c r="RFH10" s="481"/>
      <c r="RFI10" s="481"/>
      <c r="RFJ10" s="481"/>
      <c r="RFK10" s="481"/>
      <c r="RFL10" s="481"/>
      <c r="RFM10" s="481"/>
      <c r="RFN10" s="481"/>
      <c r="RFO10" s="481"/>
      <c r="RFP10" s="481"/>
      <c r="RFQ10" s="481"/>
      <c r="RFR10" s="481"/>
      <c r="RFS10" s="481"/>
      <c r="RFT10" s="481"/>
      <c r="RFU10" s="481"/>
      <c r="RFV10" s="481"/>
      <c r="RFW10" s="481"/>
      <c r="RFX10" s="481"/>
      <c r="RFY10" s="481"/>
      <c r="RFZ10" s="481"/>
      <c r="RGA10" s="481"/>
      <c r="RGB10" s="481"/>
      <c r="RGC10" s="481"/>
      <c r="RGD10" s="481"/>
      <c r="RGE10" s="481"/>
      <c r="RGF10" s="481"/>
      <c r="RGG10" s="481"/>
      <c r="RGH10" s="481"/>
      <c r="RGI10" s="481"/>
      <c r="RGJ10" s="481"/>
      <c r="RGK10" s="481"/>
      <c r="RGL10" s="481"/>
      <c r="RGM10" s="481"/>
      <c r="RGN10" s="481"/>
      <c r="RGO10" s="481"/>
      <c r="RGP10" s="481"/>
      <c r="RGQ10" s="481"/>
      <c r="RGR10" s="481"/>
      <c r="RGS10" s="481"/>
      <c r="RGT10" s="481"/>
      <c r="RGU10" s="481"/>
      <c r="RGV10" s="481"/>
      <c r="RGW10" s="481"/>
      <c r="RGX10" s="481"/>
      <c r="RGY10" s="481"/>
      <c r="RGZ10" s="481"/>
      <c r="RHA10" s="481"/>
      <c r="RHB10" s="481"/>
      <c r="RHC10" s="481"/>
      <c r="RHD10" s="481"/>
      <c r="RHE10" s="481"/>
      <c r="RHF10" s="481"/>
      <c r="RHG10" s="481"/>
      <c r="RHH10" s="481"/>
      <c r="RHI10" s="481"/>
      <c r="RHJ10" s="481"/>
      <c r="RHK10" s="481"/>
      <c r="RHL10" s="481"/>
      <c r="RHM10" s="481"/>
      <c r="RHN10" s="481"/>
      <c r="RHO10" s="481"/>
      <c r="RHP10" s="481"/>
      <c r="RHQ10" s="481"/>
      <c r="RHR10" s="481"/>
      <c r="RHS10" s="481"/>
      <c r="RHT10" s="481"/>
      <c r="RHU10" s="481"/>
      <c r="RHV10" s="481"/>
      <c r="RHW10" s="481"/>
      <c r="RHX10" s="481"/>
      <c r="RHY10" s="481"/>
      <c r="RHZ10" s="481"/>
      <c r="RIA10" s="481"/>
      <c r="RIB10" s="481"/>
      <c r="RIC10" s="481"/>
      <c r="RID10" s="481"/>
      <c r="RIE10" s="481"/>
      <c r="RIF10" s="481"/>
      <c r="RIG10" s="481"/>
      <c r="RIH10" s="481"/>
      <c r="RII10" s="481"/>
      <c r="RIJ10" s="481"/>
      <c r="RIK10" s="481"/>
      <c r="RIL10" s="481"/>
      <c r="RIM10" s="481"/>
      <c r="RIN10" s="481"/>
      <c r="RIO10" s="481"/>
      <c r="RIP10" s="481"/>
      <c r="RIQ10" s="481"/>
      <c r="RIR10" s="481"/>
      <c r="RIS10" s="481"/>
      <c r="RIT10" s="481"/>
      <c r="RIU10" s="481"/>
      <c r="RIV10" s="481"/>
      <c r="RIW10" s="481"/>
      <c r="RIX10" s="481"/>
      <c r="RIY10" s="481"/>
      <c r="RIZ10" s="481"/>
      <c r="RJA10" s="481"/>
      <c r="RJB10" s="481"/>
      <c r="RJC10" s="481"/>
      <c r="RJD10" s="481"/>
      <c r="RJE10" s="481"/>
      <c r="RJF10" s="481"/>
      <c r="RJG10" s="481"/>
      <c r="RJH10" s="481"/>
      <c r="RJI10" s="481"/>
      <c r="RJJ10" s="481"/>
      <c r="RJK10" s="481"/>
      <c r="RJL10" s="481"/>
      <c r="RJM10" s="481"/>
      <c r="RJN10" s="481"/>
      <c r="RJO10" s="481"/>
      <c r="RJP10" s="481"/>
      <c r="RJQ10" s="481"/>
      <c r="RJR10" s="481"/>
      <c r="RJS10" s="481"/>
      <c r="RJT10" s="481"/>
      <c r="RJU10" s="481"/>
      <c r="RJV10" s="481"/>
      <c r="RJW10" s="481"/>
      <c r="RJX10" s="481"/>
      <c r="RJY10" s="481"/>
      <c r="RJZ10" s="481"/>
      <c r="RKA10" s="481"/>
      <c r="RKB10" s="481"/>
      <c r="RKC10" s="481"/>
      <c r="RKD10" s="481"/>
      <c r="RKE10" s="481"/>
      <c r="RKF10" s="481"/>
      <c r="RKG10" s="481"/>
      <c r="RKH10" s="481"/>
      <c r="RKI10" s="481"/>
      <c r="RKJ10" s="481"/>
      <c r="RKK10" s="481"/>
      <c r="RKL10" s="481"/>
      <c r="RKM10" s="481"/>
      <c r="RKN10" s="481"/>
      <c r="RKO10" s="481"/>
      <c r="RKP10" s="481"/>
      <c r="RKQ10" s="481"/>
      <c r="RKR10" s="481"/>
      <c r="RKS10" s="481"/>
      <c r="RKT10" s="481"/>
      <c r="RKU10" s="481"/>
      <c r="RKV10" s="481"/>
      <c r="RKW10" s="481"/>
      <c r="RKX10" s="481"/>
      <c r="RKY10" s="481"/>
      <c r="RKZ10" s="481"/>
      <c r="RLA10" s="481"/>
      <c r="RLB10" s="481"/>
      <c r="RLC10" s="481"/>
      <c r="RLD10" s="481"/>
      <c r="RLE10" s="481"/>
      <c r="RLF10" s="481"/>
      <c r="RLG10" s="481"/>
      <c r="RLH10" s="481"/>
      <c r="RLI10" s="481"/>
      <c r="RLJ10" s="481"/>
      <c r="RLK10" s="481"/>
      <c r="RLL10" s="481"/>
      <c r="RLM10" s="481"/>
      <c r="RLN10" s="481"/>
      <c r="RLO10" s="481"/>
      <c r="RLP10" s="481"/>
      <c r="RLQ10" s="481"/>
      <c r="RLR10" s="481"/>
      <c r="RLS10" s="481"/>
      <c r="RLT10" s="481"/>
      <c r="RLU10" s="481"/>
      <c r="RLV10" s="481"/>
      <c r="RLW10" s="481"/>
      <c r="RLX10" s="481"/>
      <c r="RLY10" s="481"/>
      <c r="RLZ10" s="481"/>
      <c r="RMA10" s="481"/>
      <c r="RMB10" s="481"/>
      <c r="RMC10" s="481"/>
      <c r="RMD10" s="481"/>
      <c r="RME10" s="481"/>
      <c r="RMF10" s="481"/>
      <c r="RMG10" s="481"/>
      <c r="RMH10" s="481"/>
      <c r="RMI10" s="481"/>
      <c r="RMJ10" s="481"/>
      <c r="RMK10" s="481"/>
      <c r="RML10" s="481"/>
      <c r="RMM10" s="481"/>
      <c r="RMN10" s="481"/>
      <c r="RMO10" s="481"/>
      <c r="RMP10" s="481"/>
      <c r="RMQ10" s="481"/>
      <c r="RMR10" s="481"/>
      <c r="RMS10" s="481"/>
      <c r="RMT10" s="481"/>
      <c r="RMU10" s="481"/>
      <c r="RMV10" s="481"/>
      <c r="RMW10" s="481"/>
      <c r="RMX10" s="481"/>
      <c r="RMY10" s="481"/>
      <c r="RMZ10" s="481"/>
      <c r="RNA10" s="481"/>
      <c r="RNB10" s="481"/>
      <c r="RNC10" s="481"/>
      <c r="RND10" s="481"/>
      <c r="RNE10" s="481"/>
      <c r="RNF10" s="481"/>
      <c r="RNG10" s="481"/>
      <c r="RNH10" s="481"/>
      <c r="RNI10" s="481"/>
      <c r="RNJ10" s="481"/>
      <c r="RNK10" s="481"/>
      <c r="RNL10" s="481"/>
      <c r="RNM10" s="481"/>
      <c r="RNN10" s="481"/>
      <c r="RNO10" s="481"/>
      <c r="RNP10" s="481"/>
      <c r="RNQ10" s="481"/>
      <c r="RNR10" s="481"/>
      <c r="RNS10" s="481"/>
      <c r="RNT10" s="481"/>
      <c r="RNU10" s="481"/>
      <c r="RNV10" s="481"/>
      <c r="RNW10" s="481"/>
      <c r="RNX10" s="481"/>
      <c r="RNY10" s="481"/>
      <c r="RNZ10" s="481"/>
      <c r="ROA10" s="481"/>
      <c r="ROB10" s="481"/>
      <c r="ROC10" s="481"/>
      <c r="ROD10" s="481"/>
      <c r="ROE10" s="481"/>
      <c r="ROF10" s="481"/>
      <c r="ROG10" s="481"/>
      <c r="ROH10" s="481"/>
      <c r="ROI10" s="481"/>
      <c r="ROJ10" s="481"/>
      <c r="ROK10" s="481"/>
      <c r="ROL10" s="481"/>
      <c r="ROM10" s="481"/>
      <c r="RON10" s="481"/>
      <c r="ROO10" s="481"/>
      <c r="ROP10" s="481"/>
      <c r="ROQ10" s="481"/>
      <c r="ROR10" s="481"/>
      <c r="ROS10" s="481"/>
      <c r="ROT10" s="481"/>
      <c r="ROU10" s="481"/>
      <c r="ROV10" s="481"/>
      <c r="ROW10" s="481"/>
      <c r="ROX10" s="481"/>
      <c r="ROY10" s="481"/>
      <c r="ROZ10" s="481"/>
      <c r="RPA10" s="481"/>
      <c r="RPB10" s="481"/>
      <c r="RPC10" s="481"/>
      <c r="RPD10" s="481"/>
      <c r="RPE10" s="481"/>
      <c r="RPF10" s="481"/>
      <c r="RPG10" s="481"/>
      <c r="RPH10" s="481"/>
      <c r="RPI10" s="481"/>
      <c r="RPJ10" s="481"/>
      <c r="RPK10" s="481"/>
      <c r="RPL10" s="481"/>
      <c r="RPM10" s="481"/>
      <c r="RPN10" s="481"/>
      <c r="RPO10" s="481"/>
      <c r="RPP10" s="481"/>
      <c r="RPQ10" s="481"/>
      <c r="RPR10" s="481"/>
      <c r="RPS10" s="481"/>
      <c r="RPT10" s="481"/>
      <c r="RPU10" s="481"/>
      <c r="RPV10" s="481"/>
      <c r="RPW10" s="481"/>
      <c r="RPX10" s="481"/>
      <c r="RPY10" s="481"/>
      <c r="RPZ10" s="481"/>
      <c r="RQA10" s="481"/>
      <c r="RQB10" s="481"/>
      <c r="RQC10" s="481"/>
      <c r="RQD10" s="481"/>
      <c r="RQE10" s="481"/>
      <c r="RQF10" s="481"/>
      <c r="RQG10" s="481"/>
      <c r="RQH10" s="481"/>
      <c r="RQI10" s="481"/>
      <c r="RQJ10" s="481"/>
      <c r="RQK10" s="481"/>
      <c r="RQL10" s="481"/>
      <c r="RQM10" s="481"/>
      <c r="RQN10" s="481"/>
      <c r="RQO10" s="481"/>
      <c r="RQP10" s="481"/>
      <c r="RQQ10" s="481"/>
      <c r="RQR10" s="481"/>
      <c r="RQS10" s="481"/>
      <c r="RQT10" s="481"/>
      <c r="RQU10" s="481"/>
      <c r="RQV10" s="481"/>
      <c r="RQW10" s="481"/>
      <c r="RQX10" s="481"/>
      <c r="RQY10" s="481"/>
      <c r="RQZ10" s="481"/>
      <c r="RRA10" s="481"/>
      <c r="RRB10" s="481"/>
      <c r="RRC10" s="481"/>
      <c r="RRD10" s="481"/>
      <c r="RRE10" s="481"/>
      <c r="RRF10" s="481"/>
      <c r="RRG10" s="481"/>
      <c r="RRH10" s="481"/>
      <c r="RRI10" s="481"/>
      <c r="RRJ10" s="481"/>
      <c r="RRK10" s="481"/>
      <c r="RRL10" s="481"/>
      <c r="RRM10" s="481"/>
      <c r="RRN10" s="481"/>
      <c r="RRO10" s="481"/>
      <c r="RRP10" s="481"/>
      <c r="RRQ10" s="481"/>
      <c r="RRR10" s="481"/>
      <c r="RRS10" s="481"/>
      <c r="RRT10" s="481"/>
      <c r="RRU10" s="481"/>
      <c r="RRV10" s="481"/>
      <c r="RRW10" s="481"/>
      <c r="RRX10" s="481"/>
      <c r="RRY10" s="481"/>
      <c r="RRZ10" s="481"/>
      <c r="RSA10" s="481"/>
      <c r="RSB10" s="481"/>
      <c r="RSC10" s="481"/>
      <c r="RSD10" s="481"/>
      <c r="RSE10" s="481"/>
      <c r="RSF10" s="481"/>
      <c r="RSG10" s="481"/>
      <c r="RSH10" s="481"/>
      <c r="RSI10" s="481"/>
      <c r="RSJ10" s="481"/>
      <c r="RSK10" s="481"/>
      <c r="RSL10" s="481"/>
      <c r="RSM10" s="481"/>
      <c r="RSN10" s="481"/>
      <c r="RSO10" s="481"/>
      <c r="RSP10" s="481"/>
      <c r="RSQ10" s="481"/>
      <c r="RSR10" s="481"/>
      <c r="RSS10" s="481"/>
      <c r="RST10" s="481"/>
      <c r="RSU10" s="481"/>
      <c r="RSV10" s="481"/>
      <c r="RSW10" s="481"/>
      <c r="RSX10" s="481"/>
      <c r="RSY10" s="481"/>
      <c r="RSZ10" s="481"/>
      <c r="RTA10" s="481"/>
      <c r="RTB10" s="481"/>
      <c r="RTC10" s="481"/>
      <c r="RTD10" s="481"/>
      <c r="RTE10" s="481"/>
      <c r="RTF10" s="481"/>
      <c r="RTG10" s="481"/>
      <c r="RTH10" s="481"/>
      <c r="RTI10" s="481"/>
      <c r="RTJ10" s="481"/>
      <c r="RTK10" s="481"/>
      <c r="RTL10" s="481"/>
      <c r="RTM10" s="481"/>
      <c r="RTN10" s="481"/>
      <c r="RTO10" s="481"/>
      <c r="RTP10" s="481"/>
      <c r="RTQ10" s="481"/>
      <c r="RTR10" s="481"/>
      <c r="RTS10" s="481"/>
      <c r="RTT10" s="481"/>
      <c r="RTU10" s="481"/>
      <c r="RTV10" s="481"/>
      <c r="RTW10" s="481"/>
      <c r="RTX10" s="481"/>
      <c r="RTY10" s="481"/>
      <c r="RTZ10" s="481"/>
      <c r="RUA10" s="481"/>
      <c r="RUB10" s="481"/>
      <c r="RUC10" s="481"/>
      <c r="RUD10" s="481"/>
      <c r="RUE10" s="481"/>
      <c r="RUF10" s="481"/>
      <c r="RUG10" s="481"/>
      <c r="RUH10" s="481"/>
      <c r="RUI10" s="481"/>
      <c r="RUJ10" s="481"/>
      <c r="RUK10" s="481"/>
      <c r="RUL10" s="481"/>
      <c r="RUM10" s="481"/>
      <c r="RUN10" s="481"/>
      <c r="RUO10" s="481"/>
      <c r="RUP10" s="481"/>
      <c r="RUQ10" s="481"/>
      <c r="RUR10" s="481"/>
      <c r="RUS10" s="481"/>
      <c r="RUT10" s="481"/>
      <c r="RUU10" s="481"/>
      <c r="RUV10" s="481"/>
      <c r="RUW10" s="481"/>
      <c r="RUX10" s="481"/>
      <c r="RUY10" s="481"/>
      <c r="RUZ10" s="481"/>
      <c r="RVA10" s="481"/>
      <c r="RVB10" s="481"/>
      <c r="RVC10" s="481"/>
      <c r="RVD10" s="481"/>
      <c r="RVE10" s="481"/>
      <c r="RVF10" s="481"/>
      <c r="RVG10" s="481"/>
      <c r="RVH10" s="481"/>
      <c r="RVI10" s="481"/>
      <c r="RVJ10" s="481"/>
      <c r="RVK10" s="481"/>
      <c r="RVL10" s="481"/>
      <c r="RVM10" s="481"/>
      <c r="RVN10" s="481"/>
      <c r="RVO10" s="481"/>
      <c r="RVP10" s="481"/>
      <c r="RVQ10" s="481"/>
      <c r="RVR10" s="481"/>
      <c r="RVS10" s="481"/>
      <c r="RVT10" s="481"/>
      <c r="RVU10" s="481"/>
      <c r="RVV10" s="481"/>
      <c r="RVW10" s="481"/>
      <c r="RVX10" s="481"/>
      <c r="RVY10" s="481"/>
      <c r="RVZ10" s="481"/>
      <c r="RWA10" s="481"/>
      <c r="RWB10" s="481"/>
      <c r="RWC10" s="481"/>
      <c r="RWD10" s="481"/>
      <c r="RWE10" s="481"/>
      <c r="RWF10" s="481"/>
      <c r="RWG10" s="481"/>
      <c r="RWH10" s="481"/>
      <c r="RWI10" s="481"/>
      <c r="RWJ10" s="481"/>
      <c r="RWK10" s="481"/>
      <c r="RWL10" s="481"/>
      <c r="RWM10" s="481"/>
      <c r="RWN10" s="481"/>
      <c r="RWO10" s="481"/>
      <c r="RWP10" s="481"/>
      <c r="RWQ10" s="481"/>
      <c r="RWR10" s="481"/>
      <c r="RWS10" s="481"/>
      <c r="RWT10" s="481"/>
      <c r="RWU10" s="481"/>
      <c r="RWV10" s="481"/>
      <c r="RWW10" s="481"/>
      <c r="RWX10" s="481"/>
      <c r="RWY10" s="481"/>
      <c r="RWZ10" s="481"/>
      <c r="RXA10" s="481"/>
      <c r="RXB10" s="481"/>
      <c r="RXC10" s="481"/>
      <c r="RXD10" s="481"/>
      <c r="RXE10" s="481"/>
      <c r="RXF10" s="481"/>
      <c r="RXG10" s="481"/>
      <c r="RXH10" s="481"/>
      <c r="RXI10" s="481"/>
      <c r="RXJ10" s="481"/>
      <c r="RXK10" s="481"/>
      <c r="RXL10" s="481"/>
      <c r="RXM10" s="481"/>
      <c r="RXN10" s="481"/>
      <c r="RXO10" s="481"/>
      <c r="RXP10" s="481"/>
      <c r="RXQ10" s="481"/>
      <c r="RXR10" s="481"/>
      <c r="RXS10" s="481"/>
      <c r="RXT10" s="481"/>
      <c r="RXU10" s="481"/>
      <c r="RXV10" s="481"/>
      <c r="RXW10" s="481"/>
      <c r="RXX10" s="481"/>
      <c r="RXY10" s="481"/>
      <c r="RXZ10" s="481"/>
      <c r="RYA10" s="481"/>
      <c r="RYB10" s="481"/>
      <c r="RYC10" s="481"/>
      <c r="RYD10" s="481"/>
      <c r="RYE10" s="481"/>
      <c r="RYF10" s="481"/>
      <c r="RYG10" s="481"/>
      <c r="RYH10" s="481"/>
      <c r="RYI10" s="481"/>
      <c r="RYJ10" s="481"/>
      <c r="RYK10" s="481"/>
      <c r="RYL10" s="481"/>
      <c r="RYM10" s="481"/>
      <c r="RYN10" s="481"/>
      <c r="RYO10" s="481"/>
      <c r="RYP10" s="481"/>
      <c r="RYQ10" s="481"/>
      <c r="RYR10" s="481"/>
      <c r="RYS10" s="481"/>
      <c r="RYT10" s="481"/>
      <c r="RYU10" s="481"/>
      <c r="RYV10" s="481"/>
      <c r="RYW10" s="481"/>
      <c r="RYX10" s="481"/>
      <c r="RYY10" s="481"/>
      <c r="RYZ10" s="481"/>
      <c r="RZA10" s="481"/>
      <c r="RZB10" s="481"/>
      <c r="RZC10" s="481"/>
      <c r="RZD10" s="481"/>
      <c r="RZE10" s="481"/>
      <c r="RZF10" s="481"/>
      <c r="RZG10" s="481"/>
      <c r="RZH10" s="481"/>
      <c r="RZI10" s="481"/>
      <c r="RZJ10" s="481"/>
      <c r="RZK10" s="481"/>
      <c r="RZL10" s="481"/>
      <c r="RZM10" s="481"/>
      <c r="RZN10" s="481"/>
      <c r="RZO10" s="481"/>
      <c r="RZP10" s="481"/>
      <c r="RZQ10" s="481"/>
      <c r="RZR10" s="481"/>
      <c r="RZS10" s="481"/>
      <c r="RZT10" s="481"/>
      <c r="RZU10" s="481"/>
      <c r="RZV10" s="481"/>
      <c r="RZW10" s="481"/>
      <c r="RZX10" s="481"/>
      <c r="RZY10" s="481"/>
      <c r="RZZ10" s="481"/>
      <c r="SAA10" s="481"/>
      <c r="SAB10" s="481"/>
      <c r="SAC10" s="481"/>
      <c r="SAD10" s="481"/>
      <c r="SAE10" s="481"/>
      <c r="SAF10" s="481"/>
      <c r="SAG10" s="481"/>
      <c r="SAH10" s="481"/>
      <c r="SAI10" s="481"/>
      <c r="SAJ10" s="481"/>
      <c r="SAK10" s="481"/>
      <c r="SAL10" s="481"/>
      <c r="SAM10" s="481"/>
      <c r="SAN10" s="481"/>
      <c r="SAO10" s="481"/>
      <c r="SAP10" s="481"/>
      <c r="SAQ10" s="481"/>
      <c r="SAR10" s="481"/>
      <c r="SAS10" s="481"/>
      <c r="SAT10" s="481"/>
      <c r="SAU10" s="481"/>
      <c r="SAV10" s="481"/>
      <c r="SAW10" s="481"/>
      <c r="SAX10" s="481"/>
      <c r="SAY10" s="481"/>
      <c r="SAZ10" s="481"/>
      <c r="SBA10" s="481"/>
      <c r="SBB10" s="481"/>
      <c r="SBC10" s="481"/>
      <c r="SBD10" s="481"/>
      <c r="SBE10" s="481"/>
      <c r="SBF10" s="481"/>
      <c r="SBG10" s="481"/>
      <c r="SBH10" s="481"/>
      <c r="SBI10" s="481"/>
      <c r="SBJ10" s="481"/>
      <c r="SBK10" s="481"/>
      <c r="SBL10" s="481"/>
      <c r="SBM10" s="481"/>
      <c r="SBN10" s="481"/>
      <c r="SBO10" s="481"/>
      <c r="SBP10" s="481"/>
      <c r="SBQ10" s="481"/>
      <c r="SBR10" s="481"/>
      <c r="SBS10" s="481"/>
      <c r="SBT10" s="481"/>
      <c r="SBU10" s="481"/>
      <c r="SBV10" s="481"/>
      <c r="SBW10" s="481"/>
      <c r="SBX10" s="481"/>
      <c r="SBY10" s="481"/>
      <c r="SBZ10" s="481"/>
      <c r="SCA10" s="481"/>
      <c r="SCB10" s="481"/>
      <c r="SCC10" s="481"/>
      <c r="SCD10" s="481"/>
      <c r="SCE10" s="481"/>
      <c r="SCF10" s="481"/>
      <c r="SCG10" s="481"/>
      <c r="SCH10" s="481"/>
      <c r="SCI10" s="481"/>
      <c r="SCJ10" s="481"/>
      <c r="SCK10" s="481"/>
      <c r="SCL10" s="481"/>
      <c r="SCM10" s="481"/>
      <c r="SCN10" s="481"/>
      <c r="SCO10" s="481"/>
      <c r="SCP10" s="481"/>
      <c r="SCQ10" s="481"/>
      <c r="SCR10" s="481"/>
      <c r="SCS10" s="481"/>
      <c r="SCT10" s="481"/>
      <c r="SCU10" s="481"/>
      <c r="SCV10" s="481"/>
      <c r="SCW10" s="481"/>
      <c r="SCX10" s="481"/>
      <c r="SCY10" s="481"/>
      <c r="SCZ10" s="481"/>
      <c r="SDA10" s="481"/>
      <c r="SDB10" s="481"/>
      <c r="SDC10" s="481"/>
      <c r="SDD10" s="481"/>
      <c r="SDE10" s="481"/>
      <c r="SDF10" s="481"/>
      <c r="SDG10" s="481"/>
      <c r="SDH10" s="481"/>
      <c r="SDI10" s="481"/>
      <c r="SDJ10" s="481"/>
      <c r="SDK10" s="481"/>
      <c r="SDL10" s="481"/>
      <c r="SDM10" s="481"/>
      <c r="SDN10" s="481"/>
      <c r="SDO10" s="481"/>
      <c r="SDP10" s="481"/>
      <c r="SDQ10" s="481"/>
      <c r="SDR10" s="481"/>
      <c r="SDS10" s="481"/>
      <c r="SDT10" s="481"/>
      <c r="SDU10" s="481"/>
      <c r="SDV10" s="481"/>
      <c r="SDW10" s="481"/>
      <c r="SDX10" s="481"/>
      <c r="SDY10" s="481"/>
      <c r="SDZ10" s="481"/>
      <c r="SEA10" s="481"/>
      <c r="SEB10" s="481"/>
      <c r="SEC10" s="481"/>
      <c r="SED10" s="481"/>
      <c r="SEE10" s="481"/>
      <c r="SEF10" s="481"/>
      <c r="SEG10" s="481"/>
      <c r="SEH10" s="481"/>
      <c r="SEI10" s="481"/>
      <c r="SEJ10" s="481"/>
      <c r="SEK10" s="481"/>
      <c r="SEL10" s="481"/>
      <c r="SEM10" s="481"/>
      <c r="SEN10" s="481"/>
      <c r="SEO10" s="481"/>
      <c r="SEP10" s="481"/>
      <c r="SEQ10" s="481"/>
      <c r="SER10" s="481"/>
      <c r="SES10" s="481"/>
      <c r="SET10" s="481"/>
      <c r="SEU10" s="481"/>
      <c r="SEV10" s="481"/>
      <c r="SEW10" s="481"/>
      <c r="SEX10" s="481"/>
      <c r="SEY10" s="481"/>
      <c r="SEZ10" s="481"/>
      <c r="SFA10" s="481"/>
      <c r="SFB10" s="481"/>
      <c r="SFC10" s="481"/>
      <c r="SFD10" s="481"/>
      <c r="SFE10" s="481"/>
      <c r="SFF10" s="481"/>
      <c r="SFG10" s="481"/>
      <c r="SFH10" s="481"/>
      <c r="SFI10" s="481"/>
      <c r="SFJ10" s="481"/>
      <c r="SFK10" s="481"/>
      <c r="SFL10" s="481"/>
      <c r="SFM10" s="481"/>
      <c r="SFN10" s="481"/>
      <c r="SFO10" s="481"/>
      <c r="SFP10" s="481"/>
      <c r="SFQ10" s="481"/>
      <c r="SFR10" s="481"/>
      <c r="SFS10" s="481"/>
      <c r="SFT10" s="481"/>
      <c r="SFU10" s="481"/>
      <c r="SFV10" s="481"/>
      <c r="SFW10" s="481"/>
      <c r="SFX10" s="481"/>
      <c r="SFY10" s="481"/>
      <c r="SFZ10" s="481"/>
      <c r="SGA10" s="481"/>
      <c r="SGB10" s="481"/>
      <c r="SGC10" s="481"/>
      <c r="SGD10" s="481"/>
      <c r="SGE10" s="481"/>
      <c r="SGF10" s="481"/>
      <c r="SGG10" s="481"/>
      <c r="SGH10" s="481"/>
      <c r="SGI10" s="481"/>
      <c r="SGJ10" s="481"/>
      <c r="SGK10" s="481"/>
      <c r="SGL10" s="481"/>
      <c r="SGM10" s="481"/>
      <c r="SGN10" s="481"/>
      <c r="SGO10" s="481"/>
      <c r="SGP10" s="481"/>
      <c r="SGQ10" s="481"/>
      <c r="SGR10" s="481"/>
      <c r="SGS10" s="481"/>
      <c r="SGT10" s="481"/>
      <c r="SGU10" s="481"/>
      <c r="SGV10" s="481"/>
      <c r="SGW10" s="481"/>
      <c r="SGX10" s="481"/>
      <c r="SGY10" s="481"/>
      <c r="SGZ10" s="481"/>
      <c r="SHA10" s="481"/>
      <c r="SHB10" s="481"/>
      <c r="SHC10" s="481"/>
      <c r="SHD10" s="481"/>
      <c r="SHE10" s="481"/>
      <c r="SHF10" s="481"/>
      <c r="SHG10" s="481"/>
      <c r="SHH10" s="481"/>
      <c r="SHI10" s="481"/>
      <c r="SHJ10" s="481"/>
      <c r="SHK10" s="481"/>
      <c r="SHL10" s="481"/>
      <c r="SHM10" s="481"/>
      <c r="SHN10" s="481"/>
      <c r="SHO10" s="481"/>
      <c r="SHP10" s="481"/>
      <c r="SHQ10" s="481"/>
      <c r="SHR10" s="481"/>
      <c r="SHS10" s="481"/>
      <c r="SHT10" s="481"/>
      <c r="SHU10" s="481"/>
      <c r="SHV10" s="481"/>
      <c r="SHW10" s="481"/>
      <c r="SHX10" s="481"/>
      <c r="SHY10" s="481"/>
      <c r="SHZ10" s="481"/>
      <c r="SIA10" s="481"/>
      <c r="SIB10" s="481"/>
      <c r="SIC10" s="481"/>
      <c r="SID10" s="481"/>
      <c r="SIE10" s="481"/>
      <c r="SIF10" s="481"/>
      <c r="SIG10" s="481"/>
      <c r="SIH10" s="481"/>
      <c r="SII10" s="481"/>
      <c r="SIJ10" s="481"/>
      <c r="SIK10" s="481"/>
      <c r="SIL10" s="481"/>
      <c r="SIM10" s="481"/>
      <c r="SIN10" s="481"/>
      <c r="SIO10" s="481"/>
      <c r="SIP10" s="481"/>
      <c r="SIQ10" s="481"/>
      <c r="SIR10" s="481"/>
      <c r="SIS10" s="481"/>
      <c r="SIT10" s="481"/>
      <c r="SIU10" s="481"/>
      <c r="SIV10" s="481"/>
      <c r="SIW10" s="481"/>
      <c r="SIX10" s="481"/>
      <c r="SIY10" s="481"/>
      <c r="SIZ10" s="481"/>
      <c r="SJA10" s="481"/>
      <c r="SJB10" s="481"/>
      <c r="SJC10" s="481"/>
      <c r="SJD10" s="481"/>
      <c r="SJE10" s="481"/>
      <c r="SJF10" s="481"/>
      <c r="SJG10" s="481"/>
      <c r="SJH10" s="481"/>
      <c r="SJI10" s="481"/>
      <c r="SJJ10" s="481"/>
      <c r="SJK10" s="481"/>
      <c r="SJL10" s="481"/>
      <c r="SJM10" s="481"/>
      <c r="SJN10" s="481"/>
      <c r="SJO10" s="481"/>
      <c r="SJP10" s="481"/>
      <c r="SJQ10" s="481"/>
      <c r="SJR10" s="481"/>
      <c r="SJS10" s="481"/>
      <c r="SJT10" s="481"/>
      <c r="SJU10" s="481"/>
      <c r="SJV10" s="481"/>
      <c r="SJW10" s="481"/>
      <c r="SJX10" s="481"/>
      <c r="SJY10" s="481"/>
      <c r="SJZ10" s="481"/>
      <c r="SKA10" s="481"/>
      <c r="SKB10" s="481"/>
      <c r="SKC10" s="481"/>
      <c r="SKD10" s="481"/>
      <c r="SKE10" s="481"/>
      <c r="SKF10" s="481"/>
      <c r="SKG10" s="481"/>
      <c r="SKH10" s="481"/>
      <c r="SKI10" s="481"/>
      <c r="SKJ10" s="481"/>
      <c r="SKK10" s="481"/>
      <c r="SKL10" s="481"/>
      <c r="SKM10" s="481"/>
      <c r="SKN10" s="481"/>
      <c r="SKO10" s="481"/>
      <c r="SKP10" s="481"/>
      <c r="SKQ10" s="481"/>
      <c r="SKR10" s="481"/>
      <c r="SKS10" s="481"/>
      <c r="SKT10" s="481"/>
      <c r="SKU10" s="481"/>
      <c r="SKV10" s="481"/>
      <c r="SKW10" s="481"/>
      <c r="SKX10" s="481"/>
      <c r="SKY10" s="481"/>
      <c r="SKZ10" s="481"/>
      <c r="SLA10" s="481"/>
      <c r="SLB10" s="481"/>
      <c r="SLC10" s="481"/>
      <c r="SLD10" s="481"/>
      <c r="SLE10" s="481"/>
      <c r="SLF10" s="481"/>
      <c r="SLG10" s="481"/>
      <c r="SLH10" s="481"/>
      <c r="SLI10" s="481"/>
      <c r="SLJ10" s="481"/>
      <c r="SLK10" s="481"/>
      <c r="SLL10" s="481"/>
      <c r="SLM10" s="481"/>
      <c r="SLN10" s="481"/>
      <c r="SLO10" s="481"/>
      <c r="SLP10" s="481"/>
      <c r="SLQ10" s="481"/>
      <c r="SLR10" s="481"/>
      <c r="SLS10" s="481"/>
      <c r="SLT10" s="481"/>
      <c r="SLU10" s="481"/>
      <c r="SLV10" s="481"/>
      <c r="SLW10" s="481"/>
      <c r="SLX10" s="481"/>
      <c r="SLY10" s="481"/>
      <c r="SLZ10" s="481"/>
      <c r="SMA10" s="481"/>
      <c r="SMB10" s="481"/>
      <c r="SMC10" s="481"/>
      <c r="SMD10" s="481"/>
      <c r="SME10" s="481"/>
      <c r="SMF10" s="481"/>
      <c r="SMG10" s="481"/>
      <c r="SMH10" s="481"/>
      <c r="SMI10" s="481"/>
      <c r="SMJ10" s="481"/>
      <c r="SMK10" s="481"/>
      <c r="SML10" s="481"/>
      <c r="SMM10" s="481"/>
      <c r="SMN10" s="481"/>
      <c r="SMO10" s="481"/>
      <c r="SMP10" s="481"/>
      <c r="SMQ10" s="481"/>
      <c r="SMR10" s="481"/>
      <c r="SMS10" s="481"/>
      <c r="SMT10" s="481"/>
      <c r="SMU10" s="481"/>
      <c r="SMV10" s="481"/>
      <c r="SMW10" s="481"/>
      <c r="SMX10" s="481"/>
      <c r="SMY10" s="481"/>
      <c r="SMZ10" s="481"/>
      <c r="SNA10" s="481"/>
      <c r="SNB10" s="481"/>
      <c r="SNC10" s="481"/>
      <c r="SND10" s="481"/>
      <c r="SNE10" s="481"/>
      <c r="SNF10" s="481"/>
      <c r="SNG10" s="481"/>
      <c r="SNH10" s="481"/>
      <c r="SNI10" s="481"/>
      <c r="SNJ10" s="481"/>
      <c r="SNK10" s="481"/>
      <c r="SNL10" s="481"/>
      <c r="SNM10" s="481"/>
      <c r="SNN10" s="481"/>
      <c r="SNO10" s="481"/>
      <c r="SNP10" s="481"/>
      <c r="SNQ10" s="481"/>
      <c r="SNR10" s="481"/>
      <c r="SNS10" s="481"/>
      <c r="SNT10" s="481"/>
      <c r="SNU10" s="481"/>
      <c r="SNV10" s="481"/>
      <c r="SNW10" s="481"/>
      <c r="SNX10" s="481"/>
      <c r="SNY10" s="481"/>
      <c r="SNZ10" s="481"/>
      <c r="SOA10" s="481"/>
      <c r="SOB10" s="481"/>
      <c r="SOC10" s="481"/>
      <c r="SOD10" s="481"/>
      <c r="SOE10" s="481"/>
      <c r="SOF10" s="481"/>
      <c r="SOG10" s="481"/>
      <c r="SOH10" s="481"/>
      <c r="SOI10" s="481"/>
      <c r="SOJ10" s="481"/>
      <c r="SOK10" s="481"/>
      <c r="SOL10" s="481"/>
      <c r="SOM10" s="481"/>
      <c r="SON10" s="481"/>
      <c r="SOO10" s="481"/>
      <c r="SOP10" s="481"/>
      <c r="SOQ10" s="481"/>
      <c r="SOR10" s="481"/>
      <c r="SOS10" s="481"/>
      <c r="SOT10" s="481"/>
      <c r="SOU10" s="481"/>
      <c r="SOV10" s="481"/>
      <c r="SOW10" s="481"/>
      <c r="SOX10" s="481"/>
      <c r="SOY10" s="481"/>
      <c r="SOZ10" s="481"/>
      <c r="SPA10" s="481"/>
      <c r="SPB10" s="481"/>
      <c r="SPC10" s="481"/>
      <c r="SPD10" s="481"/>
      <c r="SPE10" s="481"/>
      <c r="SPF10" s="481"/>
      <c r="SPG10" s="481"/>
      <c r="SPH10" s="481"/>
      <c r="SPI10" s="481"/>
      <c r="SPJ10" s="481"/>
      <c r="SPK10" s="481"/>
      <c r="SPL10" s="481"/>
      <c r="SPM10" s="481"/>
      <c r="SPN10" s="481"/>
      <c r="SPO10" s="481"/>
      <c r="SPP10" s="481"/>
      <c r="SPQ10" s="481"/>
      <c r="SPR10" s="481"/>
      <c r="SPS10" s="481"/>
      <c r="SPT10" s="481"/>
      <c r="SPU10" s="481"/>
      <c r="SPV10" s="481"/>
      <c r="SPW10" s="481"/>
      <c r="SPX10" s="481"/>
      <c r="SPY10" s="481"/>
      <c r="SPZ10" s="481"/>
      <c r="SQA10" s="481"/>
      <c r="SQB10" s="481"/>
      <c r="SQC10" s="481"/>
      <c r="SQD10" s="481"/>
      <c r="SQE10" s="481"/>
      <c r="SQF10" s="481"/>
      <c r="SQG10" s="481"/>
      <c r="SQH10" s="481"/>
      <c r="SQI10" s="481"/>
      <c r="SQJ10" s="481"/>
      <c r="SQK10" s="481"/>
      <c r="SQL10" s="481"/>
      <c r="SQM10" s="481"/>
      <c r="SQN10" s="481"/>
      <c r="SQO10" s="481"/>
      <c r="SQP10" s="481"/>
      <c r="SQQ10" s="481"/>
      <c r="SQR10" s="481"/>
      <c r="SQS10" s="481"/>
      <c r="SQT10" s="481"/>
      <c r="SQU10" s="481"/>
      <c r="SQV10" s="481"/>
      <c r="SQW10" s="481"/>
      <c r="SQX10" s="481"/>
      <c r="SQY10" s="481"/>
      <c r="SQZ10" s="481"/>
      <c r="SRA10" s="481"/>
      <c r="SRB10" s="481"/>
      <c r="SRC10" s="481"/>
      <c r="SRD10" s="481"/>
      <c r="SRE10" s="481"/>
      <c r="SRF10" s="481"/>
      <c r="SRG10" s="481"/>
      <c r="SRH10" s="481"/>
      <c r="SRI10" s="481"/>
      <c r="SRJ10" s="481"/>
      <c r="SRK10" s="481"/>
      <c r="SRL10" s="481"/>
      <c r="SRM10" s="481"/>
      <c r="SRN10" s="481"/>
      <c r="SRO10" s="481"/>
      <c r="SRP10" s="481"/>
      <c r="SRQ10" s="481"/>
      <c r="SRR10" s="481"/>
      <c r="SRS10" s="481"/>
      <c r="SRT10" s="481"/>
      <c r="SRU10" s="481"/>
      <c r="SRV10" s="481"/>
      <c r="SRW10" s="481"/>
      <c r="SRX10" s="481"/>
      <c r="SRY10" s="481"/>
      <c r="SRZ10" s="481"/>
      <c r="SSA10" s="481"/>
      <c r="SSB10" s="481"/>
      <c r="SSC10" s="481"/>
      <c r="SSD10" s="481"/>
      <c r="SSE10" s="481"/>
      <c r="SSF10" s="481"/>
      <c r="SSG10" s="481"/>
      <c r="SSH10" s="481"/>
      <c r="SSI10" s="481"/>
      <c r="SSJ10" s="481"/>
      <c r="SSK10" s="481"/>
      <c r="SSL10" s="481"/>
      <c r="SSM10" s="481"/>
      <c r="SSN10" s="481"/>
      <c r="SSO10" s="481"/>
      <c r="SSP10" s="481"/>
      <c r="SSQ10" s="481"/>
      <c r="SSR10" s="481"/>
      <c r="SSS10" s="481"/>
      <c r="SST10" s="481"/>
      <c r="SSU10" s="481"/>
      <c r="SSV10" s="481"/>
      <c r="SSW10" s="481"/>
      <c r="SSX10" s="481"/>
      <c r="SSY10" s="481"/>
      <c r="SSZ10" s="481"/>
      <c r="STA10" s="481"/>
      <c r="STB10" s="481"/>
      <c r="STC10" s="481"/>
      <c r="STD10" s="481"/>
      <c r="STE10" s="481"/>
      <c r="STF10" s="481"/>
      <c r="STG10" s="481"/>
      <c r="STH10" s="481"/>
      <c r="STI10" s="481"/>
      <c r="STJ10" s="481"/>
      <c r="STK10" s="481"/>
      <c r="STL10" s="481"/>
      <c r="STM10" s="481"/>
      <c r="STN10" s="481"/>
      <c r="STO10" s="481"/>
      <c r="STP10" s="481"/>
      <c r="STQ10" s="481"/>
      <c r="STR10" s="481"/>
      <c r="STS10" s="481"/>
      <c r="STT10" s="481"/>
      <c r="STU10" s="481"/>
      <c r="STV10" s="481"/>
      <c r="STW10" s="481"/>
      <c r="STX10" s="481"/>
      <c r="STY10" s="481"/>
      <c r="STZ10" s="481"/>
      <c r="SUA10" s="481"/>
      <c r="SUB10" s="481"/>
      <c r="SUC10" s="481"/>
      <c r="SUD10" s="481"/>
      <c r="SUE10" s="481"/>
      <c r="SUF10" s="481"/>
      <c r="SUG10" s="481"/>
      <c r="SUH10" s="481"/>
      <c r="SUI10" s="481"/>
      <c r="SUJ10" s="481"/>
      <c r="SUK10" s="481"/>
      <c r="SUL10" s="481"/>
      <c r="SUM10" s="481"/>
      <c r="SUN10" s="481"/>
      <c r="SUO10" s="481"/>
      <c r="SUP10" s="481"/>
      <c r="SUQ10" s="481"/>
      <c r="SUR10" s="481"/>
      <c r="SUS10" s="481"/>
      <c r="SUT10" s="481"/>
      <c r="SUU10" s="481"/>
      <c r="SUV10" s="481"/>
      <c r="SUW10" s="481"/>
      <c r="SUX10" s="481"/>
      <c r="SUY10" s="481"/>
      <c r="SUZ10" s="481"/>
      <c r="SVA10" s="481"/>
      <c r="SVB10" s="481"/>
      <c r="SVC10" s="481"/>
      <c r="SVD10" s="481"/>
      <c r="SVE10" s="481"/>
      <c r="SVF10" s="481"/>
      <c r="SVG10" s="481"/>
      <c r="SVH10" s="481"/>
      <c r="SVI10" s="481"/>
      <c r="SVJ10" s="481"/>
      <c r="SVK10" s="481"/>
      <c r="SVL10" s="481"/>
      <c r="SVM10" s="481"/>
      <c r="SVN10" s="481"/>
      <c r="SVO10" s="481"/>
      <c r="SVP10" s="481"/>
      <c r="SVQ10" s="481"/>
      <c r="SVR10" s="481"/>
      <c r="SVS10" s="481"/>
      <c r="SVT10" s="481"/>
      <c r="SVU10" s="481"/>
      <c r="SVV10" s="481"/>
      <c r="SVW10" s="481"/>
      <c r="SVX10" s="481"/>
      <c r="SVY10" s="481"/>
      <c r="SVZ10" s="481"/>
      <c r="SWA10" s="481"/>
      <c r="SWB10" s="481"/>
      <c r="SWC10" s="481"/>
      <c r="SWD10" s="481"/>
      <c r="SWE10" s="481"/>
      <c r="SWF10" s="481"/>
      <c r="SWG10" s="481"/>
      <c r="SWH10" s="481"/>
      <c r="SWI10" s="481"/>
      <c r="SWJ10" s="481"/>
      <c r="SWK10" s="481"/>
      <c r="SWL10" s="481"/>
      <c r="SWM10" s="481"/>
      <c r="SWN10" s="481"/>
      <c r="SWO10" s="481"/>
      <c r="SWP10" s="481"/>
      <c r="SWQ10" s="481"/>
      <c r="SWR10" s="481"/>
      <c r="SWS10" s="481"/>
      <c r="SWT10" s="481"/>
      <c r="SWU10" s="481"/>
      <c r="SWV10" s="481"/>
      <c r="SWW10" s="481"/>
      <c r="SWX10" s="481"/>
      <c r="SWY10" s="481"/>
      <c r="SWZ10" s="481"/>
      <c r="SXA10" s="481"/>
      <c r="SXB10" s="481"/>
      <c r="SXC10" s="481"/>
      <c r="SXD10" s="481"/>
      <c r="SXE10" s="481"/>
      <c r="SXF10" s="481"/>
      <c r="SXG10" s="481"/>
      <c r="SXH10" s="481"/>
      <c r="SXI10" s="481"/>
      <c r="SXJ10" s="481"/>
      <c r="SXK10" s="481"/>
      <c r="SXL10" s="481"/>
      <c r="SXM10" s="481"/>
      <c r="SXN10" s="481"/>
      <c r="SXO10" s="481"/>
      <c r="SXP10" s="481"/>
      <c r="SXQ10" s="481"/>
      <c r="SXR10" s="481"/>
      <c r="SXS10" s="481"/>
      <c r="SXT10" s="481"/>
      <c r="SXU10" s="481"/>
      <c r="SXV10" s="481"/>
      <c r="SXW10" s="481"/>
      <c r="SXX10" s="481"/>
      <c r="SXY10" s="481"/>
      <c r="SXZ10" s="481"/>
      <c r="SYA10" s="481"/>
      <c r="SYB10" s="481"/>
      <c r="SYC10" s="481"/>
      <c r="SYD10" s="481"/>
      <c r="SYE10" s="481"/>
      <c r="SYF10" s="481"/>
      <c r="SYG10" s="481"/>
      <c r="SYH10" s="481"/>
      <c r="SYI10" s="481"/>
      <c r="SYJ10" s="481"/>
      <c r="SYK10" s="481"/>
      <c r="SYL10" s="481"/>
      <c r="SYM10" s="481"/>
      <c r="SYN10" s="481"/>
      <c r="SYO10" s="481"/>
      <c r="SYP10" s="481"/>
      <c r="SYQ10" s="481"/>
      <c r="SYR10" s="481"/>
      <c r="SYS10" s="481"/>
      <c r="SYT10" s="481"/>
      <c r="SYU10" s="481"/>
      <c r="SYV10" s="481"/>
      <c r="SYW10" s="481"/>
      <c r="SYX10" s="481"/>
      <c r="SYY10" s="481"/>
      <c r="SYZ10" s="481"/>
      <c r="SZA10" s="481"/>
      <c r="SZB10" s="481"/>
      <c r="SZC10" s="481"/>
      <c r="SZD10" s="481"/>
      <c r="SZE10" s="481"/>
      <c r="SZF10" s="481"/>
      <c r="SZG10" s="481"/>
      <c r="SZH10" s="481"/>
      <c r="SZI10" s="481"/>
      <c r="SZJ10" s="481"/>
      <c r="SZK10" s="481"/>
      <c r="SZL10" s="481"/>
      <c r="SZM10" s="481"/>
      <c r="SZN10" s="481"/>
      <c r="SZO10" s="481"/>
      <c r="SZP10" s="481"/>
      <c r="SZQ10" s="481"/>
      <c r="SZR10" s="481"/>
      <c r="SZS10" s="481"/>
      <c r="SZT10" s="481"/>
      <c r="SZU10" s="481"/>
      <c r="SZV10" s="481"/>
      <c r="SZW10" s="481"/>
      <c r="SZX10" s="481"/>
      <c r="SZY10" s="481"/>
      <c r="SZZ10" s="481"/>
      <c r="TAA10" s="481"/>
      <c r="TAB10" s="481"/>
      <c r="TAC10" s="481"/>
      <c r="TAD10" s="481"/>
      <c r="TAE10" s="481"/>
      <c r="TAF10" s="481"/>
      <c r="TAG10" s="481"/>
      <c r="TAH10" s="481"/>
      <c r="TAI10" s="481"/>
      <c r="TAJ10" s="481"/>
      <c r="TAK10" s="481"/>
      <c r="TAL10" s="481"/>
      <c r="TAM10" s="481"/>
      <c r="TAN10" s="481"/>
      <c r="TAO10" s="481"/>
      <c r="TAP10" s="481"/>
      <c r="TAQ10" s="481"/>
      <c r="TAR10" s="481"/>
      <c r="TAS10" s="481"/>
      <c r="TAT10" s="481"/>
      <c r="TAU10" s="481"/>
      <c r="TAV10" s="481"/>
      <c r="TAW10" s="481"/>
      <c r="TAX10" s="481"/>
      <c r="TAY10" s="481"/>
      <c r="TAZ10" s="481"/>
      <c r="TBA10" s="481"/>
      <c r="TBB10" s="481"/>
      <c r="TBC10" s="481"/>
      <c r="TBD10" s="481"/>
      <c r="TBE10" s="481"/>
      <c r="TBF10" s="481"/>
      <c r="TBG10" s="481"/>
      <c r="TBH10" s="481"/>
      <c r="TBI10" s="481"/>
      <c r="TBJ10" s="481"/>
      <c r="TBK10" s="481"/>
      <c r="TBL10" s="481"/>
      <c r="TBM10" s="481"/>
      <c r="TBN10" s="481"/>
      <c r="TBO10" s="481"/>
      <c r="TBP10" s="481"/>
      <c r="TBQ10" s="481"/>
      <c r="TBR10" s="481"/>
      <c r="TBS10" s="481"/>
      <c r="TBT10" s="481"/>
      <c r="TBU10" s="481"/>
      <c r="TBV10" s="481"/>
      <c r="TBW10" s="481"/>
      <c r="TBX10" s="481"/>
      <c r="TBY10" s="481"/>
      <c r="TBZ10" s="481"/>
      <c r="TCA10" s="481"/>
      <c r="TCB10" s="481"/>
      <c r="TCC10" s="481"/>
      <c r="TCD10" s="481"/>
      <c r="TCE10" s="481"/>
      <c r="TCF10" s="481"/>
      <c r="TCG10" s="481"/>
      <c r="TCH10" s="481"/>
      <c r="TCI10" s="481"/>
      <c r="TCJ10" s="481"/>
      <c r="TCK10" s="481"/>
      <c r="TCL10" s="481"/>
      <c r="TCM10" s="481"/>
      <c r="TCN10" s="481"/>
      <c r="TCO10" s="481"/>
      <c r="TCP10" s="481"/>
      <c r="TCQ10" s="481"/>
      <c r="TCR10" s="481"/>
      <c r="TCS10" s="481"/>
      <c r="TCT10" s="481"/>
      <c r="TCU10" s="481"/>
      <c r="TCV10" s="481"/>
      <c r="TCW10" s="481"/>
      <c r="TCX10" s="481"/>
      <c r="TCY10" s="481"/>
      <c r="TCZ10" s="481"/>
      <c r="TDA10" s="481"/>
      <c r="TDB10" s="481"/>
      <c r="TDC10" s="481"/>
      <c r="TDD10" s="481"/>
      <c r="TDE10" s="481"/>
      <c r="TDF10" s="481"/>
      <c r="TDG10" s="481"/>
      <c r="TDH10" s="481"/>
      <c r="TDI10" s="481"/>
      <c r="TDJ10" s="481"/>
      <c r="TDK10" s="481"/>
      <c r="TDL10" s="481"/>
      <c r="TDM10" s="481"/>
      <c r="TDN10" s="481"/>
      <c r="TDO10" s="481"/>
      <c r="TDP10" s="481"/>
      <c r="TDQ10" s="481"/>
      <c r="TDR10" s="481"/>
      <c r="TDS10" s="481"/>
      <c r="TDT10" s="481"/>
      <c r="TDU10" s="481"/>
      <c r="TDV10" s="481"/>
      <c r="TDW10" s="481"/>
      <c r="TDX10" s="481"/>
      <c r="TDY10" s="481"/>
      <c r="TDZ10" s="481"/>
      <c r="TEA10" s="481"/>
      <c r="TEB10" s="481"/>
      <c r="TEC10" s="481"/>
      <c r="TED10" s="481"/>
      <c r="TEE10" s="481"/>
      <c r="TEF10" s="481"/>
      <c r="TEG10" s="481"/>
      <c r="TEH10" s="481"/>
      <c r="TEI10" s="481"/>
      <c r="TEJ10" s="481"/>
      <c r="TEK10" s="481"/>
      <c r="TEL10" s="481"/>
      <c r="TEM10" s="481"/>
      <c r="TEN10" s="481"/>
      <c r="TEO10" s="481"/>
      <c r="TEP10" s="481"/>
      <c r="TEQ10" s="481"/>
      <c r="TER10" s="481"/>
      <c r="TES10" s="481"/>
      <c r="TET10" s="481"/>
      <c r="TEU10" s="481"/>
      <c r="TEV10" s="481"/>
      <c r="TEW10" s="481"/>
      <c r="TEX10" s="481"/>
      <c r="TEY10" s="481"/>
      <c r="TEZ10" s="481"/>
      <c r="TFA10" s="481"/>
      <c r="TFB10" s="481"/>
      <c r="TFC10" s="481"/>
      <c r="TFD10" s="481"/>
      <c r="TFE10" s="481"/>
      <c r="TFF10" s="481"/>
      <c r="TFG10" s="481"/>
      <c r="TFH10" s="481"/>
      <c r="TFI10" s="481"/>
      <c r="TFJ10" s="481"/>
      <c r="TFK10" s="481"/>
      <c r="TFL10" s="481"/>
      <c r="TFM10" s="481"/>
      <c r="TFN10" s="481"/>
      <c r="TFO10" s="481"/>
      <c r="TFP10" s="481"/>
      <c r="TFQ10" s="481"/>
      <c r="TFR10" s="481"/>
      <c r="TFS10" s="481"/>
      <c r="TFT10" s="481"/>
      <c r="TFU10" s="481"/>
      <c r="TFV10" s="481"/>
      <c r="TFW10" s="481"/>
      <c r="TFX10" s="481"/>
      <c r="TFY10" s="481"/>
      <c r="TFZ10" s="481"/>
      <c r="TGA10" s="481"/>
      <c r="TGB10" s="481"/>
      <c r="TGC10" s="481"/>
      <c r="TGD10" s="481"/>
      <c r="TGE10" s="481"/>
      <c r="TGF10" s="481"/>
      <c r="TGG10" s="481"/>
      <c r="TGH10" s="481"/>
      <c r="TGI10" s="481"/>
      <c r="TGJ10" s="481"/>
      <c r="TGK10" s="481"/>
      <c r="TGL10" s="481"/>
      <c r="TGM10" s="481"/>
      <c r="TGN10" s="481"/>
      <c r="TGO10" s="481"/>
      <c r="TGP10" s="481"/>
      <c r="TGQ10" s="481"/>
      <c r="TGR10" s="481"/>
      <c r="TGS10" s="481"/>
      <c r="TGT10" s="481"/>
      <c r="TGU10" s="481"/>
      <c r="TGV10" s="481"/>
      <c r="TGW10" s="481"/>
      <c r="TGX10" s="481"/>
      <c r="TGY10" s="481"/>
      <c r="TGZ10" s="481"/>
      <c r="THA10" s="481"/>
      <c r="THB10" s="481"/>
      <c r="THC10" s="481"/>
      <c r="THD10" s="481"/>
      <c r="THE10" s="481"/>
      <c r="THF10" s="481"/>
      <c r="THG10" s="481"/>
      <c r="THH10" s="481"/>
      <c r="THI10" s="481"/>
      <c r="THJ10" s="481"/>
      <c r="THK10" s="481"/>
      <c r="THL10" s="481"/>
      <c r="THM10" s="481"/>
      <c r="THN10" s="481"/>
      <c r="THO10" s="481"/>
      <c r="THP10" s="481"/>
      <c r="THQ10" s="481"/>
      <c r="THR10" s="481"/>
      <c r="THS10" s="481"/>
      <c r="THT10" s="481"/>
      <c r="THU10" s="481"/>
      <c r="THV10" s="481"/>
      <c r="THW10" s="481"/>
      <c r="THX10" s="481"/>
      <c r="THY10" s="481"/>
      <c r="THZ10" s="481"/>
      <c r="TIA10" s="481"/>
      <c r="TIB10" s="481"/>
      <c r="TIC10" s="481"/>
      <c r="TID10" s="481"/>
      <c r="TIE10" s="481"/>
      <c r="TIF10" s="481"/>
      <c r="TIG10" s="481"/>
      <c r="TIH10" s="481"/>
      <c r="TII10" s="481"/>
      <c r="TIJ10" s="481"/>
      <c r="TIK10" s="481"/>
      <c r="TIL10" s="481"/>
      <c r="TIM10" s="481"/>
      <c r="TIN10" s="481"/>
      <c r="TIO10" s="481"/>
      <c r="TIP10" s="481"/>
      <c r="TIQ10" s="481"/>
      <c r="TIR10" s="481"/>
      <c r="TIS10" s="481"/>
      <c r="TIT10" s="481"/>
      <c r="TIU10" s="481"/>
      <c r="TIV10" s="481"/>
      <c r="TIW10" s="481"/>
      <c r="TIX10" s="481"/>
      <c r="TIY10" s="481"/>
      <c r="TIZ10" s="481"/>
      <c r="TJA10" s="481"/>
      <c r="TJB10" s="481"/>
      <c r="TJC10" s="481"/>
      <c r="TJD10" s="481"/>
      <c r="TJE10" s="481"/>
      <c r="TJF10" s="481"/>
      <c r="TJG10" s="481"/>
      <c r="TJH10" s="481"/>
      <c r="TJI10" s="481"/>
      <c r="TJJ10" s="481"/>
      <c r="TJK10" s="481"/>
      <c r="TJL10" s="481"/>
      <c r="TJM10" s="481"/>
      <c r="TJN10" s="481"/>
      <c r="TJO10" s="481"/>
      <c r="TJP10" s="481"/>
      <c r="TJQ10" s="481"/>
      <c r="TJR10" s="481"/>
      <c r="TJS10" s="481"/>
      <c r="TJT10" s="481"/>
      <c r="TJU10" s="481"/>
      <c r="TJV10" s="481"/>
      <c r="TJW10" s="481"/>
      <c r="TJX10" s="481"/>
      <c r="TJY10" s="481"/>
      <c r="TJZ10" s="481"/>
      <c r="TKA10" s="481"/>
      <c r="TKB10" s="481"/>
      <c r="TKC10" s="481"/>
      <c r="TKD10" s="481"/>
      <c r="TKE10" s="481"/>
      <c r="TKF10" s="481"/>
      <c r="TKG10" s="481"/>
      <c r="TKH10" s="481"/>
      <c r="TKI10" s="481"/>
      <c r="TKJ10" s="481"/>
      <c r="TKK10" s="481"/>
      <c r="TKL10" s="481"/>
      <c r="TKM10" s="481"/>
      <c r="TKN10" s="481"/>
      <c r="TKO10" s="481"/>
      <c r="TKP10" s="481"/>
      <c r="TKQ10" s="481"/>
      <c r="TKR10" s="481"/>
      <c r="TKS10" s="481"/>
      <c r="TKT10" s="481"/>
      <c r="TKU10" s="481"/>
      <c r="TKV10" s="481"/>
      <c r="TKW10" s="481"/>
      <c r="TKX10" s="481"/>
      <c r="TKY10" s="481"/>
      <c r="TKZ10" s="481"/>
      <c r="TLA10" s="481"/>
      <c r="TLB10" s="481"/>
      <c r="TLC10" s="481"/>
      <c r="TLD10" s="481"/>
      <c r="TLE10" s="481"/>
      <c r="TLF10" s="481"/>
      <c r="TLG10" s="481"/>
      <c r="TLH10" s="481"/>
      <c r="TLI10" s="481"/>
      <c r="TLJ10" s="481"/>
      <c r="TLK10" s="481"/>
      <c r="TLL10" s="481"/>
      <c r="TLM10" s="481"/>
      <c r="TLN10" s="481"/>
      <c r="TLO10" s="481"/>
      <c r="TLP10" s="481"/>
      <c r="TLQ10" s="481"/>
      <c r="TLR10" s="481"/>
      <c r="TLS10" s="481"/>
      <c r="TLT10" s="481"/>
      <c r="TLU10" s="481"/>
      <c r="TLV10" s="481"/>
      <c r="TLW10" s="481"/>
      <c r="TLX10" s="481"/>
      <c r="TLY10" s="481"/>
      <c r="TLZ10" s="481"/>
      <c r="TMA10" s="481"/>
      <c r="TMB10" s="481"/>
      <c r="TMC10" s="481"/>
      <c r="TMD10" s="481"/>
      <c r="TME10" s="481"/>
      <c r="TMF10" s="481"/>
      <c r="TMG10" s="481"/>
      <c r="TMH10" s="481"/>
      <c r="TMI10" s="481"/>
      <c r="TMJ10" s="481"/>
      <c r="TMK10" s="481"/>
      <c r="TML10" s="481"/>
      <c r="TMM10" s="481"/>
      <c r="TMN10" s="481"/>
      <c r="TMO10" s="481"/>
      <c r="TMP10" s="481"/>
      <c r="TMQ10" s="481"/>
      <c r="TMR10" s="481"/>
      <c r="TMS10" s="481"/>
      <c r="TMT10" s="481"/>
      <c r="TMU10" s="481"/>
      <c r="TMV10" s="481"/>
      <c r="TMW10" s="481"/>
      <c r="TMX10" s="481"/>
      <c r="TMY10" s="481"/>
      <c r="TMZ10" s="481"/>
      <c r="TNA10" s="481"/>
      <c r="TNB10" s="481"/>
      <c r="TNC10" s="481"/>
      <c r="TND10" s="481"/>
      <c r="TNE10" s="481"/>
      <c r="TNF10" s="481"/>
      <c r="TNG10" s="481"/>
      <c r="TNH10" s="481"/>
      <c r="TNI10" s="481"/>
      <c r="TNJ10" s="481"/>
      <c r="TNK10" s="481"/>
      <c r="TNL10" s="481"/>
      <c r="TNM10" s="481"/>
      <c r="TNN10" s="481"/>
      <c r="TNO10" s="481"/>
      <c r="TNP10" s="481"/>
      <c r="TNQ10" s="481"/>
      <c r="TNR10" s="481"/>
      <c r="TNS10" s="481"/>
      <c r="TNT10" s="481"/>
      <c r="TNU10" s="481"/>
      <c r="TNV10" s="481"/>
      <c r="TNW10" s="481"/>
      <c r="TNX10" s="481"/>
      <c r="TNY10" s="481"/>
      <c r="TNZ10" s="481"/>
      <c r="TOA10" s="481"/>
      <c r="TOB10" s="481"/>
      <c r="TOC10" s="481"/>
      <c r="TOD10" s="481"/>
      <c r="TOE10" s="481"/>
      <c r="TOF10" s="481"/>
      <c r="TOG10" s="481"/>
      <c r="TOH10" s="481"/>
      <c r="TOI10" s="481"/>
      <c r="TOJ10" s="481"/>
      <c r="TOK10" s="481"/>
      <c r="TOL10" s="481"/>
      <c r="TOM10" s="481"/>
      <c r="TON10" s="481"/>
      <c r="TOO10" s="481"/>
      <c r="TOP10" s="481"/>
      <c r="TOQ10" s="481"/>
      <c r="TOR10" s="481"/>
      <c r="TOS10" s="481"/>
      <c r="TOT10" s="481"/>
      <c r="TOU10" s="481"/>
      <c r="TOV10" s="481"/>
      <c r="TOW10" s="481"/>
      <c r="TOX10" s="481"/>
      <c r="TOY10" s="481"/>
      <c r="TOZ10" s="481"/>
      <c r="TPA10" s="481"/>
      <c r="TPB10" s="481"/>
      <c r="TPC10" s="481"/>
      <c r="TPD10" s="481"/>
      <c r="TPE10" s="481"/>
      <c r="TPF10" s="481"/>
      <c r="TPG10" s="481"/>
      <c r="TPH10" s="481"/>
      <c r="TPI10" s="481"/>
      <c r="TPJ10" s="481"/>
      <c r="TPK10" s="481"/>
      <c r="TPL10" s="481"/>
      <c r="TPM10" s="481"/>
      <c r="TPN10" s="481"/>
      <c r="TPO10" s="481"/>
      <c r="TPP10" s="481"/>
      <c r="TPQ10" s="481"/>
      <c r="TPR10" s="481"/>
      <c r="TPS10" s="481"/>
      <c r="TPT10" s="481"/>
      <c r="TPU10" s="481"/>
      <c r="TPV10" s="481"/>
      <c r="TPW10" s="481"/>
      <c r="TPX10" s="481"/>
      <c r="TPY10" s="481"/>
      <c r="TPZ10" s="481"/>
      <c r="TQA10" s="481"/>
      <c r="TQB10" s="481"/>
      <c r="TQC10" s="481"/>
      <c r="TQD10" s="481"/>
      <c r="TQE10" s="481"/>
      <c r="TQF10" s="481"/>
      <c r="TQG10" s="481"/>
      <c r="TQH10" s="481"/>
      <c r="TQI10" s="481"/>
      <c r="TQJ10" s="481"/>
      <c r="TQK10" s="481"/>
      <c r="TQL10" s="481"/>
      <c r="TQM10" s="481"/>
      <c r="TQN10" s="481"/>
      <c r="TQO10" s="481"/>
      <c r="TQP10" s="481"/>
      <c r="TQQ10" s="481"/>
      <c r="TQR10" s="481"/>
      <c r="TQS10" s="481"/>
      <c r="TQT10" s="481"/>
      <c r="TQU10" s="481"/>
      <c r="TQV10" s="481"/>
      <c r="TQW10" s="481"/>
      <c r="TQX10" s="481"/>
      <c r="TQY10" s="481"/>
      <c r="TQZ10" s="481"/>
      <c r="TRA10" s="481"/>
      <c r="TRB10" s="481"/>
      <c r="TRC10" s="481"/>
      <c r="TRD10" s="481"/>
      <c r="TRE10" s="481"/>
      <c r="TRF10" s="481"/>
      <c r="TRG10" s="481"/>
      <c r="TRH10" s="481"/>
      <c r="TRI10" s="481"/>
      <c r="TRJ10" s="481"/>
      <c r="TRK10" s="481"/>
      <c r="TRL10" s="481"/>
      <c r="TRM10" s="481"/>
      <c r="TRN10" s="481"/>
      <c r="TRO10" s="481"/>
      <c r="TRP10" s="481"/>
      <c r="TRQ10" s="481"/>
      <c r="TRR10" s="481"/>
      <c r="TRS10" s="481"/>
      <c r="TRT10" s="481"/>
      <c r="TRU10" s="481"/>
      <c r="TRV10" s="481"/>
      <c r="TRW10" s="481"/>
      <c r="TRX10" s="481"/>
      <c r="TRY10" s="481"/>
      <c r="TRZ10" s="481"/>
      <c r="TSA10" s="481"/>
      <c r="TSB10" s="481"/>
      <c r="TSC10" s="481"/>
      <c r="TSD10" s="481"/>
      <c r="TSE10" s="481"/>
      <c r="TSF10" s="481"/>
      <c r="TSG10" s="481"/>
      <c r="TSH10" s="481"/>
      <c r="TSI10" s="481"/>
      <c r="TSJ10" s="481"/>
      <c r="TSK10" s="481"/>
      <c r="TSL10" s="481"/>
      <c r="TSM10" s="481"/>
      <c r="TSN10" s="481"/>
      <c r="TSO10" s="481"/>
      <c r="TSP10" s="481"/>
      <c r="TSQ10" s="481"/>
      <c r="TSR10" s="481"/>
      <c r="TSS10" s="481"/>
      <c r="TST10" s="481"/>
      <c r="TSU10" s="481"/>
      <c r="TSV10" s="481"/>
      <c r="TSW10" s="481"/>
      <c r="TSX10" s="481"/>
      <c r="TSY10" s="481"/>
      <c r="TSZ10" s="481"/>
      <c r="TTA10" s="481"/>
      <c r="TTB10" s="481"/>
      <c r="TTC10" s="481"/>
      <c r="TTD10" s="481"/>
      <c r="TTE10" s="481"/>
      <c r="TTF10" s="481"/>
      <c r="TTG10" s="481"/>
      <c r="TTH10" s="481"/>
      <c r="TTI10" s="481"/>
      <c r="TTJ10" s="481"/>
      <c r="TTK10" s="481"/>
      <c r="TTL10" s="481"/>
      <c r="TTM10" s="481"/>
      <c r="TTN10" s="481"/>
      <c r="TTO10" s="481"/>
      <c r="TTP10" s="481"/>
      <c r="TTQ10" s="481"/>
      <c r="TTR10" s="481"/>
      <c r="TTS10" s="481"/>
      <c r="TTT10" s="481"/>
      <c r="TTU10" s="481"/>
      <c r="TTV10" s="481"/>
      <c r="TTW10" s="481"/>
      <c r="TTX10" s="481"/>
      <c r="TTY10" s="481"/>
      <c r="TTZ10" s="481"/>
      <c r="TUA10" s="481"/>
      <c r="TUB10" s="481"/>
      <c r="TUC10" s="481"/>
      <c r="TUD10" s="481"/>
      <c r="TUE10" s="481"/>
      <c r="TUF10" s="481"/>
      <c r="TUG10" s="481"/>
      <c r="TUH10" s="481"/>
      <c r="TUI10" s="481"/>
      <c r="TUJ10" s="481"/>
      <c r="TUK10" s="481"/>
      <c r="TUL10" s="481"/>
      <c r="TUM10" s="481"/>
      <c r="TUN10" s="481"/>
      <c r="TUO10" s="481"/>
      <c r="TUP10" s="481"/>
      <c r="TUQ10" s="481"/>
      <c r="TUR10" s="481"/>
      <c r="TUS10" s="481"/>
      <c r="TUT10" s="481"/>
      <c r="TUU10" s="481"/>
      <c r="TUV10" s="481"/>
      <c r="TUW10" s="481"/>
      <c r="TUX10" s="481"/>
      <c r="TUY10" s="481"/>
      <c r="TUZ10" s="481"/>
      <c r="TVA10" s="481"/>
      <c r="TVB10" s="481"/>
      <c r="TVC10" s="481"/>
      <c r="TVD10" s="481"/>
      <c r="TVE10" s="481"/>
      <c r="TVF10" s="481"/>
      <c r="TVG10" s="481"/>
      <c r="TVH10" s="481"/>
      <c r="TVI10" s="481"/>
      <c r="TVJ10" s="481"/>
      <c r="TVK10" s="481"/>
      <c r="TVL10" s="481"/>
      <c r="TVM10" s="481"/>
      <c r="TVN10" s="481"/>
      <c r="TVO10" s="481"/>
      <c r="TVP10" s="481"/>
      <c r="TVQ10" s="481"/>
      <c r="TVR10" s="481"/>
      <c r="TVS10" s="481"/>
      <c r="TVT10" s="481"/>
      <c r="TVU10" s="481"/>
      <c r="TVV10" s="481"/>
      <c r="TVW10" s="481"/>
      <c r="TVX10" s="481"/>
      <c r="TVY10" s="481"/>
      <c r="TVZ10" s="481"/>
      <c r="TWA10" s="481"/>
      <c r="TWB10" s="481"/>
      <c r="TWC10" s="481"/>
      <c r="TWD10" s="481"/>
      <c r="TWE10" s="481"/>
      <c r="TWF10" s="481"/>
      <c r="TWG10" s="481"/>
      <c r="TWH10" s="481"/>
      <c r="TWI10" s="481"/>
      <c r="TWJ10" s="481"/>
      <c r="TWK10" s="481"/>
      <c r="TWL10" s="481"/>
      <c r="TWM10" s="481"/>
      <c r="TWN10" s="481"/>
      <c r="TWO10" s="481"/>
      <c r="TWP10" s="481"/>
      <c r="TWQ10" s="481"/>
      <c r="TWR10" s="481"/>
      <c r="TWS10" s="481"/>
      <c r="TWT10" s="481"/>
      <c r="TWU10" s="481"/>
      <c r="TWV10" s="481"/>
      <c r="TWW10" s="481"/>
      <c r="TWX10" s="481"/>
      <c r="TWY10" s="481"/>
      <c r="TWZ10" s="481"/>
      <c r="TXA10" s="481"/>
      <c r="TXB10" s="481"/>
      <c r="TXC10" s="481"/>
      <c r="TXD10" s="481"/>
      <c r="TXE10" s="481"/>
      <c r="TXF10" s="481"/>
      <c r="TXG10" s="481"/>
      <c r="TXH10" s="481"/>
      <c r="TXI10" s="481"/>
      <c r="TXJ10" s="481"/>
      <c r="TXK10" s="481"/>
      <c r="TXL10" s="481"/>
      <c r="TXM10" s="481"/>
      <c r="TXN10" s="481"/>
      <c r="TXO10" s="481"/>
      <c r="TXP10" s="481"/>
      <c r="TXQ10" s="481"/>
      <c r="TXR10" s="481"/>
      <c r="TXS10" s="481"/>
      <c r="TXT10" s="481"/>
      <c r="TXU10" s="481"/>
      <c r="TXV10" s="481"/>
      <c r="TXW10" s="481"/>
      <c r="TXX10" s="481"/>
      <c r="TXY10" s="481"/>
      <c r="TXZ10" s="481"/>
      <c r="TYA10" s="481"/>
      <c r="TYB10" s="481"/>
      <c r="TYC10" s="481"/>
      <c r="TYD10" s="481"/>
      <c r="TYE10" s="481"/>
      <c r="TYF10" s="481"/>
      <c r="TYG10" s="481"/>
      <c r="TYH10" s="481"/>
      <c r="TYI10" s="481"/>
      <c r="TYJ10" s="481"/>
      <c r="TYK10" s="481"/>
      <c r="TYL10" s="481"/>
      <c r="TYM10" s="481"/>
      <c r="TYN10" s="481"/>
      <c r="TYO10" s="481"/>
      <c r="TYP10" s="481"/>
      <c r="TYQ10" s="481"/>
      <c r="TYR10" s="481"/>
      <c r="TYS10" s="481"/>
      <c r="TYT10" s="481"/>
      <c r="TYU10" s="481"/>
      <c r="TYV10" s="481"/>
      <c r="TYW10" s="481"/>
      <c r="TYX10" s="481"/>
      <c r="TYY10" s="481"/>
      <c r="TYZ10" s="481"/>
      <c r="TZA10" s="481"/>
      <c r="TZB10" s="481"/>
      <c r="TZC10" s="481"/>
      <c r="TZD10" s="481"/>
      <c r="TZE10" s="481"/>
      <c r="TZF10" s="481"/>
      <c r="TZG10" s="481"/>
      <c r="TZH10" s="481"/>
      <c r="TZI10" s="481"/>
      <c r="TZJ10" s="481"/>
      <c r="TZK10" s="481"/>
      <c r="TZL10" s="481"/>
      <c r="TZM10" s="481"/>
      <c r="TZN10" s="481"/>
      <c r="TZO10" s="481"/>
      <c r="TZP10" s="481"/>
      <c r="TZQ10" s="481"/>
      <c r="TZR10" s="481"/>
      <c r="TZS10" s="481"/>
      <c r="TZT10" s="481"/>
      <c r="TZU10" s="481"/>
      <c r="TZV10" s="481"/>
      <c r="TZW10" s="481"/>
      <c r="TZX10" s="481"/>
      <c r="TZY10" s="481"/>
      <c r="TZZ10" s="481"/>
      <c r="UAA10" s="481"/>
      <c r="UAB10" s="481"/>
      <c r="UAC10" s="481"/>
      <c r="UAD10" s="481"/>
      <c r="UAE10" s="481"/>
      <c r="UAF10" s="481"/>
      <c r="UAG10" s="481"/>
      <c r="UAH10" s="481"/>
      <c r="UAI10" s="481"/>
      <c r="UAJ10" s="481"/>
      <c r="UAK10" s="481"/>
      <c r="UAL10" s="481"/>
      <c r="UAM10" s="481"/>
      <c r="UAN10" s="481"/>
      <c r="UAO10" s="481"/>
      <c r="UAP10" s="481"/>
      <c r="UAQ10" s="481"/>
      <c r="UAR10" s="481"/>
      <c r="UAS10" s="481"/>
      <c r="UAT10" s="481"/>
      <c r="UAU10" s="481"/>
      <c r="UAV10" s="481"/>
      <c r="UAW10" s="481"/>
      <c r="UAX10" s="481"/>
      <c r="UAY10" s="481"/>
      <c r="UAZ10" s="481"/>
      <c r="UBA10" s="481"/>
      <c r="UBB10" s="481"/>
      <c r="UBC10" s="481"/>
      <c r="UBD10" s="481"/>
      <c r="UBE10" s="481"/>
      <c r="UBF10" s="481"/>
      <c r="UBG10" s="481"/>
      <c r="UBH10" s="481"/>
      <c r="UBI10" s="481"/>
      <c r="UBJ10" s="481"/>
      <c r="UBK10" s="481"/>
      <c r="UBL10" s="481"/>
      <c r="UBM10" s="481"/>
      <c r="UBN10" s="481"/>
      <c r="UBO10" s="481"/>
      <c r="UBP10" s="481"/>
      <c r="UBQ10" s="481"/>
      <c r="UBR10" s="481"/>
      <c r="UBS10" s="481"/>
      <c r="UBT10" s="481"/>
      <c r="UBU10" s="481"/>
      <c r="UBV10" s="481"/>
      <c r="UBW10" s="481"/>
      <c r="UBX10" s="481"/>
      <c r="UBY10" s="481"/>
      <c r="UBZ10" s="481"/>
      <c r="UCA10" s="481"/>
      <c r="UCB10" s="481"/>
      <c r="UCC10" s="481"/>
      <c r="UCD10" s="481"/>
      <c r="UCE10" s="481"/>
      <c r="UCF10" s="481"/>
      <c r="UCG10" s="481"/>
      <c r="UCH10" s="481"/>
      <c r="UCI10" s="481"/>
      <c r="UCJ10" s="481"/>
      <c r="UCK10" s="481"/>
      <c r="UCL10" s="481"/>
      <c r="UCM10" s="481"/>
      <c r="UCN10" s="481"/>
      <c r="UCO10" s="481"/>
      <c r="UCP10" s="481"/>
      <c r="UCQ10" s="481"/>
      <c r="UCR10" s="481"/>
      <c r="UCS10" s="481"/>
      <c r="UCT10" s="481"/>
      <c r="UCU10" s="481"/>
      <c r="UCV10" s="481"/>
      <c r="UCW10" s="481"/>
      <c r="UCX10" s="481"/>
      <c r="UCY10" s="481"/>
      <c r="UCZ10" s="481"/>
      <c r="UDA10" s="481"/>
      <c r="UDB10" s="481"/>
      <c r="UDC10" s="481"/>
      <c r="UDD10" s="481"/>
      <c r="UDE10" s="481"/>
      <c r="UDF10" s="481"/>
      <c r="UDG10" s="481"/>
      <c r="UDH10" s="481"/>
      <c r="UDI10" s="481"/>
      <c r="UDJ10" s="481"/>
      <c r="UDK10" s="481"/>
      <c r="UDL10" s="481"/>
      <c r="UDM10" s="481"/>
      <c r="UDN10" s="481"/>
      <c r="UDO10" s="481"/>
      <c r="UDP10" s="481"/>
      <c r="UDQ10" s="481"/>
      <c r="UDR10" s="481"/>
      <c r="UDS10" s="481"/>
      <c r="UDT10" s="481"/>
      <c r="UDU10" s="481"/>
      <c r="UDV10" s="481"/>
      <c r="UDW10" s="481"/>
      <c r="UDX10" s="481"/>
      <c r="UDY10" s="481"/>
      <c r="UDZ10" s="481"/>
      <c r="UEA10" s="481"/>
      <c r="UEB10" s="481"/>
      <c r="UEC10" s="481"/>
      <c r="UED10" s="481"/>
      <c r="UEE10" s="481"/>
      <c r="UEF10" s="481"/>
      <c r="UEG10" s="481"/>
      <c r="UEH10" s="481"/>
      <c r="UEI10" s="481"/>
      <c r="UEJ10" s="481"/>
      <c r="UEK10" s="481"/>
      <c r="UEL10" s="481"/>
      <c r="UEM10" s="481"/>
      <c r="UEN10" s="481"/>
      <c r="UEO10" s="481"/>
      <c r="UEP10" s="481"/>
      <c r="UEQ10" s="481"/>
      <c r="UER10" s="481"/>
      <c r="UES10" s="481"/>
      <c r="UET10" s="481"/>
      <c r="UEU10" s="481"/>
      <c r="UEV10" s="481"/>
      <c r="UEW10" s="481"/>
      <c r="UEX10" s="481"/>
      <c r="UEY10" s="481"/>
      <c r="UEZ10" s="481"/>
      <c r="UFA10" s="481"/>
      <c r="UFB10" s="481"/>
      <c r="UFC10" s="481"/>
      <c r="UFD10" s="481"/>
      <c r="UFE10" s="481"/>
      <c r="UFF10" s="481"/>
      <c r="UFG10" s="481"/>
      <c r="UFH10" s="481"/>
      <c r="UFI10" s="481"/>
      <c r="UFJ10" s="481"/>
      <c r="UFK10" s="481"/>
      <c r="UFL10" s="481"/>
      <c r="UFM10" s="481"/>
      <c r="UFN10" s="481"/>
      <c r="UFO10" s="481"/>
      <c r="UFP10" s="481"/>
      <c r="UFQ10" s="481"/>
      <c r="UFR10" s="481"/>
      <c r="UFS10" s="481"/>
      <c r="UFT10" s="481"/>
      <c r="UFU10" s="481"/>
      <c r="UFV10" s="481"/>
      <c r="UFW10" s="481"/>
      <c r="UFX10" s="481"/>
      <c r="UFY10" s="481"/>
      <c r="UFZ10" s="481"/>
      <c r="UGA10" s="481"/>
      <c r="UGB10" s="481"/>
      <c r="UGC10" s="481"/>
      <c r="UGD10" s="481"/>
      <c r="UGE10" s="481"/>
      <c r="UGF10" s="481"/>
      <c r="UGG10" s="481"/>
      <c r="UGH10" s="481"/>
      <c r="UGI10" s="481"/>
      <c r="UGJ10" s="481"/>
      <c r="UGK10" s="481"/>
      <c r="UGL10" s="481"/>
      <c r="UGM10" s="481"/>
      <c r="UGN10" s="481"/>
      <c r="UGO10" s="481"/>
      <c r="UGP10" s="481"/>
      <c r="UGQ10" s="481"/>
      <c r="UGR10" s="481"/>
      <c r="UGS10" s="481"/>
      <c r="UGT10" s="481"/>
      <c r="UGU10" s="481"/>
      <c r="UGV10" s="481"/>
      <c r="UGW10" s="481"/>
      <c r="UGX10" s="481"/>
      <c r="UGY10" s="481"/>
      <c r="UGZ10" s="481"/>
      <c r="UHA10" s="481"/>
      <c r="UHB10" s="481"/>
      <c r="UHC10" s="481"/>
      <c r="UHD10" s="481"/>
      <c r="UHE10" s="481"/>
      <c r="UHF10" s="481"/>
      <c r="UHG10" s="481"/>
      <c r="UHH10" s="481"/>
      <c r="UHI10" s="481"/>
      <c r="UHJ10" s="481"/>
      <c r="UHK10" s="481"/>
      <c r="UHL10" s="481"/>
      <c r="UHM10" s="481"/>
      <c r="UHN10" s="481"/>
      <c r="UHO10" s="481"/>
      <c r="UHP10" s="481"/>
      <c r="UHQ10" s="481"/>
      <c r="UHR10" s="481"/>
      <c r="UHS10" s="481"/>
      <c r="UHT10" s="481"/>
      <c r="UHU10" s="481"/>
      <c r="UHV10" s="481"/>
      <c r="UHW10" s="481"/>
      <c r="UHX10" s="481"/>
      <c r="UHY10" s="481"/>
      <c r="UHZ10" s="481"/>
      <c r="UIA10" s="481"/>
      <c r="UIB10" s="481"/>
      <c r="UIC10" s="481"/>
      <c r="UID10" s="481"/>
      <c r="UIE10" s="481"/>
      <c r="UIF10" s="481"/>
      <c r="UIG10" s="481"/>
      <c r="UIH10" s="481"/>
      <c r="UII10" s="481"/>
      <c r="UIJ10" s="481"/>
      <c r="UIK10" s="481"/>
      <c r="UIL10" s="481"/>
      <c r="UIM10" s="481"/>
      <c r="UIN10" s="481"/>
      <c r="UIO10" s="481"/>
      <c r="UIP10" s="481"/>
      <c r="UIQ10" s="481"/>
      <c r="UIR10" s="481"/>
      <c r="UIS10" s="481"/>
      <c r="UIT10" s="481"/>
      <c r="UIU10" s="481"/>
      <c r="UIV10" s="481"/>
      <c r="UIW10" s="481"/>
      <c r="UIX10" s="481"/>
      <c r="UIY10" s="481"/>
      <c r="UIZ10" s="481"/>
      <c r="UJA10" s="481"/>
      <c r="UJB10" s="481"/>
      <c r="UJC10" s="481"/>
      <c r="UJD10" s="481"/>
      <c r="UJE10" s="481"/>
      <c r="UJF10" s="481"/>
      <c r="UJG10" s="481"/>
      <c r="UJH10" s="481"/>
      <c r="UJI10" s="481"/>
      <c r="UJJ10" s="481"/>
      <c r="UJK10" s="481"/>
      <c r="UJL10" s="481"/>
      <c r="UJM10" s="481"/>
      <c r="UJN10" s="481"/>
      <c r="UJO10" s="481"/>
      <c r="UJP10" s="481"/>
      <c r="UJQ10" s="481"/>
      <c r="UJR10" s="481"/>
      <c r="UJS10" s="481"/>
      <c r="UJT10" s="481"/>
      <c r="UJU10" s="481"/>
      <c r="UJV10" s="481"/>
      <c r="UJW10" s="481"/>
      <c r="UJX10" s="481"/>
      <c r="UJY10" s="481"/>
      <c r="UJZ10" s="481"/>
      <c r="UKA10" s="481"/>
      <c r="UKB10" s="481"/>
      <c r="UKC10" s="481"/>
      <c r="UKD10" s="481"/>
      <c r="UKE10" s="481"/>
      <c r="UKF10" s="481"/>
      <c r="UKG10" s="481"/>
      <c r="UKH10" s="481"/>
      <c r="UKI10" s="481"/>
      <c r="UKJ10" s="481"/>
      <c r="UKK10" s="481"/>
      <c r="UKL10" s="481"/>
      <c r="UKM10" s="481"/>
      <c r="UKN10" s="481"/>
      <c r="UKO10" s="481"/>
      <c r="UKP10" s="481"/>
      <c r="UKQ10" s="481"/>
      <c r="UKR10" s="481"/>
      <c r="UKS10" s="481"/>
      <c r="UKT10" s="481"/>
      <c r="UKU10" s="481"/>
      <c r="UKV10" s="481"/>
      <c r="UKW10" s="481"/>
      <c r="UKX10" s="481"/>
      <c r="UKY10" s="481"/>
      <c r="UKZ10" s="481"/>
      <c r="ULA10" s="481"/>
      <c r="ULB10" s="481"/>
      <c r="ULC10" s="481"/>
      <c r="ULD10" s="481"/>
      <c r="ULE10" s="481"/>
      <c r="ULF10" s="481"/>
      <c r="ULG10" s="481"/>
      <c r="ULH10" s="481"/>
      <c r="ULI10" s="481"/>
      <c r="ULJ10" s="481"/>
      <c r="ULK10" s="481"/>
      <c r="ULL10" s="481"/>
      <c r="ULM10" s="481"/>
      <c r="ULN10" s="481"/>
      <c r="ULO10" s="481"/>
      <c r="ULP10" s="481"/>
      <c r="ULQ10" s="481"/>
      <c r="ULR10" s="481"/>
      <c r="ULS10" s="481"/>
      <c r="ULT10" s="481"/>
      <c r="ULU10" s="481"/>
      <c r="ULV10" s="481"/>
      <c r="ULW10" s="481"/>
      <c r="ULX10" s="481"/>
      <c r="ULY10" s="481"/>
      <c r="ULZ10" s="481"/>
      <c r="UMA10" s="481"/>
      <c r="UMB10" s="481"/>
      <c r="UMC10" s="481"/>
      <c r="UMD10" s="481"/>
      <c r="UME10" s="481"/>
      <c r="UMF10" s="481"/>
      <c r="UMG10" s="481"/>
      <c r="UMH10" s="481"/>
      <c r="UMI10" s="481"/>
      <c r="UMJ10" s="481"/>
      <c r="UMK10" s="481"/>
      <c r="UML10" s="481"/>
      <c r="UMM10" s="481"/>
      <c r="UMN10" s="481"/>
      <c r="UMO10" s="481"/>
      <c r="UMP10" s="481"/>
      <c r="UMQ10" s="481"/>
      <c r="UMR10" s="481"/>
      <c r="UMS10" s="481"/>
      <c r="UMT10" s="481"/>
      <c r="UMU10" s="481"/>
      <c r="UMV10" s="481"/>
      <c r="UMW10" s="481"/>
      <c r="UMX10" s="481"/>
      <c r="UMY10" s="481"/>
      <c r="UMZ10" s="481"/>
      <c r="UNA10" s="481"/>
      <c r="UNB10" s="481"/>
      <c r="UNC10" s="481"/>
      <c r="UND10" s="481"/>
      <c r="UNE10" s="481"/>
      <c r="UNF10" s="481"/>
      <c r="UNG10" s="481"/>
      <c r="UNH10" s="481"/>
      <c r="UNI10" s="481"/>
      <c r="UNJ10" s="481"/>
      <c r="UNK10" s="481"/>
      <c r="UNL10" s="481"/>
      <c r="UNM10" s="481"/>
      <c r="UNN10" s="481"/>
      <c r="UNO10" s="481"/>
      <c r="UNP10" s="481"/>
      <c r="UNQ10" s="481"/>
      <c r="UNR10" s="481"/>
      <c r="UNS10" s="481"/>
      <c r="UNT10" s="481"/>
      <c r="UNU10" s="481"/>
      <c r="UNV10" s="481"/>
      <c r="UNW10" s="481"/>
      <c r="UNX10" s="481"/>
      <c r="UNY10" s="481"/>
      <c r="UNZ10" s="481"/>
      <c r="UOA10" s="481"/>
      <c r="UOB10" s="481"/>
      <c r="UOC10" s="481"/>
      <c r="UOD10" s="481"/>
      <c r="UOE10" s="481"/>
      <c r="UOF10" s="481"/>
      <c r="UOG10" s="481"/>
      <c r="UOH10" s="481"/>
      <c r="UOI10" s="481"/>
      <c r="UOJ10" s="481"/>
      <c r="UOK10" s="481"/>
      <c r="UOL10" s="481"/>
      <c r="UOM10" s="481"/>
      <c r="UON10" s="481"/>
      <c r="UOO10" s="481"/>
      <c r="UOP10" s="481"/>
      <c r="UOQ10" s="481"/>
      <c r="UOR10" s="481"/>
      <c r="UOS10" s="481"/>
      <c r="UOT10" s="481"/>
      <c r="UOU10" s="481"/>
      <c r="UOV10" s="481"/>
      <c r="UOW10" s="481"/>
      <c r="UOX10" s="481"/>
      <c r="UOY10" s="481"/>
      <c r="UOZ10" s="481"/>
      <c r="UPA10" s="481"/>
      <c r="UPB10" s="481"/>
      <c r="UPC10" s="481"/>
      <c r="UPD10" s="481"/>
      <c r="UPE10" s="481"/>
      <c r="UPF10" s="481"/>
      <c r="UPG10" s="481"/>
      <c r="UPH10" s="481"/>
      <c r="UPI10" s="481"/>
      <c r="UPJ10" s="481"/>
      <c r="UPK10" s="481"/>
      <c r="UPL10" s="481"/>
      <c r="UPM10" s="481"/>
      <c r="UPN10" s="481"/>
      <c r="UPO10" s="481"/>
      <c r="UPP10" s="481"/>
      <c r="UPQ10" s="481"/>
      <c r="UPR10" s="481"/>
      <c r="UPS10" s="481"/>
      <c r="UPT10" s="481"/>
      <c r="UPU10" s="481"/>
      <c r="UPV10" s="481"/>
      <c r="UPW10" s="481"/>
      <c r="UPX10" s="481"/>
      <c r="UPY10" s="481"/>
      <c r="UPZ10" s="481"/>
      <c r="UQA10" s="481"/>
      <c r="UQB10" s="481"/>
      <c r="UQC10" s="481"/>
      <c r="UQD10" s="481"/>
      <c r="UQE10" s="481"/>
      <c r="UQF10" s="481"/>
      <c r="UQG10" s="481"/>
      <c r="UQH10" s="481"/>
      <c r="UQI10" s="481"/>
      <c r="UQJ10" s="481"/>
      <c r="UQK10" s="481"/>
      <c r="UQL10" s="481"/>
      <c r="UQM10" s="481"/>
      <c r="UQN10" s="481"/>
      <c r="UQO10" s="481"/>
      <c r="UQP10" s="481"/>
      <c r="UQQ10" s="481"/>
      <c r="UQR10" s="481"/>
      <c r="UQS10" s="481"/>
      <c r="UQT10" s="481"/>
      <c r="UQU10" s="481"/>
      <c r="UQV10" s="481"/>
      <c r="UQW10" s="481"/>
      <c r="UQX10" s="481"/>
      <c r="UQY10" s="481"/>
      <c r="UQZ10" s="481"/>
      <c r="URA10" s="481"/>
      <c r="URB10" s="481"/>
      <c r="URC10" s="481"/>
      <c r="URD10" s="481"/>
      <c r="URE10" s="481"/>
      <c r="URF10" s="481"/>
      <c r="URG10" s="481"/>
      <c r="URH10" s="481"/>
      <c r="URI10" s="481"/>
      <c r="URJ10" s="481"/>
      <c r="URK10" s="481"/>
      <c r="URL10" s="481"/>
      <c r="URM10" s="481"/>
      <c r="URN10" s="481"/>
      <c r="URO10" s="481"/>
      <c r="URP10" s="481"/>
      <c r="URQ10" s="481"/>
      <c r="URR10" s="481"/>
      <c r="URS10" s="481"/>
      <c r="URT10" s="481"/>
      <c r="URU10" s="481"/>
      <c r="URV10" s="481"/>
      <c r="URW10" s="481"/>
      <c r="URX10" s="481"/>
      <c r="URY10" s="481"/>
      <c r="URZ10" s="481"/>
      <c r="USA10" s="481"/>
      <c r="USB10" s="481"/>
      <c r="USC10" s="481"/>
      <c r="USD10" s="481"/>
      <c r="USE10" s="481"/>
      <c r="USF10" s="481"/>
      <c r="USG10" s="481"/>
      <c r="USH10" s="481"/>
      <c r="USI10" s="481"/>
      <c r="USJ10" s="481"/>
      <c r="USK10" s="481"/>
      <c r="USL10" s="481"/>
      <c r="USM10" s="481"/>
      <c r="USN10" s="481"/>
      <c r="USO10" s="481"/>
      <c r="USP10" s="481"/>
      <c r="USQ10" s="481"/>
      <c r="USR10" s="481"/>
      <c r="USS10" s="481"/>
      <c r="UST10" s="481"/>
      <c r="USU10" s="481"/>
      <c r="USV10" s="481"/>
      <c r="USW10" s="481"/>
      <c r="USX10" s="481"/>
      <c r="USY10" s="481"/>
      <c r="USZ10" s="481"/>
      <c r="UTA10" s="481"/>
      <c r="UTB10" s="481"/>
      <c r="UTC10" s="481"/>
      <c r="UTD10" s="481"/>
      <c r="UTE10" s="481"/>
      <c r="UTF10" s="481"/>
      <c r="UTG10" s="481"/>
      <c r="UTH10" s="481"/>
      <c r="UTI10" s="481"/>
      <c r="UTJ10" s="481"/>
      <c r="UTK10" s="481"/>
      <c r="UTL10" s="481"/>
      <c r="UTM10" s="481"/>
      <c r="UTN10" s="481"/>
      <c r="UTO10" s="481"/>
      <c r="UTP10" s="481"/>
      <c r="UTQ10" s="481"/>
      <c r="UTR10" s="481"/>
      <c r="UTS10" s="481"/>
      <c r="UTT10" s="481"/>
      <c r="UTU10" s="481"/>
      <c r="UTV10" s="481"/>
      <c r="UTW10" s="481"/>
      <c r="UTX10" s="481"/>
      <c r="UTY10" s="481"/>
      <c r="UTZ10" s="481"/>
      <c r="UUA10" s="481"/>
      <c r="UUB10" s="481"/>
      <c r="UUC10" s="481"/>
      <c r="UUD10" s="481"/>
      <c r="UUE10" s="481"/>
      <c r="UUF10" s="481"/>
      <c r="UUG10" s="481"/>
      <c r="UUH10" s="481"/>
      <c r="UUI10" s="481"/>
      <c r="UUJ10" s="481"/>
      <c r="UUK10" s="481"/>
      <c r="UUL10" s="481"/>
      <c r="UUM10" s="481"/>
      <c r="UUN10" s="481"/>
      <c r="UUO10" s="481"/>
      <c r="UUP10" s="481"/>
      <c r="UUQ10" s="481"/>
      <c r="UUR10" s="481"/>
      <c r="UUS10" s="481"/>
      <c r="UUT10" s="481"/>
      <c r="UUU10" s="481"/>
      <c r="UUV10" s="481"/>
      <c r="UUW10" s="481"/>
      <c r="UUX10" s="481"/>
      <c r="UUY10" s="481"/>
      <c r="UUZ10" s="481"/>
      <c r="UVA10" s="481"/>
      <c r="UVB10" s="481"/>
      <c r="UVC10" s="481"/>
      <c r="UVD10" s="481"/>
      <c r="UVE10" s="481"/>
      <c r="UVF10" s="481"/>
      <c r="UVG10" s="481"/>
      <c r="UVH10" s="481"/>
      <c r="UVI10" s="481"/>
      <c r="UVJ10" s="481"/>
      <c r="UVK10" s="481"/>
      <c r="UVL10" s="481"/>
      <c r="UVM10" s="481"/>
      <c r="UVN10" s="481"/>
      <c r="UVO10" s="481"/>
      <c r="UVP10" s="481"/>
      <c r="UVQ10" s="481"/>
      <c r="UVR10" s="481"/>
      <c r="UVS10" s="481"/>
      <c r="UVT10" s="481"/>
      <c r="UVU10" s="481"/>
      <c r="UVV10" s="481"/>
      <c r="UVW10" s="481"/>
      <c r="UVX10" s="481"/>
      <c r="UVY10" s="481"/>
      <c r="UVZ10" s="481"/>
      <c r="UWA10" s="481"/>
      <c r="UWB10" s="481"/>
      <c r="UWC10" s="481"/>
      <c r="UWD10" s="481"/>
      <c r="UWE10" s="481"/>
      <c r="UWF10" s="481"/>
      <c r="UWG10" s="481"/>
      <c r="UWH10" s="481"/>
      <c r="UWI10" s="481"/>
      <c r="UWJ10" s="481"/>
      <c r="UWK10" s="481"/>
      <c r="UWL10" s="481"/>
      <c r="UWM10" s="481"/>
      <c r="UWN10" s="481"/>
      <c r="UWO10" s="481"/>
      <c r="UWP10" s="481"/>
      <c r="UWQ10" s="481"/>
      <c r="UWR10" s="481"/>
      <c r="UWS10" s="481"/>
      <c r="UWT10" s="481"/>
      <c r="UWU10" s="481"/>
      <c r="UWV10" s="481"/>
      <c r="UWW10" s="481"/>
      <c r="UWX10" s="481"/>
      <c r="UWY10" s="481"/>
      <c r="UWZ10" s="481"/>
      <c r="UXA10" s="481"/>
      <c r="UXB10" s="481"/>
      <c r="UXC10" s="481"/>
      <c r="UXD10" s="481"/>
      <c r="UXE10" s="481"/>
      <c r="UXF10" s="481"/>
      <c r="UXG10" s="481"/>
      <c r="UXH10" s="481"/>
      <c r="UXI10" s="481"/>
      <c r="UXJ10" s="481"/>
      <c r="UXK10" s="481"/>
      <c r="UXL10" s="481"/>
      <c r="UXM10" s="481"/>
      <c r="UXN10" s="481"/>
      <c r="UXO10" s="481"/>
      <c r="UXP10" s="481"/>
      <c r="UXQ10" s="481"/>
      <c r="UXR10" s="481"/>
      <c r="UXS10" s="481"/>
      <c r="UXT10" s="481"/>
      <c r="UXU10" s="481"/>
      <c r="UXV10" s="481"/>
      <c r="UXW10" s="481"/>
      <c r="UXX10" s="481"/>
      <c r="UXY10" s="481"/>
      <c r="UXZ10" s="481"/>
      <c r="UYA10" s="481"/>
      <c r="UYB10" s="481"/>
      <c r="UYC10" s="481"/>
      <c r="UYD10" s="481"/>
      <c r="UYE10" s="481"/>
      <c r="UYF10" s="481"/>
      <c r="UYG10" s="481"/>
      <c r="UYH10" s="481"/>
      <c r="UYI10" s="481"/>
      <c r="UYJ10" s="481"/>
      <c r="UYK10" s="481"/>
      <c r="UYL10" s="481"/>
      <c r="UYM10" s="481"/>
      <c r="UYN10" s="481"/>
      <c r="UYO10" s="481"/>
      <c r="UYP10" s="481"/>
      <c r="UYQ10" s="481"/>
      <c r="UYR10" s="481"/>
      <c r="UYS10" s="481"/>
      <c r="UYT10" s="481"/>
      <c r="UYU10" s="481"/>
      <c r="UYV10" s="481"/>
      <c r="UYW10" s="481"/>
      <c r="UYX10" s="481"/>
      <c r="UYY10" s="481"/>
      <c r="UYZ10" s="481"/>
      <c r="UZA10" s="481"/>
      <c r="UZB10" s="481"/>
      <c r="UZC10" s="481"/>
      <c r="UZD10" s="481"/>
      <c r="UZE10" s="481"/>
      <c r="UZF10" s="481"/>
      <c r="UZG10" s="481"/>
      <c r="UZH10" s="481"/>
      <c r="UZI10" s="481"/>
      <c r="UZJ10" s="481"/>
      <c r="UZK10" s="481"/>
      <c r="UZL10" s="481"/>
      <c r="UZM10" s="481"/>
      <c r="UZN10" s="481"/>
      <c r="UZO10" s="481"/>
      <c r="UZP10" s="481"/>
      <c r="UZQ10" s="481"/>
      <c r="UZR10" s="481"/>
      <c r="UZS10" s="481"/>
      <c r="UZT10" s="481"/>
      <c r="UZU10" s="481"/>
      <c r="UZV10" s="481"/>
      <c r="UZW10" s="481"/>
      <c r="UZX10" s="481"/>
      <c r="UZY10" s="481"/>
      <c r="UZZ10" s="481"/>
      <c r="VAA10" s="481"/>
      <c r="VAB10" s="481"/>
      <c r="VAC10" s="481"/>
      <c r="VAD10" s="481"/>
      <c r="VAE10" s="481"/>
      <c r="VAF10" s="481"/>
      <c r="VAG10" s="481"/>
      <c r="VAH10" s="481"/>
      <c r="VAI10" s="481"/>
      <c r="VAJ10" s="481"/>
      <c r="VAK10" s="481"/>
      <c r="VAL10" s="481"/>
      <c r="VAM10" s="481"/>
      <c r="VAN10" s="481"/>
      <c r="VAO10" s="481"/>
      <c r="VAP10" s="481"/>
      <c r="VAQ10" s="481"/>
      <c r="VAR10" s="481"/>
      <c r="VAS10" s="481"/>
      <c r="VAT10" s="481"/>
      <c r="VAU10" s="481"/>
      <c r="VAV10" s="481"/>
      <c r="VAW10" s="481"/>
      <c r="VAX10" s="481"/>
      <c r="VAY10" s="481"/>
      <c r="VAZ10" s="481"/>
      <c r="VBA10" s="481"/>
      <c r="VBB10" s="481"/>
      <c r="VBC10" s="481"/>
      <c r="VBD10" s="481"/>
      <c r="VBE10" s="481"/>
      <c r="VBF10" s="481"/>
      <c r="VBG10" s="481"/>
      <c r="VBH10" s="481"/>
      <c r="VBI10" s="481"/>
      <c r="VBJ10" s="481"/>
      <c r="VBK10" s="481"/>
      <c r="VBL10" s="481"/>
      <c r="VBM10" s="481"/>
      <c r="VBN10" s="481"/>
      <c r="VBO10" s="481"/>
      <c r="VBP10" s="481"/>
      <c r="VBQ10" s="481"/>
      <c r="VBR10" s="481"/>
      <c r="VBS10" s="481"/>
      <c r="VBT10" s="481"/>
      <c r="VBU10" s="481"/>
      <c r="VBV10" s="481"/>
      <c r="VBW10" s="481"/>
      <c r="VBX10" s="481"/>
      <c r="VBY10" s="481"/>
      <c r="VBZ10" s="481"/>
      <c r="VCA10" s="481"/>
      <c r="VCB10" s="481"/>
      <c r="VCC10" s="481"/>
      <c r="VCD10" s="481"/>
      <c r="VCE10" s="481"/>
      <c r="VCF10" s="481"/>
      <c r="VCG10" s="481"/>
      <c r="VCH10" s="481"/>
      <c r="VCI10" s="481"/>
      <c r="VCJ10" s="481"/>
      <c r="VCK10" s="481"/>
      <c r="VCL10" s="481"/>
      <c r="VCM10" s="481"/>
      <c r="VCN10" s="481"/>
      <c r="VCO10" s="481"/>
      <c r="VCP10" s="481"/>
      <c r="VCQ10" s="481"/>
      <c r="VCR10" s="481"/>
      <c r="VCS10" s="481"/>
      <c r="VCT10" s="481"/>
      <c r="VCU10" s="481"/>
      <c r="VCV10" s="481"/>
      <c r="VCW10" s="481"/>
      <c r="VCX10" s="481"/>
      <c r="VCY10" s="481"/>
      <c r="VCZ10" s="481"/>
      <c r="VDA10" s="481"/>
      <c r="VDB10" s="481"/>
      <c r="VDC10" s="481"/>
      <c r="VDD10" s="481"/>
      <c r="VDE10" s="481"/>
      <c r="VDF10" s="481"/>
      <c r="VDG10" s="481"/>
      <c r="VDH10" s="481"/>
      <c r="VDI10" s="481"/>
      <c r="VDJ10" s="481"/>
      <c r="VDK10" s="481"/>
      <c r="VDL10" s="481"/>
      <c r="VDM10" s="481"/>
      <c r="VDN10" s="481"/>
      <c r="VDO10" s="481"/>
      <c r="VDP10" s="481"/>
      <c r="VDQ10" s="481"/>
      <c r="VDR10" s="481"/>
      <c r="VDS10" s="481"/>
      <c r="VDT10" s="481"/>
      <c r="VDU10" s="481"/>
      <c r="VDV10" s="481"/>
      <c r="VDW10" s="481"/>
      <c r="VDX10" s="481"/>
      <c r="VDY10" s="481"/>
      <c r="VDZ10" s="481"/>
      <c r="VEA10" s="481"/>
      <c r="VEB10" s="481"/>
      <c r="VEC10" s="481"/>
      <c r="VED10" s="481"/>
      <c r="VEE10" s="481"/>
      <c r="VEF10" s="481"/>
      <c r="VEG10" s="481"/>
      <c r="VEH10" s="481"/>
      <c r="VEI10" s="481"/>
      <c r="VEJ10" s="481"/>
      <c r="VEK10" s="481"/>
      <c r="VEL10" s="481"/>
      <c r="VEM10" s="481"/>
      <c r="VEN10" s="481"/>
      <c r="VEO10" s="481"/>
      <c r="VEP10" s="481"/>
      <c r="VEQ10" s="481"/>
      <c r="VER10" s="481"/>
      <c r="VES10" s="481"/>
      <c r="VET10" s="481"/>
      <c r="VEU10" s="481"/>
      <c r="VEV10" s="481"/>
      <c r="VEW10" s="481"/>
      <c r="VEX10" s="481"/>
      <c r="VEY10" s="481"/>
      <c r="VEZ10" s="481"/>
      <c r="VFA10" s="481"/>
      <c r="VFB10" s="481"/>
      <c r="VFC10" s="481"/>
      <c r="VFD10" s="481"/>
      <c r="VFE10" s="481"/>
      <c r="VFF10" s="481"/>
      <c r="VFG10" s="481"/>
      <c r="VFH10" s="481"/>
      <c r="VFI10" s="481"/>
      <c r="VFJ10" s="481"/>
      <c r="VFK10" s="481"/>
      <c r="VFL10" s="481"/>
      <c r="VFM10" s="481"/>
      <c r="VFN10" s="481"/>
      <c r="VFO10" s="481"/>
      <c r="VFP10" s="481"/>
      <c r="VFQ10" s="481"/>
      <c r="VFR10" s="481"/>
      <c r="VFS10" s="481"/>
      <c r="VFT10" s="481"/>
      <c r="VFU10" s="481"/>
      <c r="VFV10" s="481"/>
      <c r="VFW10" s="481"/>
      <c r="VFX10" s="481"/>
      <c r="VFY10" s="481"/>
      <c r="VFZ10" s="481"/>
      <c r="VGA10" s="481"/>
      <c r="VGB10" s="481"/>
      <c r="VGC10" s="481"/>
      <c r="VGD10" s="481"/>
      <c r="VGE10" s="481"/>
      <c r="VGF10" s="481"/>
      <c r="VGG10" s="481"/>
      <c r="VGH10" s="481"/>
      <c r="VGI10" s="481"/>
      <c r="VGJ10" s="481"/>
      <c r="VGK10" s="481"/>
      <c r="VGL10" s="481"/>
      <c r="VGM10" s="481"/>
      <c r="VGN10" s="481"/>
      <c r="VGO10" s="481"/>
      <c r="VGP10" s="481"/>
      <c r="VGQ10" s="481"/>
      <c r="VGR10" s="481"/>
      <c r="VGS10" s="481"/>
      <c r="VGT10" s="481"/>
      <c r="VGU10" s="481"/>
      <c r="VGV10" s="481"/>
      <c r="VGW10" s="481"/>
      <c r="VGX10" s="481"/>
      <c r="VGY10" s="481"/>
      <c r="VGZ10" s="481"/>
      <c r="VHA10" s="481"/>
      <c r="VHB10" s="481"/>
      <c r="VHC10" s="481"/>
      <c r="VHD10" s="481"/>
      <c r="VHE10" s="481"/>
      <c r="VHF10" s="481"/>
      <c r="VHG10" s="481"/>
      <c r="VHH10" s="481"/>
      <c r="VHI10" s="481"/>
      <c r="VHJ10" s="481"/>
      <c r="VHK10" s="481"/>
      <c r="VHL10" s="481"/>
      <c r="VHM10" s="481"/>
      <c r="VHN10" s="481"/>
      <c r="VHO10" s="481"/>
      <c r="VHP10" s="481"/>
      <c r="VHQ10" s="481"/>
      <c r="VHR10" s="481"/>
      <c r="VHS10" s="481"/>
      <c r="VHT10" s="481"/>
      <c r="VHU10" s="481"/>
      <c r="VHV10" s="481"/>
      <c r="VHW10" s="481"/>
      <c r="VHX10" s="481"/>
      <c r="VHY10" s="481"/>
      <c r="VHZ10" s="481"/>
      <c r="VIA10" s="481"/>
      <c r="VIB10" s="481"/>
      <c r="VIC10" s="481"/>
      <c r="VID10" s="481"/>
      <c r="VIE10" s="481"/>
      <c r="VIF10" s="481"/>
      <c r="VIG10" s="481"/>
      <c r="VIH10" s="481"/>
      <c r="VII10" s="481"/>
      <c r="VIJ10" s="481"/>
      <c r="VIK10" s="481"/>
      <c r="VIL10" s="481"/>
      <c r="VIM10" s="481"/>
      <c r="VIN10" s="481"/>
      <c r="VIO10" s="481"/>
      <c r="VIP10" s="481"/>
      <c r="VIQ10" s="481"/>
      <c r="VIR10" s="481"/>
      <c r="VIS10" s="481"/>
      <c r="VIT10" s="481"/>
      <c r="VIU10" s="481"/>
      <c r="VIV10" s="481"/>
      <c r="VIW10" s="481"/>
      <c r="VIX10" s="481"/>
      <c r="VIY10" s="481"/>
      <c r="VIZ10" s="481"/>
      <c r="VJA10" s="481"/>
      <c r="VJB10" s="481"/>
      <c r="VJC10" s="481"/>
      <c r="VJD10" s="481"/>
      <c r="VJE10" s="481"/>
      <c r="VJF10" s="481"/>
      <c r="VJG10" s="481"/>
      <c r="VJH10" s="481"/>
      <c r="VJI10" s="481"/>
      <c r="VJJ10" s="481"/>
      <c r="VJK10" s="481"/>
      <c r="VJL10" s="481"/>
      <c r="VJM10" s="481"/>
      <c r="VJN10" s="481"/>
      <c r="VJO10" s="481"/>
      <c r="VJP10" s="481"/>
      <c r="VJQ10" s="481"/>
      <c r="VJR10" s="481"/>
      <c r="VJS10" s="481"/>
      <c r="VJT10" s="481"/>
      <c r="VJU10" s="481"/>
      <c r="VJV10" s="481"/>
      <c r="VJW10" s="481"/>
      <c r="VJX10" s="481"/>
      <c r="VJY10" s="481"/>
      <c r="VJZ10" s="481"/>
      <c r="VKA10" s="481"/>
      <c r="VKB10" s="481"/>
      <c r="VKC10" s="481"/>
      <c r="VKD10" s="481"/>
      <c r="VKE10" s="481"/>
      <c r="VKF10" s="481"/>
      <c r="VKG10" s="481"/>
      <c r="VKH10" s="481"/>
      <c r="VKI10" s="481"/>
      <c r="VKJ10" s="481"/>
      <c r="VKK10" s="481"/>
      <c r="VKL10" s="481"/>
      <c r="VKM10" s="481"/>
      <c r="VKN10" s="481"/>
      <c r="VKO10" s="481"/>
      <c r="VKP10" s="481"/>
      <c r="VKQ10" s="481"/>
      <c r="VKR10" s="481"/>
      <c r="VKS10" s="481"/>
      <c r="VKT10" s="481"/>
      <c r="VKU10" s="481"/>
      <c r="VKV10" s="481"/>
      <c r="VKW10" s="481"/>
      <c r="VKX10" s="481"/>
      <c r="VKY10" s="481"/>
      <c r="VKZ10" s="481"/>
      <c r="VLA10" s="481"/>
      <c r="VLB10" s="481"/>
      <c r="VLC10" s="481"/>
      <c r="VLD10" s="481"/>
      <c r="VLE10" s="481"/>
      <c r="VLF10" s="481"/>
      <c r="VLG10" s="481"/>
      <c r="VLH10" s="481"/>
      <c r="VLI10" s="481"/>
      <c r="VLJ10" s="481"/>
      <c r="VLK10" s="481"/>
      <c r="VLL10" s="481"/>
      <c r="VLM10" s="481"/>
      <c r="VLN10" s="481"/>
      <c r="VLO10" s="481"/>
      <c r="VLP10" s="481"/>
      <c r="VLQ10" s="481"/>
      <c r="VLR10" s="481"/>
      <c r="VLS10" s="481"/>
      <c r="VLT10" s="481"/>
      <c r="VLU10" s="481"/>
      <c r="VLV10" s="481"/>
      <c r="VLW10" s="481"/>
      <c r="VLX10" s="481"/>
      <c r="VLY10" s="481"/>
      <c r="VLZ10" s="481"/>
      <c r="VMA10" s="481"/>
      <c r="VMB10" s="481"/>
      <c r="VMC10" s="481"/>
      <c r="VMD10" s="481"/>
      <c r="VME10" s="481"/>
      <c r="VMF10" s="481"/>
      <c r="VMG10" s="481"/>
      <c r="VMH10" s="481"/>
      <c r="VMI10" s="481"/>
      <c r="VMJ10" s="481"/>
      <c r="VMK10" s="481"/>
      <c r="VML10" s="481"/>
      <c r="VMM10" s="481"/>
      <c r="VMN10" s="481"/>
      <c r="VMO10" s="481"/>
      <c r="VMP10" s="481"/>
      <c r="VMQ10" s="481"/>
      <c r="VMR10" s="481"/>
      <c r="VMS10" s="481"/>
      <c r="VMT10" s="481"/>
      <c r="VMU10" s="481"/>
      <c r="VMV10" s="481"/>
      <c r="VMW10" s="481"/>
      <c r="VMX10" s="481"/>
      <c r="VMY10" s="481"/>
      <c r="VMZ10" s="481"/>
      <c r="VNA10" s="481"/>
      <c r="VNB10" s="481"/>
      <c r="VNC10" s="481"/>
      <c r="VND10" s="481"/>
      <c r="VNE10" s="481"/>
      <c r="VNF10" s="481"/>
      <c r="VNG10" s="481"/>
      <c r="VNH10" s="481"/>
      <c r="VNI10" s="481"/>
      <c r="VNJ10" s="481"/>
      <c r="VNK10" s="481"/>
      <c r="VNL10" s="481"/>
      <c r="VNM10" s="481"/>
      <c r="VNN10" s="481"/>
      <c r="VNO10" s="481"/>
      <c r="VNP10" s="481"/>
      <c r="VNQ10" s="481"/>
      <c r="VNR10" s="481"/>
      <c r="VNS10" s="481"/>
      <c r="VNT10" s="481"/>
      <c r="VNU10" s="481"/>
      <c r="VNV10" s="481"/>
      <c r="VNW10" s="481"/>
      <c r="VNX10" s="481"/>
      <c r="VNY10" s="481"/>
      <c r="VNZ10" s="481"/>
      <c r="VOA10" s="481"/>
      <c r="VOB10" s="481"/>
      <c r="VOC10" s="481"/>
      <c r="VOD10" s="481"/>
      <c r="VOE10" s="481"/>
      <c r="VOF10" s="481"/>
      <c r="VOG10" s="481"/>
      <c r="VOH10" s="481"/>
      <c r="VOI10" s="481"/>
      <c r="VOJ10" s="481"/>
      <c r="VOK10" s="481"/>
      <c r="VOL10" s="481"/>
      <c r="VOM10" s="481"/>
      <c r="VON10" s="481"/>
      <c r="VOO10" s="481"/>
      <c r="VOP10" s="481"/>
      <c r="VOQ10" s="481"/>
      <c r="VOR10" s="481"/>
      <c r="VOS10" s="481"/>
      <c r="VOT10" s="481"/>
      <c r="VOU10" s="481"/>
      <c r="VOV10" s="481"/>
      <c r="VOW10" s="481"/>
      <c r="VOX10" s="481"/>
      <c r="VOY10" s="481"/>
      <c r="VOZ10" s="481"/>
      <c r="VPA10" s="481"/>
      <c r="VPB10" s="481"/>
      <c r="VPC10" s="481"/>
      <c r="VPD10" s="481"/>
      <c r="VPE10" s="481"/>
      <c r="VPF10" s="481"/>
      <c r="VPG10" s="481"/>
      <c r="VPH10" s="481"/>
      <c r="VPI10" s="481"/>
      <c r="VPJ10" s="481"/>
      <c r="VPK10" s="481"/>
      <c r="VPL10" s="481"/>
      <c r="VPM10" s="481"/>
      <c r="VPN10" s="481"/>
      <c r="VPO10" s="481"/>
      <c r="VPP10" s="481"/>
      <c r="VPQ10" s="481"/>
      <c r="VPR10" s="481"/>
      <c r="VPS10" s="481"/>
      <c r="VPT10" s="481"/>
      <c r="VPU10" s="481"/>
      <c r="VPV10" s="481"/>
      <c r="VPW10" s="481"/>
      <c r="VPX10" s="481"/>
      <c r="VPY10" s="481"/>
      <c r="VPZ10" s="481"/>
      <c r="VQA10" s="481"/>
      <c r="VQB10" s="481"/>
      <c r="VQC10" s="481"/>
      <c r="VQD10" s="481"/>
      <c r="VQE10" s="481"/>
      <c r="VQF10" s="481"/>
      <c r="VQG10" s="481"/>
      <c r="VQH10" s="481"/>
      <c r="VQI10" s="481"/>
      <c r="VQJ10" s="481"/>
      <c r="VQK10" s="481"/>
      <c r="VQL10" s="481"/>
      <c r="VQM10" s="481"/>
      <c r="VQN10" s="481"/>
      <c r="VQO10" s="481"/>
      <c r="VQP10" s="481"/>
      <c r="VQQ10" s="481"/>
      <c r="VQR10" s="481"/>
      <c r="VQS10" s="481"/>
      <c r="VQT10" s="481"/>
      <c r="VQU10" s="481"/>
      <c r="VQV10" s="481"/>
      <c r="VQW10" s="481"/>
      <c r="VQX10" s="481"/>
      <c r="VQY10" s="481"/>
      <c r="VQZ10" s="481"/>
      <c r="VRA10" s="481"/>
      <c r="VRB10" s="481"/>
      <c r="VRC10" s="481"/>
      <c r="VRD10" s="481"/>
      <c r="VRE10" s="481"/>
      <c r="VRF10" s="481"/>
      <c r="VRG10" s="481"/>
      <c r="VRH10" s="481"/>
      <c r="VRI10" s="481"/>
      <c r="VRJ10" s="481"/>
      <c r="VRK10" s="481"/>
      <c r="VRL10" s="481"/>
      <c r="VRM10" s="481"/>
      <c r="VRN10" s="481"/>
      <c r="VRO10" s="481"/>
      <c r="VRP10" s="481"/>
      <c r="VRQ10" s="481"/>
      <c r="VRR10" s="481"/>
      <c r="VRS10" s="481"/>
      <c r="VRT10" s="481"/>
      <c r="VRU10" s="481"/>
      <c r="VRV10" s="481"/>
      <c r="VRW10" s="481"/>
      <c r="VRX10" s="481"/>
      <c r="VRY10" s="481"/>
      <c r="VRZ10" s="481"/>
      <c r="VSA10" s="481"/>
      <c r="VSB10" s="481"/>
      <c r="VSC10" s="481"/>
      <c r="VSD10" s="481"/>
      <c r="VSE10" s="481"/>
      <c r="VSF10" s="481"/>
      <c r="VSG10" s="481"/>
      <c r="VSH10" s="481"/>
      <c r="VSI10" s="481"/>
      <c r="VSJ10" s="481"/>
      <c r="VSK10" s="481"/>
      <c r="VSL10" s="481"/>
      <c r="VSM10" s="481"/>
      <c r="VSN10" s="481"/>
      <c r="VSO10" s="481"/>
      <c r="VSP10" s="481"/>
      <c r="VSQ10" s="481"/>
      <c r="VSR10" s="481"/>
      <c r="VSS10" s="481"/>
      <c r="VST10" s="481"/>
      <c r="VSU10" s="481"/>
      <c r="VSV10" s="481"/>
      <c r="VSW10" s="481"/>
      <c r="VSX10" s="481"/>
      <c r="VSY10" s="481"/>
      <c r="VSZ10" s="481"/>
      <c r="VTA10" s="481"/>
      <c r="VTB10" s="481"/>
      <c r="VTC10" s="481"/>
      <c r="VTD10" s="481"/>
      <c r="VTE10" s="481"/>
      <c r="VTF10" s="481"/>
      <c r="VTG10" s="481"/>
      <c r="VTH10" s="481"/>
      <c r="VTI10" s="481"/>
      <c r="VTJ10" s="481"/>
      <c r="VTK10" s="481"/>
      <c r="VTL10" s="481"/>
      <c r="VTM10" s="481"/>
      <c r="VTN10" s="481"/>
      <c r="VTO10" s="481"/>
      <c r="VTP10" s="481"/>
      <c r="VTQ10" s="481"/>
      <c r="VTR10" s="481"/>
      <c r="VTS10" s="481"/>
      <c r="VTT10" s="481"/>
      <c r="VTU10" s="481"/>
      <c r="VTV10" s="481"/>
      <c r="VTW10" s="481"/>
      <c r="VTX10" s="481"/>
      <c r="VTY10" s="481"/>
      <c r="VTZ10" s="481"/>
      <c r="VUA10" s="481"/>
      <c r="VUB10" s="481"/>
      <c r="VUC10" s="481"/>
      <c r="VUD10" s="481"/>
      <c r="VUE10" s="481"/>
      <c r="VUF10" s="481"/>
      <c r="VUG10" s="481"/>
      <c r="VUH10" s="481"/>
      <c r="VUI10" s="481"/>
      <c r="VUJ10" s="481"/>
      <c r="VUK10" s="481"/>
      <c r="VUL10" s="481"/>
      <c r="VUM10" s="481"/>
      <c r="VUN10" s="481"/>
      <c r="VUO10" s="481"/>
      <c r="VUP10" s="481"/>
      <c r="VUQ10" s="481"/>
      <c r="VUR10" s="481"/>
      <c r="VUS10" s="481"/>
      <c r="VUT10" s="481"/>
      <c r="VUU10" s="481"/>
      <c r="VUV10" s="481"/>
      <c r="VUW10" s="481"/>
      <c r="VUX10" s="481"/>
      <c r="VUY10" s="481"/>
      <c r="VUZ10" s="481"/>
      <c r="VVA10" s="481"/>
      <c r="VVB10" s="481"/>
      <c r="VVC10" s="481"/>
      <c r="VVD10" s="481"/>
      <c r="VVE10" s="481"/>
      <c r="VVF10" s="481"/>
      <c r="VVG10" s="481"/>
      <c r="VVH10" s="481"/>
      <c r="VVI10" s="481"/>
      <c r="VVJ10" s="481"/>
      <c r="VVK10" s="481"/>
      <c r="VVL10" s="481"/>
      <c r="VVM10" s="481"/>
      <c r="VVN10" s="481"/>
      <c r="VVO10" s="481"/>
      <c r="VVP10" s="481"/>
      <c r="VVQ10" s="481"/>
      <c r="VVR10" s="481"/>
      <c r="VVS10" s="481"/>
      <c r="VVT10" s="481"/>
      <c r="VVU10" s="481"/>
      <c r="VVV10" s="481"/>
      <c r="VVW10" s="481"/>
      <c r="VVX10" s="481"/>
      <c r="VVY10" s="481"/>
      <c r="VVZ10" s="481"/>
      <c r="VWA10" s="481"/>
      <c r="VWB10" s="481"/>
      <c r="VWC10" s="481"/>
      <c r="VWD10" s="481"/>
      <c r="VWE10" s="481"/>
      <c r="VWF10" s="481"/>
      <c r="VWG10" s="481"/>
      <c r="VWH10" s="481"/>
      <c r="VWI10" s="481"/>
      <c r="VWJ10" s="481"/>
      <c r="VWK10" s="481"/>
      <c r="VWL10" s="481"/>
      <c r="VWM10" s="481"/>
      <c r="VWN10" s="481"/>
      <c r="VWO10" s="481"/>
      <c r="VWP10" s="481"/>
      <c r="VWQ10" s="481"/>
      <c r="VWR10" s="481"/>
      <c r="VWS10" s="481"/>
      <c r="VWT10" s="481"/>
      <c r="VWU10" s="481"/>
      <c r="VWV10" s="481"/>
      <c r="VWW10" s="481"/>
      <c r="VWX10" s="481"/>
      <c r="VWY10" s="481"/>
      <c r="VWZ10" s="481"/>
      <c r="VXA10" s="481"/>
      <c r="VXB10" s="481"/>
      <c r="VXC10" s="481"/>
      <c r="VXD10" s="481"/>
      <c r="VXE10" s="481"/>
      <c r="VXF10" s="481"/>
      <c r="VXG10" s="481"/>
      <c r="VXH10" s="481"/>
      <c r="VXI10" s="481"/>
      <c r="VXJ10" s="481"/>
      <c r="VXK10" s="481"/>
      <c r="VXL10" s="481"/>
      <c r="VXM10" s="481"/>
      <c r="VXN10" s="481"/>
      <c r="VXO10" s="481"/>
      <c r="VXP10" s="481"/>
      <c r="VXQ10" s="481"/>
      <c r="VXR10" s="481"/>
      <c r="VXS10" s="481"/>
      <c r="VXT10" s="481"/>
      <c r="VXU10" s="481"/>
      <c r="VXV10" s="481"/>
      <c r="VXW10" s="481"/>
      <c r="VXX10" s="481"/>
      <c r="VXY10" s="481"/>
      <c r="VXZ10" s="481"/>
      <c r="VYA10" s="481"/>
      <c r="VYB10" s="481"/>
      <c r="VYC10" s="481"/>
      <c r="VYD10" s="481"/>
      <c r="VYE10" s="481"/>
      <c r="VYF10" s="481"/>
      <c r="VYG10" s="481"/>
      <c r="VYH10" s="481"/>
      <c r="VYI10" s="481"/>
      <c r="VYJ10" s="481"/>
      <c r="VYK10" s="481"/>
      <c r="VYL10" s="481"/>
      <c r="VYM10" s="481"/>
      <c r="VYN10" s="481"/>
      <c r="VYO10" s="481"/>
      <c r="VYP10" s="481"/>
      <c r="VYQ10" s="481"/>
      <c r="VYR10" s="481"/>
      <c r="VYS10" s="481"/>
      <c r="VYT10" s="481"/>
      <c r="VYU10" s="481"/>
      <c r="VYV10" s="481"/>
      <c r="VYW10" s="481"/>
      <c r="VYX10" s="481"/>
      <c r="VYY10" s="481"/>
      <c r="VYZ10" s="481"/>
      <c r="VZA10" s="481"/>
      <c r="VZB10" s="481"/>
      <c r="VZC10" s="481"/>
      <c r="VZD10" s="481"/>
      <c r="VZE10" s="481"/>
      <c r="VZF10" s="481"/>
      <c r="VZG10" s="481"/>
      <c r="VZH10" s="481"/>
      <c r="VZI10" s="481"/>
      <c r="VZJ10" s="481"/>
      <c r="VZK10" s="481"/>
      <c r="VZL10" s="481"/>
      <c r="VZM10" s="481"/>
      <c r="VZN10" s="481"/>
      <c r="VZO10" s="481"/>
      <c r="VZP10" s="481"/>
      <c r="VZQ10" s="481"/>
      <c r="VZR10" s="481"/>
      <c r="VZS10" s="481"/>
      <c r="VZT10" s="481"/>
      <c r="VZU10" s="481"/>
      <c r="VZV10" s="481"/>
      <c r="VZW10" s="481"/>
      <c r="VZX10" s="481"/>
      <c r="VZY10" s="481"/>
      <c r="VZZ10" s="481"/>
      <c r="WAA10" s="481"/>
      <c r="WAB10" s="481"/>
      <c r="WAC10" s="481"/>
      <c r="WAD10" s="481"/>
      <c r="WAE10" s="481"/>
      <c r="WAF10" s="481"/>
      <c r="WAG10" s="481"/>
      <c r="WAH10" s="481"/>
      <c r="WAI10" s="481"/>
      <c r="WAJ10" s="481"/>
      <c r="WAK10" s="481"/>
      <c r="WAL10" s="481"/>
      <c r="WAM10" s="481"/>
      <c r="WAN10" s="481"/>
      <c r="WAO10" s="481"/>
      <c r="WAP10" s="481"/>
      <c r="WAQ10" s="481"/>
      <c r="WAR10" s="481"/>
      <c r="WAS10" s="481"/>
      <c r="WAT10" s="481"/>
      <c r="WAU10" s="481"/>
      <c r="WAV10" s="481"/>
      <c r="WAW10" s="481"/>
      <c r="WAX10" s="481"/>
      <c r="WAY10" s="481"/>
      <c r="WAZ10" s="481"/>
      <c r="WBA10" s="481"/>
      <c r="WBB10" s="481"/>
      <c r="WBC10" s="481"/>
      <c r="WBD10" s="481"/>
      <c r="WBE10" s="481"/>
      <c r="WBF10" s="481"/>
      <c r="WBG10" s="481"/>
      <c r="WBH10" s="481"/>
      <c r="WBI10" s="481"/>
      <c r="WBJ10" s="481"/>
      <c r="WBK10" s="481"/>
      <c r="WBL10" s="481"/>
      <c r="WBM10" s="481"/>
      <c r="WBN10" s="481"/>
      <c r="WBO10" s="481"/>
      <c r="WBP10" s="481"/>
      <c r="WBQ10" s="481"/>
      <c r="WBR10" s="481"/>
      <c r="WBS10" s="481"/>
      <c r="WBT10" s="481"/>
      <c r="WBU10" s="481"/>
      <c r="WBV10" s="481"/>
      <c r="WBW10" s="481"/>
      <c r="WBX10" s="481"/>
      <c r="WBY10" s="481"/>
      <c r="WBZ10" s="481"/>
      <c r="WCA10" s="481"/>
      <c r="WCB10" s="481"/>
      <c r="WCC10" s="481"/>
      <c r="WCD10" s="481"/>
      <c r="WCE10" s="481"/>
      <c r="WCF10" s="481"/>
      <c r="WCG10" s="481"/>
      <c r="WCH10" s="481"/>
      <c r="WCI10" s="481"/>
      <c r="WCJ10" s="481"/>
      <c r="WCK10" s="481"/>
      <c r="WCL10" s="481"/>
      <c r="WCM10" s="481"/>
      <c r="WCN10" s="481"/>
      <c r="WCO10" s="481"/>
      <c r="WCP10" s="481"/>
      <c r="WCQ10" s="481"/>
      <c r="WCR10" s="481"/>
      <c r="WCS10" s="481"/>
      <c r="WCT10" s="481"/>
      <c r="WCU10" s="481"/>
      <c r="WCV10" s="481"/>
      <c r="WCW10" s="481"/>
      <c r="WCX10" s="481"/>
      <c r="WCY10" s="481"/>
      <c r="WCZ10" s="481"/>
      <c r="WDA10" s="481"/>
      <c r="WDB10" s="481"/>
      <c r="WDC10" s="481"/>
      <c r="WDD10" s="481"/>
      <c r="WDE10" s="481"/>
      <c r="WDF10" s="481"/>
      <c r="WDG10" s="481"/>
      <c r="WDH10" s="481"/>
      <c r="WDI10" s="481"/>
      <c r="WDJ10" s="481"/>
      <c r="WDK10" s="481"/>
      <c r="WDL10" s="481"/>
      <c r="WDM10" s="481"/>
      <c r="WDN10" s="481"/>
      <c r="WDO10" s="481"/>
      <c r="WDP10" s="481"/>
      <c r="WDQ10" s="481"/>
      <c r="WDR10" s="481"/>
      <c r="WDS10" s="481"/>
      <c r="WDT10" s="481"/>
      <c r="WDU10" s="481"/>
      <c r="WDV10" s="481"/>
      <c r="WDW10" s="481"/>
      <c r="WDX10" s="481"/>
      <c r="WDY10" s="481"/>
      <c r="WDZ10" s="481"/>
      <c r="WEA10" s="481"/>
      <c r="WEB10" s="481"/>
      <c r="WEC10" s="481"/>
      <c r="WED10" s="481"/>
      <c r="WEE10" s="481"/>
      <c r="WEF10" s="481"/>
      <c r="WEG10" s="481"/>
      <c r="WEH10" s="481"/>
      <c r="WEI10" s="481"/>
      <c r="WEJ10" s="481"/>
      <c r="WEK10" s="481"/>
      <c r="WEL10" s="481"/>
      <c r="WEM10" s="481"/>
      <c r="WEN10" s="481"/>
      <c r="WEO10" s="481"/>
      <c r="WEP10" s="481"/>
      <c r="WEQ10" s="481"/>
      <c r="WER10" s="481"/>
      <c r="WES10" s="481"/>
      <c r="WET10" s="481"/>
      <c r="WEU10" s="481"/>
      <c r="WEV10" s="481"/>
      <c r="WEW10" s="481"/>
      <c r="WEX10" s="481"/>
      <c r="WEY10" s="481"/>
      <c r="WEZ10" s="481"/>
      <c r="WFA10" s="481"/>
      <c r="WFB10" s="481"/>
      <c r="WFC10" s="481"/>
      <c r="WFD10" s="481"/>
      <c r="WFE10" s="481"/>
      <c r="WFF10" s="481"/>
      <c r="WFG10" s="481"/>
      <c r="WFH10" s="481"/>
      <c r="WFI10" s="481"/>
      <c r="WFJ10" s="481"/>
      <c r="WFK10" s="481"/>
      <c r="WFL10" s="481"/>
      <c r="WFM10" s="481"/>
      <c r="WFN10" s="481"/>
      <c r="WFO10" s="481"/>
      <c r="WFP10" s="481"/>
      <c r="WFQ10" s="481"/>
      <c r="WFR10" s="481"/>
      <c r="WFS10" s="481"/>
      <c r="WFT10" s="481"/>
      <c r="WFU10" s="481"/>
      <c r="WFV10" s="481"/>
      <c r="WFW10" s="481"/>
      <c r="WFX10" s="481"/>
      <c r="WFY10" s="481"/>
      <c r="WFZ10" s="481"/>
      <c r="WGA10" s="481"/>
      <c r="WGB10" s="481"/>
      <c r="WGC10" s="481"/>
      <c r="WGD10" s="481"/>
      <c r="WGE10" s="481"/>
      <c r="WGF10" s="481"/>
      <c r="WGG10" s="481"/>
      <c r="WGH10" s="481"/>
      <c r="WGI10" s="481"/>
      <c r="WGJ10" s="481"/>
      <c r="WGK10" s="481"/>
      <c r="WGL10" s="481"/>
      <c r="WGM10" s="481"/>
      <c r="WGN10" s="481"/>
      <c r="WGO10" s="481"/>
      <c r="WGP10" s="481"/>
      <c r="WGQ10" s="481"/>
      <c r="WGR10" s="481"/>
      <c r="WGS10" s="481"/>
      <c r="WGT10" s="481"/>
      <c r="WGU10" s="481"/>
      <c r="WGV10" s="481"/>
      <c r="WGW10" s="481"/>
      <c r="WGX10" s="481"/>
      <c r="WGY10" s="481"/>
      <c r="WGZ10" s="481"/>
      <c r="WHA10" s="481"/>
      <c r="WHB10" s="481"/>
      <c r="WHC10" s="481"/>
      <c r="WHD10" s="481"/>
      <c r="WHE10" s="481"/>
      <c r="WHF10" s="481"/>
      <c r="WHG10" s="481"/>
      <c r="WHH10" s="481"/>
      <c r="WHI10" s="481"/>
      <c r="WHJ10" s="481"/>
      <c r="WHK10" s="481"/>
      <c r="WHL10" s="481"/>
      <c r="WHM10" s="481"/>
      <c r="WHN10" s="481"/>
      <c r="WHO10" s="481"/>
      <c r="WHP10" s="481"/>
      <c r="WHQ10" s="481"/>
      <c r="WHR10" s="481"/>
      <c r="WHS10" s="481"/>
      <c r="WHT10" s="481"/>
      <c r="WHU10" s="481"/>
      <c r="WHV10" s="481"/>
      <c r="WHW10" s="481"/>
      <c r="WHX10" s="481"/>
      <c r="WHY10" s="481"/>
      <c r="WHZ10" s="481"/>
      <c r="WIA10" s="481"/>
      <c r="WIB10" s="481"/>
      <c r="WIC10" s="481"/>
      <c r="WID10" s="481"/>
      <c r="WIE10" s="481"/>
      <c r="WIF10" s="481"/>
      <c r="WIG10" s="481"/>
      <c r="WIH10" s="481"/>
      <c r="WII10" s="481"/>
      <c r="WIJ10" s="481"/>
      <c r="WIK10" s="481"/>
      <c r="WIL10" s="481"/>
      <c r="WIM10" s="481"/>
      <c r="WIN10" s="481"/>
      <c r="WIO10" s="481"/>
      <c r="WIP10" s="481"/>
      <c r="WIQ10" s="481"/>
      <c r="WIR10" s="481"/>
      <c r="WIS10" s="481"/>
      <c r="WIT10" s="481"/>
      <c r="WIU10" s="481"/>
      <c r="WIV10" s="481"/>
      <c r="WIW10" s="481"/>
      <c r="WIX10" s="481"/>
      <c r="WIY10" s="481"/>
      <c r="WIZ10" s="481"/>
      <c r="WJA10" s="481"/>
      <c r="WJB10" s="481"/>
      <c r="WJC10" s="481"/>
      <c r="WJD10" s="481"/>
      <c r="WJE10" s="481"/>
      <c r="WJF10" s="481"/>
      <c r="WJG10" s="481"/>
      <c r="WJH10" s="481"/>
      <c r="WJI10" s="481"/>
      <c r="WJJ10" s="481"/>
      <c r="WJK10" s="481"/>
      <c r="WJL10" s="481"/>
      <c r="WJM10" s="481"/>
      <c r="WJN10" s="481"/>
      <c r="WJO10" s="481"/>
      <c r="WJP10" s="481"/>
      <c r="WJQ10" s="481"/>
      <c r="WJR10" s="481"/>
      <c r="WJS10" s="481"/>
      <c r="WJT10" s="481"/>
      <c r="WJU10" s="481"/>
      <c r="WJV10" s="481"/>
      <c r="WJW10" s="481"/>
      <c r="WJX10" s="481"/>
      <c r="WJY10" s="481"/>
      <c r="WJZ10" s="481"/>
      <c r="WKA10" s="481"/>
      <c r="WKB10" s="481"/>
      <c r="WKC10" s="481"/>
      <c r="WKD10" s="481"/>
      <c r="WKE10" s="481"/>
      <c r="WKF10" s="481"/>
      <c r="WKG10" s="481"/>
      <c r="WKH10" s="481"/>
      <c r="WKI10" s="481"/>
      <c r="WKJ10" s="481"/>
      <c r="WKK10" s="481"/>
      <c r="WKL10" s="481"/>
      <c r="WKM10" s="481"/>
      <c r="WKN10" s="481"/>
      <c r="WKO10" s="481"/>
      <c r="WKP10" s="481"/>
      <c r="WKQ10" s="481"/>
      <c r="WKR10" s="481"/>
      <c r="WKS10" s="481"/>
      <c r="WKT10" s="481"/>
      <c r="WKU10" s="481"/>
      <c r="WKV10" s="481"/>
      <c r="WKW10" s="481"/>
      <c r="WKX10" s="481"/>
      <c r="WKY10" s="481"/>
      <c r="WKZ10" s="481"/>
      <c r="WLA10" s="481"/>
      <c r="WLB10" s="481"/>
      <c r="WLC10" s="481"/>
      <c r="WLD10" s="481"/>
      <c r="WLE10" s="481"/>
      <c r="WLF10" s="481"/>
      <c r="WLG10" s="481"/>
      <c r="WLH10" s="481"/>
      <c r="WLI10" s="481"/>
      <c r="WLJ10" s="481"/>
      <c r="WLK10" s="481"/>
      <c r="WLL10" s="481"/>
      <c r="WLM10" s="481"/>
      <c r="WLN10" s="481"/>
      <c r="WLO10" s="481"/>
      <c r="WLP10" s="481"/>
      <c r="WLQ10" s="481"/>
      <c r="WLR10" s="481"/>
      <c r="WLS10" s="481"/>
      <c r="WLT10" s="481"/>
      <c r="WLU10" s="481"/>
      <c r="WLV10" s="481"/>
      <c r="WLW10" s="481"/>
      <c r="WLX10" s="481"/>
      <c r="WLY10" s="481"/>
      <c r="WLZ10" s="481"/>
      <c r="WMA10" s="481"/>
      <c r="WMB10" s="481"/>
      <c r="WMC10" s="481"/>
      <c r="WMD10" s="481"/>
      <c r="WME10" s="481"/>
      <c r="WMF10" s="481"/>
      <c r="WMG10" s="481"/>
      <c r="WMH10" s="481"/>
      <c r="WMI10" s="481"/>
      <c r="WMJ10" s="481"/>
      <c r="WMK10" s="481"/>
      <c r="WML10" s="481"/>
      <c r="WMM10" s="481"/>
      <c r="WMN10" s="481"/>
      <c r="WMO10" s="481"/>
      <c r="WMP10" s="481"/>
      <c r="WMQ10" s="481"/>
      <c r="WMR10" s="481"/>
      <c r="WMS10" s="481"/>
      <c r="WMT10" s="481"/>
      <c r="WMU10" s="481"/>
      <c r="WMV10" s="481"/>
      <c r="WMW10" s="481"/>
      <c r="WMX10" s="481"/>
      <c r="WMY10" s="481"/>
      <c r="WMZ10" s="481"/>
      <c r="WNA10" s="481"/>
      <c r="WNB10" s="481"/>
      <c r="WNC10" s="481"/>
      <c r="WND10" s="481"/>
      <c r="WNE10" s="481"/>
      <c r="WNF10" s="481"/>
      <c r="WNG10" s="481"/>
      <c r="WNH10" s="481"/>
      <c r="WNI10" s="481"/>
      <c r="WNJ10" s="481"/>
      <c r="WNK10" s="481"/>
      <c r="WNL10" s="481"/>
      <c r="WNM10" s="481"/>
      <c r="WNN10" s="481"/>
      <c r="WNO10" s="481"/>
      <c r="WNP10" s="481"/>
      <c r="WNQ10" s="481"/>
      <c r="WNR10" s="481"/>
      <c r="WNS10" s="481"/>
      <c r="WNT10" s="481"/>
      <c r="WNU10" s="481"/>
      <c r="WNV10" s="481"/>
      <c r="WNW10" s="481"/>
      <c r="WNX10" s="481"/>
      <c r="WNY10" s="481"/>
      <c r="WNZ10" s="481"/>
      <c r="WOA10" s="481"/>
      <c r="WOB10" s="481"/>
      <c r="WOC10" s="481"/>
      <c r="WOD10" s="481"/>
      <c r="WOE10" s="481"/>
      <c r="WOF10" s="481"/>
      <c r="WOG10" s="481"/>
      <c r="WOH10" s="481"/>
      <c r="WOI10" s="481"/>
      <c r="WOJ10" s="481"/>
      <c r="WOK10" s="481"/>
      <c r="WOL10" s="481"/>
      <c r="WOM10" s="481"/>
      <c r="WON10" s="481"/>
      <c r="WOO10" s="481"/>
      <c r="WOP10" s="481"/>
      <c r="WOQ10" s="481"/>
      <c r="WOR10" s="481"/>
      <c r="WOS10" s="481"/>
      <c r="WOT10" s="481"/>
      <c r="WOU10" s="481"/>
      <c r="WOV10" s="481"/>
      <c r="WOW10" s="481"/>
      <c r="WOX10" s="481"/>
      <c r="WOY10" s="481"/>
      <c r="WOZ10" s="481"/>
      <c r="WPA10" s="481"/>
      <c r="WPB10" s="481"/>
      <c r="WPC10" s="481"/>
      <c r="WPD10" s="481"/>
      <c r="WPE10" s="481"/>
      <c r="WPF10" s="481"/>
      <c r="WPG10" s="481"/>
      <c r="WPH10" s="481"/>
      <c r="WPI10" s="481"/>
      <c r="WPJ10" s="481"/>
      <c r="WPK10" s="481"/>
      <c r="WPL10" s="481"/>
      <c r="WPM10" s="481"/>
      <c r="WPN10" s="481"/>
      <c r="WPO10" s="481"/>
      <c r="WPP10" s="481"/>
      <c r="WPQ10" s="481"/>
      <c r="WPR10" s="481"/>
      <c r="WPS10" s="481"/>
      <c r="WPT10" s="481"/>
      <c r="WPU10" s="481"/>
      <c r="WPV10" s="481"/>
      <c r="WPW10" s="481"/>
      <c r="WPX10" s="481"/>
      <c r="WPY10" s="481"/>
      <c r="WPZ10" s="481"/>
      <c r="WQA10" s="481"/>
      <c r="WQB10" s="481"/>
      <c r="WQC10" s="481"/>
      <c r="WQD10" s="481"/>
      <c r="WQE10" s="481"/>
      <c r="WQF10" s="481"/>
      <c r="WQG10" s="481"/>
      <c r="WQH10" s="481"/>
      <c r="WQI10" s="481"/>
      <c r="WQJ10" s="481"/>
      <c r="WQK10" s="481"/>
      <c r="WQL10" s="481"/>
      <c r="WQM10" s="481"/>
      <c r="WQN10" s="481"/>
      <c r="WQO10" s="481"/>
      <c r="WQP10" s="481"/>
      <c r="WQQ10" s="481"/>
      <c r="WQR10" s="481"/>
      <c r="WQS10" s="481"/>
      <c r="WQT10" s="481"/>
      <c r="WQU10" s="481"/>
      <c r="WQV10" s="481"/>
      <c r="WQW10" s="481"/>
      <c r="WQX10" s="481"/>
      <c r="WQY10" s="481"/>
      <c r="WQZ10" s="481"/>
      <c r="WRA10" s="481"/>
      <c r="WRB10" s="481"/>
      <c r="WRC10" s="481"/>
      <c r="WRD10" s="481"/>
      <c r="WRE10" s="481"/>
      <c r="WRF10" s="481"/>
      <c r="WRG10" s="481"/>
      <c r="WRH10" s="481"/>
      <c r="WRI10" s="481"/>
      <c r="WRJ10" s="481"/>
      <c r="WRK10" s="481"/>
      <c r="WRL10" s="481"/>
      <c r="WRM10" s="481"/>
      <c r="WRN10" s="481"/>
      <c r="WRO10" s="481"/>
      <c r="WRP10" s="481"/>
      <c r="WRQ10" s="481"/>
      <c r="WRR10" s="481"/>
      <c r="WRS10" s="481"/>
      <c r="WRT10" s="481"/>
      <c r="WRU10" s="481"/>
      <c r="WRV10" s="481"/>
      <c r="WRW10" s="481"/>
      <c r="WRX10" s="481"/>
      <c r="WRY10" s="481"/>
      <c r="WRZ10" s="481"/>
      <c r="WSA10" s="481"/>
      <c r="WSB10" s="481"/>
      <c r="WSC10" s="481"/>
      <c r="WSD10" s="481"/>
      <c r="WSE10" s="481"/>
      <c r="WSF10" s="481"/>
      <c r="WSG10" s="481"/>
      <c r="WSH10" s="481"/>
      <c r="WSI10" s="481"/>
      <c r="WSJ10" s="481"/>
      <c r="WSK10" s="481"/>
      <c r="WSL10" s="481"/>
      <c r="WSM10" s="481"/>
      <c r="WSN10" s="481"/>
      <c r="WSO10" s="481"/>
      <c r="WSP10" s="481"/>
      <c r="WSQ10" s="481"/>
      <c r="WSR10" s="481"/>
      <c r="WSS10" s="481"/>
      <c r="WST10" s="481"/>
      <c r="WSU10" s="481"/>
      <c r="WSV10" s="481"/>
      <c r="WSW10" s="481"/>
      <c r="WSX10" s="481"/>
      <c r="WSY10" s="481"/>
      <c r="WSZ10" s="481"/>
      <c r="WTA10" s="481"/>
      <c r="WTB10" s="481"/>
      <c r="WTC10" s="481"/>
      <c r="WTD10" s="481"/>
      <c r="WTE10" s="481"/>
      <c r="WTF10" s="481"/>
      <c r="WTG10" s="481"/>
      <c r="WTH10" s="481"/>
      <c r="WTI10" s="481"/>
      <c r="WTJ10" s="481"/>
      <c r="WTK10" s="481"/>
      <c r="WTL10" s="481"/>
      <c r="WTM10" s="481"/>
      <c r="WTN10" s="481"/>
      <c r="WTO10" s="481"/>
      <c r="WTP10" s="481"/>
      <c r="WTQ10" s="481"/>
      <c r="WTR10" s="481"/>
      <c r="WTS10" s="481"/>
      <c r="WTT10" s="481"/>
      <c r="WTU10" s="481"/>
      <c r="WTV10" s="481"/>
      <c r="WTW10" s="481"/>
      <c r="WTX10" s="481"/>
      <c r="WTY10" s="481"/>
      <c r="WTZ10" s="481"/>
      <c r="WUA10" s="481"/>
      <c r="WUB10" s="481"/>
      <c r="WUC10" s="481"/>
      <c r="WUD10" s="481"/>
      <c r="WUE10" s="481"/>
      <c r="WUF10" s="481"/>
      <c r="WUG10" s="481"/>
      <c r="WUH10" s="481"/>
      <c r="WUI10" s="481"/>
      <c r="WUJ10" s="481"/>
      <c r="WUK10" s="481"/>
      <c r="WUL10" s="481"/>
      <c r="WUM10" s="481"/>
      <c r="WUN10" s="481"/>
      <c r="WUO10" s="481"/>
      <c r="WUP10" s="481"/>
      <c r="WUQ10" s="481"/>
      <c r="WUR10" s="481"/>
      <c r="WUS10" s="481"/>
      <c r="WUT10" s="481"/>
      <c r="WUU10" s="481"/>
      <c r="WUV10" s="481"/>
      <c r="WUW10" s="481"/>
      <c r="WUX10" s="481"/>
      <c r="WUY10" s="481"/>
      <c r="WUZ10" s="481"/>
      <c r="WVA10" s="481"/>
      <c r="WVB10" s="481"/>
      <c r="WVC10" s="481"/>
      <c r="WVD10" s="481"/>
      <c r="WVE10" s="481"/>
      <c r="WVF10" s="481"/>
      <c r="WVG10" s="481"/>
      <c r="WVH10" s="481"/>
      <c r="WVI10" s="481"/>
      <c r="WVJ10" s="481"/>
      <c r="WVK10" s="481"/>
      <c r="WVL10" s="481"/>
      <c r="WVM10" s="481"/>
      <c r="WVN10" s="481"/>
      <c r="WVO10" s="481"/>
      <c r="WVP10" s="481"/>
      <c r="WVQ10" s="481"/>
      <c r="WVR10" s="481"/>
      <c r="WVS10" s="481"/>
      <c r="WVT10" s="481"/>
      <c r="WVU10" s="481"/>
      <c r="WVV10" s="481"/>
      <c r="WVW10" s="481"/>
      <c r="WVX10" s="481"/>
      <c r="WVY10" s="481"/>
      <c r="WVZ10" s="481"/>
      <c r="WWA10" s="481"/>
      <c r="WWB10" s="481"/>
      <c r="WWC10" s="481"/>
      <c r="WWD10" s="481"/>
      <c r="WWE10" s="481"/>
      <c r="WWF10" s="481"/>
      <c r="WWG10" s="481"/>
      <c r="WWH10" s="481"/>
      <c r="WWI10" s="481"/>
      <c r="WWJ10" s="481"/>
      <c r="WWK10" s="481"/>
      <c r="WWL10" s="481"/>
      <c r="WWM10" s="481"/>
      <c r="WWN10" s="481"/>
      <c r="WWO10" s="481"/>
      <c r="WWP10" s="481"/>
      <c r="WWQ10" s="481"/>
      <c r="WWR10" s="481"/>
      <c r="WWS10" s="481"/>
      <c r="WWT10" s="481"/>
      <c r="WWU10" s="481"/>
      <c r="WWV10" s="481"/>
      <c r="WWW10" s="481"/>
      <c r="WWX10" s="481"/>
      <c r="WWY10" s="481"/>
      <c r="WWZ10" s="481"/>
      <c r="WXA10" s="481"/>
      <c r="WXB10" s="481"/>
      <c r="WXC10" s="481"/>
      <c r="WXD10" s="481"/>
      <c r="WXE10" s="481"/>
      <c r="WXF10" s="481"/>
      <c r="WXG10" s="481"/>
      <c r="WXH10" s="481"/>
      <c r="WXI10" s="481"/>
      <c r="WXJ10" s="481"/>
      <c r="WXK10" s="481"/>
      <c r="WXL10" s="481"/>
      <c r="WXM10" s="481"/>
      <c r="WXN10" s="481"/>
      <c r="WXO10" s="481"/>
      <c r="WXP10" s="481"/>
      <c r="WXQ10" s="481"/>
      <c r="WXR10" s="481"/>
      <c r="WXS10" s="481"/>
      <c r="WXT10" s="481"/>
      <c r="WXU10" s="481"/>
      <c r="WXV10" s="481"/>
      <c r="WXW10" s="481"/>
      <c r="WXX10" s="481"/>
      <c r="WXY10" s="481"/>
      <c r="WXZ10" s="481"/>
      <c r="WYA10" s="481"/>
      <c r="WYB10" s="481"/>
      <c r="WYC10" s="481"/>
      <c r="WYD10" s="481"/>
      <c r="WYE10" s="481"/>
      <c r="WYF10" s="481"/>
      <c r="WYG10" s="481"/>
      <c r="WYH10" s="481"/>
      <c r="WYI10" s="481"/>
      <c r="WYJ10" s="481"/>
      <c r="WYK10" s="481"/>
      <c r="WYL10" s="481"/>
      <c r="WYM10" s="481"/>
      <c r="WYN10" s="481"/>
      <c r="WYO10" s="481"/>
      <c r="WYP10" s="481"/>
      <c r="WYQ10" s="481"/>
      <c r="WYR10" s="481"/>
      <c r="WYS10" s="481"/>
      <c r="WYT10" s="481"/>
      <c r="WYU10" s="481"/>
      <c r="WYV10" s="481"/>
      <c r="WYW10" s="481"/>
      <c r="WYX10" s="481"/>
      <c r="WYY10" s="481"/>
      <c r="WYZ10" s="481"/>
      <c r="WZA10" s="481"/>
      <c r="WZB10" s="481"/>
      <c r="WZC10" s="481"/>
      <c r="WZD10" s="481"/>
      <c r="WZE10" s="481"/>
      <c r="WZF10" s="481"/>
      <c r="WZG10" s="481"/>
      <c r="WZH10" s="481"/>
      <c r="WZI10" s="481"/>
      <c r="WZJ10" s="481"/>
      <c r="WZK10" s="481"/>
      <c r="WZL10" s="481"/>
      <c r="WZM10" s="481"/>
      <c r="WZN10" s="481"/>
      <c r="WZO10" s="481"/>
      <c r="WZP10" s="481"/>
      <c r="WZQ10" s="481"/>
      <c r="WZR10" s="481"/>
      <c r="WZS10" s="481"/>
      <c r="WZT10" s="481"/>
      <c r="WZU10" s="481"/>
      <c r="WZV10" s="481"/>
      <c r="WZW10" s="481"/>
      <c r="WZX10" s="481"/>
      <c r="WZY10" s="481"/>
      <c r="WZZ10" s="481"/>
      <c r="XAA10" s="481"/>
      <c r="XAB10" s="481"/>
      <c r="XAC10" s="481"/>
      <c r="XAD10" s="481"/>
      <c r="XAE10" s="481"/>
      <c r="XAF10" s="481"/>
      <c r="XAG10" s="481"/>
      <c r="XAH10" s="481"/>
      <c r="XAI10" s="481"/>
      <c r="XAJ10" s="481"/>
      <c r="XAK10" s="481"/>
      <c r="XAL10" s="481"/>
      <c r="XAM10" s="481"/>
      <c r="XAN10" s="481"/>
      <c r="XAO10" s="481"/>
      <c r="XAP10" s="481"/>
      <c r="XAQ10" s="481"/>
      <c r="XAR10" s="481"/>
      <c r="XAS10" s="481"/>
      <c r="XAT10" s="481"/>
      <c r="XAU10" s="481"/>
      <c r="XAV10" s="481"/>
      <c r="XAW10" s="481"/>
      <c r="XAX10" s="481"/>
      <c r="XAY10" s="481"/>
      <c r="XAZ10" s="481"/>
      <c r="XBA10" s="481"/>
      <c r="XBB10" s="481"/>
      <c r="XBC10" s="481"/>
      <c r="XBD10" s="481"/>
      <c r="XBE10" s="481"/>
      <c r="XBF10" s="481"/>
      <c r="XBG10" s="481"/>
      <c r="XBH10" s="481"/>
      <c r="XBI10" s="481"/>
      <c r="XBJ10" s="481"/>
      <c r="XBK10" s="481"/>
      <c r="XBL10" s="481"/>
      <c r="XBM10" s="481"/>
      <c r="XBN10" s="481"/>
      <c r="XBO10" s="481"/>
      <c r="XBP10" s="481"/>
      <c r="XBQ10" s="481"/>
      <c r="XBR10" s="481"/>
      <c r="XBS10" s="481"/>
      <c r="XBT10" s="481"/>
      <c r="XBU10" s="481"/>
      <c r="XBV10" s="481"/>
      <c r="XBW10" s="481"/>
      <c r="XBX10" s="481"/>
      <c r="XBY10" s="481"/>
      <c r="XBZ10" s="481"/>
      <c r="XCA10" s="481"/>
      <c r="XCB10" s="481"/>
      <c r="XCC10" s="481"/>
      <c r="XCD10" s="481"/>
      <c r="XCE10" s="481"/>
      <c r="XCF10" s="481"/>
      <c r="XCG10" s="481"/>
      <c r="XCH10" s="481"/>
      <c r="XCI10" s="481"/>
      <c r="XCJ10" s="481"/>
      <c r="XCK10" s="481"/>
      <c r="XCL10" s="481"/>
      <c r="XCM10" s="481"/>
      <c r="XCN10" s="481"/>
      <c r="XCO10" s="481"/>
      <c r="XCP10" s="481"/>
      <c r="XCQ10" s="481"/>
      <c r="XCR10" s="481"/>
      <c r="XCS10" s="481"/>
      <c r="XCT10" s="481"/>
      <c r="XCU10" s="481"/>
      <c r="XCV10" s="481"/>
      <c r="XCW10" s="481"/>
      <c r="XCX10" s="481"/>
      <c r="XCY10" s="481"/>
      <c r="XCZ10" s="481"/>
      <c r="XDA10" s="481"/>
      <c r="XDB10" s="481"/>
      <c r="XDC10" s="481"/>
      <c r="XDD10" s="481"/>
      <c r="XDE10" s="481"/>
      <c r="XDF10" s="481"/>
      <c r="XDG10" s="481"/>
      <c r="XDH10" s="481"/>
      <c r="XDI10" s="481"/>
      <c r="XDJ10" s="481"/>
      <c r="XDK10" s="481"/>
      <c r="XDL10" s="481"/>
      <c r="XDM10" s="481"/>
      <c r="XDN10" s="481"/>
      <c r="XDO10" s="481"/>
      <c r="XDP10" s="481"/>
      <c r="XDQ10" s="481"/>
      <c r="XDR10" s="481"/>
      <c r="XDS10" s="481"/>
      <c r="XDT10" s="481"/>
      <c r="XDU10" s="481"/>
      <c r="XDV10" s="481"/>
      <c r="XDW10" s="481"/>
      <c r="XDX10" s="481"/>
      <c r="XDY10" s="481"/>
      <c r="XDZ10" s="481"/>
      <c r="XEA10" s="481"/>
      <c r="XEB10" s="481"/>
      <c r="XEC10" s="481"/>
      <c r="XED10" s="481"/>
      <c r="XEE10" s="481"/>
      <c r="XEF10" s="481"/>
      <c r="XEG10" s="481"/>
      <c r="XEH10" s="481"/>
      <c r="XEI10" s="481"/>
      <c r="XEJ10" s="481"/>
      <c r="XEK10" s="481"/>
      <c r="XEL10" s="481"/>
      <c r="XEM10" s="481"/>
      <c r="XEN10" s="481"/>
      <c r="XEO10" s="481"/>
      <c r="XEP10" s="481"/>
      <c r="XEQ10" s="481"/>
      <c r="XER10" s="481"/>
      <c r="XES10" s="481"/>
      <c r="XET10" s="481"/>
      <c r="XEU10" s="481"/>
      <c r="XEV10" s="481"/>
      <c r="XEW10" s="481"/>
      <c r="XEX10" s="481"/>
      <c r="XEY10" s="481"/>
      <c r="XEZ10" s="481"/>
      <c r="XFA10" s="481"/>
      <c r="XFB10" s="481"/>
      <c r="XFC10" s="481"/>
    </row>
    <row r="11" spans="1:16383" ht="14.25" customHeight="1" x14ac:dyDescent="0.15">
      <c r="A11" s="85" t="str">
        <f>+Input!G25</f>
        <v>Other Assets</v>
      </c>
      <c r="B11" s="3" t="str">
        <f>IF(+Input!D25="","",Input!D25)</f>
        <v>Purchase Price</v>
      </c>
      <c r="C11" s="71" t="str">
        <f t="shared" ref="C11:C41" si="17">currency</f>
        <v>EUR</v>
      </c>
      <c r="D11" s="23"/>
      <c r="E11" s="86">
        <f t="shared" ref="E11:BX11" si="18">+D113</f>
        <v>0</v>
      </c>
      <c r="F11" s="86">
        <f t="shared" ca="1" si="18"/>
        <v>6910750</v>
      </c>
      <c r="G11" s="86">
        <f t="shared" ca="1" si="18"/>
        <v>6891500</v>
      </c>
      <c r="H11" s="86">
        <f t="shared" ca="1" si="18"/>
        <v>6872250</v>
      </c>
      <c r="I11" s="86">
        <f t="shared" ca="1" si="18"/>
        <v>6853000</v>
      </c>
      <c r="J11" s="86">
        <f t="shared" ca="1" si="18"/>
        <v>6833750</v>
      </c>
      <c r="K11" s="86">
        <f t="shared" ca="1" si="18"/>
        <v>6814500</v>
      </c>
      <c r="L11" s="86">
        <f t="shared" ca="1" si="18"/>
        <v>6795250</v>
      </c>
      <c r="M11" s="86">
        <f t="shared" ca="1" si="18"/>
        <v>6776000</v>
      </c>
      <c r="N11" s="86">
        <f t="shared" ca="1" si="18"/>
        <v>6756750</v>
      </c>
      <c r="O11" s="86">
        <f t="shared" ca="1" si="18"/>
        <v>6737500</v>
      </c>
      <c r="P11" s="86">
        <f t="shared" ca="1" si="18"/>
        <v>6718250</v>
      </c>
      <c r="Q11" s="86">
        <f t="shared" ca="1" si="18"/>
        <v>6699000</v>
      </c>
      <c r="R11" s="86">
        <f t="shared" ca="1" si="18"/>
        <v>6679750</v>
      </c>
      <c r="S11" s="86">
        <f t="shared" ca="1" si="18"/>
        <v>6660500</v>
      </c>
      <c r="T11" s="86">
        <f t="shared" ca="1" si="18"/>
        <v>6641250</v>
      </c>
      <c r="U11" s="86">
        <f t="shared" ca="1" si="18"/>
        <v>6622000</v>
      </c>
      <c r="V11" s="86">
        <f t="shared" ca="1" si="18"/>
        <v>6602750</v>
      </c>
      <c r="W11" s="86">
        <f t="shared" ca="1" si="18"/>
        <v>6583500</v>
      </c>
      <c r="X11" s="86">
        <f t="shared" ca="1" si="18"/>
        <v>6564250</v>
      </c>
      <c r="Y11" s="86">
        <f t="shared" ca="1" si="18"/>
        <v>6545000</v>
      </c>
      <c r="Z11" s="86">
        <f t="shared" ca="1" si="18"/>
        <v>6525750</v>
      </c>
      <c r="AA11" s="86">
        <f t="shared" ca="1" si="18"/>
        <v>6506500</v>
      </c>
      <c r="AB11" s="86">
        <f t="shared" ca="1" si="18"/>
        <v>6487250</v>
      </c>
      <c r="AC11" s="86">
        <f t="shared" ca="1" si="18"/>
        <v>6468000</v>
      </c>
      <c r="AD11" s="86">
        <f t="shared" ca="1" si="18"/>
        <v>6448750</v>
      </c>
      <c r="AE11" s="86">
        <f t="shared" ca="1" si="18"/>
        <v>6429500</v>
      </c>
      <c r="AF11" s="86">
        <f t="shared" ca="1" si="18"/>
        <v>6410250</v>
      </c>
      <c r="AG11" s="86">
        <f t="shared" ca="1" si="18"/>
        <v>6391000</v>
      </c>
      <c r="AH11" s="86">
        <f t="shared" ca="1" si="18"/>
        <v>6371750</v>
      </c>
      <c r="AI11" s="86">
        <f t="shared" ca="1" si="18"/>
        <v>6352500</v>
      </c>
      <c r="AJ11" s="86">
        <f t="shared" ca="1" si="18"/>
        <v>6333250</v>
      </c>
      <c r="AK11" s="86">
        <f t="shared" ca="1" si="18"/>
        <v>6314000</v>
      </c>
      <c r="AL11" s="86">
        <f t="shared" ca="1" si="18"/>
        <v>6294750</v>
      </c>
      <c r="AM11" s="86">
        <f t="shared" ca="1" si="18"/>
        <v>6275500</v>
      </c>
      <c r="AN11" s="86">
        <f t="shared" ca="1" si="18"/>
        <v>6256250</v>
      </c>
      <c r="AO11" s="86">
        <f t="shared" ca="1" si="18"/>
        <v>6237000</v>
      </c>
      <c r="AP11" s="86">
        <f t="shared" ca="1" si="18"/>
        <v>6217750</v>
      </c>
      <c r="AQ11" s="86">
        <f t="shared" ca="1" si="18"/>
        <v>6198500</v>
      </c>
      <c r="AR11" s="86">
        <f t="shared" ca="1" si="18"/>
        <v>6179250</v>
      </c>
      <c r="AS11" s="86">
        <f t="shared" ca="1" si="18"/>
        <v>6160000</v>
      </c>
      <c r="AT11" s="86">
        <f t="shared" ca="1" si="18"/>
        <v>6140750</v>
      </c>
      <c r="AU11" s="86">
        <f t="shared" ca="1" si="18"/>
        <v>6121500</v>
      </c>
      <c r="AV11" s="86">
        <f t="shared" ca="1" si="18"/>
        <v>6102250</v>
      </c>
      <c r="AW11" s="86">
        <f t="shared" ca="1" si="18"/>
        <v>6083000</v>
      </c>
      <c r="AX11" s="86">
        <f t="shared" ca="1" si="18"/>
        <v>6063750</v>
      </c>
      <c r="AY11" s="86">
        <f t="shared" ca="1" si="18"/>
        <v>6044500</v>
      </c>
      <c r="AZ11" s="86">
        <f t="shared" ca="1" si="18"/>
        <v>6025250</v>
      </c>
      <c r="BA11" s="86">
        <f t="shared" ca="1" si="18"/>
        <v>6006000</v>
      </c>
      <c r="BB11" s="86">
        <f t="shared" ca="1" si="18"/>
        <v>5986750</v>
      </c>
      <c r="BC11" s="86">
        <f t="shared" ca="1" si="18"/>
        <v>5967500</v>
      </c>
      <c r="BD11" s="86">
        <f t="shared" ca="1" si="18"/>
        <v>5948250</v>
      </c>
      <c r="BE11" s="86">
        <f t="shared" ca="1" si="18"/>
        <v>5929000</v>
      </c>
      <c r="BF11" s="86">
        <f t="shared" ca="1" si="18"/>
        <v>5909750</v>
      </c>
      <c r="BG11" s="86">
        <f t="shared" ca="1" si="18"/>
        <v>5890500</v>
      </c>
      <c r="BH11" s="86">
        <f t="shared" ca="1" si="18"/>
        <v>5871250</v>
      </c>
      <c r="BI11" s="86">
        <f t="shared" ca="1" si="18"/>
        <v>5852000</v>
      </c>
      <c r="BJ11" s="86">
        <f t="shared" ca="1" si="18"/>
        <v>5832750</v>
      </c>
      <c r="BK11" s="86">
        <f t="shared" ca="1" si="18"/>
        <v>5813500</v>
      </c>
      <c r="BL11" s="86">
        <f t="shared" ca="1" si="18"/>
        <v>5794250</v>
      </c>
      <c r="BM11" s="86">
        <f t="shared" ca="1" si="18"/>
        <v>5775000</v>
      </c>
      <c r="BN11" s="86">
        <f t="shared" ca="1" si="18"/>
        <v>5755750</v>
      </c>
      <c r="BO11" s="86">
        <f t="shared" ca="1" si="18"/>
        <v>5736500</v>
      </c>
      <c r="BP11" s="86">
        <f t="shared" ca="1" si="18"/>
        <v>5717250</v>
      </c>
      <c r="BQ11" s="86">
        <f t="shared" ca="1" si="18"/>
        <v>5698000</v>
      </c>
      <c r="BR11" s="86">
        <f t="shared" ca="1" si="18"/>
        <v>5678750</v>
      </c>
      <c r="BS11" s="86">
        <f t="shared" ca="1" si="18"/>
        <v>5659500</v>
      </c>
      <c r="BT11" s="86">
        <f t="shared" ca="1" si="18"/>
        <v>5640250</v>
      </c>
      <c r="BU11" s="86">
        <f t="shared" ca="1" si="18"/>
        <v>5621000</v>
      </c>
      <c r="BV11" s="86">
        <f t="shared" ca="1" si="18"/>
        <v>5601750</v>
      </c>
      <c r="BW11" s="86">
        <f t="shared" ca="1" si="18"/>
        <v>5582500</v>
      </c>
      <c r="BX11" s="86">
        <f t="shared" ca="1" si="18"/>
        <v>5563250</v>
      </c>
      <c r="BY11" s="86">
        <f t="shared" ref="BY11:BY40" ca="1" si="19">+BX113</f>
        <v>5544000</v>
      </c>
      <c r="BZ11" s="86">
        <f t="shared" ref="BZ11:BZ40" ca="1" si="20">+BY113</f>
        <v>5524750</v>
      </c>
      <c r="CA11" s="86">
        <f t="shared" ref="CA11:CA40" ca="1" si="21">+BZ113</f>
        <v>5505500</v>
      </c>
      <c r="CB11" s="86">
        <f t="shared" ref="CB11:CB40" ca="1" si="22">+CA113</f>
        <v>5486250</v>
      </c>
      <c r="CC11" s="86">
        <f t="shared" ref="CC11:CC40" ca="1" si="23">+CB113</f>
        <v>5467000</v>
      </c>
      <c r="CD11" s="86">
        <f t="shared" ref="CD11:CD40" ca="1" si="24">+CC113</f>
        <v>5447750</v>
      </c>
      <c r="CE11" s="86">
        <f t="shared" ref="CE11:CE40" ca="1" si="25">+CD113</f>
        <v>5428500</v>
      </c>
      <c r="CF11" s="86">
        <f t="shared" ref="CF11:CF40" ca="1" si="26">+CE113</f>
        <v>5409250</v>
      </c>
      <c r="CG11" s="86">
        <f t="shared" ref="CG11:CG40" ca="1" si="27">+CF113</f>
        <v>5390000</v>
      </c>
      <c r="CH11" s="86">
        <f t="shared" ref="CH11:CH40" ca="1" si="28">+CG113</f>
        <v>5370750</v>
      </c>
      <c r="CI11" s="86">
        <f t="shared" ref="CI11:CI40" ca="1" si="29">+CH113</f>
        <v>5351500</v>
      </c>
      <c r="CJ11" s="86">
        <f t="shared" ref="CJ11:CJ40" ca="1" si="30">+CI113</f>
        <v>5332250</v>
      </c>
      <c r="CK11" s="86">
        <f t="shared" ref="CK11:CK40" ca="1" si="31">+CJ113</f>
        <v>5313000</v>
      </c>
      <c r="CL11" s="86">
        <f t="shared" ref="CL11:CL40" ca="1" si="32">+CK113</f>
        <v>5293750</v>
      </c>
      <c r="CM11" s="86">
        <f t="shared" ref="CM11:CM40" ca="1" si="33">+CL113</f>
        <v>5274500</v>
      </c>
      <c r="CN11" s="86">
        <f t="shared" ref="CN11:CN40" ca="1" si="34">+CM113</f>
        <v>5255250</v>
      </c>
      <c r="CO11" s="86">
        <f t="shared" ref="CO11:CO40" ca="1" si="35">+CN113</f>
        <v>5236000</v>
      </c>
      <c r="CP11" s="86">
        <f t="shared" ref="CP11:CP40" ca="1" si="36">+CO113</f>
        <v>5216750</v>
      </c>
      <c r="CQ11" s="86">
        <f t="shared" ref="CQ11:CQ40" ca="1" si="37">+CP113</f>
        <v>5197500</v>
      </c>
      <c r="CR11" s="86">
        <f t="shared" ref="CR11:CR40" ca="1" si="38">+CQ113</f>
        <v>5178250</v>
      </c>
      <c r="CS11" s="86">
        <f t="shared" ref="CS11:CS40" ca="1" si="39">+CR113</f>
        <v>5159000</v>
      </c>
      <c r="CT11" s="86">
        <f t="shared" ref="CT11:CT40" ca="1" si="40">+CS113</f>
        <v>5139750</v>
      </c>
      <c r="CU11" s="86">
        <f t="shared" ref="CU11:CU40" ca="1" si="41">+CT113</f>
        <v>5120500</v>
      </c>
      <c r="CV11" s="86">
        <f t="shared" ref="CV11:CV40" ca="1" si="42">+CU113</f>
        <v>5101250</v>
      </c>
      <c r="CW11" s="86">
        <f t="shared" ref="CW11:CW40" ca="1" si="43">+CV113</f>
        <v>5082000</v>
      </c>
      <c r="CX11" s="86">
        <f t="shared" ref="CX11:CX40" ca="1" si="44">+CW113</f>
        <v>5062750</v>
      </c>
      <c r="CY11" s="86">
        <f t="shared" ref="CY11:CY40" ca="1" si="45">+CX113</f>
        <v>5043500</v>
      </c>
      <c r="CZ11" s="86">
        <f t="shared" ref="CZ11:CZ40" ca="1" si="46">+CY113</f>
        <v>5024250</v>
      </c>
      <c r="DA11" s="86">
        <f t="shared" ref="DA11:DA40" ca="1" si="47">+CZ113</f>
        <v>5005000</v>
      </c>
      <c r="DB11" s="86">
        <f t="shared" ref="DB11:DB40" ca="1" si="48">+DA113</f>
        <v>4985750</v>
      </c>
      <c r="DC11" s="86">
        <f t="shared" ref="DC11:DC40" ca="1" si="49">+DB113</f>
        <v>4966500</v>
      </c>
      <c r="DD11" s="86">
        <f t="shared" ref="DD11:DD40" ca="1" si="50">+DC113</f>
        <v>4947250</v>
      </c>
      <c r="DE11" s="86">
        <f t="shared" ref="DE11:DE40" ca="1" si="51">+DD113</f>
        <v>4928000</v>
      </c>
      <c r="DF11" s="86">
        <f t="shared" ref="DF11:DF40" ca="1" si="52">+DE113</f>
        <v>4908750</v>
      </c>
      <c r="DG11" s="86">
        <f t="shared" ref="DG11:DG40" ca="1" si="53">+DF113</f>
        <v>4889500</v>
      </c>
      <c r="DH11" s="86">
        <f t="shared" ref="DH11:DH40" ca="1" si="54">+DG113</f>
        <v>4870250</v>
      </c>
      <c r="DI11" s="86">
        <f t="shared" ref="DI11:DI40" ca="1" si="55">+DH113</f>
        <v>4851000</v>
      </c>
      <c r="DJ11" s="86">
        <f t="shared" ref="DJ11:DJ40" ca="1" si="56">+DI113</f>
        <v>4831750</v>
      </c>
      <c r="DK11" s="86">
        <f t="shared" ref="DK11:DK40" ca="1" si="57">+DJ113</f>
        <v>4812500</v>
      </c>
      <c r="DL11" s="86">
        <f t="shared" ref="DL11:DL40" ca="1" si="58">+DK113</f>
        <v>4793250</v>
      </c>
      <c r="DM11" s="86">
        <f t="shared" ref="DM11:DM40" ca="1" si="59">+DL113</f>
        <v>4774000</v>
      </c>
      <c r="DN11" s="86">
        <f t="shared" ref="DN11:DN40" ca="1" si="60">+DM113</f>
        <v>4754750</v>
      </c>
      <c r="DO11" s="86">
        <f t="shared" ref="DO11:DO40" ca="1" si="61">+DN113</f>
        <v>4735500</v>
      </c>
      <c r="DP11" s="86">
        <f t="shared" ref="DP11:DP40" ca="1" si="62">+DO113</f>
        <v>4716250</v>
      </c>
      <c r="DQ11" s="86">
        <f t="shared" ref="DQ11:DQ40" ca="1" si="63">+DP113</f>
        <v>4697000</v>
      </c>
      <c r="DR11" s="86">
        <f t="shared" ref="DR11:DR40" ca="1" si="64">+DQ113</f>
        <v>4677750</v>
      </c>
      <c r="DS11" s="86">
        <f t="shared" ref="DS11:DS40" ca="1" si="65">+DR113</f>
        <v>4658500</v>
      </c>
      <c r="DT11" s="86">
        <f t="shared" ref="DT11:DT40" ca="1" si="66">+DS113</f>
        <v>4639250</v>
      </c>
    </row>
    <row r="12" spans="1:16383" ht="14.25" customHeight="1" x14ac:dyDescent="0.15">
      <c r="A12" s="85" t="str">
        <f>+Input!G26</f>
        <v>Other Assets</v>
      </c>
      <c r="B12" s="3" t="str">
        <f>IF(+Input!D26="","",Input!D26)</f>
        <v>Closing Costs 2.5% TAX Baleares Government</v>
      </c>
      <c r="C12" s="71" t="str">
        <f t="shared" si="17"/>
        <v>EUR</v>
      </c>
      <c r="D12" s="23"/>
      <c r="E12" s="86">
        <f t="shared" ref="E12:E40" si="67">+D114</f>
        <v>0</v>
      </c>
      <c r="F12" s="86">
        <f t="shared" ref="F12:F40" ca="1" si="68">+E114</f>
        <v>172768.75</v>
      </c>
      <c r="G12" s="86">
        <f t="shared" ref="G12:G40" ca="1" si="69">+F114</f>
        <v>172287.5</v>
      </c>
      <c r="H12" s="86">
        <f t="shared" ref="H12:H40" ca="1" si="70">+G114</f>
        <v>171806.25</v>
      </c>
      <c r="I12" s="86">
        <f t="shared" ref="I12:I40" ca="1" si="71">+H114</f>
        <v>171325</v>
      </c>
      <c r="J12" s="86">
        <f t="shared" ref="J12:J40" ca="1" si="72">+I114</f>
        <v>170843.75</v>
      </c>
      <c r="K12" s="86">
        <f t="shared" ref="K12:K40" ca="1" si="73">+J114</f>
        <v>170362.5</v>
      </c>
      <c r="L12" s="86">
        <f t="shared" ref="L12:L40" ca="1" si="74">+K114</f>
        <v>169881.25</v>
      </c>
      <c r="M12" s="86">
        <f t="shared" ref="M12:M40" ca="1" si="75">+L114</f>
        <v>169400</v>
      </c>
      <c r="N12" s="86">
        <f t="shared" ref="N12:N40" ca="1" si="76">+M114</f>
        <v>168918.75</v>
      </c>
      <c r="O12" s="86">
        <f t="shared" ref="O12:O40" ca="1" si="77">+N114</f>
        <v>168437.5</v>
      </c>
      <c r="P12" s="86">
        <f t="shared" ref="P12:P40" ca="1" si="78">+O114</f>
        <v>167956.25</v>
      </c>
      <c r="Q12" s="86">
        <f t="shared" ref="Q12:Q40" ca="1" si="79">+P114</f>
        <v>167475</v>
      </c>
      <c r="R12" s="86">
        <f t="shared" ref="R12:R40" ca="1" si="80">+Q114</f>
        <v>166993.75</v>
      </c>
      <c r="S12" s="86">
        <f t="shared" ref="S12:S40" ca="1" si="81">+R114</f>
        <v>166512.5</v>
      </c>
      <c r="T12" s="86">
        <f t="shared" ref="T12:T40" ca="1" si="82">+S114</f>
        <v>166031.25</v>
      </c>
      <c r="U12" s="86">
        <f t="shared" ref="U12:U40" ca="1" si="83">+T114</f>
        <v>165550</v>
      </c>
      <c r="V12" s="86">
        <f t="shared" ref="V12:V40" ca="1" si="84">+U114</f>
        <v>165068.75</v>
      </c>
      <c r="W12" s="86">
        <f t="shared" ref="W12:W40" ca="1" si="85">+V114</f>
        <v>164587.5</v>
      </c>
      <c r="X12" s="86">
        <f t="shared" ref="X12:X40" ca="1" si="86">+W114</f>
        <v>164106.25</v>
      </c>
      <c r="Y12" s="86">
        <f t="shared" ref="Y12:Y40" ca="1" si="87">+X114</f>
        <v>163625</v>
      </c>
      <c r="Z12" s="86">
        <f t="shared" ref="Z12:Z40" ca="1" si="88">+Y114</f>
        <v>163143.75</v>
      </c>
      <c r="AA12" s="86">
        <f t="shared" ref="AA12:AA40" ca="1" si="89">+Z114</f>
        <v>162662.5</v>
      </c>
      <c r="AB12" s="86">
        <f t="shared" ref="AB12:AB40" ca="1" si="90">+AA114</f>
        <v>162181.25</v>
      </c>
      <c r="AC12" s="86">
        <f t="shared" ref="AC12:AC40" ca="1" si="91">+AB114</f>
        <v>161700</v>
      </c>
      <c r="AD12" s="86">
        <f t="shared" ref="AD12:AD40" ca="1" si="92">+AC114</f>
        <v>161218.75</v>
      </c>
      <c r="AE12" s="86">
        <f t="shared" ref="AE12:AE40" ca="1" si="93">+AD114</f>
        <v>160737.5</v>
      </c>
      <c r="AF12" s="86">
        <f t="shared" ref="AF12:AF40" ca="1" si="94">+AE114</f>
        <v>160256.25</v>
      </c>
      <c r="AG12" s="86">
        <f t="shared" ref="AG12:AG40" ca="1" si="95">+AF114</f>
        <v>159775</v>
      </c>
      <c r="AH12" s="86">
        <f t="shared" ref="AH12:AH40" ca="1" si="96">+AG114</f>
        <v>159293.75</v>
      </c>
      <c r="AI12" s="86">
        <f t="shared" ref="AI12:AI40" ca="1" si="97">+AH114</f>
        <v>158812.5</v>
      </c>
      <c r="AJ12" s="86">
        <f t="shared" ref="AJ12:AJ40" ca="1" si="98">+AI114</f>
        <v>158331.25</v>
      </c>
      <c r="AK12" s="86">
        <f t="shared" ref="AK12:AK40" ca="1" si="99">+AJ114</f>
        <v>157850</v>
      </c>
      <c r="AL12" s="86">
        <f t="shared" ref="AL12:AL40" ca="1" si="100">+AK114</f>
        <v>157368.75</v>
      </c>
      <c r="AM12" s="86">
        <f t="shared" ref="AM12:AM40" ca="1" si="101">+AL114</f>
        <v>156887.5</v>
      </c>
      <c r="AN12" s="86">
        <f t="shared" ref="AN12:AN40" ca="1" si="102">+AM114</f>
        <v>156406.25</v>
      </c>
      <c r="AO12" s="86">
        <f t="shared" ref="AO12:AO40" ca="1" si="103">+AN114</f>
        <v>155925</v>
      </c>
      <c r="AP12" s="86">
        <f t="shared" ref="AP12:AP40" ca="1" si="104">+AO114</f>
        <v>155443.75</v>
      </c>
      <c r="AQ12" s="86">
        <f t="shared" ref="AQ12:AQ40" ca="1" si="105">+AP114</f>
        <v>154962.5</v>
      </c>
      <c r="AR12" s="86">
        <f t="shared" ref="AR12:AR40" ca="1" si="106">+AQ114</f>
        <v>154481.25</v>
      </c>
      <c r="AS12" s="86">
        <f t="shared" ref="AS12:AS40" ca="1" si="107">+AR114</f>
        <v>154000</v>
      </c>
      <c r="AT12" s="86">
        <f t="shared" ref="AT12:AT40" ca="1" si="108">+AS114</f>
        <v>153518.75</v>
      </c>
      <c r="AU12" s="86">
        <f t="shared" ref="AU12:AU40" ca="1" si="109">+AT114</f>
        <v>153037.5</v>
      </c>
      <c r="AV12" s="86">
        <f t="shared" ref="AV12:AV40" ca="1" si="110">+AU114</f>
        <v>152556.25</v>
      </c>
      <c r="AW12" s="86">
        <f t="shared" ref="AW12:AW40" ca="1" si="111">+AV114</f>
        <v>152075</v>
      </c>
      <c r="AX12" s="86">
        <f t="shared" ref="AX12:AX40" ca="1" si="112">+AW114</f>
        <v>151593.75</v>
      </c>
      <c r="AY12" s="86">
        <f t="shared" ref="AY12:AY40" ca="1" si="113">+AX114</f>
        <v>151112.5</v>
      </c>
      <c r="AZ12" s="86">
        <f t="shared" ref="AZ12:AZ40" ca="1" si="114">+AY114</f>
        <v>150631.25</v>
      </c>
      <c r="BA12" s="86">
        <f t="shared" ref="BA12:BA40" ca="1" si="115">+AZ114</f>
        <v>150150</v>
      </c>
      <c r="BB12" s="86">
        <f t="shared" ref="BB12:BB40" ca="1" si="116">+BA114</f>
        <v>149668.75</v>
      </c>
      <c r="BC12" s="86">
        <f t="shared" ref="BC12:BC40" ca="1" si="117">+BB114</f>
        <v>149187.5</v>
      </c>
      <c r="BD12" s="86">
        <f t="shared" ref="BD12:BD40" ca="1" si="118">+BC114</f>
        <v>148706.25</v>
      </c>
      <c r="BE12" s="86">
        <f t="shared" ref="BE12:BE40" ca="1" si="119">+BD114</f>
        <v>148225</v>
      </c>
      <c r="BF12" s="86">
        <f t="shared" ref="BF12:BF40" ca="1" si="120">+BE114</f>
        <v>147743.75</v>
      </c>
      <c r="BG12" s="86">
        <f t="shared" ref="BG12:BG40" ca="1" si="121">+BF114</f>
        <v>147262.5</v>
      </c>
      <c r="BH12" s="86">
        <f t="shared" ref="BH12:BH40" ca="1" si="122">+BG114</f>
        <v>146781.25</v>
      </c>
      <c r="BI12" s="86">
        <f t="shared" ref="BI12:BI40" ca="1" si="123">+BH114</f>
        <v>146300</v>
      </c>
      <c r="BJ12" s="86">
        <f t="shared" ref="BJ12:BJ40" ca="1" si="124">+BI114</f>
        <v>145818.75</v>
      </c>
      <c r="BK12" s="86">
        <f t="shared" ref="BK12:BK40" ca="1" si="125">+BJ114</f>
        <v>145337.5</v>
      </c>
      <c r="BL12" s="86">
        <f t="shared" ref="BL12:BL40" ca="1" si="126">+BK114</f>
        <v>144856.25</v>
      </c>
      <c r="BM12" s="86">
        <f t="shared" ref="BM12:BM40" ca="1" si="127">+BL114</f>
        <v>144375</v>
      </c>
      <c r="BN12" s="86">
        <f t="shared" ref="BN12:BN40" ca="1" si="128">+BM114</f>
        <v>143893.75</v>
      </c>
      <c r="BO12" s="86">
        <f t="shared" ref="BO12:BO40" ca="1" si="129">+BN114</f>
        <v>143412.5</v>
      </c>
      <c r="BP12" s="86">
        <f t="shared" ref="BP12:BP40" ca="1" si="130">+BO114</f>
        <v>142931.25</v>
      </c>
      <c r="BQ12" s="86">
        <f t="shared" ref="BQ12:BQ40" ca="1" si="131">+BP114</f>
        <v>142450</v>
      </c>
      <c r="BR12" s="86">
        <f t="shared" ref="BR12:BR40" ca="1" si="132">+BQ114</f>
        <v>141968.75</v>
      </c>
      <c r="BS12" s="86">
        <f t="shared" ref="BS12:BS40" ca="1" si="133">+BR114</f>
        <v>141487.5</v>
      </c>
      <c r="BT12" s="86">
        <f t="shared" ref="BT12:BT40" ca="1" si="134">+BS114</f>
        <v>141006.25</v>
      </c>
      <c r="BU12" s="86">
        <f t="shared" ref="BU12:BU40" ca="1" si="135">+BT114</f>
        <v>140525</v>
      </c>
      <c r="BV12" s="86">
        <f t="shared" ref="BV12:BV40" ca="1" si="136">+BU114</f>
        <v>140043.75</v>
      </c>
      <c r="BW12" s="86">
        <f t="shared" ref="BW12:BW40" ca="1" si="137">+BV114</f>
        <v>139562.5</v>
      </c>
      <c r="BX12" s="86">
        <f t="shared" ref="BX12:BX40" ca="1" si="138">+BW114</f>
        <v>139081.25</v>
      </c>
      <c r="BY12" s="86">
        <f t="shared" ca="1" si="19"/>
        <v>138600</v>
      </c>
      <c r="BZ12" s="86">
        <f t="shared" ca="1" si="20"/>
        <v>138118.75</v>
      </c>
      <c r="CA12" s="86">
        <f t="shared" ca="1" si="21"/>
        <v>137637.5</v>
      </c>
      <c r="CB12" s="86">
        <f t="shared" ca="1" si="22"/>
        <v>137156.25</v>
      </c>
      <c r="CC12" s="86">
        <f t="shared" ca="1" si="23"/>
        <v>136675</v>
      </c>
      <c r="CD12" s="86">
        <f t="shared" ca="1" si="24"/>
        <v>136193.75</v>
      </c>
      <c r="CE12" s="86">
        <f t="shared" ca="1" si="25"/>
        <v>135712.5</v>
      </c>
      <c r="CF12" s="86">
        <f t="shared" ca="1" si="26"/>
        <v>135231.25</v>
      </c>
      <c r="CG12" s="86">
        <f t="shared" ca="1" si="27"/>
        <v>134750</v>
      </c>
      <c r="CH12" s="86">
        <f t="shared" ca="1" si="28"/>
        <v>134268.75</v>
      </c>
      <c r="CI12" s="86">
        <f t="shared" ca="1" si="29"/>
        <v>133787.5</v>
      </c>
      <c r="CJ12" s="86">
        <f t="shared" ca="1" si="30"/>
        <v>133306.25</v>
      </c>
      <c r="CK12" s="86">
        <f t="shared" ca="1" si="31"/>
        <v>132825</v>
      </c>
      <c r="CL12" s="86">
        <f t="shared" ca="1" si="32"/>
        <v>132343.75</v>
      </c>
      <c r="CM12" s="86">
        <f t="shared" ca="1" si="33"/>
        <v>131862.5</v>
      </c>
      <c r="CN12" s="86">
        <f t="shared" ca="1" si="34"/>
        <v>131381.25</v>
      </c>
      <c r="CO12" s="86">
        <f t="shared" ca="1" si="35"/>
        <v>130900</v>
      </c>
      <c r="CP12" s="86">
        <f t="shared" ca="1" si="36"/>
        <v>130418.75</v>
      </c>
      <c r="CQ12" s="86">
        <f t="shared" ca="1" si="37"/>
        <v>129937.5</v>
      </c>
      <c r="CR12" s="86">
        <f t="shared" ca="1" si="38"/>
        <v>129456.25</v>
      </c>
      <c r="CS12" s="86">
        <f t="shared" ca="1" si="39"/>
        <v>128975</v>
      </c>
      <c r="CT12" s="86">
        <f t="shared" ca="1" si="40"/>
        <v>128493.75</v>
      </c>
      <c r="CU12" s="86">
        <f t="shared" ca="1" si="41"/>
        <v>128012.5</v>
      </c>
      <c r="CV12" s="86">
        <f t="shared" ca="1" si="42"/>
        <v>127531.25</v>
      </c>
      <c r="CW12" s="86">
        <f t="shared" ca="1" si="43"/>
        <v>127050</v>
      </c>
      <c r="CX12" s="86">
        <f t="shared" ca="1" si="44"/>
        <v>126568.75</v>
      </c>
      <c r="CY12" s="86">
        <f t="shared" ca="1" si="45"/>
        <v>126087.5</v>
      </c>
      <c r="CZ12" s="86">
        <f t="shared" ca="1" si="46"/>
        <v>125606.25</v>
      </c>
      <c r="DA12" s="86">
        <f t="shared" ca="1" si="47"/>
        <v>125125</v>
      </c>
      <c r="DB12" s="86">
        <f t="shared" ca="1" si="48"/>
        <v>124643.75</v>
      </c>
      <c r="DC12" s="86">
        <f t="shared" ca="1" si="49"/>
        <v>124162.5</v>
      </c>
      <c r="DD12" s="86">
        <f t="shared" ca="1" si="50"/>
        <v>123681.25</v>
      </c>
      <c r="DE12" s="86">
        <f t="shared" ca="1" si="51"/>
        <v>123200</v>
      </c>
      <c r="DF12" s="86">
        <f t="shared" ca="1" si="52"/>
        <v>122718.75</v>
      </c>
      <c r="DG12" s="86">
        <f t="shared" ca="1" si="53"/>
        <v>122237.5</v>
      </c>
      <c r="DH12" s="86">
        <f t="shared" ca="1" si="54"/>
        <v>121756.25</v>
      </c>
      <c r="DI12" s="86">
        <f t="shared" ca="1" si="55"/>
        <v>121275</v>
      </c>
      <c r="DJ12" s="86">
        <f t="shared" ca="1" si="56"/>
        <v>120793.75</v>
      </c>
      <c r="DK12" s="86">
        <f t="shared" ca="1" si="57"/>
        <v>120312.5</v>
      </c>
      <c r="DL12" s="86">
        <f t="shared" ca="1" si="58"/>
        <v>119831.25</v>
      </c>
      <c r="DM12" s="86">
        <f t="shared" ca="1" si="59"/>
        <v>119350</v>
      </c>
      <c r="DN12" s="86">
        <f t="shared" ca="1" si="60"/>
        <v>118868.75</v>
      </c>
      <c r="DO12" s="86">
        <f t="shared" ca="1" si="61"/>
        <v>118387.5</v>
      </c>
      <c r="DP12" s="86">
        <f t="shared" ca="1" si="62"/>
        <v>117906.25</v>
      </c>
      <c r="DQ12" s="86">
        <f t="shared" ca="1" si="63"/>
        <v>117425</v>
      </c>
      <c r="DR12" s="86">
        <f t="shared" ca="1" si="64"/>
        <v>116943.75</v>
      </c>
      <c r="DS12" s="86">
        <f t="shared" ca="1" si="65"/>
        <v>116462.5</v>
      </c>
      <c r="DT12" s="86">
        <f t="shared" ca="1" si="66"/>
        <v>115981.25</v>
      </c>
    </row>
    <row r="13" spans="1:16383" ht="14.25" customHeight="1" x14ac:dyDescent="0.15">
      <c r="A13" s="85" t="str">
        <f>+Input!G27</f>
        <v>Other Assets</v>
      </c>
      <c r="B13" s="3" t="str">
        <f>IF(+Input!D27="","",Input!D27)</f>
        <v>Legal and Professional Fees 1% Attorney</v>
      </c>
      <c r="C13" s="71" t="str">
        <f t="shared" si="17"/>
        <v>EUR</v>
      </c>
      <c r="D13" s="23"/>
      <c r="E13" s="86">
        <f t="shared" si="67"/>
        <v>0</v>
      </c>
      <c r="F13" s="86">
        <f t="shared" ca="1" si="68"/>
        <v>69107.5</v>
      </c>
      <c r="G13" s="86">
        <f t="shared" ca="1" si="69"/>
        <v>68915</v>
      </c>
      <c r="H13" s="86">
        <f t="shared" ca="1" si="70"/>
        <v>68722.5</v>
      </c>
      <c r="I13" s="86">
        <f t="shared" ca="1" si="71"/>
        <v>68530</v>
      </c>
      <c r="J13" s="86">
        <f t="shared" ca="1" si="72"/>
        <v>68337.5</v>
      </c>
      <c r="K13" s="86">
        <f t="shared" ca="1" si="73"/>
        <v>68145</v>
      </c>
      <c r="L13" s="86">
        <f t="shared" ca="1" si="74"/>
        <v>67952.5</v>
      </c>
      <c r="M13" s="86">
        <f t="shared" ca="1" si="75"/>
        <v>67760</v>
      </c>
      <c r="N13" s="86">
        <f t="shared" ca="1" si="76"/>
        <v>67567.5</v>
      </c>
      <c r="O13" s="86">
        <f t="shared" ca="1" si="77"/>
        <v>67375</v>
      </c>
      <c r="P13" s="86">
        <f t="shared" ca="1" si="78"/>
        <v>67182.5</v>
      </c>
      <c r="Q13" s="86">
        <f t="shared" ca="1" si="79"/>
        <v>66990</v>
      </c>
      <c r="R13" s="86">
        <f t="shared" ca="1" si="80"/>
        <v>66797.5</v>
      </c>
      <c r="S13" s="86">
        <f t="shared" ca="1" si="81"/>
        <v>66605</v>
      </c>
      <c r="T13" s="86">
        <f t="shared" ca="1" si="82"/>
        <v>66412.5</v>
      </c>
      <c r="U13" s="86">
        <f t="shared" ca="1" si="83"/>
        <v>66220</v>
      </c>
      <c r="V13" s="86">
        <f t="shared" ca="1" si="84"/>
        <v>66027.5</v>
      </c>
      <c r="W13" s="86">
        <f t="shared" ca="1" si="85"/>
        <v>65835</v>
      </c>
      <c r="X13" s="86">
        <f t="shared" ca="1" si="86"/>
        <v>65642.5</v>
      </c>
      <c r="Y13" s="86">
        <f t="shared" ca="1" si="87"/>
        <v>65450</v>
      </c>
      <c r="Z13" s="86">
        <f t="shared" ca="1" si="88"/>
        <v>65257.5</v>
      </c>
      <c r="AA13" s="86">
        <f t="shared" ca="1" si="89"/>
        <v>65065</v>
      </c>
      <c r="AB13" s="86">
        <f t="shared" ca="1" si="90"/>
        <v>64872.5</v>
      </c>
      <c r="AC13" s="86">
        <f t="shared" ca="1" si="91"/>
        <v>64680</v>
      </c>
      <c r="AD13" s="86">
        <f t="shared" ca="1" si="92"/>
        <v>64487.5</v>
      </c>
      <c r="AE13" s="86">
        <f t="shared" ca="1" si="93"/>
        <v>64295</v>
      </c>
      <c r="AF13" s="86">
        <f t="shared" ca="1" si="94"/>
        <v>64102.5</v>
      </c>
      <c r="AG13" s="86">
        <f t="shared" ca="1" si="95"/>
        <v>63910</v>
      </c>
      <c r="AH13" s="86">
        <f t="shared" ca="1" si="96"/>
        <v>63717.5</v>
      </c>
      <c r="AI13" s="86">
        <f t="shared" ca="1" si="97"/>
        <v>63525</v>
      </c>
      <c r="AJ13" s="86">
        <f t="shared" ca="1" si="98"/>
        <v>63332.5</v>
      </c>
      <c r="AK13" s="86">
        <f t="shared" ca="1" si="99"/>
        <v>63140</v>
      </c>
      <c r="AL13" s="86">
        <f t="shared" ca="1" si="100"/>
        <v>62947.5</v>
      </c>
      <c r="AM13" s="86">
        <f t="shared" ca="1" si="101"/>
        <v>62755</v>
      </c>
      <c r="AN13" s="86">
        <f t="shared" ca="1" si="102"/>
        <v>62562.5</v>
      </c>
      <c r="AO13" s="86">
        <f t="shared" ca="1" si="103"/>
        <v>62370</v>
      </c>
      <c r="AP13" s="86">
        <f t="shared" ca="1" si="104"/>
        <v>62177.5</v>
      </c>
      <c r="AQ13" s="86">
        <f t="shared" ca="1" si="105"/>
        <v>61985</v>
      </c>
      <c r="AR13" s="86">
        <f t="shared" ca="1" si="106"/>
        <v>61792.5</v>
      </c>
      <c r="AS13" s="86">
        <f t="shared" ca="1" si="107"/>
        <v>61600</v>
      </c>
      <c r="AT13" s="86">
        <f t="shared" ca="1" si="108"/>
        <v>61407.5</v>
      </c>
      <c r="AU13" s="86">
        <f t="shared" ca="1" si="109"/>
        <v>61215</v>
      </c>
      <c r="AV13" s="86">
        <f t="shared" ca="1" si="110"/>
        <v>61022.5</v>
      </c>
      <c r="AW13" s="86">
        <f t="shared" ca="1" si="111"/>
        <v>60830</v>
      </c>
      <c r="AX13" s="86">
        <f t="shared" ca="1" si="112"/>
        <v>60637.5</v>
      </c>
      <c r="AY13" s="86">
        <f t="shared" ca="1" si="113"/>
        <v>60445</v>
      </c>
      <c r="AZ13" s="86">
        <f t="shared" ca="1" si="114"/>
        <v>60252.5</v>
      </c>
      <c r="BA13" s="86">
        <f t="shared" ca="1" si="115"/>
        <v>60060</v>
      </c>
      <c r="BB13" s="86">
        <f t="shared" ca="1" si="116"/>
        <v>59867.5</v>
      </c>
      <c r="BC13" s="86">
        <f t="shared" ca="1" si="117"/>
        <v>59675</v>
      </c>
      <c r="BD13" s="86">
        <f t="shared" ca="1" si="118"/>
        <v>59482.5</v>
      </c>
      <c r="BE13" s="86">
        <f t="shared" ca="1" si="119"/>
        <v>59290</v>
      </c>
      <c r="BF13" s="86">
        <f t="shared" ca="1" si="120"/>
        <v>59097.5</v>
      </c>
      <c r="BG13" s="86">
        <f t="shared" ca="1" si="121"/>
        <v>58905</v>
      </c>
      <c r="BH13" s="86">
        <f t="shared" ca="1" si="122"/>
        <v>58712.5</v>
      </c>
      <c r="BI13" s="86">
        <f t="shared" ca="1" si="123"/>
        <v>58520</v>
      </c>
      <c r="BJ13" s="86">
        <f t="shared" ca="1" si="124"/>
        <v>58327.5</v>
      </c>
      <c r="BK13" s="86">
        <f t="shared" ca="1" si="125"/>
        <v>58135</v>
      </c>
      <c r="BL13" s="86">
        <f t="shared" ca="1" si="126"/>
        <v>57942.5</v>
      </c>
      <c r="BM13" s="86">
        <f t="shared" ca="1" si="127"/>
        <v>57750</v>
      </c>
      <c r="BN13" s="86">
        <f t="shared" ca="1" si="128"/>
        <v>57557.5</v>
      </c>
      <c r="BO13" s="86">
        <f t="shared" ca="1" si="129"/>
        <v>57365</v>
      </c>
      <c r="BP13" s="86">
        <f t="shared" ca="1" si="130"/>
        <v>57172.5</v>
      </c>
      <c r="BQ13" s="86">
        <f t="shared" ca="1" si="131"/>
        <v>56980</v>
      </c>
      <c r="BR13" s="86">
        <f t="shared" ca="1" si="132"/>
        <v>56787.5</v>
      </c>
      <c r="BS13" s="86">
        <f t="shared" ca="1" si="133"/>
        <v>56595</v>
      </c>
      <c r="BT13" s="86">
        <f t="shared" ca="1" si="134"/>
        <v>56402.5</v>
      </c>
      <c r="BU13" s="86">
        <f t="shared" ca="1" si="135"/>
        <v>56210</v>
      </c>
      <c r="BV13" s="86">
        <f t="shared" ca="1" si="136"/>
        <v>56017.5</v>
      </c>
      <c r="BW13" s="86">
        <f t="shared" ca="1" si="137"/>
        <v>55825</v>
      </c>
      <c r="BX13" s="86">
        <f t="shared" ca="1" si="138"/>
        <v>55632.5</v>
      </c>
      <c r="BY13" s="86">
        <f t="shared" ca="1" si="19"/>
        <v>55440</v>
      </c>
      <c r="BZ13" s="86">
        <f t="shared" ca="1" si="20"/>
        <v>55247.5</v>
      </c>
      <c r="CA13" s="86">
        <f t="shared" ca="1" si="21"/>
        <v>55055</v>
      </c>
      <c r="CB13" s="86">
        <f t="shared" ca="1" si="22"/>
        <v>54862.5</v>
      </c>
      <c r="CC13" s="86">
        <f t="shared" ca="1" si="23"/>
        <v>54670</v>
      </c>
      <c r="CD13" s="86">
        <f t="shared" ca="1" si="24"/>
        <v>54477.5</v>
      </c>
      <c r="CE13" s="86">
        <f t="shared" ca="1" si="25"/>
        <v>54285</v>
      </c>
      <c r="CF13" s="86">
        <f t="shared" ca="1" si="26"/>
        <v>54092.5</v>
      </c>
      <c r="CG13" s="86">
        <f t="shared" ca="1" si="27"/>
        <v>53900</v>
      </c>
      <c r="CH13" s="86">
        <f t="shared" ca="1" si="28"/>
        <v>53707.5</v>
      </c>
      <c r="CI13" s="86">
        <f t="shared" ca="1" si="29"/>
        <v>53515</v>
      </c>
      <c r="CJ13" s="86">
        <f t="shared" ca="1" si="30"/>
        <v>53322.5</v>
      </c>
      <c r="CK13" s="86">
        <f t="shared" ca="1" si="31"/>
        <v>53130</v>
      </c>
      <c r="CL13" s="86">
        <f t="shared" ca="1" si="32"/>
        <v>52937.5</v>
      </c>
      <c r="CM13" s="86">
        <f t="shared" ca="1" si="33"/>
        <v>52745</v>
      </c>
      <c r="CN13" s="86">
        <f t="shared" ca="1" si="34"/>
        <v>52552.5</v>
      </c>
      <c r="CO13" s="86">
        <f t="shared" ca="1" si="35"/>
        <v>52360</v>
      </c>
      <c r="CP13" s="86">
        <f t="shared" ca="1" si="36"/>
        <v>52167.5</v>
      </c>
      <c r="CQ13" s="86">
        <f t="shared" ca="1" si="37"/>
        <v>51975</v>
      </c>
      <c r="CR13" s="86">
        <f t="shared" ca="1" si="38"/>
        <v>51782.5</v>
      </c>
      <c r="CS13" s="86">
        <f t="shared" ca="1" si="39"/>
        <v>51590</v>
      </c>
      <c r="CT13" s="86">
        <f t="shared" ca="1" si="40"/>
        <v>51397.5</v>
      </c>
      <c r="CU13" s="86">
        <f t="shared" ca="1" si="41"/>
        <v>51205</v>
      </c>
      <c r="CV13" s="86">
        <f t="shared" ca="1" si="42"/>
        <v>51012.5</v>
      </c>
      <c r="CW13" s="86">
        <f t="shared" ca="1" si="43"/>
        <v>50820</v>
      </c>
      <c r="CX13" s="86">
        <f t="shared" ca="1" si="44"/>
        <v>50627.5</v>
      </c>
      <c r="CY13" s="86">
        <f t="shared" ca="1" si="45"/>
        <v>50435</v>
      </c>
      <c r="CZ13" s="86">
        <f t="shared" ca="1" si="46"/>
        <v>50242.5</v>
      </c>
      <c r="DA13" s="86">
        <f t="shared" ca="1" si="47"/>
        <v>50050</v>
      </c>
      <c r="DB13" s="86">
        <f t="shared" ca="1" si="48"/>
        <v>49857.5</v>
      </c>
      <c r="DC13" s="86">
        <f t="shared" ca="1" si="49"/>
        <v>49665</v>
      </c>
      <c r="DD13" s="86">
        <f t="shared" ca="1" si="50"/>
        <v>49472.5</v>
      </c>
      <c r="DE13" s="86">
        <f t="shared" ca="1" si="51"/>
        <v>49280</v>
      </c>
      <c r="DF13" s="86">
        <f t="shared" ca="1" si="52"/>
        <v>49087.5</v>
      </c>
      <c r="DG13" s="86">
        <f t="shared" ca="1" si="53"/>
        <v>48895</v>
      </c>
      <c r="DH13" s="86">
        <f t="shared" ca="1" si="54"/>
        <v>48702.5</v>
      </c>
      <c r="DI13" s="86">
        <f t="shared" ca="1" si="55"/>
        <v>48510</v>
      </c>
      <c r="DJ13" s="86">
        <f t="shared" ca="1" si="56"/>
        <v>48317.5</v>
      </c>
      <c r="DK13" s="86">
        <f t="shared" ca="1" si="57"/>
        <v>48125</v>
      </c>
      <c r="DL13" s="86">
        <f t="shared" ca="1" si="58"/>
        <v>47932.5</v>
      </c>
      <c r="DM13" s="86">
        <f t="shared" ca="1" si="59"/>
        <v>47740</v>
      </c>
      <c r="DN13" s="86">
        <f t="shared" ca="1" si="60"/>
        <v>47547.5</v>
      </c>
      <c r="DO13" s="86">
        <f t="shared" ca="1" si="61"/>
        <v>47355</v>
      </c>
      <c r="DP13" s="86">
        <f t="shared" ca="1" si="62"/>
        <v>47162.5</v>
      </c>
      <c r="DQ13" s="86">
        <f t="shared" ca="1" si="63"/>
        <v>46970</v>
      </c>
      <c r="DR13" s="86">
        <f t="shared" ca="1" si="64"/>
        <v>46777.5</v>
      </c>
      <c r="DS13" s="86">
        <f t="shared" ca="1" si="65"/>
        <v>46585</v>
      </c>
      <c r="DT13" s="86">
        <f t="shared" ca="1" si="66"/>
        <v>46392.5</v>
      </c>
    </row>
    <row r="14" spans="1:16383" ht="14.25" customHeight="1" x14ac:dyDescent="0.15">
      <c r="A14" s="85" t="str">
        <f>+Input!G28</f>
        <v>Other Assets</v>
      </c>
      <c r="B14" s="3" t="str">
        <f>IF(+Input!D28="","",Input!D28)</f>
        <v>Due Diligence and Inspection</v>
      </c>
      <c r="C14" s="71" t="str">
        <f t="shared" si="17"/>
        <v>EUR</v>
      </c>
      <c r="D14" s="23"/>
      <c r="E14" s="86">
        <f t="shared" si="67"/>
        <v>0</v>
      </c>
      <c r="F14" s="86">
        <f t="shared" ca="1" si="68"/>
        <v>1988.8888888888889</v>
      </c>
      <c r="G14" s="86">
        <f t="shared" ca="1" si="69"/>
        <v>1977.7777777777778</v>
      </c>
      <c r="H14" s="86">
        <f t="shared" ca="1" si="70"/>
        <v>1966.6666666666667</v>
      </c>
      <c r="I14" s="86">
        <f t="shared" ca="1" si="71"/>
        <v>1955.5555555555557</v>
      </c>
      <c r="J14" s="86">
        <f t="shared" ca="1" si="72"/>
        <v>1944.4444444444446</v>
      </c>
      <c r="K14" s="86">
        <f t="shared" ca="1" si="73"/>
        <v>1933.3333333333335</v>
      </c>
      <c r="L14" s="86">
        <f t="shared" ca="1" si="74"/>
        <v>1922.2222222222224</v>
      </c>
      <c r="M14" s="86">
        <f t="shared" ca="1" si="75"/>
        <v>1911.1111111111113</v>
      </c>
      <c r="N14" s="86">
        <f t="shared" ca="1" si="76"/>
        <v>1900.0000000000002</v>
      </c>
      <c r="O14" s="86">
        <f t="shared" ca="1" si="77"/>
        <v>1888.8888888888891</v>
      </c>
      <c r="P14" s="86">
        <f t="shared" ca="1" si="78"/>
        <v>1877.7777777777781</v>
      </c>
      <c r="Q14" s="86">
        <f t="shared" ca="1" si="79"/>
        <v>1866.666666666667</v>
      </c>
      <c r="R14" s="86">
        <f t="shared" ca="1" si="80"/>
        <v>1855.5555555555559</v>
      </c>
      <c r="S14" s="86">
        <f t="shared" ca="1" si="81"/>
        <v>1844.4444444444448</v>
      </c>
      <c r="T14" s="86">
        <f t="shared" ca="1" si="82"/>
        <v>1833.3333333333337</v>
      </c>
      <c r="U14" s="86">
        <f t="shared" ca="1" si="83"/>
        <v>1822.2222222222226</v>
      </c>
      <c r="V14" s="86">
        <f t="shared" ca="1" si="84"/>
        <v>1811.1111111111115</v>
      </c>
      <c r="W14" s="86">
        <f t="shared" ca="1" si="85"/>
        <v>1800.0000000000005</v>
      </c>
      <c r="X14" s="86">
        <f t="shared" ca="1" si="86"/>
        <v>1788.8888888888894</v>
      </c>
      <c r="Y14" s="86">
        <f t="shared" ca="1" si="87"/>
        <v>1777.7777777777783</v>
      </c>
      <c r="Z14" s="86">
        <f t="shared" ca="1" si="88"/>
        <v>1766.6666666666672</v>
      </c>
      <c r="AA14" s="86">
        <f t="shared" ca="1" si="89"/>
        <v>1755.5555555555561</v>
      </c>
      <c r="AB14" s="86">
        <f t="shared" ca="1" si="90"/>
        <v>1744.444444444445</v>
      </c>
      <c r="AC14" s="86">
        <f t="shared" ca="1" si="91"/>
        <v>1733.3333333333339</v>
      </c>
      <c r="AD14" s="86">
        <f t="shared" ca="1" si="92"/>
        <v>1722.2222222222229</v>
      </c>
      <c r="AE14" s="86">
        <f t="shared" ca="1" si="93"/>
        <v>1711.1111111111118</v>
      </c>
      <c r="AF14" s="86">
        <f t="shared" ca="1" si="94"/>
        <v>1700.0000000000007</v>
      </c>
      <c r="AG14" s="86">
        <f t="shared" ca="1" si="95"/>
        <v>1688.8888888888896</v>
      </c>
      <c r="AH14" s="86">
        <f t="shared" ca="1" si="96"/>
        <v>1677.7777777777785</v>
      </c>
      <c r="AI14" s="86">
        <f t="shared" ca="1" si="97"/>
        <v>1666.6666666666674</v>
      </c>
      <c r="AJ14" s="86">
        <f t="shared" ca="1" si="98"/>
        <v>1655.5555555555563</v>
      </c>
      <c r="AK14" s="86">
        <f t="shared" ca="1" si="99"/>
        <v>1644.4444444444453</v>
      </c>
      <c r="AL14" s="86">
        <f t="shared" ca="1" si="100"/>
        <v>1633.3333333333342</v>
      </c>
      <c r="AM14" s="86">
        <f t="shared" ca="1" si="101"/>
        <v>1622.2222222222231</v>
      </c>
      <c r="AN14" s="86">
        <f t="shared" ca="1" si="102"/>
        <v>1611.111111111112</v>
      </c>
      <c r="AO14" s="86">
        <f t="shared" ca="1" si="103"/>
        <v>1600.0000000000009</v>
      </c>
      <c r="AP14" s="86">
        <f t="shared" ca="1" si="104"/>
        <v>1588.8888888888898</v>
      </c>
      <c r="AQ14" s="86">
        <f t="shared" ca="1" si="105"/>
        <v>1577.7777777777787</v>
      </c>
      <c r="AR14" s="86">
        <f t="shared" ca="1" si="106"/>
        <v>1566.6666666666677</v>
      </c>
      <c r="AS14" s="86">
        <f t="shared" ca="1" si="107"/>
        <v>1555.5555555555566</v>
      </c>
      <c r="AT14" s="86">
        <f t="shared" ca="1" si="108"/>
        <v>1544.4444444444455</v>
      </c>
      <c r="AU14" s="86">
        <f t="shared" ca="1" si="109"/>
        <v>1533.3333333333344</v>
      </c>
      <c r="AV14" s="86">
        <f t="shared" ca="1" si="110"/>
        <v>1522.2222222222233</v>
      </c>
      <c r="AW14" s="86">
        <f t="shared" ca="1" si="111"/>
        <v>1511.1111111111122</v>
      </c>
      <c r="AX14" s="86">
        <f t="shared" ca="1" si="112"/>
        <v>1500.0000000000011</v>
      </c>
      <c r="AY14" s="86">
        <f t="shared" ca="1" si="113"/>
        <v>1488.8888888888901</v>
      </c>
      <c r="AZ14" s="86">
        <f t="shared" ca="1" si="114"/>
        <v>1477.777777777779</v>
      </c>
      <c r="BA14" s="86">
        <f t="shared" ca="1" si="115"/>
        <v>1466.6666666666679</v>
      </c>
      <c r="BB14" s="86">
        <f t="shared" ca="1" si="116"/>
        <v>1455.5555555555568</v>
      </c>
      <c r="BC14" s="86">
        <f t="shared" ca="1" si="117"/>
        <v>1444.4444444444457</v>
      </c>
      <c r="BD14" s="86">
        <f t="shared" ca="1" si="118"/>
        <v>1433.3333333333346</v>
      </c>
      <c r="BE14" s="86">
        <f t="shared" ca="1" si="119"/>
        <v>1422.2222222222235</v>
      </c>
      <c r="BF14" s="86">
        <f t="shared" ca="1" si="120"/>
        <v>1411.1111111111125</v>
      </c>
      <c r="BG14" s="86">
        <f t="shared" ca="1" si="121"/>
        <v>1400.0000000000014</v>
      </c>
      <c r="BH14" s="86">
        <f t="shared" ca="1" si="122"/>
        <v>1388.8888888888903</v>
      </c>
      <c r="BI14" s="86">
        <f t="shared" ca="1" si="123"/>
        <v>1377.7777777777792</v>
      </c>
      <c r="BJ14" s="86">
        <f t="shared" ca="1" si="124"/>
        <v>1366.6666666666681</v>
      </c>
      <c r="BK14" s="86">
        <f t="shared" ca="1" si="125"/>
        <v>1355.555555555557</v>
      </c>
      <c r="BL14" s="86">
        <f t="shared" ca="1" si="126"/>
        <v>1344.4444444444459</v>
      </c>
      <c r="BM14" s="86">
        <f t="shared" ca="1" si="127"/>
        <v>1333.3333333333348</v>
      </c>
      <c r="BN14" s="86">
        <f t="shared" ca="1" si="128"/>
        <v>1322.2222222222238</v>
      </c>
      <c r="BO14" s="86">
        <f t="shared" ca="1" si="129"/>
        <v>1311.1111111111127</v>
      </c>
      <c r="BP14" s="86">
        <f t="shared" ca="1" si="130"/>
        <v>1300.0000000000016</v>
      </c>
      <c r="BQ14" s="86">
        <f t="shared" ca="1" si="131"/>
        <v>1288.8888888888905</v>
      </c>
      <c r="BR14" s="86">
        <f t="shared" ca="1" si="132"/>
        <v>1277.7777777777794</v>
      </c>
      <c r="BS14" s="86">
        <f t="shared" ca="1" si="133"/>
        <v>1266.6666666666683</v>
      </c>
      <c r="BT14" s="86">
        <f t="shared" ca="1" si="134"/>
        <v>1255.5555555555572</v>
      </c>
      <c r="BU14" s="86">
        <f t="shared" ca="1" si="135"/>
        <v>1244.4444444444462</v>
      </c>
      <c r="BV14" s="86">
        <f t="shared" ca="1" si="136"/>
        <v>1233.3333333333351</v>
      </c>
      <c r="BW14" s="86">
        <f t="shared" ca="1" si="137"/>
        <v>1222.222222222224</v>
      </c>
      <c r="BX14" s="86">
        <f t="shared" ca="1" si="138"/>
        <v>1211.1111111111129</v>
      </c>
      <c r="BY14" s="86">
        <f t="shared" ca="1" si="19"/>
        <v>1200.0000000000018</v>
      </c>
      <c r="BZ14" s="86">
        <f t="shared" ca="1" si="20"/>
        <v>1188.8888888888907</v>
      </c>
      <c r="CA14" s="86">
        <f t="shared" ca="1" si="21"/>
        <v>1177.7777777777796</v>
      </c>
      <c r="CB14" s="86">
        <f t="shared" ca="1" si="22"/>
        <v>1166.6666666666686</v>
      </c>
      <c r="CC14" s="86">
        <f t="shared" ca="1" si="23"/>
        <v>1155.5555555555575</v>
      </c>
      <c r="CD14" s="86">
        <f t="shared" ca="1" si="24"/>
        <v>1144.4444444444464</v>
      </c>
      <c r="CE14" s="86">
        <f t="shared" ca="1" si="25"/>
        <v>1133.3333333333353</v>
      </c>
      <c r="CF14" s="86">
        <f t="shared" ca="1" si="26"/>
        <v>1122.2222222222242</v>
      </c>
      <c r="CG14" s="86">
        <f t="shared" ca="1" si="27"/>
        <v>1111.1111111111131</v>
      </c>
      <c r="CH14" s="86">
        <f t="shared" ca="1" si="28"/>
        <v>1100.000000000002</v>
      </c>
      <c r="CI14" s="86">
        <f t="shared" ca="1" si="29"/>
        <v>1088.888888888891</v>
      </c>
      <c r="CJ14" s="86">
        <f t="shared" ca="1" si="30"/>
        <v>1077.7777777777799</v>
      </c>
      <c r="CK14" s="86">
        <f t="shared" ca="1" si="31"/>
        <v>1066.6666666666688</v>
      </c>
      <c r="CL14" s="86">
        <f t="shared" ca="1" si="32"/>
        <v>1055.5555555555577</v>
      </c>
      <c r="CM14" s="86">
        <f t="shared" ca="1" si="33"/>
        <v>1044.4444444444466</v>
      </c>
      <c r="CN14" s="86">
        <f t="shared" ca="1" si="34"/>
        <v>1033.3333333333355</v>
      </c>
      <c r="CO14" s="86">
        <f t="shared" ca="1" si="35"/>
        <v>1022.2222222222244</v>
      </c>
      <c r="CP14" s="86">
        <f t="shared" ca="1" si="36"/>
        <v>1011.1111111111134</v>
      </c>
      <c r="CQ14" s="86">
        <f t="shared" ca="1" si="37"/>
        <v>1000.0000000000023</v>
      </c>
      <c r="CR14" s="86">
        <f t="shared" ca="1" si="38"/>
        <v>988.88888888889119</v>
      </c>
      <c r="CS14" s="86">
        <f t="shared" ca="1" si="39"/>
        <v>977.7777777777801</v>
      </c>
      <c r="CT14" s="86">
        <f t="shared" ca="1" si="40"/>
        <v>966.66666666666902</v>
      </c>
      <c r="CU14" s="86">
        <f t="shared" ca="1" si="41"/>
        <v>955.55555555555793</v>
      </c>
      <c r="CV14" s="86">
        <f t="shared" ca="1" si="42"/>
        <v>944.44444444444684</v>
      </c>
      <c r="CW14" s="86">
        <f t="shared" ca="1" si="43"/>
        <v>933.33333333333576</v>
      </c>
      <c r="CX14" s="86">
        <f t="shared" ca="1" si="44"/>
        <v>922.22222222222467</v>
      </c>
      <c r="CY14" s="86">
        <f t="shared" ca="1" si="45"/>
        <v>911.11111111111359</v>
      </c>
      <c r="CZ14" s="86">
        <f t="shared" ca="1" si="46"/>
        <v>900.0000000000025</v>
      </c>
      <c r="DA14" s="86">
        <f t="shared" ca="1" si="47"/>
        <v>888.88888888889142</v>
      </c>
      <c r="DB14" s="86">
        <f t="shared" ca="1" si="48"/>
        <v>877.77777777778033</v>
      </c>
      <c r="DC14" s="86">
        <f t="shared" ca="1" si="49"/>
        <v>866.66666666666924</v>
      </c>
      <c r="DD14" s="86">
        <f t="shared" ca="1" si="50"/>
        <v>855.55555555555816</v>
      </c>
      <c r="DE14" s="86">
        <f t="shared" ca="1" si="51"/>
        <v>844.44444444444707</v>
      </c>
      <c r="DF14" s="86">
        <f t="shared" ca="1" si="52"/>
        <v>833.33333333333599</v>
      </c>
      <c r="DG14" s="86">
        <f t="shared" ca="1" si="53"/>
        <v>822.2222222222249</v>
      </c>
      <c r="DH14" s="86">
        <f t="shared" ca="1" si="54"/>
        <v>811.11111111111381</v>
      </c>
      <c r="DI14" s="86">
        <f t="shared" ca="1" si="55"/>
        <v>800.00000000000273</v>
      </c>
      <c r="DJ14" s="86">
        <f t="shared" ca="1" si="56"/>
        <v>788.88888888889164</v>
      </c>
      <c r="DK14" s="86">
        <f t="shared" ca="1" si="57"/>
        <v>777.77777777778056</v>
      </c>
      <c r="DL14" s="86">
        <f t="shared" ca="1" si="58"/>
        <v>766.66666666666947</v>
      </c>
      <c r="DM14" s="86">
        <f t="shared" ca="1" si="59"/>
        <v>755.55555555555839</v>
      </c>
      <c r="DN14" s="86">
        <f t="shared" ca="1" si="60"/>
        <v>744.4444444444473</v>
      </c>
      <c r="DO14" s="86">
        <f t="shared" ca="1" si="61"/>
        <v>733.33333333333621</v>
      </c>
      <c r="DP14" s="86">
        <f t="shared" ca="1" si="62"/>
        <v>722.22222222222513</v>
      </c>
      <c r="DQ14" s="86">
        <f t="shared" ca="1" si="63"/>
        <v>711.11111111111404</v>
      </c>
      <c r="DR14" s="86">
        <f t="shared" ca="1" si="64"/>
        <v>700.00000000000296</v>
      </c>
      <c r="DS14" s="86">
        <f t="shared" ca="1" si="65"/>
        <v>688.88888888889187</v>
      </c>
      <c r="DT14" s="86">
        <f t="shared" ca="1" si="66"/>
        <v>677.77777777778078</v>
      </c>
    </row>
    <row r="15" spans="1:16383" ht="14.25" customHeight="1" x14ac:dyDescent="0.15">
      <c r="A15" s="85" t="str">
        <f>+Input!G29</f>
        <v>Other Assets</v>
      </c>
      <c r="B15" s="3" t="str">
        <f>IF(+Input!D29="","",Input!D29)</f>
        <v>Architectural and Design Fees</v>
      </c>
      <c r="C15" s="71" t="str">
        <f t="shared" si="17"/>
        <v>EUR</v>
      </c>
      <c r="D15" s="23"/>
      <c r="E15" s="86">
        <f t="shared" si="67"/>
        <v>0</v>
      </c>
      <c r="F15" s="86">
        <f t="shared" ca="1" si="68"/>
        <v>9944.4444444444453</v>
      </c>
      <c r="G15" s="86">
        <f t="shared" ca="1" si="69"/>
        <v>9888.8888888888905</v>
      </c>
      <c r="H15" s="86">
        <f t="shared" ca="1" si="70"/>
        <v>9833.3333333333358</v>
      </c>
      <c r="I15" s="86">
        <f t="shared" ca="1" si="71"/>
        <v>9777.777777777781</v>
      </c>
      <c r="J15" s="86">
        <f t="shared" ca="1" si="72"/>
        <v>9722.2222222222263</v>
      </c>
      <c r="K15" s="86">
        <f t="shared" ca="1" si="73"/>
        <v>9666.6666666666715</v>
      </c>
      <c r="L15" s="86">
        <f t="shared" ca="1" si="74"/>
        <v>9611.1111111111168</v>
      </c>
      <c r="M15" s="86">
        <f t="shared" ca="1" si="75"/>
        <v>9555.555555555562</v>
      </c>
      <c r="N15" s="86">
        <f t="shared" ca="1" si="76"/>
        <v>9500.0000000000073</v>
      </c>
      <c r="O15" s="86">
        <f t="shared" ca="1" si="77"/>
        <v>9444.4444444444525</v>
      </c>
      <c r="P15" s="86">
        <f t="shared" ca="1" si="78"/>
        <v>9388.8888888888978</v>
      </c>
      <c r="Q15" s="86">
        <f t="shared" ca="1" si="79"/>
        <v>9333.333333333343</v>
      </c>
      <c r="R15" s="86">
        <f t="shared" ca="1" si="80"/>
        <v>9277.7777777777883</v>
      </c>
      <c r="S15" s="86">
        <f t="shared" ca="1" si="81"/>
        <v>9222.2222222222335</v>
      </c>
      <c r="T15" s="86">
        <f t="shared" ca="1" si="82"/>
        <v>9166.6666666666788</v>
      </c>
      <c r="U15" s="86">
        <f t="shared" ca="1" si="83"/>
        <v>9111.111111111124</v>
      </c>
      <c r="V15" s="86">
        <f t="shared" ca="1" si="84"/>
        <v>9055.5555555555693</v>
      </c>
      <c r="W15" s="86">
        <f t="shared" ca="1" si="85"/>
        <v>9000.0000000000146</v>
      </c>
      <c r="X15" s="86">
        <f t="shared" ca="1" si="86"/>
        <v>8944.4444444444598</v>
      </c>
      <c r="Y15" s="86">
        <f t="shared" ca="1" si="87"/>
        <v>8888.8888888889051</v>
      </c>
      <c r="Z15" s="86">
        <f t="shared" ca="1" si="88"/>
        <v>8833.3333333333503</v>
      </c>
      <c r="AA15" s="86">
        <f t="shared" ca="1" si="89"/>
        <v>8777.7777777777956</v>
      </c>
      <c r="AB15" s="86">
        <f t="shared" ca="1" si="90"/>
        <v>8722.2222222222408</v>
      </c>
      <c r="AC15" s="86">
        <f t="shared" ca="1" si="91"/>
        <v>8666.6666666666861</v>
      </c>
      <c r="AD15" s="86">
        <f t="shared" ca="1" si="92"/>
        <v>8611.1111111111313</v>
      </c>
      <c r="AE15" s="86">
        <f t="shared" ca="1" si="93"/>
        <v>8555.5555555555766</v>
      </c>
      <c r="AF15" s="86">
        <f t="shared" ca="1" si="94"/>
        <v>8500.0000000000218</v>
      </c>
      <c r="AG15" s="86">
        <f t="shared" ca="1" si="95"/>
        <v>8444.4444444444671</v>
      </c>
      <c r="AH15" s="86">
        <f t="shared" ca="1" si="96"/>
        <v>8388.8888888889123</v>
      </c>
      <c r="AI15" s="86">
        <f t="shared" ca="1" si="97"/>
        <v>8333.3333333333576</v>
      </c>
      <c r="AJ15" s="86">
        <f t="shared" ca="1" si="98"/>
        <v>8277.7777777778028</v>
      </c>
      <c r="AK15" s="86">
        <f t="shared" ca="1" si="99"/>
        <v>8222.2222222222481</v>
      </c>
      <c r="AL15" s="86">
        <f t="shared" ca="1" si="100"/>
        <v>8166.6666666666924</v>
      </c>
      <c r="AM15" s="86">
        <f t="shared" ca="1" si="101"/>
        <v>8111.1111111111368</v>
      </c>
      <c r="AN15" s="86">
        <f t="shared" ca="1" si="102"/>
        <v>8055.5555555555811</v>
      </c>
      <c r="AO15" s="86">
        <f t="shared" ca="1" si="103"/>
        <v>8000.0000000000255</v>
      </c>
      <c r="AP15" s="86">
        <f t="shared" ca="1" si="104"/>
        <v>7944.4444444444698</v>
      </c>
      <c r="AQ15" s="86">
        <f t="shared" ca="1" si="105"/>
        <v>7888.8888888889142</v>
      </c>
      <c r="AR15" s="86">
        <f t="shared" ca="1" si="106"/>
        <v>7833.3333333333585</v>
      </c>
      <c r="AS15" s="86">
        <f t="shared" ca="1" si="107"/>
        <v>7777.7777777778028</v>
      </c>
      <c r="AT15" s="86">
        <f t="shared" ca="1" si="108"/>
        <v>7722.2222222222472</v>
      </c>
      <c r="AU15" s="86">
        <f t="shared" ca="1" si="109"/>
        <v>7666.6666666666915</v>
      </c>
      <c r="AV15" s="86">
        <f t="shared" ca="1" si="110"/>
        <v>7611.1111111111359</v>
      </c>
      <c r="AW15" s="86">
        <f t="shared" ca="1" si="111"/>
        <v>7555.5555555555802</v>
      </c>
      <c r="AX15" s="86">
        <f t="shared" ca="1" si="112"/>
        <v>7500.0000000000246</v>
      </c>
      <c r="AY15" s="86">
        <f t="shared" ca="1" si="113"/>
        <v>7444.4444444444689</v>
      </c>
      <c r="AZ15" s="86">
        <f t="shared" ca="1" si="114"/>
        <v>7388.8888888889132</v>
      </c>
      <c r="BA15" s="86">
        <f t="shared" ca="1" si="115"/>
        <v>7333.3333333333576</v>
      </c>
      <c r="BB15" s="86">
        <f t="shared" ca="1" si="116"/>
        <v>7277.7777777778019</v>
      </c>
      <c r="BC15" s="86">
        <f t="shared" ca="1" si="117"/>
        <v>7222.2222222222463</v>
      </c>
      <c r="BD15" s="86">
        <f t="shared" ca="1" si="118"/>
        <v>7166.6666666666906</v>
      </c>
      <c r="BE15" s="86">
        <f t="shared" ca="1" si="119"/>
        <v>7111.111111111135</v>
      </c>
      <c r="BF15" s="86">
        <f t="shared" ca="1" si="120"/>
        <v>7055.5555555555793</v>
      </c>
      <c r="BG15" s="86">
        <f t="shared" ca="1" si="121"/>
        <v>7000.0000000000236</v>
      </c>
      <c r="BH15" s="86">
        <f t="shared" ca="1" si="122"/>
        <v>6944.444444444468</v>
      </c>
      <c r="BI15" s="86">
        <f t="shared" ca="1" si="123"/>
        <v>6888.8888888889123</v>
      </c>
      <c r="BJ15" s="86">
        <f t="shared" ca="1" si="124"/>
        <v>6833.3333333333567</v>
      </c>
      <c r="BK15" s="86">
        <f t="shared" ca="1" si="125"/>
        <v>6777.777777777801</v>
      </c>
      <c r="BL15" s="86">
        <f t="shared" ca="1" si="126"/>
        <v>6722.2222222222454</v>
      </c>
      <c r="BM15" s="86">
        <f t="shared" ca="1" si="127"/>
        <v>6666.6666666666897</v>
      </c>
      <c r="BN15" s="86">
        <f t="shared" ca="1" si="128"/>
        <v>6611.1111111111341</v>
      </c>
      <c r="BO15" s="86">
        <f t="shared" ca="1" si="129"/>
        <v>6555.5555555555784</v>
      </c>
      <c r="BP15" s="86">
        <f t="shared" ca="1" si="130"/>
        <v>6500.0000000000227</v>
      </c>
      <c r="BQ15" s="86">
        <f t="shared" ca="1" si="131"/>
        <v>6444.4444444444671</v>
      </c>
      <c r="BR15" s="86">
        <f t="shared" ca="1" si="132"/>
        <v>6388.8888888889114</v>
      </c>
      <c r="BS15" s="86">
        <f t="shared" ca="1" si="133"/>
        <v>6333.3333333333558</v>
      </c>
      <c r="BT15" s="86">
        <f t="shared" ca="1" si="134"/>
        <v>6277.7777777778001</v>
      </c>
      <c r="BU15" s="86">
        <f t="shared" ca="1" si="135"/>
        <v>6222.2222222222445</v>
      </c>
      <c r="BV15" s="86">
        <f t="shared" ca="1" si="136"/>
        <v>6166.6666666666888</v>
      </c>
      <c r="BW15" s="86">
        <f t="shared" ca="1" si="137"/>
        <v>6111.1111111111331</v>
      </c>
      <c r="BX15" s="86">
        <f t="shared" ca="1" si="138"/>
        <v>6055.5555555555775</v>
      </c>
      <c r="BY15" s="86">
        <f t="shared" ca="1" si="19"/>
        <v>6000.0000000000218</v>
      </c>
      <c r="BZ15" s="86">
        <f t="shared" ca="1" si="20"/>
        <v>5944.4444444444662</v>
      </c>
      <c r="CA15" s="86">
        <f t="shared" ca="1" si="21"/>
        <v>5888.8888888889105</v>
      </c>
      <c r="CB15" s="86">
        <f t="shared" ca="1" si="22"/>
        <v>5833.3333333333549</v>
      </c>
      <c r="CC15" s="86">
        <f t="shared" ca="1" si="23"/>
        <v>5777.7777777777992</v>
      </c>
      <c r="CD15" s="86">
        <f t="shared" ca="1" si="24"/>
        <v>5722.2222222222435</v>
      </c>
      <c r="CE15" s="86">
        <f t="shared" ca="1" si="25"/>
        <v>5666.6666666666879</v>
      </c>
      <c r="CF15" s="86">
        <f t="shared" ca="1" si="26"/>
        <v>5611.1111111111322</v>
      </c>
      <c r="CG15" s="86">
        <f t="shared" ca="1" si="27"/>
        <v>5555.5555555555766</v>
      </c>
      <c r="CH15" s="86">
        <f t="shared" ca="1" si="28"/>
        <v>5500.0000000000209</v>
      </c>
      <c r="CI15" s="86">
        <f t="shared" ca="1" si="29"/>
        <v>5444.4444444444653</v>
      </c>
      <c r="CJ15" s="86">
        <f t="shared" ca="1" si="30"/>
        <v>5388.8888888889096</v>
      </c>
      <c r="CK15" s="86">
        <f t="shared" ca="1" si="31"/>
        <v>5333.3333333333539</v>
      </c>
      <c r="CL15" s="86">
        <f t="shared" ca="1" si="32"/>
        <v>5277.7777777777983</v>
      </c>
      <c r="CM15" s="86">
        <f t="shared" ca="1" si="33"/>
        <v>5222.2222222222426</v>
      </c>
      <c r="CN15" s="86">
        <f t="shared" ca="1" si="34"/>
        <v>5166.666666666687</v>
      </c>
      <c r="CO15" s="86">
        <f t="shared" ca="1" si="35"/>
        <v>5111.1111111111313</v>
      </c>
      <c r="CP15" s="86">
        <f t="shared" ca="1" si="36"/>
        <v>5055.5555555555757</v>
      </c>
      <c r="CQ15" s="86">
        <f t="shared" ca="1" si="37"/>
        <v>5000.00000000002</v>
      </c>
      <c r="CR15" s="86">
        <f t="shared" ca="1" si="38"/>
        <v>4944.4444444444644</v>
      </c>
      <c r="CS15" s="86">
        <f t="shared" ca="1" si="39"/>
        <v>4888.8888888889087</v>
      </c>
      <c r="CT15" s="86">
        <f t="shared" ca="1" si="40"/>
        <v>4833.333333333353</v>
      </c>
      <c r="CU15" s="86">
        <f t="shared" ca="1" si="41"/>
        <v>4777.7777777777974</v>
      </c>
      <c r="CV15" s="86">
        <f t="shared" ca="1" si="42"/>
        <v>4722.2222222222417</v>
      </c>
      <c r="CW15" s="86">
        <f t="shared" ca="1" si="43"/>
        <v>4666.6666666666861</v>
      </c>
      <c r="CX15" s="86">
        <f t="shared" ca="1" si="44"/>
        <v>4611.1111111111304</v>
      </c>
      <c r="CY15" s="86">
        <f t="shared" ca="1" si="45"/>
        <v>4555.5555555555748</v>
      </c>
      <c r="CZ15" s="86">
        <f t="shared" ca="1" si="46"/>
        <v>4500.0000000000191</v>
      </c>
      <c r="DA15" s="86">
        <f t="shared" ca="1" si="47"/>
        <v>4444.4444444444634</v>
      </c>
      <c r="DB15" s="86">
        <f t="shared" ca="1" si="48"/>
        <v>4388.8888888889078</v>
      </c>
      <c r="DC15" s="86">
        <f t="shared" ca="1" si="49"/>
        <v>4333.3333333333521</v>
      </c>
      <c r="DD15" s="86">
        <f t="shared" ca="1" si="50"/>
        <v>4277.7777777777965</v>
      </c>
      <c r="DE15" s="86">
        <f t="shared" ca="1" si="51"/>
        <v>4222.2222222222408</v>
      </c>
      <c r="DF15" s="86">
        <f t="shared" ca="1" si="52"/>
        <v>4166.6666666666852</v>
      </c>
      <c r="DG15" s="86">
        <f t="shared" ca="1" si="53"/>
        <v>4111.1111111111295</v>
      </c>
      <c r="DH15" s="86">
        <f t="shared" ca="1" si="54"/>
        <v>4055.5555555555738</v>
      </c>
      <c r="DI15" s="86">
        <f t="shared" ca="1" si="55"/>
        <v>4000.0000000000182</v>
      </c>
      <c r="DJ15" s="86">
        <f t="shared" ca="1" si="56"/>
        <v>3944.4444444444625</v>
      </c>
      <c r="DK15" s="86">
        <f t="shared" ca="1" si="57"/>
        <v>3888.8888888889069</v>
      </c>
      <c r="DL15" s="86">
        <f t="shared" ca="1" si="58"/>
        <v>3833.3333333333512</v>
      </c>
      <c r="DM15" s="86">
        <f t="shared" ca="1" si="59"/>
        <v>3777.7777777777956</v>
      </c>
      <c r="DN15" s="86">
        <f t="shared" ca="1" si="60"/>
        <v>3722.2222222222399</v>
      </c>
      <c r="DO15" s="86">
        <f t="shared" ca="1" si="61"/>
        <v>3666.6666666666843</v>
      </c>
      <c r="DP15" s="86">
        <f t="shared" ca="1" si="62"/>
        <v>3611.1111111111286</v>
      </c>
      <c r="DQ15" s="86">
        <f t="shared" ca="1" si="63"/>
        <v>3555.5555555555729</v>
      </c>
      <c r="DR15" s="86">
        <f t="shared" ca="1" si="64"/>
        <v>3500.0000000000173</v>
      </c>
      <c r="DS15" s="86">
        <f t="shared" ca="1" si="65"/>
        <v>3444.4444444444616</v>
      </c>
      <c r="DT15" s="86">
        <f t="shared" ca="1" si="66"/>
        <v>3388.888888888906</v>
      </c>
    </row>
    <row r="16" spans="1:16383" ht="14.25" customHeight="1" x14ac:dyDescent="0.15">
      <c r="A16" s="85" t="str">
        <f>+Input!G30</f>
        <v>Other Assets</v>
      </c>
      <c r="B16" s="3" t="str">
        <f>IF(+Input!D30="","",Input!D30)</f>
        <v>Interior Design and Furnishings ESTIMATED</v>
      </c>
      <c r="C16" s="71" t="str">
        <f t="shared" si="17"/>
        <v>EUR</v>
      </c>
      <c r="D16" s="23"/>
      <c r="E16" s="86">
        <f t="shared" si="67"/>
        <v>0</v>
      </c>
      <c r="F16" s="86">
        <f t="shared" ca="1" si="68"/>
        <v>9944.4444444444453</v>
      </c>
      <c r="G16" s="86">
        <f t="shared" ca="1" si="69"/>
        <v>9888.8888888888905</v>
      </c>
      <c r="H16" s="86">
        <f t="shared" ca="1" si="70"/>
        <v>9833.3333333333358</v>
      </c>
      <c r="I16" s="86">
        <f t="shared" ca="1" si="71"/>
        <v>9777.777777777781</v>
      </c>
      <c r="J16" s="86">
        <f t="shared" ca="1" si="72"/>
        <v>9722.2222222222263</v>
      </c>
      <c r="K16" s="86">
        <f t="shared" ca="1" si="73"/>
        <v>9666.6666666666715</v>
      </c>
      <c r="L16" s="86">
        <f t="shared" ca="1" si="74"/>
        <v>9611.1111111111168</v>
      </c>
      <c r="M16" s="86">
        <f t="shared" ca="1" si="75"/>
        <v>9555.555555555562</v>
      </c>
      <c r="N16" s="86">
        <f t="shared" ca="1" si="76"/>
        <v>9500.0000000000073</v>
      </c>
      <c r="O16" s="86">
        <f t="shared" ca="1" si="77"/>
        <v>9444.4444444444525</v>
      </c>
      <c r="P16" s="86">
        <f t="shared" ca="1" si="78"/>
        <v>9388.8888888888978</v>
      </c>
      <c r="Q16" s="86">
        <f t="shared" ca="1" si="79"/>
        <v>9333.333333333343</v>
      </c>
      <c r="R16" s="86">
        <f t="shared" ca="1" si="80"/>
        <v>9277.7777777777883</v>
      </c>
      <c r="S16" s="86">
        <f t="shared" ca="1" si="81"/>
        <v>9222.2222222222335</v>
      </c>
      <c r="T16" s="86">
        <f t="shared" ca="1" si="82"/>
        <v>9166.6666666666788</v>
      </c>
      <c r="U16" s="86">
        <f t="shared" ca="1" si="83"/>
        <v>9111.111111111124</v>
      </c>
      <c r="V16" s="86">
        <f t="shared" ca="1" si="84"/>
        <v>9055.5555555555693</v>
      </c>
      <c r="W16" s="86">
        <f t="shared" ca="1" si="85"/>
        <v>9000.0000000000146</v>
      </c>
      <c r="X16" s="86">
        <f t="shared" ca="1" si="86"/>
        <v>8944.4444444444598</v>
      </c>
      <c r="Y16" s="86">
        <f t="shared" ca="1" si="87"/>
        <v>8888.8888888889051</v>
      </c>
      <c r="Z16" s="86">
        <f t="shared" ca="1" si="88"/>
        <v>8833.3333333333503</v>
      </c>
      <c r="AA16" s="86">
        <f t="shared" ca="1" si="89"/>
        <v>8777.7777777777956</v>
      </c>
      <c r="AB16" s="86">
        <f t="shared" ca="1" si="90"/>
        <v>8722.2222222222408</v>
      </c>
      <c r="AC16" s="86">
        <f t="shared" ca="1" si="91"/>
        <v>8666.6666666666861</v>
      </c>
      <c r="AD16" s="86">
        <f t="shared" ca="1" si="92"/>
        <v>8611.1111111111313</v>
      </c>
      <c r="AE16" s="86">
        <f t="shared" ca="1" si="93"/>
        <v>8555.5555555555766</v>
      </c>
      <c r="AF16" s="86">
        <f t="shared" ca="1" si="94"/>
        <v>8500.0000000000218</v>
      </c>
      <c r="AG16" s="86">
        <f t="shared" ca="1" si="95"/>
        <v>8444.4444444444671</v>
      </c>
      <c r="AH16" s="86">
        <f t="shared" ca="1" si="96"/>
        <v>8388.8888888889123</v>
      </c>
      <c r="AI16" s="86">
        <f t="shared" ca="1" si="97"/>
        <v>8333.3333333333576</v>
      </c>
      <c r="AJ16" s="86">
        <f t="shared" ca="1" si="98"/>
        <v>8277.7777777778028</v>
      </c>
      <c r="AK16" s="86">
        <f t="shared" ca="1" si="99"/>
        <v>8222.2222222222481</v>
      </c>
      <c r="AL16" s="86">
        <f t="shared" ca="1" si="100"/>
        <v>8166.6666666666924</v>
      </c>
      <c r="AM16" s="86">
        <f t="shared" ca="1" si="101"/>
        <v>8111.1111111111368</v>
      </c>
      <c r="AN16" s="86">
        <f t="shared" ca="1" si="102"/>
        <v>8055.5555555555811</v>
      </c>
      <c r="AO16" s="86">
        <f t="shared" ca="1" si="103"/>
        <v>8000.0000000000255</v>
      </c>
      <c r="AP16" s="86">
        <f t="shared" ca="1" si="104"/>
        <v>7944.4444444444698</v>
      </c>
      <c r="AQ16" s="86">
        <f t="shared" ca="1" si="105"/>
        <v>7888.8888888889142</v>
      </c>
      <c r="AR16" s="86">
        <f t="shared" ca="1" si="106"/>
        <v>7833.3333333333585</v>
      </c>
      <c r="AS16" s="86">
        <f t="shared" ca="1" si="107"/>
        <v>7777.7777777778028</v>
      </c>
      <c r="AT16" s="86">
        <f t="shared" ca="1" si="108"/>
        <v>7722.2222222222472</v>
      </c>
      <c r="AU16" s="86">
        <f t="shared" ca="1" si="109"/>
        <v>7666.6666666666915</v>
      </c>
      <c r="AV16" s="86">
        <f t="shared" ca="1" si="110"/>
        <v>7611.1111111111359</v>
      </c>
      <c r="AW16" s="86">
        <f t="shared" ca="1" si="111"/>
        <v>7555.5555555555802</v>
      </c>
      <c r="AX16" s="86">
        <f t="shared" ca="1" si="112"/>
        <v>7500.0000000000246</v>
      </c>
      <c r="AY16" s="86">
        <f t="shared" ca="1" si="113"/>
        <v>7444.4444444444689</v>
      </c>
      <c r="AZ16" s="86">
        <f t="shared" ca="1" si="114"/>
        <v>7388.8888888889132</v>
      </c>
      <c r="BA16" s="86">
        <f t="shared" ca="1" si="115"/>
        <v>7333.3333333333576</v>
      </c>
      <c r="BB16" s="86">
        <f t="shared" ca="1" si="116"/>
        <v>7277.7777777778019</v>
      </c>
      <c r="BC16" s="86">
        <f t="shared" ca="1" si="117"/>
        <v>7222.2222222222463</v>
      </c>
      <c r="BD16" s="86">
        <f t="shared" ca="1" si="118"/>
        <v>7166.6666666666906</v>
      </c>
      <c r="BE16" s="86">
        <f t="shared" ca="1" si="119"/>
        <v>7111.111111111135</v>
      </c>
      <c r="BF16" s="86">
        <f t="shared" ca="1" si="120"/>
        <v>7055.5555555555793</v>
      </c>
      <c r="BG16" s="86">
        <f t="shared" ca="1" si="121"/>
        <v>7000.0000000000236</v>
      </c>
      <c r="BH16" s="86">
        <f t="shared" ca="1" si="122"/>
        <v>6944.444444444468</v>
      </c>
      <c r="BI16" s="86">
        <f t="shared" ca="1" si="123"/>
        <v>6888.8888888889123</v>
      </c>
      <c r="BJ16" s="86">
        <f t="shared" ca="1" si="124"/>
        <v>6833.3333333333567</v>
      </c>
      <c r="BK16" s="86">
        <f t="shared" ca="1" si="125"/>
        <v>6777.777777777801</v>
      </c>
      <c r="BL16" s="86">
        <f t="shared" ca="1" si="126"/>
        <v>6722.2222222222454</v>
      </c>
      <c r="BM16" s="86">
        <f t="shared" ca="1" si="127"/>
        <v>6666.6666666666897</v>
      </c>
      <c r="BN16" s="86">
        <f t="shared" ca="1" si="128"/>
        <v>6611.1111111111341</v>
      </c>
      <c r="BO16" s="86">
        <f t="shared" ca="1" si="129"/>
        <v>6555.5555555555784</v>
      </c>
      <c r="BP16" s="86">
        <f t="shared" ca="1" si="130"/>
        <v>6500.0000000000227</v>
      </c>
      <c r="BQ16" s="86">
        <f t="shared" ca="1" si="131"/>
        <v>6444.4444444444671</v>
      </c>
      <c r="BR16" s="86">
        <f t="shared" ca="1" si="132"/>
        <v>6388.8888888889114</v>
      </c>
      <c r="BS16" s="86">
        <f t="shared" ca="1" si="133"/>
        <v>6333.3333333333558</v>
      </c>
      <c r="BT16" s="86">
        <f t="shared" ca="1" si="134"/>
        <v>6277.7777777778001</v>
      </c>
      <c r="BU16" s="86">
        <f t="shared" ca="1" si="135"/>
        <v>6222.2222222222445</v>
      </c>
      <c r="BV16" s="86">
        <f t="shared" ca="1" si="136"/>
        <v>6166.6666666666888</v>
      </c>
      <c r="BW16" s="86">
        <f t="shared" ca="1" si="137"/>
        <v>6111.1111111111331</v>
      </c>
      <c r="BX16" s="86">
        <f t="shared" ca="1" si="138"/>
        <v>6055.5555555555775</v>
      </c>
      <c r="BY16" s="86">
        <f t="shared" ca="1" si="19"/>
        <v>6000.0000000000218</v>
      </c>
      <c r="BZ16" s="86">
        <f t="shared" ca="1" si="20"/>
        <v>5944.4444444444662</v>
      </c>
      <c r="CA16" s="86">
        <f t="shared" ca="1" si="21"/>
        <v>5888.8888888889105</v>
      </c>
      <c r="CB16" s="86">
        <f t="shared" ca="1" si="22"/>
        <v>5833.3333333333549</v>
      </c>
      <c r="CC16" s="86">
        <f t="shared" ca="1" si="23"/>
        <v>5777.7777777777992</v>
      </c>
      <c r="CD16" s="86">
        <f t="shared" ca="1" si="24"/>
        <v>5722.2222222222435</v>
      </c>
      <c r="CE16" s="86">
        <f t="shared" ca="1" si="25"/>
        <v>5666.6666666666879</v>
      </c>
      <c r="CF16" s="86">
        <f t="shared" ca="1" si="26"/>
        <v>5611.1111111111322</v>
      </c>
      <c r="CG16" s="86">
        <f t="shared" ca="1" si="27"/>
        <v>5555.5555555555766</v>
      </c>
      <c r="CH16" s="86">
        <f t="shared" ca="1" si="28"/>
        <v>5500.0000000000209</v>
      </c>
      <c r="CI16" s="86">
        <f t="shared" ca="1" si="29"/>
        <v>5444.4444444444653</v>
      </c>
      <c r="CJ16" s="86">
        <f t="shared" ca="1" si="30"/>
        <v>5388.8888888889096</v>
      </c>
      <c r="CK16" s="86">
        <f t="shared" ca="1" si="31"/>
        <v>5333.3333333333539</v>
      </c>
      <c r="CL16" s="86">
        <f t="shared" ca="1" si="32"/>
        <v>5277.7777777777983</v>
      </c>
      <c r="CM16" s="86">
        <f t="shared" ca="1" si="33"/>
        <v>5222.2222222222426</v>
      </c>
      <c r="CN16" s="86">
        <f t="shared" ca="1" si="34"/>
        <v>5166.666666666687</v>
      </c>
      <c r="CO16" s="86">
        <f t="shared" ca="1" si="35"/>
        <v>5111.1111111111313</v>
      </c>
      <c r="CP16" s="86">
        <f t="shared" ca="1" si="36"/>
        <v>5055.5555555555757</v>
      </c>
      <c r="CQ16" s="86">
        <f t="shared" ca="1" si="37"/>
        <v>5000.00000000002</v>
      </c>
      <c r="CR16" s="86">
        <f t="shared" ca="1" si="38"/>
        <v>4944.4444444444644</v>
      </c>
      <c r="CS16" s="86">
        <f t="shared" ca="1" si="39"/>
        <v>4888.8888888889087</v>
      </c>
      <c r="CT16" s="86">
        <f t="shared" ca="1" si="40"/>
        <v>4833.333333333353</v>
      </c>
      <c r="CU16" s="86">
        <f t="shared" ca="1" si="41"/>
        <v>4777.7777777777974</v>
      </c>
      <c r="CV16" s="86">
        <f t="shared" ca="1" si="42"/>
        <v>4722.2222222222417</v>
      </c>
      <c r="CW16" s="86">
        <f t="shared" ca="1" si="43"/>
        <v>4666.6666666666861</v>
      </c>
      <c r="CX16" s="86">
        <f t="shared" ca="1" si="44"/>
        <v>4611.1111111111304</v>
      </c>
      <c r="CY16" s="86">
        <f t="shared" ca="1" si="45"/>
        <v>4555.5555555555748</v>
      </c>
      <c r="CZ16" s="86">
        <f t="shared" ca="1" si="46"/>
        <v>4500.0000000000191</v>
      </c>
      <c r="DA16" s="86">
        <f t="shared" ca="1" si="47"/>
        <v>4444.4444444444634</v>
      </c>
      <c r="DB16" s="86">
        <f t="shared" ca="1" si="48"/>
        <v>4388.8888888889078</v>
      </c>
      <c r="DC16" s="86">
        <f t="shared" ca="1" si="49"/>
        <v>4333.3333333333521</v>
      </c>
      <c r="DD16" s="86">
        <f t="shared" ca="1" si="50"/>
        <v>4277.7777777777965</v>
      </c>
      <c r="DE16" s="86">
        <f t="shared" ca="1" si="51"/>
        <v>4222.2222222222408</v>
      </c>
      <c r="DF16" s="86">
        <f t="shared" ca="1" si="52"/>
        <v>4166.6666666666852</v>
      </c>
      <c r="DG16" s="86">
        <f t="shared" ca="1" si="53"/>
        <v>4111.1111111111295</v>
      </c>
      <c r="DH16" s="86">
        <f t="shared" ca="1" si="54"/>
        <v>4055.5555555555738</v>
      </c>
      <c r="DI16" s="86">
        <f t="shared" ca="1" si="55"/>
        <v>4000.0000000000182</v>
      </c>
      <c r="DJ16" s="86">
        <f t="shared" ca="1" si="56"/>
        <v>3944.4444444444625</v>
      </c>
      <c r="DK16" s="86">
        <f t="shared" ca="1" si="57"/>
        <v>3888.8888888889069</v>
      </c>
      <c r="DL16" s="86">
        <f t="shared" ca="1" si="58"/>
        <v>3833.3333333333512</v>
      </c>
      <c r="DM16" s="86">
        <f t="shared" ca="1" si="59"/>
        <v>3777.7777777777956</v>
      </c>
      <c r="DN16" s="86">
        <f t="shared" ca="1" si="60"/>
        <v>3722.2222222222399</v>
      </c>
      <c r="DO16" s="86">
        <f t="shared" ca="1" si="61"/>
        <v>3666.6666666666843</v>
      </c>
      <c r="DP16" s="86">
        <f t="shared" ca="1" si="62"/>
        <v>3611.1111111111286</v>
      </c>
      <c r="DQ16" s="86">
        <f t="shared" ca="1" si="63"/>
        <v>3555.5555555555729</v>
      </c>
      <c r="DR16" s="86">
        <f t="shared" ca="1" si="64"/>
        <v>3500.0000000000173</v>
      </c>
      <c r="DS16" s="86">
        <f t="shared" ca="1" si="65"/>
        <v>3444.4444444444616</v>
      </c>
      <c r="DT16" s="86">
        <f t="shared" ca="1" si="66"/>
        <v>3388.888888888906</v>
      </c>
    </row>
    <row r="17" spans="1:124" ht="14.25" customHeight="1" x14ac:dyDescent="0.15">
      <c r="A17" s="85" t="str">
        <f>+Input!G31</f>
        <v>Other Assets</v>
      </c>
      <c r="B17" s="3" t="str">
        <f>IF(+Input!D31="","",Input!D31)</f>
        <v>Structural Repairs ESTIMATED</v>
      </c>
      <c r="C17" s="71" t="str">
        <f t="shared" si="17"/>
        <v>EUR</v>
      </c>
      <c r="D17" s="23"/>
      <c r="E17" s="86">
        <f t="shared" si="67"/>
        <v>0</v>
      </c>
      <c r="F17" s="86">
        <f t="shared" ca="1" si="68"/>
        <v>9944.4444444444453</v>
      </c>
      <c r="G17" s="86">
        <f t="shared" ca="1" si="69"/>
        <v>9888.8888888888905</v>
      </c>
      <c r="H17" s="86">
        <f t="shared" ca="1" si="70"/>
        <v>9833.3333333333358</v>
      </c>
      <c r="I17" s="86">
        <f t="shared" ca="1" si="71"/>
        <v>9777.777777777781</v>
      </c>
      <c r="J17" s="86">
        <f t="shared" ca="1" si="72"/>
        <v>9722.2222222222263</v>
      </c>
      <c r="K17" s="86">
        <f t="shared" ca="1" si="73"/>
        <v>9666.6666666666715</v>
      </c>
      <c r="L17" s="86">
        <f t="shared" ca="1" si="74"/>
        <v>9611.1111111111168</v>
      </c>
      <c r="M17" s="86">
        <f t="shared" ca="1" si="75"/>
        <v>9555.555555555562</v>
      </c>
      <c r="N17" s="86">
        <f t="shared" ca="1" si="76"/>
        <v>9500.0000000000073</v>
      </c>
      <c r="O17" s="86">
        <f t="shared" ca="1" si="77"/>
        <v>9444.4444444444525</v>
      </c>
      <c r="P17" s="86">
        <f t="shared" ca="1" si="78"/>
        <v>9388.8888888888978</v>
      </c>
      <c r="Q17" s="86">
        <f t="shared" ca="1" si="79"/>
        <v>9333.333333333343</v>
      </c>
      <c r="R17" s="86">
        <f t="shared" ca="1" si="80"/>
        <v>9277.7777777777883</v>
      </c>
      <c r="S17" s="86">
        <f t="shared" ca="1" si="81"/>
        <v>9222.2222222222335</v>
      </c>
      <c r="T17" s="86">
        <f t="shared" ca="1" si="82"/>
        <v>9166.6666666666788</v>
      </c>
      <c r="U17" s="86">
        <f t="shared" ca="1" si="83"/>
        <v>9111.111111111124</v>
      </c>
      <c r="V17" s="86">
        <f t="shared" ca="1" si="84"/>
        <v>9055.5555555555693</v>
      </c>
      <c r="W17" s="86">
        <f t="shared" ca="1" si="85"/>
        <v>9000.0000000000146</v>
      </c>
      <c r="X17" s="86">
        <f t="shared" ca="1" si="86"/>
        <v>8944.4444444444598</v>
      </c>
      <c r="Y17" s="86">
        <f t="shared" ca="1" si="87"/>
        <v>8888.8888888889051</v>
      </c>
      <c r="Z17" s="86">
        <f t="shared" ca="1" si="88"/>
        <v>8833.3333333333503</v>
      </c>
      <c r="AA17" s="86">
        <f t="shared" ca="1" si="89"/>
        <v>8777.7777777777956</v>
      </c>
      <c r="AB17" s="86">
        <f t="shared" ca="1" si="90"/>
        <v>8722.2222222222408</v>
      </c>
      <c r="AC17" s="86">
        <f t="shared" ca="1" si="91"/>
        <v>8666.6666666666861</v>
      </c>
      <c r="AD17" s="86">
        <f t="shared" ca="1" si="92"/>
        <v>8611.1111111111313</v>
      </c>
      <c r="AE17" s="86">
        <f t="shared" ca="1" si="93"/>
        <v>8555.5555555555766</v>
      </c>
      <c r="AF17" s="86">
        <f t="shared" ca="1" si="94"/>
        <v>8500.0000000000218</v>
      </c>
      <c r="AG17" s="86">
        <f t="shared" ca="1" si="95"/>
        <v>8444.4444444444671</v>
      </c>
      <c r="AH17" s="86">
        <f t="shared" ca="1" si="96"/>
        <v>8388.8888888889123</v>
      </c>
      <c r="AI17" s="86">
        <f t="shared" ca="1" si="97"/>
        <v>8333.3333333333576</v>
      </c>
      <c r="AJ17" s="86">
        <f t="shared" ca="1" si="98"/>
        <v>8277.7777777778028</v>
      </c>
      <c r="AK17" s="86">
        <f t="shared" ca="1" si="99"/>
        <v>8222.2222222222481</v>
      </c>
      <c r="AL17" s="86">
        <f t="shared" ca="1" si="100"/>
        <v>8166.6666666666924</v>
      </c>
      <c r="AM17" s="86">
        <f t="shared" ca="1" si="101"/>
        <v>8111.1111111111368</v>
      </c>
      <c r="AN17" s="86">
        <f t="shared" ca="1" si="102"/>
        <v>8055.5555555555811</v>
      </c>
      <c r="AO17" s="86">
        <f t="shared" ca="1" si="103"/>
        <v>8000.0000000000255</v>
      </c>
      <c r="AP17" s="86">
        <f t="shared" ca="1" si="104"/>
        <v>7944.4444444444698</v>
      </c>
      <c r="AQ17" s="86">
        <f t="shared" ca="1" si="105"/>
        <v>7888.8888888889142</v>
      </c>
      <c r="AR17" s="86">
        <f t="shared" ca="1" si="106"/>
        <v>7833.3333333333585</v>
      </c>
      <c r="AS17" s="86">
        <f t="shared" ca="1" si="107"/>
        <v>7777.7777777778028</v>
      </c>
      <c r="AT17" s="86">
        <f t="shared" ca="1" si="108"/>
        <v>7722.2222222222472</v>
      </c>
      <c r="AU17" s="86">
        <f t="shared" ca="1" si="109"/>
        <v>7666.6666666666915</v>
      </c>
      <c r="AV17" s="86">
        <f t="shared" ca="1" si="110"/>
        <v>7611.1111111111359</v>
      </c>
      <c r="AW17" s="86">
        <f t="shared" ca="1" si="111"/>
        <v>7555.5555555555802</v>
      </c>
      <c r="AX17" s="86">
        <f t="shared" ca="1" si="112"/>
        <v>7500.0000000000246</v>
      </c>
      <c r="AY17" s="86">
        <f t="shared" ca="1" si="113"/>
        <v>7444.4444444444689</v>
      </c>
      <c r="AZ17" s="86">
        <f t="shared" ca="1" si="114"/>
        <v>7388.8888888889132</v>
      </c>
      <c r="BA17" s="86">
        <f t="shared" ca="1" si="115"/>
        <v>7333.3333333333576</v>
      </c>
      <c r="BB17" s="86">
        <f t="shared" ca="1" si="116"/>
        <v>7277.7777777778019</v>
      </c>
      <c r="BC17" s="86">
        <f t="shared" ca="1" si="117"/>
        <v>7222.2222222222463</v>
      </c>
      <c r="BD17" s="86">
        <f t="shared" ca="1" si="118"/>
        <v>7166.6666666666906</v>
      </c>
      <c r="BE17" s="86">
        <f t="shared" ca="1" si="119"/>
        <v>7111.111111111135</v>
      </c>
      <c r="BF17" s="86">
        <f t="shared" ca="1" si="120"/>
        <v>7055.5555555555793</v>
      </c>
      <c r="BG17" s="86">
        <f t="shared" ca="1" si="121"/>
        <v>7000.0000000000236</v>
      </c>
      <c r="BH17" s="86">
        <f t="shared" ca="1" si="122"/>
        <v>6944.444444444468</v>
      </c>
      <c r="BI17" s="86">
        <f t="shared" ca="1" si="123"/>
        <v>6888.8888888889123</v>
      </c>
      <c r="BJ17" s="86">
        <f t="shared" ca="1" si="124"/>
        <v>6833.3333333333567</v>
      </c>
      <c r="BK17" s="86">
        <f t="shared" ca="1" si="125"/>
        <v>6777.777777777801</v>
      </c>
      <c r="BL17" s="86">
        <f t="shared" ca="1" si="126"/>
        <v>6722.2222222222454</v>
      </c>
      <c r="BM17" s="86">
        <f t="shared" ca="1" si="127"/>
        <v>6666.6666666666897</v>
      </c>
      <c r="BN17" s="86">
        <f t="shared" ca="1" si="128"/>
        <v>6611.1111111111341</v>
      </c>
      <c r="BO17" s="86">
        <f t="shared" ca="1" si="129"/>
        <v>6555.5555555555784</v>
      </c>
      <c r="BP17" s="86">
        <f t="shared" ca="1" si="130"/>
        <v>6500.0000000000227</v>
      </c>
      <c r="BQ17" s="86">
        <f t="shared" ca="1" si="131"/>
        <v>6444.4444444444671</v>
      </c>
      <c r="BR17" s="86">
        <f t="shared" ca="1" si="132"/>
        <v>6388.8888888889114</v>
      </c>
      <c r="BS17" s="86">
        <f t="shared" ca="1" si="133"/>
        <v>6333.3333333333558</v>
      </c>
      <c r="BT17" s="86">
        <f t="shared" ca="1" si="134"/>
        <v>6277.7777777778001</v>
      </c>
      <c r="BU17" s="86">
        <f t="shared" ca="1" si="135"/>
        <v>6222.2222222222445</v>
      </c>
      <c r="BV17" s="86">
        <f t="shared" ca="1" si="136"/>
        <v>6166.6666666666888</v>
      </c>
      <c r="BW17" s="86">
        <f t="shared" ca="1" si="137"/>
        <v>6111.1111111111331</v>
      </c>
      <c r="BX17" s="86">
        <f t="shared" ca="1" si="138"/>
        <v>6055.5555555555775</v>
      </c>
      <c r="BY17" s="86">
        <f t="shared" ca="1" si="19"/>
        <v>6000.0000000000218</v>
      </c>
      <c r="BZ17" s="86">
        <f t="shared" ca="1" si="20"/>
        <v>5944.4444444444662</v>
      </c>
      <c r="CA17" s="86">
        <f t="shared" ca="1" si="21"/>
        <v>5888.8888888889105</v>
      </c>
      <c r="CB17" s="86">
        <f t="shared" ca="1" si="22"/>
        <v>5833.3333333333549</v>
      </c>
      <c r="CC17" s="86">
        <f t="shared" ca="1" si="23"/>
        <v>5777.7777777777992</v>
      </c>
      <c r="CD17" s="86">
        <f t="shared" ca="1" si="24"/>
        <v>5722.2222222222435</v>
      </c>
      <c r="CE17" s="86">
        <f t="shared" ca="1" si="25"/>
        <v>5666.6666666666879</v>
      </c>
      <c r="CF17" s="86">
        <f t="shared" ca="1" si="26"/>
        <v>5611.1111111111322</v>
      </c>
      <c r="CG17" s="86">
        <f t="shared" ca="1" si="27"/>
        <v>5555.5555555555766</v>
      </c>
      <c r="CH17" s="86">
        <f t="shared" ca="1" si="28"/>
        <v>5500.0000000000209</v>
      </c>
      <c r="CI17" s="86">
        <f t="shared" ca="1" si="29"/>
        <v>5444.4444444444653</v>
      </c>
      <c r="CJ17" s="86">
        <f t="shared" ca="1" si="30"/>
        <v>5388.8888888889096</v>
      </c>
      <c r="CK17" s="86">
        <f t="shared" ca="1" si="31"/>
        <v>5333.3333333333539</v>
      </c>
      <c r="CL17" s="86">
        <f t="shared" ca="1" si="32"/>
        <v>5277.7777777777983</v>
      </c>
      <c r="CM17" s="86">
        <f t="shared" ca="1" si="33"/>
        <v>5222.2222222222426</v>
      </c>
      <c r="CN17" s="86">
        <f t="shared" ca="1" si="34"/>
        <v>5166.666666666687</v>
      </c>
      <c r="CO17" s="86">
        <f t="shared" ca="1" si="35"/>
        <v>5111.1111111111313</v>
      </c>
      <c r="CP17" s="86">
        <f t="shared" ca="1" si="36"/>
        <v>5055.5555555555757</v>
      </c>
      <c r="CQ17" s="86">
        <f t="shared" ca="1" si="37"/>
        <v>5000.00000000002</v>
      </c>
      <c r="CR17" s="86">
        <f t="shared" ca="1" si="38"/>
        <v>4944.4444444444644</v>
      </c>
      <c r="CS17" s="86">
        <f t="shared" ca="1" si="39"/>
        <v>4888.8888888889087</v>
      </c>
      <c r="CT17" s="86">
        <f t="shared" ca="1" si="40"/>
        <v>4833.333333333353</v>
      </c>
      <c r="CU17" s="86">
        <f t="shared" ca="1" si="41"/>
        <v>4777.7777777777974</v>
      </c>
      <c r="CV17" s="86">
        <f t="shared" ca="1" si="42"/>
        <v>4722.2222222222417</v>
      </c>
      <c r="CW17" s="86">
        <f t="shared" ca="1" si="43"/>
        <v>4666.6666666666861</v>
      </c>
      <c r="CX17" s="86">
        <f t="shared" ca="1" si="44"/>
        <v>4611.1111111111304</v>
      </c>
      <c r="CY17" s="86">
        <f t="shared" ca="1" si="45"/>
        <v>4555.5555555555748</v>
      </c>
      <c r="CZ17" s="86">
        <f t="shared" ca="1" si="46"/>
        <v>4500.0000000000191</v>
      </c>
      <c r="DA17" s="86">
        <f t="shared" ca="1" si="47"/>
        <v>4444.4444444444634</v>
      </c>
      <c r="DB17" s="86">
        <f t="shared" ca="1" si="48"/>
        <v>4388.8888888889078</v>
      </c>
      <c r="DC17" s="86">
        <f t="shared" ca="1" si="49"/>
        <v>4333.3333333333521</v>
      </c>
      <c r="DD17" s="86">
        <f t="shared" ca="1" si="50"/>
        <v>4277.7777777777965</v>
      </c>
      <c r="DE17" s="86">
        <f t="shared" ca="1" si="51"/>
        <v>4222.2222222222408</v>
      </c>
      <c r="DF17" s="86">
        <f t="shared" ca="1" si="52"/>
        <v>4166.6666666666852</v>
      </c>
      <c r="DG17" s="86">
        <f t="shared" ca="1" si="53"/>
        <v>4111.1111111111295</v>
      </c>
      <c r="DH17" s="86">
        <f t="shared" ca="1" si="54"/>
        <v>4055.5555555555738</v>
      </c>
      <c r="DI17" s="86">
        <f t="shared" ca="1" si="55"/>
        <v>4000.0000000000182</v>
      </c>
      <c r="DJ17" s="86">
        <f t="shared" ca="1" si="56"/>
        <v>3944.4444444444625</v>
      </c>
      <c r="DK17" s="86">
        <f t="shared" ca="1" si="57"/>
        <v>3888.8888888889069</v>
      </c>
      <c r="DL17" s="86">
        <f t="shared" ca="1" si="58"/>
        <v>3833.3333333333512</v>
      </c>
      <c r="DM17" s="86">
        <f t="shared" ca="1" si="59"/>
        <v>3777.7777777777956</v>
      </c>
      <c r="DN17" s="86">
        <f t="shared" ca="1" si="60"/>
        <v>3722.2222222222399</v>
      </c>
      <c r="DO17" s="86">
        <f t="shared" ca="1" si="61"/>
        <v>3666.6666666666843</v>
      </c>
      <c r="DP17" s="86">
        <f t="shared" ca="1" si="62"/>
        <v>3611.1111111111286</v>
      </c>
      <c r="DQ17" s="86">
        <f t="shared" ca="1" si="63"/>
        <v>3555.5555555555729</v>
      </c>
      <c r="DR17" s="86">
        <f t="shared" ca="1" si="64"/>
        <v>3500.0000000000173</v>
      </c>
      <c r="DS17" s="86">
        <f t="shared" ca="1" si="65"/>
        <v>3444.4444444444616</v>
      </c>
      <c r="DT17" s="86">
        <f t="shared" ca="1" si="66"/>
        <v>3388.888888888906</v>
      </c>
    </row>
    <row r="18" spans="1:124" ht="14.25" customHeight="1" x14ac:dyDescent="0.15">
      <c r="A18" s="85" t="str">
        <f>+Input!G32</f>
        <v>Other Assets</v>
      </c>
      <c r="B18" s="3" t="str">
        <f>IF(+Input!D32="","",Input!D32)</f>
        <v>Plumbing and Electrical Upgrades ESTIMATED</v>
      </c>
      <c r="C18" s="71" t="str">
        <f t="shared" si="17"/>
        <v>EUR</v>
      </c>
      <c r="D18" s="23"/>
      <c r="E18" s="86">
        <f t="shared" si="67"/>
        <v>0</v>
      </c>
      <c r="F18" s="86">
        <f t="shared" ca="1" si="68"/>
        <v>14916.666666666666</v>
      </c>
      <c r="G18" s="86">
        <f t="shared" ca="1" si="69"/>
        <v>14833.333333333332</v>
      </c>
      <c r="H18" s="86">
        <f t="shared" ca="1" si="70"/>
        <v>14749.999999999998</v>
      </c>
      <c r="I18" s="86">
        <f t="shared" ca="1" si="71"/>
        <v>14666.666666666664</v>
      </c>
      <c r="J18" s="86">
        <f t="shared" ca="1" si="72"/>
        <v>14583.33333333333</v>
      </c>
      <c r="K18" s="86">
        <f t="shared" ca="1" si="73"/>
        <v>14499.999999999996</v>
      </c>
      <c r="L18" s="86">
        <f t="shared" ca="1" si="74"/>
        <v>14416.666666666662</v>
      </c>
      <c r="M18" s="86">
        <f t="shared" ca="1" si="75"/>
        <v>14333.333333333328</v>
      </c>
      <c r="N18" s="86">
        <f t="shared" ca="1" si="76"/>
        <v>14249.999999999995</v>
      </c>
      <c r="O18" s="86">
        <f t="shared" ca="1" si="77"/>
        <v>14166.666666666661</v>
      </c>
      <c r="P18" s="86">
        <f t="shared" ca="1" si="78"/>
        <v>14083.333333333327</v>
      </c>
      <c r="Q18" s="86">
        <f t="shared" ca="1" si="79"/>
        <v>13999.999999999993</v>
      </c>
      <c r="R18" s="86">
        <f t="shared" ca="1" si="80"/>
        <v>13916.666666666659</v>
      </c>
      <c r="S18" s="86">
        <f t="shared" ca="1" si="81"/>
        <v>13833.333333333325</v>
      </c>
      <c r="T18" s="86">
        <f t="shared" ca="1" si="82"/>
        <v>13749.999999999991</v>
      </c>
      <c r="U18" s="86">
        <f t="shared" ca="1" si="83"/>
        <v>13666.666666666657</v>
      </c>
      <c r="V18" s="86">
        <f t="shared" ca="1" si="84"/>
        <v>13583.333333333323</v>
      </c>
      <c r="W18" s="86">
        <f t="shared" ca="1" si="85"/>
        <v>13499.999999999989</v>
      </c>
      <c r="X18" s="86">
        <f t="shared" ca="1" si="86"/>
        <v>13416.666666666655</v>
      </c>
      <c r="Y18" s="86">
        <f t="shared" ca="1" si="87"/>
        <v>13333.333333333321</v>
      </c>
      <c r="Z18" s="86">
        <f t="shared" ca="1" si="88"/>
        <v>13249.999999999987</v>
      </c>
      <c r="AA18" s="86">
        <f t="shared" ca="1" si="89"/>
        <v>13166.666666666653</v>
      </c>
      <c r="AB18" s="86">
        <f t="shared" ca="1" si="90"/>
        <v>13083.333333333319</v>
      </c>
      <c r="AC18" s="86">
        <f t="shared" ca="1" si="91"/>
        <v>12999.999999999985</v>
      </c>
      <c r="AD18" s="86">
        <f t="shared" ca="1" si="92"/>
        <v>12916.666666666652</v>
      </c>
      <c r="AE18" s="86">
        <f t="shared" ca="1" si="93"/>
        <v>12833.333333333318</v>
      </c>
      <c r="AF18" s="86">
        <f t="shared" ca="1" si="94"/>
        <v>12749.999999999984</v>
      </c>
      <c r="AG18" s="86">
        <f t="shared" ca="1" si="95"/>
        <v>12666.66666666665</v>
      </c>
      <c r="AH18" s="86">
        <f t="shared" ca="1" si="96"/>
        <v>12583.333333333316</v>
      </c>
      <c r="AI18" s="86">
        <f t="shared" ca="1" si="97"/>
        <v>12499.999999999982</v>
      </c>
      <c r="AJ18" s="86">
        <f t="shared" ca="1" si="98"/>
        <v>12416.666666666648</v>
      </c>
      <c r="AK18" s="86">
        <f t="shared" ca="1" si="99"/>
        <v>12333.333333333314</v>
      </c>
      <c r="AL18" s="86">
        <f t="shared" ca="1" si="100"/>
        <v>12249.99999999998</v>
      </c>
      <c r="AM18" s="86">
        <f t="shared" ca="1" si="101"/>
        <v>12166.666666666646</v>
      </c>
      <c r="AN18" s="86">
        <f t="shared" ca="1" si="102"/>
        <v>12083.333333333312</v>
      </c>
      <c r="AO18" s="86">
        <f t="shared" ca="1" si="103"/>
        <v>11999.999999999978</v>
      </c>
      <c r="AP18" s="86">
        <f t="shared" ca="1" si="104"/>
        <v>11916.666666666644</v>
      </c>
      <c r="AQ18" s="86">
        <f t="shared" ca="1" si="105"/>
        <v>11833.33333333331</v>
      </c>
      <c r="AR18" s="86">
        <f t="shared" ca="1" si="106"/>
        <v>11749.999999999976</v>
      </c>
      <c r="AS18" s="86">
        <f t="shared" ca="1" si="107"/>
        <v>11666.666666666642</v>
      </c>
      <c r="AT18" s="86">
        <f t="shared" ca="1" si="108"/>
        <v>11583.333333333308</v>
      </c>
      <c r="AU18" s="86">
        <f t="shared" ca="1" si="109"/>
        <v>11499.999999999975</v>
      </c>
      <c r="AV18" s="86">
        <f t="shared" ca="1" si="110"/>
        <v>11416.666666666641</v>
      </c>
      <c r="AW18" s="86">
        <f t="shared" ca="1" si="111"/>
        <v>11333.333333333307</v>
      </c>
      <c r="AX18" s="86">
        <f t="shared" ca="1" si="112"/>
        <v>11249.999999999973</v>
      </c>
      <c r="AY18" s="86">
        <f t="shared" ca="1" si="113"/>
        <v>11166.666666666639</v>
      </c>
      <c r="AZ18" s="86">
        <f t="shared" ca="1" si="114"/>
        <v>11083.333333333305</v>
      </c>
      <c r="BA18" s="86">
        <f t="shared" ca="1" si="115"/>
        <v>10999.999999999971</v>
      </c>
      <c r="BB18" s="86">
        <f t="shared" ca="1" si="116"/>
        <v>10916.666666666637</v>
      </c>
      <c r="BC18" s="86">
        <f t="shared" ca="1" si="117"/>
        <v>10833.333333333303</v>
      </c>
      <c r="BD18" s="86">
        <f t="shared" ca="1" si="118"/>
        <v>10749.999999999969</v>
      </c>
      <c r="BE18" s="86">
        <f t="shared" ca="1" si="119"/>
        <v>10666.666666666635</v>
      </c>
      <c r="BF18" s="86">
        <f t="shared" ca="1" si="120"/>
        <v>10583.333333333301</v>
      </c>
      <c r="BG18" s="86">
        <f t="shared" ca="1" si="121"/>
        <v>10499.999999999967</v>
      </c>
      <c r="BH18" s="86">
        <f t="shared" ca="1" si="122"/>
        <v>10416.666666666633</v>
      </c>
      <c r="BI18" s="86">
        <f t="shared" ca="1" si="123"/>
        <v>10333.333333333299</v>
      </c>
      <c r="BJ18" s="86">
        <f t="shared" ca="1" si="124"/>
        <v>10249.999999999965</v>
      </c>
      <c r="BK18" s="86">
        <f t="shared" ca="1" si="125"/>
        <v>10166.666666666631</v>
      </c>
      <c r="BL18" s="86">
        <f t="shared" ca="1" si="126"/>
        <v>10083.333333333298</v>
      </c>
      <c r="BM18" s="86">
        <f t="shared" ca="1" si="127"/>
        <v>9999.9999999999636</v>
      </c>
      <c r="BN18" s="86">
        <f t="shared" ca="1" si="128"/>
        <v>9916.6666666666297</v>
      </c>
      <c r="BO18" s="86">
        <f t="shared" ca="1" si="129"/>
        <v>9833.3333333332957</v>
      </c>
      <c r="BP18" s="86">
        <f t="shared" ca="1" si="130"/>
        <v>9749.9999999999618</v>
      </c>
      <c r="BQ18" s="86">
        <f t="shared" ca="1" si="131"/>
        <v>9666.6666666666279</v>
      </c>
      <c r="BR18" s="86">
        <f t="shared" ca="1" si="132"/>
        <v>9583.3333333332939</v>
      </c>
      <c r="BS18" s="86">
        <f t="shared" ca="1" si="133"/>
        <v>9499.99999999996</v>
      </c>
      <c r="BT18" s="86">
        <f t="shared" ca="1" si="134"/>
        <v>9416.666666666626</v>
      </c>
      <c r="BU18" s="86">
        <f t="shared" ca="1" si="135"/>
        <v>9333.3333333332921</v>
      </c>
      <c r="BV18" s="86">
        <f t="shared" ca="1" si="136"/>
        <v>9249.9999999999582</v>
      </c>
      <c r="BW18" s="86">
        <f t="shared" ca="1" si="137"/>
        <v>9166.6666666666242</v>
      </c>
      <c r="BX18" s="86">
        <f t="shared" ca="1" si="138"/>
        <v>9083.3333333332903</v>
      </c>
      <c r="BY18" s="86">
        <f t="shared" ca="1" si="19"/>
        <v>8999.9999999999563</v>
      </c>
      <c r="BZ18" s="86">
        <f t="shared" ca="1" si="20"/>
        <v>8916.6666666666224</v>
      </c>
      <c r="CA18" s="86">
        <f t="shared" ca="1" si="21"/>
        <v>8833.3333333332885</v>
      </c>
      <c r="CB18" s="86">
        <f t="shared" ca="1" si="22"/>
        <v>8749.9999999999545</v>
      </c>
      <c r="CC18" s="86">
        <f t="shared" ca="1" si="23"/>
        <v>8666.6666666666206</v>
      </c>
      <c r="CD18" s="86">
        <f t="shared" ca="1" si="24"/>
        <v>8583.3333333332866</v>
      </c>
      <c r="CE18" s="86">
        <f t="shared" ca="1" si="25"/>
        <v>8499.9999999999527</v>
      </c>
      <c r="CF18" s="86">
        <f t="shared" ca="1" si="26"/>
        <v>8416.6666666666188</v>
      </c>
      <c r="CG18" s="86">
        <f t="shared" ca="1" si="27"/>
        <v>8333.3333333332848</v>
      </c>
      <c r="CH18" s="86">
        <f t="shared" ca="1" si="28"/>
        <v>8249.9999999999509</v>
      </c>
      <c r="CI18" s="86">
        <f t="shared" ca="1" si="29"/>
        <v>8166.6666666666179</v>
      </c>
      <c r="CJ18" s="86">
        <f t="shared" ca="1" si="30"/>
        <v>8083.3333333332848</v>
      </c>
      <c r="CK18" s="86">
        <f t="shared" ca="1" si="31"/>
        <v>7999.9999999999518</v>
      </c>
      <c r="CL18" s="86">
        <f t="shared" ca="1" si="32"/>
        <v>7916.6666666666188</v>
      </c>
      <c r="CM18" s="86">
        <f t="shared" ca="1" si="33"/>
        <v>7833.3333333332857</v>
      </c>
      <c r="CN18" s="86">
        <f t="shared" ca="1" si="34"/>
        <v>7749.9999999999527</v>
      </c>
      <c r="CO18" s="86">
        <f t="shared" ca="1" si="35"/>
        <v>7666.6666666666197</v>
      </c>
      <c r="CP18" s="86">
        <f t="shared" ca="1" si="36"/>
        <v>7583.3333333332866</v>
      </c>
      <c r="CQ18" s="86">
        <f t="shared" ca="1" si="37"/>
        <v>7499.9999999999536</v>
      </c>
      <c r="CR18" s="86">
        <f t="shared" ca="1" si="38"/>
        <v>7416.6666666666206</v>
      </c>
      <c r="CS18" s="86">
        <f t="shared" ca="1" si="39"/>
        <v>7333.3333333332876</v>
      </c>
      <c r="CT18" s="86">
        <f t="shared" ca="1" si="40"/>
        <v>7249.9999999999545</v>
      </c>
      <c r="CU18" s="86">
        <f t="shared" ca="1" si="41"/>
        <v>7166.6666666666215</v>
      </c>
      <c r="CV18" s="86">
        <f t="shared" ca="1" si="42"/>
        <v>7083.3333333332885</v>
      </c>
      <c r="CW18" s="86">
        <f t="shared" ca="1" si="43"/>
        <v>6999.9999999999554</v>
      </c>
      <c r="CX18" s="86">
        <f t="shared" ca="1" si="44"/>
        <v>6916.6666666666224</v>
      </c>
      <c r="CY18" s="86">
        <f t="shared" ca="1" si="45"/>
        <v>6833.3333333332894</v>
      </c>
      <c r="CZ18" s="86">
        <f t="shared" ca="1" si="46"/>
        <v>6749.9999999999563</v>
      </c>
      <c r="DA18" s="86">
        <f t="shared" ca="1" si="47"/>
        <v>6666.6666666666233</v>
      </c>
      <c r="DB18" s="86">
        <f t="shared" ca="1" si="48"/>
        <v>6583.3333333332903</v>
      </c>
      <c r="DC18" s="86">
        <f t="shared" ca="1" si="49"/>
        <v>6499.9999999999573</v>
      </c>
      <c r="DD18" s="86">
        <f t="shared" ca="1" si="50"/>
        <v>6416.6666666666242</v>
      </c>
      <c r="DE18" s="86">
        <f t="shared" ca="1" si="51"/>
        <v>6333.3333333332912</v>
      </c>
      <c r="DF18" s="86">
        <f t="shared" ca="1" si="52"/>
        <v>6249.9999999999582</v>
      </c>
      <c r="DG18" s="86">
        <f t="shared" ca="1" si="53"/>
        <v>6166.6666666666251</v>
      </c>
      <c r="DH18" s="86">
        <f t="shared" ca="1" si="54"/>
        <v>6083.3333333332921</v>
      </c>
      <c r="DI18" s="86">
        <f t="shared" ca="1" si="55"/>
        <v>5999.9999999999591</v>
      </c>
      <c r="DJ18" s="86">
        <f t="shared" ca="1" si="56"/>
        <v>5916.666666666626</v>
      </c>
      <c r="DK18" s="86">
        <f t="shared" ca="1" si="57"/>
        <v>5833.333333333293</v>
      </c>
      <c r="DL18" s="86">
        <f t="shared" ca="1" si="58"/>
        <v>5749.99999999996</v>
      </c>
      <c r="DM18" s="86">
        <f t="shared" ca="1" si="59"/>
        <v>5666.666666666627</v>
      </c>
      <c r="DN18" s="86">
        <f t="shared" ca="1" si="60"/>
        <v>5583.3333333332939</v>
      </c>
      <c r="DO18" s="86">
        <f t="shared" ca="1" si="61"/>
        <v>5499.9999999999609</v>
      </c>
      <c r="DP18" s="86">
        <f t="shared" ca="1" si="62"/>
        <v>5416.6666666666279</v>
      </c>
      <c r="DQ18" s="86">
        <f t="shared" ca="1" si="63"/>
        <v>5333.3333333332948</v>
      </c>
      <c r="DR18" s="86">
        <f t="shared" ca="1" si="64"/>
        <v>5249.9999999999618</v>
      </c>
      <c r="DS18" s="86">
        <f t="shared" ca="1" si="65"/>
        <v>5166.6666666666288</v>
      </c>
      <c r="DT18" s="86">
        <f t="shared" ca="1" si="66"/>
        <v>5083.3333333332957</v>
      </c>
    </row>
    <row r="19" spans="1:124" ht="14.25" customHeight="1" x14ac:dyDescent="0.15">
      <c r="A19" s="85" t="str">
        <f>+Input!G33</f>
        <v>Other Assets</v>
      </c>
      <c r="B19" s="3" t="str">
        <f>IF(+Input!D33="","",Input!D33)</f>
        <v>HVAC System Upgrades ESTIMATED</v>
      </c>
      <c r="C19" s="71" t="str">
        <f t="shared" si="17"/>
        <v>EUR</v>
      </c>
      <c r="D19" s="23"/>
      <c r="E19" s="86">
        <f t="shared" si="67"/>
        <v>0</v>
      </c>
      <c r="F19" s="86">
        <f t="shared" ca="1" si="68"/>
        <v>8950</v>
      </c>
      <c r="G19" s="86">
        <f t="shared" ca="1" si="69"/>
        <v>8900</v>
      </c>
      <c r="H19" s="86">
        <f t="shared" ca="1" si="70"/>
        <v>8850</v>
      </c>
      <c r="I19" s="86">
        <f t="shared" ca="1" si="71"/>
        <v>8800</v>
      </c>
      <c r="J19" s="86">
        <f t="shared" ca="1" si="72"/>
        <v>8750</v>
      </c>
      <c r="K19" s="86">
        <f t="shared" ca="1" si="73"/>
        <v>8700</v>
      </c>
      <c r="L19" s="86">
        <f t="shared" ca="1" si="74"/>
        <v>8650</v>
      </c>
      <c r="M19" s="86">
        <f t="shared" ca="1" si="75"/>
        <v>8600</v>
      </c>
      <c r="N19" s="86">
        <f t="shared" ca="1" si="76"/>
        <v>8550</v>
      </c>
      <c r="O19" s="86">
        <f t="shared" ca="1" si="77"/>
        <v>8500</v>
      </c>
      <c r="P19" s="86">
        <f t="shared" ca="1" si="78"/>
        <v>8450</v>
      </c>
      <c r="Q19" s="86">
        <f t="shared" ca="1" si="79"/>
        <v>8400</v>
      </c>
      <c r="R19" s="86">
        <f t="shared" ca="1" si="80"/>
        <v>8350</v>
      </c>
      <c r="S19" s="86">
        <f t="shared" ca="1" si="81"/>
        <v>8300</v>
      </c>
      <c r="T19" s="86">
        <f t="shared" ca="1" si="82"/>
        <v>8250</v>
      </c>
      <c r="U19" s="86">
        <f t="shared" ca="1" si="83"/>
        <v>8200</v>
      </c>
      <c r="V19" s="86">
        <f t="shared" ca="1" si="84"/>
        <v>8150</v>
      </c>
      <c r="W19" s="86">
        <f t="shared" ca="1" si="85"/>
        <v>8100</v>
      </c>
      <c r="X19" s="86">
        <f t="shared" ca="1" si="86"/>
        <v>8050</v>
      </c>
      <c r="Y19" s="86">
        <f t="shared" ca="1" si="87"/>
        <v>8000</v>
      </c>
      <c r="Z19" s="86">
        <f t="shared" ca="1" si="88"/>
        <v>7950</v>
      </c>
      <c r="AA19" s="86">
        <f t="shared" ca="1" si="89"/>
        <v>7900</v>
      </c>
      <c r="AB19" s="86">
        <f t="shared" ca="1" si="90"/>
        <v>7850</v>
      </c>
      <c r="AC19" s="86">
        <f t="shared" ca="1" si="91"/>
        <v>7800</v>
      </c>
      <c r="AD19" s="86">
        <f t="shared" ca="1" si="92"/>
        <v>7750</v>
      </c>
      <c r="AE19" s="86">
        <f t="shared" ca="1" si="93"/>
        <v>7700</v>
      </c>
      <c r="AF19" s="86">
        <f t="shared" ca="1" si="94"/>
        <v>7650</v>
      </c>
      <c r="AG19" s="86">
        <f t="shared" ca="1" si="95"/>
        <v>7600</v>
      </c>
      <c r="AH19" s="86">
        <f t="shared" ca="1" si="96"/>
        <v>7550</v>
      </c>
      <c r="AI19" s="86">
        <f t="shared" ca="1" si="97"/>
        <v>7500</v>
      </c>
      <c r="AJ19" s="86">
        <f t="shared" ca="1" si="98"/>
        <v>7450</v>
      </c>
      <c r="AK19" s="86">
        <f t="shared" ca="1" si="99"/>
        <v>7400</v>
      </c>
      <c r="AL19" s="86">
        <f t="shared" ca="1" si="100"/>
        <v>7350</v>
      </c>
      <c r="AM19" s="86">
        <f t="shared" ca="1" si="101"/>
        <v>7300</v>
      </c>
      <c r="AN19" s="86">
        <f t="shared" ca="1" si="102"/>
        <v>7250</v>
      </c>
      <c r="AO19" s="86">
        <f t="shared" ca="1" si="103"/>
        <v>7200</v>
      </c>
      <c r="AP19" s="86">
        <f t="shared" ca="1" si="104"/>
        <v>7150</v>
      </c>
      <c r="AQ19" s="86">
        <f t="shared" ca="1" si="105"/>
        <v>7100</v>
      </c>
      <c r="AR19" s="86">
        <f t="shared" ca="1" si="106"/>
        <v>7050</v>
      </c>
      <c r="AS19" s="86">
        <f t="shared" ca="1" si="107"/>
        <v>7000</v>
      </c>
      <c r="AT19" s="86">
        <f t="shared" ca="1" si="108"/>
        <v>6950</v>
      </c>
      <c r="AU19" s="86">
        <f t="shared" ca="1" si="109"/>
        <v>6900</v>
      </c>
      <c r="AV19" s="86">
        <f t="shared" ca="1" si="110"/>
        <v>6850</v>
      </c>
      <c r="AW19" s="86">
        <f t="shared" ca="1" si="111"/>
        <v>6800</v>
      </c>
      <c r="AX19" s="86">
        <f t="shared" ca="1" si="112"/>
        <v>6750</v>
      </c>
      <c r="AY19" s="86">
        <f t="shared" ca="1" si="113"/>
        <v>6700</v>
      </c>
      <c r="AZ19" s="86">
        <f t="shared" ca="1" si="114"/>
        <v>6650</v>
      </c>
      <c r="BA19" s="86">
        <f t="shared" ca="1" si="115"/>
        <v>6600</v>
      </c>
      <c r="BB19" s="86">
        <f t="shared" ca="1" si="116"/>
        <v>6550</v>
      </c>
      <c r="BC19" s="86">
        <f t="shared" ca="1" si="117"/>
        <v>6500</v>
      </c>
      <c r="BD19" s="86">
        <f t="shared" ca="1" si="118"/>
        <v>6450</v>
      </c>
      <c r="BE19" s="86">
        <f t="shared" ca="1" si="119"/>
        <v>6400</v>
      </c>
      <c r="BF19" s="86">
        <f t="shared" ca="1" si="120"/>
        <v>6350</v>
      </c>
      <c r="BG19" s="86">
        <f t="shared" ca="1" si="121"/>
        <v>6300</v>
      </c>
      <c r="BH19" s="86">
        <f t="shared" ca="1" si="122"/>
        <v>6250</v>
      </c>
      <c r="BI19" s="86">
        <f t="shared" ca="1" si="123"/>
        <v>6200</v>
      </c>
      <c r="BJ19" s="86">
        <f t="shared" ca="1" si="124"/>
        <v>6150</v>
      </c>
      <c r="BK19" s="86">
        <f t="shared" ca="1" si="125"/>
        <v>6100</v>
      </c>
      <c r="BL19" s="86">
        <f t="shared" ca="1" si="126"/>
        <v>6050</v>
      </c>
      <c r="BM19" s="86">
        <f t="shared" ca="1" si="127"/>
        <v>6000</v>
      </c>
      <c r="BN19" s="86">
        <f t="shared" ca="1" si="128"/>
        <v>5950</v>
      </c>
      <c r="BO19" s="86">
        <f t="shared" ca="1" si="129"/>
        <v>5900</v>
      </c>
      <c r="BP19" s="86">
        <f t="shared" ca="1" si="130"/>
        <v>5850</v>
      </c>
      <c r="BQ19" s="86">
        <f t="shared" ca="1" si="131"/>
        <v>5800</v>
      </c>
      <c r="BR19" s="86">
        <f t="shared" ca="1" si="132"/>
        <v>5750</v>
      </c>
      <c r="BS19" s="86">
        <f t="shared" ca="1" si="133"/>
        <v>5700</v>
      </c>
      <c r="BT19" s="86">
        <f t="shared" ca="1" si="134"/>
        <v>5650</v>
      </c>
      <c r="BU19" s="86">
        <f t="shared" ca="1" si="135"/>
        <v>5600</v>
      </c>
      <c r="BV19" s="86">
        <f t="shared" ca="1" si="136"/>
        <v>5550</v>
      </c>
      <c r="BW19" s="86">
        <f t="shared" ca="1" si="137"/>
        <v>5500</v>
      </c>
      <c r="BX19" s="86">
        <f t="shared" ca="1" si="138"/>
        <v>5450</v>
      </c>
      <c r="BY19" s="86">
        <f t="shared" ca="1" si="19"/>
        <v>5400</v>
      </c>
      <c r="BZ19" s="86">
        <f t="shared" ca="1" si="20"/>
        <v>5350</v>
      </c>
      <c r="CA19" s="86">
        <f t="shared" ca="1" si="21"/>
        <v>5300</v>
      </c>
      <c r="CB19" s="86">
        <f t="shared" ca="1" si="22"/>
        <v>5250</v>
      </c>
      <c r="CC19" s="86">
        <f t="shared" ca="1" si="23"/>
        <v>5200</v>
      </c>
      <c r="CD19" s="86">
        <f t="shared" ca="1" si="24"/>
        <v>5150</v>
      </c>
      <c r="CE19" s="86">
        <f t="shared" ca="1" si="25"/>
        <v>5100</v>
      </c>
      <c r="CF19" s="86">
        <f t="shared" ca="1" si="26"/>
        <v>5050</v>
      </c>
      <c r="CG19" s="86">
        <f t="shared" ca="1" si="27"/>
        <v>5000</v>
      </c>
      <c r="CH19" s="86">
        <f t="shared" ca="1" si="28"/>
        <v>4950</v>
      </c>
      <c r="CI19" s="86">
        <f t="shared" ca="1" si="29"/>
        <v>4900</v>
      </c>
      <c r="CJ19" s="86">
        <f t="shared" ca="1" si="30"/>
        <v>4850</v>
      </c>
      <c r="CK19" s="86">
        <f t="shared" ca="1" si="31"/>
        <v>4800</v>
      </c>
      <c r="CL19" s="86">
        <f t="shared" ca="1" si="32"/>
        <v>4750</v>
      </c>
      <c r="CM19" s="86">
        <f t="shared" ca="1" si="33"/>
        <v>4700</v>
      </c>
      <c r="CN19" s="86">
        <f t="shared" ca="1" si="34"/>
        <v>4650</v>
      </c>
      <c r="CO19" s="86">
        <f t="shared" ca="1" si="35"/>
        <v>4600</v>
      </c>
      <c r="CP19" s="86">
        <f t="shared" ca="1" si="36"/>
        <v>4550</v>
      </c>
      <c r="CQ19" s="86">
        <f t="shared" ca="1" si="37"/>
        <v>4500</v>
      </c>
      <c r="CR19" s="86">
        <f t="shared" ca="1" si="38"/>
        <v>4450</v>
      </c>
      <c r="CS19" s="86">
        <f t="shared" ca="1" si="39"/>
        <v>4400</v>
      </c>
      <c r="CT19" s="86">
        <f t="shared" ca="1" si="40"/>
        <v>4350</v>
      </c>
      <c r="CU19" s="86">
        <f t="shared" ca="1" si="41"/>
        <v>4300</v>
      </c>
      <c r="CV19" s="86">
        <f t="shared" ca="1" si="42"/>
        <v>4250</v>
      </c>
      <c r="CW19" s="86">
        <f t="shared" ca="1" si="43"/>
        <v>4200</v>
      </c>
      <c r="CX19" s="86">
        <f t="shared" ca="1" si="44"/>
        <v>4150</v>
      </c>
      <c r="CY19" s="86">
        <f t="shared" ca="1" si="45"/>
        <v>4100</v>
      </c>
      <c r="CZ19" s="86">
        <f t="shared" ca="1" si="46"/>
        <v>4050</v>
      </c>
      <c r="DA19" s="86">
        <f t="shared" ca="1" si="47"/>
        <v>4000</v>
      </c>
      <c r="DB19" s="86">
        <f t="shared" ca="1" si="48"/>
        <v>3950</v>
      </c>
      <c r="DC19" s="86">
        <f t="shared" ca="1" si="49"/>
        <v>3900</v>
      </c>
      <c r="DD19" s="86">
        <f t="shared" ca="1" si="50"/>
        <v>3850</v>
      </c>
      <c r="DE19" s="86">
        <f t="shared" ca="1" si="51"/>
        <v>3800</v>
      </c>
      <c r="DF19" s="86">
        <f t="shared" ca="1" si="52"/>
        <v>3750</v>
      </c>
      <c r="DG19" s="86">
        <f t="shared" ca="1" si="53"/>
        <v>3700</v>
      </c>
      <c r="DH19" s="86">
        <f t="shared" ca="1" si="54"/>
        <v>3650</v>
      </c>
      <c r="DI19" s="86">
        <f t="shared" ca="1" si="55"/>
        <v>3600</v>
      </c>
      <c r="DJ19" s="86">
        <f t="shared" ca="1" si="56"/>
        <v>3550</v>
      </c>
      <c r="DK19" s="86">
        <f t="shared" ca="1" si="57"/>
        <v>3500</v>
      </c>
      <c r="DL19" s="86">
        <f t="shared" ca="1" si="58"/>
        <v>3450</v>
      </c>
      <c r="DM19" s="86">
        <f t="shared" ca="1" si="59"/>
        <v>3400</v>
      </c>
      <c r="DN19" s="86">
        <f t="shared" ca="1" si="60"/>
        <v>3350</v>
      </c>
      <c r="DO19" s="86">
        <f t="shared" ca="1" si="61"/>
        <v>3300</v>
      </c>
      <c r="DP19" s="86">
        <f t="shared" ca="1" si="62"/>
        <v>3250</v>
      </c>
      <c r="DQ19" s="86">
        <f t="shared" ca="1" si="63"/>
        <v>3200</v>
      </c>
      <c r="DR19" s="86">
        <f t="shared" ca="1" si="64"/>
        <v>3150</v>
      </c>
      <c r="DS19" s="86">
        <f t="shared" ca="1" si="65"/>
        <v>3100</v>
      </c>
      <c r="DT19" s="86">
        <f t="shared" ca="1" si="66"/>
        <v>3050</v>
      </c>
    </row>
    <row r="20" spans="1:124" ht="14.25" customHeight="1" x14ac:dyDescent="0.15">
      <c r="A20" s="85" t="str">
        <f>+Input!G34</f>
        <v>Other Assets</v>
      </c>
      <c r="B20" s="3" t="str">
        <f>IF(+Input!D34="","",Input!D34)</f>
        <v>Room Renovations ESTIMATED</v>
      </c>
      <c r="C20" s="71" t="str">
        <f t="shared" si="17"/>
        <v>EUR</v>
      </c>
      <c r="D20" s="23"/>
      <c r="E20" s="86">
        <f t="shared" si="67"/>
        <v>0</v>
      </c>
      <c r="F20" s="86">
        <f t="shared" ca="1" si="68"/>
        <v>14916.666666666666</v>
      </c>
      <c r="G20" s="86">
        <f t="shared" ca="1" si="69"/>
        <v>14833.333333333332</v>
      </c>
      <c r="H20" s="86">
        <f t="shared" ca="1" si="70"/>
        <v>14749.999999999998</v>
      </c>
      <c r="I20" s="86">
        <f t="shared" ca="1" si="71"/>
        <v>14666.666666666664</v>
      </c>
      <c r="J20" s="86">
        <f t="shared" ca="1" si="72"/>
        <v>14583.33333333333</v>
      </c>
      <c r="K20" s="86">
        <f t="shared" ca="1" si="73"/>
        <v>14499.999999999996</v>
      </c>
      <c r="L20" s="86">
        <f t="shared" ca="1" si="74"/>
        <v>14416.666666666662</v>
      </c>
      <c r="M20" s="86">
        <f t="shared" ca="1" si="75"/>
        <v>14333.333333333328</v>
      </c>
      <c r="N20" s="86">
        <f t="shared" ca="1" si="76"/>
        <v>14249.999999999995</v>
      </c>
      <c r="O20" s="86">
        <f t="shared" ca="1" si="77"/>
        <v>14166.666666666661</v>
      </c>
      <c r="P20" s="86">
        <f t="shared" ca="1" si="78"/>
        <v>14083.333333333327</v>
      </c>
      <c r="Q20" s="86">
        <f t="shared" ca="1" si="79"/>
        <v>13999.999999999993</v>
      </c>
      <c r="R20" s="86">
        <f t="shared" ca="1" si="80"/>
        <v>13916.666666666659</v>
      </c>
      <c r="S20" s="86">
        <f t="shared" ca="1" si="81"/>
        <v>13833.333333333325</v>
      </c>
      <c r="T20" s="86">
        <f t="shared" ca="1" si="82"/>
        <v>13749.999999999991</v>
      </c>
      <c r="U20" s="86">
        <f t="shared" ca="1" si="83"/>
        <v>13666.666666666657</v>
      </c>
      <c r="V20" s="86">
        <f t="shared" ca="1" si="84"/>
        <v>13583.333333333323</v>
      </c>
      <c r="W20" s="86">
        <f t="shared" ca="1" si="85"/>
        <v>13499.999999999989</v>
      </c>
      <c r="X20" s="86">
        <f t="shared" ca="1" si="86"/>
        <v>13416.666666666655</v>
      </c>
      <c r="Y20" s="86">
        <f t="shared" ca="1" si="87"/>
        <v>13333.333333333321</v>
      </c>
      <c r="Z20" s="86">
        <f t="shared" ca="1" si="88"/>
        <v>13249.999999999987</v>
      </c>
      <c r="AA20" s="86">
        <f t="shared" ca="1" si="89"/>
        <v>13166.666666666653</v>
      </c>
      <c r="AB20" s="86">
        <f t="shared" ca="1" si="90"/>
        <v>13083.333333333319</v>
      </c>
      <c r="AC20" s="86">
        <f t="shared" ca="1" si="91"/>
        <v>12999.999999999985</v>
      </c>
      <c r="AD20" s="86">
        <f t="shared" ca="1" si="92"/>
        <v>12916.666666666652</v>
      </c>
      <c r="AE20" s="86">
        <f t="shared" ca="1" si="93"/>
        <v>12833.333333333318</v>
      </c>
      <c r="AF20" s="86">
        <f t="shared" ca="1" si="94"/>
        <v>12749.999999999984</v>
      </c>
      <c r="AG20" s="86">
        <f t="shared" ca="1" si="95"/>
        <v>12666.66666666665</v>
      </c>
      <c r="AH20" s="86">
        <f t="shared" ca="1" si="96"/>
        <v>12583.333333333316</v>
      </c>
      <c r="AI20" s="86">
        <f t="shared" ca="1" si="97"/>
        <v>12499.999999999982</v>
      </c>
      <c r="AJ20" s="86">
        <f t="shared" ca="1" si="98"/>
        <v>12416.666666666648</v>
      </c>
      <c r="AK20" s="86">
        <f t="shared" ca="1" si="99"/>
        <v>12333.333333333314</v>
      </c>
      <c r="AL20" s="86">
        <f t="shared" ca="1" si="100"/>
        <v>12249.99999999998</v>
      </c>
      <c r="AM20" s="86">
        <f t="shared" ca="1" si="101"/>
        <v>12166.666666666646</v>
      </c>
      <c r="AN20" s="86">
        <f t="shared" ca="1" si="102"/>
        <v>12083.333333333312</v>
      </c>
      <c r="AO20" s="86">
        <f t="shared" ca="1" si="103"/>
        <v>11999.999999999978</v>
      </c>
      <c r="AP20" s="86">
        <f t="shared" ca="1" si="104"/>
        <v>11916.666666666644</v>
      </c>
      <c r="AQ20" s="86">
        <f t="shared" ca="1" si="105"/>
        <v>11833.33333333331</v>
      </c>
      <c r="AR20" s="86">
        <f t="shared" ca="1" si="106"/>
        <v>11749.999999999976</v>
      </c>
      <c r="AS20" s="86">
        <f t="shared" ca="1" si="107"/>
        <v>11666.666666666642</v>
      </c>
      <c r="AT20" s="86">
        <f t="shared" ca="1" si="108"/>
        <v>11583.333333333308</v>
      </c>
      <c r="AU20" s="86">
        <f t="shared" ca="1" si="109"/>
        <v>11499.999999999975</v>
      </c>
      <c r="AV20" s="86">
        <f t="shared" ca="1" si="110"/>
        <v>11416.666666666641</v>
      </c>
      <c r="AW20" s="86">
        <f t="shared" ca="1" si="111"/>
        <v>11333.333333333307</v>
      </c>
      <c r="AX20" s="86">
        <f t="shared" ca="1" si="112"/>
        <v>11249.999999999973</v>
      </c>
      <c r="AY20" s="86">
        <f t="shared" ca="1" si="113"/>
        <v>11166.666666666639</v>
      </c>
      <c r="AZ20" s="86">
        <f t="shared" ca="1" si="114"/>
        <v>11083.333333333305</v>
      </c>
      <c r="BA20" s="86">
        <f t="shared" ca="1" si="115"/>
        <v>10999.999999999971</v>
      </c>
      <c r="BB20" s="86">
        <f t="shared" ca="1" si="116"/>
        <v>10916.666666666637</v>
      </c>
      <c r="BC20" s="86">
        <f t="shared" ca="1" si="117"/>
        <v>10833.333333333303</v>
      </c>
      <c r="BD20" s="86">
        <f t="shared" ca="1" si="118"/>
        <v>10749.999999999969</v>
      </c>
      <c r="BE20" s="86">
        <f t="shared" ca="1" si="119"/>
        <v>10666.666666666635</v>
      </c>
      <c r="BF20" s="86">
        <f t="shared" ca="1" si="120"/>
        <v>10583.333333333301</v>
      </c>
      <c r="BG20" s="86">
        <f t="shared" ca="1" si="121"/>
        <v>10499.999999999967</v>
      </c>
      <c r="BH20" s="86">
        <f t="shared" ca="1" si="122"/>
        <v>10416.666666666633</v>
      </c>
      <c r="BI20" s="86">
        <f t="shared" ca="1" si="123"/>
        <v>10333.333333333299</v>
      </c>
      <c r="BJ20" s="86">
        <f t="shared" ca="1" si="124"/>
        <v>10249.999999999965</v>
      </c>
      <c r="BK20" s="86">
        <f t="shared" ca="1" si="125"/>
        <v>10166.666666666631</v>
      </c>
      <c r="BL20" s="86">
        <f t="shared" ca="1" si="126"/>
        <v>10083.333333333298</v>
      </c>
      <c r="BM20" s="86">
        <f t="shared" ca="1" si="127"/>
        <v>9999.9999999999636</v>
      </c>
      <c r="BN20" s="86">
        <f t="shared" ca="1" si="128"/>
        <v>9916.6666666666297</v>
      </c>
      <c r="BO20" s="86">
        <f t="shared" ca="1" si="129"/>
        <v>9833.3333333332957</v>
      </c>
      <c r="BP20" s="86">
        <f t="shared" ca="1" si="130"/>
        <v>9749.9999999999618</v>
      </c>
      <c r="BQ20" s="86">
        <f t="shared" ca="1" si="131"/>
        <v>9666.6666666666279</v>
      </c>
      <c r="BR20" s="86">
        <f t="shared" ca="1" si="132"/>
        <v>9583.3333333332939</v>
      </c>
      <c r="BS20" s="86">
        <f t="shared" ca="1" si="133"/>
        <v>9499.99999999996</v>
      </c>
      <c r="BT20" s="86">
        <f t="shared" ca="1" si="134"/>
        <v>9416.666666666626</v>
      </c>
      <c r="BU20" s="86">
        <f t="shared" ca="1" si="135"/>
        <v>9333.3333333332921</v>
      </c>
      <c r="BV20" s="86">
        <f t="shared" ca="1" si="136"/>
        <v>9249.9999999999582</v>
      </c>
      <c r="BW20" s="86">
        <f t="shared" ca="1" si="137"/>
        <v>9166.6666666666242</v>
      </c>
      <c r="BX20" s="86">
        <f t="shared" ca="1" si="138"/>
        <v>9083.3333333332903</v>
      </c>
      <c r="BY20" s="86">
        <f t="shared" ca="1" si="19"/>
        <v>8999.9999999999563</v>
      </c>
      <c r="BZ20" s="86">
        <f t="shared" ca="1" si="20"/>
        <v>8916.6666666666224</v>
      </c>
      <c r="CA20" s="86">
        <f t="shared" ca="1" si="21"/>
        <v>8833.3333333332885</v>
      </c>
      <c r="CB20" s="86">
        <f t="shared" ca="1" si="22"/>
        <v>8749.9999999999545</v>
      </c>
      <c r="CC20" s="86">
        <f t="shared" ca="1" si="23"/>
        <v>8666.6666666666206</v>
      </c>
      <c r="CD20" s="86">
        <f t="shared" ca="1" si="24"/>
        <v>8583.3333333332866</v>
      </c>
      <c r="CE20" s="86">
        <f t="shared" ca="1" si="25"/>
        <v>8499.9999999999527</v>
      </c>
      <c r="CF20" s="86">
        <f t="shared" ca="1" si="26"/>
        <v>8416.6666666666188</v>
      </c>
      <c r="CG20" s="86">
        <f t="shared" ca="1" si="27"/>
        <v>8333.3333333332848</v>
      </c>
      <c r="CH20" s="86">
        <f t="shared" ca="1" si="28"/>
        <v>8249.9999999999509</v>
      </c>
      <c r="CI20" s="86">
        <f t="shared" ca="1" si="29"/>
        <v>8166.6666666666179</v>
      </c>
      <c r="CJ20" s="86">
        <f t="shared" ca="1" si="30"/>
        <v>8083.3333333332848</v>
      </c>
      <c r="CK20" s="86">
        <f t="shared" ca="1" si="31"/>
        <v>7999.9999999999518</v>
      </c>
      <c r="CL20" s="86">
        <f t="shared" ca="1" si="32"/>
        <v>7916.6666666666188</v>
      </c>
      <c r="CM20" s="86">
        <f t="shared" ca="1" si="33"/>
        <v>7833.3333333332857</v>
      </c>
      <c r="CN20" s="86">
        <f t="shared" ca="1" si="34"/>
        <v>7749.9999999999527</v>
      </c>
      <c r="CO20" s="86">
        <f t="shared" ca="1" si="35"/>
        <v>7666.6666666666197</v>
      </c>
      <c r="CP20" s="86">
        <f t="shared" ca="1" si="36"/>
        <v>7583.3333333332866</v>
      </c>
      <c r="CQ20" s="86">
        <f t="shared" ca="1" si="37"/>
        <v>7499.9999999999536</v>
      </c>
      <c r="CR20" s="86">
        <f t="shared" ca="1" si="38"/>
        <v>7416.6666666666206</v>
      </c>
      <c r="CS20" s="86">
        <f t="shared" ca="1" si="39"/>
        <v>7333.3333333332876</v>
      </c>
      <c r="CT20" s="86">
        <f t="shared" ca="1" si="40"/>
        <v>7249.9999999999545</v>
      </c>
      <c r="CU20" s="86">
        <f t="shared" ca="1" si="41"/>
        <v>7166.6666666666215</v>
      </c>
      <c r="CV20" s="86">
        <f t="shared" ca="1" si="42"/>
        <v>7083.3333333332885</v>
      </c>
      <c r="CW20" s="86">
        <f t="shared" ca="1" si="43"/>
        <v>6999.9999999999554</v>
      </c>
      <c r="CX20" s="86">
        <f t="shared" ca="1" si="44"/>
        <v>6916.6666666666224</v>
      </c>
      <c r="CY20" s="86">
        <f t="shared" ca="1" si="45"/>
        <v>6833.3333333332894</v>
      </c>
      <c r="CZ20" s="86">
        <f t="shared" ca="1" si="46"/>
        <v>6749.9999999999563</v>
      </c>
      <c r="DA20" s="86">
        <f t="shared" ca="1" si="47"/>
        <v>6666.6666666666233</v>
      </c>
      <c r="DB20" s="86">
        <f t="shared" ca="1" si="48"/>
        <v>6583.3333333332903</v>
      </c>
      <c r="DC20" s="86">
        <f t="shared" ca="1" si="49"/>
        <v>6499.9999999999573</v>
      </c>
      <c r="DD20" s="86">
        <f t="shared" ca="1" si="50"/>
        <v>6416.6666666666242</v>
      </c>
      <c r="DE20" s="86">
        <f t="shared" ca="1" si="51"/>
        <v>6333.3333333332912</v>
      </c>
      <c r="DF20" s="86">
        <f t="shared" ca="1" si="52"/>
        <v>6249.9999999999582</v>
      </c>
      <c r="DG20" s="86">
        <f t="shared" ca="1" si="53"/>
        <v>6166.6666666666251</v>
      </c>
      <c r="DH20" s="86">
        <f t="shared" ca="1" si="54"/>
        <v>6083.3333333332921</v>
      </c>
      <c r="DI20" s="86">
        <f t="shared" ca="1" si="55"/>
        <v>5999.9999999999591</v>
      </c>
      <c r="DJ20" s="86">
        <f t="shared" ca="1" si="56"/>
        <v>5916.666666666626</v>
      </c>
      <c r="DK20" s="86">
        <f t="shared" ca="1" si="57"/>
        <v>5833.333333333293</v>
      </c>
      <c r="DL20" s="86">
        <f t="shared" ca="1" si="58"/>
        <v>5749.99999999996</v>
      </c>
      <c r="DM20" s="86">
        <f t="shared" ca="1" si="59"/>
        <v>5666.666666666627</v>
      </c>
      <c r="DN20" s="86">
        <f t="shared" ca="1" si="60"/>
        <v>5583.3333333332939</v>
      </c>
      <c r="DO20" s="86">
        <f t="shared" ca="1" si="61"/>
        <v>5499.9999999999609</v>
      </c>
      <c r="DP20" s="86">
        <f t="shared" ca="1" si="62"/>
        <v>5416.6666666666279</v>
      </c>
      <c r="DQ20" s="86">
        <f t="shared" ca="1" si="63"/>
        <v>5333.3333333332948</v>
      </c>
      <c r="DR20" s="86">
        <f t="shared" ca="1" si="64"/>
        <v>5249.9999999999618</v>
      </c>
      <c r="DS20" s="86">
        <f t="shared" ca="1" si="65"/>
        <v>5166.6666666666288</v>
      </c>
      <c r="DT20" s="86">
        <f t="shared" ca="1" si="66"/>
        <v>5083.3333333332957</v>
      </c>
    </row>
    <row r="21" spans="1:124" ht="14.25" customHeight="1" x14ac:dyDescent="0.15">
      <c r="A21" s="85" t="str">
        <f>+Input!G35</f>
        <v>Other Assets</v>
      </c>
      <c r="B21" s="3" t="str">
        <f>IF(+Input!D35="","",Input!D35)</f>
        <v>Common Area  and Cleaning Renovations ESTIMATED</v>
      </c>
      <c r="C21" s="71" t="str">
        <f t="shared" si="17"/>
        <v>EUR</v>
      </c>
      <c r="D21" s="23"/>
      <c r="E21" s="86">
        <f t="shared" si="67"/>
        <v>0</v>
      </c>
      <c r="F21" s="86">
        <f t="shared" ca="1" si="68"/>
        <v>4972.2222222222226</v>
      </c>
      <c r="G21" s="86">
        <f t="shared" ca="1" si="69"/>
        <v>4944.4444444444453</v>
      </c>
      <c r="H21" s="86">
        <f t="shared" ca="1" si="70"/>
        <v>4916.6666666666679</v>
      </c>
      <c r="I21" s="86">
        <f t="shared" ca="1" si="71"/>
        <v>4888.8888888888905</v>
      </c>
      <c r="J21" s="86">
        <f t="shared" ca="1" si="72"/>
        <v>4861.1111111111131</v>
      </c>
      <c r="K21" s="86">
        <f t="shared" ca="1" si="73"/>
        <v>4833.3333333333358</v>
      </c>
      <c r="L21" s="86">
        <f t="shared" ca="1" si="74"/>
        <v>4805.5555555555584</v>
      </c>
      <c r="M21" s="86">
        <f t="shared" ca="1" si="75"/>
        <v>4777.777777777781</v>
      </c>
      <c r="N21" s="86">
        <f t="shared" ca="1" si="76"/>
        <v>4750.0000000000036</v>
      </c>
      <c r="O21" s="86">
        <f t="shared" ca="1" si="77"/>
        <v>4722.2222222222263</v>
      </c>
      <c r="P21" s="86">
        <f t="shared" ca="1" si="78"/>
        <v>4694.4444444444489</v>
      </c>
      <c r="Q21" s="86">
        <f t="shared" ca="1" si="79"/>
        <v>4666.6666666666715</v>
      </c>
      <c r="R21" s="86">
        <f t="shared" ca="1" si="80"/>
        <v>4638.8888888888941</v>
      </c>
      <c r="S21" s="86">
        <f t="shared" ca="1" si="81"/>
        <v>4611.1111111111168</v>
      </c>
      <c r="T21" s="86">
        <f t="shared" ca="1" si="82"/>
        <v>4583.3333333333394</v>
      </c>
      <c r="U21" s="86">
        <f t="shared" ca="1" si="83"/>
        <v>4555.555555555562</v>
      </c>
      <c r="V21" s="86">
        <f t="shared" ca="1" si="84"/>
        <v>4527.7777777777846</v>
      </c>
      <c r="W21" s="86">
        <f t="shared" ca="1" si="85"/>
        <v>4500.0000000000073</v>
      </c>
      <c r="X21" s="86">
        <f t="shared" ca="1" si="86"/>
        <v>4472.2222222222299</v>
      </c>
      <c r="Y21" s="86">
        <f t="shared" ca="1" si="87"/>
        <v>4444.4444444444525</v>
      </c>
      <c r="Z21" s="86">
        <f t="shared" ca="1" si="88"/>
        <v>4416.6666666666752</v>
      </c>
      <c r="AA21" s="86">
        <f t="shared" ca="1" si="89"/>
        <v>4388.8888888888978</v>
      </c>
      <c r="AB21" s="86">
        <f t="shared" ca="1" si="90"/>
        <v>4361.1111111111204</v>
      </c>
      <c r="AC21" s="86">
        <f t="shared" ca="1" si="91"/>
        <v>4333.333333333343</v>
      </c>
      <c r="AD21" s="86">
        <f t="shared" ca="1" si="92"/>
        <v>4305.5555555555657</v>
      </c>
      <c r="AE21" s="86">
        <f t="shared" ca="1" si="93"/>
        <v>4277.7777777777883</v>
      </c>
      <c r="AF21" s="86">
        <f t="shared" ca="1" si="94"/>
        <v>4250.0000000000109</v>
      </c>
      <c r="AG21" s="86">
        <f t="shared" ca="1" si="95"/>
        <v>4222.2222222222335</v>
      </c>
      <c r="AH21" s="86">
        <f t="shared" ca="1" si="96"/>
        <v>4194.4444444444562</v>
      </c>
      <c r="AI21" s="86">
        <f t="shared" ca="1" si="97"/>
        <v>4166.6666666666788</v>
      </c>
      <c r="AJ21" s="86">
        <f t="shared" ca="1" si="98"/>
        <v>4138.8888888889014</v>
      </c>
      <c r="AK21" s="86">
        <f t="shared" ca="1" si="99"/>
        <v>4111.111111111124</v>
      </c>
      <c r="AL21" s="86">
        <f t="shared" ca="1" si="100"/>
        <v>4083.3333333333462</v>
      </c>
      <c r="AM21" s="86">
        <f t="shared" ca="1" si="101"/>
        <v>4055.5555555555684</v>
      </c>
      <c r="AN21" s="86">
        <f t="shared" ca="1" si="102"/>
        <v>4027.7777777777906</v>
      </c>
      <c r="AO21" s="86">
        <f t="shared" ca="1" si="103"/>
        <v>4000.0000000000127</v>
      </c>
      <c r="AP21" s="86">
        <f t="shared" ca="1" si="104"/>
        <v>3972.2222222222349</v>
      </c>
      <c r="AQ21" s="86">
        <f t="shared" ca="1" si="105"/>
        <v>3944.4444444444571</v>
      </c>
      <c r="AR21" s="86">
        <f t="shared" ca="1" si="106"/>
        <v>3916.6666666666792</v>
      </c>
      <c r="AS21" s="86">
        <f t="shared" ca="1" si="107"/>
        <v>3888.8888888889014</v>
      </c>
      <c r="AT21" s="86">
        <f t="shared" ca="1" si="108"/>
        <v>3861.1111111111236</v>
      </c>
      <c r="AU21" s="86">
        <f t="shared" ca="1" si="109"/>
        <v>3833.3333333333458</v>
      </c>
      <c r="AV21" s="86">
        <f t="shared" ca="1" si="110"/>
        <v>3805.5555555555679</v>
      </c>
      <c r="AW21" s="86">
        <f t="shared" ca="1" si="111"/>
        <v>3777.7777777777901</v>
      </c>
      <c r="AX21" s="86">
        <f t="shared" ca="1" si="112"/>
        <v>3750.0000000000123</v>
      </c>
      <c r="AY21" s="86">
        <f t="shared" ca="1" si="113"/>
        <v>3722.2222222222344</v>
      </c>
      <c r="AZ21" s="86">
        <f t="shared" ca="1" si="114"/>
        <v>3694.4444444444566</v>
      </c>
      <c r="BA21" s="86">
        <f t="shared" ca="1" si="115"/>
        <v>3666.6666666666788</v>
      </c>
      <c r="BB21" s="86">
        <f t="shared" ca="1" si="116"/>
        <v>3638.888888888901</v>
      </c>
      <c r="BC21" s="86">
        <f t="shared" ca="1" si="117"/>
        <v>3611.1111111111231</v>
      </c>
      <c r="BD21" s="86">
        <f t="shared" ca="1" si="118"/>
        <v>3583.3333333333453</v>
      </c>
      <c r="BE21" s="86">
        <f t="shared" ca="1" si="119"/>
        <v>3555.5555555555675</v>
      </c>
      <c r="BF21" s="86">
        <f t="shared" ca="1" si="120"/>
        <v>3527.7777777777897</v>
      </c>
      <c r="BG21" s="86">
        <f t="shared" ca="1" si="121"/>
        <v>3500.0000000000118</v>
      </c>
      <c r="BH21" s="86">
        <f t="shared" ca="1" si="122"/>
        <v>3472.222222222234</v>
      </c>
      <c r="BI21" s="86">
        <f t="shared" ca="1" si="123"/>
        <v>3444.4444444444562</v>
      </c>
      <c r="BJ21" s="86">
        <f t="shared" ca="1" si="124"/>
        <v>3416.6666666666783</v>
      </c>
      <c r="BK21" s="86">
        <f t="shared" ca="1" si="125"/>
        <v>3388.8888888889005</v>
      </c>
      <c r="BL21" s="86">
        <f t="shared" ca="1" si="126"/>
        <v>3361.1111111111227</v>
      </c>
      <c r="BM21" s="86">
        <f t="shared" ca="1" si="127"/>
        <v>3333.3333333333449</v>
      </c>
      <c r="BN21" s="86">
        <f t="shared" ca="1" si="128"/>
        <v>3305.555555555567</v>
      </c>
      <c r="BO21" s="86">
        <f t="shared" ca="1" si="129"/>
        <v>3277.7777777777892</v>
      </c>
      <c r="BP21" s="86">
        <f t="shared" ca="1" si="130"/>
        <v>3250.0000000000114</v>
      </c>
      <c r="BQ21" s="86">
        <f t="shared" ca="1" si="131"/>
        <v>3222.2222222222335</v>
      </c>
      <c r="BR21" s="86">
        <f t="shared" ca="1" si="132"/>
        <v>3194.4444444444557</v>
      </c>
      <c r="BS21" s="86">
        <f t="shared" ca="1" si="133"/>
        <v>3166.6666666666779</v>
      </c>
      <c r="BT21" s="86">
        <f t="shared" ca="1" si="134"/>
        <v>3138.8888888889001</v>
      </c>
      <c r="BU21" s="86">
        <f t="shared" ca="1" si="135"/>
        <v>3111.1111111111222</v>
      </c>
      <c r="BV21" s="86">
        <f t="shared" ca="1" si="136"/>
        <v>3083.3333333333444</v>
      </c>
      <c r="BW21" s="86">
        <f t="shared" ca="1" si="137"/>
        <v>3055.5555555555666</v>
      </c>
      <c r="BX21" s="86">
        <f t="shared" ca="1" si="138"/>
        <v>3027.7777777777887</v>
      </c>
      <c r="BY21" s="86">
        <f t="shared" ca="1" si="19"/>
        <v>3000.0000000000109</v>
      </c>
      <c r="BZ21" s="86">
        <f t="shared" ca="1" si="20"/>
        <v>2972.2222222222331</v>
      </c>
      <c r="CA21" s="86">
        <f t="shared" ca="1" si="21"/>
        <v>2944.4444444444553</v>
      </c>
      <c r="CB21" s="86">
        <f t="shared" ca="1" si="22"/>
        <v>2916.6666666666774</v>
      </c>
      <c r="CC21" s="86">
        <f t="shared" ca="1" si="23"/>
        <v>2888.8888888888996</v>
      </c>
      <c r="CD21" s="86">
        <f t="shared" ca="1" si="24"/>
        <v>2861.1111111111218</v>
      </c>
      <c r="CE21" s="86">
        <f t="shared" ca="1" si="25"/>
        <v>2833.3333333333439</v>
      </c>
      <c r="CF21" s="86">
        <f t="shared" ca="1" si="26"/>
        <v>2805.5555555555661</v>
      </c>
      <c r="CG21" s="86">
        <f t="shared" ca="1" si="27"/>
        <v>2777.7777777777883</v>
      </c>
      <c r="CH21" s="86">
        <f t="shared" ca="1" si="28"/>
        <v>2750.0000000000105</v>
      </c>
      <c r="CI21" s="86">
        <f t="shared" ca="1" si="29"/>
        <v>2722.2222222222326</v>
      </c>
      <c r="CJ21" s="86">
        <f t="shared" ca="1" si="30"/>
        <v>2694.4444444444548</v>
      </c>
      <c r="CK21" s="86">
        <f t="shared" ca="1" si="31"/>
        <v>2666.666666666677</v>
      </c>
      <c r="CL21" s="86">
        <f t="shared" ca="1" si="32"/>
        <v>2638.8888888888991</v>
      </c>
      <c r="CM21" s="86">
        <f t="shared" ca="1" si="33"/>
        <v>2611.1111111111213</v>
      </c>
      <c r="CN21" s="86">
        <f t="shared" ca="1" si="34"/>
        <v>2583.3333333333435</v>
      </c>
      <c r="CO21" s="86">
        <f t="shared" ca="1" si="35"/>
        <v>2555.5555555555657</v>
      </c>
      <c r="CP21" s="86">
        <f t="shared" ca="1" si="36"/>
        <v>2527.7777777777878</v>
      </c>
      <c r="CQ21" s="86">
        <f t="shared" ca="1" si="37"/>
        <v>2500.00000000001</v>
      </c>
      <c r="CR21" s="86">
        <f t="shared" ca="1" si="38"/>
        <v>2472.2222222222322</v>
      </c>
      <c r="CS21" s="86">
        <f t="shared" ca="1" si="39"/>
        <v>2444.4444444444543</v>
      </c>
      <c r="CT21" s="86">
        <f t="shared" ca="1" si="40"/>
        <v>2416.6666666666765</v>
      </c>
      <c r="CU21" s="86">
        <f t="shared" ca="1" si="41"/>
        <v>2388.8888888888987</v>
      </c>
      <c r="CV21" s="86">
        <f t="shared" ca="1" si="42"/>
        <v>2361.1111111111209</v>
      </c>
      <c r="CW21" s="86">
        <f t="shared" ca="1" si="43"/>
        <v>2333.333333333343</v>
      </c>
      <c r="CX21" s="86">
        <f t="shared" ca="1" si="44"/>
        <v>2305.5555555555652</v>
      </c>
      <c r="CY21" s="86">
        <f t="shared" ca="1" si="45"/>
        <v>2277.7777777777874</v>
      </c>
      <c r="CZ21" s="86">
        <f t="shared" ca="1" si="46"/>
        <v>2250.0000000000095</v>
      </c>
      <c r="DA21" s="86">
        <f t="shared" ca="1" si="47"/>
        <v>2222.2222222222317</v>
      </c>
      <c r="DB21" s="86">
        <f t="shared" ca="1" si="48"/>
        <v>2194.4444444444539</v>
      </c>
      <c r="DC21" s="86">
        <f t="shared" ca="1" si="49"/>
        <v>2166.6666666666761</v>
      </c>
      <c r="DD21" s="86">
        <f t="shared" ca="1" si="50"/>
        <v>2138.8888888888982</v>
      </c>
      <c r="DE21" s="86">
        <f t="shared" ca="1" si="51"/>
        <v>2111.1111111111204</v>
      </c>
      <c r="DF21" s="86">
        <f t="shared" ca="1" si="52"/>
        <v>2083.3333333333426</v>
      </c>
      <c r="DG21" s="86">
        <f t="shared" ca="1" si="53"/>
        <v>2055.5555555555648</v>
      </c>
      <c r="DH21" s="86">
        <f t="shared" ca="1" si="54"/>
        <v>2027.7777777777869</v>
      </c>
      <c r="DI21" s="86">
        <f t="shared" ca="1" si="55"/>
        <v>2000.0000000000091</v>
      </c>
      <c r="DJ21" s="86">
        <f t="shared" ca="1" si="56"/>
        <v>1972.2222222222313</v>
      </c>
      <c r="DK21" s="86">
        <f t="shared" ca="1" si="57"/>
        <v>1944.4444444444534</v>
      </c>
      <c r="DL21" s="86">
        <f t="shared" ca="1" si="58"/>
        <v>1916.6666666666756</v>
      </c>
      <c r="DM21" s="86">
        <f t="shared" ca="1" si="59"/>
        <v>1888.8888888888978</v>
      </c>
      <c r="DN21" s="86">
        <f t="shared" ca="1" si="60"/>
        <v>1861.11111111112</v>
      </c>
      <c r="DO21" s="86">
        <f t="shared" ca="1" si="61"/>
        <v>1833.3333333333421</v>
      </c>
      <c r="DP21" s="86">
        <f t="shared" ca="1" si="62"/>
        <v>1805.5555555555643</v>
      </c>
      <c r="DQ21" s="86">
        <f t="shared" ca="1" si="63"/>
        <v>1777.7777777777865</v>
      </c>
      <c r="DR21" s="86">
        <f t="shared" ca="1" si="64"/>
        <v>1750.0000000000086</v>
      </c>
      <c r="DS21" s="86">
        <f t="shared" ca="1" si="65"/>
        <v>1722.2222222222308</v>
      </c>
      <c r="DT21" s="86">
        <f t="shared" ca="1" si="66"/>
        <v>1694.444444444453</v>
      </c>
    </row>
    <row r="22" spans="1:124" ht="14.25" customHeight="1" x14ac:dyDescent="0.15">
      <c r="A22" s="85" t="str">
        <f>+Input!G36</f>
        <v>Intangible</v>
      </c>
      <c r="B22" s="3" t="str">
        <f>IF(+Input!D36="","",Input!D36)</f>
        <v>Exterior &amp; Pool Improvements ESTIMATED</v>
      </c>
      <c r="C22" s="71" t="str">
        <f t="shared" si="17"/>
        <v>EUR</v>
      </c>
      <c r="D22" s="23"/>
      <c r="E22" s="86">
        <f t="shared" si="67"/>
        <v>0</v>
      </c>
      <c r="F22" s="86">
        <f t="shared" ca="1" si="68"/>
        <v>19944.444444444445</v>
      </c>
      <c r="G22" s="86">
        <f t="shared" ca="1" si="69"/>
        <v>19888.888888888891</v>
      </c>
      <c r="H22" s="86">
        <f t="shared" ca="1" si="70"/>
        <v>19833.333333333336</v>
      </c>
      <c r="I22" s="86">
        <f t="shared" ca="1" si="71"/>
        <v>19777.777777777781</v>
      </c>
      <c r="J22" s="86">
        <f t="shared" ca="1" si="72"/>
        <v>19722.222222222226</v>
      </c>
      <c r="K22" s="86">
        <f t="shared" ca="1" si="73"/>
        <v>19666.666666666672</v>
      </c>
      <c r="L22" s="86">
        <f t="shared" ca="1" si="74"/>
        <v>19611.111111111117</v>
      </c>
      <c r="M22" s="86">
        <f t="shared" ca="1" si="75"/>
        <v>19555.555555555562</v>
      </c>
      <c r="N22" s="86">
        <f t="shared" ca="1" si="76"/>
        <v>19500.000000000007</v>
      </c>
      <c r="O22" s="86">
        <f t="shared" ca="1" si="77"/>
        <v>19444.444444444453</v>
      </c>
      <c r="P22" s="86">
        <f t="shared" ca="1" si="78"/>
        <v>19388.888888888898</v>
      </c>
      <c r="Q22" s="86">
        <f t="shared" ca="1" si="79"/>
        <v>19333.333333333343</v>
      </c>
      <c r="R22" s="86">
        <f t="shared" ca="1" si="80"/>
        <v>19277.777777777788</v>
      </c>
      <c r="S22" s="86">
        <f t="shared" ca="1" si="81"/>
        <v>19222.222222222234</v>
      </c>
      <c r="T22" s="86">
        <f t="shared" ca="1" si="82"/>
        <v>19166.666666666679</v>
      </c>
      <c r="U22" s="86">
        <f t="shared" ca="1" si="83"/>
        <v>19111.111111111124</v>
      </c>
      <c r="V22" s="86">
        <f t="shared" ca="1" si="84"/>
        <v>19055.555555555569</v>
      </c>
      <c r="W22" s="86">
        <f t="shared" ca="1" si="85"/>
        <v>19000.000000000015</v>
      </c>
      <c r="X22" s="86">
        <f t="shared" ca="1" si="86"/>
        <v>18944.44444444446</v>
      </c>
      <c r="Y22" s="86">
        <f t="shared" ca="1" si="87"/>
        <v>18888.888888888905</v>
      </c>
      <c r="Z22" s="86">
        <f t="shared" ca="1" si="88"/>
        <v>18833.33333333335</v>
      </c>
      <c r="AA22" s="86">
        <f t="shared" ca="1" si="89"/>
        <v>18777.777777777796</v>
      </c>
      <c r="AB22" s="86">
        <f t="shared" ca="1" si="90"/>
        <v>18722.222222222241</v>
      </c>
      <c r="AC22" s="86">
        <f t="shared" ca="1" si="91"/>
        <v>18666.666666666686</v>
      </c>
      <c r="AD22" s="86">
        <f t="shared" ca="1" si="92"/>
        <v>18611.111111111131</v>
      </c>
      <c r="AE22" s="86">
        <f t="shared" ca="1" si="93"/>
        <v>18555.555555555577</v>
      </c>
      <c r="AF22" s="86">
        <f t="shared" ca="1" si="94"/>
        <v>18500.000000000022</v>
      </c>
      <c r="AG22" s="86">
        <f t="shared" ca="1" si="95"/>
        <v>18444.444444444467</v>
      </c>
      <c r="AH22" s="86">
        <f t="shared" ca="1" si="96"/>
        <v>18388.888888888912</v>
      </c>
      <c r="AI22" s="86">
        <f t="shared" ca="1" si="97"/>
        <v>18333.333333333358</v>
      </c>
      <c r="AJ22" s="86">
        <f t="shared" ca="1" si="98"/>
        <v>18277.777777777803</v>
      </c>
      <c r="AK22" s="86">
        <f t="shared" ca="1" si="99"/>
        <v>18222.222222222248</v>
      </c>
      <c r="AL22" s="86">
        <f t="shared" ca="1" si="100"/>
        <v>18166.666666666693</v>
      </c>
      <c r="AM22" s="86">
        <f t="shared" ca="1" si="101"/>
        <v>18111.111111111139</v>
      </c>
      <c r="AN22" s="86">
        <f t="shared" ca="1" si="102"/>
        <v>18055.555555555584</v>
      </c>
      <c r="AO22" s="86">
        <f t="shared" ca="1" si="103"/>
        <v>18000.000000000029</v>
      </c>
      <c r="AP22" s="86">
        <f t="shared" ca="1" si="104"/>
        <v>17944.444444444474</v>
      </c>
      <c r="AQ22" s="86">
        <f t="shared" ca="1" si="105"/>
        <v>17888.88888888892</v>
      </c>
      <c r="AR22" s="86">
        <f t="shared" ca="1" si="106"/>
        <v>17833.333333333365</v>
      </c>
      <c r="AS22" s="86">
        <f t="shared" ca="1" si="107"/>
        <v>17777.77777777781</v>
      </c>
      <c r="AT22" s="86">
        <f t="shared" ca="1" si="108"/>
        <v>17722.222222222255</v>
      </c>
      <c r="AU22" s="86">
        <f t="shared" ca="1" si="109"/>
        <v>17666.666666666701</v>
      </c>
      <c r="AV22" s="86">
        <f t="shared" ca="1" si="110"/>
        <v>17611.111111111146</v>
      </c>
      <c r="AW22" s="86">
        <f t="shared" ca="1" si="111"/>
        <v>17555.555555555591</v>
      </c>
      <c r="AX22" s="86">
        <f t="shared" ca="1" si="112"/>
        <v>17500.000000000036</v>
      </c>
      <c r="AY22" s="86">
        <f t="shared" ca="1" si="113"/>
        <v>17444.444444444482</v>
      </c>
      <c r="AZ22" s="86">
        <f t="shared" ca="1" si="114"/>
        <v>17388.888888888927</v>
      </c>
      <c r="BA22" s="86">
        <f t="shared" ca="1" si="115"/>
        <v>17333.333333333372</v>
      </c>
      <c r="BB22" s="86">
        <f t="shared" ca="1" si="116"/>
        <v>17277.777777777817</v>
      </c>
      <c r="BC22" s="86">
        <f t="shared" ca="1" si="117"/>
        <v>17222.222222222263</v>
      </c>
      <c r="BD22" s="86">
        <f t="shared" ca="1" si="118"/>
        <v>17166.666666666708</v>
      </c>
      <c r="BE22" s="86">
        <f t="shared" ca="1" si="119"/>
        <v>17111.111111111153</v>
      </c>
      <c r="BF22" s="86">
        <f t="shared" ca="1" si="120"/>
        <v>17055.555555555598</v>
      </c>
      <c r="BG22" s="86">
        <f t="shared" ca="1" si="121"/>
        <v>17000.000000000044</v>
      </c>
      <c r="BH22" s="86">
        <f t="shared" ca="1" si="122"/>
        <v>16944.444444444489</v>
      </c>
      <c r="BI22" s="86">
        <f t="shared" ca="1" si="123"/>
        <v>16888.888888888934</v>
      </c>
      <c r="BJ22" s="86">
        <f t="shared" ca="1" si="124"/>
        <v>16833.333333333379</v>
      </c>
      <c r="BK22" s="86">
        <f t="shared" ca="1" si="125"/>
        <v>16777.777777777825</v>
      </c>
      <c r="BL22" s="86">
        <f t="shared" ca="1" si="126"/>
        <v>16722.22222222227</v>
      </c>
      <c r="BM22" s="86">
        <f t="shared" ca="1" si="127"/>
        <v>16666.666666666715</v>
      </c>
      <c r="BN22" s="86">
        <f t="shared" ca="1" si="128"/>
        <v>16611.11111111116</v>
      </c>
      <c r="BO22" s="86">
        <f t="shared" ca="1" si="129"/>
        <v>16555.555555555606</v>
      </c>
      <c r="BP22" s="86">
        <f t="shared" ca="1" si="130"/>
        <v>16500.000000000051</v>
      </c>
      <c r="BQ22" s="86">
        <f t="shared" ca="1" si="131"/>
        <v>16444.444444444496</v>
      </c>
      <c r="BR22" s="86">
        <f t="shared" ca="1" si="132"/>
        <v>16388.888888888941</v>
      </c>
      <c r="BS22" s="86">
        <f t="shared" ca="1" si="133"/>
        <v>16333.333333333387</v>
      </c>
      <c r="BT22" s="86">
        <f t="shared" ca="1" si="134"/>
        <v>16277.777777777832</v>
      </c>
      <c r="BU22" s="86">
        <f t="shared" ca="1" si="135"/>
        <v>16222.222222222277</v>
      </c>
      <c r="BV22" s="86">
        <f t="shared" ca="1" si="136"/>
        <v>16166.666666666722</v>
      </c>
      <c r="BW22" s="86">
        <f t="shared" ca="1" si="137"/>
        <v>16111.111111111168</v>
      </c>
      <c r="BX22" s="86">
        <f t="shared" ca="1" si="138"/>
        <v>16055.555555555613</v>
      </c>
      <c r="BY22" s="86">
        <f t="shared" ca="1" si="19"/>
        <v>16000.000000000058</v>
      </c>
      <c r="BZ22" s="86">
        <f t="shared" ca="1" si="20"/>
        <v>15944.444444444503</v>
      </c>
      <c r="CA22" s="86">
        <f t="shared" ca="1" si="21"/>
        <v>15888.888888888949</v>
      </c>
      <c r="CB22" s="86">
        <f t="shared" ca="1" si="22"/>
        <v>15833.333333333394</v>
      </c>
      <c r="CC22" s="86">
        <f t="shared" ca="1" si="23"/>
        <v>15777.777777777839</v>
      </c>
      <c r="CD22" s="86">
        <f t="shared" ca="1" si="24"/>
        <v>15722.222222222284</v>
      </c>
      <c r="CE22" s="86">
        <f t="shared" ca="1" si="25"/>
        <v>15666.66666666673</v>
      </c>
      <c r="CF22" s="86">
        <f t="shared" ca="1" si="26"/>
        <v>15611.111111111175</v>
      </c>
      <c r="CG22" s="86">
        <f t="shared" ca="1" si="27"/>
        <v>15555.55555555562</v>
      </c>
      <c r="CH22" s="86">
        <f t="shared" ca="1" si="28"/>
        <v>15500.000000000065</v>
      </c>
      <c r="CI22" s="86">
        <f t="shared" ca="1" si="29"/>
        <v>15444.444444444511</v>
      </c>
      <c r="CJ22" s="86">
        <f t="shared" ca="1" si="30"/>
        <v>15388.888888888956</v>
      </c>
      <c r="CK22" s="86">
        <f t="shared" ca="1" si="31"/>
        <v>15333.333333333401</v>
      </c>
      <c r="CL22" s="86">
        <f t="shared" ca="1" si="32"/>
        <v>15277.777777777846</v>
      </c>
      <c r="CM22" s="86">
        <f t="shared" ca="1" si="33"/>
        <v>15222.222222222292</v>
      </c>
      <c r="CN22" s="86">
        <f t="shared" ca="1" si="34"/>
        <v>15166.666666666737</v>
      </c>
      <c r="CO22" s="86">
        <f t="shared" ca="1" si="35"/>
        <v>15111.111111111182</v>
      </c>
      <c r="CP22" s="86">
        <f t="shared" ca="1" si="36"/>
        <v>15055.555555555628</v>
      </c>
      <c r="CQ22" s="86">
        <f t="shared" ca="1" si="37"/>
        <v>15000.000000000073</v>
      </c>
      <c r="CR22" s="86">
        <f t="shared" ca="1" si="38"/>
        <v>14944.444444444518</v>
      </c>
      <c r="CS22" s="86">
        <f t="shared" ca="1" si="39"/>
        <v>14888.888888888963</v>
      </c>
      <c r="CT22" s="86">
        <f t="shared" ca="1" si="40"/>
        <v>14833.333333333409</v>
      </c>
      <c r="CU22" s="86">
        <f t="shared" ca="1" si="41"/>
        <v>14777.777777777854</v>
      </c>
      <c r="CV22" s="86">
        <f t="shared" ca="1" si="42"/>
        <v>14722.222222222299</v>
      </c>
      <c r="CW22" s="86">
        <f t="shared" ca="1" si="43"/>
        <v>14666.666666666744</v>
      </c>
      <c r="CX22" s="86">
        <f t="shared" ca="1" si="44"/>
        <v>14611.11111111119</v>
      </c>
      <c r="CY22" s="86">
        <f t="shared" ca="1" si="45"/>
        <v>14555.555555555635</v>
      </c>
      <c r="CZ22" s="86">
        <f t="shared" ca="1" si="46"/>
        <v>14500.00000000008</v>
      </c>
      <c r="DA22" s="86">
        <f t="shared" ca="1" si="47"/>
        <v>14444.444444444525</v>
      </c>
      <c r="DB22" s="86">
        <f t="shared" ca="1" si="48"/>
        <v>14388.888888888971</v>
      </c>
      <c r="DC22" s="86">
        <f t="shared" ca="1" si="49"/>
        <v>14333.333333333416</v>
      </c>
      <c r="DD22" s="86">
        <f t="shared" ca="1" si="50"/>
        <v>14277.777777777861</v>
      </c>
      <c r="DE22" s="86">
        <f t="shared" ca="1" si="51"/>
        <v>14222.222222222306</v>
      </c>
      <c r="DF22" s="86">
        <f t="shared" ca="1" si="52"/>
        <v>14166.666666666752</v>
      </c>
      <c r="DG22" s="86">
        <f t="shared" ca="1" si="53"/>
        <v>14111.111111111197</v>
      </c>
      <c r="DH22" s="86">
        <f t="shared" ca="1" si="54"/>
        <v>14055.555555555642</v>
      </c>
      <c r="DI22" s="86">
        <f t="shared" ca="1" si="55"/>
        <v>14000.000000000087</v>
      </c>
      <c r="DJ22" s="86">
        <f t="shared" ca="1" si="56"/>
        <v>13944.444444444533</v>
      </c>
      <c r="DK22" s="86">
        <f t="shared" ca="1" si="57"/>
        <v>13888.888888888978</v>
      </c>
      <c r="DL22" s="86">
        <f t="shared" ca="1" si="58"/>
        <v>13833.333333333423</v>
      </c>
      <c r="DM22" s="86">
        <f t="shared" ca="1" si="59"/>
        <v>13777.777777777868</v>
      </c>
      <c r="DN22" s="86">
        <f t="shared" ca="1" si="60"/>
        <v>13722.222222222314</v>
      </c>
      <c r="DO22" s="86">
        <f t="shared" ca="1" si="61"/>
        <v>13666.666666666759</v>
      </c>
      <c r="DP22" s="86">
        <f t="shared" ca="1" si="62"/>
        <v>13611.111111111204</v>
      </c>
      <c r="DQ22" s="86">
        <f t="shared" ca="1" si="63"/>
        <v>13555.555555555649</v>
      </c>
      <c r="DR22" s="86">
        <f t="shared" ca="1" si="64"/>
        <v>13500.000000000095</v>
      </c>
      <c r="DS22" s="86">
        <f t="shared" ca="1" si="65"/>
        <v>13444.44444444454</v>
      </c>
      <c r="DT22" s="86">
        <f t="shared" ca="1" si="66"/>
        <v>13388.888888888985</v>
      </c>
    </row>
    <row r="23" spans="1:124" ht="14.25" customHeight="1" x14ac:dyDescent="0.15">
      <c r="A23" s="85" t="str">
        <f>+Input!G37</f>
        <v>Intangible</v>
      </c>
      <c r="B23" s="3" t="str">
        <f>IF(+Input!D37="","",Input!D37)</f>
        <v>Permits and Licensing Baleares Government Fee</v>
      </c>
      <c r="C23" s="71" t="str">
        <f t="shared" si="17"/>
        <v>EUR</v>
      </c>
      <c r="D23" s="23"/>
      <c r="E23" s="86">
        <f t="shared" si="67"/>
        <v>0</v>
      </c>
      <c r="F23" s="86">
        <f t="shared" ca="1" si="68"/>
        <v>249.30555555555554</v>
      </c>
      <c r="G23" s="86">
        <f t="shared" ca="1" si="69"/>
        <v>248.61111111111109</v>
      </c>
      <c r="H23" s="86">
        <f t="shared" ca="1" si="70"/>
        <v>247.91666666666663</v>
      </c>
      <c r="I23" s="86">
        <f t="shared" ca="1" si="71"/>
        <v>247.22222222222217</v>
      </c>
      <c r="J23" s="86">
        <f t="shared" ca="1" si="72"/>
        <v>246.52777777777771</v>
      </c>
      <c r="K23" s="86">
        <f t="shared" ca="1" si="73"/>
        <v>245.83333333333326</v>
      </c>
      <c r="L23" s="86">
        <f t="shared" ca="1" si="74"/>
        <v>245.1388888888888</v>
      </c>
      <c r="M23" s="86">
        <f t="shared" ca="1" si="75"/>
        <v>244.44444444444434</v>
      </c>
      <c r="N23" s="86">
        <f t="shared" ca="1" si="76"/>
        <v>243.74999999999989</v>
      </c>
      <c r="O23" s="86">
        <f t="shared" ca="1" si="77"/>
        <v>243.05555555555543</v>
      </c>
      <c r="P23" s="86">
        <f t="shared" ca="1" si="78"/>
        <v>242.36111111111097</v>
      </c>
      <c r="Q23" s="86">
        <f t="shared" ca="1" si="79"/>
        <v>241.66666666666652</v>
      </c>
      <c r="R23" s="86">
        <f t="shared" ca="1" si="80"/>
        <v>240.97222222222206</v>
      </c>
      <c r="S23" s="86">
        <f t="shared" ca="1" si="81"/>
        <v>240.2777777777776</v>
      </c>
      <c r="T23" s="86">
        <f t="shared" ca="1" si="82"/>
        <v>239.58333333333314</v>
      </c>
      <c r="U23" s="86">
        <f t="shared" ca="1" si="83"/>
        <v>238.88888888888869</v>
      </c>
      <c r="V23" s="86">
        <f t="shared" ca="1" si="84"/>
        <v>238.19444444444423</v>
      </c>
      <c r="W23" s="86">
        <f t="shared" ca="1" si="85"/>
        <v>237.49999999999977</v>
      </c>
      <c r="X23" s="86">
        <f t="shared" ca="1" si="86"/>
        <v>236.80555555555532</v>
      </c>
      <c r="Y23" s="86">
        <f t="shared" ca="1" si="87"/>
        <v>236.11111111111086</v>
      </c>
      <c r="Z23" s="86">
        <f t="shared" ca="1" si="88"/>
        <v>235.4166666666664</v>
      </c>
      <c r="AA23" s="86">
        <f t="shared" ca="1" si="89"/>
        <v>234.72222222222194</v>
      </c>
      <c r="AB23" s="86">
        <f t="shared" ca="1" si="90"/>
        <v>234.02777777777749</v>
      </c>
      <c r="AC23" s="86">
        <f t="shared" ca="1" si="91"/>
        <v>233.33333333333303</v>
      </c>
      <c r="AD23" s="86">
        <f t="shared" ca="1" si="92"/>
        <v>232.63888888888857</v>
      </c>
      <c r="AE23" s="86">
        <f t="shared" ca="1" si="93"/>
        <v>231.94444444444412</v>
      </c>
      <c r="AF23" s="86">
        <f t="shared" ca="1" si="94"/>
        <v>231.24999999999966</v>
      </c>
      <c r="AG23" s="86">
        <f t="shared" ca="1" si="95"/>
        <v>230.5555555555552</v>
      </c>
      <c r="AH23" s="86">
        <f t="shared" ca="1" si="96"/>
        <v>229.86111111111074</v>
      </c>
      <c r="AI23" s="86">
        <f t="shared" ca="1" si="97"/>
        <v>229.16666666666629</v>
      </c>
      <c r="AJ23" s="86">
        <f t="shared" ca="1" si="98"/>
        <v>228.47222222222183</v>
      </c>
      <c r="AK23" s="86">
        <f t="shared" ca="1" si="99"/>
        <v>227.77777777777737</v>
      </c>
      <c r="AL23" s="86">
        <f t="shared" ca="1" si="100"/>
        <v>227.08333333333292</v>
      </c>
      <c r="AM23" s="86">
        <f t="shared" ca="1" si="101"/>
        <v>226.38888888888846</v>
      </c>
      <c r="AN23" s="86">
        <f t="shared" ca="1" si="102"/>
        <v>225.694444444444</v>
      </c>
      <c r="AO23" s="86">
        <f t="shared" ca="1" si="103"/>
        <v>224.99999999999955</v>
      </c>
      <c r="AP23" s="86">
        <f t="shared" ca="1" si="104"/>
        <v>224.30555555555509</v>
      </c>
      <c r="AQ23" s="86">
        <f t="shared" ca="1" si="105"/>
        <v>223.61111111111063</v>
      </c>
      <c r="AR23" s="86">
        <f t="shared" ca="1" si="106"/>
        <v>222.91666666666617</v>
      </c>
      <c r="AS23" s="86">
        <f t="shared" ca="1" si="107"/>
        <v>222.22222222222172</v>
      </c>
      <c r="AT23" s="86">
        <f t="shared" ca="1" si="108"/>
        <v>221.52777777777726</v>
      </c>
      <c r="AU23" s="86">
        <f t="shared" ca="1" si="109"/>
        <v>220.8333333333328</v>
      </c>
      <c r="AV23" s="86">
        <f t="shared" ca="1" si="110"/>
        <v>220.13888888888835</v>
      </c>
      <c r="AW23" s="86">
        <f t="shared" ca="1" si="111"/>
        <v>219.44444444444389</v>
      </c>
      <c r="AX23" s="86">
        <f t="shared" ca="1" si="112"/>
        <v>218.74999999999943</v>
      </c>
      <c r="AY23" s="86">
        <f t="shared" ca="1" si="113"/>
        <v>218.05555555555497</v>
      </c>
      <c r="AZ23" s="86">
        <f t="shared" ca="1" si="114"/>
        <v>217.36111111111052</v>
      </c>
      <c r="BA23" s="86">
        <f t="shared" ca="1" si="115"/>
        <v>216.66666666666606</v>
      </c>
      <c r="BB23" s="86">
        <f t="shared" ca="1" si="116"/>
        <v>215.9722222222216</v>
      </c>
      <c r="BC23" s="86">
        <f t="shared" ca="1" si="117"/>
        <v>215.27777777777715</v>
      </c>
      <c r="BD23" s="86">
        <f t="shared" ca="1" si="118"/>
        <v>214.58333333333269</v>
      </c>
      <c r="BE23" s="86">
        <f t="shared" ca="1" si="119"/>
        <v>213.88888888888823</v>
      </c>
      <c r="BF23" s="86">
        <f t="shared" ca="1" si="120"/>
        <v>213.19444444444377</v>
      </c>
      <c r="BG23" s="86">
        <f t="shared" ca="1" si="121"/>
        <v>212.49999999999932</v>
      </c>
      <c r="BH23" s="86">
        <f t="shared" ca="1" si="122"/>
        <v>211.80555555555486</v>
      </c>
      <c r="BI23" s="86">
        <f t="shared" ca="1" si="123"/>
        <v>211.1111111111104</v>
      </c>
      <c r="BJ23" s="86">
        <f t="shared" ca="1" si="124"/>
        <v>210.41666666666595</v>
      </c>
      <c r="BK23" s="86">
        <f t="shared" ca="1" si="125"/>
        <v>209.72222222222149</v>
      </c>
      <c r="BL23" s="86">
        <f t="shared" ca="1" si="126"/>
        <v>209.02777777777703</v>
      </c>
      <c r="BM23" s="86">
        <f t="shared" ca="1" si="127"/>
        <v>208.33333333333258</v>
      </c>
      <c r="BN23" s="86">
        <f t="shared" ca="1" si="128"/>
        <v>207.63888888888812</v>
      </c>
      <c r="BO23" s="86">
        <f t="shared" ca="1" si="129"/>
        <v>206.94444444444366</v>
      </c>
      <c r="BP23" s="86">
        <f t="shared" ca="1" si="130"/>
        <v>206.2499999999992</v>
      </c>
      <c r="BQ23" s="86">
        <f t="shared" ca="1" si="131"/>
        <v>205.55555555555475</v>
      </c>
      <c r="BR23" s="86">
        <f t="shared" ca="1" si="132"/>
        <v>204.86111111111029</v>
      </c>
      <c r="BS23" s="86">
        <f t="shared" ca="1" si="133"/>
        <v>204.16666666666583</v>
      </c>
      <c r="BT23" s="86">
        <f t="shared" ca="1" si="134"/>
        <v>203.47222222222138</v>
      </c>
      <c r="BU23" s="86">
        <f t="shared" ca="1" si="135"/>
        <v>202.77777777777692</v>
      </c>
      <c r="BV23" s="86">
        <f t="shared" ca="1" si="136"/>
        <v>202.08333333333246</v>
      </c>
      <c r="BW23" s="86">
        <f t="shared" ca="1" si="137"/>
        <v>201.388888888888</v>
      </c>
      <c r="BX23" s="86">
        <f t="shared" ca="1" si="138"/>
        <v>200.69444444444355</v>
      </c>
      <c r="BY23" s="86">
        <f t="shared" ca="1" si="19"/>
        <v>199.99999999999909</v>
      </c>
      <c r="BZ23" s="86">
        <f t="shared" ca="1" si="20"/>
        <v>199.30555555555463</v>
      </c>
      <c r="CA23" s="86">
        <f t="shared" ca="1" si="21"/>
        <v>198.61111111111018</v>
      </c>
      <c r="CB23" s="86">
        <f t="shared" ca="1" si="22"/>
        <v>197.91666666666572</v>
      </c>
      <c r="CC23" s="86">
        <f t="shared" ca="1" si="23"/>
        <v>197.22222222222126</v>
      </c>
      <c r="CD23" s="86">
        <f t="shared" ca="1" si="24"/>
        <v>196.52777777777681</v>
      </c>
      <c r="CE23" s="86">
        <f t="shared" ca="1" si="25"/>
        <v>195.83333333333235</v>
      </c>
      <c r="CF23" s="86">
        <f t="shared" ca="1" si="26"/>
        <v>195.13888888888789</v>
      </c>
      <c r="CG23" s="86">
        <f t="shared" ca="1" si="27"/>
        <v>194.44444444444343</v>
      </c>
      <c r="CH23" s="86">
        <f t="shared" ca="1" si="28"/>
        <v>193.74999999999898</v>
      </c>
      <c r="CI23" s="86">
        <f t="shared" ca="1" si="29"/>
        <v>193.05555555555452</v>
      </c>
      <c r="CJ23" s="86">
        <f t="shared" ca="1" si="30"/>
        <v>192.36111111111006</v>
      </c>
      <c r="CK23" s="86">
        <f t="shared" ca="1" si="31"/>
        <v>191.66666666666561</v>
      </c>
      <c r="CL23" s="86">
        <f t="shared" ca="1" si="32"/>
        <v>190.97222222222115</v>
      </c>
      <c r="CM23" s="86">
        <f t="shared" ca="1" si="33"/>
        <v>190.27777777777669</v>
      </c>
      <c r="CN23" s="86">
        <f t="shared" ca="1" si="34"/>
        <v>189.58333333333223</v>
      </c>
      <c r="CO23" s="86">
        <f t="shared" ca="1" si="35"/>
        <v>188.88888888888778</v>
      </c>
      <c r="CP23" s="86">
        <f t="shared" ca="1" si="36"/>
        <v>188.19444444444332</v>
      </c>
      <c r="CQ23" s="86">
        <f t="shared" ca="1" si="37"/>
        <v>187.49999999999886</v>
      </c>
      <c r="CR23" s="86">
        <f t="shared" ca="1" si="38"/>
        <v>186.80555555555441</v>
      </c>
      <c r="CS23" s="86">
        <f t="shared" ca="1" si="39"/>
        <v>186.11111111110995</v>
      </c>
      <c r="CT23" s="86">
        <f t="shared" ca="1" si="40"/>
        <v>185.41666666666549</v>
      </c>
      <c r="CU23" s="86">
        <f t="shared" ca="1" si="41"/>
        <v>184.72222222222103</v>
      </c>
      <c r="CV23" s="86">
        <f t="shared" ca="1" si="42"/>
        <v>184.02777777777658</v>
      </c>
      <c r="CW23" s="86">
        <f t="shared" ca="1" si="43"/>
        <v>183.33333333333212</v>
      </c>
      <c r="CX23" s="86">
        <f t="shared" ca="1" si="44"/>
        <v>182.63888888888766</v>
      </c>
      <c r="CY23" s="86">
        <f t="shared" ca="1" si="45"/>
        <v>181.94444444444321</v>
      </c>
      <c r="CZ23" s="86">
        <f t="shared" ca="1" si="46"/>
        <v>181.24999999999875</v>
      </c>
      <c r="DA23" s="86">
        <f t="shared" ca="1" si="47"/>
        <v>180.55555555555429</v>
      </c>
      <c r="DB23" s="86">
        <f t="shared" ca="1" si="48"/>
        <v>179.86111111110984</v>
      </c>
      <c r="DC23" s="86">
        <f t="shared" ca="1" si="49"/>
        <v>179.16666666666538</v>
      </c>
      <c r="DD23" s="86">
        <f t="shared" ca="1" si="50"/>
        <v>178.47222222222092</v>
      </c>
      <c r="DE23" s="86">
        <f t="shared" ca="1" si="51"/>
        <v>177.77777777777646</v>
      </c>
      <c r="DF23" s="86">
        <f t="shared" ca="1" si="52"/>
        <v>177.08333333333201</v>
      </c>
      <c r="DG23" s="86">
        <f t="shared" ca="1" si="53"/>
        <v>176.38888888888755</v>
      </c>
      <c r="DH23" s="86">
        <f t="shared" ca="1" si="54"/>
        <v>175.69444444444309</v>
      </c>
      <c r="DI23" s="86">
        <f t="shared" ca="1" si="55"/>
        <v>174.99999999999864</v>
      </c>
      <c r="DJ23" s="86">
        <f t="shared" ca="1" si="56"/>
        <v>174.30555555555418</v>
      </c>
      <c r="DK23" s="86">
        <f t="shared" ca="1" si="57"/>
        <v>173.61111111110972</v>
      </c>
      <c r="DL23" s="86">
        <f t="shared" ca="1" si="58"/>
        <v>172.91666666666526</v>
      </c>
      <c r="DM23" s="86">
        <f t="shared" ca="1" si="59"/>
        <v>172.22222222222081</v>
      </c>
      <c r="DN23" s="86">
        <f t="shared" ca="1" si="60"/>
        <v>171.52777777777635</v>
      </c>
      <c r="DO23" s="86">
        <f t="shared" ca="1" si="61"/>
        <v>170.83333333333189</v>
      </c>
      <c r="DP23" s="86">
        <f t="shared" ca="1" si="62"/>
        <v>170.13888888888744</v>
      </c>
      <c r="DQ23" s="86">
        <f t="shared" ca="1" si="63"/>
        <v>169.44444444444298</v>
      </c>
      <c r="DR23" s="86">
        <f t="shared" ca="1" si="64"/>
        <v>168.74999999999852</v>
      </c>
      <c r="DS23" s="86">
        <f t="shared" ca="1" si="65"/>
        <v>168.05555555555406</v>
      </c>
      <c r="DT23" s="86">
        <f t="shared" ca="1" si="66"/>
        <v>167.36111111110961</v>
      </c>
    </row>
    <row r="24" spans="1:124" ht="14.25" customHeight="1" x14ac:dyDescent="0.15">
      <c r="A24" s="85" t="str">
        <f>+Input!G38</f>
        <v>Other Assets</v>
      </c>
      <c r="B24" s="3" t="str">
        <f>IF(+Input!D38="","",Input!D38)</f>
        <v xml:space="preserve">Contingency ESTIMATED AT 1% OF PURCHASE </v>
      </c>
      <c r="C24" s="71" t="str">
        <f t="shared" si="17"/>
        <v>EUR</v>
      </c>
      <c r="D24" s="23"/>
      <c r="E24" s="86">
        <f t="shared" si="67"/>
        <v>0</v>
      </c>
      <c r="F24" s="86">
        <f t="shared" ca="1" si="68"/>
        <v>69107.5</v>
      </c>
      <c r="G24" s="86">
        <f t="shared" ca="1" si="69"/>
        <v>68915</v>
      </c>
      <c r="H24" s="86">
        <f t="shared" ca="1" si="70"/>
        <v>68722.5</v>
      </c>
      <c r="I24" s="86">
        <f t="shared" ca="1" si="71"/>
        <v>68530</v>
      </c>
      <c r="J24" s="86">
        <f t="shared" ca="1" si="72"/>
        <v>68337.5</v>
      </c>
      <c r="K24" s="86">
        <f t="shared" ca="1" si="73"/>
        <v>68145</v>
      </c>
      <c r="L24" s="86">
        <f t="shared" ca="1" si="74"/>
        <v>67952.5</v>
      </c>
      <c r="M24" s="86">
        <f t="shared" ca="1" si="75"/>
        <v>67760</v>
      </c>
      <c r="N24" s="86">
        <f t="shared" ca="1" si="76"/>
        <v>67567.5</v>
      </c>
      <c r="O24" s="86">
        <f t="shared" ca="1" si="77"/>
        <v>67375</v>
      </c>
      <c r="P24" s="86">
        <f t="shared" ca="1" si="78"/>
        <v>67182.5</v>
      </c>
      <c r="Q24" s="86">
        <f t="shared" ca="1" si="79"/>
        <v>66990</v>
      </c>
      <c r="R24" s="86">
        <f t="shared" ca="1" si="80"/>
        <v>66797.5</v>
      </c>
      <c r="S24" s="86">
        <f t="shared" ca="1" si="81"/>
        <v>66605</v>
      </c>
      <c r="T24" s="86">
        <f t="shared" ca="1" si="82"/>
        <v>66412.5</v>
      </c>
      <c r="U24" s="86">
        <f t="shared" ca="1" si="83"/>
        <v>66220</v>
      </c>
      <c r="V24" s="86">
        <f t="shared" ca="1" si="84"/>
        <v>66027.5</v>
      </c>
      <c r="W24" s="86">
        <f t="shared" ca="1" si="85"/>
        <v>65835</v>
      </c>
      <c r="X24" s="86">
        <f t="shared" ca="1" si="86"/>
        <v>65642.5</v>
      </c>
      <c r="Y24" s="86">
        <f t="shared" ca="1" si="87"/>
        <v>65450</v>
      </c>
      <c r="Z24" s="86">
        <f t="shared" ca="1" si="88"/>
        <v>65257.5</v>
      </c>
      <c r="AA24" s="86">
        <f t="shared" ca="1" si="89"/>
        <v>65065</v>
      </c>
      <c r="AB24" s="86">
        <f t="shared" ca="1" si="90"/>
        <v>64872.5</v>
      </c>
      <c r="AC24" s="86">
        <f t="shared" ca="1" si="91"/>
        <v>64680</v>
      </c>
      <c r="AD24" s="86">
        <f t="shared" ca="1" si="92"/>
        <v>64487.5</v>
      </c>
      <c r="AE24" s="86">
        <f t="shared" ca="1" si="93"/>
        <v>64295</v>
      </c>
      <c r="AF24" s="86">
        <f t="shared" ca="1" si="94"/>
        <v>64102.5</v>
      </c>
      <c r="AG24" s="86">
        <f t="shared" ca="1" si="95"/>
        <v>63910</v>
      </c>
      <c r="AH24" s="86">
        <f t="shared" ca="1" si="96"/>
        <v>63717.5</v>
      </c>
      <c r="AI24" s="86">
        <f t="shared" ca="1" si="97"/>
        <v>63525</v>
      </c>
      <c r="AJ24" s="86">
        <f t="shared" ca="1" si="98"/>
        <v>63332.5</v>
      </c>
      <c r="AK24" s="86">
        <f t="shared" ca="1" si="99"/>
        <v>63140</v>
      </c>
      <c r="AL24" s="86">
        <f t="shared" ca="1" si="100"/>
        <v>62947.5</v>
      </c>
      <c r="AM24" s="86">
        <f t="shared" ca="1" si="101"/>
        <v>62755</v>
      </c>
      <c r="AN24" s="86">
        <f t="shared" ca="1" si="102"/>
        <v>62562.5</v>
      </c>
      <c r="AO24" s="86">
        <f t="shared" ca="1" si="103"/>
        <v>62370</v>
      </c>
      <c r="AP24" s="86">
        <f t="shared" ca="1" si="104"/>
        <v>62177.5</v>
      </c>
      <c r="AQ24" s="86">
        <f t="shared" ca="1" si="105"/>
        <v>61985</v>
      </c>
      <c r="AR24" s="86">
        <f t="shared" ca="1" si="106"/>
        <v>61792.5</v>
      </c>
      <c r="AS24" s="86">
        <f t="shared" ca="1" si="107"/>
        <v>61600</v>
      </c>
      <c r="AT24" s="86">
        <f t="shared" ca="1" si="108"/>
        <v>61407.5</v>
      </c>
      <c r="AU24" s="86">
        <f t="shared" ca="1" si="109"/>
        <v>61215</v>
      </c>
      <c r="AV24" s="86">
        <f t="shared" ca="1" si="110"/>
        <v>61022.5</v>
      </c>
      <c r="AW24" s="86">
        <f t="shared" ca="1" si="111"/>
        <v>60830</v>
      </c>
      <c r="AX24" s="86">
        <f t="shared" ca="1" si="112"/>
        <v>60637.5</v>
      </c>
      <c r="AY24" s="86">
        <f t="shared" ca="1" si="113"/>
        <v>60445</v>
      </c>
      <c r="AZ24" s="86">
        <f t="shared" ca="1" si="114"/>
        <v>60252.5</v>
      </c>
      <c r="BA24" s="86">
        <f t="shared" ca="1" si="115"/>
        <v>60060</v>
      </c>
      <c r="BB24" s="86">
        <f t="shared" ca="1" si="116"/>
        <v>59867.5</v>
      </c>
      <c r="BC24" s="86">
        <f t="shared" ca="1" si="117"/>
        <v>59675</v>
      </c>
      <c r="BD24" s="86">
        <f t="shared" ca="1" si="118"/>
        <v>59482.5</v>
      </c>
      <c r="BE24" s="86">
        <f t="shared" ca="1" si="119"/>
        <v>59290</v>
      </c>
      <c r="BF24" s="86">
        <f t="shared" ca="1" si="120"/>
        <v>59097.5</v>
      </c>
      <c r="BG24" s="86">
        <f t="shared" ca="1" si="121"/>
        <v>58905</v>
      </c>
      <c r="BH24" s="86">
        <f t="shared" ca="1" si="122"/>
        <v>58712.5</v>
      </c>
      <c r="BI24" s="86">
        <f t="shared" ca="1" si="123"/>
        <v>58520</v>
      </c>
      <c r="BJ24" s="86">
        <f t="shared" ca="1" si="124"/>
        <v>58327.5</v>
      </c>
      <c r="BK24" s="86">
        <f t="shared" ca="1" si="125"/>
        <v>58135</v>
      </c>
      <c r="BL24" s="86">
        <f t="shared" ca="1" si="126"/>
        <v>57942.5</v>
      </c>
      <c r="BM24" s="86">
        <f t="shared" ca="1" si="127"/>
        <v>57750</v>
      </c>
      <c r="BN24" s="86">
        <f t="shared" ca="1" si="128"/>
        <v>57557.5</v>
      </c>
      <c r="BO24" s="86">
        <f t="shared" ca="1" si="129"/>
        <v>57365</v>
      </c>
      <c r="BP24" s="86">
        <f t="shared" ca="1" si="130"/>
        <v>57172.5</v>
      </c>
      <c r="BQ24" s="86">
        <f t="shared" ca="1" si="131"/>
        <v>56980</v>
      </c>
      <c r="BR24" s="86">
        <f t="shared" ca="1" si="132"/>
        <v>56787.5</v>
      </c>
      <c r="BS24" s="86">
        <f t="shared" ca="1" si="133"/>
        <v>56595</v>
      </c>
      <c r="BT24" s="86">
        <f t="shared" ca="1" si="134"/>
        <v>56402.5</v>
      </c>
      <c r="BU24" s="86">
        <f t="shared" ca="1" si="135"/>
        <v>56210</v>
      </c>
      <c r="BV24" s="86">
        <f t="shared" ca="1" si="136"/>
        <v>56017.5</v>
      </c>
      <c r="BW24" s="86">
        <f t="shared" ca="1" si="137"/>
        <v>55825</v>
      </c>
      <c r="BX24" s="86">
        <f t="shared" ca="1" si="138"/>
        <v>55632.5</v>
      </c>
      <c r="BY24" s="86">
        <f t="shared" ca="1" si="19"/>
        <v>55440</v>
      </c>
      <c r="BZ24" s="86">
        <f t="shared" ca="1" si="20"/>
        <v>55247.5</v>
      </c>
      <c r="CA24" s="86">
        <f t="shared" ca="1" si="21"/>
        <v>55055</v>
      </c>
      <c r="CB24" s="86">
        <f t="shared" ca="1" si="22"/>
        <v>54862.5</v>
      </c>
      <c r="CC24" s="86">
        <f t="shared" ca="1" si="23"/>
        <v>54670</v>
      </c>
      <c r="CD24" s="86">
        <f t="shared" ca="1" si="24"/>
        <v>54477.5</v>
      </c>
      <c r="CE24" s="86">
        <f t="shared" ca="1" si="25"/>
        <v>54285</v>
      </c>
      <c r="CF24" s="86">
        <f t="shared" ca="1" si="26"/>
        <v>54092.5</v>
      </c>
      <c r="CG24" s="86">
        <f t="shared" ca="1" si="27"/>
        <v>53900</v>
      </c>
      <c r="CH24" s="86">
        <f t="shared" ca="1" si="28"/>
        <v>53707.5</v>
      </c>
      <c r="CI24" s="86">
        <f t="shared" ca="1" si="29"/>
        <v>53515</v>
      </c>
      <c r="CJ24" s="86">
        <f t="shared" ca="1" si="30"/>
        <v>53322.5</v>
      </c>
      <c r="CK24" s="86">
        <f t="shared" ca="1" si="31"/>
        <v>53130</v>
      </c>
      <c r="CL24" s="86">
        <f t="shared" ca="1" si="32"/>
        <v>52937.5</v>
      </c>
      <c r="CM24" s="86">
        <f t="shared" ca="1" si="33"/>
        <v>52745</v>
      </c>
      <c r="CN24" s="86">
        <f t="shared" ca="1" si="34"/>
        <v>52552.5</v>
      </c>
      <c r="CO24" s="86">
        <f t="shared" ca="1" si="35"/>
        <v>52360</v>
      </c>
      <c r="CP24" s="86">
        <f t="shared" ca="1" si="36"/>
        <v>52167.5</v>
      </c>
      <c r="CQ24" s="86">
        <f t="shared" ca="1" si="37"/>
        <v>51975</v>
      </c>
      <c r="CR24" s="86">
        <f t="shared" ca="1" si="38"/>
        <v>51782.5</v>
      </c>
      <c r="CS24" s="86">
        <f t="shared" ca="1" si="39"/>
        <v>51590</v>
      </c>
      <c r="CT24" s="86">
        <f t="shared" ca="1" si="40"/>
        <v>51397.5</v>
      </c>
      <c r="CU24" s="86">
        <f t="shared" ca="1" si="41"/>
        <v>51205</v>
      </c>
      <c r="CV24" s="86">
        <f t="shared" ca="1" si="42"/>
        <v>51012.5</v>
      </c>
      <c r="CW24" s="86">
        <f t="shared" ca="1" si="43"/>
        <v>50820</v>
      </c>
      <c r="CX24" s="86">
        <f t="shared" ca="1" si="44"/>
        <v>50627.5</v>
      </c>
      <c r="CY24" s="86">
        <f t="shared" ca="1" si="45"/>
        <v>50435</v>
      </c>
      <c r="CZ24" s="86">
        <f t="shared" ca="1" si="46"/>
        <v>50242.5</v>
      </c>
      <c r="DA24" s="86">
        <f t="shared" ca="1" si="47"/>
        <v>50050</v>
      </c>
      <c r="DB24" s="86">
        <f t="shared" ca="1" si="48"/>
        <v>49857.5</v>
      </c>
      <c r="DC24" s="86">
        <f t="shared" ca="1" si="49"/>
        <v>49665</v>
      </c>
      <c r="DD24" s="86">
        <f t="shared" ca="1" si="50"/>
        <v>49472.5</v>
      </c>
      <c r="DE24" s="86">
        <f t="shared" ca="1" si="51"/>
        <v>49280</v>
      </c>
      <c r="DF24" s="86">
        <f t="shared" ca="1" si="52"/>
        <v>49087.5</v>
      </c>
      <c r="DG24" s="86">
        <f t="shared" ca="1" si="53"/>
        <v>48895</v>
      </c>
      <c r="DH24" s="86">
        <f t="shared" ca="1" si="54"/>
        <v>48702.5</v>
      </c>
      <c r="DI24" s="86">
        <f t="shared" ca="1" si="55"/>
        <v>48510</v>
      </c>
      <c r="DJ24" s="86">
        <f t="shared" ca="1" si="56"/>
        <v>48317.5</v>
      </c>
      <c r="DK24" s="86">
        <f t="shared" ca="1" si="57"/>
        <v>48125</v>
      </c>
      <c r="DL24" s="86">
        <f t="shared" ca="1" si="58"/>
        <v>47932.5</v>
      </c>
      <c r="DM24" s="86">
        <f t="shared" ca="1" si="59"/>
        <v>47740</v>
      </c>
      <c r="DN24" s="86">
        <f t="shared" ca="1" si="60"/>
        <v>47547.5</v>
      </c>
      <c r="DO24" s="86">
        <f t="shared" ca="1" si="61"/>
        <v>47355</v>
      </c>
      <c r="DP24" s="86">
        <f t="shared" ca="1" si="62"/>
        <v>47162.5</v>
      </c>
      <c r="DQ24" s="86">
        <f t="shared" ca="1" si="63"/>
        <v>46970</v>
      </c>
      <c r="DR24" s="86">
        <f t="shared" ca="1" si="64"/>
        <v>46777.5</v>
      </c>
      <c r="DS24" s="86">
        <f t="shared" ca="1" si="65"/>
        <v>46585</v>
      </c>
      <c r="DT24" s="86">
        <f t="shared" ca="1" si="66"/>
        <v>46392.5</v>
      </c>
    </row>
    <row r="25" spans="1:124" ht="14.25" customHeight="1" x14ac:dyDescent="0.15">
      <c r="A25" s="85" t="str">
        <f>+Input!G39</f>
        <v>PPE</v>
      </c>
      <c r="B25" s="3" t="str">
        <f>IF(+Input!D39="","",Input!D39)</f>
        <v>Common Area Furniture ESTIMATED</v>
      </c>
      <c r="C25" s="71" t="str">
        <f t="shared" si="17"/>
        <v>EUR</v>
      </c>
      <c r="D25" s="23"/>
      <c r="E25" s="86">
        <f t="shared" si="67"/>
        <v>0</v>
      </c>
      <c r="F25" s="86">
        <f t="shared" ca="1" si="68"/>
        <v>4958.333333333333</v>
      </c>
      <c r="G25" s="86">
        <f t="shared" ca="1" si="69"/>
        <v>4916.6666666666661</v>
      </c>
      <c r="H25" s="86">
        <f t="shared" ca="1" si="70"/>
        <v>4874.9999999999991</v>
      </c>
      <c r="I25" s="86">
        <f t="shared" ca="1" si="71"/>
        <v>4833.3333333333321</v>
      </c>
      <c r="J25" s="86">
        <f t="shared" ca="1" si="72"/>
        <v>4791.6666666666652</v>
      </c>
      <c r="K25" s="86">
        <f t="shared" ca="1" si="73"/>
        <v>4749.9999999999982</v>
      </c>
      <c r="L25" s="86">
        <f t="shared" ca="1" si="74"/>
        <v>4708.3333333333312</v>
      </c>
      <c r="M25" s="86">
        <f t="shared" ca="1" si="75"/>
        <v>4666.6666666666642</v>
      </c>
      <c r="N25" s="86">
        <f t="shared" ca="1" si="76"/>
        <v>4624.9999999999973</v>
      </c>
      <c r="O25" s="86">
        <f t="shared" ca="1" si="77"/>
        <v>4583.3333333333303</v>
      </c>
      <c r="P25" s="86">
        <f t="shared" ca="1" si="78"/>
        <v>4541.6666666666633</v>
      </c>
      <c r="Q25" s="86">
        <f t="shared" ca="1" si="79"/>
        <v>4499.9999999999964</v>
      </c>
      <c r="R25" s="86">
        <f t="shared" ca="1" si="80"/>
        <v>4458.3333333333294</v>
      </c>
      <c r="S25" s="86">
        <f t="shared" ca="1" si="81"/>
        <v>4416.6666666666624</v>
      </c>
      <c r="T25" s="86">
        <f t="shared" ca="1" si="82"/>
        <v>4374.9999999999955</v>
      </c>
      <c r="U25" s="86">
        <f t="shared" ca="1" si="83"/>
        <v>4333.3333333333285</v>
      </c>
      <c r="V25" s="86">
        <f t="shared" ca="1" si="84"/>
        <v>4291.6666666666615</v>
      </c>
      <c r="W25" s="86">
        <f t="shared" ca="1" si="85"/>
        <v>4249.9999999999945</v>
      </c>
      <c r="X25" s="86">
        <f t="shared" ca="1" si="86"/>
        <v>4208.3333333333276</v>
      </c>
      <c r="Y25" s="86">
        <f t="shared" ca="1" si="87"/>
        <v>4166.6666666666606</v>
      </c>
      <c r="Z25" s="86">
        <f t="shared" ca="1" si="88"/>
        <v>4124.9999999999936</v>
      </c>
      <c r="AA25" s="86">
        <f t="shared" ca="1" si="89"/>
        <v>4083.3333333333271</v>
      </c>
      <c r="AB25" s="86">
        <f t="shared" ca="1" si="90"/>
        <v>4041.6666666666606</v>
      </c>
      <c r="AC25" s="86">
        <f t="shared" ca="1" si="91"/>
        <v>3999.9999999999941</v>
      </c>
      <c r="AD25" s="86">
        <f t="shared" ca="1" si="92"/>
        <v>3958.3333333333276</v>
      </c>
      <c r="AE25" s="86">
        <f t="shared" ca="1" si="93"/>
        <v>3916.6666666666611</v>
      </c>
      <c r="AF25" s="86">
        <f t="shared" ca="1" si="94"/>
        <v>3874.9999999999945</v>
      </c>
      <c r="AG25" s="86">
        <f t="shared" ca="1" si="95"/>
        <v>3833.333333333328</v>
      </c>
      <c r="AH25" s="86">
        <f t="shared" ca="1" si="96"/>
        <v>3791.6666666666615</v>
      </c>
      <c r="AI25" s="86">
        <f t="shared" ca="1" si="97"/>
        <v>3749.999999999995</v>
      </c>
      <c r="AJ25" s="86">
        <f t="shared" ca="1" si="98"/>
        <v>3708.3333333333285</v>
      </c>
      <c r="AK25" s="86">
        <f t="shared" ca="1" si="99"/>
        <v>3666.666666666662</v>
      </c>
      <c r="AL25" s="86">
        <f t="shared" ca="1" si="100"/>
        <v>3624.9999999999955</v>
      </c>
      <c r="AM25" s="86">
        <f t="shared" ca="1" si="101"/>
        <v>3583.3333333333289</v>
      </c>
      <c r="AN25" s="86">
        <f t="shared" ca="1" si="102"/>
        <v>3541.6666666666624</v>
      </c>
      <c r="AO25" s="86">
        <f t="shared" ca="1" si="103"/>
        <v>3499.9999999999959</v>
      </c>
      <c r="AP25" s="86">
        <f t="shared" ca="1" si="104"/>
        <v>3458.3333333333294</v>
      </c>
      <c r="AQ25" s="86">
        <f t="shared" ca="1" si="105"/>
        <v>3416.6666666666629</v>
      </c>
      <c r="AR25" s="86">
        <f t="shared" ca="1" si="106"/>
        <v>3374.9999999999964</v>
      </c>
      <c r="AS25" s="86">
        <f t="shared" ca="1" si="107"/>
        <v>3333.3333333333298</v>
      </c>
      <c r="AT25" s="86">
        <f t="shared" ca="1" si="108"/>
        <v>3291.6666666666633</v>
      </c>
      <c r="AU25" s="86">
        <f t="shared" ca="1" si="109"/>
        <v>3249.9999999999968</v>
      </c>
      <c r="AV25" s="86">
        <f t="shared" ca="1" si="110"/>
        <v>3208.3333333333303</v>
      </c>
      <c r="AW25" s="86">
        <f t="shared" ca="1" si="111"/>
        <v>3166.6666666666638</v>
      </c>
      <c r="AX25" s="86">
        <f t="shared" ca="1" si="112"/>
        <v>3124.9999999999973</v>
      </c>
      <c r="AY25" s="86">
        <f t="shared" ca="1" si="113"/>
        <v>3083.3333333333308</v>
      </c>
      <c r="AZ25" s="86">
        <f t="shared" ca="1" si="114"/>
        <v>3041.6666666666642</v>
      </c>
      <c r="BA25" s="86">
        <f t="shared" ca="1" si="115"/>
        <v>2999.9999999999977</v>
      </c>
      <c r="BB25" s="86">
        <f t="shared" ca="1" si="116"/>
        <v>2958.3333333333312</v>
      </c>
      <c r="BC25" s="86">
        <f t="shared" ca="1" si="117"/>
        <v>2916.6666666666647</v>
      </c>
      <c r="BD25" s="86">
        <f t="shared" ca="1" si="118"/>
        <v>2874.9999999999982</v>
      </c>
      <c r="BE25" s="86">
        <f t="shared" ca="1" si="119"/>
        <v>2833.3333333333317</v>
      </c>
      <c r="BF25" s="86">
        <f t="shared" ca="1" si="120"/>
        <v>2791.6666666666652</v>
      </c>
      <c r="BG25" s="86">
        <f t="shared" ca="1" si="121"/>
        <v>2749.9999999999986</v>
      </c>
      <c r="BH25" s="86">
        <f t="shared" ca="1" si="122"/>
        <v>2708.3333333333321</v>
      </c>
      <c r="BI25" s="86">
        <f t="shared" ca="1" si="123"/>
        <v>2666.6666666666656</v>
      </c>
      <c r="BJ25" s="86">
        <f t="shared" ca="1" si="124"/>
        <v>2624.9999999999991</v>
      </c>
      <c r="BK25" s="86">
        <f t="shared" ca="1" si="125"/>
        <v>2583.3333333333326</v>
      </c>
      <c r="BL25" s="86">
        <f t="shared" ca="1" si="126"/>
        <v>2541.6666666666661</v>
      </c>
      <c r="BM25" s="86">
        <f t="shared" ca="1" si="127"/>
        <v>2499.9999999999995</v>
      </c>
      <c r="BN25" s="86">
        <f t="shared" ca="1" si="128"/>
        <v>2458.333333333333</v>
      </c>
      <c r="BO25" s="86">
        <f t="shared" ca="1" si="129"/>
        <v>2416.6666666666665</v>
      </c>
      <c r="BP25" s="86">
        <f t="shared" ca="1" si="130"/>
        <v>2375</v>
      </c>
      <c r="BQ25" s="86">
        <f t="shared" ca="1" si="131"/>
        <v>2333.3333333333335</v>
      </c>
      <c r="BR25" s="86">
        <f t="shared" ca="1" si="132"/>
        <v>2291.666666666667</v>
      </c>
      <c r="BS25" s="86">
        <f t="shared" ca="1" si="133"/>
        <v>2250.0000000000005</v>
      </c>
      <c r="BT25" s="86">
        <f t="shared" ca="1" si="134"/>
        <v>2208.3333333333339</v>
      </c>
      <c r="BU25" s="86">
        <f t="shared" ca="1" si="135"/>
        <v>2166.6666666666674</v>
      </c>
      <c r="BV25" s="86">
        <f t="shared" ca="1" si="136"/>
        <v>2125.0000000000009</v>
      </c>
      <c r="BW25" s="86">
        <f t="shared" ca="1" si="137"/>
        <v>2083.3333333333344</v>
      </c>
      <c r="BX25" s="86">
        <f t="shared" ca="1" si="138"/>
        <v>2041.6666666666677</v>
      </c>
      <c r="BY25" s="86">
        <f t="shared" ca="1" si="19"/>
        <v>2000.0000000000009</v>
      </c>
      <c r="BZ25" s="86">
        <f t="shared" ca="1" si="20"/>
        <v>1958.3333333333342</v>
      </c>
      <c r="CA25" s="86">
        <f t="shared" ca="1" si="21"/>
        <v>1916.6666666666674</v>
      </c>
      <c r="CB25" s="86">
        <f t="shared" ca="1" si="22"/>
        <v>1875.0000000000007</v>
      </c>
      <c r="CC25" s="86">
        <f t="shared" ca="1" si="23"/>
        <v>1833.3333333333339</v>
      </c>
      <c r="CD25" s="86">
        <f t="shared" ca="1" si="24"/>
        <v>1791.6666666666672</v>
      </c>
      <c r="CE25" s="86">
        <f t="shared" ca="1" si="25"/>
        <v>1750.0000000000005</v>
      </c>
      <c r="CF25" s="86">
        <f t="shared" ca="1" si="26"/>
        <v>1708.3333333333337</v>
      </c>
      <c r="CG25" s="86">
        <f t="shared" ca="1" si="27"/>
        <v>1666.666666666667</v>
      </c>
      <c r="CH25" s="86">
        <f t="shared" ca="1" si="28"/>
        <v>1625.0000000000002</v>
      </c>
      <c r="CI25" s="86">
        <f t="shared" ca="1" si="29"/>
        <v>1583.3333333333335</v>
      </c>
      <c r="CJ25" s="86">
        <f t="shared" ca="1" si="30"/>
        <v>1541.6666666666667</v>
      </c>
      <c r="CK25" s="86">
        <f t="shared" ca="1" si="31"/>
        <v>1500</v>
      </c>
      <c r="CL25" s="86">
        <f t="shared" ca="1" si="32"/>
        <v>1458.3333333333333</v>
      </c>
      <c r="CM25" s="86">
        <f t="shared" ca="1" si="33"/>
        <v>1416.6666666666665</v>
      </c>
      <c r="CN25" s="86">
        <f t="shared" ca="1" si="34"/>
        <v>1374.9999999999998</v>
      </c>
      <c r="CO25" s="86">
        <f t="shared" ca="1" si="35"/>
        <v>1333.333333333333</v>
      </c>
      <c r="CP25" s="86">
        <f t="shared" ca="1" si="36"/>
        <v>1291.6666666666663</v>
      </c>
      <c r="CQ25" s="86">
        <f t="shared" ca="1" si="37"/>
        <v>1249.9999999999995</v>
      </c>
      <c r="CR25" s="86">
        <f t="shared" ca="1" si="38"/>
        <v>1208.3333333333328</v>
      </c>
      <c r="CS25" s="86">
        <f t="shared" ca="1" si="39"/>
        <v>1166.6666666666661</v>
      </c>
      <c r="CT25" s="86">
        <f t="shared" ca="1" si="40"/>
        <v>1124.9999999999993</v>
      </c>
      <c r="CU25" s="86">
        <f t="shared" ca="1" si="41"/>
        <v>1083.3333333333326</v>
      </c>
      <c r="CV25" s="86">
        <f t="shared" ca="1" si="42"/>
        <v>1041.6666666666658</v>
      </c>
      <c r="CW25" s="86">
        <f t="shared" ca="1" si="43"/>
        <v>999.9999999999992</v>
      </c>
      <c r="CX25" s="86">
        <f t="shared" ca="1" si="44"/>
        <v>958.33333333333258</v>
      </c>
      <c r="CY25" s="86">
        <f t="shared" ca="1" si="45"/>
        <v>916.66666666666595</v>
      </c>
      <c r="CZ25" s="86">
        <f t="shared" ca="1" si="46"/>
        <v>874.99999999999932</v>
      </c>
      <c r="DA25" s="86">
        <f t="shared" ca="1" si="47"/>
        <v>833.33333333333269</v>
      </c>
      <c r="DB25" s="86">
        <f t="shared" ca="1" si="48"/>
        <v>791.66666666666606</v>
      </c>
      <c r="DC25" s="86">
        <f t="shared" ca="1" si="49"/>
        <v>749.99999999999943</v>
      </c>
      <c r="DD25" s="86">
        <f t="shared" ca="1" si="50"/>
        <v>708.3333333333328</v>
      </c>
      <c r="DE25" s="86">
        <f t="shared" ca="1" si="51"/>
        <v>666.66666666666617</v>
      </c>
      <c r="DF25" s="86">
        <f t="shared" ca="1" si="52"/>
        <v>624.99999999999955</v>
      </c>
      <c r="DG25" s="86">
        <f t="shared" ca="1" si="53"/>
        <v>583.33333333333292</v>
      </c>
      <c r="DH25" s="86">
        <f t="shared" ca="1" si="54"/>
        <v>541.66666666666629</v>
      </c>
      <c r="DI25" s="86">
        <f t="shared" ca="1" si="55"/>
        <v>499.9999999999996</v>
      </c>
      <c r="DJ25" s="86">
        <f t="shared" ca="1" si="56"/>
        <v>458.33333333333292</v>
      </c>
      <c r="DK25" s="86">
        <f t="shared" ca="1" si="57"/>
        <v>416.66666666666623</v>
      </c>
      <c r="DL25" s="86">
        <f t="shared" ca="1" si="58"/>
        <v>374.99999999999955</v>
      </c>
      <c r="DM25" s="86">
        <f t="shared" ca="1" si="59"/>
        <v>333.33333333333286</v>
      </c>
      <c r="DN25" s="86">
        <f t="shared" ca="1" si="60"/>
        <v>291.66666666666617</v>
      </c>
      <c r="DO25" s="86">
        <f t="shared" ca="1" si="61"/>
        <v>249.99999999999952</v>
      </c>
      <c r="DP25" s="86">
        <f t="shared" ca="1" si="62"/>
        <v>208.33333333333286</v>
      </c>
      <c r="DQ25" s="86">
        <f t="shared" ca="1" si="63"/>
        <v>166.6666666666662</v>
      </c>
      <c r="DR25" s="86">
        <f t="shared" ca="1" si="64"/>
        <v>124.99999999999955</v>
      </c>
      <c r="DS25" s="86">
        <f t="shared" ca="1" si="65"/>
        <v>83.333333333332888</v>
      </c>
      <c r="DT25" s="86">
        <f t="shared" ca="1" si="66"/>
        <v>41.666666666666224</v>
      </c>
    </row>
    <row r="26" spans="1:124" ht="14.25" customHeight="1" x14ac:dyDescent="0.15">
      <c r="A26" s="85" t="str">
        <f>+Input!G40</f>
        <v>PPE</v>
      </c>
      <c r="B26" s="3" t="str">
        <f>IF(+Input!D40="","",Input!D40)</f>
        <v>Kitchen and Restaurant Equipment ESTIMATED</v>
      </c>
      <c r="C26" s="71" t="str">
        <f t="shared" si="17"/>
        <v>EUR</v>
      </c>
      <c r="D26" s="23"/>
      <c r="E26" s="86">
        <f t="shared" si="67"/>
        <v>0</v>
      </c>
      <c r="F26" s="86">
        <f t="shared" ca="1" si="68"/>
        <v>16858.333333333332</v>
      </c>
      <c r="G26" s="86">
        <f t="shared" ca="1" si="69"/>
        <v>16716.666666666664</v>
      </c>
      <c r="H26" s="86">
        <f t="shared" ca="1" si="70"/>
        <v>16574.999999999996</v>
      </c>
      <c r="I26" s="86">
        <f t="shared" ca="1" si="71"/>
        <v>16433.333333333328</v>
      </c>
      <c r="J26" s="86">
        <f t="shared" ca="1" si="72"/>
        <v>16291.666666666662</v>
      </c>
      <c r="K26" s="86">
        <f t="shared" ca="1" si="73"/>
        <v>16149.999999999996</v>
      </c>
      <c r="L26" s="86">
        <f t="shared" ca="1" si="74"/>
        <v>16008.33333333333</v>
      </c>
      <c r="M26" s="86">
        <f t="shared" ca="1" si="75"/>
        <v>15866.666666666664</v>
      </c>
      <c r="N26" s="86">
        <f t="shared" ca="1" si="76"/>
        <v>15724.999999999998</v>
      </c>
      <c r="O26" s="86">
        <f t="shared" ca="1" si="77"/>
        <v>15583.333333333332</v>
      </c>
      <c r="P26" s="86">
        <f t="shared" ca="1" si="78"/>
        <v>15441.666666666666</v>
      </c>
      <c r="Q26" s="86">
        <f t="shared" ca="1" si="79"/>
        <v>15300</v>
      </c>
      <c r="R26" s="86">
        <f t="shared" ca="1" si="80"/>
        <v>15158.333333333334</v>
      </c>
      <c r="S26" s="86">
        <f t="shared" ca="1" si="81"/>
        <v>15016.666666666668</v>
      </c>
      <c r="T26" s="86">
        <f t="shared" ca="1" si="82"/>
        <v>14875.000000000002</v>
      </c>
      <c r="U26" s="86">
        <f t="shared" ca="1" si="83"/>
        <v>14733.333333333336</v>
      </c>
      <c r="V26" s="86">
        <f t="shared" ca="1" si="84"/>
        <v>14591.66666666667</v>
      </c>
      <c r="W26" s="86">
        <f t="shared" ca="1" si="85"/>
        <v>14450.000000000004</v>
      </c>
      <c r="X26" s="86">
        <f t="shared" ca="1" si="86"/>
        <v>14308.333333333338</v>
      </c>
      <c r="Y26" s="86">
        <f t="shared" ca="1" si="87"/>
        <v>14166.666666666672</v>
      </c>
      <c r="Z26" s="86">
        <f t="shared" ca="1" si="88"/>
        <v>14025.000000000005</v>
      </c>
      <c r="AA26" s="86">
        <f t="shared" ca="1" si="89"/>
        <v>13883.333333333339</v>
      </c>
      <c r="AB26" s="86">
        <f t="shared" ca="1" si="90"/>
        <v>13741.666666666673</v>
      </c>
      <c r="AC26" s="86">
        <f t="shared" ca="1" si="91"/>
        <v>13600.000000000007</v>
      </c>
      <c r="AD26" s="86">
        <f t="shared" ca="1" si="92"/>
        <v>13458.333333333341</v>
      </c>
      <c r="AE26" s="86">
        <f t="shared" ca="1" si="93"/>
        <v>13316.666666666675</v>
      </c>
      <c r="AF26" s="86">
        <f t="shared" ca="1" si="94"/>
        <v>13175.000000000009</v>
      </c>
      <c r="AG26" s="86">
        <f t="shared" ca="1" si="95"/>
        <v>13033.333333333343</v>
      </c>
      <c r="AH26" s="86">
        <f t="shared" ca="1" si="96"/>
        <v>12891.666666666677</v>
      </c>
      <c r="AI26" s="86">
        <f t="shared" ca="1" si="97"/>
        <v>12750.000000000011</v>
      </c>
      <c r="AJ26" s="86">
        <f t="shared" ca="1" si="98"/>
        <v>12608.333333333345</v>
      </c>
      <c r="AK26" s="86">
        <f t="shared" ca="1" si="99"/>
        <v>12466.666666666679</v>
      </c>
      <c r="AL26" s="86">
        <f t="shared" ca="1" si="100"/>
        <v>12325.000000000013</v>
      </c>
      <c r="AM26" s="86">
        <f t="shared" ca="1" si="101"/>
        <v>12183.333333333347</v>
      </c>
      <c r="AN26" s="86">
        <f t="shared" ca="1" si="102"/>
        <v>12041.666666666681</v>
      </c>
      <c r="AO26" s="86">
        <f t="shared" ca="1" si="103"/>
        <v>11900.000000000015</v>
      </c>
      <c r="AP26" s="86">
        <f t="shared" ca="1" si="104"/>
        <v>11758.333333333348</v>
      </c>
      <c r="AQ26" s="86">
        <f t="shared" ca="1" si="105"/>
        <v>11616.666666666682</v>
      </c>
      <c r="AR26" s="86">
        <f t="shared" ca="1" si="106"/>
        <v>11475.000000000016</v>
      </c>
      <c r="AS26" s="86">
        <f t="shared" ca="1" si="107"/>
        <v>11333.33333333335</v>
      </c>
      <c r="AT26" s="86">
        <f t="shared" ca="1" si="108"/>
        <v>11191.666666666684</v>
      </c>
      <c r="AU26" s="86">
        <f t="shared" ca="1" si="109"/>
        <v>11050.000000000018</v>
      </c>
      <c r="AV26" s="86">
        <f t="shared" ca="1" si="110"/>
        <v>10908.333333333352</v>
      </c>
      <c r="AW26" s="86">
        <f t="shared" ca="1" si="111"/>
        <v>10766.666666666686</v>
      </c>
      <c r="AX26" s="86">
        <f t="shared" ca="1" si="112"/>
        <v>10625.00000000002</v>
      </c>
      <c r="AY26" s="86">
        <f t="shared" ca="1" si="113"/>
        <v>10483.333333333354</v>
      </c>
      <c r="AZ26" s="86">
        <f t="shared" ca="1" si="114"/>
        <v>10341.666666666688</v>
      </c>
      <c r="BA26" s="86">
        <f t="shared" ca="1" si="115"/>
        <v>10200.000000000022</v>
      </c>
      <c r="BB26" s="86">
        <f t="shared" ca="1" si="116"/>
        <v>10058.333333333356</v>
      </c>
      <c r="BC26" s="86">
        <f t="shared" ca="1" si="117"/>
        <v>9916.6666666666897</v>
      </c>
      <c r="BD26" s="86">
        <f t="shared" ca="1" si="118"/>
        <v>9775.0000000000236</v>
      </c>
      <c r="BE26" s="86">
        <f t="shared" ca="1" si="119"/>
        <v>9633.3333333333576</v>
      </c>
      <c r="BF26" s="86">
        <f t="shared" ca="1" si="120"/>
        <v>9491.6666666666915</v>
      </c>
      <c r="BG26" s="86">
        <f t="shared" ca="1" si="121"/>
        <v>9350.0000000000255</v>
      </c>
      <c r="BH26" s="86">
        <f t="shared" ca="1" si="122"/>
        <v>9208.3333333333594</v>
      </c>
      <c r="BI26" s="86">
        <f t="shared" ca="1" si="123"/>
        <v>9066.6666666666933</v>
      </c>
      <c r="BJ26" s="86">
        <f t="shared" ca="1" si="124"/>
        <v>8925.0000000000273</v>
      </c>
      <c r="BK26" s="86">
        <f t="shared" ca="1" si="125"/>
        <v>8783.3333333333612</v>
      </c>
      <c r="BL26" s="86">
        <f t="shared" ca="1" si="126"/>
        <v>8641.6666666666952</v>
      </c>
      <c r="BM26" s="86">
        <f t="shared" ca="1" si="127"/>
        <v>8500.0000000000291</v>
      </c>
      <c r="BN26" s="86">
        <f t="shared" ca="1" si="128"/>
        <v>8358.333333333363</v>
      </c>
      <c r="BO26" s="86">
        <f t="shared" ca="1" si="129"/>
        <v>8216.666666666697</v>
      </c>
      <c r="BP26" s="86">
        <f t="shared" ca="1" si="130"/>
        <v>8075.00000000003</v>
      </c>
      <c r="BQ26" s="86">
        <f t="shared" ca="1" si="131"/>
        <v>7933.333333333363</v>
      </c>
      <c r="BR26" s="86">
        <f t="shared" ca="1" si="132"/>
        <v>7791.6666666666961</v>
      </c>
      <c r="BS26" s="86">
        <f t="shared" ca="1" si="133"/>
        <v>7650.0000000000291</v>
      </c>
      <c r="BT26" s="86">
        <f t="shared" ca="1" si="134"/>
        <v>7508.3333333333621</v>
      </c>
      <c r="BU26" s="86">
        <f t="shared" ca="1" si="135"/>
        <v>7366.6666666666952</v>
      </c>
      <c r="BV26" s="86">
        <f t="shared" ca="1" si="136"/>
        <v>7225.0000000000282</v>
      </c>
      <c r="BW26" s="86">
        <f t="shared" ca="1" si="137"/>
        <v>7083.3333333333612</v>
      </c>
      <c r="BX26" s="86">
        <f t="shared" ca="1" si="138"/>
        <v>6941.6666666666943</v>
      </c>
      <c r="BY26" s="86">
        <f t="shared" ca="1" si="19"/>
        <v>6800.0000000000273</v>
      </c>
      <c r="BZ26" s="86">
        <f t="shared" ca="1" si="20"/>
        <v>6658.3333333333603</v>
      </c>
      <c r="CA26" s="86">
        <f t="shared" ca="1" si="21"/>
        <v>6516.6666666666933</v>
      </c>
      <c r="CB26" s="86">
        <f t="shared" ca="1" si="22"/>
        <v>6375.0000000000264</v>
      </c>
      <c r="CC26" s="86">
        <f t="shared" ca="1" si="23"/>
        <v>6233.3333333333594</v>
      </c>
      <c r="CD26" s="86">
        <f t="shared" ca="1" si="24"/>
        <v>6091.6666666666924</v>
      </c>
      <c r="CE26" s="86">
        <f t="shared" ca="1" si="25"/>
        <v>5950.0000000000255</v>
      </c>
      <c r="CF26" s="86">
        <f t="shared" ca="1" si="26"/>
        <v>5808.3333333333585</v>
      </c>
      <c r="CG26" s="86">
        <f t="shared" ca="1" si="27"/>
        <v>5666.6666666666915</v>
      </c>
      <c r="CH26" s="86">
        <f t="shared" ca="1" si="28"/>
        <v>5525.0000000000246</v>
      </c>
      <c r="CI26" s="86">
        <f t="shared" ca="1" si="29"/>
        <v>5383.3333333333576</v>
      </c>
      <c r="CJ26" s="86">
        <f t="shared" ca="1" si="30"/>
        <v>22100.000000000025</v>
      </c>
      <c r="CK26" s="86">
        <f t="shared" ca="1" si="31"/>
        <v>21816.666666666693</v>
      </c>
      <c r="CL26" s="86">
        <f t="shared" ca="1" si="32"/>
        <v>21533.333333333361</v>
      </c>
      <c r="CM26" s="86">
        <f t="shared" ca="1" si="33"/>
        <v>21250.000000000029</v>
      </c>
      <c r="CN26" s="86">
        <f t="shared" ca="1" si="34"/>
        <v>20966.666666666697</v>
      </c>
      <c r="CO26" s="86">
        <f t="shared" ca="1" si="35"/>
        <v>20683.333333333365</v>
      </c>
      <c r="CP26" s="86">
        <f t="shared" ca="1" si="36"/>
        <v>20400.000000000033</v>
      </c>
      <c r="CQ26" s="86">
        <f t="shared" ca="1" si="37"/>
        <v>20116.666666666701</v>
      </c>
      <c r="CR26" s="86">
        <f t="shared" ca="1" si="38"/>
        <v>19833.333333333369</v>
      </c>
      <c r="CS26" s="86">
        <f t="shared" ca="1" si="39"/>
        <v>19550.000000000036</v>
      </c>
      <c r="CT26" s="86">
        <f t="shared" ca="1" si="40"/>
        <v>19266.666666666704</v>
      </c>
      <c r="CU26" s="86">
        <f t="shared" ca="1" si="41"/>
        <v>18983.333333333372</v>
      </c>
      <c r="CV26" s="86">
        <f t="shared" ca="1" si="42"/>
        <v>18700.00000000004</v>
      </c>
      <c r="CW26" s="86">
        <f t="shared" ca="1" si="43"/>
        <v>18416.666666666708</v>
      </c>
      <c r="CX26" s="86">
        <f t="shared" ca="1" si="44"/>
        <v>18133.333333333376</v>
      </c>
      <c r="CY26" s="86">
        <f t="shared" ca="1" si="45"/>
        <v>17850.000000000044</v>
      </c>
      <c r="CZ26" s="86">
        <f t="shared" ca="1" si="46"/>
        <v>17566.666666666712</v>
      </c>
      <c r="DA26" s="86">
        <f t="shared" ca="1" si="47"/>
        <v>17283.333333333379</v>
      </c>
      <c r="DB26" s="86">
        <f t="shared" ca="1" si="48"/>
        <v>17000.000000000047</v>
      </c>
      <c r="DC26" s="86">
        <f t="shared" ca="1" si="49"/>
        <v>16716.666666666715</v>
      </c>
      <c r="DD26" s="86">
        <f t="shared" ca="1" si="50"/>
        <v>16433.333333333383</v>
      </c>
      <c r="DE26" s="86">
        <f t="shared" ca="1" si="51"/>
        <v>16150.000000000049</v>
      </c>
      <c r="DF26" s="86">
        <f t="shared" ca="1" si="52"/>
        <v>15866.666666666715</v>
      </c>
      <c r="DG26" s="86">
        <f t="shared" ca="1" si="53"/>
        <v>15583.333333333381</v>
      </c>
      <c r="DH26" s="86">
        <f t="shared" ca="1" si="54"/>
        <v>15300.000000000047</v>
      </c>
      <c r="DI26" s="86">
        <f t="shared" ca="1" si="55"/>
        <v>15016.666666666713</v>
      </c>
      <c r="DJ26" s="86">
        <f t="shared" ca="1" si="56"/>
        <v>14733.333333333379</v>
      </c>
      <c r="DK26" s="86">
        <f t="shared" ca="1" si="57"/>
        <v>14450.000000000045</v>
      </c>
      <c r="DL26" s="86">
        <f t="shared" ca="1" si="58"/>
        <v>14166.666666666712</v>
      </c>
      <c r="DM26" s="86">
        <f t="shared" ca="1" si="59"/>
        <v>13883.333333333378</v>
      </c>
      <c r="DN26" s="86">
        <f t="shared" ca="1" si="60"/>
        <v>13600.000000000044</v>
      </c>
      <c r="DO26" s="86">
        <f t="shared" ca="1" si="61"/>
        <v>13316.66666666671</v>
      </c>
      <c r="DP26" s="86">
        <f t="shared" ca="1" si="62"/>
        <v>13033.333333333376</v>
      </c>
      <c r="DQ26" s="86">
        <f t="shared" ca="1" si="63"/>
        <v>12750.000000000042</v>
      </c>
      <c r="DR26" s="86">
        <f t="shared" ca="1" si="64"/>
        <v>12466.666666666708</v>
      </c>
      <c r="DS26" s="86">
        <f t="shared" ca="1" si="65"/>
        <v>12183.333333333374</v>
      </c>
      <c r="DT26" s="86">
        <f t="shared" ca="1" si="66"/>
        <v>11900.00000000004</v>
      </c>
    </row>
    <row r="27" spans="1:124" ht="14.25" customHeight="1" x14ac:dyDescent="0.15">
      <c r="A27" s="85" t="str">
        <f>+Input!G41</f>
        <v>PPE</v>
      </c>
      <c r="B27" s="3" t="str">
        <f>IF(+Input!D41="","",Input!D41)</f>
        <v>Laundry and Housekeeping Equipment ESTIMATED</v>
      </c>
      <c r="C27" s="71" t="str">
        <f t="shared" si="17"/>
        <v>EUR</v>
      </c>
      <c r="D27" s="23"/>
      <c r="E27" s="86">
        <f t="shared" si="67"/>
        <v>0</v>
      </c>
      <c r="F27" s="86">
        <f t="shared" ca="1" si="68"/>
        <v>2479.1666666666665</v>
      </c>
      <c r="G27" s="86">
        <f t="shared" ca="1" si="69"/>
        <v>2458.333333333333</v>
      </c>
      <c r="H27" s="86">
        <f t="shared" ca="1" si="70"/>
        <v>2437.4999999999995</v>
      </c>
      <c r="I27" s="86">
        <f t="shared" ca="1" si="71"/>
        <v>2416.6666666666661</v>
      </c>
      <c r="J27" s="86">
        <f t="shared" ca="1" si="72"/>
        <v>2395.8333333333326</v>
      </c>
      <c r="K27" s="86">
        <f t="shared" ca="1" si="73"/>
        <v>2374.9999999999991</v>
      </c>
      <c r="L27" s="86">
        <f t="shared" ca="1" si="74"/>
        <v>2354.1666666666656</v>
      </c>
      <c r="M27" s="86">
        <f t="shared" ca="1" si="75"/>
        <v>2333.3333333333321</v>
      </c>
      <c r="N27" s="86">
        <f t="shared" ca="1" si="76"/>
        <v>2312.4999999999986</v>
      </c>
      <c r="O27" s="86">
        <f t="shared" ca="1" si="77"/>
        <v>2291.6666666666652</v>
      </c>
      <c r="P27" s="86">
        <f t="shared" ca="1" si="78"/>
        <v>2270.8333333333317</v>
      </c>
      <c r="Q27" s="86">
        <f t="shared" ca="1" si="79"/>
        <v>2249.9999999999982</v>
      </c>
      <c r="R27" s="86">
        <f t="shared" ca="1" si="80"/>
        <v>2229.1666666666647</v>
      </c>
      <c r="S27" s="86">
        <f t="shared" ca="1" si="81"/>
        <v>2208.3333333333312</v>
      </c>
      <c r="T27" s="86">
        <f t="shared" ca="1" si="82"/>
        <v>2187.4999999999977</v>
      </c>
      <c r="U27" s="86">
        <f t="shared" ca="1" si="83"/>
        <v>2166.6666666666642</v>
      </c>
      <c r="V27" s="86">
        <f t="shared" ca="1" si="84"/>
        <v>2145.8333333333308</v>
      </c>
      <c r="W27" s="86">
        <f t="shared" ca="1" si="85"/>
        <v>2124.9999999999973</v>
      </c>
      <c r="X27" s="86">
        <f t="shared" ca="1" si="86"/>
        <v>2104.1666666666638</v>
      </c>
      <c r="Y27" s="86">
        <f t="shared" ca="1" si="87"/>
        <v>2083.3333333333303</v>
      </c>
      <c r="Z27" s="86">
        <f t="shared" ca="1" si="88"/>
        <v>2062.4999999999968</v>
      </c>
      <c r="AA27" s="86">
        <f t="shared" ca="1" si="89"/>
        <v>2041.6666666666636</v>
      </c>
      <c r="AB27" s="86">
        <f t="shared" ca="1" si="90"/>
        <v>2020.8333333333303</v>
      </c>
      <c r="AC27" s="86">
        <f t="shared" ca="1" si="91"/>
        <v>1999.999999999997</v>
      </c>
      <c r="AD27" s="86">
        <f t="shared" ca="1" si="92"/>
        <v>1979.1666666666638</v>
      </c>
      <c r="AE27" s="86">
        <f t="shared" ca="1" si="93"/>
        <v>1958.3333333333305</v>
      </c>
      <c r="AF27" s="86">
        <f t="shared" ca="1" si="94"/>
        <v>1937.4999999999973</v>
      </c>
      <c r="AG27" s="86">
        <f t="shared" ca="1" si="95"/>
        <v>1916.666666666664</v>
      </c>
      <c r="AH27" s="86">
        <f t="shared" ca="1" si="96"/>
        <v>1895.8333333333308</v>
      </c>
      <c r="AI27" s="86">
        <f t="shared" ca="1" si="97"/>
        <v>1874.9999999999975</v>
      </c>
      <c r="AJ27" s="86">
        <f t="shared" ca="1" si="98"/>
        <v>1854.1666666666642</v>
      </c>
      <c r="AK27" s="86">
        <f t="shared" ca="1" si="99"/>
        <v>1833.333333333331</v>
      </c>
      <c r="AL27" s="86">
        <f t="shared" ca="1" si="100"/>
        <v>1812.4999999999977</v>
      </c>
      <c r="AM27" s="86">
        <f t="shared" ca="1" si="101"/>
        <v>1791.6666666666645</v>
      </c>
      <c r="AN27" s="86">
        <f t="shared" ca="1" si="102"/>
        <v>1770.8333333333312</v>
      </c>
      <c r="AO27" s="86">
        <f t="shared" ca="1" si="103"/>
        <v>1749.999999999998</v>
      </c>
      <c r="AP27" s="86">
        <f t="shared" ca="1" si="104"/>
        <v>1729.1666666666647</v>
      </c>
      <c r="AQ27" s="86">
        <f t="shared" ca="1" si="105"/>
        <v>1708.3333333333314</v>
      </c>
      <c r="AR27" s="86">
        <f t="shared" ca="1" si="106"/>
        <v>1687.4999999999982</v>
      </c>
      <c r="AS27" s="86">
        <f t="shared" ca="1" si="107"/>
        <v>1666.6666666666649</v>
      </c>
      <c r="AT27" s="86">
        <f t="shared" ca="1" si="108"/>
        <v>1645.8333333333317</v>
      </c>
      <c r="AU27" s="86">
        <f t="shared" ca="1" si="109"/>
        <v>1624.9999999999984</v>
      </c>
      <c r="AV27" s="86">
        <f t="shared" ca="1" si="110"/>
        <v>1604.1666666666652</v>
      </c>
      <c r="AW27" s="86">
        <f t="shared" ca="1" si="111"/>
        <v>1583.3333333333319</v>
      </c>
      <c r="AX27" s="86">
        <f t="shared" ca="1" si="112"/>
        <v>1562.4999999999986</v>
      </c>
      <c r="AY27" s="86">
        <f t="shared" ca="1" si="113"/>
        <v>1541.6666666666654</v>
      </c>
      <c r="AZ27" s="86">
        <f t="shared" ca="1" si="114"/>
        <v>1520.8333333333321</v>
      </c>
      <c r="BA27" s="86">
        <f t="shared" ca="1" si="115"/>
        <v>1499.9999999999989</v>
      </c>
      <c r="BB27" s="86">
        <f t="shared" ca="1" si="116"/>
        <v>1479.1666666666656</v>
      </c>
      <c r="BC27" s="86">
        <f t="shared" ca="1" si="117"/>
        <v>1458.3333333333323</v>
      </c>
      <c r="BD27" s="86">
        <f t="shared" ca="1" si="118"/>
        <v>1437.4999999999991</v>
      </c>
      <c r="BE27" s="86">
        <f t="shared" ca="1" si="119"/>
        <v>1416.6666666666658</v>
      </c>
      <c r="BF27" s="86">
        <f t="shared" ca="1" si="120"/>
        <v>1395.8333333333326</v>
      </c>
      <c r="BG27" s="86">
        <f t="shared" ca="1" si="121"/>
        <v>1374.9999999999993</v>
      </c>
      <c r="BH27" s="86">
        <f t="shared" ca="1" si="122"/>
        <v>1354.1666666666661</v>
      </c>
      <c r="BI27" s="86">
        <f t="shared" ca="1" si="123"/>
        <v>1333.3333333333328</v>
      </c>
      <c r="BJ27" s="86">
        <f t="shared" ca="1" si="124"/>
        <v>1312.4999999999995</v>
      </c>
      <c r="BK27" s="86">
        <f t="shared" ca="1" si="125"/>
        <v>1291.6666666666663</v>
      </c>
      <c r="BL27" s="86">
        <f t="shared" ca="1" si="126"/>
        <v>1270.833333333333</v>
      </c>
      <c r="BM27" s="86">
        <f t="shared" ca="1" si="127"/>
        <v>1249.9999999999998</v>
      </c>
      <c r="BN27" s="86">
        <f t="shared" ca="1" si="128"/>
        <v>1229.1666666666665</v>
      </c>
      <c r="BO27" s="86">
        <f t="shared" ca="1" si="129"/>
        <v>1208.3333333333333</v>
      </c>
      <c r="BP27" s="86">
        <f t="shared" ca="1" si="130"/>
        <v>1187.5</v>
      </c>
      <c r="BQ27" s="86">
        <f t="shared" ca="1" si="131"/>
        <v>1166.6666666666667</v>
      </c>
      <c r="BR27" s="86">
        <f t="shared" ca="1" si="132"/>
        <v>1145.8333333333335</v>
      </c>
      <c r="BS27" s="86">
        <f t="shared" ca="1" si="133"/>
        <v>1125.0000000000002</v>
      </c>
      <c r="BT27" s="86">
        <f t="shared" ca="1" si="134"/>
        <v>1104.166666666667</v>
      </c>
      <c r="BU27" s="86">
        <f t="shared" ca="1" si="135"/>
        <v>1083.3333333333337</v>
      </c>
      <c r="BV27" s="86">
        <f t="shared" ca="1" si="136"/>
        <v>1062.5000000000005</v>
      </c>
      <c r="BW27" s="86">
        <f t="shared" ca="1" si="137"/>
        <v>1041.6666666666672</v>
      </c>
      <c r="BX27" s="86">
        <f t="shared" ca="1" si="138"/>
        <v>1020.8333333333338</v>
      </c>
      <c r="BY27" s="86">
        <f t="shared" ca="1" si="19"/>
        <v>1000.0000000000005</v>
      </c>
      <c r="BZ27" s="86">
        <f t="shared" ca="1" si="20"/>
        <v>979.16666666666708</v>
      </c>
      <c r="CA27" s="86">
        <f t="shared" ca="1" si="21"/>
        <v>958.33333333333371</v>
      </c>
      <c r="CB27" s="86">
        <f t="shared" ca="1" si="22"/>
        <v>937.50000000000034</v>
      </c>
      <c r="CC27" s="86">
        <f t="shared" ca="1" si="23"/>
        <v>916.66666666666697</v>
      </c>
      <c r="CD27" s="86">
        <f t="shared" ca="1" si="24"/>
        <v>895.8333333333336</v>
      </c>
      <c r="CE27" s="86">
        <f t="shared" ca="1" si="25"/>
        <v>875.00000000000023</v>
      </c>
      <c r="CF27" s="86">
        <f t="shared" ca="1" si="26"/>
        <v>854.16666666666686</v>
      </c>
      <c r="CG27" s="86">
        <f t="shared" ca="1" si="27"/>
        <v>833.33333333333348</v>
      </c>
      <c r="CH27" s="86">
        <f t="shared" ca="1" si="28"/>
        <v>812.50000000000011</v>
      </c>
      <c r="CI27" s="86">
        <f t="shared" ca="1" si="29"/>
        <v>791.66666666666674</v>
      </c>
      <c r="CJ27" s="86">
        <f t="shared" ca="1" si="30"/>
        <v>3250.0000000000005</v>
      </c>
      <c r="CK27" s="86">
        <f t="shared" ca="1" si="31"/>
        <v>3208.3333333333339</v>
      </c>
      <c r="CL27" s="86">
        <f t="shared" ca="1" si="32"/>
        <v>3166.6666666666674</v>
      </c>
      <c r="CM27" s="86">
        <f t="shared" ca="1" si="33"/>
        <v>3125.0000000000009</v>
      </c>
      <c r="CN27" s="86">
        <f t="shared" ca="1" si="34"/>
        <v>3083.3333333333344</v>
      </c>
      <c r="CO27" s="86">
        <f t="shared" ca="1" si="35"/>
        <v>3041.6666666666679</v>
      </c>
      <c r="CP27" s="86">
        <f t="shared" ca="1" si="36"/>
        <v>3000.0000000000014</v>
      </c>
      <c r="CQ27" s="86">
        <f t="shared" ca="1" si="37"/>
        <v>2958.3333333333348</v>
      </c>
      <c r="CR27" s="86">
        <f t="shared" ca="1" si="38"/>
        <v>2916.6666666666683</v>
      </c>
      <c r="CS27" s="86">
        <f t="shared" ca="1" si="39"/>
        <v>2875.0000000000018</v>
      </c>
      <c r="CT27" s="86">
        <f t="shared" ca="1" si="40"/>
        <v>2833.3333333333353</v>
      </c>
      <c r="CU27" s="86">
        <f t="shared" ca="1" si="41"/>
        <v>2791.6666666666688</v>
      </c>
      <c r="CV27" s="86">
        <f t="shared" ca="1" si="42"/>
        <v>2750.0000000000023</v>
      </c>
      <c r="CW27" s="86">
        <f t="shared" ca="1" si="43"/>
        <v>2708.3333333333358</v>
      </c>
      <c r="CX27" s="86">
        <f t="shared" ca="1" si="44"/>
        <v>2666.6666666666692</v>
      </c>
      <c r="CY27" s="86">
        <f t="shared" ca="1" si="45"/>
        <v>2625.0000000000027</v>
      </c>
      <c r="CZ27" s="86">
        <f t="shared" ca="1" si="46"/>
        <v>2583.3333333333362</v>
      </c>
      <c r="DA27" s="86">
        <f t="shared" ca="1" si="47"/>
        <v>2541.6666666666697</v>
      </c>
      <c r="DB27" s="86">
        <f t="shared" ca="1" si="48"/>
        <v>2500.0000000000032</v>
      </c>
      <c r="DC27" s="86">
        <f t="shared" ca="1" si="49"/>
        <v>2458.3333333333367</v>
      </c>
      <c r="DD27" s="86">
        <f t="shared" ca="1" si="50"/>
        <v>2416.6666666666702</v>
      </c>
      <c r="DE27" s="86">
        <f t="shared" ca="1" si="51"/>
        <v>2375.0000000000036</v>
      </c>
      <c r="DF27" s="86">
        <f t="shared" ca="1" si="52"/>
        <v>2333.3333333333371</v>
      </c>
      <c r="DG27" s="86">
        <f t="shared" ca="1" si="53"/>
        <v>2291.6666666666706</v>
      </c>
      <c r="DH27" s="86">
        <f t="shared" ca="1" si="54"/>
        <v>2250.0000000000041</v>
      </c>
      <c r="DI27" s="86">
        <f t="shared" ca="1" si="55"/>
        <v>2208.3333333333376</v>
      </c>
      <c r="DJ27" s="86">
        <f t="shared" ca="1" si="56"/>
        <v>2166.6666666666711</v>
      </c>
      <c r="DK27" s="86">
        <f t="shared" ca="1" si="57"/>
        <v>2125.0000000000045</v>
      </c>
      <c r="DL27" s="86">
        <f t="shared" ca="1" si="58"/>
        <v>2083.333333333338</v>
      </c>
      <c r="DM27" s="86">
        <f t="shared" ca="1" si="59"/>
        <v>2041.6666666666713</v>
      </c>
      <c r="DN27" s="86">
        <f t="shared" ca="1" si="60"/>
        <v>2000.0000000000045</v>
      </c>
      <c r="DO27" s="86">
        <f t="shared" ca="1" si="61"/>
        <v>1958.3333333333378</v>
      </c>
      <c r="DP27" s="86">
        <f t="shared" ca="1" si="62"/>
        <v>1916.6666666666711</v>
      </c>
      <c r="DQ27" s="86">
        <f t="shared" ca="1" si="63"/>
        <v>1875.0000000000043</v>
      </c>
      <c r="DR27" s="86">
        <f t="shared" ca="1" si="64"/>
        <v>1833.3333333333376</v>
      </c>
      <c r="DS27" s="86">
        <f t="shared" ca="1" si="65"/>
        <v>1791.6666666666708</v>
      </c>
      <c r="DT27" s="86">
        <f t="shared" ca="1" si="66"/>
        <v>1750.0000000000041</v>
      </c>
    </row>
    <row r="28" spans="1:124" ht="14.25" customHeight="1" x14ac:dyDescent="0.15">
      <c r="A28" s="85" t="str">
        <f>+Input!G42</f>
        <v>PPE</v>
      </c>
      <c r="B28" s="3" t="str">
        <f>IF(+Input!D42="","",Input!D42)</f>
        <v>IT and Office Equipment ESTIMATED</v>
      </c>
      <c r="C28" s="71" t="str">
        <f t="shared" si="17"/>
        <v>EUR</v>
      </c>
      <c r="D28" s="23"/>
      <c r="E28" s="86">
        <f t="shared" si="67"/>
        <v>0</v>
      </c>
      <c r="F28" s="86">
        <f t="shared" ca="1" si="68"/>
        <v>4958.333333333333</v>
      </c>
      <c r="G28" s="86">
        <f t="shared" ca="1" si="69"/>
        <v>4916.6666666666661</v>
      </c>
      <c r="H28" s="86">
        <f t="shared" ca="1" si="70"/>
        <v>4874.9999999999991</v>
      </c>
      <c r="I28" s="86">
        <f t="shared" ca="1" si="71"/>
        <v>4833.3333333333321</v>
      </c>
      <c r="J28" s="86">
        <f t="shared" ca="1" si="72"/>
        <v>4791.6666666666652</v>
      </c>
      <c r="K28" s="86">
        <f t="shared" ca="1" si="73"/>
        <v>4749.9999999999982</v>
      </c>
      <c r="L28" s="86">
        <f t="shared" ca="1" si="74"/>
        <v>4708.3333333333312</v>
      </c>
      <c r="M28" s="86">
        <f t="shared" ca="1" si="75"/>
        <v>4666.6666666666642</v>
      </c>
      <c r="N28" s="86">
        <f t="shared" ca="1" si="76"/>
        <v>4624.9999999999973</v>
      </c>
      <c r="O28" s="86">
        <f t="shared" ca="1" si="77"/>
        <v>4583.3333333333303</v>
      </c>
      <c r="P28" s="86">
        <f t="shared" ca="1" si="78"/>
        <v>4541.6666666666633</v>
      </c>
      <c r="Q28" s="86">
        <f t="shared" ca="1" si="79"/>
        <v>4499.9999999999964</v>
      </c>
      <c r="R28" s="86">
        <f t="shared" ca="1" si="80"/>
        <v>4458.3333333333294</v>
      </c>
      <c r="S28" s="86">
        <f t="shared" ca="1" si="81"/>
        <v>4416.6666666666624</v>
      </c>
      <c r="T28" s="86">
        <f t="shared" ca="1" si="82"/>
        <v>4374.9999999999955</v>
      </c>
      <c r="U28" s="86">
        <f t="shared" ca="1" si="83"/>
        <v>4333.3333333333285</v>
      </c>
      <c r="V28" s="86">
        <f t="shared" ca="1" si="84"/>
        <v>4291.6666666666615</v>
      </c>
      <c r="W28" s="86">
        <f t="shared" ca="1" si="85"/>
        <v>4249.9999999999945</v>
      </c>
      <c r="X28" s="86">
        <f t="shared" ca="1" si="86"/>
        <v>4208.3333333333276</v>
      </c>
      <c r="Y28" s="86">
        <f t="shared" ca="1" si="87"/>
        <v>4166.6666666666606</v>
      </c>
      <c r="Z28" s="86">
        <f t="shared" ca="1" si="88"/>
        <v>4124.9999999999936</v>
      </c>
      <c r="AA28" s="86">
        <f t="shared" ca="1" si="89"/>
        <v>4083.3333333333271</v>
      </c>
      <c r="AB28" s="86">
        <f t="shared" ca="1" si="90"/>
        <v>4041.6666666666606</v>
      </c>
      <c r="AC28" s="86">
        <f t="shared" ca="1" si="91"/>
        <v>3999.9999999999941</v>
      </c>
      <c r="AD28" s="86">
        <f t="shared" ca="1" si="92"/>
        <v>3958.3333333333276</v>
      </c>
      <c r="AE28" s="86">
        <f t="shared" ca="1" si="93"/>
        <v>3916.6666666666611</v>
      </c>
      <c r="AF28" s="86">
        <f t="shared" ca="1" si="94"/>
        <v>3874.9999999999945</v>
      </c>
      <c r="AG28" s="86">
        <f t="shared" ca="1" si="95"/>
        <v>3833.333333333328</v>
      </c>
      <c r="AH28" s="86">
        <f t="shared" ca="1" si="96"/>
        <v>3791.6666666666615</v>
      </c>
      <c r="AI28" s="86">
        <f t="shared" ca="1" si="97"/>
        <v>3749.999999999995</v>
      </c>
      <c r="AJ28" s="86">
        <f t="shared" ca="1" si="98"/>
        <v>3708.3333333333285</v>
      </c>
      <c r="AK28" s="86">
        <f t="shared" ca="1" si="99"/>
        <v>3666.666666666662</v>
      </c>
      <c r="AL28" s="86">
        <f t="shared" ca="1" si="100"/>
        <v>3624.9999999999955</v>
      </c>
      <c r="AM28" s="86">
        <f t="shared" ca="1" si="101"/>
        <v>3583.3333333333289</v>
      </c>
      <c r="AN28" s="86">
        <f t="shared" ca="1" si="102"/>
        <v>3541.6666666666624</v>
      </c>
      <c r="AO28" s="86">
        <f t="shared" ca="1" si="103"/>
        <v>3499.9999999999959</v>
      </c>
      <c r="AP28" s="86">
        <f t="shared" ca="1" si="104"/>
        <v>3458.3333333333294</v>
      </c>
      <c r="AQ28" s="86">
        <f t="shared" ca="1" si="105"/>
        <v>3416.6666666666629</v>
      </c>
      <c r="AR28" s="86">
        <f t="shared" ca="1" si="106"/>
        <v>3374.9999999999964</v>
      </c>
      <c r="AS28" s="86">
        <f t="shared" ca="1" si="107"/>
        <v>3333.3333333333298</v>
      </c>
      <c r="AT28" s="86">
        <f t="shared" ca="1" si="108"/>
        <v>3291.6666666666633</v>
      </c>
      <c r="AU28" s="86">
        <f t="shared" ca="1" si="109"/>
        <v>3249.9999999999968</v>
      </c>
      <c r="AV28" s="86">
        <f t="shared" ca="1" si="110"/>
        <v>3208.3333333333303</v>
      </c>
      <c r="AW28" s="86">
        <f t="shared" ca="1" si="111"/>
        <v>3166.6666666666638</v>
      </c>
      <c r="AX28" s="86">
        <f t="shared" ca="1" si="112"/>
        <v>3124.9999999999973</v>
      </c>
      <c r="AY28" s="86">
        <f t="shared" ca="1" si="113"/>
        <v>3083.3333333333308</v>
      </c>
      <c r="AZ28" s="86">
        <f t="shared" ca="1" si="114"/>
        <v>3041.6666666666642</v>
      </c>
      <c r="BA28" s="86">
        <f t="shared" ca="1" si="115"/>
        <v>2999.9999999999977</v>
      </c>
      <c r="BB28" s="86">
        <f t="shared" ca="1" si="116"/>
        <v>2958.3333333333312</v>
      </c>
      <c r="BC28" s="86">
        <f t="shared" ca="1" si="117"/>
        <v>2916.6666666666647</v>
      </c>
      <c r="BD28" s="86">
        <f t="shared" ca="1" si="118"/>
        <v>2874.9999999999982</v>
      </c>
      <c r="BE28" s="86">
        <f t="shared" ca="1" si="119"/>
        <v>2833.3333333333317</v>
      </c>
      <c r="BF28" s="86">
        <f t="shared" ca="1" si="120"/>
        <v>2791.6666666666652</v>
      </c>
      <c r="BG28" s="86">
        <f t="shared" ca="1" si="121"/>
        <v>2749.9999999999986</v>
      </c>
      <c r="BH28" s="86">
        <f t="shared" ca="1" si="122"/>
        <v>2708.3333333333321</v>
      </c>
      <c r="BI28" s="86">
        <f t="shared" ca="1" si="123"/>
        <v>2666.6666666666656</v>
      </c>
      <c r="BJ28" s="86">
        <f t="shared" ca="1" si="124"/>
        <v>2624.9999999999991</v>
      </c>
      <c r="BK28" s="86">
        <f t="shared" ca="1" si="125"/>
        <v>2583.3333333333326</v>
      </c>
      <c r="BL28" s="86">
        <f t="shared" ca="1" si="126"/>
        <v>2541.6666666666661</v>
      </c>
      <c r="BM28" s="86">
        <f t="shared" ca="1" si="127"/>
        <v>2499.9999999999995</v>
      </c>
      <c r="BN28" s="86">
        <f t="shared" ca="1" si="128"/>
        <v>2458.333333333333</v>
      </c>
      <c r="BO28" s="86">
        <f t="shared" ca="1" si="129"/>
        <v>2416.6666666666665</v>
      </c>
      <c r="BP28" s="86">
        <f t="shared" ca="1" si="130"/>
        <v>2375</v>
      </c>
      <c r="BQ28" s="86">
        <f t="shared" ca="1" si="131"/>
        <v>2333.3333333333335</v>
      </c>
      <c r="BR28" s="86">
        <f t="shared" ca="1" si="132"/>
        <v>2291.666666666667</v>
      </c>
      <c r="BS28" s="86">
        <f t="shared" ca="1" si="133"/>
        <v>2250.0000000000005</v>
      </c>
      <c r="BT28" s="86">
        <f t="shared" ca="1" si="134"/>
        <v>2208.3333333333339</v>
      </c>
      <c r="BU28" s="86">
        <f t="shared" ca="1" si="135"/>
        <v>2166.6666666666674</v>
      </c>
      <c r="BV28" s="86">
        <f t="shared" ca="1" si="136"/>
        <v>2125.0000000000009</v>
      </c>
      <c r="BW28" s="86">
        <f t="shared" ca="1" si="137"/>
        <v>2083.3333333333344</v>
      </c>
      <c r="BX28" s="86">
        <f t="shared" ca="1" si="138"/>
        <v>2041.6666666666677</v>
      </c>
      <c r="BY28" s="86">
        <f t="shared" ca="1" si="19"/>
        <v>2000.0000000000009</v>
      </c>
      <c r="BZ28" s="86">
        <f t="shared" ca="1" si="20"/>
        <v>1958.3333333333342</v>
      </c>
      <c r="CA28" s="86">
        <f t="shared" ca="1" si="21"/>
        <v>1916.6666666666674</v>
      </c>
      <c r="CB28" s="86">
        <f t="shared" ca="1" si="22"/>
        <v>1875.0000000000007</v>
      </c>
      <c r="CC28" s="86">
        <f t="shared" ca="1" si="23"/>
        <v>1833.3333333333339</v>
      </c>
      <c r="CD28" s="86">
        <f t="shared" ca="1" si="24"/>
        <v>1791.6666666666672</v>
      </c>
      <c r="CE28" s="86">
        <f t="shared" ca="1" si="25"/>
        <v>1750.0000000000005</v>
      </c>
      <c r="CF28" s="86">
        <f t="shared" ca="1" si="26"/>
        <v>1708.3333333333337</v>
      </c>
      <c r="CG28" s="86">
        <f t="shared" ca="1" si="27"/>
        <v>1666.666666666667</v>
      </c>
      <c r="CH28" s="86">
        <f t="shared" ca="1" si="28"/>
        <v>1625.0000000000002</v>
      </c>
      <c r="CI28" s="86">
        <f t="shared" ca="1" si="29"/>
        <v>1583.3333333333335</v>
      </c>
      <c r="CJ28" s="86">
        <f t="shared" ca="1" si="30"/>
        <v>1541.6666666666667</v>
      </c>
      <c r="CK28" s="86">
        <f t="shared" ca="1" si="31"/>
        <v>1500</v>
      </c>
      <c r="CL28" s="86">
        <f t="shared" ca="1" si="32"/>
        <v>1458.3333333333333</v>
      </c>
      <c r="CM28" s="86">
        <f t="shared" ca="1" si="33"/>
        <v>1416.6666666666665</v>
      </c>
      <c r="CN28" s="86">
        <f t="shared" ca="1" si="34"/>
        <v>1374.9999999999998</v>
      </c>
      <c r="CO28" s="86">
        <f t="shared" ca="1" si="35"/>
        <v>1333.333333333333</v>
      </c>
      <c r="CP28" s="86">
        <f t="shared" ca="1" si="36"/>
        <v>1291.6666666666663</v>
      </c>
      <c r="CQ28" s="86">
        <f t="shared" ca="1" si="37"/>
        <v>1249.9999999999995</v>
      </c>
      <c r="CR28" s="86">
        <f t="shared" ca="1" si="38"/>
        <v>1208.3333333333328</v>
      </c>
      <c r="CS28" s="86">
        <f t="shared" ca="1" si="39"/>
        <v>1166.6666666666661</v>
      </c>
      <c r="CT28" s="86">
        <f t="shared" ca="1" si="40"/>
        <v>1124.9999999999993</v>
      </c>
      <c r="CU28" s="86">
        <f t="shared" ca="1" si="41"/>
        <v>1083.3333333333326</v>
      </c>
      <c r="CV28" s="86">
        <f t="shared" ca="1" si="42"/>
        <v>1041.6666666666658</v>
      </c>
      <c r="CW28" s="86">
        <f t="shared" ca="1" si="43"/>
        <v>999.9999999999992</v>
      </c>
      <c r="CX28" s="86">
        <f t="shared" ca="1" si="44"/>
        <v>958.33333333333258</v>
      </c>
      <c r="CY28" s="86">
        <f t="shared" ca="1" si="45"/>
        <v>916.66666666666595</v>
      </c>
      <c r="CZ28" s="86">
        <f t="shared" ca="1" si="46"/>
        <v>874.99999999999932</v>
      </c>
      <c r="DA28" s="86">
        <f t="shared" ca="1" si="47"/>
        <v>833.33333333333269</v>
      </c>
      <c r="DB28" s="86">
        <f t="shared" ca="1" si="48"/>
        <v>791.66666666666606</v>
      </c>
      <c r="DC28" s="86">
        <f t="shared" ca="1" si="49"/>
        <v>749.99999999999943</v>
      </c>
      <c r="DD28" s="86">
        <f t="shared" ca="1" si="50"/>
        <v>708.3333333333328</v>
      </c>
      <c r="DE28" s="86">
        <f t="shared" ca="1" si="51"/>
        <v>666.66666666666617</v>
      </c>
      <c r="DF28" s="86">
        <f t="shared" ca="1" si="52"/>
        <v>624.99999999999955</v>
      </c>
      <c r="DG28" s="86">
        <f t="shared" ca="1" si="53"/>
        <v>583.33333333333292</v>
      </c>
      <c r="DH28" s="86">
        <f t="shared" ca="1" si="54"/>
        <v>541.66666666666629</v>
      </c>
      <c r="DI28" s="86">
        <f t="shared" ca="1" si="55"/>
        <v>499.9999999999996</v>
      </c>
      <c r="DJ28" s="86">
        <f t="shared" ca="1" si="56"/>
        <v>458.33333333333292</v>
      </c>
      <c r="DK28" s="86">
        <f t="shared" ca="1" si="57"/>
        <v>416.66666666666623</v>
      </c>
      <c r="DL28" s="86">
        <f t="shared" ca="1" si="58"/>
        <v>374.99999999999955</v>
      </c>
      <c r="DM28" s="86">
        <f t="shared" ca="1" si="59"/>
        <v>333.33333333333286</v>
      </c>
      <c r="DN28" s="86">
        <f t="shared" ca="1" si="60"/>
        <v>291.66666666666617</v>
      </c>
      <c r="DO28" s="86">
        <f t="shared" ca="1" si="61"/>
        <v>249.99999999999952</v>
      </c>
      <c r="DP28" s="86">
        <f t="shared" ca="1" si="62"/>
        <v>208.33333333333286</v>
      </c>
      <c r="DQ28" s="86">
        <f t="shared" ca="1" si="63"/>
        <v>166.6666666666662</v>
      </c>
      <c r="DR28" s="86">
        <f t="shared" ca="1" si="64"/>
        <v>124.99999999999955</v>
      </c>
      <c r="DS28" s="86">
        <f t="shared" ca="1" si="65"/>
        <v>83.333333333332888</v>
      </c>
      <c r="DT28" s="86">
        <f t="shared" ca="1" si="66"/>
        <v>41.666666666666224</v>
      </c>
    </row>
    <row r="29" spans="1:124" ht="14.25" customHeight="1" x14ac:dyDescent="0.15">
      <c r="A29" s="85" t="str">
        <f>+Input!G43</f>
        <v>PPE</v>
      </c>
      <c r="B29" s="3" t="str">
        <f>IF(+Input!D43="","",Input!D43)</f>
        <v>Security Systems ESTIMATED</v>
      </c>
      <c r="C29" s="71" t="str">
        <f t="shared" si="17"/>
        <v>EUR</v>
      </c>
      <c r="D29" s="23"/>
      <c r="E29" s="86">
        <f t="shared" si="67"/>
        <v>0</v>
      </c>
      <c r="F29" s="86">
        <f t="shared" ca="1" si="68"/>
        <v>3458.3333333333335</v>
      </c>
      <c r="G29" s="86">
        <f t="shared" ca="1" si="69"/>
        <v>3416.666666666667</v>
      </c>
      <c r="H29" s="86">
        <f t="shared" ca="1" si="70"/>
        <v>3375.0000000000005</v>
      </c>
      <c r="I29" s="86">
        <f t="shared" ca="1" si="71"/>
        <v>3333.3333333333339</v>
      </c>
      <c r="J29" s="86">
        <f t="shared" ca="1" si="72"/>
        <v>3291.6666666666674</v>
      </c>
      <c r="K29" s="86">
        <f t="shared" ca="1" si="73"/>
        <v>3250.0000000000009</v>
      </c>
      <c r="L29" s="86">
        <f t="shared" ca="1" si="74"/>
        <v>3208.3333333333344</v>
      </c>
      <c r="M29" s="86">
        <f t="shared" ca="1" si="75"/>
        <v>3166.6666666666679</v>
      </c>
      <c r="N29" s="86">
        <f t="shared" ca="1" si="76"/>
        <v>3125.0000000000014</v>
      </c>
      <c r="O29" s="86">
        <f t="shared" ca="1" si="77"/>
        <v>3083.3333333333348</v>
      </c>
      <c r="P29" s="86">
        <f t="shared" ca="1" si="78"/>
        <v>3041.6666666666683</v>
      </c>
      <c r="Q29" s="86">
        <f t="shared" ca="1" si="79"/>
        <v>3000.0000000000018</v>
      </c>
      <c r="R29" s="86">
        <f t="shared" ca="1" si="80"/>
        <v>2958.3333333333353</v>
      </c>
      <c r="S29" s="86">
        <f t="shared" ca="1" si="81"/>
        <v>2916.6666666666688</v>
      </c>
      <c r="T29" s="86">
        <f t="shared" ca="1" si="82"/>
        <v>2875.0000000000023</v>
      </c>
      <c r="U29" s="86">
        <f t="shared" ca="1" si="83"/>
        <v>2833.3333333333358</v>
      </c>
      <c r="V29" s="86">
        <f t="shared" ca="1" si="84"/>
        <v>2791.6666666666692</v>
      </c>
      <c r="W29" s="86">
        <f t="shared" ca="1" si="85"/>
        <v>2750.0000000000027</v>
      </c>
      <c r="X29" s="86">
        <f t="shared" ca="1" si="86"/>
        <v>2708.3333333333362</v>
      </c>
      <c r="Y29" s="86">
        <f t="shared" ca="1" si="87"/>
        <v>2666.6666666666697</v>
      </c>
      <c r="Z29" s="86">
        <f t="shared" ca="1" si="88"/>
        <v>2625.0000000000032</v>
      </c>
      <c r="AA29" s="86">
        <f t="shared" ca="1" si="89"/>
        <v>2583.3333333333367</v>
      </c>
      <c r="AB29" s="86">
        <f t="shared" ca="1" si="90"/>
        <v>2541.6666666666702</v>
      </c>
      <c r="AC29" s="86">
        <f t="shared" ca="1" si="91"/>
        <v>2500.0000000000036</v>
      </c>
      <c r="AD29" s="86">
        <f t="shared" ca="1" si="92"/>
        <v>2458.3333333333371</v>
      </c>
      <c r="AE29" s="86">
        <f t="shared" ca="1" si="93"/>
        <v>2416.6666666666706</v>
      </c>
      <c r="AF29" s="86">
        <f t="shared" ca="1" si="94"/>
        <v>2375.0000000000041</v>
      </c>
      <c r="AG29" s="86">
        <f t="shared" ca="1" si="95"/>
        <v>2333.3333333333376</v>
      </c>
      <c r="AH29" s="86">
        <f t="shared" ca="1" si="96"/>
        <v>2291.6666666666711</v>
      </c>
      <c r="AI29" s="86">
        <f t="shared" ca="1" si="97"/>
        <v>2250.0000000000045</v>
      </c>
      <c r="AJ29" s="86">
        <f t="shared" ca="1" si="98"/>
        <v>2208.333333333338</v>
      </c>
      <c r="AK29" s="86">
        <f t="shared" ca="1" si="99"/>
        <v>2166.6666666666715</v>
      </c>
      <c r="AL29" s="86">
        <f t="shared" ca="1" si="100"/>
        <v>2125.000000000005</v>
      </c>
      <c r="AM29" s="86">
        <f t="shared" ca="1" si="101"/>
        <v>2083.3333333333385</v>
      </c>
      <c r="AN29" s="86">
        <f t="shared" ca="1" si="102"/>
        <v>2041.6666666666717</v>
      </c>
      <c r="AO29" s="86">
        <f t="shared" ca="1" si="103"/>
        <v>2000.000000000005</v>
      </c>
      <c r="AP29" s="86">
        <f t="shared" ca="1" si="104"/>
        <v>1958.3333333333383</v>
      </c>
      <c r="AQ29" s="86">
        <f t="shared" ca="1" si="105"/>
        <v>1916.6666666666715</v>
      </c>
      <c r="AR29" s="86">
        <f t="shared" ca="1" si="106"/>
        <v>1875.0000000000048</v>
      </c>
      <c r="AS29" s="86">
        <f t="shared" ca="1" si="107"/>
        <v>1833.333333333338</v>
      </c>
      <c r="AT29" s="86">
        <f t="shared" ca="1" si="108"/>
        <v>1791.6666666666713</v>
      </c>
      <c r="AU29" s="86">
        <f t="shared" ca="1" si="109"/>
        <v>1750.0000000000045</v>
      </c>
      <c r="AV29" s="86">
        <f t="shared" ca="1" si="110"/>
        <v>1708.3333333333378</v>
      </c>
      <c r="AW29" s="86">
        <f t="shared" ca="1" si="111"/>
        <v>1666.6666666666711</v>
      </c>
      <c r="AX29" s="86">
        <f t="shared" ca="1" si="112"/>
        <v>1625.0000000000043</v>
      </c>
      <c r="AY29" s="86">
        <f t="shared" ca="1" si="113"/>
        <v>1583.3333333333376</v>
      </c>
      <c r="AZ29" s="86">
        <f t="shared" ca="1" si="114"/>
        <v>1541.6666666666708</v>
      </c>
      <c r="BA29" s="86">
        <f t="shared" ca="1" si="115"/>
        <v>1500.0000000000041</v>
      </c>
      <c r="BB29" s="86">
        <f t="shared" ca="1" si="116"/>
        <v>1458.3333333333374</v>
      </c>
      <c r="BC29" s="86">
        <f t="shared" ca="1" si="117"/>
        <v>1416.6666666666706</v>
      </c>
      <c r="BD29" s="86">
        <f t="shared" ca="1" si="118"/>
        <v>1375.0000000000039</v>
      </c>
      <c r="BE29" s="86">
        <f t="shared" ca="1" si="119"/>
        <v>1333.3333333333371</v>
      </c>
      <c r="BF29" s="86">
        <f t="shared" ca="1" si="120"/>
        <v>1291.6666666666704</v>
      </c>
      <c r="BG29" s="86">
        <f t="shared" ca="1" si="121"/>
        <v>1250.0000000000036</v>
      </c>
      <c r="BH29" s="86">
        <f t="shared" ca="1" si="122"/>
        <v>1208.3333333333369</v>
      </c>
      <c r="BI29" s="86">
        <f t="shared" ca="1" si="123"/>
        <v>1166.6666666666702</v>
      </c>
      <c r="BJ29" s="86">
        <f t="shared" ca="1" si="124"/>
        <v>1125.0000000000034</v>
      </c>
      <c r="BK29" s="86">
        <f t="shared" ca="1" si="125"/>
        <v>1083.3333333333367</v>
      </c>
      <c r="BL29" s="86">
        <f t="shared" ca="1" si="126"/>
        <v>1041.6666666666699</v>
      </c>
      <c r="BM29" s="86">
        <f t="shared" ca="1" si="127"/>
        <v>1000.0000000000033</v>
      </c>
      <c r="BN29" s="86">
        <f t="shared" ca="1" si="128"/>
        <v>958.33333333333667</v>
      </c>
      <c r="BO29" s="86">
        <f t="shared" ca="1" si="129"/>
        <v>916.66666666667004</v>
      </c>
      <c r="BP29" s="86">
        <f t="shared" ca="1" si="130"/>
        <v>875.00000000000341</v>
      </c>
      <c r="BQ29" s="86">
        <f t="shared" ca="1" si="131"/>
        <v>833.33333333333678</v>
      </c>
      <c r="BR29" s="86">
        <f t="shared" ca="1" si="132"/>
        <v>791.66666666667015</v>
      </c>
      <c r="BS29" s="86">
        <f t="shared" ca="1" si="133"/>
        <v>750.00000000000352</v>
      </c>
      <c r="BT29" s="86">
        <f t="shared" ca="1" si="134"/>
        <v>708.3333333333369</v>
      </c>
      <c r="BU29" s="86">
        <f t="shared" ca="1" si="135"/>
        <v>666.66666666667027</v>
      </c>
      <c r="BV29" s="86">
        <f t="shared" ca="1" si="136"/>
        <v>625.00000000000364</v>
      </c>
      <c r="BW29" s="86">
        <f t="shared" ca="1" si="137"/>
        <v>583.33333333333701</v>
      </c>
      <c r="BX29" s="86">
        <f t="shared" ca="1" si="138"/>
        <v>541.66666666667038</v>
      </c>
      <c r="BY29" s="86">
        <f t="shared" ca="1" si="19"/>
        <v>500.00000000000369</v>
      </c>
      <c r="BZ29" s="86">
        <f t="shared" ca="1" si="20"/>
        <v>458.33333333333701</v>
      </c>
      <c r="CA29" s="86">
        <f t="shared" ca="1" si="21"/>
        <v>416.66666666667032</v>
      </c>
      <c r="CB29" s="86">
        <f t="shared" ca="1" si="22"/>
        <v>375.00000000000364</v>
      </c>
      <c r="CC29" s="86">
        <f t="shared" ca="1" si="23"/>
        <v>333.33333333333695</v>
      </c>
      <c r="CD29" s="86">
        <f t="shared" ca="1" si="24"/>
        <v>291.66666666667027</v>
      </c>
      <c r="CE29" s="86">
        <f t="shared" ca="1" si="25"/>
        <v>250.00000000000361</v>
      </c>
      <c r="CF29" s="86">
        <f t="shared" ca="1" si="26"/>
        <v>208.33333333333695</v>
      </c>
      <c r="CG29" s="86">
        <f t="shared" ca="1" si="27"/>
        <v>166.6666666666703</v>
      </c>
      <c r="CH29" s="86">
        <f t="shared" ca="1" si="28"/>
        <v>125.00000000000364</v>
      </c>
      <c r="CI29" s="86">
        <f t="shared" ca="1" si="29"/>
        <v>83.333333333336981</v>
      </c>
      <c r="CJ29" s="86">
        <f t="shared" ca="1" si="30"/>
        <v>41.666666666670316</v>
      </c>
      <c r="CK29" s="86">
        <f t="shared" ca="1" si="31"/>
        <v>3.652189661806915E-12</v>
      </c>
      <c r="CL29" s="86">
        <f t="shared" ca="1" si="32"/>
        <v>3.652189661806915E-12</v>
      </c>
      <c r="CM29" s="86">
        <f t="shared" ca="1" si="33"/>
        <v>3.652189661806915E-12</v>
      </c>
      <c r="CN29" s="86">
        <f t="shared" ca="1" si="34"/>
        <v>3.652189661806915E-12</v>
      </c>
      <c r="CO29" s="86">
        <f t="shared" ca="1" si="35"/>
        <v>3.652189661806915E-12</v>
      </c>
      <c r="CP29" s="86">
        <f t="shared" ca="1" si="36"/>
        <v>3.652189661806915E-12</v>
      </c>
      <c r="CQ29" s="86">
        <f t="shared" ca="1" si="37"/>
        <v>3.652189661806915E-12</v>
      </c>
      <c r="CR29" s="86">
        <f t="shared" ca="1" si="38"/>
        <v>3.652189661806915E-12</v>
      </c>
      <c r="CS29" s="86">
        <f t="shared" ca="1" si="39"/>
        <v>3.652189661806915E-12</v>
      </c>
      <c r="CT29" s="86">
        <f t="shared" ca="1" si="40"/>
        <v>3.652189661806915E-12</v>
      </c>
      <c r="CU29" s="86">
        <f t="shared" ca="1" si="41"/>
        <v>3.652189661806915E-12</v>
      </c>
      <c r="CV29" s="86">
        <f t="shared" ca="1" si="42"/>
        <v>3.652189661806915E-12</v>
      </c>
      <c r="CW29" s="86">
        <f t="shared" ca="1" si="43"/>
        <v>3.652189661806915E-12</v>
      </c>
      <c r="CX29" s="86">
        <f t="shared" ca="1" si="44"/>
        <v>3.652189661806915E-12</v>
      </c>
      <c r="CY29" s="86">
        <f t="shared" ca="1" si="45"/>
        <v>3.652189661806915E-12</v>
      </c>
      <c r="CZ29" s="86">
        <f t="shared" ca="1" si="46"/>
        <v>3.652189661806915E-12</v>
      </c>
      <c r="DA29" s="86">
        <f t="shared" ca="1" si="47"/>
        <v>3.652189661806915E-12</v>
      </c>
      <c r="DB29" s="86">
        <f t="shared" ca="1" si="48"/>
        <v>3.652189661806915E-12</v>
      </c>
      <c r="DC29" s="86">
        <f t="shared" ca="1" si="49"/>
        <v>3.652189661806915E-12</v>
      </c>
      <c r="DD29" s="86">
        <f t="shared" ca="1" si="50"/>
        <v>3.652189661806915E-12</v>
      </c>
      <c r="DE29" s="86">
        <f t="shared" ca="1" si="51"/>
        <v>3.652189661806915E-12</v>
      </c>
      <c r="DF29" s="86">
        <f t="shared" ca="1" si="52"/>
        <v>3.652189661806915E-12</v>
      </c>
      <c r="DG29" s="86">
        <f t="shared" ca="1" si="53"/>
        <v>3.652189661806915E-12</v>
      </c>
      <c r="DH29" s="86">
        <f t="shared" ca="1" si="54"/>
        <v>3.652189661806915E-12</v>
      </c>
      <c r="DI29" s="86">
        <f t="shared" ca="1" si="55"/>
        <v>3.652189661806915E-12</v>
      </c>
      <c r="DJ29" s="86">
        <f t="shared" ca="1" si="56"/>
        <v>3.652189661806915E-12</v>
      </c>
      <c r="DK29" s="86">
        <f t="shared" ca="1" si="57"/>
        <v>3.652189661806915E-12</v>
      </c>
      <c r="DL29" s="86">
        <f t="shared" ca="1" si="58"/>
        <v>3.652189661806915E-12</v>
      </c>
      <c r="DM29" s="86">
        <f t="shared" ca="1" si="59"/>
        <v>3.652189661806915E-12</v>
      </c>
      <c r="DN29" s="86">
        <f t="shared" ca="1" si="60"/>
        <v>3.652189661806915E-12</v>
      </c>
      <c r="DO29" s="86">
        <f t="shared" ca="1" si="61"/>
        <v>3.652189661806915E-12</v>
      </c>
      <c r="DP29" s="86">
        <f t="shared" ca="1" si="62"/>
        <v>3.652189661806915E-12</v>
      </c>
      <c r="DQ29" s="86">
        <f t="shared" ca="1" si="63"/>
        <v>3.652189661806915E-12</v>
      </c>
      <c r="DR29" s="86">
        <f t="shared" ca="1" si="64"/>
        <v>3.652189661806915E-12</v>
      </c>
      <c r="DS29" s="86">
        <f t="shared" ca="1" si="65"/>
        <v>3.652189661806915E-12</v>
      </c>
      <c r="DT29" s="86">
        <f t="shared" ca="1" si="66"/>
        <v>3.652189661806915E-12</v>
      </c>
    </row>
    <row r="30" spans="1:124" ht="14.25" customHeight="1" x14ac:dyDescent="0.15">
      <c r="A30" s="85" t="str">
        <f>+Input!G44</f>
        <v>PPE</v>
      </c>
      <c r="B30" s="3" t="str">
        <f>IF(+Input!D44="","",Input!D44)</f>
        <v>Fitness Center Equipment</v>
      </c>
      <c r="C30" s="71" t="str">
        <f t="shared" si="17"/>
        <v>EUR</v>
      </c>
      <c r="D30" s="23"/>
      <c r="E30" s="86">
        <f t="shared" si="67"/>
        <v>0</v>
      </c>
      <c r="F30" s="86">
        <f t="shared" ca="1" si="68"/>
        <v>29642.857142857141</v>
      </c>
      <c r="G30" s="86">
        <f t="shared" ca="1" si="69"/>
        <v>29285.714285714283</v>
      </c>
      <c r="H30" s="86">
        <f t="shared" ca="1" si="70"/>
        <v>28928.571428571424</v>
      </c>
      <c r="I30" s="86">
        <f t="shared" ca="1" si="71"/>
        <v>28571.428571428565</v>
      </c>
      <c r="J30" s="86">
        <f t="shared" ca="1" si="72"/>
        <v>28214.285714285706</v>
      </c>
      <c r="K30" s="86">
        <f t="shared" ca="1" si="73"/>
        <v>27857.142857142848</v>
      </c>
      <c r="L30" s="86">
        <f t="shared" ca="1" si="74"/>
        <v>27499.999999999989</v>
      </c>
      <c r="M30" s="86">
        <f t="shared" ca="1" si="75"/>
        <v>27142.85714285713</v>
      </c>
      <c r="N30" s="86">
        <f t="shared" ca="1" si="76"/>
        <v>26785.714285714272</v>
      </c>
      <c r="O30" s="86">
        <f t="shared" ca="1" si="77"/>
        <v>26428.571428571413</v>
      </c>
      <c r="P30" s="86">
        <f t="shared" ca="1" si="78"/>
        <v>26071.428571428554</v>
      </c>
      <c r="Q30" s="86">
        <f t="shared" ca="1" si="79"/>
        <v>25714.285714285696</v>
      </c>
      <c r="R30" s="86">
        <f t="shared" ca="1" si="80"/>
        <v>25357.142857142837</v>
      </c>
      <c r="S30" s="86">
        <f t="shared" ca="1" si="81"/>
        <v>24999.999999999978</v>
      </c>
      <c r="T30" s="86">
        <f t="shared" ca="1" si="82"/>
        <v>24642.857142857119</v>
      </c>
      <c r="U30" s="86">
        <f t="shared" ca="1" si="83"/>
        <v>24285.714285714261</v>
      </c>
      <c r="V30" s="86">
        <f t="shared" ca="1" si="84"/>
        <v>23928.571428571402</v>
      </c>
      <c r="W30" s="86">
        <f t="shared" ca="1" si="85"/>
        <v>23571.428571428543</v>
      </c>
      <c r="X30" s="86">
        <f t="shared" ca="1" si="86"/>
        <v>23214.285714285685</v>
      </c>
      <c r="Y30" s="86">
        <f t="shared" ca="1" si="87"/>
        <v>22857.142857142826</v>
      </c>
      <c r="Z30" s="86">
        <f t="shared" ca="1" si="88"/>
        <v>22499.999999999967</v>
      </c>
      <c r="AA30" s="86">
        <f t="shared" ca="1" si="89"/>
        <v>22142.857142857109</v>
      </c>
      <c r="AB30" s="86">
        <f t="shared" ca="1" si="90"/>
        <v>21785.71428571425</v>
      </c>
      <c r="AC30" s="86">
        <f t="shared" ca="1" si="91"/>
        <v>21428.571428571391</v>
      </c>
      <c r="AD30" s="86">
        <f t="shared" ca="1" si="92"/>
        <v>21071.428571428532</v>
      </c>
      <c r="AE30" s="86">
        <f t="shared" ca="1" si="93"/>
        <v>20714.285714285674</v>
      </c>
      <c r="AF30" s="86">
        <f t="shared" ca="1" si="94"/>
        <v>20357.142857142815</v>
      </c>
      <c r="AG30" s="86">
        <f t="shared" ca="1" si="95"/>
        <v>19999.999999999956</v>
      </c>
      <c r="AH30" s="86">
        <f t="shared" ca="1" si="96"/>
        <v>19642.857142857098</v>
      </c>
      <c r="AI30" s="86">
        <f t="shared" ca="1" si="97"/>
        <v>19285.714285714239</v>
      </c>
      <c r="AJ30" s="86">
        <f t="shared" ca="1" si="98"/>
        <v>18928.57142857138</v>
      </c>
      <c r="AK30" s="86">
        <f t="shared" ca="1" si="99"/>
        <v>18571.428571428522</v>
      </c>
      <c r="AL30" s="86">
        <f t="shared" ca="1" si="100"/>
        <v>18214.285714285663</v>
      </c>
      <c r="AM30" s="86">
        <f t="shared" ca="1" si="101"/>
        <v>17857.142857142804</v>
      </c>
      <c r="AN30" s="86">
        <f t="shared" ca="1" si="102"/>
        <v>17499.999999999945</v>
      </c>
      <c r="AO30" s="86">
        <f t="shared" ca="1" si="103"/>
        <v>17142.857142857087</v>
      </c>
      <c r="AP30" s="86">
        <f t="shared" ca="1" si="104"/>
        <v>16785.714285714228</v>
      </c>
      <c r="AQ30" s="86">
        <f t="shared" ca="1" si="105"/>
        <v>16428.571428571369</v>
      </c>
      <c r="AR30" s="86">
        <f t="shared" ca="1" si="106"/>
        <v>16071.428571428512</v>
      </c>
      <c r="AS30" s="86">
        <f t="shared" ca="1" si="107"/>
        <v>15714.285714285656</v>
      </c>
      <c r="AT30" s="86">
        <f t="shared" ca="1" si="108"/>
        <v>15357.142857142799</v>
      </c>
      <c r="AU30" s="86">
        <f t="shared" ca="1" si="109"/>
        <v>14999.999999999942</v>
      </c>
      <c r="AV30" s="86">
        <f t="shared" ca="1" si="110"/>
        <v>14642.857142857085</v>
      </c>
      <c r="AW30" s="86">
        <f t="shared" ca="1" si="111"/>
        <v>14285.714285714228</v>
      </c>
      <c r="AX30" s="86">
        <f t="shared" ca="1" si="112"/>
        <v>13928.571428571371</v>
      </c>
      <c r="AY30" s="86">
        <f t="shared" ca="1" si="113"/>
        <v>13571.428571428514</v>
      </c>
      <c r="AZ30" s="86">
        <f t="shared" ca="1" si="114"/>
        <v>13214.285714285657</v>
      </c>
      <c r="BA30" s="86">
        <f t="shared" ca="1" si="115"/>
        <v>12857.1428571428</v>
      </c>
      <c r="BB30" s="86">
        <f t="shared" ca="1" si="116"/>
        <v>12499.999999999944</v>
      </c>
      <c r="BC30" s="86">
        <f t="shared" ca="1" si="117"/>
        <v>12142.857142857087</v>
      </c>
      <c r="BD30" s="86">
        <f t="shared" ca="1" si="118"/>
        <v>11785.71428571423</v>
      </c>
      <c r="BE30" s="86">
        <f t="shared" ca="1" si="119"/>
        <v>11428.571428571373</v>
      </c>
      <c r="BF30" s="86">
        <f t="shared" ca="1" si="120"/>
        <v>11071.428571428516</v>
      </c>
      <c r="BG30" s="86">
        <f t="shared" ca="1" si="121"/>
        <v>10714.285714285659</v>
      </c>
      <c r="BH30" s="86">
        <f t="shared" ca="1" si="122"/>
        <v>10357.142857142802</v>
      </c>
      <c r="BI30" s="86">
        <f t="shared" ca="1" si="123"/>
        <v>9999.9999999999454</v>
      </c>
      <c r="BJ30" s="86">
        <f t="shared" ca="1" si="124"/>
        <v>9642.8571428570885</v>
      </c>
      <c r="BK30" s="86">
        <f t="shared" ca="1" si="125"/>
        <v>9285.7142857142317</v>
      </c>
      <c r="BL30" s="86">
        <f t="shared" ca="1" si="126"/>
        <v>8928.5714285713748</v>
      </c>
      <c r="BM30" s="86">
        <f t="shared" ca="1" si="127"/>
        <v>8571.4285714285179</v>
      </c>
      <c r="BN30" s="86">
        <f t="shared" ca="1" si="128"/>
        <v>8214.285714285661</v>
      </c>
      <c r="BO30" s="86">
        <f t="shared" ca="1" si="129"/>
        <v>7857.1428571428041</v>
      </c>
      <c r="BP30" s="86">
        <f t="shared" ca="1" si="130"/>
        <v>7499.9999999999472</v>
      </c>
      <c r="BQ30" s="86">
        <f t="shared" ca="1" si="131"/>
        <v>7142.8571428570904</v>
      </c>
      <c r="BR30" s="86">
        <f t="shared" ca="1" si="132"/>
        <v>6785.7142857142335</v>
      </c>
      <c r="BS30" s="86">
        <f t="shared" ca="1" si="133"/>
        <v>6428.5714285713766</v>
      </c>
      <c r="BT30" s="86">
        <f t="shared" ca="1" si="134"/>
        <v>6071.4285714285197</v>
      </c>
      <c r="BU30" s="86">
        <f t="shared" ca="1" si="135"/>
        <v>5714.2857142856628</v>
      </c>
      <c r="BV30" s="86">
        <f t="shared" ca="1" si="136"/>
        <v>5357.142857142806</v>
      </c>
      <c r="BW30" s="86">
        <f t="shared" ca="1" si="137"/>
        <v>4999.9999999999491</v>
      </c>
      <c r="BX30" s="86">
        <f t="shared" ca="1" si="138"/>
        <v>4642.8571428570922</v>
      </c>
      <c r="BY30" s="86">
        <f t="shared" ca="1" si="19"/>
        <v>4285.7142857142353</v>
      </c>
      <c r="BZ30" s="86">
        <f t="shared" ca="1" si="20"/>
        <v>3928.571428571378</v>
      </c>
      <c r="CA30" s="86">
        <f t="shared" ca="1" si="21"/>
        <v>3571.4285714285206</v>
      </c>
      <c r="CB30" s="86">
        <f t="shared" ca="1" si="22"/>
        <v>3214.2857142856633</v>
      </c>
      <c r="CC30" s="86">
        <f t="shared" ca="1" si="23"/>
        <v>2857.142857142806</v>
      </c>
      <c r="CD30" s="86">
        <f t="shared" ca="1" si="24"/>
        <v>2499.9999999999486</v>
      </c>
      <c r="CE30" s="86">
        <f t="shared" ca="1" si="25"/>
        <v>2142.8571428570913</v>
      </c>
      <c r="CF30" s="86">
        <f t="shared" ca="1" si="26"/>
        <v>1785.7142857142342</v>
      </c>
      <c r="CG30" s="86">
        <f t="shared" ca="1" si="27"/>
        <v>1428.5714285713771</v>
      </c>
      <c r="CH30" s="86">
        <f t="shared" ca="1" si="28"/>
        <v>1071.4285714285199</v>
      </c>
      <c r="CI30" s="86">
        <f t="shared" ca="1" si="29"/>
        <v>714.28571428566283</v>
      </c>
      <c r="CJ30" s="86">
        <f t="shared" ca="1" si="30"/>
        <v>357.14285714280567</v>
      </c>
      <c r="CK30" s="86">
        <f t="shared" ca="1" si="31"/>
        <v>-5.1500137487892061E-11</v>
      </c>
      <c r="CL30" s="86">
        <f t="shared" ca="1" si="32"/>
        <v>-5.1500137487892061E-11</v>
      </c>
      <c r="CM30" s="86">
        <f t="shared" ca="1" si="33"/>
        <v>-5.1500137487892061E-11</v>
      </c>
      <c r="CN30" s="86">
        <f t="shared" ca="1" si="34"/>
        <v>-5.1500137487892061E-11</v>
      </c>
      <c r="CO30" s="86">
        <f t="shared" ca="1" si="35"/>
        <v>-5.1500137487892061E-11</v>
      </c>
      <c r="CP30" s="86">
        <f t="shared" ca="1" si="36"/>
        <v>-5.1500137487892061E-11</v>
      </c>
      <c r="CQ30" s="86">
        <f t="shared" ca="1" si="37"/>
        <v>-5.1500137487892061E-11</v>
      </c>
      <c r="CR30" s="86">
        <f t="shared" ca="1" si="38"/>
        <v>-5.1500137487892061E-11</v>
      </c>
      <c r="CS30" s="86">
        <f t="shared" ca="1" si="39"/>
        <v>-5.1500137487892061E-11</v>
      </c>
      <c r="CT30" s="86">
        <f t="shared" ca="1" si="40"/>
        <v>-5.1500137487892061E-11</v>
      </c>
      <c r="CU30" s="86">
        <f t="shared" ca="1" si="41"/>
        <v>-5.1500137487892061E-11</v>
      </c>
      <c r="CV30" s="86">
        <f t="shared" ca="1" si="42"/>
        <v>-5.1500137487892061E-11</v>
      </c>
      <c r="CW30" s="86">
        <f t="shared" ca="1" si="43"/>
        <v>-5.1500137487892061E-11</v>
      </c>
      <c r="CX30" s="86">
        <f t="shared" ca="1" si="44"/>
        <v>-5.1500137487892061E-11</v>
      </c>
      <c r="CY30" s="86">
        <f t="shared" ca="1" si="45"/>
        <v>-5.1500137487892061E-11</v>
      </c>
      <c r="CZ30" s="86">
        <f t="shared" ca="1" si="46"/>
        <v>-5.1500137487892061E-11</v>
      </c>
      <c r="DA30" s="86">
        <f t="shared" ca="1" si="47"/>
        <v>-5.1500137487892061E-11</v>
      </c>
      <c r="DB30" s="86">
        <f t="shared" ca="1" si="48"/>
        <v>-5.1500137487892061E-11</v>
      </c>
      <c r="DC30" s="86">
        <f t="shared" ca="1" si="49"/>
        <v>-5.1500137487892061E-11</v>
      </c>
      <c r="DD30" s="86">
        <f t="shared" ca="1" si="50"/>
        <v>-5.1500137487892061E-11</v>
      </c>
      <c r="DE30" s="86">
        <f t="shared" ca="1" si="51"/>
        <v>-5.1500137487892061E-11</v>
      </c>
      <c r="DF30" s="86">
        <f t="shared" ca="1" si="52"/>
        <v>-5.1500137487892061E-11</v>
      </c>
      <c r="DG30" s="86">
        <f t="shared" ca="1" si="53"/>
        <v>-5.1500137487892061E-11</v>
      </c>
      <c r="DH30" s="86">
        <f t="shared" ca="1" si="54"/>
        <v>-5.1500137487892061E-11</v>
      </c>
      <c r="DI30" s="86">
        <f t="shared" ca="1" si="55"/>
        <v>-5.1500137487892061E-11</v>
      </c>
      <c r="DJ30" s="86">
        <f t="shared" ca="1" si="56"/>
        <v>-5.1500137487892061E-11</v>
      </c>
      <c r="DK30" s="86">
        <f t="shared" ca="1" si="57"/>
        <v>-5.1500137487892061E-11</v>
      </c>
      <c r="DL30" s="86">
        <f t="shared" ca="1" si="58"/>
        <v>-5.1500137487892061E-11</v>
      </c>
      <c r="DM30" s="86">
        <f t="shared" ca="1" si="59"/>
        <v>-5.1500137487892061E-11</v>
      </c>
      <c r="DN30" s="86">
        <f t="shared" ca="1" si="60"/>
        <v>-5.1500137487892061E-11</v>
      </c>
      <c r="DO30" s="86">
        <f t="shared" ca="1" si="61"/>
        <v>-5.1500137487892061E-11</v>
      </c>
      <c r="DP30" s="86">
        <f t="shared" ca="1" si="62"/>
        <v>-5.1500137487892061E-11</v>
      </c>
      <c r="DQ30" s="86">
        <f t="shared" ca="1" si="63"/>
        <v>-5.1500137487892061E-11</v>
      </c>
      <c r="DR30" s="86">
        <f t="shared" ca="1" si="64"/>
        <v>-5.1500137487892061E-11</v>
      </c>
      <c r="DS30" s="86">
        <f t="shared" ca="1" si="65"/>
        <v>-5.1500137487892061E-11</v>
      </c>
      <c r="DT30" s="86">
        <f t="shared" ca="1" si="66"/>
        <v>-5.1500137487892061E-11</v>
      </c>
    </row>
    <row r="31" spans="1:124" ht="14.25" customHeight="1" x14ac:dyDescent="0.15">
      <c r="A31" s="85">
        <f>+Input!G45</f>
        <v>0</v>
      </c>
      <c r="B31" s="3" t="str">
        <f>IF(+Input!D45="","",Input!D45)</f>
        <v/>
      </c>
      <c r="C31" s="71" t="str">
        <f t="shared" si="17"/>
        <v>EUR</v>
      </c>
      <c r="D31" s="23"/>
      <c r="E31" s="86">
        <f t="shared" si="67"/>
        <v>0</v>
      </c>
      <c r="F31" s="86">
        <f t="shared" ca="1" si="68"/>
        <v>0</v>
      </c>
      <c r="G31" s="86">
        <f t="shared" ca="1" si="69"/>
        <v>0</v>
      </c>
      <c r="H31" s="86">
        <f t="shared" ca="1" si="70"/>
        <v>0</v>
      </c>
      <c r="I31" s="86">
        <f t="shared" ca="1" si="71"/>
        <v>0</v>
      </c>
      <c r="J31" s="86">
        <f t="shared" ca="1" si="72"/>
        <v>0</v>
      </c>
      <c r="K31" s="86">
        <f t="shared" ca="1" si="73"/>
        <v>0</v>
      </c>
      <c r="L31" s="86">
        <f t="shared" ca="1" si="74"/>
        <v>0</v>
      </c>
      <c r="M31" s="86">
        <f t="shared" ca="1" si="75"/>
        <v>0</v>
      </c>
      <c r="N31" s="86">
        <f t="shared" ca="1" si="76"/>
        <v>0</v>
      </c>
      <c r="O31" s="86">
        <f t="shared" ca="1" si="77"/>
        <v>0</v>
      </c>
      <c r="P31" s="86">
        <f t="shared" ca="1" si="78"/>
        <v>0</v>
      </c>
      <c r="Q31" s="86">
        <f t="shared" ca="1" si="79"/>
        <v>0</v>
      </c>
      <c r="R31" s="86">
        <f t="shared" ca="1" si="80"/>
        <v>0</v>
      </c>
      <c r="S31" s="86">
        <f t="shared" ca="1" si="81"/>
        <v>0</v>
      </c>
      <c r="T31" s="86">
        <f t="shared" ca="1" si="82"/>
        <v>0</v>
      </c>
      <c r="U31" s="86">
        <f t="shared" ca="1" si="83"/>
        <v>0</v>
      </c>
      <c r="V31" s="86">
        <f t="shared" ca="1" si="84"/>
        <v>0</v>
      </c>
      <c r="W31" s="86">
        <f t="shared" ca="1" si="85"/>
        <v>0</v>
      </c>
      <c r="X31" s="86">
        <f t="shared" ca="1" si="86"/>
        <v>0</v>
      </c>
      <c r="Y31" s="86">
        <f t="shared" ca="1" si="87"/>
        <v>0</v>
      </c>
      <c r="Z31" s="86">
        <f t="shared" ca="1" si="88"/>
        <v>0</v>
      </c>
      <c r="AA31" s="86">
        <f t="shared" ca="1" si="89"/>
        <v>0</v>
      </c>
      <c r="AB31" s="86">
        <f t="shared" ca="1" si="90"/>
        <v>0</v>
      </c>
      <c r="AC31" s="86">
        <f t="shared" ca="1" si="91"/>
        <v>0</v>
      </c>
      <c r="AD31" s="86">
        <f t="shared" ca="1" si="92"/>
        <v>0</v>
      </c>
      <c r="AE31" s="86">
        <f t="shared" ca="1" si="93"/>
        <v>0</v>
      </c>
      <c r="AF31" s="86">
        <f t="shared" ca="1" si="94"/>
        <v>0</v>
      </c>
      <c r="AG31" s="86">
        <f t="shared" ca="1" si="95"/>
        <v>0</v>
      </c>
      <c r="AH31" s="86">
        <f t="shared" ca="1" si="96"/>
        <v>0</v>
      </c>
      <c r="AI31" s="86">
        <f t="shared" ca="1" si="97"/>
        <v>0</v>
      </c>
      <c r="AJ31" s="86">
        <f t="shared" ca="1" si="98"/>
        <v>0</v>
      </c>
      <c r="AK31" s="86">
        <f t="shared" ca="1" si="99"/>
        <v>0</v>
      </c>
      <c r="AL31" s="86">
        <f t="shared" ca="1" si="100"/>
        <v>0</v>
      </c>
      <c r="AM31" s="86">
        <f t="shared" ca="1" si="101"/>
        <v>0</v>
      </c>
      <c r="AN31" s="86">
        <f t="shared" ca="1" si="102"/>
        <v>0</v>
      </c>
      <c r="AO31" s="86">
        <f t="shared" ca="1" si="103"/>
        <v>0</v>
      </c>
      <c r="AP31" s="86">
        <f t="shared" ca="1" si="104"/>
        <v>0</v>
      </c>
      <c r="AQ31" s="86">
        <f t="shared" ca="1" si="105"/>
        <v>0</v>
      </c>
      <c r="AR31" s="86">
        <f t="shared" ca="1" si="106"/>
        <v>0</v>
      </c>
      <c r="AS31" s="86">
        <f t="shared" ca="1" si="107"/>
        <v>0</v>
      </c>
      <c r="AT31" s="86">
        <f t="shared" ca="1" si="108"/>
        <v>0</v>
      </c>
      <c r="AU31" s="86">
        <f t="shared" ca="1" si="109"/>
        <v>0</v>
      </c>
      <c r="AV31" s="86">
        <f t="shared" ca="1" si="110"/>
        <v>0</v>
      </c>
      <c r="AW31" s="86">
        <f t="shared" ca="1" si="111"/>
        <v>0</v>
      </c>
      <c r="AX31" s="86">
        <f t="shared" ca="1" si="112"/>
        <v>0</v>
      </c>
      <c r="AY31" s="86">
        <f t="shared" ca="1" si="113"/>
        <v>0</v>
      </c>
      <c r="AZ31" s="86">
        <f t="shared" ca="1" si="114"/>
        <v>0</v>
      </c>
      <c r="BA31" s="86">
        <f t="shared" ca="1" si="115"/>
        <v>0</v>
      </c>
      <c r="BB31" s="86">
        <f t="shared" ca="1" si="116"/>
        <v>0</v>
      </c>
      <c r="BC31" s="86">
        <f t="shared" ca="1" si="117"/>
        <v>0</v>
      </c>
      <c r="BD31" s="86">
        <f t="shared" ca="1" si="118"/>
        <v>0</v>
      </c>
      <c r="BE31" s="86">
        <f t="shared" ca="1" si="119"/>
        <v>0</v>
      </c>
      <c r="BF31" s="86">
        <f t="shared" ca="1" si="120"/>
        <v>0</v>
      </c>
      <c r="BG31" s="86">
        <f t="shared" ca="1" si="121"/>
        <v>0</v>
      </c>
      <c r="BH31" s="86">
        <f t="shared" ca="1" si="122"/>
        <v>0</v>
      </c>
      <c r="BI31" s="86">
        <f t="shared" ca="1" si="123"/>
        <v>0</v>
      </c>
      <c r="BJ31" s="86">
        <f t="shared" ca="1" si="124"/>
        <v>0</v>
      </c>
      <c r="BK31" s="86">
        <f t="shared" ca="1" si="125"/>
        <v>0</v>
      </c>
      <c r="BL31" s="86">
        <f t="shared" ca="1" si="126"/>
        <v>0</v>
      </c>
      <c r="BM31" s="86">
        <f t="shared" ca="1" si="127"/>
        <v>0</v>
      </c>
      <c r="BN31" s="86">
        <f t="shared" ca="1" si="128"/>
        <v>0</v>
      </c>
      <c r="BO31" s="86">
        <f t="shared" ca="1" si="129"/>
        <v>0</v>
      </c>
      <c r="BP31" s="86">
        <f t="shared" ca="1" si="130"/>
        <v>0</v>
      </c>
      <c r="BQ31" s="86">
        <f t="shared" ca="1" si="131"/>
        <v>0</v>
      </c>
      <c r="BR31" s="86">
        <f t="shared" ca="1" si="132"/>
        <v>0</v>
      </c>
      <c r="BS31" s="86">
        <f t="shared" ca="1" si="133"/>
        <v>0</v>
      </c>
      <c r="BT31" s="86">
        <f t="shared" ca="1" si="134"/>
        <v>0</v>
      </c>
      <c r="BU31" s="86">
        <f t="shared" ca="1" si="135"/>
        <v>0</v>
      </c>
      <c r="BV31" s="86">
        <f t="shared" ca="1" si="136"/>
        <v>0</v>
      </c>
      <c r="BW31" s="86">
        <f t="shared" ca="1" si="137"/>
        <v>0</v>
      </c>
      <c r="BX31" s="86">
        <f t="shared" ca="1" si="138"/>
        <v>0</v>
      </c>
      <c r="BY31" s="86">
        <f t="shared" ca="1" si="19"/>
        <v>0</v>
      </c>
      <c r="BZ31" s="86">
        <f t="shared" ca="1" si="20"/>
        <v>0</v>
      </c>
      <c r="CA31" s="86">
        <f t="shared" ca="1" si="21"/>
        <v>0</v>
      </c>
      <c r="CB31" s="86">
        <f t="shared" ca="1" si="22"/>
        <v>0</v>
      </c>
      <c r="CC31" s="86">
        <f t="shared" ca="1" si="23"/>
        <v>0</v>
      </c>
      <c r="CD31" s="86">
        <f t="shared" ca="1" si="24"/>
        <v>0</v>
      </c>
      <c r="CE31" s="86">
        <f t="shared" ca="1" si="25"/>
        <v>0</v>
      </c>
      <c r="CF31" s="86">
        <f t="shared" ca="1" si="26"/>
        <v>0</v>
      </c>
      <c r="CG31" s="86">
        <f t="shared" ca="1" si="27"/>
        <v>0</v>
      </c>
      <c r="CH31" s="86">
        <f t="shared" ca="1" si="28"/>
        <v>0</v>
      </c>
      <c r="CI31" s="86">
        <f t="shared" ca="1" si="29"/>
        <v>0</v>
      </c>
      <c r="CJ31" s="86">
        <f t="shared" ca="1" si="30"/>
        <v>0</v>
      </c>
      <c r="CK31" s="86">
        <f t="shared" ca="1" si="31"/>
        <v>0</v>
      </c>
      <c r="CL31" s="86">
        <f t="shared" ca="1" si="32"/>
        <v>0</v>
      </c>
      <c r="CM31" s="86">
        <f t="shared" ca="1" si="33"/>
        <v>0</v>
      </c>
      <c r="CN31" s="86">
        <f t="shared" ca="1" si="34"/>
        <v>0</v>
      </c>
      <c r="CO31" s="86">
        <f t="shared" ca="1" si="35"/>
        <v>0</v>
      </c>
      <c r="CP31" s="86">
        <f t="shared" ca="1" si="36"/>
        <v>0</v>
      </c>
      <c r="CQ31" s="86">
        <f t="shared" ca="1" si="37"/>
        <v>0</v>
      </c>
      <c r="CR31" s="86">
        <f t="shared" ca="1" si="38"/>
        <v>0</v>
      </c>
      <c r="CS31" s="86">
        <f t="shared" ca="1" si="39"/>
        <v>0</v>
      </c>
      <c r="CT31" s="86">
        <f t="shared" ca="1" si="40"/>
        <v>0</v>
      </c>
      <c r="CU31" s="86">
        <f t="shared" ca="1" si="41"/>
        <v>0</v>
      </c>
      <c r="CV31" s="86">
        <f t="shared" ca="1" si="42"/>
        <v>0</v>
      </c>
      <c r="CW31" s="86">
        <f t="shared" ca="1" si="43"/>
        <v>0</v>
      </c>
      <c r="CX31" s="86">
        <f t="shared" ca="1" si="44"/>
        <v>0</v>
      </c>
      <c r="CY31" s="86">
        <f t="shared" ca="1" si="45"/>
        <v>0</v>
      </c>
      <c r="CZ31" s="86">
        <f t="shared" ca="1" si="46"/>
        <v>0</v>
      </c>
      <c r="DA31" s="86">
        <f t="shared" ca="1" si="47"/>
        <v>0</v>
      </c>
      <c r="DB31" s="86">
        <f t="shared" ca="1" si="48"/>
        <v>0</v>
      </c>
      <c r="DC31" s="86">
        <f t="shared" ca="1" si="49"/>
        <v>0</v>
      </c>
      <c r="DD31" s="86">
        <f t="shared" ca="1" si="50"/>
        <v>0</v>
      </c>
      <c r="DE31" s="86">
        <f t="shared" ca="1" si="51"/>
        <v>0</v>
      </c>
      <c r="DF31" s="86">
        <f t="shared" ca="1" si="52"/>
        <v>0</v>
      </c>
      <c r="DG31" s="86">
        <f t="shared" ca="1" si="53"/>
        <v>0</v>
      </c>
      <c r="DH31" s="86">
        <f t="shared" ca="1" si="54"/>
        <v>0</v>
      </c>
      <c r="DI31" s="86">
        <f t="shared" ca="1" si="55"/>
        <v>0</v>
      </c>
      <c r="DJ31" s="86">
        <f t="shared" ca="1" si="56"/>
        <v>0</v>
      </c>
      <c r="DK31" s="86">
        <f t="shared" ca="1" si="57"/>
        <v>0</v>
      </c>
      <c r="DL31" s="86">
        <f t="shared" ca="1" si="58"/>
        <v>0</v>
      </c>
      <c r="DM31" s="86">
        <f t="shared" ca="1" si="59"/>
        <v>0</v>
      </c>
      <c r="DN31" s="86">
        <f t="shared" ca="1" si="60"/>
        <v>0</v>
      </c>
      <c r="DO31" s="86">
        <f t="shared" ca="1" si="61"/>
        <v>0</v>
      </c>
      <c r="DP31" s="86">
        <f t="shared" ca="1" si="62"/>
        <v>0</v>
      </c>
      <c r="DQ31" s="86">
        <f t="shared" ca="1" si="63"/>
        <v>0</v>
      </c>
      <c r="DR31" s="86">
        <f t="shared" ca="1" si="64"/>
        <v>0</v>
      </c>
      <c r="DS31" s="86">
        <f t="shared" ca="1" si="65"/>
        <v>0</v>
      </c>
      <c r="DT31" s="86">
        <f t="shared" ca="1" si="66"/>
        <v>0</v>
      </c>
    </row>
    <row r="32" spans="1:124" ht="14.25" customHeight="1" x14ac:dyDescent="0.15">
      <c r="A32" s="85">
        <f>+Input!G46</f>
        <v>0</v>
      </c>
      <c r="B32" s="3" t="str">
        <f>IF(+Input!D46="","",Input!D46)</f>
        <v/>
      </c>
      <c r="C32" s="71" t="str">
        <f t="shared" si="17"/>
        <v>EUR</v>
      </c>
      <c r="D32" s="23"/>
      <c r="E32" s="86">
        <f t="shared" si="67"/>
        <v>0</v>
      </c>
      <c r="F32" s="86">
        <f t="shared" ca="1" si="68"/>
        <v>0</v>
      </c>
      <c r="G32" s="86">
        <f t="shared" ca="1" si="69"/>
        <v>0</v>
      </c>
      <c r="H32" s="86">
        <f t="shared" ca="1" si="70"/>
        <v>0</v>
      </c>
      <c r="I32" s="86">
        <f t="shared" ca="1" si="71"/>
        <v>0</v>
      </c>
      <c r="J32" s="86">
        <f t="shared" ca="1" si="72"/>
        <v>0</v>
      </c>
      <c r="K32" s="86">
        <f t="shared" ca="1" si="73"/>
        <v>0</v>
      </c>
      <c r="L32" s="86">
        <f t="shared" ca="1" si="74"/>
        <v>0</v>
      </c>
      <c r="M32" s="86">
        <f t="shared" ca="1" si="75"/>
        <v>0</v>
      </c>
      <c r="N32" s="86">
        <f t="shared" ca="1" si="76"/>
        <v>0</v>
      </c>
      <c r="O32" s="86">
        <f t="shared" ca="1" si="77"/>
        <v>0</v>
      </c>
      <c r="P32" s="86">
        <f t="shared" ca="1" si="78"/>
        <v>0</v>
      </c>
      <c r="Q32" s="86">
        <f t="shared" ca="1" si="79"/>
        <v>0</v>
      </c>
      <c r="R32" s="86">
        <f t="shared" ca="1" si="80"/>
        <v>0</v>
      </c>
      <c r="S32" s="86">
        <f t="shared" ca="1" si="81"/>
        <v>0</v>
      </c>
      <c r="T32" s="86">
        <f t="shared" ca="1" si="82"/>
        <v>0</v>
      </c>
      <c r="U32" s="86">
        <f t="shared" ca="1" si="83"/>
        <v>0</v>
      </c>
      <c r="V32" s="86">
        <f t="shared" ca="1" si="84"/>
        <v>0</v>
      </c>
      <c r="W32" s="86">
        <f t="shared" ca="1" si="85"/>
        <v>0</v>
      </c>
      <c r="X32" s="86">
        <f t="shared" ca="1" si="86"/>
        <v>0</v>
      </c>
      <c r="Y32" s="86">
        <f t="shared" ca="1" si="87"/>
        <v>0</v>
      </c>
      <c r="Z32" s="86">
        <f t="shared" ca="1" si="88"/>
        <v>0</v>
      </c>
      <c r="AA32" s="86">
        <f t="shared" ca="1" si="89"/>
        <v>0</v>
      </c>
      <c r="AB32" s="86">
        <f t="shared" ca="1" si="90"/>
        <v>0</v>
      </c>
      <c r="AC32" s="86">
        <f t="shared" ca="1" si="91"/>
        <v>0</v>
      </c>
      <c r="AD32" s="86">
        <f t="shared" ca="1" si="92"/>
        <v>0</v>
      </c>
      <c r="AE32" s="86">
        <f t="shared" ca="1" si="93"/>
        <v>0</v>
      </c>
      <c r="AF32" s="86">
        <f t="shared" ca="1" si="94"/>
        <v>0</v>
      </c>
      <c r="AG32" s="86">
        <f t="shared" ca="1" si="95"/>
        <v>0</v>
      </c>
      <c r="AH32" s="86">
        <f t="shared" ca="1" si="96"/>
        <v>0</v>
      </c>
      <c r="AI32" s="86">
        <f t="shared" ca="1" si="97"/>
        <v>0</v>
      </c>
      <c r="AJ32" s="86">
        <f t="shared" ca="1" si="98"/>
        <v>0</v>
      </c>
      <c r="AK32" s="86">
        <f t="shared" ca="1" si="99"/>
        <v>0</v>
      </c>
      <c r="AL32" s="86">
        <f t="shared" ca="1" si="100"/>
        <v>0</v>
      </c>
      <c r="AM32" s="86">
        <f t="shared" ca="1" si="101"/>
        <v>0</v>
      </c>
      <c r="AN32" s="86">
        <f t="shared" ca="1" si="102"/>
        <v>0</v>
      </c>
      <c r="AO32" s="86">
        <f t="shared" ca="1" si="103"/>
        <v>0</v>
      </c>
      <c r="AP32" s="86">
        <f t="shared" ca="1" si="104"/>
        <v>0</v>
      </c>
      <c r="AQ32" s="86">
        <f t="shared" ca="1" si="105"/>
        <v>0</v>
      </c>
      <c r="AR32" s="86">
        <f t="shared" ca="1" si="106"/>
        <v>0</v>
      </c>
      <c r="AS32" s="86">
        <f t="shared" ca="1" si="107"/>
        <v>0</v>
      </c>
      <c r="AT32" s="86">
        <f t="shared" ca="1" si="108"/>
        <v>0</v>
      </c>
      <c r="AU32" s="86">
        <f t="shared" ca="1" si="109"/>
        <v>0</v>
      </c>
      <c r="AV32" s="86">
        <f t="shared" ca="1" si="110"/>
        <v>0</v>
      </c>
      <c r="AW32" s="86">
        <f t="shared" ca="1" si="111"/>
        <v>0</v>
      </c>
      <c r="AX32" s="86">
        <f t="shared" ca="1" si="112"/>
        <v>0</v>
      </c>
      <c r="AY32" s="86">
        <f t="shared" ca="1" si="113"/>
        <v>0</v>
      </c>
      <c r="AZ32" s="86">
        <f t="shared" ca="1" si="114"/>
        <v>0</v>
      </c>
      <c r="BA32" s="86">
        <f t="shared" ca="1" si="115"/>
        <v>0</v>
      </c>
      <c r="BB32" s="86">
        <f t="shared" ca="1" si="116"/>
        <v>0</v>
      </c>
      <c r="BC32" s="86">
        <f t="shared" ca="1" si="117"/>
        <v>0</v>
      </c>
      <c r="BD32" s="86">
        <f t="shared" ca="1" si="118"/>
        <v>0</v>
      </c>
      <c r="BE32" s="86">
        <f t="shared" ca="1" si="119"/>
        <v>0</v>
      </c>
      <c r="BF32" s="86">
        <f t="shared" ca="1" si="120"/>
        <v>0</v>
      </c>
      <c r="BG32" s="86">
        <f t="shared" ca="1" si="121"/>
        <v>0</v>
      </c>
      <c r="BH32" s="86">
        <f t="shared" ca="1" si="122"/>
        <v>0</v>
      </c>
      <c r="BI32" s="86">
        <f t="shared" ca="1" si="123"/>
        <v>0</v>
      </c>
      <c r="BJ32" s="86">
        <f t="shared" ca="1" si="124"/>
        <v>0</v>
      </c>
      <c r="BK32" s="86">
        <f t="shared" ca="1" si="125"/>
        <v>0</v>
      </c>
      <c r="BL32" s="86">
        <f t="shared" ca="1" si="126"/>
        <v>0</v>
      </c>
      <c r="BM32" s="86">
        <f t="shared" ca="1" si="127"/>
        <v>0</v>
      </c>
      <c r="BN32" s="86">
        <f t="shared" ca="1" si="128"/>
        <v>0</v>
      </c>
      <c r="BO32" s="86">
        <f t="shared" ca="1" si="129"/>
        <v>0</v>
      </c>
      <c r="BP32" s="86">
        <f t="shared" ca="1" si="130"/>
        <v>0</v>
      </c>
      <c r="BQ32" s="86">
        <f t="shared" ca="1" si="131"/>
        <v>0</v>
      </c>
      <c r="BR32" s="86">
        <f t="shared" ca="1" si="132"/>
        <v>0</v>
      </c>
      <c r="BS32" s="86">
        <f t="shared" ca="1" si="133"/>
        <v>0</v>
      </c>
      <c r="BT32" s="86">
        <f t="shared" ca="1" si="134"/>
        <v>0</v>
      </c>
      <c r="BU32" s="86">
        <f t="shared" ca="1" si="135"/>
        <v>0</v>
      </c>
      <c r="BV32" s="86">
        <f t="shared" ca="1" si="136"/>
        <v>0</v>
      </c>
      <c r="BW32" s="86">
        <f t="shared" ca="1" si="137"/>
        <v>0</v>
      </c>
      <c r="BX32" s="86">
        <f t="shared" ca="1" si="138"/>
        <v>0</v>
      </c>
      <c r="BY32" s="86">
        <f t="shared" ca="1" si="19"/>
        <v>0</v>
      </c>
      <c r="BZ32" s="86">
        <f t="shared" ca="1" si="20"/>
        <v>0</v>
      </c>
      <c r="CA32" s="86">
        <f t="shared" ca="1" si="21"/>
        <v>0</v>
      </c>
      <c r="CB32" s="86">
        <f t="shared" ca="1" si="22"/>
        <v>0</v>
      </c>
      <c r="CC32" s="86">
        <f t="shared" ca="1" si="23"/>
        <v>0</v>
      </c>
      <c r="CD32" s="86">
        <f t="shared" ca="1" si="24"/>
        <v>0</v>
      </c>
      <c r="CE32" s="86">
        <f t="shared" ca="1" si="25"/>
        <v>0</v>
      </c>
      <c r="CF32" s="86">
        <f t="shared" ca="1" si="26"/>
        <v>0</v>
      </c>
      <c r="CG32" s="86">
        <f t="shared" ca="1" si="27"/>
        <v>0</v>
      </c>
      <c r="CH32" s="86">
        <f t="shared" ca="1" si="28"/>
        <v>0</v>
      </c>
      <c r="CI32" s="86">
        <f t="shared" ca="1" si="29"/>
        <v>0</v>
      </c>
      <c r="CJ32" s="86">
        <f t="shared" ca="1" si="30"/>
        <v>0</v>
      </c>
      <c r="CK32" s="86">
        <f t="shared" ca="1" si="31"/>
        <v>0</v>
      </c>
      <c r="CL32" s="86">
        <f t="shared" ca="1" si="32"/>
        <v>0</v>
      </c>
      <c r="CM32" s="86">
        <f t="shared" ca="1" si="33"/>
        <v>0</v>
      </c>
      <c r="CN32" s="86">
        <f t="shared" ca="1" si="34"/>
        <v>0</v>
      </c>
      <c r="CO32" s="86">
        <f t="shared" ca="1" si="35"/>
        <v>0</v>
      </c>
      <c r="CP32" s="86">
        <f t="shared" ca="1" si="36"/>
        <v>0</v>
      </c>
      <c r="CQ32" s="86">
        <f t="shared" ca="1" si="37"/>
        <v>0</v>
      </c>
      <c r="CR32" s="86">
        <f t="shared" ca="1" si="38"/>
        <v>0</v>
      </c>
      <c r="CS32" s="86">
        <f t="shared" ca="1" si="39"/>
        <v>0</v>
      </c>
      <c r="CT32" s="86">
        <f t="shared" ca="1" si="40"/>
        <v>0</v>
      </c>
      <c r="CU32" s="86">
        <f t="shared" ca="1" si="41"/>
        <v>0</v>
      </c>
      <c r="CV32" s="86">
        <f t="shared" ca="1" si="42"/>
        <v>0</v>
      </c>
      <c r="CW32" s="86">
        <f t="shared" ca="1" si="43"/>
        <v>0</v>
      </c>
      <c r="CX32" s="86">
        <f t="shared" ca="1" si="44"/>
        <v>0</v>
      </c>
      <c r="CY32" s="86">
        <f t="shared" ca="1" si="45"/>
        <v>0</v>
      </c>
      <c r="CZ32" s="86">
        <f t="shared" ca="1" si="46"/>
        <v>0</v>
      </c>
      <c r="DA32" s="86">
        <f t="shared" ca="1" si="47"/>
        <v>0</v>
      </c>
      <c r="DB32" s="86">
        <f t="shared" ca="1" si="48"/>
        <v>0</v>
      </c>
      <c r="DC32" s="86">
        <f t="shared" ca="1" si="49"/>
        <v>0</v>
      </c>
      <c r="DD32" s="86">
        <f t="shared" ca="1" si="50"/>
        <v>0</v>
      </c>
      <c r="DE32" s="86">
        <f t="shared" ca="1" si="51"/>
        <v>0</v>
      </c>
      <c r="DF32" s="86">
        <f t="shared" ca="1" si="52"/>
        <v>0</v>
      </c>
      <c r="DG32" s="86">
        <f t="shared" ca="1" si="53"/>
        <v>0</v>
      </c>
      <c r="DH32" s="86">
        <f t="shared" ca="1" si="54"/>
        <v>0</v>
      </c>
      <c r="DI32" s="86">
        <f t="shared" ca="1" si="55"/>
        <v>0</v>
      </c>
      <c r="DJ32" s="86">
        <f t="shared" ca="1" si="56"/>
        <v>0</v>
      </c>
      <c r="DK32" s="86">
        <f t="shared" ca="1" si="57"/>
        <v>0</v>
      </c>
      <c r="DL32" s="86">
        <f t="shared" ca="1" si="58"/>
        <v>0</v>
      </c>
      <c r="DM32" s="86">
        <f t="shared" ca="1" si="59"/>
        <v>0</v>
      </c>
      <c r="DN32" s="86">
        <f t="shared" ca="1" si="60"/>
        <v>0</v>
      </c>
      <c r="DO32" s="86">
        <f t="shared" ca="1" si="61"/>
        <v>0</v>
      </c>
      <c r="DP32" s="86">
        <f t="shared" ca="1" si="62"/>
        <v>0</v>
      </c>
      <c r="DQ32" s="86">
        <f t="shared" ca="1" si="63"/>
        <v>0</v>
      </c>
      <c r="DR32" s="86">
        <f t="shared" ca="1" si="64"/>
        <v>0</v>
      </c>
      <c r="DS32" s="86">
        <f t="shared" ca="1" si="65"/>
        <v>0</v>
      </c>
      <c r="DT32" s="86">
        <f t="shared" ca="1" si="66"/>
        <v>0</v>
      </c>
    </row>
    <row r="33" spans="1:16383" ht="14.25" customHeight="1" x14ac:dyDescent="0.15">
      <c r="A33" s="85">
        <f>+Input!G47</f>
        <v>0</v>
      </c>
      <c r="B33" s="3" t="str">
        <f>IF(+Input!D47="","",Input!D47)</f>
        <v/>
      </c>
      <c r="C33" s="71" t="str">
        <f t="shared" si="17"/>
        <v>EUR</v>
      </c>
      <c r="D33" s="23"/>
      <c r="E33" s="86">
        <f t="shared" si="67"/>
        <v>0</v>
      </c>
      <c r="F33" s="86">
        <f t="shared" ca="1" si="68"/>
        <v>0</v>
      </c>
      <c r="G33" s="86">
        <f t="shared" ca="1" si="69"/>
        <v>0</v>
      </c>
      <c r="H33" s="86">
        <f t="shared" ca="1" si="70"/>
        <v>0</v>
      </c>
      <c r="I33" s="86">
        <f t="shared" ca="1" si="71"/>
        <v>0</v>
      </c>
      <c r="J33" s="86">
        <f t="shared" ca="1" si="72"/>
        <v>0</v>
      </c>
      <c r="K33" s="86">
        <f t="shared" ca="1" si="73"/>
        <v>0</v>
      </c>
      <c r="L33" s="86">
        <f t="shared" ca="1" si="74"/>
        <v>0</v>
      </c>
      <c r="M33" s="86">
        <f t="shared" ca="1" si="75"/>
        <v>0</v>
      </c>
      <c r="N33" s="86">
        <f t="shared" ca="1" si="76"/>
        <v>0</v>
      </c>
      <c r="O33" s="86">
        <f t="shared" ca="1" si="77"/>
        <v>0</v>
      </c>
      <c r="P33" s="86">
        <f t="shared" ca="1" si="78"/>
        <v>0</v>
      </c>
      <c r="Q33" s="86">
        <f t="shared" ca="1" si="79"/>
        <v>0</v>
      </c>
      <c r="R33" s="86">
        <f t="shared" ca="1" si="80"/>
        <v>0</v>
      </c>
      <c r="S33" s="86">
        <f t="shared" ca="1" si="81"/>
        <v>0</v>
      </c>
      <c r="T33" s="86">
        <f t="shared" ca="1" si="82"/>
        <v>0</v>
      </c>
      <c r="U33" s="86">
        <f t="shared" ca="1" si="83"/>
        <v>0</v>
      </c>
      <c r="V33" s="86">
        <f t="shared" ca="1" si="84"/>
        <v>0</v>
      </c>
      <c r="W33" s="86">
        <f t="shared" ca="1" si="85"/>
        <v>0</v>
      </c>
      <c r="X33" s="86">
        <f t="shared" ca="1" si="86"/>
        <v>0</v>
      </c>
      <c r="Y33" s="86">
        <f t="shared" ca="1" si="87"/>
        <v>0</v>
      </c>
      <c r="Z33" s="86">
        <f t="shared" ca="1" si="88"/>
        <v>0</v>
      </c>
      <c r="AA33" s="86">
        <f t="shared" ca="1" si="89"/>
        <v>0</v>
      </c>
      <c r="AB33" s="86">
        <f t="shared" ca="1" si="90"/>
        <v>0</v>
      </c>
      <c r="AC33" s="86">
        <f t="shared" ca="1" si="91"/>
        <v>0</v>
      </c>
      <c r="AD33" s="86">
        <f t="shared" ca="1" si="92"/>
        <v>0</v>
      </c>
      <c r="AE33" s="86">
        <f t="shared" ca="1" si="93"/>
        <v>0</v>
      </c>
      <c r="AF33" s="86">
        <f t="shared" ca="1" si="94"/>
        <v>0</v>
      </c>
      <c r="AG33" s="86">
        <f t="shared" ca="1" si="95"/>
        <v>0</v>
      </c>
      <c r="AH33" s="86">
        <f t="shared" ca="1" si="96"/>
        <v>0</v>
      </c>
      <c r="AI33" s="86">
        <f t="shared" ca="1" si="97"/>
        <v>0</v>
      </c>
      <c r="AJ33" s="86">
        <f t="shared" ca="1" si="98"/>
        <v>0</v>
      </c>
      <c r="AK33" s="86">
        <f t="shared" ca="1" si="99"/>
        <v>0</v>
      </c>
      <c r="AL33" s="86">
        <f t="shared" ca="1" si="100"/>
        <v>0</v>
      </c>
      <c r="AM33" s="86">
        <f t="shared" ca="1" si="101"/>
        <v>0</v>
      </c>
      <c r="AN33" s="86">
        <f t="shared" ca="1" si="102"/>
        <v>0</v>
      </c>
      <c r="AO33" s="86">
        <f t="shared" ca="1" si="103"/>
        <v>0</v>
      </c>
      <c r="AP33" s="86">
        <f t="shared" ca="1" si="104"/>
        <v>0</v>
      </c>
      <c r="AQ33" s="86">
        <f t="shared" ca="1" si="105"/>
        <v>0</v>
      </c>
      <c r="AR33" s="86">
        <f t="shared" ca="1" si="106"/>
        <v>0</v>
      </c>
      <c r="AS33" s="86">
        <f t="shared" ca="1" si="107"/>
        <v>0</v>
      </c>
      <c r="AT33" s="86">
        <f t="shared" ca="1" si="108"/>
        <v>0</v>
      </c>
      <c r="AU33" s="86">
        <f t="shared" ca="1" si="109"/>
        <v>0</v>
      </c>
      <c r="AV33" s="86">
        <f t="shared" ca="1" si="110"/>
        <v>0</v>
      </c>
      <c r="AW33" s="86">
        <f t="shared" ca="1" si="111"/>
        <v>0</v>
      </c>
      <c r="AX33" s="86">
        <f t="shared" ca="1" si="112"/>
        <v>0</v>
      </c>
      <c r="AY33" s="86">
        <f t="shared" ca="1" si="113"/>
        <v>0</v>
      </c>
      <c r="AZ33" s="86">
        <f t="shared" ca="1" si="114"/>
        <v>0</v>
      </c>
      <c r="BA33" s="86">
        <f t="shared" ca="1" si="115"/>
        <v>0</v>
      </c>
      <c r="BB33" s="86">
        <f t="shared" ca="1" si="116"/>
        <v>0</v>
      </c>
      <c r="BC33" s="86">
        <f t="shared" ca="1" si="117"/>
        <v>0</v>
      </c>
      <c r="BD33" s="86">
        <f t="shared" ca="1" si="118"/>
        <v>0</v>
      </c>
      <c r="BE33" s="86">
        <f t="shared" ca="1" si="119"/>
        <v>0</v>
      </c>
      <c r="BF33" s="86">
        <f t="shared" ca="1" si="120"/>
        <v>0</v>
      </c>
      <c r="BG33" s="86">
        <f t="shared" ca="1" si="121"/>
        <v>0</v>
      </c>
      <c r="BH33" s="86">
        <f t="shared" ca="1" si="122"/>
        <v>0</v>
      </c>
      <c r="BI33" s="86">
        <f t="shared" ca="1" si="123"/>
        <v>0</v>
      </c>
      <c r="BJ33" s="86">
        <f t="shared" ca="1" si="124"/>
        <v>0</v>
      </c>
      <c r="BK33" s="86">
        <f t="shared" ca="1" si="125"/>
        <v>0</v>
      </c>
      <c r="BL33" s="86">
        <f t="shared" ca="1" si="126"/>
        <v>0</v>
      </c>
      <c r="BM33" s="86">
        <f t="shared" ca="1" si="127"/>
        <v>0</v>
      </c>
      <c r="BN33" s="86">
        <f t="shared" ca="1" si="128"/>
        <v>0</v>
      </c>
      <c r="BO33" s="86">
        <f t="shared" ca="1" si="129"/>
        <v>0</v>
      </c>
      <c r="BP33" s="86">
        <f t="shared" ca="1" si="130"/>
        <v>0</v>
      </c>
      <c r="BQ33" s="86">
        <f t="shared" ca="1" si="131"/>
        <v>0</v>
      </c>
      <c r="BR33" s="86">
        <f t="shared" ca="1" si="132"/>
        <v>0</v>
      </c>
      <c r="BS33" s="86">
        <f t="shared" ca="1" si="133"/>
        <v>0</v>
      </c>
      <c r="BT33" s="86">
        <f t="shared" ca="1" si="134"/>
        <v>0</v>
      </c>
      <c r="BU33" s="86">
        <f t="shared" ca="1" si="135"/>
        <v>0</v>
      </c>
      <c r="BV33" s="86">
        <f t="shared" ca="1" si="136"/>
        <v>0</v>
      </c>
      <c r="BW33" s="86">
        <f t="shared" ca="1" si="137"/>
        <v>0</v>
      </c>
      <c r="BX33" s="86">
        <f t="shared" ca="1" si="138"/>
        <v>0</v>
      </c>
      <c r="BY33" s="86">
        <f t="shared" ca="1" si="19"/>
        <v>0</v>
      </c>
      <c r="BZ33" s="86">
        <f t="shared" ca="1" si="20"/>
        <v>0</v>
      </c>
      <c r="CA33" s="86">
        <f t="shared" ca="1" si="21"/>
        <v>0</v>
      </c>
      <c r="CB33" s="86">
        <f t="shared" ca="1" si="22"/>
        <v>0</v>
      </c>
      <c r="CC33" s="86">
        <f t="shared" ca="1" si="23"/>
        <v>0</v>
      </c>
      <c r="CD33" s="86">
        <f t="shared" ca="1" si="24"/>
        <v>0</v>
      </c>
      <c r="CE33" s="86">
        <f t="shared" ca="1" si="25"/>
        <v>0</v>
      </c>
      <c r="CF33" s="86">
        <f t="shared" ca="1" si="26"/>
        <v>0</v>
      </c>
      <c r="CG33" s="86">
        <f t="shared" ca="1" si="27"/>
        <v>0</v>
      </c>
      <c r="CH33" s="86">
        <f t="shared" ca="1" si="28"/>
        <v>0</v>
      </c>
      <c r="CI33" s="86">
        <f t="shared" ca="1" si="29"/>
        <v>0</v>
      </c>
      <c r="CJ33" s="86">
        <f t="shared" ca="1" si="30"/>
        <v>0</v>
      </c>
      <c r="CK33" s="86">
        <f t="shared" ca="1" si="31"/>
        <v>0</v>
      </c>
      <c r="CL33" s="86">
        <f t="shared" ca="1" si="32"/>
        <v>0</v>
      </c>
      <c r="CM33" s="86">
        <f t="shared" ca="1" si="33"/>
        <v>0</v>
      </c>
      <c r="CN33" s="86">
        <f t="shared" ca="1" si="34"/>
        <v>0</v>
      </c>
      <c r="CO33" s="86">
        <f t="shared" ca="1" si="35"/>
        <v>0</v>
      </c>
      <c r="CP33" s="86">
        <f t="shared" ca="1" si="36"/>
        <v>0</v>
      </c>
      <c r="CQ33" s="86">
        <f t="shared" ca="1" si="37"/>
        <v>0</v>
      </c>
      <c r="CR33" s="86">
        <f t="shared" ca="1" si="38"/>
        <v>0</v>
      </c>
      <c r="CS33" s="86">
        <f t="shared" ca="1" si="39"/>
        <v>0</v>
      </c>
      <c r="CT33" s="86">
        <f t="shared" ca="1" si="40"/>
        <v>0</v>
      </c>
      <c r="CU33" s="86">
        <f t="shared" ca="1" si="41"/>
        <v>0</v>
      </c>
      <c r="CV33" s="86">
        <f t="shared" ca="1" si="42"/>
        <v>0</v>
      </c>
      <c r="CW33" s="86">
        <f t="shared" ca="1" si="43"/>
        <v>0</v>
      </c>
      <c r="CX33" s="86">
        <f t="shared" ca="1" si="44"/>
        <v>0</v>
      </c>
      <c r="CY33" s="86">
        <f t="shared" ca="1" si="45"/>
        <v>0</v>
      </c>
      <c r="CZ33" s="86">
        <f t="shared" ca="1" si="46"/>
        <v>0</v>
      </c>
      <c r="DA33" s="86">
        <f t="shared" ca="1" si="47"/>
        <v>0</v>
      </c>
      <c r="DB33" s="86">
        <f t="shared" ca="1" si="48"/>
        <v>0</v>
      </c>
      <c r="DC33" s="86">
        <f t="shared" ca="1" si="49"/>
        <v>0</v>
      </c>
      <c r="DD33" s="86">
        <f t="shared" ca="1" si="50"/>
        <v>0</v>
      </c>
      <c r="DE33" s="86">
        <f t="shared" ca="1" si="51"/>
        <v>0</v>
      </c>
      <c r="DF33" s="86">
        <f t="shared" ca="1" si="52"/>
        <v>0</v>
      </c>
      <c r="DG33" s="86">
        <f t="shared" ca="1" si="53"/>
        <v>0</v>
      </c>
      <c r="DH33" s="86">
        <f t="shared" ca="1" si="54"/>
        <v>0</v>
      </c>
      <c r="DI33" s="86">
        <f t="shared" ca="1" si="55"/>
        <v>0</v>
      </c>
      <c r="DJ33" s="86">
        <f t="shared" ca="1" si="56"/>
        <v>0</v>
      </c>
      <c r="DK33" s="86">
        <f t="shared" ca="1" si="57"/>
        <v>0</v>
      </c>
      <c r="DL33" s="86">
        <f t="shared" ca="1" si="58"/>
        <v>0</v>
      </c>
      <c r="DM33" s="86">
        <f t="shared" ca="1" si="59"/>
        <v>0</v>
      </c>
      <c r="DN33" s="86">
        <f t="shared" ca="1" si="60"/>
        <v>0</v>
      </c>
      <c r="DO33" s="86">
        <f t="shared" ca="1" si="61"/>
        <v>0</v>
      </c>
      <c r="DP33" s="86">
        <f t="shared" ca="1" si="62"/>
        <v>0</v>
      </c>
      <c r="DQ33" s="86">
        <f t="shared" ca="1" si="63"/>
        <v>0</v>
      </c>
      <c r="DR33" s="86">
        <f t="shared" ca="1" si="64"/>
        <v>0</v>
      </c>
      <c r="DS33" s="86">
        <f t="shared" ca="1" si="65"/>
        <v>0</v>
      </c>
      <c r="DT33" s="86">
        <f t="shared" ca="1" si="66"/>
        <v>0</v>
      </c>
    </row>
    <row r="34" spans="1:16383" ht="14.25" customHeight="1" x14ac:dyDescent="0.15">
      <c r="A34" s="85">
        <f>+Input!G48</f>
        <v>0</v>
      </c>
      <c r="B34" s="3" t="str">
        <f>IF(+Input!D48="","",Input!D48)</f>
        <v/>
      </c>
      <c r="C34" s="71" t="str">
        <f t="shared" si="17"/>
        <v>EUR</v>
      </c>
      <c r="D34" s="23"/>
      <c r="E34" s="86">
        <f t="shared" si="67"/>
        <v>0</v>
      </c>
      <c r="F34" s="86">
        <f t="shared" ca="1" si="68"/>
        <v>0</v>
      </c>
      <c r="G34" s="86">
        <f t="shared" ca="1" si="69"/>
        <v>0</v>
      </c>
      <c r="H34" s="86">
        <f t="shared" ca="1" si="70"/>
        <v>0</v>
      </c>
      <c r="I34" s="86">
        <f t="shared" ca="1" si="71"/>
        <v>0</v>
      </c>
      <c r="J34" s="86">
        <f t="shared" ca="1" si="72"/>
        <v>0</v>
      </c>
      <c r="K34" s="86">
        <f t="shared" ca="1" si="73"/>
        <v>0</v>
      </c>
      <c r="L34" s="86">
        <f t="shared" ca="1" si="74"/>
        <v>0</v>
      </c>
      <c r="M34" s="86">
        <f t="shared" ca="1" si="75"/>
        <v>0</v>
      </c>
      <c r="N34" s="86">
        <f t="shared" ca="1" si="76"/>
        <v>0</v>
      </c>
      <c r="O34" s="86">
        <f t="shared" ca="1" si="77"/>
        <v>0</v>
      </c>
      <c r="P34" s="86">
        <f t="shared" ca="1" si="78"/>
        <v>0</v>
      </c>
      <c r="Q34" s="86">
        <f t="shared" ca="1" si="79"/>
        <v>0</v>
      </c>
      <c r="R34" s="86">
        <f t="shared" ca="1" si="80"/>
        <v>0</v>
      </c>
      <c r="S34" s="86">
        <f t="shared" ca="1" si="81"/>
        <v>0</v>
      </c>
      <c r="T34" s="86">
        <f t="shared" ca="1" si="82"/>
        <v>0</v>
      </c>
      <c r="U34" s="86">
        <f t="shared" ca="1" si="83"/>
        <v>0</v>
      </c>
      <c r="V34" s="86">
        <f t="shared" ca="1" si="84"/>
        <v>0</v>
      </c>
      <c r="W34" s="86">
        <f t="shared" ca="1" si="85"/>
        <v>0</v>
      </c>
      <c r="X34" s="86">
        <f t="shared" ca="1" si="86"/>
        <v>0</v>
      </c>
      <c r="Y34" s="86">
        <f t="shared" ca="1" si="87"/>
        <v>0</v>
      </c>
      <c r="Z34" s="86">
        <f t="shared" ca="1" si="88"/>
        <v>0</v>
      </c>
      <c r="AA34" s="86">
        <f t="shared" ca="1" si="89"/>
        <v>0</v>
      </c>
      <c r="AB34" s="86">
        <f t="shared" ca="1" si="90"/>
        <v>0</v>
      </c>
      <c r="AC34" s="86">
        <f t="shared" ca="1" si="91"/>
        <v>0</v>
      </c>
      <c r="AD34" s="86">
        <f t="shared" ca="1" si="92"/>
        <v>0</v>
      </c>
      <c r="AE34" s="86">
        <f t="shared" ca="1" si="93"/>
        <v>0</v>
      </c>
      <c r="AF34" s="86">
        <f t="shared" ca="1" si="94"/>
        <v>0</v>
      </c>
      <c r="AG34" s="86">
        <f t="shared" ca="1" si="95"/>
        <v>0</v>
      </c>
      <c r="AH34" s="86">
        <f t="shared" ca="1" si="96"/>
        <v>0</v>
      </c>
      <c r="AI34" s="86">
        <f t="shared" ca="1" si="97"/>
        <v>0</v>
      </c>
      <c r="AJ34" s="86">
        <f t="shared" ca="1" si="98"/>
        <v>0</v>
      </c>
      <c r="AK34" s="86">
        <f t="shared" ca="1" si="99"/>
        <v>0</v>
      </c>
      <c r="AL34" s="86">
        <f t="shared" ca="1" si="100"/>
        <v>0</v>
      </c>
      <c r="AM34" s="86">
        <f t="shared" ca="1" si="101"/>
        <v>0</v>
      </c>
      <c r="AN34" s="86">
        <f t="shared" ca="1" si="102"/>
        <v>0</v>
      </c>
      <c r="AO34" s="86">
        <f t="shared" ca="1" si="103"/>
        <v>0</v>
      </c>
      <c r="AP34" s="86">
        <f t="shared" ca="1" si="104"/>
        <v>0</v>
      </c>
      <c r="AQ34" s="86">
        <f t="shared" ca="1" si="105"/>
        <v>0</v>
      </c>
      <c r="AR34" s="86">
        <f t="shared" ca="1" si="106"/>
        <v>0</v>
      </c>
      <c r="AS34" s="86">
        <f t="shared" ca="1" si="107"/>
        <v>0</v>
      </c>
      <c r="AT34" s="86">
        <f t="shared" ca="1" si="108"/>
        <v>0</v>
      </c>
      <c r="AU34" s="86">
        <f t="shared" ca="1" si="109"/>
        <v>0</v>
      </c>
      <c r="AV34" s="86">
        <f t="shared" ca="1" si="110"/>
        <v>0</v>
      </c>
      <c r="AW34" s="86">
        <f t="shared" ca="1" si="111"/>
        <v>0</v>
      </c>
      <c r="AX34" s="86">
        <f t="shared" ca="1" si="112"/>
        <v>0</v>
      </c>
      <c r="AY34" s="86">
        <f t="shared" ca="1" si="113"/>
        <v>0</v>
      </c>
      <c r="AZ34" s="86">
        <f t="shared" ca="1" si="114"/>
        <v>0</v>
      </c>
      <c r="BA34" s="86">
        <f t="shared" ca="1" si="115"/>
        <v>0</v>
      </c>
      <c r="BB34" s="86">
        <f t="shared" ca="1" si="116"/>
        <v>0</v>
      </c>
      <c r="BC34" s="86">
        <f t="shared" ca="1" si="117"/>
        <v>0</v>
      </c>
      <c r="BD34" s="86">
        <f t="shared" ca="1" si="118"/>
        <v>0</v>
      </c>
      <c r="BE34" s="86">
        <f t="shared" ca="1" si="119"/>
        <v>0</v>
      </c>
      <c r="BF34" s="86">
        <f t="shared" ca="1" si="120"/>
        <v>0</v>
      </c>
      <c r="BG34" s="86">
        <f t="shared" ca="1" si="121"/>
        <v>0</v>
      </c>
      <c r="BH34" s="86">
        <f t="shared" ca="1" si="122"/>
        <v>0</v>
      </c>
      <c r="BI34" s="86">
        <f t="shared" ca="1" si="123"/>
        <v>0</v>
      </c>
      <c r="BJ34" s="86">
        <f t="shared" ca="1" si="124"/>
        <v>0</v>
      </c>
      <c r="BK34" s="86">
        <f t="shared" ca="1" si="125"/>
        <v>0</v>
      </c>
      <c r="BL34" s="86">
        <f t="shared" ca="1" si="126"/>
        <v>0</v>
      </c>
      <c r="BM34" s="86">
        <f t="shared" ca="1" si="127"/>
        <v>0</v>
      </c>
      <c r="BN34" s="86">
        <f t="shared" ca="1" si="128"/>
        <v>0</v>
      </c>
      <c r="BO34" s="86">
        <f t="shared" ca="1" si="129"/>
        <v>0</v>
      </c>
      <c r="BP34" s="86">
        <f t="shared" ca="1" si="130"/>
        <v>0</v>
      </c>
      <c r="BQ34" s="86">
        <f t="shared" ca="1" si="131"/>
        <v>0</v>
      </c>
      <c r="BR34" s="86">
        <f t="shared" ca="1" si="132"/>
        <v>0</v>
      </c>
      <c r="BS34" s="86">
        <f t="shared" ca="1" si="133"/>
        <v>0</v>
      </c>
      <c r="BT34" s="86">
        <f t="shared" ca="1" si="134"/>
        <v>0</v>
      </c>
      <c r="BU34" s="86">
        <f t="shared" ca="1" si="135"/>
        <v>0</v>
      </c>
      <c r="BV34" s="86">
        <f t="shared" ca="1" si="136"/>
        <v>0</v>
      </c>
      <c r="BW34" s="86">
        <f t="shared" ca="1" si="137"/>
        <v>0</v>
      </c>
      <c r="BX34" s="86">
        <f t="shared" ca="1" si="138"/>
        <v>0</v>
      </c>
      <c r="BY34" s="86">
        <f t="shared" ca="1" si="19"/>
        <v>0</v>
      </c>
      <c r="BZ34" s="86">
        <f t="shared" ca="1" si="20"/>
        <v>0</v>
      </c>
      <c r="CA34" s="86">
        <f t="shared" ca="1" si="21"/>
        <v>0</v>
      </c>
      <c r="CB34" s="86">
        <f t="shared" ca="1" si="22"/>
        <v>0</v>
      </c>
      <c r="CC34" s="86">
        <f t="shared" ca="1" si="23"/>
        <v>0</v>
      </c>
      <c r="CD34" s="86">
        <f t="shared" ca="1" si="24"/>
        <v>0</v>
      </c>
      <c r="CE34" s="86">
        <f t="shared" ca="1" si="25"/>
        <v>0</v>
      </c>
      <c r="CF34" s="86">
        <f t="shared" ca="1" si="26"/>
        <v>0</v>
      </c>
      <c r="CG34" s="86">
        <f t="shared" ca="1" si="27"/>
        <v>0</v>
      </c>
      <c r="CH34" s="86">
        <f t="shared" ca="1" si="28"/>
        <v>0</v>
      </c>
      <c r="CI34" s="86">
        <f t="shared" ca="1" si="29"/>
        <v>0</v>
      </c>
      <c r="CJ34" s="86">
        <f t="shared" ca="1" si="30"/>
        <v>0</v>
      </c>
      <c r="CK34" s="86">
        <f t="shared" ca="1" si="31"/>
        <v>0</v>
      </c>
      <c r="CL34" s="86">
        <f t="shared" ca="1" si="32"/>
        <v>0</v>
      </c>
      <c r="CM34" s="86">
        <f t="shared" ca="1" si="33"/>
        <v>0</v>
      </c>
      <c r="CN34" s="86">
        <f t="shared" ca="1" si="34"/>
        <v>0</v>
      </c>
      <c r="CO34" s="86">
        <f t="shared" ca="1" si="35"/>
        <v>0</v>
      </c>
      <c r="CP34" s="86">
        <f t="shared" ca="1" si="36"/>
        <v>0</v>
      </c>
      <c r="CQ34" s="86">
        <f t="shared" ca="1" si="37"/>
        <v>0</v>
      </c>
      <c r="CR34" s="86">
        <f t="shared" ca="1" si="38"/>
        <v>0</v>
      </c>
      <c r="CS34" s="86">
        <f t="shared" ca="1" si="39"/>
        <v>0</v>
      </c>
      <c r="CT34" s="86">
        <f t="shared" ca="1" si="40"/>
        <v>0</v>
      </c>
      <c r="CU34" s="86">
        <f t="shared" ca="1" si="41"/>
        <v>0</v>
      </c>
      <c r="CV34" s="86">
        <f t="shared" ca="1" si="42"/>
        <v>0</v>
      </c>
      <c r="CW34" s="86">
        <f t="shared" ca="1" si="43"/>
        <v>0</v>
      </c>
      <c r="CX34" s="86">
        <f t="shared" ca="1" si="44"/>
        <v>0</v>
      </c>
      <c r="CY34" s="86">
        <f t="shared" ca="1" si="45"/>
        <v>0</v>
      </c>
      <c r="CZ34" s="86">
        <f t="shared" ca="1" si="46"/>
        <v>0</v>
      </c>
      <c r="DA34" s="86">
        <f t="shared" ca="1" si="47"/>
        <v>0</v>
      </c>
      <c r="DB34" s="86">
        <f t="shared" ca="1" si="48"/>
        <v>0</v>
      </c>
      <c r="DC34" s="86">
        <f t="shared" ca="1" si="49"/>
        <v>0</v>
      </c>
      <c r="DD34" s="86">
        <f t="shared" ca="1" si="50"/>
        <v>0</v>
      </c>
      <c r="DE34" s="86">
        <f t="shared" ca="1" si="51"/>
        <v>0</v>
      </c>
      <c r="DF34" s="86">
        <f t="shared" ca="1" si="52"/>
        <v>0</v>
      </c>
      <c r="DG34" s="86">
        <f t="shared" ca="1" si="53"/>
        <v>0</v>
      </c>
      <c r="DH34" s="86">
        <f t="shared" ca="1" si="54"/>
        <v>0</v>
      </c>
      <c r="DI34" s="86">
        <f t="shared" ca="1" si="55"/>
        <v>0</v>
      </c>
      <c r="DJ34" s="86">
        <f t="shared" ca="1" si="56"/>
        <v>0</v>
      </c>
      <c r="DK34" s="86">
        <f t="shared" ca="1" si="57"/>
        <v>0</v>
      </c>
      <c r="DL34" s="86">
        <f t="shared" ca="1" si="58"/>
        <v>0</v>
      </c>
      <c r="DM34" s="86">
        <f t="shared" ca="1" si="59"/>
        <v>0</v>
      </c>
      <c r="DN34" s="86">
        <f t="shared" ca="1" si="60"/>
        <v>0</v>
      </c>
      <c r="DO34" s="86">
        <f t="shared" ca="1" si="61"/>
        <v>0</v>
      </c>
      <c r="DP34" s="86">
        <f t="shared" ca="1" si="62"/>
        <v>0</v>
      </c>
      <c r="DQ34" s="86">
        <f t="shared" ca="1" si="63"/>
        <v>0</v>
      </c>
      <c r="DR34" s="86">
        <f t="shared" ca="1" si="64"/>
        <v>0</v>
      </c>
      <c r="DS34" s="86">
        <f t="shared" ca="1" si="65"/>
        <v>0</v>
      </c>
      <c r="DT34" s="86">
        <f t="shared" ca="1" si="66"/>
        <v>0</v>
      </c>
    </row>
    <row r="35" spans="1:16383" ht="14.25" customHeight="1" x14ac:dyDescent="0.15">
      <c r="A35" s="85">
        <f>+Input!G49</f>
        <v>0</v>
      </c>
      <c r="B35" s="3" t="str">
        <f>IF(+Input!D49="","",Input!D49)</f>
        <v/>
      </c>
      <c r="C35" s="71" t="str">
        <f t="shared" si="17"/>
        <v>EUR</v>
      </c>
      <c r="D35" s="23"/>
      <c r="E35" s="86">
        <f t="shared" si="67"/>
        <v>0</v>
      </c>
      <c r="F35" s="86">
        <f t="shared" ca="1" si="68"/>
        <v>0</v>
      </c>
      <c r="G35" s="86">
        <f t="shared" ca="1" si="69"/>
        <v>0</v>
      </c>
      <c r="H35" s="86">
        <f t="shared" ca="1" si="70"/>
        <v>0</v>
      </c>
      <c r="I35" s="86">
        <f t="shared" ca="1" si="71"/>
        <v>0</v>
      </c>
      <c r="J35" s="86">
        <f t="shared" ca="1" si="72"/>
        <v>0</v>
      </c>
      <c r="K35" s="86">
        <f t="shared" ca="1" si="73"/>
        <v>0</v>
      </c>
      <c r="L35" s="86">
        <f t="shared" ca="1" si="74"/>
        <v>0</v>
      </c>
      <c r="M35" s="86">
        <f t="shared" ca="1" si="75"/>
        <v>0</v>
      </c>
      <c r="N35" s="86">
        <f t="shared" ca="1" si="76"/>
        <v>0</v>
      </c>
      <c r="O35" s="86">
        <f t="shared" ca="1" si="77"/>
        <v>0</v>
      </c>
      <c r="P35" s="86">
        <f t="shared" ca="1" si="78"/>
        <v>0</v>
      </c>
      <c r="Q35" s="86">
        <f t="shared" ca="1" si="79"/>
        <v>0</v>
      </c>
      <c r="R35" s="86">
        <f t="shared" ca="1" si="80"/>
        <v>0</v>
      </c>
      <c r="S35" s="86">
        <f t="shared" ca="1" si="81"/>
        <v>0</v>
      </c>
      <c r="T35" s="86">
        <f t="shared" ca="1" si="82"/>
        <v>0</v>
      </c>
      <c r="U35" s="86">
        <f t="shared" ca="1" si="83"/>
        <v>0</v>
      </c>
      <c r="V35" s="86">
        <f t="shared" ca="1" si="84"/>
        <v>0</v>
      </c>
      <c r="W35" s="86">
        <f t="shared" ca="1" si="85"/>
        <v>0</v>
      </c>
      <c r="X35" s="86">
        <f t="shared" ca="1" si="86"/>
        <v>0</v>
      </c>
      <c r="Y35" s="86">
        <f t="shared" ca="1" si="87"/>
        <v>0</v>
      </c>
      <c r="Z35" s="86">
        <f t="shared" ca="1" si="88"/>
        <v>0</v>
      </c>
      <c r="AA35" s="86">
        <f t="shared" ca="1" si="89"/>
        <v>0</v>
      </c>
      <c r="AB35" s="86">
        <f t="shared" ca="1" si="90"/>
        <v>0</v>
      </c>
      <c r="AC35" s="86">
        <f t="shared" ca="1" si="91"/>
        <v>0</v>
      </c>
      <c r="AD35" s="86">
        <f t="shared" ca="1" si="92"/>
        <v>0</v>
      </c>
      <c r="AE35" s="86">
        <f t="shared" ca="1" si="93"/>
        <v>0</v>
      </c>
      <c r="AF35" s="86">
        <f t="shared" ca="1" si="94"/>
        <v>0</v>
      </c>
      <c r="AG35" s="86">
        <f t="shared" ca="1" si="95"/>
        <v>0</v>
      </c>
      <c r="AH35" s="86">
        <f t="shared" ca="1" si="96"/>
        <v>0</v>
      </c>
      <c r="AI35" s="86">
        <f t="shared" ca="1" si="97"/>
        <v>0</v>
      </c>
      <c r="AJ35" s="86">
        <f t="shared" ca="1" si="98"/>
        <v>0</v>
      </c>
      <c r="AK35" s="86">
        <f t="shared" ca="1" si="99"/>
        <v>0</v>
      </c>
      <c r="AL35" s="86">
        <f t="shared" ca="1" si="100"/>
        <v>0</v>
      </c>
      <c r="AM35" s="86">
        <f t="shared" ca="1" si="101"/>
        <v>0</v>
      </c>
      <c r="AN35" s="86">
        <f t="shared" ca="1" si="102"/>
        <v>0</v>
      </c>
      <c r="AO35" s="86">
        <f t="shared" ca="1" si="103"/>
        <v>0</v>
      </c>
      <c r="AP35" s="86">
        <f t="shared" ca="1" si="104"/>
        <v>0</v>
      </c>
      <c r="AQ35" s="86">
        <f t="shared" ca="1" si="105"/>
        <v>0</v>
      </c>
      <c r="AR35" s="86">
        <f t="shared" ca="1" si="106"/>
        <v>0</v>
      </c>
      <c r="AS35" s="86">
        <f t="shared" ca="1" si="107"/>
        <v>0</v>
      </c>
      <c r="AT35" s="86">
        <f t="shared" ca="1" si="108"/>
        <v>0</v>
      </c>
      <c r="AU35" s="86">
        <f t="shared" ca="1" si="109"/>
        <v>0</v>
      </c>
      <c r="AV35" s="86">
        <f t="shared" ca="1" si="110"/>
        <v>0</v>
      </c>
      <c r="AW35" s="86">
        <f t="shared" ca="1" si="111"/>
        <v>0</v>
      </c>
      <c r="AX35" s="86">
        <f t="shared" ca="1" si="112"/>
        <v>0</v>
      </c>
      <c r="AY35" s="86">
        <f t="shared" ca="1" si="113"/>
        <v>0</v>
      </c>
      <c r="AZ35" s="86">
        <f t="shared" ca="1" si="114"/>
        <v>0</v>
      </c>
      <c r="BA35" s="86">
        <f t="shared" ca="1" si="115"/>
        <v>0</v>
      </c>
      <c r="BB35" s="86">
        <f t="shared" ca="1" si="116"/>
        <v>0</v>
      </c>
      <c r="BC35" s="86">
        <f t="shared" ca="1" si="117"/>
        <v>0</v>
      </c>
      <c r="BD35" s="86">
        <f t="shared" ca="1" si="118"/>
        <v>0</v>
      </c>
      <c r="BE35" s="86">
        <f t="shared" ca="1" si="119"/>
        <v>0</v>
      </c>
      <c r="BF35" s="86">
        <f t="shared" ca="1" si="120"/>
        <v>0</v>
      </c>
      <c r="BG35" s="86">
        <f t="shared" ca="1" si="121"/>
        <v>0</v>
      </c>
      <c r="BH35" s="86">
        <f t="shared" ca="1" si="122"/>
        <v>0</v>
      </c>
      <c r="BI35" s="86">
        <f t="shared" ca="1" si="123"/>
        <v>0</v>
      </c>
      <c r="BJ35" s="86">
        <f t="shared" ca="1" si="124"/>
        <v>0</v>
      </c>
      <c r="BK35" s="86">
        <f t="shared" ca="1" si="125"/>
        <v>0</v>
      </c>
      <c r="BL35" s="86">
        <f t="shared" ca="1" si="126"/>
        <v>0</v>
      </c>
      <c r="BM35" s="86">
        <f t="shared" ca="1" si="127"/>
        <v>0</v>
      </c>
      <c r="BN35" s="86">
        <f t="shared" ca="1" si="128"/>
        <v>0</v>
      </c>
      <c r="BO35" s="86">
        <f t="shared" ca="1" si="129"/>
        <v>0</v>
      </c>
      <c r="BP35" s="86">
        <f t="shared" ca="1" si="130"/>
        <v>0</v>
      </c>
      <c r="BQ35" s="86">
        <f t="shared" ca="1" si="131"/>
        <v>0</v>
      </c>
      <c r="BR35" s="86">
        <f t="shared" ca="1" si="132"/>
        <v>0</v>
      </c>
      <c r="BS35" s="86">
        <f t="shared" ca="1" si="133"/>
        <v>0</v>
      </c>
      <c r="BT35" s="86">
        <f t="shared" ca="1" si="134"/>
        <v>0</v>
      </c>
      <c r="BU35" s="86">
        <f t="shared" ca="1" si="135"/>
        <v>0</v>
      </c>
      <c r="BV35" s="86">
        <f t="shared" ca="1" si="136"/>
        <v>0</v>
      </c>
      <c r="BW35" s="86">
        <f t="shared" ca="1" si="137"/>
        <v>0</v>
      </c>
      <c r="BX35" s="86">
        <f t="shared" ca="1" si="138"/>
        <v>0</v>
      </c>
      <c r="BY35" s="86">
        <f t="shared" ca="1" si="19"/>
        <v>0</v>
      </c>
      <c r="BZ35" s="86">
        <f t="shared" ca="1" si="20"/>
        <v>0</v>
      </c>
      <c r="CA35" s="86">
        <f t="shared" ca="1" si="21"/>
        <v>0</v>
      </c>
      <c r="CB35" s="86">
        <f t="shared" ca="1" si="22"/>
        <v>0</v>
      </c>
      <c r="CC35" s="86">
        <f t="shared" ca="1" si="23"/>
        <v>0</v>
      </c>
      <c r="CD35" s="86">
        <f t="shared" ca="1" si="24"/>
        <v>0</v>
      </c>
      <c r="CE35" s="86">
        <f t="shared" ca="1" si="25"/>
        <v>0</v>
      </c>
      <c r="CF35" s="86">
        <f t="shared" ca="1" si="26"/>
        <v>0</v>
      </c>
      <c r="CG35" s="86">
        <f t="shared" ca="1" si="27"/>
        <v>0</v>
      </c>
      <c r="CH35" s="86">
        <f t="shared" ca="1" si="28"/>
        <v>0</v>
      </c>
      <c r="CI35" s="86">
        <f t="shared" ca="1" si="29"/>
        <v>0</v>
      </c>
      <c r="CJ35" s="86">
        <f t="shared" ca="1" si="30"/>
        <v>0</v>
      </c>
      <c r="CK35" s="86">
        <f t="shared" ca="1" si="31"/>
        <v>0</v>
      </c>
      <c r="CL35" s="86">
        <f t="shared" ca="1" si="32"/>
        <v>0</v>
      </c>
      <c r="CM35" s="86">
        <f t="shared" ca="1" si="33"/>
        <v>0</v>
      </c>
      <c r="CN35" s="86">
        <f t="shared" ca="1" si="34"/>
        <v>0</v>
      </c>
      <c r="CO35" s="86">
        <f t="shared" ca="1" si="35"/>
        <v>0</v>
      </c>
      <c r="CP35" s="86">
        <f t="shared" ca="1" si="36"/>
        <v>0</v>
      </c>
      <c r="CQ35" s="86">
        <f t="shared" ca="1" si="37"/>
        <v>0</v>
      </c>
      <c r="CR35" s="86">
        <f t="shared" ca="1" si="38"/>
        <v>0</v>
      </c>
      <c r="CS35" s="86">
        <f t="shared" ca="1" si="39"/>
        <v>0</v>
      </c>
      <c r="CT35" s="86">
        <f t="shared" ca="1" si="40"/>
        <v>0</v>
      </c>
      <c r="CU35" s="86">
        <f t="shared" ca="1" si="41"/>
        <v>0</v>
      </c>
      <c r="CV35" s="86">
        <f t="shared" ca="1" si="42"/>
        <v>0</v>
      </c>
      <c r="CW35" s="86">
        <f t="shared" ca="1" si="43"/>
        <v>0</v>
      </c>
      <c r="CX35" s="86">
        <f t="shared" ca="1" si="44"/>
        <v>0</v>
      </c>
      <c r="CY35" s="86">
        <f t="shared" ca="1" si="45"/>
        <v>0</v>
      </c>
      <c r="CZ35" s="86">
        <f t="shared" ca="1" si="46"/>
        <v>0</v>
      </c>
      <c r="DA35" s="86">
        <f t="shared" ca="1" si="47"/>
        <v>0</v>
      </c>
      <c r="DB35" s="86">
        <f t="shared" ca="1" si="48"/>
        <v>0</v>
      </c>
      <c r="DC35" s="86">
        <f t="shared" ca="1" si="49"/>
        <v>0</v>
      </c>
      <c r="DD35" s="86">
        <f t="shared" ca="1" si="50"/>
        <v>0</v>
      </c>
      <c r="DE35" s="86">
        <f t="shared" ca="1" si="51"/>
        <v>0</v>
      </c>
      <c r="DF35" s="86">
        <f t="shared" ca="1" si="52"/>
        <v>0</v>
      </c>
      <c r="DG35" s="86">
        <f t="shared" ca="1" si="53"/>
        <v>0</v>
      </c>
      <c r="DH35" s="86">
        <f t="shared" ca="1" si="54"/>
        <v>0</v>
      </c>
      <c r="DI35" s="86">
        <f t="shared" ca="1" si="55"/>
        <v>0</v>
      </c>
      <c r="DJ35" s="86">
        <f t="shared" ca="1" si="56"/>
        <v>0</v>
      </c>
      <c r="DK35" s="86">
        <f t="shared" ca="1" si="57"/>
        <v>0</v>
      </c>
      <c r="DL35" s="86">
        <f t="shared" ca="1" si="58"/>
        <v>0</v>
      </c>
      <c r="DM35" s="86">
        <f t="shared" ca="1" si="59"/>
        <v>0</v>
      </c>
      <c r="DN35" s="86">
        <f t="shared" ca="1" si="60"/>
        <v>0</v>
      </c>
      <c r="DO35" s="86">
        <f t="shared" ca="1" si="61"/>
        <v>0</v>
      </c>
      <c r="DP35" s="86">
        <f t="shared" ca="1" si="62"/>
        <v>0</v>
      </c>
      <c r="DQ35" s="86">
        <f t="shared" ca="1" si="63"/>
        <v>0</v>
      </c>
      <c r="DR35" s="86">
        <f t="shared" ca="1" si="64"/>
        <v>0</v>
      </c>
      <c r="DS35" s="86">
        <f t="shared" ca="1" si="65"/>
        <v>0</v>
      </c>
      <c r="DT35" s="86">
        <f t="shared" ca="1" si="66"/>
        <v>0</v>
      </c>
    </row>
    <row r="36" spans="1:16383" ht="14.25" customHeight="1" x14ac:dyDescent="0.15">
      <c r="A36" s="85">
        <f>+Input!G50</f>
        <v>0</v>
      </c>
      <c r="B36" s="3" t="str">
        <f>IF(+Input!D50="","",Input!D50)</f>
        <v/>
      </c>
      <c r="C36" s="71" t="str">
        <f t="shared" si="17"/>
        <v>EUR</v>
      </c>
      <c r="D36" s="23"/>
      <c r="E36" s="86">
        <f t="shared" si="67"/>
        <v>0</v>
      </c>
      <c r="F36" s="86">
        <f t="shared" ca="1" si="68"/>
        <v>0</v>
      </c>
      <c r="G36" s="86">
        <f t="shared" ca="1" si="69"/>
        <v>0</v>
      </c>
      <c r="H36" s="86">
        <f t="shared" ca="1" si="70"/>
        <v>0</v>
      </c>
      <c r="I36" s="86">
        <f t="shared" ca="1" si="71"/>
        <v>0</v>
      </c>
      <c r="J36" s="86">
        <f t="shared" ca="1" si="72"/>
        <v>0</v>
      </c>
      <c r="K36" s="86">
        <f t="shared" ca="1" si="73"/>
        <v>0</v>
      </c>
      <c r="L36" s="86">
        <f t="shared" ca="1" si="74"/>
        <v>0</v>
      </c>
      <c r="M36" s="86">
        <f t="shared" ca="1" si="75"/>
        <v>0</v>
      </c>
      <c r="N36" s="86">
        <f t="shared" ca="1" si="76"/>
        <v>0</v>
      </c>
      <c r="O36" s="86">
        <f t="shared" ca="1" si="77"/>
        <v>0</v>
      </c>
      <c r="P36" s="86">
        <f t="shared" ca="1" si="78"/>
        <v>0</v>
      </c>
      <c r="Q36" s="86">
        <f t="shared" ca="1" si="79"/>
        <v>0</v>
      </c>
      <c r="R36" s="86">
        <f t="shared" ca="1" si="80"/>
        <v>0</v>
      </c>
      <c r="S36" s="86">
        <f t="shared" ca="1" si="81"/>
        <v>0</v>
      </c>
      <c r="T36" s="86">
        <f t="shared" ca="1" si="82"/>
        <v>0</v>
      </c>
      <c r="U36" s="86">
        <f t="shared" ca="1" si="83"/>
        <v>0</v>
      </c>
      <c r="V36" s="86">
        <f t="shared" ca="1" si="84"/>
        <v>0</v>
      </c>
      <c r="W36" s="86">
        <f t="shared" ca="1" si="85"/>
        <v>0</v>
      </c>
      <c r="X36" s="86">
        <f t="shared" ca="1" si="86"/>
        <v>0</v>
      </c>
      <c r="Y36" s="86">
        <f t="shared" ca="1" si="87"/>
        <v>0</v>
      </c>
      <c r="Z36" s="86">
        <f t="shared" ca="1" si="88"/>
        <v>0</v>
      </c>
      <c r="AA36" s="86">
        <f t="shared" ca="1" si="89"/>
        <v>0</v>
      </c>
      <c r="AB36" s="86">
        <f t="shared" ca="1" si="90"/>
        <v>0</v>
      </c>
      <c r="AC36" s="86">
        <f t="shared" ca="1" si="91"/>
        <v>0</v>
      </c>
      <c r="AD36" s="86">
        <f t="shared" ca="1" si="92"/>
        <v>0</v>
      </c>
      <c r="AE36" s="86">
        <f t="shared" ca="1" si="93"/>
        <v>0</v>
      </c>
      <c r="AF36" s="86">
        <f t="shared" ca="1" si="94"/>
        <v>0</v>
      </c>
      <c r="AG36" s="86">
        <f t="shared" ca="1" si="95"/>
        <v>0</v>
      </c>
      <c r="AH36" s="86">
        <f t="shared" ca="1" si="96"/>
        <v>0</v>
      </c>
      <c r="AI36" s="86">
        <f t="shared" ca="1" si="97"/>
        <v>0</v>
      </c>
      <c r="AJ36" s="86">
        <f t="shared" ca="1" si="98"/>
        <v>0</v>
      </c>
      <c r="AK36" s="86">
        <f t="shared" ca="1" si="99"/>
        <v>0</v>
      </c>
      <c r="AL36" s="86">
        <f t="shared" ca="1" si="100"/>
        <v>0</v>
      </c>
      <c r="AM36" s="86">
        <f t="shared" ca="1" si="101"/>
        <v>0</v>
      </c>
      <c r="AN36" s="86">
        <f t="shared" ca="1" si="102"/>
        <v>0</v>
      </c>
      <c r="AO36" s="86">
        <f t="shared" ca="1" si="103"/>
        <v>0</v>
      </c>
      <c r="AP36" s="86">
        <f t="shared" ca="1" si="104"/>
        <v>0</v>
      </c>
      <c r="AQ36" s="86">
        <f t="shared" ca="1" si="105"/>
        <v>0</v>
      </c>
      <c r="AR36" s="86">
        <f t="shared" ca="1" si="106"/>
        <v>0</v>
      </c>
      <c r="AS36" s="86">
        <f t="shared" ca="1" si="107"/>
        <v>0</v>
      </c>
      <c r="AT36" s="86">
        <f t="shared" ca="1" si="108"/>
        <v>0</v>
      </c>
      <c r="AU36" s="86">
        <f t="shared" ca="1" si="109"/>
        <v>0</v>
      </c>
      <c r="AV36" s="86">
        <f t="shared" ca="1" si="110"/>
        <v>0</v>
      </c>
      <c r="AW36" s="86">
        <f t="shared" ca="1" si="111"/>
        <v>0</v>
      </c>
      <c r="AX36" s="86">
        <f t="shared" ca="1" si="112"/>
        <v>0</v>
      </c>
      <c r="AY36" s="86">
        <f t="shared" ca="1" si="113"/>
        <v>0</v>
      </c>
      <c r="AZ36" s="86">
        <f t="shared" ca="1" si="114"/>
        <v>0</v>
      </c>
      <c r="BA36" s="86">
        <f t="shared" ca="1" si="115"/>
        <v>0</v>
      </c>
      <c r="BB36" s="86">
        <f t="shared" ca="1" si="116"/>
        <v>0</v>
      </c>
      <c r="BC36" s="86">
        <f t="shared" ca="1" si="117"/>
        <v>0</v>
      </c>
      <c r="BD36" s="86">
        <f t="shared" ca="1" si="118"/>
        <v>0</v>
      </c>
      <c r="BE36" s="86">
        <f t="shared" ca="1" si="119"/>
        <v>0</v>
      </c>
      <c r="BF36" s="86">
        <f t="shared" ca="1" si="120"/>
        <v>0</v>
      </c>
      <c r="BG36" s="86">
        <f t="shared" ca="1" si="121"/>
        <v>0</v>
      </c>
      <c r="BH36" s="86">
        <f t="shared" ca="1" si="122"/>
        <v>0</v>
      </c>
      <c r="BI36" s="86">
        <f t="shared" ca="1" si="123"/>
        <v>0</v>
      </c>
      <c r="BJ36" s="86">
        <f t="shared" ca="1" si="124"/>
        <v>0</v>
      </c>
      <c r="BK36" s="86">
        <f t="shared" ca="1" si="125"/>
        <v>0</v>
      </c>
      <c r="BL36" s="86">
        <f t="shared" ca="1" si="126"/>
        <v>0</v>
      </c>
      <c r="BM36" s="86">
        <f t="shared" ca="1" si="127"/>
        <v>0</v>
      </c>
      <c r="BN36" s="86">
        <f t="shared" ca="1" si="128"/>
        <v>0</v>
      </c>
      <c r="BO36" s="86">
        <f t="shared" ca="1" si="129"/>
        <v>0</v>
      </c>
      <c r="BP36" s="86">
        <f t="shared" ca="1" si="130"/>
        <v>0</v>
      </c>
      <c r="BQ36" s="86">
        <f t="shared" ca="1" si="131"/>
        <v>0</v>
      </c>
      <c r="BR36" s="86">
        <f t="shared" ca="1" si="132"/>
        <v>0</v>
      </c>
      <c r="BS36" s="86">
        <f t="shared" ca="1" si="133"/>
        <v>0</v>
      </c>
      <c r="BT36" s="86">
        <f t="shared" ca="1" si="134"/>
        <v>0</v>
      </c>
      <c r="BU36" s="86">
        <f t="shared" ca="1" si="135"/>
        <v>0</v>
      </c>
      <c r="BV36" s="86">
        <f t="shared" ca="1" si="136"/>
        <v>0</v>
      </c>
      <c r="BW36" s="86">
        <f t="shared" ca="1" si="137"/>
        <v>0</v>
      </c>
      <c r="BX36" s="86">
        <f t="shared" ca="1" si="138"/>
        <v>0</v>
      </c>
      <c r="BY36" s="86">
        <f t="shared" ca="1" si="19"/>
        <v>0</v>
      </c>
      <c r="BZ36" s="86">
        <f t="shared" ca="1" si="20"/>
        <v>0</v>
      </c>
      <c r="CA36" s="86">
        <f t="shared" ca="1" si="21"/>
        <v>0</v>
      </c>
      <c r="CB36" s="86">
        <f t="shared" ca="1" si="22"/>
        <v>0</v>
      </c>
      <c r="CC36" s="86">
        <f t="shared" ca="1" si="23"/>
        <v>0</v>
      </c>
      <c r="CD36" s="86">
        <f t="shared" ca="1" si="24"/>
        <v>0</v>
      </c>
      <c r="CE36" s="86">
        <f t="shared" ca="1" si="25"/>
        <v>0</v>
      </c>
      <c r="CF36" s="86">
        <f t="shared" ca="1" si="26"/>
        <v>0</v>
      </c>
      <c r="CG36" s="86">
        <f t="shared" ca="1" si="27"/>
        <v>0</v>
      </c>
      <c r="CH36" s="86">
        <f t="shared" ca="1" si="28"/>
        <v>0</v>
      </c>
      <c r="CI36" s="86">
        <f t="shared" ca="1" si="29"/>
        <v>0</v>
      </c>
      <c r="CJ36" s="86">
        <f t="shared" ca="1" si="30"/>
        <v>0</v>
      </c>
      <c r="CK36" s="86">
        <f t="shared" ca="1" si="31"/>
        <v>0</v>
      </c>
      <c r="CL36" s="86">
        <f t="shared" ca="1" si="32"/>
        <v>0</v>
      </c>
      <c r="CM36" s="86">
        <f t="shared" ca="1" si="33"/>
        <v>0</v>
      </c>
      <c r="CN36" s="86">
        <f t="shared" ca="1" si="34"/>
        <v>0</v>
      </c>
      <c r="CO36" s="86">
        <f t="shared" ca="1" si="35"/>
        <v>0</v>
      </c>
      <c r="CP36" s="86">
        <f t="shared" ca="1" si="36"/>
        <v>0</v>
      </c>
      <c r="CQ36" s="86">
        <f t="shared" ca="1" si="37"/>
        <v>0</v>
      </c>
      <c r="CR36" s="86">
        <f t="shared" ca="1" si="38"/>
        <v>0</v>
      </c>
      <c r="CS36" s="86">
        <f t="shared" ca="1" si="39"/>
        <v>0</v>
      </c>
      <c r="CT36" s="86">
        <f t="shared" ca="1" si="40"/>
        <v>0</v>
      </c>
      <c r="CU36" s="86">
        <f t="shared" ca="1" si="41"/>
        <v>0</v>
      </c>
      <c r="CV36" s="86">
        <f t="shared" ca="1" si="42"/>
        <v>0</v>
      </c>
      <c r="CW36" s="86">
        <f t="shared" ca="1" si="43"/>
        <v>0</v>
      </c>
      <c r="CX36" s="86">
        <f t="shared" ca="1" si="44"/>
        <v>0</v>
      </c>
      <c r="CY36" s="86">
        <f t="shared" ca="1" si="45"/>
        <v>0</v>
      </c>
      <c r="CZ36" s="86">
        <f t="shared" ca="1" si="46"/>
        <v>0</v>
      </c>
      <c r="DA36" s="86">
        <f t="shared" ca="1" si="47"/>
        <v>0</v>
      </c>
      <c r="DB36" s="86">
        <f t="shared" ca="1" si="48"/>
        <v>0</v>
      </c>
      <c r="DC36" s="86">
        <f t="shared" ca="1" si="49"/>
        <v>0</v>
      </c>
      <c r="DD36" s="86">
        <f t="shared" ca="1" si="50"/>
        <v>0</v>
      </c>
      <c r="DE36" s="86">
        <f t="shared" ca="1" si="51"/>
        <v>0</v>
      </c>
      <c r="DF36" s="86">
        <f t="shared" ca="1" si="52"/>
        <v>0</v>
      </c>
      <c r="DG36" s="86">
        <f t="shared" ca="1" si="53"/>
        <v>0</v>
      </c>
      <c r="DH36" s="86">
        <f t="shared" ca="1" si="54"/>
        <v>0</v>
      </c>
      <c r="DI36" s="86">
        <f t="shared" ca="1" si="55"/>
        <v>0</v>
      </c>
      <c r="DJ36" s="86">
        <f t="shared" ca="1" si="56"/>
        <v>0</v>
      </c>
      <c r="DK36" s="86">
        <f t="shared" ca="1" si="57"/>
        <v>0</v>
      </c>
      <c r="DL36" s="86">
        <f t="shared" ca="1" si="58"/>
        <v>0</v>
      </c>
      <c r="DM36" s="86">
        <f t="shared" ca="1" si="59"/>
        <v>0</v>
      </c>
      <c r="DN36" s="86">
        <f t="shared" ca="1" si="60"/>
        <v>0</v>
      </c>
      <c r="DO36" s="86">
        <f t="shared" ca="1" si="61"/>
        <v>0</v>
      </c>
      <c r="DP36" s="86">
        <f t="shared" ca="1" si="62"/>
        <v>0</v>
      </c>
      <c r="DQ36" s="86">
        <f t="shared" ca="1" si="63"/>
        <v>0</v>
      </c>
      <c r="DR36" s="86">
        <f t="shared" ca="1" si="64"/>
        <v>0</v>
      </c>
      <c r="DS36" s="86">
        <f t="shared" ca="1" si="65"/>
        <v>0</v>
      </c>
      <c r="DT36" s="86">
        <f t="shared" ca="1" si="66"/>
        <v>0</v>
      </c>
    </row>
    <row r="37" spans="1:16383" ht="14.25" customHeight="1" x14ac:dyDescent="0.15">
      <c r="A37" s="85">
        <f>+Input!G51</f>
        <v>0</v>
      </c>
      <c r="B37" s="3" t="str">
        <f>IF(+Input!D51="","",Input!D51)</f>
        <v/>
      </c>
      <c r="C37" s="71" t="str">
        <f t="shared" si="17"/>
        <v>EUR</v>
      </c>
      <c r="D37" s="23"/>
      <c r="E37" s="86">
        <f t="shared" si="67"/>
        <v>0</v>
      </c>
      <c r="F37" s="86">
        <f t="shared" ca="1" si="68"/>
        <v>0</v>
      </c>
      <c r="G37" s="86">
        <f t="shared" ca="1" si="69"/>
        <v>0</v>
      </c>
      <c r="H37" s="86">
        <f t="shared" ca="1" si="70"/>
        <v>0</v>
      </c>
      <c r="I37" s="86">
        <f t="shared" ca="1" si="71"/>
        <v>0</v>
      </c>
      <c r="J37" s="86">
        <f t="shared" ca="1" si="72"/>
        <v>0</v>
      </c>
      <c r="K37" s="86">
        <f t="shared" ca="1" si="73"/>
        <v>0</v>
      </c>
      <c r="L37" s="86">
        <f t="shared" ca="1" si="74"/>
        <v>0</v>
      </c>
      <c r="M37" s="86">
        <f t="shared" ca="1" si="75"/>
        <v>0</v>
      </c>
      <c r="N37" s="86">
        <f t="shared" ca="1" si="76"/>
        <v>0</v>
      </c>
      <c r="O37" s="86">
        <f t="shared" ca="1" si="77"/>
        <v>0</v>
      </c>
      <c r="P37" s="86">
        <f t="shared" ca="1" si="78"/>
        <v>0</v>
      </c>
      <c r="Q37" s="86">
        <f t="shared" ca="1" si="79"/>
        <v>0</v>
      </c>
      <c r="R37" s="86">
        <f t="shared" ca="1" si="80"/>
        <v>0</v>
      </c>
      <c r="S37" s="86">
        <f t="shared" ca="1" si="81"/>
        <v>0</v>
      </c>
      <c r="T37" s="86">
        <f t="shared" ca="1" si="82"/>
        <v>0</v>
      </c>
      <c r="U37" s="86">
        <f t="shared" ca="1" si="83"/>
        <v>0</v>
      </c>
      <c r="V37" s="86">
        <f t="shared" ca="1" si="84"/>
        <v>0</v>
      </c>
      <c r="W37" s="86">
        <f t="shared" ca="1" si="85"/>
        <v>0</v>
      </c>
      <c r="X37" s="86">
        <f t="shared" ca="1" si="86"/>
        <v>0</v>
      </c>
      <c r="Y37" s="86">
        <f t="shared" ca="1" si="87"/>
        <v>0</v>
      </c>
      <c r="Z37" s="86">
        <f t="shared" ca="1" si="88"/>
        <v>0</v>
      </c>
      <c r="AA37" s="86">
        <f t="shared" ca="1" si="89"/>
        <v>0</v>
      </c>
      <c r="AB37" s="86">
        <f t="shared" ca="1" si="90"/>
        <v>0</v>
      </c>
      <c r="AC37" s="86">
        <f t="shared" ca="1" si="91"/>
        <v>0</v>
      </c>
      <c r="AD37" s="86">
        <f t="shared" ca="1" si="92"/>
        <v>0</v>
      </c>
      <c r="AE37" s="86">
        <f t="shared" ca="1" si="93"/>
        <v>0</v>
      </c>
      <c r="AF37" s="86">
        <f t="shared" ca="1" si="94"/>
        <v>0</v>
      </c>
      <c r="AG37" s="86">
        <f t="shared" ca="1" si="95"/>
        <v>0</v>
      </c>
      <c r="AH37" s="86">
        <f t="shared" ca="1" si="96"/>
        <v>0</v>
      </c>
      <c r="AI37" s="86">
        <f t="shared" ca="1" si="97"/>
        <v>0</v>
      </c>
      <c r="AJ37" s="86">
        <f t="shared" ca="1" si="98"/>
        <v>0</v>
      </c>
      <c r="AK37" s="86">
        <f t="shared" ca="1" si="99"/>
        <v>0</v>
      </c>
      <c r="AL37" s="86">
        <f t="shared" ca="1" si="100"/>
        <v>0</v>
      </c>
      <c r="AM37" s="86">
        <f t="shared" ca="1" si="101"/>
        <v>0</v>
      </c>
      <c r="AN37" s="86">
        <f t="shared" ca="1" si="102"/>
        <v>0</v>
      </c>
      <c r="AO37" s="86">
        <f t="shared" ca="1" si="103"/>
        <v>0</v>
      </c>
      <c r="AP37" s="86">
        <f t="shared" ca="1" si="104"/>
        <v>0</v>
      </c>
      <c r="AQ37" s="86">
        <f t="shared" ca="1" si="105"/>
        <v>0</v>
      </c>
      <c r="AR37" s="86">
        <f t="shared" ca="1" si="106"/>
        <v>0</v>
      </c>
      <c r="AS37" s="86">
        <f t="shared" ca="1" si="107"/>
        <v>0</v>
      </c>
      <c r="AT37" s="86">
        <f t="shared" ca="1" si="108"/>
        <v>0</v>
      </c>
      <c r="AU37" s="86">
        <f t="shared" ca="1" si="109"/>
        <v>0</v>
      </c>
      <c r="AV37" s="86">
        <f t="shared" ca="1" si="110"/>
        <v>0</v>
      </c>
      <c r="AW37" s="86">
        <f t="shared" ca="1" si="111"/>
        <v>0</v>
      </c>
      <c r="AX37" s="86">
        <f t="shared" ca="1" si="112"/>
        <v>0</v>
      </c>
      <c r="AY37" s="86">
        <f t="shared" ca="1" si="113"/>
        <v>0</v>
      </c>
      <c r="AZ37" s="86">
        <f t="shared" ca="1" si="114"/>
        <v>0</v>
      </c>
      <c r="BA37" s="86">
        <f t="shared" ca="1" si="115"/>
        <v>0</v>
      </c>
      <c r="BB37" s="86">
        <f t="shared" ca="1" si="116"/>
        <v>0</v>
      </c>
      <c r="BC37" s="86">
        <f t="shared" ca="1" si="117"/>
        <v>0</v>
      </c>
      <c r="BD37" s="86">
        <f t="shared" ca="1" si="118"/>
        <v>0</v>
      </c>
      <c r="BE37" s="86">
        <f t="shared" ca="1" si="119"/>
        <v>0</v>
      </c>
      <c r="BF37" s="86">
        <f t="shared" ca="1" si="120"/>
        <v>0</v>
      </c>
      <c r="BG37" s="86">
        <f t="shared" ca="1" si="121"/>
        <v>0</v>
      </c>
      <c r="BH37" s="86">
        <f t="shared" ca="1" si="122"/>
        <v>0</v>
      </c>
      <c r="BI37" s="86">
        <f t="shared" ca="1" si="123"/>
        <v>0</v>
      </c>
      <c r="BJ37" s="86">
        <f t="shared" ca="1" si="124"/>
        <v>0</v>
      </c>
      <c r="BK37" s="86">
        <f t="shared" ca="1" si="125"/>
        <v>0</v>
      </c>
      <c r="BL37" s="86">
        <f t="shared" ca="1" si="126"/>
        <v>0</v>
      </c>
      <c r="BM37" s="86">
        <f t="shared" ca="1" si="127"/>
        <v>0</v>
      </c>
      <c r="BN37" s="86">
        <f t="shared" ca="1" si="128"/>
        <v>0</v>
      </c>
      <c r="BO37" s="86">
        <f t="shared" ca="1" si="129"/>
        <v>0</v>
      </c>
      <c r="BP37" s="86">
        <f t="shared" ca="1" si="130"/>
        <v>0</v>
      </c>
      <c r="BQ37" s="86">
        <f t="shared" ca="1" si="131"/>
        <v>0</v>
      </c>
      <c r="BR37" s="86">
        <f t="shared" ca="1" si="132"/>
        <v>0</v>
      </c>
      <c r="BS37" s="86">
        <f t="shared" ca="1" si="133"/>
        <v>0</v>
      </c>
      <c r="BT37" s="86">
        <f t="shared" ca="1" si="134"/>
        <v>0</v>
      </c>
      <c r="BU37" s="86">
        <f t="shared" ca="1" si="135"/>
        <v>0</v>
      </c>
      <c r="BV37" s="86">
        <f t="shared" ca="1" si="136"/>
        <v>0</v>
      </c>
      <c r="BW37" s="86">
        <f t="shared" ca="1" si="137"/>
        <v>0</v>
      </c>
      <c r="BX37" s="86">
        <f t="shared" ca="1" si="138"/>
        <v>0</v>
      </c>
      <c r="BY37" s="86">
        <f t="shared" ca="1" si="19"/>
        <v>0</v>
      </c>
      <c r="BZ37" s="86">
        <f t="shared" ca="1" si="20"/>
        <v>0</v>
      </c>
      <c r="CA37" s="86">
        <f t="shared" ca="1" si="21"/>
        <v>0</v>
      </c>
      <c r="CB37" s="86">
        <f t="shared" ca="1" si="22"/>
        <v>0</v>
      </c>
      <c r="CC37" s="86">
        <f t="shared" ca="1" si="23"/>
        <v>0</v>
      </c>
      <c r="CD37" s="86">
        <f t="shared" ca="1" si="24"/>
        <v>0</v>
      </c>
      <c r="CE37" s="86">
        <f t="shared" ca="1" si="25"/>
        <v>0</v>
      </c>
      <c r="CF37" s="86">
        <f t="shared" ca="1" si="26"/>
        <v>0</v>
      </c>
      <c r="CG37" s="86">
        <f t="shared" ca="1" si="27"/>
        <v>0</v>
      </c>
      <c r="CH37" s="86">
        <f t="shared" ca="1" si="28"/>
        <v>0</v>
      </c>
      <c r="CI37" s="86">
        <f t="shared" ca="1" si="29"/>
        <v>0</v>
      </c>
      <c r="CJ37" s="86">
        <f t="shared" ca="1" si="30"/>
        <v>0</v>
      </c>
      <c r="CK37" s="86">
        <f t="shared" ca="1" si="31"/>
        <v>0</v>
      </c>
      <c r="CL37" s="86">
        <f t="shared" ca="1" si="32"/>
        <v>0</v>
      </c>
      <c r="CM37" s="86">
        <f t="shared" ca="1" si="33"/>
        <v>0</v>
      </c>
      <c r="CN37" s="86">
        <f t="shared" ca="1" si="34"/>
        <v>0</v>
      </c>
      <c r="CO37" s="86">
        <f t="shared" ca="1" si="35"/>
        <v>0</v>
      </c>
      <c r="CP37" s="86">
        <f t="shared" ca="1" si="36"/>
        <v>0</v>
      </c>
      <c r="CQ37" s="86">
        <f t="shared" ca="1" si="37"/>
        <v>0</v>
      </c>
      <c r="CR37" s="86">
        <f t="shared" ca="1" si="38"/>
        <v>0</v>
      </c>
      <c r="CS37" s="86">
        <f t="shared" ca="1" si="39"/>
        <v>0</v>
      </c>
      <c r="CT37" s="86">
        <f t="shared" ca="1" si="40"/>
        <v>0</v>
      </c>
      <c r="CU37" s="86">
        <f t="shared" ca="1" si="41"/>
        <v>0</v>
      </c>
      <c r="CV37" s="86">
        <f t="shared" ca="1" si="42"/>
        <v>0</v>
      </c>
      <c r="CW37" s="86">
        <f t="shared" ca="1" si="43"/>
        <v>0</v>
      </c>
      <c r="CX37" s="86">
        <f t="shared" ca="1" si="44"/>
        <v>0</v>
      </c>
      <c r="CY37" s="86">
        <f t="shared" ca="1" si="45"/>
        <v>0</v>
      </c>
      <c r="CZ37" s="86">
        <f t="shared" ca="1" si="46"/>
        <v>0</v>
      </c>
      <c r="DA37" s="86">
        <f t="shared" ca="1" si="47"/>
        <v>0</v>
      </c>
      <c r="DB37" s="86">
        <f t="shared" ca="1" si="48"/>
        <v>0</v>
      </c>
      <c r="DC37" s="86">
        <f t="shared" ca="1" si="49"/>
        <v>0</v>
      </c>
      <c r="DD37" s="86">
        <f t="shared" ca="1" si="50"/>
        <v>0</v>
      </c>
      <c r="DE37" s="86">
        <f t="shared" ca="1" si="51"/>
        <v>0</v>
      </c>
      <c r="DF37" s="86">
        <f t="shared" ca="1" si="52"/>
        <v>0</v>
      </c>
      <c r="DG37" s="86">
        <f t="shared" ca="1" si="53"/>
        <v>0</v>
      </c>
      <c r="DH37" s="86">
        <f t="shared" ca="1" si="54"/>
        <v>0</v>
      </c>
      <c r="DI37" s="86">
        <f t="shared" ca="1" si="55"/>
        <v>0</v>
      </c>
      <c r="DJ37" s="86">
        <f t="shared" ca="1" si="56"/>
        <v>0</v>
      </c>
      <c r="DK37" s="86">
        <f t="shared" ca="1" si="57"/>
        <v>0</v>
      </c>
      <c r="DL37" s="86">
        <f t="shared" ca="1" si="58"/>
        <v>0</v>
      </c>
      <c r="DM37" s="86">
        <f t="shared" ca="1" si="59"/>
        <v>0</v>
      </c>
      <c r="DN37" s="86">
        <f t="shared" ca="1" si="60"/>
        <v>0</v>
      </c>
      <c r="DO37" s="86">
        <f t="shared" ca="1" si="61"/>
        <v>0</v>
      </c>
      <c r="DP37" s="86">
        <f t="shared" ca="1" si="62"/>
        <v>0</v>
      </c>
      <c r="DQ37" s="86">
        <f t="shared" ca="1" si="63"/>
        <v>0</v>
      </c>
      <c r="DR37" s="86">
        <f t="shared" ca="1" si="64"/>
        <v>0</v>
      </c>
      <c r="DS37" s="86">
        <f t="shared" ca="1" si="65"/>
        <v>0</v>
      </c>
      <c r="DT37" s="86">
        <f t="shared" ca="1" si="66"/>
        <v>0</v>
      </c>
    </row>
    <row r="38" spans="1:16383" ht="14.25" customHeight="1" x14ac:dyDescent="0.15">
      <c r="A38" s="85">
        <f>+Input!G52</f>
        <v>0</v>
      </c>
      <c r="B38" s="3" t="str">
        <f>IF(+Input!D52="","",Input!D52)</f>
        <v/>
      </c>
      <c r="C38" s="71" t="str">
        <f t="shared" si="17"/>
        <v>EUR</v>
      </c>
      <c r="D38" s="23"/>
      <c r="E38" s="86">
        <f t="shared" si="67"/>
        <v>0</v>
      </c>
      <c r="F38" s="86">
        <f t="shared" ca="1" si="68"/>
        <v>0</v>
      </c>
      <c r="G38" s="86">
        <f t="shared" ca="1" si="69"/>
        <v>0</v>
      </c>
      <c r="H38" s="86">
        <f t="shared" ca="1" si="70"/>
        <v>0</v>
      </c>
      <c r="I38" s="86">
        <f t="shared" ca="1" si="71"/>
        <v>0</v>
      </c>
      <c r="J38" s="86">
        <f t="shared" ca="1" si="72"/>
        <v>0</v>
      </c>
      <c r="K38" s="86">
        <f t="shared" ca="1" si="73"/>
        <v>0</v>
      </c>
      <c r="L38" s="86">
        <f t="shared" ca="1" si="74"/>
        <v>0</v>
      </c>
      <c r="M38" s="86">
        <f t="shared" ca="1" si="75"/>
        <v>0</v>
      </c>
      <c r="N38" s="86">
        <f t="shared" ca="1" si="76"/>
        <v>0</v>
      </c>
      <c r="O38" s="86">
        <f t="shared" ca="1" si="77"/>
        <v>0</v>
      </c>
      <c r="P38" s="86">
        <f t="shared" ca="1" si="78"/>
        <v>0</v>
      </c>
      <c r="Q38" s="86">
        <f t="shared" ca="1" si="79"/>
        <v>0</v>
      </c>
      <c r="R38" s="86">
        <f t="shared" ca="1" si="80"/>
        <v>0</v>
      </c>
      <c r="S38" s="86">
        <f t="shared" ca="1" si="81"/>
        <v>0</v>
      </c>
      <c r="T38" s="86">
        <f t="shared" ca="1" si="82"/>
        <v>0</v>
      </c>
      <c r="U38" s="86">
        <f t="shared" ca="1" si="83"/>
        <v>0</v>
      </c>
      <c r="V38" s="86">
        <f t="shared" ca="1" si="84"/>
        <v>0</v>
      </c>
      <c r="W38" s="86">
        <f t="shared" ca="1" si="85"/>
        <v>0</v>
      </c>
      <c r="X38" s="86">
        <f t="shared" ca="1" si="86"/>
        <v>0</v>
      </c>
      <c r="Y38" s="86">
        <f t="shared" ca="1" si="87"/>
        <v>0</v>
      </c>
      <c r="Z38" s="86">
        <f t="shared" ca="1" si="88"/>
        <v>0</v>
      </c>
      <c r="AA38" s="86">
        <f t="shared" ca="1" si="89"/>
        <v>0</v>
      </c>
      <c r="AB38" s="86">
        <f t="shared" ca="1" si="90"/>
        <v>0</v>
      </c>
      <c r="AC38" s="86">
        <f t="shared" ca="1" si="91"/>
        <v>0</v>
      </c>
      <c r="AD38" s="86">
        <f t="shared" ca="1" si="92"/>
        <v>0</v>
      </c>
      <c r="AE38" s="86">
        <f t="shared" ca="1" si="93"/>
        <v>0</v>
      </c>
      <c r="AF38" s="86">
        <f t="shared" ca="1" si="94"/>
        <v>0</v>
      </c>
      <c r="AG38" s="86">
        <f t="shared" ca="1" si="95"/>
        <v>0</v>
      </c>
      <c r="AH38" s="86">
        <f t="shared" ca="1" si="96"/>
        <v>0</v>
      </c>
      <c r="AI38" s="86">
        <f t="shared" ca="1" si="97"/>
        <v>0</v>
      </c>
      <c r="AJ38" s="86">
        <f t="shared" ca="1" si="98"/>
        <v>0</v>
      </c>
      <c r="AK38" s="86">
        <f t="shared" ca="1" si="99"/>
        <v>0</v>
      </c>
      <c r="AL38" s="86">
        <f t="shared" ca="1" si="100"/>
        <v>0</v>
      </c>
      <c r="AM38" s="86">
        <f t="shared" ca="1" si="101"/>
        <v>0</v>
      </c>
      <c r="AN38" s="86">
        <f t="shared" ca="1" si="102"/>
        <v>0</v>
      </c>
      <c r="AO38" s="86">
        <f t="shared" ca="1" si="103"/>
        <v>0</v>
      </c>
      <c r="AP38" s="86">
        <f t="shared" ca="1" si="104"/>
        <v>0</v>
      </c>
      <c r="AQ38" s="86">
        <f t="shared" ca="1" si="105"/>
        <v>0</v>
      </c>
      <c r="AR38" s="86">
        <f t="shared" ca="1" si="106"/>
        <v>0</v>
      </c>
      <c r="AS38" s="86">
        <f t="shared" ca="1" si="107"/>
        <v>0</v>
      </c>
      <c r="AT38" s="86">
        <f t="shared" ca="1" si="108"/>
        <v>0</v>
      </c>
      <c r="AU38" s="86">
        <f t="shared" ca="1" si="109"/>
        <v>0</v>
      </c>
      <c r="AV38" s="86">
        <f t="shared" ca="1" si="110"/>
        <v>0</v>
      </c>
      <c r="AW38" s="86">
        <f t="shared" ca="1" si="111"/>
        <v>0</v>
      </c>
      <c r="AX38" s="86">
        <f t="shared" ca="1" si="112"/>
        <v>0</v>
      </c>
      <c r="AY38" s="86">
        <f t="shared" ca="1" si="113"/>
        <v>0</v>
      </c>
      <c r="AZ38" s="86">
        <f t="shared" ca="1" si="114"/>
        <v>0</v>
      </c>
      <c r="BA38" s="86">
        <f t="shared" ca="1" si="115"/>
        <v>0</v>
      </c>
      <c r="BB38" s="86">
        <f t="shared" ca="1" si="116"/>
        <v>0</v>
      </c>
      <c r="BC38" s="86">
        <f t="shared" ca="1" si="117"/>
        <v>0</v>
      </c>
      <c r="BD38" s="86">
        <f t="shared" ca="1" si="118"/>
        <v>0</v>
      </c>
      <c r="BE38" s="86">
        <f t="shared" ca="1" si="119"/>
        <v>0</v>
      </c>
      <c r="BF38" s="86">
        <f t="shared" ca="1" si="120"/>
        <v>0</v>
      </c>
      <c r="BG38" s="86">
        <f t="shared" ca="1" si="121"/>
        <v>0</v>
      </c>
      <c r="BH38" s="86">
        <f t="shared" ca="1" si="122"/>
        <v>0</v>
      </c>
      <c r="BI38" s="86">
        <f t="shared" ca="1" si="123"/>
        <v>0</v>
      </c>
      <c r="BJ38" s="86">
        <f t="shared" ca="1" si="124"/>
        <v>0</v>
      </c>
      <c r="BK38" s="86">
        <f t="shared" ca="1" si="125"/>
        <v>0</v>
      </c>
      <c r="BL38" s="86">
        <f t="shared" ca="1" si="126"/>
        <v>0</v>
      </c>
      <c r="BM38" s="86">
        <f t="shared" ca="1" si="127"/>
        <v>0</v>
      </c>
      <c r="BN38" s="86">
        <f t="shared" ca="1" si="128"/>
        <v>0</v>
      </c>
      <c r="BO38" s="86">
        <f t="shared" ca="1" si="129"/>
        <v>0</v>
      </c>
      <c r="BP38" s="86">
        <f t="shared" ca="1" si="130"/>
        <v>0</v>
      </c>
      <c r="BQ38" s="86">
        <f t="shared" ca="1" si="131"/>
        <v>0</v>
      </c>
      <c r="BR38" s="86">
        <f t="shared" ca="1" si="132"/>
        <v>0</v>
      </c>
      <c r="BS38" s="86">
        <f t="shared" ca="1" si="133"/>
        <v>0</v>
      </c>
      <c r="BT38" s="86">
        <f t="shared" ca="1" si="134"/>
        <v>0</v>
      </c>
      <c r="BU38" s="86">
        <f t="shared" ca="1" si="135"/>
        <v>0</v>
      </c>
      <c r="BV38" s="86">
        <f t="shared" ca="1" si="136"/>
        <v>0</v>
      </c>
      <c r="BW38" s="86">
        <f t="shared" ca="1" si="137"/>
        <v>0</v>
      </c>
      <c r="BX38" s="86">
        <f t="shared" ca="1" si="138"/>
        <v>0</v>
      </c>
      <c r="BY38" s="86">
        <f t="shared" ca="1" si="19"/>
        <v>0</v>
      </c>
      <c r="BZ38" s="86">
        <f t="shared" ca="1" si="20"/>
        <v>0</v>
      </c>
      <c r="CA38" s="86">
        <f t="shared" ca="1" si="21"/>
        <v>0</v>
      </c>
      <c r="CB38" s="86">
        <f t="shared" ca="1" si="22"/>
        <v>0</v>
      </c>
      <c r="CC38" s="86">
        <f t="shared" ca="1" si="23"/>
        <v>0</v>
      </c>
      <c r="CD38" s="86">
        <f t="shared" ca="1" si="24"/>
        <v>0</v>
      </c>
      <c r="CE38" s="86">
        <f t="shared" ca="1" si="25"/>
        <v>0</v>
      </c>
      <c r="CF38" s="86">
        <f t="shared" ca="1" si="26"/>
        <v>0</v>
      </c>
      <c r="CG38" s="86">
        <f t="shared" ca="1" si="27"/>
        <v>0</v>
      </c>
      <c r="CH38" s="86">
        <f t="shared" ca="1" si="28"/>
        <v>0</v>
      </c>
      <c r="CI38" s="86">
        <f t="shared" ca="1" si="29"/>
        <v>0</v>
      </c>
      <c r="CJ38" s="86">
        <f t="shared" ca="1" si="30"/>
        <v>0</v>
      </c>
      <c r="CK38" s="86">
        <f t="shared" ca="1" si="31"/>
        <v>0</v>
      </c>
      <c r="CL38" s="86">
        <f t="shared" ca="1" si="32"/>
        <v>0</v>
      </c>
      <c r="CM38" s="86">
        <f t="shared" ca="1" si="33"/>
        <v>0</v>
      </c>
      <c r="CN38" s="86">
        <f t="shared" ca="1" si="34"/>
        <v>0</v>
      </c>
      <c r="CO38" s="86">
        <f t="shared" ca="1" si="35"/>
        <v>0</v>
      </c>
      <c r="CP38" s="86">
        <f t="shared" ca="1" si="36"/>
        <v>0</v>
      </c>
      <c r="CQ38" s="86">
        <f t="shared" ca="1" si="37"/>
        <v>0</v>
      </c>
      <c r="CR38" s="86">
        <f t="shared" ca="1" si="38"/>
        <v>0</v>
      </c>
      <c r="CS38" s="86">
        <f t="shared" ca="1" si="39"/>
        <v>0</v>
      </c>
      <c r="CT38" s="86">
        <f t="shared" ca="1" si="40"/>
        <v>0</v>
      </c>
      <c r="CU38" s="86">
        <f t="shared" ca="1" si="41"/>
        <v>0</v>
      </c>
      <c r="CV38" s="86">
        <f t="shared" ca="1" si="42"/>
        <v>0</v>
      </c>
      <c r="CW38" s="86">
        <f t="shared" ca="1" si="43"/>
        <v>0</v>
      </c>
      <c r="CX38" s="86">
        <f t="shared" ca="1" si="44"/>
        <v>0</v>
      </c>
      <c r="CY38" s="86">
        <f t="shared" ca="1" si="45"/>
        <v>0</v>
      </c>
      <c r="CZ38" s="86">
        <f t="shared" ca="1" si="46"/>
        <v>0</v>
      </c>
      <c r="DA38" s="86">
        <f t="shared" ca="1" si="47"/>
        <v>0</v>
      </c>
      <c r="DB38" s="86">
        <f t="shared" ca="1" si="48"/>
        <v>0</v>
      </c>
      <c r="DC38" s="86">
        <f t="shared" ca="1" si="49"/>
        <v>0</v>
      </c>
      <c r="DD38" s="86">
        <f t="shared" ca="1" si="50"/>
        <v>0</v>
      </c>
      <c r="DE38" s="86">
        <f t="shared" ca="1" si="51"/>
        <v>0</v>
      </c>
      <c r="DF38" s="86">
        <f t="shared" ca="1" si="52"/>
        <v>0</v>
      </c>
      <c r="DG38" s="86">
        <f t="shared" ca="1" si="53"/>
        <v>0</v>
      </c>
      <c r="DH38" s="86">
        <f t="shared" ca="1" si="54"/>
        <v>0</v>
      </c>
      <c r="DI38" s="86">
        <f t="shared" ca="1" si="55"/>
        <v>0</v>
      </c>
      <c r="DJ38" s="86">
        <f t="shared" ca="1" si="56"/>
        <v>0</v>
      </c>
      <c r="DK38" s="86">
        <f t="shared" ca="1" si="57"/>
        <v>0</v>
      </c>
      <c r="DL38" s="86">
        <f t="shared" ca="1" si="58"/>
        <v>0</v>
      </c>
      <c r="DM38" s="86">
        <f t="shared" ca="1" si="59"/>
        <v>0</v>
      </c>
      <c r="DN38" s="86">
        <f t="shared" ca="1" si="60"/>
        <v>0</v>
      </c>
      <c r="DO38" s="86">
        <f t="shared" ca="1" si="61"/>
        <v>0</v>
      </c>
      <c r="DP38" s="86">
        <f t="shared" ca="1" si="62"/>
        <v>0</v>
      </c>
      <c r="DQ38" s="86">
        <f t="shared" ca="1" si="63"/>
        <v>0</v>
      </c>
      <c r="DR38" s="86">
        <f t="shared" ca="1" si="64"/>
        <v>0</v>
      </c>
      <c r="DS38" s="86">
        <f t="shared" ca="1" si="65"/>
        <v>0</v>
      </c>
      <c r="DT38" s="86">
        <f t="shared" ca="1" si="66"/>
        <v>0</v>
      </c>
    </row>
    <row r="39" spans="1:16383" ht="14.25" customHeight="1" x14ac:dyDescent="0.15">
      <c r="A39" s="85">
        <f>+Input!G53</f>
        <v>0</v>
      </c>
      <c r="B39" s="3" t="str">
        <f>IF(+Input!D53="","",Input!D53)</f>
        <v/>
      </c>
      <c r="C39" s="71" t="str">
        <f t="shared" si="17"/>
        <v>EUR</v>
      </c>
      <c r="D39" s="23"/>
      <c r="E39" s="86">
        <f t="shared" si="67"/>
        <v>0</v>
      </c>
      <c r="F39" s="86">
        <f t="shared" ca="1" si="68"/>
        <v>0</v>
      </c>
      <c r="G39" s="86">
        <f t="shared" ca="1" si="69"/>
        <v>0</v>
      </c>
      <c r="H39" s="86">
        <f t="shared" ca="1" si="70"/>
        <v>0</v>
      </c>
      <c r="I39" s="86">
        <f t="shared" ca="1" si="71"/>
        <v>0</v>
      </c>
      <c r="J39" s="86">
        <f t="shared" ca="1" si="72"/>
        <v>0</v>
      </c>
      <c r="K39" s="86">
        <f t="shared" ca="1" si="73"/>
        <v>0</v>
      </c>
      <c r="L39" s="86">
        <f t="shared" ca="1" si="74"/>
        <v>0</v>
      </c>
      <c r="M39" s="86">
        <f t="shared" ca="1" si="75"/>
        <v>0</v>
      </c>
      <c r="N39" s="86">
        <f t="shared" ca="1" si="76"/>
        <v>0</v>
      </c>
      <c r="O39" s="86">
        <f t="shared" ca="1" si="77"/>
        <v>0</v>
      </c>
      <c r="P39" s="86">
        <f t="shared" ca="1" si="78"/>
        <v>0</v>
      </c>
      <c r="Q39" s="86">
        <f t="shared" ca="1" si="79"/>
        <v>0</v>
      </c>
      <c r="R39" s="86">
        <f t="shared" ca="1" si="80"/>
        <v>0</v>
      </c>
      <c r="S39" s="86">
        <f t="shared" ca="1" si="81"/>
        <v>0</v>
      </c>
      <c r="T39" s="86">
        <f t="shared" ca="1" si="82"/>
        <v>0</v>
      </c>
      <c r="U39" s="86">
        <f t="shared" ca="1" si="83"/>
        <v>0</v>
      </c>
      <c r="V39" s="86">
        <f t="shared" ca="1" si="84"/>
        <v>0</v>
      </c>
      <c r="W39" s="86">
        <f t="shared" ca="1" si="85"/>
        <v>0</v>
      </c>
      <c r="X39" s="86">
        <f t="shared" ca="1" si="86"/>
        <v>0</v>
      </c>
      <c r="Y39" s="86">
        <f t="shared" ca="1" si="87"/>
        <v>0</v>
      </c>
      <c r="Z39" s="86">
        <f t="shared" ca="1" si="88"/>
        <v>0</v>
      </c>
      <c r="AA39" s="86">
        <f t="shared" ca="1" si="89"/>
        <v>0</v>
      </c>
      <c r="AB39" s="86">
        <f t="shared" ca="1" si="90"/>
        <v>0</v>
      </c>
      <c r="AC39" s="86">
        <f t="shared" ca="1" si="91"/>
        <v>0</v>
      </c>
      <c r="AD39" s="86">
        <f t="shared" ca="1" si="92"/>
        <v>0</v>
      </c>
      <c r="AE39" s="86">
        <f t="shared" ca="1" si="93"/>
        <v>0</v>
      </c>
      <c r="AF39" s="86">
        <f t="shared" ca="1" si="94"/>
        <v>0</v>
      </c>
      <c r="AG39" s="86">
        <f t="shared" ca="1" si="95"/>
        <v>0</v>
      </c>
      <c r="AH39" s="86">
        <f t="shared" ca="1" si="96"/>
        <v>0</v>
      </c>
      <c r="AI39" s="86">
        <f t="shared" ca="1" si="97"/>
        <v>0</v>
      </c>
      <c r="AJ39" s="86">
        <f t="shared" ca="1" si="98"/>
        <v>0</v>
      </c>
      <c r="AK39" s="86">
        <f t="shared" ca="1" si="99"/>
        <v>0</v>
      </c>
      <c r="AL39" s="86">
        <f t="shared" ca="1" si="100"/>
        <v>0</v>
      </c>
      <c r="AM39" s="86">
        <f t="shared" ca="1" si="101"/>
        <v>0</v>
      </c>
      <c r="AN39" s="86">
        <f t="shared" ca="1" si="102"/>
        <v>0</v>
      </c>
      <c r="AO39" s="86">
        <f t="shared" ca="1" si="103"/>
        <v>0</v>
      </c>
      <c r="AP39" s="86">
        <f t="shared" ca="1" si="104"/>
        <v>0</v>
      </c>
      <c r="AQ39" s="86">
        <f t="shared" ca="1" si="105"/>
        <v>0</v>
      </c>
      <c r="AR39" s="86">
        <f t="shared" ca="1" si="106"/>
        <v>0</v>
      </c>
      <c r="AS39" s="86">
        <f t="shared" ca="1" si="107"/>
        <v>0</v>
      </c>
      <c r="AT39" s="86">
        <f t="shared" ca="1" si="108"/>
        <v>0</v>
      </c>
      <c r="AU39" s="86">
        <f t="shared" ca="1" si="109"/>
        <v>0</v>
      </c>
      <c r="AV39" s="86">
        <f t="shared" ca="1" si="110"/>
        <v>0</v>
      </c>
      <c r="AW39" s="86">
        <f t="shared" ca="1" si="111"/>
        <v>0</v>
      </c>
      <c r="AX39" s="86">
        <f t="shared" ca="1" si="112"/>
        <v>0</v>
      </c>
      <c r="AY39" s="86">
        <f t="shared" ca="1" si="113"/>
        <v>0</v>
      </c>
      <c r="AZ39" s="86">
        <f t="shared" ca="1" si="114"/>
        <v>0</v>
      </c>
      <c r="BA39" s="86">
        <f t="shared" ca="1" si="115"/>
        <v>0</v>
      </c>
      <c r="BB39" s="86">
        <f t="shared" ca="1" si="116"/>
        <v>0</v>
      </c>
      <c r="BC39" s="86">
        <f t="shared" ca="1" si="117"/>
        <v>0</v>
      </c>
      <c r="BD39" s="86">
        <f t="shared" ca="1" si="118"/>
        <v>0</v>
      </c>
      <c r="BE39" s="86">
        <f t="shared" ca="1" si="119"/>
        <v>0</v>
      </c>
      <c r="BF39" s="86">
        <f t="shared" ca="1" si="120"/>
        <v>0</v>
      </c>
      <c r="BG39" s="86">
        <f t="shared" ca="1" si="121"/>
        <v>0</v>
      </c>
      <c r="BH39" s="86">
        <f t="shared" ca="1" si="122"/>
        <v>0</v>
      </c>
      <c r="BI39" s="86">
        <f t="shared" ca="1" si="123"/>
        <v>0</v>
      </c>
      <c r="BJ39" s="86">
        <f t="shared" ca="1" si="124"/>
        <v>0</v>
      </c>
      <c r="BK39" s="86">
        <f t="shared" ca="1" si="125"/>
        <v>0</v>
      </c>
      <c r="BL39" s="86">
        <f t="shared" ca="1" si="126"/>
        <v>0</v>
      </c>
      <c r="BM39" s="86">
        <f t="shared" ca="1" si="127"/>
        <v>0</v>
      </c>
      <c r="BN39" s="86">
        <f t="shared" ca="1" si="128"/>
        <v>0</v>
      </c>
      <c r="BO39" s="86">
        <f t="shared" ca="1" si="129"/>
        <v>0</v>
      </c>
      <c r="BP39" s="86">
        <f t="shared" ca="1" si="130"/>
        <v>0</v>
      </c>
      <c r="BQ39" s="86">
        <f t="shared" ca="1" si="131"/>
        <v>0</v>
      </c>
      <c r="BR39" s="86">
        <f t="shared" ca="1" si="132"/>
        <v>0</v>
      </c>
      <c r="BS39" s="86">
        <f t="shared" ca="1" si="133"/>
        <v>0</v>
      </c>
      <c r="BT39" s="86">
        <f t="shared" ca="1" si="134"/>
        <v>0</v>
      </c>
      <c r="BU39" s="86">
        <f t="shared" ca="1" si="135"/>
        <v>0</v>
      </c>
      <c r="BV39" s="86">
        <f t="shared" ca="1" si="136"/>
        <v>0</v>
      </c>
      <c r="BW39" s="86">
        <f t="shared" ca="1" si="137"/>
        <v>0</v>
      </c>
      <c r="BX39" s="86">
        <f t="shared" ca="1" si="138"/>
        <v>0</v>
      </c>
      <c r="BY39" s="86">
        <f t="shared" ca="1" si="19"/>
        <v>0</v>
      </c>
      <c r="BZ39" s="86">
        <f t="shared" ca="1" si="20"/>
        <v>0</v>
      </c>
      <c r="CA39" s="86">
        <f t="shared" ca="1" si="21"/>
        <v>0</v>
      </c>
      <c r="CB39" s="86">
        <f t="shared" ca="1" si="22"/>
        <v>0</v>
      </c>
      <c r="CC39" s="86">
        <f t="shared" ca="1" si="23"/>
        <v>0</v>
      </c>
      <c r="CD39" s="86">
        <f t="shared" ca="1" si="24"/>
        <v>0</v>
      </c>
      <c r="CE39" s="86">
        <f t="shared" ca="1" si="25"/>
        <v>0</v>
      </c>
      <c r="CF39" s="86">
        <f t="shared" ca="1" si="26"/>
        <v>0</v>
      </c>
      <c r="CG39" s="86">
        <f t="shared" ca="1" si="27"/>
        <v>0</v>
      </c>
      <c r="CH39" s="86">
        <f t="shared" ca="1" si="28"/>
        <v>0</v>
      </c>
      <c r="CI39" s="86">
        <f t="shared" ca="1" si="29"/>
        <v>0</v>
      </c>
      <c r="CJ39" s="86">
        <f t="shared" ca="1" si="30"/>
        <v>0</v>
      </c>
      <c r="CK39" s="86">
        <f t="shared" ca="1" si="31"/>
        <v>0</v>
      </c>
      <c r="CL39" s="86">
        <f t="shared" ca="1" si="32"/>
        <v>0</v>
      </c>
      <c r="CM39" s="86">
        <f t="shared" ca="1" si="33"/>
        <v>0</v>
      </c>
      <c r="CN39" s="86">
        <f t="shared" ca="1" si="34"/>
        <v>0</v>
      </c>
      <c r="CO39" s="86">
        <f t="shared" ca="1" si="35"/>
        <v>0</v>
      </c>
      <c r="CP39" s="86">
        <f t="shared" ca="1" si="36"/>
        <v>0</v>
      </c>
      <c r="CQ39" s="86">
        <f t="shared" ca="1" si="37"/>
        <v>0</v>
      </c>
      <c r="CR39" s="86">
        <f t="shared" ca="1" si="38"/>
        <v>0</v>
      </c>
      <c r="CS39" s="86">
        <f t="shared" ca="1" si="39"/>
        <v>0</v>
      </c>
      <c r="CT39" s="86">
        <f t="shared" ca="1" si="40"/>
        <v>0</v>
      </c>
      <c r="CU39" s="86">
        <f t="shared" ca="1" si="41"/>
        <v>0</v>
      </c>
      <c r="CV39" s="86">
        <f t="shared" ca="1" si="42"/>
        <v>0</v>
      </c>
      <c r="CW39" s="86">
        <f t="shared" ca="1" si="43"/>
        <v>0</v>
      </c>
      <c r="CX39" s="86">
        <f t="shared" ca="1" si="44"/>
        <v>0</v>
      </c>
      <c r="CY39" s="86">
        <f t="shared" ca="1" si="45"/>
        <v>0</v>
      </c>
      <c r="CZ39" s="86">
        <f t="shared" ca="1" si="46"/>
        <v>0</v>
      </c>
      <c r="DA39" s="86">
        <f t="shared" ca="1" si="47"/>
        <v>0</v>
      </c>
      <c r="DB39" s="86">
        <f t="shared" ca="1" si="48"/>
        <v>0</v>
      </c>
      <c r="DC39" s="86">
        <f t="shared" ca="1" si="49"/>
        <v>0</v>
      </c>
      <c r="DD39" s="86">
        <f t="shared" ca="1" si="50"/>
        <v>0</v>
      </c>
      <c r="DE39" s="86">
        <f t="shared" ca="1" si="51"/>
        <v>0</v>
      </c>
      <c r="DF39" s="86">
        <f t="shared" ca="1" si="52"/>
        <v>0</v>
      </c>
      <c r="DG39" s="86">
        <f t="shared" ca="1" si="53"/>
        <v>0</v>
      </c>
      <c r="DH39" s="86">
        <f t="shared" ca="1" si="54"/>
        <v>0</v>
      </c>
      <c r="DI39" s="86">
        <f t="shared" ca="1" si="55"/>
        <v>0</v>
      </c>
      <c r="DJ39" s="86">
        <f t="shared" ca="1" si="56"/>
        <v>0</v>
      </c>
      <c r="DK39" s="86">
        <f t="shared" ca="1" si="57"/>
        <v>0</v>
      </c>
      <c r="DL39" s="86">
        <f t="shared" ca="1" si="58"/>
        <v>0</v>
      </c>
      <c r="DM39" s="86">
        <f t="shared" ca="1" si="59"/>
        <v>0</v>
      </c>
      <c r="DN39" s="86">
        <f t="shared" ca="1" si="60"/>
        <v>0</v>
      </c>
      <c r="DO39" s="86">
        <f t="shared" ca="1" si="61"/>
        <v>0</v>
      </c>
      <c r="DP39" s="86">
        <f t="shared" ca="1" si="62"/>
        <v>0</v>
      </c>
      <c r="DQ39" s="86">
        <f t="shared" ca="1" si="63"/>
        <v>0</v>
      </c>
      <c r="DR39" s="86">
        <f t="shared" ca="1" si="64"/>
        <v>0</v>
      </c>
      <c r="DS39" s="86">
        <f t="shared" ca="1" si="65"/>
        <v>0</v>
      </c>
      <c r="DT39" s="86">
        <f t="shared" ca="1" si="66"/>
        <v>0</v>
      </c>
    </row>
    <row r="40" spans="1:16383" ht="14.25" customHeight="1" x14ac:dyDescent="0.15">
      <c r="A40" s="85">
        <f>+Input!G54</f>
        <v>0</v>
      </c>
      <c r="B40" s="3" t="str">
        <f>IF(+Input!D54="","",Input!D54)</f>
        <v/>
      </c>
      <c r="C40" s="71" t="str">
        <f t="shared" si="17"/>
        <v>EUR</v>
      </c>
      <c r="D40" s="23"/>
      <c r="E40" s="86">
        <f t="shared" si="67"/>
        <v>0</v>
      </c>
      <c r="F40" s="86">
        <f t="shared" ca="1" si="68"/>
        <v>0</v>
      </c>
      <c r="G40" s="86">
        <f t="shared" ca="1" si="69"/>
        <v>0</v>
      </c>
      <c r="H40" s="86">
        <f t="shared" ca="1" si="70"/>
        <v>0</v>
      </c>
      <c r="I40" s="86">
        <f t="shared" ca="1" si="71"/>
        <v>0</v>
      </c>
      <c r="J40" s="86">
        <f t="shared" ca="1" si="72"/>
        <v>0</v>
      </c>
      <c r="K40" s="86">
        <f t="shared" ca="1" si="73"/>
        <v>0</v>
      </c>
      <c r="L40" s="86">
        <f t="shared" ca="1" si="74"/>
        <v>0</v>
      </c>
      <c r="M40" s="86">
        <f t="shared" ca="1" si="75"/>
        <v>0</v>
      </c>
      <c r="N40" s="86">
        <f t="shared" ca="1" si="76"/>
        <v>0</v>
      </c>
      <c r="O40" s="86">
        <f t="shared" ca="1" si="77"/>
        <v>0</v>
      </c>
      <c r="P40" s="86">
        <f t="shared" ca="1" si="78"/>
        <v>0</v>
      </c>
      <c r="Q40" s="86">
        <f t="shared" ca="1" si="79"/>
        <v>0</v>
      </c>
      <c r="R40" s="86">
        <f t="shared" ca="1" si="80"/>
        <v>0</v>
      </c>
      <c r="S40" s="86">
        <f t="shared" ca="1" si="81"/>
        <v>0</v>
      </c>
      <c r="T40" s="86">
        <f t="shared" ca="1" si="82"/>
        <v>0</v>
      </c>
      <c r="U40" s="86">
        <f t="shared" ca="1" si="83"/>
        <v>0</v>
      </c>
      <c r="V40" s="86">
        <f t="shared" ca="1" si="84"/>
        <v>0</v>
      </c>
      <c r="W40" s="86">
        <f t="shared" ca="1" si="85"/>
        <v>0</v>
      </c>
      <c r="X40" s="86">
        <f t="shared" ca="1" si="86"/>
        <v>0</v>
      </c>
      <c r="Y40" s="86">
        <f t="shared" ca="1" si="87"/>
        <v>0</v>
      </c>
      <c r="Z40" s="86">
        <f t="shared" ca="1" si="88"/>
        <v>0</v>
      </c>
      <c r="AA40" s="86">
        <f t="shared" ca="1" si="89"/>
        <v>0</v>
      </c>
      <c r="AB40" s="86">
        <f t="shared" ca="1" si="90"/>
        <v>0</v>
      </c>
      <c r="AC40" s="86">
        <f t="shared" ca="1" si="91"/>
        <v>0</v>
      </c>
      <c r="AD40" s="86">
        <f t="shared" ca="1" si="92"/>
        <v>0</v>
      </c>
      <c r="AE40" s="86">
        <f t="shared" ca="1" si="93"/>
        <v>0</v>
      </c>
      <c r="AF40" s="86">
        <f t="shared" ca="1" si="94"/>
        <v>0</v>
      </c>
      <c r="AG40" s="86">
        <f t="shared" ca="1" si="95"/>
        <v>0</v>
      </c>
      <c r="AH40" s="86">
        <f t="shared" ca="1" si="96"/>
        <v>0</v>
      </c>
      <c r="AI40" s="86">
        <f t="shared" ca="1" si="97"/>
        <v>0</v>
      </c>
      <c r="AJ40" s="86">
        <f t="shared" ca="1" si="98"/>
        <v>0</v>
      </c>
      <c r="AK40" s="86">
        <f t="shared" ca="1" si="99"/>
        <v>0</v>
      </c>
      <c r="AL40" s="86">
        <f t="shared" ca="1" si="100"/>
        <v>0</v>
      </c>
      <c r="AM40" s="86">
        <f t="shared" ca="1" si="101"/>
        <v>0</v>
      </c>
      <c r="AN40" s="86">
        <f t="shared" ca="1" si="102"/>
        <v>0</v>
      </c>
      <c r="AO40" s="86">
        <f t="shared" ca="1" si="103"/>
        <v>0</v>
      </c>
      <c r="AP40" s="86">
        <f t="shared" ca="1" si="104"/>
        <v>0</v>
      </c>
      <c r="AQ40" s="86">
        <f t="shared" ca="1" si="105"/>
        <v>0</v>
      </c>
      <c r="AR40" s="86">
        <f t="shared" ca="1" si="106"/>
        <v>0</v>
      </c>
      <c r="AS40" s="86">
        <f t="shared" ca="1" si="107"/>
        <v>0</v>
      </c>
      <c r="AT40" s="86">
        <f t="shared" ca="1" si="108"/>
        <v>0</v>
      </c>
      <c r="AU40" s="86">
        <f t="shared" ca="1" si="109"/>
        <v>0</v>
      </c>
      <c r="AV40" s="86">
        <f t="shared" ca="1" si="110"/>
        <v>0</v>
      </c>
      <c r="AW40" s="86">
        <f t="shared" ca="1" si="111"/>
        <v>0</v>
      </c>
      <c r="AX40" s="86">
        <f t="shared" ca="1" si="112"/>
        <v>0</v>
      </c>
      <c r="AY40" s="86">
        <f t="shared" ca="1" si="113"/>
        <v>0</v>
      </c>
      <c r="AZ40" s="86">
        <f t="shared" ca="1" si="114"/>
        <v>0</v>
      </c>
      <c r="BA40" s="86">
        <f t="shared" ca="1" si="115"/>
        <v>0</v>
      </c>
      <c r="BB40" s="86">
        <f t="shared" ca="1" si="116"/>
        <v>0</v>
      </c>
      <c r="BC40" s="86">
        <f t="shared" ca="1" si="117"/>
        <v>0</v>
      </c>
      <c r="BD40" s="86">
        <f t="shared" ca="1" si="118"/>
        <v>0</v>
      </c>
      <c r="BE40" s="86">
        <f t="shared" ca="1" si="119"/>
        <v>0</v>
      </c>
      <c r="BF40" s="86">
        <f t="shared" ca="1" si="120"/>
        <v>0</v>
      </c>
      <c r="BG40" s="86">
        <f t="shared" ca="1" si="121"/>
        <v>0</v>
      </c>
      <c r="BH40" s="86">
        <f t="shared" ca="1" si="122"/>
        <v>0</v>
      </c>
      <c r="BI40" s="86">
        <f t="shared" ca="1" si="123"/>
        <v>0</v>
      </c>
      <c r="BJ40" s="86">
        <f t="shared" ca="1" si="124"/>
        <v>0</v>
      </c>
      <c r="BK40" s="86">
        <f t="shared" ca="1" si="125"/>
        <v>0</v>
      </c>
      <c r="BL40" s="86">
        <f t="shared" ca="1" si="126"/>
        <v>0</v>
      </c>
      <c r="BM40" s="86">
        <f t="shared" ca="1" si="127"/>
        <v>0</v>
      </c>
      <c r="BN40" s="86">
        <f t="shared" ca="1" si="128"/>
        <v>0</v>
      </c>
      <c r="BO40" s="86">
        <f t="shared" ca="1" si="129"/>
        <v>0</v>
      </c>
      <c r="BP40" s="86">
        <f t="shared" ca="1" si="130"/>
        <v>0</v>
      </c>
      <c r="BQ40" s="86">
        <f t="shared" ca="1" si="131"/>
        <v>0</v>
      </c>
      <c r="BR40" s="86">
        <f t="shared" ca="1" si="132"/>
        <v>0</v>
      </c>
      <c r="BS40" s="86">
        <f t="shared" ca="1" si="133"/>
        <v>0</v>
      </c>
      <c r="BT40" s="86">
        <f t="shared" ca="1" si="134"/>
        <v>0</v>
      </c>
      <c r="BU40" s="86">
        <f t="shared" ca="1" si="135"/>
        <v>0</v>
      </c>
      <c r="BV40" s="86">
        <f t="shared" ca="1" si="136"/>
        <v>0</v>
      </c>
      <c r="BW40" s="86">
        <f t="shared" ca="1" si="137"/>
        <v>0</v>
      </c>
      <c r="BX40" s="86">
        <f t="shared" ca="1" si="138"/>
        <v>0</v>
      </c>
      <c r="BY40" s="86">
        <f t="shared" ca="1" si="19"/>
        <v>0</v>
      </c>
      <c r="BZ40" s="86">
        <f t="shared" ca="1" si="20"/>
        <v>0</v>
      </c>
      <c r="CA40" s="86">
        <f t="shared" ca="1" si="21"/>
        <v>0</v>
      </c>
      <c r="CB40" s="86">
        <f t="shared" ca="1" si="22"/>
        <v>0</v>
      </c>
      <c r="CC40" s="86">
        <f t="shared" ca="1" si="23"/>
        <v>0</v>
      </c>
      <c r="CD40" s="86">
        <f t="shared" ca="1" si="24"/>
        <v>0</v>
      </c>
      <c r="CE40" s="86">
        <f t="shared" ca="1" si="25"/>
        <v>0</v>
      </c>
      <c r="CF40" s="86">
        <f t="shared" ca="1" si="26"/>
        <v>0</v>
      </c>
      <c r="CG40" s="86">
        <f t="shared" ca="1" si="27"/>
        <v>0</v>
      </c>
      <c r="CH40" s="86">
        <f t="shared" ca="1" si="28"/>
        <v>0</v>
      </c>
      <c r="CI40" s="86">
        <f t="shared" ca="1" si="29"/>
        <v>0</v>
      </c>
      <c r="CJ40" s="86">
        <f t="shared" ca="1" si="30"/>
        <v>0</v>
      </c>
      <c r="CK40" s="86">
        <f t="shared" ca="1" si="31"/>
        <v>0</v>
      </c>
      <c r="CL40" s="86">
        <f t="shared" ca="1" si="32"/>
        <v>0</v>
      </c>
      <c r="CM40" s="86">
        <f t="shared" ca="1" si="33"/>
        <v>0</v>
      </c>
      <c r="CN40" s="86">
        <f t="shared" ca="1" si="34"/>
        <v>0</v>
      </c>
      <c r="CO40" s="86">
        <f t="shared" ca="1" si="35"/>
        <v>0</v>
      </c>
      <c r="CP40" s="86">
        <f t="shared" ca="1" si="36"/>
        <v>0</v>
      </c>
      <c r="CQ40" s="86">
        <f t="shared" ca="1" si="37"/>
        <v>0</v>
      </c>
      <c r="CR40" s="86">
        <f t="shared" ca="1" si="38"/>
        <v>0</v>
      </c>
      <c r="CS40" s="86">
        <f t="shared" ca="1" si="39"/>
        <v>0</v>
      </c>
      <c r="CT40" s="86">
        <f t="shared" ca="1" si="40"/>
        <v>0</v>
      </c>
      <c r="CU40" s="86">
        <f t="shared" ca="1" si="41"/>
        <v>0</v>
      </c>
      <c r="CV40" s="86">
        <f t="shared" ca="1" si="42"/>
        <v>0</v>
      </c>
      <c r="CW40" s="86">
        <f t="shared" ca="1" si="43"/>
        <v>0</v>
      </c>
      <c r="CX40" s="86">
        <f t="shared" ca="1" si="44"/>
        <v>0</v>
      </c>
      <c r="CY40" s="86">
        <f t="shared" ca="1" si="45"/>
        <v>0</v>
      </c>
      <c r="CZ40" s="86">
        <f t="shared" ca="1" si="46"/>
        <v>0</v>
      </c>
      <c r="DA40" s="86">
        <f t="shared" ca="1" si="47"/>
        <v>0</v>
      </c>
      <c r="DB40" s="86">
        <f t="shared" ca="1" si="48"/>
        <v>0</v>
      </c>
      <c r="DC40" s="86">
        <f t="shared" ca="1" si="49"/>
        <v>0</v>
      </c>
      <c r="DD40" s="86">
        <f t="shared" ca="1" si="50"/>
        <v>0</v>
      </c>
      <c r="DE40" s="86">
        <f t="shared" ca="1" si="51"/>
        <v>0</v>
      </c>
      <c r="DF40" s="86">
        <f t="shared" ca="1" si="52"/>
        <v>0</v>
      </c>
      <c r="DG40" s="86">
        <f t="shared" ca="1" si="53"/>
        <v>0</v>
      </c>
      <c r="DH40" s="86">
        <f t="shared" ca="1" si="54"/>
        <v>0</v>
      </c>
      <c r="DI40" s="86">
        <f t="shared" ca="1" si="55"/>
        <v>0</v>
      </c>
      <c r="DJ40" s="86">
        <f t="shared" ca="1" si="56"/>
        <v>0</v>
      </c>
      <c r="DK40" s="86">
        <f t="shared" ca="1" si="57"/>
        <v>0</v>
      </c>
      <c r="DL40" s="86">
        <f t="shared" ca="1" si="58"/>
        <v>0</v>
      </c>
      <c r="DM40" s="86">
        <f t="shared" ca="1" si="59"/>
        <v>0</v>
      </c>
      <c r="DN40" s="86">
        <f t="shared" ca="1" si="60"/>
        <v>0</v>
      </c>
      <c r="DO40" s="86">
        <f t="shared" ca="1" si="61"/>
        <v>0</v>
      </c>
      <c r="DP40" s="86">
        <f t="shared" ca="1" si="62"/>
        <v>0</v>
      </c>
      <c r="DQ40" s="86">
        <f t="shared" ca="1" si="63"/>
        <v>0</v>
      </c>
      <c r="DR40" s="86">
        <f t="shared" ca="1" si="64"/>
        <v>0</v>
      </c>
      <c r="DS40" s="86">
        <f t="shared" ca="1" si="65"/>
        <v>0</v>
      </c>
      <c r="DT40" s="86">
        <f t="shared" ca="1" si="66"/>
        <v>0</v>
      </c>
    </row>
    <row r="41" spans="1:16383" ht="14.25" customHeight="1" x14ac:dyDescent="0.15">
      <c r="A41" s="72"/>
      <c r="B41" s="87" t="s">
        <v>17</v>
      </c>
      <c r="C41" s="73" t="str">
        <f t="shared" si="17"/>
        <v>EUR</v>
      </c>
      <c r="D41" s="72"/>
      <c r="E41" s="88">
        <f>SUM(E11:E40)</f>
        <v>0</v>
      </c>
      <c r="F41" s="88">
        <f ca="1">SUM(F11:F40)</f>
        <v>7379860.6349206334</v>
      </c>
      <c r="G41" s="88">
        <f ca="1">SUM(G11:G40)</f>
        <v>7358621.2698412705</v>
      </c>
      <c r="H41" s="88">
        <f t="shared" ref="H41:BS41" ca="1" si="139">SUM(H11:H40)</f>
        <v>7337381.9047619049</v>
      </c>
      <c r="I41" s="88">
        <f t="shared" ca="1" si="139"/>
        <v>7316142.5396825401</v>
      </c>
      <c r="J41" s="88">
        <f t="shared" ca="1" si="139"/>
        <v>7294903.1746031735</v>
      </c>
      <c r="K41" s="88">
        <f t="shared" ca="1" si="139"/>
        <v>7273663.8095238097</v>
      </c>
      <c r="L41" s="88">
        <f t="shared" ca="1" si="139"/>
        <v>7252424.444444444</v>
      </c>
      <c r="M41" s="88">
        <f t="shared" ca="1" si="139"/>
        <v>7231185.0793650812</v>
      </c>
      <c r="N41" s="88">
        <f t="shared" ca="1" si="139"/>
        <v>7209945.7142857146</v>
      </c>
      <c r="O41" s="88">
        <f t="shared" ca="1" si="139"/>
        <v>7188706.3492063479</v>
      </c>
      <c r="P41" s="88">
        <f t="shared" ca="1" si="139"/>
        <v>7167466.9841269841</v>
      </c>
      <c r="Q41" s="88">
        <f t="shared" ca="1" si="139"/>
        <v>7146227.6190476185</v>
      </c>
      <c r="R41" s="88">
        <f t="shared" ca="1" si="139"/>
        <v>7124988.2539682547</v>
      </c>
      <c r="S41" s="88">
        <f t="shared" ca="1" si="139"/>
        <v>7103748.8888888881</v>
      </c>
      <c r="T41" s="88">
        <f t="shared" ca="1" si="139"/>
        <v>7082509.5238095243</v>
      </c>
      <c r="U41" s="88">
        <f t="shared" ca="1" si="139"/>
        <v>7061270.1587301586</v>
      </c>
      <c r="V41" s="88">
        <f t="shared" ca="1" si="139"/>
        <v>7040030.7936507957</v>
      </c>
      <c r="W41" s="88">
        <f t="shared" ca="1" si="139"/>
        <v>7018791.4285714282</v>
      </c>
      <c r="X41" s="88">
        <f t="shared" ca="1" si="139"/>
        <v>6997552.0634920616</v>
      </c>
      <c r="Y41" s="88">
        <f t="shared" ca="1" si="139"/>
        <v>6976312.6984126987</v>
      </c>
      <c r="Z41" s="88">
        <f t="shared" ca="1" si="139"/>
        <v>6955073.333333333</v>
      </c>
      <c r="AA41" s="88">
        <f t="shared" ca="1" si="139"/>
        <v>6933833.9682539692</v>
      </c>
      <c r="AB41" s="88">
        <f t="shared" ca="1" si="139"/>
        <v>6912594.6031746026</v>
      </c>
      <c r="AC41" s="88">
        <f t="shared" ca="1" si="139"/>
        <v>6891355.2380952388</v>
      </c>
      <c r="AD41" s="88">
        <f t="shared" ca="1" si="139"/>
        <v>6870115.8730158722</v>
      </c>
      <c r="AE41" s="88">
        <f t="shared" ca="1" si="139"/>
        <v>6848876.5079365093</v>
      </c>
      <c r="AF41" s="88">
        <f t="shared" ca="1" si="139"/>
        <v>6827637.1428571427</v>
      </c>
      <c r="AG41" s="88">
        <f t="shared" ca="1" si="139"/>
        <v>6806397.7777777761</v>
      </c>
      <c r="AH41" s="88">
        <f t="shared" ca="1" si="139"/>
        <v>6785158.4126984132</v>
      </c>
      <c r="AI41" s="88">
        <f t="shared" ca="1" si="139"/>
        <v>6763919.0476190476</v>
      </c>
      <c r="AJ41" s="88">
        <f t="shared" ca="1" si="139"/>
        <v>6742679.6825396838</v>
      </c>
      <c r="AK41" s="88">
        <f t="shared" ca="1" si="139"/>
        <v>6721440.3174603162</v>
      </c>
      <c r="AL41" s="88">
        <f t="shared" ca="1" si="139"/>
        <v>6700200.9523809524</v>
      </c>
      <c r="AM41" s="88">
        <f t="shared" ca="1" si="139"/>
        <v>6678961.5873015868</v>
      </c>
      <c r="AN41" s="88">
        <f t="shared" ca="1" si="139"/>
        <v>6657722.2222222239</v>
      </c>
      <c r="AO41" s="88">
        <f t="shared" ca="1" si="139"/>
        <v>6636482.8571428573</v>
      </c>
      <c r="AP41" s="88">
        <f t="shared" ca="1" si="139"/>
        <v>6615243.4920634907</v>
      </c>
      <c r="AQ41" s="88">
        <f t="shared" ca="1" si="139"/>
        <v>6594004.1269841278</v>
      </c>
      <c r="AR41" s="88">
        <f t="shared" ca="1" si="139"/>
        <v>6572764.7619047612</v>
      </c>
      <c r="AS41" s="88">
        <f t="shared" ca="1" si="139"/>
        <v>6551525.3968253974</v>
      </c>
      <c r="AT41" s="88">
        <f t="shared" ca="1" si="139"/>
        <v>6530286.0317460308</v>
      </c>
      <c r="AU41" s="88">
        <f t="shared" ca="1" si="139"/>
        <v>6509046.666666667</v>
      </c>
      <c r="AV41" s="88">
        <f t="shared" ca="1" si="139"/>
        <v>6487807.3015873013</v>
      </c>
      <c r="AW41" s="88">
        <f t="shared" ca="1" si="139"/>
        <v>6466567.9365079384</v>
      </c>
      <c r="AX41" s="88">
        <f t="shared" ca="1" si="139"/>
        <v>6445328.5714285718</v>
      </c>
      <c r="AY41" s="88">
        <f t="shared" ca="1" si="139"/>
        <v>6424089.2063492043</v>
      </c>
      <c r="AZ41" s="88">
        <f t="shared" ca="1" si="139"/>
        <v>6402849.8412698414</v>
      </c>
      <c r="BA41" s="88">
        <f t="shared" ca="1" si="139"/>
        <v>6381610.4761904757</v>
      </c>
      <c r="BB41" s="88">
        <f t="shared" ca="1" si="139"/>
        <v>6360371.1111111119</v>
      </c>
      <c r="BC41" s="88">
        <f t="shared" ca="1" si="139"/>
        <v>6339131.7460317453</v>
      </c>
      <c r="BD41" s="88">
        <f t="shared" ca="1" si="139"/>
        <v>6317892.3809523815</v>
      </c>
      <c r="BE41" s="88">
        <f t="shared" ca="1" si="139"/>
        <v>6296653.0158730159</v>
      </c>
      <c r="BF41" s="88">
        <f t="shared" ca="1" si="139"/>
        <v>6275413.6507936521</v>
      </c>
      <c r="BG41" s="88">
        <f t="shared" ca="1" si="139"/>
        <v>6254174.2857142854</v>
      </c>
      <c r="BH41" s="88">
        <f t="shared" ca="1" si="139"/>
        <v>6232934.9206349188</v>
      </c>
      <c r="BI41" s="88">
        <f t="shared" ca="1" si="139"/>
        <v>6211695.555555556</v>
      </c>
      <c r="BJ41" s="88">
        <f t="shared" ca="1" si="139"/>
        <v>6190456.1904761903</v>
      </c>
      <c r="BK41" s="88">
        <f t="shared" ca="1" si="139"/>
        <v>6169216.8253968265</v>
      </c>
      <c r="BL41" s="88">
        <f t="shared" ca="1" si="139"/>
        <v>6147977.4603174599</v>
      </c>
      <c r="BM41" s="88">
        <f t="shared" ca="1" si="139"/>
        <v>6126738.0952380951</v>
      </c>
      <c r="BN41" s="88">
        <f t="shared" ca="1" si="139"/>
        <v>6105498.7301587295</v>
      </c>
      <c r="BO41" s="88">
        <f t="shared" ca="1" si="139"/>
        <v>6084259.3650793666</v>
      </c>
      <c r="BP41" s="88">
        <f t="shared" ca="1" si="139"/>
        <v>6063020</v>
      </c>
      <c r="BQ41" s="88">
        <f t="shared" ca="1" si="139"/>
        <v>6041780.6349206343</v>
      </c>
      <c r="BR41" s="88">
        <f t="shared" ca="1" si="139"/>
        <v>6020541.2698412705</v>
      </c>
      <c r="BS41" s="88">
        <f t="shared" ca="1" si="139"/>
        <v>5999301.9047619049</v>
      </c>
      <c r="BT41" s="88">
        <f t="shared" ref="BT41:CY41" ca="1" si="140">SUM(BT11:BT40)</f>
        <v>5978062.5396825401</v>
      </c>
      <c r="BU41" s="88">
        <f t="shared" ca="1" si="140"/>
        <v>5956823.1746031735</v>
      </c>
      <c r="BV41" s="88">
        <f t="shared" ca="1" si="140"/>
        <v>5935583.8095238097</v>
      </c>
      <c r="BW41" s="88">
        <f t="shared" ca="1" si="140"/>
        <v>5914344.444444444</v>
      </c>
      <c r="BX41" s="88">
        <f t="shared" ca="1" si="140"/>
        <v>5893105.0793650812</v>
      </c>
      <c r="BY41" s="88">
        <f t="shared" ca="1" si="140"/>
        <v>5871865.7142857146</v>
      </c>
      <c r="BZ41" s="88">
        <f t="shared" ca="1" si="140"/>
        <v>5850626.3492063489</v>
      </c>
      <c r="CA41" s="88">
        <f t="shared" ca="1" si="140"/>
        <v>5829386.9841269841</v>
      </c>
      <c r="CB41" s="88">
        <f t="shared" ca="1" si="140"/>
        <v>5808147.6190476185</v>
      </c>
      <c r="CC41" s="88">
        <f t="shared" ca="1" si="140"/>
        <v>5786908.2539682547</v>
      </c>
      <c r="CD41" s="88">
        <f t="shared" ca="1" si="140"/>
        <v>5765668.8888888881</v>
      </c>
      <c r="CE41" s="88">
        <f t="shared" ca="1" si="140"/>
        <v>5744429.5238095243</v>
      </c>
      <c r="CF41" s="88">
        <f t="shared" ca="1" si="140"/>
        <v>5723190.1587301586</v>
      </c>
      <c r="CG41" s="88">
        <f t="shared" ca="1" si="140"/>
        <v>5701950.7936507957</v>
      </c>
      <c r="CH41" s="88">
        <f t="shared" ca="1" si="140"/>
        <v>5680711.4285714282</v>
      </c>
      <c r="CI41" s="88">
        <f t="shared" ca="1" si="140"/>
        <v>5659472.0634920625</v>
      </c>
      <c r="CJ41" s="88">
        <f t="shared" ca="1" si="140"/>
        <v>5657570.1984126987</v>
      </c>
      <c r="CK41" s="88">
        <f t="shared" ca="1" si="140"/>
        <v>5636168.333333333</v>
      </c>
      <c r="CL41" s="88">
        <f t="shared" ca="1" si="140"/>
        <v>5615165.2777777789</v>
      </c>
      <c r="CM41" s="88">
        <f t="shared" ca="1" si="140"/>
        <v>5594162.2222222211</v>
      </c>
      <c r="CN41" s="88">
        <f t="shared" ca="1" si="140"/>
        <v>5573159.166666667</v>
      </c>
      <c r="CO41" s="88">
        <f t="shared" ca="1" si="140"/>
        <v>5552156.111111111</v>
      </c>
      <c r="CP41" s="88">
        <f t="shared" ca="1" si="140"/>
        <v>5531153.0555555569</v>
      </c>
      <c r="CQ41" s="88">
        <f t="shared" ca="1" si="140"/>
        <v>5510150</v>
      </c>
      <c r="CR41" s="88">
        <f t="shared" ca="1" si="140"/>
        <v>5489146.944444444</v>
      </c>
      <c r="CS41" s="88">
        <f t="shared" ca="1" si="140"/>
        <v>5468143.888888889</v>
      </c>
      <c r="CT41" s="88">
        <f t="shared" ca="1" si="140"/>
        <v>5447140.833333333</v>
      </c>
      <c r="CU41" s="88">
        <f t="shared" ca="1" si="140"/>
        <v>5426137.7777777789</v>
      </c>
      <c r="CV41" s="88">
        <f t="shared" ca="1" si="140"/>
        <v>5405134.7222222211</v>
      </c>
      <c r="CW41" s="88">
        <f t="shared" ca="1" si="140"/>
        <v>5384131.666666667</v>
      </c>
      <c r="CX41" s="88">
        <f t="shared" ca="1" si="140"/>
        <v>5363128.611111111</v>
      </c>
      <c r="CY41" s="88">
        <f t="shared" ca="1" si="140"/>
        <v>5342125.5555555569</v>
      </c>
      <c r="CZ41" s="88">
        <f t="shared" ref="CZ41:DT41" ca="1" si="141">SUM(CZ11:CZ40)</f>
        <v>5321122.5</v>
      </c>
      <c r="DA41" s="88">
        <f t="shared" ca="1" si="141"/>
        <v>5300119.444444444</v>
      </c>
      <c r="DB41" s="88">
        <f t="shared" ca="1" si="141"/>
        <v>5279116.388888889</v>
      </c>
      <c r="DC41" s="88">
        <f t="shared" ca="1" si="141"/>
        <v>5258113.333333333</v>
      </c>
      <c r="DD41" s="88">
        <f t="shared" ca="1" si="141"/>
        <v>5237110.2777777789</v>
      </c>
      <c r="DE41" s="88">
        <f t="shared" ca="1" si="141"/>
        <v>5216107.2222222211</v>
      </c>
      <c r="DF41" s="88">
        <f t="shared" ca="1" si="141"/>
        <v>5195104.166666667</v>
      </c>
      <c r="DG41" s="88">
        <f t="shared" ca="1" si="141"/>
        <v>5174101.111111111</v>
      </c>
      <c r="DH41" s="88">
        <f t="shared" ca="1" si="141"/>
        <v>5153098.0555555569</v>
      </c>
      <c r="DI41" s="88">
        <f t="shared" ca="1" si="141"/>
        <v>5132095</v>
      </c>
      <c r="DJ41" s="88">
        <f t="shared" ca="1" si="141"/>
        <v>5111091.944444444</v>
      </c>
      <c r="DK41" s="88">
        <f t="shared" ca="1" si="141"/>
        <v>5090088.888888889</v>
      </c>
      <c r="DL41" s="88">
        <f t="shared" ca="1" si="141"/>
        <v>5069085.833333333</v>
      </c>
      <c r="DM41" s="88">
        <f t="shared" ca="1" si="141"/>
        <v>5048082.7777777789</v>
      </c>
      <c r="DN41" s="88">
        <f t="shared" ca="1" si="141"/>
        <v>5027079.7222222211</v>
      </c>
      <c r="DO41" s="88">
        <f t="shared" ca="1" si="141"/>
        <v>5006076.666666667</v>
      </c>
      <c r="DP41" s="88">
        <f t="shared" ca="1" si="141"/>
        <v>4985073.611111111</v>
      </c>
      <c r="DQ41" s="88">
        <f t="shared" ca="1" si="141"/>
        <v>4964070.5555555569</v>
      </c>
      <c r="DR41" s="88">
        <f t="shared" ca="1" si="141"/>
        <v>4943067.5</v>
      </c>
      <c r="DS41" s="88">
        <f t="shared" ca="1" si="141"/>
        <v>4922064.444444444</v>
      </c>
      <c r="DT41" s="88">
        <f t="shared" ca="1" si="141"/>
        <v>4901061.388888889</v>
      </c>
    </row>
    <row r="42" spans="1:16383" ht="14.25" customHeight="1" x14ac:dyDescent="0.15">
      <c r="A42" s="21"/>
      <c r="C42" s="23"/>
      <c r="D42" s="23"/>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row>
    <row r="43" spans="1:16383" ht="14.25" customHeight="1" x14ac:dyDescent="0.15">
      <c r="A43" s="21"/>
      <c r="C43" s="23"/>
      <c r="D43" s="23"/>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row>
    <row r="44" spans="1:16383" s="701" customFormat="1" ht="18" x14ac:dyDescent="0.2">
      <c r="A44" s="698" t="s">
        <v>334</v>
      </c>
      <c r="B44" s="699" t="s">
        <v>99</v>
      </c>
      <c r="C44" s="699"/>
      <c r="D44" s="700"/>
      <c r="E44" s="700">
        <f t="shared" ref="E44:BY44" si="142">+E$4</f>
        <v>45688</v>
      </c>
      <c r="F44" s="700">
        <f t="shared" si="142"/>
        <v>45716</v>
      </c>
      <c r="G44" s="700">
        <f t="shared" si="142"/>
        <v>45747</v>
      </c>
      <c r="H44" s="700">
        <f t="shared" si="142"/>
        <v>45777</v>
      </c>
      <c r="I44" s="700">
        <f t="shared" si="142"/>
        <v>45808</v>
      </c>
      <c r="J44" s="700">
        <f t="shared" si="142"/>
        <v>45838</v>
      </c>
      <c r="K44" s="700">
        <f t="shared" si="142"/>
        <v>45869</v>
      </c>
      <c r="L44" s="700">
        <f t="shared" si="142"/>
        <v>45900</v>
      </c>
      <c r="M44" s="700">
        <f t="shared" si="142"/>
        <v>45930</v>
      </c>
      <c r="N44" s="700">
        <f t="shared" si="142"/>
        <v>45961</v>
      </c>
      <c r="O44" s="700">
        <f t="shared" si="142"/>
        <v>45991</v>
      </c>
      <c r="P44" s="700">
        <f t="shared" si="142"/>
        <v>46022</v>
      </c>
      <c r="Q44" s="700">
        <f t="shared" si="142"/>
        <v>46053</v>
      </c>
      <c r="R44" s="700">
        <f t="shared" si="142"/>
        <v>46081</v>
      </c>
      <c r="S44" s="700">
        <f t="shared" si="142"/>
        <v>46112</v>
      </c>
      <c r="T44" s="700">
        <f t="shared" si="142"/>
        <v>46142</v>
      </c>
      <c r="U44" s="700">
        <f t="shared" si="142"/>
        <v>46173</v>
      </c>
      <c r="V44" s="700">
        <f t="shared" si="142"/>
        <v>46203</v>
      </c>
      <c r="W44" s="700">
        <f t="shared" si="142"/>
        <v>46234</v>
      </c>
      <c r="X44" s="700">
        <f t="shared" si="142"/>
        <v>46265</v>
      </c>
      <c r="Y44" s="700">
        <f t="shared" si="142"/>
        <v>46295</v>
      </c>
      <c r="Z44" s="700">
        <f t="shared" si="142"/>
        <v>46326</v>
      </c>
      <c r="AA44" s="700">
        <f t="shared" si="142"/>
        <v>46356</v>
      </c>
      <c r="AB44" s="700">
        <f t="shared" si="142"/>
        <v>46387</v>
      </c>
      <c r="AC44" s="700">
        <f t="shared" si="142"/>
        <v>46418</v>
      </c>
      <c r="AD44" s="700">
        <f t="shared" si="142"/>
        <v>46446</v>
      </c>
      <c r="AE44" s="700">
        <f t="shared" si="142"/>
        <v>46477</v>
      </c>
      <c r="AF44" s="700">
        <f t="shared" si="142"/>
        <v>46507</v>
      </c>
      <c r="AG44" s="700">
        <f t="shared" si="142"/>
        <v>46538</v>
      </c>
      <c r="AH44" s="700">
        <f t="shared" si="142"/>
        <v>46568</v>
      </c>
      <c r="AI44" s="700">
        <f t="shared" si="142"/>
        <v>46599</v>
      </c>
      <c r="AJ44" s="700">
        <f t="shared" si="142"/>
        <v>46630</v>
      </c>
      <c r="AK44" s="700">
        <f t="shared" si="142"/>
        <v>46660</v>
      </c>
      <c r="AL44" s="700">
        <f t="shared" si="142"/>
        <v>46691</v>
      </c>
      <c r="AM44" s="700">
        <f t="shared" si="142"/>
        <v>46721</v>
      </c>
      <c r="AN44" s="700">
        <f t="shared" si="142"/>
        <v>46752</v>
      </c>
      <c r="AO44" s="700">
        <f t="shared" si="142"/>
        <v>46783</v>
      </c>
      <c r="AP44" s="700">
        <f t="shared" si="142"/>
        <v>46812</v>
      </c>
      <c r="AQ44" s="700">
        <f t="shared" si="142"/>
        <v>46843</v>
      </c>
      <c r="AR44" s="700">
        <f t="shared" si="142"/>
        <v>46873</v>
      </c>
      <c r="AS44" s="700">
        <f t="shared" si="142"/>
        <v>46904</v>
      </c>
      <c r="AT44" s="700">
        <f t="shared" si="142"/>
        <v>46934</v>
      </c>
      <c r="AU44" s="700">
        <f t="shared" si="142"/>
        <v>46965</v>
      </c>
      <c r="AV44" s="700">
        <f t="shared" si="142"/>
        <v>46996</v>
      </c>
      <c r="AW44" s="700">
        <f t="shared" si="142"/>
        <v>47026</v>
      </c>
      <c r="AX44" s="700">
        <f t="shared" si="142"/>
        <v>47057</v>
      </c>
      <c r="AY44" s="700">
        <f t="shared" si="142"/>
        <v>47087</v>
      </c>
      <c r="AZ44" s="700">
        <f t="shared" si="142"/>
        <v>47118</v>
      </c>
      <c r="BA44" s="700">
        <f t="shared" si="142"/>
        <v>47149</v>
      </c>
      <c r="BB44" s="700">
        <f t="shared" si="142"/>
        <v>47177</v>
      </c>
      <c r="BC44" s="700">
        <f t="shared" si="142"/>
        <v>47208</v>
      </c>
      <c r="BD44" s="700">
        <f t="shared" si="142"/>
        <v>47238</v>
      </c>
      <c r="BE44" s="700">
        <f t="shared" si="142"/>
        <v>47269</v>
      </c>
      <c r="BF44" s="700">
        <f t="shared" si="142"/>
        <v>47299</v>
      </c>
      <c r="BG44" s="700">
        <f t="shared" si="142"/>
        <v>47330</v>
      </c>
      <c r="BH44" s="700">
        <f t="shared" si="142"/>
        <v>47361</v>
      </c>
      <c r="BI44" s="700">
        <f t="shared" si="142"/>
        <v>47391</v>
      </c>
      <c r="BJ44" s="700">
        <f t="shared" si="142"/>
        <v>47422</v>
      </c>
      <c r="BK44" s="700">
        <f t="shared" si="142"/>
        <v>47452</v>
      </c>
      <c r="BL44" s="700">
        <f t="shared" si="142"/>
        <v>47483</v>
      </c>
      <c r="BM44" s="700">
        <f t="shared" si="142"/>
        <v>47514</v>
      </c>
      <c r="BN44" s="700">
        <f t="shared" si="142"/>
        <v>47542</v>
      </c>
      <c r="BO44" s="700">
        <f t="shared" si="142"/>
        <v>47573</v>
      </c>
      <c r="BP44" s="700">
        <f t="shared" si="142"/>
        <v>47603</v>
      </c>
      <c r="BQ44" s="700">
        <f t="shared" si="142"/>
        <v>47634</v>
      </c>
      <c r="BR44" s="700">
        <f t="shared" si="142"/>
        <v>47664</v>
      </c>
      <c r="BS44" s="700">
        <f t="shared" si="142"/>
        <v>47695</v>
      </c>
      <c r="BT44" s="700">
        <f t="shared" si="142"/>
        <v>47726</v>
      </c>
      <c r="BU44" s="700">
        <f t="shared" si="142"/>
        <v>47756</v>
      </c>
      <c r="BV44" s="700">
        <f t="shared" si="142"/>
        <v>47787</v>
      </c>
      <c r="BW44" s="700">
        <f t="shared" si="142"/>
        <v>47817</v>
      </c>
      <c r="BX44" s="700">
        <f t="shared" si="142"/>
        <v>47848</v>
      </c>
      <c r="BY44" s="700">
        <f t="shared" si="142"/>
        <v>47879</v>
      </c>
      <c r="BZ44" s="700">
        <f t="shared" ref="BZ44:DT44" si="143">+BZ$4</f>
        <v>47907</v>
      </c>
      <c r="CA44" s="700">
        <f t="shared" si="143"/>
        <v>47938</v>
      </c>
      <c r="CB44" s="700">
        <f t="shared" si="143"/>
        <v>47968</v>
      </c>
      <c r="CC44" s="700">
        <f t="shared" si="143"/>
        <v>47999</v>
      </c>
      <c r="CD44" s="700">
        <f t="shared" si="143"/>
        <v>48029</v>
      </c>
      <c r="CE44" s="700">
        <f t="shared" si="143"/>
        <v>48060</v>
      </c>
      <c r="CF44" s="700">
        <f t="shared" si="143"/>
        <v>48091</v>
      </c>
      <c r="CG44" s="700">
        <f t="shared" si="143"/>
        <v>48121</v>
      </c>
      <c r="CH44" s="700">
        <f t="shared" si="143"/>
        <v>48152</v>
      </c>
      <c r="CI44" s="700">
        <f t="shared" si="143"/>
        <v>48182</v>
      </c>
      <c r="CJ44" s="700">
        <f t="shared" si="143"/>
        <v>48213</v>
      </c>
      <c r="CK44" s="700">
        <f t="shared" si="143"/>
        <v>48244</v>
      </c>
      <c r="CL44" s="700">
        <f t="shared" si="143"/>
        <v>48273</v>
      </c>
      <c r="CM44" s="700">
        <f t="shared" si="143"/>
        <v>48304</v>
      </c>
      <c r="CN44" s="700">
        <f t="shared" si="143"/>
        <v>48334</v>
      </c>
      <c r="CO44" s="700">
        <f t="shared" si="143"/>
        <v>48365</v>
      </c>
      <c r="CP44" s="700">
        <f t="shared" si="143"/>
        <v>48395</v>
      </c>
      <c r="CQ44" s="700">
        <f t="shared" si="143"/>
        <v>48426</v>
      </c>
      <c r="CR44" s="700">
        <f t="shared" si="143"/>
        <v>48457</v>
      </c>
      <c r="CS44" s="700">
        <f t="shared" si="143"/>
        <v>48487</v>
      </c>
      <c r="CT44" s="700">
        <f t="shared" si="143"/>
        <v>48518</v>
      </c>
      <c r="CU44" s="700">
        <f t="shared" si="143"/>
        <v>48548</v>
      </c>
      <c r="CV44" s="700">
        <f t="shared" si="143"/>
        <v>48579</v>
      </c>
      <c r="CW44" s="700">
        <f t="shared" si="143"/>
        <v>48610</v>
      </c>
      <c r="CX44" s="700">
        <f t="shared" si="143"/>
        <v>48638</v>
      </c>
      <c r="CY44" s="700">
        <f t="shared" si="143"/>
        <v>48669</v>
      </c>
      <c r="CZ44" s="700">
        <f t="shared" si="143"/>
        <v>48699</v>
      </c>
      <c r="DA44" s="700">
        <f t="shared" si="143"/>
        <v>48730</v>
      </c>
      <c r="DB44" s="700">
        <f t="shared" si="143"/>
        <v>48760</v>
      </c>
      <c r="DC44" s="700">
        <f t="shared" si="143"/>
        <v>48791</v>
      </c>
      <c r="DD44" s="700">
        <f t="shared" si="143"/>
        <v>48822</v>
      </c>
      <c r="DE44" s="700">
        <f t="shared" si="143"/>
        <v>48852</v>
      </c>
      <c r="DF44" s="700">
        <f t="shared" si="143"/>
        <v>48883</v>
      </c>
      <c r="DG44" s="700">
        <f t="shared" si="143"/>
        <v>48913</v>
      </c>
      <c r="DH44" s="700">
        <f t="shared" si="143"/>
        <v>48944</v>
      </c>
      <c r="DI44" s="700">
        <f t="shared" si="143"/>
        <v>48975</v>
      </c>
      <c r="DJ44" s="700">
        <f t="shared" si="143"/>
        <v>49003</v>
      </c>
      <c r="DK44" s="700">
        <f t="shared" si="143"/>
        <v>49034</v>
      </c>
      <c r="DL44" s="700">
        <f t="shared" si="143"/>
        <v>49064</v>
      </c>
      <c r="DM44" s="700">
        <f t="shared" si="143"/>
        <v>49095</v>
      </c>
      <c r="DN44" s="700">
        <f t="shared" si="143"/>
        <v>49125</v>
      </c>
      <c r="DO44" s="700">
        <f t="shared" si="143"/>
        <v>49156</v>
      </c>
      <c r="DP44" s="700">
        <f t="shared" si="143"/>
        <v>49187</v>
      </c>
      <c r="DQ44" s="700">
        <f t="shared" si="143"/>
        <v>49217</v>
      </c>
      <c r="DR44" s="700">
        <f t="shared" si="143"/>
        <v>49248</v>
      </c>
      <c r="DS44" s="700">
        <f t="shared" si="143"/>
        <v>49278</v>
      </c>
      <c r="DT44" s="700">
        <f t="shared" si="143"/>
        <v>49309</v>
      </c>
      <c r="DU44" s="481"/>
      <c r="DV44" s="481"/>
      <c r="DW44" s="481"/>
      <c r="DX44" s="481"/>
      <c r="DY44" s="481"/>
      <c r="DZ44" s="481"/>
      <c r="EA44" s="481"/>
      <c r="EB44" s="481"/>
      <c r="EC44" s="481"/>
      <c r="ED44" s="481"/>
      <c r="EE44" s="481"/>
      <c r="EF44" s="481"/>
      <c r="EG44" s="481"/>
      <c r="EH44" s="481"/>
      <c r="EI44" s="481"/>
      <c r="EJ44" s="481"/>
      <c r="EK44" s="481"/>
      <c r="EL44" s="481"/>
      <c r="EM44" s="481"/>
      <c r="EN44" s="481"/>
      <c r="EO44" s="481"/>
      <c r="EP44" s="481"/>
      <c r="EQ44" s="481"/>
      <c r="ER44" s="481"/>
      <c r="ES44" s="481"/>
      <c r="ET44" s="481"/>
      <c r="EU44" s="481"/>
      <c r="EV44" s="481"/>
      <c r="EW44" s="481"/>
      <c r="EX44" s="481"/>
      <c r="EY44" s="481"/>
      <c r="EZ44" s="481"/>
      <c r="FA44" s="481"/>
      <c r="FB44" s="481"/>
      <c r="FC44" s="481"/>
      <c r="FD44" s="481"/>
      <c r="FE44" s="481"/>
      <c r="FF44" s="481"/>
      <c r="FG44" s="481"/>
      <c r="FH44" s="481"/>
      <c r="FI44" s="481"/>
      <c r="FJ44" s="481"/>
      <c r="FK44" s="481"/>
      <c r="FL44" s="481"/>
      <c r="FM44" s="481"/>
      <c r="FN44" s="481"/>
      <c r="FO44" s="481"/>
      <c r="FP44" s="481"/>
      <c r="FQ44" s="481"/>
      <c r="FR44" s="481"/>
      <c r="FS44" s="481"/>
      <c r="FT44" s="481"/>
      <c r="FU44" s="481"/>
      <c r="FV44" s="481"/>
      <c r="FW44" s="481"/>
      <c r="FX44" s="481"/>
      <c r="FY44" s="481"/>
      <c r="FZ44" s="481"/>
      <c r="GA44" s="481"/>
      <c r="GB44" s="481"/>
      <c r="GC44" s="481"/>
      <c r="GD44" s="481"/>
      <c r="GE44" s="481"/>
      <c r="GF44" s="481"/>
      <c r="GG44" s="481"/>
      <c r="GH44" s="481"/>
      <c r="GI44" s="481"/>
      <c r="GJ44" s="481"/>
      <c r="GK44" s="481"/>
      <c r="GL44" s="481"/>
      <c r="GM44" s="481"/>
      <c r="GN44" s="481"/>
      <c r="GO44" s="481"/>
      <c r="GP44" s="481"/>
      <c r="GQ44" s="481"/>
      <c r="GR44" s="481"/>
      <c r="GS44" s="481"/>
      <c r="GT44" s="481"/>
      <c r="GU44" s="481"/>
      <c r="GV44" s="481"/>
      <c r="GW44" s="481"/>
      <c r="GX44" s="481"/>
      <c r="GY44" s="481"/>
      <c r="GZ44" s="481"/>
      <c r="HA44" s="481"/>
      <c r="HB44" s="481"/>
      <c r="HC44" s="481"/>
      <c r="HD44" s="481"/>
      <c r="HE44" s="481"/>
      <c r="HF44" s="481"/>
      <c r="HG44" s="481"/>
      <c r="HH44" s="481"/>
      <c r="HI44" s="481"/>
      <c r="HJ44" s="481"/>
      <c r="HK44" s="481"/>
      <c r="HL44" s="481"/>
      <c r="HM44" s="481"/>
      <c r="HN44" s="481"/>
      <c r="HO44" s="481"/>
      <c r="HP44" s="481"/>
      <c r="HQ44" s="481"/>
      <c r="HR44" s="481"/>
      <c r="HS44" s="481"/>
      <c r="HT44" s="481"/>
      <c r="HU44" s="481"/>
      <c r="HV44" s="481"/>
      <c r="HW44" s="481"/>
      <c r="HX44" s="481"/>
      <c r="HY44" s="481"/>
      <c r="HZ44" s="481"/>
      <c r="IA44" s="481"/>
      <c r="IB44" s="481"/>
      <c r="IC44" s="481"/>
      <c r="ID44" s="481"/>
      <c r="IE44" s="481"/>
      <c r="IF44" s="481"/>
      <c r="IG44" s="481"/>
      <c r="IH44" s="481"/>
      <c r="II44" s="481"/>
      <c r="IJ44" s="481"/>
      <c r="IK44" s="481"/>
      <c r="IL44" s="481"/>
      <c r="IM44" s="481"/>
      <c r="IN44" s="481"/>
      <c r="IO44" s="481"/>
      <c r="IP44" s="481"/>
      <c r="IQ44" s="481"/>
      <c r="IR44" s="481"/>
      <c r="IS44" s="481"/>
      <c r="IT44" s="481"/>
      <c r="IU44" s="481"/>
      <c r="IV44" s="481"/>
      <c r="IW44" s="481"/>
      <c r="IX44" s="481"/>
      <c r="IY44" s="481"/>
      <c r="IZ44" s="481"/>
      <c r="JA44" s="481"/>
      <c r="JB44" s="481"/>
      <c r="JC44" s="481"/>
      <c r="JD44" s="481"/>
      <c r="JE44" s="481"/>
      <c r="JF44" s="481"/>
      <c r="JG44" s="481"/>
      <c r="JH44" s="481"/>
      <c r="JI44" s="481"/>
      <c r="JJ44" s="481"/>
      <c r="JK44" s="481"/>
      <c r="JL44" s="481"/>
      <c r="JM44" s="481"/>
      <c r="JN44" s="481"/>
      <c r="JO44" s="481"/>
      <c r="JP44" s="481"/>
      <c r="JQ44" s="481"/>
      <c r="JR44" s="481"/>
      <c r="JS44" s="481"/>
      <c r="JT44" s="481"/>
      <c r="JU44" s="481"/>
      <c r="JV44" s="481"/>
      <c r="JW44" s="481"/>
      <c r="JX44" s="481"/>
      <c r="JY44" s="481"/>
      <c r="JZ44" s="481"/>
      <c r="KA44" s="481"/>
      <c r="KB44" s="481"/>
      <c r="KC44" s="481"/>
      <c r="KD44" s="481"/>
      <c r="KE44" s="481"/>
      <c r="KF44" s="481"/>
      <c r="KG44" s="481"/>
      <c r="KH44" s="481"/>
      <c r="KI44" s="481"/>
      <c r="KJ44" s="481"/>
      <c r="KK44" s="481"/>
      <c r="KL44" s="481"/>
      <c r="KM44" s="481"/>
      <c r="KN44" s="481"/>
      <c r="KO44" s="481"/>
      <c r="KP44" s="481"/>
      <c r="KQ44" s="481"/>
      <c r="KR44" s="481"/>
      <c r="KS44" s="481"/>
      <c r="KT44" s="481"/>
      <c r="KU44" s="481"/>
      <c r="KV44" s="481"/>
      <c r="KW44" s="481"/>
      <c r="KX44" s="481"/>
      <c r="KY44" s="481"/>
      <c r="KZ44" s="481"/>
      <c r="LA44" s="481"/>
      <c r="LB44" s="481"/>
      <c r="LC44" s="481"/>
      <c r="LD44" s="481"/>
      <c r="LE44" s="481"/>
      <c r="LF44" s="481"/>
      <c r="LG44" s="481"/>
      <c r="LH44" s="481"/>
      <c r="LI44" s="481"/>
      <c r="LJ44" s="481"/>
      <c r="LK44" s="481"/>
      <c r="LL44" s="481"/>
      <c r="LM44" s="481"/>
      <c r="LN44" s="481"/>
      <c r="LO44" s="481"/>
      <c r="LP44" s="481"/>
      <c r="LQ44" s="481"/>
      <c r="LR44" s="481"/>
      <c r="LS44" s="481"/>
      <c r="LT44" s="481"/>
      <c r="LU44" s="481"/>
      <c r="LV44" s="481"/>
      <c r="LW44" s="481"/>
      <c r="LX44" s="481"/>
      <c r="LY44" s="481"/>
      <c r="LZ44" s="481"/>
      <c r="MA44" s="481"/>
      <c r="MB44" s="481"/>
      <c r="MC44" s="481"/>
      <c r="MD44" s="481"/>
      <c r="ME44" s="481"/>
      <c r="MF44" s="481"/>
      <c r="MG44" s="481"/>
      <c r="MH44" s="481"/>
      <c r="MI44" s="481"/>
      <c r="MJ44" s="481"/>
      <c r="MK44" s="481"/>
      <c r="ML44" s="481"/>
      <c r="MM44" s="481"/>
      <c r="MN44" s="481"/>
      <c r="MO44" s="481"/>
      <c r="MP44" s="481"/>
      <c r="MQ44" s="481"/>
      <c r="MR44" s="481"/>
      <c r="MS44" s="481"/>
      <c r="MT44" s="481"/>
      <c r="MU44" s="481"/>
      <c r="MV44" s="481"/>
      <c r="MW44" s="481"/>
      <c r="MX44" s="481"/>
      <c r="MY44" s="481"/>
      <c r="MZ44" s="481"/>
      <c r="NA44" s="481"/>
      <c r="NB44" s="481"/>
      <c r="NC44" s="481"/>
      <c r="ND44" s="481"/>
      <c r="NE44" s="481"/>
      <c r="NF44" s="481"/>
      <c r="NG44" s="481"/>
      <c r="NH44" s="481"/>
      <c r="NI44" s="481"/>
      <c r="NJ44" s="481"/>
      <c r="NK44" s="481"/>
      <c r="NL44" s="481"/>
      <c r="NM44" s="481"/>
      <c r="NN44" s="481"/>
      <c r="NO44" s="481"/>
      <c r="NP44" s="481"/>
      <c r="NQ44" s="481"/>
      <c r="NR44" s="481"/>
      <c r="NS44" s="481"/>
      <c r="NT44" s="481"/>
      <c r="NU44" s="481"/>
      <c r="NV44" s="481"/>
      <c r="NW44" s="481"/>
      <c r="NX44" s="481"/>
      <c r="NY44" s="481"/>
      <c r="NZ44" s="481"/>
      <c r="OA44" s="481"/>
      <c r="OB44" s="481"/>
      <c r="OC44" s="481"/>
      <c r="OD44" s="481"/>
      <c r="OE44" s="481"/>
      <c r="OF44" s="481"/>
      <c r="OG44" s="481"/>
      <c r="OH44" s="481"/>
      <c r="OI44" s="481"/>
      <c r="OJ44" s="481"/>
      <c r="OK44" s="481"/>
      <c r="OL44" s="481"/>
      <c r="OM44" s="481"/>
      <c r="ON44" s="481"/>
      <c r="OO44" s="481"/>
      <c r="OP44" s="481"/>
      <c r="OQ44" s="481"/>
      <c r="OR44" s="481"/>
      <c r="OS44" s="481"/>
      <c r="OT44" s="481"/>
      <c r="OU44" s="481"/>
      <c r="OV44" s="481"/>
      <c r="OW44" s="481"/>
      <c r="OX44" s="481"/>
      <c r="OY44" s="481"/>
      <c r="OZ44" s="481"/>
      <c r="PA44" s="481"/>
      <c r="PB44" s="481"/>
      <c r="PC44" s="481"/>
      <c r="PD44" s="481"/>
      <c r="PE44" s="481"/>
      <c r="PF44" s="481"/>
      <c r="PG44" s="481"/>
      <c r="PH44" s="481"/>
      <c r="PI44" s="481"/>
      <c r="PJ44" s="481"/>
      <c r="PK44" s="481"/>
      <c r="PL44" s="481"/>
      <c r="PM44" s="481"/>
      <c r="PN44" s="481"/>
      <c r="PO44" s="481"/>
      <c r="PP44" s="481"/>
      <c r="PQ44" s="481"/>
      <c r="PR44" s="481"/>
      <c r="PS44" s="481"/>
      <c r="PT44" s="481"/>
      <c r="PU44" s="481"/>
      <c r="PV44" s="481"/>
      <c r="PW44" s="481"/>
      <c r="PX44" s="481"/>
      <c r="PY44" s="481"/>
      <c r="PZ44" s="481"/>
      <c r="QA44" s="481"/>
      <c r="QB44" s="481"/>
      <c r="QC44" s="481"/>
      <c r="QD44" s="481"/>
      <c r="QE44" s="481"/>
      <c r="QF44" s="481"/>
      <c r="QG44" s="481"/>
      <c r="QH44" s="481"/>
      <c r="QI44" s="481"/>
      <c r="QJ44" s="481"/>
      <c r="QK44" s="481"/>
      <c r="QL44" s="481"/>
      <c r="QM44" s="481"/>
      <c r="QN44" s="481"/>
      <c r="QO44" s="481"/>
      <c r="QP44" s="481"/>
      <c r="QQ44" s="481"/>
      <c r="QR44" s="481"/>
      <c r="QS44" s="481"/>
      <c r="QT44" s="481"/>
      <c r="QU44" s="481"/>
      <c r="QV44" s="481"/>
      <c r="QW44" s="481"/>
      <c r="QX44" s="481"/>
      <c r="QY44" s="481"/>
      <c r="QZ44" s="481"/>
      <c r="RA44" s="481"/>
      <c r="RB44" s="481"/>
      <c r="RC44" s="481"/>
      <c r="RD44" s="481"/>
      <c r="RE44" s="481"/>
      <c r="RF44" s="481"/>
      <c r="RG44" s="481"/>
      <c r="RH44" s="481"/>
      <c r="RI44" s="481"/>
      <c r="RJ44" s="481"/>
      <c r="RK44" s="481"/>
      <c r="RL44" s="481"/>
      <c r="RM44" s="481"/>
      <c r="RN44" s="481"/>
      <c r="RO44" s="481"/>
      <c r="RP44" s="481"/>
      <c r="RQ44" s="481"/>
      <c r="RR44" s="481"/>
      <c r="RS44" s="481"/>
      <c r="RT44" s="481"/>
      <c r="RU44" s="481"/>
      <c r="RV44" s="481"/>
      <c r="RW44" s="481"/>
      <c r="RX44" s="481"/>
      <c r="RY44" s="481"/>
      <c r="RZ44" s="481"/>
      <c r="SA44" s="481"/>
      <c r="SB44" s="481"/>
      <c r="SC44" s="481"/>
      <c r="SD44" s="481"/>
      <c r="SE44" s="481"/>
      <c r="SF44" s="481"/>
      <c r="SG44" s="481"/>
      <c r="SH44" s="481"/>
      <c r="SI44" s="481"/>
      <c r="SJ44" s="481"/>
      <c r="SK44" s="481"/>
      <c r="SL44" s="481"/>
      <c r="SM44" s="481"/>
      <c r="SN44" s="481"/>
      <c r="SO44" s="481"/>
      <c r="SP44" s="481"/>
      <c r="SQ44" s="481"/>
      <c r="SR44" s="481"/>
      <c r="SS44" s="481"/>
      <c r="ST44" s="481"/>
      <c r="SU44" s="481"/>
      <c r="SV44" s="481"/>
      <c r="SW44" s="481"/>
      <c r="SX44" s="481"/>
      <c r="SY44" s="481"/>
      <c r="SZ44" s="481"/>
      <c r="TA44" s="481"/>
      <c r="TB44" s="481"/>
      <c r="TC44" s="481"/>
      <c r="TD44" s="481"/>
      <c r="TE44" s="481"/>
      <c r="TF44" s="481"/>
      <c r="TG44" s="481"/>
      <c r="TH44" s="481"/>
      <c r="TI44" s="481"/>
      <c r="TJ44" s="481"/>
      <c r="TK44" s="481"/>
      <c r="TL44" s="481"/>
      <c r="TM44" s="481"/>
      <c r="TN44" s="481"/>
      <c r="TO44" s="481"/>
      <c r="TP44" s="481"/>
      <c r="TQ44" s="481"/>
      <c r="TR44" s="481"/>
      <c r="TS44" s="481"/>
      <c r="TT44" s="481"/>
      <c r="TU44" s="481"/>
      <c r="TV44" s="481"/>
      <c r="TW44" s="481"/>
      <c r="TX44" s="481"/>
      <c r="TY44" s="481"/>
      <c r="TZ44" s="481"/>
      <c r="UA44" s="481"/>
      <c r="UB44" s="481"/>
      <c r="UC44" s="481"/>
      <c r="UD44" s="481"/>
      <c r="UE44" s="481"/>
      <c r="UF44" s="481"/>
      <c r="UG44" s="481"/>
      <c r="UH44" s="481"/>
      <c r="UI44" s="481"/>
      <c r="UJ44" s="481"/>
      <c r="UK44" s="481"/>
      <c r="UL44" s="481"/>
      <c r="UM44" s="481"/>
      <c r="UN44" s="481"/>
      <c r="UO44" s="481"/>
      <c r="UP44" s="481"/>
      <c r="UQ44" s="481"/>
      <c r="UR44" s="481"/>
      <c r="US44" s="481"/>
      <c r="UT44" s="481"/>
      <c r="UU44" s="481"/>
      <c r="UV44" s="481"/>
      <c r="UW44" s="481"/>
      <c r="UX44" s="481"/>
      <c r="UY44" s="481"/>
      <c r="UZ44" s="481"/>
      <c r="VA44" s="481"/>
      <c r="VB44" s="481"/>
      <c r="VC44" s="481"/>
      <c r="VD44" s="481"/>
      <c r="VE44" s="481"/>
      <c r="VF44" s="481"/>
      <c r="VG44" s="481"/>
      <c r="VH44" s="481"/>
      <c r="VI44" s="481"/>
      <c r="VJ44" s="481"/>
      <c r="VK44" s="481"/>
      <c r="VL44" s="481"/>
      <c r="VM44" s="481"/>
      <c r="VN44" s="481"/>
      <c r="VO44" s="481"/>
      <c r="VP44" s="481"/>
      <c r="VQ44" s="481"/>
      <c r="VR44" s="481"/>
      <c r="VS44" s="481"/>
      <c r="VT44" s="481"/>
      <c r="VU44" s="481"/>
      <c r="VV44" s="481"/>
      <c r="VW44" s="481"/>
      <c r="VX44" s="481"/>
      <c r="VY44" s="481"/>
      <c r="VZ44" s="481"/>
      <c r="WA44" s="481"/>
      <c r="WB44" s="481"/>
      <c r="WC44" s="481"/>
      <c r="WD44" s="481"/>
      <c r="WE44" s="481"/>
      <c r="WF44" s="481"/>
      <c r="WG44" s="481"/>
      <c r="WH44" s="481"/>
      <c r="WI44" s="481"/>
      <c r="WJ44" s="481"/>
      <c r="WK44" s="481"/>
      <c r="WL44" s="481"/>
      <c r="WM44" s="481"/>
      <c r="WN44" s="481"/>
      <c r="WO44" s="481"/>
      <c r="WP44" s="481"/>
      <c r="WQ44" s="481"/>
      <c r="WR44" s="481"/>
      <c r="WS44" s="481"/>
      <c r="WT44" s="481"/>
      <c r="WU44" s="481"/>
      <c r="WV44" s="481"/>
      <c r="WW44" s="481"/>
      <c r="WX44" s="481"/>
      <c r="WY44" s="481"/>
      <c r="WZ44" s="481"/>
      <c r="XA44" s="481"/>
      <c r="XB44" s="481"/>
      <c r="XC44" s="481"/>
      <c r="XD44" s="481"/>
      <c r="XE44" s="481"/>
      <c r="XF44" s="481"/>
      <c r="XG44" s="481"/>
      <c r="XH44" s="481"/>
      <c r="XI44" s="481"/>
      <c r="XJ44" s="481"/>
      <c r="XK44" s="481"/>
      <c r="XL44" s="481"/>
      <c r="XM44" s="481"/>
      <c r="XN44" s="481"/>
      <c r="XO44" s="481"/>
      <c r="XP44" s="481"/>
      <c r="XQ44" s="481"/>
      <c r="XR44" s="481"/>
      <c r="XS44" s="481"/>
      <c r="XT44" s="481"/>
      <c r="XU44" s="481"/>
      <c r="XV44" s="481"/>
      <c r="XW44" s="481"/>
      <c r="XX44" s="481"/>
      <c r="XY44" s="481"/>
      <c r="XZ44" s="481"/>
      <c r="YA44" s="481"/>
      <c r="YB44" s="481"/>
      <c r="YC44" s="481"/>
      <c r="YD44" s="481"/>
      <c r="YE44" s="481"/>
      <c r="YF44" s="481"/>
      <c r="YG44" s="481"/>
      <c r="YH44" s="481"/>
      <c r="YI44" s="481"/>
      <c r="YJ44" s="481"/>
      <c r="YK44" s="481"/>
      <c r="YL44" s="481"/>
      <c r="YM44" s="481"/>
      <c r="YN44" s="481"/>
      <c r="YO44" s="481"/>
      <c r="YP44" s="481"/>
      <c r="YQ44" s="481"/>
      <c r="YR44" s="481"/>
      <c r="YS44" s="481"/>
      <c r="YT44" s="481"/>
      <c r="YU44" s="481"/>
      <c r="YV44" s="481"/>
      <c r="YW44" s="481"/>
      <c r="YX44" s="481"/>
      <c r="YY44" s="481"/>
      <c r="YZ44" s="481"/>
      <c r="ZA44" s="481"/>
      <c r="ZB44" s="481"/>
      <c r="ZC44" s="481"/>
      <c r="ZD44" s="481"/>
      <c r="ZE44" s="481"/>
      <c r="ZF44" s="481"/>
      <c r="ZG44" s="481"/>
      <c r="ZH44" s="481"/>
      <c r="ZI44" s="481"/>
      <c r="ZJ44" s="481"/>
      <c r="ZK44" s="481"/>
      <c r="ZL44" s="481"/>
      <c r="ZM44" s="481"/>
      <c r="ZN44" s="481"/>
      <c r="ZO44" s="481"/>
      <c r="ZP44" s="481"/>
      <c r="ZQ44" s="481"/>
      <c r="ZR44" s="481"/>
      <c r="ZS44" s="481"/>
      <c r="ZT44" s="481"/>
      <c r="ZU44" s="481"/>
      <c r="ZV44" s="481"/>
      <c r="ZW44" s="481"/>
      <c r="ZX44" s="481"/>
      <c r="ZY44" s="481"/>
      <c r="ZZ44" s="481"/>
      <c r="AAA44" s="481"/>
      <c r="AAB44" s="481"/>
      <c r="AAC44" s="481"/>
      <c r="AAD44" s="481"/>
      <c r="AAE44" s="481"/>
      <c r="AAF44" s="481"/>
      <c r="AAG44" s="481"/>
      <c r="AAH44" s="481"/>
      <c r="AAI44" s="481"/>
      <c r="AAJ44" s="481"/>
      <c r="AAK44" s="481"/>
      <c r="AAL44" s="481"/>
      <c r="AAM44" s="481"/>
      <c r="AAN44" s="481"/>
      <c r="AAO44" s="481"/>
      <c r="AAP44" s="481"/>
      <c r="AAQ44" s="481"/>
      <c r="AAR44" s="481"/>
      <c r="AAS44" s="481"/>
      <c r="AAT44" s="481"/>
      <c r="AAU44" s="481"/>
      <c r="AAV44" s="481"/>
      <c r="AAW44" s="481"/>
      <c r="AAX44" s="481"/>
      <c r="AAY44" s="481"/>
      <c r="AAZ44" s="481"/>
      <c r="ABA44" s="481"/>
      <c r="ABB44" s="481"/>
      <c r="ABC44" s="481"/>
      <c r="ABD44" s="481"/>
      <c r="ABE44" s="481"/>
      <c r="ABF44" s="481"/>
      <c r="ABG44" s="481"/>
      <c r="ABH44" s="481"/>
      <c r="ABI44" s="481"/>
      <c r="ABJ44" s="481"/>
      <c r="ABK44" s="481"/>
      <c r="ABL44" s="481"/>
      <c r="ABM44" s="481"/>
      <c r="ABN44" s="481"/>
      <c r="ABO44" s="481"/>
      <c r="ABP44" s="481"/>
      <c r="ABQ44" s="481"/>
      <c r="ABR44" s="481"/>
      <c r="ABS44" s="481"/>
      <c r="ABT44" s="481"/>
      <c r="ABU44" s="481"/>
      <c r="ABV44" s="481"/>
      <c r="ABW44" s="481"/>
      <c r="ABX44" s="481"/>
      <c r="ABY44" s="481"/>
      <c r="ABZ44" s="481"/>
      <c r="ACA44" s="481"/>
      <c r="ACB44" s="481"/>
      <c r="ACC44" s="481"/>
      <c r="ACD44" s="481"/>
      <c r="ACE44" s="481"/>
      <c r="ACF44" s="481"/>
      <c r="ACG44" s="481"/>
      <c r="ACH44" s="481"/>
      <c r="ACI44" s="481"/>
      <c r="ACJ44" s="481"/>
      <c r="ACK44" s="481"/>
      <c r="ACL44" s="481"/>
      <c r="ACM44" s="481"/>
      <c r="ACN44" s="481"/>
      <c r="ACO44" s="481"/>
      <c r="ACP44" s="481"/>
      <c r="ACQ44" s="481"/>
      <c r="ACR44" s="481"/>
      <c r="ACS44" s="481"/>
      <c r="ACT44" s="481"/>
      <c r="ACU44" s="481"/>
      <c r="ACV44" s="481"/>
      <c r="ACW44" s="481"/>
      <c r="ACX44" s="481"/>
      <c r="ACY44" s="481"/>
      <c r="ACZ44" s="481"/>
      <c r="ADA44" s="481"/>
      <c r="ADB44" s="481"/>
      <c r="ADC44" s="481"/>
      <c r="ADD44" s="481"/>
      <c r="ADE44" s="481"/>
      <c r="ADF44" s="481"/>
      <c r="ADG44" s="481"/>
      <c r="ADH44" s="481"/>
      <c r="ADI44" s="481"/>
      <c r="ADJ44" s="481"/>
      <c r="ADK44" s="481"/>
      <c r="ADL44" s="481"/>
      <c r="ADM44" s="481"/>
      <c r="ADN44" s="481"/>
      <c r="ADO44" s="481"/>
      <c r="ADP44" s="481"/>
      <c r="ADQ44" s="481"/>
      <c r="ADR44" s="481"/>
      <c r="ADS44" s="481"/>
      <c r="ADT44" s="481"/>
      <c r="ADU44" s="481"/>
      <c r="ADV44" s="481"/>
      <c r="ADW44" s="481"/>
      <c r="ADX44" s="481"/>
      <c r="ADY44" s="481"/>
      <c r="ADZ44" s="481"/>
      <c r="AEA44" s="481"/>
      <c r="AEB44" s="481"/>
      <c r="AEC44" s="481"/>
      <c r="AED44" s="481"/>
      <c r="AEE44" s="481"/>
      <c r="AEF44" s="481"/>
      <c r="AEG44" s="481"/>
      <c r="AEH44" s="481"/>
      <c r="AEI44" s="481"/>
      <c r="AEJ44" s="481"/>
      <c r="AEK44" s="481"/>
      <c r="AEL44" s="481"/>
      <c r="AEM44" s="481"/>
      <c r="AEN44" s="481"/>
      <c r="AEO44" s="481"/>
      <c r="AEP44" s="481"/>
      <c r="AEQ44" s="481"/>
      <c r="AER44" s="481"/>
      <c r="AES44" s="481"/>
      <c r="AET44" s="481"/>
      <c r="AEU44" s="481"/>
      <c r="AEV44" s="481"/>
      <c r="AEW44" s="481"/>
      <c r="AEX44" s="481"/>
      <c r="AEY44" s="481"/>
      <c r="AEZ44" s="481"/>
      <c r="AFA44" s="481"/>
      <c r="AFB44" s="481"/>
      <c r="AFC44" s="481"/>
      <c r="AFD44" s="481"/>
      <c r="AFE44" s="481"/>
      <c r="AFF44" s="481"/>
      <c r="AFG44" s="481"/>
      <c r="AFH44" s="481"/>
      <c r="AFI44" s="481"/>
      <c r="AFJ44" s="481"/>
      <c r="AFK44" s="481"/>
      <c r="AFL44" s="481"/>
      <c r="AFM44" s="481"/>
      <c r="AFN44" s="481"/>
      <c r="AFO44" s="481"/>
      <c r="AFP44" s="481"/>
      <c r="AFQ44" s="481"/>
      <c r="AFR44" s="481"/>
      <c r="AFS44" s="481"/>
      <c r="AFT44" s="481"/>
      <c r="AFU44" s="481"/>
      <c r="AFV44" s="481"/>
      <c r="AFW44" s="481"/>
      <c r="AFX44" s="481"/>
      <c r="AFY44" s="481"/>
      <c r="AFZ44" s="481"/>
      <c r="AGA44" s="481"/>
      <c r="AGB44" s="481"/>
      <c r="AGC44" s="481"/>
      <c r="AGD44" s="481"/>
      <c r="AGE44" s="481"/>
      <c r="AGF44" s="481"/>
      <c r="AGG44" s="481"/>
      <c r="AGH44" s="481"/>
      <c r="AGI44" s="481"/>
      <c r="AGJ44" s="481"/>
      <c r="AGK44" s="481"/>
      <c r="AGL44" s="481"/>
      <c r="AGM44" s="481"/>
      <c r="AGN44" s="481"/>
      <c r="AGO44" s="481"/>
      <c r="AGP44" s="481"/>
      <c r="AGQ44" s="481"/>
      <c r="AGR44" s="481"/>
      <c r="AGS44" s="481"/>
      <c r="AGT44" s="481"/>
      <c r="AGU44" s="481"/>
      <c r="AGV44" s="481"/>
      <c r="AGW44" s="481"/>
      <c r="AGX44" s="481"/>
      <c r="AGY44" s="481"/>
      <c r="AGZ44" s="481"/>
      <c r="AHA44" s="481"/>
      <c r="AHB44" s="481"/>
      <c r="AHC44" s="481"/>
      <c r="AHD44" s="481"/>
      <c r="AHE44" s="481"/>
      <c r="AHF44" s="481"/>
      <c r="AHG44" s="481"/>
      <c r="AHH44" s="481"/>
      <c r="AHI44" s="481"/>
      <c r="AHJ44" s="481"/>
      <c r="AHK44" s="481"/>
      <c r="AHL44" s="481"/>
      <c r="AHM44" s="481"/>
      <c r="AHN44" s="481"/>
      <c r="AHO44" s="481"/>
      <c r="AHP44" s="481"/>
      <c r="AHQ44" s="481"/>
      <c r="AHR44" s="481"/>
      <c r="AHS44" s="481"/>
      <c r="AHT44" s="481"/>
      <c r="AHU44" s="481"/>
      <c r="AHV44" s="481"/>
      <c r="AHW44" s="481"/>
      <c r="AHX44" s="481"/>
      <c r="AHY44" s="481"/>
      <c r="AHZ44" s="481"/>
      <c r="AIA44" s="481"/>
      <c r="AIB44" s="481"/>
      <c r="AIC44" s="481"/>
      <c r="AID44" s="481"/>
      <c r="AIE44" s="481"/>
      <c r="AIF44" s="481"/>
      <c r="AIG44" s="481"/>
      <c r="AIH44" s="481"/>
      <c r="AII44" s="481"/>
      <c r="AIJ44" s="481"/>
      <c r="AIK44" s="481"/>
      <c r="AIL44" s="481"/>
      <c r="AIM44" s="481"/>
      <c r="AIN44" s="481"/>
      <c r="AIO44" s="481"/>
      <c r="AIP44" s="481"/>
      <c r="AIQ44" s="481"/>
      <c r="AIR44" s="481"/>
      <c r="AIS44" s="481"/>
      <c r="AIT44" s="481"/>
      <c r="AIU44" s="481"/>
      <c r="AIV44" s="481"/>
      <c r="AIW44" s="481"/>
      <c r="AIX44" s="481"/>
      <c r="AIY44" s="481"/>
      <c r="AIZ44" s="481"/>
      <c r="AJA44" s="481"/>
      <c r="AJB44" s="481"/>
      <c r="AJC44" s="481"/>
      <c r="AJD44" s="481"/>
      <c r="AJE44" s="481"/>
      <c r="AJF44" s="481"/>
      <c r="AJG44" s="481"/>
      <c r="AJH44" s="481"/>
      <c r="AJI44" s="481"/>
      <c r="AJJ44" s="481"/>
      <c r="AJK44" s="481"/>
      <c r="AJL44" s="481"/>
      <c r="AJM44" s="481"/>
      <c r="AJN44" s="481"/>
      <c r="AJO44" s="481"/>
      <c r="AJP44" s="481"/>
      <c r="AJQ44" s="481"/>
      <c r="AJR44" s="481"/>
      <c r="AJS44" s="481"/>
      <c r="AJT44" s="481"/>
      <c r="AJU44" s="481"/>
      <c r="AJV44" s="481"/>
      <c r="AJW44" s="481"/>
      <c r="AJX44" s="481"/>
      <c r="AJY44" s="481"/>
      <c r="AJZ44" s="481"/>
      <c r="AKA44" s="481"/>
      <c r="AKB44" s="481"/>
      <c r="AKC44" s="481"/>
      <c r="AKD44" s="481"/>
      <c r="AKE44" s="481"/>
      <c r="AKF44" s="481"/>
      <c r="AKG44" s="481"/>
      <c r="AKH44" s="481"/>
      <c r="AKI44" s="481"/>
      <c r="AKJ44" s="481"/>
      <c r="AKK44" s="481"/>
      <c r="AKL44" s="481"/>
      <c r="AKM44" s="481"/>
      <c r="AKN44" s="481"/>
      <c r="AKO44" s="481"/>
      <c r="AKP44" s="481"/>
      <c r="AKQ44" s="481"/>
      <c r="AKR44" s="481"/>
      <c r="AKS44" s="481"/>
      <c r="AKT44" s="481"/>
      <c r="AKU44" s="481"/>
      <c r="AKV44" s="481"/>
      <c r="AKW44" s="481"/>
      <c r="AKX44" s="481"/>
      <c r="AKY44" s="481"/>
      <c r="AKZ44" s="481"/>
      <c r="ALA44" s="481"/>
      <c r="ALB44" s="481"/>
      <c r="ALC44" s="481"/>
      <c r="ALD44" s="481"/>
      <c r="ALE44" s="481"/>
      <c r="ALF44" s="481"/>
      <c r="ALG44" s="481"/>
      <c r="ALH44" s="481"/>
      <c r="ALI44" s="481"/>
      <c r="ALJ44" s="481"/>
      <c r="ALK44" s="481"/>
      <c r="ALL44" s="481"/>
      <c r="ALM44" s="481"/>
      <c r="ALN44" s="481"/>
      <c r="ALO44" s="481"/>
      <c r="ALP44" s="481"/>
      <c r="ALQ44" s="481"/>
      <c r="ALR44" s="481"/>
      <c r="ALS44" s="481"/>
      <c r="ALT44" s="481"/>
      <c r="ALU44" s="481"/>
      <c r="ALV44" s="481"/>
      <c r="ALW44" s="481"/>
      <c r="ALX44" s="481"/>
      <c r="ALY44" s="481"/>
      <c r="ALZ44" s="481"/>
      <c r="AMA44" s="481"/>
      <c r="AMB44" s="481"/>
      <c r="AMC44" s="481"/>
      <c r="AMD44" s="481"/>
      <c r="AME44" s="481"/>
      <c r="AMF44" s="481"/>
      <c r="AMG44" s="481"/>
      <c r="AMH44" s="481"/>
      <c r="AMI44" s="481"/>
      <c r="AMJ44" s="481"/>
      <c r="AMK44" s="481"/>
      <c r="AML44" s="481"/>
      <c r="AMM44" s="481"/>
      <c r="AMN44" s="481"/>
      <c r="AMO44" s="481"/>
      <c r="AMP44" s="481"/>
      <c r="AMQ44" s="481"/>
      <c r="AMR44" s="481"/>
      <c r="AMS44" s="481"/>
      <c r="AMT44" s="481"/>
      <c r="AMU44" s="481"/>
      <c r="AMV44" s="481"/>
      <c r="AMW44" s="481"/>
      <c r="AMX44" s="481"/>
      <c r="AMY44" s="481"/>
      <c r="AMZ44" s="481"/>
      <c r="ANA44" s="481"/>
      <c r="ANB44" s="481"/>
      <c r="ANC44" s="481"/>
      <c r="AND44" s="481"/>
      <c r="ANE44" s="481"/>
      <c r="ANF44" s="481"/>
      <c r="ANG44" s="481"/>
      <c r="ANH44" s="481"/>
      <c r="ANI44" s="481"/>
      <c r="ANJ44" s="481"/>
      <c r="ANK44" s="481"/>
      <c r="ANL44" s="481"/>
      <c r="ANM44" s="481"/>
      <c r="ANN44" s="481"/>
      <c r="ANO44" s="481"/>
      <c r="ANP44" s="481"/>
      <c r="ANQ44" s="481"/>
      <c r="ANR44" s="481"/>
      <c r="ANS44" s="481"/>
      <c r="ANT44" s="481"/>
      <c r="ANU44" s="481"/>
      <c r="ANV44" s="481"/>
      <c r="ANW44" s="481"/>
      <c r="ANX44" s="481"/>
      <c r="ANY44" s="481"/>
      <c r="ANZ44" s="481"/>
      <c r="AOA44" s="481"/>
      <c r="AOB44" s="481"/>
      <c r="AOC44" s="481"/>
      <c r="AOD44" s="481"/>
      <c r="AOE44" s="481"/>
      <c r="AOF44" s="481"/>
      <c r="AOG44" s="481"/>
      <c r="AOH44" s="481"/>
      <c r="AOI44" s="481"/>
      <c r="AOJ44" s="481"/>
      <c r="AOK44" s="481"/>
      <c r="AOL44" s="481"/>
      <c r="AOM44" s="481"/>
      <c r="AON44" s="481"/>
      <c r="AOO44" s="481"/>
      <c r="AOP44" s="481"/>
      <c r="AOQ44" s="481"/>
      <c r="AOR44" s="481"/>
      <c r="AOS44" s="481"/>
      <c r="AOT44" s="481"/>
      <c r="AOU44" s="481"/>
      <c r="AOV44" s="481"/>
      <c r="AOW44" s="481"/>
      <c r="AOX44" s="481"/>
      <c r="AOY44" s="481"/>
      <c r="AOZ44" s="481"/>
      <c r="APA44" s="481"/>
      <c r="APB44" s="481"/>
      <c r="APC44" s="481"/>
      <c r="APD44" s="481"/>
      <c r="APE44" s="481"/>
      <c r="APF44" s="481"/>
      <c r="APG44" s="481"/>
      <c r="APH44" s="481"/>
      <c r="API44" s="481"/>
      <c r="APJ44" s="481"/>
      <c r="APK44" s="481"/>
      <c r="APL44" s="481"/>
      <c r="APM44" s="481"/>
      <c r="APN44" s="481"/>
      <c r="APO44" s="481"/>
      <c r="APP44" s="481"/>
      <c r="APQ44" s="481"/>
      <c r="APR44" s="481"/>
      <c r="APS44" s="481"/>
      <c r="APT44" s="481"/>
      <c r="APU44" s="481"/>
      <c r="APV44" s="481"/>
      <c r="APW44" s="481"/>
      <c r="APX44" s="481"/>
      <c r="APY44" s="481"/>
      <c r="APZ44" s="481"/>
      <c r="AQA44" s="481"/>
      <c r="AQB44" s="481"/>
      <c r="AQC44" s="481"/>
      <c r="AQD44" s="481"/>
      <c r="AQE44" s="481"/>
      <c r="AQF44" s="481"/>
      <c r="AQG44" s="481"/>
      <c r="AQH44" s="481"/>
      <c r="AQI44" s="481"/>
      <c r="AQJ44" s="481"/>
      <c r="AQK44" s="481"/>
      <c r="AQL44" s="481"/>
      <c r="AQM44" s="481"/>
      <c r="AQN44" s="481"/>
      <c r="AQO44" s="481"/>
      <c r="AQP44" s="481"/>
      <c r="AQQ44" s="481"/>
      <c r="AQR44" s="481"/>
      <c r="AQS44" s="481"/>
      <c r="AQT44" s="481"/>
      <c r="AQU44" s="481"/>
      <c r="AQV44" s="481"/>
      <c r="AQW44" s="481"/>
      <c r="AQX44" s="481"/>
      <c r="AQY44" s="481"/>
      <c r="AQZ44" s="481"/>
      <c r="ARA44" s="481"/>
      <c r="ARB44" s="481"/>
      <c r="ARC44" s="481"/>
      <c r="ARD44" s="481"/>
      <c r="ARE44" s="481"/>
      <c r="ARF44" s="481"/>
      <c r="ARG44" s="481"/>
      <c r="ARH44" s="481"/>
      <c r="ARI44" s="481"/>
      <c r="ARJ44" s="481"/>
      <c r="ARK44" s="481"/>
      <c r="ARL44" s="481"/>
      <c r="ARM44" s="481"/>
      <c r="ARN44" s="481"/>
      <c r="ARO44" s="481"/>
      <c r="ARP44" s="481"/>
      <c r="ARQ44" s="481"/>
      <c r="ARR44" s="481"/>
      <c r="ARS44" s="481"/>
      <c r="ART44" s="481"/>
      <c r="ARU44" s="481"/>
      <c r="ARV44" s="481"/>
      <c r="ARW44" s="481"/>
      <c r="ARX44" s="481"/>
      <c r="ARY44" s="481"/>
      <c r="ARZ44" s="481"/>
      <c r="ASA44" s="481"/>
      <c r="ASB44" s="481"/>
      <c r="ASC44" s="481"/>
      <c r="ASD44" s="481"/>
      <c r="ASE44" s="481"/>
      <c r="ASF44" s="481"/>
      <c r="ASG44" s="481"/>
      <c r="ASH44" s="481"/>
      <c r="ASI44" s="481"/>
      <c r="ASJ44" s="481"/>
      <c r="ASK44" s="481"/>
      <c r="ASL44" s="481"/>
      <c r="ASM44" s="481"/>
      <c r="ASN44" s="481"/>
      <c r="ASO44" s="481"/>
      <c r="ASP44" s="481"/>
      <c r="ASQ44" s="481"/>
      <c r="ASR44" s="481"/>
      <c r="ASS44" s="481"/>
      <c r="AST44" s="481"/>
      <c r="ASU44" s="481"/>
      <c r="ASV44" s="481"/>
      <c r="ASW44" s="481"/>
      <c r="ASX44" s="481"/>
      <c r="ASY44" s="481"/>
      <c r="ASZ44" s="481"/>
      <c r="ATA44" s="481"/>
      <c r="ATB44" s="481"/>
      <c r="ATC44" s="481"/>
      <c r="ATD44" s="481"/>
      <c r="ATE44" s="481"/>
      <c r="ATF44" s="481"/>
      <c r="ATG44" s="481"/>
      <c r="ATH44" s="481"/>
      <c r="ATI44" s="481"/>
      <c r="ATJ44" s="481"/>
      <c r="ATK44" s="481"/>
      <c r="ATL44" s="481"/>
      <c r="ATM44" s="481"/>
      <c r="ATN44" s="481"/>
      <c r="ATO44" s="481"/>
      <c r="ATP44" s="481"/>
      <c r="ATQ44" s="481"/>
      <c r="ATR44" s="481"/>
      <c r="ATS44" s="481"/>
      <c r="ATT44" s="481"/>
      <c r="ATU44" s="481"/>
      <c r="ATV44" s="481"/>
      <c r="ATW44" s="481"/>
      <c r="ATX44" s="481"/>
      <c r="ATY44" s="481"/>
      <c r="ATZ44" s="481"/>
      <c r="AUA44" s="481"/>
      <c r="AUB44" s="481"/>
      <c r="AUC44" s="481"/>
      <c r="AUD44" s="481"/>
      <c r="AUE44" s="481"/>
      <c r="AUF44" s="481"/>
      <c r="AUG44" s="481"/>
      <c r="AUH44" s="481"/>
      <c r="AUI44" s="481"/>
      <c r="AUJ44" s="481"/>
      <c r="AUK44" s="481"/>
      <c r="AUL44" s="481"/>
      <c r="AUM44" s="481"/>
      <c r="AUN44" s="481"/>
      <c r="AUO44" s="481"/>
      <c r="AUP44" s="481"/>
      <c r="AUQ44" s="481"/>
      <c r="AUR44" s="481"/>
      <c r="AUS44" s="481"/>
      <c r="AUT44" s="481"/>
      <c r="AUU44" s="481"/>
      <c r="AUV44" s="481"/>
      <c r="AUW44" s="481"/>
      <c r="AUX44" s="481"/>
      <c r="AUY44" s="481"/>
      <c r="AUZ44" s="481"/>
      <c r="AVA44" s="481"/>
      <c r="AVB44" s="481"/>
      <c r="AVC44" s="481"/>
      <c r="AVD44" s="481"/>
      <c r="AVE44" s="481"/>
      <c r="AVF44" s="481"/>
      <c r="AVG44" s="481"/>
      <c r="AVH44" s="481"/>
      <c r="AVI44" s="481"/>
      <c r="AVJ44" s="481"/>
      <c r="AVK44" s="481"/>
      <c r="AVL44" s="481"/>
      <c r="AVM44" s="481"/>
      <c r="AVN44" s="481"/>
      <c r="AVO44" s="481"/>
      <c r="AVP44" s="481"/>
      <c r="AVQ44" s="481"/>
      <c r="AVR44" s="481"/>
      <c r="AVS44" s="481"/>
      <c r="AVT44" s="481"/>
      <c r="AVU44" s="481"/>
      <c r="AVV44" s="481"/>
      <c r="AVW44" s="481"/>
      <c r="AVX44" s="481"/>
      <c r="AVY44" s="481"/>
      <c r="AVZ44" s="481"/>
      <c r="AWA44" s="481"/>
      <c r="AWB44" s="481"/>
      <c r="AWC44" s="481"/>
      <c r="AWD44" s="481"/>
      <c r="AWE44" s="481"/>
      <c r="AWF44" s="481"/>
      <c r="AWG44" s="481"/>
      <c r="AWH44" s="481"/>
      <c r="AWI44" s="481"/>
      <c r="AWJ44" s="481"/>
      <c r="AWK44" s="481"/>
      <c r="AWL44" s="481"/>
      <c r="AWM44" s="481"/>
      <c r="AWN44" s="481"/>
      <c r="AWO44" s="481"/>
      <c r="AWP44" s="481"/>
      <c r="AWQ44" s="481"/>
      <c r="AWR44" s="481"/>
      <c r="AWS44" s="481"/>
      <c r="AWT44" s="481"/>
      <c r="AWU44" s="481"/>
      <c r="AWV44" s="481"/>
      <c r="AWW44" s="481"/>
      <c r="AWX44" s="481"/>
      <c r="AWY44" s="481"/>
      <c r="AWZ44" s="481"/>
      <c r="AXA44" s="481"/>
      <c r="AXB44" s="481"/>
      <c r="AXC44" s="481"/>
      <c r="AXD44" s="481"/>
      <c r="AXE44" s="481"/>
      <c r="AXF44" s="481"/>
      <c r="AXG44" s="481"/>
      <c r="AXH44" s="481"/>
      <c r="AXI44" s="481"/>
      <c r="AXJ44" s="481"/>
      <c r="AXK44" s="481"/>
      <c r="AXL44" s="481"/>
      <c r="AXM44" s="481"/>
      <c r="AXN44" s="481"/>
      <c r="AXO44" s="481"/>
      <c r="AXP44" s="481"/>
      <c r="AXQ44" s="481"/>
      <c r="AXR44" s="481"/>
      <c r="AXS44" s="481"/>
      <c r="AXT44" s="481"/>
      <c r="AXU44" s="481"/>
      <c r="AXV44" s="481"/>
      <c r="AXW44" s="481"/>
      <c r="AXX44" s="481"/>
      <c r="AXY44" s="481"/>
      <c r="AXZ44" s="481"/>
      <c r="AYA44" s="481"/>
      <c r="AYB44" s="481"/>
      <c r="AYC44" s="481"/>
      <c r="AYD44" s="481"/>
      <c r="AYE44" s="481"/>
      <c r="AYF44" s="481"/>
      <c r="AYG44" s="481"/>
      <c r="AYH44" s="481"/>
      <c r="AYI44" s="481"/>
      <c r="AYJ44" s="481"/>
      <c r="AYK44" s="481"/>
      <c r="AYL44" s="481"/>
      <c r="AYM44" s="481"/>
      <c r="AYN44" s="481"/>
      <c r="AYO44" s="481"/>
      <c r="AYP44" s="481"/>
      <c r="AYQ44" s="481"/>
      <c r="AYR44" s="481"/>
      <c r="AYS44" s="481"/>
      <c r="AYT44" s="481"/>
      <c r="AYU44" s="481"/>
      <c r="AYV44" s="481"/>
      <c r="AYW44" s="481"/>
      <c r="AYX44" s="481"/>
      <c r="AYY44" s="481"/>
      <c r="AYZ44" s="481"/>
      <c r="AZA44" s="481"/>
      <c r="AZB44" s="481"/>
      <c r="AZC44" s="481"/>
      <c r="AZD44" s="481"/>
      <c r="AZE44" s="481"/>
      <c r="AZF44" s="481"/>
      <c r="AZG44" s="481"/>
      <c r="AZH44" s="481"/>
      <c r="AZI44" s="481"/>
      <c r="AZJ44" s="481"/>
      <c r="AZK44" s="481"/>
      <c r="AZL44" s="481"/>
      <c r="AZM44" s="481"/>
      <c r="AZN44" s="481"/>
      <c r="AZO44" s="481"/>
      <c r="AZP44" s="481"/>
      <c r="AZQ44" s="481"/>
      <c r="AZR44" s="481"/>
      <c r="AZS44" s="481"/>
      <c r="AZT44" s="481"/>
      <c r="AZU44" s="481"/>
      <c r="AZV44" s="481"/>
      <c r="AZW44" s="481"/>
      <c r="AZX44" s="481"/>
      <c r="AZY44" s="481"/>
      <c r="AZZ44" s="481"/>
      <c r="BAA44" s="481"/>
      <c r="BAB44" s="481"/>
      <c r="BAC44" s="481"/>
      <c r="BAD44" s="481"/>
      <c r="BAE44" s="481"/>
      <c r="BAF44" s="481"/>
      <c r="BAG44" s="481"/>
      <c r="BAH44" s="481"/>
      <c r="BAI44" s="481"/>
      <c r="BAJ44" s="481"/>
      <c r="BAK44" s="481"/>
      <c r="BAL44" s="481"/>
      <c r="BAM44" s="481"/>
      <c r="BAN44" s="481"/>
      <c r="BAO44" s="481"/>
      <c r="BAP44" s="481"/>
      <c r="BAQ44" s="481"/>
      <c r="BAR44" s="481"/>
      <c r="BAS44" s="481"/>
      <c r="BAT44" s="481"/>
      <c r="BAU44" s="481"/>
      <c r="BAV44" s="481"/>
      <c r="BAW44" s="481"/>
      <c r="BAX44" s="481"/>
      <c r="BAY44" s="481"/>
      <c r="BAZ44" s="481"/>
      <c r="BBA44" s="481"/>
      <c r="BBB44" s="481"/>
      <c r="BBC44" s="481"/>
      <c r="BBD44" s="481"/>
      <c r="BBE44" s="481"/>
      <c r="BBF44" s="481"/>
      <c r="BBG44" s="481"/>
      <c r="BBH44" s="481"/>
      <c r="BBI44" s="481"/>
      <c r="BBJ44" s="481"/>
      <c r="BBK44" s="481"/>
      <c r="BBL44" s="481"/>
      <c r="BBM44" s="481"/>
      <c r="BBN44" s="481"/>
      <c r="BBO44" s="481"/>
      <c r="BBP44" s="481"/>
      <c r="BBQ44" s="481"/>
      <c r="BBR44" s="481"/>
      <c r="BBS44" s="481"/>
      <c r="BBT44" s="481"/>
      <c r="BBU44" s="481"/>
      <c r="BBV44" s="481"/>
      <c r="BBW44" s="481"/>
      <c r="BBX44" s="481"/>
      <c r="BBY44" s="481"/>
      <c r="BBZ44" s="481"/>
      <c r="BCA44" s="481"/>
      <c r="BCB44" s="481"/>
      <c r="BCC44" s="481"/>
      <c r="BCD44" s="481"/>
      <c r="BCE44" s="481"/>
      <c r="BCF44" s="481"/>
      <c r="BCG44" s="481"/>
      <c r="BCH44" s="481"/>
      <c r="BCI44" s="481"/>
      <c r="BCJ44" s="481"/>
      <c r="BCK44" s="481"/>
      <c r="BCL44" s="481"/>
      <c r="BCM44" s="481"/>
      <c r="BCN44" s="481"/>
      <c r="BCO44" s="481"/>
      <c r="BCP44" s="481"/>
      <c r="BCQ44" s="481"/>
      <c r="BCR44" s="481"/>
      <c r="BCS44" s="481"/>
      <c r="BCT44" s="481"/>
      <c r="BCU44" s="481"/>
      <c r="BCV44" s="481"/>
      <c r="BCW44" s="481"/>
      <c r="BCX44" s="481"/>
      <c r="BCY44" s="481"/>
      <c r="BCZ44" s="481"/>
      <c r="BDA44" s="481"/>
      <c r="BDB44" s="481"/>
      <c r="BDC44" s="481"/>
      <c r="BDD44" s="481"/>
      <c r="BDE44" s="481"/>
      <c r="BDF44" s="481"/>
      <c r="BDG44" s="481"/>
      <c r="BDH44" s="481"/>
      <c r="BDI44" s="481"/>
      <c r="BDJ44" s="481"/>
      <c r="BDK44" s="481"/>
      <c r="BDL44" s="481"/>
      <c r="BDM44" s="481"/>
      <c r="BDN44" s="481"/>
      <c r="BDO44" s="481"/>
      <c r="BDP44" s="481"/>
      <c r="BDQ44" s="481"/>
      <c r="BDR44" s="481"/>
      <c r="BDS44" s="481"/>
      <c r="BDT44" s="481"/>
      <c r="BDU44" s="481"/>
      <c r="BDV44" s="481"/>
      <c r="BDW44" s="481"/>
      <c r="BDX44" s="481"/>
      <c r="BDY44" s="481"/>
      <c r="BDZ44" s="481"/>
      <c r="BEA44" s="481"/>
      <c r="BEB44" s="481"/>
      <c r="BEC44" s="481"/>
      <c r="BED44" s="481"/>
      <c r="BEE44" s="481"/>
      <c r="BEF44" s="481"/>
      <c r="BEG44" s="481"/>
      <c r="BEH44" s="481"/>
      <c r="BEI44" s="481"/>
      <c r="BEJ44" s="481"/>
      <c r="BEK44" s="481"/>
      <c r="BEL44" s="481"/>
      <c r="BEM44" s="481"/>
      <c r="BEN44" s="481"/>
      <c r="BEO44" s="481"/>
      <c r="BEP44" s="481"/>
      <c r="BEQ44" s="481"/>
      <c r="BER44" s="481"/>
      <c r="BES44" s="481"/>
      <c r="BET44" s="481"/>
      <c r="BEU44" s="481"/>
      <c r="BEV44" s="481"/>
      <c r="BEW44" s="481"/>
      <c r="BEX44" s="481"/>
      <c r="BEY44" s="481"/>
      <c r="BEZ44" s="481"/>
      <c r="BFA44" s="481"/>
      <c r="BFB44" s="481"/>
      <c r="BFC44" s="481"/>
      <c r="BFD44" s="481"/>
      <c r="BFE44" s="481"/>
      <c r="BFF44" s="481"/>
      <c r="BFG44" s="481"/>
      <c r="BFH44" s="481"/>
      <c r="BFI44" s="481"/>
      <c r="BFJ44" s="481"/>
      <c r="BFK44" s="481"/>
      <c r="BFL44" s="481"/>
      <c r="BFM44" s="481"/>
      <c r="BFN44" s="481"/>
      <c r="BFO44" s="481"/>
      <c r="BFP44" s="481"/>
      <c r="BFQ44" s="481"/>
      <c r="BFR44" s="481"/>
      <c r="BFS44" s="481"/>
      <c r="BFT44" s="481"/>
      <c r="BFU44" s="481"/>
      <c r="BFV44" s="481"/>
      <c r="BFW44" s="481"/>
      <c r="BFX44" s="481"/>
      <c r="BFY44" s="481"/>
      <c r="BFZ44" s="481"/>
      <c r="BGA44" s="481"/>
      <c r="BGB44" s="481"/>
      <c r="BGC44" s="481"/>
      <c r="BGD44" s="481"/>
      <c r="BGE44" s="481"/>
      <c r="BGF44" s="481"/>
      <c r="BGG44" s="481"/>
      <c r="BGH44" s="481"/>
      <c r="BGI44" s="481"/>
      <c r="BGJ44" s="481"/>
      <c r="BGK44" s="481"/>
      <c r="BGL44" s="481"/>
      <c r="BGM44" s="481"/>
      <c r="BGN44" s="481"/>
      <c r="BGO44" s="481"/>
      <c r="BGP44" s="481"/>
      <c r="BGQ44" s="481"/>
      <c r="BGR44" s="481"/>
      <c r="BGS44" s="481"/>
      <c r="BGT44" s="481"/>
      <c r="BGU44" s="481"/>
      <c r="BGV44" s="481"/>
      <c r="BGW44" s="481"/>
      <c r="BGX44" s="481"/>
      <c r="BGY44" s="481"/>
      <c r="BGZ44" s="481"/>
      <c r="BHA44" s="481"/>
      <c r="BHB44" s="481"/>
      <c r="BHC44" s="481"/>
      <c r="BHD44" s="481"/>
      <c r="BHE44" s="481"/>
      <c r="BHF44" s="481"/>
      <c r="BHG44" s="481"/>
      <c r="BHH44" s="481"/>
      <c r="BHI44" s="481"/>
      <c r="BHJ44" s="481"/>
      <c r="BHK44" s="481"/>
      <c r="BHL44" s="481"/>
      <c r="BHM44" s="481"/>
      <c r="BHN44" s="481"/>
      <c r="BHO44" s="481"/>
      <c r="BHP44" s="481"/>
      <c r="BHQ44" s="481"/>
      <c r="BHR44" s="481"/>
      <c r="BHS44" s="481"/>
      <c r="BHT44" s="481"/>
      <c r="BHU44" s="481"/>
      <c r="BHV44" s="481"/>
      <c r="BHW44" s="481"/>
      <c r="BHX44" s="481"/>
      <c r="BHY44" s="481"/>
      <c r="BHZ44" s="481"/>
      <c r="BIA44" s="481"/>
      <c r="BIB44" s="481"/>
      <c r="BIC44" s="481"/>
      <c r="BID44" s="481"/>
      <c r="BIE44" s="481"/>
      <c r="BIF44" s="481"/>
      <c r="BIG44" s="481"/>
      <c r="BIH44" s="481"/>
      <c r="BII44" s="481"/>
      <c r="BIJ44" s="481"/>
      <c r="BIK44" s="481"/>
      <c r="BIL44" s="481"/>
      <c r="BIM44" s="481"/>
      <c r="BIN44" s="481"/>
      <c r="BIO44" s="481"/>
      <c r="BIP44" s="481"/>
      <c r="BIQ44" s="481"/>
      <c r="BIR44" s="481"/>
      <c r="BIS44" s="481"/>
      <c r="BIT44" s="481"/>
      <c r="BIU44" s="481"/>
      <c r="BIV44" s="481"/>
      <c r="BIW44" s="481"/>
      <c r="BIX44" s="481"/>
      <c r="BIY44" s="481"/>
      <c r="BIZ44" s="481"/>
      <c r="BJA44" s="481"/>
      <c r="BJB44" s="481"/>
      <c r="BJC44" s="481"/>
      <c r="BJD44" s="481"/>
      <c r="BJE44" s="481"/>
      <c r="BJF44" s="481"/>
      <c r="BJG44" s="481"/>
      <c r="BJH44" s="481"/>
      <c r="BJI44" s="481"/>
      <c r="BJJ44" s="481"/>
      <c r="BJK44" s="481"/>
      <c r="BJL44" s="481"/>
      <c r="BJM44" s="481"/>
      <c r="BJN44" s="481"/>
      <c r="BJO44" s="481"/>
      <c r="BJP44" s="481"/>
      <c r="BJQ44" s="481"/>
      <c r="BJR44" s="481"/>
      <c r="BJS44" s="481"/>
      <c r="BJT44" s="481"/>
      <c r="BJU44" s="481"/>
      <c r="BJV44" s="481"/>
      <c r="BJW44" s="481"/>
      <c r="BJX44" s="481"/>
      <c r="BJY44" s="481"/>
      <c r="BJZ44" s="481"/>
      <c r="BKA44" s="481"/>
      <c r="BKB44" s="481"/>
      <c r="BKC44" s="481"/>
      <c r="BKD44" s="481"/>
      <c r="BKE44" s="481"/>
      <c r="BKF44" s="481"/>
      <c r="BKG44" s="481"/>
      <c r="BKH44" s="481"/>
      <c r="BKI44" s="481"/>
      <c r="BKJ44" s="481"/>
      <c r="BKK44" s="481"/>
      <c r="BKL44" s="481"/>
      <c r="BKM44" s="481"/>
      <c r="BKN44" s="481"/>
      <c r="BKO44" s="481"/>
      <c r="BKP44" s="481"/>
      <c r="BKQ44" s="481"/>
      <c r="BKR44" s="481"/>
      <c r="BKS44" s="481"/>
      <c r="BKT44" s="481"/>
      <c r="BKU44" s="481"/>
      <c r="BKV44" s="481"/>
      <c r="BKW44" s="481"/>
      <c r="BKX44" s="481"/>
      <c r="BKY44" s="481"/>
      <c r="BKZ44" s="481"/>
      <c r="BLA44" s="481"/>
      <c r="BLB44" s="481"/>
      <c r="BLC44" s="481"/>
      <c r="BLD44" s="481"/>
      <c r="BLE44" s="481"/>
      <c r="BLF44" s="481"/>
      <c r="BLG44" s="481"/>
      <c r="BLH44" s="481"/>
      <c r="BLI44" s="481"/>
      <c r="BLJ44" s="481"/>
      <c r="BLK44" s="481"/>
      <c r="BLL44" s="481"/>
      <c r="BLM44" s="481"/>
      <c r="BLN44" s="481"/>
      <c r="BLO44" s="481"/>
      <c r="BLP44" s="481"/>
      <c r="BLQ44" s="481"/>
      <c r="BLR44" s="481"/>
      <c r="BLS44" s="481"/>
      <c r="BLT44" s="481"/>
      <c r="BLU44" s="481"/>
      <c r="BLV44" s="481"/>
      <c r="BLW44" s="481"/>
      <c r="BLX44" s="481"/>
      <c r="BLY44" s="481"/>
      <c r="BLZ44" s="481"/>
      <c r="BMA44" s="481"/>
      <c r="BMB44" s="481"/>
      <c r="BMC44" s="481"/>
      <c r="BMD44" s="481"/>
      <c r="BME44" s="481"/>
      <c r="BMF44" s="481"/>
      <c r="BMG44" s="481"/>
      <c r="BMH44" s="481"/>
      <c r="BMI44" s="481"/>
      <c r="BMJ44" s="481"/>
      <c r="BMK44" s="481"/>
      <c r="BML44" s="481"/>
      <c r="BMM44" s="481"/>
      <c r="BMN44" s="481"/>
      <c r="BMO44" s="481"/>
      <c r="BMP44" s="481"/>
      <c r="BMQ44" s="481"/>
      <c r="BMR44" s="481"/>
      <c r="BMS44" s="481"/>
      <c r="BMT44" s="481"/>
      <c r="BMU44" s="481"/>
      <c r="BMV44" s="481"/>
      <c r="BMW44" s="481"/>
      <c r="BMX44" s="481"/>
      <c r="BMY44" s="481"/>
      <c r="BMZ44" s="481"/>
      <c r="BNA44" s="481"/>
      <c r="BNB44" s="481"/>
      <c r="BNC44" s="481"/>
      <c r="BND44" s="481"/>
      <c r="BNE44" s="481"/>
      <c r="BNF44" s="481"/>
      <c r="BNG44" s="481"/>
      <c r="BNH44" s="481"/>
      <c r="BNI44" s="481"/>
      <c r="BNJ44" s="481"/>
      <c r="BNK44" s="481"/>
      <c r="BNL44" s="481"/>
      <c r="BNM44" s="481"/>
      <c r="BNN44" s="481"/>
      <c r="BNO44" s="481"/>
      <c r="BNP44" s="481"/>
      <c r="BNQ44" s="481"/>
      <c r="BNR44" s="481"/>
      <c r="BNS44" s="481"/>
      <c r="BNT44" s="481"/>
      <c r="BNU44" s="481"/>
      <c r="BNV44" s="481"/>
      <c r="BNW44" s="481"/>
      <c r="BNX44" s="481"/>
      <c r="BNY44" s="481"/>
      <c r="BNZ44" s="481"/>
      <c r="BOA44" s="481"/>
      <c r="BOB44" s="481"/>
      <c r="BOC44" s="481"/>
      <c r="BOD44" s="481"/>
      <c r="BOE44" s="481"/>
      <c r="BOF44" s="481"/>
      <c r="BOG44" s="481"/>
      <c r="BOH44" s="481"/>
      <c r="BOI44" s="481"/>
      <c r="BOJ44" s="481"/>
      <c r="BOK44" s="481"/>
      <c r="BOL44" s="481"/>
      <c r="BOM44" s="481"/>
      <c r="BON44" s="481"/>
      <c r="BOO44" s="481"/>
      <c r="BOP44" s="481"/>
      <c r="BOQ44" s="481"/>
      <c r="BOR44" s="481"/>
      <c r="BOS44" s="481"/>
      <c r="BOT44" s="481"/>
      <c r="BOU44" s="481"/>
      <c r="BOV44" s="481"/>
      <c r="BOW44" s="481"/>
      <c r="BOX44" s="481"/>
      <c r="BOY44" s="481"/>
      <c r="BOZ44" s="481"/>
      <c r="BPA44" s="481"/>
      <c r="BPB44" s="481"/>
      <c r="BPC44" s="481"/>
      <c r="BPD44" s="481"/>
      <c r="BPE44" s="481"/>
      <c r="BPF44" s="481"/>
      <c r="BPG44" s="481"/>
      <c r="BPH44" s="481"/>
      <c r="BPI44" s="481"/>
      <c r="BPJ44" s="481"/>
      <c r="BPK44" s="481"/>
      <c r="BPL44" s="481"/>
      <c r="BPM44" s="481"/>
      <c r="BPN44" s="481"/>
      <c r="BPO44" s="481"/>
      <c r="BPP44" s="481"/>
      <c r="BPQ44" s="481"/>
      <c r="BPR44" s="481"/>
      <c r="BPS44" s="481"/>
      <c r="BPT44" s="481"/>
      <c r="BPU44" s="481"/>
      <c r="BPV44" s="481"/>
      <c r="BPW44" s="481"/>
      <c r="BPX44" s="481"/>
      <c r="BPY44" s="481"/>
      <c r="BPZ44" s="481"/>
      <c r="BQA44" s="481"/>
      <c r="BQB44" s="481"/>
      <c r="BQC44" s="481"/>
      <c r="BQD44" s="481"/>
      <c r="BQE44" s="481"/>
      <c r="BQF44" s="481"/>
      <c r="BQG44" s="481"/>
      <c r="BQH44" s="481"/>
      <c r="BQI44" s="481"/>
      <c r="BQJ44" s="481"/>
      <c r="BQK44" s="481"/>
      <c r="BQL44" s="481"/>
      <c r="BQM44" s="481"/>
      <c r="BQN44" s="481"/>
      <c r="BQO44" s="481"/>
      <c r="BQP44" s="481"/>
      <c r="BQQ44" s="481"/>
      <c r="BQR44" s="481"/>
      <c r="BQS44" s="481"/>
      <c r="BQT44" s="481"/>
      <c r="BQU44" s="481"/>
      <c r="BQV44" s="481"/>
      <c r="BQW44" s="481"/>
      <c r="BQX44" s="481"/>
      <c r="BQY44" s="481"/>
      <c r="BQZ44" s="481"/>
      <c r="BRA44" s="481"/>
      <c r="BRB44" s="481"/>
      <c r="BRC44" s="481"/>
      <c r="BRD44" s="481"/>
      <c r="BRE44" s="481"/>
      <c r="BRF44" s="481"/>
      <c r="BRG44" s="481"/>
      <c r="BRH44" s="481"/>
      <c r="BRI44" s="481"/>
      <c r="BRJ44" s="481"/>
      <c r="BRK44" s="481"/>
      <c r="BRL44" s="481"/>
      <c r="BRM44" s="481"/>
      <c r="BRN44" s="481"/>
      <c r="BRO44" s="481"/>
      <c r="BRP44" s="481"/>
      <c r="BRQ44" s="481"/>
      <c r="BRR44" s="481"/>
      <c r="BRS44" s="481"/>
      <c r="BRT44" s="481"/>
      <c r="BRU44" s="481"/>
      <c r="BRV44" s="481"/>
      <c r="BRW44" s="481"/>
      <c r="BRX44" s="481"/>
      <c r="BRY44" s="481"/>
      <c r="BRZ44" s="481"/>
      <c r="BSA44" s="481"/>
      <c r="BSB44" s="481"/>
      <c r="BSC44" s="481"/>
      <c r="BSD44" s="481"/>
      <c r="BSE44" s="481"/>
      <c r="BSF44" s="481"/>
      <c r="BSG44" s="481"/>
      <c r="BSH44" s="481"/>
      <c r="BSI44" s="481"/>
      <c r="BSJ44" s="481"/>
      <c r="BSK44" s="481"/>
      <c r="BSL44" s="481"/>
      <c r="BSM44" s="481"/>
      <c r="BSN44" s="481"/>
      <c r="BSO44" s="481"/>
      <c r="BSP44" s="481"/>
      <c r="BSQ44" s="481"/>
      <c r="BSR44" s="481"/>
      <c r="BSS44" s="481"/>
      <c r="BST44" s="481"/>
      <c r="BSU44" s="481"/>
      <c r="BSV44" s="481"/>
      <c r="BSW44" s="481"/>
      <c r="BSX44" s="481"/>
      <c r="BSY44" s="481"/>
      <c r="BSZ44" s="481"/>
      <c r="BTA44" s="481"/>
      <c r="BTB44" s="481"/>
      <c r="BTC44" s="481"/>
      <c r="BTD44" s="481"/>
      <c r="BTE44" s="481"/>
      <c r="BTF44" s="481"/>
      <c r="BTG44" s="481"/>
      <c r="BTH44" s="481"/>
      <c r="BTI44" s="481"/>
      <c r="BTJ44" s="481"/>
      <c r="BTK44" s="481"/>
      <c r="BTL44" s="481"/>
      <c r="BTM44" s="481"/>
      <c r="BTN44" s="481"/>
      <c r="BTO44" s="481"/>
      <c r="BTP44" s="481"/>
      <c r="BTQ44" s="481"/>
      <c r="BTR44" s="481"/>
      <c r="BTS44" s="481"/>
      <c r="BTT44" s="481"/>
      <c r="BTU44" s="481"/>
      <c r="BTV44" s="481"/>
      <c r="BTW44" s="481"/>
      <c r="BTX44" s="481"/>
      <c r="BTY44" s="481"/>
      <c r="BTZ44" s="481"/>
      <c r="BUA44" s="481"/>
      <c r="BUB44" s="481"/>
      <c r="BUC44" s="481"/>
      <c r="BUD44" s="481"/>
      <c r="BUE44" s="481"/>
      <c r="BUF44" s="481"/>
      <c r="BUG44" s="481"/>
      <c r="BUH44" s="481"/>
      <c r="BUI44" s="481"/>
      <c r="BUJ44" s="481"/>
      <c r="BUK44" s="481"/>
      <c r="BUL44" s="481"/>
      <c r="BUM44" s="481"/>
      <c r="BUN44" s="481"/>
      <c r="BUO44" s="481"/>
      <c r="BUP44" s="481"/>
      <c r="BUQ44" s="481"/>
      <c r="BUR44" s="481"/>
      <c r="BUS44" s="481"/>
      <c r="BUT44" s="481"/>
      <c r="BUU44" s="481"/>
      <c r="BUV44" s="481"/>
      <c r="BUW44" s="481"/>
      <c r="BUX44" s="481"/>
      <c r="BUY44" s="481"/>
      <c r="BUZ44" s="481"/>
      <c r="BVA44" s="481"/>
      <c r="BVB44" s="481"/>
      <c r="BVC44" s="481"/>
      <c r="BVD44" s="481"/>
      <c r="BVE44" s="481"/>
      <c r="BVF44" s="481"/>
      <c r="BVG44" s="481"/>
      <c r="BVH44" s="481"/>
      <c r="BVI44" s="481"/>
      <c r="BVJ44" s="481"/>
      <c r="BVK44" s="481"/>
      <c r="BVL44" s="481"/>
      <c r="BVM44" s="481"/>
      <c r="BVN44" s="481"/>
      <c r="BVO44" s="481"/>
      <c r="BVP44" s="481"/>
      <c r="BVQ44" s="481"/>
      <c r="BVR44" s="481"/>
      <c r="BVS44" s="481"/>
      <c r="BVT44" s="481"/>
      <c r="BVU44" s="481"/>
      <c r="BVV44" s="481"/>
      <c r="BVW44" s="481"/>
      <c r="BVX44" s="481"/>
      <c r="BVY44" s="481"/>
      <c r="BVZ44" s="481"/>
      <c r="BWA44" s="481"/>
      <c r="BWB44" s="481"/>
      <c r="BWC44" s="481"/>
      <c r="BWD44" s="481"/>
      <c r="BWE44" s="481"/>
      <c r="BWF44" s="481"/>
      <c r="BWG44" s="481"/>
      <c r="BWH44" s="481"/>
      <c r="BWI44" s="481"/>
      <c r="BWJ44" s="481"/>
      <c r="BWK44" s="481"/>
      <c r="BWL44" s="481"/>
      <c r="BWM44" s="481"/>
      <c r="BWN44" s="481"/>
      <c r="BWO44" s="481"/>
      <c r="BWP44" s="481"/>
      <c r="BWQ44" s="481"/>
      <c r="BWR44" s="481"/>
      <c r="BWS44" s="481"/>
      <c r="BWT44" s="481"/>
      <c r="BWU44" s="481"/>
      <c r="BWV44" s="481"/>
      <c r="BWW44" s="481"/>
      <c r="BWX44" s="481"/>
      <c r="BWY44" s="481"/>
      <c r="BWZ44" s="481"/>
      <c r="BXA44" s="481"/>
      <c r="BXB44" s="481"/>
      <c r="BXC44" s="481"/>
      <c r="BXD44" s="481"/>
      <c r="BXE44" s="481"/>
      <c r="BXF44" s="481"/>
      <c r="BXG44" s="481"/>
      <c r="BXH44" s="481"/>
      <c r="BXI44" s="481"/>
      <c r="BXJ44" s="481"/>
      <c r="BXK44" s="481"/>
      <c r="BXL44" s="481"/>
      <c r="BXM44" s="481"/>
      <c r="BXN44" s="481"/>
      <c r="BXO44" s="481"/>
      <c r="BXP44" s="481"/>
      <c r="BXQ44" s="481"/>
      <c r="BXR44" s="481"/>
      <c r="BXS44" s="481"/>
      <c r="BXT44" s="481"/>
      <c r="BXU44" s="481"/>
      <c r="BXV44" s="481"/>
      <c r="BXW44" s="481"/>
      <c r="BXX44" s="481"/>
      <c r="BXY44" s="481"/>
      <c r="BXZ44" s="481"/>
      <c r="BYA44" s="481"/>
      <c r="BYB44" s="481"/>
      <c r="BYC44" s="481"/>
      <c r="BYD44" s="481"/>
      <c r="BYE44" s="481"/>
      <c r="BYF44" s="481"/>
      <c r="BYG44" s="481"/>
      <c r="BYH44" s="481"/>
      <c r="BYI44" s="481"/>
      <c r="BYJ44" s="481"/>
      <c r="BYK44" s="481"/>
      <c r="BYL44" s="481"/>
      <c r="BYM44" s="481"/>
      <c r="BYN44" s="481"/>
      <c r="BYO44" s="481"/>
      <c r="BYP44" s="481"/>
      <c r="BYQ44" s="481"/>
      <c r="BYR44" s="481"/>
      <c r="BYS44" s="481"/>
      <c r="BYT44" s="481"/>
      <c r="BYU44" s="481"/>
      <c r="BYV44" s="481"/>
      <c r="BYW44" s="481"/>
      <c r="BYX44" s="481"/>
      <c r="BYY44" s="481"/>
      <c r="BYZ44" s="481"/>
      <c r="BZA44" s="481"/>
      <c r="BZB44" s="481"/>
      <c r="BZC44" s="481"/>
      <c r="BZD44" s="481"/>
      <c r="BZE44" s="481"/>
      <c r="BZF44" s="481"/>
      <c r="BZG44" s="481"/>
      <c r="BZH44" s="481"/>
      <c r="BZI44" s="481"/>
      <c r="BZJ44" s="481"/>
      <c r="BZK44" s="481"/>
      <c r="BZL44" s="481"/>
      <c r="BZM44" s="481"/>
      <c r="BZN44" s="481"/>
      <c r="BZO44" s="481"/>
      <c r="BZP44" s="481"/>
      <c r="BZQ44" s="481"/>
      <c r="BZR44" s="481"/>
      <c r="BZS44" s="481"/>
      <c r="BZT44" s="481"/>
      <c r="BZU44" s="481"/>
      <c r="BZV44" s="481"/>
      <c r="BZW44" s="481"/>
      <c r="BZX44" s="481"/>
      <c r="BZY44" s="481"/>
      <c r="BZZ44" s="481"/>
      <c r="CAA44" s="481"/>
      <c r="CAB44" s="481"/>
      <c r="CAC44" s="481"/>
      <c r="CAD44" s="481"/>
      <c r="CAE44" s="481"/>
      <c r="CAF44" s="481"/>
      <c r="CAG44" s="481"/>
      <c r="CAH44" s="481"/>
      <c r="CAI44" s="481"/>
      <c r="CAJ44" s="481"/>
      <c r="CAK44" s="481"/>
      <c r="CAL44" s="481"/>
      <c r="CAM44" s="481"/>
      <c r="CAN44" s="481"/>
      <c r="CAO44" s="481"/>
      <c r="CAP44" s="481"/>
      <c r="CAQ44" s="481"/>
      <c r="CAR44" s="481"/>
      <c r="CAS44" s="481"/>
      <c r="CAT44" s="481"/>
      <c r="CAU44" s="481"/>
      <c r="CAV44" s="481"/>
      <c r="CAW44" s="481"/>
      <c r="CAX44" s="481"/>
      <c r="CAY44" s="481"/>
      <c r="CAZ44" s="481"/>
      <c r="CBA44" s="481"/>
      <c r="CBB44" s="481"/>
      <c r="CBC44" s="481"/>
      <c r="CBD44" s="481"/>
      <c r="CBE44" s="481"/>
      <c r="CBF44" s="481"/>
      <c r="CBG44" s="481"/>
      <c r="CBH44" s="481"/>
      <c r="CBI44" s="481"/>
      <c r="CBJ44" s="481"/>
      <c r="CBK44" s="481"/>
      <c r="CBL44" s="481"/>
      <c r="CBM44" s="481"/>
      <c r="CBN44" s="481"/>
      <c r="CBO44" s="481"/>
      <c r="CBP44" s="481"/>
      <c r="CBQ44" s="481"/>
      <c r="CBR44" s="481"/>
      <c r="CBS44" s="481"/>
      <c r="CBT44" s="481"/>
      <c r="CBU44" s="481"/>
      <c r="CBV44" s="481"/>
      <c r="CBW44" s="481"/>
      <c r="CBX44" s="481"/>
      <c r="CBY44" s="481"/>
      <c r="CBZ44" s="481"/>
      <c r="CCA44" s="481"/>
      <c r="CCB44" s="481"/>
      <c r="CCC44" s="481"/>
      <c r="CCD44" s="481"/>
      <c r="CCE44" s="481"/>
      <c r="CCF44" s="481"/>
      <c r="CCG44" s="481"/>
      <c r="CCH44" s="481"/>
      <c r="CCI44" s="481"/>
      <c r="CCJ44" s="481"/>
      <c r="CCK44" s="481"/>
      <c r="CCL44" s="481"/>
      <c r="CCM44" s="481"/>
      <c r="CCN44" s="481"/>
      <c r="CCO44" s="481"/>
      <c r="CCP44" s="481"/>
      <c r="CCQ44" s="481"/>
      <c r="CCR44" s="481"/>
      <c r="CCS44" s="481"/>
      <c r="CCT44" s="481"/>
      <c r="CCU44" s="481"/>
      <c r="CCV44" s="481"/>
      <c r="CCW44" s="481"/>
      <c r="CCX44" s="481"/>
      <c r="CCY44" s="481"/>
      <c r="CCZ44" s="481"/>
      <c r="CDA44" s="481"/>
      <c r="CDB44" s="481"/>
      <c r="CDC44" s="481"/>
      <c r="CDD44" s="481"/>
      <c r="CDE44" s="481"/>
      <c r="CDF44" s="481"/>
      <c r="CDG44" s="481"/>
      <c r="CDH44" s="481"/>
      <c r="CDI44" s="481"/>
      <c r="CDJ44" s="481"/>
      <c r="CDK44" s="481"/>
      <c r="CDL44" s="481"/>
      <c r="CDM44" s="481"/>
      <c r="CDN44" s="481"/>
      <c r="CDO44" s="481"/>
      <c r="CDP44" s="481"/>
      <c r="CDQ44" s="481"/>
      <c r="CDR44" s="481"/>
      <c r="CDS44" s="481"/>
      <c r="CDT44" s="481"/>
      <c r="CDU44" s="481"/>
      <c r="CDV44" s="481"/>
      <c r="CDW44" s="481"/>
      <c r="CDX44" s="481"/>
      <c r="CDY44" s="481"/>
      <c r="CDZ44" s="481"/>
      <c r="CEA44" s="481"/>
      <c r="CEB44" s="481"/>
      <c r="CEC44" s="481"/>
      <c r="CED44" s="481"/>
      <c r="CEE44" s="481"/>
      <c r="CEF44" s="481"/>
      <c r="CEG44" s="481"/>
      <c r="CEH44" s="481"/>
      <c r="CEI44" s="481"/>
      <c r="CEJ44" s="481"/>
      <c r="CEK44" s="481"/>
      <c r="CEL44" s="481"/>
      <c r="CEM44" s="481"/>
      <c r="CEN44" s="481"/>
      <c r="CEO44" s="481"/>
      <c r="CEP44" s="481"/>
      <c r="CEQ44" s="481"/>
      <c r="CER44" s="481"/>
      <c r="CES44" s="481"/>
      <c r="CET44" s="481"/>
      <c r="CEU44" s="481"/>
      <c r="CEV44" s="481"/>
      <c r="CEW44" s="481"/>
      <c r="CEX44" s="481"/>
      <c r="CEY44" s="481"/>
      <c r="CEZ44" s="481"/>
      <c r="CFA44" s="481"/>
      <c r="CFB44" s="481"/>
      <c r="CFC44" s="481"/>
      <c r="CFD44" s="481"/>
      <c r="CFE44" s="481"/>
      <c r="CFF44" s="481"/>
      <c r="CFG44" s="481"/>
      <c r="CFH44" s="481"/>
      <c r="CFI44" s="481"/>
      <c r="CFJ44" s="481"/>
      <c r="CFK44" s="481"/>
      <c r="CFL44" s="481"/>
      <c r="CFM44" s="481"/>
      <c r="CFN44" s="481"/>
      <c r="CFO44" s="481"/>
      <c r="CFP44" s="481"/>
      <c r="CFQ44" s="481"/>
      <c r="CFR44" s="481"/>
      <c r="CFS44" s="481"/>
      <c r="CFT44" s="481"/>
      <c r="CFU44" s="481"/>
      <c r="CFV44" s="481"/>
      <c r="CFW44" s="481"/>
      <c r="CFX44" s="481"/>
      <c r="CFY44" s="481"/>
      <c r="CFZ44" s="481"/>
      <c r="CGA44" s="481"/>
      <c r="CGB44" s="481"/>
      <c r="CGC44" s="481"/>
      <c r="CGD44" s="481"/>
      <c r="CGE44" s="481"/>
      <c r="CGF44" s="481"/>
      <c r="CGG44" s="481"/>
      <c r="CGH44" s="481"/>
      <c r="CGI44" s="481"/>
      <c r="CGJ44" s="481"/>
      <c r="CGK44" s="481"/>
      <c r="CGL44" s="481"/>
      <c r="CGM44" s="481"/>
      <c r="CGN44" s="481"/>
      <c r="CGO44" s="481"/>
      <c r="CGP44" s="481"/>
      <c r="CGQ44" s="481"/>
      <c r="CGR44" s="481"/>
      <c r="CGS44" s="481"/>
      <c r="CGT44" s="481"/>
      <c r="CGU44" s="481"/>
      <c r="CGV44" s="481"/>
      <c r="CGW44" s="481"/>
      <c r="CGX44" s="481"/>
      <c r="CGY44" s="481"/>
      <c r="CGZ44" s="481"/>
      <c r="CHA44" s="481"/>
      <c r="CHB44" s="481"/>
      <c r="CHC44" s="481"/>
      <c r="CHD44" s="481"/>
      <c r="CHE44" s="481"/>
      <c r="CHF44" s="481"/>
      <c r="CHG44" s="481"/>
      <c r="CHH44" s="481"/>
      <c r="CHI44" s="481"/>
      <c r="CHJ44" s="481"/>
      <c r="CHK44" s="481"/>
      <c r="CHL44" s="481"/>
      <c r="CHM44" s="481"/>
      <c r="CHN44" s="481"/>
      <c r="CHO44" s="481"/>
      <c r="CHP44" s="481"/>
      <c r="CHQ44" s="481"/>
      <c r="CHR44" s="481"/>
      <c r="CHS44" s="481"/>
      <c r="CHT44" s="481"/>
      <c r="CHU44" s="481"/>
      <c r="CHV44" s="481"/>
      <c r="CHW44" s="481"/>
      <c r="CHX44" s="481"/>
      <c r="CHY44" s="481"/>
      <c r="CHZ44" s="481"/>
      <c r="CIA44" s="481"/>
      <c r="CIB44" s="481"/>
      <c r="CIC44" s="481"/>
      <c r="CID44" s="481"/>
      <c r="CIE44" s="481"/>
      <c r="CIF44" s="481"/>
      <c r="CIG44" s="481"/>
      <c r="CIH44" s="481"/>
      <c r="CII44" s="481"/>
      <c r="CIJ44" s="481"/>
      <c r="CIK44" s="481"/>
      <c r="CIL44" s="481"/>
      <c r="CIM44" s="481"/>
      <c r="CIN44" s="481"/>
      <c r="CIO44" s="481"/>
      <c r="CIP44" s="481"/>
      <c r="CIQ44" s="481"/>
      <c r="CIR44" s="481"/>
      <c r="CIS44" s="481"/>
      <c r="CIT44" s="481"/>
      <c r="CIU44" s="481"/>
      <c r="CIV44" s="481"/>
      <c r="CIW44" s="481"/>
      <c r="CIX44" s="481"/>
      <c r="CIY44" s="481"/>
      <c r="CIZ44" s="481"/>
      <c r="CJA44" s="481"/>
      <c r="CJB44" s="481"/>
      <c r="CJC44" s="481"/>
      <c r="CJD44" s="481"/>
      <c r="CJE44" s="481"/>
      <c r="CJF44" s="481"/>
      <c r="CJG44" s="481"/>
      <c r="CJH44" s="481"/>
      <c r="CJI44" s="481"/>
      <c r="CJJ44" s="481"/>
      <c r="CJK44" s="481"/>
      <c r="CJL44" s="481"/>
      <c r="CJM44" s="481"/>
      <c r="CJN44" s="481"/>
      <c r="CJO44" s="481"/>
      <c r="CJP44" s="481"/>
      <c r="CJQ44" s="481"/>
      <c r="CJR44" s="481"/>
      <c r="CJS44" s="481"/>
      <c r="CJT44" s="481"/>
      <c r="CJU44" s="481"/>
      <c r="CJV44" s="481"/>
      <c r="CJW44" s="481"/>
      <c r="CJX44" s="481"/>
      <c r="CJY44" s="481"/>
      <c r="CJZ44" s="481"/>
      <c r="CKA44" s="481"/>
      <c r="CKB44" s="481"/>
      <c r="CKC44" s="481"/>
      <c r="CKD44" s="481"/>
      <c r="CKE44" s="481"/>
      <c r="CKF44" s="481"/>
      <c r="CKG44" s="481"/>
      <c r="CKH44" s="481"/>
      <c r="CKI44" s="481"/>
      <c r="CKJ44" s="481"/>
      <c r="CKK44" s="481"/>
      <c r="CKL44" s="481"/>
      <c r="CKM44" s="481"/>
      <c r="CKN44" s="481"/>
      <c r="CKO44" s="481"/>
      <c r="CKP44" s="481"/>
      <c r="CKQ44" s="481"/>
      <c r="CKR44" s="481"/>
      <c r="CKS44" s="481"/>
      <c r="CKT44" s="481"/>
      <c r="CKU44" s="481"/>
      <c r="CKV44" s="481"/>
      <c r="CKW44" s="481"/>
      <c r="CKX44" s="481"/>
      <c r="CKY44" s="481"/>
      <c r="CKZ44" s="481"/>
      <c r="CLA44" s="481"/>
      <c r="CLB44" s="481"/>
      <c r="CLC44" s="481"/>
      <c r="CLD44" s="481"/>
      <c r="CLE44" s="481"/>
      <c r="CLF44" s="481"/>
      <c r="CLG44" s="481"/>
      <c r="CLH44" s="481"/>
      <c r="CLI44" s="481"/>
      <c r="CLJ44" s="481"/>
      <c r="CLK44" s="481"/>
      <c r="CLL44" s="481"/>
      <c r="CLM44" s="481"/>
      <c r="CLN44" s="481"/>
      <c r="CLO44" s="481"/>
      <c r="CLP44" s="481"/>
      <c r="CLQ44" s="481"/>
      <c r="CLR44" s="481"/>
      <c r="CLS44" s="481"/>
      <c r="CLT44" s="481"/>
      <c r="CLU44" s="481"/>
      <c r="CLV44" s="481"/>
      <c r="CLW44" s="481"/>
      <c r="CLX44" s="481"/>
      <c r="CLY44" s="481"/>
      <c r="CLZ44" s="481"/>
      <c r="CMA44" s="481"/>
      <c r="CMB44" s="481"/>
      <c r="CMC44" s="481"/>
      <c r="CMD44" s="481"/>
      <c r="CME44" s="481"/>
      <c r="CMF44" s="481"/>
      <c r="CMG44" s="481"/>
      <c r="CMH44" s="481"/>
      <c r="CMI44" s="481"/>
      <c r="CMJ44" s="481"/>
      <c r="CMK44" s="481"/>
      <c r="CML44" s="481"/>
      <c r="CMM44" s="481"/>
      <c r="CMN44" s="481"/>
      <c r="CMO44" s="481"/>
      <c r="CMP44" s="481"/>
      <c r="CMQ44" s="481"/>
      <c r="CMR44" s="481"/>
      <c r="CMS44" s="481"/>
      <c r="CMT44" s="481"/>
      <c r="CMU44" s="481"/>
      <c r="CMV44" s="481"/>
      <c r="CMW44" s="481"/>
      <c r="CMX44" s="481"/>
      <c r="CMY44" s="481"/>
      <c r="CMZ44" s="481"/>
      <c r="CNA44" s="481"/>
      <c r="CNB44" s="481"/>
      <c r="CNC44" s="481"/>
      <c r="CND44" s="481"/>
      <c r="CNE44" s="481"/>
      <c r="CNF44" s="481"/>
      <c r="CNG44" s="481"/>
      <c r="CNH44" s="481"/>
      <c r="CNI44" s="481"/>
      <c r="CNJ44" s="481"/>
      <c r="CNK44" s="481"/>
      <c r="CNL44" s="481"/>
      <c r="CNM44" s="481"/>
      <c r="CNN44" s="481"/>
      <c r="CNO44" s="481"/>
      <c r="CNP44" s="481"/>
      <c r="CNQ44" s="481"/>
      <c r="CNR44" s="481"/>
      <c r="CNS44" s="481"/>
      <c r="CNT44" s="481"/>
      <c r="CNU44" s="481"/>
      <c r="CNV44" s="481"/>
      <c r="CNW44" s="481"/>
      <c r="CNX44" s="481"/>
      <c r="CNY44" s="481"/>
      <c r="CNZ44" s="481"/>
      <c r="COA44" s="481"/>
      <c r="COB44" s="481"/>
      <c r="COC44" s="481"/>
      <c r="COD44" s="481"/>
      <c r="COE44" s="481"/>
      <c r="COF44" s="481"/>
      <c r="COG44" s="481"/>
      <c r="COH44" s="481"/>
      <c r="COI44" s="481"/>
      <c r="COJ44" s="481"/>
      <c r="COK44" s="481"/>
      <c r="COL44" s="481"/>
      <c r="COM44" s="481"/>
      <c r="CON44" s="481"/>
      <c r="COO44" s="481"/>
      <c r="COP44" s="481"/>
      <c r="COQ44" s="481"/>
      <c r="COR44" s="481"/>
      <c r="COS44" s="481"/>
      <c r="COT44" s="481"/>
      <c r="COU44" s="481"/>
      <c r="COV44" s="481"/>
      <c r="COW44" s="481"/>
      <c r="COX44" s="481"/>
      <c r="COY44" s="481"/>
      <c r="COZ44" s="481"/>
      <c r="CPA44" s="481"/>
      <c r="CPB44" s="481"/>
      <c r="CPC44" s="481"/>
      <c r="CPD44" s="481"/>
      <c r="CPE44" s="481"/>
      <c r="CPF44" s="481"/>
      <c r="CPG44" s="481"/>
      <c r="CPH44" s="481"/>
      <c r="CPI44" s="481"/>
      <c r="CPJ44" s="481"/>
      <c r="CPK44" s="481"/>
      <c r="CPL44" s="481"/>
      <c r="CPM44" s="481"/>
      <c r="CPN44" s="481"/>
      <c r="CPO44" s="481"/>
      <c r="CPP44" s="481"/>
      <c r="CPQ44" s="481"/>
      <c r="CPR44" s="481"/>
      <c r="CPS44" s="481"/>
      <c r="CPT44" s="481"/>
      <c r="CPU44" s="481"/>
      <c r="CPV44" s="481"/>
      <c r="CPW44" s="481"/>
      <c r="CPX44" s="481"/>
      <c r="CPY44" s="481"/>
      <c r="CPZ44" s="481"/>
      <c r="CQA44" s="481"/>
      <c r="CQB44" s="481"/>
      <c r="CQC44" s="481"/>
      <c r="CQD44" s="481"/>
      <c r="CQE44" s="481"/>
      <c r="CQF44" s="481"/>
      <c r="CQG44" s="481"/>
      <c r="CQH44" s="481"/>
      <c r="CQI44" s="481"/>
      <c r="CQJ44" s="481"/>
      <c r="CQK44" s="481"/>
      <c r="CQL44" s="481"/>
      <c r="CQM44" s="481"/>
      <c r="CQN44" s="481"/>
      <c r="CQO44" s="481"/>
      <c r="CQP44" s="481"/>
      <c r="CQQ44" s="481"/>
      <c r="CQR44" s="481"/>
      <c r="CQS44" s="481"/>
      <c r="CQT44" s="481"/>
      <c r="CQU44" s="481"/>
      <c r="CQV44" s="481"/>
      <c r="CQW44" s="481"/>
      <c r="CQX44" s="481"/>
      <c r="CQY44" s="481"/>
      <c r="CQZ44" s="481"/>
      <c r="CRA44" s="481"/>
      <c r="CRB44" s="481"/>
      <c r="CRC44" s="481"/>
      <c r="CRD44" s="481"/>
      <c r="CRE44" s="481"/>
      <c r="CRF44" s="481"/>
      <c r="CRG44" s="481"/>
      <c r="CRH44" s="481"/>
      <c r="CRI44" s="481"/>
      <c r="CRJ44" s="481"/>
      <c r="CRK44" s="481"/>
      <c r="CRL44" s="481"/>
      <c r="CRM44" s="481"/>
      <c r="CRN44" s="481"/>
      <c r="CRO44" s="481"/>
      <c r="CRP44" s="481"/>
      <c r="CRQ44" s="481"/>
      <c r="CRR44" s="481"/>
      <c r="CRS44" s="481"/>
      <c r="CRT44" s="481"/>
      <c r="CRU44" s="481"/>
      <c r="CRV44" s="481"/>
      <c r="CRW44" s="481"/>
      <c r="CRX44" s="481"/>
      <c r="CRY44" s="481"/>
      <c r="CRZ44" s="481"/>
      <c r="CSA44" s="481"/>
      <c r="CSB44" s="481"/>
      <c r="CSC44" s="481"/>
      <c r="CSD44" s="481"/>
      <c r="CSE44" s="481"/>
      <c r="CSF44" s="481"/>
      <c r="CSG44" s="481"/>
      <c r="CSH44" s="481"/>
      <c r="CSI44" s="481"/>
      <c r="CSJ44" s="481"/>
      <c r="CSK44" s="481"/>
      <c r="CSL44" s="481"/>
      <c r="CSM44" s="481"/>
      <c r="CSN44" s="481"/>
      <c r="CSO44" s="481"/>
      <c r="CSP44" s="481"/>
      <c r="CSQ44" s="481"/>
      <c r="CSR44" s="481"/>
      <c r="CSS44" s="481"/>
      <c r="CST44" s="481"/>
      <c r="CSU44" s="481"/>
      <c r="CSV44" s="481"/>
      <c r="CSW44" s="481"/>
      <c r="CSX44" s="481"/>
      <c r="CSY44" s="481"/>
      <c r="CSZ44" s="481"/>
      <c r="CTA44" s="481"/>
      <c r="CTB44" s="481"/>
      <c r="CTC44" s="481"/>
      <c r="CTD44" s="481"/>
      <c r="CTE44" s="481"/>
      <c r="CTF44" s="481"/>
      <c r="CTG44" s="481"/>
      <c r="CTH44" s="481"/>
      <c r="CTI44" s="481"/>
      <c r="CTJ44" s="481"/>
      <c r="CTK44" s="481"/>
      <c r="CTL44" s="481"/>
      <c r="CTM44" s="481"/>
      <c r="CTN44" s="481"/>
      <c r="CTO44" s="481"/>
      <c r="CTP44" s="481"/>
      <c r="CTQ44" s="481"/>
      <c r="CTR44" s="481"/>
      <c r="CTS44" s="481"/>
      <c r="CTT44" s="481"/>
      <c r="CTU44" s="481"/>
      <c r="CTV44" s="481"/>
      <c r="CTW44" s="481"/>
      <c r="CTX44" s="481"/>
      <c r="CTY44" s="481"/>
      <c r="CTZ44" s="481"/>
      <c r="CUA44" s="481"/>
      <c r="CUB44" s="481"/>
      <c r="CUC44" s="481"/>
      <c r="CUD44" s="481"/>
      <c r="CUE44" s="481"/>
      <c r="CUF44" s="481"/>
      <c r="CUG44" s="481"/>
      <c r="CUH44" s="481"/>
      <c r="CUI44" s="481"/>
      <c r="CUJ44" s="481"/>
      <c r="CUK44" s="481"/>
      <c r="CUL44" s="481"/>
      <c r="CUM44" s="481"/>
      <c r="CUN44" s="481"/>
      <c r="CUO44" s="481"/>
      <c r="CUP44" s="481"/>
      <c r="CUQ44" s="481"/>
      <c r="CUR44" s="481"/>
      <c r="CUS44" s="481"/>
      <c r="CUT44" s="481"/>
      <c r="CUU44" s="481"/>
      <c r="CUV44" s="481"/>
      <c r="CUW44" s="481"/>
      <c r="CUX44" s="481"/>
      <c r="CUY44" s="481"/>
      <c r="CUZ44" s="481"/>
      <c r="CVA44" s="481"/>
      <c r="CVB44" s="481"/>
      <c r="CVC44" s="481"/>
      <c r="CVD44" s="481"/>
      <c r="CVE44" s="481"/>
      <c r="CVF44" s="481"/>
      <c r="CVG44" s="481"/>
      <c r="CVH44" s="481"/>
      <c r="CVI44" s="481"/>
      <c r="CVJ44" s="481"/>
      <c r="CVK44" s="481"/>
      <c r="CVL44" s="481"/>
      <c r="CVM44" s="481"/>
      <c r="CVN44" s="481"/>
      <c r="CVO44" s="481"/>
      <c r="CVP44" s="481"/>
      <c r="CVQ44" s="481"/>
      <c r="CVR44" s="481"/>
      <c r="CVS44" s="481"/>
      <c r="CVT44" s="481"/>
      <c r="CVU44" s="481"/>
      <c r="CVV44" s="481"/>
      <c r="CVW44" s="481"/>
      <c r="CVX44" s="481"/>
      <c r="CVY44" s="481"/>
      <c r="CVZ44" s="481"/>
      <c r="CWA44" s="481"/>
      <c r="CWB44" s="481"/>
      <c r="CWC44" s="481"/>
      <c r="CWD44" s="481"/>
      <c r="CWE44" s="481"/>
      <c r="CWF44" s="481"/>
      <c r="CWG44" s="481"/>
      <c r="CWH44" s="481"/>
      <c r="CWI44" s="481"/>
      <c r="CWJ44" s="481"/>
      <c r="CWK44" s="481"/>
      <c r="CWL44" s="481"/>
      <c r="CWM44" s="481"/>
      <c r="CWN44" s="481"/>
      <c r="CWO44" s="481"/>
      <c r="CWP44" s="481"/>
      <c r="CWQ44" s="481"/>
      <c r="CWR44" s="481"/>
      <c r="CWS44" s="481"/>
      <c r="CWT44" s="481"/>
      <c r="CWU44" s="481"/>
      <c r="CWV44" s="481"/>
      <c r="CWW44" s="481"/>
      <c r="CWX44" s="481"/>
      <c r="CWY44" s="481"/>
      <c r="CWZ44" s="481"/>
      <c r="CXA44" s="481"/>
      <c r="CXB44" s="481"/>
      <c r="CXC44" s="481"/>
      <c r="CXD44" s="481"/>
      <c r="CXE44" s="481"/>
      <c r="CXF44" s="481"/>
      <c r="CXG44" s="481"/>
      <c r="CXH44" s="481"/>
      <c r="CXI44" s="481"/>
      <c r="CXJ44" s="481"/>
      <c r="CXK44" s="481"/>
      <c r="CXL44" s="481"/>
      <c r="CXM44" s="481"/>
      <c r="CXN44" s="481"/>
      <c r="CXO44" s="481"/>
      <c r="CXP44" s="481"/>
      <c r="CXQ44" s="481"/>
      <c r="CXR44" s="481"/>
      <c r="CXS44" s="481"/>
      <c r="CXT44" s="481"/>
      <c r="CXU44" s="481"/>
      <c r="CXV44" s="481"/>
      <c r="CXW44" s="481"/>
      <c r="CXX44" s="481"/>
      <c r="CXY44" s="481"/>
      <c r="CXZ44" s="481"/>
      <c r="CYA44" s="481"/>
      <c r="CYB44" s="481"/>
      <c r="CYC44" s="481"/>
      <c r="CYD44" s="481"/>
      <c r="CYE44" s="481"/>
      <c r="CYF44" s="481"/>
      <c r="CYG44" s="481"/>
      <c r="CYH44" s="481"/>
      <c r="CYI44" s="481"/>
      <c r="CYJ44" s="481"/>
      <c r="CYK44" s="481"/>
      <c r="CYL44" s="481"/>
      <c r="CYM44" s="481"/>
      <c r="CYN44" s="481"/>
      <c r="CYO44" s="481"/>
      <c r="CYP44" s="481"/>
      <c r="CYQ44" s="481"/>
      <c r="CYR44" s="481"/>
      <c r="CYS44" s="481"/>
      <c r="CYT44" s="481"/>
      <c r="CYU44" s="481"/>
      <c r="CYV44" s="481"/>
      <c r="CYW44" s="481"/>
      <c r="CYX44" s="481"/>
      <c r="CYY44" s="481"/>
      <c r="CYZ44" s="481"/>
      <c r="CZA44" s="481"/>
      <c r="CZB44" s="481"/>
      <c r="CZC44" s="481"/>
      <c r="CZD44" s="481"/>
      <c r="CZE44" s="481"/>
      <c r="CZF44" s="481"/>
      <c r="CZG44" s="481"/>
      <c r="CZH44" s="481"/>
      <c r="CZI44" s="481"/>
      <c r="CZJ44" s="481"/>
      <c r="CZK44" s="481"/>
      <c r="CZL44" s="481"/>
      <c r="CZM44" s="481"/>
      <c r="CZN44" s="481"/>
      <c r="CZO44" s="481"/>
      <c r="CZP44" s="481"/>
      <c r="CZQ44" s="481"/>
      <c r="CZR44" s="481"/>
      <c r="CZS44" s="481"/>
      <c r="CZT44" s="481"/>
      <c r="CZU44" s="481"/>
      <c r="CZV44" s="481"/>
      <c r="CZW44" s="481"/>
      <c r="CZX44" s="481"/>
      <c r="CZY44" s="481"/>
      <c r="CZZ44" s="481"/>
      <c r="DAA44" s="481"/>
      <c r="DAB44" s="481"/>
      <c r="DAC44" s="481"/>
      <c r="DAD44" s="481"/>
      <c r="DAE44" s="481"/>
      <c r="DAF44" s="481"/>
      <c r="DAG44" s="481"/>
      <c r="DAH44" s="481"/>
      <c r="DAI44" s="481"/>
      <c r="DAJ44" s="481"/>
      <c r="DAK44" s="481"/>
      <c r="DAL44" s="481"/>
      <c r="DAM44" s="481"/>
      <c r="DAN44" s="481"/>
      <c r="DAO44" s="481"/>
      <c r="DAP44" s="481"/>
      <c r="DAQ44" s="481"/>
      <c r="DAR44" s="481"/>
      <c r="DAS44" s="481"/>
      <c r="DAT44" s="481"/>
      <c r="DAU44" s="481"/>
      <c r="DAV44" s="481"/>
      <c r="DAW44" s="481"/>
      <c r="DAX44" s="481"/>
      <c r="DAY44" s="481"/>
      <c r="DAZ44" s="481"/>
      <c r="DBA44" s="481"/>
      <c r="DBB44" s="481"/>
      <c r="DBC44" s="481"/>
      <c r="DBD44" s="481"/>
      <c r="DBE44" s="481"/>
      <c r="DBF44" s="481"/>
      <c r="DBG44" s="481"/>
      <c r="DBH44" s="481"/>
      <c r="DBI44" s="481"/>
      <c r="DBJ44" s="481"/>
      <c r="DBK44" s="481"/>
      <c r="DBL44" s="481"/>
      <c r="DBM44" s="481"/>
      <c r="DBN44" s="481"/>
      <c r="DBO44" s="481"/>
      <c r="DBP44" s="481"/>
      <c r="DBQ44" s="481"/>
      <c r="DBR44" s="481"/>
      <c r="DBS44" s="481"/>
      <c r="DBT44" s="481"/>
      <c r="DBU44" s="481"/>
      <c r="DBV44" s="481"/>
      <c r="DBW44" s="481"/>
      <c r="DBX44" s="481"/>
      <c r="DBY44" s="481"/>
      <c r="DBZ44" s="481"/>
      <c r="DCA44" s="481"/>
      <c r="DCB44" s="481"/>
      <c r="DCC44" s="481"/>
      <c r="DCD44" s="481"/>
      <c r="DCE44" s="481"/>
      <c r="DCF44" s="481"/>
      <c r="DCG44" s="481"/>
      <c r="DCH44" s="481"/>
      <c r="DCI44" s="481"/>
      <c r="DCJ44" s="481"/>
      <c r="DCK44" s="481"/>
      <c r="DCL44" s="481"/>
      <c r="DCM44" s="481"/>
      <c r="DCN44" s="481"/>
      <c r="DCO44" s="481"/>
      <c r="DCP44" s="481"/>
      <c r="DCQ44" s="481"/>
      <c r="DCR44" s="481"/>
      <c r="DCS44" s="481"/>
      <c r="DCT44" s="481"/>
      <c r="DCU44" s="481"/>
      <c r="DCV44" s="481"/>
      <c r="DCW44" s="481"/>
      <c r="DCX44" s="481"/>
      <c r="DCY44" s="481"/>
      <c r="DCZ44" s="481"/>
      <c r="DDA44" s="481"/>
      <c r="DDB44" s="481"/>
      <c r="DDC44" s="481"/>
      <c r="DDD44" s="481"/>
      <c r="DDE44" s="481"/>
      <c r="DDF44" s="481"/>
      <c r="DDG44" s="481"/>
      <c r="DDH44" s="481"/>
      <c r="DDI44" s="481"/>
      <c r="DDJ44" s="481"/>
      <c r="DDK44" s="481"/>
      <c r="DDL44" s="481"/>
      <c r="DDM44" s="481"/>
      <c r="DDN44" s="481"/>
      <c r="DDO44" s="481"/>
      <c r="DDP44" s="481"/>
      <c r="DDQ44" s="481"/>
      <c r="DDR44" s="481"/>
      <c r="DDS44" s="481"/>
      <c r="DDT44" s="481"/>
      <c r="DDU44" s="481"/>
      <c r="DDV44" s="481"/>
      <c r="DDW44" s="481"/>
      <c r="DDX44" s="481"/>
      <c r="DDY44" s="481"/>
      <c r="DDZ44" s="481"/>
      <c r="DEA44" s="481"/>
      <c r="DEB44" s="481"/>
      <c r="DEC44" s="481"/>
      <c r="DED44" s="481"/>
      <c r="DEE44" s="481"/>
      <c r="DEF44" s="481"/>
      <c r="DEG44" s="481"/>
      <c r="DEH44" s="481"/>
      <c r="DEI44" s="481"/>
      <c r="DEJ44" s="481"/>
      <c r="DEK44" s="481"/>
      <c r="DEL44" s="481"/>
      <c r="DEM44" s="481"/>
      <c r="DEN44" s="481"/>
      <c r="DEO44" s="481"/>
      <c r="DEP44" s="481"/>
      <c r="DEQ44" s="481"/>
      <c r="DER44" s="481"/>
      <c r="DES44" s="481"/>
      <c r="DET44" s="481"/>
      <c r="DEU44" s="481"/>
      <c r="DEV44" s="481"/>
      <c r="DEW44" s="481"/>
      <c r="DEX44" s="481"/>
      <c r="DEY44" s="481"/>
      <c r="DEZ44" s="481"/>
      <c r="DFA44" s="481"/>
      <c r="DFB44" s="481"/>
      <c r="DFC44" s="481"/>
      <c r="DFD44" s="481"/>
      <c r="DFE44" s="481"/>
      <c r="DFF44" s="481"/>
      <c r="DFG44" s="481"/>
      <c r="DFH44" s="481"/>
      <c r="DFI44" s="481"/>
      <c r="DFJ44" s="481"/>
      <c r="DFK44" s="481"/>
      <c r="DFL44" s="481"/>
      <c r="DFM44" s="481"/>
      <c r="DFN44" s="481"/>
      <c r="DFO44" s="481"/>
      <c r="DFP44" s="481"/>
      <c r="DFQ44" s="481"/>
      <c r="DFR44" s="481"/>
      <c r="DFS44" s="481"/>
      <c r="DFT44" s="481"/>
      <c r="DFU44" s="481"/>
      <c r="DFV44" s="481"/>
      <c r="DFW44" s="481"/>
      <c r="DFX44" s="481"/>
      <c r="DFY44" s="481"/>
      <c r="DFZ44" s="481"/>
      <c r="DGA44" s="481"/>
      <c r="DGB44" s="481"/>
      <c r="DGC44" s="481"/>
      <c r="DGD44" s="481"/>
      <c r="DGE44" s="481"/>
      <c r="DGF44" s="481"/>
      <c r="DGG44" s="481"/>
      <c r="DGH44" s="481"/>
      <c r="DGI44" s="481"/>
      <c r="DGJ44" s="481"/>
      <c r="DGK44" s="481"/>
      <c r="DGL44" s="481"/>
      <c r="DGM44" s="481"/>
      <c r="DGN44" s="481"/>
      <c r="DGO44" s="481"/>
      <c r="DGP44" s="481"/>
      <c r="DGQ44" s="481"/>
      <c r="DGR44" s="481"/>
      <c r="DGS44" s="481"/>
      <c r="DGT44" s="481"/>
      <c r="DGU44" s="481"/>
      <c r="DGV44" s="481"/>
      <c r="DGW44" s="481"/>
      <c r="DGX44" s="481"/>
      <c r="DGY44" s="481"/>
      <c r="DGZ44" s="481"/>
      <c r="DHA44" s="481"/>
      <c r="DHB44" s="481"/>
      <c r="DHC44" s="481"/>
      <c r="DHD44" s="481"/>
      <c r="DHE44" s="481"/>
      <c r="DHF44" s="481"/>
      <c r="DHG44" s="481"/>
      <c r="DHH44" s="481"/>
      <c r="DHI44" s="481"/>
      <c r="DHJ44" s="481"/>
      <c r="DHK44" s="481"/>
      <c r="DHL44" s="481"/>
      <c r="DHM44" s="481"/>
      <c r="DHN44" s="481"/>
      <c r="DHO44" s="481"/>
      <c r="DHP44" s="481"/>
      <c r="DHQ44" s="481"/>
      <c r="DHR44" s="481"/>
      <c r="DHS44" s="481"/>
      <c r="DHT44" s="481"/>
      <c r="DHU44" s="481"/>
      <c r="DHV44" s="481"/>
      <c r="DHW44" s="481"/>
      <c r="DHX44" s="481"/>
      <c r="DHY44" s="481"/>
      <c r="DHZ44" s="481"/>
      <c r="DIA44" s="481"/>
      <c r="DIB44" s="481"/>
      <c r="DIC44" s="481"/>
      <c r="DID44" s="481"/>
      <c r="DIE44" s="481"/>
      <c r="DIF44" s="481"/>
      <c r="DIG44" s="481"/>
      <c r="DIH44" s="481"/>
      <c r="DII44" s="481"/>
      <c r="DIJ44" s="481"/>
      <c r="DIK44" s="481"/>
      <c r="DIL44" s="481"/>
      <c r="DIM44" s="481"/>
      <c r="DIN44" s="481"/>
      <c r="DIO44" s="481"/>
      <c r="DIP44" s="481"/>
      <c r="DIQ44" s="481"/>
      <c r="DIR44" s="481"/>
      <c r="DIS44" s="481"/>
      <c r="DIT44" s="481"/>
      <c r="DIU44" s="481"/>
      <c r="DIV44" s="481"/>
      <c r="DIW44" s="481"/>
      <c r="DIX44" s="481"/>
      <c r="DIY44" s="481"/>
      <c r="DIZ44" s="481"/>
      <c r="DJA44" s="481"/>
      <c r="DJB44" s="481"/>
      <c r="DJC44" s="481"/>
      <c r="DJD44" s="481"/>
      <c r="DJE44" s="481"/>
      <c r="DJF44" s="481"/>
      <c r="DJG44" s="481"/>
      <c r="DJH44" s="481"/>
      <c r="DJI44" s="481"/>
      <c r="DJJ44" s="481"/>
      <c r="DJK44" s="481"/>
      <c r="DJL44" s="481"/>
      <c r="DJM44" s="481"/>
      <c r="DJN44" s="481"/>
      <c r="DJO44" s="481"/>
      <c r="DJP44" s="481"/>
      <c r="DJQ44" s="481"/>
      <c r="DJR44" s="481"/>
      <c r="DJS44" s="481"/>
      <c r="DJT44" s="481"/>
      <c r="DJU44" s="481"/>
      <c r="DJV44" s="481"/>
      <c r="DJW44" s="481"/>
      <c r="DJX44" s="481"/>
      <c r="DJY44" s="481"/>
      <c r="DJZ44" s="481"/>
      <c r="DKA44" s="481"/>
      <c r="DKB44" s="481"/>
      <c r="DKC44" s="481"/>
      <c r="DKD44" s="481"/>
      <c r="DKE44" s="481"/>
      <c r="DKF44" s="481"/>
      <c r="DKG44" s="481"/>
      <c r="DKH44" s="481"/>
      <c r="DKI44" s="481"/>
      <c r="DKJ44" s="481"/>
      <c r="DKK44" s="481"/>
      <c r="DKL44" s="481"/>
      <c r="DKM44" s="481"/>
      <c r="DKN44" s="481"/>
      <c r="DKO44" s="481"/>
      <c r="DKP44" s="481"/>
      <c r="DKQ44" s="481"/>
      <c r="DKR44" s="481"/>
      <c r="DKS44" s="481"/>
      <c r="DKT44" s="481"/>
      <c r="DKU44" s="481"/>
      <c r="DKV44" s="481"/>
      <c r="DKW44" s="481"/>
      <c r="DKX44" s="481"/>
      <c r="DKY44" s="481"/>
      <c r="DKZ44" s="481"/>
      <c r="DLA44" s="481"/>
      <c r="DLB44" s="481"/>
      <c r="DLC44" s="481"/>
      <c r="DLD44" s="481"/>
      <c r="DLE44" s="481"/>
      <c r="DLF44" s="481"/>
      <c r="DLG44" s="481"/>
      <c r="DLH44" s="481"/>
      <c r="DLI44" s="481"/>
      <c r="DLJ44" s="481"/>
      <c r="DLK44" s="481"/>
      <c r="DLL44" s="481"/>
      <c r="DLM44" s="481"/>
      <c r="DLN44" s="481"/>
      <c r="DLO44" s="481"/>
      <c r="DLP44" s="481"/>
      <c r="DLQ44" s="481"/>
      <c r="DLR44" s="481"/>
      <c r="DLS44" s="481"/>
      <c r="DLT44" s="481"/>
      <c r="DLU44" s="481"/>
      <c r="DLV44" s="481"/>
      <c r="DLW44" s="481"/>
      <c r="DLX44" s="481"/>
      <c r="DLY44" s="481"/>
      <c r="DLZ44" s="481"/>
      <c r="DMA44" s="481"/>
      <c r="DMB44" s="481"/>
      <c r="DMC44" s="481"/>
      <c r="DMD44" s="481"/>
      <c r="DME44" s="481"/>
      <c r="DMF44" s="481"/>
      <c r="DMG44" s="481"/>
      <c r="DMH44" s="481"/>
      <c r="DMI44" s="481"/>
      <c r="DMJ44" s="481"/>
      <c r="DMK44" s="481"/>
      <c r="DML44" s="481"/>
      <c r="DMM44" s="481"/>
      <c r="DMN44" s="481"/>
      <c r="DMO44" s="481"/>
      <c r="DMP44" s="481"/>
      <c r="DMQ44" s="481"/>
      <c r="DMR44" s="481"/>
      <c r="DMS44" s="481"/>
      <c r="DMT44" s="481"/>
      <c r="DMU44" s="481"/>
      <c r="DMV44" s="481"/>
      <c r="DMW44" s="481"/>
      <c r="DMX44" s="481"/>
      <c r="DMY44" s="481"/>
      <c r="DMZ44" s="481"/>
      <c r="DNA44" s="481"/>
      <c r="DNB44" s="481"/>
      <c r="DNC44" s="481"/>
      <c r="DND44" s="481"/>
      <c r="DNE44" s="481"/>
      <c r="DNF44" s="481"/>
      <c r="DNG44" s="481"/>
      <c r="DNH44" s="481"/>
      <c r="DNI44" s="481"/>
      <c r="DNJ44" s="481"/>
      <c r="DNK44" s="481"/>
      <c r="DNL44" s="481"/>
      <c r="DNM44" s="481"/>
      <c r="DNN44" s="481"/>
      <c r="DNO44" s="481"/>
      <c r="DNP44" s="481"/>
      <c r="DNQ44" s="481"/>
      <c r="DNR44" s="481"/>
      <c r="DNS44" s="481"/>
      <c r="DNT44" s="481"/>
      <c r="DNU44" s="481"/>
      <c r="DNV44" s="481"/>
      <c r="DNW44" s="481"/>
      <c r="DNX44" s="481"/>
      <c r="DNY44" s="481"/>
      <c r="DNZ44" s="481"/>
      <c r="DOA44" s="481"/>
      <c r="DOB44" s="481"/>
      <c r="DOC44" s="481"/>
      <c r="DOD44" s="481"/>
      <c r="DOE44" s="481"/>
      <c r="DOF44" s="481"/>
      <c r="DOG44" s="481"/>
      <c r="DOH44" s="481"/>
      <c r="DOI44" s="481"/>
      <c r="DOJ44" s="481"/>
      <c r="DOK44" s="481"/>
      <c r="DOL44" s="481"/>
      <c r="DOM44" s="481"/>
      <c r="DON44" s="481"/>
      <c r="DOO44" s="481"/>
      <c r="DOP44" s="481"/>
      <c r="DOQ44" s="481"/>
      <c r="DOR44" s="481"/>
      <c r="DOS44" s="481"/>
      <c r="DOT44" s="481"/>
      <c r="DOU44" s="481"/>
      <c r="DOV44" s="481"/>
      <c r="DOW44" s="481"/>
      <c r="DOX44" s="481"/>
      <c r="DOY44" s="481"/>
      <c r="DOZ44" s="481"/>
      <c r="DPA44" s="481"/>
      <c r="DPB44" s="481"/>
      <c r="DPC44" s="481"/>
      <c r="DPD44" s="481"/>
      <c r="DPE44" s="481"/>
      <c r="DPF44" s="481"/>
      <c r="DPG44" s="481"/>
      <c r="DPH44" s="481"/>
      <c r="DPI44" s="481"/>
      <c r="DPJ44" s="481"/>
      <c r="DPK44" s="481"/>
      <c r="DPL44" s="481"/>
      <c r="DPM44" s="481"/>
      <c r="DPN44" s="481"/>
      <c r="DPO44" s="481"/>
      <c r="DPP44" s="481"/>
      <c r="DPQ44" s="481"/>
      <c r="DPR44" s="481"/>
      <c r="DPS44" s="481"/>
      <c r="DPT44" s="481"/>
      <c r="DPU44" s="481"/>
      <c r="DPV44" s="481"/>
      <c r="DPW44" s="481"/>
      <c r="DPX44" s="481"/>
      <c r="DPY44" s="481"/>
      <c r="DPZ44" s="481"/>
      <c r="DQA44" s="481"/>
      <c r="DQB44" s="481"/>
      <c r="DQC44" s="481"/>
      <c r="DQD44" s="481"/>
      <c r="DQE44" s="481"/>
      <c r="DQF44" s="481"/>
      <c r="DQG44" s="481"/>
      <c r="DQH44" s="481"/>
      <c r="DQI44" s="481"/>
      <c r="DQJ44" s="481"/>
      <c r="DQK44" s="481"/>
      <c r="DQL44" s="481"/>
      <c r="DQM44" s="481"/>
      <c r="DQN44" s="481"/>
      <c r="DQO44" s="481"/>
      <c r="DQP44" s="481"/>
      <c r="DQQ44" s="481"/>
      <c r="DQR44" s="481"/>
      <c r="DQS44" s="481"/>
      <c r="DQT44" s="481"/>
      <c r="DQU44" s="481"/>
      <c r="DQV44" s="481"/>
      <c r="DQW44" s="481"/>
      <c r="DQX44" s="481"/>
      <c r="DQY44" s="481"/>
      <c r="DQZ44" s="481"/>
      <c r="DRA44" s="481"/>
      <c r="DRB44" s="481"/>
      <c r="DRC44" s="481"/>
      <c r="DRD44" s="481"/>
      <c r="DRE44" s="481"/>
      <c r="DRF44" s="481"/>
      <c r="DRG44" s="481"/>
      <c r="DRH44" s="481"/>
      <c r="DRI44" s="481"/>
      <c r="DRJ44" s="481"/>
      <c r="DRK44" s="481"/>
      <c r="DRL44" s="481"/>
      <c r="DRM44" s="481"/>
      <c r="DRN44" s="481"/>
      <c r="DRO44" s="481"/>
      <c r="DRP44" s="481"/>
      <c r="DRQ44" s="481"/>
      <c r="DRR44" s="481"/>
      <c r="DRS44" s="481"/>
      <c r="DRT44" s="481"/>
      <c r="DRU44" s="481"/>
      <c r="DRV44" s="481"/>
      <c r="DRW44" s="481"/>
      <c r="DRX44" s="481"/>
      <c r="DRY44" s="481"/>
      <c r="DRZ44" s="481"/>
      <c r="DSA44" s="481"/>
      <c r="DSB44" s="481"/>
      <c r="DSC44" s="481"/>
      <c r="DSD44" s="481"/>
      <c r="DSE44" s="481"/>
      <c r="DSF44" s="481"/>
      <c r="DSG44" s="481"/>
      <c r="DSH44" s="481"/>
      <c r="DSI44" s="481"/>
      <c r="DSJ44" s="481"/>
      <c r="DSK44" s="481"/>
      <c r="DSL44" s="481"/>
      <c r="DSM44" s="481"/>
      <c r="DSN44" s="481"/>
      <c r="DSO44" s="481"/>
      <c r="DSP44" s="481"/>
      <c r="DSQ44" s="481"/>
      <c r="DSR44" s="481"/>
      <c r="DSS44" s="481"/>
      <c r="DST44" s="481"/>
      <c r="DSU44" s="481"/>
      <c r="DSV44" s="481"/>
      <c r="DSW44" s="481"/>
      <c r="DSX44" s="481"/>
      <c r="DSY44" s="481"/>
      <c r="DSZ44" s="481"/>
      <c r="DTA44" s="481"/>
      <c r="DTB44" s="481"/>
      <c r="DTC44" s="481"/>
      <c r="DTD44" s="481"/>
      <c r="DTE44" s="481"/>
      <c r="DTF44" s="481"/>
      <c r="DTG44" s="481"/>
      <c r="DTH44" s="481"/>
      <c r="DTI44" s="481"/>
      <c r="DTJ44" s="481"/>
      <c r="DTK44" s="481"/>
      <c r="DTL44" s="481"/>
      <c r="DTM44" s="481"/>
      <c r="DTN44" s="481"/>
      <c r="DTO44" s="481"/>
      <c r="DTP44" s="481"/>
      <c r="DTQ44" s="481"/>
      <c r="DTR44" s="481"/>
      <c r="DTS44" s="481"/>
      <c r="DTT44" s="481"/>
      <c r="DTU44" s="481"/>
      <c r="DTV44" s="481"/>
      <c r="DTW44" s="481"/>
      <c r="DTX44" s="481"/>
      <c r="DTY44" s="481"/>
      <c r="DTZ44" s="481"/>
      <c r="DUA44" s="481"/>
      <c r="DUB44" s="481"/>
      <c r="DUC44" s="481"/>
      <c r="DUD44" s="481"/>
      <c r="DUE44" s="481"/>
      <c r="DUF44" s="481"/>
      <c r="DUG44" s="481"/>
      <c r="DUH44" s="481"/>
      <c r="DUI44" s="481"/>
      <c r="DUJ44" s="481"/>
      <c r="DUK44" s="481"/>
      <c r="DUL44" s="481"/>
      <c r="DUM44" s="481"/>
      <c r="DUN44" s="481"/>
      <c r="DUO44" s="481"/>
      <c r="DUP44" s="481"/>
      <c r="DUQ44" s="481"/>
      <c r="DUR44" s="481"/>
      <c r="DUS44" s="481"/>
      <c r="DUT44" s="481"/>
      <c r="DUU44" s="481"/>
      <c r="DUV44" s="481"/>
      <c r="DUW44" s="481"/>
      <c r="DUX44" s="481"/>
      <c r="DUY44" s="481"/>
      <c r="DUZ44" s="481"/>
      <c r="DVA44" s="481"/>
      <c r="DVB44" s="481"/>
      <c r="DVC44" s="481"/>
      <c r="DVD44" s="481"/>
      <c r="DVE44" s="481"/>
      <c r="DVF44" s="481"/>
      <c r="DVG44" s="481"/>
      <c r="DVH44" s="481"/>
      <c r="DVI44" s="481"/>
      <c r="DVJ44" s="481"/>
      <c r="DVK44" s="481"/>
      <c r="DVL44" s="481"/>
      <c r="DVM44" s="481"/>
      <c r="DVN44" s="481"/>
      <c r="DVO44" s="481"/>
      <c r="DVP44" s="481"/>
      <c r="DVQ44" s="481"/>
      <c r="DVR44" s="481"/>
      <c r="DVS44" s="481"/>
      <c r="DVT44" s="481"/>
      <c r="DVU44" s="481"/>
      <c r="DVV44" s="481"/>
      <c r="DVW44" s="481"/>
      <c r="DVX44" s="481"/>
      <c r="DVY44" s="481"/>
      <c r="DVZ44" s="481"/>
      <c r="DWA44" s="481"/>
      <c r="DWB44" s="481"/>
      <c r="DWC44" s="481"/>
      <c r="DWD44" s="481"/>
      <c r="DWE44" s="481"/>
      <c r="DWF44" s="481"/>
      <c r="DWG44" s="481"/>
      <c r="DWH44" s="481"/>
      <c r="DWI44" s="481"/>
      <c r="DWJ44" s="481"/>
      <c r="DWK44" s="481"/>
      <c r="DWL44" s="481"/>
      <c r="DWM44" s="481"/>
      <c r="DWN44" s="481"/>
      <c r="DWO44" s="481"/>
      <c r="DWP44" s="481"/>
      <c r="DWQ44" s="481"/>
      <c r="DWR44" s="481"/>
      <c r="DWS44" s="481"/>
      <c r="DWT44" s="481"/>
      <c r="DWU44" s="481"/>
      <c r="DWV44" s="481"/>
      <c r="DWW44" s="481"/>
      <c r="DWX44" s="481"/>
      <c r="DWY44" s="481"/>
      <c r="DWZ44" s="481"/>
      <c r="DXA44" s="481"/>
      <c r="DXB44" s="481"/>
      <c r="DXC44" s="481"/>
      <c r="DXD44" s="481"/>
      <c r="DXE44" s="481"/>
      <c r="DXF44" s="481"/>
      <c r="DXG44" s="481"/>
      <c r="DXH44" s="481"/>
      <c r="DXI44" s="481"/>
      <c r="DXJ44" s="481"/>
      <c r="DXK44" s="481"/>
      <c r="DXL44" s="481"/>
      <c r="DXM44" s="481"/>
      <c r="DXN44" s="481"/>
      <c r="DXO44" s="481"/>
      <c r="DXP44" s="481"/>
      <c r="DXQ44" s="481"/>
      <c r="DXR44" s="481"/>
      <c r="DXS44" s="481"/>
      <c r="DXT44" s="481"/>
      <c r="DXU44" s="481"/>
      <c r="DXV44" s="481"/>
      <c r="DXW44" s="481"/>
      <c r="DXX44" s="481"/>
      <c r="DXY44" s="481"/>
      <c r="DXZ44" s="481"/>
      <c r="DYA44" s="481"/>
      <c r="DYB44" s="481"/>
      <c r="DYC44" s="481"/>
      <c r="DYD44" s="481"/>
      <c r="DYE44" s="481"/>
      <c r="DYF44" s="481"/>
      <c r="DYG44" s="481"/>
      <c r="DYH44" s="481"/>
      <c r="DYI44" s="481"/>
      <c r="DYJ44" s="481"/>
      <c r="DYK44" s="481"/>
      <c r="DYL44" s="481"/>
      <c r="DYM44" s="481"/>
      <c r="DYN44" s="481"/>
      <c r="DYO44" s="481"/>
      <c r="DYP44" s="481"/>
      <c r="DYQ44" s="481"/>
      <c r="DYR44" s="481"/>
      <c r="DYS44" s="481"/>
      <c r="DYT44" s="481"/>
      <c r="DYU44" s="481"/>
      <c r="DYV44" s="481"/>
      <c r="DYW44" s="481"/>
      <c r="DYX44" s="481"/>
      <c r="DYY44" s="481"/>
      <c r="DYZ44" s="481"/>
      <c r="DZA44" s="481"/>
      <c r="DZB44" s="481"/>
      <c r="DZC44" s="481"/>
      <c r="DZD44" s="481"/>
      <c r="DZE44" s="481"/>
      <c r="DZF44" s="481"/>
      <c r="DZG44" s="481"/>
      <c r="DZH44" s="481"/>
      <c r="DZI44" s="481"/>
      <c r="DZJ44" s="481"/>
      <c r="DZK44" s="481"/>
      <c r="DZL44" s="481"/>
      <c r="DZM44" s="481"/>
      <c r="DZN44" s="481"/>
      <c r="DZO44" s="481"/>
      <c r="DZP44" s="481"/>
      <c r="DZQ44" s="481"/>
      <c r="DZR44" s="481"/>
      <c r="DZS44" s="481"/>
      <c r="DZT44" s="481"/>
      <c r="DZU44" s="481"/>
      <c r="DZV44" s="481"/>
      <c r="DZW44" s="481"/>
      <c r="DZX44" s="481"/>
      <c r="DZY44" s="481"/>
      <c r="DZZ44" s="481"/>
      <c r="EAA44" s="481"/>
      <c r="EAB44" s="481"/>
      <c r="EAC44" s="481"/>
      <c r="EAD44" s="481"/>
      <c r="EAE44" s="481"/>
      <c r="EAF44" s="481"/>
      <c r="EAG44" s="481"/>
      <c r="EAH44" s="481"/>
      <c r="EAI44" s="481"/>
      <c r="EAJ44" s="481"/>
      <c r="EAK44" s="481"/>
      <c r="EAL44" s="481"/>
      <c r="EAM44" s="481"/>
      <c r="EAN44" s="481"/>
      <c r="EAO44" s="481"/>
      <c r="EAP44" s="481"/>
      <c r="EAQ44" s="481"/>
      <c r="EAR44" s="481"/>
      <c r="EAS44" s="481"/>
      <c r="EAT44" s="481"/>
      <c r="EAU44" s="481"/>
      <c r="EAV44" s="481"/>
      <c r="EAW44" s="481"/>
      <c r="EAX44" s="481"/>
      <c r="EAY44" s="481"/>
      <c r="EAZ44" s="481"/>
      <c r="EBA44" s="481"/>
      <c r="EBB44" s="481"/>
      <c r="EBC44" s="481"/>
      <c r="EBD44" s="481"/>
      <c r="EBE44" s="481"/>
      <c r="EBF44" s="481"/>
      <c r="EBG44" s="481"/>
      <c r="EBH44" s="481"/>
      <c r="EBI44" s="481"/>
      <c r="EBJ44" s="481"/>
      <c r="EBK44" s="481"/>
      <c r="EBL44" s="481"/>
      <c r="EBM44" s="481"/>
      <c r="EBN44" s="481"/>
      <c r="EBO44" s="481"/>
      <c r="EBP44" s="481"/>
      <c r="EBQ44" s="481"/>
      <c r="EBR44" s="481"/>
      <c r="EBS44" s="481"/>
      <c r="EBT44" s="481"/>
      <c r="EBU44" s="481"/>
      <c r="EBV44" s="481"/>
      <c r="EBW44" s="481"/>
      <c r="EBX44" s="481"/>
      <c r="EBY44" s="481"/>
      <c r="EBZ44" s="481"/>
      <c r="ECA44" s="481"/>
      <c r="ECB44" s="481"/>
      <c r="ECC44" s="481"/>
      <c r="ECD44" s="481"/>
      <c r="ECE44" s="481"/>
      <c r="ECF44" s="481"/>
      <c r="ECG44" s="481"/>
      <c r="ECH44" s="481"/>
      <c r="ECI44" s="481"/>
      <c r="ECJ44" s="481"/>
      <c r="ECK44" s="481"/>
      <c r="ECL44" s="481"/>
      <c r="ECM44" s="481"/>
      <c r="ECN44" s="481"/>
      <c r="ECO44" s="481"/>
      <c r="ECP44" s="481"/>
      <c r="ECQ44" s="481"/>
      <c r="ECR44" s="481"/>
      <c r="ECS44" s="481"/>
      <c r="ECT44" s="481"/>
      <c r="ECU44" s="481"/>
      <c r="ECV44" s="481"/>
      <c r="ECW44" s="481"/>
      <c r="ECX44" s="481"/>
      <c r="ECY44" s="481"/>
      <c r="ECZ44" s="481"/>
      <c r="EDA44" s="481"/>
      <c r="EDB44" s="481"/>
      <c r="EDC44" s="481"/>
      <c r="EDD44" s="481"/>
      <c r="EDE44" s="481"/>
      <c r="EDF44" s="481"/>
      <c r="EDG44" s="481"/>
      <c r="EDH44" s="481"/>
      <c r="EDI44" s="481"/>
      <c r="EDJ44" s="481"/>
      <c r="EDK44" s="481"/>
      <c r="EDL44" s="481"/>
      <c r="EDM44" s="481"/>
      <c r="EDN44" s="481"/>
      <c r="EDO44" s="481"/>
      <c r="EDP44" s="481"/>
      <c r="EDQ44" s="481"/>
      <c r="EDR44" s="481"/>
      <c r="EDS44" s="481"/>
      <c r="EDT44" s="481"/>
      <c r="EDU44" s="481"/>
      <c r="EDV44" s="481"/>
      <c r="EDW44" s="481"/>
      <c r="EDX44" s="481"/>
      <c r="EDY44" s="481"/>
      <c r="EDZ44" s="481"/>
      <c r="EEA44" s="481"/>
      <c r="EEB44" s="481"/>
      <c r="EEC44" s="481"/>
      <c r="EED44" s="481"/>
      <c r="EEE44" s="481"/>
      <c r="EEF44" s="481"/>
      <c r="EEG44" s="481"/>
      <c r="EEH44" s="481"/>
      <c r="EEI44" s="481"/>
      <c r="EEJ44" s="481"/>
      <c r="EEK44" s="481"/>
      <c r="EEL44" s="481"/>
      <c r="EEM44" s="481"/>
      <c r="EEN44" s="481"/>
      <c r="EEO44" s="481"/>
      <c r="EEP44" s="481"/>
      <c r="EEQ44" s="481"/>
      <c r="EER44" s="481"/>
      <c r="EES44" s="481"/>
      <c r="EET44" s="481"/>
      <c r="EEU44" s="481"/>
      <c r="EEV44" s="481"/>
      <c r="EEW44" s="481"/>
      <c r="EEX44" s="481"/>
      <c r="EEY44" s="481"/>
      <c r="EEZ44" s="481"/>
      <c r="EFA44" s="481"/>
      <c r="EFB44" s="481"/>
      <c r="EFC44" s="481"/>
      <c r="EFD44" s="481"/>
      <c r="EFE44" s="481"/>
      <c r="EFF44" s="481"/>
      <c r="EFG44" s="481"/>
      <c r="EFH44" s="481"/>
      <c r="EFI44" s="481"/>
      <c r="EFJ44" s="481"/>
      <c r="EFK44" s="481"/>
      <c r="EFL44" s="481"/>
      <c r="EFM44" s="481"/>
      <c r="EFN44" s="481"/>
      <c r="EFO44" s="481"/>
      <c r="EFP44" s="481"/>
      <c r="EFQ44" s="481"/>
      <c r="EFR44" s="481"/>
      <c r="EFS44" s="481"/>
      <c r="EFT44" s="481"/>
      <c r="EFU44" s="481"/>
      <c r="EFV44" s="481"/>
      <c r="EFW44" s="481"/>
      <c r="EFX44" s="481"/>
      <c r="EFY44" s="481"/>
      <c r="EFZ44" s="481"/>
      <c r="EGA44" s="481"/>
      <c r="EGB44" s="481"/>
      <c r="EGC44" s="481"/>
      <c r="EGD44" s="481"/>
      <c r="EGE44" s="481"/>
      <c r="EGF44" s="481"/>
      <c r="EGG44" s="481"/>
      <c r="EGH44" s="481"/>
      <c r="EGI44" s="481"/>
      <c r="EGJ44" s="481"/>
      <c r="EGK44" s="481"/>
      <c r="EGL44" s="481"/>
      <c r="EGM44" s="481"/>
      <c r="EGN44" s="481"/>
      <c r="EGO44" s="481"/>
      <c r="EGP44" s="481"/>
      <c r="EGQ44" s="481"/>
      <c r="EGR44" s="481"/>
      <c r="EGS44" s="481"/>
      <c r="EGT44" s="481"/>
      <c r="EGU44" s="481"/>
      <c r="EGV44" s="481"/>
      <c r="EGW44" s="481"/>
      <c r="EGX44" s="481"/>
      <c r="EGY44" s="481"/>
      <c r="EGZ44" s="481"/>
      <c r="EHA44" s="481"/>
      <c r="EHB44" s="481"/>
      <c r="EHC44" s="481"/>
      <c r="EHD44" s="481"/>
      <c r="EHE44" s="481"/>
      <c r="EHF44" s="481"/>
      <c r="EHG44" s="481"/>
      <c r="EHH44" s="481"/>
      <c r="EHI44" s="481"/>
      <c r="EHJ44" s="481"/>
      <c r="EHK44" s="481"/>
      <c r="EHL44" s="481"/>
      <c r="EHM44" s="481"/>
      <c r="EHN44" s="481"/>
      <c r="EHO44" s="481"/>
      <c r="EHP44" s="481"/>
      <c r="EHQ44" s="481"/>
      <c r="EHR44" s="481"/>
      <c r="EHS44" s="481"/>
      <c r="EHT44" s="481"/>
      <c r="EHU44" s="481"/>
      <c r="EHV44" s="481"/>
      <c r="EHW44" s="481"/>
      <c r="EHX44" s="481"/>
      <c r="EHY44" s="481"/>
      <c r="EHZ44" s="481"/>
      <c r="EIA44" s="481"/>
      <c r="EIB44" s="481"/>
      <c r="EIC44" s="481"/>
      <c r="EID44" s="481"/>
      <c r="EIE44" s="481"/>
      <c r="EIF44" s="481"/>
      <c r="EIG44" s="481"/>
      <c r="EIH44" s="481"/>
      <c r="EII44" s="481"/>
      <c r="EIJ44" s="481"/>
      <c r="EIK44" s="481"/>
      <c r="EIL44" s="481"/>
      <c r="EIM44" s="481"/>
      <c r="EIN44" s="481"/>
      <c r="EIO44" s="481"/>
      <c r="EIP44" s="481"/>
      <c r="EIQ44" s="481"/>
      <c r="EIR44" s="481"/>
      <c r="EIS44" s="481"/>
      <c r="EIT44" s="481"/>
      <c r="EIU44" s="481"/>
      <c r="EIV44" s="481"/>
      <c r="EIW44" s="481"/>
      <c r="EIX44" s="481"/>
      <c r="EIY44" s="481"/>
      <c r="EIZ44" s="481"/>
      <c r="EJA44" s="481"/>
      <c r="EJB44" s="481"/>
      <c r="EJC44" s="481"/>
      <c r="EJD44" s="481"/>
      <c r="EJE44" s="481"/>
      <c r="EJF44" s="481"/>
      <c r="EJG44" s="481"/>
      <c r="EJH44" s="481"/>
      <c r="EJI44" s="481"/>
      <c r="EJJ44" s="481"/>
      <c r="EJK44" s="481"/>
      <c r="EJL44" s="481"/>
      <c r="EJM44" s="481"/>
      <c r="EJN44" s="481"/>
      <c r="EJO44" s="481"/>
      <c r="EJP44" s="481"/>
      <c r="EJQ44" s="481"/>
      <c r="EJR44" s="481"/>
      <c r="EJS44" s="481"/>
      <c r="EJT44" s="481"/>
      <c r="EJU44" s="481"/>
      <c r="EJV44" s="481"/>
      <c r="EJW44" s="481"/>
      <c r="EJX44" s="481"/>
      <c r="EJY44" s="481"/>
      <c r="EJZ44" s="481"/>
      <c r="EKA44" s="481"/>
      <c r="EKB44" s="481"/>
      <c r="EKC44" s="481"/>
      <c r="EKD44" s="481"/>
      <c r="EKE44" s="481"/>
      <c r="EKF44" s="481"/>
      <c r="EKG44" s="481"/>
      <c r="EKH44" s="481"/>
      <c r="EKI44" s="481"/>
      <c r="EKJ44" s="481"/>
      <c r="EKK44" s="481"/>
      <c r="EKL44" s="481"/>
      <c r="EKM44" s="481"/>
      <c r="EKN44" s="481"/>
      <c r="EKO44" s="481"/>
      <c r="EKP44" s="481"/>
      <c r="EKQ44" s="481"/>
      <c r="EKR44" s="481"/>
      <c r="EKS44" s="481"/>
      <c r="EKT44" s="481"/>
      <c r="EKU44" s="481"/>
      <c r="EKV44" s="481"/>
      <c r="EKW44" s="481"/>
      <c r="EKX44" s="481"/>
      <c r="EKY44" s="481"/>
      <c r="EKZ44" s="481"/>
      <c r="ELA44" s="481"/>
      <c r="ELB44" s="481"/>
      <c r="ELC44" s="481"/>
      <c r="ELD44" s="481"/>
      <c r="ELE44" s="481"/>
      <c r="ELF44" s="481"/>
      <c r="ELG44" s="481"/>
      <c r="ELH44" s="481"/>
      <c r="ELI44" s="481"/>
      <c r="ELJ44" s="481"/>
      <c r="ELK44" s="481"/>
      <c r="ELL44" s="481"/>
      <c r="ELM44" s="481"/>
      <c r="ELN44" s="481"/>
      <c r="ELO44" s="481"/>
      <c r="ELP44" s="481"/>
      <c r="ELQ44" s="481"/>
      <c r="ELR44" s="481"/>
      <c r="ELS44" s="481"/>
      <c r="ELT44" s="481"/>
      <c r="ELU44" s="481"/>
      <c r="ELV44" s="481"/>
      <c r="ELW44" s="481"/>
      <c r="ELX44" s="481"/>
      <c r="ELY44" s="481"/>
      <c r="ELZ44" s="481"/>
      <c r="EMA44" s="481"/>
      <c r="EMB44" s="481"/>
      <c r="EMC44" s="481"/>
      <c r="EMD44" s="481"/>
      <c r="EME44" s="481"/>
      <c r="EMF44" s="481"/>
      <c r="EMG44" s="481"/>
      <c r="EMH44" s="481"/>
      <c r="EMI44" s="481"/>
      <c r="EMJ44" s="481"/>
      <c r="EMK44" s="481"/>
      <c r="EML44" s="481"/>
      <c r="EMM44" s="481"/>
      <c r="EMN44" s="481"/>
      <c r="EMO44" s="481"/>
      <c r="EMP44" s="481"/>
      <c r="EMQ44" s="481"/>
      <c r="EMR44" s="481"/>
      <c r="EMS44" s="481"/>
      <c r="EMT44" s="481"/>
      <c r="EMU44" s="481"/>
      <c r="EMV44" s="481"/>
      <c r="EMW44" s="481"/>
      <c r="EMX44" s="481"/>
      <c r="EMY44" s="481"/>
      <c r="EMZ44" s="481"/>
      <c r="ENA44" s="481"/>
      <c r="ENB44" s="481"/>
      <c r="ENC44" s="481"/>
      <c r="END44" s="481"/>
      <c r="ENE44" s="481"/>
      <c r="ENF44" s="481"/>
      <c r="ENG44" s="481"/>
      <c r="ENH44" s="481"/>
      <c r="ENI44" s="481"/>
      <c r="ENJ44" s="481"/>
      <c r="ENK44" s="481"/>
      <c r="ENL44" s="481"/>
      <c r="ENM44" s="481"/>
      <c r="ENN44" s="481"/>
      <c r="ENO44" s="481"/>
      <c r="ENP44" s="481"/>
      <c r="ENQ44" s="481"/>
      <c r="ENR44" s="481"/>
      <c r="ENS44" s="481"/>
      <c r="ENT44" s="481"/>
      <c r="ENU44" s="481"/>
      <c r="ENV44" s="481"/>
      <c r="ENW44" s="481"/>
      <c r="ENX44" s="481"/>
      <c r="ENY44" s="481"/>
      <c r="ENZ44" s="481"/>
      <c r="EOA44" s="481"/>
      <c r="EOB44" s="481"/>
      <c r="EOC44" s="481"/>
      <c r="EOD44" s="481"/>
      <c r="EOE44" s="481"/>
      <c r="EOF44" s="481"/>
      <c r="EOG44" s="481"/>
      <c r="EOH44" s="481"/>
      <c r="EOI44" s="481"/>
      <c r="EOJ44" s="481"/>
      <c r="EOK44" s="481"/>
      <c r="EOL44" s="481"/>
      <c r="EOM44" s="481"/>
      <c r="EON44" s="481"/>
      <c r="EOO44" s="481"/>
      <c r="EOP44" s="481"/>
      <c r="EOQ44" s="481"/>
      <c r="EOR44" s="481"/>
      <c r="EOS44" s="481"/>
      <c r="EOT44" s="481"/>
      <c r="EOU44" s="481"/>
      <c r="EOV44" s="481"/>
      <c r="EOW44" s="481"/>
      <c r="EOX44" s="481"/>
      <c r="EOY44" s="481"/>
      <c r="EOZ44" s="481"/>
      <c r="EPA44" s="481"/>
      <c r="EPB44" s="481"/>
      <c r="EPC44" s="481"/>
      <c r="EPD44" s="481"/>
      <c r="EPE44" s="481"/>
      <c r="EPF44" s="481"/>
      <c r="EPG44" s="481"/>
      <c r="EPH44" s="481"/>
      <c r="EPI44" s="481"/>
      <c r="EPJ44" s="481"/>
      <c r="EPK44" s="481"/>
      <c r="EPL44" s="481"/>
      <c r="EPM44" s="481"/>
      <c r="EPN44" s="481"/>
      <c r="EPO44" s="481"/>
      <c r="EPP44" s="481"/>
      <c r="EPQ44" s="481"/>
      <c r="EPR44" s="481"/>
      <c r="EPS44" s="481"/>
      <c r="EPT44" s="481"/>
      <c r="EPU44" s="481"/>
      <c r="EPV44" s="481"/>
      <c r="EPW44" s="481"/>
      <c r="EPX44" s="481"/>
      <c r="EPY44" s="481"/>
      <c r="EPZ44" s="481"/>
      <c r="EQA44" s="481"/>
      <c r="EQB44" s="481"/>
      <c r="EQC44" s="481"/>
      <c r="EQD44" s="481"/>
      <c r="EQE44" s="481"/>
      <c r="EQF44" s="481"/>
      <c r="EQG44" s="481"/>
      <c r="EQH44" s="481"/>
      <c r="EQI44" s="481"/>
      <c r="EQJ44" s="481"/>
      <c r="EQK44" s="481"/>
      <c r="EQL44" s="481"/>
      <c r="EQM44" s="481"/>
      <c r="EQN44" s="481"/>
      <c r="EQO44" s="481"/>
      <c r="EQP44" s="481"/>
      <c r="EQQ44" s="481"/>
      <c r="EQR44" s="481"/>
      <c r="EQS44" s="481"/>
      <c r="EQT44" s="481"/>
      <c r="EQU44" s="481"/>
      <c r="EQV44" s="481"/>
      <c r="EQW44" s="481"/>
      <c r="EQX44" s="481"/>
      <c r="EQY44" s="481"/>
      <c r="EQZ44" s="481"/>
      <c r="ERA44" s="481"/>
      <c r="ERB44" s="481"/>
      <c r="ERC44" s="481"/>
      <c r="ERD44" s="481"/>
      <c r="ERE44" s="481"/>
      <c r="ERF44" s="481"/>
      <c r="ERG44" s="481"/>
      <c r="ERH44" s="481"/>
      <c r="ERI44" s="481"/>
      <c r="ERJ44" s="481"/>
      <c r="ERK44" s="481"/>
      <c r="ERL44" s="481"/>
      <c r="ERM44" s="481"/>
      <c r="ERN44" s="481"/>
      <c r="ERO44" s="481"/>
      <c r="ERP44" s="481"/>
      <c r="ERQ44" s="481"/>
      <c r="ERR44" s="481"/>
      <c r="ERS44" s="481"/>
      <c r="ERT44" s="481"/>
      <c r="ERU44" s="481"/>
      <c r="ERV44" s="481"/>
      <c r="ERW44" s="481"/>
      <c r="ERX44" s="481"/>
      <c r="ERY44" s="481"/>
      <c r="ERZ44" s="481"/>
      <c r="ESA44" s="481"/>
      <c r="ESB44" s="481"/>
      <c r="ESC44" s="481"/>
      <c r="ESD44" s="481"/>
      <c r="ESE44" s="481"/>
      <c r="ESF44" s="481"/>
      <c r="ESG44" s="481"/>
      <c r="ESH44" s="481"/>
      <c r="ESI44" s="481"/>
      <c r="ESJ44" s="481"/>
      <c r="ESK44" s="481"/>
      <c r="ESL44" s="481"/>
      <c r="ESM44" s="481"/>
      <c r="ESN44" s="481"/>
      <c r="ESO44" s="481"/>
      <c r="ESP44" s="481"/>
      <c r="ESQ44" s="481"/>
      <c r="ESR44" s="481"/>
      <c r="ESS44" s="481"/>
      <c r="EST44" s="481"/>
      <c r="ESU44" s="481"/>
      <c r="ESV44" s="481"/>
      <c r="ESW44" s="481"/>
      <c r="ESX44" s="481"/>
      <c r="ESY44" s="481"/>
      <c r="ESZ44" s="481"/>
      <c r="ETA44" s="481"/>
      <c r="ETB44" s="481"/>
      <c r="ETC44" s="481"/>
      <c r="ETD44" s="481"/>
      <c r="ETE44" s="481"/>
      <c r="ETF44" s="481"/>
      <c r="ETG44" s="481"/>
      <c r="ETH44" s="481"/>
      <c r="ETI44" s="481"/>
      <c r="ETJ44" s="481"/>
      <c r="ETK44" s="481"/>
      <c r="ETL44" s="481"/>
      <c r="ETM44" s="481"/>
      <c r="ETN44" s="481"/>
      <c r="ETO44" s="481"/>
      <c r="ETP44" s="481"/>
      <c r="ETQ44" s="481"/>
      <c r="ETR44" s="481"/>
      <c r="ETS44" s="481"/>
      <c r="ETT44" s="481"/>
      <c r="ETU44" s="481"/>
      <c r="ETV44" s="481"/>
      <c r="ETW44" s="481"/>
      <c r="ETX44" s="481"/>
      <c r="ETY44" s="481"/>
      <c r="ETZ44" s="481"/>
      <c r="EUA44" s="481"/>
      <c r="EUB44" s="481"/>
      <c r="EUC44" s="481"/>
      <c r="EUD44" s="481"/>
      <c r="EUE44" s="481"/>
      <c r="EUF44" s="481"/>
      <c r="EUG44" s="481"/>
      <c r="EUH44" s="481"/>
      <c r="EUI44" s="481"/>
      <c r="EUJ44" s="481"/>
      <c r="EUK44" s="481"/>
      <c r="EUL44" s="481"/>
      <c r="EUM44" s="481"/>
      <c r="EUN44" s="481"/>
      <c r="EUO44" s="481"/>
      <c r="EUP44" s="481"/>
      <c r="EUQ44" s="481"/>
      <c r="EUR44" s="481"/>
      <c r="EUS44" s="481"/>
      <c r="EUT44" s="481"/>
      <c r="EUU44" s="481"/>
      <c r="EUV44" s="481"/>
      <c r="EUW44" s="481"/>
      <c r="EUX44" s="481"/>
      <c r="EUY44" s="481"/>
      <c r="EUZ44" s="481"/>
      <c r="EVA44" s="481"/>
      <c r="EVB44" s="481"/>
      <c r="EVC44" s="481"/>
      <c r="EVD44" s="481"/>
      <c r="EVE44" s="481"/>
      <c r="EVF44" s="481"/>
      <c r="EVG44" s="481"/>
      <c r="EVH44" s="481"/>
      <c r="EVI44" s="481"/>
      <c r="EVJ44" s="481"/>
      <c r="EVK44" s="481"/>
      <c r="EVL44" s="481"/>
      <c r="EVM44" s="481"/>
      <c r="EVN44" s="481"/>
      <c r="EVO44" s="481"/>
      <c r="EVP44" s="481"/>
      <c r="EVQ44" s="481"/>
      <c r="EVR44" s="481"/>
      <c r="EVS44" s="481"/>
      <c r="EVT44" s="481"/>
      <c r="EVU44" s="481"/>
      <c r="EVV44" s="481"/>
      <c r="EVW44" s="481"/>
      <c r="EVX44" s="481"/>
      <c r="EVY44" s="481"/>
      <c r="EVZ44" s="481"/>
      <c r="EWA44" s="481"/>
      <c r="EWB44" s="481"/>
      <c r="EWC44" s="481"/>
      <c r="EWD44" s="481"/>
      <c r="EWE44" s="481"/>
      <c r="EWF44" s="481"/>
      <c r="EWG44" s="481"/>
      <c r="EWH44" s="481"/>
      <c r="EWI44" s="481"/>
      <c r="EWJ44" s="481"/>
      <c r="EWK44" s="481"/>
      <c r="EWL44" s="481"/>
      <c r="EWM44" s="481"/>
      <c r="EWN44" s="481"/>
      <c r="EWO44" s="481"/>
      <c r="EWP44" s="481"/>
      <c r="EWQ44" s="481"/>
      <c r="EWR44" s="481"/>
      <c r="EWS44" s="481"/>
      <c r="EWT44" s="481"/>
      <c r="EWU44" s="481"/>
      <c r="EWV44" s="481"/>
      <c r="EWW44" s="481"/>
      <c r="EWX44" s="481"/>
      <c r="EWY44" s="481"/>
      <c r="EWZ44" s="481"/>
      <c r="EXA44" s="481"/>
      <c r="EXB44" s="481"/>
      <c r="EXC44" s="481"/>
      <c r="EXD44" s="481"/>
      <c r="EXE44" s="481"/>
      <c r="EXF44" s="481"/>
      <c r="EXG44" s="481"/>
      <c r="EXH44" s="481"/>
      <c r="EXI44" s="481"/>
      <c r="EXJ44" s="481"/>
      <c r="EXK44" s="481"/>
      <c r="EXL44" s="481"/>
      <c r="EXM44" s="481"/>
      <c r="EXN44" s="481"/>
      <c r="EXO44" s="481"/>
      <c r="EXP44" s="481"/>
      <c r="EXQ44" s="481"/>
      <c r="EXR44" s="481"/>
      <c r="EXS44" s="481"/>
      <c r="EXT44" s="481"/>
      <c r="EXU44" s="481"/>
      <c r="EXV44" s="481"/>
      <c r="EXW44" s="481"/>
      <c r="EXX44" s="481"/>
      <c r="EXY44" s="481"/>
      <c r="EXZ44" s="481"/>
      <c r="EYA44" s="481"/>
      <c r="EYB44" s="481"/>
      <c r="EYC44" s="481"/>
      <c r="EYD44" s="481"/>
      <c r="EYE44" s="481"/>
      <c r="EYF44" s="481"/>
      <c r="EYG44" s="481"/>
      <c r="EYH44" s="481"/>
      <c r="EYI44" s="481"/>
      <c r="EYJ44" s="481"/>
      <c r="EYK44" s="481"/>
      <c r="EYL44" s="481"/>
      <c r="EYM44" s="481"/>
      <c r="EYN44" s="481"/>
      <c r="EYO44" s="481"/>
      <c r="EYP44" s="481"/>
      <c r="EYQ44" s="481"/>
      <c r="EYR44" s="481"/>
      <c r="EYS44" s="481"/>
      <c r="EYT44" s="481"/>
      <c r="EYU44" s="481"/>
      <c r="EYV44" s="481"/>
      <c r="EYW44" s="481"/>
      <c r="EYX44" s="481"/>
      <c r="EYY44" s="481"/>
      <c r="EYZ44" s="481"/>
      <c r="EZA44" s="481"/>
      <c r="EZB44" s="481"/>
      <c r="EZC44" s="481"/>
      <c r="EZD44" s="481"/>
      <c r="EZE44" s="481"/>
      <c r="EZF44" s="481"/>
      <c r="EZG44" s="481"/>
      <c r="EZH44" s="481"/>
      <c r="EZI44" s="481"/>
      <c r="EZJ44" s="481"/>
      <c r="EZK44" s="481"/>
      <c r="EZL44" s="481"/>
      <c r="EZM44" s="481"/>
      <c r="EZN44" s="481"/>
      <c r="EZO44" s="481"/>
      <c r="EZP44" s="481"/>
      <c r="EZQ44" s="481"/>
      <c r="EZR44" s="481"/>
      <c r="EZS44" s="481"/>
      <c r="EZT44" s="481"/>
      <c r="EZU44" s="481"/>
      <c r="EZV44" s="481"/>
      <c r="EZW44" s="481"/>
      <c r="EZX44" s="481"/>
      <c r="EZY44" s="481"/>
      <c r="EZZ44" s="481"/>
      <c r="FAA44" s="481"/>
      <c r="FAB44" s="481"/>
      <c r="FAC44" s="481"/>
      <c r="FAD44" s="481"/>
      <c r="FAE44" s="481"/>
      <c r="FAF44" s="481"/>
      <c r="FAG44" s="481"/>
      <c r="FAH44" s="481"/>
      <c r="FAI44" s="481"/>
      <c r="FAJ44" s="481"/>
      <c r="FAK44" s="481"/>
      <c r="FAL44" s="481"/>
      <c r="FAM44" s="481"/>
      <c r="FAN44" s="481"/>
      <c r="FAO44" s="481"/>
      <c r="FAP44" s="481"/>
      <c r="FAQ44" s="481"/>
      <c r="FAR44" s="481"/>
      <c r="FAS44" s="481"/>
      <c r="FAT44" s="481"/>
      <c r="FAU44" s="481"/>
      <c r="FAV44" s="481"/>
      <c r="FAW44" s="481"/>
      <c r="FAX44" s="481"/>
      <c r="FAY44" s="481"/>
      <c r="FAZ44" s="481"/>
      <c r="FBA44" s="481"/>
      <c r="FBB44" s="481"/>
      <c r="FBC44" s="481"/>
      <c r="FBD44" s="481"/>
      <c r="FBE44" s="481"/>
      <c r="FBF44" s="481"/>
      <c r="FBG44" s="481"/>
      <c r="FBH44" s="481"/>
      <c r="FBI44" s="481"/>
      <c r="FBJ44" s="481"/>
      <c r="FBK44" s="481"/>
      <c r="FBL44" s="481"/>
      <c r="FBM44" s="481"/>
      <c r="FBN44" s="481"/>
      <c r="FBO44" s="481"/>
      <c r="FBP44" s="481"/>
      <c r="FBQ44" s="481"/>
      <c r="FBR44" s="481"/>
      <c r="FBS44" s="481"/>
      <c r="FBT44" s="481"/>
      <c r="FBU44" s="481"/>
      <c r="FBV44" s="481"/>
      <c r="FBW44" s="481"/>
      <c r="FBX44" s="481"/>
      <c r="FBY44" s="481"/>
      <c r="FBZ44" s="481"/>
      <c r="FCA44" s="481"/>
      <c r="FCB44" s="481"/>
      <c r="FCC44" s="481"/>
      <c r="FCD44" s="481"/>
      <c r="FCE44" s="481"/>
      <c r="FCF44" s="481"/>
      <c r="FCG44" s="481"/>
      <c r="FCH44" s="481"/>
      <c r="FCI44" s="481"/>
      <c r="FCJ44" s="481"/>
      <c r="FCK44" s="481"/>
      <c r="FCL44" s="481"/>
      <c r="FCM44" s="481"/>
      <c r="FCN44" s="481"/>
      <c r="FCO44" s="481"/>
      <c r="FCP44" s="481"/>
      <c r="FCQ44" s="481"/>
      <c r="FCR44" s="481"/>
      <c r="FCS44" s="481"/>
      <c r="FCT44" s="481"/>
      <c r="FCU44" s="481"/>
      <c r="FCV44" s="481"/>
      <c r="FCW44" s="481"/>
      <c r="FCX44" s="481"/>
      <c r="FCY44" s="481"/>
      <c r="FCZ44" s="481"/>
      <c r="FDA44" s="481"/>
      <c r="FDB44" s="481"/>
      <c r="FDC44" s="481"/>
      <c r="FDD44" s="481"/>
      <c r="FDE44" s="481"/>
      <c r="FDF44" s="481"/>
      <c r="FDG44" s="481"/>
      <c r="FDH44" s="481"/>
      <c r="FDI44" s="481"/>
      <c r="FDJ44" s="481"/>
      <c r="FDK44" s="481"/>
      <c r="FDL44" s="481"/>
      <c r="FDM44" s="481"/>
      <c r="FDN44" s="481"/>
      <c r="FDO44" s="481"/>
      <c r="FDP44" s="481"/>
      <c r="FDQ44" s="481"/>
      <c r="FDR44" s="481"/>
      <c r="FDS44" s="481"/>
      <c r="FDT44" s="481"/>
      <c r="FDU44" s="481"/>
      <c r="FDV44" s="481"/>
      <c r="FDW44" s="481"/>
      <c r="FDX44" s="481"/>
      <c r="FDY44" s="481"/>
      <c r="FDZ44" s="481"/>
      <c r="FEA44" s="481"/>
      <c r="FEB44" s="481"/>
      <c r="FEC44" s="481"/>
      <c r="FED44" s="481"/>
      <c r="FEE44" s="481"/>
      <c r="FEF44" s="481"/>
      <c r="FEG44" s="481"/>
      <c r="FEH44" s="481"/>
      <c r="FEI44" s="481"/>
      <c r="FEJ44" s="481"/>
      <c r="FEK44" s="481"/>
      <c r="FEL44" s="481"/>
      <c r="FEM44" s="481"/>
      <c r="FEN44" s="481"/>
      <c r="FEO44" s="481"/>
      <c r="FEP44" s="481"/>
      <c r="FEQ44" s="481"/>
      <c r="FER44" s="481"/>
      <c r="FES44" s="481"/>
      <c r="FET44" s="481"/>
      <c r="FEU44" s="481"/>
      <c r="FEV44" s="481"/>
      <c r="FEW44" s="481"/>
      <c r="FEX44" s="481"/>
      <c r="FEY44" s="481"/>
      <c r="FEZ44" s="481"/>
      <c r="FFA44" s="481"/>
      <c r="FFB44" s="481"/>
      <c r="FFC44" s="481"/>
      <c r="FFD44" s="481"/>
      <c r="FFE44" s="481"/>
      <c r="FFF44" s="481"/>
      <c r="FFG44" s="481"/>
      <c r="FFH44" s="481"/>
      <c r="FFI44" s="481"/>
      <c r="FFJ44" s="481"/>
      <c r="FFK44" s="481"/>
      <c r="FFL44" s="481"/>
      <c r="FFM44" s="481"/>
      <c r="FFN44" s="481"/>
      <c r="FFO44" s="481"/>
      <c r="FFP44" s="481"/>
      <c r="FFQ44" s="481"/>
      <c r="FFR44" s="481"/>
      <c r="FFS44" s="481"/>
      <c r="FFT44" s="481"/>
      <c r="FFU44" s="481"/>
      <c r="FFV44" s="481"/>
      <c r="FFW44" s="481"/>
      <c r="FFX44" s="481"/>
      <c r="FFY44" s="481"/>
      <c r="FFZ44" s="481"/>
      <c r="FGA44" s="481"/>
      <c r="FGB44" s="481"/>
      <c r="FGC44" s="481"/>
      <c r="FGD44" s="481"/>
      <c r="FGE44" s="481"/>
      <c r="FGF44" s="481"/>
      <c r="FGG44" s="481"/>
      <c r="FGH44" s="481"/>
      <c r="FGI44" s="481"/>
      <c r="FGJ44" s="481"/>
      <c r="FGK44" s="481"/>
      <c r="FGL44" s="481"/>
      <c r="FGM44" s="481"/>
      <c r="FGN44" s="481"/>
      <c r="FGO44" s="481"/>
      <c r="FGP44" s="481"/>
      <c r="FGQ44" s="481"/>
      <c r="FGR44" s="481"/>
      <c r="FGS44" s="481"/>
      <c r="FGT44" s="481"/>
      <c r="FGU44" s="481"/>
      <c r="FGV44" s="481"/>
      <c r="FGW44" s="481"/>
      <c r="FGX44" s="481"/>
      <c r="FGY44" s="481"/>
      <c r="FGZ44" s="481"/>
      <c r="FHA44" s="481"/>
      <c r="FHB44" s="481"/>
      <c r="FHC44" s="481"/>
      <c r="FHD44" s="481"/>
      <c r="FHE44" s="481"/>
      <c r="FHF44" s="481"/>
      <c r="FHG44" s="481"/>
      <c r="FHH44" s="481"/>
      <c r="FHI44" s="481"/>
      <c r="FHJ44" s="481"/>
      <c r="FHK44" s="481"/>
      <c r="FHL44" s="481"/>
      <c r="FHM44" s="481"/>
      <c r="FHN44" s="481"/>
      <c r="FHO44" s="481"/>
      <c r="FHP44" s="481"/>
      <c r="FHQ44" s="481"/>
      <c r="FHR44" s="481"/>
      <c r="FHS44" s="481"/>
      <c r="FHT44" s="481"/>
      <c r="FHU44" s="481"/>
      <c r="FHV44" s="481"/>
      <c r="FHW44" s="481"/>
      <c r="FHX44" s="481"/>
      <c r="FHY44" s="481"/>
      <c r="FHZ44" s="481"/>
      <c r="FIA44" s="481"/>
      <c r="FIB44" s="481"/>
      <c r="FIC44" s="481"/>
      <c r="FID44" s="481"/>
      <c r="FIE44" s="481"/>
      <c r="FIF44" s="481"/>
      <c r="FIG44" s="481"/>
      <c r="FIH44" s="481"/>
      <c r="FII44" s="481"/>
      <c r="FIJ44" s="481"/>
      <c r="FIK44" s="481"/>
      <c r="FIL44" s="481"/>
      <c r="FIM44" s="481"/>
      <c r="FIN44" s="481"/>
      <c r="FIO44" s="481"/>
      <c r="FIP44" s="481"/>
      <c r="FIQ44" s="481"/>
      <c r="FIR44" s="481"/>
      <c r="FIS44" s="481"/>
      <c r="FIT44" s="481"/>
      <c r="FIU44" s="481"/>
      <c r="FIV44" s="481"/>
      <c r="FIW44" s="481"/>
      <c r="FIX44" s="481"/>
      <c r="FIY44" s="481"/>
      <c r="FIZ44" s="481"/>
      <c r="FJA44" s="481"/>
      <c r="FJB44" s="481"/>
      <c r="FJC44" s="481"/>
      <c r="FJD44" s="481"/>
      <c r="FJE44" s="481"/>
      <c r="FJF44" s="481"/>
      <c r="FJG44" s="481"/>
      <c r="FJH44" s="481"/>
      <c r="FJI44" s="481"/>
      <c r="FJJ44" s="481"/>
      <c r="FJK44" s="481"/>
      <c r="FJL44" s="481"/>
      <c r="FJM44" s="481"/>
      <c r="FJN44" s="481"/>
      <c r="FJO44" s="481"/>
      <c r="FJP44" s="481"/>
      <c r="FJQ44" s="481"/>
      <c r="FJR44" s="481"/>
      <c r="FJS44" s="481"/>
      <c r="FJT44" s="481"/>
      <c r="FJU44" s="481"/>
      <c r="FJV44" s="481"/>
      <c r="FJW44" s="481"/>
      <c r="FJX44" s="481"/>
      <c r="FJY44" s="481"/>
      <c r="FJZ44" s="481"/>
      <c r="FKA44" s="481"/>
      <c r="FKB44" s="481"/>
      <c r="FKC44" s="481"/>
      <c r="FKD44" s="481"/>
      <c r="FKE44" s="481"/>
      <c r="FKF44" s="481"/>
      <c r="FKG44" s="481"/>
      <c r="FKH44" s="481"/>
      <c r="FKI44" s="481"/>
      <c r="FKJ44" s="481"/>
      <c r="FKK44" s="481"/>
      <c r="FKL44" s="481"/>
      <c r="FKM44" s="481"/>
      <c r="FKN44" s="481"/>
      <c r="FKO44" s="481"/>
      <c r="FKP44" s="481"/>
      <c r="FKQ44" s="481"/>
      <c r="FKR44" s="481"/>
      <c r="FKS44" s="481"/>
      <c r="FKT44" s="481"/>
      <c r="FKU44" s="481"/>
      <c r="FKV44" s="481"/>
      <c r="FKW44" s="481"/>
      <c r="FKX44" s="481"/>
      <c r="FKY44" s="481"/>
      <c r="FKZ44" s="481"/>
      <c r="FLA44" s="481"/>
      <c r="FLB44" s="481"/>
      <c r="FLC44" s="481"/>
      <c r="FLD44" s="481"/>
      <c r="FLE44" s="481"/>
      <c r="FLF44" s="481"/>
      <c r="FLG44" s="481"/>
      <c r="FLH44" s="481"/>
      <c r="FLI44" s="481"/>
      <c r="FLJ44" s="481"/>
      <c r="FLK44" s="481"/>
      <c r="FLL44" s="481"/>
      <c r="FLM44" s="481"/>
      <c r="FLN44" s="481"/>
      <c r="FLO44" s="481"/>
      <c r="FLP44" s="481"/>
      <c r="FLQ44" s="481"/>
      <c r="FLR44" s="481"/>
      <c r="FLS44" s="481"/>
      <c r="FLT44" s="481"/>
      <c r="FLU44" s="481"/>
      <c r="FLV44" s="481"/>
      <c r="FLW44" s="481"/>
      <c r="FLX44" s="481"/>
      <c r="FLY44" s="481"/>
      <c r="FLZ44" s="481"/>
      <c r="FMA44" s="481"/>
      <c r="FMB44" s="481"/>
      <c r="FMC44" s="481"/>
      <c r="FMD44" s="481"/>
      <c r="FME44" s="481"/>
      <c r="FMF44" s="481"/>
      <c r="FMG44" s="481"/>
      <c r="FMH44" s="481"/>
      <c r="FMI44" s="481"/>
      <c r="FMJ44" s="481"/>
      <c r="FMK44" s="481"/>
      <c r="FML44" s="481"/>
      <c r="FMM44" s="481"/>
      <c r="FMN44" s="481"/>
      <c r="FMO44" s="481"/>
      <c r="FMP44" s="481"/>
      <c r="FMQ44" s="481"/>
      <c r="FMR44" s="481"/>
      <c r="FMS44" s="481"/>
      <c r="FMT44" s="481"/>
      <c r="FMU44" s="481"/>
      <c r="FMV44" s="481"/>
      <c r="FMW44" s="481"/>
      <c r="FMX44" s="481"/>
      <c r="FMY44" s="481"/>
      <c r="FMZ44" s="481"/>
      <c r="FNA44" s="481"/>
      <c r="FNB44" s="481"/>
      <c r="FNC44" s="481"/>
      <c r="FND44" s="481"/>
      <c r="FNE44" s="481"/>
      <c r="FNF44" s="481"/>
      <c r="FNG44" s="481"/>
      <c r="FNH44" s="481"/>
      <c r="FNI44" s="481"/>
      <c r="FNJ44" s="481"/>
      <c r="FNK44" s="481"/>
      <c r="FNL44" s="481"/>
      <c r="FNM44" s="481"/>
      <c r="FNN44" s="481"/>
      <c r="FNO44" s="481"/>
      <c r="FNP44" s="481"/>
      <c r="FNQ44" s="481"/>
      <c r="FNR44" s="481"/>
      <c r="FNS44" s="481"/>
      <c r="FNT44" s="481"/>
      <c r="FNU44" s="481"/>
      <c r="FNV44" s="481"/>
      <c r="FNW44" s="481"/>
      <c r="FNX44" s="481"/>
      <c r="FNY44" s="481"/>
      <c r="FNZ44" s="481"/>
      <c r="FOA44" s="481"/>
      <c r="FOB44" s="481"/>
      <c r="FOC44" s="481"/>
      <c r="FOD44" s="481"/>
      <c r="FOE44" s="481"/>
      <c r="FOF44" s="481"/>
      <c r="FOG44" s="481"/>
      <c r="FOH44" s="481"/>
      <c r="FOI44" s="481"/>
      <c r="FOJ44" s="481"/>
      <c r="FOK44" s="481"/>
      <c r="FOL44" s="481"/>
      <c r="FOM44" s="481"/>
      <c r="FON44" s="481"/>
      <c r="FOO44" s="481"/>
      <c r="FOP44" s="481"/>
      <c r="FOQ44" s="481"/>
      <c r="FOR44" s="481"/>
      <c r="FOS44" s="481"/>
      <c r="FOT44" s="481"/>
      <c r="FOU44" s="481"/>
      <c r="FOV44" s="481"/>
      <c r="FOW44" s="481"/>
      <c r="FOX44" s="481"/>
      <c r="FOY44" s="481"/>
      <c r="FOZ44" s="481"/>
      <c r="FPA44" s="481"/>
      <c r="FPB44" s="481"/>
      <c r="FPC44" s="481"/>
      <c r="FPD44" s="481"/>
      <c r="FPE44" s="481"/>
      <c r="FPF44" s="481"/>
      <c r="FPG44" s="481"/>
      <c r="FPH44" s="481"/>
      <c r="FPI44" s="481"/>
      <c r="FPJ44" s="481"/>
      <c r="FPK44" s="481"/>
      <c r="FPL44" s="481"/>
      <c r="FPM44" s="481"/>
      <c r="FPN44" s="481"/>
      <c r="FPO44" s="481"/>
      <c r="FPP44" s="481"/>
      <c r="FPQ44" s="481"/>
      <c r="FPR44" s="481"/>
      <c r="FPS44" s="481"/>
      <c r="FPT44" s="481"/>
      <c r="FPU44" s="481"/>
      <c r="FPV44" s="481"/>
      <c r="FPW44" s="481"/>
      <c r="FPX44" s="481"/>
      <c r="FPY44" s="481"/>
      <c r="FPZ44" s="481"/>
      <c r="FQA44" s="481"/>
      <c r="FQB44" s="481"/>
      <c r="FQC44" s="481"/>
      <c r="FQD44" s="481"/>
      <c r="FQE44" s="481"/>
      <c r="FQF44" s="481"/>
      <c r="FQG44" s="481"/>
      <c r="FQH44" s="481"/>
      <c r="FQI44" s="481"/>
      <c r="FQJ44" s="481"/>
      <c r="FQK44" s="481"/>
      <c r="FQL44" s="481"/>
      <c r="FQM44" s="481"/>
      <c r="FQN44" s="481"/>
      <c r="FQO44" s="481"/>
      <c r="FQP44" s="481"/>
      <c r="FQQ44" s="481"/>
      <c r="FQR44" s="481"/>
      <c r="FQS44" s="481"/>
      <c r="FQT44" s="481"/>
      <c r="FQU44" s="481"/>
      <c r="FQV44" s="481"/>
      <c r="FQW44" s="481"/>
      <c r="FQX44" s="481"/>
      <c r="FQY44" s="481"/>
      <c r="FQZ44" s="481"/>
      <c r="FRA44" s="481"/>
      <c r="FRB44" s="481"/>
      <c r="FRC44" s="481"/>
      <c r="FRD44" s="481"/>
      <c r="FRE44" s="481"/>
      <c r="FRF44" s="481"/>
      <c r="FRG44" s="481"/>
      <c r="FRH44" s="481"/>
      <c r="FRI44" s="481"/>
      <c r="FRJ44" s="481"/>
      <c r="FRK44" s="481"/>
      <c r="FRL44" s="481"/>
      <c r="FRM44" s="481"/>
      <c r="FRN44" s="481"/>
      <c r="FRO44" s="481"/>
      <c r="FRP44" s="481"/>
      <c r="FRQ44" s="481"/>
      <c r="FRR44" s="481"/>
      <c r="FRS44" s="481"/>
      <c r="FRT44" s="481"/>
      <c r="FRU44" s="481"/>
      <c r="FRV44" s="481"/>
      <c r="FRW44" s="481"/>
      <c r="FRX44" s="481"/>
      <c r="FRY44" s="481"/>
      <c r="FRZ44" s="481"/>
      <c r="FSA44" s="481"/>
      <c r="FSB44" s="481"/>
      <c r="FSC44" s="481"/>
      <c r="FSD44" s="481"/>
      <c r="FSE44" s="481"/>
      <c r="FSF44" s="481"/>
      <c r="FSG44" s="481"/>
      <c r="FSH44" s="481"/>
      <c r="FSI44" s="481"/>
      <c r="FSJ44" s="481"/>
      <c r="FSK44" s="481"/>
      <c r="FSL44" s="481"/>
      <c r="FSM44" s="481"/>
      <c r="FSN44" s="481"/>
      <c r="FSO44" s="481"/>
      <c r="FSP44" s="481"/>
      <c r="FSQ44" s="481"/>
      <c r="FSR44" s="481"/>
      <c r="FSS44" s="481"/>
      <c r="FST44" s="481"/>
      <c r="FSU44" s="481"/>
      <c r="FSV44" s="481"/>
      <c r="FSW44" s="481"/>
      <c r="FSX44" s="481"/>
      <c r="FSY44" s="481"/>
      <c r="FSZ44" s="481"/>
      <c r="FTA44" s="481"/>
      <c r="FTB44" s="481"/>
      <c r="FTC44" s="481"/>
      <c r="FTD44" s="481"/>
      <c r="FTE44" s="481"/>
      <c r="FTF44" s="481"/>
      <c r="FTG44" s="481"/>
      <c r="FTH44" s="481"/>
      <c r="FTI44" s="481"/>
      <c r="FTJ44" s="481"/>
      <c r="FTK44" s="481"/>
      <c r="FTL44" s="481"/>
      <c r="FTM44" s="481"/>
      <c r="FTN44" s="481"/>
      <c r="FTO44" s="481"/>
      <c r="FTP44" s="481"/>
      <c r="FTQ44" s="481"/>
      <c r="FTR44" s="481"/>
      <c r="FTS44" s="481"/>
      <c r="FTT44" s="481"/>
      <c r="FTU44" s="481"/>
      <c r="FTV44" s="481"/>
      <c r="FTW44" s="481"/>
      <c r="FTX44" s="481"/>
      <c r="FTY44" s="481"/>
      <c r="FTZ44" s="481"/>
      <c r="FUA44" s="481"/>
      <c r="FUB44" s="481"/>
      <c r="FUC44" s="481"/>
      <c r="FUD44" s="481"/>
      <c r="FUE44" s="481"/>
      <c r="FUF44" s="481"/>
      <c r="FUG44" s="481"/>
      <c r="FUH44" s="481"/>
      <c r="FUI44" s="481"/>
      <c r="FUJ44" s="481"/>
      <c r="FUK44" s="481"/>
      <c r="FUL44" s="481"/>
      <c r="FUM44" s="481"/>
      <c r="FUN44" s="481"/>
      <c r="FUO44" s="481"/>
      <c r="FUP44" s="481"/>
      <c r="FUQ44" s="481"/>
      <c r="FUR44" s="481"/>
      <c r="FUS44" s="481"/>
      <c r="FUT44" s="481"/>
      <c r="FUU44" s="481"/>
      <c r="FUV44" s="481"/>
      <c r="FUW44" s="481"/>
      <c r="FUX44" s="481"/>
      <c r="FUY44" s="481"/>
      <c r="FUZ44" s="481"/>
      <c r="FVA44" s="481"/>
      <c r="FVB44" s="481"/>
      <c r="FVC44" s="481"/>
      <c r="FVD44" s="481"/>
      <c r="FVE44" s="481"/>
      <c r="FVF44" s="481"/>
      <c r="FVG44" s="481"/>
      <c r="FVH44" s="481"/>
      <c r="FVI44" s="481"/>
      <c r="FVJ44" s="481"/>
      <c r="FVK44" s="481"/>
      <c r="FVL44" s="481"/>
      <c r="FVM44" s="481"/>
      <c r="FVN44" s="481"/>
      <c r="FVO44" s="481"/>
      <c r="FVP44" s="481"/>
      <c r="FVQ44" s="481"/>
      <c r="FVR44" s="481"/>
      <c r="FVS44" s="481"/>
      <c r="FVT44" s="481"/>
      <c r="FVU44" s="481"/>
      <c r="FVV44" s="481"/>
      <c r="FVW44" s="481"/>
      <c r="FVX44" s="481"/>
      <c r="FVY44" s="481"/>
      <c r="FVZ44" s="481"/>
      <c r="FWA44" s="481"/>
      <c r="FWB44" s="481"/>
      <c r="FWC44" s="481"/>
      <c r="FWD44" s="481"/>
      <c r="FWE44" s="481"/>
      <c r="FWF44" s="481"/>
      <c r="FWG44" s="481"/>
      <c r="FWH44" s="481"/>
      <c r="FWI44" s="481"/>
      <c r="FWJ44" s="481"/>
      <c r="FWK44" s="481"/>
      <c r="FWL44" s="481"/>
      <c r="FWM44" s="481"/>
      <c r="FWN44" s="481"/>
      <c r="FWO44" s="481"/>
      <c r="FWP44" s="481"/>
      <c r="FWQ44" s="481"/>
      <c r="FWR44" s="481"/>
      <c r="FWS44" s="481"/>
      <c r="FWT44" s="481"/>
      <c r="FWU44" s="481"/>
      <c r="FWV44" s="481"/>
      <c r="FWW44" s="481"/>
      <c r="FWX44" s="481"/>
      <c r="FWY44" s="481"/>
      <c r="FWZ44" s="481"/>
      <c r="FXA44" s="481"/>
      <c r="FXB44" s="481"/>
      <c r="FXC44" s="481"/>
      <c r="FXD44" s="481"/>
      <c r="FXE44" s="481"/>
      <c r="FXF44" s="481"/>
      <c r="FXG44" s="481"/>
      <c r="FXH44" s="481"/>
      <c r="FXI44" s="481"/>
      <c r="FXJ44" s="481"/>
      <c r="FXK44" s="481"/>
      <c r="FXL44" s="481"/>
      <c r="FXM44" s="481"/>
      <c r="FXN44" s="481"/>
      <c r="FXO44" s="481"/>
      <c r="FXP44" s="481"/>
      <c r="FXQ44" s="481"/>
      <c r="FXR44" s="481"/>
      <c r="FXS44" s="481"/>
      <c r="FXT44" s="481"/>
      <c r="FXU44" s="481"/>
      <c r="FXV44" s="481"/>
      <c r="FXW44" s="481"/>
      <c r="FXX44" s="481"/>
      <c r="FXY44" s="481"/>
      <c r="FXZ44" s="481"/>
      <c r="FYA44" s="481"/>
      <c r="FYB44" s="481"/>
      <c r="FYC44" s="481"/>
      <c r="FYD44" s="481"/>
      <c r="FYE44" s="481"/>
      <c r="FYF44" s="481"/>
      <c r="FYG44" s="481"/>
      <c r="FYH44" s="481"/>
      <c r="FYI44" s="481"/>
      <c r="FYJ44" s="481"/>
      <c r="FYK44" s="481"/>
      <c r="FYL44" s="481"/>
      <c r="FYM44" s="481"/>
      <c r="FYN44" s="481"/>
      <c r="FYO44" s="481"/>
      <c r="FYP44" s="481"/>
      <c r="FYQ44" s="481"/>
      <c r="FYR44" s="481"/>
      <c r="FYS44" s="481"/>
      <c r="FYT44" s="481"/>
      <c r="FYU44" s="481"/>
      <c r="FYV44" s="481"/>
      <c r="FYW44" s="481"/>
      <c r="FYX44" s="481"/>
      <c r="FYY44" s="481"/>
      <c r="FYZ44" s="481"/>
      <c r="FZA44" s="481"/>
      <c r="FZB44" s="481"/>
      <c r="FZC44" s="481"/>
      <c r="FZD44" s="481"/>
      <c r="FZE44" s="481"/>
      <c r="FZF44" s="481"/>
      <c r="FZG44" s="481"/>
      <c r="FZH44" s="481"/>
      <c r="FZI44" s="481"/>
      <c r="FZJ44" s="481"/>
      <c r="FZK44" s="481"/>
      <c r="FZL44" s="481"/>
      <c r="FZM44" s="481"/>
      <c r="FZN44" s="481"/>
      <c r="FZO44" s="481"/>
      <c r="FZP44" s="481"/>
      <c r="FZQ44" s="481"/>
      <c r="FZR44" s="481"/>
      <c r="FZS44" s="481"/>
      <c r="FZT44" s="481"/>
      <c r="FZU44" s="481"/>
      <c r="FZV44" s="481"/>
      <c r="FZW44" s="481"/>
      <c r="FZX44" s="481"/>
      <c r="FZY44" s="481"/>
      <c r="FZZ44" s="481"/>
      <c r="GAA44" s="481"/>
      <c r="GAB44" s="481"/>
      <c r="GAC44" s="481"/>
      <c r="GAD44" s="481"/>
      <c r="GAE44" s="481"/>
      <c r="GAF44" s="481"/>
      <c r="GAG44" s="481"/>
      <c r="GAH44" s="481"/>
      <c r="GAI44" s="481"/>
      <c r="GAJ44" s="481"/>
      <c r="GAK44" s="481"/>
      <c r="GAL44" s="481"/>
      <c r="GAM44" s="481"/>
      <c r="GAN44" s="481"/>
      <c r="GAO44" s="481"/>
      <c r="GAP44" s="481"/>
      <c r="GAQ44" s="481"/>
      <c r="GAR44" s="481"/>
      <c r="GAS44" s="481"/>
      <c r="GAT44" s="481"/>
      <c r="GAU44" s="481"/>
      <c r="GAV44" s="481"/>
      <c r="GAW44" s="481"/>
      <c r="GAX44" s="481"/>
      <c r="GAY44" s="481"/>
      <c r="GAZ44" s="481"/>
      <c r="GBA44" s="481"/>
      <c r="GBB44" s="481"/>
      <c r="GBC44" s="481"/>
      <c r="GBD44" s="481"/>
      <c r="GBE44" s="481"/>
      <c r="GBF44" s="481"/>
      <c r="GBG44" s="481"/>
      <c r="GBH44" s="481"/>
      <c r="GBI44" s="481"/>
      <c r="GBJ44" s="481"/>
      <c r="GBK44" s="481"/>
      <c r="GBL44" s="481"/>
      <c r="GBM44" s="481"/>
      <c r="GBN44" s="481"/>
      <c r="GBO44" s="481"/>
      <c r="GBP44" s="481"/>
      <c r="GBQ44" s="481"/>
      <c r="GBR44" s="481"/>
      <c r="GBS44" s="481"/>
      <c r="GBT44" s="481"/>
      <c r="GBU44" s="481"/>
      <c r="GBV44" s="481"/>
      <c r="GBW44" s="481"/>
      <c r="GBX44" s="481"/>
      <c r="GBY44" s="481"/>
      <c r="GBZ44" s="481"/>
      <c r="GCA44" s="481"/>
      <c r="GCB44" s="481"/>
      <c r="GCC44" s="481"/>
      <c r="GCD44" s="481"/>
      <c r="GCE44" s="481"/>
      <c r="GCF44" s="481"/>
      <c r="GCG44" s="481"/>
      <c r="GCH44" s="481"/>
      <c r="GCI44" s="481"/>
      <c r="GCJ44" s="481"/>
      <c r="GCK44" s="481"/>
      <c r="GCL44" s="481"/>
      <c r="GCM44" s="481"/>
      <c r="GCN44" s="481"/>
      <c r="GCO44" s="481"/>
      <c r="GCP44" s="481"/>
      <c r="GCQ44" s="481"/>
      <c r="GCR44" s="481"/>
      <c r="GCS44" s="481"/>
      <c r="GCT44" s="481"/>
      <c r="GCU44" s="481"/>
      <c r="GCV44" s="481"/>
      <c r="GCW44" s="481"/>
      <c r="GCX44" s="481"/>
      <c r="GCY44" s="481"/>
      <c r="GCZ44" s="481"/>
      <c r="GDA44" s="481"/>
      <c r="GDB44" s="481"/>
      <c r="GDC44" s="481"/>
      <c r="GDD44" s="481"/>
      <c r="GDE44" s="481"/>
      <c r="GDF44" s="481"/>
      <c r="GDG44" s="481"/>
      <c r="GDH44" s="481"/>
      <c r="GDI44" s="481"/>
      <c r="GDJ44" s="481"/>
      <c r="GDK44" s="481"/>
      <c r="GDL44" s="481"/>
      <c r="GDM44" s="481"/>
      <c r="GDN44" s="481"/>
      <c r="GDO44" s="481"/>
      <c r="GDP44" s="481"/>
      <c r="GDQ44" s="481"/>
      <c r="GDR44" s="481"/>
      <c r="GDS44" s="481"/>
      <c r="GDT44" s="481"/>
      <c r="GDU44" s="481"/>
      <c r="GDV44" s="481"/>
      <c r="GDW44" s="481"/>
      <c r="GDX44" s="481"/>
      <c r="GDY44" s="481"/>
      <c r="GDZ44" s="481"/>
      <c r="GEA44" s="481"/>
      <c r="GEB44" s="481"/>
      <c r="GEC44" s="481"/>
      <c r="GED44" s="481"/>
      <c r="GEE44" s="481"/>
      <c r="GEF44" s="481"/>
      <c r="GEG44" s="481"/>
      <c r="GEH44" s="481"/>
      <c r="GEI44" s="481"/>
      <c r="GEJ44" s="481"/>
      <c r="GEK44" s="481"/>
      <c r="GEL44" s="481"/>
      <c r="GEM44" s="481"/>
      <c r="GEN44" s="481"/>
      <c r="GEO44" s="481"/>
      <c r="GEP44" s="481"/>
      <c r="GEQ44" s="481"/>
      <c r="GER44" s="481"/>
      <c r="GES44" s="481"/>
      <c r="GET44" s="481"/>
      <c r="GEU44" s="481"/>
      <c r="GEV44" s="481"/>
      <c r="GEW44" s="481"/>
      <c r="GEX44" s="481"/>
      <c r="GEY44" s="481"/>
      <c r="GEZ44" s="481"/>
      <c r="GFA44" s="481"/>
      <c r="GFB44" s="481"/>
      <c r="GFC44" s="481"/>
      <c r="GFD44" s="481"/>
      <c r="GFE44" s="481"/>
      <c r="GFF44" s="481"/>
      <c r="GFG44" s="481"/>
      <c r="GFH44" s="481"/>
      <c r="GFI44" s="481"/>
      <c r="GFJ44" s="481"/>
      <c r="GFK44" s="481"/>
      <c r="GFL44" s="481"/>
      <c r="GFM44" s="481"/>
      <c r="GFN44" s="481"/>
      <c r="GFO44" s="481"/>
      <c r="GFP44" s="481"/>
      <c r="GFQ44" s="481"/>
      <c r="GFR44" s="481"/>
      <c r="GFS44" s="481"/>
      <c r="GFT44" s="481"/>
      <c r="GFU44" s="481"/>
      <c r="GFV44" s="481"/>
      <c r="GFW44" s="481"/>
      <c r="GFX44" s="481"/>
      <c r="GFY44" s="481"/>
      <c r="GFZ44" s="481"/>
      <c r="GGA44" s="481"/>
      <c r="GGB44" s="481"/>
      <c r="GGC44" s="481"/>
      <c r="GGD44" s="481"/>
      <c r="GGE44" s="481"/>
      <c r="GGF44" s="481"/>
      <c r="GGG44" s="481"/>
      <c r="GGH44" s="481"/>
      <c r="GGI44" s="481"/>
      <c r="GGJ44" s="481"/>
      <c r="GGK44" s="481"/>
      <c r="GGL44" s="481"/>
      <c r="GGM44" s="481"/>
      <c r="GGN44" s="481"/>
      <c r="GGO44" s="481"/>
      <c r="GGP44" s="481"/>
      <c r="GGQ44" s="481"/>
      <c r="GGR44" s="481"/>
      <c r="GGS44" s="481"/>
      <c r="GGT44" s="481"/>
      <c r="GGU44" s="481"/>
      <c r="GGV44" s="481"/>
      <c r="GGW44" s="481"/>
      <c r="GGX44" s="481"/>
      <c r="GGY44" s="481"/>
      <c r="GGZ44" s="481"/>
      <c r="GHA44" s="481"/>
      <c r="GHB44" s="481"/>
      <c r="GHC44" s="481"/>
      <c r="GHD44" s="481"/>
      <c r="GHE44" s="481"/>
      <c r="GHF44" s="481"/>
      <c r="GHG44" s="481"/>
      <c r="GHH44" s="481"/>
      <c r="GHI44" s="481"/>
      <c r="GHJ44" s="481"/>
      <c r="GHK44" s="481"/>
      <c r="GHL44" s="481"/>
      <c r="GHM44" s="481"/>
      <c r="GHN44" s="481"/>
      <c r="GHO44" s="481"/>
      <c r="GHP44" s="481"/>
      <c r="GHQ44" s="481"/>
      <c r="GHR44" s="481"/>
      <c r="GHS44" s="481"/>
      <c r="GHT44" s="481"/>
      <c r="GHU44" s="481"/>
      <c r="GHV44" s="481"/>
      <c r="GHW44" s="481"/>
      <c r="GHX44" s="481"/>
      <c r="GHY44" s="481"/>
      <c r="GHZ44" s="481"/>
      <c r="GIA44" s="481"/>
      <c r="GIB44" s="481"/>
      <c r="GIC44" s="481"/>
      <c r="GID44" s="481"/>
      <c r="GIE44" s="481"/>
      <c r="GIF44" s="481"/>
      <c r="GIG44" s="481"/>
      <c r="GIH44" s="481"/>
      <c r="GII44" s="481"/>
      <c r="GIJ44" s="481"/>
      <c r="GIK44" s="481"/>
      <c r="GIL44" s="481"/>
      <c r="GIM44" s="481"/>
      <c r="GIN44" s="481"/>
      <c r="GIO44" s="481"/>
      <c r="GIP44" s="481"/>
      <c r="GIQ44" s="481"/>
      <c r="GIR44" s="481"/>
      <c r="GIS44" s="481"/>
      <c r="GIT44" s="481"/>
      <c r="GIU44" s="481"/>
      <c r="GIV44" s="481"/>
      <c r="GIW44" s="481"/>
      <c r="GIX44" s="481"/>
      <c r="GIY44" s="481"/>
      <c r="GIZ44" s="481"/>
      <c r="GJA44" s="481"/>
      <c r="GJB44" s="481"/>
      <c r="GJC44" s="481"/>
      <c r="GJD44" s="481"/>
      <c r="GJE44" s="481"/>
      <c r="GJF44" s="481"/>
      <c r="GJG44" s="481"/>
      <c r="GJH44" s="481"/>
      <c r="GJI44" s="481"/>
      <c r="GJJ44" s="481"/>
      <c r="GJK44" s="481"/>
      <c r="GJL44" s="481"/>
      <c r="GJM44" s="481"/>
      <c r="GJN44" s="481"/>
      <c r="GJO44" s="481"/>
      <c r="GJP44" s="481"/>
      <c r="GJQ44" s="481"/>
      <c r="GJR44" s="481"/>
      <c r="GJS44" s="481"/>
      <c r="GJT44" s="481"/>
      <c r="GJU44" s="481"/>
      <c r="GJV44" s="481"/>
      <c r="GJW44" s="481"/>
      <c r="GJX44" s="481"/>
      <c r="GJY44" s="481"/>
      <c r="GJZ44" s="481"/>
      <c r="GKA44" s="481"/>
      <c r="GKB44" s="481"/>
      <c r="GKC44" s="481"/>
      <c r="GKD44" s="481"/>
      <c r="GKE44" s="481"/>
      <c r="GKF44" s="481"/>
      <c r="GKG44" s="481"/>
      <c r="GKH44" s="481"/>
      <c r="GKI44" s="481"/>
      <c r="GKJ44" s="481"/>
      <c r="GKK44" s="481"/>
      <c r="GKL44" s="481"/>
      <c r="GKM44" s="481"/>
      <c r="GKN44" s="481"/>
      <c r="GKO44" s="481"/>
      <c r="GKP44" s="481"/>
      <c r="GKQ44" s="481"/>
      <c r="GKR44" s="481"/>
      <c r="GKS44" s="481"/>
      <c r="GKT44" s="481"/>
      <c r="GKU44" s="481"/>
      <c r="GKV44" s="481"/>
      <c r="GKW44" s="481"/>
      <c r="GKX44" s="481"/>
      <c r="GKY44" s="481"/>
      <c r="GKZ44" s="481"/>
      <c r="GLA44" s="481"/>
      <c r="GLB44" s="481"/>
      <c r="GLC44" s="481"/>
      <c r="GLD44" s="481"/>
      <c r="GLE44" s="481"/>
      <c r="GLF44" s="481"/>
      <c r="GLG44" s="481"/>
      <c r="GLH44" s="481"/>
      <c r="GLI44" s="481"/>
      <c r="GLJ44" s="481"/>
      <c r="GLK44" s="481"/>
      <c r="GLL44" s="481"/>
      <c r="GLM44" s="481"/>
      <c r="GLN44" s="481"/>
      <c r="GLO44" s="481"/>
      <c r="GLP44" s="481"/>
      <c r="GLQ44" s="481"/>
      <c r="GLR44" s="481"/>
      <c r="GLS44" s="481"/>
      <c r="GLT44" s="481"/>
      <c r="GLU44" s="481"/>
      <c r="GLV44" s="481"/>
      <c r="GLW44" s="481"/>
      <c r="GLX44" s="481"/>
      <c r="GLY44" s="481"/>
      <c r="GLZ44" s="481"/>
      <c r="GMA44" s="481"/>
      <c r="GMB44" s="481"/>
      <c r="GMC44" s="481"/>
      <c r="GMD44" s="481"/>
      <c r="GME44" s="481"/>
      <c r="GMF44" s="481"/>
      <c r="GMG44" s="481"/>
      <c r="GMH44" s="481"/>
      <c r="GMI44" s="481"/>
      <c r="GMJ44" s="481"/>
      <c r="GMK44" s="481"/>
      <c r="GML44" s="481"/>
      <c r="GMM44" s="481"/>
      <c r="GMN44" s="481"/>
      <c r="GMO44" s="481"/>
      <c r="GMP44" s="481"/>
      <c r="GMQ44" s="481"/>
      <c r="GMR44" s="481"/>
      <c r="GMS44" s="481"/>
      <c r="GMT44" s="481"/>
      <c r="GMU44" s="481"/>
      <c r="GMV44" s="481"/>
      <c r="GMW44" s="481"/>
      <c r="GMX44" s="481"/>
      <c r="GMY44" s="481"/>
      <c r="GMZ44" s="481"/>
      <c r="GNA44" s="481"/>
      <c r="GNB44" s="481"/>
      <c r="GNC44" s="481"/>
      <c r="GND44" s="481"/>
      <c r="GNE44" s="481"/>
      <c r="GNF44" s="481"/>
      <c r="GNG44" s="481"/>
      <c r="GNH44" s="481"/>
      <c r="GNI44" s="481"/>
      <c r="GNJ44" s="481"/>
      <c r="GNK44" s="481"/>
      <c r="GNL44" s="481"/>
      <c r="GNM44" s="481"/>
      <c r="GNN44" s="481"/>
      <c r="GNO44" s="481"/>
      <c r="GNP44" s="481"/>
      <c r="GNQ44" s="481"/>
      <c r="GNR44" s="481"/>
      <c r="GNS44" s="481"/>
      <c r="GNT44" s="481"/>
      <c r="GNU44" s="481"/>
      <c r="GNV44" s="481"/>
      <c r="GNW44" s="481"/>
      <c r="GNX44" s="481"/>
      <c r="GNY44" s="481"/>
      <c r="GNZ44" s="481"/>
      <c r="GOA44" s="481"/>
      <c r="GOB44" s="481"/>
      <c r="GOC44" s="481"/>
      <c r="GOD44" s="481"/>
      <c r="GOE44" s="481"/>
      <c r="GOF44" s="481"/>
      <c r="GOG44" s="481"/>
      <c r="GOH44" s="481"/>
      <c r="GOI44" s="481"/>
      <c r="GOJ44" s="481"/>
      <c r="GOK44" s="481"/>
      <c r="GOL44" s="481"/>
      <c r="GOM44" s="481"/>
      <c r="GON44" s="481"/>
      <c r="GOO44" s="481"/>
      <c r="GOP44" s="481"/>
      <c r="GOQ44" s="481"/>
      <c r="GOR44" s="481"/>
      <c r="GOS44" s="481"/>
      <c r="GOT44" s="481"/>
      <c r="GOU44" s="481"/>
      <c r="GOV44" s="481"/>
      <c r="GOW44" s="481"/>
      <c r="GOX44" s="481"/>
      <c r="GOY44" s="481"/>
      <c r="GOZ44" s="481"/>
      <c r="GPA44" s="481"/>
      <c r="GPB44" s="481"/>
      <c r="GPC44" s="481"/>
      <c r="GPD44" s="481"/>
      <c r="GPE44" s="481"/>
      <c r="GPF44" s="481"/>
      <c r="GPG44" s="481"/>
      <c r="GPH44" s="481"/>
      <c r="GPI44" s="481"/>
      <c r="GPJ44" s="481"/>
      <c r="GPK44" s="481"/>
      <c r="GPL44" s="481"/>
      <c r="GPM44" s="481"/>
      <c r="GPN44" s="481"/>
      <c r="GPO44" s="481"/>
      <c r="GPP44" s="481"/>
      <c r="GPQ44" s="481"/>
      <c r="GPR44" s="481"/>
      <c r="GPS44" s="481"/>
      <c r="GPT44" s="481"/>
      <c r="GPU44" s="481"/>
      <c r="GPV44" s="481"/>
      <c r="GPW44" s="481"/>
      <c r="GPX44" s="481"/>
      <c r="GPY44" s="481"/>
      <c r="GPZ44" s="481"/>
      <c r="GQA44" s="481"/>
      <c r="GQB44" s="481"/>
      <c r="GQC44" s="481"/>
      <c r="GQD44" s="481"/>
      <c r="GQE44" s="481"/>
      <c r="GQF44" s="481"/>
      <c r="GQG44" s="481"/>
      <c r="GQH44" s="481"/>
      <c r="GQI44" s="481"/>
      <c r="GQJ44" s="481"/>
      <c r="GQK44" s="481"/>
      <c r="GQL44" s="481"/>
      <c r="GQM44" s="481"/>
      <c r="GQN44" s="481"/>
      <c r="GQO44" s="481"/>
      <c r="GQP44" s="481"/>
      <c r="GQQ44" s="481"/>
      <c r="GQR44" s="481"/>
      <c r="GQS44" s="481"/>
      <c r="GQT44" s="481"/>
      <c r="GQU44" s="481"/>
      <c r="GQV44" s="481"/>
      <c r="GQW44" s="481"/>
      <c r="GQX44" s="481"/>
      <c r="GQY44" s="481"/>
      <c r="GQZ44" s="481"/>
      <c r="GRA44" s="481"/>
      <c r="GRB44" s="481"/>
      <c r="GRC44" s="481"/>
      <c r="GRD44" s="481"/>
      <c r="GRE44" s="481"/>
      <c r="GRF44" s="481"/>
      <c r="GRG44" s="481"/>
      <c r="GRH44" s="481"/>
      <c r="GRI44" s="481"/>
      <c r="GRJ44" s="481"/>
      <c r="GRK44" s="481"/>
      <c r="GRL44" s="481"/>
      <c r="GRM44" s="481"/>
      <c r="GRN44" s="481"/>
      <c r="GRO44" s="481"/>
      <c r="GRP44" s="481"/>
      <c r="GRQ44" s="481"/>
      <c r="GRR44" s="481"/>
      <c r="GRS44" s="481"/>
      <c r="GRT44" s="481"/>
      <c r="GRU44" s="481"/>
      <c r="GRV44" s="481"/>
      <c r="GRW44" s="481"/>
      <c r="GRX44" s="481"/>
      <c r="GRY44" s="481"/>
      <c r="GRZ44" s="481"/>
      <c r="GSA44" s="481"/>
      <c r="GSB44" s="481"/>
      <c r="GSC44" s="481"/>
      <c r="GSD44" s="481"/>
      <c r="GSE44" s="481"/>
      <c r="GSF44" s="481"/>
      <c r="GSG44" s="481"/>
      <c r="GSH44" s="481"/>
      <c r="GSI44" s="481"/>
      <c r="GSJ44" s="481"/>
      <c r="GSK44" s="481"/>
      <c r="GSL44" s="481"/>
      <c r="GSM44" s="481"/>
      <c r="GSN44" s="481"/>
      <c r="GSO44" s="481"/>
      <c r="GSP44" s="481"/>
      <c r="GSQ44" s="481"/>
      <c r="GSR44" s="481"/>
      <c r="GSS44" s="481"/>
      <c r="GST44" s="481"/>
      <c r="GSU44" s="481"/>
      <c r="GSV44" s="481"/>
      <c r="GSW44" s="481"/>
      <c r="GSX44" s="481"/>
      <c r="GSY44" s="481"/>
      <c r="GSZ44" s="481"/>
      <c r="GTA44" s="481"/>
      <c r="GTB44" s="481"/>
      <c r="GTC44" s="481"/>
      <c r="GTD44" s="481"/>
      <c r="GTE44" s="481"/>
      <c r="GTF44" s="481"/>
      <c r="GTG44" s="481"/>
      <c r="GTH44" s="481"/>
      <c r="GTI44" s="481"/>
      <c r="GTJ44" s="481"/>
      <c r="GTK44" s="481"/>
      <c r="GTL44" s="481"/>
      <c r="GTM44" s="481"/>
      <c r="GTN44" s="481"/>
      <c r="GTO44" s="481"/>
      <c r="GTP44" s="481"/>
      <c r="GTQ44" s="481"/>
      <c r="GTR44" s="481"/>
      <c r="GTS44" s="481"/>
      <c r="GTT44" s="481"/>
      <c r="GTU44" s="481"/>
      <c r="GTV44" s="481"/>
      <c r="GTW44" s="481"/>
      <c r="GTX44" s="481"/>
      <c r="GTY44" s="481"/>
      <c r="GTZ44" s="481"/>
      <c r="GUA44" s="481"/>
      <c r="GUB44" s="481"/>
      <c r="GUC44" s="481"/>
      <c r="GUD44" s="481"/>
      <c r="GUE44" s="481"/>
      <c r="GUF44" s="481"/>
      <c r="GUG44" s="481"/>
      <c r="GUH44" s="481"/>
      <c r="GUI44" s="481"/>
      <c r="GUJ44" s="481"/>
      <c r="GUK44" s="481"/>
      <c r="GUL44" s="481"/>
      <c r="GUM44" s="481"/>
      <c r="GUN44" s="481"/>
      <c r="GUO44" s="481"/>
      <c r="GUP44" s="481"/>
      <c r="GUQ44" s="481"/>
      <c r="GUR44" s="481"/>
      <c r="GUS44" s="481"/>
      <c r="GUT44" s="481"/>
      <c r="GUU44" s="481"/>
      <c r="GUV44" s="481"/>
      <c r="GUW44" s="481"/>
      <c r="GUX44" s="481"/>
      <c r="GUY44" s="481"/>
      <c r="GUZ44" s="481"/>
      <c r="GVA44" s="481"/>
      <c r="GVB44" s="481"/>
      <c r="GVC44" s="481"/>
      <c r="GVD44" s="481"/>
      <c r="GVE44" s="481"/>
      <c r="GVF44" s="481"/>
      <c r="GVG44" s="481"/>
      <c r="GVH44" s="481"/>
      <c r="GVI44" s="481"/>
      <c r="GVJ44" s="481"/>
      <c r="GVK44" s="481"/>
      <c r="GVL44" s="481"/>
      <c r="GVM44" s="481"/>
      <c r="GVN44" s="481"/>
      <c r="GVO44" s="481"/>
      <c r="GVP44" s="481"/>
      <c r="GVQ44" s="481"/>
      <c r="GVR44" s="481"/>
      <c r="GVS44" s="481"/>
      <c r="GVT44" s="481"/>
      <c r="GVU44" s="481"/>
      <c r="GVV44" s="481"/>
      <c r="GVW44" s="481"/>
      <c r="GVX44" s="481"/>
      <c r="GVY44" s="481"/>
      <c r="GVZ44" s="481"/>
      <c r="GWA44" s="481"/>
      <c r="GWB44" s="481"/>
      <c r="GWC44" s="481"/>
      <c r="GWD44" s="481"/>
      <c r="GWE44" s="481"/>
      <c r="GWF44" s="481"/>
      <c r="GWG44" s="481"/>
      <c r="GWH44" s="481"/>
      <c r="GWI44" s="481"/>
      <c r="GWJ44" s="481"/>
      <c r="GWK44" s="481"/>
      <c r="GWL44" s="481"/>
      <c r="GWM44" s="481"/>
      <c r="GWN44" s="481"/>
      <c r="GWO44" s="481"/>
      <c r="GWP44" s="481"/>
      <c r="GWQ44" s="481"/>
      <c r="GWR44" s="481"/>
      <c r="GWS44" s="481"/>
      <c r="GWT44" s="481"/>
      <c r="GWU44" s="481"/>
      <c r="GWV44" s="481"/>
      <c r="GWW44" s="481"/>
      <c r="GWX44" s="481"/>
      <c r="GWY44" s="481"/>
      <c r="GWZ44" s="481"/>
      <c r="GXA44" s="481"/>
      <c r="GXB44" s="481"/>
      <c r="GXC44" s="481"/>
      <c r="GXD44" s="481"/>
      <c r="GXE44" s="481"/>
      <c r="GXF44" s="481"/>
      <c r="GXG44" s="481"/>
      <c r="GXH44" s="481"/>
      <c r="GXI44" s="481"/>
      <c r="GXJ44" s="481"/>
      <c r="GXK44" s="481"/>
      <c r="GXL44" s="481"/>
      <c r="GXM44" s="481"/>
      <c r="GXN44" s="481"/>
      <c r="GXO44" s="481"/>
      <c r="GXP44" s="481"/>
      <c r="GXQ44" s="481"/>
      <c r="GXR44" s="481"/>
      <c r="GXS44" s="481"/>
      <c r="GXT44" s="481"/>
      <c r="GXU44" s="481"/>
      <c r="GXV44" s="481"/>
      <c r="GXW44" s="481"/>
      <c r="GXX44" s="481"/>
      <c r="GXY44" s="481"/>
      <c r="GXZ44" s="481"/>
      <c r="GYA44" s="481"/>
      <c r="GYB44" s="481"/>
      <c r="GYC44" s="481"/>
      <c r="GYD44" s="481"/>
      <c r="GYE44" s="481"/>
      <c r="GYF44" s="481"/>
      <c r="GYG44" s="481"/>
      <c r="GYH44" s="481"/>
      <c r="GYI44" s="481"/>
      <c r="GYJ44" s="481"/>
      <c r="GYK44" s="481"/>
      <c r="GYL44" s="481"/>
      <c r="GYM44" s="481"/>
      <c r="GYN44" s="481"/>
      <c r="GYO44" s="481"/>
      <c r="GYP44" s="481"/>
      <c r="GYQ44" s="481"/>
      <c r="GYR44" s="481"/>
      <c r="GYS44" s="481"/>
      <c r="GYT44" s="481"/>
      <c r="GYU44" s="481"/>
      <c r="GYV44" s="481"/>
      <c r="GYW44" s="481"/>
      <c r="GYX44" s="481"/>
      <c r="GYY44" s="481"/>
      <c r="GYZ44" s="481"/>
      <c r="GZA44" s="481"/>
      <c r="GZB44" s="481"/>
      <c r="GZC44" s="481"/>
      <c r="GZD44" s="481"/>
      <c r="GZE44" s="481"/>
      <c r="GZF44" s="481"/>
      <c r="GZG44" s="481"/>
      <c r="GZH44" s="481"/>
      <c r="GZI44" s="481"/>
      <c r="GZJ44" s="481"/>
      <c r="GZK44" s="481"/>
      <c r="GZL44" s="481"/>
      <c r="GZM44" s="481"/>
      <c r="GZN44" s="481"/>
      <c r="GZO44" s="481"/>
      <c r="GZP44" s="481"/>
      <c r="GZQ44" s="481"/>
      <c r="GZR44" s="481"/>
      <c r="GZS44" s="481"/>
      <c r="GZT44" s="481"/>
      <c r="GZU44" s="481"/>
      <c r="GZV44" s="481"/>
      <c r="GZW44" s="481"/>
      <c r="GZX44" s="481"/>
      <c r="GZY44" s="481"/>
      <c r="GZZ44" s="481"/>
      <c r="HAA44" s="481"/>
      <c r="HAB44" s="481"/>
      <c r="HAC44" s="481"/>
      <c r="HAD44" s="481"/>
      <c r="HAE44" s="481"/>
      <c r="HAF44" s="481"/>
      <c r="HAG44" s="481"/>
      <c r="HAH44" s="481"/>
      <c r="HAI44" s="481"/>
      <c r="HAJ44" s="481"/>
      <c r="HAK44" s="481"/>
      <c r="HAL44" s="481"/>
      <c r="HAM44" s="481"/>
      <c r="HAN44" s="481"/>
      <c r="HAO44" s="481"/>
      <c r="HAP44" s="481"/>
      <c r="HAQ44" s="481"/>
      <c r="HAR44" s="481"/>
      <c r="HAS44" s="481"/>
      <c r="HAT44" s="481"/>
      <c r="HAU44" s="481"/>
      <c r="HAV44" s="481"/>
      <c r="HAW44" s="481"/>
      <c r="HAX44" s="481"/>
      <c r="HAY44" s="481"/>
      <c r="HAZ44" s="481"/>
      <c r="HBA44" s="481"/>
      <c r="HBB44" s="481"/>
      <c r="HBC44" s="481"/>
      <c r="HBD44" s="481"/>
      <c r="HBE44" s="481"/>
      <c r="HBF44" s="481"/>
      <c r="HBG44" s="481"/>
      <c r="HBH44" s="481"/>
      <c r="HBI44" s="481"/>
      <c r="HBJ44" s="481"/>
      <c r="HBK44" s="481"/>
      <c r="HBL44" s="481"/>
      <c r="HBM44" s="481"/>
      <c r="HBN44" s="481"/>
      <c r="HBO44" s="481"/>
      <c r="HBP44" s="481"/>
      <c r="HBQ44" s="481"/>
      <c r="HBR44" s="481"/>
      <c r="HBS44" s="481"/>
      <c r="HBT44" s="481"/>
      <c r="HBU44" s="481"/>
      <c r="HBV44" s="481"/>
      <c r="HBW44" s="481"/>
      <c r="HBX44" s="481"/>
      <c r="HBY44" s="481"/>
      <c r="HBZ44" s="481"/>
      <c r="HCA44" s="481"/>
      <c r="HCB44" s="481"/>
      <c r="HCC44" s="481"/>
      <c r="HCD44" s="481"/>
      <c r="HCE44" s="481"/>
      <c r="HCF44" s="481"/>
      <c r="HCG44" s="481"/>
      <c r="HCH44" s="481"/>
      <c r="HCI44" s="481"/>
      <c r="HCJ44" s="481"/>
      <c r="HCK44" s="481"/>
      <c r="HCL44" s="481"/>
      <c r="HCM44" s="481"/>
      <c r="HCN44" s="481"/>
      <c r="HCO44" s="481"/>
      <c r="HCP44" s="481"/>
      <c r="HCQ44" s="481"/>
      <c r="HCR44" s="481"/>
      <c r="HCS44" s="481"/>
      <c r="HCT44" s="481"/>
      <c r="HCU44" s="481"/>
      <c r="HCV44" s="481"/>
      <c r="HCW44" s="481"/>
      <c r="HCX44" s="481"/>
      <c r="HCY44" s="481"/>
      <c r="HCZ44" s="481"/>
      <c r="HDA44" s="481"/>
      <c r="HDB44" s="481"/>
      <c r="HDC44" s="481"/>
      <c r="HDD44" s="481"/>
      <c r="HDE44" s="481"/>
      <c r="HDF44" s="481"/>
      <c r="HDG44" s="481"/>
      <c r="HDH44" s="481"/>
      <c r="HDI44" s="481"/>
      <c r="HDJ44" s="481"/>
      <c r="HDK44" s="481"/>
      <c r="HDL44" s="481"/>
      <c r="HDM44" s="481"/>
      <c r="HDN44" s="481"/>
      <c r="HDO44" s="481"/>
      <c r="HDP44" s="481"/>
      <c r="HDQ44" s="481"/>
      <c r="HDR44" s="481"/>
      <c r="HDS44" s="481"/>
      <c r="HDT44" s="481"/>
      <c r="HDU44" s="481"/>
      <c r="HDV44" s="481"/>
      <c r="HDW44" s="481"/>
      <c r="HDX44" s="481"/>
      <c r="HDY44" s="481"/>
      <c r="HDZ44" s="481"/>
      <c r="HEA44" s="481"/>
      <c r="HEB44" s="481"/>
      <c r="HEC44" s="481"/>
      <c r="HED44" s="481"/>
      <c r="HEE44" s="481"/>
      <c r="HEF44" s="481"/>
      <c r="HEG44" s="481"/>
      <c r="HEH44" s="481"/>
      <c r="HEI44" s="481"/>
      <c r="HEJ44" s="481"/>
      <c r="HEK44" s="481"/>
      <c r="HEL44" s="481"/>
      <c r="HEM44" s="481"/>
      <c r="HEN44" s="481"/>
      <c r="HEO44" s="481"/>
      <c r="HEP44" s="481"/>
      <c r="HEQ44" s="481"/>
      <c r="HER44" s="481"/>
      <c r="HES44" s="481"/>
      <c r="HET44" s="481"/>
      <c r="HEU44" s="481"/>
      <c r="HEV44" s="481"/>
      <c r="HEW44" s="481"/>
      <c r="HEX44" s="481"/>
      <c r="HEY44" s="481"/>
      <c r="HEZ44" s="481"/>
      <c r="HFA44" s="481"/>
      <c r="HFB44" s="481"/>
      <c r="HFC44" s="481"/>
      <c r="HFD44" s="481"/>
      <c r="HFE44" s="481"/>
      <c r="HFF44" s="481"/>
      <c r="HFG44" s="481"/>
      <c r="HFH44" s="481"/>
      <c r="HFI44" s="481"/>
      <c r="HFJ44" s="481"/>
      <c r="HFK44" s="481"/>
      <c r="HFL44" s="481"/>
      <c r="HFM44" s="481"/>
      <c r="HFN44" s="481"/>
      <c r="HFO44" s="481"/>
      <c r="HFP44" s="481"/>
      <c r="HFQ44" s="481"/>
      <c r="HFR44" s="481"/>
      <c r="HFS44" s="481"/>
      <c r="HFT44" s="481"/>
      <c r="HFU44" s="481"/>
      <c r="HFV44" s="481"/>
      <c r="HFW44" s="481"/>
      <c r="HFX44" s="481"/>
      <c r="HFY44" s="481"/>
      <c r="HFZ44" s="481"/>
      <c r="HGA44" s="481"/>
      <c r="HGB44" s="481"/>
      <c r="HGC44" s="481"/>
      <c r="HGD44" s="481"/>
      <c r="HGE44" s="481"/>
      <c r="HGF44" s="481"/>
      <c r="HGG44" s="481"/>
      <c r="HGH44" s="481"/>
      <c r="HGI44" s="481"/>
      <c r="HGJ44" s="481"/>
      <c r="HGK44" s="481"/>
      <c r="HGL44" s="481"/>
      <c r="HGM44" s="481"/>
      <c r="HGN44" s="481"/>
      <c r="HGO44" s="481"/>
      <c r="HGP44" s="481"/>
      <c r="HGQ44" s="481"/>
      <c r="HGR44" s="481"/>
      <c r="HGS44" s="481"/>
      <c r="HGT44" s="481"/>
      <c r="HGU44" s="481"/>
      <c r="HGV44" s="481"/>
      <c r="HGW44" s="481"/>
      <c r="HGX44" s="481"/>
      <c r="HGY44" s="481"/>
      <c r="HGZ44" s="481"/>
      <c r="HHA44" s="481"/>
      <c r="HHB44" s="481"/>
      <c r="HHC44" s="481"/>
      <c r="HHD44" s="481"/>
      <c r="HHE44" s="481"/>
      <c r="HHF44" s="481"/>
      <c r="HHG44" s="481"/>
      <c r="HHH44" s="481"/>
      <c r="HHI44" s="481"/>
      <c r="HHJ44" s="481"/>
      <c r="HHK44" s="481"/>
      <c r="HHL44" s="481"/>
      <c r="HHM44" s="481"/>
      <c r="HHN44" s="481"/>
      <c r="HHO44" s="481"/>
      <c r="HHP44" s="481"/>
      <c r="HHQ44" s="481"/>
      <c r="HHR44" s="481"/>
      <c r="HHS44" s="481"/>
      <c r="HHT44" s="481"/>
      <c r="HHU44" s="481"/>
      <c r="HHV44" s="481"/>
      <c r="HHW44" s="481"/>
      <c r="HHX44" s="481"/>
      <c r="HHY44" s="481"/>
      <c r="HHZ44" s="481"/>
      <c r="HIA44" s="481"/>
      <c r="HIB44" s="481"/>
      <c r="HIC44" s="481"/>
      <c r="HID44" s="481"/>
      <c r="HIE44" s="481"/>
      <c r="HIF44" s="481"/>
      <c r="HIG44" s="481"/>
      <c r="HIH44" s="481"/>
      <c r="HII44" s="481"/>
      <c r="HIJ44" s="481"/>
      <c r="HIK44" s="481"/>
      <c r="HIL44" s="481"/>
      <c r="HIM44" s="481"/>
      <c r="HIN44" s="481"/>
      <c r="HIO44" s="481"/>
      <c r="HIP44" s="481"/>
      <c r="HIQ44" s="481"/>
      <c r="HIR44" s="481"/>
      <c r="HIS44" s="481"/>
      <c r="HIT44" s="481"/>
      <c r="HIU44" s="481"/>
      <c r="HIV44" s="481"/>
      <c r="HIW44" s="481"/>
      <c r="HIX44" s="481"/>
      <c r="HIY44" s="481"/>
      <c r="HIZ44" s="481"/>
      <c r="HJA44" s="481"/>
      <c r="HJB44" s="481"/>
      <c r="HJC44" s="481"/>
      <c r="HJD44" s="481"/>
      <c r="HJE44" s="481"/>
      <c r="HJF44" s="481"/>
      <c r="HJG44" s="481"/>
      <c r="HJH44" s="481"/>
      <c r="HJI44" s="481"/>
      <c r="HJJ44" s="481"/>
      <c r="HJK44" s="481"/>
      <c r="HJL44" s="481"/>
      <c r="HJM44" s="481"/>
      <c r="HJN44" s="481"/>
      <c r="HJO44" s="481"/>
      <c r="HJP44" s="481"/>
      <c r="HJQ44" s="481"/>
      <c r="HJR44" s="481"/>
      <c r="HJS44" s="481"/>
      <c r="HJT44" s="481"/>
      <c r="HJU44" s="481"/>
      <c r="HJV44" s="481"/>
      <c r="HJW44" s="481"/>
      <c r="HJX44" s="481"/>
      <c r="HJY44" s="481"/>
      <c r="HJZ44" s="481"/>
      <c r="HKA44" s="481"/>
      <c r="HKB44" s="481"/>
      <c r="HKC44" s="481"/>
      <c r="HKD44" s="481"/>
      <c r="HKE44" s="481"/>
      <c r="HKF44" s="481"/>
      <c r="HKG44" s="481"/>
      <c r="HKH44" s="481"/>
      <c r="HKI44" s="481"/>
      <c r="HKJ44" s="481"/>
      <c r="HKK44" s="481"/>
      <c r="HKL44" s="481"/>
      <c r="HKM44" s="481"/>
      <c r="HKN44" s="481"/>
      <c r="HKO44" s="481"/>
      <c r="HKP44" s="481"/>
      <c r="HKQ44" s="481"/>
      <c r="HKR44" s="481"/>
      <c r="HKS44" s="481"/>
      <c r="HKT44" s="481"/>
      <c r="HKU44" s="481"/>
      <c r="HKV44" s="481"/>
      <c r="HKW44" s="481"/>
      <c r="HKX44" s="481"/>
      <c r="HKY44" s="481"/>
      <c r="HKZ44" s="481"/>
      <c r="HLA44" s="481"/>
      <c r="HLB44" s="481"/>
      <c r="HLC44" s="481"/>
      <c r="HLD44" s="481"/>
      <c r="HLE44" s="481"/>
      <c r="HLF44" s="481"/>
      <c r="HLG44" s="481"/>
      <c r="HLH44" s="481"/>
      <c r="HLI44" s="481"/>
      <c r="HLJ44" s="481"/>
      <c r="HLK44" s="481"/>
      <c r="HLL44" s="481"/>
      <c r="HLM44" s="481"/>
      <c r="HLN44" s="481"/>
      <c r="HLO44" s="481"/>
      <c r="HLP44" s="481"/>
      <c r="HLQ44" s="481"/>
      <c r="HLR44" s="481"/>
      <c r="HLS44" s="481"/>
      <c r="HLT44" s="481"/>
      <c r="HLU44" s="481"/>
      <c r="HLV44" s="481"/>
      <c r="HLW44" s="481"/>
      <c r="HLX44" s="481"/>
      <c r="HLY44" s="481"/>
      <c r="HLZ44" s="481"/>
      <c r="HMA44" s="481"/>
      <c r="HMB44" s="481"/>
      <c r="HMC44" s="481"/>
      <c r="HMD44" s="481"/>
      <c r="HME44" s="481"/>
      <c r="HMF44" s="481"/>
      <c r="HMG44" s="481"/>
      <c r="HMH44" s="481"/>
      <c r="HMI44" s="481"/>
      <c r="HMJ44" s="481"/>
      <c r="HMK44" s="481"/>
      <c r="HML44" s="481"/>
      <c r="HMM44" s="481"/>
      <c r="HMN44" s="481"/>
      <c r="HMO44" s="481"/>
      <c r="HMP44" s="481"/>
      <c r="HMQ44" s="481"/>
      <c r="HMR44" s="481"/>
      <c r="HMS44" s="481"/>
      <c r="HMT44" s="481"/>
      <c r="HMU44" s="481"/>
      <c r="HMV44" s="481"/>
      <c r="HMW44" s="481"/>
      <c r="HMX44" s="481"/>
      <c r="HMY44" s="481"/>
      <c r="HMZ44" s="481"/>
      <c r="HNA44" s="481"/>
      <c r="HNB44" s="481"/>
      <c r="HNC44" s="481"/>
      <c r="HND44" s="481"/>
      <c r="HNE44" s="481"/>
      <c r="HNF44" s="481"/>
      <c r="HNG44" s="481"/>
      <c r="HNH44" s="481"/>
      <c r="HNI44" s="481"/>
      <c r="HNJ44" s="481"/>
      <c r="HNK44" s="481"/>
      <c r="HNL44" s="481"/>
      <c r="HNM44" s="481"/>
      <c r="HNN44" s="481"/>
      <c r="HNO44" s="481"/>
      <c r="HNP44" s="481"/>
      <c r="HNQ44" s="481"/>
      <c r="HNR44" s="481"/>
      <c r="HNS44" s="481"/>
      <c r="HNT44" s="481"/>
      <c r="HNU44" s="481"/>
      <c r="HNV44" s="481"/>
      <c r="HNW44" s="481"/>
      <c r="HNX44" s="481"/>
      <c r="HNY44" s="481"/>
      <c r="HNZ44" s="481"/>
      <c r="HOA44" s="481"/>
      <c r="HOB44" s="481"/>
      <c r="HOC44" s="481"/>
      <c r="HOD44" s="481"/>
      <c r="HOE44" s="481"/>
      <c r="HOF44" s="481"/>
      <c r="HOG44" s="481"/>
      <c r="HOH44" s="481"/>
      <c r="HOI44" s="481"/>
      <c r="HOJ44" s="481"/>
      <c r="HOK44" s="481"/>
      <c r="HOL44" s="481"/>
      <c r="HOM44" s="481"/>
      <c r="HON44" s="481"/>
      <c r="HOO44" s="481"/>
      <c r="HOP44" s="481"/>
      <c r="HOQ44" s="481"/>
      <c r="HOR44" s="481"/>
      <c r="HOS44" s="481"/>
      <c r="HOT44" s="481"/>
      <c r="HOU44" s="481"/>
      <c r="HOV44" s="481"/>
      <c r="HOW44" s="481"/>
      <c r="HOX44" s="481"/>
      <c r="HOY44" s="481"/>
      <c r="HOZ44" s="481"/>
      <c r="HPA44" s="481"/>
      <c r="HPB44" s="481"/>
      <c r="HPC44" s="481"/>
      <c r="HPD44" s="481"/>
      <c r="HPE44" s="481"/>
      <c r="HPF44" s="481"/>
      <c r="HPG44" s="481"/>
      <c r="HPH44" s="481"/>
      <c r="HPI44" s="481"/>
      <c r="HPJ44" s="481"/>
      <c r="HPK44" s="481"/>
      <c r="HPL44" s="481"/>
      <c r="HPM44" s="481"/>
      <c r="HPN44" s="481"/>
      <c r="HPO44" s="481"/>
      <c r="HPP44" s="481"/>
      <c r="HPQ44" s="481"/>
      <c r="HPR44" s="481"/>
      <c r="HPS44" s="481"/>
      <c r="HPT44" s="481"/>
      <c r="HPU44" s="481"/>
      <c r="HPV44" s="481"/>
      <c r="HPW44" s="481"/>
      <c r="HPX44" s="481"/>
      <c r="HPY44" s="481"/>
      <c r="HPZ44" s="481"/>
      <c r="HQA44" s="481"/>
      <c r="HQB44" s="481"/>
      <c r="HQC44" s="481"/>
      <c r="HQD44" s="481"/>
      <c r="HQE44" s="481"/>
      <c r="HQF44" s="481"/>
      <c r="HQG44" s="481"/>
      <c r="HQH44" s="481"/>
      <c r="HQI44" s="481"/>
      <c r="HQJ44" s="481"/>
      <c r="HQK44" s="481"/>
      <c r="HQL44" s="481"/>
      <c r="HQM44" s="481"/>
      <c r="HQN44" s="481"/>
      <c r="HQO44" s="481"/>
      <c r="HQP44" s="481"/>
      <c r="HQQ44" s="481"/>
      <c r="HQR44" s="481"/>
      <c r="HQS44" s="481"/>
      <c r="HQT44" s="481"/>
      <c r="HQU44" s="481"/>
      <c r="HQV44" s="481"/>
      <c r="HQW44" s="481"/>
      <c r="HQX44" s="481"/>
      <c r="HQY44" s="481"/>
      <c r="HQZ44" s="481"/>
      <c r="HRA44" s="481"/>
      <c r="HRB44" s="481"/>
      <c r="HRC44" s="481"/>
      <c r="HRD44" s="481"/>
      <c r="HRE44" s="481"/>
      <c r="HRF44" s="481"/>
      <c r="HRG44" s="481"/>
      <c r="HRH44" s="481"/>
      <c r="HRI44" s="481"/>
      <c r="HRJ44" s="481"/>
      <c r="HRK44" s="481"/>
      <c r="HRL44" s="481"/>
      <c r="HRM44" s="481"/>
      <c r="HRN44" s="481"/>
      <c r="HRO44" s="481"/>
      <c r="HRP44" s="481"/>
      <c r="HRQ44" s="481"/>
      <c r="HRR44" s="481"/>
      <c r="HRS44" s="481"/>
      <c r="HRT44" s="481"/>
      <c r="HRU44" s="481"/>
      <c r="HRV44" s="481"/>
      <c r="HRW44" s="481"/>
      <c r="HRX44" s="481"/>
      <c r="HRY44" s="481"/>
      <c r="HRZ44" s="481"/>
      <c r="HSA44" s="481"/>
      <c r="HSB44" s="481"/>
      <c r="HSC44" s="481"/>
      <c r="HSD44" s="481"/>
      <c r="HSE44" s="481"/>
      <c r="HSF44" s="481"/>
      <c r="HSG44" s="481"/>
      <c r="HSH44" s="481"/>
      <c r="HSI44" s="481"/>
      <c r="HSJ44" s="481"/>
      <c r="HSK44" s="481"/>
      <c r="HSL44" s="481"/>
      <c r="HSM44" s="481"/>
      <c r="HSN44" s="481"/>
      <c r="HSO44" s="481"/>
      <c r="HSP44" s="481"/>
      <c r="HSQ44" s="481"/>
      <c r="HSR44" s="481"/>
      <c r="HSS44" s="481"/>
      <c r="HST44" s="481"/>
      <c r="HSU44" s="481"/>
      <c r="HSV44" s="481"/>
      <c r="HSW44" s="481"/>
      <c r="HSX44" s="481"/>
      <c r="HSY44" s="481"/>
      <c r="HSZ44" s="481"/>
      <c r="HTA44" s="481"/>
      <c r="HTB44" s="481"/>
      <c r="HTC44" s="481"/>
      <c r="HTD44" s="481"/>
      <c r="HTE44" s="481"/>
      <c r="HTF44" s="481"/>
      <c r="HTG44" s="481"/>
      <c r="HTH44" s="481"/>
      <c r="HTI44" s="481"/>
      <c r="HTJ44" s="481"/>
      <c r="HTK44" s="481"/>
      <c r="HTL44" s="481"/>
      <c r="HTM44" s="481"/>
      <c r="HTN44" s="481"/>
      <c r="HTO44" s="481"/>
      <c r="HTP44" s="481"/>
      <c r="HTQ44" s="481"/>
      <c r="HTR44" s="481"/>
      <c r="HTS44" s="481"/>
      <c r="HTT44" s="481"/>
      <c r="HTU44" s="481"/>
      <c r="HTV44" s="481"/>
      <c r="HTW44" s="481"/>
      <c r="HTX44" s="481"/>
      <c r="HTY44" s="481"/>
      <c r="HTZ44" s="481"/>
      <c r="HUA44" s="481"/>
      <c r="HUB44" s="481"/>
      <c r="HUC44" s="481"/>
      <c r="HUD44" s="481"/>
      <c r="HUE44" s="481"/>
      <c r="HUF44" s="481"/>
      <c r="HUG44" s="481"/>
      <c r="HUH44" s="481"/>
      <c r="HUI44" s="481"/>
      <c r="HUJ44" s="481"/>
      <c r="HUK44" s="481"/>
      <c r="HUL44" s="481"/>
      <c r="HUM44" s="481"/>
      <c r="HUN44" s="481"/>
      <c r="HUO44" s="481"/>
      <c r="HUP44" s="481"/>
      <c r="HUQ44" s="481"/>
      <c r="HUR44" s="481"/>
      <c r="HUS44" s="481"/>
      <c r="HUT44" s="481"/>
      <c r="HUU44" s="481"/>
      <c r="HUV44" s="481"/>
      <c r="HUW44" s="481"/>
      <c r="HUX44" s="481"/>
      <c r="HUY44" s="481"/>
      <c r="HUZ44" s="481"/>
      <c r="HVA44" s="481"/>
      <c r="HVB44" s="481"/>
      <c r="HVC44" s="481"/>
      <c r="HVD44" s="481"/>
      <c r="HVE44" s="481"/>
      <c r="HVF44" s="481"/>
      <c r="HVG44" s="481"/>
      <c r="HVH44" s="481"/>
      <c r="HVI44" s="481"/>
      <c r="HVJ44" s="481"/>
      <c r="HVK44" s="481"/>
      <c r="HVL44" s="481"/>
      <c r="HVM44" s="481"/>
      <c r="HVN44" s="481"/>
      <c r="HVO44" s="481"/>
      <c r="HVP44" s="481"/>
      <c r="HVQ44" s="481"/>
      <c r="HVR44" s="481"/>
      <c r="HVS44" s="481"/>
      <c r="HVT44" s="481"/>
      <c r="HVU44" s="481"/>
      <c r="HVV44" s="481"/>
      <c r="HVW44" s="481"/>
      <c r="HVX44" s="481"/>
      <c r="HVY44" s="481"/>
      <c r="HVZ44" s="481"/>
      <c r="HWA44" s="481"/>
      <c r="HWB44" s="481"/>
      <c r="HWC44" s="481"/>
      <c r="HWD44" s="481"/>
      <c r="HWE44" s="481"/>
      <c r="HWF44" s="481"/>
      <c r="HWG44" s="481"/>
      <c r="HWH44" s="481"/>
      <c r="HWI44" s="481"/>
      <c r="HWJ44" s="481"/>
      <c r="HWK44" s="481"/>
      <c r="HWL44" s="481"/>
      <c r="HWM44" s="481"/>
      <c r="HWN44" s="481"/>
      <c r="HWO44" s="481"/>
      <c r="HWP44" s="481"/>
      <c r="HWQ44" s="481"/>
      <c r="HWR44" s="481"/>
      <c r="HWS44" s="481"/>
      <c r="HWT44" s="481"/>
      <c r="HWU44" s="481"/>
      <c r="HWV44" s="481"/>
      <c r="HWW44" s="481"/>
      <c r="HWX44" s="481"/>
      <c r="HWY44" s="481"/>
      <c r="HWZ44" s="481"/>
      <c r="HXA44" s="481"/>
      <c r="HXB44" s="481"/>
      <c r="HXC44" s="481"/>
      <c r="HXD44" s="481"/>
      <c r="HXE44" s="481"/>
      <c r="HXF44" s="481"/>
      <c r="HXG44" s="481"/>
      <c r="HXH44" s="481"/>
      <c r="HXI44" s="481"/>
      <c r="HXJ44" s="481"/>
      <c r="HXK44" s="481"/>
      <c r="HXL44" s="481"/>
      <c r="HXM44" s="481"/>
      <c r="HXN44" s="481"/>
      <c r="HXO44" s="481"/>
      <c r="HXP44" s="481"/>
      <c r="HXQ44" s="481"/>
      <c r="HXR44" s="481"/>
      <c r="HXS44" s="481"/>
      <c r="HXT44" s="481"/>
      <c r="HXU44" s="481"/>
      <c r="HXV44" s="481"/>
      <c r="HXW44" s="481"/>
      <c r="HXX44" s="481"/>
      <c r="HXY44" s="481"/>
      <c r="HXZ44" s="481"/>
      <c r="HYA44" s="481"/>
      <c r="HYB44" s="481"/>
      <c r="HYC44" s="481"/>
      <c r="HYD44" s="481"/>
      <c r="HYE44" s="481"/>
      <c r="HYF44" s="481"/>
      <c r="HYG44" s="481"/>
      <c r="HYH44" s="481"/>
      <c r="HYI44" s="481"/>
      <c r="HYJ44" s="481"/>
      <c r="HYK44" s="481"/>
      <c r="HYL44" s="481"/>
      <c r="HYM44" s="481"/>
      <c r="HYN44" s="481"/>
      <c r="HYO44" s="481"/>
      <c r="HYP44" s="481"/>
      <c r="HYQ44" s="481"/>
      <c r="HYR44" s="481"/>
      <c r="HYS44" s="481"/>
      <c r="HYT44" s="481"/>
      <c r="HYU44" s="481"/>
      <c r="HYV44" s="481"/>
      <c r="HYW44" s="481"/>
      <c r="HYX44" s="481"/>
      <c r="HYY44" s="481"/>
      <c r="HYZ44" s="481"/>
      <c r="HZA44" s="481"/>
      <c r="HZB44" s="481"/>
      <c r="HZC44" s="481"/>
      <c r="HZD44" s="481"/>
      <c r="HZE44" s="481"/>
      <c r="HZF44" s="481"/>
      <c r="HZG44" s="481"/>
      <c r="HZH44" s="481"/>
      <c r="HZI44" s="481"/>
      <c r="HZJ44" s="481"/>
      <c r="HZK44" s="481"/>
      <c r="HZL44" s="481"/>
      <c r="HZM44" s="481"/>
      <c r="HZN44" s="481"/>
      <c r="HZO44" s="481"/>
      <c r="HZP44" s="481"/>
      <c r="HZQ44" s="481"/>
      <c r="HZR44" s="481"/>
      <c r="HZS44" s="481"/>
      <c r="HZT44" s="481"/>
      <c r="HZU44" s="481"/>
      <c r="HZV44" s="481"/>
      <c r="HZW44" s="481"/>
      <c r="HZX44" s="481"/>
      <c r="HZY44" s="481"/>
      <c r="HZZ44" s="481"/>
      <c r="IAA44" s="481"/>
      <c r="IAB44" s="481"/>
      <c r="IAC44" s="481"/>
      <c r="IAD44" s="481"/>
      <c r="IAE44" s="481"/>
      <c r="IAF44" s="481"/>
      <c r="IAG44" s="481"/>
      <c r="IAH44" s="481"/>
      <c r="IAI44" s="481"/>
      <c r="IAJ44" s="481"/>
      <c r="IAK44" s="481"/>
      <c r="IAL44" s="481"/>
      <c r="IAM44" s="481"/>
      <c r="IAN44" s="481"/>
      <c r="IAO44" s="481"/>
      <c r="IAP44" s="481"/>
      <c r="IAQ44" s="481"/>
      <c r="IAR44" s="481"/>
      <c r="IAS44" s="481"/>
      <c r="IAT44" s="481"/>
      <c r="IAU44" s="481"/>
      <c r="IAV44" s="481"/>
      <c r="IAW44" s="481"/>
      <c r="IAX44" s="481"/>
      <c r="IAY44" s="481"/>
      <c r="IAZ44" s="481"/>
      <c r="IBA44" s="481"/>
      <c r="IBB44" s="481"/>
      <c r="IBC44" s="481"/>
      <c r="IBD44" s="481"/>
      <c r="IBE44" s="481"/>
      <c r="IBF44" s="481"/>
      <c r="IBG44" s="481"/>
      <c r="IBH44" s="481"/>
      <c r="IBI44" s="481"/>
      <c r="IBJ44" s="481"/>
      <c r="IBK44" s="481"/>
      <c r="IBL44" s="481"/>
      <c r="IBM44" s="481"/>
      <c r="IBN44" s="481"/>
      <c r="IBO44" s="481"/>
      <c r="IBP44" s="481"/>
      <c r="IBQ44" s="481"/>
      <c r="IBR44" s="481"/>
      <c r="IBS44" s="481"/>
      <c r="IBT44" s="481"/>
      <c r="IBU44" s="481"/>
      <c r="IBV44" s="481"/>
      <c r="IBW44" s="481"/>
      <c r="IBX44" s="481"/>
      <c r="IBY44" s="481"/>
      <c r="IBZ44" s="481"/>
      <c r="ICA44" s="481"/>
      <c r="ICB44" s="481"/>
      <c r="ICC44" s="481"/>
      <c r="ICD44" s="481"/>
      <c r="ICE44" s="481"/>
      <c r="ICF44" s="481"/>
      <c r="ICG44" s="481"/>
      <c r="ICH44" s="481"/>
      <c r="ICI44" s="481"/>
      <c r="ICJ44" s="481"/>
      <c r="ICK44" s="481"/>
      <c r="ICL44" s="481"/>
      <c r="ICM44" s="481"/>
      <c r="ICN44" s="481"/>
      <c r="ICO44" s="481"/>
      <c r="ICP44" s="481"/>
      <c r="ICQ44" s="481"/>
      <c r="ICR44" s="481"/>
      <c r="ICS44" s="481"/>
      <c r="ICT44" s="481"/>
      <c r="ICU44" s="481"/>
      <c r="ICV44" s="481"/>
      <c r="ICW44" s="481"/>
      <c r="ICX44" s="481"/>
      <c r="ICY44" s="481"/>
      <c r="ICZ44" s="481"/>
      <c r="IDA44" s="481"/>
      <c r="IDB44" s="481"/>
      <c r="IDC44" s="481"/>
      <c r="IDD44" s="481"/>
      <c r="IDE44" s="481"/>
      <c r="IDF44" s="481"/>
      <c r="IDG44" s="481"/>
      <c r="IDH44" s="481"/>
      <c r="IDI44" s="481"/>
      <c r="IDJ44" s="481"/>
      <c r="IDK44" s="481"/>
      <c r="IDL44" s="481"/>
      <c r="IDM44" s="481"/>
      <c r="IDN44" s="481"/>
      <c r="IDO44" s="481"/>
      <c r="IDP44" s="481"/>
      <c r="IDQ44" s="481"/>
      <c r="IDR44" s="481"/>
      <c r="IDS44" s="481"/>
      <c r="IDT44" s="481"/>
      <c r="IDU44" s="481"/>
      <c r="IDV44" s="481"/>
      <c r="IDW44" s="481"/>
      <c r="IDX44" s="481"/>
      <c r="IDY44" s="481"/>
      <c r="IDZ44" s="481"/>
      <c r="IEA44" s="481"/>
      <c r="IEB44" s="481"/>
      <c r="IEC44" s="481"/>
      <c r="IED44" s="481"/>
      <c r="IEE44" s="481"/>
      <c r="IEF44" s="481"/>
      <c r="IEG44" s="481"/>
      <c r="IEH44" s="481"/>
      <c r="IEI44" s="481"/>
      <c r="IEJ44" s="481"/>
      <c r="IEK44" s="481"/>
      <c r="IEL44" s="481"/>
      <c r="IEM44" s="481"/>
      <c r="IEN44" s="481"/>
      <c r="IEO44" s="481"/>
      <c r="IEP44" s="481"/>
      <c r="IEQ44" s="481"/>
      <c r="IER44" s="481"/>
      <c r="IES44" s="481"/>
      <c r="IET44" s="481"/>
      <c r="IEU44" s="481"/>
      <c r="IEV44" s="481"/>
      <c r="IEW44" s="481"/>
      <c r="IEX44" s="481"/>
      <c r="IEY44" s="481"/>
      <c r="IEZ44" s="481"/>
      <c r="IFA44" s="481"/>
      <c r="IFB44" s="481"/>
      <c r="IFC44" s="481"/>
      <c r="IFD44" s="481"/>
      <c r="IFE44" s="481"/>
      <c r="IFF44" s="481"/>
      <c r="IFG44" s="481"/>
      <c r="IFH44" s="481"/>
      <c r="IFI44" s="481"/>
      <c r="IFJ44" s="481"/>
      <c r="IFK44" s="481"/>
      <c r="IFL44" s="481"/>
      <c r="IFM44" s="481"/>
      <c r="IFN44" s="481"/>
      <c r="IFO44" s="481"/>
      <c r="IFP44" s="481"/>
      <c r="IFQ44" s="481"/>
      <c r="IFR44" s="481"/>
      <c r="IFS44" s="481"/>
      <c r="IFT44" s="481"/>
      <c r="IFU44" s="481"/>
      <c r="IFV44" s="481"/>
      <c r="IFW44" s="481"/>
      <c r="IFX44" s="481"/>
      <c r="IFY44" s="481"/>
      <c r="IFZ44" s="481"/>
      <c r="IGA44" s="481"/>
      <c r="IGB44" s="481"/>
      <c r="IGC44" s="481"/>
      <c r="IGD44" s="481"/>
      <c r="IGE44" s="481"/>
      <c r="IGF44" s="481"/>
      <c r="IGG44" s="481"/>
      <c r="IGH44" s="481"/>
      <c r="IGI44" s="481"/>
      <c r="IGJ44" s="481"/>
      <c r="IGK44" s="481"/>
      <c r="IGL44" s="481"/>
      <c r="IGM44" s="481"/>
      <c r="IGN44" s="481"/>
      <c r="IGO44" s="481"/>
      <c r="IGP44" s="481"/>
      <c r="IGQ44" s="481"/>
      <c r="IGR44" s="481"/>
      <c r="IGS44" s="481"/>
      <c r="IGT44" s="481"/>
      <c r="IGU44" s="481"/>
      <c r="IGV44" s="481"/>
      <c r="IGW44" s="481"/>
      <c r="IGX44" s="481"/>
      <c r="IGY44" s="481"/>
      <c r="IGZ44" s="481"/>
      <c r="IHA44" s="481"/>
      <c r="IHB44" s="481"/>
      <c r="IHC44" s="481"/>
      <c r="IHD44" s="481"/>
      <c r="IHE44" s="481"/>
      <c r="IHF44" s="481"/>
      <c r="IHG44" s="481"/>
      <c r="IHH44" s="481"/>
      <c r="IHI44" s="481"/>
      <c r="IHJ44" s="481"/>
      <c r="IHK44" s="481"/>
      <c r="IHL44" s="481"/>
      <c r="IHM44" s="481"/>
      <c r="IHN44" s="481"/>
      <c r="IHO44" s="481"/>
      <c r="IHP44" s="481"/>
      <c r="IHQ44" s="481"/>
      <c r="IHR44" s="481"/>
      <c r="IHS44" s="481"/>
      <c r="IHT44" s="481"/>
      <c r="IHU44" s="481"/>
      <c r="IHV44" s="481"/>
      <c r="IHW44" s="481"/>
      <c r="IHX44" s="481"/>
      <c r="IHY44" s="481"/>
      <c r="IHZ44" s="481"/>
      <c r="IIA44" s="481"/>
      <c r="IIB44" s="481"/>
      <c r="IIC44" s="481"/>
      <c r="IID44" s="481"/>
      <c r="IIE44" s="481"/>
      <c r="IIF44" s="481"/>
      <c r="IIG44" s="481"/>
      <c r="IIH44" s="481"/>
      <c r="III44" s="481"/>
      <c r="IIJ44" s="481"/>
      <c r="IIK44" s="481"/>
      <c r="IIL44" s="481"/>
      <c r="IIM44" s="481"/>
      <c r="IIN44" s="481"/>
      <c r="IIO44" s="481"/>
      <c r="IIP44" s="481"/>
      <c r="IIQ44" s="481"/>
      <c r="IIR44" s="481"/>
      <c r="IIS44" s="481"/>
      <c r="IIT44" s="481"/>
      <c r="IIU44" s="481"/>
      <c r="IIV44" s="481"/>
      <c r="IIW44" s="481"/>
      <c r="IIX44" s="481"/>
      <c r="IIY44" s="481"/>
      <c r="IIZ44" s="481"/>
      <c r="IJA44" s="481"/>
      <c r="IJB44" s="481"/>
      <c r="IJC44" s="481"/>
      <c r="IJD44" s="481"/>
      <c r="IJE44" s="481"/>
      <c r="IJF44" s="481"/>
      <c r="IJG44" s="481"/>
      <c r="IJH44" s="481"/>
      <c r="IJI44" s="481"/>
      <c r="IJJ44" s="481"/>
      <c r="IJK44" s="481"/>
      <c r="IJL44" s="481"/>
      <c r="IJM44" s="481"/>
      <c r="IJN44" s="481"/>
      <c r="IJO44" s="481"/>
      <c r="IJP44" s="481"/>
      <c r="IJQ44" s="481"/>
      <c r="IJR44" s="481"/>
      <c r="IJS44" s="481"/>
      <c r="IJT44" s="481"/>
      <c r="IJU44" s="481"/>
      <c r="IJV44" s="481"/>
      <c r="IJW44" s="481"/>
      <c r="IJX44" s="481"/>
      <c r="IJY44" s="481"/>
      <c r="IJZ44" s="481"/>
      <c r="IKA44" s="481"/>
      <c r="IKB44" s="481"/>
      <c r="IKC44" s="481"/>
      <c r="IKD44" s="481"/>
      <c r="IKE44" s="481"/>
      <c r="IKF44" s="481"/>
      <c r="IKG44" s="481"/>
      <c r="IKH44" s="481"/>
      <c r="IKI44" s="481"/>
      <c r="IKJ44" s="481"/>
      <c r="IKK44" s="481"/>
      <c r="IKL44" s="481"/>
      <c r="IKM44" s="481"/>
      <c r="IKN44" s="481"/>
      <c r="IKO44" s="481"/>
      <c r="IKP44" s="481"/>
      <c r="IKQ44" s="481"/>
      <c r="IKR44" s="481"/>
      <c r="IKS44" s="481"/>
      <c r="IKT44" s="481"/>
      <c r="IKU44" s="481"/>
      <c r="IKV44" s="481"/>
      <c r="IKW44" s="481"/>
      <c r="IKX44" s="481"/>
      <c r="IKY44" s="481"/>
      <c r="IKZ44" s="481"/>
      <c r="ILA44" s="481"/>
      <c r="ILB44" s="481"/>
      <c r="ILC44" s="481"/>
      <c r="ILD44" s="481"/>
      <c r="ILE44" s="481"/>
      <c r="ILF44" s="481"/>
      <c r="ILG44" s="481"/>
      <c r="ILH44" s="481"/>
      <c r="ILI44" s="481"/>
      <c r="ILJ44" s="481"/>
      <c r="ILK44" s="481"/>
      <c r="ILL44" s="481"/>
      <c r="ILM44" s="481"/>
      <c r="ILN44" s="481"/>
      <c r="ILO44" s="481"/>
      <c r="ILP44" s="481"/>
      <c r="ILQ44" s="481"/>
      <c r="ILR44" s="481"/>
      <c r="ILS44" s="481"/>
      <c r="ILT44" s="481"/>
      <c r="ILU44" s="481"/>
      <c r="ILV44" s="481"/>
      <c r="ILW44" s="481"/>
      <c r="ILX44" s="481"/>
      <c r="ILY44" s="481"/>
      <c r="ILZ44" s="481"/>
      <c r="IMA44" s="481"/>
      <c r="IMB44" s="481"/>
      <c r="IMC44" s="481"/>
      <c r="IMD44" s="481"/>
      <c r="IME44" s="481"/>
      <c r="IMF44" s="481"/>
      <c r="IMG44" s="481"/>
      <c r="IMH44" s="481"/>
      <c r="IMI44" s="481"/>
      <c r="IMJ44" s="481"/>
      <c r="IMK44" s="481"/>
      <c r="IML44" s="481"/>
      <c r="IMM44" s="481"/>
      <c r="IMN44" s="481"/>
      <c r="IMO44" s="481"/>
      <c r="IMP44" s="481"/>
      <c r="IMQ44" s="481"/>
      <c r="IMR44" s="481"/>
      <c r="IMS44" s="481"/>
      <c r="IMT44" s="481"/>
      <c r="IMU44" s="481"/>
      <c r="IMV44" s="481"/>
      <c r="IMW44" s="481"/>
      <c r="IMX44" s="481"/>
      <c r="IMY44" s="481"/>
      <c r="IMZ44" s="481"/>
      <c r="INA44" s="481"/>
      <c r="INB44" s="481"/>
      <c r="INC44" s="481"/>
      <c r="IND44" s="481"/>
      <c r="INE44" s="481"/>
      <c r="INF44" s="481"/>
      <c r="ING44" s="481"/>
      <c r="INH44" s="481"/>
      <c r="INI44" s="481"/>
      <c r="INJ44" s="481"/>
      <c r="INK44" s="481"/>
      <c r="INL44" s="481"/>
      <c r="INM44" s="481"/>
      <c r="INN44" s="481"/>
      <c r="INO44" s="481"/>
      <c r="INP44" s="481"/>
      <c r="INQ44" s="481"/>
      <c r="INR44" s="481"/>
      <c r="INS44" s="481"/>
      <c r="INT44" s="481"/>
      <c r="INU44" s="481"/>
      <c r="INV44" s="481"/>
      <c r="INW44" s="481"/>
      <c r="INX44" s="481"/>
      <c r="INY44" s="481"/>
      <c r="INZ44" s="481"/>
      <c r="IOA44" s="481"/>
      <c r="IOB44" s="481"/>
      <c r="IOC44" s="481"/>
      <c r="IOD44" s="481"/>
      <c r="IOE44" s="481"/>
      <c r="IOF44" s="481"/>
      <c r="IOG44" s="481"/>
      <c r="IOH44" s="481"/>
      <c r="IOI44" s="481"/>
      <c r="IOJ44" s="481"/>
      <c r="IOK44" s="481"/>
      <c r="IOL44" s="481"/>
      <c r="IOM44" s="481"/>
      <c r="ION44" s="481"/>
      <c r="IOO44" s="481"/>
      <c r="IOP44" s="481"/>
      <c r="IOQ44" s="481"/>
      <c r="IOR44" s="481"/>
      <c r="IOS44" s="481"/>
      <c r="IOT44" s="481"/>
      <c r="IOU44" s="481"/>
      <c r="IOV44" s="481"/>
      <c r="IOW44" s="481"/>
      <c r="IOX44" s="481"/>
      <c r="IOY44" s="481"/>
      <c r="IOZ44" s="481"/>
      <c r="IPA44" s="481"/>
      <c r="IPB44" s="481"/>
      <c r="IPC44" s="481"/>
      <c r="IPD44" s="481"/>
      <c r="IPE44" s="481"/>
      <c r="IPF44" s="481"/>
      <c r="IPG44" s="481"/>
      <c r="IPH44" s="481"/>
      <c r="IPI44" s="481"/>
      <c r="IPJ44" s="481"/>
      <c r="IPK44" s="481"/>
      <c r="IPL44" s="481"/>
      <c r="IPM44" s="481"/>
      <c r="IPN44" s="481"/>
      <c r="IPO44" s="481"/>
      <c r="IPP44" s="481"/>
      <c r="IPQ44" s="481"/>
      <c r="IPR44" s="481"/>
      <c r="IPS44" s="481"/>
      <c r="IPT44" s="481"/>
      <c r="IPU44" s="481"/>
      <c r="IPV44" s="481"/>
      <c r="IPW44" s="481"/>
      <c r="IPX44" s="481"/>
      <c r="IPY44" s="481"/>
      <c r="IPZ44" s="481"/>
      <c r="IQA44" s="481"/>
      <c r="IQB44" s="481"/>
      <c r="IQC44" s="481"/>
      <c r="IQD44" s="481"/>
      <c r="IQE44" s="481"/>
      <c r="IQF44" s="481"/>
      <c r="IQG44" s="481"/>
      <c r="IQH44" s="481"/>
      <c r="IQI44" s="481"/>
      <c r="IQJ44" s="481"/>
      <c r="IQK44" s="481"/>
      <c r="IQL44" s="481"/>
      <c r="IQM44" s="481"/>
      <c r="IQN44" s="481"/>
      <c r="IQO44" s="481"/>
      <c r="IQP44" s="481"/>
      <c r="IQQ44" s="481"/>
      <c r="IQR44" s="481"/>
      <c r="IQS44" s="481"/>
      <c r="IQT44" s="481"/>
      <c r="IQU44" s="481"/>
      <c r="IQV44" s="481"/>
      <c r="IQW44" s="481"/>
      <c r="IQX44" s="481"/>
      <c r="IQY44" s="481"/>
      <c r="IQZ44" s="481"/>
      <c r="IRA44" s="481"/>
      <c r="IRB44" s="481"/>
      <c r="IRC44" s="481"/>
      <c r="IRD44" s="481"/>
      <c r="IRE44" s="481"/>
      <c r="IRF44" s="481"/>
      <c r="IRG44" s="481"/>
      <c r="IRH44" s="481"/>
      <c r="IRI44" s="481"/>
      <c r="IRJ44" s="481"/>
      <c r="IRK44" s="481"/>
      <c r="IRL44" s="481"/>
      <c r="IRM44" s="481"/>
      <c r="IRN44" s="481"/>
      <c r="IRO44" s="481"/>
      <c r="IRP44" s="481"/>
      <c r="IRQ44" s="481"/>
      <c r="IRR44" s="481"/>
      <c r="IRS44" s="481"/>
      <c r="IRT44" s="481"/>
      <c r="IRU44" s="481"/>
      <c r="IRV44" s="481"/>
      <c r="IRW44" s="481"/>
      <c r="IRX44" s="481"/>
      <c r="IRY44" s="481"/>
      <c r="IRZ44" s="481"/>
      <c r="ISA44" s="481"/>
      <c r="ISB44" s="481"/>
      <c r="ISC44" s="481"/>
      <c r="ISD44" s="481"/>
      <c r="ISE44" s="481"/>
      <c r="ISF44" s="481"/>
      <c r="ISG44" s="481"/>
      <c r="ISH44" s="481"/>
      <c r="ISI44" s="481"/>
      <c r="ISJ44" s="481"/>
      <c r="ISK44" s="481"/>
      <c r="ISL44" s="481"/>
      <c r="ISM44" s="481"/>
      <c r="ISN44" s="481"/>
      <c r="ISO44" s="481"/>
      <c r="ISP44" s="481"/>
      <c r="ISQ44" s="481"/>
      <c r="ISR44" s="481"/>
      <c r="ISS44" s="481"/>
      <c r="IST44" s="481"/>
      <c r="ISU44" s="481"/>
      <c r="ISV44" s="481"/>
      <c r="ISW44" s="481"/>
      <c r="ISX44" s="481"/>
      <c r="ISY44" s="481"/>
      <c r="ISZ44" s="481"/>
      <c r="ITA44" s="481"/>
      <c r="ITB44" s="481"/>
      <c r="ITC44" s="481"/>
      <c r="ITD44" s="481"/>
      <c r="ITE44" s="481"/>
      <c r="ITF44" s="481"/>
      <c r="ITG44" s="481"/>
      <c r="ITH44" s="481"/>
      <c r="ITI44" s="481"/>
      <c r="ITJ44" s="481"/>
      <c r="ITK44" s="481"/>
      <c r="ITL44" s="481"/>
      <c r="ITM44" s="481"/>
      <c r="ITN44" s="481"/>
      <c r="ITO44" s="481"/>
      <c r="ITP44" s="481"/>
      <c r="ITQ44" s="481"/>
      <c r="ITR44" s="481"/>
      <c r="ITS44" s="481"/>
      <c r="ITT44" s="481"/>
      <c r="ITU44" s="481"/>
      <c r="ITV44" s="481"/>
      <c r="ITW44" s="481"/>
      <c r="ITX44" s="481"/>
      <c r="ITY44" s="481"/>
      <c r="ITZ44" s="481"/>
      <c r="IUA44" s="481"/>
      <c r="IUB44" s="481"/>
      <c r="IUC44" s="481"/>
      <c r="IUD44" s="481"/>
      <c r="IUE44" s="481"/>
      <c r="IUF44" s="481"/>
      <c r="IUG44" s="481"/>
      <c r="IUH44" s="481"/>
      <c r="IUI44" s="481"/>
      <c r="IUJ44" s="481"/>
      <c r="IUK44" s="481"/>
      <c r="IUL44" s="481"/>
      <c r="IUM44" s="481"/>
      <c r="IUN44" s="481"/>
      <c r="IUO44" s="481"/>
      <c r="IUP44" s="481"/>
      <c r="IUQ44" s="481"/>
      <c r="IUR44" s="481"/>
      <c r="IUS44" s="481"/>
      <c r="IUT44" s="481"/>
      <c r="IUU44" s="481"/>
      <c r="IUV44" s="481"/>
      <c r="IUW44" s="481"/>
      <c r="IUX44" s="481"/>
      <c r="IUY44" s="481"/>
      <c r="IUZ44" s="481"/>
      <c r="IVA44" s="481"/>
      <c r="IVB44" s="481"/>
      <c r="IVC44" s="481"/>
      <c r="IVD44" s="481"/>
      <c r="IVE44" s="481"/>
      <c r="IVF44" s="481"/>
      <c r="IVG44" s="481"/>
      <c r="IVH44" s="481"/>
      <c r="IVI44" s="481"/>
      <c r="IVJ44" s="481"/>
      <c r="IVK44" s="481"/>
      <c r="IVL44" s="481"/>
      <c r="IVM44" s="481"/>
      <c r="IVN44" s="481"/>
      <c r="IVO44" s="481"/>
      <c r="IVP44" s="481"/>
      <c r="IVQ44" s="481"/>
      <c r="IVR44" s="481"/>
      <c r="IVS44" s="481"/>
      <c r="IVT44" s="481"/>
      <c r="IVU44" s="481"/>
      <c r="IVV44" s="481"/>
      <c r="IVW44" s="481"/>
      <c r="IVX44" s="481"/>
      <c r="IVY44" s="481"/>
      <c r="IVZ44" s="481"/>
      <c r="IWA44" s="481"/>
      <c r="IWB44" s="481"/>
      <c r="IWC44" s="481"/>
      <c r="IWD44" s="481"/>
      <c r="IWE44" s="481"/>
      <c r="IWF44" s="481"/>
      <c r="IWG44" s="481"/>
      <c r="IWH44" s="481"/>
      <c r="IWI44" s="481"/>
      <c r="IWJ44" s="481"/>
      <c r="IWK44" s="481"/>
      <c r="IWL44" s="481"/>
      <c r="IWM44" s="481"/>
      <c r="IWN44" s="481"/>
      <c r="IWO44" s="481"/>
      <c r="IWP44" s="481"/>
      <c r="IWQ44" s="481"/>
      <c r="IWR44" s="481"/>
      <c r="IWS44" s="481"/>
      <c r="IWT44" s="481"/>
      <c r="IWU44" s="481"/>
      <c r="IWV44" s="481"/>
      <c r="IWW44" s="481"/>
      <c r="IWX44" s="481"/>
      <c r="IWY44" s="481"/>
      <c r="IWZ44" s="481"/>
      <c r="IXA44" s="481"/>
      <c r="IXB44" s="481"/>
      <c r="IXC44" s="481"/>
      <c r="IXD44" s="481"/>
      <c r="IXE44" s="481"/>
      <c r="IXF44" s="481"/>
      <c r="IXG44" s="481"/>
      <c r="IXH44" s="481"/>
      <c r="IXI44" s="481"/>
      <c r="IXJ44" s="481"/>
      <c r="IXK44" s="481"/>
      <c r="IXL44" s="481"/>
      <c r="IXM44" s="481"/>
      <c r="IXN44" s="481"/>
      <c r="IXO44" s="481"/>
      <c r="IXP44" s="481"/>
      <c r="IXQ44" s="481"/>
      <c r="IXR44" s="481"/>
      <c r="IXS44" s="481"/>
      <c r="IXT44" s="481"/>
      <c r="IXU44" s="481"/>
      <c r="IXV44" s="481"/>
      <c r="IXW44" s="481"/>
      <c r="IXX44" s="481"/>
      <c r="IXY44" s="481"/>
      <c r="IXZ44" s="481"/>
      <c r="IYA44" s="481"/>
      <c r="IYB44" s="481"/>
      <c r="IYC44" s="481"/>
      <c r="IYD44" s="481"/>
      <c r="IYE44" s="481"/>
      <c r="IYF44" s="481"/>
      <c r="IYG44" s="481"/>
      <c r="IYH44" s="481"/>
      <c r="IYI44" s="481"/>
      <c r="IYJ44" s="481"/>
      <c r="IYK44" s="481"/>
      <c r="IYL44" s="481"/>
      <c r="IYM44" s="481"/>
      <c r="IYN44" s="481"/>
      <c r="IYO44" s="481"/>
      <c r="IYP44" s="481"/>
      <c r="IYQ44" s="481"/>
      <c r="IYR44" s="481"/>
      <c r="IYS44" s="481"/>
      <c r="IYT44" s="481"/>
      <c r="IYU44" s="481"/>
      <c r="IYV44" s="481"/>
      <c r="IYW44" s="481"/>
      <c r="IYX44" s="481"/>
      <c r="IYY44" s="481"/>
      <c r="IYZ44" s="481"/>
      <c r="IZA44" s="481"/>
      <c r="IZB44" s="481"/>
      <c r="IZC44" s="481"/>
      <c r="IZD44" s="481"/>
      <c r="IZE44" s="481"/>
      <c r="IZF44" s="481"/>
      <c r="IZG44" s="481"/>
      <c r="IZH44" s="481"/>
      <c r="IZI44" s="481"/>
      <c r="IZJ44" s="481"/>
      <c r="IZK44" s="481"/>
      <c r="IZL44" s="481"/>
      <c r="IZM44" s="481"/>
      <c r="IZN44" s="481"/>
      <c r="IZO44" s="481"/>
      <c r="IZP44" s="481"/>
      <c r="IZQ44" s="481"/>
      <c r="IZR44" s="481"/>
      <c r="IZS44" s="481"/>
      <c r="IZT44" s="481"/>
      <c r="IZU44" s="481"/>
      <c r="IZV44" s="481"/>
      <c r="IZW44" s="481"/>
      <c r="IZX44" s="481"/>
      <c r="IZY44" s="481"/>
      <c r="IZZ44" s="481"/>
      <c r="JAA44" s="481"/>
      <c r="JAB44" s="481"/>
      <c r="JAC44" s="481"/>
      <c r="JAD44" s="481"/>
      <c r="JAE44" s="481"/>
      <c r="JAF44" s="481"/>
      <c r="JAG44" s="481"/>
      <c r="JAH44" s="481"/>
      <c r="JAI44" s="481"/>
      <c r="JAJ44" s="481"/>
      <c r="JAK44" s="481"/>
      <c r="JAL44" s="481"/>
      <c r="JAM44" s="481"/>
      <c r="JAN44" s="481"/>
      <c r="JAO44" s="481"/>
      <c r="JAP44" s="481"/>
      <c r="JAQ44" s="481"/>
      <c r="JAR44" s="481"/>
      <c r="JAS44" s="481"/>
      <c r="JAT44" s="481"/>
      <c r="JAU44" s="481"/>
      <c r="JAV44" s="481"/>
      <c r="JAW44" s="481"/>
      <c r="JAX44" s="481"/>
      <c r="JAY44" s="481"/>
      <c r="JAZ44" s="481"/>
      <c r="JBA44" s="481"/>
      <c r="JBB44" s="481"/>
      <c r="JBC44" s="481"/>
      <c r="JBD44" s="481"/>
      <c r="JBE44" s="481"/>
      <c r="JBF44" s="481"/>
      <c r="JBG44" s="481"/>
      <c r="JBH44" s="481"/>
      <c r="JBI44" s="481"/>
      <c r="JBJ44" s="481"/>
      <c r="JBK44" s="481"/>
      <c r="JBL44" s="481"/>
      <c r="JBM44" s="481"/>
      <c r="JBN44" s="481"/>
      <c r="JBO44" s="481"/>
      <c r="JBP44" s="481"/>
      <c r="JBQ44" s="481"/>
      <c r="JBR44" s="481"/>
      <c r="JBS44" s="481"/>
      <c r="JBT44" s="481"/>
      <c r="JBU44" s="481"/>
      <c r="JBV44" s="481"/>
      <c r="JBW44" s="481"/>
      <c r="JBX44" s="481"/>
      <c r="JBY44" s="481"/>
      <c r="JBZ44" s="481"/>
      <c r="JCA44" s="481"/>
      <c r="JCB44" s="481"/>
      <c r="JCC44" s="481"/>
      <c r="JCD44" s="481"/>
      <c r="JCE44" s="481"/>
      <c r="JCF44" s="481"/>
      <c r="JCG44" s="481"/>
      <c r="JCH44" s="481"/>
      <c r="JCI44" s="481"/>
      <c r="JCJ44" s="481"/>
      <c r="JCK44" s="481"/>
      <c r="JCL44" s="481"/>
      <c r="JCM44" s="481"/>
      <c r="JCN44" s="481"/>
      <c r="JCO44" s="481"/>
      <c r="JCP44" s="481"/>
      <c r="JCQ44" s="481"/>
      <c r="JCR44" s="481"/>
      <c r="JCS44" s="481"/>
      <c r="JCT44" s="481"/>
      <c r="JCU44" s="481"/>
      <c r="JCV44" s="481"/>
      <c r="JCW44" s="481"/>
      <c r="JCX44" s="481"/>
      <c r="JCY44" s="481"/>
      <c r="JCZ44" s="481"/>
      <c r="JDA44" s="481"/>
      <c r="JDB44" s="481"/>
      <c r="JDC44" s="481"/>
      <c r="JDD44" s="481"/>
      <c r="JDE44" s="481"/>
      <c r="JDF44" s="481"/>
      <c r="JDG44" s="481"/>
      <c r="JDH44" s="481"/>
      <c r="JDI44" s="481"/>
      <c r="JDJ44" s="481"/>
      <c r="JDK44" s="481"/>
      <c r="JDL44" s="481"/>
      <c r="JDM44" s="481"/>
      <c r="JDN44" s="481"/>
      <c r="JDO44" s="481"/>
      <c r="JDP44" s="481"/>
      <c r="JDQ44" s="481"/>
      <c r="JDR44" s="481"/>
      <c r="JDS44" s="481"/>
      <c r="JDT44" s="481"/>
      <c r="JDU44" s="481"/>
      <c r="JDV44" s="481"/>
      <c r="JDW44" s="481"/>
      <c r="JDX44" s="481"/>
      <c r="JDY44" s="481"/>
      <c r="JDZ44" s="481"/>
      <c r="JEA44" s="481"/>
      <c r="JEB44" s="481"/>
      <c r="JEC44" s="481"/>
      <c r="JED44" s="481"/>
      <c r="JEE44" s="481"/>
      <c r="JEF44" s="481"/>
      <c r="JEG44" s="481"/>
      <c r="JEH44" s="481"/>
      <c r="JEI44" s="481"/>
      <c r="JEJ44" s="481"/>
      <c r="JEK44" s="481"/>
      <c r="JEL44" s="481"/>
      <c r="JEM44" s="481"/>
      <c r="JEN44" s="481"/>
      <c r="JEO44" s="481"/>
      <c r="JEP44" s="481"/>
      <c r="JEQ44" s="481"/>
      <c r="JER44" s="481"/>
      <c r="JES44" s="481"/>
      <c r="JET44" s="481"/>
      <c r="JEU44" s="481"/>
      <c r="JEV44" s="481"/>
      <c r="JEW44" s="481"/>
      <c r="JEX44" s="481"/>
      <c r="JEY44" s="481"/>
      <c r="JEZ44" s="481"/>
      <c r="JFA44" s="481"/>
      <c r="JFB44" s="481"/>
      <c r="JFC44" s="481"/>
      <c r="JFD44" s="481"/>
      <c r="JFE44" s="481"/>
      <c r="JFF44" s="481"/>
      <c r="JFG44" s="481"/>
      <c r="JFH44" s="481"/>
      <c r="JFI44" s="481"/>
      <c r="JFJ44" s="481"/>
      <c r="JFK44" s="481"/>
      <c r="JFL44" s="481"/>
      <c r="JFM44" s="481"/>
      <c r="JFN44" s="481"/>
      <c r="JFO44" s="481"/>
      <c r="JFP44" s="481"/>
      <c r="JFQ44" s="481"/>
      <c r="JFR44" s="481"/>
      <c r="JFS44" s="481"/>
      <c r="JFT44" s="481"/>
      <c r="JFU44" s="481"/>
      <c r="JFV44" s="481"/>
      <c r="JFW44" s="481"/>
      <c r="JFX44" s="481"/>
      <c r="JFY44" s="481"/>
      <c r="JFZ44" s="481"/>
      <c r="JGA44" s="481"/>
      <c r="JGB44" s="481"/>
      <c r="JGC44" s="481"/>
      <c r="JGD44" s="481"/>
      <c r="JGE44" s="481"/>
      <c r="JGF44" s="481"/>
      <c r="JGG44" s="481"/>
      <c r="JGH44" s="481"/>
      <c r="JGI44" s="481"/>
      <c r="JGJ44" s="481"/>
      <c r="JGK44" s="481"/>
      <c r="JGL44" s="481"/>
      <c r="JGM44" s="481"/>
      <c r="JGN44" s="481"/>
      <c r="JGO44" s="481"/>
      <c r="JGP44" s="481"/>
      <c r="JGQ44" s="481"/>
      <c r="JGR44" s="481"/>
      <c r="JGS44" s="481"/>
      <c r="JGT44" s="481"/>
      <c r="JGU44" s="481"/>
      <c r="JGV44" s="481"/>
      <c r="JGW44" s="481"/>
      <c r="JGX44" s="481"/>
      <c r="JGY44" s="481"/>
      <c r="JGZ44" s="481"/>
      <c r="JHA44" s="481"/>
      <c r="JHB44" s="481"/>
      <c r="JHC44" s="481"/>
      <c r="JHD44" s="481"/>
      <c r="JHE44" s="481"/>
      <c r="JHF44" s="481"/>
      <c r="JHG44" s="481"/>
      <c r="JHH44" s="481"/>
      <c r="JHI44" s="481"/>
      <c r="JHJ44" s="481"/>
      <c r="JHK44" s="481"/>
      <c r="JHL44" s="481"/>
      <c r="JHM44" s="481"/>
      <c r="JHN44" s="481"/>
      <c r="JHO44" s="481"/>
      <c r="JHP44" s="481"/>
      <c r="JHQ44" s="481"/>
      <c r="JHR44" s="481"/>
      <c r="JHS44" s="481"/>
      <c r="JHT44" s="481"/>
      <c r="JHU44" s="481"/>
      <c r="JHV44" s="481"/>
      <c r="JHW44" s="481"/>
      <c r="JHX44" s="481"/>
      <c r="JHY44" s="481"/>
      <c r="JHZ44" s="481"/>
      <c r="JIA44" s="481"/>
      <c r="JIB44" s="481"/>
      <c r="JIC44" s="481"/>
      <c r="JID44" s="481"/>
      <c r="JIE44" s="481"/>
      <c r="JIF44" s="481"/>
      <c r="JIG44" s="481"/>
      <c r="JIH44" s="481"/>
      <c r="JII44" s="481"/>
      <c r="JIJ44" s="481"/>
      <c r="JIK44" s="481"/>
      <c r="JIL44" s="481"/>
      <c r="JIM44" s="481"/>
      <c r="JIN44" s="481"/>
      <c r="JIO44" s="481"/>
      <c r="JIP44" s="481"/>
      <c r="JIQ44" s="481"/>
      <c r="JIR44" s="481"/>
      <c r="JIS44" s="481"/>
      <c r="JIT44" s="481"/>
      <c r="JIU44" s="481"/>
      <c r="JIV44" s="481"/>
      <c r="JIW44" s="481"/>
      <c r="JIX44" s="481"/>
      <c r="JIY44" s="481"/>
      <c r="JIZ44" s="481"/>
      <c r="JJA44" s="481"/>
      <c r="JJB44" s="481"/>
      <c r="JJC44" s="481"/>
      <c r="JJD44" s="481"/>
      <c r="JJE44" s="481"/>
      <c r="JJF44" s="481"/>
      <c r="JJG44" s="481"/>
      <c r="JJH44" s="481"/>
      <c r="JJI44" s="481"/>
      <c r="JJJ44" s="481"/>
      <c r="JJK44" s="481"/>
      <c r="JJL44" s="481"/>
      <c r="JJM44" s="481"/>
      <c r="JJN44" s="481"/>
      <c r="JJO44" s="481"/>
      <c r="JJP44" s="481"/>
      <c r="JJQ44" s="481"/>
      <c r="JJR44" s="481"/>
      <c r="JJS44" s="481"/>
      <c r="JJT44" s="481"/>
      <c r="JJU44" s="481"/>
      <c r="JJV44" s="481"/>
      <c r="JJW44" s="481"/>
      <c r="JJX44" s="481"/>
      <c r="JJY44" s="481"/>
      <c r="JJZ44" s="481"/>
      <c r="JKA44" s="481"/>
      <c r="JKB44" s="481"/>
      <c r="JKC44" s="481"/>
      <c r="JKD44" s="481"/>
      <c r="JKE44" s="481"/>
      <c r="JKF44" s="481"/>
      <c r="JKG44" s="481"/>
      <c r="JKH44" s="481"/>
      <c r="JKI44" s="481"/>
      <c r="JKJ44" s="481"/>
      <c r="JKK44" s="481"/>
      <c r="JKL44" s="481"/>
      <c r="JKM44" s="481"/>
      <c r="JKN44" s="481"/>
      <c r="JKO44" s="481"/>
      <c r="JKP44" s="481"/>
      <c r="JKQ44" s="481"/>
      <c r="JKR44" s="481"/>
      <c r="JKS44" s="481"/>
      <c r="JKT44" s="481"/>
      <c r="JKU44" s="481"/>
      <c r="JKV44" s="481"/>
      <c r="JKW44" s="481"/>
      <c r="JKX44" s="481"/>
      <c r="JKY44" s="481"/>
      <c r="JKZ44" s="481"/>
      <c r="JLA44" s="481"/>
      <c r="JLB44" s="481"/>
      <c r="JLC44" s="481"/>
      <c r="JLD44" s="481"/>
      <c r="JLE44" s="481"/>
      <c r="JLF44" s="481"/>
      <c r="JLG44" s="481"/>
      <c r="JLH44" s="481"/>
      <c r="JLI44" s="481"/>
      <c r="JLJ44" s="481"/>
      <c r="JLK44" s="481"/>
      <c r="JLL44" s="481"/>
      <c r="JLM44" s="481"/>
      <c r="JLN44" s="481"/>
      <c r="JLO44" s="481"/>
      <c r="JLP44" s="481"/>
      <c r="JLQ44" s="481"/>
      <c r="JLR44" s="481"/>
      <c r="JLS44" s="481"/>
      <c r="JLT44" s="481"/>
      <c r="JLU44" s="481"/>
      <c r="JLV44" s="481"/>
      <c r="JLW44" s="481"/>
      <c r="JLX44" s="481"/>
      <c r="JLY44" s="481"/>
      <c r="JLZ44" s="481"/>
      <c r="JMA44" s="481"/>
      <c r="JMB44" s="481"/>
      <c r="JMC44" s="481"/>
      <c r="JMD44" s="481"/>
      <c r="JME44" s="481"/>
      <c r="JMF44" s="481"/>
      <c r="JMG44" s="481"/>
      <c r="JMH44" s="481"/>
      <c r="JMI44" s="481"/>
      <c r="JMJ44" s="481"/>
      <c r="JMK44" s="481"/>
      <c r="JML44" s="481"/>
      <c r="JMM44" s="481"/>
      <c r="JMN44" s="481"/>
      <c r="JMO44" s="481"/>
      <c r="JMP44" s="481"/>
      <c r="JMQ44" s="481"/>
      <c r="JMR44" s="481"/>
      <c r="JMS44" s="481"/>
      <c r="JMT44" s="481"/>
      <c r="JMU44" s="481"/>
      <c r="JMV44" s="481"/>
      <c r="JMW44" s="481"/>
      <c r="JMX44" s="481"/>
      <c r="JMY44" s="481"/>
      <c r="JMZ44" s="481"/>
      <c r="JNA44" s="481"/>
      <c r="JNB44" s="481"/>
      <c r="JNC44" s="481"/>
      <c r="JND44" s="481"/>
      <c r="JNE44" s="481"/>
      <c r="JNF44" s="481"/>
      <c r="JNG44" s="481"/>
      <c r="JNH44" s="481"/>
      <c r="JNI44" s="481"/>
      <c r="JNJ44" s="481"/>
      <c r="JNK44" s="481"/>
      <c r="JNL44" s="481"/>
      <c r="JNM44" s="481"/>
      <c r="JNN44" s="481"/>
      <c r="JNO44" s="481"/>
      <c r="JNP44" s="481"/>
      <c r="JNQ44" s="481"/>
      <c r="JNR44" s="481"/>
      <c r="JNS44" s="481"/>
      <c r="JNT44" s="481"/>
      <c r="JNU44" s="481"/>
      <c r="JNV44" s="481"/>
      <c r="JNW44" s="481"/>
      <c r="JNX44" s="481"/>
      <c r="JNY44" s="481"/>
      <c r="JNZ44" s="481"/>
      <c r="JOA44" s="481"/>
      <c r="JOB44" s="481"/>
      <c r="JOC44" s="481"/>
      <c r="JOD44" s="481"/>
      <c r="JOE44" s="481"/>
      <c r="JOF44" s="481"/>
      <c r="JOG44" s="481"/>
      <c r="JOH44" s="481"/>
      <c r="JOI44" s="481"/>
      <c r="JOJ44" s="481"/>
      <c r="JOK44" s="481"/>
      <c r="JOL44" s="481"/>
      <c r="JOM44" s="481"/>
      <c r="JON44" s="481"/>
      <c r="JOO44" s="481"/>
      <c r="JOP44" s="481"/>
      <c r="JOQ44" s="481"/>
      <c r="JOR44" s="481"/>
      <c r="JOS44" s="481"/>
      <c r="JOT44" s="481"/>
      <c r="JOU44" s="481"/>
      <c r="JOV44" s="481"/>
      <c r="JOW44" s="481"/>
      <c r="JOX44" s="481"/>
      <c r="JOY44" s="481"/>
      <c r="JOZ44" s="481"/>
      <c r="JPA44" s="481"/>
      <c r="JPB44" s="481"/>
      <c r="JPC44" s="481"/>
      <c r="JPD44" s="481"/>
      <c r="JPE44" s="481"/>
      <c r="JPF44" s="481"/>
      <c r="JPG44" s="481"/>
      <c r="JPH44" s="481"/>
      <c r="JPI44" s="481"/>
      <c r="JPJ44" s="481"/>
      <c r="JPK44" s="481"/>
      <c r="JPL44" s="481"/>
      <c r="JPM44" s="481"/>
      <c r="JPN44" s="481"/>
      <c r="JPO44" s="481"/>
      <c r="JPP44" s="481"/>
      <c r="JPQ44" s="481"/>
      <c r="JPR44" s="481"/>
      <c r="JPS44" s="481"/>
      <c r="JPT44" s="481"/>
      <c r="JPU44" s="481"/>
      <c r="JPV44" s="481"/>
      <c r="JPW44" s="481"/>
      <c r="JPX44" s="481"/>
      <c r="JPY44" s="481"/>
      <c r="JPZ44" s="481"/>
      <c r="JQA44" s="481"/>
      <c r="JQB44" s="481"/>
      <c r="JQC44" s="481"/>
      <c r="JQD44" s="481"/>
      <c r="JQE44" s="481"/>
      <c r="JQF44" s="481"/>
      <c r="JQG44" s="481"/>
      <c r="JQH44" s="481"/>
      <c r="JQI44" s="481"/>
      <c r="JQJ44" s="481"/>
      <c r="JQK44" s="481"/>
      <c r="JQL44" s="481"/>
      <c r="JQM44" s="481"/>
      <c r="JQN44" s="481"/>
      <c r="JQO44" s="481"/>
      <c r="JQP44" s="481"/>
      <c r="JQQ44" s="481"/>
      <c r="JQR44" s="481"/>
      <c r="JQS44" s="481"/>
      <c r="JQT44" s="481"/>
      <c r="JQU44" s="481"/>
      <c r="JQV44" s="481"/>
      <c r="JQW44" s="481"/>
      <c r="JQX44" s="481"/>
      <c r="JQY44" s="481"/>
      <c r="JQZ44" s="481"/>
      <c r="JRA44" s="481"/>
      <c r="JRB44" s="481"/>
      <c r="JRC44" s="481"/>
      <c r="JRD44" s="481"/>
      <c r="JRE44" s="481"/>
      <c r="JRF44" s="481"/>
      <c r="JRG44" s="481"/>
      <c r="JRH44" s="481"/>
      <c r="JRI44" s="481"/>
      <c r="JRJ44" s="481"/>
      <c r="JRK44" s="481"/>
      <c r="JRL44" s="481"/>
      <c r="JRM44" s="481"/>
      <c r="JRN44" s="481"/>
      <c r="JRO44" s="481"/>
      <c r="JRP44" s="481"/>
      <c r="JRQ44" s="481"/>
      <c r="JRR44" s="481"/>
      <c r="JRS44" s="481"/>
      <c r="JRT44" s="481"/>
      <c r="JRU44" s="481"/>
      <c r="JRV44" s="481"/>
      <c r="JRW44" s="481"/>
      <c r="JRX44" s="481"/>
      <c r="JRY44" s="481"/>
      <c r="JRZ44" s="481"/>
      <c r="JSA44" s="481"/>
      <c r="JSB44" s="481"/>
      <c r="JSC44" s="481"/>
      <c r="JSD44" s="481"/>
      <c r="JSE44" s="481"/>
      <c r="JSF44" s="481"/>
      <c r="JSG44" s="481"/>
      <c r="JSH44" s="481"/>
      <c r="JSI44" s="481"/>
      <c r="JSJ44" s="481"/>
      <c r="JSK44" s="481"/>
      <c r="JSL44" s="481"/>
      <c r="JSM44" s="481"/>
      <c r="JSN44" s="481"/>
      <c r="JSO44" s="481"/>
      <c r="JSP44" s="481"/>
      <c r="JSQ44" s="481"/>
      <c r="JSR44" s="481"/>
      <c r="JSS44" s="481"/>
      <c r="JST44" s="481"/>
      <c r="JSU44" s="481"/>
      <c r="JSV44" s="481"/>
      <c r="JSW44" s="481"/>
      <c r="JSX44" s="481"/>
      <c r="JSY44" s="481"/>
      <c r="JSZ44" s="481"/>
      <c r="JTA44" s="481"/>
      <c r="JTB44" s="481"/>
      <c r="JTC44" s="481"/>
      <c r="JTD44" s="481"/>
      <c r="JTE44" s="481"/>
      <c r="JTF44" s="481"/>
      <c r="JTG44" s="481"/>
      <c r="JTH44" s="481"/>
      <c r="JTI44" s="481"/>
      <c r="JTJ44" s="481"/>
      <c r="JTK44" s="481"/>
      <c r="JTL44" s="481"/>
      <c r="JTM44" s="481"/>
      <c r="JTN44" s="481"/>
      <c r="JTO44" s="481"/>
      <c r="JTP44" s="481"/>
      <c r="JTQ44" s="481"/>
      <c r="JTR44" s="481"/>
      <c r="JTS44" s="481"/>
      <c r="JTT44" s="481"/>
      <c r="JTU44" s="481"/>
      <c r="JTV44" s="481"/>
      <c r="JTW44" s="481"/>
      <c r="JTX44" s="481"/>
      <c r="JTY44" s="481"/>
      <c r="JTZ44" s="481"/>
      <c r="JUA44" s="481"/>
      <c r="JUB44" s="481"/>
      <c r="JUC44" s="481"/>
      <c r="JUD44" s="481"/>
      <c r="JUE44" s="481"/>
      <c r="JUF44" s="481"/>
      <c r="JUG44" s="481"/>
      <c r="JUH44" s="481"/>
      <c r="JUI44" s="481"/>
      <c r="JUJ44" s="481"/>
      <c r="JUK44" s="481"/>
      <c r="JUL44" s="481"/>
      <c r="JUM44" s="481"/>
      <c r="JUN44" s="481"/>
      <c r="JUO44" s="481"/>
      <c r="JUP44" s="481"/>
      <c r="JUQ44" s="481"/>
      <c r="JUR44" s="481"/>
      <c r="JUS44" s="481"/>
      <c r="JUT44" s="481"/>
      <c r="JUU44" s="481"/>
      <c r="JUV44" s="481"/>
      <c r="JUW44" s="481"/>
      <c r="JUX44" s="481"/>
      <c r="JUY44" s="481"/>
      <c r="JUZ44" s="481"/>
      <c r="JVA44" s="481"/>
      <c r="JVB44" s="481"/>
      <c r="JVC44" s="481"/>
      <c r="JVD44" s="481"/>
      <c r="JVE44" s="481"/>
      <c r="JVF44" s="481"/>
      <c r="JVG44" s="481"/>
      <c r="JVH44" s="481"/>
      <c r="JVI44" s="481"/>
      <c r="JVJ44" s="481"/>
      <c r="JVK44" s="481"/>
      <c r="JVL44" s="481"/>
      <c r="JVM44" s="481"/>
      <c r="JVN44" s="481"/>
      <c r="JVO44" s="481"/>
      <c r="JVP44" s="481"/>
      <c r="JVQ44" s="481"/>
      <c r="JVR44" s="481"/>
      <c r="JVS44" s="481"/>
      <c r="JVT44" s="481"/>
      <c r="JVU44" s="481"/>
      <c r="JVV44" s="481"/>
      <c r="JVW44" s="481"/>
      <c r="JVX44" s="481"/>
      <c r="JVY44" s="481"/>
      <c r="JVZ44" s="481"/>
      <c r="JWA44" s="481"/>
      <c r="JWB44" s="481"/>
      <c r="JWC44" s="481"/>
      <c r="JWD44" s="481"/>
      <c r="JWE44" s="481"/>
      <c r="JWF44" s="481"/>
      <c r="JWG44" s="481"/>
      <c r="JWH44" s="481"/>
      <c r="JWI44" s="481"/>
      <c r="JWJ44" s="481"/>
      <c r="JWK44" s="481"/>
      <c r="JWL44" s="481"/>
      <c r="JWM44" s="481"/>
      <c r="JWN44" s="481"/>
      <c r="JWO44" s="481"/>
      <c r="JWP44" s="481"/>
      <c r="JWQ44" s="481"/>
      <c r="JWR44" s="481"/>
      <c r="JWS44" s="481"/>
      <c r="JWT44" s="481"/>
      <c r="JWU44" s="481"/>
      <c r="JWV44" s="481"/>
      <c r="JWW44" s="481"/>
      <c r="JWX44" s="481"/>
      <c r="JWY44" s="481"/>
      <c r="JWZ44" s="481"/>
      <c r="JXA44" s="481"/>
      <c r="JXB44" s="481"/>
      <c r="JXC44" s="481"/>
      <c r="JXD44" s="481"/>
      <c r="JXE44" s="481"/>
      <c r="JXF44" s="481"/>
      <c r="JXG44" s="481"/>
      <c r="JXH44" s="481"/>
      <c r="JXI44" s="481"/>
      <c r="JXJ44" s="481"/>
      <c r="JXK44" s="481"/>
      <c r="JXL44" s="481"/>
      <c r="JXM44" s="481"/>
      <c r="JXN44" s="481"/>
      <c r="JXO44" s="481"/>
      <c r="JXP44" s="481"/>
      <c r="JXQ44" s="481"/>
      <c r="JXR44" s="481"/>
      <c r="JXS44" s="481"/>
      <c r="JXT44" s="481"/>
      <c r="JXU44" s="481"/>
      <c r="JXV44" s="481"/>
      <c r="JXW44" s="481"/>
      <c r="JXX44" s="481"/>
      <c r="JXY44" s="481"/>
      <c r="JXZ44" s="481"/>
      <c r="JYA44" s="481"/>
      <c r="JYB44" s="481"/>
      <c r="JYC44" s="481"/>
      <c r="JYD44" s="481"/>
      <c r="JYE44" s="481"/>
      <c r="JYF44" s="481"/>
      <c r="JYG44" s="481"/>
      <c r="JYH44" s="481"/>
      <c r="JYI44" s="481"/>
      <c r="JYJ44" s="481"/>
      <c r="JYK44" s="481"/>
      <c r="JYL44" s="481"/>
      <c r="JYM44" s="481"/>
      <c r="JYN44" s="481"/>
      <c r="JYO44" s="481"/>
      <c r="JYP44" s="481"/>
      <c r="JYQ44" s="481"/>
      <c r="JYR44" s="481"/>
      <c r="JYS44" s="481"/>
      <c r="JYT44" s="481"/>
      <c r="JYU44" s="481"/>
      <c r="JYV44" s="481"/>
      <c r="JYW44" s="481"/>
      <c r="JYX44" s="481"/>
      <c r="JYY44" s="481"/>
      <c r="JYZ44" s="481"/>
      <c r="JZA44" s="481"/>
      <c r="JZB44" s="481"/>
      <c r="JZC44" s="481"/>
      <c r="JZD44" s="481"/>
      <c r="JZE44" s="481"/>
      <c r="JZF44" s="481"/>
      <c r="JZG44" s="481"/>
      <c r="JZH44" s="481"/>
      <c r="JZI44" s="481"/>
      <c r="JZJ44" s="481"/>
      <c r="JZK44" s="481"/>
      <c r="JZL44" s="481"/>
      <c r="JZM44" s="481"/>
      <c r="JZN44" s="481"/>
      <c r="JZO44" s="481"/>
      <c r="JZP44" s="481"/>
      <c r="JZQ44" s="481"/>
      <c r="JZR44" s="481"/>
      <c r="JZS44" s="481"/>
      <c r="JZT44" s="481"/>
      <c r="JZU44" s="481"/>
      <c r="JZV44" s="481"/>
      <c r="JZW44" s="481"/>
      <c r="JZX44" s="481"/>
      <c r="JZY44" s="481"/>
      <c r="JZZ44" s="481"/>
      <c r="KAA44" s="481"/>
      <c r="KAB44" s="481"/>
      <c r="KAC44" s="481"/>
      <c r="KAD44" s="481"/>
      <c r="KAE44" s="481"/>
      <c r="KAF44" s="481"/>
      <c r="KAG44" s="481"/>
      <c r="KAH44" s="481"/>
      <c r="KAI44" s="481"/>
      <c r="KAJ44" s="481"/>
      <c r="KAK44" s="481"/>
      <c r="KAL44" s="481"/>
      <c r="KAM44" s="481"/>
      <c r="KAN44" s="481"/>
      <c r="KAO44" s="481"/>
      <c r="KAP44" s="481"/>
      <c r="KAQ44" s="481"/>
      <c r="KAR44" s="481"/>
      <c r="KAS44" s="481"/>
      <c r="KAT44" s="481"/>
      <c r="KAU44" s="481"/>
      <c r="KAV44" s="481"/>
      <c r="KAW44" s="481"/>
      <c r="KAX44" s="481"/>
      <c r="KAY44" s="481"/>
      <c r="KAZ44" s="481"/>
      <c r="KBA44" s="481"/>
      <c r="KBB44" s="481"/>
      <c r="KBC44" s="481"/>
      <c r="KBD44" s="481"/>
      <c r="KBE44" s="481"/>
      <c r="KBF44" s="481"/>
      <c r="KBG44" s="481"/>
      <c r="KBH44" s="481"/>
      <c r="KBI44" s="481"/>
      <c r="KBJ44" s="481"/>
      <c r="KBK44" s="481"/>
      <c r="KBL44" s="481"/>
      <c r="KBM44" s="481"/>
      <c r="KBN44" s="481"/>
      <c r="KBO44" s="481"/>
      <c r="KBP44" s="481"/>
      <c r="KBQ44" s="481"/>
      <c r="KBR44" s="481"/>
      <c r="KBS44" s="481"/>
      <c r="KBT44" s="481"/>
      <c r="KBU44" s="481"/>
      <c r="KBV44" s="481"/>
      <c r="KBW44" s="481"/>
      <c r="KBX44" s="481"/>
      <c r="KBY44" s="481"/>
      <c r="KBZ44" s="481"/>
      <c r="KCA44" s="481"/>
      <c r="KCB44" s="481"/>
      <c r="KCC44" s="481"/>
      <c r="KCD44" s="481"/>
      <c r="KCE44" s="481"/>
      <c r="KCF44" s="481"/>
      <c r="KCG44" s="481"/>
      <c r="KCH44" s="481"/>
      <c r="KCI44" s="481"/>
      <c r="KCJ44" s="481"/>
      <c r="KCK44" s="481"/>
      <c r="KCL44" s="481"/>
      <c r="KCM44" s="481"/>
      <c r="KCN44" s="481"/>
      <c r="KCO44" s="481"/>
      <c r="KCP44" s="481"/>
      <c r="KCQ44" s="481"/>
      <c r="KCR44" s="481"/>
      <c r="KCS44" s="481"/>
      <c r="KCT44" s="481"/>
      <c r="KCU44" s="481"/>
      <c r="KCV44" s="481"/>
      <c r="KCW44" s="481"/>
      <c r="KCX44" s="481"/>
      <c r="KCY44" s="481"/>
      <c r="KCZ44" s="481"/>
      <c r="KDA44" s="481"/>
      <c r="KDB44" s="481"/>
      <c r="KDC44" s="481"/>
      <c r="KDD44" s="481"/>
      <c r="KDE44" s="481"/>
      <c r="KDF44" s="481"/>
      <c r="KDG44" s="481"/>
      <c r="KDH44" s="481"/>
      <c r="KDI44" s="481"/>
      <c r="KDJ44" s="481"/>
      <c r="KDK44" s="481"/>
      <c r="KDL44" s="481"/>
      <c r="KDM44" s="481"/>
      <c r="KDN44" s="481"/>
      <c r="KDO44" s="481"/>
      <c r="KDP44" s="481"/>
      <c r="KDQ44" s="481"/>
      <c r="KDR44" s="481"/>
      <c r="KDS44" s="481"/>
      <c r="KDT44" s="481"/>
      <c r="KDU44" s="481"/>
      <c r="KDV44" s="481"/>
      <c r="KDW44" s="481"/>
      <c r="KDX44" s="481"/>
      <c r="KDY44" s="481"/>
      <c r="KDZ44" s="481"/>
      <c r="KEA44" s="481"/>
      <c r="KEB44" s="481"/>
      <c r="KEC44" s="481"/>
      <c r="KED44" s="481"/>
      <c r="KEE44" s="481"/>
      <c r="KEF44" s="481"/>
      <c r="KEG44" s="481"/>
      <c r="KEH44" s="481"/>
      <c r="KEI44" s="481"/>
      <c r="KEJ44" s="481"/>
      <c r="KEK44" s="481"/>
      <c r="KEL44" s="481"/>
      <c r="KEM44" s="481"/>
      <c r="KEN44" s="481"/>
      <c r="KEO44" s="481"/>
      <c r="KEP44" s="481"/>
      <c r="KEQ44" s="481"/>
      <c r="KER44" s="481"/>
      <c r="KES44" s="481"/>
      <c r="KET44" s="481"/>
      <c r="KEU44" s="481"/>
      <c r="KEV44" s="481"/>
      <c r="KEW44" s="481"/>
      <c r="KEX44" s="481"/>
      <c r="KEY44" s="481"/>
      <c r="KEZ44" s="481"/>
      <c r="KFA44" s="481"/>
      <c r="KFB44" s="481"/>
      <c r="KFC44" s="481"/>
      <c r="KFD44" s="481"/>
      <c r="KFE44" s="481"/>
      <c r="KFF44" s="481"/>
      <c r="KFG44" s="481"/>
      <c r="KFH44" s="481"/>
      <c r="KFI44" s="481"/>
      <c r="KFJ44" s="481"/>
      <c r="KFK44" s="481"/>
      <c r="KFL44" s="481"/>
      <c r="KFM44" s="481"/>
      <c r="KFN44" s="481"/>
      <c r="KFO44" s="481"/>
      <c r="KFP44" s="481"/>
      <c r="KFQ44" s="481"/>
      <c r="KFR44" s="481"/>
      <c r="KFS44" s="481"/>
      <c r="KFT44" s="481"/>
      <c r="KFU44" s="481"/>
      <c r="KFV44" s="481"/>
      <c r="KFW44" s="481"/>
      <c r="KFX44" s="481"/>
      <c r="KFY44" s="481"/>
      <c r="KFZ44" s="481"/>
      <c r="KGA44" s="481"/>
      <c r="KGB44" s="481"/>
      <c r="KGC44" s="481"/>
      <c r="KGD44" s="481"/>
      <c r="KGE44" s="481"/>
      <c r="KGF44" s="481"/>
      <c r="KGG44" s="481"/>
      <c r="KGH44" s="481"/>
      <c r="KGI44" s="481"/>
      <c r="KGJ44" s="481"/>
      <c r="KGK44" s="481"/>
      <c r="KGL44" s="481"/>
      <c r="KGM44" s="481"/>
      <c r="KGN44" s="481"/>
      <c r="KGO44" s="481"/>
      <c r="KGP44" s="481"/>
      <c r="KGQ44" s="481"/>
      <c r="KGR44" s="481"/>
      <c r="KGS44" s="481"/>
      <c r="KGT44" s="481"/>
      <c r="KGU44" s="481"/>
      <c r="KGV44" s="481"/>
      <c r="KGW44" s="481"/>
      <c r="KGX44" s="481"/>
      <c r="KGY44" s="481"/>
      <c r="KGZ44" s="481"/>
      <c r="KHA44" s="481"/>
      <c r="KHB44" s="481"/>
      <c r="KHC44" s="481"/>
      <c r="KHD44" s="481"/>
      <c r="KHE44" s="481"/>
      <c r="KHF44" s="481"/>
      <c r="KHG44" s="481"/>
      <c r="KHH44" s="481"/>
      <c r="KHI44" s="481"/>
      <c r="KHJ44" s="481"/>
      <c r="KHK44" s="481"/>
      <c r="KHL44" s="481"/>
      <c r="KHM44" s="481"/>
      <c r="KHN44" s="481"/>
      <c r="KHO44" s="481"/>
      <c r="KHP44" s="481"/>
      <c r="KHQ44" s="481"/>
      <c r="KHR44" s="481"/>
      <c r="KHS44" s="481"/>
      <c r="KHT44" s="481"/>
      <c r="KHU44" s="481"/>
      <c r="KHV44" s="481"/>
      <c r="KHW44" s="481"/>
      <c r="KHX44" s="481"/>
      <c r="KHY44" s="481"/>
      <c r="KHZ44" s="481"/>
      <c r="KIA44" s="481"/>
      <c r="KIB44" s="481"/>
      <c r="KIC44" s="481"/>
      <c r="KID44" s="481"/>
      <c r="KIE44" s="481"/>
      <c r="KIF44" s="481"/>
      <c r="KIG44" s="481"/>
      <c r="KIH44" s="481"/>
      <c r="KII44" s="481"/>
      <c r="KIJ44" s="481"/>
      <c r="KIK44" s="481"/>
      <c r="KIL44" s="481"/>
      <c r="KIM44" s="481"/>
      <c r="KIN44" s="481"/>
      <c r="KIO44" s="481"/>
      <c r="KIP44" s="481"/>
      <c r="KIQ44" s="481"/>
      <c r="KIR44" s="481"/>
      <c r="KIS44" s="481"/>
      <c r="KIT44" s="481"/>
      <c r="KIU44" s="481"/>
      <c r="KIV44" s="481"/>
      <c r="KIW44" s="481"/>
      <c r="KIX44" s="481"/>
      <c r="KIY44" s="481"/>
      <c r="KIZ44" s="481"/>
      <c r="KJA44" s="481"/>
      <c r="KJB44" s="481"/>
      <c r="KJC44" s="481"/>
      <c r="KJD44" s="481"/>
      <c r="KJE44" s="481"/>
      <c r="KJF44" s="481"/>
      <c r="KJG44" s="481"/>
      <c r="KJH44" s="481"/>
      <c r="KJI44" s="481"/>
      <c r="KJJ44" s="481"/>
      <c r="KJK44" s="481"/>
      <c r="KJL44" s="481"/>
      <c r="KJM44" s="481"/>
      <c r="KJN44" s="481"/>
      <c r="KJO44" s="481"/>
      <c r="KJP44" s="481"/>
      <c r="KJQ44" s="481"/>
      <c r="KJR44" s="481"/>
      <c r="KJS44" s="481"/>
      <c r="KJT44" s="481"/>
      <c r="KJU44" s="481"/>
      <c r="KJV44" s="481"/>
      <c r="KJW44" s="481"/>
      <c r="KJX44" s="481"/>
      <c r="KJY44" s="481"/>
      <c r="KJZ44" s="481"/>
      <c r="KKA44" s="481"/>
      <c r="KKB44" s="481"/>
      <c r="KKC44" s="481"/>
      <c r="KKD44" s="481"/>
      <c r="KKE44" s="481"/>
      <c r="KKF44" s="481"/>
      <c r="KKG44" s="481"/>
      <c r="KKH44" s="481"/>
      <c r="KKI44" s="481"/>
      <c r="KKJ44" s="481"/>
      <c r="KKK44" s="481"/>
      <c r="KKL44" s="481"/>
      <c r="KKM44" s="481"/>
      <c r="KKN44" s="481"/>
      <c r="KKO44" s="481"/>
      <c r="KKP44" s="481"/>
      <c r="KKQ44" s="481"/>
      <c r="KKR44" s="481"/>
      <c r="KKS44" s="481"/>
      <c r="KKT44" s="481"/>
      <c r="KKU44" s="481"/>
      <c r="KKV44" s="481"/>
      <c r="KKW44" s="481"/>
      <c r="KKX44" s="481"/>
      <c r="KKY44" s="481"/>
      <c r="KKZ44" s="481"/>
      <c r="KLA44" s="481"/>
      <c r="KLB44" s="481"/>
      <c r="KLC44" s="481"/>
      <c r="KLD44" s="481"/>
      <c r="KLE44" s="481"/>
      <c r="KLF44" s="481"/>
      <c r="KLG44" s="481"/>
      <c r="KLH44" s="481"/>
      <c r="KLI44" s="481"/>
      <c r="KLJ44" s="481"/>
      <c r="KLK44" s="481"/>
      <c r="KLL44" s="481"/>
      <c r="KLM44" s="481"/>
      <c r="KLN44" s="481"/>
      <c r="KLO44" s="481"/>
      <c r="KLP44" s="481"/>
      <c r="KLQ44" s="481"/>
      <c r="KLR44" s="481"/>
      <c r="KLS44" s="481"/>
      <c r="KLT44" s="481"/>
      <c r="KLU44" s="481"/>
      <c r="KLV44" s="481"/>
      <c r="KLW44" s="481"/>
      <c r="KLX44" s="481"/>
      <c r="KLY44" s="481"/>
      <c r="KLZ44" s="481"/>
      <c r="KMA44" s="481"/>
      <c r="KMB44" s="481"/>
      <c r="KMC44" s="481"/>
      <c r="KMD44" s="481"/>
      <c r="KME44" s="481"/>
      <c r="KMF44" s="481"/>
      <c r="KMG44" s="481"/>
      <c r="KMH44" s="481"/>
      <c r="KMI44" s="481"/>
      <c r="KMJ44" s="481"/>
      <c r="KMK44" s="481"/>
      <c r="KML44" s="481"/>
      <c r="KMM44" s="481"/>
      <c r="KMN44" s="481"/>
      <c r="KMO44" s="481"/>
      <c r="KMP44" s="481"/>
      <c r="KMQ44" s="481"/>
      <c r="KMR44" s="481"/>
      <c r="KMS44" s="481"/>
      <c r="KMT44" s="481"/>
      <c r="KMU44" s="481"/>
      <c r="KMV44" s="481"/>
      <c r="KMW44" s="481"/>
      <c r="KMX44" s="481"/>
      <c r="KMY44" s="481"/>
      <c r="KMZ44" s="481"/>
      <c r="KNA44" s="481"/>
      <c r="KNB44" s="481"/>
      <c r="KNC44" s="481"/>
      <c r="KND44" s="481"/>
      <c r="KNE44" s="481"/>
      <c r="KNF44" s="481"/>
      <c r="KNG44" s="481"/>
      <c r="KNH44" s="481"/>
      <c r="KNI44" s="481"/>
      <c r="KNJ44" s="481"/>
      <c r="KNK44" s="481"/>
      <c r="KNL44" s="481"/>
      <c r="KNM44" s="481"/>
      <c r="KNN44" s="481"/>
      <c r="KNO44" s="481"/>
      <c r="KNP44" s="481"/>
      <c r="KNQ44" s="481"/>
      <c r="KNR44" s="481"/>
      <c r="KNS44" s="481"/>
      <c r="KNT44" s="481"/>
      <c r="KNU44" s="481"/>
      <c r="KNV44" s="481"/>
      <c r="KNW44" s="481"/>
      <c r="KNX44" s="481"/>
      <c r="KNY44" s="481"/>
      <c r="KNZ44" s="481"/>
      <c r="KOA44" s="481"/>
      <c r="KOB44" s="481"/>
      <c r="KOC44" s="481"/>
      <c r="KOD44" s="481"/>
      <c r="KOE44" s="481"/>
      <c r="KOF44" s="481"/>
      <c r="KOG44" s="481"/>
      <c r="KOH44" s="481"/>
      <c r="KOI44" s="481"/>
      <c r="KOJ44" s="481"/>
      <c r="KOK44" s="481"/>
      <c r="KOL44" s="481"/>
      <c r="KOM44" s="481"/>
      <c r="KON44" s="481"/>
      <c r="KOO44" s="481"/>
      <c r="KOP44" s="481"/>
      <c r="KOQ44" s="481"/>
      <c r="KOR44" s="481"/>
      <c r="KOS44" s="481"/>
      <c r="KOT44" s="481"/>
      <c r="KOU44" s="481"/>
      <c r="KOV44" s="481"/>
      <c r="KOW44" s="481"/>
      <c r="KOX44" s="481"/>
      <c r="KOY44" s="481"/>
      <c r="KOZ44" s="481"/>
      <c r="KPA44" s="481"/>
      <c r="KPB44" s="481"/>
      <c r="KPC44" s="481"/>
      <c r="KPD44" s="481"/>
      <c r="KPE44" s="481"/>
      <c r="KPF44" s="481"/>
      <c r="KPG44" s="481"/>
      <c r="KPH44" s="481"/>
      <c r="KPI44" s="481"/>
      <c r="KPJ44" s="481"/>
      <c r="KPK44" s="481"/>
      <c r="KPL44" s="481"/>
      <c r="KPM44" s="481"/>
      <c r="KPN44" s="481"/>
      <c r="KPO44" s="481"/>
      <c r="KPP44" s="481"/>
      <c r="KPQ44" s="481"/>
      <c r="KPR44" s="481"/>
      <c r="KPS44" s="481"/>
      <c r="KPT44" s="481"/>
      <c r="KPU44" s="481"/>
      <c r="KPV44" s="481"/>
      <c r="KPW44" s="481"/>
      <c r="KPX44" s="481"/>
      <c r="KPY44" s="481"/>
      <c r="KPZ44" s="481"/>
      <c r="KQA44" s="481"/>
      <c r="KQB44" s="481"/>
      <c r="KQC44" s="481"/>
      <c r="KQD44" s="481"/>
      <c r="KQE44" s="481"/>
      <c r="KQF44" s="481"/>
      <c r="KQG44" s="481"/>
      <c r="KQH44" s="481"/>
      <c r="KQI44" s="481"/>
      <c r="KQJ44" s="481"/>
      <c r="KQK44" s="481"/>
      <c r="KQL44" s="481"/>
      <c r="KQM44" s="481"/>
      <c r="KQN44" s="481"/>
      <c r="KQO44" s="481"/>
      <c r="KQP44" s="481"/>
      <c r="KQQ44" s="481"/>
      <c r="KQR44" s="481"/>
      <c r="KQS44" s="481"/>
      <c r="KQT44" s="481"/>
      <c r="KQU44" s="481"/>
      <c r="KQV44" s="481"/>
      <c r="KQW44" s="481"/>
      <c r="KQX44" s="481"/>
      <c r="KQY44" s="481"/>
      <c r="KQZ44" s="481"/>
      <c r="KRA44" s="481"/>
      <c r="KRB44" s="481"/>
      <c r="KRC44" s="481"/>
      <c r="KRD44" s="481"/>
      <c r="KRE44" s="481"/>
      <c r="KRF44" s="481"/>
      <c r="KRG44" s="481"/>
      <c r="KRH44" s="481"/>
      <c r="KRI44" s="481"/>
      <c r="KRJ44" s="481"/>
      <c r="KRK44" s="481"/>
      <c r="KRL44" s="481"/>
      <c r="KRM44" s="481"/>
      <c r="KRN44" s="481"/>
      <c r="KRO44" s="481"/>
      <c r="KRP44" s="481"/>
      <c r="KRQ44" s="481"/>
      <c r="KRR44" s="481"/>
      <c r="KRS44" s="481"/>
      <c r="KRT44" s="481"/>
      <c r="KRU44" s="481"/>
      <c r="KRV44" s="481"/>
      <c r="KRW44" s="481"/>
      <c r="KRX44" s="481"/>
      <c r="KRY44" s="481"/>
      <c r="KRZ44" s="481"/>
      <c r="KSA44" s="481"/>
      <c r="KSB44" s="481"/>
      <c r="KSC44" s="481"/>
      <c r="KSD44" s="481"/>
      <c r="KSE44" s="481"/>
      <c r="KSF44" s="481"/>
      <c r="KSG44" s="481"/>
      <c r="KSH44" s="481"/>
      <c r="KSI44" s="481"/>
      <c r="KSJ44" s="481"/>
      <c r="KSK44" s="481"/>
      <c r="KSL44" s="481"/>
      <c r="KSM44" s="481"/>
      <c r="KSN44" s="481"/>
      <c r="KSO44" s="481"/>
      <c r="KSP44" s="481"/>
      <c r="KSQ44" s="481"/>
      <c r="KSR44" s="481"/>
      <c r="KSS44" s="481"/>
      <c r="KST44" s="481"/>
      <c r="KSU44" s="481"/>
      <c r="KSV44" s="481"/>
      <c r="KSW44" s="481"/>
      <c r="KSX44" s="481"/>
      <c r="KSY44" s="481"/>
      <c r="KSZ44" s="481"/>
      <c r="KTA44" s="481"/>
      <c r="KTB44" s="481"/>
      <c r="KTC44" s="481"/>
      <c r="KTD44" s="481"/>
      <c r="KTE44" s="481"/>
      <c r="KTF44" s="481"/>
      <c r="KTG44" s="481"/>
      <c r="KTH44" s="481"/>
      <c r="KTI44" s="481"/>
      <c r="KTJ44" s="481"/>
      <c r="KTK44" s="481"/>
      <c r="KTL44" s="481"/>
      <c r="KTM44" s="481"/>
      <c r="KTN44" s="481"/>
      <c r="KTO44" s="481"/>
      <c r="KTP44" s="481"/>
      <c r="KTQ44" s="481"/>
      <c r="KTR44" s="481"/>
      <c r="KTS44" s="481"/>
      <c r="KTT44" s="481"/>
      <c r="KTU44" s="481"/>
      <c r="KTV44" s="481"/>
      <c r="KTW44" s="481"/>
      <c r="KTX44" s="481"/>
      <c r="KTY44" s="481"/>
      <c r="KTZ44" s="481"/>
      <c r="KUA44" s="481"/>
      <c r="KUB44" s="481"/>
      <c r="KUC44" s="481"/>
      <c r="KUD44" s="481"/>
      <c r="KUE44" s="481"/>
      <c r="KUF44" s="481"/>
      <c r="KUG44" s="481"/>
      <c r="KUH44" s="481"/>
      <c r="KUI44" s="481"/>
      <c r="KUJ44" s="481"/>
      <c r="KUK44" s="481"/>
      <c r="KUL44" s="481"/>
      <c r="KUM44" s="481"/>
      <c r="KUN44" s="481"/>
      <c r="KUO44" s="481"/>
      <c r="KUP44" s="481"/>
      <c r="KUQ44" s="481"/>
      <c r="KUR44" s="481"/>
      <c r="KUS44" s="481"/>
      <c r="KUT44" s="481"/>
      <c r="KUU44" s="481"/>
      <c r="KUV44" s="481"/>
      <c r="KUW44" s="481"/>
      <c r="KUX44" s="481"/>
      <c r="KUY44" s="481"/>
      <c r="KUZ44" s="481"/>
      <c r="KVA44" s="481"/>
      <c r="KVB44" s="481"/>
      <c r="KVC44" s="481"/>
      <c r="KVD44" s="481"/>
      <c r="KVE44" s="481"/>
      <c r="KVF44" s="481"/>
      <c r="KVG44" s="481"/>
      <c r="KVH44" s="481"/>
      <c r="KVI44" s="481"/>
      <c r="KVJ44" s="481"/>
      <c r="KVK44" s="481"/>
      <c r="KVL44" s="481"/>
      <c r="KVM44" s="481"/>
      <c r="KVN44" s="481"/>
      <c r="KVO44" s="481"/>
      <c r="KVP44" s="481"/>
      <c r="KVQ44" s="481"/>
      <c r="KVR44" s="481"/>
      <c r="KVS44" s="481"/>
      <c r="KVT44" s="481"/>
      <c r="KVU44" s="481"/>
      <c r="KVV44" s="481"/>
      <c r="KVW44" s="481"/>
      <c r="KVX44" s="481"/>
      <c r="KVY44" s="481"/>
      <c r="KVZ44" s="481"/>
      <c r="KWA44" s="481"/>
      <c r="KWB44" s="481"/>
      <c r="KWC44" s="481"/>
      <c r="KWD44" s="481"/>
      <c r="KWE44" s="481"/>
      <c r="KWF44" s="481"/>
      <c r="KWG44" s="481"/>
      <c r="KWH44" s="481"/>
      <c r="KWI44" s="481"/>
      <c r="KWJ44" s="481"/>
      <c r="KWK44" s="481"/>
      <c r="KWL44" s="481"/>
      <c r="KWM44" s="481"/>
      <c r="KWN44" s="481"/>
      <c r="KWO44" s="481"/>
      <c r="KWP44" s="481"/>
      <c r="KWQ44" s="481"/>
      <c r="KWR44" s="481"/>
      <c r="KWS44" s="481"/>
      <c r="KWT44" s="481"/>
      <c r="KWU44" s="481"/>
      <c r="KWV44" s="481"/>
      <c r="KWW44" s="481"/>
      <c r="KWX44" s="481"/>
      <c r="KWY44" s="481"/>
      <c r="KWZ44" s="481"/>
      <c r="KXA44" s="481"/>
      <c r="KXB44" s="481"/>
      <c r="KXC44" s="481"/>
      <c r="KXD44" s="481"/>
      <c r="KXE44" s="481"/>
      <c r="KXF44" s="481"/>
      <c r="KXG44" s="481"/>
      <c r="KXH44" s="481"/>
      <c r="KXI44" s="481"/>
      <c r="KXJ44" s="481"/>
      <c r="KXK44" s="481"/>
      <c r="KXL44" s="481"/>
      <c r="KXM44" s="481"/>
      <c r="KXN44" s="481"/>
      <c r="KXO44" s="481"/>
      <c r="KXP44" s="481"/>
      <c r="KXQ44" s="481"/>
      <c r="KXR44" s="481"/>
      <c r="KXS44" s="481"/>
      <c r="KXT44" s="481"/>
      <c r="KXU44" s="481"/>
      <c r="KXV44" s="481"/>
      <c r="KXW44" s="481"/>
      <c r="KXX44" s="481"/>
      <c r="KXY44" s="481"/>
      <c r="KXZ44" s="481"/>
      <c r="KYA44" s="481"/>
      <c r="KYB44" s="481"/>
      <c r="KYC44" s="481"/>
      <c r="KYD44" s="481"/>
      <c r="KYE44" s="481"/>
      <c r="KYF44" s="481"/>
      <c r="KYG44" s="481"/>
      <c r="KYH44" s="481"/>
      <c r="KYI44" s="481"/>
      <c r="KYJ44" s="481"/>
      <c r="KYK44" s="481"/>
      <c r="KYL44" s="481"/>
      <c r="KYM44" s="481"/>
      <c r="KYN44" s="481"/>
      <c r="KYO44" s="481"/>
      <c r="KYP44" s="481"/>
      <c r="KYQ44" s="481"/>
      <c r="KYR44" s="481"/>
      <c r="KYS44" s="481"/>
      <c r="KYT44" s="481"/>
      <c r="KYU44" s="481"/>
      <c r="KYV44" s="481"/>
      <c r="KYW44" s="481"/>
      <c r="KYX44" s="481"/>
      <c r="KYY44" s="481"/>
      <c r="KYZ44" s="481"/>
      <c r="KZA44" s="481"/>
      <c r="KZB44" s="481"/>
      <c r="KZC44" s="481"/>
      <c r="KZD44" s="481"/>
      <c r="KZE44" s="481"/>
      <c r="KZF44" s="481"/>
      <c r="KZG44" s="481"/>
      <c r="KZH44" s="481"/>
      <c r="KZI44" s="481"/>
      <c r="KZJ44" s="481"/>
      <c r="KZK44" s="481"/>
      <c r="KZL44" s="481"/>
      <c r="KZM44" s="481"/>
      <c r="KZN44" s="481"/>
      <c r="KZO44" s="481"/>
      <c r="KZP44" s="481"/>
      <c r="KZQ44" s="481"/>
      <c r="KZR44" s="481"/>
      <c r="KZS44" s="481"/>
      <c r="KZT44" s="481"/>
      <c r="KZU44" s="481"/>
      <c r="KZV44" s="481"/>
      <c r="KZW44" s="481"/>
      <c r="KZX44" s="481"/>
      <c r="KZY44" s="481"/>
      <c r="KZZ44" s="481"/>
      <c r="LAA44" s="481"/>
      <c r="LAB44" s="481"/>
      <c r="LAC44" s="481"/>
      <c r="LAD44" s="481"/>
      <c r="LAE44" s="481"/>
      <c r="LAF44" s="481"/>
      <c r="LAG44" s="481"/>
      <c r="LAH44" s="481"/>
      <c r="LAI44" s="481"/>
      <c r="LAJ44" s="481"/>
      <c r="LAK44" s="481"/>
      <c r="LAL44" s="481"/>
      <c r="LAM44" s="481"/>
      <c r="LAN44" s="481"/>
      <c r="LAO44" s="481"/>
      <c r="LAP44" s="481"/>
      <c r="LAQ44" s="481"/>
      <c r="LAR44" s="481"/>
      <c r="LAS44" s="481"/>
      <c r="LAT44" s="481"/>
      <c r="LAU44" s="481"/>
      <c r="LAV44" s="481"/>
      <c r="LAW44" s="481"/>
      <c r="LAX44" s="481"/>
      <c r="LAY44" s="481"/>
      <c r="LAZ44" s="481"/>
      <c r="LBA44" s="481"/>
      <c r="LBB44" s="481"/>
      <c r="LBC44" s="481"/>
      <c r="LBD44" s="481"/>
      <c r="LBE44" s="481"/>
      <c r="LBF44" s="481"/>
      <c r="LBG44" s="481"/>
      <c r="LBH44" s="481"/>
      <c r="LBI44" s="481"/>
      <c r="LBJ44" s="481"/>
      <c r="LBK44" s="481"/>
      <c r="LBL44" s="481"/>
      <c r="LBM44" s="481"/>
      <c r="LBN44" s="481"/>
      <c r="LBO44" s="481"/>
      <c r="LBP44" s="481"/>
      <c r="LBQ44" s="481"/>
      <c r="LBR44" s="481"/>
      <c r="LBS44" s="481"/>
      <c r="LBT44" s="481"/>
      <c r="LBU44" s="481"/>
      <c r="LBV44" s="481"/>
      <c r="LBW44" s="481"/>
      <c r="LBX44" s="481"/>
      <c r="LBY44" s="481"/>
      <c r="LBZ44" s="481"/>
      <c r="LCA44" s="481"/>
      <c r="LCB44" s="481"/>
      <c r="LCC44" s="481"/>
      <c r="LCD44" s="481"/>
      <c r="LCE44" s="481"/>
      <c r="LCF44" s="481"/>
      <c r="LCG44" s="481"/>
      <c r="LCH44" s="481"/>
      <c r="LCI44" s="481"/>
      <c r="LCJ44" s="481"/>
      <c r="LCK44" s="481"/>
      <c r="LCL44" s="481"/>
      <c r="LCM44" s="481"/>
      <c r="LCN44" s="481"/>
      <c r="LCO44" s="481"/>
      <c r="LCP44" s="481"/>
      <c r="LCQ44" s="481"/>
      <c r="LCR44" s="481"/>
      <c r="LCS44" s="481"/>
      <c r="LCT44" s="481"/>
      <c r="LCU44" s="481"/>
      <c r="LCV44" s="481"/>
      <c r="LCW44" s="481"/>
      <c r="LCX44" s="481"/>
      <c r="LCY44" s="481"/>
      <c r="LCZ44" s="481"/>
      <c r="LDA44" s="481"/>
      <c r="LDB44" s="481"/>
      <c r="LDC44" s="481"/>
      <c r="LDD44" s="481"/>
      <c r="LDE44" s="481"/>
      <c r="LDF44" s="481"/>
      <c r="LDG44" s="481"/>
      <c r="LDH44" s="481"/>
      <c r="LDI44" s="481"/>
      <c r="LDJ44" s="481"/>
      <c r="LDK44" s="481"/>
      <c r="LDL44" s="481"/>
      <c r="LDM44" s="481"/>
      <c r="LDN44" s="481"/>
      <c r="LDO44" s="481"/>
      <c r="LDP44" s="481"/>
      <c r="LDQ44" s="481"/>
      <c r="LDR44" s="481"/>
      <c r="LDS44" s="481"/>
      <c r="LDT44" s="481"/>
      <c r="LDU44" s="481"/>
      <c r="LDV44" s="481"/>
      <c r="LDW44" s="481"/>
      <c r="LDX44" s="481"/>
      <c r="LDY44" s="481"/>
      <c r="LDZ44" s="481"/>
      <c r="LEA44" s="481"/>
      <c r="LEB44" s="481"/>
      <c r="LEC44" s="481"/>
      <c r="LED44" s="481"/>
      <c r="LEE44" s="481"/>
      <c r="LEF44" s="481"/>
      <c r="LEG44" s="481"/>
      <c r="LEH44" s="481"/>
      <c r="LEI44" s="481"/>
      <c r="LEJ44" s="481"/>
      <c r="LEK44" s="481"/>
      <c r="LEL44" s="481"/>
      <c r="LEM44" s="481"/>
      <c r="LEN44" s="481"/>
      <c r="LEO44" s="481"/>
      <c r="LEP44" s="481"/>
      <c r="LEQ44" s="481"/>
      <c r="LER44" s="481"/>
      <c r="LES44" s="481"/>
      <c r="LET44" s="481"/>
      <c r="LEU44" s="481"/>
      <c r="LEV44" s="481"/>
      <c r="LEW44" s="481"/>
      <c r="LEX44" s="481"/>
      <c r="LEY44" s="481"/>
      <c r="LEZ44" s="481"/>
      <c r="LFA44" s="481"/>
      <c r="LFB44" s="481"/>
      <c r="LFC44" s="481"/>
      <c r="LFD44" s="481"/>
      <c r="LFE44" s="481"/>
      <c r="LFF44" s="481"/>
      <c r="LFG44" s="481"/>
      <c r="LFH44" s="481"/>
      <c r="LFI44" s="481"/>
      <c r="LFJ44" s="481"/>
      <c r="LFK44" s="481"/>
      <c r="LFL44" s="481"/>
      <c r="LFM44" s="481"/>
      <c r="LFN44" s="481"/>
      <c r="LFO44" s="481"/>
      <c r="LFP44" s="481"/>
      <c r="LFQ44" s="481"/>
      <c r="LFR44" s="481"/>
      <c r="LFS44" s="481"/>
      <c r="LFT44" s="481"/>
      <c r="LFU44" s="481"/>
      <c r="LFV44" s="481"/>
      <c r="LFW44" s="481"/>
      <c r="LFX44" s="481"/>
      <c r="LFY44" s="481"/>
      <c r="LFZ44" s="481"/>
      <c r="LGA44" s="481"/>
      <c r="LGB44" s="481"/>
      <c r="LGC44" s="481"/>
      <c r="LGD44" s="481"/>
      <c r="LGE44" s="481"/>
      <c r="LGF44" s="481"/>
      <c r="LGG44" s="481"/>
      <c r="LGH44" s="481"/>
      <c r="LGI44" s="481"/>
      <c r="LGJ44" s="481"/>
      <c r="LGK44" s="481"/>
      <c r="LGL44" s="481"/>
      <c r="LGM44" s="481"/>
      <c r="LGN44" s="481"/>
      <c r="LGO44" s="481"/>
      <c r="LGP44" s="481"/>
      <c r="LGQ44" s="481"/>
      <c r="LGR44" s="481"/>
      <c r="LGS44" s="481"/>
      <c r="LGT44" s="481"/>
      <c r="LGU44" s="481"/>
      <c r="LGV44" s="481"/>
      <c r="LGW44" s="481"/>
      <c r="LGX44" s="481"/>
      <c r="LGY44" s="481"/>
      <c r="LGZ44" s="481"/>
      <c r="LHA44" s="481"/>
      <c r="LHB44" s="481"/>
      <c r="LHC44" s="481"/>
      <c r="LHD44" s="481"/>
      <c r="LHE44" s="481"/>
      <c r="LHF44" s="481"/>
      <c r="LHG44" s="481"/>
      <c r="LHH44" s="481"/>
      <c r="LHI44" s="481"/>
      <c r="LHJ44" s="481"/>
      <c r="LHK44" s="481"/>
      <c r="LHL44" s="481"/>
      <c r="LHM44" s="481"/>
      <c r="LHN44" s="481"/>
      <c r="LHO44" s="481"/>
      <c r="LHP44" s="481"/>
      <c r="LHQ44" s="481"/>
      <c r="LHR44" s="481"/>
      <c r="LHS44" s="481"/>
      <c r="LHT44" s="481"/>
      <c r="LHU44" s="481"/>
      <c r="LHV44" s="481"/>
      <c r="LHW44" s="481"/>
      <c r="LHX44" s="481"/>
      <c r="LHY44" s="481"/>
      <c r="LHZ44" s="481"/>
      <c r="LIA44" s="481"/>
      <c r="LIB44" s="481"/>
      <c r="LIC44" s="481"/>
      <c r="LID44" s="481"/>
      <c r="LIE44" s="481"/>
      <c r="LIF44" s="481"/>
      <c r="LIG44" s="481"/>
      <c r="LIH44" s="481"/>
      <c r="LII44" s="481"/>
      <c r="LIJ44" s="481"/>
      <c r="LIK44" s="481"/>
      <c r="LIL44" s="481"/>
      <c r="LIM44" s="481"/>
      <c r="LIN44" s="481"/>
      <c r="LIO44" s="481"/>
      <c r="LIP44" s="481"/>
      <c r="LIQ44" s="481"/>
      <c r="LIR44" s="481"/>
      <c r="LIS44" s="481"/>
      <c r="LIT44" s="481"/>
      <c r="LIU44" s="481"/>
      <c r="LIV44" s="481"/>
      <c r="LIW44" s="481"/>
      <c r="LIX44" s="481"/>
      <c r="LIY44" s="481"/>
      <c r="LIZ44" s="481"/>
      <c r="LJA44" s="481"/>
      <c r="LJB44" s="481"/>
      <c r="LJC44" s="481"/>
      <c r="LJD44" s="481"/>
      <c r="LJE44" s="481"/>
      <c r="LJF44" s="481"/>
      <c r="LJG44" s="481"/>
      <c r="LJH44" s="481"/>
      <c r="LJI44" s="481"/>
      <c r="LJJ44" s="481"/>
      <c r="LJK44" s="481"/>
      <c r="LJL44" s="481"/>
      <c r="LJM44" s="481"/>
      <c r="LJN44" s="481"/>
      <c r="LJO44" s="481"/>
      <c r="LJP44" s="481"/>
      <c r="LJQ44" s="481"/>
      <c r="LJR44" s="481"/>
      <c r="LJS44" s="481"/>
      <c r="LJT44" s="481"/>
      <c r="LJU44" s="481"/>
      <c r="LJV44" s="481"/>
      <c r="LJW44" s="481"/>
      <c r="LJX44" s="481"/>
      <c r="LJY44" s="481"/>
      <c r="LJZ44" s="481"/>
      <c r="LKA44" s="481"/>
      <c r="LKB44" s="481"/>
      <c r="LKC44" s="481"/>
      <c r="LKD44" s="481"/>
      <c r="LKE44" s="481"/>
      <c r="LKF44" s="481"/>
      <c r="LKG44" s="481"/>
      <c r="LKH44" s="481"/>
      <c r="LKI44" s="481"/>
      <c r="LKJ44" s="481"/>
      <c r="LKK44" s="481"/>
      <c r="LKL44" s="481"/>
      <c r="LKM44" s="481"/>
      <c r="LKN44" s="481"/>
      <c r="LKO44" s="481"/>
      <c r="LKP44" s="481"/>
      <c r="LKQ44" s="481"/>
      <c r="LKR44" s="481"/>
      <c r="LKS44" s="481"/>
      <c r="LKT44" s="481"/>
      <c r="LKU44" s="481"/>
      <c r="LKV44" s="481"/>
      <c r="LKW44" s="481"/>
      <c r="LKX44" s="481"/>
      <c r="LKY44" s="481"/>
      <c r="LKZ44" s="481"/>
      <c r="LLA44" s="481"/>
      <c r="LLB44" s="481"/>
      <c r="LLC44" s="481"/>
      <c r="LLD44" s="481"/>
      <c r="LLE44" s="481"/>
      <c r="LLF44" s="481"/>
      <c r="LLG44" s="481"/>
      <c r="LLH44" s="481"/>
      <c r="LLI44" s="481"/>
      <c r="LLJ44" s="481"/>
      <c r="LLK44" s="481"/>
      <c r="LLL44" s="481"/>
      <c r="LLM44" s="481"/>
      <c r="LLN44" s="481"/>
      <c r="LLO44" s="481"/>
      <c r="LLP44" s="481"/>
      <c r="LLQ44" s="481"/>
      <c r="LLR44" s="481"/>
      <c r="LLS44" s="481"/>
      <c r="LLT44" s="481"/>
      <c r="LLU44" s="481"/>
      <c r="LLV44" s="481"/>
      <c r="LLW44" s="481"/>
      <c r="LLX44" s="481"/>
      <c r="LLY44" s="481"/>
      <c r="LLZ44" s="481"/>
      <c r="LMA44" s="481"/>
      <c r="LMB44" s="481"/>
      <c r="LMC44" s="481"/>
      <c r="LMD44" s="481"/>
      <c r="LME44" s="481"/>
      <c r="LMF44" s="481"/>
      <c r="LMG44" s="481"/>
      <c r="LMH44" s="481"/>
      <c r="LMI44" s="481"/>
      <c r="LMJ44" s="481"/>
      <c r="LMK44" s="481"/>
      <c r="LML44" s="481"/>
      <c r="LMM44" s="481"/>
      <c r="LMN44" s="481"/>
      <c r="LMO44" s="481"/>
      <c r="LMP44" s="481"/>
      <c r="LMQ44" s="481"/>
      <c r="LMR44" s="481"/>
      <c r="LMS44" s="481"/>
      <c r="LMT44" s="481"/>
      <c r="LMU44" s="481"/>
      <c r="LMV44" s="481"/>
      <c r="LMW44" s="481"/>
      <c r="LMX44" s="481"/>
      <c r="LMY44" s="481"/>
      <c r="LMZ44" s="481"/>
      <c r="LNA44" s="481"/>
      <c r="LNB44" s="481"/>
      <c r="LNC44" s="481"/>
      <c r="LND44" s="481"/>
      <c r="LNE44" s="481"/>
      <c r="LNF44" s="481"/>
      <c r="LNG44" s="481"/>
      <c r="LNH44" s="481"/>
      <c r="LNI44" s="481"/>
      <c r="LNJ44" s="481"/>
      <c r="LNK44" s="481"/>
      <c r="LNL44" s="481"/>
      <c r="LNM44" s="481"/>
      <c r="LNN44" s="481"/>
      <c r="LNO44" s="481"/>
      <c r="LNP44" s="481"/>
      <c r="LNQ44" s="481"/>
      <c r="LNR44" s="481"/>
      <c r="LNS44" s="481"/>
      <c r="LNT44" s="481"/>
      <c r="LNU44" s="481"/>
      <c r="LNV44" s="481"/>
      <c r="LNW44" s="481"/>
      <c r="LNX44" s="481"/>
      <c r="LNY44" s="481"/>
      <c r="LNZ44" s="481"/>
      <c r="LOA44" s="481"/>
      <c r="LOB44" s="481"/>
      <c r="LOC44" s="481"/>
      <c r="LOD44" s="481"/>
      <c r="LOE44" s="481"/>
      <c r="LOF44" s="481"/>
      <c r="LOG44" s="481"/>
      <c r="LOH44" s="481"/>
      <c r="LOI44" s="481"/>
      <c r="LOJ44" s="481"/>
      <c r="LOK44" s="481"/>
      <c r="LOL44" s="481"/>
      <c r="LOM44" s="481"/>
      <c r="LON44" s="481"/>
      <c r="LOO44" s="481"/>
      <c r="LOP44" s="481"/>
      <c r="LOQ44" s="481"/>
      <c r="LOR44" s="481"/>
      <c r="LOS44" s="481"/>
      <c r="LOT44" s="481"/>
      <c r="LOU44" s="481"/>
      <c r="LOV44" s="481"/>
      <c r="LOW44" s="481"/>
      <c r="LOX44" s="481"/>
      <c r="LOY44" s="481"/>
      <c r="LOZ44" s="481"/>
      <c r="LPA44" s="481"/>
      <c r="LPB44" s="481"/>
      <c r="LPC44" s="481"/>
      <c r="LPD44" s="481"/>
      <c r="LPE44" s="481"/>
      <c r="LPF44" s="481"/>
      <c r="LPG44" s="481"/>
      <c r="LPH44" s="481"/>
      <c r="LPI44" s="481"/>
      <c r="LPJ44" s="481"/>
      <c r="LPK44" s="481"/>
      <c r="LPL44" s="481"/>
      <c r="LPM44" s="481"/>
      <c r="LPN44" s="481"/>
      <c r="LPO44" s="481"/>
      <c r="LPP44" s="481"/>
      <c r="LPQ44" s="481"/>
      <c r="LPR44" s="481"/>
      <c r="LPS44" s="481"/>
      <c r="LPT44" s="481"/>
      <c r="LPU44" s="481"/>
      <c r="LPV44" s="481"/>
      <c r="LPW44" s="481"/>
      <c r="LPX44" s="481"/>
      <c r="LPY44" s="481"/>
      <c r="LPZ44" s="481"/>
      <c r="LQA44" s="481"/>
      <c r="LQB44" s="481"/>
      <c r="LQC44" s="481"/>
      <c r="LQD44" s="481"/>
      <c r="LQE44" s="481"/>
      <c r="LQF44" s="481"/>
      <c r="LQG44" s="481"/>
      <c r="LQH44" s="481"/>
      <c r="LQI44" s="481"/>
      <c r="LQJ44" s="481"/>
      <c r="LQK44" s="481"/>
      <c r="LQL44" s="481"/>
      <c r="LQM44" s="481"/>
      <c r="LQN44" s="481"/>
      <c r="LQO44" s="481"/>
      <c r="LQP44" s="481"/>
      <c r="LQQ44" s="481"/>
      <c r="LQR44" s="481"/>
      <c r="LQS44" s="481"/>
      <c r="LQT44" s="481"/>
      <c r="LQU44" s="481"/>
      <c r="LQV44" s="481"/>
      <c r="LQW44" s="481"/>
      <c r="LQX44" s="481"/>
      <c r="LQY44" s="481"/>
      <c r="LQZ44" s="481"/>
      <c r="LRA44" s="481"/>
      <c r="LRB44" s="481"/>
      <c r="LRC44" s="481"/>
      <c r="LRD44" s="481"/>
      <c r="LRE44" s="481"/>
      <c r="LRF44" s="481"/>
      <c r="LRG44" s="481"/>
      <c r="LRH44" s="481"/>
      <c r="LRI44" s="481"/>
      <c r="LRJ44" s="481"/>
      <c r="LRK44" s="481"/>
      <c r="LRL44" s="481"/>
      <c r="LRM44" s="481"/>
      <c r="LRN44" s="481"/>
      <c r="LRO44" s="481"/>
      <c r="LRP44" s="481"/>
      <c r="LRQ44" s="481"/>
      <c r="LRR44" s="481"/>
      <c r="LRS44" s="481"/>
      <c r="LRT44" s="481"/>
      <c r="LRU44" s="481"/>
      <c r="LRV44" s="481"/>
      <c r="LRW44" s="481"/>
      <c r="LRX44" s="481"/>
      <c r="LRY44" s="481"/>
      <c r="LRZ44" s="481"/>
      <c r="LSA44" s="481"/>
      <c r="LSB44" s="481"/>
      <c r="LSC44" s="481"/>
      <c r="LSD44" s="481"/>
      <c r="LSE44" s="481"/>
      <c r="LSF44" s="481"/>
      <c r="LSG44" s="481"/>
      <c r="LSH44" s="481"/>
      <c r="LSI44" s="481"/>
      <c r="LSJ44" s="481"/>
      <c r="LSK44" s="481"/>
      <c r="LSL44" s="481"/>
      <c r="LSM44" s="481"/>
      <c r="LSN44" s="481"/>
      <c r="LSO44" s="481"/>
      <c r="LSP44" s="481"/>
      <c r="LSQ44" s="481"/>
      <c r="LSR44" s="481"/>
      <c r="LSS44" s="481"/>
      <c r="LST44" s="481"/>
      <c r="LSU44" s="481"/>
      <c r="LSV44" s="481"/>
      <c r="LSW44" s="481"/>
      <c r="LSX44" s="481"/>
      <c r="LSY44" s="481"/>
      <c r="LSZ44" s="481"/>
      <c r="LTA44" s="481"/>
      <c r="LTB44" s="481"/>
      <c r="LTC44" s="481"/>
      <c r="LTD44" s="481"/>
      <c r="LTE44" s="481"/>
      <c r="LTF44" s="481"/>
      <c r="LTG44" s="481"/>
      <c r="LTH44" s="481"/>
      <c r="LTI44" s="481"/>
      <c r="LTJ44" s="481"/>
      <c r="LTK44" s="481"/>
      <c r="LTL44" s="481"/>
      <c r="LTM44" s="481"/>
      <c r="LTN44" s="481"/>
      <c r="LTO44" s="481"/>
      <c r="LTP44" s="481"/>
      <c r="LTQ44" s="481"/>
      <c r="LTR44" s="481"/>
      <c r="LTS44" s="481"/>
      <c r="LTT44" s="481"/>
      <c r="LTU44" s="481"/>
      <c r="LTV44" s="481"/>
      <c r="LTW44" s="481"/>
      <c r="LTX44" s="481"/>
      <c r="LTY44" s="481"/>
      <c r="LTZ44" s="481"/>
      <c r="LUA44" s="481"/>
      <c r="LUB44" s="481"/>
      <c r="LUC44" s="481"/>
      <c r="LUD44" s="481"/>
      <c r="LUE44" s="481"/>
      <c r="LUF44" s="481"/>
      <c r="LUG44" s="481"/>
      <c r="LUH44" s="481"/>
      <c r="LUI44" s="481"/>
      <c r="LUJ44" s="481"/>
      <c r="LUK44" s="481"/>
      <c r="LUL44" s="481"/>
      <c r="LUM44" s="481"/>
      <c r="LUN44" s="481"/>
      <c r="LUO44" s="481"/>
      <c r="LUP44" s="481"/>
      <c r="LUQ44" s="481"/>
      <c r="LUR44" s="481"/>
      <c r="LUS44" s="481"/>
      <c r="LUT44" s="481"/>
      <c r="LUU44" s="481"/>
      <c r="LUV44" s="481"/>
      <c r="LUW44" s="481"/>
      <c r="LUX44" s="481"/>
      <c r="LUY44" s="481"/>
      <c r="LUZ44" s="481"/>
      <c r="LVA44" s="481"/>
      <c r="LVB44" s="481"/>
      <c r="LVC44" s="481"/>
      <c r="LVD44" s="481"/>
      <c r="LVE44" s="481"/>
      <c r="LVF44" s="481"/>
      <c r="LVG44" s="481"/>
      <c r="LVH44" s="481"/>
      <c r="LVI44" s="481"/>
      <c r="LVJ44" s="481"/>
      <c r="LVK44" s="481"/>
      <c r="LVL44" s="481"/>
      <c r="LVM44" s="481"/>
      <c r="LVN44" s="481"/>
      <c r="LVO44" s="481"/>
      <c r="LVP44" s="481"/>
      <c r="LVQ44" s="481"/>
      <c r="LVR44" s="481"/>
      <c r="LVS44" s="481"/>
      <c r="LVT44" s="481"/>
      <c r="LVU44" s="481"/>
      <c r="LVV44" s="481"/>
      <c r="LVW44" s="481"/>
      <c r="LVX44" s="481"/>
      <c r="LVY44" s="481"/>
      <c r="LVZ44" s="481"/>
      <c r="LWA44" s="481"/>
      <c r="LWB44" s="481"/>
      <c r="LWC44" s="481"/>
      <c r="LWD44" s="481"/>
      <c r="LWE44" s="481"/>
      <c r="LWF44" s="481"/>
      <c r="LWG44" s="481"/>
      <c r="LWH44" s="481"/>
      <c r="LWI44" s="481"/>
      <c r="LWJ44" s="481"/>
      <c r="LWK44" s="481"/>
      <c r="LWL44" s="481"/>
      <c r="LWM44" s="481"/>
      <c r="LWN44" s="481"/>
      <c r="LWO44" s="481"/>
      <c r="LWP44" s="481"/>
      <c r="LWQ44" s="481"/>
      <c r="LWR44" s="481"/>
      <c r="LWS44" s="481"/>
      <c r="LWT44" s="481"/>
      <c r="LWU44" s="481"/>
      <c r="LWV44" s="481"/>
      <c r="LWW44" s="481"/>
      <c r="LWX44" s="481"/>
      <c r="LWY44" s="481"/>
      <c r="LWZ44" s="481"/>
      <c r="LXA44" s="481"/>
      <c r="LXB44" s="481"/>
      <c r="LXC44" s="481"/>
      <c r="LXD44" s="481"/>
      <c r="LXE44" s="481"/>
      <c r="LXF44" s="481"/>
      <c r="LXG44" s="481"/>
      <c r="LXH44" s="481"/>
      <c r="LXI44" s="481"/>
      <c r="LXJ44" s="481"/>
      <c r="LXK44" s="481"/>
      <c r="LXL44" s="481"/>
      <c r="LXM44" s="481"/>
      <c r="LXN44" s="481"/>
      <c r="LXO44" s="481"/>
      <c r="LXP44" s="481"/>
      <c r="LXQ44" s="481"/>
      <c r="LXR44" s="481"/>
      <c r="LXS44" s="481"/>
      <c r="LXT44" s="481"/>
      <c r="LXU44" s="481"/>
      <c r="LXV44" s="481"/>
      <c r="LXW44" s="481"/>
      <c r="LXX44" s="481"/>
      <c r="LXY44" s="481"/>
      <c r="LXZ44" s="481"/>
      <c r="LYA44" s="481"/>
      <c r="LYB44" s="481"/>
      <c r="LYC44" s="481"/>
      <c r="LYD44" s="481"/>
      <c r="LYE44" s="481"/>
      <c r="LYF44" s="481"/>
      <c r="LYG44" s="481"/>
      <c r="LYH44" s="481"/>
      <c r="LYI44" s="481"/>
      <c r="LYJ44" s="481"/>
      <c r="LYK44" s="481"/>
      <c r="LYL44" s="481"/>
      <c r="LYM44" s="481"/>
      <c r="LYN44" s="481"/>
      <c r="LYO44" s="481"/>
      <c r="LYP44" s="481"/>
      <c r="LYQ44" s="481"/>
      <c r="LYR44" s="481"/>
      <c r="LYS44" s="481"/>
      <c r="LYT44" s="481"/>
      <c r="LYU44" s="481"/>
      <c r="LYV44" s="481"/>
      <c r="LYW44" s="481"/>
      <c r="LYX44" s="481"/>
      <c r="LYY44" s="481"/>
      <c r="LYZ44" s="481"/>
      <c r="LZA44" s="481"/>
      <c r="LZB44" s="481"/>
      <c r="LZC44" s="481"/>
      <c r="LZD44" s="481"/>
      <c r="LZE44" s="481"/>
      <c r="LZF44" s="481"/>
      <c r="LZG44" s="481"/>
      <c r="LZH44" s="481"/>
      <c r="LZI44" s="481"/>
      <c r="LZJ44" s="481"/>
      <c r="LZK44" s="481"/>
      <c r="LZL44" s="481"/>
      <c r="LZM44" s="481"/>
      <c r="LZN44" s="481"/>
      <c r="LZO44" s="481"/>
      <c r="LZP44" s="481"/>
      <c r="LZQ44" s="481"/>
      <c r="LZR44" s="481"/>
      <c r="LZS44" s="481"/>
      <c r="LZT44" s="481"/>
      <c r="LZU44" s="481"/>
      <c r="LZV44" s="481"/>
      <c r="LZW44" s="481"/>
      <c r="LZX44" s="481"/>
      <c r="LZY44" s="481"/>
      <c r="LZZ44" s="481"/>
      <c r="MAA44" s="481"/>
      <c r="MAB44" s="481"/>
      <c r="MAC44" s="481"/>
      <c r="MAD44" s="481"/>
      <c r="MAE44" s="481"/>
      <c r="MAF44" s="481"/>
      <c r="MAG44" s="481"/>
      <c r="MAH44" s="481"/>
      <c r="MAI44" s="481"/>
      <c r="MAJ44" s="481"/>
      <c r="MAK44" s="481"/>
      <c r="MAL44" s="481"/>
      <c r="MAM44" s="481"/>
      <c r="MAN44" s="481"/>
      <c r="MAO44" s="481"/>
      <c r="MAP44" s="481"/>
      <c r="MAQ44" s="481"/>
      <c r="MAR44" s="481"/>
      <c r="MAS44" s="481"/>
      <c r="MAT44" s="481"/>
      <c r="MAU44" s="481"/>
      <c r="MAV44" s="481"/>
      <c r="MAW44" s="481"/>
      <c r="MAX44" s="481"/>
      <c r="MAY44" s="481"/>
      <c r="MAZ44" s="481"/>
      <c r="MBA44" s="481"/>
      <c r="MBB44" s="481"/>
      <c r="MBC44" s="481"/>
      <c r="MBD44" s="481"/>
      <c r="MBE44" s="481"/>
      <c r="MBF44" s="481"/>
      <c r="MBG44" s="481"/>
      <c r="MBH44" s="481"/>
      <c r="MBI44" s="481"/>
      <c r="MBJ44" s="481"/>
      <c r="MBK44" s="481"/>
      <c r="MBL44" s="481"/>
      <c r="MBM44" s="481"/>
      <c r="MBN44" s="481"/>
      <c r="MBO44" s="481"/>
      <c r="MBP44" s="481"/>
      <c r="MBQ44" s="481"/>
      <c r="MBR44" s="481"/>
      <c r="MBS44" s="481"/>
      <c r="MBT44" s="481"/>
      <c r="MBU44" s="481"/>
      <c r="MBV44" s="481"/>
      <c r="MBW44" s="481"/>
      <c r="MBX44" s="481"/>
      <c r="MBY44" s="481"/>
      <c r="MBZ44" s="481"/>
      <c r="MCA44" s="481"/>
      <c r="MCB44" s="481"/>
      <c r="MCC44" s="481"/>
      <c r="MCD44" s="481"/>
      <c r="MCE44" s="481"/>
      <c r="MCF44" s="481"/>
      <c r="MCG44" s="481"/>
      <c r="MCH44" s="481"/>
      <c r="MCI44" s="481"/>
      <c r="MCJ44" s="481"/>
      <c r="MCK44" s="481"/>
      <c r="MCL44" s="481"/>
      <c r="MCM44" s="481"/>
      <c r="MCN44" s="481"/>
      <c r="MCO44" s="481"/>
      <c r="MCP44" s="481"/>
      <c r="MCQ44" s="481"/>
      <c r="MCR44" s="481"/>
      <c r="MCS44" s="481"/>
      <c r="MCT44" s="481"/>
      <c r="MCU44" s="481"/>
      <c r="MCV44" s="481"/>
      <c r="MCW44" s="481"/>
      <c r="MCX44" s="481"/>
      <c r="MCY44" s="481"/>
      <c r="MCZ44" s="481"/>
      <c r="MDA44" s="481"/>
      <c r="MDB44" s="481"/>
      <c r="MDC44" s="481"/>
      <c r="MDD44" s="481"/>
      <c r="MDE44" s="481"/>
      <c r="MDF44" s="481"/>
      <c r="MDG44" s="481"/>
      <c r="MDH44" s="481"/>
      <c r="MDI44" s="481"/>
      <c r="MDJ44" s="481"/>
      <c r="MDK44" s="481"/>
      <c r="MDL44" s="481"/>
      <c r="MDM44" s="481"/>
      <c r="MDN44" s="481"/>
      <c r="MDO44" s="481"/>
      <c r="MDP44" s="481"/>
      <c r="MDQ44" s="481"/>
      <c r="MDR44" s="481"/>
      <c r="MDS44" s="481"/>
      <c r="MDT44" s="481"/>
      <c r="MDU44" s="481"/>
      <c r="MDV44" s="481"/>
      <c r="MDW44" s="481"/>
      <c r="MDX44" s="481"/>
      <c r="MDY44" s="481"/>
      <c r="MDZ44" s="481"/>
      <c r="MEA44" s="481"/>
      <c r="MEB44" s="481"/>
      <c r="MEC44" s="481"/>
      <c r="MED44" s="481"/>
      <c r="MEE44" s="481"/>
      <c r="MEF44" s="481"/>
      <c r="MEG44" s="481"/>
      <c r="MEH44" s="481"/>
      <c r="MEI44" s="481"/>
      <c r="MEJ44" s="481"/>
      <c r="MEK44" s="481"/>
      <c r="MEL44" s="481"/>
      <c r="MEM44" s="481"/>
      <c r="MEN44" s="481"/>
      <c r="MEO44" s="481"/>
      <c r="MEP44" s="481"/>
      <c r="MEQ44" s="481"/>
      <c r="MER44" s="481"/>
      <c r="MES44" s="481"/>
      <c r="MET44" s="481"/>
      <c r="MEU44" s="481"/>
      <c r="MEV44" s="481"/>
      <c r="MEW44" s="481"/>
      <c r="MEX44" s="481"/>
      <c r="MEY44" s="481"/>
      <c r="MEZ44" s="481"/>
      <c r="MFA44" s="481"/>
      <c r="MFB44" s="481"/>
      <c r="MFC44" s="481"/>
      <c r="MFD44" s="481"/>
      <c r="MFE44" s="481"/>
      <c r="MFF44" s="481"/>
      <c r="MFG44" s="481"/>
      <c r="MFH44" s="481"/>
      <c r="MFI44" s="481"/>
      <c r="MFJ44" s="481"/>
      <c r="MFK44" s="481"/>
      <c r="MFL44" s="481"/>
      <c r="MFM44" s="481"/>
      <c r="MFN44" s="481"/>
      <c r="MFO44" s="481"/>
      <c r="MFP44" s="481"/>
      <c r="MFQ44" s="481"/>
      <c r="MFR44" s="481"/>
      <c r="MFS44" s="481"/>
      <c r="MFT44" s="481"/>
      <c r="MFU44" s="481"/>
      <c r="MFV44" s="481"/>
      <c r="MFW44" s="481"/>
      <c r="MFX44" s="481"/>
      <c r="MFY44" s="481"/>
      <c r="MFZ44" s="481"/>
      <c r="MGA44" s="481"/>
      <c r="MGB44" s="481"/>
      <c r="MGC44" s="481"/>
      <c r="MGD44" s="481"/>
      <c r="MGE44" s="481"/>
      <c r="MGF44" s="481"/>
      <c r="MGG44" s="481"/>
      <c r="MGH44" s="481"/>
      <c r="MGI44" s="481"/>
      <c r="MGJ44" s="481"/>
      <c r="MGK44" s="481"/>
      <c r="MGL44" s="481"/>
      <c r="MGM44" s="481"/>
      <c r="MGN44" s="481"/>
      <c r="MGO44" s="481"/>
      <c r="MGP44" s="481"/>
      <c r="MGQ44" s="481"/>
      <c r="MGR44" s="481"/>
      <c r="MGS44" s="481"/>
      <c r="MGT44" s="481"/>
      <c r="MGU44" s="481"/>
      <c r="MGV44" s="481"/>
      <c r="MGW44" s="481"/>
      <c r="MGX44" s="481"/>
      <c r="MGY44" s="481"/>
      <c r="MGZ44" s="481"/>
      <c r="MHA44" s="481"/>
      <c r="MHB44" s="481"/>
      <c r="MHC44" s="481"/>
      <c r="MHD44" s="481"/>
      <c r="MHE44" s="481"/>
      <c r="MHF44" s="481"/>
      <c r="MHG44" s="481"/>
      <c r="MHH44" s="481"/>
      <c r="MHI44" s="481"/>
      <c r="MHJ44" s="481"/>
      <c r="MHK44" s="481"/>
      <c r="MHL44" s="481"/>
      <c r="MHM44" s="481"/>
      <c r="MHN44" s="481"/>
      <c r="MHO44" s="481"/>
      <c r="MHP44" s="481"/>
      <c r="MHQ44" s="481"/>
      <c r="MHR44" s="481"/>
      <c r="MHS44" s="481"/>
      <c r="MHT44" s="481"/>
      <c r="MHU44" s="481"/>
      <c r="MHV44" s="481"/>
      <c r="MHW44" s="481"/>
      <c r="MHX44" s="481"/>
      <c r="MHY44" s="481"/>
      <c r="MHZ44" s="481"/>
      <c r="MIA44" s="481"/>
      <c r="MIB44" s="481"/>
      <c r="MIC44" s="481"/>
      <c r="MID44" s="481"/>
      <c r="MIE44" s="481"/>
      <c r="MIF44" s="481"/>
      <c r="MIG44" s="481"/>
      <c r="MIH44" s="481"/>
      <c r="MII44" s="481"/>
      <c r="MIJ44" s="481"/>
      <c r="MIK44" s="481"/>
      <c r="MIL44" s="481"/>
      <c r="MIM44" s="481"/>
      <c r="MIN44" s="481"/>
      <c r="MIO44" s="481"/>
      <c r="MIP44" s="481"/>
      <c r="MIQ44" s="481"/>
      <c r="MIR44" s="481"/>
      <c r="MIS44" s="481"/>
      <c r="MIT44" s="481"/>
      <c r="MIU44" s="481"/>
      <c r="MIV44" s="481"/>
      <c r="MIW44" s="481"/>
      <c r="MIX44" s="481"/>
      <c r="MIY44" s="481"/>
      <c r="MIZ44" s="481"/>
      <c r="MJA44" s="481"/>
      <c r="MJB44" s="481"/>
      <c r="MJC44" s="481"/>
      <c r="MJD44" s="481"/>
      <c r="MJE44" s="481"/>
      <c r="MJF44" s="481"/>
      <c r="MJG44" s="481"/>
      <c r="MJH44" s="481"/>
      <c r="MJI44" s="481"/>
      <c r="MJJ44" s="481"/>
      <c r="MJK44" s="481"/>
      <c r="MJL44" s="481"/>
      <c r="MJM44" s="481"/>
      <c r="MJN44" s="481"/>
      <c r="MJO44" s="481"/>
      <c r="MJP44" s="481"/>
      <c r="MJQ44" s="481"/>
      <c r="MJR44" s="481"/>
      <c r="MJS44" s="481"/>
      <c r="MJT44" s="481"/>
      <c r="MJU44" s="481"/>
      <c r="MJV44" s="481"/>
      <c r="MJW44" s="481"/>
      <c r="MJX44" s="481"/>
      <c r="MJY44" s="481"/>
      <c r="MJZ44" s="481"/>
      <c r="MKA44" s="481"/>
      <c r="MKB44" s="481"/>
      <c r="MKC44" s="481"/>
      <c r="MKD44" s="481"/>
      <c r="MKE44" s="481"/>
      <c r="MKF44" s="481"/>
      <c r="MKG44" s="481"/>
      <c r="MKH44" s="481"/>
      <c r="MKI44" s="481"/>
      <c r="MKJ44" s="481"/>
      <c r="MKK44" s="481"/>
      <c r="MKL44" s="481"/>
      <c r="MKM44" s="481"/>
      <c r="MKN44" s="481"/>
      <c r="MKO44" s="481"/>
      <c r="MKP44" s="481"/>
      <c r="MKQ44" s="481"/>
      <c r="MKR44" s="481"/>
      <c r="MKS44" s="481"/>
      <c r="MKT44" s="481"/>
      <c r="MKU44" s="481"/>
      <c r="MKV44" s="481"/>
      <c r="MKW44" s="481"/>
      <c r="MKX44" s="481"/>
      <c r="MKY44" s="481"/>
      <c r="MKZ44" s="481"/>
      <c r="MLA44" s="481"/>
      <c r="MLB44" s="481"/>
      <c r="MLC44" s="481"/>
      <c r="MLD44" s="481"/>
      <c r="MLE44" s="481"/>
      <c r="MLF44" s="481"/>
      <c r="MLG44" s="481"/>
      <c r="MLH44" s="481"/>
      <c r="MLI44" s="481"/>
      <c r="MLJ44" s="481"/>
      <c r="MLK44" s="481"/>
      <c r="MLL44" s="481"/>
      <c r="MLM44" s="481"/>
      <c r="MLN44" s="481"/>
      <c r="MLO44" s="481"/>
      <c r="MLP44" s="481"/>
      <c r="MLQ44" s="481"/>
      <c r="MLR44" s="481"/>
      <c r="MLS44" s="481"/>
      <c r="MLT44" s="481"/>
      <c r="MLU44" s="481"/>
      <c r="MLV44" s="481"/>
      <c r="MLW44" s="481"/>
      <c r="MLX44" s="481"/>
      <c r="MLY44" s="481"/>
      <c r="MLZ44" s="481"/>
      <c r="MMA44" s="481"/>
      <c r="MMB44" s="481"/>
      <c r="MMC44" s="481"/>
      <c r="MMD44" s="481"/>
      <c r="MME44" s="481"/>
      <c r="MMF44" s="481"/>
      <c r="MMG44" s="481"/>
      <c r="MMH44" s="481"/>
      <c r="MMI44" s="481"/>
      <c r="MMJ44" s="481"/>
      <c r="MMK44" s="481"/>
      <c r="MML44" s="481"/>
      <c r="MMM44" s="481"/>
      <c r="MMN44" s="481"/>
      <c r="MMO44" s="481"/>
      <c r="MMP44" s="481"/>
      <c r="MMQ44" s="481"/>
      <c r="MMR44" s="481"/>
      <c r="MMS44" s="481"/>
      <c r="MMT44" s="481"/>
      <c r="MMU44" s="481"/>
      <c r="MMV44" s="481"/>
      <c r="MMW44" s="481"/>
      <c r="MMX44" s="481"/>
      <c r="MMY44" s="481"/>
      <c r="MMZ44" s="481"/>
      <c r="MNA44" s="481"/>
      <c r="MNB44" s="481"/>
      <c r="MNC44" s="481"/>
      <c r="MND44" s="481"/>
      <c r="MNE44" s="481"/>
      <c r="MNF44" s="481"/>
      <c r="MNG44" s="481"/>
      <c r="MNH44" s="481"/>
      <c r="MNI44" s="481"/>
      <c r="MNJ44" s="481"/>
      <c r="MNK44" s="481"/>
      <c r="MNL44" s="481"/>
      <c r="MNM44" s="481"/>
      <c r="MNN44" s="481"/>
      <c r="MNO44" s="481"/>
      <c r="MNP44" s="481"/>
      <c r="MNQ44" s="481"/>
      <c r="MNR44" s="481"/>
      <c r="MNS44" s="481"/>
      <c r="MNT44" s="481"/>
      <c r="MNU44" s="481"/>
      <c r="MNV44" s="481"/>
      <c r="MNW44" s="481"/>
      <c r="MNX44" s="481"/>
      <c r="MNY44" s="481"/>
      <c r="MNZ44" s="481"/>
      <c r="MOA44" s="481"/>
      <c r="MOB44" s="481"/>
      <c r="MOC44" s="481"/>
      <c r="MOD44" s="481"/>
      <c r="MOE44" s="481"/>
      <c r="MOF44" s="481"/>
      <c r="MOG44" s="481"/>
      <c r="MOH44" s="481"/>
      <c r="MOI44" s="481"/>
      <c r="MOJ44" s="481"/>
      <c r="MOK44" s="481"/>
      <c r="MOL44" s="481"/>
      <c r="MOM44" s="481"/>
      <c r="MON44" s="481"/>
      <c r="MOO44" s="481"/>
      <c r="MOP44" s="481"/>
      <c r="MOQ44" s="481"/>
      <c r="MOR44" s="481"/>
      <c r="MOS44" s="481"/>
      <c r="MOT44" s="481"/>
      <c r="MOU44" s="481"/>
      <c r="MOV44" s="481"/>
      <c r="MOW44" s="481"/>
      <c r="MOX44" s="481"/>
      <c r="MOY44" s="481"/>
      <c r="MOZ44" s="481"/>
      <c r="MPA44" s="481"/>
      <c r="MPB44" s="481"/>
      <c r="MPC44" s="481"/>
      <c r="MPD44" s="481"/>
      <c r="MPE44" s="481"/>
      <c r="MPF44" s="481"/>
      <c r="MPG44" s="481"/>
      <c r="MPH44" s="481"/>
      <c r="MPI44" s="481"/>
      <c r="MPJ44" s="481"/>
      <c r="MPK44" s="481"/>
      <c r="MPL44" s="481"/>
      <c r="MPM44" s="481"/>
      <c r="MPN44" s="481"/>
      <c r="MPO44" s="481"/>
      <c r="MPP44" s="481"/>
      <c r="MPQ44" s="481"/>
      <c r="MPR44" s="481"/>
      <c r="MPS44" s="481"/>
      <c r="MPT44" s="481"/>
      <c r="MPU44" s="481"/>
      <c r="MPV44" s="481"/>
      <c r="MPW44" s="481"/>
      <c r="MPX44" s="481"/>
      <c r="MPY44" s="481"/>
      <c r="MPZ44" s="481"/>
      <c r="MQA44" s="481"/>
      <c r="MQB44" s="481"/>
      <c r="MQC44" s="481"/>
      <c r="MQD44" s="481"/>
      <c r="MQE44" s="481"/>
      <c r="MQF44" s="481"/>
      <c r="MQG44" s="481"/>
      <c r="MQH44" s="481"/>
      <c r="MQI44" s="481"/>
      <c r="MQJ44" s="481"/>
      <c r="MQK44" s="481"/>
      <c r="MQL44" s="481"/>
      <c r="MQM44" s="481"/>
      <c r="MQN44" s="481"/>
      <c r="MQO44" s="481"/>
      <c r="MQP44" s="481"/>
      <c r="MQQ44" s="481"/>
      <c r="MQR44" s="481"/>
      <c r="MQS44" s="481"/>
      <c r="MQT44" s="481"/>
      <c r="MQU44" s="481"/>
      <c r="MQV44" s="481"/>
      <c r="MQW44" s="481"/>
      <c r="MQX44" s="481"/>
      <c r="MQY44" s="481"/>
      <c r="MQZ44" s="481"/>
      <c r="MRA44" s="481"/>
      <c r="MRB44" s="481"/>
      <c r="MRC44" s="481"/>
      <c r="MRD44" s="481"/>
      <c r="MRE44" s="481"/>
      <c r="MRF44" s="481"/>
      <c r="MRG44" s="481"/>
      <c r="MRH44" s="481"/>
      <c r="MRI44" s="481"/>
      <c r="MRJ44" s="481"/>
      <c r="MRK44" s="481"/>
      <c r="MRL44" s="481"/>
      <c r="MRM44" s="481"/>
      <c r="MRN44" s="481"/>
      <c r="MRO44" s="481"/>
      <c r="MRP44" s="481"/>
      <c r="MRQ44" s="481"/>
      <c r="MRR44" s="481"/>
      <c r="MRS44" s="481"/>
      <c r="MRT44" s="481"/>
      <c r="MRU44" s="481"/>
      <c r="MRV44" s="481"/>
      <c r="MRW44" s="481"/>
      <c r="MRX44" s="481"/>
      <c r="MRY44" s="481"/>
      <c r="MRZ44" s="481"/>
      <c r="MSA44" s="481"/>
      <c r="MSB44" s="481"/>
      <c r="MSC44" s="481"/>
      <c r="MSD44" s="481"/>
      <c r="MSE44" s="481"/>
      <c r="MSF44" s="481"/>
      <c r="MSG44" s="481"/>
      <c r="MSH44" s="481"/>
      <c r="MSI44" s="481"/>
      <c r="MSJ44" s="481"/>
      <c r="MSK44" s="481"/>
      <c r="MSL44" s="481"/>
      <c r="MSM44" s="481"/>
      <c r="MSN44" s="481"/>
      <c r="MSO44" s="481"/>
      <c r="MSP44" s="481"/>
      <c r="MSQ44" s="481"/>
      <c r="MSR44" s="481"/>
      <c r="MSS44" s="481"/>
      <c r="MST44" s="481"/>
      <c r="MSU44" s="481"/>
      <c r="MSV44" s="481"/>
      <c r="MSW44" s="481"/>
      <c r="MSX44" s="481"/>
      <c r="MSY44" s="481"/>
      <c r="MSZ44" s="481"/>
      <c r="MTA44" s="481"/>
      <c r="MTB44" s="481"/>
      <c r="MTC44" s="481"/>
      <c r="MTD44" s="481"/>
      <c r="MTE44" s="481"/>
      <c r="MTF44" s="481"/>
      <c r="MTG44" s="481"/>
      <c r="MTH44" s="481"/>
      <c r="MTI44" s="481"/>
      <c r="MTJ44" s="481"/>
      <c r="MTK44" s="481"/>
      <c r="MTL44" s="481"/>
      <c r="MTM44" s="481"/>
      <c r="MTN44" s="481"/>
      <c r="MTO44" s="481"/>
      <c r="MTP44" s="481"/>
      <c r="MTQ44" s="481"/>
      <c r="MTR44" s="481"/>
      <c r="MTS44" s="481"/>
      <c r="MTT44" s="481"/>
      <c r="MTU44" s="481"/>
      <c r="MTV44" s="481"/>
      <c r="MTW44" s="481"/>
      <c r="MTX44" s="481"/>
      <c r="MTY44" s="481"/>
      <c r="MTZ44" s="481"/>
      <c r="MUA44" s="481"/>
      <c r="MUB44" s="481"/>
      <c r="MUC44" s="481"/>
      <c r="MUD44" s="481"/>
      <c r="MUE44" s="481"/>
      <c r="MUF44" s="481"/>
      <c r="MUG44" s="481"/>
      <c r="MUH44" s="481"/>
      <c r="MUI44" s="481"/>
      <c r="MUJ44" s="481"/>
      <c r="MUK44" s="481"/>
      <c r="MUL44" s="481"/>
      <c r="MUM44" s="481"/>
      <c r="MUN44" s="481"/>
      <c r="MUO44" s="481"/>
      <c r="MUP44" s="481"/>
      <c r="MUQ44" s="481"/>
      <c r="MUR44" s="481"/>
      <c r="MUS44" s="481"/>
      <c r="MUT44" s="481"/>
      <c r="MUU44" s="481"/>
      <c r="MUV44" s="481"/>
      <c r="MUW44" s="481"/>
      <c r="MUX44" s="481"/>
      <c r="MUY44" s="481"/>
      <c r="MUZ44" s="481"/>
      <c r="MVA44" s="481"/>
      <c r="MVB44" s="481"/>
      <c r="MVC44" s="481"/>
      <c r="MVD44" s="481"/>
      <c r="MVE44" s="481"/>
      <c r="MVF44" s="481"/>
      <c r="MVG44" s="481"/>
      <c r="MVH44" s="481"/>
      <c r="MVI44" s="481"/>
      <c r="MVJ44" s="481"/>
      <c r="MVK44" s="481"/>
      <c r="MVL44" s="481"/>
      <c r="MVM44" s="481"/>
      <c r="MVN44" s="481"/>
      <c r="MVO44" s="481"/>
      <c r="MVP44" s="481"/>
      <c r="MVQ44" s="481"/>
      <c r="MVR44" s="481"/>
      <c r="MVS44" s="481"/>
      <c r="MVT44" s="481"/>
      <c r="MVU44" s="481"/>
      <c r="MVV44" s="481"/>
      <c r="MVW44" s="481"/>
      <c r="MVX44" s="481"/>
      <c r="MVY44" s="481"/>
      <c r="MVZ44" s="481"/>
      <c r="MWA44" s="481"/>
      <c r="MWB44" s="481"/>
      <c r="MWC44" s="481"/>
      <c r="MWD44" s="481"/>
      <c r="MWE44" s="481"/>
      <c r="MWF44" s="481"/>
      <c r="MWG44" s="481"/>
      <c r="MWH44" s="481"/>
      <c r="MWI44" s="481"/>
      <c r="MWJ44" s="481"/>
      <c r="MWK44" s="481"/>
      <c r="MWL44" s="481"/>
      <c r="MWM44" s="481"/>
      <c r="MWN44" s="481"/>
      <c r="MWO44" s="481"/>
      <c r="MWP44" s="481"/>
      <c r="MWQ44" s="481"/>
      <c r="MWR44" s="481"/>
      <c r="MWS44" s="481"/>
      <c r="MWT44" s="481"/>
      <c r="MWU44" s="481"/>
      <c r="MWV44" s="481"/>
      <c r="MWW44" s="481"/>
      <c r="MWX44" s="481"/>
      <c r="MWY44" s="481"/>
      <c r="MWZ44" s="481"/>
      <c r="MXA44" s="481"/>
      <c r="MXB44" s="481"/>
      <c r="MXC44" s="481"/>
      <c r="MXD44" s="481"/>
      <c r="MXE44" s="481"/>
      <c r="MXF44" s="481"/>
      <c r="MXG44" s="481"/>
      <c r="MXH44" s="481"/>
      <c r="MXI44" s="481"/>
      <c r="MXJ44" s="481"/>
      <c r="MXK44" s="481"/>
      <c r="MXL44" s="481"/>
      <c r="MXM44" s="481"/>
      <c r="MXN44" s="481"/>
      <c r="MXO44" s="481"/>
      <c r="MXP44" s="481"/>
      <c r="MXQ44" s="481"/>
      <c r="MXR44" s="481"/>
      <c r="MXS44" s="481"/>
      <c r="MXT44" s="481"/>
      <c r="MXU44" s="481"/>
      <c r="MXV44" s="481"/>
      <c r="MXW44" s="481"/>
      <c r="MXX44" s="481"/>
      <c r="MXY44" s="481"/>
      <c r="MXZ44" s="481"/>
      <c r="MYA44" s="481"/>
      <c r="MYB44" s="481"/>
      <c r="MYC44" s="481"/>
      <c r="MYD44" s="481"/>
      <c r="MYE44" s="481"/>
      <c r="MYF44" s="481"/>
      <c r="MYG44" s="481"/>
      <c r="MYH44" s="481"/>
      <c r="MYI44" s="481"/>
      <c r="MYJ44" s="481"/>
      <c r="MYK44" s="481"/>
      <c r="MYL44" s="481"/>
      <c r="MYM44" s="481"/>
      <c r="MYN44" s="481"/>
      <c r="MYO44" s="481"/>
      <c r="MYP44" s="481"/>
      <c r="MYQ44" s="481"/>
      <c r="MYR44" s="481"/>
      <c r="MYS44" s="481"/>
      <c r="MYT44" s="481"/>
      <c r="MYU44" s="481"/>
      <c r="MYV44" s="481"/>
      <c r="MYW44" s="481"/>
      <c r="MYX44" s="481"/>
      <c r="MYY44" s="481"/>
      <c r="MYZ44" s="481"/>
      <c r="MZA44" s="481"/>
      <c r="MZB44" s="481"/>
      <c r="MZC44" s="481"/>
      <c r="MZD44" s="481"/>
      <c r="MZE44" s="481"/>
      <c r="MZF44" s="481"/>
      <c r="MZG44" s="481"/>
      <c r="MZH44" s="481"/>
      <c r="MZI44" s="481"/>
      <c r="MZJ44" s="481"/>
      <c r="MZK44" s="481"/>
      <c r="MZL44" s="481"/>
      <c r="MZM44" s="481"/>
      <c r="MZN44" s="481"/>
      <c r="MZO44" s="481"/>
      <c r="MZP44" s="481"/>
      <c r="MZQ44" s="481"/>
      <c r="MZR44" s="481"/>
      <c r="MZS44" s="481"/>
      <c r="MZT44" s="481"/>
      <c r="MZU44" s="481"/>
      <c r="MZV44" s="481"/>
      <c r="MZW44" s="481"/>
      <c r="MZX44" s="481"/>
      <c r="MZY44" s="481"/>
      <c r="MZZ44" s="481"/>
      <c r="NAA44" s="481"/>
      <c r="NAB44" s="481"/>
      <c r="NAC44" s="481"/>
      <c r="NAD44" s="481"/>
      <c r="NAE44" s="481"/>
      <c r="NAF44" s="481"/>
      <c r="NAG44" s="481"/>
      <c r="NAH44" s="481"/>
      <c r="NAI44" s="481"/>
      <c r="NAJ44" s="481"/>
      <c r="NAK44" s="481"/>
      <c r="NAL44" s="481"/>
      <c r="NAM44" s="481"/>
      <c r="NAN44" s="481"/>
      <c r="NAO44" s="481"/>
      <c r="NAP44" s="481"/>
      <c r="NAQ44" s="481"/>
      <c r="NAR44" s="481"/>
      <c r="NAS44" s="481"/>
      <c r="NAT44" s="481"/>
      <c r="NAU44" s="481"/>
      <c r="NAV44" s="481"/>
      <c r="NAW44" s="481"/>
      <c r="NAX44" s="481"/>
      <c r="NAY44" s="481"/>
      <c r="NAZ44" s="481"/>
      <c r="NBA44" s="481"/>
      <c r="NBB44" s="481"/>
      <c r="NBC44" s="481"/>
      <c r="NBD44" s="481"/>
      <c r="NBE44" s="481"/>
      <c r="NBF44" s="481"/>
      <c r="NBG44" s="481"/>
      <c r="NBH44" s="481"/>
      <c r="NBI44" s="481"/>
      <c r="NBJ44" s="481"/>
      <c r="NBK44" s="481"/>
      <c r="NBL44" s="481"/>
      <c r="NBM44" s="481"/>
      <c r="NBN44" s="481"/>
      <c r="NBO44" s="481"/>
      <c r="NBP44" s="481"/>
      <c r="NBQ44" s="481"/>
      <c r="NBR44" s="481"/>
      <c r="NBS44" s="481"/>
      <c r="NBT44" s="481"/>
      <c r="NBU44" s="481"/>
      <c r="NBV44" s="481"/>
      <c r="NBW44" s="481"/>
      <c r="NBX44" s="481"/>
      <c r="NBY44" s="481"/>
      <c r="NBZ44" s="481"/>
      <c r="NCA44" s="481"/>
      <c r="NCB44" s="481"/>
      <c r="NCC44" s="481"/>
      <c r="NCD44" s="481"/>
      <c r="NCE44" s="481"/>
      <c r="NCF44" s="481"/>
      <c r="NCG44" s="481"/>
      <c r="NCH44" s="481"/>
      <c r="NCI44" s="481"/>
      <c r="NCJ44" s="481"/>
      <c r="NCK44" s="481"/>
      <c r="NCL44" s="481"/>
      <c r="NCM44" s="481"/>
      <c r="NCN44" s="481"/>
      <c r="NCO44" s="481"/>
      <c r="NCP44" s="481"/>
      <c r="NCQ44" s="481"/>
      <c r="NCR44" s="481"/>
      <c r="NCS44" s="481"/>
      <c r="NCT44" s="481"/>
      <c r="NCU44" s="481"/>
      <c r="NCV44" s="481"/>
      <c r="NCW44" s="481"/>
      <c r="NCX44" s="481"/>
      <c r="NCY44" s="481"/>
      <c r="NCZ44" s="481"/>
      <c r="NDA44" s="481"/>
      <c r="NDB44" s="481"/>
      <c r="NDC44" s="481"/>
      <c r="NDD44" s="481"/>
      <c r="NDE44" s="481"/>
      <c r="NDF44" s="481"/>
      <c r="NDG44" s="481"/>
      <c r="NDH44" s="481"/>
      <c r="NDI44" s="481"/>
      <c r="NDJ44" s="481"/>
      <c r="NDK44" s="481"/>
      <c r="NDL44" s="481"/>
      <c r="NDM44" s="481"/>
      <c r="NDN44" s="481"/>
      <c r="NDO44" s="481"/>
      <c r="NDP44" s="481"/>
      <c r="NDQ44" s="481"/>
      <c r="NDR44" s="481"/>
      <c r="NDS44" s="481"/>
      <c r="NDT44" s="481"/>
      <c r="NDU44" s="481"/>
      <c r="NDV44" s="481"/>
      <c r="NDW44" s="481"/>
      <c r="NDX44" s="481"/>
      <c r="NDY44" s="481"/>
      <c r="NDZ44" s="481"/>
      <c r="NEA44" s="481"/>
      <c r="NEB44" s="481"/>
      <c r="NEC44" s="481"/>
      <c r="NED44" s="481"/>
      <c r="NEE44" s="481"/>
      <c r="NEF44" s="481"/>
      <c r="NEG44" s="481"/>
      <c r="NEH44" s="481"/>
      <c r="NEI44" s="481"/>
      <c r="NEJ44" s="481"/>
      <c r="NEK44" s="481"/>
      <c r="NEL44" s="481"/>
      <c r="NEM44" s="481"/>
      <c r="NEN44" s="481"/>
      <c r="NEO44" s="481"/>
      <c r="NEP44" s="481"/>
      <c r="NEQ44" s="481"/>
      <c r="NER44" s="481"/>
      <c r="NES44" s="481"/>
      <c r="NET44" s="481"/>
      <c r="NEU44" s="481"/>
      <c r="NEV44" s="481"/>
      <c r="NEW44" s="481"/>
      <c r="NEX44" s="481"/>
      <c r="NEY44" s="481"/>
      <c r="NEZ44" s="481"/>
      <c r="NFA44" s="481"/>
      <c r="NFB44" s="481"/>
      <c r="NFC44" s="481"/>
      <c r="NFD44" s="481"/>
      <c r="NFE44" s="481"/>
      <c r="NFF44" s="481"/>
      <c r="NFG44" s="481"/>
      <c r="NFH44" s="481"/>
      <c r="NFI44" s="481"/>
      <c r="NFJ44" s="481"/>
      <c r="NFK44" s="481"/>
      <c r="NFL44" s="481"/>
      <c r="NFM44" s="481"/>
      <c r="NFN44" s="481"/>
      <c r="NFO44" s="481"/>
      <c r="NFP44" s="481"/>
      <c r="NFQ44" s="481"/>
      <c r="NFR44" s="481"/>
      <c r="NFS44" s="481"/>
      <c r="NFT44" s="481"/>
      <c r="NFU44" s="481"/>
      <c r="NFV44" s="481"/>
      <c r="NFW44" s="481"/>
      <c r="NFX44" s="481"/>
      <c r="NFY44" s="481"/>
      <c r="NFZ44" s="481"/>
      <c r="NGA44" s="481"/>
      <c r="NGB44" s="481"/>
      <c r="NGC44" s="481"/>
      <c r="NGD44" s="481"/>
      <c r="NGE44" s="481"/>
      <c r="NGF44" s="481"/>
      <c r="NGG44" s="481"/>
      <c r="NGH44" s="481"/>
      <c r="NGI44" s="481"/>
      <c r="NGJ44" s="481"/>
      <c r="NGK44" s="481"/>
      <c r="NGL44" s="481"/>
      <c r="NGM44" s="481"/>
      <c r="NGN44" s="481"/>
      <c r="NGO44" s="481"/>
      <c r="NGP44" s="481"/>
      <c r="NGQ44" s="481"/>
      <c r="NGR44" s="481"/>
      <c r="NGS44" s="481"/>
      <c r="NGT44" s="481"/>
      <c r="NGU44" s="481"/>
      <c r="NGV44" s="481"/>
      <c r="NGW44" s="481"/>
      <c r="NGX44" s="481"/>
      <c r="NGY44" s="481"/>
      <c r="NGZ44" s="481"/>
      <c r="NHA44" s="481"/>
      <c r="NHB44" s="481"/>
      <c r="NHC44" s="481"/>
      <c r="NHD44" s="481"/>
      <c r="NHE44" s="481"/>
      <c r="NHF44" s="481"/>
      <c r="NHG44" s="481"/>
      <c r="NHH44" s="481"/>
      <c r="NHI44" s="481"/>
      <c r="NHJ44" s="481"/>
      <c r="NHK44" s="481"/>
      <c r="NHL44" s="481"/>
      <c r="NHM44" s="481"/>
      <c r="NHN44" s="481"/>
      <c r="NHO44" s="481"/>
      <c r="NHP44" s="481"/>
      <c r="NHQ44" s="481"/>
      <c r="NHR44" s="481"/>
      <c r="NHS44" s="481"/>
      <c r="NHT44" s="481"/>
      <c r="NHU44" s="481"/>
      <c r="NHV44" s="481"/>
      <c r="NHW44" s="481"/>
      <c r="NHX44" s="481"/>
      <c r="NHY44" s="481"/>
      <c r="NHZ44" s="481"/>
      <c r="NIA44" s="481"/>
      <c r="NIB44" s="481"/>
      <c r="NIC44" s="481"/>
      <c r="NID44" s="481"/>
      <c r="NIE44" s="481"/>
      <c r="NIF44" s="481"/>
      <c r="NIG44" s="481"/>
      <c r="NIH44" s="481"/>
      <c r="NII44" s="481"/>
      <c r="NIJ44" s="481"/>
      <c r="NIK44" s="481"/>
      <c r="NIL44" s="481"/>
      <c r="NIM44" s="481"/>
      <c r="NIN44" s="481"/>
      <c r="NIO44" s="481"/>
      <c r="NIP44" s="481"/>
      <c r="NIQ44" s="481"/>
      <c r="NIR44" s="481"/>
      <c r="NIS44" s="481"/>
      <c r="NIT44" s="481"/>
      <c r="NIU44" s="481"/>
      <c r="NIV44" s="481"/>
      <c r="NIW44" s="481"/>
      <c r="NIX44" s="481"/>
      <c r="NIY44" s="481"/>
      <c r="NIZ44" s="481"/>
      <c r="NJA44" s="481"/>
      <c r="NJB44" s="481"/>
      <c r="NJC44" s="481"/>
      <c r="NJD44" s="481"/>
      <c r="NJE44" s="481"/>
      <c r="NJF44" s="481"/>
      <c r="NJG44" s="481"/>
      <c r="NJH44" s="481"/>
      <c r="NJI44" s="481"/>
      <c r="NJJ44" s="481"/>
      <c r="NJK44" s="481"/>
      <c r="NJL44" s="481"/>
      <c r="NJM44" s="481"/>
      <c r="NJN44" s="481"/>
      <c r="NJO44" s="481"/>
      <c r="NJP44" s="481"/>
      <c r="NJQ44" s="481"/>
      <c r="NJR44" s="481"/>
      <c r="NJS44" s="481"/>
      <c r="NJT44" s="481"/>
      <c r="NJU44" s="481"/>
      <c r="NJV44" s="481"/>
      <c r="NJW44" s="481"/>
      <c r="NJX44" s="481"/>
      <c r="NJY44" s="481"/>
      <c r="NJZ44" s="481"/>
      <c r="NKA44" s="481"/>
      <c r="NKB44" s="481"/>
      <c r="NKC44" s="481"/>
      <c r="NKD44" s="481"/>
      <c r="NKE44" s="481"/>
      <c r="NKF44" s="481"/>
      <c r="NKG44" s="481"/>
      <c r="NKH44" s="481"/>
      <c r="NKI44" s="481"/>
      <c r="NKJ44" s="481"/>
      <c r="NKK44" s="481"/>
      <c r="NKL44" s="481"/>
      <c r="NKM44" s="481"/>
      <c r="NKN44" s="481"/>
      <c r="NKO44" s="481"/>
      <c r="NKP44" s="481"/>
      <c r="NKQ44" s="481"/>
      <c r="NKR44" s="481"/>
      <c r="NKS44" s="481"/>
      <c r="NKT44" s="481"/>
      <c r="NKU44" s="481"/>
      <c r="NKV44" s="481"/>
      <c r="NKW44" s="481"/>
      <c r="NKX44" s="481"/>
      <c r="NKY44" s="481"/>
      <c r="NKZ44" s="481"/>
      <c r="NLA44" s="481"/>
      <c r="NLB44" s="481"/>
      <c r="NLC44" s="481"/>
      <c r="NLD44" s="481"/>
      <c r="NLE44" s="481"/>
      <c r="NLF44" s="481"/>
      <c r="NLG44" s="481"/>
      <c r="NLH44" s="481"/>
      <c r="NLI44" s="481"/>
      <c r="NLJ44" s="481"/>
      <c r="NLK44" s="481"/>
      <c r="NLL44" s="481"/>
      <c r="NLM44" s="481"/>
      <c r="NLN44" s="481"/>
      <c r="NLO44" s="481"/>
      <c r="NLP44" s="481"/>
      <c r="NLQ44" s="481"/>
      <c r="NLR44" s="481"/>
      <c r="NLS44" s="481"/>
      <c r="NLT44" s="481"/>
      <c r="NLU44" s="481"/>
      <c r="NLV44" s="481"/>
      <c r="NLW44" s="481"/>
      <c r="NLX44" s="481"/>
      <c r="NLY44" s="481"/>
      <c r="NLZ44" s="481"/>
      <c r="NMA44" s="481"/>
      <c r="NMB44" s="481"/>
      <c r="NMC44" s="481"/>
      <c r="NMD44" s="481"/>
      <c r="NME44" s="481"/>
      <c r="NMF44" s="481"/>
      <c r="NMG44" s="481"/>
      <c r="NMH44" s="481"/>
      <c r="NMI44" s="481"/>
      <c r="NMJ44" s="481"/>
      <c r="NMK44" s="481"/>
      <c r="NML44" s="481"/>
      <c r="NMM44" s="481"/>
      <c r="NMN44" s="481"/>
      <c r="NMO44" s="481"/>
      <c r="NMP44" s="481"/>
      <c r="NMQ44" s="481"/>
      <c r="NMR44" s="481"/>
      <c r="NMS44" s="481"/>
      <c r="NMT44" s="481"/>
      <c r="NMU44" s="481"/>
      <c r="NMV44" s="481"/>
      <c r="NMW44" s="481"/>
      <c r="NMX44" s="481"/>
      <c r="NMY44" s="481"/>
      <c r="NMZ44" s="481"/>
      <c r="NNA44" s="481"/>
      <c r="NNB44" s="481"/>
      <c r="NNC44" s="481"/>
      <c r="NND44" s="481"/>
      <c r="NNE44" s="481"/>
      <c r="NNF44" s="481"/>
      <c r="NNG44" s="481"/>
      <c r="NNH44" s="481"/>
      <c r="NNI44" s="481"/>
      <c r="NNJ44" s="481"/>
      <c r="NNK44" s="481"/>
      <c r="NNL44" s="481"/>
      <c r="NNM44" s="481"/>
      <c r="NNN44" s="481"/>
      <c r="NNO44" s="481"/>
      <c r="NNP44" s="481"/>
      <c r="NNQ44" s="481"/>
      <c r="NNR44" s="481"/>
      <c r="NNS44" s="481"/>
      <c r="NNT44" s="481"/>
      <c r="NNU44" s="481"/>
      <c r="NNV44" s="481"/>
      <c r="NNW44" s="481"/>
      <c r="NNX44" s="481"/>
      <c r="NNY44" s="481"/>
      <c r="NNZ44" s="481"/>
      <c r="NOA44" s="481"/>
      <c r="NOB44" s="481"/>
      <c r="NOC44" s="481"/>
      <c r="NOD44" s="481"/>
      <c r="NOE44" s="481"/>
      <c r="NOF44" s="481"/>
      <c r="NOG44" s="481"/>
      <c r="NOH44" s="481"/>
      <c r="NOI44" s="481"/>
      <c r="NOJ44" s="481"/>
      <c r="NOK44" s="481"/>
      <c r="NOL44" s="481"/>
      <c r="NOM44" s="481"/>
      <c r="NON44" s="481"/>
      <c r="NOO44" s="481"/>
      <c r="NOP44" s="481"/>
      <c r="NOQ44" s="481"/>
      <c r="NOR44" s="481"/>
      <c r="NOS44" s="481"/>
      <c r="NOT44" s="481"/>
      <c r="NOU44" s="481"/>
      <c r="NOV44" s="481"/>
      <c r="NOW44" s="481"/>
      <c r="NOX44" s="481"/>
      <c r="NOY44" s="481"/>
      <c r="NOZ44" s="481"/>
      <c r="NPA44" s="481"/>
      <c r="NPB44" s="481"/>
      <c r="NPC44" s="481"/>
      <c r="NPD44" s="481"/>
      <c r="NPE44" s="481"/>
      <c r="NPF44" s="481"/>
      <c r="NPG44" s="481"/>
      <c r="NPH44" s="481"/>
      <c r="NPI44" s="481"/>
      <c r="NPJ44" s="481"/>
      <c r="NPK44" s="481"/>
      <c r="NPL44" s="481"/>
      <c r="NPM44" s="481"/>
      <c r="NPN44" s="481"/>
      <c r="NPO44" s="481"/>
      <c r="NPP44" s="481"/>
      <c r="NPQ44" s="481"/>
      <c r="NPR44" s="481"/>
      <c r="NPS44" s="481"/>
      <c r="NPT44" s="481"/>
      <c r="NPU44" s="481"/>
      <c r="NPV44" s="481"/>
      <c r="NPW44" s="481"/>
      <c r="NPX44" s="481"/>
      <c r="NPY44" s="481"/>
      <c r="NPZ44" s="481"/>
      <c r="NQA44" s="481"/>
      <c r="NQB44" s="481"/>
      <c r="NQC44" s="481"/>
      <c r="NQD44" s="481"/>
      <c r="NQE44" s="481"/>
      <c r="NQF44" s="481"/>
      <c r="NQG44" s="481"/>
      <c r="NQH44" s="481"/>
      <c r="NQI44" s="481"/>
      <c r="NQJ44" s="481"/>
      <c r="NQK44" s="481"/>
      <c r="NQL44" s="481"/>
      <c r="NQM44" s="481"/>
      <c r="NQN44" s="481"/>
      <c r="NQO44" s="481"/>
      <c r="NQP44" s="481"/>
      <c r="NQQ44" s="481"/>
      <c r="NQR44" s="481"/>
      <c r="NQS44" s="481"/>
      <c r="NQT44" s="481"/>
      <c r="NQU44" s="481"/>
      <c r="NQV44" s="481"/>
      <c r="NQW44" s="481"/>
      <c r="NQX44" s="481"/>
      <c r="NQY44" s="481"/>
      <c r="NQZ44" s="481"/>
      <c r="NRA44" s="481"/>
      <c r="NRB44" s="481"/>
      <c r="NRC44" s="481"/>
      <c r="NRD44" s="481"/>
      <c r="NRE44" s="481"/>
      <c r="NRF44" s="481"/>
      <c r="NRG44" s="481"/>
      <c r="NRH44" s="481"/>
      <c r="NRI44" s="481"/>
      <c r="NRJ44" s="481"/>
      <c r="NRK44" s="481"/>
      <c r="NRL44" s="481"/>
      <c r="NRM44" s="481"/>
      <c r="NRN44" s="481"/>
      <c r="NRO44" s="481"/>
      <c r="NRP44" s="481"/>
      <c r="NRQ44" s="481"/>
      <c r="NRR44" s="481"/>
      <c r="NRS44" s="481"/>
      <c r="NRT44" s="481"/>
      <c r="NRU44" s="481"/>
      <c r="NRV44" s="481"/>
      <c r="NRW44" s="481"/>
      <c r="NRX44" s="481"/>
      <c r="NRY44" s="481"/>
      <c r="NRZ44" s="481"/>
      <c r="NSA44" s="481"/>
      <c r="NSB44" s="481"/>
      <c r="NSC44" s="481"/>
      <c r="NSD44" s="481"/>
      <c r="NSE44" s="481"/>
      <c r="NSF44" s="481"/>
      <c r="NSG44" s="481"/>
      <c r="NSH44" s="481"/>
      <c r="NSI44" s="481"/>
      <c r="NSJ44" s="481"/>
      <c r="NSK44" s="481"/>
      <c r="NSL44" s="481"/>
      <c r="NSM44" s="481"/>
      <c r="NSN44" s="481"/>
      <c r="NSO44" s="481"/>
      <c r="NSP44" s="481"/>
      <c r="NSQ44" s="481"/>
      <c r="NSR44" s="481"/>
      <c r="NSS44" s="481"/>
      <c r="NST44" s="481"/>
      <c r="NSU44" s="481"/>
      <c r="NSV44" s="481"/>
      <c r="NSW44" s="481"/>
      <c r="NSX44" s="481"/>
      <c r="NSY44" s="481"/>
      <c r="NSZ44" s="481"/>
      <c r="NTA44" s="481"/>
      <c r="NTB44" s="481"/>
      <c r="NTC44" s="481"/>
      <c r="NTD44" s="481"/>
      <c r="NTE44" s="481"/>
      <c r="NTF44" s="481"/>
      <c r="NTG44" s="481"/>
      <c r="NTH44" s="481"/>
      <c r="NTI44" s="481"/>
      <c r="NTJ44" s="481"/>
      <c r="NTK44" s="481"/>
      <c r="NTL44" s="481"/>
      <c r="NTM44" s="481"/>
      <c r="NTN44" s="481"/>
      <c r="NTO44" s="481"/>
      <c r="NTP44" s="481"/>
      <c r="NTQ44" s="481"/>
      <c r="NTR44" s="481"/>
      <c r="NTS44" s="481"/>
      <c r="NTT44" s="481"/>
      <c r="NTU44" s="481"/>
      <c r="NTV44" s="481"/>
      <c r="NTW44" s="481"/>
      <c r="NTX44" s="481"/>
      <c r="NTY44" s="481"/>
      <c r="NTZ44" s="481"/>
      <c r="NUA44" s="481"/>
      <c r="NUB44" s="481"/>
      <c r="NUC44" s="481"/>
      <c r="NUD44" s="481"/>
      <c r="NUE44" s="481"/>
      <c r="NUF44" s="481"/>
      <c r="NUG44" s="481"/>
      <c r="NUH44" s="481"/>
      <c r="NUI44" s="481"/>
      <c r="NUJ44" s="481"/>
      <c r="NUK44" s="481"/>
      <c r="NUL44" s="481"/>
      <c r="NUM44" s="481"/>
      <c r="NUN44" s="481"/>
      <c r="NUO44" s="481"/>
      <c r="NUP44" s="481"/>
      <c r="NUQ44" s="481"/>
      <c r="NUR44" s="481"/>
      <c r="NUS44" s="481"/>
      <c r="NUT44" s="481"/>
      <c r="NUU44" s="481"/>
      <c r="NUV44" s="481"/>
      <c r="NUW44" s="481"/>
      <c r="NUX44" s="481"/>
      <c r="NUY44" s="481"/>
      <c r="NUZ44" s="481"/>
      <c r="NVA44" s="481"/>
      <c r="NVB44" s="481"/>
      <c r="NVC44" s="481"/>
      <c r="NVD44" s="481"/>
      <c r="NVE44" s="481"/>
      <c r="NVF44" s="481"/>
      <c r="NVG44" s="481"/>
      <c r="NVH44" s="481"/>
      <c r="NVI44" s="481"/>
      <c r="NVJ44" s="481"/>
      <c r="NVK44" s="481"/>
      <c r="NVL44" s="481"/>
      <c r="NVM44" s="481"/>
      <c r="NVN44" s="481"/>
      <c r="NVO44" s="481"/>
      <c r="NVP44" s="481"/>
      <c r="NVQ44" s="481"/>
      <c r="NVR44" s="481"/>
      <c r="NVS44" s="481"/>
      <c r="NVT44" s="481"/>
      <c r="NVU44" s="481"/>
      <c r="NVV44" s="481"/>
      <c r="NVW44" s="481"/>
      <c r="NVX44" s="481"/>
      <c r="NVY44" s="481"/>
      <c r="NVZ44" s="481"/>
      <c r="NWA44" s="481"/>
      <c r="NWB44" s="481"/>
      <c r="NWC44" s="481"/>
      <c r="NWD44" s="481"/>
      <c r="NWE44" s="481"/>
      <c r="NWF44" s="481"/>
      <c r="NWG44" s="481"/>
      <c r="NWH44" s="481"/>
      <c r="NWI44" s="481"/>
      <c r="NWJ44" s="481"/>
      <c r="NWK44" s="481"/>
      <c r="NWL44" s="481"/>
      <c r="NWM44" s="481"/>
      <c r="NWN44" s="481"/>
      <c r="NWO44" s="481"/>
      <c r="NWP44" s="481"/>
      <c r="NWQ44" s="481"/>
      <c r="NWR44" s="481"/>
      <c r="NWS44" s="481"/>
      <c r="NWT44" s="481"/>
      <c r="NWU44" s="481"/>
      <c r="NWV44" s="481"/>
      <c r="NWW44" s="481"/>
      <c r="NWX44" s="481"/>
      <c r="NWY44" s="481"/>
      <c r="NWZ44" s="481"/>
      <c r="NXA44" s="481"/>
      <c r="NXB44" s="481"/>
      <c r="NXC44" s="481"/>
      <c r="NXD44" s="481"/>
      <c r="NXE44" s="481"/>
      <c r="NXF44" s="481"/>
      <c r="NXG44" s="481"/>
      <c r="NXH44" s="481"/>
      <c r="NXI44" s="481"/>
      <c r="NXJ44" s="481"/>
      <c r="NXK44" s="481"/>
      <c r="NXL44" s="481"/>
      <c r="NXM44" s="481"/>
      <c r="NXN44" s="481"/>
      <c r="NXO44" s="481"/>
      <c r="NXP44" s="481"/>
      <c r="NXQ44" s="481"/>
      <c r="NXR44" s="481"/>
      <c r="NXS44" s="481"/>
      <c r="NXT44" s="481"/>
      <c r="NXU44" s="481"/>
      <c r="NXV44" s="481"/>
      <c r="NXW44" s="481"/>
      <c r="NXX44" s="481"/>
      <c r="NXY44" s="481"/>
      <c r="NXZ44" s="481"/>
      <c r="NYA44" s="481"/>
      <c r="NYB44" s="481"/>
      <c r="NYC44" s="481"/>
      <c r="NYD44" s="481"/>
      <c r="NYE44" s="481"/>
      <c r="NYF44" s="481"/>
      <c r="NYG44" s="481"/>
      <c r="NYH44" s="481"/>
      <c r="NYI44" s="481"/>
      <c r="NYJ44" s="481"/>
      <c r="NYK44" s="481"/>
      <c r="NYL44" s="481"/>
      <c r="NYM44" s="481"/>
      <c r="NYN44" s="481"/>
      <c r="NYO44" s="481"/>
      <c r="NYP44" s="481"/>
      <c r="NYQ44" s="481"/>
      <c r="NYR44" s="481"/>
      <c r="NYS44" s="481"/>
      <c r="NYT44" s="481"/>
      <c r="NYU44" s="481"/>
      <c r="NYV44" s="481"/>
      <c r="NYW44" s="481"/>
      <c r="NYX44" s="481"/>
      <c r="NYY44" s="481"/>
      <c r="NYZ44" s="481"/>
      <c r="NZA44" s="481"/>
      <c r="NZB44" s="481"/>
      <c r="NZC44" s="481"/>
      <c r="NZD44" s="481"/>
      <c r="NZE44" s="481"/>
      <c r="NZF44" s="481"/>
      <c r="NZG44" s="481"/>
      <c r="NZH44" s="481"/>
      <c r="NZI44" s="481"/>
      <c r="NZJ44" s="481"/>
      <c r="NZK44" s="481"/>
      <c r="NZL44" s="481"/>
      <c r="NZM44" s="481"/>
      <c r="NZN44" s="481"/>
      <c r="NZO44" s="481"/>
      <c r="NZP44" s="481"/>
      <c r="NZQ44" s="481"/>
      <c r="NZR44" s="481"/>
      <c r="NZS44" s="481"/>
      <c r="NZT44" s="481"/>
      <c r="NZU44" s="481"/>
      <c r="NZV44" s="481"/>
      <c r="NZW44" s="481"/>
      <c r="NZX44" s="481"/>
      <c r="NZY44" s="481"/>
      <c r="NZZ44" s="481"/>
      <c r="OAA44" s="481"/>
      <c r="OAB44" s="481"/>
      <c r="OAC44" s="481"/>
      <c r="OAD44" s="481"/>
      <c r="OAE44" s="481"/>
      <c r="OAF44" s="481"/>
      <c r="OAG44" s="481"/>
      <c r="OAH44" s="481"/>
      <c r="OAI44" s="481"/>
      <c r="OAJ44" s="481"/>
      <c r="OAK44" s="481"/>
      <c r="OAL44" s="481"/>
      <c r="OAM44" s="481"/>
      <c r="OAN44" s="481"/>
      <c r="OAO44" s="481"/>
      <c r="OAP44" s="481"/>
      <c r="OAQ44" s="481"/>
      <c r="OAR44" s="481"/>
      <c r="OAS44" s="481"/>
      <c r="OAT44" s="481"/>
      <c r="OAU44" s="481"/>
      <c r="OAV44" s="481"/>
      <c r="OAW44" s="481"/>
      <c r="OAX44" s="481"/>
      <c r="OAY44" s="481"/>
      <c r="OAZ44" s="481"/>
      <c r="OBA44" s="481"/>
      <c r="OBB44" s="481"/>
      <c r="OBC44" s="481"/>
      <c r="OBD44" s="481"/>
      <c r="OBE44" s="481"/>
      <c r="OBF44" s="481"/>
      <c r="OBG44" s="481"/>
      <c r="OBH44" s="481"/>
      <c r="OBI44" s="481"/>
      <c r="OBJ44" s="481"/>
      <c r="OBK44" s="481"/>
      <c r="OBL44" s="481"/>
      <c r="OBM44" s="481"/>
      <c r="OBN44" s="481"/>
      <c r="OBO44" s="481"/>
      <c r="OBP44" s="481"/>
      <c r="OBQ44" s="481"/>
      <c r="OBR44" s="481"/>
      <c r="OBS44" s="481"/>
      <c r="OBT44" s="481"/>
      <c r="OBU44" s="481"/>
      <c r="OBV44" s="481"/>
      <c r="OBW44" s="481"/>
      <c r="OBX44" s="481"/>
      <c r="OBY44" s="481"/>
      <c r="OBZ44" s="481"/>
      <c r="OCA44" s="481"/>
      <c r="OCB44" s="481"/>
      <c r="OCC44" s="481"/>
      <c r="OCD44" s="481"/>
      <c r="OCE44" s="481"/>
      <c r="OCF44" s="481"/>
      <c r="OCG44" s="481"/>
      <c r="OCH44" s="481"/>
      <c r="OCI44" s="481"/>
      <c r="OCJ44" s="481"/>
      <c r="OCK44" s="481"/>
      <c r="OCL44" s="481"/>
      <c r="OCM44" s="481"/>
      <c r="OCN44" s="481"/>
      <c r="OCO44" s="481"/>
      <c r="OCP44" s="481"/>
      <c r="OCQ44" s="481"/>
      <c r="OCR44" s="481"/>
      <c r="OCS44" s="481"/>
      <c r="OCT44" s="481"/>
      <c r="OCU44" s="481"/>
      <c r="OCV44" s="481"/>
      <c r="OCW44" s="481"/>
      <c r="OCX44" s="481"/>
      <c r="OCY44" s="481"/>
      <c r="OCZ44" s="481"/>
      <c r="ODA44" s="481"/>
      <c r="ODB44" s="481"/>
      <c r="ODC44" s="481"/>
      <c r="ODD44" s="481"/>
      <c r="ODE44" s="481"/>
      <c r="ODF44" s="481"/>
      <c r="ODG44" s="481"/>
      <c r="ODH44" s="481"/>
      <c r="ODI44" s="481"/>
      <c r="ODJ44" s="481"/>
      <c r="ODK44" s="481"/>
      <c r="ODL44" s="481"/>
      <c r="ODM44" s="481"/>
      <c r="ODN44" s="481"/>
      <c r="ODO44" s="481"/>
      <c r="ODP44" s="481"/>
      <c r="ODQ44" s="481"/>
      <c r="ODR44" s="481"/>
      <c r="ODS44" s="481"/>
      <c r="ODT44" s="481"/>
      <c r="ODU44" s="481"/>
      <c r="ODV44" s="481"/>
      <c r="ODW44" s="481"/>
      <c r="ODX44" s="481"/>
      <c r="ODY44" s="481"/>
      <c r="ODZ44" s="481"/>
      <c r="OEA44" s="481"/>
      <c r="OEB44" s="481"/>
      <c r="OEC44" s="481"/>
      <c r="OED44" s="481"/>
      <c r="OEE44" s="481"/>
      <c r="OEF44" s="481"/>
      <c r="OEG44" s="481"/>
      <c r="OEH44" s="481"/>
      <c r="OEI44" s="481"/>
      <c r="OEJ44" s="481"/>
      <c r="OEK44" s="481"/>
      <c r="OEL44" s="481"/>
      <c r="OEM44" s="481"/>
      <c r="OEN44" s="481"/>
      <c r="OEO44" s="481"/>
      <c r="OEP44" s="481"/>
      <c r="OEQ44" s="481"/>
      <c r="OER44" s="481"/>
      <c r="OES44" s="481"/>
      <c r="OET44" s="481"/>
      <c r="OEU44" s="481"/>
      <c r="OEV44" s="481"/>
      <c r="OEW44" s="481"/>
      <c r="OEX44" s="481"/>
      <c r="OEY44" s="481"/>
      <c r="OEZ44" s="481"/>
      <c r="OFA44" s="481"/>
      <c r="OFB44" s="481"/>
      <c r="OFC44" s="481"/>
      <c r="OFD44" s="481"/>
      <c r="OFE44" s="481"/>
      <c r="OFF44" s="481"/>
      <c r="OFG44" s="481"/>
      <c r="OFH44" s="481"/>
      <c r="OFI44" s="481"/>
      <c r="OFJ44" s="481"/>
      <c r="OFK44" s="481"/>
      <c r="OFL44" s="481"/>
      <c r="OFM44" s="481"/>
      <c r="OFN44" s="481"/>
      <c r="OFO44" s="481"/>
      <c r="OFP44" s="481"/>
      <c r="OFQ44" s="481"/>
      <c r="OFR44" s="481"/>
      <c r="OFS44" s="481"/>
      <c r="OFT44" s="481"/>
      <c r="OFU44" s="481"/>
      <c r="OFV44" s="481"/>
      <c r="OFW44" s="481"/>
      <c r="OFX44" s="481"/>
      <c r="OFY44" s="481"/>
      <c r="OFZ44" s="481"/>
      <c r="OGA44" s="481"/>
      <c r="OGB44" s="481"/>
      <c r="OGC44" s="481"/>
      <c r="OGD44" s="481"/>
      <c r="OGE44" s="481"/>
      <c r="OGF44" s="481"/>
      <c r="OGG44" s="481"/>
      <c r="OGH44" s="481"/>
      <c r="OGI44" s="481"/>
      <c r="OGJ44" s="481"/>
      <c r="OGK44" s="481"/>
      <c r="OGL44" s="481"/>
      <c r="OGM44" s="481"/>
      <c r="OGN44" s="481"/>
      <c r="OGO44" s="481"/>
      <c r="OGP44" s="481"/>
      <c r="OGQ44" s="481"/>
      <c r="OGR44" s="481"/>
      <c r="OGS44" s="481"/>
      <c r="OGT44" s="481"/>
      <c r="OGU44" s="481"/>
      <c r="OGV44" s="481"/>
      <c r="OGW44" s="481"/>
      <c r="OGX44" s="481"/>
      <c r="OGY44" s="481"/>
      <c r="OGZ44" s="481"/>
      <c r="OHA44" s="481"/>
      <c r="OHB44" s="481"/>
      <c r="OHC44" s="481"/>
      <c r="OHD44" s="481"/>
      <c r="OHE44" s="481"/>
      <c r="OHF44" s="481"/>
      <c r="OHG44" s="481"/>
      <c r="OHH44" s="481"/>
      <c r="OHI44" s="481"/>
      <c r="OHJ44" s="481"/>
      <c r="OHK44" s="481"/>
      <c r="OHL44" s="481"/>
      <c r="OHM44" s="481"/>
      <c r="OHN44" s="481"/>
      <c r="OHO44" s="481"/>
      <c r="OHP44" s="481"/>
      <c r="OHQ44" s="481"/>
      <c r="OHR44" s="481"/>
      <c r="OHS44" s="481"/>
      <c r="OHT44" s="481"/>
      <c r="OHU44" s="481"/>
      <c r="OHV44" s="481"/>
      <c r="OHW44" s="481"/>
      <c r="OHX44" s="481"/>
      <c r="OHY44" s="481"/>
      <c r="OHZ44" s="481"/>
      <c r="OIA44" s="481"/>
      <c r="OIB44" s="481"/>
      <c r="OIC44" s="481"/>
      <c r="OID44" s="481"/>
      <c r="OIE44" s="481"/>
      <c r="OIF44" s="481"/>
      <c r="OIG44" s="481"/>
      <c r="OIH44" s="481"/>
      <c r="OII44" s="481"/>
      <c r="OIJ44" s="481"/>
      <c r="OIK44" s="481"/>
      <c r="OIL44" s="481"/>
      <c r="OIM44" s="481"/>
      <c r="OIN44" s="481"/>
      <c r="OIO44" s="481"/>
      <c r="OIP44" s="481"/>
      <c r="OIQ44" s="481"/>
      <c r="OIR44" s="481"/>
      <c r="OIS44" s="481"/>
      <c r="OIT44" s="481"/>
      <c r="OIU44" s="481"/>
      <c r="OIV44" s="481"/>
      <c r="OIW44" s="481"/>
      <c r="OIX44" s="481"/>
      <c r="OIY44" s="481"/>
      <c r="OIZ44" s="481"/>
      <c r="OJA44" s="481"/>
      <c r="OJB44" s="481"/>
      <c r="OJC44" s="481"/>
      <c r="OJD44" s="481"/>
      <c r="OJE44" s="481"/>
      <c r="OJF44" s="481"/>
      <c r="OJG44" s="481"/>
      <c r="OJH44" s="481"/>
      <c r="OJI44" s="481"/>
      <c r="OJJ44" s="481"/>
      <c r="OJK44" s="481"/>
      <c r="OJL44" s="481"/>
      <c r="OJM44" s="481"/>
      <c r="OJN44" s="481"/>
      <c r="OJO44" s="481"/>
      <c r="OJP44" s="481"/>
      <c r="OJQ44" s="481"/>
      <c r="OJR44" s="481"/>
      <c r="OJS44" s="481"/>
      <c r="OJT44" s="481"/>
      <c r="OJU44" s="481"/>
      <c r="OJV44" s="481"/>
      <c r="OJW44" s="481"/>
      <c r="OJX44" s="481"/>
      <c r="OJY44" s="481"/>
      <c r="OJZ44" s="481"/>
      <c r="OKA44" s="481"/>
      <c r="OKB44" s="481"/>
      <c r="OKC44" s="481"/>
      <c r="OKD44" s="481"/>
      <c r="OKE44" s="481"/>
      <c r="OKF44" s="481"/>
      <c r="OKG44" s="481"/>
      <c r="OKH44" s="481"/>
      <c r="OKI44" s="481"/>
      <c r="OKJ44" s="481"/>
      <c r="OKK44" s="481"/>
      <c r="OKL44" s="481"/>
      <c r="OKM44" s="481"/>
      <c r="OKN44" s="481"/>
      <c r="OKO44" s="481"/>
      <c r="OKP44" s="481"/>
      <c r="OKQ44" s="481"/>
      <c r="OKR44" s="481"/>
      <c r="OKS44" s="481"/>
      <c r="OKT44" s="481"/>
      <c r="OKU44" s="481"/>
      <c r="OKV44" s="481"/>
      <c r="OKW44" s="481"/>
      <c r="OKX44" s="481"/>
      <c r="OKY44" s="481"/>
      <c r="OKZ44" s="481"/>
      <c r="OLA44" s="481"/>
      <c r="OLB44" s="481"/>
      <c r="OLC44" s="481"/>
      <c r="OLD44" s="481"/>
      <c r="OLE44" s="481"/>
      <c r="OLF44" s="481"/>
      <c r="OLG44" s="481"/>
      <c r="OLH44" s="481"/>
      <c r="OLI44" s="481"/>
      <c r="OLJ44" s="481"/>
      <c r="OLK44" s="481"/>
      <c r="OLL44" s="481"/>
      <c r="OLM44" s="481"/>
      <c r="OLN44" s="481"/>
      <c r="OLO44" s="481"/>
      <c r="OLP44" s="481"/>
      <c r="OLQ44" s="481"/>
      <c r="OLR44" s="481"/>
      <c r="OLS44" s="481"/>
      <c r="OLT44" s="481"/>
      <c r="OLU44" s="481"/>
      <c r="OLV44" s="481"/>
      <c r="OLW44" s="481"/>
      <c r="OLX44" s="481"/>
      <c r="OLY44" s="481"/>
      <c r="OLZ44" s="481"/>
      <c r="OMA44" s="481"/>
      <c r="OMB44" s="481"/>
      <c r="OMC44" s="481"/>
      <c r="OMD44" s="481"/>
      <c r="OME44" s="481"/>
      <c r="OMF44" s="481"/>
      <c r="OMG44" s="481"/>
      <c r="OMH44" s="481"/>
      <c r="OMI44" s="481"/>
      <c r="OMJ44" s="481"/>
      <c r="OMK44" s="481"/>
      <c r="OML44" s="481"/>
      <c r="OMM44" s="481"/>
      <c r="OMN44" s="481"/>
      <c r="OMO44" s="481"/>
      <c r="OMP44" s="481"/>
      <c r="OMQ44" s="481"/>
      <c r="OMR44" s="481"/>
      <c r="OMS44" s="481"/>
      <c r="OMT44" s="481"/>
      <c r="OMU44" s="481"/>
      <c r="OMV44" s="481"/>
      <c r="OMW44" s="481"/>
      <c r="OMX44" s="481"/>
      <c r="OMY44" s="481"/>
      <c r="OMZ44" s="481"/>
      <c r="ONA44" s="481"/>
      <c r="ONB44" s="481"/>
      <c r="ONC44" s="481"/>
      <c r="OND44" s="481"/>
      <c r="ONE44" s="481"/>
      <c r="ONF44" s="481"/>
      <c r="ONG44" s="481"/>
      <c r="ONH44" s="481"/>
      <c r="ONI44" s="481"/>
      <c r="ONJ44" s="481"/>
      <c r="ONK44" s="481"/>
      <c r="ONL44" s="481"/>
      <c r="ONM44" s="481"/>
      <c r="ONN44" s="481"/>
      <c r="ONO44" s="481"/>
      <c r="ONP44" s="481"/>
      <c r="ONQ44" s="481"/>
      <c r="ONR44" s="481"/>
      <c r="ONS44" s="481"/>
      <c r="ONT44" s="481"/>
      <c r="ONU44" s="481"/>
      <c r="ONV44" s="481"/>
      <c r="ONW44" s="481"/>
      <c r="ONX44" s="481"/>
      <c r="ONY44" s="481"/>
      <c r="ONZ44" s="481"/>
      <c r="OOA44" s="481"/>
      <c r="OOB44" s="481"/>
      <c r="OOC44" s="481"/>
      <c r="OOD44" s="481"/>
      <c r="OOE44" s="481"/>
      <c r="OOF44" s="481"/>
      <c r="OOG44" s="481"/>
      <c r="OOH44" s="481"/>
      <c r="OOI44" s="481"/>
      <c r="OOJ44" s="481"/>
      <c r="OOK44" s="481"/>
      <c r="OOL44" s="481"/>
      <c r="OOM44" s="481"/>
      <c r="OON44" s="481"/>
      <c r="OOO44" s="481"/>
      <c r="OOP44" s="481"/>
      <c r="OOQ44" s="481"/>
      <c r="OOR44" s="481"/>
      <c r="OOS44" s="481"/>
      <c r="OOT44" s="481"/>
      <c r="OOU44" s="481"/>
      <c r="OOV44" s="481"/>
      <c r="OOW44" s="481"/>
      <c r="OOX44" s="481"/>
      <c r="OOY44" s="481"/>
      <c r="OOZ44" s="481"/>
      <c r="OPA44" s="481"/>
      <c r="OPB44" s="481"/>
      <c r="OPC44" s="481"/>
      <c r="OPD44" s="481"/>
      <c r="OPE44" s="481"/>
      <c r="OPF44" s="481"/>
      <c r="OPG44" s="481"/>
      <c r="OPH44" s="481"/>
      <c r="OPI44" s="481"/>
      <c r="OPJ44" s="481"/>
      <c r="OPK44" s="481"/>
      <c r="OPL44" s="481"/>
      <c r="OPM44" s="481"/>
      <c r="OPN44" s="481"/>
      <c r="OPO44" s="481"/>
      <c r="OPP44" s="481"/>
      <c r="OPQ44" s="481"/>
      <c r="OPR44" s="481"/>
      <c r="OPS44" s="481"/>
      <c r="OPT44" s="481"/>
      <c r="OPU44" s="481"/>
      <c r="OPV44" s="481"/>
      <c r="OPW44" s="481"/>
      <c r="OPX44" s="481"/>
      <c r="OPY44" s="481"/>
      <c r="OPZ44" s="481"/>
      <c r="OQA44" s="481"/>
      <c r="OQB44" s="481"/>
      <c r="OQC44" s="481"/>
      <c r="OQD44" s="481"/>
      <c r="OQE44" s="481"/>
      <c r="OQF44" s="481"/>
      <c r="OQG44" s="481"/>
      <c r="OQH44" s="481"/>
      <c r="OQI44" s="481"/>
      <c r="OQJ44" s="481"/>
      <c r="OQK44" s="481"/>
      <c r="OQL44" s="481"/>
      <c r="OQM44" s="481"/>
      <c r="OQN44" s="481"/>
      <c r="OQO44" s="481"/>
      <c r="OQP44" s="481"/>
      <c r="OQQ44" s="481"/>
      <c r="OQR44" s="481"/>
      <c r="OQS44" s="481"/>
      <c r="OQT44" s="481"/>
      <c r="OQU44" s="481"/>
      <c r="OQV44" s="481"/>
      <c r="OQW44" s="481"/>
      <c r="OQX44" s="481"/>
      <c r="OQY44" s="481"/>
      <c r="OQZ44" s="481"/>
      <c r="ORA44" s="481"/>
      <c r="ORB44" s="481"/>
      <c r="ORC44" s="481"/>
      <c r="ORD44" s="481"/>
      <c r="ORE44" s="481"/>
      <c r="ORF44" s="481"/>
      <c r="ORG44" s="481"/>
      <c r="ORH44" s="481"/>
      <c r="ORI44" s="481"/>
      <c r="ORJ44" s="481"/>
      <c r="ORK44" s="481"/>
      <c r="ORL44" s="481"/>
      <c r="ORM44" s="481"/>
      <c r="ORN44" s="481"/>
      <c r="ORO44" s="481"/>
      <c r="ORP44" s="481"/>
      <c r="ORQ44" s="481"/>
      <c r="ORR44" s="481"/>
      <c r="ORS44" s="481"/>
      <c r="ORT44" s="481"/>
      <c r="ORU44" s="481"/>
      <c r="ORV44" s="481"/>
      <c r="ORW44" s="481"/>
      <c r="ORX44" s="481"/>
      <c r="ORY44" s="481"/>
      <c r="ORZ44" s="481"/>
      <c r="OSA44" s="481"/>
      <c r="OSB44" s="481"/>
      <c r="OSC44" s="481"/>
      <c r="OSD44" s="481"/>
      <c r="OSE44" s="481"/>
      <c r="OSF44" s="481"/>
      <c r="OSG44" s="481"/>
      <c r="OSH44" s="481"/>
      <c r="OSI44" s="481"/>
      <c r="OSJ44" s="481"/>
      <c r="OSK44" s="481"/>
      <c r="OSL44" s="481"/>
      <c r="OSM44" s="481"/>
      <c r="OSN44" s="481"/>
      <c r="OSO44" s="481"/>
      <c r="OSP44" s="481"/>
      <c r="OSQ44" s="481"/>
      <c r="OSR44" s="481"/>
      <c r="OSS44" s="481"/>
      <c r="OST44" s="481"/>
      <c r="OSU44" s="481"/>
      <c r="OSV44" s="481"/>
      <c r="OSW44" s="481"/>
      <c r="OSX44" s="481"/>
      <c r="OSY44" s="481"/>
      <c r="OSZ44" s="481"/>
      <c r="OTA44" s="481"/>
      <c r="OTB44" s="481"/>
      <c r="OTC44" s="481"/>
      <c r="OTD44" s="481"/>
      <c r="OTE44" s="481"/>
      <c r="OTF44" s="481"/>
      <c r="OTG44" s="481"/>
      <c r="OTH44" s="481"/>
      <c r="OTI44" s="481"/>
      <c r="OTJ44" s="481"/>
      <c r="OTK44" s="481"/>
      <c r="OTL44" s="481"/>
      <c r="OTM44" s="481"/>
      <c r="OTN44" s="481"/>
      <c r="OTO44" s="481"/>
      <c r="OTP44" s="481"/>
      <c r="OTQ44" s="481"/>
      <c r="OTR44" s="481"/>
      <c r="OTS44" s="481"/>
      <c r="OTT44" s="481"/>
      <c r="OTU44" s="481"/>
      <c r="OTV44" s="481"/>
      <c r="OTW44" s="481"/>
      <c r="OTX44" s="481"/>
      <c r="OTY44" s="481"/>
      <c r="OTZ44" s="481"/>
      <c r="OUA44" s="481"/>
      <c r="OUB44" s="481"/>
      <c r="OUC44" s="481"/>
      <c r="OUD44" s="481"/>
      <c r="OUE44" s="481"/>
      <c r="OUF44" s="481"/>
      <c r="OUG44" s="481"/>
      <c r="OUH44" s="481"/>
      <c r="OUI44" s="481"/>
      <c r="OUJ44" s="481"/>
      <c r="OUK44" s="481"/>
      <c r="OUL44" s="481"/>
      <c r="OUM44" s="481"/>
      <c r="OUN44" s="481"/>
      <c r="OUO44" s="481"/>
      <c r="OUP44" s="481"/>
      <c r="OUQ44" s="481"/>
      <c r="OUR44" s="481"/>
      <c r="OUS44" s="481"/>
      <c r="OUT44" s="481"/>
      <c r="OUU44" s="481"/>
      <c r="OUV44" s="481"/>
      <c r="OUW44" s="481"/>
      <c r="OUX44" s="481"/>
      <c r="OUY44" s="481"/>
      <c r="OUZ44" s="481"/>
      <c r="OVA44" s="481"/>
      <c r="OVB44" s="481"/>
      <c r="OVC44" s="481"/>
      <c r="OVD44" s="481"/>
      <c r="OVE44" s="481"/>
      <c r="OVF44" s="481"/>
      <c r="OVG44" s="481"/>
      <c r="OVH44" s="481"/>
      <c r="OVI44" s="481"/>
      <c r="OVJ44" s="481"/>
      <c r="OVK44" s="481"/>
      <c r="OVL44" s="481"/>
      <c r="OVM44" s="481"/>
      <c r="OVN44" s="481"/>
      <c r="OVO44" s="481"/>
      <c r="OVP44" s="481"/>
      <c r="OVQ44" s="481"/>
      <c r="OVR44" s="481"/>
      <c r="OVS44" s="481"/>
      <c r="OVT44" s="481"/>
      <c r="OVU44" s="481"/>
      <c r="OVV44" s="481"/>
      <c r="OVW44" s="481"/>
      <c r="OVX44" s="481"/>
      <c r="OVY44" s="481"/>
      <c r="OVZ44" s="481"/>
      <c r="OWA44" s="481"/>
      <c r="OWB44" s="481"/>
      <c r="OWC44" s="481"/>
      <c r="OWD44" s="481"/>
      <c r="OWE44" s="481"/>
      <c r="OWF44" s="481"/>
      <c r="OWG44" s="481"/>
      <c r="OWH44" s="481"/>
      <c r="OWI44" s="481"/>
      <c r="OWJ44" s="481"/>
      <c r="OWK44" s="481"/>
      <c r="OWL44" s="481"/>
      <c r="OWM44" s="481"/>
      <c r="OWN44" s="481"/>
      <c r="OWO44" s="481"/>
      <c r="OWP44" s="481"/>
      <c r="OWQ44" s="481"/>
      <c r="OWR44" s="481"/>
      <c r="OWS44" s="481"/>
      <c r="OWT44" s="481"/>
      <c r="OWU44" s="481"/>
      <c r="OWV44" s="481"/>
      <c r="OWW44" s="481"/>
      <c r="OWX44" s="481"/>
      <c r="OWY44" s="481"/>
      <c r="OWZ44" s="481"/>
      <c r="OXA44" s="481"/>
      <c r="OXB44" s="481"/>
      <c r="OXC44" s="481"/>
      <c r="OXD44" s="481"/>
      <c r="OXE44" s="481"/>
      <c r="OXF44" s="481"/>
      <c r="OXG44" s="481"/>
      <c r="OXH44" s="481"/>
      <c r="OXI44" s="481"/>
      <c r="OXJ44" s="481"/>
      <c r="OXK44" s="481"/>
      <c r="OXL44" s="481"/>
      <c r="OXM44" s="481"/>
      <c r="OXN44" s="481"/>
      <c r="OXO44" s="481"/>
      <c r="OXP44" s="481"/>
      <c r="OXQ44" s="481"/>
      <c r="OXR44" s="481"/>
      <c r="OXS44" s="481"/>
      <c r="OXT44" s="481"/>
      <c r="OXU44" s="481"/>
      <c r="OXV44" s="481"/>
      <c r="OXW44" s="481"/>
      <c r="OXX44" s="481"/>
      <c r="OXY44" s="481"/>
      <c r="OXZ44" s="481"/>
      <c r="OYA44" s="481"/>
      <c r="OYB44" s="481"/>
      <c r="OYC44" s="481"/>
      <c r="OYD44" s="481"/>
      <c r="OYE44" s="481"/>
      <c r="OYF44" s="481"/>
      <c r="OYG44" s="481"/>
      <c r="OYH44" s="481"/>
      <c r="OYI44" s="481"/>
      <c r="OYJ44" s="481"/>
      <c r="OYK44" s="481"/>
      <c r="OYL44" s="481"/>
      <c r="OYM44" s="481"/>
      <c r="OYN44" s="481"/>
      <c r="OYO44" s="481"/>
      <c r="OYP44" s="481"/>
      <c r="OYQ44" s="481"/>
      <c r="OYR44" s="481"/>
      <c r="OYS44" s="481"/>
      <c r="OYT44" s="481"/>
      <c r="OYU44" s="481"/>
      <c r="OYV44" s="481"/>
      <c r="OYW44" s="481"/>
      <c r="OYX44" s="481"/>
      <c r="OYY44" s="481"/>
      <c r="OYZ44" s="481"/>
      <c r="OZA44" s="481"/>
      <c r="OZB44" s="481"/>
      <c r="OZC44" s="481"/>
      <c r="OZD44" s="481"/>
      <c r="OZE44" s="481"/>
      <c r="OZF44" s="481"/>
      <c r="OZG44" s="481"/>
      <c r="OZH44" s="481"/>
      <c r="OZI44" s="481"/>
      <c r="OZJ44" s="481"/>
      <c r="OZK44" s="481"/>
      <c r="OZL44" s="481"/>
      <c r="OZM44" s="481"/>
      <c r="OZN44" s="481"/>
      <c r="OZO44" s="481"/>
      <c r="OZP44" s="481"/>
      <c r="OZQ44" s="481"/>
      <c r="OZR44" s="481"/>
      <c r="OZS44" s="481"/>
      <c r="OZT44" s="481"/>
      <c r="OZU44" s="481"/>
      <c r="OZV44" s="481"/>
      <c r="OZW44" s="481"/>
      <c r="OZX44" s="481"/>
      <c r="OZY44" s="481"/>
      <c r="OZZ44" s="481"/>
      <c r="PAA44" s="481"/>
      <c r="PAB44" s="481"/>
      <c r="PAC44" s="481"/>
      <c r="PAD44" s="481"/>
      <c r="PAE44" s="481"/>
      <c r="PAF44" s="481"/>
      <c r="PAG44" s="481"/>
      <c r="PAH44" s="481"/>
      <c r="PAI44" s="481"/>
      <c r="PAJ44" s="481"/>
      <c r="PAK44" s="481"/>
      <c r="PAL44" s="481"/>
      <c r="PAM44" s="481"/>
      <c r="PAN44" s="481"/>
      <c r="PAO44" s="481"/>
      <c r="PAP44" s="481"/>
      <c r="PAQ44" s="481"/>
      <c r="PAR44" s="481"/>
      <c r="PAS44" s="481"/>
      <c r="PAT44" s="481"/>
      <c r="PAU44" s="481"/>
      <c r="PAV44" s="481"/>
      <c r="PAW44" s="481"/>
      <c r="PAX44" s="481"/>
      <c r="PAY44" s="481"/>
      <c r="PAZ44" s="481"/>
      <c r="PBA44" s="481"/>
      <c r="PBB44" s="481"/>
      <c r="PBC44" s="481"/>
      <c r="PBD44" s="481"/>
      <c r="PBE44" s="481"/>
      <c r="PBF44" s="481"/>
      <c r="PBG44" s="481"/>
      <c r="PBH44" s="481"/>
      <c r="PBI44" s="481"/>
      <c r="PBJ44" s="481"/>
      <c r="PBK44" s="481"/>
      <c r="PBL44" s="481"/>
      <c r="PBM44" s="481"/>
      <c r="PBN44" s="481"/>
      <c r="PBO44" s="481"/>
      <c r="PBP44" s="481"/>
      <c r="PBQ44" s="481"/>
      <c r="PBR44" s="481"/>
      <c r="PBS44" s="481"/>
      <c r="PBT44" s="481"/>
      <c r="PBU44" s="481"/>
      <c r="PBV44" s="481"/>
      <c r="PBW44" s="481"/>
      <c r="PBX44" s="481"/>
      <c r="PBY44" s="481"/>
      <c r="PBZ44" s="481"/>
      <c r="PCA44" s="481"/>
      <c r="PCB44" s="481"/>
      <c r="PCC44" s="481"/>
      <c r="PCD44" s="481"/>
      <c r="PCE44" s="481"/>
      <c r="PCF44" s="481"/>
      <c r="PCG44" s="481"/>
      <c r="PCH44" s="481"/>
      <c r="PCI44" s="481"/>
      <c r="PCJ44" s="481"/>
      <c r="PCK44" s="481"/>
      <c r="PCL44" s="481"/>
      <c r="PCM44" s="481"/>
      <c r="PCN44" s="481"/>
      <c r="PCO44" s="481"/>
      <c r="PCP44" s="481"/>
      <c r="PCQ44" s="481"/>
      <c r="PCR44" s="481"/>
      <c r="PCS44" s="481"/>
      <c r="PCT44" s="481"/>
      <c r="PCU44" s="481"/>
      <c r="PCV44" s="481"/>
      <c r="PCW44" s="481"/>
      <c r="PCX44" s="481"/>
      <c r="PCY44" s="481"/>
      <c r="PCZ44" s="481"/>
      <c r="PDA44" s="481"/>
      <c r="PDB44" s="481"/>
      <c r="PDC44" s="481"/>
      <c r="PDD44" s="481"/>
      <c r="PDE44" s="481"/>
      <c r="PDF44" s="481"/>
      <c r="PDG44" s="481"/>
      <c r="PDH44" s="481"/>
      <c r="PDI44" s="481"/>
      <c r="PDJ44" s="481"/>
      <c r="PDK44" s="481"/>
      <c r="PDL44" s="481"/>
      <c r="PDM44" s="481"/>
      <c r="PDN44" s="481"/>
      <c r="PDO44" s="481"/>
      <c r="PDP44" s="481"/>
      <c r="PDQ44" s="481"/>
      <c r="PDR44" s="481"/>
      <c r="PDS44" s="481"/>
      <c r="PDT44" s="481"/>
      <c r="PDU44" s="481"/>
      <c r="PDV44" s="481"/>
      <c r="PDW44" s="481"/>
      <c r="PDX44" s="481"/>
      <c r="PDY44" s="481"/>
      <c r="PDZ44" s="481"/>
      <c r="PEA44" s="481"/>
      <c r="PEB44" s="481"/>
      <c r="PEC44" s="481"/>
      <c r="PED44" s="481"/>
      <c r="PEE44" s="481"/>
      <c r="PEF44" s="481"/>
      <c r="PEG44" s="481"/>
      <c r="PEH44" s="481"/>
      <c r="PEI44" s="481"/>
      <c r="PEJ44" s="481"/>
      <c r="PEK44" s="481"/>
      <c r="PEL44" s="481"/>
      <c r="PEM44" s="481"/>
      <c r="PEN44" s="481"/>
      <c r="PEO44" s="481"/>
      <c r="PEP44" s="481"/>
      <c r="PEQ44" s="481"/>
      <c r="PER44" s="481"/>
      <c r="PES44" s="481"/>
      <c r="PET44" s="481"/>
      <c r="PEU44" s="481"/>
      <c r="PEV44" s="481"/>
      <c r="PEW44" s="481"/>
      <c r="PEX44" s="481"/>
      <c r="PEY44" s="481"/>
      <c r="PEZ44" s="481"/>
      <c r="PFA44" s="481"/>
      <c r="PFB44" s="481"/>
      <c r="PFC44" s="481"/>
      <c r="PFD44" s="481"/>
      <c r="PFE44" s="481"/>
      <c r="PFF44" s="481"/>
      <c r="PFG44" s="481"/>
      <c r="PFH44" s="481"/>
      <c r="PFI44" s="481"/>
      <c r="PFJ44" s="481"/>
      <c r="PFK44" s="481"/>
      <c r="PFL44" s="481"/>
      <c r="PFM44" s="481"/>
      <c r="PFN44" s="481"/>
      <c r="PFO44" s="481"/>
      <c r="PFP44" s="481"/>
      <c r="PFQ44" s="481"/>
      <c r="PFR44" s="481"/>
      <c r="PFS44" s="481"/>
      <c r="PFT44" s="481"/>
      <c r="PFU44" s="481"/>
      <c r="PFV44" s="481"/>
      <c r="PFW44" s="481"/>
      <c r="PFX44" s="481"/>
      <c r="PFY44" s="481"/>
      <c r="PFZ44" s="481"/>
      <c r="PGA44" s="481"/>
      <c r="PGB44" s="481"/>
      <c r="PGC44" s="481"/>
      <c r="PGD44" s="481"/>
      <c r="PGE44" s="481"/>
      <c r="PGF44" s="481"/>
      <c r="PGG44" s="481"/>
      <c r="PGH44" s="481"/>
      <c r="PGI44" s="481"/>
      <c r="PGJ44" s="481"/>
      <c r="PGK44" s="481"/>
      <c r="PGL44" s="481"/>
      <c r="PGM44" s="481"/>
      <c r="PGN44" s="481"/>
      <c r="PGO44" s="481"/>
      <c r="PGP44" s="481"/>
      <c r="PGQ44" s="481"/>
      <c r="PGR44" s="481"/>
      <c r="PGS44" s="481"/>
      <c r="PGT44" s="481"/>
      <c r="PGU44" s="481"/>
      <c r="PGV44" s="481"/>
      <c r="PGW44" s="481"/>
      <c r="PGX44" s="481"/>
      <c r="PGY44" s="481"/>
      <c r="PGZ44" s="481"/>
      <c r="PHA44" s="481"/>
      <c r="PHB44" s="481"/>
      <c r="PHC44" s="481"/>
      <c r="PHD44" s="481"/>
      <c r="PHE44" s="481"/>
      <c r="PHF44" s="481"/>
      <c r="PHG44" s="481"/>
      <c r="PHH44" s="481"/>
      <c r="PHI44" s="481"/>
      <c r="PHJ44" s="481"/>
      <c r="PHK44" s="481"/>
      <c r="PHL44" s="481"/>
      <c r="PHM44" s="481"/>
      <c r="PHN44" s="481"/>
      <c r="PHO44" s="481"/>
      <c r="PHP44" s="481"/>
      <c r="PHQ44" s="481"/>
      <c r="PHR44" s="481"/>
      <c r="PHS44" s="481"/>
      <c r="PHT44" s="481"/>
      <c r="PHU44" s="481"/>
      <c r="PHV44" s="481"/>
      <c r="PHW44" s="481"/>
      <c r="PHX44" s="481"/>
      <c r="PHY44" s="481"/>
      <c r="PHZ44" s="481"/>
      <c r="PIA44" s="481"/>
      <c r="PIB44" s="481"/>
      <c r="PIC44" s="481"/>
      <c r="PID44" s="481"/>
      <c r="PIE44" s="481"/>
      <c r="PIF44" s="481"/>
      <c r="PIG44" s="481"/>
      <c r="PIH44" s="481"/>
      <c r="PII44" s="481"/>
      <c r="PIJ44" s="481"/>
      <c r="PIK44" s="481"/>
      <c r="PIL44" s="481"/>
      <c r="PIM44" s="481"/>
      <c r="PIN44" s="481"/>
      <c r="PIO44" s="481"/>
      <c r="PIP44" s="481"/>
      <c r="PIQ44" s="481"/>
      <c r="PIR44" s="481"/>
      <c r="PIS44" s="481"/>
      <c r="PIT44" s="481"/>
      <c r="PIU44" s="481"/>
      <c r="PIV44" s="481"/>
      <c r="PIW44" s="481"/>
      <c r="PIX44" s="481"/>
      <c r="PIY44" s="481"/>
      <c r="PIZ44" s="481"/>
      <c r="PJA44" s="481"/>
      <c r="PJB44" s="481"/>
      <c r="PJC44" s="481"/>
      <c r="PJD44" s="481"/>
      <c r="PJE44" s="481"/>
      <c r="PJF44" s="481"/>
      <c r="PJG44" s="481"/>
      <c r="PJH44" s="481"/>
      <c r="PJI44" s="481"/>
      <c r="PJJ44" s="481"/>
      <c r="PJK44" s="481"/>
      <c r="PJL44" s="481"/>
      <c r="PJM44" s="481"/>
      <c r="PJN44" s="481"/>
      <c r="PJO44" s="481"/>
      <c r="PJP44" s="481"/>
      <c r="PJQ44" s="481"/>
      <c r="PJR44" s="481"/>
      <c r="PJS44" s="481"/>
      <c r="PJT44" s="481"/>
      <c r="PJU44" s="481"/>
      <c r="PJV44" s="481"/>
      <c r="PJW44" s="481"/>
      <c r="PJX44" s="481"/>
      <c r="PJY44" s="481"/>
      <c r="PJZ44" s="481"/>
      <c r="PKA44" s="481"/>
      <c r="PKB44" s="481"/>
      <c r="PKC44" s="481"/>
      <c r="PKD44" s="481"/>
      <c r="PKE44" s="481"/>
      <c r="PKF44" s="481"/>
      <c r="PKG44" s="481"/>
      <c r="PKH44" s="481"/>
      <c r="PKI44" s="481"/>
      <c r="PKJ44" s="481"/>
      <c r="PKK44" s="481"/>
      <c r="PKL44" s="481"/>
      <c r="PKM44" s="481"/>
      <c r="PKN44" s="481"/>
      <c r="PKO44" s="481"/>
      <c r="PKP44" s="481"/>
      <c r="PKQ44" s="481"/>
      <c r="PKR44" s="481"/>
      <c r="PKS44" s="481"/>
      <c r="PKT44" s="481"/>
      <c r="PKU44" s="481"/>
      <c r="PKV44" s="481"/>
      <c r="PKW44" s="481"/>
      <c r="PKX44" s="481"/>
      <c r="PKY44" s="481"/>
      <c r="PKZ44" s="481"/>
      <c r="PLA44" s="481"/>
      <c r="PLB44" s="481"/>
      <c r="PLC44" s="481"/>
      <c r="PLD44" s="481"/>
      <c r="PLE44" s="481"/>
      <c r="PLF44" s="481"/>
      <c r="PLG44" s="481"/>
      <c r="PLH44" s="481"/>
      <c r="PLI44" s="481"/>
      <c r="PLJ44" s="481"/>
      <c r="PLK44" s="481"/>
      <c r="PLL44" s="481"/>
      <c r="PLM44" s="481"/>
      <c r="PLN44" s="481"/>
      <c r="PLO44" s="481"/>
      <c r="PLP44" s="481"/>
      <c r="PLQ44" s="481"/>
      <c r="PLR44" s="481"/>
      <c r="PLS44" s="481"/>
      <c r="PLT44" s="481"/>
      <c r="PLU44" s="481"/>
      <c r="PLV44" s="481"/>
      <c r="PLW44" s="481"/>
      <c r="PLX44" s="481"/>
      <c r="PLY44" s="481"/>
      <c r="PLZ44" s="481"/>
      <c r="PMA44" s="481"/>
      <c r="PMB44" s="481"/>
      <c r="PMC44" s="481"/>
      <c r="PMD44" s="481"/>
      <c r="PME44" s="481"/>
      <c r="PMF44" s="481"/>
      <c r="PMG44" s="481"/>
      <c r="PMH44" s="481"/>
      <c r="PMI44" s="481"/>
      <c r="PMJ44" s="481"/>
      <c r="PMK44" s="481"/>
      <c r="PML44" s="481"/>
      <c r="PMM44" s="481"/>
      <c r="PMN44" s="481"/>
      <c r="PMO44" s="481"/>
      <c r="PMP44" s="481"/>
      <c r="PMQ44" s="481"/>
      <c r="PMR44" s="481"/>
      <c r="PMS44" s="481"/>
      <c r="PMT44" s="481"/>
      <c r="PMU44" s="481"/>
      <c r="PMV44" s="481"/>
      <c r="PMW44" s="481"/>
      <c r="PMX44" s="481"/>
      <c r="PMY44" s="481"/>
      <c r="PMZ44" s="481"/>
      <c r="PNA44" s="481"/>
      <c r="PNB44" s="481"/>
      <c r="PNC44" s="481"/>
      <c r="PND44" s="481"/>
      <c r="PNE44" s="481"/>
      <c r="PNF44" s="481"/>
      <c r="PNG44" s="481"/>
      <c r="PNH44" s="481"/>
      <c r="PNI44" s="481"/>
      <c r="PNJ44" s="481"/>
      <c r="PNK44" s="481"/>
      <c r="PNL44" s="481"/>
      <c r="PNM44" s="481"/>
      <c r="PNN44" s="481"/>
      <c r="PNO44" s="481"/>
      <c r="PNP44" s="481"/>
      <c r="PNQ44" s="481"/>
      <c r="PNR44" s="481"/>
      <c r="PNS44" s="481"/>
      <c r="PNT44" s="481"/>
      <c r="PNU44" s="481"/>
      <c r="PNV44" s="481"/>
      <c r="PNW44" s="481"/>
      <c r="PNX44" s="481"/>
      <c r="PNY44" s="481"/>
      <c r="PNZ44" s="481"/>
      <c r="POA44" s="481"/>
      <c r="POB44" s="481"/>
      <c r="POC44" s="481"/>
      <c r="POD44" s="481"/>
      <c r="POE44" s="481"/>
      <c r="POF44" s="481"/>
      <c r="POG44" s="481"/>
      <c r="POH44" s="481"/>
      <c r="POI44" s="481"/>
      <c r="POJ44" s="481"/>
      <c r="POK44" s="481"/>
      <c r="POL44" s="481"/>
      <c r="POM44" s="481"/>
      <c r="PON44" s="481"/>
      <c r="POO44" s="481"/>
      <c r="POP44" s="481"/>
      <c r="POQ44" s="481"/>
      <c r="POR44" s="481"/>
      <c r="POS44" s="481"/>
      <c r="POT44" s="481"/>
      <c r="POU44" s="481"/>
      <c r="POV44" s="481"/>
      <c r="POW44" s="481"/>
      <c r="POX44" s="481"/>
      <c r="POY44" s="481"/>
      <c r="POZ44" s="481"/>
      <c r="PPA44" s="481"/>
      <c r="PPB44" s="481"/>
      <c r="PPC44" s="481"/>
      <c r="PPD44" s="481"/>
      <c r="PPE44" s="481"/>
      <c r="PPF44" s="481"/>
      <c r="PPG44" s="481"/>
      <c r="PPH44" s="481"/>
      <c r="PPI44" s="481"/>
      <c r="PPJ44" s="481"/>
      <c r="PPK44" s="481"/>
      <c r="PPL44" s="481"/>
      <c r="PPM44" s="481"/>
      <c r="PPN44" s="481"/>
      <c r="PPO44" s="481"/>
      <c r="PPP44" s="481"/>
      <c r="PPQ44" s="481"/>
      <c r="PPR44" s="481"/>
      <c r="PPS44" s="481"/>
      <c r="PPT44" s="481"/>
      <c r="PPU44" s="481"/>
      <c r="PPV44" s="481"/>
      <c r="PPW44" s="481"/>
      <c r="PPX44" s="481"/>
      <c r="PPY44" s="481"/>
      <c r="PPZ44" s="481"/>
      <c r="PQA44" s="481"/>
      <c r="PQB44" s="481"/>
      <c r="PQC44" s="481"/>
      <c r="PQD44" s="481"/>
      <c r="PQE44" s="481"/>
      <c r="PQF44" s="481"/>
      <c r="PQG44" s="481"/>
      <c r="PQH44" s="481"/>
      <c r="PQI44" s="481"/>
      <c r="PQJ44" s="481"/>
      <c r="PQK44" s="481"/>
      <c r="PQL44" s="481"/>
      <c r="PQM44" s="481"/>
      <c r="PQN44" s="481"/>
      <c r="PQO44" s="481"/>
      <c r="PQP44" s="481"/>
      <c r="PQQ44" s="481"/>
      <c r="PQR44" s="481"/>
      <c r="PQS44" s="481"/>
      <c r="PQT44" s="481"/>
      <c r="PQU44" s="481"/>
      <c r="PQV44" s="481"/>
      <c r="PQW44" s="481"/>
      <c r="PQX44" s="481"/>
      <c r="PQY44" s="481"/>
      <c r="PQZ44" s="481"/>
      <c r="PRA44" s="481"/>
      <c r="PRB44" s="481"/>
      <c r="PRC44" s="481"/>
      <c r="PRD44" s="481"/>
      <c r="PRE44" s="481"/>
      <c r="PRF44" s="481"/>
      <c r="PRG44" s="481"/>
      <c r="PRH44" s="481"/>
      <c r="PRI44" s="481"/>
      <c r="PRJ44" s="481"/>
      <c r="PRK44" s="481"/>
      <c r="PRL44" s="481"/>
      <c r="PRM44" s="481"/>
      <c r="PRN44" s="481"/>
      <c r="PRO44" s="481"/>
      <c r="PRP44" s="481"/>
      <c r="PRQ44" s="481"/>
      <c r="PRR44" s="481"/>
      <c r="PRS44" s="481"/>
      <c r="PRT44" s="481"/>
      <c r="PRU44" s="481"/>
      <c r="PRV44" s="481"/>
      <c r="PRW44" s="481"/>
      <c r="PRX44" s="481"/>
      <c r="PRY44" s="481"/>
      <c r="PRZ44" s="481"/>
      <c r="PSA44" s="481"/>
      <c r="PSB44" s="481"/>
      <c r="PSC44" s="481"/>
      <c r="PSD44" s="481"/>
      <c r="PSE44" s="481"/>
      <c r="PSF44" s="481"/>
      <c r="PSG44" s="481"/>
      <c r="PSH44" s="481"/>
      <c r="PSI44" s="481"/>
      <c r="PSJ44" s="481"/>
      <c r="PSK44" s="481"/>
      <c r="PSL44" s="481"/>
      <c r="PSM44" s="481"/>
      <c r="PSN44" s="481"/>
      <c r="PSO44" s="481"/>
      <c r="PSP44" s="481"/>
      <c r="PSQ44" s="481"/>
      <c r="PSR44" s="481"/>
      <c r="PSS44" s="481"/>
      <c r="PST44" s="481"/>
      <c r="PSU44" s="481"/>
      <c r="PSV44" s="481"/>
      <c r="PSW44" s="481"/>
      <c r="PSX44" s="481"/>
      <c r="PSY44" s="481"/>
      <c r="PSZ44" s="481"/>
      <c r="PTA44" s="481"/>
      <c r="PTB44" s="481"/>
      <c r="PTC44" s="481"/>
      <c r="PTD44" s="481"/>
      <c r="PTE44" s="481"/>
      <c r="PTF44" s="481"/>
      <c r="PTG44" s="481"/>
      <c r="PTH44" s="481"/>
      <c r="PTI44" s="481"/>
      <c r="PTJ44" s="481"/>
      <c r="PTK44" s="481"/>
      <c r="PTL44" s="481"/>
      <c r="PTM44" s="481"/>
      <c r="PTN44" s="481"/>
      <c r="PTO44" s="481"/>
      <c r="PTP44" s="481"/>
      <c r="PTQ44" s="481"/>
      <c r="PTR44" s="481"/>
      <c r="PTS44" s="481"/>
      <c r="PTT44" s="481"/>
      <c r="PTU44" s="481"/>
      <c r="PTV44" s="481"/>
      <c r="PTW44" s="481"/>
      <c r="PTX44" s="481"/>
      <c r="PTY44" s="481"/>
      <c r="PTZ44" s="481"/>
      <c r="PUA44" s="481"/>
      <c r="PUB44" s="481"/>
      <c r="PUC44" s="481"/>
      <c r="PUD44" s="481"/>
      <c r="PUE44" s="481"/>
      <c r="PUF44" s="481"/>
      <c r="PUG44" s="481"/>
      <c r="PUH44" s="481"/>
      <c r="PUI44" s="481"/>
      <c r="PUJ44" s="481"/>
      <c r="PUK44" s="481"/>
      <c r="PUL44" s="481"/>
      <c r="PUM44" s="481"/>
      <c r="PUN44" s="481"/>
      <c r="PUO44" s="481"/>
      <c r="PUP44" s="481"/>
      <c r="PUQ44" s="481"/>
      <c r="PUR44" s="481"/>
      <c r="PUS44" s="481"/>
      <c r="PUT44" s="481"/>
      <c r="PUU44" s="481"/>
      <c r="PUV44" s="481"/>
      <c r="PUW44" s="481"/>
      <c r="PUX44" s="481"/>
      <c r="PUY44" s="481"/>
      <c r="PUZ44" s="481"/>
      <c r="PVA44" s="481"/>
      <c r="PVB44" s="481"/>
      <c r="PVC44" s="481"/>
      <c r="PVD44" s="481"/>
      <c r="PVE44" s="481"/>
      <c r="PVF44" s="481"/>
      <c r="PVG44" s="481"/>
      <c r="PVH44" s="481"/>
      <c r="PVI44" s="481"/>
      <c r="PVJ44" s="481"/>
      <c r="PVK44" s="481"/>
      <c r="PVL44" s="481"/>
      <c r="PVM44" s="481"/>
      <c r="PVN44" s="481"/>
      <c r="PVO44" s="481"/>
      <c r="PVP44" s="481"/>
      <c r="PVQ44" s="481"/>
      <c r="PVR44" s="481"/>
      <c r="PVS44" s="481"/>
      <c r="PVT44" s="481"/>
      <c r="PVU44" s="481"/>
      <c r="PVV44" s="481"/>
      <c r="PVW44" s="481"/>
      <c r="PVX44" s="481"/>
      <c r="PVY44" s="481"/>
      <c r="PVZ44" s="481"/>
      <c r="PWA44" s="481"/>
      <c r="PWB44" s="481"/>
      <c r="PWC44" s="481"/>
      <c r="PWD44" s="481"/>
      <c r="PWE44" s="481"/>
      <c r="PWF44" s="481"/>
      <c r="PWG44" s="481"/>
      <c r="PWH44" s="481"/>
      <c r="PWI44" s="481"/>
      <c r="PWJ44" s="481"/>
      <c r="PWK44" s="481"/>
      <c r="PWL44" s="481"/>
      <c r="PWM44" s="481"/>
      <c r="PWN44" s="481"/>
      <c r="PWO44" s="481"/>
      <c r="PWP44" s="481"/>
      <c r="PWQ44" s="481"/>
      <c r="PWR44" s="481"/>
      <c r="PWS44" s="481"/>
      <c r="PWT44" s="481"/>
      <c r="PWU44" s="481"/>
      <c r="PWV44" s="481"/>
      <c r="PWW44" s="481"/>
      <c r="PWX44" s="481"/>
      <c r="PWY44" s="481"/>
      <c r="PWZ44" s="481"/>
      <c r="PXA44" s="481"/>
      <c r="PXB44" s="481"/>
      <c r="PXC44" s="481"/>
      <c r="PXD44" s="481"/>
      <c r="PXE44" s="481"/>
      <c r="PXF44" s="481"/>
      <c r="PXG44" s="481"/>
      <c r="PXH44" s="481"/>
      <c r="PXI44" s="481"/>
      <c r="PXJ44" s="481"/>
      <c r="PXK44" s="481"/>
      <c r="PXL44" s="481"/>
      <c r="PXM44" s="481"/>
      <c r="PXN44" s="481"/>
      <c r="PXO44" s="481"/>
      <c r="PXP44" s="481"/>
      <c r="PXQ44" s="481"/>
      <c r="PXR44" s="481"/>
      <c r="PXS44" s="481"/>
      <c r="PXT44" s="481"/>
      <c r="PXU44" s="481"/>
      <c r="PXV44" s="481"/>
      <c r="PXW44" s="481"/>
      <c r="PXX44" s="481"/>
      <c r="PXY44" s="481"/>
      <c r="PXZ44" s="481"/>
      <c r="PYA44" s="481"/>
      <c r="PYB44" s="481"/>
      <c r="PYC44" s="481"/>
      <c r="PYD44" s="481"/>
      <c r="PYE44" s="481"/>
      <c r="PYF44" s="481"/>
      <c r="PYG44" s="481"/>
      <c r="PYH44" s="481"/>
      <c r="PYI44" s="481"/>
      <c r="PYJ44" s="481"/>
      <c r="PYK44" s="481"/>
      <c r="PYL44" s="481"/>
      <c r="PYM44" s="481"/>
      <c r="PYN44" s="481"/>
      <c r="PYO44" s="481"/>
      <c r="PYP44" s="481"/>
      <c r="PYQ44" s="481"/>
      <c r="PYR44" s="481"/>
      <c r="PYS44" s="481"/>
      <c r="PYT44" s="481"/>
      <c r="PYU44" s="481"/>
      <c r="PYV44" s="481"/>
      <c r="PYW44" s="481"/>
      <c r="PYX44" s="481"/>
      <c r="PYY44" s="481"/>
      <c r="PYZ44" s="481"/>
      <c r="PZA44" s="481"/>
      <c r="PZB44" s="481"/>
      <c r="PZC44" s="481"/>
      <c r="PZD44" s="481"/>
      <c r="PZE44" s="481"/>
      <c r="PZF44" s="481"/>
      <c r="PZG44" s="481"/>
      <c r="PZH44" s="481"/>
      <c r="PZI44" s="481"/>
      <c r="PZJ44" s="481"/>
      <c r="PZK44" s="481"/>
      <c r="PZL44" s="481"/>
      <c r="PZM44" s="481"/>
      <c r="PZN44" s="481"/>
      <c r="PZO44" s="481"/>
      <c r="PZP44" s="481"/>
      <c r="PZQ44" s="481"/>
      <c r="PZR44" s="481"/>
      <c r="PZS44" s="481"/>
      <c r="PZT44" s="481"/>
      <c r="PZU44" s="481"/>
      <c r="PZV44" s="481"/>
      <c r="PZW44" s="481"/>
      <c r="PZX44" s="481"/>
      <c r="PZY44" s="481"/>
      <c r="PZZ44" s="481"/>
      <c r="QAA44" s="481"/>
      <c r="QAB44" s="481"/>
      <c r="QAC44" s="481"/>
      <c r="QAD44" s="481"/>
      <c r="QAE44" s="481"/>
      <c r="QAF44" s="481"/>
      <c r="QAG44" s="481"/>
      <c r="QAH44" s="481"/>
      <c r="QAI44" s="481"/>
      <c r="QAJ44" s="481"/>
      <c r="QAK44" s="481"/>
      <c r="QAL44" s="481"/>
      <c r="QAM44" s="481"/>
      <c r="QAN44" s="481"/>
      <c r="QAO44" s="481"/>
      <c r="QAP44" s="481"/>
      <c r="QAQ44" s="481"/>
      <c r="QAR44" s="481"/>
      <c r="QAS44" s="481"/>
      <c r="QAT44" s="481"/>
      <c r="QAU44" s="481"/>
      <c r="QAV44" s="481"/>
      <c r="QAW44" s="481"/>
      <c r="QAX44" s="481"/>
      <c r="QAY44" s="481"/>
      <c r="QAZ44" s="481"/>
      <c r="QBA44" s="481"/>
      <c r="QBB44" s="481"/>
      <c r="QBC44" s="481"/>
      <c r="QBD44" s="481"/>
      <c r="QBE44" s="481"/>
      <c r="QBF44" s="481"/>
      <c r="QBG44" s="481"/>
      <c r="QBH44" s="481"/>
      <c r="QBI44" s="481"/>
      <c r="QBJ44" s="481"/>
      <c r="QBK44" s="481"/>
      <c r="QBL44" s="481"/>
      <c r="QBM44" s="481"/>
      <c r="QBN44" s="481"/>
      <c r="QBO44" s="481"/>
      <c r="QBP44" s="481"/>
      <c r="QBQ44" s="481"/>
      <c r="QBR44" s="481"/>
      <c r="QBS44" s="481"/>
      <c r="QBT44" s="481"/>
      <c r="QBU44" s="481"/>
      <c r="QBV44" s="481"/>
      <c r="QBW44" s="481"/>
      <c r="QBX44" s="481"/>
      <c r="QBY44" s="481"/>
      <c r="QBZ44" s="481"/>
      <c r="QCA44" s="481"/>
      <c r="QCB44" s="481"/>
      <c r="QCC44" s="481"/>
      <c r="QCD44" s="481"/>
      <c r="QCE44" s="481"/>
      <c r="QCF44" s="481"/>
      <c r="QCG44" s="481"/>
      <c r="QCH44" s="481"/>
      <c r="QCI44" s="481"/>
      <c r="QCJ44" s="481"/>
      <c r="QCK44" s="481"/>
      <c r="QCL44" s="481"/>
      <c r="QCM44" s="481"/>
      <c r="QCN44" s="481"/>
      <c r="QCO44" s="481"/>
      <c r="QCP44" s="481"/>
      <c r="QCQ44" s="481"/>
      <c r="QCR44" s="481"/>
      <c r="QCS44" s="481"/>
      <c r="QCT44" s="481"/>
      <c r="QCU44" s="481"/>
      <c r="QCV44" s="481"/>
      <c r="QCW44" s="481"/>
      <c r="QCX44" s="481"/>
      <c r="QCY44" s="481"/>
      <c r="QCZ44" s="481"/>
      <c r="QDA44" s="481"/>
      <c r="QDB44" s="481"/>
      <c r="QDC44" s="481"/>
      <c r="QDD44" s="481"/>
      <c r="QDE44" s="481"/>
      <c r="QDF44" s="481"/>
      <c r="QDG44" s="481"/>
      <c r="QDH44" s="481"/>
      <c r="QDI44" s="481"/>
      <c r="QDJ44" s="481"/>
      <c r="QDK44" s="481"/>
      <c r="QDL44" s="481"/>
      <c r="QDM44" s="481"/>
      <c r="QDN44" s="481"/>
      <c r="QDO44" s="481"/>
      <c r="QDP44" s="481"/>
      <c r="QDQ44" s="481"/>
      <c r="QDR44" s="481"/>
      <c r="QDS44" s="481"/>
      <c r="QDT44" s="481"/>
      <c r="QDU44" s="481"/>
      <c r="QDV44" s="481"/>
      <c r="QDW44" s="481"/>
      <c r="QDX44" s="481"/>
      <c r="QDY44" s="481"/>
      <c r="QDZ44" s="481"/>
      <c r="QEA44" s="481"/>
      <c r="QEB44" s="481"/>
      <c r="QEC44" s="481"/>
      <c r="QED44" s="481"/>
      <c r="QEE44" s="481"/>
      <c r="QEF44" s="481"/>
      <c r="QEG44" s="481"/>
      <c r="QEH44" s="481"/>
      <c r="QEI44" s="481"/>
      <c r="QEJ44" s="481"/>
      <c r="QEK44" s="481"/>
      <c r="QEL44" s="481"/>
      <c r="QEM44" s="481"/>
      <c r="QEN44" s="481"/>
      <c r="QEO44" s="481"/>
      <c r="QEP44" s="481"/>
      <c r="QEQ44" s="481"/>
      <c r="QER44" s="481"/>
      <c r="QES44" s="481"/>
      <c r="QET44" s="481"/>
      <c r="QEU44" s="481"/>
      <c r="QEV44" s="481"/>
      <c r="QEW44" s="481"/>
      <c r="QEX44" s="481"/>
      <c r="QEY44" s="481"/>
      <c r="QEZ44" s="481"/>
      <c r="QFA44" s="481"/>
      <c r="QFB44" s="481"/>
      <c r="QFC44" s="481"/>
      <c r="QFD44" s="481"/>
      <c r="QFE44" s="481"/>
      <c r="QFF44" s="481"/>
      <c r="QFG44" s="481"/>
      <c r="QFH44" s="481"/>
      <c r="QFI44" s="481"/>
      <c r="QFJ44" s="481"/>
      <c r="QFK44" s="481"/>
      <c r="QFL44" s="481"/>
      <c r="QFM44" s="481"/>
      <c r="QFN44" s="481"/>
      <c r="QFO44" s="481"/>
      <c r="QFP44" s="481"/>
      <c r="QFQ44" s="481"/>
      <c r="QFR44" s="481"/>
      <c r="QFS44" s="481"/>
      <c r="QFT44" s="481"/>
      <c r="QFU44" s="481"/>
      <c r="QFV44" s="481"/>
      <c r="QFW44" s="481"/>
      <c r="QFX44" s="481"/>
      <c r="QFY44" s="481"/>
      <c r="QFZ44" s="481"/>
      <c r="QGA44" s="481"/>
      <c r="QGB44" s="481"/>
      <c r="QGC44" s="481"/>
      <c r="QGD44" s="481"/>
      <c r="QGE44" s="481"/>
      <c r="QGF44" s="481"/>
      <c r="QGG44" s="481"/>
      <c r="QGH44" s="481"/>
      <c r="QGI44" s="481"/>
      <c r="QGJ44" s="481"/>
      <c r="QGK44" s="481"/>
      <c r="QGL44" s="481"/>
      <c r="QGM44" s="481"/>
      <c r="QGN44" s="481"/>
      <c r="QGO44" s="481"/>
      <c r="QGP44" s="481"/>
      <c r="QGQ44" s="481"/>
      <c r="QGR44" s="481"/>
      <c r="QGS44" s="481"/>
      <c r="QGT44" s="481"/>
      <c r="QGU44" s="481"/>
      <c r="QGV44" s="481"/>
      <c r="QGW44" s="481"/>
      <c r="QGX44" s="481"/>
      <c r="QGY44" s="481"/>
      <c r="QGZ44" s="481"/>
      <c r="QHA44" s="481"/>
      <c r="QHB44" s="481"/>
      <c r="QHC44" s="481"/>
      <c r="QHD44" s="481"/>
      <c r="QHE44" s="481"/>
      <c r="QHF44" s="481"/>
      <c r="QHG44" s="481"/>
      <c r="QHH44" s="481"/>
      <c r="QHI44" s="481"/>
      <c r="QHJ44" s="481"/>
      <c r="QHK44" s="481"/>
      <c r="QHL44" s="481"/>
      <c r="QHM44" s="481"/>
      <c r="QHN44" s="481"/>
      <c r="QHO44" s="481"/>
      <c r="QHP44" s="481"/>
      <c r="QHQ44" s="481"/>
      <c r="QHR44" s="481"/>
      <c r="QHS44" s="481"/>
      <c r="QHT44" s="481"/>
      <c r="QHU44" s="481"/>
      <c r="QHV44" s="481"/>
      <c r="QHW44" s="481"/>
      <c r="QHX44" s="481"/>
      <c r="QHY44" s="481"/>
      <c r="QHZ44" s="481"/>
      <c r="QIA44" s="481"/>
      <c r="QIB44" s="481"/>
      <c r="QIC44" s="481"/>
      <c r="QID44" s="481"/>
      <c r="QIE44" s="481"/>
      <c r="QIF44" s="481"/>
      <c r="QIG44" s="481"/>
      <c r="QIH44" s="481"/>
      <c r="QII44" s="481"/>
      <c r="QIJ44" s="481"/>
      <c r="QIK44" s="481"/>
      <c r="QIL44" s="481"/>
      <c r="QIM44" s="481"/>
      <c r="QIN44" s="481"/>
      <c r="QIO44" s="481"/>
      <c r="QIP44" s="481"/>
      <c r="QIQ44" s="481"/>
      <c r="QIR44" s="481"/>
      <c r="QIS44" s="481"/>
      <c r="QIT44" s="481"/>
      <c r="QIU44" s="481"/>
      <c r="QIV44" s="481"/>
      <c r="QIW44" s="481"/>
      <c r="QIX44" s="481"/>
      <c r="QIY44" s="481"/>
      <c r="QIZ44" s="481"/>
      <c r="QJA44" s="481"/>
      <c r="QJB44" s="481"/>
      <c r="QJC44" s="481"/>
      <c r="QJD44" s="481"/>
      <c r="QJE44" s="481"/>
      <c r="QJF44" s="481"/>
      <c r="QJG44" s="481"/>
      <c r="QJH44" s="481"/>
      <c r="QJI44" s="481"/>
      <c r="QJJ44" s="481"/>
      <c r="QJK44" s="481"/>
      <c r="QJL44" s="481"/>
      <c r="QJM44" s="481"/>
      <c r="QJN44" s="481"/>
      <c r="QJO44" s="481"/>
      <c r="QJP44" s="481"/>
      <c r="QJQ44" s="481"/>
      <c r="QJR44" s="481"/>
      <c r="QJS44" s="481"/>
      <c r="QJT44" s="481"/>
      <c r="QJU44" s="481"/>
      <c r="QJV44" s="481"/>
      <c r="QJW44" s="481"/>
      <c r="QJX44" s="481"/>
      <c r="QJY44" s="481"/>
      <c r="QJZ44" s="481"/>
      <c r="QKA44" s="481"/>
      <c r="QKB44" s="481"/>
      <c r="QKC44" s="481"/>
      <c r="QKD44" s="481"/>
      <c r="QKE44" s="481"/>
      <c r="QKF44" s="481"/>
      <c r="QKG44" s="481"/>
      <c r="QKH44" s="481"/>
      <c r="QKI44" s="481"/>
      <c r="QKJ44" s="481"/>
      <c r="QKK44" s="481"/>
      <c r="QKL44" s="481"/>
      <c r="QKM44" s="481"/>
      <c r="QKN44" s="481"/>
      <c r="QKO44" s="481"/>
      <c r="QKP44" s="481"/>
      <c r="QKQ44" s="481"/>
      <c r="QKR44" s="481"/>
      <c r="QKS44" s="481"/>
      <c r="QKT44" s="481"/>
      <c r="QKU44" s="481"/>
      <c r="QKV44" s="481"/>
      <c r="QKW44" s="481"/>
      <c r="QKX44" s="481"/>
      <c r="QKY44" s="481"/>
      <c r="QKZ44" s="481"/>
      <c r="QLA44" s="481"/>
      <c r="QLB44" s="481"/>
      <c r="QLC44" s="481"/>
      <c r="QLD44" s="481"/>
      <c r="QLE44" s="481"/>
      <c r="QLF44" s="481"/>
      <c r="QLG44" s="481"/>
      <c r="QLH44" s="481"/>
      <c r="QLI44" s="481"/>
      <c r="QLJ44" s="481"/>
      <c r="QLK44" s="481"/>
      <c r="QLL44" s="481"/>
      <c r="QLM44" s="481"/>
      <c r="QLN44" s="481"/>
      <c r="QLO44" s="481"/>
      <c r="QLP44" s="481"/>
      <c r="QLQ44" s="481"/>
      <c r="QLR44" s="481"/>
      <c r="QLS44" s="481"/>
      <c r="QLT44" s="481"/>
      <c r="QLU44" s="481"/>
      <c r="QLV44" s="481"/>
      <c r="QLW44" s="481"/>
      <c r="QLX44" s="481"/>
      <c r="QLY44" s="481"/>
      <c r="QLZ44" s="481"/>
      <c r="QMA44" s="481"/>
      <c r="QMB44" s="481"/>
      <c r="QMC44" s="481"/>
      <c r="QMD44" s="481"/>
      <c r="QME44" s="481"/>
      <c r="QMF44" s="481"/>
      <c r="QMG44" s="481"/>
      <c r="QMH44" s="481"/>
      <c r="QMI44" s="481"/>
      <c r="QMJ44" s="481"/>
      <c r="QMK44" s="481"/>
      <c r="QML44" s="481"/>
      <c r="QMM44" s="481"/>
      <c r="QMN44" s="481"/>
      <c r="QMO44" s="481"/>
      <c r="QMP44" s="481"/>
      <c r="QMQ44" s="481"/>
      <c r="QMR44" s="481"/>
      <c r="QMS44" s="481"/>
      <c r="QMT44" s="481"/>
      <c r="QMU44" s="481"/>
      <c r="QMV44" s="481"/>
      <c r="QMW44" s="481"/>
      <c r="QMX44" s="481"/>
      <c r="QMY44" s="481"/>
      <c r="QMZ44" s="481"/>
      <c r="QNA44" s="481"/>
      <c r="QNB44" s="481"/>
      <c r="QNC44" s="481"/>
      <c r="QND44" s="481"/>
      <c r="QNE44" s="481"/>
      <c r="QNF44" s="481"/>
      <c r="QNG44" s="481"/>
      <c r="QNH44" s="481"/>
      <c r="QNI44" s="481"/>
      <c r="QNJ44" s="481"/>
      <c r="QNK44" s="481"/>
      <c r="QNL44" s="481"/>
      <c r="QNM44" s="481"/>
      <c r="QNN44" s="481"/>
      <c r="QNO44" s="481"/>
      <c r="QNP44" s="481"/>
      <c r="QNQ44" s="481"/>
      <c r="QNR44" s="481"/>
      <c r="QNS44" s="481"/>
      <c r="QNT44" s="481"/>
      <c r="QNU44" s="481"/>
      <c r="QNV44" s="481"/>
      <c r="QNW44" s="481"/>
      <c r="QNX44" s="481"/>
      <c r="QNY44" s="481"/>
      <c r="QNZ44" s="481"/>
      <c r="QOA44" s="481"/>
      <c r="QOB44" s="481"/>
      <c r="QOC44" s="481"/>
      <c r="QOD44" s="481"/>
      <c r="QOE44" s="481"/>
      <c r="QOF44" s="481"/>
      <c r="QOG44" s="481"/>
      <c r="QOH44" s="481"/>
      <c r="QOI44" s="481"/>
      <c r="QOJ44" s="481"/>
      <c r="QOK44" s="481"/>
      <c r="QOL44" s="481"/>
      <c r="QOM44" s="481"/>
      <c r="QON44" s="481"/>
      <c r="QOO44" s="481"/>
      <c r="QOP44" s="481"/>
      <c r="QOQ44" s="481"/>
      <c r="QOR44" s="481"/>
      <c r="QOS44" s="481"/>
      <c r="QOT44" s="481"/>
      <c r="QOU44" s="481"/>
      <c r="QOV44" s="481"/>
      <c r="QOW44" s="481"/>
      <c r="QOX44" s="481"/>
      <c r="QOY44" s="481"/>
      <c r="QOZ44" s="481"/>
      <c r="QPA44" s="481"/>
      <c r="QPB44" s="481"/>
      <c r="QPC44" s="481"/>
      <c r="QPD44" s="481"/>
      <c r="QPE44" s="481"/>
      <c r="QPF44" s="481"/>
      <c r="QPG44" s="481"/>
      <c r="QPH44" s="481"/>
      <c r="QPI44" s="481"/>
      <c r="QPJ44" s="481"/>
      <c r="QPK44" s="481"/>
      <c r="QPL44" s="481"/>
      <c r="QPM44" s="481"/>
      <c r="QPN44" s="481"/>
      <c r="QPO44" s="481"/>
      <c r="QPP44" s="481"/>
      <c r="QPQ44" s="481"/>
      <c r="QPR44" s="481"/>
      <c r="QPS44" s="481"/>
      <c r="QPT44" s="481"/>
      <c r="QPU44" s="481"/>
      <c r="QPV44" s="481"/>
      <c r="QPW44" s="481"/>
      <c r="QPX44" s="481"/>
      <c r="QPY44" s="481"/>
      <c r="QPZ44" s="481"/>
      <c r="QQA44" s="481"/>
      <c r="QQB44" s="481"/>
      <c r="QQC44" s="481"/>
      <c r="QQD44" s="481"/>
      <c r="QQE44" s="481"/>
      <c r="QQF44" s="481"/>
      <c r="QQG44" s="481"/>
      <c r="QQH44" s="481"/>
      <c r="QQI44" s="481"/>
      <c r="QQJ44" s="481"/>
      <c r="QQK44" s="481"/>
      <c r="QQL44" s="481"/>
      <c r="QQM44" s="481"/>
      <c r="QQN44" s="481"/>
      <c r="QQO44" s="481"/>
      <c r="QQP44" s="481"/>
      <c r="QQQ44" s="481"/>
      <c r="QQR44" s="481"/>
      <c r="QQS44" s="481"/>
      <c r="QQT44" s="481"/>
      <c r="QQU44" s="481"/>
      <c r="QQV44" s="481"/>
      <c r="QQW44" s="481"/>
      <c r="QQX44" s="481"/>
      <c r="QQY44" s="481"/>
      <c r="QQZ44" s="481"/>
      <c r="QRA44" s="481"/>
      <c r="QRB44" s="481"/>
      <c r="QRC44" s="481"/>
      <c r="QRD44" s="481"/>
      <c r="QRE44" s="481"/>
      <c r="QRF44" s="481"/>
      <c r="QRG44" s="481"/>
      <c r="QRH44" s="481"/>
      <c r="QRI44" s="481"/>
      <c r="QRJ44" s="481"/>
      <c r="QRK44" s="481"/>
      <c r="QRL44" s="481"/>
      <c r="QRM44" s="481"/>
      <c r="QRN44" s="481"/>
      <c r="QRO44" s="481"/>
      <c r="QRP44" s="481"/>
      <c r="QRQ44" s="481"/>
      <c r="QRR44" s="481"/>
      <c r="QRS44" s="481"/>
      <c r="QRT44" s="481"/>
      <c r="QRU44" s="481"/>
      <c r="QRV44" s="481"/>
      <c r="QRW44" s="481"/>
      <c r="QRX44" s="481"/>
      <c r="QRY44" s="481"/>
      <c r="QRZ44" s="481"/>
      <c r="QSA44" s="481"/>
      <c r="QSB44" s="481"/>
      <c r="QSC44" s="481"/>
      <c r="QSD44" s="481"/>
      <c r="QSE44" s="481"/>
      <c r="QSF44" s="481"/>
      <c r="QSG44" s="481"/>
      <c r="QSH44" s="481"/>
      <c r="QSI44" s="481"/>
      <c r="QSJ44" s="481"/>
      <c r="QSK44" s="481"/>
      <c r="QSL44" s="481"/>
      <c r="QSM44" s="481"/>
      <c r="QSN44" s="481"/>
      <c r="QSO44" s="481"/>
      <c r="QSP44" s="481"/>
      <c r="QSQ44" s="481"/>
      <c r="QSR44" s="481"/>
      <c r="QSS44" s="481"/>
      <c r="QST44" s="481"/>
      <c r="QSU44" s="481"/>
      <c r="QSV44" s="481"/>
      <c r="QSW44" s="481"/>
      <c r="QSX44" s="481"/>
      <c r="QSY44" s="481"/>
      <c r="QSZ44" s="481"/>
      <c r="QTA44" s="481"/>
      <c r="QTB44" s="481"/>
      <c r="QTC44" s="481"/>
      <c r="QTD44" s="481"/>
      <c r="QTE44" s="481"/>
      <c r="QTF44" s="481"/>
      <c r="QTG44" s="481"/>
      <c r="QTH44" s="481"/>
      <c r="QTI44" s="481"/>
      <c r="QTJ44" s="481"/>
      <c r="QTK44" s="481"/>
      <c r="QTL44" s="481"/>
      <c r="QTM44" s="481"/>
      <c r="QTN44" s="481"/>
      <c r="QTO44" s="481"/>
      <c r="QTP44" s="481"/>
      <c r="QTQ44" s="481"/>
      <c r="QTR44" s="481"/>
      <c r="QTS44" s="481"/>
      <c r="QTT44" s="481"/>
      <c r="QTU44" s="481"/>
      <c r="QTV44" s="481"/>
      <c r="QTW44" s="481"/>
      <c r="QTX44" s="481"/>
      <c r="QTY44" s="481"/>
      <c r="QTZ44" s="481"/>
      <c r="QUA44" s="481"/>
      <c r="QUB44" s="481"/>
      <c r="QUC44" s="481"/>
      <c r="QUD44" s="481"/>
      <c r="QUE44" s="481"/>
      <c r="QUF44" s="481"/>
      <c r="QUG44" s="481"/>
      <c r="QUH44" s="481"/>
      <c r="QUI44" s="481"/>
      <c r="QUJ44" s="481"/>
      <c r="QUK44" s="481"/>
      <c r="QUL44" s="481"/>
      <c r="QUM44" s="481"/>
      <c r="QUN44" s="481"/>
      <c r="QUO44" s="481"/>
      <c r="QUP44" s="481"/>
      <c r="QUQ44" s="481"/>
      <c r="QUR44" s="481"/>
      <c r="QUS44" s="481"/>
      <c r="QUT44" s="481"/>
      <c r="QUU44" s="481"/>
      <c r="QUV44" s="481"/>
      <c r="QUW44" s="481"/>
      <c r="QUX44" s="481"/>
      <c r="QUY44" s="481"/>
      <c r="QUZ44" s="481"/>
      <c r="QVA44" s="481"/>
      <c r="QVB44" s="481"/>
      <c r="QVC44" s="481"/>
      <c r="QVD44" s="481"/>
      <c r="QVE44" s="481"/>
      <c r="QVF44" s="481"/>
      <c r="QVG44" s="481"/>
      <c r="QVH44" s="481"/>
      <c r="QVI44" s="481"/>
      <c r="QVJ44" s="481"/>
      <c r="QVK44" s="481"/>
      <c r="QVL44" s="481"/>
      <c r="QVM44" s="481"/>
      <c r="QVN44" s="481"/>
      <c r="QVO44" s="481"/>
      <c r="QVP44" s="481"/>
      <c r="QVQ44" s="481"/>
      <c r="QVR44" s="481"/>
      <c r="QVS44" s="481"/>
      <c r="QVT44" s="481"/>
      <c r="QVU44" s="481"/>
      <c r="QVV44" s="481"/>
      <c r="QVW44" s="481"/>
      <c r="QVX44" s="481"/>
      <c r="QVY44" s="481"/>
      <c r="QVZ44" s="481"/>
      <c r="QWA44" s="481"/>
      <c r="QWB44" s="481"/>
      <c r="QWC44" s="481"/>
      <c r="QWD44" s="481"/>
      <c r="QWE44" s="481"/>
      <c r="QWF44" s="481"/>
      <c r="QWG44" s="481"/>
      <c r="QWH44" s="481"/>
      <c r="QWI44" s="481"/>
      <c r="QWJ44" s="481"/>
      <c r="QWK44" s="481"/>
      <c r="QWL44" s="481"/>
      <c r="QWM44" s="481"/>
      <c r="QWN44" s="481"/>
      <c r="QWO44" s="481"/>
      <c r="QWP44" s="481"/>
      <c r="QWQ44" s="481"/>
      <c r="QWR44" s="481"/>
      <c r="QWS44" s="481"/>
      <c r="QWT44" s="481"/>
      <c r="QWU44" s="481"/>
      <c r="QWV44" s="481"/>
      <c r="QWW44" s="481"/>
      <c r="QWX44" s="481"/>
      <c r="QWY44" s="481"/>
      <c r="QWZ44" s="481"/>
      <c r="QXA44" s="481"/>
      <c r="QXB44" s="481"/>
      <c r="QXC44" s="481"/>
      <c r="QXD44" s="481"/>
      <c r="QXE44" s="481"/>
      <c r="QXF44" s="481"/>
      <c r="QXG44" s="481"/>
      <c r="QXH44" s="481"/>
      <c r="QXI44" s="481"/>
      <c r="QXJ44" s="481"/>
      <c r="QXK44" s="481"/>
      <c r="QXL44" s="481"/>
      <c r="QXM44" s="481"/>
      <c r="QXN44" s="481"/>
      <c r="QXO44" s="481"/>
      <c r="QXP44" s="481"/>
      <c r="QXQ44" s="481"/>
      <c r="QXR44" s="481"/>
      <c r="QXS44" s="481"/>
      <c r="QXT44" s="481"/>
      <c r="QXU44" s="481"/>
      <c r="QXV44" s="481"/>
      <c r="QXW44" s="481"/>
      <c r="QXX44" s="481"/>
      <c r="QXY44" s="481"/>
      <c r="QXZ44" s="481"/>
      <c r="QYA44" s="481"/>
      <c r="QYB44" s="481"/>
      <c r="QYC44" s="481"/>
      <c r="QYD44" s="481"/>
      <c r="QYE44" s="481"/>
      <c r="QYF44" s="481"/>
      <c r="QYG44" s="481"/>
      <c r="QYH44" s="481"/>
      <c r="QYI44" s="481"/>
      <c r="QYJ44" s="481"/>
      <c r="QYK44" s="481"/>
      <c r="QYL44" s="481"/>
      <c r="QYM44" s="481"/>
      <c r="QYN44" s="481"/>
      <c r="QYO44" s="481"/>
      <c r="QYP44" s="481"/>
      <c r="QYQ44" s="481"/>
      <c r="QYR44" s="481"/>
      <c r="QYS44" s="481"/>
      <c r="QYT44" s="481"/>
      <c r="QYU44" s="481"/>
      <c r="QYV44" s="481"/>
      <c r="QYW44" s="481"/>
      <c r="QYX44" s="481"/>
      <c r="QYY44" s="481"/>
      <c r="QYZ44" s="481"/>
      <c r="QZA44" s="481"/>
      <c r="QZB44" s="481"/>
      <c r="QZC44" s="481"/>
      <c r="QZD44" s="481"/>
      <c r="QZE44" s="481"/>
      <c r="QZF44" s="481"/>
      <c r="QZG44" s="481"/>
      <c r="QZH44" s="481"/>
      <c r="QZI44" s="481"/>
      <c r="QZJ44" s="481"/>
      <c r="QZK44" s="481"/>
      <c r="QZL44" s="481"/>
      <c r="QZM44" s="481"/>
      <c r="QZN44" s="481"/>
      <c r="QZO44" s="481"/>
      <c r="QZP44" s="481"/>
      <c r="QZQ44" s="481"/>
      <c r="QZR44" s="481"/>
      <c r="QZS44" s="481"/>
      <c r="QZT44" s="481"/>
      <c r="QZU44" s="481"/>
      <c r="QZV44" s="481"/>
      <c r="QZW44" s="481"/>
      <c r="QZX44" s="481"/>
      <c r="QZY44" s="481"/>
      <c r="QZZ44" s="481"/>
      <c r="RAA44" s="481"/>
      <c r="RAB44" s="481"/>
      <c r="RAC44" s="481"/>
      <c r="RAD44" s="481"/>
      <c r="RAE44" s="481"/>
      <c r="RAF44" s="481"/>
      <c r="RAG44" s="481"/>
      <c r="RAH44" s="481"/>
      <c r="RAI44" s="481"/>
      <c r="RAJ44" s="481"/>
      <c r="RAK44" s="481"/>
      <c r="RAL44" s="481"/>
      <c r="RAM44" s="481"/>
      <c r="RAN44" s="481"/>
      <c r="RAO44" s="481"/>
      <c r="RAP44" s="481"/>
      <c r="RAQ44" s="481"/>
      <c r="RAR44" s="481"/>
      <c r="RAS44" s="481"/>
      <c r="RAT44" s="481"/>
      <c r="RAU44" s="481"/>
      <c r="RAV44" s="481"/>
      <c r="RAW44" s="481"/>
      <c r="RAX44" s="481"/>
      <c r="RAY44" s="481"/>
      <c r="RAZ44" s="481"/>
      <c r="RBA44" s="481"/>
      <c r="RBB44" s="481"/>
      <c r="RBC44" s="481"/>
      <c r="RBD44" s="481"/>
      <c r="RBE44" s="481"/>
      <c r="RBF44" s="481"/>
      <c r="RBG44" s="481"/>
      <c r="RBH44" s="481"/>
      <c r="RBI44" s="481"/>
      <c r="RBJ44" s="481"/>
      <c r="RBK44" s="481"/>
      <c r="RBL44" s="481"/>
      <c r="RBM44" s="481"/>
      <c r="RBN44" s="481"/>
      <c r="RBO44" s="481"/>
      <c r="RBP44" s="481"/>
      <c r="RBQ44" s="481"/>
      <c r="RBR44" s="481"/>
      <c r="RBS44" s="481"/>
      <c r="RBT44" s="481"/>
      <c r="RBU44" s="481"/>
      <c r="RBV44" s="481"/>
      <c r="RBW44" s="481"/>
      <c r="RBX44" s="481"/>
      <c r="RBY44" s="481"/>
      <c r="RBZ44" s="481"/>
      <c r="RCA44" s="481"/>
      <c r="RCB44" s="481"/>
      <c r="RCC44" s="481"/>
      <c r="RCD44" s="481"/>
      <c r="RCE44" s="481"/>
      <c r="RCF44" s="481"/>
      <c r="RCG44" s="481"/>
      <c r="RCH44" s="481"/>
      <c r="RCI44" s="481"/>
      <c r="RCJ44" s="481"/>
      <c r="RCK44" s="481"/>
      <c r="RCL44" s="481"/>
      <c r="RCM44" s="481"/>
      <c r="RCN44" s="481"/>
      <c r="RCO44" s="481"/>
      <c r="RCP44" s="481"/>
      <c r="RCQ44" s="481"/>
      <c r="RCR44" s="481"/>
      <c r="RCS44" s="481"/>
      <c r="RCT44" s="481"/>
      <c r="RCU44" s="481"/>
      <c r="RCV44" s="481"/>
      <c r="RCW44" s="481"/>
      <c r="RCX44" s="481"/>
      <c r="RCY44" s="481"/>
      <c r="RCZ44" s="481"/>
      <c r="RDA44" s="481"/>
      <c r="RDB44" s="481"/>
      <c r="RDC44" s="481"/>
      <c r="RDD44" s="481"/>
      <c r="RDE44" s="481"/>
      <c r="RDF44" s="481"/>
      <c r="RDG44" s="481"/>
      <c r="RDH44" s="481"/>
      <c r="RDI44" s="481"/>
      <c r="RDJ44" s="481"/>
      <c r="RDK44" s="481"/>
      <c r="RDL44" s="481"/>
      <c r="RDM44" s="481"/>
      <c r="RDN44" s="481"/>
      <c r="RDO44" s="481"/>
      <c r="RDP44" s="481"/>
      <c r="RDQ44" s="481"/>
      <c r="RDR44" s="481"/>
      <c r="RDS44" s="481"/>
      <c r="RDT44" s="481"/>
      <c r="RDU44" s="481"/>
      <c r="RDV44" s="481"/>
      <c r="RDW44" s="481"/>
      <c r="RDX44" s="481"/>
      <c r="RDY44" s="481"/>
      <c r="RDZ44" s="481"/>
      <c r="REA44" s="481"/>
      <c r="REB44" s="481"/>
      <c r="REC44" s="481"/>
      <c r="RED44" s="481"/>
      <c r="REE44" s="481"/>
      <c r="REF44" s="481"/>
      <c r="REG44" s="481"/>
      <c r="REH44" s="481"/>
      <c r="REI44" s="481"/>
      <c r="REJ44" s="481"/>
      <c r="REK44" s="481"/>
      <c r="REL44" s="481"/>
      <c r="REM44" s="481"/>
      <c r="REN44" s="481"/>
      <c r="REO44" s="481"/>
      <c r="REP44" s="481"/>
      <c r="REQ44" s="481"/>
      <c r="RER44" s="481"/>
      <c r="RES44" s="481"/>
      <c r="RET44" s="481"/>
      <c r="REU44" s="481"/>
      <c r="REV44" s="481"/>
      <c r="REW44" s="481"/>
      <c r="REX44" s="481"/>
      <c r="REY44" s="481"/>
      <c r="REZ44" s="481"/>
      <c r="RFA44" s="481"/>
      <c r="RFB44" s="481"/>
      <c r="RFC44" s="481"/>
      <c r="RFD44" s="481"/>
      <c r="RFE44" s="481"/>
      <c r="RFF44" s="481"/>
      <c r="RFG44" s="481"/>
      <c r="RFH44" s="481"/>
      <c r="RFI44" s="481"/>
      <c r="RFJ44" s="481"/>
      <c r="RFK44" s="481"/>
      <c r="RFL44" s="481"/>
      <c r="RFM44" s="481"/>
      <c r="RFN44" s="481"/>
      <c r="RFO44" s="481"/>
      <c r="RFP44" s="481"/>
      <c r="RFQ44" s="481"/>
      <c r="RFR44" s="481"/>
      <c r="RFS44" s="481"/>
      <c r="RFT44" s="481"/>
      <c r="RFU44" s="481"/>
      <c r="RFV44" s="481"/>
      <c r="RFW44" s="481"/>
      <c r="RFX44" s="481"/>
      <c r="RFY44" s="481"/>
      <c r="RFZ44" s="481"/>
      <c r="RGA44" s="481"/>
      <c r="RGB44" s="481"/>
      <c r="RGC44" s="481"/>
      <c r="RGD44" s="481"/>
      <c r="RGE44" s="481"/>
      <c r="RGF44" s="481"/>
      <c r="RGG44" s="481"/>
      <c r="RGH44" s="481"/>
      <c r="RGI44" s="481"/>
      <c r="RGJ44" s="481"/>
      <c r="RGK44" s="481"/>
      <c r="RGL44" s="481"/>
      <c r="RGM44" s="481"/>
      <c r="RGN44" s="481"/>
      <c r="RGO44" s="481"/>
      <c r="RGP44" s="481"/>
      <c r="RGQ44" s="481"/>
      <c r="RGR44" s="481"/>
      <c r="RGS44" s="481"/>
      <c r="RGT44" s="481"/>
      <c r="RGU44" s="481"/>
      <c r="RGV44" s="481"/>
      <c r="RGW44" s="481"/>
      <c r="RGX44" s="481"/>
      <c r="RGY44" s="481"/>
      <c r="RGZ44" s="481"/>
      <c r="RHA44" s="481"/>
      <c r="RHB44" s="481"/>
      <c r="RHC44" s="481"/>
      <c r="RHD44" s="481"/>
      <c r="RHE44" s="481"/>
      <c r="RHF44" s="481"/>
      <c r="RHG44" s="481"/>
      <c r="RHH44" s="481"/>
      <c r="RHI44" s="481"/>
      <c r="RHJ44" s="481"/>
      <c r="RHK44" s="481"/>
      <c r="RHL44" s="481"/>
      <c r="RHM44" s="481"/>
      <c r="RHN44" s="481"/>
      <c r="RHO44" s="481"/>
      <c r="RHP44" s="481"/>
      <c r="RHQ44" s="481"/>
      <c r="RHR44" s="481"/>
      <c r="RHS44" s="481"/>
      <c r="RHT44" s="481"/>
      <c r="RHU44" s="481"/>
      <c r="RHV44" s="481"/>
      <c r="RHW44" s="481"/>
      <c r="RHX44" s="481"/>
      <c r="RHY44" s="481"/>
      <c r="RHZ44" s="481"/>
      <c r="RIA44" s="481"/>
      <c r="RIB44" s="481"/>
      <c r="RIC44" s="481"/>
      <c r="RID44" s="481"/>
      <c r="RIE44" s="481"/>
      <c r="RIF44" s="481"/>
      <c r="RIG44" s="481"/>
      <c r="RIH44" s="481"/>
      <c r="RII44" s="481"/>
      <c r="RIJ44" s="481"/>
      <c r="RIK44" s="481"/>
      <c r="RIL44" s="481"/>
      <c r="RIM44" s="481"/>
      <c r="RIN44" s="481"/>
      <c r="RIO44" s="481"/>
      <c r="RIP44" s="481"/>
      <c r="RIQ44" s="481"/>
      <c r="RIR44" s="481"/>
      <c r="RIS44" s="481"/>
      <c r="RIT44" s="481"/>
      <c r="RIU44" s="481"/>
      <c r="RIV44" s="481"/>
      <c r="RIW44" s="481"/>
      <c r="RIX44" s="481"/>
      <c r="RIY44" s="481"/>
      <c r="RIZ44" s="481"/>
      <c r="RJA44" s="481"/>
      <c r="RJB44" s="481"/>
      <c r="RJC44" s="481"/>
      <c r="RJD44" s="481"/>
      <c r="RJE44" s="481"/>
      <c r="RJF44" s="481"/>
      <c r="RJG44" s="481"/>
      <c r="RJH44" s="481"/>
      <c r="RJI44" s="481"/>
      <c r="RJJ44" s="481"/>
      <c r="RJK44" s="481"/>
      <c r="RJL44" s="481"/>
      <c r="RJM44" s="481"/>
      <c r="RJN44" s="481"/>
      <c r="RJO44" s="481"/>
      <c r="RJP44" s="481"/>
      <c r="RJQ44" s="481"/>
      <c r="RJR44" s="481"/>
      <c r="RJS44" s="481"/>
      <c r="RJT44" s="481"/>
      <c r="RJU44" s="481"/>
      <c r="RJV44" s="481"/>
      <c r="RJW44" s="481"/>
      <c r="RJX44" s="481"/>
      <c r="RJY44" s="481"/>
      <c r="RJZ44" s="481"/>
      <c r="RKA44" s="481"/>
      <c r="RKB44" s="481"/>
      <c r="RKC44" s="481"/>
      <c r="RKD44" s="481"/>
      <c r="RKE44" s="481"/>
      <c r="RKF44" s="481"/>
      <c r="RKG44" s="481"/>
      <c r="RKH44" s="481"/>
      <c r="RKI44" s="481"/>
      <c r="RKJ44" s="481"/>
      <c r="RKK44" s="481"/>
      <c r="RKL44" s="481"/>
      <c r="RKM44" s="481"/>
      <c r="RKN44" s="481"/>
      <c r="RKO44" s="481"/>
      <c r="RKP44" s="481"/>
      <c r="RKQ44" s="481"/>
      <c r="RKR44" s="481"/>
      <c r="RKS44" s="481"/>
      <c r="RKT44" s="481"/>
      <c r="RKU44" s="481"/>
      <c r="RKV44" s="481"/>
      <c r="RKW44" s="481"/>
      <c r="RKX44" s="481"/>
      <c r="RKY44" s="481"/>
      <c r="RKZ44" s="481"/>
      <c r="RLA44" s="481"/>
      <c r="RLB44" s="481"/>
      <c r="RLC44" s="481"/>
      <c r="RLD44" s="481"/>
      <c r="RLE44" s="481"/>
      <c r="RLF44" s="481"/>
      <c r="RLG44" s="481"/>
      <c r="RLH44" s="481"/>
      <c r="RLI44" s="481"/>
      <c r="RLJ44" s="481"/>
      <c r="RLK44" s="481"/>
      <c r="RLL44" s="481"/>
      <c r="RLM44" s="481"/>
      <c r="RLN44" s="481"/>
      <c r="RLO44" s="481"/>
      <c r="RLP44" s="481"/>
      <c r="RLQ44" s="481"/>
      <c r="RLR44" s="481"/>
      <c r="RLS44" s="481"/>
      <c r="RLT44" s="481"/>
      <c r="RLU44" s="481"/>
      <c r="RLV44" s="481"/>
      <c r="RLW44" s="481"/>
      <c r="RLX44" s="481"/>
      <c r="RLY44" s="481"/>
      <c r="RLZ44" s="481"/>
      <c r="RMA44" s="481"/>
      <c r="RMB44" s="481"/>
      <c r="RMC44" s="481"/>
      <c r="RMD44" s="481"/>
      <c r="RME44" s="481"/>
      <c r="RMF44" s="481"/>
      <c r="RMG44" s="481"/>
      <c r="RMH44" s="481"/>
      <c r="RMI44" s="481"/>
      <c r="RMJ44" s="481"/>
      <c r="RMK44" s="481"/>
      <c r="RML44" s="481"/>
      <c r="RMM44" s="481"/>
      <c r="RMN44" s="481"/>
      <c r="RMO44" s="481"/>
      <c r="RMP44" s="481"/>
      <c r="RMQ44" s="481"/>
      <c r="RMR44" s="481"/>
      <c r="RMS44" s="481"/>
      <c r="RMT44" s="481"/>
      <c r="RMU44" s="481"/>
      <c r="RMV44" s="481"/>
      <c r="RMW44" s="481"/>
      <c r="RMX44" s="481"/>
      <c r="RMY44" s="481"/>
      <c r="RMZ44" s="481"/>
      <c r="RNA44" s="481"/>
      <c r="RNB44" s="481"/>
      <c r="RNC44" s="481"/>
      <c r="RND44" s="481"/>
      <c r="RNE44" s="481"/>
      <c r="RNF44" s="481"/>
      <c r="RNG44" s="481"/>
      <c r="RNH44" s="481"/>
      <c r="RNI44" s="481"/>
      <c r="RNJ44" s="481"/>
      <c r="RNK44" s="481"/>
      <c r="RNL44" s="481"/>
      <c r="RNM44" s="481"/>
      <c r="RNN44" s="481"/>
      <c r="RNO44" s="481"/>
      <c r="RNP44" s="481"/>
      <c r="RNQ44" s="481"/>
      <c r="RNR44" s="481"/>
      <c r="RNS44" s="481"/>
      <c r="RNT44" s="481"/>
      <c r="RNU44" s="481"/>
      <c r="RNV44" s="481"/>
      <c r="RNW44" s="481"/>
      <c r="RNX44" s="481"/>
      <c r="RNY44" s="481"/>
      <c r="RNZ44" s="481"/>
      <c r="ROA44" s="481"/>
      <c r="ROB44" s="481"/>
      <c r="ROC44" s="481"/>
      <c r="ROD44" s="481"/>
      <c r="ROE44" s="481"/>
      <c r="ROF44" s="481"/>
      <c r="ROG44" s="481"/>
      <c r="ROH44" s="481"/>
      <c r="ROI44" s="481"/>
      <c r="ROJ44" s="481"/>
      <c r="ROK44" s="481"/>
      <c r="ROL44" s="481"/>
      <c r="ROM44" s="481"/>
      <c r="RON44" s="481"/>
      <c r="ROO44" s="481"/>
      <c r="ROP44" s="481"/>
      <c r="ROQ44" s="481"/>
      <c r="ROR44" s="481"/>
      <c r="ROS44" s="481"/>
      <c r="ROT44" s="481"/>
      <c r="ROU44" s="481"/>
      <c r="ROV44" s="481"/>
      <c r="ROW44" s="481"/>
      <c r="ROX44" s="481"/>
      <c r="ROY44" s="481"/>
      <c r="ROZ44" s="481"/>
      <c r="RPA44" s="481"/>
      <c r="RPB44" s="481"/>
      <c r="RPC44" s="481"/>
      <c r="RPD44" s="481"/>
      <c r="RPE44" s="481"/>
      <c r="RPF44" s="481"/>
      <c r="RPG44" s="481"/>
      <c r="RPH44" s="481"/>
      <c r="RPI44" s="481"/>
      <c r="RPJ44" s="481"/>
      <c r="RPK44" s="481"/>
      <c r="RPL44" s="481"/>
      <c r="RPM44" s="481"/>
      <c r="RPN44" s="481"/>
      <c r="RPO44" s="481"/>
      <c r="RPP44" s="481"/>
      <c r="RPQ44" s="481"/>
      <c r="RPR44" s="481"/>
      <c r="RPS44" s="481"/>
      <c r="RPT44" s="481"/>
      <c r="RPU44" s="481"/>
      <c r="RPV44" s="481"/>
      <c r="RPW44" s="481"/>
      <c r="RPX44" s="481"/>
      <c r="RPY44" s="481"/>
      <c r="RPZ44" s="481"/>
      <c r="RQA44" s="481"/>
      <c r="RQB44" s="481"/>
      <c r="RQC44" s="481"/>
      <c r="RQD44" s="481"/>
      <c r="RQE44" s="481"/>
      <c r="RQF44" s="481"/>
      <c r="RQG44" s="481"/>
      <c r="RQH44" s="481"/>
      <c r="RQI44" s="481"/>
      <c r="RQJ44" s="481"/>
      <c r="RQK44" s="481"/>
      <c r="RQL44" s="481"/>
      <c r="RQM44" s="481"/>
      <c r="RQN44" s="481"/>
      <c r="RQO44" s="481"/>
      <c r="RQP44" s="481"/>
      <c r="RQQ44" s="481"/>
      <c r="RQR44" s="481"/>
      <c r="RQS44" s="481"/>
      <c r="RQT44" s="481"/>
      <c r="RQU44" s="481"/>
      <c r="RQV44" s="481"/>
      <c r="RQW44" s="481"/>
      <c r="RQX44" s="481"/>
      <c r="RQY44" s="481"/>
      <c r="RQZ44" s="481"/>
      <c r="RRA44" s="481"/>
      <c r="RRB44" s="481"/>
      <c r="RRC44" s="481"/>
      <c r="RRD44" s="481"/>
      <c r="RRE44" s="481"/>
      <c r="RRF44" s="481"/>
      <c r="RRG44" s="481"/>
      <c r="RRH44" s="481"/>
      <c r="RRI44" s="481"/>
      <c r="RRJ44" s="481"/>
      <c r="RRK44" s="481"/>
      <c r="RRL44" s="481"/>
      <c r="RRM44" s="481"/>
      <c r="RRN44" s="481"/>
      <c r="RRO44" s="481"/>
      <c r="RRP44" s="481"/>
      <c r="RRQ44" s="481"/>
      <c r="RRR44" s="481"/>
      <c r="RRS44" s="481"/>
      <c r="RRT44" s="481"/>
      <c r="RRU44" s="481"/>
      <c r="RRV44" s="481"/>
      <c r="RRW44" s="481"/>
      <c r="RRX44" s="481"/>
      <c r="RRY44" s="481"/>
      <c r="RRZ44" s="481"/>
      <c r="RSA44" s="481"/>
      <c r="RSB44" s="481"/>
      <c r="RSC44" s="481"/>
      <c r="RSD44" s="481"/>
      <c r="RSE44" s="481"/>
      <c r="RSF44" s="481"/>
      <c r="RSG44" s="481"/>
      <c r="RSH44" s="481"/>
      <c r="RSI44" s="481"/>
      <c r="RSJ44" s="481"/>
      <c r="RSK44" s="481"/>
      <c r="RSL44" s="481"/>
      <c r="RSM44" s="481"/>
      <c r="RSN44" s="481"/>
      <c r="RSO44" s="481"/>
      <c r="RSP44" s="481"/>
      <c r="RSQ44" s="481"/>
      <c r="RSR44" s="481"/>
      <c r="RSS44" s="481"/>
      <c r="RST44" s="481"/>
      <c r="RSU44" s="481"/>
      <c r="RSV44" s="481"/>
      <c r="RSW44" s="481"/>
      <c r="RSX44" s="481"/>
      <c r="RSY44" s="481"/>
      <c r="RSZ44" s="481"/>
      <c r="RTA44" s="481"/>
      <c r="RTB44" s="481"/>
      <c r="RTC44" s="481"/>
      <c r="RTD44" s="481"/>
      <c r="RTE44" s="481"/>
      <c r="RTF44" s="481"/>
      <c r="RTG44" s="481"/>
      <c r="RTH44" s="481"/>
      <c r="RTI44" s="481"/>
      <c r="RTJ44" s="481"/>
      <c r="RTK44" s="481"/>
      <c r="RTL44" s="481"/>
      <c r="RTM44" s="481"/>
      <c r="RTN44" s="481"/>
      <c r="RTO44" s="481"/>
      <c r="RTP44" s="481"/>
      <c r="RTQ44" s="481"/>
      <c r="RTR44" s="481"/>
      <c r="RTS44" s="481"/>
      <c r="RTT44" s="481"/>
      <c r="RTU44" s="481"/>
      <c r="RTV44" s="481"/>
      <c r="RTW44" s="481"/>
      <c r="RTX44" s="481"/>
      <c r="RTY44" s="481"/>
      <c r="RTZ44" s="481"/>
      <c r="RUA44" s="481"/>
      <c r="RUB44" s="481"/>
      <c r="RUC44" s="481"/>
      <c r="RUD44" s="481"/>
      <c r="RUE44" s="481"/>
      <c r="RUF44" s="481"/>
      <c r="RUG44" s="481"/>
      <c r="RUH44" s="481"/>
      <c r="RUI44" s="481"/>
      <c r="RUJ44" s="481"/>
      <c r="RUK44" s="481"/>
      <c r="RUL44" s="481"/>
      <c r="RUM44" s="481"/>
      <c r="RUN44" s="481"/>
      <c r="RUO44" s="481"/>
      <c r="RUP44" s="481"/>
      <c r="RUQ44" s="481"/>
      <c r="RUR44" s="481"/>
      <c r="RUS44" s="481"/>
      <c r="RUT44" s="481"/>
      <c r="RUU44" s="481"/>
      <c r="RUV44" s="481"/>
      <c r="RUW44" s="481"/>
      <c r="RUX44" s="481"/>
      <c r="RUY44" s="481"/>
      <c r="RUZ44" s="481"/>
      <c r="RVA44" s="481"/>
      <c r="RVB44" s="481"/>
      <c r="RVC44" s="481"/>
      <c r="RVD44" s="481"/>
      <c r="RVE44" s="481"/>
      <c r="RVF44" s="481"/>
      <c r="RVG44" s="481"/>
      <c r="RVH44" s="481"/>
      <c r="RVI44" s="481"/>
      <c r="RVJ44" s="481"/>
      <c r="RVK44" s="481"/>
      <c r="RVL44" s="481"/>
      <c r="RVM44" s="481"/>
      <c r="RVN44" s="481"/>
      <c r="RVO44" s="481"/>
      <c r="RVP44" s="481"/>
      <c r="RVQ44" s="481"/>
      <c r="RVR44" s="481"/>
      <c r="RVS44" s="481"/>
      <c r="RVT44" s="481"/>
      <c r="RVU44" s="481"/>
      <c r="RVV44" s="481"/>
      <c r="RVW44" s="481"/>
      <c r="RVX44" s="481"/>
      <c r="RVY44" s="481"/>
      <c r="RVZ44" s="481"/>
      <c r="RWA44" s="481"/>
      <c r="RWB44" s="481"/>
      <c r="RWC44" s="481"/>
      <c r="RWD44" s="481"/>
      <c r="RWE44" s="481"/>
      <c r="RWF44" s="481"/>
      <c r="RWG44" s="481"/>
      <c r="RWH44" s="481"/>
      <c r="RWI44" s="481"/>
      <c r="RWJ44" s="481"/>
      <c r="RWK44" s="481"/>
      <c r="RWL44" s="481"/>
      <c r="RWM44" s="481"/>
      <c r="RWN44" s="481"/>
      <c r="RWO44" s="481"/>
      <c r="RWP44" s="481"/>
      <c r="RWQ44" s="481"/>
      <c r="RWR44" s="481"/>
      <c r="RWS44" s="481"/>
      <c r="RWT44" s="481"/>
      <c r="RWU44" s="481"/>
      <c r="RWV44" s="481"/>
      <c r="RWW44" s="481"/>
      <c r="RWX44" s="481"/>
      <c r="RWY44" s="481"/>
      <c r="RWZ44" s="481"/>
      <c r="RXA44" s="481"/>
      <c r="RXB44" s="481"/>
      <c r="RXC44" s="481"/>
      <c r="RXD44" s="481"/>
      <c r="RXE44" s="481"/>
      <c r="RXF44" s="481"/>
      <c r="RXG44" s="481"/>
      <c r="RXH44" s="481"/>
      <c r="RXI44" s="481"/>
      <c r="RXJ44" s="481"/>
      <c r="RXK44" s="481"/>
      <c r="RXL44" s="481"/>
      <c r="RXM44" s="481"/>
      <c r="RXN44" s="481"/>
      <c r="RXO44" s="481"/>
      <c r="RXP44" s="481"/>
      <c r="RXQ44" s="481"/>
      <c r="RXR44" s="481"/>
      <c r="RXS44" s="481"/>
      <c r="RXT44" s="481"/>
      <c r="RXU44" s="481"/>
      <c r="RXV44" s="481"/>
      <c r="RXW44" s="481"/>
      <c r="RXX44" s="481"/>
      <c r="RXY44" s="481"/>
      <c r="RXZ44" s="481"/>
      <c r="RYA44" s="481"/>
      <c r="RYB44" s="481"/>
      <c r="RYC44" s="481"/>
      <c r="RYD44" s="481"/>
      <c r="RYE44" s="481"/>
      <c r="RYF44" s="481"/>
      <c r="RYG44" s="481"/>
      <c r="RYH44" s="481"/>
      <c r="RYI44" s="481"/>
      <c r="RYJ44" s="481"/>
      <c r="RYK44" s="481"/>
      <c r="RYL44" s="481"/>
      <c r="RYM44" s="481"/>
      <c r="RYN44" s="481"/>
      <c r="RYO44" s="481"/>
      <c r="RYP44" s="481"/>
      <c r="RYQ44" s="481"/>
      <c r="RYR44" s="481"/>
      <c r="RYS44" s="481"/>
      <c r="RYT44" s="481"/>
      <c r="RYU44" s="481"/>
      <c r="RYV44" s="481"/>
      <c r="RYW44" s="481"/>
      <c r="RYX44" s="481"/>
      <c r="RYY44" s="481"/>
      <c r="RYZ44" s="481"/>
      <c r="RZA44" s="481"/>
      <c r="RZB44" s="481"/>
      <c r="RZC44" s="481"/>
      <c r="RZD44" s="481"/>
      <c r="RZE44" s="481"/>
      <c r="RZF44" s="481"/>
      <c r="RZG44" s="481"/>
      <c r="RZH44" s="481"/>
      <c r="RZI44" s="481"/>
      <c r="RZJ44" s="481"/>
      <c r="RZK44" s="481"/>
      <c r="RZL44" s="481"/>
      <c r="RZM44" s="481"/>
      <c r="RZN44" s="481"/>
      <c r="RZO44" s="481"/>
      <c r="RZP44" s="481"/>
      <c r="RZQ44" s="481"/>
      <c r="RZR44" s="481"/>
      <c r="RZS44" s="481"/>
      <c r="RZT44" s="481"/>
      <c r="RZU44" s="481"/>
      <c r="RZV44" s="481"/>
      <c r="RZW44" s="481"/>
      <c r="RZX44" s="481"/>
      <c r="RZY44" s="481"/>
      <c r="RZZ44" s="481"/>
      <c r="SAA44" s="481"/>
      <c r="SAB44" s="481"/>
      <c r="SAC44" s="481"/>
      <c r="SAD44" s="481"/>
      <c r="SAE44" s="481"/>
      <c r="SAF44" s="481"/>
      <c r="SAG44" s="481"/>
      <c r="SAH44" s="481"/>
      <c r="SAI44" s="481"/>
      <c r="SAJ44" s="481"/>
      <c r="SAK44" s="481"/>
      <c r="SAL44" s="481"/>
      <c r="SAM44" s="481"/>
      <c r="SAN44" s="481"/>
      <c r="SAO44" s="481"/>
      <c r="SAP44" s="481"/>
      <c r="SAQ44" s="481"/>
      <c r="SAR44" s="481"/>
      <c r="SAS44" s="481"/>
      <c r="SAT44" s="481"/>
      <c r="SAU44" s="481"/>
      <c r="SAV44" s="481"/>
      <c r="SAW44" s="481"/>
      <c r="SAX44" s="481"/>
      <c r="SAY44" s="481"/>
      <c r="SAZ44" s="481"/>
      <c r="SBA44" s="481"/>
      <c r="SBB44" s="481"/>
      <c r="SBC44" s="481"/>
      <c r="SBD44" s="481"/>
      <c r="SBE44" s="481"/>
      <c r="SBF44" s="481"/>
      <c r="SBG44" s="481"/>
      <c r="SBH44" s="481"/>
      <c r="SBI44" s="481"/>
      <c r="SBJ44" s="481"/>
      <c r="SBK44" s="481"/>
      <c r="SBL44" s="481"/>
      <c r="SBM44" s="481"/>
      <c r="SBN44" s="481"/>
      <c r="SBO44" s="481"/>
      <c r="SBP44" s="481"/>
      <c r="SBQ44" s="481"/>
      <c r="SBR44" s="481"/>
      <c r="SBS44" s="481"/>
      <c r="SBT44" s="481"/>
      <c r="SBU44" s="481"/>
      <c r="SBV44" s="481"/>
      <c r="SBW44" s="481"/>
      <c r="SBX44" s="481"/>
      <c r="SBY44" s="481"/>
      <c r="SBZ44" s="481"/>
      <c r="SCA44" s="481"/>
      <c r="SCB44" s="481"/>
      <c r="SCC44" s="481"/>
      <c r="SCD44" s="481"/>
      <c r="SCE44" s="481"/>
      <c r="SCF44" s="481"/>
      <c r="SCG44" s="481"/>
      <c r="SCH44" s="481"/>
      <c r="SCI44" s="481"/>
      <c r="SCJ44" s="481"/>
      <c r="SCK44" s="481"/>
      <c r="SCL44" s="481"/>
      <c r="SCM44" s="481"/>
      <c r="SCN44" s="481"/>
      <c r="SCO44" s="481"/>
      <c r="SCP44" s="481"/>
      <c r="SCQ44" s="481"/>
      <c r="SCR44" s="481"/>
      <c r="SCS44" s="481"/>
      <c r="SCT44" s="481"/>
      <c r="SCU44" s="481"/>
      <c r="SCV44" s="481"/>
      <c r="SCW44" s="481"/>
      <c r="SCX44" s="481"/>
      <c r="SCY44" s="481"/>
      <c r="SCZ44" s="481"/>
      <c r="SDA44" s="481"/>
      <c r="SDB44" s="481"/>
      <c r="SDC44" s="481"/>
      <c r="SDD44" s="481"/>
      <c r="SDE44" s="481"/>
      <c r="SDF44" s="481"/>
      <c r="SDG44" s="481"/>
      <c r="SDH44" s="481"/>
      <c r="SDI44" s="481"/>
      <c r="SDJ44" s="481"/>
      <c r="SDK44" s="481"/>
      <c r="SDL44" s="481"/>
      <c r="SDM44" s="481"/>
      <c r="SDN44" s="481"/>
      <c r="SDO44" s="481"/>
      <c r="SDP44" s="481"/>
      <c r="SDQ44" s="481"/>
      <c r="SDR44" s="481"/>
      <c r="SDS44" s="481"/>
      <c r="SDT44" s="481"/>
      <c r="SDU44" s="481"/>
      <c r="SDV44" s="481"/>
      <c r="SDW44" s="481"/>
      <c r="SDX44" s="481"/>
      <c r="SDY44" s="481"/>
      <c r="SDZ44" s="481"/>
      <c r="SEA44" s="481"/>
      <c r="SEB44" s="481"/>
      <c r="SEC44" s="481"/>
      <c r="SED44" s="481"/>
      <c r="SEE44" s="481"/>
      <c r="SEF44" s="481"/>
      <c r="SEG44" s="481"/>
      <c r="SEH44" s="481"/>
      <c r="SEI44" s="481"/>
      <c r="SEJ44" s="481"/>
      <c r="SEK44" s="481"/>
      <c r="SEL44" s="481"/>
      <c r="SEM44" s="481"/>
      <c r="SEN44" s="481"/>
      <c r="SEO44" s="481"/>
      <c r="SEP44" s="481"/>
      <c r="SEQ44" s="481"/>
      <c r="SER44" s="481"/>
      <c r="SES44" s="481"/>
      <c r="SET44" s="481"/>
      <c r="SEU44" s="481"/>
      <c r="SEV44" s="481"/>
      <c r="SEW44" s="481"/>
      <c r="SEX44" s="481"/>
      <c r="SEY44" s="481"/>
      <c r="SEZ44" s="481"/>
      <c r="SFA44" s="481"/>
      <c r="SFB44" s="481"/>
      <c r="SFC44" s="481"/>
      <c r="SFD44" s="481"/>
      <c r="SFE44" s="481"/>
      <c r="SFF44" s="481"/>
      <c r="SFG44" s="481"/>
      <c r="SFH44" s="481"/>
      <c r="SFI44" s="481"/>
      <c r="SFJ44" s="481"/>
      <c r="SFK44" s="481"/>
      <c r="SFL44" s="481"/>
      <c r="SFM44" s="481"/>
      <c r="SFN44" s="481"/>
      <c r="SFO44" s="481"/>
      <c r="SFP44" s="481"/>
      <c r="SFQ44" s="481"/>
      <c r="SFR44" s="481"/>
      <c r="SFS44" s="481"/>
      <c r="SFT44" s="481"/>
      <c r="SFU44" s="481"/>
      <c r="SFV44" s="481"/>
      <c r="SFW44" s="481"/>
      <c r="SFX44" s="481"/>
      <c r="SFY44" s="481"/>
      <c r="SFZ44" s="481"/>
      <c r="SGA44" s="481"/>
      <c r="SGB44" s="481"/>
      <c r="SGC44" s="481"/>
      <c r="SGD44" s="481"/>
      <c r="SGE44" s="481"/>
      <c r="SGF44" s="481"/>
      <c r="SGG44" s="481"/>
      <c r="SGH44" s="481"/>
      <c r="SGI44" s="481"/>
      <c r="SGJ44" s="481"/>
      <c r="SGK44" s="481"/>
      <c r="SGL44" s="481"/>
      <c r="SGM44" s="481"/>
      <c r="SGN44" s="481"/>
      <c r="SGO44" s="481"/>
      <c r="SGP44" s="481"/>
      <c r="SGQ44" s="481"/>
      <c r="SGR44" s="481"/>
      <c r="SGS44" s="481"/>
      <c r="SGT44" s="481"/>
      <c r="SGU44" s="481"/>
      <c r="SGV44" s="481"/>
      <c r="SGW44" s="481"/>
      <c r="SGX44" s="481"/>
      <c r="SGY44" s="481"/>
      <c r="SGZ44" s="481"/>
      <c r="SHA44" s="481"/>
      <c r="SHB44" s="481"/>
      <c r="SHC44" s="481"/>
      <c r="SHD44" s="481"/>
      <c r="SHE44" s="481"/>
      <c r="SHF44" s="481"/>
      <c r="SHG44" s="481"/>
      <c r="SHH44" s="481"/>
      <c r="SHI44" s="481"/>
      <c r="SHJ44" s="481"/>
      <c r="SHK44" s="481"/>
      <c r="SHL44" s="481"/>
      <c r="SHM44" s="481"/>
      <c r="SHN44" s="481"/>
      <c r="SHO44" s="481"/>
      <c r="SHP44" s="481"/>
      <c r="SHQ44" s="481"/>
      <c r="SHR44" s="481"/>
      <c r="SHS44" s="481"/>
      <c r="SHT44" s="481"/>
      <c r="SHU44" s="481"/>
      <c r="SHV44" s="481"/>
      <c r="SHW44" s="481"/>
      <c r="SHX44" s="481"/>
      <c r="SHY44" s="481"/>
      <c r="SHZ44" s="481"/>
      <c r="SIA44" s="481"/>
      <c r="SIB44" s="481"/>
      <c r="SIC44" s="481"/>
      <c r="SID44" s="481"/>
      <c r="SIE44" s="481"/>
      <c r="SIF44" s="481"/>
      <c r="SIG44" s="481"/>
      <c r="SIH44" s="481"/>
      <c r="SII44" s="481"/>
      <c r="SIJ44" s="481"/>
      <c r="SIK44" s="481"/>
      <c r="SIL44" s="481"/>
      <c r="SIM44" s="481"/>
      <c r="SIN44" s="481"/>
      <c r="SIO44" s="481"/>
      <c r="SIP44" s="481"/>
      <c r="SIQ44" s="481"/>
      <c r="SIR44" s="481"/>
      <c r="SIS44" s="481"/>
      <c r="SIT44" s="481"/>
      <c r="SIU44" s="481"/>
      <c r="SIV44" s="481"/>
      <c r="SIW44" s="481"/>
      <c r="SIX44" s="481"/>
      <c r="SIY44" s="481"/>
      <c r="SIZ44" s="481"/>
      <c r="SJA44" s="481"/>
      <c r="SJB44" s="481"/>
      <c r="SJC44" s="481"/>
      <c r="SJD44" s="481"/>
      <c r="SJE44" s="481"/>
      <c r="SJF44" s="481"/>
      <c r="SJG44" s="481"/>
      <c r="SJH44" s="481"/>
      <c r="SJI44" s="481"/>
      <c r="SJJ44" s="481"/>
      <c r="SJK44" s="481"/>
      <c r="SJL44" s="481"/>
      <c r="SJM44" s="481"/>
      <c r="SJN44" s="481"/>
      <c r="SJO44" s="481"/>
      <c r="SJP44" s="481"/>
      <c r="SJQ44" s="481"/>
      <c r="SJR44" s="481"/>
      <c r="SJS44" s="481"/>
      <c r="SJT44" s="481"/>
      <c r="SJU44" s="481"/>
      <c r="SJV44" s="481"/>
      <c r="SJW44" s="481"/>
      <c r="SJX44" s="481"/>
      <c r="SJY44" s="481"/>
      <c r="SJZ44" s="481"/>
      <c r="SKA44" s="481"/>
      <c r="SKB44" s="481"/>
      <c r="SKC44" s="481"/>
      <c r="SKD44" s="481"/>
      <c r="SKE44" s="481"/>
      <c r="SKF44" s="481"/>
      <c r="SKG44" s="481"/>
      <c r="SKH44" s="481"/>
      <c r="SKI44" s="481"/>
      <c r="SKJ44" s="481"/>
      <c r="SKK44" s="481"/>
      <c r="SKL44" s="481"/>
      <c r="SKM44" s="481"/>
      <c r="SKN44" s="481"/>
      <c r="SKO44" s="481"/>
      <c r="SKP44" s="481"/>
      <c r="SKQ44" s="481"/>
      <c r="SKR44" s="481"/>
      <c r="SKS44" s="481"/>
      <c r="SKT44" s="481"/>
      <c r="SKU44" s="481"/>
      <c r="SKV44" s="481"/>
      <c r="SKW44" s="481"/>
      <c r="SKX44" s="481"/>
      <c r="SKY44" s="481"/>
      <c r="SKZ44" s="481"/>
      <c r="SLA44" s="481"/>
      <c r="SLB44" s="481"/>
      <c r="SLC44" s="481"/>
      <c r="SLD44" s="481"/>
      <c r="SLE44" s="481"/>
      <c r="SLF44" s="481"/>
      <c r="SLG44" s="481"/>
      <c r="SLH44" s="481"/>
      <c r="SLI44" s="481"/>
      <c r="SLJ44" s="481"/>
      <c r="SLK44" s="481"/>
      <c r="SLL44" s="481"/>
      <c r="SLM44" s="481"/>
      <c r="SLN44" s="481"/>
      <c r="SLO44" s="481"/>
      <c r="SLP44" s="481"/>
      <c r="SLQ44" s="481"/>
      <c r="SLR44" s="481"/>
      <c r="SLS44" s="481"/>
      <c r="SLT44" s="481"/>
      <c r="SLU44" s="481"/>
      <c r="SLV44" s="481"/>
      <c r="SLW44" s="481"/>
      <c r="SLX44" s="481"/>
      <c r="SLY44" s="481"/>
      <c r="SLZ44" s="481"/>
      <c r="SMA44" s="481"/>
      <c r="SMB44" s="481"/>
      <c r="SMC44" s="481"/>
      <c r="SMD44" s="481"/>
      <c r="SME44" s="481"/>
      <c r="SMF44" s="481"/>
      <c r="SMG44" s="481"/>
      <c r="SMH44" s="481"/>
      <c r="SMI44" s="481"/>
      <c r="SMJ44" s="481"/>
      <c r="SMK44" s="481"/>
      <c r="SML44" s="481"/>
      <c r="SMM44" s="481"/>
      <c r="SMN44" s="481"/>
      <c r="SMO44" s="481"/>
      <c r="SMP44" s="481"/>
      <c r="SMQ44" s="481"/>
      <c r="SMR44" s="481"/>
      <c r="SMS44" s="481"/>
      <c r="SMT44" s="481"/>
      <c r="SMU44" s="481"/>
      <c r="SMV44" s="481"/>
      <c r="SMW44" s="481"/>
      <c r="SMX44" s="481"/>
      <c r="SMY44" s="481"/>
      <c r="SMZ44" s="481"/>
      <c r="SNA44" s="481"/>
      <c r="SNB44" s="481"/>
      <c r="SNC44" s="481"/>
      <c r="SND44" s="481"/>
      <c r="SNE44" s="481"/>
      <c r="SNF44" s="481"/>
      <c r="SNG44" s="481"/>
      <c r="SNH44" s="481"/>
      <c r="SNI44" s="481"/>
      <c r="SNJ44" s="481"/>
      <c r="SNK44" s="481"/>
      <c r="SNL44" s="481"/>
      <c r="SNM44" s="481"/>
      <c r="SNN44" s="481"/>
      <c r="SNO44" s="481"/>
      <c r="SNP44" s="481"/>
      <c r="SNQ44" s="481"/>
      <c r="SNR44" s="481"/>
      <c r="SNS44" s="481"/>
      <c r="SNT44" s="481"/>
      <c r="SNU44" s="481"/>
      <c r="SNV44" s="481"/>
      <c r="SNW44" s="481"/>
      <c r="SNX44" s="481"/>
      <c r="SNY44" s="481"/>
      <c r="SNZ44" s="481"/>
      <c r="SOA44" s="481"/>
      <c r="SOB44" s="481"/>
      <c r="SOC44" s="481"/>
      <c r="SOD44" s="481"/>
      <c r="SOE44" s="481"/>
      <c r="SOF44" s="481"/>
      <c r="SOG44" s="481"/>
      <c r="SOH44" s="481"/>
      <c r="SOI44" s="481"/>
      <c r="SOJ44" s="481"/>
      <c r="SOK44" s="481"/>
      <c r="SOL44" s="481"/>
      <c r="SOM44" s="481"/>
      <c r="SON44" s="481"/>
      <c r="SOO44" s="481"/>
      <c r="SOP44" s="481"/>
      <c r="SOQ44" s="481"/>
      <c r="SOR44" s="481"/>
      <c r="SOS44" s="481"/>
      <c r="SOT44" s="481"/>
      <c r="SOU44" s="481"/>
      <c r="SOV44" s="481"/>
      <c r="SOW44" s="481"/>
      <c r="SOX44" s="481"/>
      <c r="SOY44" s="481"/>
      <c r="SOZ44" s="481"/>
      <c r="SPA44" s="481"/>
      <c r="SPB44" s="481"/>
      <c r="SPC44" s="481"/>
      <c r="SPD44" s="481"/>
      <c r="SPE44" s="481"/>
      <c r="SPF44" s="481"/>
      <c r="SPG44" s="481"/>
      <c r="SPH44" s="481"/>
      <c r="SPI44" s="481"/>
      <c r="SPJ44" s="481"/>
      <c r="SPK44" s="481"/>
      <c r="SPL44" s="481"/>
      <c r="SPM44" s="481"/>
      <c r="SPN44" s="481"/>
      <c r="SPO44" s="481"/>
      <c r="SPP44" s="481"/>
      <c r="SPQ44" s="481"/>
      <c r="SPR44" s="481"/>
      <c r="SPS44" s="481"/>
      <c r="SPT44" s="481"/>
      <c r="SPU44" s="481"/>
      <c r="SPV44" s="481"/>
      <c r="SPW44" s="481"/>
      <c r="SPX44" s="481"/>
      <c r="SPY44" s="481"/>
      <c r="SPZ44" s="481"/>
      <c r="SQA44" s="481"/>
      <c r="SQB44" s="481"/>
      <c r="SQC44" s="481"/>
      <c r="SQD44" s="481"/>
      <c r="SQE44" s="481"/>
      <c r="SQF44" s="481"/>
      <c r="SQG44" s="481"/>
      <c r="SQH44" s="481"/>
      <c r="SQI44" s="481"/>
      <c r="SQJ44" s="481"/>
      <c r="SQK44" s="481"/>
      <c r="SQL44" s="481"/>
      <c r="SQM44" s="481"/>
      <c r="SQN44" s="481"/>
      <c r="SQO44" s="481"/>
      <c r="SQP44" s="481"/>
      <c r="SQQ44" s="481"/>
      <c r="SQR44" s="481"/>
      <c r="SQS44" s="481"/>
      <c r="SQT44" s="481"/>
      <c r="SQU44" s="481"/>
      <c r="SQV44" s="481"/>
      <c r="SQW44" s="481"/>
      <c r="SQX44" s="481"/>
      <c r="SQY44" s="481"/>
      <c r="SQZ44" s="481"/>
      <c r="SRA44" s="481"/>
      <c r="SRB44" s="481"/>
      <c r="SRC44" s="481"/>
      <c r="SRD44" s="481"/>
      <c r="SRE44" s="481"/>
      <c r="SRF44" s="481"/>
      <c r="SRG44" s="481"/>
      <c r="SRH44" s="481"/>
      <c r="SRI44" s="481"/>
      <c r="SRJ44" s="481"/>
      <c r="SRK44" s="481"/>
      <c r="SRL44" s="481"/>
      <c r="SRM44" s="481"/>
      <c r="SRN44" s="481"/>
      <c r="SRO44" s="481"/>
      <c r="SRP44" s="481"/>
      <c r="SRQ44" s="481"/>
      <c r="SRR44" s="481"/>
      <c r="SRS44" s="481"/>
      <c r="SRT44" s="481"/>
      <c r="SRU44" s="481"/>
      <c r="SRV44" s="481"/>
      <c r="SRW44" s="481"/>
      <c r="SRX44" s="481"/>
      <c r="SRY44" s="481"/>
      <c r="SRZ44" s="481"/>
      <c r="SSA44" s="481"/>
      <c r="SSB44" s="481"/>
      <c r="SSC44" s="481"/>
      <c r="SSD44" s="481"/>
      <c r="SSE44" s="481"/>
      <c r="SSF44" s="481"/>
      <c r="SSG44" s="481"/>
      <c r="SSH44" s="481"/>
      <c r="SSI44" s="481"/>
      <c r="SSJ44" s="481"/>
      <c r="SSK44" s="481"/>
      <c r="SSL44" s="481"/>
      <c r="SSM44" s="481"/>
      <c r="SSN44" s="481"/>
      <c r="SSO44" s="481"/>
      <c r="SSP44" s="481"/>
      <c r="SSQ44" s="481"/>
      <c r="SSR44" s="481"/>
      <c r="SSS44" s="481"/>
      <c r="SST44" s="481"/>
      <c r="SSU44" s="481"/>
      <c r="SSV44" s="481"/>
      <c r="SSW44" s="481"/>
      <c r="SSX44" s="481"/>
      <c r="SSY44" s="481"/>
      <c r="SSZ44" s="481"/>
      <c r="STA44" s="481"/>
      <c r="STB44" s="481"/>
      <c r="STC44" s="481"/>
      <c r="STD44" s="481"/>
      <c r="STE44" s="481"/>
      <c r="STF44" s="481"/>
      <c r="STG44" s="481"/>
      <c r="STH44" s="481"/>
      <c r="STI44" s="481"/>
      <c r="STJ44" s="481"/>
      <c r="STK44" s="481"/>
      <c r="STL44" s="481"/>
      <c r="STM44" s="481"/>
      <c r="STN44" s="481"/>
      <c r="STO44" s="481"/>
      <c r="STP44" s="481"/>
      <c r="STQ44" s="481"/>
      <c r="STR44" s="481"/>
      <c r="STS44" s="481"/>
      <c r="STT44" s="481"/>
      <c r="STU44" s="481"/>
      <c r="STV44" s="481"/>
      <c r="STW44" s="481"/>
      <c r="STX44" s="481"/>
      <c r="STY44" s="481"/>
      <c r="STZ44" s="481"/>
      <c r="SUA44" s="481"/>
      <c r="SUB44" s="481"/>
      <c r="SUC44" s="481"/>
      <c r="SUD44" s="481"/>
      <c r="SUE44" s="481"/>
      <c r="SUF44" s="481"/>
      <c r="SUG44" s="481"/>
      <c r="SUH44" s="481"/>
      <c r="SUI44" s="481"/>
      <c r="SUJ44" s="481"/>
      <c r="SUK44" s="481"/>
      <c r="SUL44" s="481"/>
      <c r="SUM44" s="481"/>
      <c r="SUN44" s="481"/>
      <c r="SUO44" s="481"/>
      <c r="SUP44" s="481"/>
      <c r="SUQ44" s="481"/>
      <c r="SUR44" s="481"/>
      <c r="SUS44" s="481"/>
      <c r="SUT44" s="481"/>
      <c r="SUU44" s="481"/>
      <c r="SUV44" s="481"/>
      <c r="SUW44" s="481"/>
      <c r="SUX44" s="481"/>
      <c r="SUY44" s="481"/>
      <c r="SUZ44" s="481"/>
      <c r="SVA44" s="481"/>
      <c r="SVB44" s="481"/>
      <c r="SVC44" s="481"/>
      <c r="SVD44" s="481"/>
      <c r="SVE44" s="481"/>
      <c r="SVF44" s="481"/>
      <c r="SVG44" s="481"/>
      <c r="SVH44" s="481"/>
      <c r="SVI44" s="481"/>
      <c r="SVJ44" s="481"/>
      <c r="SVK44" s="481"/>
      <c r="SVL44" s="481"/>
      <c r="SVM44" s="481"/>
      <c r="SVN44" s="481"/>
      <c r="SVO44" s="481"/>
      <c r="SVP44" s="481"/>
      <c r="SVQ44" s="481"/>
      <c r="SVR44" s="481"/>
      <c r="SVS44" s="481"/>
      <c r="SVT44" s="481"/>
      <c r="SVU44" s="481"/>
      <c r="SVV44" s="481"/>
      <c r="SVW44" s="481"/>
      <c r="SVX44" s="481"/>
      <c r="SVY44" s="481"/>
      <c r="SVZ44" s="481"/>
      <c r="SWA44" s="481"/>
      <c r="SWB44" s="481"/>
      <c r="SWC44" s="481"/>
      <c r="SWD44" s="481"/>
      <c r="SWE44" s="481"/>
      <c r="SWF44" s="481"/>
      <c r="SWG44" s="481"/>
      <c r="SWH44" s="481"/>
      <c r="SWI44" s="481"/>
      <c r="SWJ44" s="481"/>
      <c r="SWK44" s="481"/>
      <c r="SWL44" s="481"/>
      <c r="SWM44" s="481"/>
      <c r="SWN44" s="481"/>
      <c r="SWO44" s="481"/>
      <c r="SWP44" s="481"/>
      <c r="SWQ44" s="481"/>
      <c r="SWR44" s="481"/>
      <c r="SWS44" s="481"/>
      <c r="SWT44" s="481"/>
      <c r="SWU44" s="481"/>
      <c r="SWV44" s="481"/>
      <c r="SWW44" s="481"/>
      <c r="SWX44" s="481"/>
      <c r="SWY44" s="481"/>
      <c r="SWZ44" s="481"/>
      <c r="SXA44" s="481"/>
      <c r="SXB44" s="481"/>
      <c r="SXC44" s="481"/>
      <c r="SXD44" s="481"/>
      <c r="SXE44" s="481"/>
      <c r="SXF44" s="481"/>
      <c r="SXG44" s="481"/>
      <c r="SXH44" s="481"/>
      <c r="SXI44" s="481"/>
      <c r="SXJ44" s="481"/>
      <c r="SXK44" s="481"/>
      <c r="SXL44" s="481"/>
      <c r="SXM44" s="481"/>
      <c r="SXN44" s="481"/>
      <c r="SXO44" s="481"/>
      <c r="SXP44" s="481"/>
      <c r="SXQ44" s="481"/>
      <c r="SXR44" s="481"/>
      <c r="SXS44" s="481"/>
      <c r="SXT44" s="481"/>
      <c r="SXU44" s="481"/>
      <c r="SXV44" s="481"/>
      <c r="SXW44" s="481"/>
      <c r="SXX44" s="481"/>
      <c r="SXY44" s="481"/>
      <c r="SXZ44" s="481"/>
      <c r="SYA44" s="481"/>
      <c r="SYB44" s="481"/>
      <c r="SYC44" s="481"/>
      <c r="SYD44" s="481"/>
      <c r="SYE44" s="481"/>
      <c r="SYF44" s="481"/>
      <c r="SYG44" s="481"/>
      <c r="SYH44" s="481"/>
      <c r="SYI44" s="481"/>
      <c r="SYJ44" s="481"/>
      <c r="SYK44" s="481"/>
      <c r="SYL44" s="481"/>
      <c r="SYM44" s="481"/>
      <c r="SYN44" s="481"/>
      <c r="SYO44" s="481"/>
      <c r="SYP44" s="481"/>
      <c r="SYQ44" s="481"/>
      <c r="SYR44" s="481"/>
      <c r="SYS44" s="481"/>
      <c r="SYT44" s="481"/>
      <c r="SYU44" s="481"/>
      <c r="SYV44" s="481"/>
      <c r="SYW44" s="481"/>
      <c r="SYX44" s="481"/>
      <c r="SYY44" s="481"/>
      <c r="SYZ44" s="481"/>
      <c r="SZA44" s="481"/>
      <c r="SZB44" s="481"/>
      <c r="SZC44" s="481"/>
      <c r="SZD44" s="481"/>
      <c r="SZE44" s="481"/>
      <c r="SZF44" s="481"/>
      <c r="SZG44" s="481"/>
      <c r="SZH44" s="481"/>
      <c r="SZI44" s="481"/>
      <c r="SZJ44" s="481"/>
      <c r="SZK44" s="481"/>
      <c r="SZL44" s="481"/>
      <c r="SZM44" s="481"/>
      <c r="SZN44" s="481"/>
      <c r="SZO44" s="481"/>
      <c r="SZP44" s="481"/>
      <c r="SZQ44" s="481"/>
      <c r="SZR44" s="481"/>
      <c r="SZS44" s="481"/>
      <c r="SZT44" s="481"/>
      <c r="SZU44" s="481"/>
      <c r="SZV44" s="481"/>
      <c r="SZW44" s="481"/>
      <c r="SZX44" s="481"/>
      <c r="SZY44" s="481"/>
      <c r="SZZ44" s="481"/>
      <c r="TAA44" s="481"/>
      <c r="TAB44" s="481"/>
      <c r="TAC44" s="481"/>
      <c r="TAD44" s="481"/>
      <c r="TAE44" s="481"/>
      <c r="TAF44" s="481"/>
      <c r="TAG44" s="481"/>
      <c r="TAH44" s="481"/>
      <c r="TAI44" s="481"/>
      <c r="TAJ44" s="481"/>
      <c r="TAK44" s="481"/>
      <c r="TAL44" s="481"/>
      <c r="TAM44" s="481"/>
      <c r="TAN44" s="481"/>
      <c r="TAO44" s="481"/>
      <c r="TAP44" s="481"/>
      <c r="TAQ44" s="481"/>
      <c r="TAR44" s="481"/>
      <c r="TAS44" s="481"/>
      <c r="TAT44" s="481"/>
      <c r="TAU44" s="481"/>
      <c r="TAV44" s="481"/>
      <c r="TAW44" s="481"/>
      <c r="TAX44" s="481"/>
      <c r="TAY44" s="481"/>
      <c r="TAZ44" s="481"/>
      <c r="TBA44" s="481"/>
      <c r="TBB44" s="481"/>
      <c r="TBC44" s="481"/>
      <c r="TBD44" s="481"/>
      <c r="TBE44" s="481"/>
      <c r="TBF44" s="481"/>
      <c r="TBG44" s="481"/>
      <c r="TBH44" s="481"/>
      <c r="TBI44" s="481"/>
      <c r="TBJ44" s="481"/>
      <c r="TBK44" s="481"/>
      <c r="TBL44" s="481"/>
      <c r="TBM44" s="481"/>
      <c r="TBN44" s="481"/>
      <c r="TBO44" s="481"/>
      <c r="TBP44" s="481"/>
      <c r="TBQ44" s="481"/>
      <c r="TBR44" s="481"/>
      <c r="TBS44" s="481"/>
      <c r="TBT44" s="481"/>
      <c r="TBU44" s="481"/>
      <c r="TBV44" s="481"/>
      <c r="TBW44" s="481"/>
      <c r="TBX44" s="481"/>
      <c r="TBY44" s="481"/>
      <c r="TBZ44" s="481"/>
      <c r="TCA44" s="481"/>
      <c r="TCB44" s="481"/>
      <c r="TCC44" s="481"/>
      <c r="TCD44" s="481"/>
      <c r="TCE44" s="481"/>
      <c r="TCF44" s="481"/>
      <c r="TCG44" s="481"/>
      <c r="TCH44" s="481"/>
      <c r="TCI44" s="481"/>
      <c r="TCJ44" s="481"/>
      <c r="TCK44" s="481"/>
      <c r="TCL44" s="481"/>
      <c r="TCM44" s="481"/>
      <c r="TCN44" s="481"/>
      <c r="TCO44" s="481"/>
      <c r="TCP44" s="481"/>
      <c r="TCQ44" s="481"/>
      <c r="TCR44" s="481"/>
      <c r="TCS44" s="481"/>
      <c r="TCT44" s="481"/>
      <c r="TCU44" s="481"/>
      <c r="TCV44" s="481"/>
      <c r="TCW44" s="481"/>
      <c r="TCX44" s="481"/>
      <c r="TCY44" s="481"/>
      <c r="TCZ44" s="481"/>
      <c r="TDA44" s="481"/>
      <c r="TDB44" s="481"/>
      <c r="TDC44" s="481"/>
      <c r="TDD44" s="481"/>
      <c r="TDE44" s="481"/>
      <c r="TDF44" s="481"/>
      <c r="TDG44" s="481"/>
      <c r="TDH44" s="481"/>
      <c r="TDI44" s="481"/>
      <c r="TDJ44" s="481"/>
      <c r="TDK44" s="481"/>
      <c r="TDL44" s="481"/>
      <c r="TDM44" s="481"/>
      <c r="TDN44" s="481"/>
      <c r="TDO44" s="481"/>
      <c r="TDP44" s="481"/>
      <c r="TDQ44" s="481"/>
      <c r="TDR44" s="481"/>
      <c r="TDS44" s="481"/>
      <c r="TDT44" s="481"/>
      <c r="TDU44" s="481"/>
      <c r="TDV44" s="481"/>
      <c r="TDW44" s="481"/>
      <c r="TDX44" s="481"/>
      <c r="TDY44" s="481"/>
      <c r="TDZ44" s="481"/>
      <c r="TEA44" s="481"/>
      <c r="TEB44" s="481"/>
      <c r="TEC44" s="481"/>
      <c r="TED44" s="481"/>
      <c r="TEE44" s="481"/>
      <c r="TEF44" s="481"/>
      <c r="TEG44" s="481"/>
      <c r="TEH44" s="481"/>
      <c r="TEI44" s="481"/>
      <c r="TEJ44" s="481"/>
      <c r="TEK44" s="481"/>
      <c r="TEL44" s="481"/>
      <c r="TEM44" s="481"/>
      <c r="TEN44" s="481"/>
      <c r="TEO44" s="481"/>
      <c r="TEP44" s="481"/>
      <c r="TEQ44" s="481"/>
      <c r="TER44" s="481"/>
      <c r="TES44" s="481"/>
      <c r="TET44" s="481"/>
      <c r="TEU44" s="481"/>
      <c r="TEV44" s="481"/>
      <c r="TEW44" s="481"/>
      <c r="TEX44" s="481"/>
      <c r="TEY44" s="481"/>
      <c r="TEZ44" s="481"/>
      <c r="TFA44" s="481"/>
      <c r="TFB44" s="481"/>
      <c r="TFC44" s="481"/>
      <c r="TFD44" s="481"/>
      <c r="TFE44" s="481"/>
      <c r="TFF44" s="481"/>
      <c r="TFG44" s="481"/>
      <c r="TFH44" s="481"/>
      <c r="TFI44" s="481"/>
      <c r="TFJ44" s="481"/>
      <c r="TFK44" s="481"/>
      <c r="TFL44" s="481"/>
      <c r="TFM44" s="481"/>
      <c r="TFN44" s="481"/>
      <c r="TFO44" s="481"/>
      <c r="TFP44" s="481"/>
      <c r="TFQ44" s="481"/>
      <c r="TFR44" s="481"/>
      <c r="TFS44" s="481"/>
      <c r="TFT44" s="481"/>
      <c r="TFU44" s="481"/>
      <c r="TFV44" s="481"/>
      <c r="TFW44" s="481"/>
      <c r="TFX44" s="481"/>
      <c r="TFY44" s="481"/>
      <c r="TFZ44" s="481"/>
      <c r="TGA44" s="481"/>
      <c r="TGB44" s="481"/>
      <c r="TGC44" s="481"/>
      <c r="TGD44" s="481"/>
      <c r="TGE44" s="481"/>
      <c r="TGF44" s="481"/>
      <c r="TGG44" s="481"/>
      <c r="TGH44" s="481"/>
      <c r="TGI44" s="481"/>
      <c r="TGJ44" s="481"/>
      <c r="TGK44" s="481"/>
      <c r="TGL44" s="481"/>
      <c r="TGM44" s="481"/>
      <c r="TGN44" s="481"/>
      <c r="TGO44" s="481"/>
      <c r="TGP44" s="481"/>
      <c r="TGQ44" s="481"/>
      <c r="TGR44" s="481"/>
      <c r="TGS44" s="481"/>
      <c r="TGT44" s="481"/>
      <c r="TGU44" s="481"/>
      <c r="TGV44" s="481"/>
      <c r="TGW44" s="481"/>
      <c r="TGX44" s="481"/>
      <c r="TGY44" s="481"/>
      <c r="TGZ44" s="481"/>
      <c r="THA44" s="481"/>
      <c r="THB44" s="481"/>
      <c r="THC44" s="481"/>
      <c r="THD44" s="481"/>
      <c r="THE44" s="481"/>
      <c r="THF44" s="481"/>
      <c r="THG44" s="481"/>
      <c r="THH44" s="481"/>
      <c r="THI44" s="481"/>
      <c r="THJ44" s="481"/>
      <c r="THK44" s="481"/>
      <c r="THL44" s="481"/>
      <c r="THM44" s="481"/>
      <c r="THN44" s="481"/>
      <c r="THO44" s="481"/>
      <c r="THP44" s="481"/>
      <c r="THQ44" s="481"/>
      <c r="THR44" s="481"/>
      <c r="THS44" s="481"/>
      <c r="THT44" s="481"/>
      <c r="THU44" s="481"/>
      <c r="THV44" s="481"/>
      <c r="THW44" s="481"/>
      <c r="THX44" s="481"/>
      <c r="THY44" s="481"/>
      <c r="THZ44" s="481"/>
      <c r="TIA44" s="481"/>
      <c r="TIB44" s="481"/>
      <c r="TIC44" s="481"/>
      <c r="TID44" s="481"/>
      <c r="TIE44" s="481"/>
      <c r="TIF44" s="481"/>
      <c r="TIG44" s="481"/>
      <c r="TIH44" s="481"/>
      <c r="TII44" s="481"/>
      <c r="TIJ44" s="481"/>
      <c r="TIK44" s="481"/>
      <c r="TIL44" s="481"/>
      <c r="TIM44" s="481"/>
      <c r="TIN44" s="481"/>
      <c r="TIO44" s="481"/>
      <c r="TIP44" s="481"/>
      <c r="TIQ44" s="481"/>
      <c r="TIR44" s="481"/>
      <c r="TIS44" s="481"/>
      <c r="TIT44" s="481"/>
      <c r="TIU44" s="481"/>
      <c r="TIV44" s="481"/>
      <c r="TIW44" s="481"/>
      <c r="TIX44" s="481"/>
      <c r="TIY44" s="481"/>
      <c r="TIZ44" s="481"/>
      <c r="TJA44" s="481"/>
      <c r="TJB44" s="481"/>
      <c r="TJC44" s="481"/>
      <c r="TJD44" s="481"/>
      <c r="TJE44" s="481"/>
      <c r="TJF44" s="481"/>
      <c r="TJG44" s="481"/>
      <c r="TJH44" s="481"/>
      <c r="TJI44" s="481"/>
      <c r="TJJ44" s="481"/>
      <c r="TJK44" s="481"/>
      <c r="TJL44" s="481"/>
      <c r="TJM44" s="481"/>
      <c r="TJN44" s="481"/>
      <c r="TJO44" s="481"/>
      <c r="TJP44" s="481"/>
      <c r="TJQ44" s="481"/>
      <c r="TJR44" s="481"/>
      <c r="TJS44" s="481"/>
      <c r="TJT44" s="481"/>
      <c r="TJU44" s="481"/>
      <c r="TJV44" s="481"/>
      <c r="TJW44" s="481"/>
      <c r="TJX44" s="481"/>
      <c r="TJY44" s="481"/>
      <c r="TJZ44" s="481"/>
      <c r="TKA44" s="481"/>
      <c r="TKB44" s="481"/>
      <c r="TKC44" s="481"/>
      <c r="TKD44" s="481"/>
      <c r="TKE44" s="481"/>
      <c r="TKF44" s="481"/>
      <c r="TKG44" s="481"/>
      <c r="TKH44" s="481"/>
      <c r="TKI44" s="481"/>
      <c r="TKJ44" s="481"/>
      <c r="TKK44" s="481"/>
      <c r="TKL44" s="481"/>
      <c r="TKM44" s="481"/>
      <c r="TKN44" s="481"/>
      <c r="TKO44" s="481"/>
      <c r="TKP44" s="481"/>
      <c r="TKQ44" s="481"/>
      <c r="TKR44" s="481"/>
      <c r="TKS44" s="481"/>
      <c r="TKT44" s="481"/>
      <c r="TKU44" s="481"/>
      <c r="TKV44" s="481"/>
      <c r="TKW44" s="481"/>
      <c r="TKX44" s="481"/>
      <c r="TKY44" s="481"/>
      <c r="TKZ44" s="481"/>
      <c r="TLA44" s="481"/>
      <c r="TLB44" s="481"/>
      <c r="TLC44" s="481"/>
      <c r="TLD44" s="481"/>
      <c r="TLE44" s="481"/>
      <c r="TLF44" s="481"/>
      <c r="TLG44" s="481"/>
      <c r="TLH44" s="481"/>
      <c r="TLI44" s="481"/>
      <c r="TLJ44" s="481"/>
      <c r="TLK44" s="481"/>
      <c r="TLL44" s="481"/>
      <c r="TLM44" s="481"/>
      <c r="TLN44" s="481"/>
      <c r="TLO44" s="481"/>
      <c r="TLP44" s="481"/>
      <c r="TLQ44" s="481"/>
      <c r="TLR44" s="481"/>
      <c r="TLS44" s="481"/>
      <c r="TLT44" s="481"/>
      <c r="TLU44" s="481"/>
      <c r="TLV44" s="481"/>
      <c r="TLW44" s="481"/>
      <c r="TLX44" s="481"/>
      <c r="TLY44" s="481"/>
      <c r="TLZ44" s="481"/>
      <c r="TMA44" s="481"/>
      <c r="TMB44" s="481"/>
      <c r="TMC44" s="481"/>
      <c r="TMD44" s="481"/>
      <c r="TME44" s="481"/>
      <c r="TMF44" s="481"/>
      <c r="TMG44" s="481"/>
      <c r="TMH44" s="481"/>
      <c r="TMI44" s="481"/>
      <c r="TMJ44" s="481"/>
      <c r="TMK44" s="481"/>
      <c r="TML44" s="481"/>
      <c r="TMM44" s="481"/>
      <c r="TMN44" s="481"/>
      <c r="TMO44" s="481"/>
      <c r="TMP44" s="481"/>
      <c r="TMQ44" s="481"/>
      <c r="TMR44" s="481"/>
      <c r="TMS44" s="481"/>
      <c r="TMT44" s="481"/>
      <c r="TMU44" s="481"/>
      <c r="TMV44" s="481"/>
      <c r="TMW44" s="481"/>
      <c r="TMX44" s="481"/>
      <c r="TMY44" s="481"/>
      <c r="TMZ44" s="481"/>
      <c r="TNA44" s="481"/>
      <c r="TNB44" s="481"/>
      <c r="TNC44" s="481"/>
      <c r="TND44" s="481"/>
      <c r="TNE44" s="481"/>
      <c r="TNF44" s="481"/>
      <c r="TNG44" s="481"/>
      <c r="TNH44" s="481"/>
      <c r="TNI44" s="481"/>
      <c r="TNJ44" s="481"/>
      <c r="TNK44" s="481"/>
      <c r="TNL44" s="481"/>
      <c r="TNM44" s="481"/>
      <c r="TNN44" s="481"/>
      <c r="TNO44" s="481"/>
      <c r="TNP44" s="481"/>
      <c r="TNQ44" s="481"/>
      <c r="TNR44" s="481"/>
      <c r="TNS44" s="481"/>
      <c r="TNT44" s="481"/>
      <c r="TNU44" s="481"/>
      <c r="TNV44" s="481"/>
      <c r="TNW44" s="481"/>
      <c r="TNX44" s="481"/>
      <c r="TNY44" s="481"/>
      <c r="TNZ44" s="481"/>
      <c r="TOA44" s="481"/>
      <c r="TOB44" s="481"/>
      <c r="TOC44" s="481"/>
      <c r="TOD44" s="481"/>
      <c r="TOE44" s="481"/>
      <c r="TOF44" s="481"/>
      <c r="TOG44" s="481"/>
      <c r="TOH44" s="481"/>
      <c r="TOI44" s="481"/>
      <c r="TOJ44" s="481"/>
      <c r="TOK44" s="481"/>
      <c r="TOL44" s="481"/>
      <c r="TOM44" s="481"/>
      <c r="TON44" s="481"/>
      <c r="TOO44" s="481"/>
      <c r="TOP44" s="481"/>
      <c r="TOQ44" s="481"/>
      <c r="TOR44" s="481"/>
      <c r="TOS44" s="481"/>
      <c r="TOT44" s="481"/>
      <c r="TOU44" s="481"/>
      <c r="TOV44" s="481"/>
      <c r="TOW44" s="481"/>
      <c r="TOX44" s="481"/>
      <c r="TOY44" s="481"/>
      <c r="TOZ44" s="481"/>
      <c r="TPA44" s="481"/>
      <c r="TPB44" s="481"/>
      <c r="TPC44" s="481"/>
      <c r="TPD44" s="481"/>
      <c r="TPE44" s="481"/>
      <c r="TPF44" s="481"/>
      <c r="TPG44" s="481"/>
      <c r="TPH44" s="481"/>
      <c r="TPI44" s="481"/>
      <c r="TPJ44" s="481"/>
      <c r="TPK44" s="481"/>
      <c r="TPL44" s="481"/>
      <c r="TPM44" s="481"/>
      <c r="TPN44" s="481"/>
      <c r="TPO44" s="481"/>
      <c r="TPP44" s="481"/>
      <c r="TPQ44" s="481"/>
      <c r="TPR44" s="481"/>
      <c r="TPS44" s="481"/>
      <c r="TPT44" s="481"/>
      <c r="TPU44" s="481"/>
      <c r="TPV44" s="481"/>
      <c r="TPW44" s="481"/>
      <c r="TPX44" s="481"/>
      <c r="TPY44" s="481"/>
      <c r="TPZ44" s="481"/>
      <c r="TQA44" s="481"/>
      <c r="TQB44" s="481"/>
      <c r="TQC44" s="481"/>
      <c r="TQD44" s="481"/>
      <c r="TQE44" s="481"/>
      <c r="TQF44" s="481"/>
      <c r="TQG44" s="481"/>
      <c r="TQH44" s="481"/>
      <c r="TQI44" s="481"/>
      <c r="TQJ44" s="481"/>
      <c r="TQK44" s="481"/>
      <c r="TQL44" s="481"/>
      <c r="TQM44" s="481"/>
      <c r="TQN44" s="481"/>
      <c r="TQO44" s="481"/>
      <c r="TQP44" s="481"/>
      <c r="TQQ44" s="481"/>
      <c r="TQR44" s="481"/>
      <c r="TQS44" s="481"/>
      <c r="TQT44" s="481"/>
      <c r="TQU44" s="481"/>
      <c r="TQV44" s="481"/>
      <c r="TQW44" s="481"/>
      <c r="TQX44" s="481"/>
      <c r="TQY44" s="481"/>
      <c r="TQZ44" s="481"/>
      <c r="TRA44" s="481"/>
      <c r="TRB44" s="481"/>
      <c r="TRC44" s="481"/>
      <c r="TRD44" s="481"/>
      <c r="TRE44" s="481"/>
      <c r="TRF44" s="481"/>
      <c r="TRG44" s="481"/>
      <c r="TRH44" s="481"/>
      <c r="TRI44" s="481"/>
      <c r="TRJ44" s="481"/>
      <c r="TRK44" s="481"/>
      <c r="TRL44" s="481"/>
      <c r="TRM44" s="481"/>
      <c r="TRN44" s="481"/>
      <c r="TRO44" s="481"/>
      <c r="TRP44" s="481"/>
      <c r="TRQ44" s="481"/>
      <c r="TRR44" s="481"/>
      <c r="TRS44" s="481"/>
      <c r="TRT44" s="481"/>
      <c r="TRU44" s="481"/>
      <c r="TRV44" s="481"/>
      <c r="TRW44" s="481"/>
      <c r="TRX44" s="481"/>
      <c r="TRY44" s="481"/>
      <c r="TRZ44" s="481"/>
      <c r="TSA44" s="481"/>
      <c r="TSB44" s="481"/>
      <c r="TSC44" s="481"/>
      <c r="TSD44" s="481"/>
      <c r="TSE44" s="481"/>
      <c r="TSF44" s="481"/>
      <c r="TSG44" s="481"/>
      <c r="TSH44" s="481"/>
      <c r="TSI44" s="481"/>
      <c r="TSJ44" s="481"/>
      <c r="TSK44" s="481"/>
      <c r="TSL44" s="481"/>
      <c r="TSM44" s="481"/>
      <c r="TSN44" s="481"/>
      <c r="TSO44" s="481"/>
      <c r="TSP44" s="481"/>
      <c r="TSQ44" s="481"/>
      <c r="TSR44" s="481"/>
      <c r="TSS44" s="481"/>
      <c r="TST44" s="481"/>
      <c r="TSU44" s="481"/>
      <c r="TSV44" s="481"/>
      <c r="TSW44" s="481"/>
      <c r="TSX44" s="481"/>
      <c r="TSY44" s="481"/>
      <c r="TSZ44" s="481"/>
      <c r="TTA44" s="481"/>
      <c r="TTB44" s="481"/>
      <c r="TTC44" s="481"/>
      <c r="TTD44" s="481"/>
      <c r="TTE44" s="481"/>
      <c r="TTF44" s="481"/>
      <c r="TTG44" s="481"/>
      <c r="TTH44" s="481"/>
      <c r="TTI44" s="481"/>
      <c r="TTJ44" s="481"/>
      <c r="TTK44" s="481"/>
      <c r="TTL44" s="481"/>
      <c r="TTM44" s="481"/>
      <c r="TTN44" s="481"/>
      <c r="TTO44" s="481"/>
      <c r="TTP44" s="481"/>
      <c r="TTQ44" s="481"/>
      <c r="TTR44" s="481"/>
      <c r="TTS44" s="481"/>
      <c r="TTT44" s="481"/>
      <c r="TTU44" s="481"/>
      <c r="TTV44" s="481"/>
      <c r="TTW44" s="481"/>
      <c r="TTX44" s="481"/>
      <c r="TTY44" s="481"/>
      <c r="TTZ44" s="481"/>
      <c r="TUA44" s="481"/>
      <c r="TUB44" s="481"/>
      <c r="TUC44" s="481"/>
      <c r="TUD44" s="481"/>
      <c r="TUE44" s="481"/>
      <c r="TUF44" s="481"/>
      <c r="TUG44" s="481"/>
      <c r="TUH44" s="481"/>
      <c r="TUI44" s="481"/>
      <c r="TUJ44" s="481"/>
      <c r="TUK44" s="481"/>
      <c r="TUL44" s="481"/>
      <c r="TUM44" s="481"/>
      <c r="TUN44" s="481"/>
      <c r="TUO44" s="481"/>
      <c r="TUP44" s="481"/>
      <c r="TUQ44" s="481"/>
      <c r="TUR44" s="481"/>
      <c r="TUS44" s="481"/>
      <c r="TUT44" s="481"/>
      <c r="TUU44" s="481"/>
      <c r="TUV44" s="481"/>
      <c r="TUW44" s="481"/>
      <c r="TUX44" s="481"/>
      <c r="TUY44" s="481"/>
      <c r="TUZ44" s="481"/>
      <c r="TVA44" s="481"/>
      <c r="TVB44" s="481"/>
      <c r="TVC44" s="481"/>
      <c r="TVD44" s="481"/>
      <c r="TVE44" s="481"/>
      <c r="TVF44" s="481"/>
      <c r="TVG44" s="481"/>
      <c r="TVH44" s="481"/>
      <c r="TVI44" s="481"/>
      <c r="TVJ44" s="481"/>
      <c r="TVK44" s="481"/>
      <c r="TVL44" s="481"/>
      <c r="TVM44" s="481"/>
      <c r="TVN44" s="481"/>
      <c r="TVO44" s="481"/>
      <c r="TVP44" s="481"/>
      <c r="TVQ44" s="481"/>
      <c r="TVR44" s="481"/>
      <c r="TVS44" s="481"/>
      <c r="TVT44" s="481"/>
      <c r="TVU44" s="481"/>
      <c r="TVV44" s="481"/>
      <c r="TVW44" s="481"/>
      <c r="TVX44" s="481"/>
      <c r="TVY44" s="481"/>
      <c r="TVZ44" s="481"/>
      <c r="TWA44" s="481"/>
      <c r="TWB44" s="481"/>
      <c r="TWC44" s="481"/>
      <c r="TWD44" s="481"/>
      <c r="TWE44" s="481"/>
      <c r="TWF44" s="481"/>
      <c r="TWG44" s="481"/>
      <c r="TWH44" s="481"/>
      <c r="TWI44" s="481"/>
      <c r="TWJ44" s="481"/>
      <c r="TWK44" s="481"/>
      <c r="TWL44" s="481"/>
      <c r="TWM44" s="481"/>
      <c r="TWN44" s="481"/>
      <c r="TWO44" s="481"/>
      <c r="TWP44" s="481"/>
      <c r="TWQ44" s="481"/>
      <c r="TWR44" s="481"/>
      <c r="TWS44" s="481"/>
      <c r="TWT44" s="481"/>
      <c r="TWU44" s="481"/>
      <c r="TWV44" s="481"/>
      <c r="TWW44" s="481"/>
      <c r="TWX44" s="481"/>
      <c r="TWY44" s="481"/>
      <c r="TWZ44" s="481"/>
      <c r="TXA44" s="481"/>
      <c r="TXB44" s="481"/>
      <c r="TXC44" s="481"/>
      <c r="TXD44" s="481"/>
      <c r="TXE44" s="481"/>
      <c r="TXF44" s="481"/>
      <c r="TXG44" s="481"/>
      <c r="TXH44" s="481"/>
      <c r="TXI44" s="481"/>
      <c r="TXJ44" s="481"/>
      <c r="TXK44" s="481"/>
      <c r="TXL44" s="481"/>
      <c r="TXM44" s="481"/>
      <c r="TXN44" s="481"/>
      <c r="TXO44" s="481"/>
      <c r="TXP44" s="481"/>
      <c r="TXQ44" s="481"/>
      <c r="TXR44" s="481"/>
      <c r="TXS44" s="481"/>
      <c r="TXT44" s="481"/>
      <c r="TXU44" s="481"/>
      <c r="TXV44" s="481"/>
      <c r="TXW44" s="481"/>
      <c r="TXX44" s="481"/>
      <c r="TXY44" s="481"/>
      <c r="TXZ44" s="481"/>
      <c r="TYA44" s="481"/>
      <c r="TYB44" s="481"/>
      <c r="TYC44" s="481"/>
      <c r="TYD44" s="481"/>
      <c r="TYE44" s="481"/>
      <c r="TYF44" s="481"/>
      <c r="TYG44" s="481"/>
      <c r="TYH44" s="481"/>
      <c r="TYI44" s="481"/>
      <c r="TYJ44" s="481"/>
      <c r="TYK44" s="481"/>
      <c r="TYL44" s="481"/>
      <c r="TYM44" s="481"/>
      <c r="TYN44" s="481"/>
      <c r="TYO44" s="481"/>
      <c r="TYP44" s="481"/>
      <c r="TYQ44" s="481"/>
      <c r="TYR44" s="481"/>
      <c r="TYS44" s="481"/>
      <c r="TYT44" s="481"/>
      <c r="TYU44" s="481"/>
      <c r="TYV44" s="481"/>
      <c r="TYW44" s="481"/>
      <c r="TYX44" s="481"/>
      <c r="TYY44" s="481"/>
      <c r="TYZ44" s="481"/>
      <c r="TZA44" s="481"/>
      <c r="TZB44" s="481"/>
      <c r="TZC44" s="481"/>
      <c r="TZD44" s="481"/>
      <c r="TZE44" s="481"/>
      <c r="TZF44" s="481"/>
      <c r="TZG44" s="481"/>
      <c r="TZH44" s="481"/>
      <c r="TZI44" s="481"/>
      <c r="TZJ44" s="481"/>
      <c r="TZK44" s="481"/>
      <c r="TZL44" s="481"/>
      <c r="TZM44" s="481"/>
      <c r="TZN44" s="481"/>
      <c r="TZO44" s="481"/>
      <c r="TZP44" s="481"/>
      <c r="TZQ44" s="481"/>
      <c r="TZR44" s="481"/>
      <c r="TZS44" s="481"/>
      <c r="TZT44" s="481"/>
      <c r="TZU44" s="481"/>
      <c r="TZV44" s="481"/>
      <c r="TZW44" s="481"/>
      <c r="TZX44" s="481"/>
      <c r="TZY44" s="481"/>
      <c r="TZZ44" s="481"/>
      <c r="UAA44" s="481"/>
      <c r="UAB44" s="481"/>
      <c r="UAC44" s="481"/>
      <c r="UAD44" s="481"/>
      <c r="UAE44" s="481"/>
      <c r="UAF44" s="481"/>
      <c r="UAG44" s="481"/>
      <c r="UAH44" s="481"/>
      <c r="UAI44" s="481"/>
      <c r="UAJ44" s="481"/>
      <c r="UAK44" s="481"/>
      <c r="UAL44" s="481"/>
      <c r="UAM44" s="481"/>
      <c r="UAN44" s="481"/>
      <c r="UAO44" s="481"/>
      <c r="UAP44" s="481"/>
      <c r="UAQ44" s="481"/>
      <c r="UAR44" s="481"/>
      <c r="UAS44" s="481"/>
      <c r="UAT44" s="481"/>
      <c r="UAU44" s="481"/>
      <c r="UAV44" s="481"/>
      <c r="UAW44" s="481"/>
      <c r="UAX44" s="481"/>
      <c r="UAY44" s="481"/>
      <c r="UAZ44" s="481"/>
      <c r="UBA44" s="481"/>
      <c r="UBB44" s="481"/>
      <c r="UBC44" s="481"/>
      <c r="UBD44" s="481"/>
      <c r="UBE44" s="481"/>
      <c r="UBF44" s="481"/>
      <c r="UBG44" s="481"/>
      <c r="UBH44" s="481"/>
      <c r="UBI44" s="481"/>
      <c r="UBJ44" s="481"/>
      <c r="UBK44" s="481"/>
      <c r="UBL44" s="481"/>
      <c r="UBM44" s="481"/>
      <c r="UBN44" s="481"/>
      <c r="UBO44" s="481"/>
      <c r="UBP44" s="481"/>
      <c r="UBQ44" s="481"/>
      <c r="UBR44" s="481"/>
      <c r="UBS44" s="481"/>
      <c r="UBT44" s="481"/>
      <c r="UBU44" s="481"/>
      <c r="UBV44" s="481"/>
      <c r="UBW44" s="481"/>
      <c r="UBX44" s="481"/>
      <c r="UBY44" s="481"/>
      <c r="UBZ44" s="481"/>
      <c r="UCA44" s="481"/>
      <c r="UCB44" s="481"/>
      <c r="UCC44" s="481"/>
      <c r="UCD44" s="481"/>
      <c r="UCE44" s="481"/>
      <c r="UCF44" s="481"/>
      <c r="UCG44" s="481"/>
      <c r="UCH44" s="481"/>
      <c r="UCI44" s="481"/>
      <c r="UCJ44" s="481"/>
      <c r="UCK44" s="481"/>
      <c r="UCL44" s="481"/>
      <c r="UCM44" s="481"/>
      <c r="UCN44" s="481"/>
      <c r="UCO44" s="481"/>
      <c r="UCP44" s="481"/>
      <c r="UCQ44" s="481"/>
      <c r="UCR44" s="481"/>
      <c r="UCS44" s="481"/>
      <c r="UCT44" s="481"/>
      <c r="UCU44" s="481"/>
      <c r="UCV44" s="481"/>
      <c r="UCW44" s="481"/>
      <c r="UCX44" s="481"/>
      <c r="UCY44" s="481"/>
      <c r="UCZ44" s="481"/>
      <c r="UDA44" s="481"/>
      <c r="UDB44" s="481"/>
      <c r="UDC44" s="481"/>
      <c r="UDD44" s="481"/>
      <c r="UDE44" s="481"/>
      <c r="UDF44" s="481"/>
      <c r="UDG44" s="481"/>
      <c r="UDH44" s="481"/>
      <c r="UDI44" s="481"/>
      <c r="UDJ44" s="481"/>
      <c r="UDK44" s="481"/>
      <c r="UDL44" s="481"/>
      <c r="UDM44" s="481"/>
      <c r="UDN44" s="481"/>
      <c r="UDO44" s="481"/>
      <c r="UDP44" s="481"/>
      <c r="UDQ44" s="481"/>
      <c r="UDR44" s="481"/>
      <c r="UDS44" s="481"/>
      <c r="UDT44" s="481"/>
      <c r="UDU44" s="481"/>
      <c r="UDV44" s="481"/>
      <c r="UDW44" s="481"/>
      <c r="UDX44" s="481"/>
      <c r="UDY44" s="481"/>
      <c r="UDZ44" s="481"/>
      <c r="UEA44" s="481"/>
      <c r="UEB44" s="481"/>
      <c r="UEC44" s="481"/>
      <c r="UED44" s="481"/>
      <c r="UEE44" s="481"/>
      <c r="UEF44" s="481"/>
      <c r="UEG44" s="481"/>
      <c r="UEH44" s="481"/>
      <c r="UEI44" s="481"/>
      <c r="UEJ44" s="481"/>
      <c r="UEK44" s="481"/>
      <c r="UEL44" s="481"/>
      <c r="UEM44" s="481"/>
      <c r="UEN44" s="481"/>
      <c r="UEO44" s="481"/>
      <c r="UEP44" s="481"/>
      <c r="UEQ44" s="481"/>
      <c r="UER44" s="481"/>
      <c r="UES44" s="481"/>
      <c r="UET44" s="481"/>
      <c r="UEU44" s="481"/>
      <c r="UEV44" s="481"/>
      <c r="UEW44" s="481"/>
      <c r="UEX44" s="481"/>
      <c r="UEY44" s="481"/>
      <c r="UEZ44" s="481"/>
      <c r="UFA44" s="481"/>
      <c r="UFB44" s="481"/>
      <c r="UFC44" s="481"/>
      <c r="UFD44" s="481"/>
      <c r="UFE44" s="481"/>
      <c r="UFF44" s="481"/>
      <c r="UFG44" s="481"/>
      <c r="UFH44" s="481"/>
      <c r="UFI44" s="481"/>
      <c r="UFJ44" s="481"/>
      <c r="UFK44" s="481"/>
      <c r="UFL44" s="481"/>
      <c r="UFM44" s="481"/>
      <c r="UFN44" s="481"/>
      <c r="UFO44" s="481"/>
      <c r="UFP44" s="481"/>
      <c r="UFQ44" s="481"/>
      <c r="UFR44" s="481"/>
      <c r="UFS44" s="481"/>
      <c r="UFT44" s="481"/>
      <c r="UFU44" s="481"/>
      <c r="UFV44" s="481"/>
      <c r="UFW44" s="481"/>
      <c r="UFX44" s="481"/>
      <c r="UFY44" s="481"/>
      <c r="UFZ44" s="481"/>
      <c r="UGA44" s="481"/>
      <c r="UGB44" s="481"/>
      <c r="UGC44" s="481"/>
      <c r="UGD44" s="481"/>
      <c r="UGE44" s="481"/>
      <c r="UGF44" s="481"/>
      <c r="UGG44" s="481"/>
      <c r="UGH44" s="481"/>
      <c r="UGI44" s="481"/>
      <c r="UGJ44" s="481"/>
      <c r="UGK44" s="481"/>
      <c r="UGL44" s="481"/>
      <c r="UGM44" s="481"/>
      <c r="UGN44" s="481"/>
      <c r="UGO44" s="481"/>
      <c r="UGP44" s="481"/>
      <c r="UGQ44" s="481"/>
      <c r="UGR44" s="481"/>
      <c r="UGS44" s="481"/>
      <c r="UGT44" s="481"/>
      <c r="UGU44" s="481"/>
      <c r="UGV44" s="481"/>
      <c r="UGW44" s="481"/>
      <c r="UGX44" s="481"/>
      <c r="UGY44" s="481"/>
      <c r="UGZ44" s="481"/>
      <c r="UHA44" s="481"/>
      <c r="UHB44" s="481"/>
      <c r="UHC44" s="481"/>
      <c r="UHD44" s="481"/>
      <c r="UHE44" s="481"/>
      <c r="UHF44" s="481"/>
      <c r="UHG44" s="481"/>
      <c r="UHH44" s="481"/>
      <c r="UHI44" s="481"/>
      <c r="UHJ44" s="481"/>
      <c r="UHK44" s="481"/>
      <c r="UHL44" s="481"/>
      <c r="UHM44" s="481"/>
      <c r="UHN44" s="481"/>
      <c r="UHO44" s="481"/>
      <c r="UHP44" s="481"/>
      <c r="UHQ44" s="481"/>
      <c r="UHR44" s="481"/>
      <c r="UHS44" s="481"/>
      <c r="UHT44" s="481"/>
      <c r="UHU44" s="481"/>
      <c r="UHV44" s="481"/>
      <c r="UHW44" s="481"/>
      <c r="UHX44" s="481"/>
      <c r="UHY44" s="481"/>
      <c r="UHZ44" s="481"/>
      <c r="UIA44" s="481"/>
      <c r="UIB44" s="481"/>
      <c r="UIC44" s="481"/>
      <c r="UID44" s="481"/>
      <c r="UIE44" s="481"/>
      <c r="UIF44" s="481"/>
      <c r="UIG44" s="481"/>
      <c r="UIH44" s="481"/>
      <c r="UII44" s="481"/>
      <c r="UIJ44" s="481"/>
      <c r="UIK44" s="481"/>
      <c r="UIL44" s="481"/>
      <c r="UIM44" s="481"/>
      <c r="UIN44" s="481"/>
      <c r="UIO44" s="481"/>
      <c r="UIP44" s="481"/>
      <c r="UIQ44" s="481"/>
      <c r="UIR44" s="481"/>
      <c r="UIS44" s="481"/>
      <c r="UIT44" s="481"/>
      <c r="UIU44" s="481"/>
      <c r="UIV44" s="481"/>
      <c r="UIW44" s="481"/>
      <c r="UIX44" s="481"/>
      <c r="UIY44" s="481"/>
      <c r="UIZ44" s="481"/>
      <c r="UJA44" s="481"/>
      <c r="UJB44" s="481"/>
      <c r="UJC44" s="481"/>
      <c r="UJD44" s="481"/>
      <c r="UJE44" s="481"/>
      <c r="UJF44" s="481"/>
      <c r="UJG44" s="481"/>
      <c r="UJH44" s="481"/>
      <c r="UJI44" s="481"/>
      <c r="UJJ44" s="481"/>
      <c r="UJK44" s="481"/>
      <c r="UJL44" s="481"/>
      <c r="UJM44" s="481"/>
      <c r="UJN44" s="481"/>
      <c r="UJO44" s="481"/>
      <c r="UJP44" s="481"/>
      <c r="UJQ44" s="481"/>
      <c r="UJR44" s="481"/>
      <c r="UJS44" s="481"/>
      <c r="UJT44" s="481"/>
      <c r="UJU44" s="481"/>
      <c r="UJV44" s="481"/>
      <c r="UJW44" s="481"/>
      <c r="UJX44" s="481"/>
      <c r="UJY44" s="481"/>
      <c r="UJZ44" s="481"/>
      <c r="UKA44" s="481"/>
      <c r="UKB44" s="481"/>
      <c r="UKC44" s="481"/>
      <c r="UKD44" s="481"/>
      <c r="UKE44" s="481"/>
      <c r="UKF44" s="481"/>
      <c r="UKG44" s="481"/>
      <c r="UKH44" s="481"/>
      <c r="UKI44" s="481"/>
      <c r="UKJ44" s="481"/>
      <c r="UKK44" s="481"/>
      <c r="UKL44" s="481"/>
      <c r="UKM44" s="481"/>
      <c r="UKN44" s="481"/>
      <c r="UKO44" s="481"/>
      <c r="UKP44" s="481"/>
      <c r="UKQ44" s="481"/>
      <c r="UKR44" s="481"/>
      <c r="UKS44" s="481"/>
      <c r="UKT44" s="481"/>
      <c r="UKU44" s="481"/>
      <c r="UKV44" s="481"/>
      <c r="UKW44" s="481"/>
      <c r="UKX44" s="481"/>
      <c r="UKY44" s="481"/>
      <c r="UKZ44" s="481"/>
      <c r="ULA44" s="481"/>
      <c r="ULB44" s="481"/>
      <c r="ULC44" s="481"/>
      <c r="ULD44" s="481"/>
      <c r="ULE44" s="481"/>
      <c r="ULF44" s="481"/>
      <c r="ULG44" s="481"/>
      <c r="ULH44" s="481"/>
      <c r="ULI44" s="481"/>
      <c r="ULJ44" s="481"/>
      <c r="ULK44" s="481"/>
      <c r="ULL44" s="481"/>
      <c r="ULM44" s="481"/>
      <c r="ULN44" s="481"/>
      <c r="ULO44" s="481"/>
      <c r="ULP44" s="481"/>
      <c r="ULQ44" s="481"/>
      <c r="ULR44" s="481"/>
      <c r="ULS44" s="481"/>
      <c r="ULT44" s="481"/>
      <c r="ULU44" s="481"/>
      <c r="ULV44" s="481"/>
      <c r="ULW44" s="481"/>
      <c r="ULX44" s="481"/>
      <c r="ULY44" s="481"/>
      <c r="ULZ44" s="481"/>
      <c r="UMA44" s="481"/>
      <c r="UMB44" s="481"/>
      <c r="UMC44" s="481"/>
      <c r="UMD44" s="481"/>
      <c r="UME44" s="481"/>
      <c r="UMF44" s="481"/>
      <c r="UMG44" s="481"/>
      <c r="UMH44" s="481"/>
      <c r="UMI44" s="481"/>
      <c r="UMJ44" s="481"/>
      <c r="UMK44" s="481"/>
      <c r="UML44" s="481"/>
      <c r="UMM44" s="481"/>
      <c r="UMN44" s="481"/>
      <c r="UMO44" s="481"/>
      <c r="UMP44" s="481"/>
      <c r="UMQ44" s="481"/>
      <c r="UMR44" s="481"/>
      <c r="UMS44" s="481"/>
      <c r="UMT44" s="481"/>
      <c r="UMU44" s="481"/>
      <c r="UMV44" s="481"/>
      <c r="UMW44" s="481"/>
      <c r="UMX44" s="481"/>
      <c r="UMY44" s="481"/>
      <c r="UMZ44" s="481"/>
      <c r="UNA44" s="481"/>
      <c r="UNB44" s="481"/>
      <c r="UNC44" s="481"/>
      <c r="UND44" s="481"/>
      <c r="UNE44" s="481"/>
      <c r="UNF44" s="481"/>
      <c r="UNG44" s="481"/>
      <c r="UNH44" s="481"/>
      <c r="UNI44" s="481"/>
      <c r="UNJ44" s="481"/>
      <c r="UNK44" s="481"/>
      <c r="UNL44" s="481"/>
      <c r="UNM44" s="481"/>
      <c r="UNN44" s="481"/>
      <c r="UNO44" s="481"/>
      <c r="UNP44" s="481"/>
      <c r="UNQ44" s="481"/>
      <c r="UNR44" s="481"/>
      <c r="UNS44" s="481"/>
      <c r="UNT44" s="481"/>
      <c r="UNU44" s="481"/>
      <c r="UNV44" s="481"/>
      <c r="UNW44" s="481"/>
      <c r="UNX44" s="481"/>
      <c r="UNY44" s="481"/>
      <c r="UNZ44" s="481"/>
      <c r="UOA44" s="481"/>
      <c r="UOB44" s="481"/>
      <c r="UOC44" s="481"/>
      <c r="UOD44" s="481"/>
      <c r="UOE44" s="481"/>
      <c r="UOF44" s="481"/>
      <c r="UOG44" s="481"/>
      <c r="UOH44" s="481"/>
      <c r="UOI44" s="481"/>
      <c r="UOJ44" s="481"/>
      <c r="UOK44" s="481"/>
      <c r="UOL44" s="481"/>
      <c r="UOM44" s="481"/>
      <c r="UON44" s="481"/>
      <c r="UOO44" s="481"/>
      <c r="UOP44" s="481"/>
      <c r="UOQ44" s="481"/>
      <c r="UOR44" s="481"/>
      <c r="UOS44" s="481"/>
      <c r="UOT44" s="481"/>
      <c r="UOU44" s="481"/>
      <c r="UOV44" s="481"/>
      <c r="UOW44" s="481"/>
      <c r="UOX44" s="481"/>
      <c r="UOY44" s="481"/>
      <c r="UOZ44" s="481"/>
      <c r="UPA44" s="481"/>
      <c r="UPB44" s="481"/>
      <c r="UPC44" s="481"/>
      <c r="UPD44" s="481"/>
      <c r="UPE44" s="481"/>
      <c r="UPF44" s="481"/>
      <c r="UPG44" s="481"/>
      <c r="UPH44" s="481"/>
      <c r="UPI44" s="481"/>
      <c r="UPJ44" s="481"/>
      <c r="UPK44" s="481"/>
      <c r="UPL44" s="481"/>
      <c r="UPM44" s="481"/>
      <c r="UPN44" s="481"/>
      <c r="UPO44" s="481"/>
      <c r="UPP44" s="481"/>
      <c r="UPQ44" s="481"/>
      <c r="UPR44" s="481"/>
      <c r="UPS44" s="481"/>
      <c r="UPT44" s="481"/>
      <c r="UPU44" s="481"/>
      <c r="UPV44" s="481"/>
      <c r="UPW44" s="481"/>
      <c r="UPX44" s="481"/>
      <c r="UPY44" s="481"/>
      <c r="UPZ44" s="481"/>
      <c r="UQA44" s="481"/>
      <c r="UQB44" s="481"/>
      <c r="UQC44" s="481"/>
      <c r="UQD44" s="481"/>
      <c r="UQE44" s="481"/>
      <c r="UQF44" s="481"/>
      <c r="UQG44" s="481"/>
      <c r="UQH44" s="481"/>
      <c r="UQI44" s="481"/>
      <c r="UQJ44" s="481"/>
      <c r="UQK44" s="481"/>
      <c r="UQL44" s="481"/>
      <c r="UQM44" s="481"/>
      <c r="UQN44" s="481"/>
      <c r="UQO44" s="481"/>
      <c r="UQP44" s="481"/>
      <c r="UQQ44" s="481"/>
      <c r="UQR44" s="481"/>
      <c r="UQS44" s="481"/>
      <c r="UQT44" s="481"/>
      <c r="UQU44" s="481"/>
      <c r="UQV44" s="481"/>
      <c r="UQW44" s="481"/>
      <c r="UQX44" s="481"/>
      <c r="UQY44" s="481"/>
      <c r="UQZ44" s="481"/>
      <c r="URA44" s="481"/>
      <c r="URB44" s="481"/>
      <c r="URC44" s="481"/>
      <c r="URD44" s="481"/>
      <c r="URE44" s="481"/>
      <c r="URF44" s="481"/>
      <c r="URG44" s="481"/>
      <c r="URH44" s="481"/>
      <c r="URI44" s="481"/>
      <c r="URJ44" s="481"/>
      <c r="URK44" s="481"/>
      <c r="URL44" s="481"/>
      <c r="URM44" s="481"/>
      <c r="URN44" s="481"/>
      <c r="URO44" s="481"/>
      <c r="URP44" s="481"/>
      <c r="URQ44" s="481"/>
      <c r="URR44" s="481"/>
      <c r="URS44" s="481"/>
      <c r="URT44" s="481"/>
      <c r="URU44" s="481"/>
      <c r="URV44" s="481"/>
      <c r="URW44" s="481"/>
      <c r="URX44" s="481"/>
      <c r="URY44" s="481"/>
      <c r="URZ44" s="481"/>
      <c r="USA44" s="481"/>
      <c r="USB44" s="481"/>
      <c r="USC44" s="481"/>
      <c r="USD44" s="481"/>
      <c r="USE44" s="481"/>
      <c r="USF44" s="481"/>
      <c r="USG44" s="481"/>
      <c r="USH44" s="481"/>
      <c r="USI44" s="481"/>
      <c r="USJ44" s="481"/>
      <c r="USK44" s="481"/>
      <c r="USL44" s="481"/>
      <c r="USM44" s="481"/>
      <c r="USN44" s="481"/>
      <c r="USO44" s="481"/>
      <c r="USP44" s="481"/>
      <c r="USQ44" s="481"/>
      <c r="USR44" s="481"/>
      <c r="USS44" s="481"/>
      <c r="UST44" s="481"/>
      <c r="USU44" s="481"/>
      <c r="USV44" s="481"/>
      <c r="USW44" s="481"/>
      <c r="USX44" s="481"/>
      <c r="USY44" s="481"/>
      <c r="USZ44" s="481"/>
      <c r="UTA44" s="481"/>
      <c r="UTB44" s="481"/>
      <c r="UTC44" s="481"/>
      <c r="UTD44" s="481"/>
      <c r="UTE44" s="481"/>
      <c r="UTF44" s="481"/>
      <c r="UTG44" s="481"/>
      <c r="UTH44" s="481"/>
      <c r="UTI44" s="481"/>
      <c r="UTJ44" s="481"/>
      <c r="UTK44" s="481"/>
      <c r="UTL44" s="481"/>
      <c r="UTM44" s="481"/>
      <c r="UTN44" s="481"/>
      <c r="UTO44" s="481"/>
      <c r="UTP44" s="481"/>
      <c r="UTQ44" s="481"/>
      <c r="UTR44" s="481"/>
      <c r="UTS44" s="481"/>
      <c r="UTT44" s="481"/>
      <c r="UTU44" s="481"/>
      <c r="UTV44" s="481"/>
      <c r="UTW44" s="481"/>
      <c r="UTX44" s="481"/>
      <c r="UTY44" s="481"/>
      <c r="UTZ44" s="481"/>
      <c r="UUA44" s="481"/>
      <c r="UUB44" s="481"/>
      <c r="UUC44" s="481"/>
      <c r="UUD44" s="481"/>
      <c r="UUE44" s="481"/>
      <c r="UUF44" s="481"/>
      <c r="UUG44" s="481"/>
      <c r="UUH44" s="481"/>
      <c r="UUI44" s="481"/>
      <c r="UUJ44" s="481"/>
      <c r="UUK44" s="481"/>
      <c r="UUL44" s="481"/>
      <c r="UUM44" s="481"/>
      <c r="UUN44" s="481"/>
      <c r="UUO44" s="481"/>
      <c r="UUP44" s="481"/>
      <c r="UUQ44" s="481"/>
      <c r="UUR44" s="481"/>
      <c r="UUS44" s="481"/>
      <c r="UUT44" s="481"/>
      <c r="UUU44" s="481"/>
      <c r="UUV44" s="481"/>
      <c r="UUW44" s="481"/>
      <c r="UUX44" s="481"/>
      <c r="UUY44" s="481"/>
      <c r="UUZ44" s="481"/>
      <c r="UVA44" s="481"/>
      <c r="UVB44" s="481"/>
      <c r="UVC44" s="481"/>
      <c r="UVD44" s="481"/>
      <c r="UVE44" s="481"/>
      <c r="UVF44" s="481"/>
      <c r="UVG44" s="481"/>
      <c r="UVH44" s="481"/>
      <c r="UVI44" s="481"/>
      <c r="UVJ44" s="481"/>
      <c r="UVK44" s="481"/>
      <c r="UVL44" s="481"/>
      <c r="UVM44" s="481"/>
      <c r="UVN44" s="481"/>
      <c r="UVO44" s="481"/>
      <c r="UVP44" s="481"/>
      <c r="UVQ44" s="481"/>
      <c r="UVR44" s="481"/>
      <c r="UVS44" s="481"/>
      <c r="UVT44" s="481"/>
      <c r="UVU44" s="481"/>
      <c r="UVV44" s="481"/>
      <c r="UVW44" s="481"/>
      <c r="UVX44" s="481"/>
      <c r="UVY44" s="481"/>
      <c r="UVZ44" s="481"/>
      <c r="UWA44" s="481"/>
      <c r="UWB44" s="481"/>
      <c r="UWC44" s="481"/>
      <c r="UWD44" s="481"/>
      <c r="UWE44" s="481"/>
      <c r="UWF44" s="481"/>
      <c r="UWG44" s="481"/>
      <c r="UWH44" s="481"/>
      <c r="UWI44" s="481"/>
      <c r="UWJ44" s="481"/>
      <c r="UWK44" s="481"/>
      <c r="UWL44" s="481"/>
      <c r="UWM44" s="481"/>
      <c r="UWN44" s="481"/>
      <c r="UWO44" s="481"/>
      <c r="UWP44" s="481"/>
      <c r="UWQ44" s="481"/>
      <c r="UWR44" s="481"/>
      <c r="UWS44" s="481"/>
      <c r="UWT44" s="481"/>
      <c r="UWU44" s="481"/>
      <c r="UWV44" s="481"/>
      <c r="UWW44" s="481"/>
      <c r="UWX44" s="481"/>
      <c r="UWY44" s="481"/>
      <c r="UWZ44" s="481"/>
      <c r="UXA44" s="481"/>
      <c r="UXB44" s="481"/>
      <c r="UXC44" s="481"/>
      <c r="UXD44" s="481"/>
      <c r="UXE44" s="481"/>
      <c r="UXF44" s="481"/>
      <c r="UXG44" s="481"/>
      <c r="UXH44" s="481"/>
      <c r="UXI44" s="481"/>
      <c r="UXJ44" s="481"/>
      <c r="UXK44" s="481"/>
      <c r="UXL44" s="481"/>
      <c r="UXM44" s="481"/>
      <c r="UXN44" s="481"/>
      <c r="UXO44" s="481"/>
      <c r="UXP44" s="481"/>
      <c r="UXQ44" s="481"/>
      <c r="UXR44" s="481"/>
      <c r="UXS44" s="481"/>
      <c r="UXT44" s="481"/>
      <c r="UXU44" s="481"/>
      <c r="UXV44" s="481"/>
      <c r="UXW44" s="481"/>
      <c r="UXX44" s="481"/>
      <c r="UXY44" s="481"/>
      <c r="UXZ44" s="481"/>
      <c r="UYA44" s="481"/>
      <c r="UYB44" s="481"/>
      <c r="UYC44" s="481"/>
      <c r="UYD44" s="481"/>
      <c r="UYE44" s="481"/>
      <c r="UYF44" s="481"/>
      <c r="UYG44" s="481"/>
      <c r="UYH44" s="481"/>
      <c r="UYI44" s="481"/>
      <c r="UYJ44" s="481"/>
      <c r="UYK44" s="481"/>
      <c r="UYL44" s="481"/>
      <c r="UYM44" s="481"/>
      <c r="UYN44" s="481"/>
      <c r="UYO44" s="481"/>
      <c r="UYP44" s="481"/>
      <c r="UYQ44" s="481"/>
      <c r="UYR44" s="481"/>
      <c r="UYS44" s="481"/>
      <c r="UYT44" s="481"/>
      <c r="UYU44" s="481"/>
      <c r="UYV44" s="481"/>
      <c r="UYW44" s="481"/>
      <c r="UYX44" s="481"/>
      <c r="UYY44" s="481"/>
      <c r="UYZ44" s="481"/>
      <c r="UZA44" s="481"/>
      <c r="UZB44" s="481"/>
      <c r="UZC44" s="481"/>
      <c r="UZD44" s="481"/>
      <c r="UZE44" s="481"/>
      <c r="UZF44" s="481"/>
      <c r="UZG44" s="481"/>
      <c r="UZH44" s="481"/>
      <c r="UZI44" s="481"/>
      <c r="UZJ44" s="481"/>
      <c r="UZK44" s="481"/>
      <c r="UZL44" s="481"/>
      <c r="UZM44" s="481"/>
      <c r="UZN44" s="481"/>
      <c r="UZO44" s="481"/>
      <c r="UZP44" s="481"/>
      <c r="UZQ44" s="481"/>
      <c r="UZR44" s="481"/>
      <c r="UZS44" s="481"/>
      <c r="UZT44" s="481"/>
      <c r="UZU44" s="481"/>
      <c r="UZV44" s="481"/>
      <c r="UZW44" s="481"/>
      <c r="UZX44" s="481"/>
      <c r="UZY44" s="481"/>
      <c r="UZZ44" s="481"/>
      <c r="VAA44" s="481"/>
      <c r="VAB44" s="481"/>
      <c r="VAC44" s="481"/>
      <c r="VAD44" s="481"/>
      <c r="VAE44" s="481"/>
      <c r="VAF44" s="481"/>
      <c r="VAG44" s="481"/>
      <c r="VAH44" s="481"/>
      <c r="VAI44" s="481"/>
      <c r="VAJ44" s="481"/>
      <c r="VAK44" s="481"/>
      <c r="VAL44" s="481"/>
      <c r="VAM44" s="481"/>
      <c r="VAN44" s="481"/>
      <c r="VAO44" s="481"/>
      <c r="VAP44" s="481"/>
      <c r="VAQ44" s="481"/>
      <c r="VAR44" s="481"/>
      <c r="VAS44" s="481"/>
      <c r="VAT44" s="481"/>
      <c r="VAU44" s="481"/>
      <c r="VAV44" s="481"/>
      <c r="VAW44" s="481"/>
      <c r="VAX44" s="481"/>
      <c r="VAY44" s="481"/>
      <c r="VAZ44" s="481"/>
      <c r="VBA44" s="481"/>
      <c r="VBB44" s="481"/>
      <c r="VBC44" s="481"/>
      <c r="VBD44" s="481"/>
      <c r="VBE44" s="481"/>
      <c r="VBF44" s="481"/>
      <c r="VBG44" s="481"/>
      <c r="VBH44" s="481"/>
      <c r="VBI44" s="481"/>
      <c r="VBJ44" s="481"/>
      <c r="VBK44" s="481"/>
      <c r="VBL44" s="481"/>
      <c r="VBM44" s="481"/>
      <c r="VBN44" s="481"/>
      <c r="VBO44" s="481"/>
      <c r="VBP44" s="481"/>
      <c r="VBQ44" s="481"/>
      <c r="VBR44" s="481"/>
      <c r="VBS44" s="481"/>
      <c r="VBT44" s="481"/>
      <c r="VBU44" s="481"/>
      <c r="VBV44" s="481"/>
      <c r="VBW44" s="481"/>
      <c r="VBX44" s="481"/>
      <c r="VBY44" s="481"/>
      <c r="VBZ44" s="481"/>
      <c r="VCA44" s="481"/>
      <c r="VCB44" s="481"/>
      <c r="VCC44" s="481"/>
      <c r="VCD44" s="481"/>
      <c r="VCE44" s="481"/>
      <c r="VCF44" s="481"/>
      <c r="VCG44" s="481"/>
      <c r="VCH44" s="481"/>
      <c r="VCI44" s="481"/>
      <c r="VCJ44" s="481"/>
      <c r="VCK44" s="481"/>
      <c r="VCL44" s="481"/>
      <c r="VCM44" s="481"/>
      <c r="VCN44" s="481"/>
      <c r="VCO44" s="481"/>
      <c r="VCP44" s="481"/>
      <c r="VCQ44" s="481"/>
      <c r="VCR44" s="481"/>
      <c r="VCS44" s="481"/>
      <c r="VCT44" s="481"/>
      <c r="VCU44" s="481"/>
      <c r="VCV44" s="481"/>
      <c r="VCW44" s="481"/>
      <c r="VCX44" s="481"/>
      <c r="VCY44" s="481"/>
      <c r="VCZ44" s="481"/>
      <c r="VDA44" s="481"/>
      <c r="VDB44" s="481"/>
      <c r="VDC44" s="481"/>
      <c r="VDD44" s="481"/>
      <c r="VDE44" s="481"/>
      <c r="VDF44" s="481"/>
      <c r="VDG44" s="481"/>
      <c r="VDH44" s="481"/>
      <c r="VDI44" s="481"/>
      <c r="VDJ44" s="481"/>
      <c r="VDK44" s="481"/>
      <c r="VDL44" s="481"/>
      <c r="VDM44" s="481"/>
      <c r="VDN44" s="481"/>
      <c r="VDO44" s="481"/>
      <c r="VDP44" s="481"/>
      <c r="VDQ44" s="481"/>
      <c r="VDR44" s="481"/>
      <c r="VDS44" s="481"/>
      <c r="VDT44" s="481"/>
      <c r="VDU44" s="481"/>
      <c r="VDV44" s="481"/>
      <c r="VDW44" s="481"/>
      <c r="VDX44" s="481"/>
      <c r="VDY44" s="481"/>
      <c r="VDZ44" s="481"/>
      <c r="VEA44" s="481"/>
      <c r="VEB44" s="481"/>
      <c r="VEC44" s="481"/>
      <c r="VED44" s="481"/>
      <c r="VEE44" s="481"/>
      <c r="VEF44" s="481"/>
      <c r="VEG44" s="481"/>
      <c r="VEH44" s="481"/>
      <c r="VEI44" s="481"/>
      <c r="VEJ44" s="481"/>
      <c r="VEK44" s="481"/>
      <c r="VEL44" s="481"/>
      <c r="VEM44" s="481"/>
      <c r="VEN44" s="481"/>
      <c r="VEO44" s="481"/>
      <c r="VEP44" s="481"/>
      <c r="VEQ44" s="481"/>
      <c r="VER44" s="481"/>
      <c r="VES44" s="481"/>
      <c r="VET44" s="481"/>
      <c r="VEU44" s="481"/>
      <c r="VEV44" s="481"/>
      <c r="VEW44" s="481"/>
      <c r="VEX44" s="481"/>
      <c r="VEY44" s="481"/>
      <c r="VEZ44" s="481"/>
      <c r="VFA44" s="481"/>
      <c r="VFB44" s="481"/>
      <c r="VFC44" s="481"/>
      <c r="VFD44" s="481"/>
      <c r="VFE44" s="481"/>
      <c r="VFF44" s="481"/>
      <c r="VFG44" s="481"/>
      <c r="VFH44" s="481"/>
      <c r="VFI44" s="481"/>
      <c r="VFJ44" s="481"/>
      <c r="VFK44" s="481"/>
      <c r="VFL44" s="481"/>
      <c r="VFM44" s="481"/>
      <c r="VFN44" s="481"/>
      <c r="VFO44" s="481"/>
      <c r="VFP44" s="481"/>
      <c r="VFQ44" s="481"/>
      <c r="VFR44" s="481"/>
      <c r="VFS44" s="481"/>
      <c r="VFT44" s="481"/>
      <c r="VFU44" s="481"/>
      <c r="VFV44" s="481"/>
      <c r="VFW44" s="481"/>
      <c r="VFX44" s="481"/>
      <c r="VFY44" s="481"/>
      <c r="VFZ44" s="481"/>
      <c r="VGA44" s="481"/>
      <c r="VGB44" s="481"/>
      <c r="VGC44" s="481"/>
      <c r="VGD44" s="481"/>
      <c r="VGE44" s="481"/>
      <c r="VGF44" s="481"/>
      <c r="VGG44" s="481"/>
      <c r="VGH44" s="481"/>
      <c r="VGI44" s="481"/>
      <c r="VGJ44" s="481"/>
      <c r="VGK44" s="481"/>
      <c r="VGL44" s="481"/>
      <c r="VGM44" s="481"/>
      <c r="VGN44" s="481"/>
      <c r="VGO44" s="481"/>
      <c r="VGP44" s="481"/>
      <c r="VGQ44" s="481"/>
      <c r="VGR44" s="481"/>
      <c r="VGS44" s="481"/>
      <c r="VGT44" s="481"/>
      <c r="VGU44" s="481"/>
      <c r="VGV44" s="481"/>
      <c r="VGW44" s="481"/>
      <c r="VGX44" s="481"/>
      <c r="VGY44" s="481"/>
      <c r="VGZ44" s="481"/>
      <c r="VHA44" s="481"/>
      <c r="VHB44" s="481"/>
      <c r="VHC44" s="481"/>
      <c r="VHD44" s="481"/>
      <c r="VHE44" s="481"/>
      <c r="VHF44" s="481"/>
      <c r="VHG44" s="481"/>
      <c r="VHH44" s="481"/>
      <c r="VHI44" s="481"/>
      <c r="VHJ44" s="481"/>
      <c r="VHK44" s="481"/>
      <c r="VHL44" s="481"/>
      <c r="VHM44" s="481"/>
      <c r="VHN44" s="481"/>
      <c r="VHO44" s="481"/>
      <c r="VHP44" s="481"/>
      <c r="VHQ44" s="481"/>
      <c r="VHR44" s="481"/>
      <c r="VHS44" s="481"/>
      <c r="VHT44" s="481"/>
      <c r="VHU44" s="481"/>
      <c r="VHV44" s="481"/>
      <c r="VHW44" s="481"/>
      <c r="VHX44" s="481"/>
      <c r="VHY44" s="481"/>
      <c r="VHZ44" s="481"/>
      <c r="VIA44" s="481"/>
      <c r="VIB44" s="481"/>
      <c r="VIC44" s="481"/>
      <c r="VID44" s="481"/>
      <c r="VIE44" s="481"/>
      <c r="VIF44" s="481"/>
      <c r="VIG44" s="481"/>
      <c r="VIH44" s="481"/>
      <c r="VII44" s="481"/>
      <c r="VIJ44" s="481"/>
      <c r="VIK44" s="481"/>
      <c r="VIL44" s="481"/>
      <c r="VIM44" s="481"/>
      <c r="VIN44" s="481"/>
      <c r="VIO44" s="481"/>
      <c r="VIP44" s="481"/>
      <c r="VIQ44" s="481"/>
      <c r="VIR44" s="481"/>
      <c r="VIS44" s="481"/>
      <c r="VIT44" s="481"/>
      <c r="VIU44" s="481"/>
      <c r="VIV44" s="481"/>
      <c r="VIW44" s="481"/>
      <c r="VIX44" s="481"/>
      <c r="VIY44" s="481"/>
      <c r="VIZ44" s="481"/>
      <c r="VJA44" s="481"/>
      <c r="VJB44" s="481"/>
      <c r="VJC44" s="481"/>
      <c r="VJD44" s="481"/>
      <c r="VJE44" s="481"/>
      <c r="VJF44" s="481"/>
      <c r="VJG44" s="481"/>
      <c r="VJH44" s="481"/>
      <c r="VJI44" s="481"/>
      <c r="VJJ44" s="481"/>
      <c r="VJK44" s="481"/>
      <c r="VJL44" s="481"/>
      <c r="VJM44" s="481"/>
      <c r="VJN44" s="481"/>
      <c r="VJO44" s="481"/>
      <c r="VJP44" s="481"/>
      <c r="VJQ44" s="481"/>
      <c r="VJR44" s="481"/>
      <c r="VJS44" s="481"/>
      <c r="VJT44" s="481"/>
      <c r="VJU44" s="481"/>
      <c r="VJV44" s="481"/>
      <c r="VJW44" s="481"/>
      <c r="VJX44" s="481"/>
      <c r="VJY44" s="481"/>
      <c r="VJZ44" s="481"/>
      <c r="VKA44" s="481"/>
      <c r="VKB44" s="481"/>
      <c r="VKC44" s="481"/>
      <c r="VKD44" s="481"/>
      <c r="VKE44" s="481"/>
      <c r="VKF44" s="481"/>
      <c r="VKG44" s="481"/>
      <c r="VKH44" s="481"/>
      <c r="VKI44" s="481"/>
      <c r="VKJ44" s="481"/>
      <c r="VKK44" s="481"/>
      <c r="VKL44" s="481"/>
      <c r="VKM44" s="481"/>
      <c r="VKN44" s="481"/>
      <c r="VKO44" s="481"/>
      <c r="VKP44" s="481"/>
      <c r="VKQ44" s="481"/>
      <c r="VKR44" s="481"/>
      <c r="VKS44" s="481"/>
      <c r="VKT44" s="481"/>
      <c r="VKU44" s="481"/>
      <c r="VKV44" s="481"/>
      <c r="VKW44" s="481"/>
      <c r="VKX44" s="481"/>
      <c r="VKY44" s="481"/>
      <c r="VKZ44" s="481"/>
      <c r="VLA44" s="481"/>
      <c r="VLB44" s="481"/>
      <c r="VLC44" s="481"/>
      <c r="VLD44" s="481"/>
      <c r="VLE44" s="481"/>
      <c r="VLF44" s="481"/>
      <c r="VLG44" s="481"/>
      <c r="VLH44" s="481"/>
      <c r="VLI44" s="481"/>
      <c r="VLJ44" s="481"/>
      <c r="VLK44" s="481"/>
      <c r="VLL44" s="481"/>
      <c r="VLM44" s="481"/>
      <c r="VLN44" s="481"/>
      <c r="VLO44" s="481"/>
      <c r="VLP44" s="481"/>
      <c r="VLQ44" s="481"/>
      <c r="VLR44" s="481"/>
      <c r="VLS44" s="481"/>
      <c r="VLT44" s="481"/>
      <c r="VLU44" s="481"/>
      <c r="VLV44" s="481"/>
      <c r="VLW44" s="481"/>
      <c r="VLX44" s="481"/>
      <c r="VLY44" s="481"/>
      <c r="VLZ44" s="481"/>
      <c r="VMA44" s="481"/>
      <c r="VMB44" s="481"/>
      <c r="VMC44" s="481"/>
      <c r="VMD44" s="481"/>
      <c r="VME44" s="481"/>
      <c r="VMF44" s="481"/>
      <c r="VMG44" s="481"/>
      <c r="VMH44" s="481"/>
      <c r="VMI44" s="481"/>
      <c r="VMJ44" s="481"/>
      <c r="VMK44" s="481"/>
      <c r="VML44" s="481"/>
      <c r="VMM44" s="481"/>
      <c r="VMN44" s="481"/>
      <c r="VMO44" s="481"/>
      <c r="VMP44" s="481"/>
      <c r="VMQ44" s="481"/>
      <c r="VMR44" s="481"/>
      <c r="VMS44" s="481"/>
      <c r="VMT44" s="481"/>
      <c r="VMU44" s="481"/>
      <c r="VMV44" s="481"/>
      <c r="VMW44" s="481"/>
      <c r="VMX44" s="481"/>
      <c r="VMY44" s="481"/>
      <c r="VMZ44" s="481"/>
      <c r="VNA44" s="481"/>
      <c r="VNB44" s="481"/>
      <c r="VNC44" s="481"/>
      <c r="VND44" s="481"/>
      <c r="VNE44" s="481"/>
      <c r="VNF44" s="481"/>
      <c r="VNG44" s="481"/>
      <c r="VNH44" s="481"/>
      <c r="VNI44" s="481"/>
      <c r="VNJ44" s="481"/>
      <c r="VNK44" s="481"/>
      <c r="VNL44" s="481"/>
      <c r="VNM44" s="481"/>
      <c r="VNN44" s="481"/>
      <c r="VNO44" s="481"/>
      <c r="VNP44" s="481"/>
      <c r="VNQ44" s="481"/>
      <c r="VNR44" s="481"/>
      <c r="VNS44" s="481"/>
      <c r="VNT44" s="481"/>
      <c r="VNU44" s="481"/>
      <c r="VNV44" s="481"/>
      <c r="VNW44" s="481"/>
      <c r="VNX44" s="481"/>
      <c r="VNY44" s="481"/>
      <c r="VNZ44" s="481"/>
      <c r="VOA44" s="481"/>
      <c r="VOB44" s="481"/>
      <c r="VOC44" s="481"/>
      <c r="VOD44" s="481"/>
      <c r="VOE44" s="481"/>
      <c r="VOF44" s="481"/>
      <c r="VOG44" s="481"/>
      <c r="VOH44" s="481"/>
      <c r="VOI44" s="481"/>
      <c r="VOJ44" s="481"/>
      <c r="VOK44" s="481"/>
      <c r="VOL44" s="481"/>
      <c r="VOM44" s="481"/>
      <c r="VON44" s="481"/>
      <c r="VOO44" s="481"/>
      <c r="VOP44" s="481"/>
      <c r="VOQ44" s="481"/>
      <c r="VOR44" s="481"/>
      <c r="VOS44" s="481"/>
      <c r="VOT44" s="481"/>
      <c r="VOU44" s="481"/>
      <c r="VOV44" s="481"/>
      <c r="VOW44" s="481"/>
      <c r="VOX44" s="481"/>
      <c r="VOY44" s="481"/>
      <c r="VOZ44" s="481"/>
      <c r="VPA44" s="481"/>
      <c r="VPB44" s="481"/>
      <c r="VPC44" s="481"/>
      <c r="VPD44" s="481"/>
      <c r="VPE44" s="481"/>
      <c r="VPF44" s="481"/>
      <c r="VPG44" s="481"/>
      <c r="VPH44" s="481"/>
      <c r="VPI44" s="481"/>
      <c r="VPJ44" s="481"/>
      <c r="VPK44" s="481"/>
      <c r="VPL44" s="481"/>
      <c r="VPM44" s="481"/>
      <c r="VPN44" s="481"/>
      <c r="VPO44" s="481"/>
      <c r="VPP44" s="481"/>
      <c r="VPQ44" s="481"/>
      <c r="VPR44" s="481"/>
      <c r="VPS44" s="481"/>
      <c r="VPT44" s="481"/>
      <c r="VPU44" s="481"/>
      <c r="VPV44" s="481"/>
      <c r="VPW44" s="481"/>
      <c r="VPX44" s="481"/>
      <c r="VPY44" s="481"/>
      <c r="VPZ44" s="481"/>
      <c r="VQA44" s="481"/>
      <c r="VQB44" s="481"/>
      <c r="VQC44" s="481"/>
      <c r="VQD44" s="481"/>
      <c r="VQE44" s="481"/>
      <c r="VQF44" s="481"/>
      <c r="VQG44" s="481"/>
      <c r="VQH44" s="481"/>
      <c r="VQI44" s="481"/>
      <c r="VQJ44" s="481"/>
      <c r="VQK44" s="481"/>
      <c r="VQL44" s="481"/>
      <c r="VQM44" s="481"/>
      <c r="VQN44" s="481"/>
      <c r="VQO44" s="481"/>
      <c r="VQP44" s="481"/>
      <c r="VQQ44" s="481"/>
      <c r="VQR44" s="481"/>
      <c r="VQS44" s="481"/>
      <c r="VQT44" s="481"/>
      <c r="VQU44" s="481"/>
      <c r="VQV44" s="481"/>
      <c r="VQW44" s="481"/>
      <c r="VQX44" s="481"/>
      <c r="VQY44" s="481"/>
      <c r="VQZ44" s="481"/>
      <c r="VRA44" s="481"/>
      <c r="VRB44" s="481"/>
      <c r="VRC44" s="481"/>
      <c r="VRD44" s="481"/>
      <c r="VRE44" s="481"/>
      <c r="VRF44" s="481"/>
      <c r="VRG44" s="481"/>
      <c r="VRH44" s="481"/>
      <c r="VRI44" s="481"/>
      <c r="VRJ44" s="481"/>
      <c r="VRK44" s="481"/>
      <c r="VRL44" s="481"/>
      <c r="VRM44" s="481"/>
      <c r="VRN44" s="481"/>
      <c r="VRO44" s="481"/>
      <c r="VRP44" s="481"/>
      <c r="VRQ44" s="481"/>
      <c r="VRR44" s="481"/>
      <c r="VRS44" s="481"/>
      <c r="VRT44" s="481"/>
      <c r="VRU44" s="481"/>
      <c r="VRV44" s="481"/>
      <c r="VRW44" s="481"/>
      <c r="VRX44" s="481"/>
      <c r="VRY44" s="481"/>
      <c r="VRZ44" s="481"/>
      <c r="VSA44" s="481"/>
      <c r="VSB44" s="481"/>
      <c r="VSC44" s="481"/>
      <c r="VSD44" s="481"/>
      <c r="VSE44" s="481"/>
      <c r="VSF44" s="481"/>
      <c r="VSG44" s="481"/>
      <c r="VSH44" s="481"/>
      <c r="VSI44" s="481"/>
      <c r="VSJ44" s="481"/>
      <c r="VSK44" s="481"/>
      <c r="VSL44" s="481"/>
      <c r="VSM44" s="481"/>
      <c r="VSN44" s="481"/>
      <c r="VSO44" s="481"/>
      <c r="VSP44" s="481"/>
      <c r="VSQ44" s="481"/>
      <c r="VSR44" s="481"/>
      <c r="VSS44" s="481"/>
      <c r="VST44" s="481"/>
      <c r="VSU44" s="481"/>
      <c r="VSV44" s="481"/>
      <c r="VSW44" s="481"/>
      <c r="VSX44" s="481"/>
      <c r="VSY44" s="481"/>
      <c r="VSZ44" s="481"/>
      <c r="VTA44" s="481"/>
      <c r="VTB44" s="481"/>
      <c r="VTC44" s="481"/>
      <c r="VTD44" s="481"/>
      <c r="VTE44" s="481"/>
      <c r="VTF44" s="481"/>
      <c r="VTG44" s="481"/>
      <c r="VTH44" s="481"/>
      <c r="VTI44" s="481"/>
      <c r="VTJ44" s="481"/>
      <c r="VTK44" s="481"/>
      <c r="VTL44" s="481"/>
      <c r="VTM44" s="481"/>
      <c r="VTN44" s="481"/>
      <c r="VTO44" s="481"/>
      <c r="VTP44" s="481"/>
      <c r="VTQ44" s="481"/>
      <c r="VTR44" s="481"/>
      <c r="VTS44" s="481"/>
      <c r="VTT44" s="481"/>
      <c r="VTU44" s="481"/>
      <c r="VTV44" s="481"/>
      <c r="VTW44" s="481"/>
      <c r="VTX44" s="481"/>
      <c r="VTY44" s="481"/>
      <c r="VTZ44" s="481"/>
      <c r="VUA44" s="481"/>
      <c r="VUB44" s="481"/>
      <c r="VUC44" s="481"/>
      <c r="VUD44" s="481"/>
      <c r="VUE44" s="481"/>
      <c r="VUF44" s="481"/>
      <c r="VUG44" s="481"/>
      <c r="VUH44" s="481"/>
      <c r="VUI44" s="481"/>
      <c r="VUJ44" s="481"/>
      <c r="VUK44" s="481"/>
      <c r="VUL44" s="481"/>
      <c r="VUM44" s="481"/>
      <c r="VUN44" s="481"/>
      <c r="VUO44" s="481"/>
      <c r="VUP44" s="481"/>
      <c r="VUQ44" s="481"/>
      <c r="VUR44" s="481"/>
      <c r="VUS44" s="481"/>
      <c r="VUT44" s="481"/>
      <c r="VUU44" s="481"/>
      <c r="VUV44" s="481"/>
      <c r="VUW44" s="481"/>
      <c r="VUX44" s="481"/>
      <c r="VUY44" s="481"/>
      <c r="VUZ44" s="481"/>
      <c r="VVA44" s="481"/>
      <c r="VVB44" s="481"/>
      <c r="VVC44" s="481"/>
      <c r="VVD44" s="481"/>
      <c r="VVE44" s="481"/>
      <c r="VVF44" s="481"/>
      <c r="VVG44" s="481"/>
      <c r="VVH44" s="481"/>
      <c r="VVI44" s="481"/>
      <c r="VVJ44" s="481"/>
      <c r="VVK44" s="481"/>
      <c r="VVL44" s="481"/>
      <c r="VVM44" s="481"/>
      <c r="VVN44" s="481"/>
      <c r="VVO44" s="481"/>
      <c r="VVP44" s="481"/>
      <c r="VVQ44" s="481"/>
      <c r="VVR44" s="481"/>
      <c r="VVS44" s="481"/>
      <c r="VVT44" s="481"/>
      <c r="VVU44" s="481"/>
      <c r="VVV44" s="481"/>
      <c r="VVW44" s="481"/>
      <c r="VVX44" s="481"/>
      <c r="VVY44" s="481"/>
      <c r="VVZ44" s="481"/>
      <c r="VWA44" s="481"/>
      <c r="VWB44" s="481"/>
      <c r="VWC44" s="481"/>
      <c r="VWD44" s="481"/>
      <c r="VWE44" s="481"/>
      <c r="VWF44" s="481"/>
      <c r="VWG44" s="481"/>
      <c r="VWH44" s="481"/>
      <c r="VWI44" s="481"/>
      <c r="VWJ44" s="481"/>
      <c r="VWK44" s="481"/>
      <c r="VWL44" s="481"/>
      <c r="VWM44" s="481"/>
      <c r="VWN44" s="481"/>
      <c r="VWO44" s="481"/>
      <c r="VWP44" s="481"/>
      <c r="VWQ44" s="481"/>
      <c r="VWR44" s="481"/>
      <c r="VWS44" s="481"/>
      <c r="VWT44" s="481"/>
      <c r="VWU44" s="481"/>
      <c r="VWV44" s="481"/>
      <c r="VWW44" s="481"/>
      <c r="VWX44" s="481"/>
      <c r="VWY44" s="481"/>
      <c r="VWZ44" s="481"/>
      <c r="VXA44" s="481"/>
      <c r="VXB44" s="481"/>
      <c r="VXC44" s="481"/>
      <c r="VXD44" s="481"/>
      <c r="VXE44" s="481"/>
      <c r="VXF44" s="481"/>
      <c r="VXG44" s="481"/>
      <c r="VXH44" s="481"/>
      <c r="VXI44" s="481"/>
      <c r="VXJ44" s="481"/>
      <c r="VXK44" s="481"/>
      <c r="VXL44" s="481"/>
      <c r="VXM44" s="481"/>
      <c r="VXN44" s="481"/>
      <c r="VXO44" s="481"/>
      <c r="VXP44" s="481"/>
      <c r="VXQ44" s="481"/>
      <c r="VXR44" s="481"/>
      <c r="VXS44" s="481"/>
      <c r="VXT44" s="481"/>
      <c r="VXU44" s="481"/>
      <c r="VXV44" s="481"/>
      <c r="VXW44" s="481"/>
      <c r="VXX44" s="481"/>
      <c r="VXY44" s="481"/>
      <c r="VXZ44" s="481"/>
      <c r="VYA44" s="481"/>
      <c r="VYB44" s="481"/>
      <c r="VYC44" s="481"/>
      <c r="VYD44" s="481"/>
      <c r="VYE44" s="481"/>
      <c r="VYF44" s="481"/>
      <c r="VYG44" s="481"/>
      <c r="VYH44" s="481"/>
      <c r="VYI44" s="481"/>
      <c r="VYJ44" s="481"/>
      <c r="VYK44" s="481"/>
      <c r="VYL44" s="481"/>
      <c r="VYM44" s="481"/>
      <c r="VYN44" s="481"/>
      <c r="VYO44" s="481"/>
      <c r="VYP44" s="481"/>
      <c r="VYQ44" s="481"/>
      <c r="VYR44" s="481"/>
      <c r="VYS44" s="481"/>
      <c r="VYT44" s="481"/>
      <c r="VYU44" s="481"/>
      <c r="VYV44" s="481"/>
      <c r="VYW44" s="481"/>
      <c r="VYX44" s="481"/>
      <c r="VYY44" s="481"/>
      <c r="VYZ44" s="481"/>
      <c r="VZA44" s="481"/>
      <c r="VZB44" s="481"/>
      <c r="VZC44" s="481"/>
      <c r="VZD44" s="481"/>
      <c r="VZE44" s="481"/>
      <c r="VZF44" s="481"/>
      <c r="VZG44" s="481"/>
      <c r="VZH44" s="481"/>
      <c r="VZI44" s="481"/>
      <c r="VZJ44" s="481"/>
      <c r="VZK44" s="481"/>
      <c r="VZL44" s="481"/>
      <c r="VZM44" s="481"/>
      <c r="VZN44" s="481"/>
      <c r="VZO44" s="481"/>
      <c r="VZP44" s="481"/>
      <c r="VZQ44" s="481"/>
      <c r="VZR44" s="481"/>
      <c r="VZS44" s="481"/>
      <c r="VZT44" s="481"/>
      <c r="VZU44" s="481"/>
      <c r="VZV44" s="481"/>
      <c r="VZW44" s="481"/>
      <c r="VZX44" s="481"/>
      <c r="VZY44" s="481"/>
      <c r="VZZ44" s="481"/>
      <c r="WAA44" s="481"/>
      <c r="WAB44" s="481"/>
      <c r="WAC44" s="481"/>
      <c r="WAD44" s="481"/>
      <c r="WAE44" s="481"/>
      <c r="WAF44" s="481"/>
      <c r="WAG44" s="481"/>
      <c r="WAH44" s="481"/>
      <c r="WAI44" s="481"/>
      <c r="WAJ44" s="481"/>
      <c r="WAK44" s="481"/>
      <c r="WAL44" s="481"/>
      <c r="WAM44" s="481"/>
      <c r="WAN44" s="481"/>
      <c r="WAO44" s="481"/>
      <c r="WAP44" s="481"/>
      <c r="WAQ44" s="481"/>
      <c r="WAR44" s="481"/>
      <c r="WAS44" s="481"/>
      <c r="WAT44" s="481"/>
      <c r="WAU44" s="481"/>
      <c r="WAV44" s="481"/>
      <c r="WAW44" s="481"/>
      <c r="WAX44" s="481"/>
      <c r="WAY44" s="481"/>
      <c r="WAZ44" s="481"/>
      <c r="WBA44" s="481"/>
      <c r="WBB44" s="481"/>
      <c r="WBC44" s="481"/>
      <c r="WBD44" s="481"/>
      <c r="WBE44" s="481"/>
      <c r="WBF44" s="481"/>
      <c r="WBG44" s="481"/>
      <c r="WBH44" s="481"/>
      <c r="WBI44" s="481"/>
      <c r="WBJ44" s="481"/>
      <c r="WBK44" s="481"/>
      <c r="WBL44" s="481"/>
      <c r="WBM44" s="481"/>
      <c r="WBN44" s="481"/>
      <c r="WBO44" s="481"/>
      <c r="WBP44" s="481"/>
      <c r="WBQ44" s="481"/>
      <c r="WBR44" s="481"/>
      <c r="WBS44" s="481"/>
      <c r="WBT44" s="481"/>
      <c r="WBU44" s="481"/>
      <c r="WBV44" s="481"/>
      <c r="WBW44" s="481"/>
      <c r="WBX44" s="481"/>
      <c r="WBY44" s="481"/>
      <c r="WBZ44" s="481"/>
      <c r="WCA44" s="481"/>
      <c r="WCB44" s="481"/>
      <c r="WCC44" s="481"/>
      <c r="WCD44" s="481"/>
      <c r="WCE44" s="481"/>
      <c r="WCF44" s="481"/>
      <c r="WCG44" s="481"/>
      <c r="WCH44" s="481"/>
      <c r="WCI44" s="481"/>
      <c r="WCJ44" s="481"/>
      <c r="WCK44" s="481"/>
      <c r="WCL44" s="481"/>
      <c r="WCM44" s="481"/>
      <c r="WCN44" s="481"/>
      <c r="WCO44" s="481"/>
      <c r="WCP44" s="481"/>
      <c r="WCQ44" s="481"/>
      <c r="WCR44" s="481"/>
      <c r="WCS44" s="481"/>
      <c r="WCT44" s="481"/>
      <c r="WCU44" s="481"/>
      <c r="WCV44" s="481"/>
      <c r="WCW44" s="481"/>
      <c r="WCX44" s="481"/>
      <c r="WCY44" s="481"/>
      <c r="WCZ44" s="481"/>
      <c r="WDA44" s="481"/>
      <c r="WDB44" s="481"/>
      <c r="WDC44" s="481"/>
      <c r="WDD44" s="481"/>
      <c r="WDE44" s="481"/>
      <c r="WDF44" s="481"/>
      <c r="WDG44" s="481"/>
      <c r="WDH44" s="481"/>
      <c r="WDI44" s="481"/>
      <c r="WDJ44" s="481"/>
      <c r="WDK44" s="481"/>
      <c r="WDL44" s="481"/>
      <c r="WDM44" s="481"/>
      <c r="WDN44" s="481"/>
      <c r="WDO44" s="481"/>
      <c r="WDP44" s="481"/>
      <c r="WDQ44" s="481"/>
      <c r="WDR44" s="481"/>
      <c r="WDS44" s="481"/>
      <c r="WDT44" s="481"/>
      <c r="WDU44" s="481"/>
      <c r="WDV44" s="481"/>
      <c r="WDW44" s="481"/>
      <c r="WDX44" s="481"/>
      <c r="WDY44" s="481"/>
      <c r="WDZ44" s="481"/>
      <c r="WEA44" s="481"/>
      <c r="WEB44" s="481"/>
      <c r="WEC44" s="481"/>
      <c r="WED44" s="481"/>
      <c r="WEE44" s="481"/>
      <c r="WEF44" s="481"/>
      <c r="WEG44" s="481"/>
      <c r="WEH44" s="481"/>
      <c r="WEI44" s="481"/>
      <c r="WEJ44" s="481"/>
      <c r="WEK44" s="481"/>
      <c r="WEL44" s="481"/>
      <c r="WEM44" s="481"/>
      <c r="WEN44" s="481"/>
      <c r="WEO44" s="481"/>
      <c r="WEP44" s="481"/>
      <c r="WEQ44" s="481"/>
      <c r="WER44" s="481"/>
      <c r="WES44" s="481"/>
      <c r="WET44" s="481"/>
      <c r="WEU44" s="481"/>
      <c r="WEV44" s="481"/>
      <c r="WEW44" s="481"/>
      <c r="WEX44" s="481"/>
      <c r="WEY44" s="481"/>
      <c r="WEZ44" s="481"/>
      <c r="WFA44" s="481"/>
      <c r="WFB44" s="481"/>
      <c r="WFC44" s="481"/>
      <c r="WFD44" s="481"/>
      <c r="WFE44" s="481"/>
      <c r="WFF44" s="481"/>
      <c r="WFG44" s="481"/>
      <c r="WFH44" s="481"/>
      <c r="WFI44" s="481"/>
      <c r="WFJ44" s="481"/>
      <c r="WFK44" s="481"/>
      <c r="WFL44" s="481"/>
      <c r="WFM44" s="481"/>
      <c r="WFN44" s="481"/>
      <c r="WFO44" s="481"/>
      <c r="WFP44" s="481"/>
      <c r="WFQ44" s="481"/>
      <c r="WFR44" s="481"/>
      <c r="WFS44" s="481"/>
      <c r="WFT44" s="481"/>
      <c r="WFU44" s="481"/>
      <c r="WFV44" s="481"/>
      <c r="WFW44" s="481"/>
      <c r="WFX44" s="481"/>
      <c r="WFY44" s="481"/>
      <c r="WFZ44" s="481"/>
      <c r="WGA44" s="481"/>
      <c r="WGB44" s="481"/>
      <c r="WGC44" s="481"/>
      <c r="WGD44" s="481"/>
      <c r="WGE44" s="481"/>
      <c r="WGF44" s="481"/>
      <c r="WGG44" s="481"/>
      <c r="WGH44" s="481"/>
      <c r="WGI44" s="481"/>
      <c r="WGJ44" s="481"/>
      <c r="WGK44" s="481"/>
      <c r="WGL44" s="481"/>
      <c r="WGM44" s="481"/>
      <c r="WGN44" s="481"/>
      <c r="WGO44" s="481"/>
      <c r="WGP44" s="481"/>
      <c r="WGQ44" s="481"/>
      <c r="WGR44" s="481"/>
      <c r="WGS44" s="481"/>
      <c r="WGT44" s="481"/>
      <c r="WGU44" s="481"/>
      <c r="WGV44" s="481"/>
      <c r="WGW44" s="481"/>
      <c r="WGX44" s="481"/>
      <c r="WGY44" s="481"/>
      <c r="WGZ44" s="481"/>
      <c r="WHA44" s="481"/>
      <c r="WHB44" s="481"/>
      <c r="WHC44" s="481"/>
      <c r="WHD44" s="481"/>
      <c r="WHE44" s="481"/>
      <c r="WHF44" s="481"/>
      <c r="WHG44" s="481"/>
      <c r="WHH44" s="481"/>
      <c r="WHI44" s="481"/>
      <c r="WHJ44" s="481"/>
      <c r="WHK44" s="481"/>
      <c r="WHL44" s="481"/>
      <c r="WHM44" s="481"/>
      <c r="WHN44" s="481"/>
      <c r="WHO44" s="481"/>
      <c r="WHP44" s="481"/>
      <c r="WHQ44" s="481"/>
      <c r="WHR44" s="481"/>
      <c r="WHS44" s="481"/>
      <c r="WHT44" s="481"/>
      <c r="WHU44" s="481"/>
      <c r="WHV44" s="481"/>
      <c r="WHW44" s="481"/>
      <c r="WHX44" s="481"/>
      <c r="WHY44" s="481"/>
      <c r="WHZ44" s="481"/>
      <c r="WIA44" s="481"/>
      <c r="WIB44" s="481"/>
      <c r="WIC44" s="481"/>
      <c r="WID44" s="481"/>
      <c r="WIE44" s="481"/>
      <c r="WIF44" s="481"/>
      <c r="WIG44" s="481"/>
      <c r="WIH44" s="481"/>
      <c r="WII44" s="481"/>
      <c r="WIJ44" s="481"/>
      <c r="WIK44" s="481"/>
      <c r="WIL44" s="481"/>
      <c r="WIM44" s="481"/>
      <c r="WIN44" s="481"/>
      <c r="WIO44" s="481"/>
      <c r="WIP44" s="481"/>
      <c r="WIQ44" s="481"/>
      <c r="WIR44" s="481"/>
      <c r="WIS44" s="481"/>
      <c r="WIT44" s="481"/>
      <c r="WIU44" s="481"/>
      <c r="WIV44" s="481"/>
      <c r="WIW44" s="481"/>
      <c r="WIX44" s="481"/>
      <c r="WIY44" s="481"/>
      <c r="WIZ44" s="481"/>
      <c r="WJA44" s="481"/>
      <c r="WJB44" s="481"/>
      <c r="WJC44" s="481"/>
      <c r="WJD44" s="481"/>
      <c r="WJE44" s="481"/>
      <c r="WJF44" s="481"/>
      <c r="WJG44" s="481"/>
      <c r="WJH44" s="481"/>
      <c r="WJI44" s="481"/>
      <c r="WJJ44" s="481"/>
      <c r="WJK44" s="481"/>
      <c r="WJL44" s="481"/>
      <c r="WJM44" s="481"/>
      <c r="WJN44" s="481"/>
      <c r="WJO44" s="481"/>
      <c r="WJP44" s="481"/>
      <c r="WJQ44" s="481"/>
      <c r="WJR44" s="481"/>
      <c r="WJS44" s="481"/>
      <c r="WJT44" s="481"/>
      <c r="WJU44" s="481"/>
      <c r="WJV44" s="481"/>
      <c r="WJW44" s="481"/>
      <c r="WJX44" s="481"/>
      <c r="WJY44" s="481"/>
      <c r="WJZ44" s="481"/>
      <c r="WKA44" s="481"/>
      <c r="WKB44" s="481"/>
      <c r="WKC44" s="481"/>
      <c r="WKD44" s="481"/>
      <c r="WKE44" s="481"/>
      <c r="WKF44" s="481"/>
      <c r="WKG44" s="481"/>
      <c r="WKH44" s="481"/>
      <c r="WKI44" s="481"/>
      <c r="WKJ44" s="481"/>
      <c r="WKK44" s="481"/>
      <c r="WKL44" s="481"/>
      <c r="WKM44" s="481"/>
      <c r="WKN44" s="481"/>
      <c r="WKO44" s="481"/>
      <c r="WKP44" s="481"/>
      <c r="WKQ44" s="481"/>
      <c r="WKR44" s="481"/>
      <c r="WKS44" s="481"/>
      <c r="WKT44" s="481"/>
      <c r="WKU44" s="481"/>
      <c r="WKV44" s="481"/>
      <c r="WKW44" s="481"/>
      <c r="WKX44" s="481"/>
      <c r="WKY44" s="481"/>
      <c r="WKZ44" s="481"/>
      <c r="WLA44" s="481"/>
      <c r="WLB44" s="481"/>
      <c r="WLC44" s="481"/>
      <c r="WLD44" s="481"/>
      <c r="WLE44" s="481"/>
      <c r="WLF44" s="481"/>
      <c r="WLG44" s="481"/>
      <c r="WLH44" s="481"/>
      <c r="WLI44" s="481"/>
      <c r="WLJ44" s="481"/>
      <c r="WLK44" s="481"/>
      <c r="WLL44" s="481"/>
      <c r="WLM44" s="481"/>
      <c r="WLN44" s="481"/>
      <c r="WLO44" s="481"/>
      <c r="WLP44" s="481"/>
      <c r="WLQ44" s="481"/>
      <c r="WLR44" s="481"/>
      <c r="WLS44" s="481"/>
      <c r="WLT44" s="481"/>
      <c r="WLU44" s="481"/>
      <c r="WLV44" s="481"/>
      <c r="WLW44" s="481"/>
      <c r="WLX44" s="481"/>
      <c r="WLY44" s="481"/>
      <c r="WLZ44" s="481"/>
      <c r="WMA44" s="481"/>
      <c r="WMB44" s="481"/>
      <c r="WMC44" s="481"/>
      <c r="WMD44" s="481"/>
      <c r="WME44" s="481"/>
      <c r="WMF44" s="481"/>
      <c r="WMG44" s="481"/>
      <c r="WMH44" s="481"/>
      <c r="WMI44" s="481"/>
      <c r="WMJ44" s="481"/>
      <c r="WMK44" s="481"/>
      <c r="WML44" s="481"/>
      <c r="WMM44" s="481"/>
      <c r="WMN44" s="481"/>
      <c r="WMO44" s="481"/>
      <c r="WMP44" s="481"/>
      <c r="WMQ44" s="481"/>
      <c r="WMR44" s="481"/>
      <c r="WMS44" s="481"/>
      <c r="WMT44" s="481"/>
      <c r="WMU44" s="481"/>
      <c r="WMV44" s="481"/>
      <c r="WMW44" s="481"/>
      <c r="WMX44" s="481"/>
      <c r="WMY44" s="481"/>
      <c r="WMZ44" s="481"/>
      <c r="WNA44" s="481"/>
      <c r="WNB44" s="481"/>
      <c r="WNC44" s="481"/>
      <c r="WND44" s="481"/>
      <c r="WNE44" s="481"/>
      <c r="WNF44" s="481"/>
      <c r="WNG44" s="481"/>
      <c r="WNH44" s="481"/>
      <c r="WNI44" s="481"/>
      <c r="WNJ44" s="481"/>
      <c r="WNK44" s="481"/>
      <c r="WNL44" s="481"/>
      <c r="WNM44" s="481"/>
      <c r="WNN44" s="481"/>
      <c r="WNO44" s="481"/>
      <c r="WNP44" s="481"/>
      <c r="WNQ44" s="481"/>
      <c r="WNR44" s="481"/>
      <c r="WNS44" s="481"/>
      <c r="WNT44" s="481"/>
      <c r="WNU44" s="481"/>
      <c r="WNV44" s="481"/>
      <c r="WNW44" s="481"/>
      <c r="WNX44" s="481"/>
      <c r="WNY44" s="481"/>
      <c r="WNZ44" s="481"/>
      <c r="WOA44" s="481"/>
      <c r="WOB44" s="481"/>
      <c r="WOC44" s="481"/>
      <c r="WOD44" s="481"/>
      <c r="WOE44" s="481"/>
      <c r="WOF44" s="481"/>
      <c r="WOG44" s="481"/>
      <c r="WOH44" s="481"/>
      <c r="WOI44" s="481"/>
      <c r="WOJ44" s="481"/>
      <c r="WOK44" s="481"/>
      <c r="WOL44" s="481"/>
      <c r="WOM44" s="481"/>
      <c r="WON44" s="481"/>
      <c r="WOO44" s="481"/>
      <c r="WOP44" s="481"/>
      <c r="WOQ44" s="481"/>
      <c r="WOR44" s="481"/>
      <c r="WOS44" s="481"/>
      <c r="WOT44" s="481"/>
      <c r="WOU44" s="481"/>
      <c r="WOV44" s="481"/>
      <c r="WOW44" s="481"/>
      <c r="WOX44" s="481"/>
      <c r="WOY44" s="481"/>
      <c r="WOZ44" s="481"/>
      <c r="WPA44" s="481"/>
      <c r="WPB44" s="481"/>
      <c r="WPC44" s="481"/>
      <c r="WPD44" s="481"/>
      <c r="WPE44" s="481"/>
      <c r="WPF44" s="481"/>
      <c r="WPG44" s="481"/>
      <c r="WPH44" s="481"/>
      <c r="WPI44" s="481"/>
      <c r="WPJ44" s="481"/>
      <c r="WPK44" s="481"/>
      <c r="WPL44" s="481"/>
      <c r="WPM44" s="481"/>
      <c r="WPN44" s="481"/>
      <c r="WPO44" s="481"/>
      <c r="WPP44" s="481"/>
      <c r="WPQ44" s="481"/>
      <c r="WPR44" s="481"/>
      <c r="WPS44" s="481"/>
      <c r="WPT44" s="481"/>
      <c r="WPU44" s="481"/>
      <c r="WPV44" s="481"/>
      <c r="WPW44" s="481"/>
      <c r="WPX44" s="481"/>
      <c r="WPY44" s="481"/>
      <c r="WPZ44" s="481"/>
      <c r="WQA44" s="481"/>
      <c r="WQB44" s="481"/>
      <c r="WQC44" s="481"/>
      <c r="WQD44" s="481"/>
      <c r="WQE44" s="481"/>
      <c r="WQF44" s="481"/>
      <c r="WQG44" s="481"/>
      <c r="WQH44" s="481"/>
      <c r="WQI44" s="481"/>
      <c r="WQJ44" s="481"/>
      <c r="WQK44" s="481"/>
      <c r="WQL44" s="481"/>
      <c r="WQM44" s="481"/>
      <c r="WQN44" s="481"/>
      <c r="WQO44" s="481"/>
      <c r="WQP44" s="481"/>
      <c r="WQQ44" s="481"/>
      <c r="WQR44" s="481"/>
      <c r="WQS44" s="481"/>
      <c r="WQT44" s="481"/>
      <c r="WQU44" s="481"/>
      <c r="WQV44" s="481"/>
      <c r="WQW44" s="481"/>
      <c r="WQX44" s="481"/>
      <c r="WQY44" s="481"/>
      <c r="WQZ44" s="481"/>
      <c r="WRA44" s="481"/>
      <c r="WRB44" s="481"/>
      <c r="WRC44" s="481"/>
      <c r="WRD44" s="481"/>
      <c r="WRE44" s="481"/>
      <c r="WRF44" s="481"/>
      <c r="WRG44" s="481"/>
      <c r="WRH44" s="481"/>
      <c r="WRI44" s="481"/>
      <c r="WRJ44" s="481"/>
      <c r="WRK44" s="481"/>
      <c r="WRL44" s="481"/>
      <c r="WRM44" s="481"/>
      <c r="WRN44" s="481"/>
      <c r="WRO44" s="481"/>
      <c r="WRP44" s="481"/>
      <c r="WRQ44" s="481"/>
      <c r="WRR44" s="481"/>
      <c r="WRS44" s="481"/>
      <c r="WRT44" s="481"/>
      <c r="WRU44" s="481"/>
      <c r="WRV44" s="481"/>
      <c r="WRW44" s="481"/>
      <c r="WRX44" s="481"/>
      <c r="WRY44" s="481"/>
      <c r="WRZ44" s="481"/>
      <c r="WSA44" s="481"/>
      <c r="WSB44" s="481"/>
      <c r="WSC44" s="481"/>
      <c r="WSD44" s="481"/>
      <c r="WSE44" s="481"/>
      <c r="WSF44" s="481"/>
      <c r="WSG44" s="481"/>
      <c r="WSH44" s="481"/>
      <c r="WSI44" s="481"/>
      <c r="WSJ44" s="481"/>
      <c r="WSK44" s="481"/>
      <c r="WSL44" s="481"/>
      <c r="WSM44" s="481"/>
      <c r="WSN44" s="481"/>
      <c r="WSO44" s="481"/>
      <c r="WSP44" s="481"/>
      <c r="WSQ44" s="481"/>
      <c r="WSR44" s="481"/>
      <c r="WSS44" s="481"/>
      <c r="WST44" s="481"/>
      <c r="WSU44" s="481"/>
      <c r="WSV44" s="481"/>
      <c r="WSW44" s="481"/>
      <c r="WSX44" s="481"/>
      <c r="WSY44" s="481"/>
      <c r="WSZ44" s="481"/>
      <c r="WTA44" s="481"/>
      <c r="WTB44" s="481"/>
      <c r="WTC44" s="481"/>
      <c r="WTD44" s="481"/>
      <c r="WTE44" s="481"/>
      <c r="WTF44" s="481"/>
      <c r="WTG44" s="481"/>
      <c r="WTH44" s="481"/>
      <c r="WTI44" s="481"/>
      <c r="WTJ44" s="481"/>
      <c r="WTK44" s="481"/>
      <c r="WTL44" s="481"/>
      <c r="WTM44" s="481"/>
      <c r="WTN44" s="481"/>
      <c r="WTO44" s="481"/>
      <c r="WTP44" s="481"/>
      <c r="WTQ44" s="481"/>
      <c r="WTR44" s="481"/>
      <c r="WTS44" s="481"/>
      <c r="WTT44" s="481"/>
      <c r="WTU44" s="481"/>
      <c r="WTV44" s="481"/>
      <c r="WTW44" s="481"/>
      <c r="WTX44" s="481"/>
      <c r="WTY44" s="481"/>
      <c r="WTZ44" s="481"/>
      <c r="WUA44" s="481"/>
      <c r="WUB44" s="481"/>
      <c r="WUC44" s="481"/>
      <c r="WUD44" s="481"/>
      <c r="WUE44" s="481"/>
      <c r="WUF44" s="481"/>
      <c r="WUG44" s="481"/>
      <c r="WUH44" s="481"/>
      <c r="WUI44" s="481"/>
      <c r="WUJ44" s="481"/>
      <c r="WUK44" s="481"/>
      <c r="WUL44" s="481"/>
      <c r="WUM44" s="481"/>
      <c r="WUN44" s="481"/>
      <c r="WUO44" s="481"/>
      <c r="WUP44" s="481"/>
      <c r="WUQ44" s="481"/>
      <c r="WUR44" s="481"/>
      <c r="WUS44" s="481"/>
      <c r="WUT44" s="481"/>
      <c r="WUU44" s="481"/>
      <c r="WUV44" s="481"/>
      <c r="WUW44" s="481"/>
      <c r="WUX44" s="481"/>
      <c r="WUY44" s="481"/>
      <c r="WUZ44" s="481"/>
      <c r="WVA44" s="481"/>
      <c r="WVB44" s="481"/>
      <c r="WVC44" s="481"/>
      <c r="WVD44" s="481"/>
      <c r="WVE44" s="481"/>
      <c r="WVF44" s="481"/>
      <c r="WVG44" s="481"/>
      <c r="WVH44" s="481"/>
      <c r="WVI44" s="481"/>
      <c r="WVJ44" s="481"/>
      <c r="WVK44" s="481"/>
      <c r="WVL44" s="481"/>
      <c r="WVM44" s="481"/>
      <c r="WVN44" s="481"/>
      <c r="WVO44" s="481"/>
      <c r="WVP44" s="481"/>
      <c r="WVQ44" s="481"/>
      <c r="WVR44" s="481"/>
      <c r="WVS44" s="481"/>
      <c r="WVT44" s="481"/>
      <c r="WVU44" s="481"/>
      <c r="WVV44" s="481"/>
      <c r="WVW44" s="481"/>
      <c r="WVX44" s="481"/>
      <c r="WVY44" s="481"/>
      <c r="WVZ44" s="481"/>
      <c r="WWA44" s="481"/>
      <c r="WWB44" s="481"/>
      <c r="WWC44" s="481"/>
      <c r="WWD44" s="481"/>
      <c r="WWE44" s="481"/>
      <c r="WWF44" s="481"/>
      <c r="WWG44" s="481"/>
      <c r="WWH44" s="481"/>
      <c r="WWI44" s="481"/>
      <c r="WWJ44" s="481"/>
      <c r="WWK44" s="481"/>
      <c r="WWL44" s="481"/>
      <c r="WWM44" s="481"/>
      <c r="WWN44" s="481"/>
      <c r="WWO44" s="481"/>
      <c r="WWP44" s="481"/>
      <c r="WWQ44" s="481"/>
      <c r="WWR44" s="481"/>
      <c r="WWS44" s="481"/>
      <c r="WWT44" s="481"/>
      <c r="WWU44" s="481"/>
      <c r="WWV44" s="481"/>
      <c r="WWW44" s="481"/>
      <c r="WWX44" s="481"/>
      <c r="WWY44" s="481"/>
      <c r="WWZ44" s="481"/>
      <c r="WXA44" s="481"/>
      <c r="WXB44" s="481"/>
      <c r="WXC44" s="481"/>
      <c r="WXD44" s="481"/>
      <c r="WXE44" s="481"/>
      <c r="WXF44" s="481"/>
      <c r="WXG44" s="481"/>
      <c r="WXH44" s="481"/>
      <c r="WXI44" s="481"/>
      <c r="WXJ44" s="481"/>
      <c r="WXK44" s="481"/>
      <c r="WXL44" s="481"/>
      <c r="WXM44" s="481"/>
      <c r="WXN44" s="481"/>
      <c r="WXO44" s="481"/>
      <c r="WXP44" s="481"/>
      <c r="WXQ44" s="481"/>
      <c r="WXR44" s="481"/>
      <c r="WXS44" s="481"/>
      <c r="WXT44" s="481"/>
      <c r="WXU44" s="481"/>
      <c r="WXV44" s="481"/>
      <c r="WXW44" s="481"/>
      <c r="WXX44" s="481"/>
      <c r="WXY44" s="481"/>
      <c r="WXZ44" s="481"/>
      <c r="WYA44" s="481"/>
      <c r="WYB44" s="481"/>
      <c r="WYC44" s="481"/>
      <c r="WYD44" s="481"/>
      <c r="WYE44" s="481"/>
      <c r="WYF44" s="481"/>
      <c r="WYG44" s="481"/>
      <c r="WYH44" s="481"/>
      <c r="WYI44" s="481"/>
      <c r="WYJ44" s="481"/>
      <c r="WYK44" s="481"/>
      <c r="WYL44" s="481"/>
      <c r="WYM44" s="481"/>
      <c r="WYN44" s="481"/>
      <c r="WYO44" s="481"/>
      <c r="WYP44" s="481"/>
      <c r="WYQ44" s="481"/>
      <c r="WYR44" s="481"/>
      <c r="WYS44" s="481"/>
      <c r="WYT44" s="481"/>
      <c r="WYU44" s="481"/>
      <c r="WYV44" s="481"/>
      <c r="WYW44" s="481"/>
      <c r="WYX44" s="481"/>
      <c r="WYY44" s="481"/>
      <c r="WYZ44" s="481"/>
      <c r="WZA44" s="481"/>
      <c r="WZB44" s="481"/>
      <c r="WZC44" s="481"/>
      <c r="WZD44" s="481"/>
      <c r="WZE44" s="481"/>
      <c r="WZF44" s="481"/>
      <c r="WZG44" s="481"/>
      <c r="WZH44" s="481"/>
      <c r="WZI44" s="481"/>
      <c r="WZJ44" s="481"/>
      <c r="WZK44" s="481"/>
      <c r="WZL44" s="481"/>
      <c r="WZM44" s="481"/>
      <c r="WZN44" s="481"/>
      <c r="WZO44" s="481"/>
      <c r="WZP44" s="481"/>
      <c r="WZQ44" s="481"/>
      <c r="WZR44" s="481"/>
      <c r="WZS44" s="481"/>
      <c r="WZT44" s="481"/>
      <c r="WZU44" s="481"/>
      <c r="WZV44" s="481"/>
      <c r="WZW44" s="481"/>
      <c r="WZX44" s="481"/>
      <c r="WZY44" s="481"/>
      <c r="WZZ44" s="481"/>
      <c r="XAA44" s="481"/>
      <c r="XAB44" s="481"/>
      <c r="XAC44" s="481"/>
      <c r="XAD44" s="481"/>
      <c r="XAE44" s="481"/>
      <c r="XAF44" s="481"/>
      <c r="XAG44" s="481"/>
      <c r="XAH44" s="481"/>
      <c r="XAI44" s="481"/>
      <c r="XAJ44" s="481"/>
      <c r="XAK44" s="481"/>
      <c r="XAL44" s="481"/>
      <c r="XAM44" s="481"/>
      <c r="XAN44" s="481"/>
      <c r="XAO44" s="481"/>
      <c r="XAP44" s="481"/>
      <c r="XAQ44" s="481"/>
      <c r="XAR44" s="481"/>
      <c r="XAS44" s="481"/>
      <c r="XAT44" s="481"/>
      <c r="XAU44" s="481"/>
      <c r="XAV44" s="481"/>
      <c r="XAW44" s="481"/>
      <c r="XAX44" s="481"/>
      <c r="XAY44" s="481"/>
      <c r="XAZ44" s="481"/>
      <c r="XBA44" s="481"/>
      <c r="XBB44" s="481"/>
      <c r="XBC44" s="481"/>
      <c r="XBD44" s="481"/>
      <c r="XBE44" s="481"/>
      <c r="XBF44" s="481"/>
      <c r="XBG44" s="481"/>
      <c r="XBH44" s="481"/>
      <c r="XBI44" s="481"/>
      <c r="XBJ44" s="481"/>
      <c r="XBK44" s="481"/>
      <c r="XBL44" s="481"/>
      <c r="XBM44" s="481"/>
      <c r="XBN44" s="481"/>
      <c r="XBO44" s="481"/>
      <c r="XBP44" s="481"/>
      <c r="XBQ44" s="481"/>
      <c r="XBR44" s="481"/>
      <c r="XBS44" s="481"/>
      <c r="XBT44" s="481"/>
      <c r="XBU44" s="481"/>
      <c r="XBV44" s="481"/>
      <c r="XBW44" s="481"/>
      <c r="XBX44" s="481"/>
      <c r="XBY44" s="481"/>
      <c r="XBZ44" s="481"/>
      <c r="XCA44" s="481"/>
      <c r="XCB44" s="481"/>
      <c r="XCC44" s="481"/>
      <c r="XCD44" s="481"/>
      <c r="XCE44" s="481"/>
      <c r="XCF44" s="481"/>
      <c r="XCG44" s="481"/>
      <c r="XCH44" s="481"/>
      <c r="XCI44" s="481"/>
      <c r="XCJ44" s="481"/>
      <c r="XCK44" s="481"/>
      <c r="XCL44" s="481"/>
      <c r="XCM44" s="481"/>
      <c r="XCN44" s="481"/>
      <c r="XCO44" s="481"/>
      <c r="XCP44" s="481"/>
      <c r="XCQ44" s="481"/>
      <c r="XCR44" s="481"/>
      <c r="XCS44" s="481"/>
      <c r="XCT44" s="481"/>
      <c r="XCU44" s="481"/>
      <c r="XCV44" s="481"/>
      <c r="XCW44" s="481"/>
      <c r="XCX44" s="481"/>
      <c r="XCY44" s="481"/>
      <c r="XCZ44" s="481"/>
      <c r="XDA44" s="481"/>
      <c r="XDB44" s="481"/>
      <c r="XDC44" s="481"/>
      <c r="XDD44" s="481"/>
      <c r="XDE44" s="481"/>
      <c r="XDF44" s="481"/>
      <c r="XDG44" s="481"/>
      <c r="XDH44" s="481"/>
      <c r="XDI44" s="481"/>
      <c r="XDJ44" s="481"/>
      <c r="XDK44" s="481"/>
      <c r="XDL44" s="481"/>
      <c r="XDM44" s="481"/>
      <c r="XDN44" s="481"/>
      <c r="XDO44" s="481"/>
      <c r="XDP44" s="481"/>
      <c r="XDQ44" s="481"/>
      <c r="XDR44" s="481"/>
      <c r="XDS44" s="481"/>
      <c r="XDT44" s="481"/>
      <c r="XDU44" s="481"/>
      <c r="XDV44" s="481"/>
      <c r="XDW44" s="481"/>
      <c r="XDX44" s="481"/>
      <c r="XDY44" s="481"/>
      <c r="XDZ44" s="481"/>
      <c r="XEA44" s="481"/>
      <c r="XEB44" s="481"/>
      <c r="XEC44" s="481"/>
      <c r="XED44" s="481"/>
      <c r="XEE44" s="481"/>
      <c r="XEF44" s="481"/>
      <c r="XEG44" s="481"/>
      <c r="XEH44" s="481"/>
      <c r="XEI44" s="481"/>
      <c r="XEJ44" s="481"/>
      <c r="XEK44" s="481"/>
      <c r="XEL44" s="481"/>
      <c r="XEM44" s="481"/>
      <c r="XEN44" s="481"/>
      <c r="XEO44" s="481"/>
      <c r="XEP44" s="481"/>
      <c r="XEQ44" s="481"/>
      <c r="XER44" s="481"/>
      <c r="XES44" s="481"/>
      <c r="XET44" s="481"/>
      <c r="XEU44" s="481"/>
      <c r="XEV44" s="481"/>
      <c r="XEW44" s="481"/>
      <c r="XEX44" s="481"/>
      <c r="XEY44" s="481"/>
      <c r="XEZ44" s="481"/>
      <c r="XFA44" s="481"/>
      <c r="XFB44" s="481"/>
      <c r="XFC44" s="481"/>
    </row>
    <row r="45" spans="1:16383" ht="14.25" customHeight="1" x14ac:dyDescent="0.15">
      <c r="A45" s="85" t="str">
        <f>+Input!G25</f>
        <v>Other Assets</v>
      </c>
      <c r="B45" s="3" t="str">
        <f t="shared" ref="B45:B66" si="144">+B11</f>
        <v>Purchase Price</v>
      </c>
      <c r="C45" s="71" t="str">
        <f t="shared" ref="C45:C52" si="145">currency</f>
        <v>EUR</v>
      </c>
      <c r="D45" s="23"/>
      <c r="E45" s="86">
        <f>+IF(AND(E$1&gt;=Input!$J25,E$1&lt;=Input!$K25),Input!$E25/Input!$L25,0)+IFERROR(IF(AND(MOD(Capex!E$6,Input!$H25)=0,E$5=1),Input!$I25*Input!$E25,0),0)</f>
        <v>6930000</v>
      </c>
      <c r="F45" s="86">
        <f>+IF(AND(F$1&gt;=Input!$J25,F$1&lt;=Input!$K25),Input!$E25/Input!$L25,0)+IFERROR(IF(AND(MOD(Capex!F$6,Input!$H25)=0,F$5=1),Input!$I25*Input!$E25,0),0)</f>
        <v>0</v>
      </c>
      <c r="G45" s="86">
        <f>+IF(AND(G$1&gt;=Input!$J25,G$1&lt;=Input!$K25),Input!$E25/Input!$L25,0)+IFERROR(IF(AND(MOD(Capex!G$6,Input!$H25)=0,G$5=1),Input!$I25*Input!$E25,0),0)</f>
        <v>0</v>
      </c>
      <c r="H45" s="86">
        <f>+IF(AND(H$1&gt;=Input!$J25,H$1&lt;=Input!$K25),Input!$E25/Input!$L25,0)+IFERROR(IF(AND(MOD(Capex!H$6,Input!$H25)=0,H$5=1),Input!$I25*Input!$E25,0),0)</f>
        <v>0</v>
      </c>
      <c r="I45" s="86">
        <f>+IF(AND(I$1&gt;=Input!$J25,I$1&lt;=Input!$K25),Input!$E25/Input!$L25,0)+IFERROR(IF(AND(MOD(Capex!I$6,Input!$H25)=0,I$5=1),Input!$I25*Input!$E25,0),0)</f>
        <v>0</v>
      </c>
      <c r="J45" s="86">
        <f>+IF(AND(J$1&gt;=Input!$J25,J$1&lt;=Input!$K25),Input!$E25/Input!$L25,0)+IFERROR(IF(AND(MOD(Capex!J$6,Input!$H25)=0,J$5=1),Input!$I25*Input!$E25,0),0)</f>
        <v>0</v>
      </c>
      <c r="K45" s="86">
        <f>+IF(AND(K$1&gt;=Input!$J25,K$1&lt;=Input!$K25),Input!$E25/Input!$L25,0)+IFERROR(IF(AND(MOD(Capex!K$6,Input!$H25)=0,K$5=1),Input!$I25*Input!$E25,0),0)</f>
        <v>0</v>
      </c>
      <c r="L45" s="86">
        <f>+IF(AND(L$1&gt;=Input!$J25,L$1&lt;=Input!$K25),Input!$E25/Input!$L25,0)+IFERROR(IF(AND(MOD(Capex!L$6,Input!$H25)=0,L$5=1),Input!$I25*Input!$E25,0),0)</f>
        <v>0</v>
      </c>
      <c r="M45" s="86">
        <f>+IF(AND(M$1&gt;=Input!$J25,M$1&lt;=Input!$K25),Input!$E25/Input!$L25,0)+IFERROR(IF(AND(MOD(Capex!M$6,Input!$H25)=0,M$5=1),Input!$I25*Input!$E25,0),0)</f>
        <v>0</v>
      </c>
      <c r="N45" s="86">
        <f>+IF(AND(N$1&gt;=Input!$J25,N$1&lt;=Input!$K25),Input!$E25/Input!$L25,0)+IFERROR(IF(AND(MOD(Capex!N$6,Input!$H25)=0,N$5=1),Input!$I25*Input!$E25,0),0)</f>
        <v>0</v>
      </c>
      <c r="O45" s="86">
        <f>+IF(AND(O$1&gt;=Input!$J25,O$1&lt;=Input!$K25),Input!$E25/Input!$L25,0)+IFERROR(IF(AND(MOD(Capex!O$6,Input!$H25)=0,O$5=1),Input!$I25*Input!$E25,0),0)</f>
        <v>0</v>
      </c>
      <c r="P45" s="86">
        <f>+IF(AND(P$1&gt;=Input!$J25,P$1&lt;=Input!$K25),Input!$E25/Input!$L25,0)+IFERROR(IF(AND(MOD(Capex!P$6,Input!$H25)=0,P$5=1),Input!$I25*Input!$E25,0),0)</f>
        <v>0</v>
      </c>
      <c r="Q45" s="86">
        <f>+IF(AND(Q$1&gt;=Input!$J25,Q$1&lt;=Input!$K25),Input!$E25/Input!$L25,0)+IFERROR(IF(AND(MOD(Capex!Q$6,Input!$H25)=0,Q$5=1),Input!$I25*Input!$E25,0),0)</f>
        <v>0</v>
      </c>
      <c r="R45" s="86">
        <f>+IF(AND(R$1&gt;=Input!$J25,R$1&lt;=Input!$K25),Input!$E25/Input!$L25,0)+IFERROR(IF(AND(MOD(Capex!R$6,Input!$H25)=0,R$5=1),Input!$I25*Input!$E25,0),0)</f>
        <v>0</v>
      </c>
      <c r="S45" s="86">
        <f>+IF(AND(S$1&gt;=Input!$J25,S$1&lt;=Input!$K25),Input!$E25/Input!$L25,0)+IFERROR(IF(AND(MOD(Capex!S$6,Input!$H25)=0,S$5=1),Input!$I25*Input!$E25,0),0)</f>
        <v>0</v>
      </c>
      <c r="T45" s="86">
        <f>+IF(AND(T$1&gt;=Input!$J25,T$1&lt;=Input!$K25),Input!$E25/Input!$L25,0)+IFERROR(IF(AND(MOD(Capex!T$6,Input!$H25)=0,T$5=1),Input!$I25*Input!$E25,0),0)</f>
        <v>0</v>
      </c>
      <c r="U45" s="86">
        <f>+IF(AND(U$1&gt;=Input!$J25,U$1&lt;=Input!$K25),Input!$E25/Input!$L25,0)+IFERROR(IF(AND(MOD(Capex!U$6,Input!$H25)=0,U$5=1),Input!$I25*Input!$E25,0),0)</f>
        <v>0</v>
      </c>
      <c r="V45" s="86">
        <f>+IF(AND(V$1&gt;=Input!$J25,V$1&lt;=Input!$K25),Input!$E25/Input!$L25,0)+IFERROR(IF(AND(MOD(Capex!V$6,Input!$H25)=0,V$5=1),Input!$I25*Input!$E25,0),0)</f>
        <v>0</v>
      </c>
      <c r="W45" s="86">
        <f>+IF(AND(W$1&gt;=Input!$J25,W$1&lt;=Input!$K25),Input!$E25/Input!$L25,0)+IFERROR(IF(AND(MOD(Capex!W$6,Input!$H25)=0,W$5=1),Input!$I25*Input!$E25,0),0)</f>
        <v>0</v>
      </c>
      <c r="X45" s="86">
        <f>+IF(AND(X$1&gt;=Input!$J25,X$1&lt;=Input!$K25),Input!$E25/Input!$L25,0)+IFERROR(IF(AND(MOD(Capex!X$6,Input!$H25)=0,X$5=1),Input!$I25*Input!$E25,0),0)</f>
        <v>0</v>
      </c>
      <c r="Y45" s="86">
        <f>+IF(AND(Y$1&gt;=Input!$J25,Y$1&lt;=Input!$K25),Input!$E25/Input!$L25,0)+IFERROR(IF(AND(MOD(Capex!Y$6,Input!$H25)=0,Y$5=1),Input!$I25*Input!$E25,0),0)</f>
        <v>0</v>
      </c>
      <c r="Z45" s="86">
        <f>+IF(AND(Z$1&gt;=Input!$J25,Z$1&lt;=Input!$K25),Input!$E25/Input!$L25,0)+IFERROR(IF(AND(MOD(Capex!Z$6,Input!$H25)=0,Z$5=1),Input!$I25*Input!$E25,0),0)</f>
        <v>0</v>
      </c>
      <c r="AA45" s="86">
        <f>+IF(AND(AA$1&gt;=Input!$J25,AA$1&lt;=Input!$K25),Input!$E25/Input!$L25,0)+IFERROR(IF(AND(MOD(Capex!AA$6,Input!$H25)=0,AA$5=1),Input!$I25*Input!$E25,0),0)</f>
        <v>0</v>
      </c>
      <c r="AB45" s="86">
        <f>+IF(AND(AB$1&gt;=Input!$J25,AB$1&lt;=Input!$K25),Input!$E25/Input!$L25,0)+IFERROR(IF(AND(MOD(Capex!AB$6,Input!$H25)=0,AB$5=1),Input!$I25*Input!$E25,0),0)</f>
        <v>0</v>
      </c>
      <c r="AC45" s="86">
        <f>+IF(AND(AC$1&gt;=Input!$J25,AC$1&lt;=Input!$K25),Input!$E25/Input!$L25,0)+IFERROR(IF(AND(MOD(Capex!AC$6,Input!$H25)=0,AC$5=1),Input!$I25*Input!$E25,0),0)</f>
        <v>0</v>
      </c>
      <c r="AD45" s="86">
        <f>+IF(AND(AD$1&gt;=Input!$J25,AD$1&lt;=Input!$K25),Input!$E25/Input!$L25,0)+IFERROR(IF(AND(MOD(Capex!AD$6,Input!$H25)=0,AD$5=1),Input!$I25*Input!$E25,0),0)</f>
        <v>0</v>
      </c>
      <c r="AE45" s="86">
        <f>+IF(AND(AE$1&gt;=Input!$J25,AE$1&lt;=Input!$K25),Input!$E25/Input!$L25,0)+IFERROR(IF(AND(MOD(Capex!AE$6,Input!$H25)=0,AE$5=1),Input!$I25*Input!$E25,0),0)</f>
        <v>0</v>
      </c>
      <c r="AF45" s="86">
        <f>+IF(AND(AF$1&gt;=Input!$J25,AF$1&lt;=Input!$K25),Input!$E25/Input!$L25,0)+IFERROR(IF(AND(MOD(Capex!AF$6,Input!$H25)=0,AF$5=1),Input!$I25*Input!$E25,0),0)</f>
        <v>0</v>
      </c>
      <c r="AG45" s="86">
        <f>+IF(AND(AG$1&gt;=Input!$J25,AG$1&lt;=Input!$K25),Input!$E25/Input!$L25,0)+IFERROR(IF(AND(MOD(Capex!AG$6,Input!$H25)=0,AG$5=1),Input!$I25*Input!$E25,0),0)</f>
        <v>0</v>
      </c>
      <c r="AH45" s="86">
        <f>+IF(AND(AH$1&gt;=Input!$J25,AH$1&lt;=Input!$K25),Input!$E25/Input!$L25,0)+IFERROR(IF(AND(MOD(Capex!AH$6,Input!$H25)=0,AH$5=1),Input!$I25*Input!$E25,0),0)</f>
        <v>0</v>
      </c>
      <c r="AI45" s="86">
        <f>+IF(AND(AI$1&gt;=Input!$J25,AI$1&lt;=Input!$K25),Input!$E25/Input!$L25,0)+IFERROR(IF(AND(MOD(Capex!AI$6,Input!$H25)=0,AI$5=1),Input!$I25*Input!$E25,0),0)</f>
        <v>0</v>
      </c>
      <c r="AJ45" s="86">
        <f>+IF(AND(AJ$1&gt;=Input!$J25,AJ$1&lt;=Input!$K25),Input!$E25/Input!$L25,0)+IFERROR(IF(AND(MOD(Capex!AJ$6,Input!$H25)=0,AJ$5=1),Input!$I25*Input!$E25,0),0)</f>
        <v>0</v>
      </c>
      <c r="AK45" s="86">
        <f>+IF(AND(AK$1&gt;=Input!$J25,AK$1&lt;=Input!$K25),Input!$E25/Input!$L25,0)+IFERROR(IF(AND(MOD(Capex!AK$6,Input!$H25)=0,AK$5=1),Input!$I25*Input!$E25,0),0)</f>
        <v>0</v>
      </c>
      <c r="AL45" s="86">
        <f>+IF(AND(AL$1&gt;=Input!$J25,AL$1&lt;=Input!$K25),Input!$E25/Input!$L25,0)+IFERROR(IF(AND(MOD(Capex!AL$6,Input!$H25)=0,AL$5=1),Input!$I25*Input!$E25,0),0)</f>
        <v>0</v>
      </c>
      <c r="AM45" s="86">
        <f>+IF(AND(AM$1&gt;=Input!$J25,AM$1&lt;=Input!$K25),Input!$E25/Input!$L25,0)+IFERROR(IF(AND(MOD(Capex!AM$6,Input!$H25)=0,AM$5=1),Input!$I25*Input!$E25,0),0)</f>
        <v>0</v>
      </c>
      <c r="AN45" s="86">
        <f>+IF(AND(AN$1&gt;=Input!$J25,AN$1&lt;=Input!$K25),Input!$E25/Input!$L25,0)+IFERROR(IF(AND(MOD(Capex!AN$6,Input!$H25)=0,AN$5=1),Input!$I25*Input!$E25,0),0)</f>
        <v>0</v>
      </c>
      <c r="AO45" s="86">
        <f>+IF(AND(AO$1&gt;=Input!$J25,AO$1&lt;=Input!$K25),Input!$E25/Input!$L25,0)+IFERROR(IF(AND(MOD(Capex!AO$6,Input!$H25)=0,AO$5=1),Input!$I25*Input!$E25,0),0)</f>
        <v>0</v>
      </c>
      <c r="AP45" s="86">
        <f>+IF(AND(AP$1&gt;=Input!$J25,AP$1&lt;=Input!$K25),Input!$E25/Input!$L25,0)+IFERROR(IF(AND(MOD(Capex!AP$6,Input!$H25)=0,AP$5=1),Input!$I25*Input!$E25,0),0)</f>
        <v>0</v>
      </c>
      <c r="AQ45" s="86">
        <f>+IF(AND(AQ$1&gt;=Input!$J25,AQ$1&lt;=Input!$K25),Input!$E25/Input!$L25,0)+IFERROR(IF(AND(MOD(Capex!AQ$6,Input!$H25)=0,AQ$5=1),Input!$I25*Input!$E25,0),0)</f>
        <v>0</v>
      </c>
      <c r="AR45" s="86">
        <f>+IF(AND(AR$1&gt;=Input!$J25,AR$1&lt;=Input!$K25),Input!$E25/Input!$L25,0)+IFERROR(IF(AND(MOD(Capex!AR$6,Input!$H25)=0,AR$5=1),Input!$I25*Input!$E25,0),0)</f>
        <v>0</v>
      </c>
      <c r="AS45" s="86">
        <f>+IF(AND(AS$1&gt;=Input!$J25,AS$1&lt;=Input!$K25),Input!$E25/Input!$L25,0)+IFERROR(IF(AND(MOD(Capex!AS$6,Input!$H25)=0,AS$5=1),Input!$I25*Input!$E25,0),0)</f>
        <v>0</v>
      </c>
      <c r="AT45" s="86">
        <f>+IF(AND(AT$1&gt;=Input!$J25,AT$1&lt;=Input!$K25),Input!$E25/Input!$L25,0)+IFERROR(IF(AND(MOD(Capex!AT$6,Input!$H25)=0,AT$5=1),Input!$I25*Input!$E25,0),0)</f>
        <v>0</v>
      </c>
      <c r="AU45" s="86">
        <f>+IF(AND(AU$1&gt;=Input!$J25,AU$1&lt;=Input!$K25),Input!$E25/Input!$L25,0)+IFERROR(IF(AND(MOD(Capex!AU$6,Input!$H25)=0,AU$5=1),Input!$I25*Input!$E25,0),0)</f>
        <v>0</v>
      </c>
      <c r="AV45" s="86">
        <f>+IF(AND(AV$1&gt;=Input!$J25,AV$1&lt;=Input!$K25),Input!$E25/Input!$L25,0)+IFERROR(IF(AND(MOD(Capex!AV$6,Input!$H25)=0,AV$5=1),Input!$I25*Input!$E25,0),0)</f>
        <v>0</v>
      </c>
      <c r="AW45" s="86">
        <f>+IF(AND(AW$1&gt;=Input!$J25,AW$1&lt;=Input!$K25),Input!$E25/Input!$L25,0)+IFERROR(IF(AND(MOD(Capex!AW$6,Input!$H25)=0,AW$5=1),Input!$I25*Input!$E25,0),0)</f>
        <v>0</v>
      </c>
      <c r="AX45" s="86">
        <f>+IF(AND(AX$1&gt;=Input!$J25,AX$1&lt;=Input!$K25),Input!$E25/Input!$L25,0)+IFERROR(IF(AND(MOD(Capex!AX$6,Input!$H25)=0,AX$5=1),Input!$I25*Input!$E25,0),0)</f>
        <v>0</v>
      </c>
      <c r="AY45" s="86">
        <f>+IF(AND(AY$1&gt;=Input!$J25,AY$1&lt;=Input!$K25),Input!$E25/Input!$L25,0)+IFERROR(IF(AND(MOD(Capex!AY$6,Input!$H25)=0,AY$5=1),Input!$I25*Input!$E25,0),0)</f>
        <v>0</v>
      </c>
      <c r="AZ45" s="86">
        <f>+IF(AND(AZ$1&gt;=Input!$J25,AZ$1&lt;=Input!$K25),Input!$E25/Input!$L25,0)+IFERROR(IF(AND(MOD(Capex!AZ$6,Input!$H25)=0,AZ$5=1),Input!$I25*Input!$E25,0),0)</f>
        <v>0</v>
      </c>
      <c r="BA45" s="86">
        <f>+IF(AND(BA$1&gt;=Input!$J25,BA$1&lt;=Input!$K25),Input!$E25/Input!$L25,0)+IFERROR(IF(AND(MOD(Capex!BA$6,Input!$H25)=0,BA$5=1),Input!$I25*Input!$E25,0),0)</f>
        <v>0</v>
      </c>
      <c r="BB45" s="86">
        <f>+IF(AND(BB$1&gt;=Input!$J25,BB$1&lt;=Input!$K25),Input!$E25/Input!$L25,0)+IFERROR(IF(AND(MOD(Capex!BB$6,Input!$H25)=0,BB$5=1),Input!$I25*Input!$E25,0),0)</f>
        <v>0</v>
      </c>
      <c r="BC45" s="86">
        <f>+IF(AND(BC$1&gt;=Input!$J25,BC$1&lt;=Input!$K25),Input!$E25/Input!$L25,0)+IFERROR(IF(AND(MOD(Capex!BC$6,Input!$H25)=0,BC$5=1),Input!$I25*Input!$E25,0),0)</f>
        <v>0</v>
      </c>
      <c r="BD45" s="86">
        <f>+IF(AND(BD$1&gt;=Input!$J25,BD$1&lt;=Input!$K25),Input!$E25/Input!$L25,0)+IFERROR(IF(AND(MOD(Capex!BD$6,Input!$H25)=0,BD$5=1),Input!$I25*Input!$E25,0),0)</f>
        <v>0</v>
      </c>
      <c r="BE45" s="86">
        <f>+IF(AND(BE$1&gt;=Input!$J25,BE$1&lt;=Input!$K25),Input!$E25/Input!$L25,0)+IFERROR(IF(AND(MOD(Capex!BE$6,Input!$H25)=0,BE$5=1),Input!$I25*Input!$E25,0),0)</f>
        <v>0</v>
      </c>
      <c r="BF45" s="86">
        <f>+IF(AND(BF$1&gt;=Input!$J25,BF$1&lt;=Input!$K25),Input!$E25/Input!$L25,0)+IFERROR(IF(AND(MOD(Capex!BF$6,Input!$H25)=0,BF$5=1),Input!$I25*Input!$E25,0),0)</f>
        <v>0</v>
      </c>
      <c r="BG45" s="86">
        <f>+IF(AND(BG$1&gt;=Input!$J25,BG$1&lt;=Input!$K25),Input!$E25/Input!$L25,0)+IFERROR(IF(AND(MOD(Capex!BG$6,Input!$H25)=0,BG$5=1),Input!$I25*Input!$E25,0),0)</f>
        <v>0</v>
      </c>
      <c r="BH45" s="86">
        <f>+IF(AND(BH$1&gt;=Input!$J25,BH$1&lt;=Input!$K25),Input!$E25/Input!$L25,0)+IFERROR(IF(AND(MOD(Capex!BH$6,Input!$H25)=0,BH$5=1),Input!$I25*Input!$E25,0),0)</f>
        <v>0</v>
      </c>
      <c r="BI45" s="86">
        <f>+IF(AND(BI$1&gt;=Input!$J25,BI$1&lt;=Input!$K25),Input!$E25/Input!$L25,0)+IFERROR(IF(AND(MOD(Capex!BI$6,Input!$H25)=0,BI$5=1),Input!$I25*Input!$E25,0),0)</f>
        <v>0</v>
      </c>
      <c r="BJ45" s="86">
        <f>+IF(AND(BJ$1&gt;=Input!$J25,BJ$1&lt;=Input!$K25),Input!$E25/Input!$L25,0)+IFERROR(IF(AND(MOD(Capex!BJ$6,Input!$H25)=0,BJ$5=1),Input!$I25*Input!$E25,0),0)</f>
        <v>0</v>
      </c>
      <c r="BK45" s="86">
        <f>+IF(AND(BK$1&gt;=Input!$J25,BK$1&lt;=Input!$K25),Input!$E25/Input!$L25,0)+IFERROR(IF(AND(MOD(Capex!BK$6,Input!$H25)=0,BK$5=1),Input!$I25*Input!$E25,0),0)</f>
        <v>0</v>
      </c>
      <c r="BL45" s="86">
        <f>+IF(AND(BL$1&gt;=Input!$J25,BL$1&lt;=Input!$K25),Input!$E25/Input!$L25,0)+IFERROR(IF(AND(MOD(Capex!BL$6,Input!$H25)=0,BL$5=1),Input!$I25*Input!$E25,0),0)</f>
        <v>0</v>
      </c>
      <c r="BM45" s="86">
        <f>+IF(AND(BM$1&gt;=Input!$J25,BM$1&lt;=Input!$K25),Input!$E25/Input!$L25,0)+IFERROR(IF(AND(MOD(Capex!BM$6,Input!$H25)=0,BM$5=1),Input!$I25*Input!$E25,0),0)</f>
        <v>0</v>
      </c>
      <c r="BN45" s="86">
        <f>+IF(AND(BN$1&gt;=Input!$J25,BN$1&lt;=Input!$K25),Input!$E25/Input!$L25,0)+IFERROR(IF(AND(MOD(Capex!BN$6,Input!$H25)=0,BN$5=1),Input!$I25*Input!$E25,0),0)</f>
        <v>0</v>
      </c>
      <c r="BO45" s="86">
        <f>+IF(AND(BO$1&gt;=Input!$J25,BO$1&lt;=Input!$K25),Input!$E25/Input!$L25,0)+IFERROR(IF(AND(MOD(Capex!BO$6,Input!$H25)=0,BO$5=1),Input!$I25*Input!$E25,0),0)</f>
        <v>0</v>
      </c>
      <c r="BP45" s="86">
        <f>+IF(AND(BP$1&gt;=Input!$J25,BP$1&lt;=Input!$K25),Input!$E25/Input!$L25,0)+IFERROR(IF(AND(MOD(Capex!BP$6,Input!$H25)=0,BP$5=1),Input!$I25*Input!$E25,0),0)</f>
        <v>0</v>
      </c>
      <c r="BQ45" s="86">
        <f>+IF(AND(BQ$1&gt;=Input!$J25,BQ$1&lt;=Input!$K25),Input!$E25/Input!$L25,0)+IFERROR(IF(AND(MOD(Capex!BQ$6,Input!$H25)=0,BQ$5=1),Input!$I25*Input!$E25,0),0)</f>
        <v>0</v>
      </c>
      <c r="BR45" s="86">
        <f>+IF(AND(BR$1&gt;=Input!$J25,BR$1&lt;=Input!$K25),Input!$E25/Input!$L25,0)+IFERROR(IF(AND(MOD(Capex!BR$6,Input!$H25)=0,BR$5=1),Input!$I25*Input!$E25,0),0)</f>
        <v>0</v>
      </c>
      <c r="BS45" s="86">
        <f>+IF(AND(BS$1&gt;=Input!$J25,BS$1&lt;=Input!$K25),Input!$E25/Input!$L25,0)+IFERROR(IF(AND(MOD(Capex!BS$6,Input!$H25)=0,BS$5=1),Input!$I25*Input!$E25,0),0)</f>
        <v>0</v>
      </c>
      <c r="BT45" s="86">
        <f>+IF(AND(BT$1&gt;=Input!$J25,BT$1&lt;=Input!$K25),Input!$E25/Input!$L25,0)+IFERROR(IF(AND(MOD(Capex!BT$6,Input!$H25)=0,BT$5=1),Input!$I25*Input!$E25,0),0)</f>
        <v>0</v>
      </c>
      <c r="BU45" s="86">
        <f>+IF(AND(BU$1&gt;=Input!$J25,BU$1&lt;=Input!$K25),Input!$E25/Input!$L25,0)+IFERROR(IF(AND(MOD(Capex!BU$6,Input!$H25)=0,BU$5=1),Input!$I25*Input!$E25,0),0)</f>
        <v>0</v>
      </c>
      <c r="BV45" s="86">
        <f>+IF(AND(BV$1&gt;=Input!$J25,BV$1&lt;=Input!$K25),Input!$E25/Input!$L25,0)+IFERROR(IF(AND(MOD(Capex!BV$6,Input!$H25)=0,BV$5=1),Input!$I25*Input!$E25,0),0)</f>
        <v>0</v>
      </c>
      <c r="BW45" s="86">
        <f>+IF(AND(BW$1&gt;=Input!$J25,BW$1&lt;=Input!$K25),Input!$E25/Input!$L25,0)+IFERROR(IF(AND(MOD(Capex!BW$6,Input!$H25)=0,BW$5=1),Input!$I25*Input!$E25,0),0)</f>
        <v>0</v>
      </c>
      <c r="BX45" s="86">
        <f>+IF(AND(BX$1&gt;=Input!$J25,BX$1&lt;=Input!$K25),Input!$E25/Input!$L25,0)+IFERROR(IF(AND(MOD(Capex!BX$6,Input!$H25)=0,BX$5=1),Input!$I25*Input!$E25,0),0)</f>
        <v>0</v>
      </c>
      <c r="BY45" s="86">
        <f>+IF(AND(BY$1&gt;=Input!$J25,BY$1&lt;=Input!$K25),Input!$E25/Input!$L25,0)+IFERROR(IF(AND(MOD(Capex!BY$6,Input!$H25)=0,BY$5=1),Input!$I25*Input!$E25,0),0)</f>
        <v>0</v>
      </c>
      <c r="BZ45" s="86">
        <f>+IF(AND(BZ$1&gt;=Input!$J25,BZ$1&lt;=Input!$K25),Input!$E25/Input!$L25,0)+IFERROR(IF(AND(MOD(Capex!BZ$6,Input!$H25)=0,BZ$5=1),Input!$I25*Input!$E25,0),0)</f>
        <v>0</v>
      </c>
      <c r="CA45" s="86">
        <f>+IF(AND(CA$1&gt;=Input!$J25,CA$1&lt;=Input!$K25),Input!$E25/Input!$L25,0)+IFERROR(IF(AND(MOD(Capex!CA$6,Input!$H25)=0,CA$5=1),Input!$I25*Input!$E25,0),0)</f>
        <v>0</v>
      </c>
      <c r="CB45" s="86">
        <f>+IF(AND(CB$1&gt;=Input!$J25,CB$1&lt;=Input!$K25),Input!$E25/Input!$L25,0)+IFERROR(IF(AND(MOD(Capex!CB$6,Input!$H25)=0,CB$5=1),Input!$I25*Input!$E25,0),0)</f>
        <v>0</v>
      </c>
      <c r="CC45" s="86">
        <f>+IF(AND(CC$1&gt;=Input!$J25,CC$1&lt;=Input!$K25),Input!$E25/Input!$L25,0)+IFERROR(IF(AND(MOD(Capex!CC$6,Input!$H25)=0,CC$5=1),Input!$I25*Input!$E25,0),0)</f>
        <v>0</v>
      </c>
      <c r="CD45" s="86">
        <f>+IF(AND(CD$1&gt;=Input!$J25,CD$1&lt;=Input!$K25),Input!$E25/Input!$L25,0)+IFERROR(IF(AND(MOD(Capex!CD$6,Input!$H25)=0,CD$5=1),Input!$I25*Input!$E25,0),0)</f>
        <v>0</v>
      </c>
      <c r="CE45" s="86">
        <f>+IF(AND(CE$1&gt;=Input!$J25,CE$1&lt;=Input!$K25),Input!$E25/Input!$L25,0)+IFERROR(IF(AND(MOD(Capex!CE$6,Input!$H25)=0,CE$5=1),Input!$I25*Input!$E25,0),0)</f>
        <v>0</v>
      </c>
      <c r="CF45" s="86">
        <f>+IF(AND(CF$1&gt;=Input!$J25,CF$1&lt;=Input!$K25),Input!$E25/Input!$L25,0)+IFERROR(IF(AND(MOD(Capex!CF$6,Input!$H25)=0,CF$5=1),Input!$I25*Input!$E25,0),0)</f>
        <v>0</v>
      </c>
      <c r="CG45" s="86">
        <f>+IF(AND(CG$1&gt;=Input!$J25,CG$1&lt;=Input!$K25),Input!$E25/Input!$L25,0)+IFERROR(IF(AND(MOD(Capex!CG$6,Input!$H25)=0,CG$5=1),Input!$I25*Input!$E25,0),0)</f>
        <v>0</v>
      </c>
      <c r="CH45" s="86">
        <f>+IF(AND(CH$1&gt;=Input!$J25,CH$1&lt;=Input!$K25),Input!$E25/Input!$L25,0)+IFERROR(IF(AND(MOD(Capex!CH$6,Input!$H25)=0,CH$5=1),Input!$I25*Input!$E25,0),0)</f>
        <v>0</v>
      </c>
      <c r="CI45" s="86">
        <f>+IF(AND(CI$1&gt;=Input!$J25,CI$1&lt;=Input!$K25),Input!$E25/Input!$L25,0)+IFERROR(IF(AND(MOD(Capex!CI$6,Input!$H25)=0,CI$5=1),Input!$I25*Input!$E25,0),0)</f>
        <v>0</v>
      </c>
      <c r="CJ45" s="86">
        <f>+IF(AND(CJ$1&gt;=Input!$J25,CJ$1&lt;=Input!$K25),Input!$E25/Input!$L25,0)+IFERROR(IF(AND(MOD(Capex!CJ$6,Input!$H25)=0,CJ$5=1),Input!$I25*Input!$E25,0),0)</f>
        <v>0</v>
      </c>
      <c r="CK45" s="86">
        <f>+IF(AND(CK$1&gt;=Input!$J25,CK$1&lt;=Input!$K25),Input!$E25/Input!$L25,0)+IFERROR(IF(AND(MOD(Capex!CK$6,Input!$H25)=0,CK$5=1),Input!$I25*Input!$E25,0),0)</f>
        <v>0</v>
      </c>
      <c r="CL45" s="86">
        <f>+IF(AND(CL$1&gt;=Input!$J25,CL$1&lt;=Input!$K25),Input!$E25/Input!$L25,0)+IFERROR(IF(AND(MOD(Capex!CL$6,Input!$H25)=0,CL$5=1),Input!$I25*Input!$E25,0),0)</f>
        <v>0</v>
      </c>
      <c r="CM45" s="86">
        <f>+IF(AND(CM$1&gt;=Input!$J25,CM$1&lt;=Input!$K25),Input!$E25/Input!$L25,0)+IFERROR(IF(AND(MOD(Capex!CM$6,Input!$H25)=0,CM$5=1),Input!$I25*Input!$E25,0),0)</f>
        <v>0</v>
      </c>
      <c r="CN45" s="86">
        <f>+IF(AND(CN$1&gt;=Input!$J25,CN$1&lt;=Input!$K25),Input!$E25/Input!$L25,0)+IFERROR(IF(AND(MOD(Capex!CN$6,Input!$H25)=0,CN$5=1),Input!$I25*Input!$E25,0),0)</f>
        <v>0</v>
      </c>
      <c r="CO45" s="86">
        <f>+IF(AND(CO$1&gt;=Input!$J25,CO$1&lt;=Input!$K25),Input!$E25/Input!$L25,0)+IFERROR(IF(AND(MOD(Capex!CO$6,Input!$H25)=0,CO$5=1),Input!$I25*Input!$E25,0),0)</f>
        <v>0</v>
      </c>
      <c r="CP45" s="86">
        <f>+IF(AND(CP$1&gt;=Input!$J25,CP$1&lt;=Input!$K25),Input!$E25/Input!$L25,0)+IFERROR(IF(AND(MOD(Capex!CP$6,Input!$H25)=0,CP$5=1),Input!$I25*Input!$E25,0),0)</f>
        <v>0</v>
      </c>
      <c r="CQ45" s="86">
        <f>+IF(AND(CQ$1&gt;=Input!$J25,CQ$1&lt;=Input!$K25),Input!$E25/Input!$L25,0)+IFERROR(IF(AND(MOD(Capex!CQ$6,Input!$H25)=0,CQ$5=1),Input!$I25*Input!$E25,0),0)</f>
        <v>0</v>
      </c>
      <c r="CR45" s="86">
        <f>+IF(AND(CR$1&gt;=Input!$J25,CR$1&lt;=Input!$K25),Input!$E25/Input!$L25,0)+IFERROR(IF(AND(MOD(Capex!CR$6,Input!$H25)=0,CR$5=1),Input!$I25*Input!$E25,0),0)</f>
        <v>0</v>
      </c>
      <c r="CS45" s="86">
        <f>+IF(AND(CS$1&gt;=Input!$J25,CS$1&lt;=Input!$K25),Input!$E25/Input!$L25,0)+IFERROR(IF(AND(MOD(Capex!CS$6,Input!$H25)=0,CS$5=1),Input!$I25*Input!$E25,0),0)</f>
        <v>0</v>
      </c>
      <c r="CT45" s="86">
        <f>+IF(AND(CT$1&gt;=Input!$J25,CT$1&lt;=Input!$K25),Input!$E25/Input!$L25,0)+IFERROR(IF(AND(MOD(Capex!CT$6,Input!$H25)=0,CT$5=1),Input!$I25*Input!$E25,0),0)</f>
        <v>0</v>
      </c>
      <c r="CU45" s="86">
        <f>+IF(AND(CU$1&gt;=Input!$J25,CU$1&lt;=Input!$K25),Input!$E25/Input!$L25,0)+IFERROR(IF(AND(MOD(Capex!CU$6,Input!$H25)=0,CU$5=1),Input!$I25*Input!$E25,0),0)</f>
        <v>0</v>
      </c>
      <c r="CV45" s="86">
        <f>+IF(AND(CV$1&gt;=Input!$J25,CV$1&lt;=Input!$K25),Input!$E25/Input!$L25,0)+IFERROR(IF(AND(MOD(Capex!CV$6,Input!$H25)=0,CV$5=1),Input!$I25*Input!$E25,0),0)</f>
        <v>0</v>
      </c>
      <c r="CW45" s="86">
        <f>+IF(AND(CW$1&gt;=Input!$J25,CW$1&lt;=Input!$K25),Input!$E25/Input!$L25,0)+IFERROR(IF(AND(MOD(Capex!CW$6,Input!$H25)=0,CW$5=1),Input!$I25*Input!$E25,0),0)</f>
        <v>0</v>
      </c>
      <c r="CX45" s="86">
        <f>+IF(AND(CX$1&gt;=Input!$J25,CX$1&lt;=Input!$K25),Input!$E25/Input!$L25,0)+IFERROR(IF(AND(MOD(Capex!CX$6,Input!$H25)=0,CX$5=1),Input!$I25*Input!$E25,0),0)</f>
        <v>0</v>
      </c>
      <c r="CY45" s="86">
        <f>+IF(AND(CY$1&gt;=Input!$J25,CY$1&lt;=Input!$K25),Input!$E25/Input!$L25,0)+IFERROR(IF(AND(MOD(Capex!CY$6,Input!$H25)=0,CY$5=1),Input!$I25*Input!$E25,0),0)</f>
        <v>0</v>
      </c>
      <c r="CZ45" s="86">
        <f>+IF(AND(CZ$1&gt;=Input!$J25,CZ$1&lt;=Input!$K25),Input!$E25/Input!$L25,0)+IFERROR(IF(AND(MOD(Capex!CZ$6,Input!$H25)=0,CZ$5=1),Input!$I25*Input!$E25,0),0)</f>
        <v>0</v>
      </c>
      <c r="DA45" s="86">
        <f>+IF(AND(DA$1&gt;=Input!$J25,DA$1&lt;=Input!$K25),Input!$E25/Input!$L25,0)+IFERROR(IF(AND(MOD(Capex!DA$6,Input!$H25)=0,DA$5=1),Input!$I25*Input!$E25,0),0)</f>
        <v>0</v>
      </c>
      <c r="DB45" s="86">
        <f>+IF(AND(DB$1&gt;=Input!$J25,DB$1&lt;=Input!$K25),Input!$E25/Input!$L25,0)+IFERROR(IF(AND(MOD(Capex!DB$6,Input!$H25)=0,DB$5=1),Input!$I25*Input!$E25,0),0)</f>
        <v>0</v>
      </c>
      <c r="DC45" s="86">
        <f>+IF(AND(DC$1&gt;=Input!$J25,DC$1&lt;=Input!$K25),Input!$E25/Input!$L25,0)+IFERROR(IF(AND(MOD(Capex!DC$6,Input!$H25)=0,DC$5=1),Input!$I25*Input!$E25,0),0)</f>
        <v>0</v>
      </c>
      <c r="DD45" s="86">
        <f>+IF(AND(DD$1&gt;=Input!$J25,DD$1&lt;=Input!$K25),Input!$E25/Input!$L25,0)+IFERROR(IF(AND(MOD(Capex!DD$6,Input!$H25)=0,DD$5=1),Input!$I25*Input!$E25,0),0)</f>
        <v>0</v>
      </c>
      <c r="DE45" s="86">
        <f>+IF(AND(DE$1&gt;=Input!$J25,DE$1&lt;=Input!$K25),Input!$E25/Input!$L25,0)+IFERROR(IF(AND(MOD(Capex!DE$6,Input!$H25)=0,DE$5=1),Input!$I25*Input!$E25,0),0)</f>
        <v>0</v>
      </c>
      <c r="DF45" s="86">
        <f>+IF(AND(DF$1&gt;=Input!$J25,DF$1&lt;=Input!$K25),Input!$E25/Input!$L25,0)+IFERROR(IF(AND(MOD(Capex!DF$6,Input!$H25)=0,DF$5=1),Input!$I25*Input!$E25,0),0)</f>
        <v>0</v>
      </c>
      <c r="DG45" s="86">
        <f>+IF(AND(DG$1&gt;=Input!$J25,DG$1&lt;=Input!$K25),Input!$E25/Input!$L25,0)+IFERROR(IF(AND(MOD(Capex!DG$6,Input!$H25)=0,DG$5=1),Input!$I25*Input!$E25,0),0)</f>
        <v>0</v>
      </c>
      <c r="DH45" s="86">
        <f>+IF(AND(DH$1&gt;=Input!$J25,DH$1&lt;=Input!$K25),Input!$E25/Input!$L25,0)+IFERROR(IF(AND(MOD(Capex!DH$6,Input!$H25)=0,DH$5=1),Input!$I25*Input!$E25,0),0)</f>
        <v>0</v>
      </c>
      <c r="DI45" s="86">
        <f>+IF(AND(DI$1&gt;=Input!$J25,DI$1&lt;=Input!$K25),Input!$E25/Input!$L25,0)+IFERROR(IF(AND(MOD(Capex!DI$6,Input!$H25)=0,DI$5=1),Input!$I25*Input!$E25,0),0)</f>
        <v>0</v>
      </c>
      <c r="DJ45" s="86">
        <f>+IF(AND(DJ$1&gt;=Input!$J25,DJ$1&lt;=Input!$K25),Input!$E25/Input!$L25,0)+IFERROR(IF(AND(MOD(Capex!DJ$6,Input!$H25)=0,DJ$5=1),Input!$I25*Input!$E25,0),0)</f>
        <v>0</v>
      </c>
      <c r="DK45" s="86">
        <f>+IF(AND(DK$1&gt;=Input!$J25,DK$1&lt;=Input!$K25),Input!$E25/Input!$L25,0)+IFERROR(IF(AND(MOD(Capex!DK$6,Input!$H25)=0,DK$5=1),Input!$I25*Input!$E25,0),0)</f>
        <v>0</v>
      </c>
      <c r="DL45" s="86">
        <f>+IF(AND(DL$1&gt;=Input!$J25,DL$1&lt;=Input!$K25),Input!$E25/Input!$L25,0)+IFERROR(IF(AND(MOD(Capex!DL$6,Input!$H25)=0,DL$5=1),Input!$I25*Input!$E25,0),0)</f>
        <v>0</v>
      </c>
      <c r="DM45" s="86">
        <f>+IF(AND(DM$1&gt;=Input!$J25,DM$1&lt;=Input!$K25),Input!$E25/Input!$L25,0)+IFERROR(IF(AND(MOD(Capex!DM$6,Input!$H25)=0,DM$5=1),Input!$I25*Input!$E25,0),0)</f>
        <v>0</v>
      </c>
      <c r="DN45" s="86">
        <f>+IF(AND(DN$1&gt;=Input!$J25,DN$1&lt;=Input!$K25),Input!$E25/Input!$L25,0)+IFERROR(IF(AND(MOD(Capex!DN$6,Input!$H25)=0,DN$5=1),Input!$I25*Input!$E25,0),0)</f>
        <v>0</v>
      </c>
      <c r="DO45" s="86">
        <f>+IF(AND(DO$1&gt;=Input!$J25,DO$1&lt;=Input!$K25),Input!$E25/Input!$L25,0)+IFERROR(IF(AND(MOD(Capex!DO$6,Input!$H25)=0,DO$5=1),Input!$I25*Input!$E25,0),0)</f>
        <v>0</v>
      </c>
      <c r="DP45" s="86">
        <f>+IF(AND(DP$1&gt;=Input!$J25,DP$1&lt;=Input!$K25),Input!$E25/Input!$L25,0)+IFERROR(IF(AND(MOD(Capex!DP$6,Input!$H25)=0,DP$5=1),Input!$I25*Input!$E25,0),0)</f>
        <v>0</v>
      </c>
      <c r="DQ45" s="86">
        <f>+IF(AND(DQ$1&gt;=Input!$J25,DQ$1&lt;=Input!$K25),Input!$E25/Input!$L25,0)+IFERROR(IF(AND(MOD(Capex!DQ$6,Input!$H25)=0,DQ$5=1),Input!$I25*Input!$E25,0),0)</f>
        <v>0</v>
      </c>
      <c r="DR45" s="86">
        <f>+IF(AND(DR$1&gt;=Input!$J25,DR$1&lt;=Input!$K25),Input!$E25/Input!$L25,0)+IFERROR(IF(AND(MOD(Capex!DR$6,Input!$H25)=0,DR$5=1),Input!$I25*Input!$E25,0),0)</f>
        <v>0</v>
      </c>
      <c r="DS45" s="86">
        <f>+IF(AND(DS$1&gt;=Input!$J25,DS$1&lt;=Input!$K25),Input!$E25/Input!$L25,0)+IFERROR(IF(AND(MOD(Capex!DS$6,Input!$H25)=0,DS$5=1),Input!$I25*Input!$E25,0),0)</f>
        <v>0</v>
      </c>
      <c r="DT45" s="86">
        <f>+IF(AND(DT$1&gt;=Input!$J25,DT$1&lt;=Input!$K25),Input!$E25/Input!$L25,0)+IFERROR(IF(AND(MOD(Capex!DT$6,Input!$H25)=0,DT$5=1),Input!$I25*Input!$E25,0),0)</f>
        <v>0</v>
      </c>
    </row>
    <row r="46" spans="1:16383" ht="14.25" customHeight="1" x14ac:dyDescent="0.15">
      <c r="A46" s="85" t="str">
        <f>+Input!G26</f>
        <v>Other Assets</v>
      </c>
      <c r="B46" s="3" t="str">
        <f t="shared" si="144"/>
        <v>Closing Costs 2.5% TAX Baleares Government</v>
      </c>
      <c r="C46" s="71" t="str">
        <f t="shared" si="145"/>
        <v>EUR</v>
      </c>
      <c r="D46" s="23"/>
      <c r="E46" s="86">
        <f>+IF(AND(E$1&gt;=Input!$J26,E$1&lt;=Input!$K26),Input!$E26/Input!$L26,0)+IFERROR(IF(AND(MOD(Capex!E$6,Input!$H26)=0,E$5=1),Input!$I26*Input!$E26,0),0)</f>
        <v>173250</v>
      </c>
      <c r="F46" s="86">
        <f>+IF(AND(F$1&gt;=Input!$J26,F$1&lt;=Input!$K26),Input!$E26/Input!$L26,0)+IFERROR(IF(AND(MOD(Capex!F$6,Input!$H26)=0,F$5=1),Input!$I26*Input!$E26,0),0)</f>
        <v>0</v>
      </c>
      <c r="G46" s="86">
        <f>+IF(AND(G$1&gt;=Input!$J26,G$1&lt;=Input!$K26),Input!$E26/Input!$L26,0)+IFERROR(IF(AND(MOD(Capex!G$6,Input!$H26)=0,G$5=1),Input!$I26*Input!$E26,0),0)</f>
        <v>0</v>
      </c>
      <c r="H46" s="86">
        <f>+IF(AND(H$1&gt;=Input!$J26,H$1&lt;=Input!$K26),Input!$E26/Input!$L26,0)+IFERROR(IF(AND(MOD(Capex!H$6,Input!$H26)=0,H$5=1),Input!$I26*Input!$E26,0),0)</f>
        <v>0</v>
      </c>
      <c r="I46" s="86">
        <f>+IF(AND(I$1&gt;=Input!$J26,I$1&lt;=Input!$K26),Input!$E26/Input!$L26,0)+IFERROR(IF(AND(MOD(Capex!I$6,Input!$H26)=0,I$5=1),Input!$I26*Input!$E26,0),0)</f>
        <v>0</v>
      </c>
      <c r="J46" s="86">
        <f>+IF(AND(J$1&gt;=Input!$J26,J$1&lt;=Input!$K26),Input!$E26/Input!$L26,0)+IFERROR(IF(AND(MOD(Capex!J$6,Input!$H26)=0,J$5=1),Input!$I26*Input!$E26,0),0)</f>
        <v>0</v>
      </c>
      <c r="K46" s="86">
        <f>+IF(AND(K$1&gt;=Input!$J26,K$1&lt;=Input!$K26),Input!$E26/Input!$L26,0)+IFERROR(IF(AND(MOD(Capex!K$6,Input!$H26)=0,K$5=1),Input!$I26*Input!$E26,0),0)</f>
        <v>0</v>
      </c>
      <c r="L46" s="86">
        <f>+IF(AND(L$1&gt;=Input!$J26,L$1&lt;=Input!$K26),Input!$E26/Input!$L26,0)+IFERROR(IF(AND(MOD(Capex!L$6,Input!$H26)=0,L$5=1),Input!$I26*Input!$E26,0),0)</f>
        <v>0</v>
      </c>
      <c r="M46" s="86">
        <f>+IF(AND(M$1&gt;=Input!$J26,M$1&lt;=Input!$K26),Input!$E26/Input!$L26,0)+IFERROR(IF(AND(MOD(Capex!M$6,Input!$H26)=0,M$5=1),Input!$I26*Input!$E26,0),0)</f>
        <v>0</v>
      </c>
      <c r="N46" s="86">
        <f>+IF(AND(N$1&gt;=Input!$J26,N$1&lt;=Input!$K26),Input!$E26/Input!$L26,0)+IFERROR(IF(AND(MOD(Capex!N$6,Input!$H26)=0,N$5=1),Input!$I26*Input!$E26,0),0)</f>
        <v>0</v>
      </c>
      <c r="O46" s="86">
        <f>+IF(AND(O$1&gt;=Input!$J26,O$1&lt;=Input!$K26),Input!$E26/Input!$L26,0)+IFERROR(IF(AND(MOD(Capex!O$6,Input!$H26)=0,O$5=1),Input!$I26*Input!$E26,0),0)</f>
        <v>0</v>
      </c>
      <c r="P46" s="86">
        <f>+IF(AND(P$1&gt;=Input!$J26,P$1&lt;=Input!$K26),Input!$E26/Input!$L26,0)+IFERROR(IF(AND(MOD(Capex!P$6,Input!$H26)=0,P$5=1),Input!$I26*Input!$E26,0),0)</f>
        <v>0</v>
      </c>
      <c r="Q46" s="86">
        <f>+IF(AND(Q$1&gt;=Input!$J26,Q$1&lt;=Input!$K26),Input!$E26/Input!$L26,0)+IFERROR(IF(AND(MOD(Capex!Q$6,Input!$H26)=0,Q$5=1),Input!$I26*Input!$E26,0),0)</f>
        <v>0</v>
      </c>
      <c r="R46" s="86">
        <f>+IF(AND(R$1&gt;=Input!$J26,R$1&lt;=Input!$K26),Input!$E26/Input!$L26,0)+IFERROR(IF(AND(MOD(Capex!R$6,Input!$H26)=0,R$5=1),Input!$I26*Input!$E26,0),0)</f>
        <v>0</v>
      </c>
      <c r="S46" s="86">
        <f>+IF(AND(S$1&gt;=Input!$J26,S$1&lt;=Input!$K26),Input!$E26/Input!$L26,0)+IFERROR(IF(AND(MOD(Capex!S$6,Input!$H26)=0,S$5=1),Input!$I26*Input!$E26,0),0)</f>
        <v>0</v>
      </c>
      <c r="T46" s="86">
        <f>+IF(AND(T$1&gt;=Input!$J26,T$1&lt;=Input!$K26),Input!$E26/Input!$L26,0)+IFERROR(IF(AND(MOD(Capex!T$6,Input!$H26)=0,T$5=1),Input!$I26*Input!$E26,0),0)</f>
        <v>0</v>
      </c>
      <c r="U46" s="86">
        <f>+IF(AND(U$1&gt;=Input!$J26,U$1&lt;=Input!$K26),Input!$E26/Input!$L26,0)+IFERROR(IF(AND(MOD(Capex!U$6,Input!$H26)=0,U$5=1),Input!$I26*Input!$E26,0),0)</f>
        <v>0</v>
      </c>
      <c r="V46" s="86">
        <f>+IF(AND(V$1&gt;=Input!$J26,V$1&lt;=Input!$K26),Input!$E26/Input!$L26,0)+IFERROR(IF(AND(MOD(Capex!V$6,Input!$H26)=0,V$5=1),Input!$I26*Input!$E26,0),0)</f>
        <v>0</v>
      </c>
      <c r="W46" s="86">
        <f>+IF(AND(W$1&gt;=Input!$J26,W$1&lt;=Input!$K26),Input!$E26/Input!$L26,0)+IFERROR(IF(AND(MOD(Capex!W$6,Input!$H26)=0,W$5=1),Input!$I26*Input!$E26,0),0)</f>
        <v>0</v>
      </c>
      <c r="X46" s="86">
        <f>+IF(AND(X$1&gt;=Input!$J26,X$1&lt;=Input!$K26),Input!$E26/Input!$L26,0)+IFERROR(IF(AND(MOD(Capex!X$6,Input!$H26)=0,X$5=1),Input!$I26*Input!$E26,0),0)</f>
        <v>0</v>
      </c>
      <c r="Y46" s="86">
        <f>+IF(AND(Y$1&gt;=Input!$J26,Y$1&lt;=Input!$K26),Input!$E26/Input!$L26,0)+IFERROR(IF(AND(MOD(Capex!Y$6,Input!$H26)=0,Y$5=1),Input!$I26*Input!$E26,0),0)</f>
        <v>0</v>
      </c>
      <c r="Z46" s="86">
        <f>+IF(AND(Z$1&gt;=Input!$J26,Z$1&lt;=Input!$K26),Input!$E26/Input!$L26,0)+IFERROR(IF(AND(MOD(Capex!Z$6,Input!$H26)=0,Z$5=1),Input!$I26*Input!$E26,0),0)</f>
        <v>0</v>
      </c>
      <c r="AA46" s="86">
        <f>+IF(AND(AA$1&gt;=Input!$J26,AA$1&lt;=Input!$K26),Input!$E26/Input!$L26,0)+IFERROR(IF(AND(MOD(Capex!AA$6,Input!$H26)=0,AA$5=1),Input!$I26*Input!$E26,0),0)</f>
        <v>0</v>
      </c>
      <c r="AB46" s="86">
        <f>+IF(AND(AB$1&gt;=Input!$J26,AB$1&lt;=Input!$K26),Input!$E26/Input!$L26,0)+IFERROR(IF(AND(MOD(Capex!AB$6,Input!$H26)=0,AB$5=1),Input!$I26*Input!$E26,0),0)</f>
        <v>0</v>
      </c>
      <c r="AC46" s="86">
        <f>+IF(AND(AC$1&gt;=Input!$J26,AC$1&lt;=Input!$K26),Input!$E26/Input!$L26,0)+IFERROR(IF(AND(MOD(Capex!AC$6,Input!$H26)=0,AC$5=1),Input!$I26*Input!$E26,0),0)</f>
        <v>0</v>
      </c>
      <c r="AD46" s="86">
        <f>+IF(AND(AD$1&gt;=Input!$J26,AD$1&lt;=Input!$K26),Input!$E26/Input!$L26,0)+IFERROR(IF(AND(MOD(Capex!AD$6,Input!$H26)=0,AD$5=1),Input!$I26*Input!$E26,0),0)</f>
        <v>0</v>
      </c>
      <c r="AE46" s="86">
        <f>+IF(AND(AE$1&gt;=Input!$J26,AE$1&lt;=Input!$K26),Input!$E26/Input!$L26,0)+IFERROR(IF(AND(MOD(Capex!AE$6,Input!$H26)=0,AE$5=1),Input!$I26*Input!$E26,0),0)</f>
        <v>0</v>
      </c>
      <c r="AF46" s="86">
        <f>+IF(AND(AF$1&gt;=Input!$J26,AF$1&lt;=Input!$K26),Input!$E26/Input!$L26,0)+IFERROR(IF(AND(MOD(Capex!AF$6,Input!$H26)=0,AF$5=1),Input!$I26*Input!$E26,0),0)</f>
        <v>0</v>
      </c>
      <c r="AG46" s="86">
        <f>+IF(AND(AG$1&gt;=Input!$J26,AG$1&lt;=Input!$K26),Input!$E26/Input!$L26,0)+IFERROR(IF(AND(MOD(Capex!AG$6,Input!$H26)=0,AG$5=1),Input!$I26*Input!$E26,0),0)</f>
        <v>0</v>
      </c>
      <c r="AH46" s="86">
        <f>+IF(AND(AH$1&gt;=Input!$J26,AH$1&lt;=Input!$K26),Input!$E26/Input!$L26,0)+IFERROR(IF(AND(MOD(Capex!AH$6,Input!$H26)=0,AH$5=1),Input!$I26*Input!$E26,0),0)</f>
        <v>0</v>
      </c>
      <c r="AI46" s="86">
        <f>+IF(AND(AI$1&gt;=Input!$J26,AI$1&lt;=Input!$K26),Input!$E26/Input!$L26,0)+IFERROR(IF(AND(MOD(Capex!AI$6,Input!$H26)=0,AI$5=1),Input!$I26*Input!$E26,0),0)</f>
        <v>0</v>
      </c>
      <c r="AJ46" s="86">
        <f>+IF(AND(AJ$1&gt;=Input!$J26,AJ$1&lt;=Input!$K26),Input!$E26/Input!$L26,0)+IFERROR(IF(AND(MOD(Capex!AJ$6,Input!$H26)=0,AJ$5=1),Input!$I26*Input!$E26,0),0)</f>
        <v>0</v>
      </c>
      <c r="AK46" s="86">
        <f>+IF(AND(AK$1&gt;=Input!$J26,AK$1&lt;=Input!$K26),Input!$E26/Input!$L26,0)+IFERROR(IF(AND(MOD(Capex!AK$6,Input!$H26)=0,AK$5=1),Input!$I26*Input!$E26,0),0)</f>
        <v>0</v>
      </c>
      <c r="AL46" s="86">
        <f>+IF(AND(AL$1&gt;=Input!$J26,AL$1&lt;=Input!$K26),Input!$E26/Input!$L26,0)+IFERROR(IF(AND(MOD(Capex!AL$6,Input!$H26)=0,AL$5=1),Input!$I26*Input!$E26,0),0)</f>
        <v>0</v>
      </c>
      <c r="AM46" s="86">
        <f>+IF(AND(AM$1&gt;=Input!$J26,AM$1&lt;=Input!$K26),Input!$E26/Input!$L26,0)+IFERROR(IF(AND(MOD(Capex!AM$6,Input!$H26)=0,AM$5=1),Input!$I26*Input!$E26,0),0)</f>
        <v>0</v>
      </c>
      <c r="AN46" s="86">
        <f>+IF(AND(AN$1&gt;=Input!$J26,AN$1&lt;=Input!$K26),Input!$E26/Input!$L26,0)+IFERROR(IF(AND(MOD(Capex!AN$6,Input!$H26)=0,AN$5=1),Input!$I26*Input!$E26,0),0)</f>
        <v>0</v>
      </c>
      <c r="AO46" s="86">
        <f>+IF(AND(AO$1&gt;=Input!$J26,AO$1&lt;=Input!$K26),Input!$E26/Input!$L26,0)+IFERROR(IF(AND(MOD(Capex!AO$6,Input!$H26)=0,AO$5=1),Input!$I26*Input!$E26,0),0)</f>
        <v>0</v>
      </c>
      <c r="AP46" s="86">
        <f>+IF(AND(AP$1&gt;=Input!$J26,AP$1&lt;=Input!$K26),Input!$E26/Input!$L26,0)+IFERROR(IF(AND(MOD(Capex!AP$6,Input!$H26)=0,AP$5=1),Input!$I26*Input!$E26,0),0)</f>
        <v>0</v>
      </c>
      <c r="AQ46" s="86">
        <f>+IF(AND(AQ$1&gt;=Input!$J26,AQ$1&lt;=Input!$K26),Input!$E26/Input!$L26,0)+IFERROR(IF(AND(MOD(Capex!AQ$6,Input!$H26)=0,AQ$5=1),Input!$I26*Input!$E26,0),0)</f>
        <v>0</v>
      </c>
      <c r="AR46" s="86">
        <f>+IF(AND(AR$1&gt;=Input!$J26,AR$1&lt;=Input!$K26),Input!$E26/Input!$L26,0)+IFERROR(IF(AND(MOD(Capex!AR$6,Input!$H26)=0,AR$5=1),Input!$I26*Input!$E26,0),0)</f>
        <v>0</v>
      </c>
      <c r="AS46" s="86">
        <f>+IF(AND(AS$1&gt;=Input!$J26,AS$1&lt;=Input!$K26),Input!$E26/Input!$L26,0)+IFERROR(IF(AND(MOD(Capex!AS$6,Input!$H26)=0,AS$5=1),Input!$I26*Input!$E26,0),0)</f>
        <v>0</v>
      </c>
      <c r="AT46" s="86">
        <f>+IF(AND(AT$1&gt;=Input!$J26,AT$1&lt;=Input!$K26),Input!$E26/Input!$L26,0)+IFERROR(IF(AND(MOD(Capex!AT$6,Input!$H26)=0,AT$5=1),Input!$I26*Input!$E26,0),0)</f>
        <v>0</v>
      </c>
      <c r="AU46" s="86">
        <f>+IF(AND(AU$1&gt;=Input!$J26,AU$1&lt;=Input!$K26),Input!$E26/Input!$L26,0)+IFERROR(IF(AND(MOD(Capex!AU$6,Input!$H26)=0,AU$5=1),Input!$I26*Input!$E26,0),0)</f>
        <v>0</v>
      </c>
      <c r="AV46" s="86">
        <f>+IF(AND(AV$1&gt;=Input!$J26,AV$1&lt;=Input!$K26),Input!$E26/Input!$L26,0)+IFERROR(IF(AND(MOD(Capex!AV$6,Input!$H26)=0,AV$5=1),Input!$I26*Input!$E26,0),0)</f>
        <v>0</v>
      </c>
      <c r="AW46" s="86">
        <f>+IF(AND(AW$1&gt;=Input!$J26,AW$1&lt;=Input!$K26),Input!$E26/Input!$L26,0)+IFERROR(IF(AND(MOD(Capex!AW$6,Input!$H26)=0,AW$5=1),Input!$I26*Input!$E26,0),0)</f>
        <v>0</v>
      </c>
      <c r="AX46" s="86">
        <f>+IF(AND(AX$1&gt;=Input!$J26,AX$1&lt;=Input!$K26),Input!$E26/Input!$L26,0)+IFERROR(IF(AND(MOD(Capex!AX$6,Input!$H26)=0,AX$5=1),Input!$I26*Input!$E26,0),0)</f>
        <v>0</v>
      </c>
      <c r="AY46" s="86">
        <f>+IF(AND(AY$1&gt;=Input!$J26,AY$1&lt;=Input!$K26),Input!$E26/Input!$L26,0)+IFERROR(IF(AND(MOD(Capex!AY$6,Input!$H26)=0,AY$5=1),Input!$I26*Input!$E26,0),0)</f>
        <v>0</v>
      </c>
      <c r="AZ46" s="86">
        <f>+IF(AND(AZ$1&gt;=Input!$J26,AZ$1&lt;=Input!$K26),Input!$E26/Input!$L26,0)+IFERROR(IF(AND(MOD(Capex!AZ$6,Input!$H26)=0,AZ$5=1),Input!$I26*Input!$E26,0),0)</f>
        <v>0</v>
      </c>
      <c r="BA46" s="86">
        <f>+IF(AND(BA$1&gt;=Input!$J26,BA$1&lt;=Input!$K26),Input!$E26/Input!$L26,0)+IFERROR(IF(AND(MOD(Capex!BA$6,Input!$H26)=0,BA$5=1),Input!$I26*Input!$E26,0),0)</f>
        <v>0</v>
      </c>
      <c r="BB46" s="86">
        <f>+IF(AND(BB$1&gt;=Input!$J26,BB$1&lt;=Input!$K26),Input!$E26/Input!$L26,0)+IFERROR(IF(AND(MOD(Capex!BB$6,Input!$H26)=0,BB$5=1),Input!$I26*Input!$E26,0),0)</f>
        <v>0</v>
      </c>
      <c r="BC46" s="86">
        <f>+IF(AND(BC$1&gt;=Input!$J26,BC$1&lt;=Input!$K26),Input!$E26/Input!$L26,0)+IFERROR(IF(AND(MOD(Capex!BC$6,Input!$H26)=0,BC$5=1),Input!$I26*Input!$E26,0),0)</f>
        <v>0</v>
      </c>
      <c r="BD46" s="86">
        <f>+IF(AND(BD$1&gt;=Input!$J26,BD$1&lt;=Input!$K26),Input!$E26/Input!$L26,0)+IFERROR(IF(AND(MOD(Capex!BD$6,Input!$H26)=0,BD$5=1),Input!$I26*Input!$E26,0),0)</f>
        <v>0</v>
      </c>
      <c r="BE46" s="86">
        <f>+IF(AND(BE$1&gt;=Input!$J26,BE$1&lt;=Input!$K26),Input!$E26/Input!$L26,0)+IFERROR(IF(AND(MOD(Capex!BE$6,Input!$H26)=0,BE$5=1),Input!$I26*Input!$E26,0),0)</f>
        <v>0</v>
      </c>
      <c r="BF46" s="86">
        <f>+IF(AND(BF$1&gt;=Input!$J26,BF$1&lt;=Input!$K26),Input!$E26/Input!$L26,0)+IFERROR(IF(AND(MOD(Capex!BF$6,Input!$H26)=0,BF$5=1),Input!$I26*Input!$E26,0),0)</f>
        <v>0</v>
      </c>
      <c r="BG46" s="86">
        <f>+IF(AND(BG$1&gt;=Input!$J26,BG$1&lt;=Input!$K26),Input!$E26/Input!$L26,0)+IFERROR(IF(AND(MOD(Capex!BG$6,Input!$H26)=0,BG$5=1),Input!$I26*Input!$E26,0),0)</f>
        <v>0</v>
      </c>
      <c r="BH46" s="86">
        <f>+IF(AND(BH$1&gt;=Input!$J26,BH$1&lt;=Input!$K26),Input!$E26/Input!$L26,0)+IFERROR(IF(AND(MOD(Capex!BH$6,Input!$H26)=0,BH$5=1),Input!$I26*Input!$E26,0),0)</f>
        <v>0</v>
      </c>
      <c r="BI46" s="86">
        <f>+IF(AND(BI$1&gt;=Input!$J26,BI$1&lt;=Input!$K26),Input!$E26/Input!$L26,0)+IFERROR(IF(AND(MOD(Capex!BI$6,Input!$H26)=0,BI$5=1),Input!$I26*Input!$E26,0),0)</f>
        <v>0</v>
      </c>
      <c r="BJ46" s="86">
        <f>+IF(AND(BJ$1&gt;=Input!$J26,BJ$1&lt;=Input!$K26),Input!$E26/Input!$L26,0)+IFERROR(IF(AND(MOD(Capex!BJ$6,Input!$H26)=0,BJ$5=1),Input!$I26*Input!$E26,0),0)</f>
        <v>0</v>
      </c>
      <c r="BK46" s="86">
        <f>+IF(AND(BK$1&gt;=Input!$J26,BK$1&lt;=Input!$K26),Input!$E26/Input!$L26,0)+IFERROR(IF(AND(MOD(Capex!BK$6,Input!$H26)=0,BK$5=1),Input!$I26*Input!$E26,0),0)</f>
        <v>0</v>
      </c>
      <c r="BL46" s="86">
        <f>+IF(AND(BL$1&gt;=Input!$J26,BL$1&lt;=Input!$K26),Input!$E26/Input!$L26,0)+IFERROR(IF(AND(MOD(Capex!BL$6,Input!$H26)=0,BL$5=1),Input!$I26*Input!$E26,0),0)</f>
        <v>0</v>
      </c>
      <c r="BM46" s="86">
        <f>+IF(AND(BM$1&gt;=Input!$J26,BM$1&lt;=Input!$K26),Input!$E26/Input!$L26,0)+IFERROR(IF(AND(MOD(Capex!BM$6,Input!$H26)=0,BM$5=1),Input!$I26*Input!$E26,0),0)</f>
        <v>0</v>
      </c>
      <c r="BN46" s="86">
        <f>+IF(AND(BN$1&gt;=Input!$J26,BN$1&lt;=Input!$K26),Input!$E26/Input!$L26,0)+IFERROR(IF(AND(MOD(Capex!BN$6,Input!$H26)=0,BN$5=1),Input!$I26*Input!$E26,0),0)</f>
        <v>0</v>
      </c>
      <c r="BO46" s="86">
        <f>+IF(AND(BO$1&gt;=Input!$J26,BO$1&lt;=Input!$K26),Input!$E26/Input!$L26,0)+IFERROR(IF(AND(MOD(Capex!BO$6,Input!$H26)=0,BO$5=1),Input!$I26*Input!$E26,0),0)</f>
        <v>0</v>
      </c>
      <c r="BP46" s="86">
        <f>+IF(AND(BP$1&gt;=Input!$J26,BP$1&lt;=Input!$K26),Input!$E26/Input!$L26,0)+IFERROR(IF(AND(MOD(Capex!BP$6,Input!$H26)=0,BP$5=1),Input!$I26*Input!$E26,0),0)</f>
        <v>0</v>
      </c>
      <c r="BQ46" s="86">
        <f>+IF(AND(BQ$1&gt;=Input!$J26,BQ$1&lt;=Input!$K26),Input!$E26/Input!$L26,0)+IFERROR(IF(AND(MOD(Capex!BQ$6,Input!$H26)=0,BQ$5=1),Input!$I26*Input!$E26,0),0)</f>
        <v>0</v>
      </c>
      <c r="BR46" s="86">
        <f>+IF(AND(BR$1&gt;=Input!$J26,BR$1&lt;=Input!$K26),Input!$E26/Input!$L26,0)+IFERROR(IF(AND(MOD(Capex!BR$6,Input!$H26)=0,BR$5=1),Input!$I26*Input!$E26,0),0)</f>
        <v>0</v>
      </c>
      <c r="BS46" s="86">
        <f>+IF(AND(BS$1&gt;=Input!$J26,BS$1&lt;=Input!$K26),Input!$E26/Input!$L26,0)+IFERROR(IF(AND(MOD(Capex!BS$6,Input!$H26)=0,BS$5=1),Input!$I26*Input!$E26,0),0)</f>
        <v>0</v>
      </c>
      <c r="BT46" s="86">
        <f>+IF(AND(BT$1&gt;=Input!$J26,BT$1&lt;=Input!$K26),Input!$E26/Input!$L26,0)+IFERROR(IF(AND(MOD(Capex!BT$6,Input!$H26)=0,BT$5=1),Input!$I26*Input!$E26,0),0)</f>
        <v>0</v>
      </c>
      <c r="BU46" s="86">
        <f>+IF(AND(BU$1&gt;=Input!$J26,BU$1&lt;=Input!$K26),Input!$E26/Input!$L26,0)+IFERROR(IF(AND(MOD(Capex!BU$6,Input!$H26)=0,BU$5=1),Input!$I26*Input!$E26,0),0)</f>
        <v>0</v>
      </c>
      <c r="BV46" s="86">
        <f>+IF(AND(BV$1&gt;=Input!$J26,BV$1&lt;=Input!$K26),Input!$E26/Input!$L26,0)+IFERROR(IF(AND(MOD(Capex!BV$6,Input!$H26)=0,BV$5=1),Input!$I26*Input!$E26,0),0)</f>
        <v>0</v>
      </c>
      <c r="BW46" s="86">
        <f>+IF(AND(BW$1&gt;=Input!$J26,BW$1&lt;=Input!$K26),Input!$E26/Input!$L26,0)+IFERROR(IF(AND(MOD(Capex!BW$6,Input!$H26)=0,BW$5=1),Input!$I26*Input!$E26,0),0)</f>
        <v>0</v>
      </c>
      <c r="BX46" s="86">
        <f>+IF(AND(BX$1&gt;=Input!$J26,BX$1&lt;=Input!$K26),Input!$E26/Input!$L26,0)+IFERROR(IF(AND(MOD(Capex!BX$6,Input!$H26)=0,BX$5=1),Input!$I26*Input!$E26,0),0)</f>
        <v>0</v>
      </c>
      <c r="BY46" s="86">
        <f>+IF(AND(BY$1&gt;=Input!$J26,BY$1&lt;=Input!$K26),Input!$E26/Input!$L26,0)+IFERROR(IF(AND(MOD(Capex!BY$6,Input!$H26)=0,BY$5=1),Input!$I26*Input!$E26,0),0)</f>
        <v>0</v>
      </c>
      <c r="BZ46" s="86">
        <f>+IF(AND(BZ$1&gt;=Input!$J26,BZ$1&lt;=Input!$K26),Input!$E26/Input!$L26,0)+IFERROR(IF(AND(MOD(Capex!BZ$6,Input!$H26)=0,BZ$5=1),Input!$I26*Input!$E26,0),0)</f>
        <v>0</v>
      </c>
      <c r="CA46" s="86">
        <f>+IF(AND(CA$1&gt;=Input!$J26,CA$1&lt;=Input!$K26),Input!$E26/Input!$L26,0)+IFERROR(IF(AND(MOD(Capex!CA$6,Input!$H26)=0,CA$5=1),Input!$I26*Input!$E26,0),0)</f>
        <v>0</v>
      </c>
      <c r="CB46" s="86">
        <f>+IF(AND(CB$1&gt;=Input!$J26,CB$1&lt;=Input!$K26),Input!$E26/Input!$L26,0)+IFERROR(IF(AND(MOD(Capex!CB$6,Input!$H26)=0,CB$5=1),Input!$I26*Input!$E26,0),0)</f>
        <v>0</v>
      </c>
      <c r="CC46" s="86">
        <f>+IF(AND(CC$1&gt;=Input!$J26,CC$1&lt;=Input!$K26),Input!$E26/Input!$L26,0)+IFERROR(IF(AND(MOD(Capex!CC$6,Input!$H26)=0,CC$5=1),Input!$I26*Input!$E26,0),0)</f>
        <v>0</v>
      </c>
      <c r="CD46" s="86">
        <f>+IF(AND(CD$1&gt;=Input!$J26,CD$1&lt;=Input!$K26),Input!$E26/Input!$L26,0)+IFERROR(IF(AND(MOD(Capex!CD$6,Input!$H26)=0,CD$5=1),Input!$I26*Input!$E26,0),0)</f>
        <v>0</v>
      </c>
      <c r="CE46" s="86">
        <f>+IF(AND(CE$1&gt;=Input!$J26,CE$1&lt;=Input!$K26),Input!$E26/Input!$L26,0)+IFERROR(IF(AND(MOD(Capex!CE$6,Input!$H26)=0,CE$5=1),Input!$I26*Input!$E26,0),0)</f>
        <v>0</v>
      </c>
      <c r="CF46" s="86">
        <f>+IF(AND(CF$1&gt;=Input!$J26,CF$1&lt;=Input!$K26),Input!$E26/Input!$L26,0)+IFERROR(IF(AND(MOD(Capex!CF$6,Input!$H26)=0,CF$5=1),Input!$I26*Input!$E26,0),0)</f>
        <v>0</v>
      </c>
      <c r="CG46" s="86">
        <f>+IF(AND(CG$1&gt;=Input!$J26,CG$1&lt;=Input!$K26),Input!$E26/Input!$L26,0)+IFERROR(IF(AND(MOD(Capex!CG$6,Input!$H26)=0,CG$5=1),Input!$I26*Input!$E26,0),0)</f>
        <v>0</v>
      </c>
      <c r="CH46" s="86">
        <f>+IF(AND(CH$1&gt;=Input!$J26,CH$1&lt;=Input!$K26),Input!$E26/Input!$L26,0)+IFERROR(IF(AND(MOD(Capex!CH$6,Input!$H26)=0,CH$5=1),Input!$I26*Input!$E26,0),0)</f>
        <v>0</v>
      </c>
      <c r="CI46" s="86">
        <f>+IF(AND(CI$1&gt;=Input!$J26,CI$1&lt;=Input!$K26),Input!$E26/Input!$L26,0)+IFERROR(IF(AND(MOD(Capex!CI$6,Input!$H26)=0,CI$5=1),Input!$I26*Input!$E26,0),0)</f>
        <v>0</v>
      </c>
      <c r="CJ46" s="86">
        <f>+IF(AND(CJ$1&gt;=Input!$J26,CJ$1&lt;=Input!$K26),Input!$E26/Input!$L26,0)+IFERROR(IF(AND(MOD(Capex!CJ$6,Input!$H26)=0,CJ$5=1),Input!$I26*Input!$E26,0),0)</f>
        <v>0</v>
      </c>
      <c r="CK46" s="86">
        <f>+IF(AND(CK$1&gt;=Input!$J26,CK$1&lt;=Input!$K26),Input!$E26/Input!$L26,0)+IFERROR(IF(AND(MOD(Capex!CK$6,Input!$H26)=0,CK$5=1),Input!$I26*Input!$E26,0),0)</f>
        <v>0</v>
      </c>
      <c r="CL46" s="86">
        <f>+IF(AND(CL$1&gt;=Input!$J26,CL$1&lt;=Input!$K26),Input!$E26/Input!$L26,0)+IFERROR(IF(AND(MOD(Capex!CL$6,Input!$H26)=0,CL$5=1),Input!$I26*Input!$E26,0),0)</f>
        <v>0</v>
      </c>
      <c r="CM46" s="86">
        <f>+IF(AND(CM$1&gt;=Input!$J26,CM$1&lt;=Input!$K26),Input!$E26/Input!$L26,0)+IFERROR(IF(AND(MOD(Capex!CM$6,Input!$H26)=0,CM$5=1),Input!$I26*Input!$E26,0),0)</f>
        <v>0</v>
      </c>
      <c r="CN46" s="86">
        <f>+IF(AND(CN$1&gt;=Input!$J26,CN$1&lt;=Input!$K26),Input!$E26/Input!$L26,0)+IFERROR(IF(AND(MOD(Capex!CN$6,Input!$H26)=0,CN$5=1),Input!$I26*Input!$E26,0),0)</f>
        <v>0</v>
      </c>
      <c r="CO46" s="86">
        <f>+IF(AND(CO$1&gt;=Input!$J26,CO$1&lt;=Input!$K26),Input!$E26/Input!$L26,0)+IFERROR(IF(AND(MOD(Capex!CO$6,Input!$H26)=0,CO$5=1),Input!$I26*Input!$E26,0),0)</f>
        <v>0</v>
      </c>
      <c r="CP46" s="86">
        <f>+IF(AND(CP$1&gt;=Input!$J26,CP$1&lt;=Input!$K26),Input!$E26/Input!$L26,0)+IFERROR(IF(AND(MOD(Capex!CP$6,Input!$H26)=0,CP$5=1),Input!$I26*Input!$E26,0),0)</f>
        <v>0</v>
      </c>
      <c r="CQ46" s="86">
        <f>+IF(AND(CQ$1&gt;=Input!$J26,CQ$1&lt;=Input!$K26),Input!$E26/Input!$L26,0)+IFERROR(IF(AND(MOD(Capex!CQ$6,Input!$H26)=0,CQ$5=1),Input!$I26*Input!$E26,0),0)</f>
        <v>0</v>
      </c>
      <c r="CR46" s="86">
        <f>+IF(AND(CR$1&gt;=Input!$J26,CR$1&lt;=Input!$K26),Input!$E26/Input!$L26,0)+IFERROR(IF(AND(MOD(Capex!CR$6,Input!$H26)=0,CR$5=1),Input!$I26*Input!$E26,0),0)</f>
        <v>0</v>
      </c>
      <c r="CS46" s="86">
        <f>+IF(AND(CS$1&gt;=Input!$J26,CS$1&lt;=Input!$K26),Input!$E26/Input!$L26,0)+IFERROR(IF(AND(MOD(Capex!CS$6,Input!$H26)=0,CS$5=1),Input!$I26*Input!$E26,0),0)</f>
        <v>0</v>
      </c>
      <c r="CT46" s="86">
        <f>+IF(AND(CT$1&gt;=Input!$J26,CT$1&lt;=Input!$K26),Input!$E26/Input!$L26,0)+IFERROR(IF(AND(MOD(Capex!CT$6,Input!$H26)=0,CT$5=1),Input!$I26*Input!$E26,0),0)</f>
        <v>0</v>
      </c>
      <c r="CU46" s="86">
        <f>+IF(AND(CU$1&gt;=Input!$J26,CU$1&lt;=Input!$K26),Input!$E26/Input!$L26,0)+IFERROR(IF(AND(MOD(Capex!CU$6,Input!$H26)=0,CU$5=1),Input!$I26*Input!$E26,0),0)</f>
        <v>0</v>
      </c>
      <c r="CV46" s="86">
        <f>+IF(AND(CV$1&gt;=Input!$J26,CV$1&lt;=Input!$K26),Input!$E26/Input!$L26,0)+IFERROR(IF(AND(MOD(Capex!CV$6,Input!$H26)=0,CV$5=1),Input!$I26*Input!$E26,0),0)</f>
        <v>0</v>
      </c>
      <c r="CW46" s="86">
        <f>+IF(AND(CW$1&gt;=Input!$J26,CW$1&lt;=Input!$K26),Input!$E26/Input!$L26,0)+IFERROR(IF(AND(MOD(Capex!CW$6,Input!$H26)=0,CW$5=1),Input!$I26*Input!$E26,0),0)</f>
        <v>0</v>
      </c>
      <c r="CX46" s="86">
        <f>+IF(AND(CX$1&gt;=Input!$J26,CX$1&lt;=Input!$K26),Input!$E26/Input!$L26,0)+IFERROR(IF(AND(MOD(Capex!CX$6,Input!$H26)=0,CX$5=1),Input!$I26*Input!$E26,0),0)</f>
        <v>0</v>
      </c>
      <c r="CY46" s="86">
        <f>+IF(AND(CY$1&gt;=Input!$J26,CY$1&lt;=Input!$K26),Input!$E26/Input!$L26,0)+IFERROR(IF(AND(MOD(Capex!CY$6,Input!$H26)=0,CY$5=1),Input!$I26*Input!$E26,0),0)</f>
        <v>0</v>
      </c>
      <c r="CZ46" s="86">
        <f>+IF(AND(CZ$1&gt;=Input!$J26,CZ$1&lt;=Input!$K26),Input!$E26/Input!$L26,0)+IFERROR(IF(AND(MOD(Capex!CZ$6,Input!$H26)=0,CZ$5=1),Input!$I26*Input!$E26,0),0)</f>
        <v>0</v>
      </c>
      <c r="DA46" s="86">
        <f>+IF(AND(DA$1&gt;=Input!$J26,DA$1&lt;=Input!$K26),Input!$E26/Input!$L26,0)+IFERROR(IF(AND(MOD(Capex!DA$6,Input!$H26)=0,DA$5=1),Input!$I26*Input!$E26,0),0)</f>
        <v>0</v>
      </c>
      <c r="DB46" s="86">
        <f>+IF(AND(DB$1&gt;=Input!$J26,DB$1&lt;=Input!$K26),Input!$E26/Input!$L26,0)+IFERROR(IF(AND(MOD(Capex!DB$6,Input!$H26)=0,DB$5=1),Input!$I26*Input!$E26,0),0)</f>
        <v>0</v>
      </c>
      <c r="DC46" s="86">
        <f>+IF(AND(DC$1&gt;=Input!$J26,DC$1&lt;=Input!$K26),Input!$E26/Input!$L26,0)+IFERROR(IF(AND(MOD(Capex!DC$6,Input!$H26)=0,DC$5=1),Input!$I26*Input!$E26,0),0)</f>
        <v>0</v>
      </c>
      <c r="DD46" s="86">
        <f>+IF(AND(DD$1&gt;=Input!$J26,DD$1&lt;=Input!$K26),Input!$E26/Input!$L26,0)+IFERROR(IF(AND(MOD(Capex!DD$6,Input!$H26)=0,DD$5=1),Input!$I26*Input!$E26,0),0)</f>
        <v>0</v>
      </c>
      <c r="DE46" s="86">
        <f>+IF(AND(DE$1&gt;=Input!$J26,DE$1&lt;=Input!$K26),Input!$E26/Input!$L26,0)+IFERROR(IF(AND(MOD(Capex!DE$6,Input!$H26)=0,DE$5=1),Input!$I26*Input!$E26,0),0)</f>
        <v>0</v>
      </c>
      <c r="DF46" s="86">
        <f>+IF(AND(DF$1&gt;=Input!$J26,DF$1&lt;=Input!$K26),Input!$E26/Input!$L26,0)+IFERROR(IF(AND(MOD(Capex!DF$6,Input!$H26)=0,DF$5=1),Input!$I26*Input!$E26,0),0)</f>
        <v>0</v>
      </c>
      <c r="DG46" s="86">
        <f>+IF(AND(DG$1&gt;=Input!$J26,DG$1&lt;=Input!$K26),Input!$E26/Input!$L26,0)+IFERROR(IF(AND(MOD(Capex!DG$6,Input!$H26)=0,DG$5=1),Input!$I26*Input!$E26,0),0)</f>
        <v>0</v>
      </c>
      <c r="DH46" s="86">
        <f>+IF(AND(DH$1&gt;=Input!$J26,DH$1&lt;=Input!$K26),Input!$E26/Input!$L26,0)+IFERROR(IF(AND(MOD(Capex!DH$6,Input!$H26)=0,DH$5=1),Input!$I26*Input!$E26,0),0)</f>
        <v>0</v>
      </c>
      <c r="DI46" s="86">
        <f>+IF(AND(DI$1&gt;=Input!$J26,DI$1&lt;=Input!$K26),Input!$E26/Input!$L26,0)+IFERROR(IF(AND(MOD(Capex!DI$6,Input!$H26)=0,DI$5=1),Input!$I26*Input!$E26,0),0)</f>
        <v>0</v>
      </c>
      <c r="DJ46" s="86">
        <f>+IF(AND(DJ$1&gt;=Input!$J26,DJ$1&lt;=Input!$K26),Input!$E26/Input!$L26,0)+IFERROR(IF(AND(MOD(Capex!DJ$6,Input!$H26)=0,DJ$5=1),Input!$I26*Input!$E26,0),0)</f>
        <v>0</v>
      </c>
      <c r="DK46" s="86">
        <f>+IF(AND(DK$1&gt;=Input!$J26,DK$1&lt;=Input!$K26),Input!$E26/Input!$L26,0)+IFERROR(IF(AND(MOD(Capex!DK$6,Input!$H26)=0,DK$5=1),Input!$I26*Input!$E26,0),0)</f>
        <v>0</v>
      </c>
      <c r="DL46" s="86">
        <f>+IF(AND(DL$1&gt;=Input!$J26,DL$1&lt;=Input!$K26),Input!$E26/Input!$L26,0)+IFERROR(IF(AND(MOD(Capex!DL$6,Input!$H26)=0,DL$5=1),Input!$I26*Input!$E26,0),0)</f>
        <v>0</v>
      </c>
      <c r="DM46" s="86">
        <f>+IF(AND(DM$1&gt;=Input!$J26,DM$1&lt;=Input!$K26),Input!$E26/Input!$L26,0)+IFERROR(IF(AND(MOD(Capex!DM$6,Input!$H26)=0,DM$5=1),Input!$I26*Input!$E26,0),0)</f>
        <v>0</v>
      </c>
      <c r="DN46" s="86">
        <f>+IF(AND(DN$1&gt;=Input!$J26,DN$1&lt;=Input!$K26),Input!$E26/Input!$L26,0)+IFERROR(IF(AND(MOD(Capex!DN$6,Input!$H26)=0,DN$5=1),Input!$I26*Input!$E26,0),0)</f>
        <v>0</v>
      </c>
      <c r="DO46" s="86">
        <f>+IF(AND(DO$1&gt;=Input!$J26,DO$1&lt;=Input!$K26),Input!$E26/Input!$L26,0)+IFERROR(IF(AND(MOD(Capex!DO$6,Input!$H26)=0,DO$5=1),Input!$I26*Input!$E26,0),0)</f>
        <v>0</v>
      </c>
      <c r="DP46" s="86">
        <f>+IF(AND(DP$1&gt;=Input!$J26,DP$1&lt;=Input!$K26),Input!$E26/Input!$L26,0)+IFERROR(IF(AND(MOD(Capex!DP$6,Input!$H26)=0,DP$5=1),Input!$I26*Input!$E26,0),0)</f>
        <v>0</v>
      </c>
      <c r="DQ46" s="86">
        <f>+IF(AND(DQ$1&gt;=Input!$J26,DQ$1&lt;=Input!$K26),Input!$E26/Input!$L26,0)+IFERROR(IF(AND(MOD(Capex!DQ$6,Input!$H26)=0,DQ$5=1),Input!$I26*Input!$E26,0),0)</f>
        <v>0</v>
      </c>
      <c r="DR46" s="86">
        <f>+IF(AND(DR$1&gt;=Input!$J26,DR$1&lt;=Input!$K26),Input!$E26/Input!$L26,0)+IFERROR(IF(AND(MOD(Capex!DR$6,Input!$H26)=0,DR$5=1),Input!$I26*Input!$E26,0),0)</f>
        <v>0</v>
      </c>
      <c r="DS46" s="86">
        <f>+IF(AND(DS$1&gt;=Input!$J26,DS$1&lt;=Input!$K26),Input!$E26/Input!$L26,0)+IFERROR(IF(AND(MOD(Capex!DS$6,Input!$H26)=0,DS$5=1),Input!$I26*Input!$E26,0),0)</f>
        <v>0</v>
      </c>
      <c r="DT46" s="86">
        <f>+IF(AND(DT$1&gt;=Input!$J26,DT$1&lt;=Input!$K26),Input!$E26/Input!$L26,0)+IFERROR(IF(AND(MOD(Capex!DT$6,Input!$H26)=0,DT$5=1),Input!$I26*Input!$E26,0),0)</f>
        <v>0</v>
      </c>
    </row>
    <row r="47" spans="1:16383" ht="14.25" customHeight="1" x14ac:dyDescent="0.15">
      <c r="A47" s="85" t="str">
        <f>+Input!G27</f>
        <v>Other Assets</v>
      </c>
      <c r="B47" s="3" t="str">
        <f t="shared" si="144"/>
        <v>Legal and Professional Fees 1% Attorney</v>
      </c>
      <c r="C47" s="71" t="str">
        <f t="shared" si="145"/>
        <v>EUR</v>
      </c>
      <c r="D47" s="23"/>
      <c r="E47" s="86">
        <f>+IF(AND(E$1&gt;=Input!$J27,E$1&lt;=Input!$K27),Input!$E27/Input!$L27,0)+IFERROR(IF(AND(MOD(Capex!E$6,Input!$H27)=0,E$5=1),Input!$I27*Input!$E27,0),0)</f>
        <v>69300</v>
      </c>
      <c r="F47" s="86">
        <f>+IF(AND(F$1&gt;=Input!$J27,F$1&lt;=Input!$K27),Input!$E27/Input!$L27,0)+IFERROR(IF(AND(MOD(Capex!F$6,Input!$H27)=0,F$5=1),Input!$I27*Input!$E27,0),0)</f>
        <v>0</v>
      </c>
      <c r="G47" s="86">
        <f>+IF(AND(G$1&gt;=Input!$J27,G$1&lt;=Input!$K27),Input!$E27/Input!$L27,0)+IFERROR(IF(AND(MOD(Capex!G$6,Input!$H27)=0,G$5=1),Input!$I27*Input!$E27,0),0)</f>
        <v>0</v>
      </c>
      <c r="H47" s="86">
        <f>+IF(AND(H$1&gt;=Input!$J27,H$1&lt;=Input!$K27),Input!$E27/Input!$L27,0)+IFERROR(IF(AND(MOD(Capex!H$6,Input!$H27)=0,H$5=1),Input!$I27*Input!$E27,0),0)</f>
        <v>0</v>
      </c>
      <c r="I47" s="86">
        <f>+IF(AND(I$1&gt;=Input!$J27,I$1&lt;=Input!$K27),Input!$E27/Input!$L27,0)+IFERROR(IF(AND(MOD(Capex!I$6,Input!$H27)=0,I$5=1),Input!$I27*Input!$E27,0),0)</f>
        <v>0</v>
      </c>
      <c r="J47" s="86">
        <f>+IF(AND(J$1&gt;=Input!$J27,J$1&lt;=Input!$K27),Input!$E27/Input!$L27,0)+IFERROR(IF(AND(MOD(Capex!J$6,Input!$H27)=0,J$5=1),Input!$I27*Input!$E27,0),0)</f>
        <v>0</v>
      </c>
      <c r="K47" s="86">
        <f>+IF(AND(K$1&gt;=Input!$J27,K$1&lt;=Input!$K27),Input!$E27/Input!$L27,0)+IFERROR(IF(AND(MOD(Capex!K$6,Input!$H27)=0,K$5=1),Input!$I27*Input!$E27,0),0)</f>
        <v>0</v>
      </c>
      <c r="L47" s="86">
        <f>+IF(AND(L$1&gt;=Input!$J27,L$1&lt;=Input!$K27),Input!$E27/Input!$L27,0)+IFERROR(IF(AND(MOD(Capex!L$6,Input!$H27)=0,L$5=1),Input!$I27*Input!$E27,0),0)</f>
        <v>0</v>
      </c>
      <c r="M47" s="86">
        <f>+IF(AND(M$1&gt;=Input!$J27,M$1&lt;=Input!$K27),Input!$E27/Input!$L27,0)+IFERROR(IF(AND(MOD(Capex!M$6,Input!$H27)=0,M$5=1),Input!$I27*Input!$E27,0),0)</f>
        <v>0</v>
      </c>
      <c r="N47" s="86">
        <f>+IF(AND(N$1&gt;=Input!$J27,N$1&lt;=Input!$K27),Input!$E27/Input!$L27,0)+IFERROR(IF(AND(MOD(Capex!N$6,Input!$H27)=0,N$5=1),Input!$I27*Input!$E27,0),0)</f>
        <v>0</v>
      </c>
      <c r="O47" s="86">
        <f>+IF(AND(O$1&gt;=Input!$J27,O$1&lt;=Input!$K27),Input!$E27/Input!$L27,0)+IFERROR(IF(AND(MOD(Capex!O$6,Input!$H27)=0,O$5=1),Input!$I27*Input!$E27,0),0)</f>
        <v>0</v>
      </c>
      <c r="P47" s="86">
        <f>+IF(AND(P$1&gt;=Input!$J27,P$1&lt;=Input!$K27),Input!$E27/Input!$L27,0)+IFERROR(IF(AND(MOD(Capex!P$6,Input!$H27)=0,P$5=1),Input!$I27*Input!$E27,0),0)</f>
        <v>0</v>
      </c>
      <c r="Q47" s="86">
        <f>+IF(AND(Q$1&gt;=Input!$J27,Q$1&lt;=Input!$K27),Input!$E27/Input!$L27,0)+IFERROR(IF(AND(MOD(Capex!Q$6,Input!$H27)=0,Q$5=1),Input!$I27*Input!$E27,0),0)</f>
        <v>0</v>
      </c>
      <c r="R47" s="86">
        <f>+IF(AND(R$1&gt;=Input!$J27,R$1&lt;=Input!$K27),Input!$E27/Input!$L27,0)+IFERROR(IF(AND(MOD(Capex!R$6,Input!$H27)=0,R$5=1),Input!$I27*Input!$E27,0),0)</f>
        <v>0</v>
      </c>
      <c r="S47" s="86">
        <f>+IF(AND(S$1&gt;=Input!$J27,S$1&lt;=Input!$K27),Input!$E27/Input!$L27,0)+IFERROR(IF(AND(MOD(Capex!S$6,Input!$H27)=0,S$5=1),Input!$I27*Input!$E27,0),0)</f>
        <v>0</v>
      </c>
      <c r="T47" s="86">
        <f>+IF(AND(T$1&gt;=Input!$J27,T$1&lt;=Input!$K27),Input!$E27/Input!$L27,0)+IFERROR(IF(AND(MOD(Capex!T$6,Input!$H27)=0,T$5=1),Input!$I27*Input!$E27,0),0)</f>
        <v>0</v>
      </c>
      <c r="U47" s="86">
        <f>+IF(AND(U$1&gt;=Input!$J27,U$1&lt;=Input!$K27),Input!$E27/Input!$L27,0)+IFERROR(IF(AND(MOD(Capex!U$6,Input!$H27)=0,U$5=1),Input!$I27*Input!$E27,0),0)</f>
        <v>0</v>
      </c>
      <c r="V47" s="86">
        <f>+IF(AND(V$1&gt;=Input!$J27,V$1&lt;=Input!$K27),Input!$E27/Input!$L27,0)+IFERROR(IF(AND(MOD(Capex!V$6,Input!$H27)=0,V$5=1),Input!$I27*Input!$E27,0),0)</f>
        <v>0</v>
      </c>
      <c r="W47" s="86">
        <f>+IF(AND(W$1&gt;=Input!$J27,W$1&lt;=Input!$K27),Input!$E27/Input!$L27,0)+IFERROR(IF(AND(MOD(Capex!W$6,Input!$H27)=0,W$5=1),Input!$I27*Input!$E27,0),0)</f>
        <v>0</v>
      </c>
      <c r="X47" s="86">
        <f>+IF(AND(X$1&gt;=Input!$J27,X$1&lt;=Input!$K27),Input!$E27/Input!$L27,0)+IFERROR(IF(AND(MOD(Capex!X$6,Input!$H27)=0,X$5=1),Input!$I27*Input!$E27,0),0)</f>
        <v>0</v>
      </c>
      <c r="Y47" s="86">
        <f>+IF(AND(Y$1&gt;=Input!$J27,Y$1&lt;=Input!$K27),Input!$E27/Input!$L27,0)+IFERROR(IF(AND(MOD(Capex!Y$6,Input!$H27)=0,Y$5=1),Input!$I27*Input!$E27,0),0)</f>
        <v>0</v>
      </c>
      <c r="Z47" s="86">
        <f>+IF(AND(Z$1&gt;=Input!$J27,Z$1&lt;=Input!$K27),Input!$E27/Input!$L27,0)+IFERROR(IF(AND(MOD(Capex!Z$6,Input!$H27)=0,Z$5=1),Input!$I27*Input!$E27,0),0)</f>
        <v>0</v>
      </c>
      <c r="AA47" s="86">
        <f>+IF(AND(AA$1&gt;=Input!$J27,AA$1&lt;=Input!$K27),Input!$E27/Input!$L27,0)+IFERROR(IF(AND(MOD(Capex!AA$6,Input!$H27)=0,AA$5=1),Input!$I27*Input!$E27,0),0)</f>
        <v>0</v>
      </c>
      <c r="AB47" s="86">
        <f>+IF(AND(AB$1&gt;=Input!$J27,AB$1&lt;=Input!$K27),Input!$E27/Input!$L27,0)+IFERROR(IF(AND(MOD(Capex!AB$6,Input!$H27)=0,AB$5=1),Input!$I27*Input!$E27,0),0)</f>
        <v>0</v>
      </c>
      <c r="AC47" s="86">
        <f>+IF(AND(AC$1&gt;=Input!$J27,AC$1&lt;=Input!$K27),Input!$E27/Input!$L27,0)+IFERROR(IF(AND(MOD(Capex!AC$6,Input!$H27)=0,AC$5=1),Input!$I27*Input!$E27,0),0)</f>
        <v>0</v>
      </c>
      <c r="AD47" s="86">
        <f>+IF(AND(AD$1&gt;=Input!$J27,AD$1&lt;=Input!$K27),Input!$E27/Input!$L27,0)+IFERROR(IF(AND(MOD(Capex!AD$6,Input!$H27)=0,AD$5=1),Input!$I27*Input!$E27,0),0)</f>
        <v>0</v>
      </c>
      <c r="AE47" s="86">
        <f>+IF(AND(AE$1&gt;=Input!$J27,AE$1&lt;=Input!$K27),Input!$E27/Input!$L27,0)+IFERROR(IF(AND(MOD(Capex!AE$6,Input!$H27)=0,AE$5=1),Input!$I27*Input!$E27,0),0)</f>
        <v>0</v>
      </c>
      <c r="AF47" s="86">
        <f>+IF(AND(AF$1&gt;=Input!$J27,AF$1&lt;=Input!$K27),Input!$E27/Input!$L27,0)+IFERROR(IF(AND(MOD(Capex!AF$6,Input!$H27)=0,AF$5=1),Input!$I27*Input!$E27,0),0)</f>
        <v>0</v>
      </c>
      <c r="AG47" s="86">
        <f>+IF(AND(AG$1&gt;=Input!$J27,AG$1&lt;=Input!$K27),Input!$E27/Input!$L27,0)+IFERROR(IF(AND(MOD(Capex!AG$6,Input!$H27)=0,AG$5=1),Input!$I27*Input!$E27,0),0)</f>
        <v>0</v>
      </c>
      <c r="AH47" s="86">
        <f>+IF(AND(AH$1&gt;=Input!$J27,AH$1&lt;=Input!$K27),Input!$E27/Input!$L27,0)+IFERROR(IF(AND(MOD(Capex!AH$6,Input!$H27)=0,AH$5=1),Input!$I27*Input!$E27,0),0)</f>
        <v>0</v>
      </c>
      <c r="AI47" s="86">
        <f>+IF(AND(AI$1&gt;=Input!$J27,AI$1&lt;=Input!$K27),Input!$E27/Input!$L27,0)+IFERROR(IF(AND(MOD(Capex!AI$6,Input!$H27)=0,AI$5=1),Input!$I27*Input!$E27,0),0)</f>
        <v>0</v>
      </c>
      <c r="AJ47" s="86">
        <f>+IF(AND(AJ$1&gt;=Input!$J27,AJ$1&lt;=Input!$K27),Input!$E27/Input!$L27,0)+IFERROR(IF(AND(MOD(Capex!AJ$6,Input!$H27)=0,AJ$5=1),Input!$I27*Input!$E27,0),0)</f>
        <v>0</v>
      </c>
      <c r="AK47" s="86">
        <f>+IF(AND(AK$1&gt;=Input!$J27,AK$1&lt;=Input!$K27),Input!$E27/Input!$L27,0)+IFERROR(IF(AND(MOD(Capex!AK$6,Input!$H27)=0,AK$5=1),Input!$I27*Input!$E27,0),0)</f>
        <v>0</v>
      </c>
      <c r="AL47" s="86">
        <f>+IF(AND(AL$1&gt;=Input!$J27,AL$1&lt;=Input!$K27),Input!$E27/Input!$L27,0)+IFERROR(IF(AND(MOD(Capex!AL$6,Input!$H27)=0,AL$5=1),Input!$I27*Input!$E27,0),0)</f>
        <v>0</v>
      </c>
      <c r="AM47" s="86">
        <f>+IF(AND(AM$1&gt;=Input!$J27,AM$1&lt;=Input!$K27),Input!$E27/Input!$L27,0)+IFERROR(IF(AND(MOD(Capex!AM$6,Input!$H27)=0,AM$5=1),Input!$I27*Input!$E27,0),0)</f>
        <v>0</v>
      </c>
      <c r="AN47" s="86">
        <f>+IF(AND(AN$1&gt;=Input!$J27,AN$1&lt;=Input!$K27),Input!$E27/Input!$L27,0)+IFERROR(IF(AND(MOD(Capex!AN$6,Input!$H27)=0,AN$5=1),Input!$I27*Input!$E27,0),0)</f>
        <v>0</v>
      </c>
      <c r="AO47" s="86">
        <f>+IF(AND(AO$1&gt;=Input!$J27,AO$1&lt;=Input!$K27),Input!$E27/Input!$L27,0)+IFERROR(IF(AND(MOD(Capex!AO$6,Input!$H27)=0,AO$5=1),Input!$I27*Input!$E27,0),0)</f>
        <v>0</v>
      </c>
      <c r="AP47" s="86">
        <f>+IF(AND(AP$1&gt;=Input!$J27,AP$1&lt;=Input!$K27),Input!$E27/Input!$L27,0)+IFERROR(IF(AND(MOD(Capex!AP$6,Input!$H27)=0,AP$5=1),Input!$I27*Input!$E27,0),0)</f>
        <v>0</v>
      </c>
      <c r="AQ47" s="86">
        <f>+IF(AND(AQ$1&gt;=Input!$J27,AQ$1&lt;=Input!$K27),Input!$E27/Input!$L27,0)+IFERROR(IF(AND(MOD(Capex!AQ$6,Input!$H27)=0,AQ$5=1),Input!$I27*Input!$E27,0),0)</f>
        <v>0</v>
      </c>
      <c r="AR47" s="86">
        <f>+IF(AND(AR$1&gt;=Input!$J27,AR$1&lt;=Input!$K27),Input!$E27/Input!$L27,0)+IFERROR(IF(AND(MOD(Capex!AR$6,Input!$H27)=0,AR$5=1),Input!$I27*Input!$E27,0),0)</f>
        <v>0</v>
      </c>
      <c r="AS47" s="86">
        <f>+IF(AND(AS$1&gt;=Input!$J27,AS$1&lt;=Input!$K27),Input!$E27/Input!$L27,0)+IFERROR(IF(AND(MOD(Capex!AS$6,Input!$H27)=0,AS$5=1),Input!$I27*Input!$E27,0),0)</f>
        <v>0</v>
      </c>
      <c r="AT47" s="86">
        <f>+IF(AND(AT$1&gt;=Input!$J27,AT$1&lt;=Input!$K27),Input!$E27/Input!$L27,0)+IFERROR(IF(AND(MOD(Capex!AT$6,Input!$H27)=0,AT$5=1),Input!$I27*Input!$E27,0),0)</f>
        <v>0</v>
      </c>
      <c r="AU47" s="86">
        <f>+IF(AND(AU$1&gt;=Input!$J27,AU$1&lt;=Input!$K27),Input!$E27/Input!$L27,0)+IFERROR(IF(AND(MOD(Capex!AU$6,Input!$H27)=0,AU$5=1),Input!$I27*Input!$E27,0),0)</f>
        <v>0</v>
      </c>
      <c r="AV47" s="86">
        <f>+IF(AND(AV$1&gt;=Input!$J27,AV$1&lt;=Input!$K27),Input!$E27/Input!$L27,0)+IFERROR(IF(AND(MOD(Capex!AV$6,Input!$H27)=0,AV$5=1),Input!$I27*Input!$E27,0),0)</f>
        <v>0</v>
      </c>
      <c r="AW47" s="86">
        <f>+IF(AND(AW$1&gt;=Input!$J27,AW$1&lt;=Input!$K27),Input!$E27/Input!$L27,0)+IFERROR(IF(AND(MOD(Capex!AW$6,Input!$H27)=0,AW$5=1),Input!$I27*Input!$E27,0),0)</f>
        <v>0</v>
      </c>
      <c r="AX47" s="86">
        <f>+IF(AND(AX$1&gt;=Input!$J27,AX$1&lt;=Input!$K27),Input!$E27/Input!$L27,0)+IFERROR(IF(AND(MOD(Capex!AX$6,Input!$H27)=0,AX$5=1),Input!$I27*Input!$E27,0),0)</f>
        <v>0</v>
      </c>
      <c r="AY47" s="86">
        <f>+IF(AND(AY$1&gt;=Input!$J27,AY$1&lt;=Input!$K27),Input!$E27/Input!$L27,0)+IFERROR(IF(AND(MOD(Capex!AY$6,Input!$H27)=0,AY$5=1),Input!$I27*Input!$E27,0),0)</f>
        <v>0</v>
      </c>
      <c r="AZ47" s="86">
        <f>+IF(AND(AZ$1&gt;=Input!$J27,AZ$1&lt;=Input!$K27),Input!$E27/Input!$L27,0)+IFERROR(IF(AND(MOD(Capex!AZ$6,Input!$H27)=0,AZ$5=1),Input!$I27*Input!$E27,0),0)</f>
        <v>0</v>
      </c>
      <c r="BA47" s="86">
        <f>+IF(AND(BA$1&gt;=Input!$J27,BA$1&lt;=Input!$K27),Input!$E27/Input!$L27,0)+IFERROR(IF(AND(MOD(Capex!BA$6,Input!$H27)=0,BA$5=1),Input!$I27*Input!$E27,0),0)</f>
        <v>0</v>
      </c>
      <c r="BB47" s="86">
        <f>+IF(AND(BB$1&gt;=Input!$J27,BB$1&lt;=Input!$K27),Input!$E27/Input!$L27,0)+IFERROR(IF(AND(MOD(Capex!BB$6,Input!$H27)=0,BB$5=1),Input!$I27*Input!$E27,0),0)</f>
        <v>0</v>
      </c>
      <c r="BC47" s="86">
        <f>+IF(AND(BC$1&gt;=Input!$J27,BC$1&lt;=Input!$K27),Input!$E27/Input!$L27,0)+IFERROR(IF(AND(MOD(Capex!BC$6,Input!$H27)=0,BC$5=1),Input!$I27*Input!$E27,0),0)</f>
        <v>0</v>
      </c>
      <c r="BD47" s="86">
        <f>+IF(AND(BD$1&gt;=Input!$J27,BD$1&lt;=Input!$K27),Input!$E27/Input!$L27,0)+IFERROR(IF(AND(MOD(Capex!BD$6,Input!$H27)=0,BD$5=1),Input!$I27*Input!$E27,0),0)</f>
        <v>0</v>
      </c>
      <c r="BE47" s="86">
        <f>+IF(AND(BE$1&gt;=Input!$J27,BE$1&lt;=Input!$K27),Input!$E27/Input!$L27,0)+IFERROR(IF(AND(MOD(Capex!BE$6,Input!$H27)=0,BE$5=1),Input!$I27*Input!$E27,0),0)</f>
        <v>0</v>
      </c>
      <c r="BF47" s="86">
        <f>+IF(AND(BF$1&gt;=Input!$J27,BF$1&lt;=Input!$K27),Input!$E27/Input!$L27,0)+IFERROR(IF(AND(MOD(Capex!BF$6,Input!$H27)=0,BF$5=1),Input!$I27*Input!$E27,0),0)</f>
        <v>0</v>
      </c>
      <c r="BG47" s="86">
        <f>+IF(AND(BG$1&gt;=Input!$J27,BG$1&lt;=Input!$K27),Input!$E27/Input!$L27,0)+IFERROR(IF(AND(MOD(Capex!BG$6,Input!$H27)=0,BG$5=1),Input!$I27*Input!$E27,0),0)</f>
        <v>0</v>
      </c>
      <c r="BH47" s="86">
        <f>+IF(AND(BH$1&gt;=Input!$J27,BH$1&lt;=Input!$K27),Input!$E27/Input!$L27,0)+IFERROR(IF(AND(MOD(Capex!BH$6,Input!$H27)=0,BH$5=1),Input!$I27*Input!$E27,0),0)</f>
        <v>0</v>
      </c>
      <c r="BI47" s="86">
        <f>+IF(AND(BI$1&gt;=Input!$J27,BI$1&lt;=Input!$K27),Input!$E27/Input!$L27,0)+IFERROR(IF(AND(MOD(Capex!BI$6,Input!$H27)=0,BI$5=1),Input!$I27*Input!$E27,0),0)</f>
        <v>0</v>
      </c>
      <c r="BJ47" s="86">
        <f>+IF(AND(BJ$1&gt;=Input!$J27,BJ$1&lt;=Input!$K27),Input!$E27/Input!$L27,0)+IFERROR(IF(AND(MOD(Capex!BJ$6,Input!$H27)=0,BJ$5=1),Input!$I27*Input!$E27,0),0)</f>
        <v>0</v>
      </c>
      <c r="BK47" s="86">
        <f>+IF(AND(BK$1&gt;=Input!$J27,BK$1&lt;=Input!$K27),Input!$E27/Input!$L27,0)+IFERROR(IF(AND(MOD(Capex!BK$6,Input!$H27)=0,BK$5=1),Input!$I27*Input!$E27,0),0)</f>
        <v>0</v>
      </c>
      <c r="BL47" s="86">
        <f>+IF(AND(BL$1&gt;=Input!$J27,BL$1&lt;=Input!$K27),Input!$E27/Input!$L27,0)+IFERROR(IF(AND(MOD(Capex!BL$6,Input!$H27)=0,BL$5=1),Input!$I27*Input!$E27,0),0)</f>
        <v>0</v>
      </c>
      <c r="BM47" s="86">
        <f>+IF(AND(BM$1&gt;=Input!$J27,BM$1&lt;=Input!$K27),Input!$E27/Input!$L27,0)+IFERROR(IF(AND(MOD(Capex!BM$6,Input!$H27)=0,BM$5=1),Input!$I27*Input!$E27,0),0)</f>
        <v>0</v>
      </c>
      <c r="BN47" s="86">
        <f>+IF(AND(BN$1&gt;=Input!$J27,BN$1&lt;=Input!$K27),Input!$E27/Input!$L27,0)+IFERROR(IF(AND(MOD(Capex!BN$6,Input!$H27)=0,BN$5=1),Input!$I27*Input!$E27,0),0)</f>
        <v>0</v>
      </c>
      <c r="BO47" s="86">
        <f>+IF(AND(BO$1&gt;=Input!$J27,BO$1&lt;=Input!$K27),Input!$E27/Input!$L27,0)+IFERROR(IF(AND(MOD(Capex!BO$6,Input!$H27)=0,BO$5=1),Input!$I27*Input!$E27,0),0)</f>
        <v>0</v>
      </c>
      <c r="BP47" s="86">
        <f>+IF(AND(BP$1&gt;=Input!$J27,BP$1&lt;=Input!$K27),Input!$E27/Input!$L27,0)+IFERROR(IF(AND(MOD(Capex!BP$6,Input!$H27)=0,BP$5=1),Input!$I27*Input!$E27,0),0)</f>
        <v>0</v>
      </c>
      <c r="BQ47" s="86">
        <f>+IF(AND(BQ$1&gt;=Input!$J27,BQ$1&lt;=Input!$K27),Input!$E27/Input!$L27,0)+IFERROR(IF(AND(MOD(Capex!BQ$6,Input!$H27)=0,BQ$5=1),Input!$I27*Input!$E27,0),0)</f>
        <v>0</v>
      </c>
      <c r="BR47" s="86">
        <f>+IF(AND(BR$1&gt;=Input!$J27,BR$1&lt;=Input!$K27),Input!$E27/Input!$L27,0)+IFERROR(IF(AND(MOD(Capex!BR$6,Input!$H27)=0,BR$5=1),Input!$I27*Input!$E27,0),0)</f>
        <v>0</v>
      </c>
      <c r="BS47" s="86">
        <f>+IF(AND(BS$1&gt;=Input!$J27,BS$1&lt;=Input!$K27),Input!$E27/Input!$L27,0)+IFERROR(IF(AND(MOD(Capex!BS$6,Input!$H27)=0,BS$5=1),Input!$I27*Input!$E27,0),0)</f>
        <v>0</v>
      </c>
      <c r="BT47" s="86">
        <f>+IF(AND(BT$1&gt;=Input!$J27,BT$1&lt;=Input!$K27),Input!$E27/Input!$L27,0)+IFERROR(IF(AND(MOD(Capex!BT$6,Input!$H27)=0,BT$5=1),Input!$I27*Input!$E27,0),0)</f>
        <v>0</v>
      </c>
      <c r="BU47" s="86">
        <f>+IF(AND(BU$1&gt;=Input!$J27,BU$1&lt;=Input!$K27),Input!$E27/Input!$L27,0)+IFERROR(IF(AND(MOD(Capex!BU$6,Input!$H27)=0,BU$5=1),Input!$I27*Input!$E27,0),0)</f>
        <v>0</v>
      </c>
      <c r="BV47" s="86">
        <f>+IF(AND(BV$1&gt;=Input!$J27,BV$1&lt;=Input!$K27),Input!$E27/Input!$L27,0)+IFERROR(IF(AND(MOD(Capex!BV$6,Input!$H27)=0,BV$5=1),Input!$I27*Input!$E27,0),0)</f>
        <v>0</v>
      </c>
      <c r="BW47" s="86">
        <f>+IF(AND(BW$1&gt;=Input!$J27,BW$1&lt;=Input!$K27),Input!$E27/Input!$L27,0)+IFERROR(IF(AND(MOD(Capex!BW$6,Input!$H27)=0,BW$5=1),Input!$I27*Input!$E27,0),0)</f>
        <v>0</v>
      </c>
      <c r="BX47" s="86">
        <f>+IF(AND(BX$1&gt;=Input!$J27,BX$1&lt;=Input!$K27),Input!$E27/Input!$L27,0)+IFERROR(IF(AND(MOD(Capex!BX$6,Input!$H27)=0,BX$5=1),Input!$I27*Input!$E27,0),0)</f>
        <v>0</v>
      </c>
      <c r="BY47" s="86">
        <f>+IF(AND(BY$1&gt;=Input!$J27,BY$1&lt;=Input!$K27),Input!$E27/Input!$L27,0)+IFERROR(IF(AND(MOD(Capex!BY$6,Input!$H27)=0,BY$5=1),Input!$I27*Input!$E27,0),0)</f>
        <v>0</v>
      </c>
      <c r="BZ47" s="86">
        <f>+IF(AND(BZ$1&gt;=Input!$J27,BZ$1&lt;=Input!$K27),Input!$E27/Input!$L27,0)+IFERROR(IF(AND(MOD(Capex!BZ$6,Input!$H27)=0,BZ$5=1),Input!$I27*Input!$E27,0),0)</f>
        <v>0</v>
      </c>
      <c r="CA47" s="86">
        <f>+IF(AND(CA$1&gt;=Input!$J27,CA$1&lt;=Input!$K27),Input!$E27/Input!$L27,0)+IFERROR(IF(AND(MOD(Capex!CA$6,Input!$H27)=0,CA$5=1),Input!$I27*Input!$E27,0),0)</f>
        <v>0</v>
      </c>
      <c r="CB47" s="86">
        <f>+IF(AND(CB$1&gt;=Input!$J27,CB$1&lt;=Input!$K27),Input!$E27/Input!$L27,0)+IFERROR(IF(AND(MOD(Capex!CB$6,Input!$H27)=0,CB$5=1),Input!$I27*Input!$E27,0),0)</f>
        <v>0</v>
      </c>
      <c r="CC47" s="86">
        <f>+IF(AND(CC$1&gt;=Input!$J27,CC$1&lt;=Input!$K27),Input!$E27/Input!$L27,0)+IFERROR(IF(AND(MOD(Capex!CC$6,Input!$H27)=0,CC$5=1),Input!$I27*Input!$E27,0),0)</f>
        <v>0</v>
      </c>
      <c r="CD47" s="86">
        <f>+IF(AND(CD$1&gt;=Input!$J27,CD$1&lt;=Input!$K27),Input!$E27/Input!$L27,0)+IFERROR(IF(AND(MOD(Capex!CD$6,Input!$H27)=0,CD$5=1),Input!$I27*Input!$E27,0),0)</f>
        <v>0</v>
      </c>
      <c r="CE47" s="86">
        <f>+IF(AND(CE$1&gt;=Input!$J27,CE$1&lt;=Input!$K27),Input!$E27/Input!$L27,0)+IFERROR(IF(AND(MOD(Capex!CE$6,Input!$H27)=0,CE$5=1),Input!$I27*Input!$E27,0),0)</f>
        <v>0</v>
      </c>
      <c r="CF47" s="86">
        <f>+IF(AND(CF$1&gt;=Input!$J27,CF$1&lt;=Input!$K27),Input!$E27/Input!$L27,0)+IFERROR(IF(AND(MOD(Capex!CF$6,Input!$H27)=0,CF$5=1),Input!$I27*Input!$E27,0),0)</f>
        <v>0</v>
      </c>
      <c r="CG47" s="86">
        <f>+IF(AND(CG$1&gt;=Input!$J27,CG$1&lt;=Input!$K27),Input!$E27/Input!$L27,0)+IFERROR(IF(AND(MOD(Capex!CG$6,Input!$H27)=0,CG$5=1),Input!$I27*Input!$E27,0),0)</f>
        <v>0</v>
      </c>
      <c r="CH47" s="86">
        <f>+IF(AND(CH$1&gt;=Input!$J27,CH$1&lt;=Input!$K27),Input!$E27/Input!$L27,0)+IFERROR(IF(AND(MOD(Capex!CH$6,Input!$H27)=0,CH$5=1),Input!$I27*Input!$E27,0),0)</f>
        <v>0</v>
      </c>
      <c r="CI47" s="86">
        <f>+IF(AND(CI$1&gt;=Input!$J27,CI$1&lt;=Input!$K27),Input!$E27/Input!$L27,0)+IFERROR(IF(AND(MOD(Capex!CI$6,Input!$H27)=0,CI$5=1),Input!$I27*Input!$E27,0),0)</f>
        <v>0</v>
      </c>
      <c r="CJ47" s="86">
        <f>+IF(AND(CJ$1&gt;=Input!$J27,CJ$1&lt;=Input!$K27),Input!$E27/Input!$L27,0)+IFERROR(IF(AND(MOD(Capex!CJ$6,Input!$H27)=0,CJ$5=1),Input!$I27*Input!$E27,0),0)</f>
        <v>0</v>
      </c>
      <c r="CK47" s="86">
        <f>+IF(AND(CK$1&gt;=Input!$J27,CK$1&lt;=Input!$K27),Input!$E27/Input!$L27,0)+IFERROR(IF(AND(MOD(Capex!CK$6,Input!$H27)=0,CK$5=1),Input!$I27*Input!$E27,0),0)</f>
        <v>0</v>
      </c>
      <c r="CL47" s="86">
        <f>+IF(AND(CL$1&gt;=Input!$J27,CL$1&lt;=Input!$K27),Input!$E27/Input!$L27,0)+IFERROR(IF(AND(MOD(Capex!CL$6,Input!$H27)=0,CL$5=1),Input!$I27*Input!$E27,0),0)</f>
        <v>0</v>
      </c>
      <c r="CM47" s="86">
        <f>+IF(AND(CM$1&gt;=Input!$J27,CM$1&lt;=Input!$K27),Input!$E27/Input!$L27,0)+IFERROR(IF(AND(MOD(Capex!CM$6,Input!$H27)=0,CM$5=1),Input!$I27*Input!$E27,0),0)</f>
        <v>0</v>
      </c>
      <c r="CN47" s="86">
        <f>+IF(AND(CN$1&gt;=Input!$J27,CN$1&lt;=Input!$K27),Input!$E27/Input!$L27,0)+IFERROR(IF(AND(MOD(Capex!CN$6,Input!$H27)=0,CN$5=1),Input!$I27*Input!$E27,0),0)</f>
        <v>0</v>
      </c>
      <c r="CO47" s="86">
        <f>+IF(AND(CO$1&gt;=Input!$J27,CO$1&lt;=Input!$K27),Input!$E27/Input!$L27,0)+IFERROR(IF(AND(MOD(Capex!CO$6,Input!$H27)=0,CO$5=1),Input!$I27*Input!$E27,0),0)</f>
        <v>0</v>
      </c>
      <c r="CP47" s="86">
        <f>+IF(AND(CP$1&gt;=Input!$J27,CP$1&lt;=Input!$K27),Input!$E27/Input!$L27,0)+IFERROR(IF(AND(MOD(Capex!CP$6,Input!$H27)=0,CP$5=1),Input!$I27*Input!$E27,0),0)</f>
        <v>0</v>
      </c>
      <c r="CQ47" s="86">
        <f>+IF(AND(CQ$1&gt;=Input!$J27,CQ$1&lt;=Input!$K27),Input!$E27/Input!$L27,0)+IFERROR(IF(AND(MOD(Capex!CQ$6,Input!$H27)=0,CQ$5=1),Input!$I27*Input!$E27,0),0)</f>
        <v>0</v>
      </c>
      <c r="CR47" s="86">
        <f>+IF(AND(CR$1&gt;=Input!$J27,CR$1&lt;=Input!$K27),Input!$E27/Input!$L27,0)+IFERROR(IF(AND(MOD(Capex!CR$6,Input!$H27)=0,CR$5=1),Input!$I27*Input!$E27,0),0)</f>
        <v>0</v>
      </c>
      <c r="CS47" s="86">
        <f>+IF(AND(CS$1&gt;=Input!$J27,CS$1&lt;=Input!$K27),Input!$E27/Input!$L27,0)+IFERROR(IF(AND(MOD(Capex!CS$6,Input!$H27)=0,CS$5=1),Input!$I27*Input!$E27,0),0)</f>
        <v>0</v>
      </c>
      <c r="CT47" s="86">
        <f>+IF(AND(CT$1&gt;=Input!$J27,CT$1&lt;=Input!$K27),Input!$E27/Input!$L27,0)+IFERROR(IF(AND(MOD(Capex!CT$6,Input!$H27)=0,CT$5=1),Input!$I27*Input!$E27,0),0)</f>
        <v>0</v>
      </c>
      <c r="CU47" s="86">
        <f>+IF(AND(CU$1&gt;=Input!$J27,CU$1&lt;=Input!$K27),Input!$E27/Input!$L27,0)+IFERROR(IF(AND(MOD(Capex!CU$6,Input!$H27)=0,CU$5=1),Input!$I27*Input!$E27,0),0)</f>
        <v>0</v>
      </c>
      <c r="CV47" s="86">
        <f>+IF(AND(CV$1&gt;=Input!$J27,CV$1&lt;=Input!$K27),Input!$E27/Input!$L27,0)+IFERROR(IF(AND(MOD(Capex!CV$6,Input!$H27)=0,CV$5=1),Input!$I27*Input!$E27,0),0)</f>
        <v>0</v>
      </c>
      <c r="CW47" s="86">
        <f>+IF(AND(CW$1&gt;=Input!$J27,CW$1&lt;=Input!$K27),Input!$E27/Input!$L27,0)+IFERROR(IF(AND(MOD(Capex!CW$6,Input!$H27)=0,CW$5=1),Input!$I27*Input!$E27,0),0)</f>
        <v>0</v>
      </c>
      <c r="CX47" s="86">
        <f>+IF(AND(CX$1&gt;=Input!$J27,CX$1&lt;=Input!$K27),Input!$E27/Input!$L27,0)+IFERROR(IF(AND(MOD(Capex!CX$6,Input!$H27)=0,CX$5=1),Input!$I27*Input!$E27,0),0)</f>
        <v>0</v>
      </c>
      <c r="CY47" s="86">
        <f>+IF(AND(CY$1&gt;=Input!$J27,CY$1&lt;=Input!$K27),Input!$E27/Input!$L27,0)+IFERROR(IF(AND(MOD(Capex!CY$6,Input!$H27)=0,CY$5=1),Input!$I27*Input!$E27,0),0)</f>
        <v>0</v>
      </c>
      <c r="CZ47" s="86">
        <f>+IF(AND(CZ$1&gt;=Input!$J27,CZ$1&lt;=Input!$K27),Input!$E27/Input!$L27,0)+IFERROR(IF(AND(MOD(Capex!CZ$6,Input!$H27)=0,CZ$5=1),Input!$I27*Input!$E27,0),0)</f>
        <v>0</v>
      </c>
      <c r="DA47" s="86">
        <f>+IF(AND(DA$1&gt;=Input!$J27,DA$1&lt;=Input!$K27),Input!$E27/Input!$L27,0)+IFERROR(IF(AND(MOD(Capex!DA$6,Input!$H27)=0,DA$5=1),Input!$I27*Input!$E27,0),0)</f>
        <v>0</v>
      </c>
      <c r="DB47" s="86">
        <f>+IF(AND(DB$1&gt;=Input!$J27,DB$1&lt;=Input!$K27),Input!$E27/Input!$L27,0)+IFERROR(IF(AND(MOD(Capex!DB$6,Input!$H27)=0,DB$5=1),Input!$I27*Input!$E27,0),0)</f>
        <v>0</v>
      </c>
      <c r="DC47" s="86">
        <f>+IF(AND(DC$1&gt;=Input!$J27,DC$1&lt;=Input!$K27),Input!$E27/Input!$L27,0)+IFERROR(IF(AND(MOD(Capex!DC$6,Input!$H27)=0,DC$5=1),Input!$I27*Input!$E27,0),0)</f>
        <v>0</v>
      </c>
      <c r="DD47" s="86">
        <f>+IF(AND(DD$1&gt;=Input!$J27,DD$1&lt;=Input!$K27),Input!$E27/Input!$L27,0)+IFERROR(IF(AND(MOD(Capex!DD$6,Input!$H27)=0,DD$5=1),Input!$I27*Input!$E27,0),0)</f>
        <v>0</v>
      </c>
      <c r="DE47" s="86">
        <f>+IF(AND(DE$1&gt;=Input!$J27,DE$1&lt;=Input!$K27),Input!$E27/Input!$L27,0)+IFERROR(IF(AND(MOD(Capex!DE$6,Input!$H27)=0,DE$5=1),Input!$I27*Input!$E27,0),0)</f>
        <v>0</v>
      </c>
      <c r="DF47" s="86">
        <f>+IF(AND(DF$1&gt;=Input!$J27,DF$1&lt;=Input!$K27),Input!$E27/Input!$L27,0)+IFERROR(IF(AND(MOD(Capex!DF$6,Input!$H27)=0,DF$5=1),Input!$I27*Input!$E27,0),0)</f>
        <v>0</v>
      </c>
      <c r="DG47" s="86">
        <f>+IF(AND(DG$1&gt;=Input!$J27,DG$1&lt;=Input!$K27),Input!$E27/Input!$L27,0)+IFERROR(IF(AND(MOD(Capex!DG$6,Input!$H27)=0,DG$5=1),Input!$I27*Input!$E27,0),0)</f>
        <v>0</v>
      </c>
      <c r="DH47" s="86">
        <f>+IF(AND(DH$1&gt;=Input!$J27,DH$1&lt;=Input!$K27),Input!$E27/Input!$L27,0)+IFERROR(IF(AND(MOD(Capex!DH$6,Input!$H27)=0,DH$5=1),Input!$I27*Input!$E27,0),0)</f>
        <v>0</v>
      </c>
      <c r="DI47" s="86">
        <f>+IF(AND(DI$1&gt;=Input!$J27,DI$1&lt;=Input!$K27),Input!$E27/Input!$L27,0)+IFERROR(IF(AND(MOD(Capex!DI$6,Input!$H27)=0,DI$5=1),Input!$I27*Input!$E27,0),0)</f>
        <v>0</v>
      </c>
      <c r="DJ47" s="86">
        <f>+IF(AND(DJ$1&gt;=Input!$J27,DJ$1&lt;=Input!$K27),Input!$E27/Input!$L27,0)+IFERROR(IF(AND(MOD(Capex!DJ$6,Input!$H27)=0,DJ$5=1),Input!$I27*Input!$E27,0),0)</f>
        <v>0</v>
      </c>
      <c r="DK47" s="86">
        <f>+IF(AND(DK$1&gt;=Input!$J27,DK$1&lt;=Input!$K27),Input!$E27/Input!$L27,0)+IFERROR(IF(AND(MOD(Capex!DK$6,Input!$H27)=0,DK$5=1),Input!$I27*Input!$E27,0),0)</f>
        <v>0</v>
      </c>
      <c r="DL47" s="86">
        <f>+IF(AND(DL$1&gt;=Input!$J27,DL$1&lt;=Input!$K27),Input!$E27/Input!$L27,0)+IFERROR(IF(AND(MOD(Capex!DL$6,Input!$H27)=0,DL$5=1),Input!$I27*Input!$E27,0),0)</f>
        <v>0</v>
      </c>
      <c r="DM47" s="86">
        <f>+IF(AND(DM$1&gt;=Input!$J27,DM$1&lt;=Input!$K27),Input!$E27/Input!$L27,0)+IFERROR(IF(AND(MOD(Capex!DM$6,Input!$H27)=0,DM$5=1),Input!$I27*Input!$E27,0),0)</f>
        <v>0</v>
      </c>
      <c r="DN47" s="86">
        <f>+IF(AND(DN$1&gt;=Input!$J27,DN$1&lt;=Input!$K27),Input!$E27/Input!$L27,0)+IFERROR(IF(AND(MOD(Capex!DN$6,Input!$H27)=0,DN$5=1),Input!$I27*Input!$E27,0),0)</f>
        <v>0</v>
      </c>
      <c r="DO47" s="86">
        <f>+IF(AND(DO$1&gt;=Input!$J27,DO$1&lt;=Input!$K27),Input!$E27/Input!$L27,0)+IFERROR(IF(AND(MOD(Capex!DO$6,Input!$H27)=0,DO$5=1),Input!$I27*Input!$E27,0),0)</f>
        <v>0</v>
      </c>
      <c r="DP47" s="86">
        <f>+IF(AND(DP$1&gt;=Input!$J27,DP$1&lt;=Input!$K27),Input!$E27/Input!$L27,0)+IFERROR(IF(AND(MOD(Capex!DP$6,Input!$H27)=0,DP$5=1),Input!$I27*Input!$E27,0),0)</f>
        <v>0</v>
      </c>
      <c r="DQ47" s="86">
        <f>+IF(AND(DQ$1&gt;=Input!$J27,DQ$1&lt;=Input!$K27),Input!$E27/Input!$L27,0)+IFERROR(IF(AND(MOD(Capex!DQ$6,Input!$H27)=0,DQ$5=1),Input!$I27*Input!$E27,0),0)</f>
        <v>0</v>
      </c>
      <c r="DR47" s="86">
        <f>+IF(AND(DR$1&gt;=Input!$J27,DR$1&lt;=Input!$K27),Input!$E27/Input!$L27,0)+IFERROR(IF(AND(MOD(Capex!DR$6,Input!$H27)=0,DR$5=1),Input!$I27*Input!$E27,0),0)</f>
        <v>0</v>
      </c>
      <c r="DS47" s="86">
        <f>+IF(AND(DS$1&gt;=Input!$J27,DS$1&lt;=Input!$K27),Input!$E27/Input!$L27,0)+IFERROR(IF(AND(MOD(Capex!DS$6,Input!$H27)=0,DS$5=1),Input!$I27*Input!$E27,0),0)</f>
        <v>0</v>
      </c>
      <c r="DT47" s="86">
        <f>+IF(AND(DT$1&gt;=Input!$J27,DT$1&lt;=Input!$K27),Input!$E27/Input!$L27,0)+IFERROR(IF(AND(MOD(Capex!DT$6,Input!$H27)=0,DT$5=1),Input!$I27*Input!$E27,0),0)</f>
        <v>0</v>
      </c>
    </row>
    <row r="48" spans="1:16383" ht="14.25" customHeight="1" x14ac:dyDescent="0.15">
      <c r="A48" s="85" t="str">
        <f>+Input!G28</f>
        <v>Other Assets</v>
      </c>
      <c r="B48" s="3" t="str">
        <f t="shared" si="144"/>
        <v>Due Diligence and Inspection</v>
      </c>
      <c r="C48" s="71" t="str">
        <f t="shared" si="145"/>
        <v>EUR</v>
      </c>
      <c r="D48" s="23"/>
      <c r="E48" s="86">
        <f>+IF(AND(E$1&gt;=Input!$J28,E$1&lt;=Input!$K28),Input!$E28/Input!$L28,0)+IFERROR(IF(AND(MOD(Capex!E$6,Input!$H28)=0,E$5=1),Input!$I28*Input!$E28,0),0)</f>
        <v>2000</v>
      </c>
      <c r="F48" s="86">
        <f>+IF(AND(F$1&gt;=Input!$J28,F$1&lt;=Input!$K28),Input!$E28/Input!$L28,0)+IFERROR(IF(AND(MOD(Capex!F$6,Input!$H28)=0,F$5=1),Input!$I28*Input!$E28,0),0)</f>
        <v>0</v>
      </c>
      <c r="G48" s="86">
        <f>+IF(AND(G$1&gt;=Input!$J28,G$1&lt;=Input!$K28),Input!$E28/Input!$L28,0)+IFERROR(IF(AND(MOD(Capex!G$6,Input!$H28)=0,G$5=1),Input!$I28*Input!$E28,0),0)</f>
        <v>0</v>
      </c>
      <c r="H48" s="86">
        <f>+IF(AND(H$1&gt;=Input!$J28,H$1&lt;=Input!$K28),Input!$E28/Input!$L28,0)+IFERROR(IF(AND(MOD(Capex!H$6,Input!$H28)=0,H$5=1),Input!$I28*Input!$E28,0),0)</f>
        <v>0</v>
      </c>
      <c r="I48" s="86">
        <f>+IF(AND(I$1&gt;=Input!$J28,I$1&lt;=Input!$K28),Input!$E28/Input!$L28,0)+IFERROR(IF(AND(MOD(Capex!I$6,Input!$H28)=0,I$5=1),Input!$I28*Input!$E28,0),0)</f>
        <v>0</v>
      </c>
      <c r="J48" s="86">
        <f>+IF(AND(J$1&gt;=Input!$J28,J$1&lt;=Input!$K28),Input!$E28/Input!$L28,0)+IFERROR(IF(AND(MOD(Capex!J$6,Input!$H28)=0,J$5=1),Input!$I28*Input!$E28,0),0)</f>
        <v>0</v>
      </c>
      <c r="K48" s="86">
        <f>+IF(AND(K$1&gt;=Input!$J28,K$1&lt;=Input!$K28),Input!$E28/Input!$L28,0)+IFERROR(IF(AND(MOD(Capex!K$6,Input!$H28)=0,K$5=1),Input!$I28*Input!$E28,0),0)</f>
        <v>0</v>
      </c>
      <c r="L48" s="86">
        <f>+IF(AND(L$1&gt;=Input!$J28,L$1&lt;=Input!$K28),Input!$E28/Input!$L28,0)+IFERROR(IF(AND(MOD(Capex!L$6,Input!$H28)=0,L$5=1),Input!$I28*Input!$E28,0),0)</f>
        <v>0</v>
      </c>
      <c r="M48" s="86">
        <f>+IF(AND(M$1&gt;=Input!$J28,M$1&lt;=Input!$K28),Input!$E28/Input!$L28,0)+IFERROR(IF(AND(MOD(Capex!M$6,Input!$H28)=0,M$5=1),Input!$I28*Input!$E28,0),0)</f>
        <v>0</v>
      </c>
      <c r="N48" s="86">
        <f>+IF(AND(N$1&gt;=Input!$J28,N$1&lt;=Input!$K28),Input!$E28/Input!$L28,0)+IFERROR(IF(AND(MOD(Capex!N$6,Input!$H28)=0,N$5=1),Input!$I28*Input!$E28,0),0)</f>
        <v>0</v>
      </c>
      <c r="O48" s="86">
        <f>+IF(AND(O$1&gt;=Input!$J28,O$1&lt;=Input!$K28),Input!$E28/Input!$L28,0)+IFERROR(IF(AND(MOD(Capex!O$6,Input!$H28)=0,O$5=1),Input!$I28*Input!$E28,0),0)</f>
        <v>0</v>
      </c>
      <c r="P48" s="86">
        <f>+IF(AND(P$1&gt;=Input!$J28,P$1&lt;=Input!$K28),Input!$E28/Input!$L28,0)+IFERROR(IF(AND(MOD(Capex!P$6,Input!$H28)=0,P$5=1),Input!$I28*Input!$E28,0),0)</f>
        <v>0</v>
      </c>
      <c r="Q48" s="86">
        <f>+IF(AND(Q$1&gt;=Input!$J28,Q$1&lt;=Input!$K28),Input!$E28/Input!$L28,0)+IFERROR(IF(AND(MOD(Capex!Q$6,Input!$H28)=0,Q$5=1),Input!$I28*Input!$E28,0),0)</f>
        <v>0</v>
      </c>
      <c r="R48" s="86">
        <f>+IF(AND(R$1&gt;=Input!$J28,R$1&lt;=Input!$K28),Input!$E28/Input!$L28,0)+IFERROR(IF(AND(MOD(Capex!R$6,Input!$H28)=0,R$5=1),Input!$I28*Input!$E28,0),0)</f>
        <v>0</v>
      </c>
      <c r="S48" s="86">
        <f>+IF(AND(S$1&gt;=Input!$J28,S$1&lt;=Input!$K28),Input!$E28/Input!$L28,0)+IFERROR(IF(AND(MOD(Capex!S$6,Input!$H28)=0,S$5=1),Input!$I28*Input!$E28,0),0)</f>
        <v>0</v>
      </c>
      <c r="T48" s="86">
        <f>+IF(AND(T$1&gt;=Input!$J28,T$1&lt;=Input!$K28),Input!$E28/Input!$L28,0)+IFERROR(IF(AND(MOD(Capex!T$6,Input!$H28)=0,T$5=1),Input!$I28*Input!$E28,0),0)</f>
        <v>0</v>
      </c>
      <c r="U48" s="86">
        <f>+IF(AND(U$1&gt;=Input!$J28,U$1&lt;=Input!$K28),Input!$E28/Input!$L28,0)+IFERROR(IF(AND(MOD(Capex!U$6,Input!$H28)=0,U$5=1),Input!$I28*Input!$E28,0),0)</f>
        <v>0</v>
      </c>
      <c r="V48" s="86">
        <f>+IF(AND(V$1&gt;=Input!$J28,V$1&lt;=Input!$K28),Input!$E28/Input!$L28,0)+IFERROR(IF(AND(MOD(Capex!V$6,Input!$H28)=0,V$5=1),Input!$I28*Input!$E28,0),0)</f>
        <v>0</v>
      </c>
      <c r="W48" s="86">
        <f>+IF(AND(W$1&gt;=Input!$J28,W$1&lt;=Input!$K28),Input!$E28/Input!$L28,0)+IFERROR(IF(AND(MOD(Capex!W$6,Input!$H28)=0,W$5=1),Input!$I28*Input!$E28,0),0)</f>
        <v>0</v>
      </c>
      <c r="X48" s="86">
        <f>+IF(AND(X$1&gt;=Input!$J28,X$1&lt;=Input!$K28),Input!$E28/Input!$L28,0)+IFERROR(IF(AND(MOD(Capex!X$6,Input!$H28)=0,X$5=1),Input!$I28*Input!$E28,0),0)</f>
        <v>0</v>
      </c>
      <c r="Y48" s="86">
        <f>+IF(AND(Y$1&gt;=Input!$J28,Y$1&lt;=Input!$K28),Input!$E28/Input!$L28,0)+IFERROR(IF(AND(MOD(Capex!Y$6,Input!$H28)=0,Y$5=1),Input!$I28*Input!$E28,0),0)</f>
        <v>0</v>
      </c>
      <c r="Z48" s="86">
        <f>+IF(AND(Z$1&gt;=Input!$J28,Z$1&lt;=Input!$K28),Input!$E28/Input!$L28,0)+IFERROR(IF(AND(MOD(Capex!Z$6,Input!$H28)=0,Z$5=1),Input!$I28*Input!$E28,0),0)</f>
        <v>0</v>
      </c>
      <c r="AA48" s="86">
        <f>+IF(AND(AA$1&gt;=Input!$J28,AA$1&lt;=Input!$K28),Input!$E28/Input!$L28,0)+IFERROR(IF(AND(MOD(Capex!AA$6,Input!$H28)=0,AA$5=1),Input!$I28*Input!$E28,0),0)</f>
        <v>0</v>
      </c>
      <c r="AB48" s="86">
        <f>+IF(AND(AB$1&gt;=Input!$J28,AB$1&lt;=Input!$K28),Input!$E28/Input!$L28,0)+IFERROR(IF(AND(MOD(Capex!AB$6,Input!$H28)=0,AB$5=1),Input!$I28*Input!$E28,0),0)</f>
        <v>0</v>
      </c>
      <c r="AC48" s="86">
        <f>+IF(AND(AC$1&gt;=Input!$J28,AC$1&lt;=Input!$K28),Input!$E28/Input!$L28,0)+IFERROR(IF(AND(MOD(Capex!AC$6,Input!$H28)=0,AC$5=1),Input!$I28*Input!$E28,0),0)</f>
        <v>0</v>
      </c>
      <c r="AD48" s="86">
        <f>+IF(AND(AD$1&gt;=Input!$J28,AD$1&lt;=Input!$K28),Input!$E28/Input!$L28,0)+IFERROR(IF(AND(MOD(Capex!AD$6,Input!$H28)=0,AD$5=1),Input!$I28*Input!$E28,0),0)</f>
        <v>0</v>
      </c>
      <c r="AE48" s="86">
        <f>+IF(AND(AE$1&gt;=Input!$J28,AE$1&lt;=Input!$K28),Input!$E28/Input!$L28,0)+IFERROR(IF(AND(MOD(Capex!AE$6,Input!$H28)=0,AE$5=1),Input!$I28*Input!$E28,0),0)</f>
        <v>0</v>
      </c>
      <c r="AF48" s="86">
        <f>+IF(AND(AF$1&gt;=Input!$J28,AF$1&lt;=Input!$K28),Input!$E28/Input!$L28,0)+IFERROR(IF(AND(MOD(Capex!AF$6,Input!$H28)=0,AF$5=1),Input!$I28*Input!$E28,0),0)</f>
        <v>0</v>
      </c>
      <c r="AG48" s="86">
        <f>+IF(AND(AG$1&gt;=Input!$J28,AG$1&lt;=Input!$K28),Input!$E28/Input!$L28,0)+IFERROR(IF(AND(MOD(Capex!AG$6,Input!$H28)=0,AG$5=1),Input!$I28*Input!$E28,0),0)</f>
        <v>0</v>
      </c>
      <c r="AH48" s="86">
        <f>+IF(AND(AH$1&gt;=Input!$J28,AH$1&lt;=Input!$K28),Input!$E28/Input!$L28,0)+IFERROR(IF(AND(MOD(Capex!AH$6,Input!$H28)=0,AH$5=1),Input!$I28*Input!$E28,0),0)</f>
        <v>0</v>
      </c>
      <c r="AI48" s="86">
        <f>+IF(AND(AI$1&gt;=Input!$J28,AI$1&lt;=Input!$K28),Input!$E28/Input!$L28,0)+IFERROR(IF(AND(MOD(Capex!AI$6,Input!$H28)=0,AI$5=1),Input!$I28*Input!$E28,0),0)</f>
        <v>0</v>
      </c>
      <c r="AJ48" s="86">
        <f>+IF(AND(AJ$1&gt;=Input!$J28,AJ$1&lt;=Input!$K28),Input!$E28/Input!$L28,0)+IFERROR(IF(AND(MOD(Capex!AJ$6,Input!$H28)=0,AJ$5=1),Input!$I28*Input!$E28,0),0)</f>
        <v>0</v>
      </c>
      <c r="AK48" s="86">
        <f>+IF(AND(AK$1&gt;=Input!$J28,AK$1&lt;=Input!$K28),Input!$E28/Input!$L28,0)+IFERROR(IF(AND(MOD(Capex!AK$6,Input!$H28)=0,AK$5=1),Input!$I28*Input!$E28,0),0)</f>
        <v>0</v>
      </c>
      <c r="AL48" s="86">
        <f>+IF(AND(AL$1&gt;=Input!$J28,AL$1&lt;=Input!$K28),Input!$E28/Input!$L28,0)+IFERROR(IF(AND(MOD(Capex!AL$6,Input!$H28)=0,AL$5=1),Input!$I28*Input!$E28,0),0)</f>
        <v>0</v>
      </c>
      <c r="AM48" s="86">
        <f>+IF(AND(AM$1&gt;=Input!$J28,AM$1&lt;=Input!$K28),Input!$E28/Input!$L28,0)+IFERROR(IF(AND(MOD(Capex!AM$6,Input!$H28)=0,AM$5=1),Input!$I28*Input!$E28,0),0)</f>
        <v>0</v>
      </c>
      <c r="AN48" s="86">
        <f>+IF(AND(AN$1&gt;=Input!$J28,AN$1&lt;=Input!$K28),Input!$E28/Input!$L28,0)+IFERROR(IF(AND(MOD(Capex!AN$6,Input!$H28)=0,AN$5=1),Input!$I28*Input!$E28,0),0)</f>
        <v>0</v>
      </c>
      <c r="AO48" s="86">
        <f>+IF(AND(AO$1&gt;=Input!$J28,AO$1&lt;=Input!$K28),Input!$E28/Input!$L28,0)+IFERROR(IF(AND(MOD(Capex!AO$6,Input!$H28)=0,AO$5=1),Input!$I28*Input!$E28,0),0)</f>
        <v>0</v>
      </c>
      <c r="AP48" s="86">
        <f>+IF(AND(AP$1&gt;=Input!$J28,AP$1&lt;=Input!$K28),Input!$E28/Input!$L28,0)+IFERROR(IF(AND(MOD(Capex!AP$6,Input!$H28)=0,AP$5=1),Input!$I28*Input!$E28,0),0)</f>
        <v>0</v>
      </c>
      <c r="AQ48" s="86">
        <f>+IF(AND(AQ$1&gt;=Input!$J28,AQ$1&lt;=Input!$K28),Input!$E28/Input!$L28,0)+IFERROR(IF(AND(MOD(Capex!AQ$6,Input!$H28)=0,AQ$5=1),Input!$I28*Input!$E28,0),0)</f>
        <v>0</v>
      </c>
      <c r="AR48" s="86">
        <f>+IF(AND(AR$1&gt;=Input!$J28,AR$1&lt;=Input!$K28),Input!$E28/Input!$L28,0)+IFERROR(IF(AND(MOD(Capex!AR$6,Input!$H28)=0,AR$5=1),Input!$I28*Input!$E28,0),0)</f>
        <v>0</v>
      </c>
      <c r="AS48" s="86">
        <f>+IF(AND(AS$1&gt;=Input!$J28,AS$1&lt;=Input!$K28),Input!$E28/Input!$L28,0)+IFERROR(IF(AND(MOD(Capex!AS$6,Input!$H28)=0,AS$5=1),Input!$I28*Input!$E28,0),0)</f>
        <v>0</v>
      </c>
      <c r="AT48" s="86">
        <f>+IF(AND(AT$1&gt;=Input!$J28,AT$1&lt;=Input!$K28),Input!$E28/Input!$L28,0)+IFERROR(IF(AND(MOD(Capex!AT$6,Input!$H28)=0,AT$5=1),Input!$I28*Input!$E28,0),0)</f>
        <v>0</v>
      </c>
      <c r="AU48" s="86">
        <f>+IF(AND(AU$1&gt;=Input!$J28,AU$1&lt;=Input!$K28),Input!$E28/Input!$L28,0)+IFERROR(IF(AND(MOD(Capex!AU$6,Input!$H28)=0,AU$5=1),Input!$I28*Input!$E28,0),0)</f>
        <v>0</v>
      </c>
      <c r="AV48" s="86">
        <f>+IF(AND(AV$1&gt;=Input!$J28,AV$1&lt;=Input!$K28),Input!$E28/Input!$L28,0)+IFERROR(IF(AND(MOD(Capex!AV$6,Input!$H28)=0,AV$5=1),Input!$I28*Input!$E28,0),0)</f>
        <v>0</v>
      </c>
      <c r="AW48" s="86">
        <f>+IF(AND(AW$1&gt;=Input!$J28,AW$1&lt;=Input!$K28),Input!$E28/Input!$L28,0)+IFERROR(IF(AND(MOD(Capex!AW$6,Input!$H28)=0,AW$5=1),Input!$I28*Input!$E28,0),0)</f>
        <v>0</v>
      </c>
      <c r="AX48" s="86">
        <f>+IF(AND(AX$1&gt;=Input!$J28,AX$1&lt;=Input!$K28),Input!$E28/Input!$L28,0)+IFERROR(IF(AND(MOD(Capex!AX$6,Input!$H28)=0,AX$5=1),Input!$I28*Input!$E28,0),0)</f>
        <v>0</v>
      </c>
      <c r="AY48" s="86">
        <f>+IF(AND(AY$1&gt;=Input!$J28,AY$1&lt;=Input!$K28),Input!$E28/Input!$L28,0)+IFERROR(IF(AND(MOD(Capex!AY$6,Input!$H28)=0,AY$5=1),Input!$I28*Input!$E28,0),0)</f>
        <v>0</v>
      </c>
      <c r="AZ48" s="86">
        <f>+IF(AND(AZ$1&gt;=Input!$J28,AZ$1&lt;=Input!$K28),Input!$E28/Input!$L28,0)+IFERROR(IF(AND(MOD(Capex!AZ$6,Input!$H28)=0,AZ$5=1),Input!$I28*Input!$E28,0),0)</f>
        <v>0</v>
      </c>
      <c r="BA48" s="86">
        <f>+IF(AND(BA$1&gt;=Input!$J28,BA$1&lt;=Input!$K28),Input!$E28/Input!$L28,0)+IFERROR(IF(AND(MOD(Capex!BA$6,Input!$H28)=0,BA$5=1),Input!$I28*Input!$E28,0),0)</f>
        <v>0</v>
      </c>
      <c r="BB48" s="86">
        <f>+IF(AND(BB$1&gt;=Input!$J28,BB$1&lt;=Input!$K28),Input!$E28/Input!$L28,0)+IFERROR(IF(AND(MOD(Capex!BB$6,Input!$H28)=0,BB$5=1),Input!$I28*Input!$E28,0),0)</f>
        <v>0</v>
      </c>
      <c r="BC48" s="86">
        <f>+IF(AND(BC$1&gt;=Input!$J28,BC$1&lt;=Input!$K28),Input!$E28/Input!$L28,0)+IFERROR(IF(AND(MOD(Capex!BC$6,Input!$H28)=0,BC$5=1),Input!$I28*Input!$E28,0),0)</f>
        <v>0</v>
      </c>
      <c r="BD48" s="86">
        <f>+IF(AND(BD$1&gt;=Input!$J28,BD$1&lt;=Input!$K28),Input!$E28/Input!$L28,0)+IFERROR(IF(AND(MOD(Capex!BD$6,Input!$H28)=0,BD$5=1),Input!$I28*Input!$E28,0),0)</f>
        <v>0</v>
      </c>
      <c r="BE48" s="86">
        <f>+IF(AND(BE$1&gt;=Input!$J28,BE$1&lt;=Input!$K28),Input!$E28/Input!$L28,0)+IFERROR(IF(AND(MOD(Capex!BE$6,Input!$H28)=0,BE$5=1),Input!$I28*Input!$E28,0),0)</f>
        <v>0</v>
      </c>
      <c r="BF48" s="86">
        <f>+IF(AND(BF$1&gt;=Input!$J28,BF$1&lt;=Input!$K28),Input!$E28/Input!$L28,0)+IFERROR(IF(AND(MOD(Capex!BF$6,Input!$H28)=0,BF$5=1),Input!$I28*Input!$E28,0),0)</f>
        <v>0</v>
      </c>
      <c r="BG48" s="86">
        <f>+IF(AND(BG$1&gt;=Input!$J28,BG$1&lt;=Input!$K28),Input!$E28/Input!$L28,0)+IFERROR(IF(AND(MOD(Capex!BG$6,Input!$H28)=0,BG$5=1),Input!$I28*Input!$E28,0),0)</f>
        <v>0</v>
      </c>
      <c r="BH48" s="86">
        <f>+IF(AND(BH$1&gt;=Input!$J28,BH$1&lt;=Input!$K28),Input!$E28/Input!$L28,0)+IFERROR(IF(AND(MOD(Capex!BH$6,Input!$H28)=0,BH$5=1),Input!$I28*Input!$E28,0),0)</f>
        <v>0</v>
      </c>
      <c r="BI48" s="86">
        <f>+IF(AND(BI$1&gt;=Input!$J28,BI$1&lt;=Input!$K28),Input!$E28/Input!$L28,0)+IFERROR(IF(AND(MOD(Capex!BI$6,Input!$H28)=0,BI$5=1),Input!$I28*Input!$E28,0),0)</f>
        <v>0</v>
      </c>
      <c r="BJ48" s="86">
        <f>+IF(AND(BJ$1&gt;=Input!$J28,BJ$1&lt;=Input!$K28),Input!$E28/Input!$L28,0)+IFERROR(IF(AND(MOD(Capex!BJ$6,Input!$H28)=0,BJ$5=1),Input!$I28*Input!$E28,0),0)</f>
        <v>0</v>
      </c>
      <c r="BK48" s="86">
        <f>+IF(AND(BK$1&gt;=Input!$J28,BK$1&lt;=Input!$K28),Input!$E28/Input!$L28,0)+IFERROR(IF(AND(MOD(Capex!BK$6,Input!$H28)=0,BK$5=1),Input!$I28*Input!$E28,0),0)</f>
        <v>0</v>
      </c>
      <c r="BL48" s="86">
        <f>+IF(AND(BL$1&gt;=Input!$J28,BL$1&lt;=Input!$K28),Input!$E28/Input!$L28,0)+IFERROR(IF(AND(MOD(Capex!BL$6,Input!$H28)=0,BL$5=1),Input!$I28*Input!$E28,0),0)</f>
        <v>0</v>
      </c>
      <c r="BM48" s="86">
        <f>+IF(AND(BM$1&gt;=Input!$J28,BM$1&lt;=Input!$K28),Input!$E28/Input!$L28,0)+IFERROR(IF(AND(MOD(Capex!BM$6,Input!$H28)=0,BM$5=1),Input!$I28*Input!$E28,0),0)</f>
        <v>0</v>
      </c>
      <c r="BN48" s="86">
        <f>+IF(AND(BN$1&gt;=Input!$J28,BN$1&lt;=Input!$K28),Input!$E28/Input!$L28,0)+IFERROR(IF(AND(MOD(Capex!BN$6,Input!$H28)=0,BN$5=1),Input!$I28*Input!$E28,0),0)</f>
        <v>0</v>
      </c>
      <c r="BO48" s="86">
        <f>+IF(AND(BO$1&gt;=Input!$J28,BO$1&lt;=Input!$K28),Input!$E28/Input!$L28,0)+IFERROR(IF(AND(MOD(Capex!BO$6,Input!$H28)=0,BO$5=1),Input!$I28*Input!$E28,0),0)</f>
        <v>0</v>
      </c>
      <c r="BP48" s="86">
        <f>+IF(AND(BP$1&gt;=Input!$J28,BP$1&lt;=Input!$K28),Input!$E28/Input!$L28,0)+IFERROR(IF(AND(MOD(Capex!BP$6,Input!$H28)=0,BP$5=1),Input!$I28*Input!$E28,0),0)</f>
        <v>0</v>
      </c>
      <c r="BQ48" s="86">
        <f>+IF(AND(BQ$1&gt;=Input!$J28,BQ$1&lt;=Input!$K28),Input!$E28/Input!$L28,0)+IFERROR(IF(AND(MOD(Capex!BQ$6,Input!$H28)=0,BQ$5=1),Input!$I28*Input!$E28,0),0)</f>
        <v>0</v>
      </c>
      <c r="BR48" s="86">
        <f>+IF(AND(BR$1&gt;=Input!$J28,BR$1&lt;=Input!$K28),Input!$E28/Input!$L28,0)+IFERROR(IF(AND(MOD(Capex!BR$6,Input!$H28)=0,BR$5=1),Input!$I28*Input!$E28,0),0)</f>
        <v>0</v>
      </c>
      <c r="BS48" s="86">
        <f>+IF(AND(BS$1&gt;=Input!$J28,BS$1&lt;=Input!$K28),Input!$E28/Input!$L28,0)+IFERROR(IF(AND(MOD(Capex!BS$6,Input!$H28)=0,BS$5=1),Input!$I28*Input!$E28,0),0)</f>
        <v>0</v>
      </c>
      <c r="BT48" s="86">
        <f>+IF(AND(BT$1&gt;=Input!$J28,BT$1&lt;=Input!$K28),Input!$E28/Input!$L28,0)+IFERROR(IF(AND(MOD(Capex!BT$6,Input!$H28)=0,BT$5=1),Input!$I28*Input!$E28,0),0)</f>
        <v>0</v>
      </c>
      <c r="BU48" s="86">
        <f>+IF(AND(BU$1&gt;=Input!$J28,BU$1&lt;=Input!$K28),Input!$E28/Input!$L28,0)+IFERROR(IF(AND(MOD(Capex!BU$6,Input!$H28)=0,BU$5=1),Input!$I28*Input!$E28,0),0)</f>
        <v>0</v>
      </c>
      <c r="BV48" s="86">
        <f>+IF(AND(BV$1&gt;=Input!$J28,BV$1&lt;=Input!$K28),Input!$E28/Input!$L28,0)+IFERROR(IF(AND(MOD(Capex!BV$6,Input!$H28)=0,BV$5=1),Input!$I28*Input!$E28,0),0)</f>
        <v>0</v>
      </c>
      <c r="BW48" s="86">
        <f>+IF(AND(BW$1&gt;=Input!$J28,BW$1&lt;=Input!$K28),Input!$E28/Input!$L28,0)+IFERROR(IF(AND(MOD(Capex!BW$6,Input!$H28)=0,BW$5=1),Input!$I28*Input!$E28,0),0)</f>
        <v>0</v>
      </c>
      <c r="BX48" s="86">
        <f>+IF(AND(BX$1&gt;=Input!$J28,BX$1&lt;=Input!$K28),Input!$E28/Input!$L28,0)+IFERROR(IF(AND(MOD(Capex!BX$6,Input!$H28)=0,BX$5=1),Input!$I28*Input!$E28,0),0)</f>
        <v>0</v>
      </c>
      <c r="BY48" s="86">
        <f>+IF(AND(BY$1&gt;=Input!$J28,BY$1&lt;=Input!$K28),Input!$E28/Input!$L28,0)+IFERROR(IF(AND(MOD(Capex!BY$6,Input!$H28)=0,BY$5=1),Input!$I28*Input!$E28,0),0)</f>
        <v>0</v>
      </c>
      <c r="BZ48" s="86">
        <f>+IF(AND(BZ$1&gt;=Input!$J28,BZ$1&lt;=Input!$K28),Input!$E28/Input!$L28,0)+IFERROR(IF(AND(MOD(Capex!BZ$6,Input!$H28)=0,BZ$5=1),Input!$I28*Input!$E28,0),0)</f>
        <v>0</v>
      </c>
      <c r="CA48" s="86">
        <f>+IF(AND(CA$1&gt;=Input!$J28,CA$1&lt;=Input!$K28),Input!$E28/Input!$L28,0)+IFERROR(IF(AND(MOD(Capex!CA$6,Input!$H28)=0,CA$5=1),Input!$I28*Input!$E28,0),0)</f>
        <v>0</v>
      </c>
      <c r="CB48" s="86">
        <f>+IF(AND(CB$1&gt;=Input!$J28,CB$1&lt;=Input!$K28),Input!$E28/Input!$L28,0)+IFERROR(IF(AND(MOD(Capex!CB$6,Input!$H28)=0,CB$5=1),Input!$I28*Input!$E28,0),0)</f>
        <v>0</v>
      </c>
      <c r="CC48" s="86">
        <f>+IF(AND(CC$1&gt;=Input!$J28,CC$1&lt;=Input!$K28),Input!$E28/Input!$L28,0)+IFERROR(IF(AND(MOD(Capex!CC$6,Input!$H28)=0,CC$5=1),Input!$I28*Input!$E28,0),0)</f>
        <v>0</v>
      </c>
      <c r="CD48" s="86">
        <f>+IF(AND(CD$1&gt;=Input!$J28,CD$1&lt;=Input!$K28),Input!$E28/Input!$L28,0)+IFERROR(IF(AND(MOD(Capex!CD$6,Input!$H28)=0,CD$5=1),Input!$I28*Input!$E28,0),0)</f>
        <v>0</v>
      </c>
      <c r="CE48" s="86">
        <f>+IF(AND(CE$1&gt;=Input!$J28,CE$1&lt;=Input!$K28),Input!$E28/Input!$L28,0)+IFERROR(IF(AND(MOD(Capex!CE$6,Input!$H28)=0,CE$5=1),Input!$I28*Input!$E28,0),0)</f>
        <v>0</v>
      </c>
      <c r="CF48" s="86">
        <f>+IF(AND(CF$1&gt;=Input!$J28,CF$1&lt;=Input!$K28),Input!$E28/Input!$L28,0)+IFERROR(IF(AND(MOD(Capex!CF$6,Input!$H28)=0,CF$5=1),Input!$I28*Input!$E28,0),0)</f>
        <v>0</v>
      </c>
      <c r="CG48" s="86">
        <f>+IF(AND(CG$1&gt;=Input!$J28,CG$1&lt;=Input!$K28),Input!$E28/Input!$L28,0)+IFERROR(IF(AND(MOD(Capex!CG$6,Input!$H28)=0,CG$5=1),Input!$I28*Input!$E28,0),0)</f>
        <v>0</v>
      </c>
      <c r="CH48" s="86">
        <f>+IF(AND(CH$1&gt;=Input!$J28,CH$1&lt;=Input!$K28),Input!$E28/Input!$L28,0)+IFERROR(IF(AND(MOD(Capex!CH$6,Input!$H28)=0,CH$5=1),Input!$I28*Input!$E28,0),0)</f>
        <v>0</v>
      </c>
      <c r="CI48" s="86">
        <f>+IF(AND(CI$1&gt;=Input!$J28,CI$1&lt;=Input!$K28),Input!$E28/Input!$L28,0)+IFERROR(IF(AND(MOD(Capex!CI$6,Input!$H28)=0,CI$5=1),Input!$I28*Input!$E28,0),0)</f>
        <v>0</v>
      </c>
      <c r="CJ48" s="86">
        <f>+IF(AND(CJ$1&gt;=Input!$J28,CJ$1&lt;=Input!$K28),Input!$E28/Input!$L28,0)+IFERROR(IF(AND(MOD(Capex!CJ$6,Input!$H28)=0,CJ$5=1),Input!$I28*Input!$E28,0),0)</f>
        <v>0</v>
      </c>
      <c r="CK48" s="86">
        <f>+IF(AND(CK$1&gt;=Input!$J28,CK$1&lt;=Input!$K28),Input!$E28/Input!$L28,0)+IFERROR(IF(AND(MOD(Capex!CK$6,Input!$H28)=0,CK$5=1),Input!$I28*Input!$E28,0),0)</f>
        <v>0</v>
      </c>
      <c r="CL48" s="86">
        <f>+IF(AND(CL$1&gt;=Input!$J28,CL$1&lt;=Input!$K28),Input!$E28/Input!$L28,0)+IFERROR(IF(AND(MOD(Capex!CL$6,Input!$H28)=0,CL$5=1),Input!$I28*Input!$E28,0),0)</f>
        <v>0</v>
      </c>
      <c r="CM48" s="86">
        <f>+IF(AND(CM$1&gt;=Input!$J28,CM$1&lt;=Input!$K28),Input!$E28/Input!$L28,0)+IFERROR(IF(AND(MOD(Capex!CM$6,Input!$H28)=0,CM$5=1),Input!$I28*Input!$E28,0),0)</f>
        <v>0</v>
      </c>
      <c r="CN48" s="86">
        <f>+IF(AND(CN$1&gt;=Input!$J28,CN$1&lt;=Input!$K28),Input!$E28/Input!$L28,0)+IFERROR(IF(AND(MOD(Capex!CN$6,Input!$H28)=0,CN$5=1),Input!$I28*Input!$E28,0),0)</f>
        <v>0</v>
      </c>
      <c r="CO48" s="86">
        <f>+IF(AND(CO$1&gt;=Input!$J28,CO$1&lt;=Input!$K28),Input!$E28/Input!$L28,0)+IFERROR(IF(AND(MOD(Capex!CO$6,Input!$H28)=0,CO$5=1),Input!$I28*Input!$E28,0),0)</f>
        <v>0</v>
      </c>
      <c r="CP48" s="86">
        <f>+IF(AND(CP$1&gt;=Input!$J28,CP$1&lt;=Input!$K28),Input!$E28/Input!$L28,0)+IFERROR(IF(AND(MOD(Capex!CP$6,Input!$H28)=0,CP$5=1),Input!$I28*Input!$E28,0),0)</f>
        <v>0</v>
      </c>
      <c r="CQ48" s="86">
        <f>+IF(AND(CQ$1&gt;=Input!$J28,CQ$1&lt;=Input!$K28),Input!$E28/Input!$L28,0)+IFERROR(IF(AND(MOD(Capex!CQ$6,Input!$H28)=0,CQ$5=1),Input!$I28*Input!$E28,0),0)</f>
        <v>0</v>
      </c>
      <c r="CR48" s="86">
        <f>+IF(AND(CR$1&gt;=Input!$J28,CR$1&lt;=Input!$K28),Input!$E28/Input!$L28,0)+IFERROR(IF(AND(MOD(Capex!CR$6,Input!$H28)=0,CR$5=1),Input!$I28*Input!$E28,0),0)</f>
        <v>0</v>
      </c>
      <c r="CS48" s="86">
        <f>+IF(AND(CS$1&gt;=Input!$J28,CS$1&lt;=Input!$K28),Input!$E28/Input!$L28,0)+IFERROR(IF(AND(MOD(Capex!CS$6,Input!$H28)=0,CS$5=1),Input!$I28*Input!$E28,0),0)</f>
        <v>0</v>
      </c>
      <c r="CT48" s="86">
        <f>+IF(AND(CT$1&gt;=Input!$J28,CT$1&lt;=Input!$K28),Input!$E28/Input!$L28,0)+IFERROR(IF(AND(MOD(Capex!CT$6,Input!$H28)=0,CT$5=1),Input!$I28*Input!$E28,0),0)</f>
        <v>0</v>
      </c>
      <c r="CU48" s="86">
        <f>+IF(AND(CU$1&gt;=Input!$J28,CU$1&lt;=Input!$K28),Input!$E28/Input!$L28,0)+IFERROR(IF(AND(MOD(Capex!CU$6,Input!$H28)=0,CU$5=1),Input!$I28*Input!$E28,0),0)</f>
        <v>0</v>
      </c>
      <c r="CV48" s="86">
        <f>+IF(AND(CV$1&gt;=Input!$J28,CV$1&lt;=Input!$K28),Input!$E28/Input!$L28,0)+IFERROR(IF(AND(MOD(Capex!CV$6,Input!$H28)=0,CV$5=1),Input!$I28*Input!$E28,0),0)</f>
        <v>0</v>
      </c>
      <c r="CW48" s="86">
        <f>+IF(AND(CW$1&gt;=Input!$J28,CW$1&lt;=Input!$K28),Input!$E28/Input!$L28,0)+IFERROR(IF(AND(MOD(Capex!CW$6,Input!$H28)=0,CW$5=1),Input!$I28*Input!$E28,0),0)</f>
        <v>0</v>
      </c>
      <c r="CX48" s="86">
        <f>+IF(AND(CX$1&gt;=Input!$J28,CX$1&lt;=Input!$K28),Input!$E28/Input!$L28,0)+IFERROR(IF(AND(MOD(Capex!CX$6,Input!$H28)=0,CX$5=1),Input!$I28*Input!$E28,0),0)</f>
        <v>0</v>
      </c>
      <c r="CY48" s="86">
        <f>+IF(AND(CY$1&gt;=Input!$J28,CY$1&lt;=Input!$K28),Input!$E28/Input!$L28,0)+IFERROR(IF(AND(MOD(Capex!CY$6,Input!$H28)=0,CY$5=1),Input!$I28*Input!$E28,0),0)</f>
        <v>0</v>
      </c>
      <c r="CZ48" s="86">
        <f>+IF(AND(CZ$1&gt;=Input!$J28,CZ$1&lt;=Input!$K28),Input!$E28/Input!$L28,0)+IFERROR(IF(AND(MOD(Capex!CZ$6,Input!$H28)=0,CZ$5=1),Input!$I28*Input!$E28,0),0)</f>
        <v>0</v>
      </c>
      <c r="DA48" s="86">
        <f>+IF(AND(DA$1&gt;=Input!$J28,DA$1&lt;=Input!$K28),Input!$E28/Input!$L28,0)+IFERROR(IF(AND(MOD(Capex!DA$6,Input!$H28)=0,DA$5=1),Input!$I28*Input!$E28,0),0)</f>
        <v>0</v>
      </c>
      <c r="DB48" s="86">
        <f>+IF(AND(DB$1&gt;=Input!$J28,DB$1&lt;=Input!$K28),Input!$E28/Input!$L28,0)+IFERROR(IF(AND(MOD(Capex!DB$6,Input!$H28)=0,DB$5=1),Input!$I28*Input!$E28,0),0)</f>
        <v>0</v>
      </c>
      <c r="DC48" s="86">
        <f>+IF(AND(DC$1&gt;=Input!$J28,DC$1&lt;=Input!$K28),Input!$E28/Input!$L28,0)+IFERROR(IF(AND(MOD(Capex!DC$6,Input!$H28)=0,DC$5=1),Input!$I28*Input!$E28,0),0)</f>
        <v>0</v>
      </c>
      <c r="DD48" s="86">
        <f>+IF(AND(DD$1&gt;=Input!$J28,DD$1&lt;=Input!$K28),Input!$E28/Input!$L28,0)+IFERROR(IF(AND(MOD(Capex!DD$6,Input!$H28)=0,DD$5=1),Input!$I28*Input!$E28,0),0)</f>
        <v>0</v>
      </c>
      <c r="DE48" s="86">
        <f>+IF(AND(DE$1&gt;=Input!$J28,DE$1&lt;=Input!$K28),Input!$E28/Input!$L28,0)+IFERROR(IF(AND(MOD(Capex!DE$6,Input!$H28)=0,DE$5=1),Input!$I28*Input!$E28,0),0)</f>
        <v>0</v>
      </c>
      <c r="DF48" s="86">
        <f>+IF(AND(DF$1&gt;=Input!$J28,DF$1&lt;=Input!$K28),Input!$E28/Input!$L28,0)+IFERROR(IF(AND(MOD(Capex!DF$6,Input!$H28)=0,DF$5=1),Input!$I28*Input!$E28,0),0)</f>
        <v>0</v>
      </c>
      <c r="DG48" s="86">
        <f>+IF(AND(DG$1&gt;=Input!$J28,DG$1&lt;=Input!$K28),Input!$E28/Input!$L28,0)+IFERROR(IF(AND(MOD(Capex!DG$6,Input!$H28)=0,DG$5=1),Input!$I28*Input!$E28,0),0)</f>
        <v>0</v>
      </c>
      <c r="DH48" s="86">
        <f>+IF(AND(DH$1&gt;=Input!$J28,DH$1&lt;=Input!$K28),Input!$E28/Input!$L28,0)+IFERROR(IF(AND(MOD(Capex!DH$6,Input!$H28)=0,DH$5=1),Input!$I28*Input!$E28,0),0)</f>
        <v>0</v>
      </c>
      <c r="DI48" s="86">
        <f>+IF(AND(DI$1&gt;=Input!$J28,DI$1&lt;=Input!$K28),Input!$E28/Input!$L28,0)+IFERROR(IF(AND(MOD(Capex!DI$6,Input!$H28)=0,DI$5=1),Input!$I28*Input!$E28,0),0)</f>
        <v>0</v>
      </c>
      <c r="DJ48" s="86">
        <f>+IF(AND(DJ$1&gt;=Input!$J28,DJ$1&lt;=Input!$K28),Input!$E28/Input!$L28,0)+IFERROR(IF(AND(MOD(Capex!DJ$6,Input!$H28)=0,DJ$5=1),Input!$I28*Input!$E28,0),0)</f>
        <v>0</v>
      </c>
      <c r="DK48" s="86">
        <f>+IF(AND(DK$1&gt;=Input!$J28,DK$1&lt;=Input!$K28),Input!$E28/Input!$L28,0)+IFERROR(IF(AND(MOD(Capex!DK$6,Input!$H28)=0,DK$5=1),Input!$I28*Input!$E28,0),0)</f>
        <v>0</v>
      </c>
      <c r="DL48" s="86">
        <f>+IF(AND(DL$1&gt;=Input!$J28,DL$1&lt;=Input!$K28),Input!$E28/Input!$L28,0)+IFERROR(IF(AND(MOD(Capex!DL$6,Input!$H28)=0,DL$5=1),Input!$I28*Input!$E28,0),0)</f>
        <v>0</v>
      </c>
      <c r="DM48" s="86">
        <f>+IF(AND(DM$1&gt;=Input!$J28,DM$1&lt;=Input!$K28),Input!$E28/Input!$L28,0)+IFERROR(IF(AND(MOD(Capex!DM$6,Input!$H28)=0,DM$5=1),Input!$I28*Input!$E28,0),0)</f>
        <v>0</v>
      </c>
      <c r="DN48" s="86">
        <f>+IF(AND(DN$1&gt;=Input!$J28,DN$1&lt;=Input!$K28),Input!$E28/Input!$L28,0)+IFERROR(IF(AND(MOD(Capex!DN$6,Input!$H28)=0,DN$5=1),Input!$I28*Input!$E28,0),0)</f>
        <v>0</v>
      </c>
      <c r="DO48" s="86">
        <f>+IF(AND(DO$1&gt;=Input!$J28,DO$1&lt;=Input!$K28),Input!$E28/Input!$L28,0)+IFERROR(IF(AND(MOD(Capex!DO$6,Input!$H28)=0,DO$5=1),Input!$I28*Input!$E28,0),0)</f>
        <v>0</v>
      </c>
      <c r="DP48" s="86">
        <f>+IF(AND(DP$1&gt;=Input!$J28,DP$1&lt;=Input!$K28),Input!$E28/Input!$L28,0)+IFERROR(IF(AND(MOD(Capex!DP$6,Input!$H28)=0,DP$5=1),Input!$I28*Input!$E28,0),0)</f>
        <v>0</v>
      </c>
      <c r="DQ48" s="86">
        <f>+IF(AND(DQ$1&gt;=Input!$J28,DQ$1&lt;=Input!$K28),Input!$E28/Input!$L28,0)+IFERROR(IF(AND(MOD(Capex!DQ$6,Input!$H28)=0,DQ$5=1),Input!$I28*Input!$E28,0),0)</f>
        <v>0</v>
      </c>
      <c r="DR48" s="86">
        <f>+IF(AND(DR$1&gt;=Input!$J28,DR$1&lt;=Input!$K28),Input!$E28/Input!$L28,0)+IFERROR(IF(AND(MOD(Capex!DR$6,Input!$H28)=0,DR$5=1),Input!$I28*Input!$E28,0),0)</f>
        <v>0</v>
      </c>
      <c r="DS48" s="86">
        <f>+IF(AND(DS$1&gt;=Input!$J28,DS$1&lt;=Input!$K28),Input!$E28/Input!$L28,0)+IFERROR(IF(AND(MOD(Capex!DS$6,Input!$H28)=0,DS$5=1),Input!$I28*Input!$E28,0),0)</f>
        <v>0</v>
      </c>
      <c r="DT48" s="86">
        <f>+IF(AND(DT$1&gt;=Input!$J28,DT$1&lt;=Input!$K28),Input!$E28/Input!$L28,0)+IFERROR(IF(AND(MOD(Capex!DT$6,Input!$H28)=0,DT$5=1),Input!$I28*Input!$E28,0),0)</f>
        <v>0</v>
      </c>
    </row>
    <row r="49" spans="1:124" ht="14.25" customHeight="1" x14ac:dyDescent="0.15">
      <c r="A49" s="85" t="str">
        <f>+Input!G29</f>
        <v>Other Assets</v>
      </c>
      <c r="B49" s="3" t="str">
        <f t="shared" si="144"/>
        <v>Architectural and Design Fees</v>
      </c>
      <c r="C49" s="71" t="str">
        <f t="shared" si="145"/>
        <v>EUR</v>
      </c>
      <c r="D49" s="23"/>
      <c r="E49" s="86">
        <f>+IF(AND(E$1&gt;=Input!$J29,E$1&lt;=Input!$K29),Input!$E29/Input!$L29,0)+IFERROR(IF(AND(MOD(Capex!E$6,Input!$H29)=0,E$5=1),Input!$I29*Input!$E29,0),0)</f>
        <v>10000</v>
      </c>
      <c r="F49" s="86">
        <f>+IF(AND(F$1&gt;=Input!$J29,F$1&lt;=Input!$K29),Input!$E29/Input!$L29,0)+IFERROR(IF(AND(MOD(Capex!F$6,Input!$H29)=0,F$5=1),Input!$I29*Input!$E29,0),0)</f>
        <v>0</v>
      </c>
      <c r="G49" s="86">
        <f>+IF(AND(G$1&gt;=Input!$J29,G$1&lt;=Input!$K29),Input!$E29/Input!$L29,0)+IFERROR(IF(AND(MOD(Capex!G$6,Input!$H29)=0,G$5=1),Input!$I29*Input!$E29,0),0)</f>
        <v>0</v>
      </c>
      <c r="H49" s="86">
        <f>+IF(AND(H$1&gt;=Input!$J29,H$1&lt;=Input!$K29),Input!$E29/Input!$L29,0)+IFERROR(IF(AND(MOD(Capex!H$6,Input!$H29)=0,H$5=1),Input!$I29*Input!$E29,0),0)</f>
        <v>0</v>
      </c>
      <c r="I49" s="86">
        <f>+IF(AND(I$1&gt;=Input!$J29,I$1&lt;=Input!$K29),Input!$E29/Input!$L29,0)+IFERROR(IF(AND(MOD(Capex!I$6,Input!$H29)=0,I$5=1),Input!$I29*Input!$E29,0),0)</f>
        <v>0</v>
      </c>
      <c r="J49" s="86">
        <f>+IF(AND(J$1&gt;=Input!$J29,J$1&lt;=Input!$K29),Input!$E29/Input!$L29,0)+IFERROR(IF(AND(MOD(Capex!J$6,Input!$H29)=0,J$5=1),Input!$I29*Input!$E29,0),0)</f>
        <v>0</v>
      </c>
      <c r="K49" s="86">
        <f>+IF(AND(K$1&gt;=Input!$J29,K$1&lt;=Input!$K29),Input!$E29/Input!$L29,0)+IFERROR(IF(AND(MOD(Capex!K$6,Input!$H29)=0,K$5=1),Input!$I29*Input!$E29,0),0)</f>
        <v>0</v>
      </c>
      <c r="L49" s="86">
        <f>+IF(AND(L$1&gt;=Input!$J29,L$1&lt;=Input!$K29),Input!$E29/Input!$L29,0)+IFERROR(IF(AND(MOD(Capex!L$6,Input!$H29)=0,L$5=1),Input!$I29*Input!$E29,0),0)</f>
        <v>0</v>
      </c>
      <c r="M49" s="86">
        <f>+IF(AND(M$1&gt;=Input!$J29,M$1&lt;=Input!$K29),Input!$E29/Input!$L29,0)+IFERROR(IF(AND(MOD(Capex!M$6,Input!$H29)=0,M$5=1),Input!$I29*Input!$E29,0),0)</f>
        <v>0</v>
      </c>
      <c r="N49" s="86">
        <f>+IF(AND(N$1&gt;=Input!$J29,N$1&lt;=Input!$K29),Input!$E29/Input!$L29,0)+IFERROR(IF(AND(MOD(Capex!N$6,Input!$H29)=0,N$5=1),Input!$I29*Input!$E29,0),0)</f>
        <v>0</v>
      </c>
      <c r="O49" s="86">
        <f>+IF(AND(O$1&gt;=Input!$J29,O$1&lt;=Input!$K29),Input!$E29/Input!$L29,0)+IFERROR(IF(AND(MOD(Capex!O$6,Input!$H29)=0,O$5=1),Input!$I29*Input!$E29,0),0)</f>
        <v>0</v>
      </c>
      <c r="P49" s="86">
        <f>+IF(AND(P$1&gt;=Input!$J29,P$1&lt;=Input!$K29),Input!$E29/Input!$L29,0)+IFERROR(IF(AND(MOD(Capex!P$6,Input!$H29)=0,P$5=1),Input!$I29*Input!$E29,0),0)</f>
        <v>0</v>
      </c>
      <c r="Q49" s="86">
        <f>+IF(AND(Q$1&gt;=Input!$J29,Q$1&lt;=Input!$K29),Input!$E29/Input!$L29,0)+IFERROR(IF(AND(MOD(Capex!Q$6,Input!$H29)=0,Q$5=1),Input!$I29*Input!$E29,0),0)</f>
        <v>0</v>
      </c>
      <c r="R49" s="86">
        <f>+IF(AND(R$1&gt;=Input!$J29,R$1&lt;=Input!$K29),Input!$E29/Input!$L29,0)+IFERROR(IF(AND(MOD(Capex!R$6,Input!$H29)=0,R$5=1),Input!$I29*Input!$E29,0),0)</f>
        <v>0</v>
      </c>
      <c r="S49" s="86">
        <f>+IF(AND(S$1&gt;=Input!$J29,S$1&lt;=Input!$K29),Input!$E29/Input!$L29,0)+IFERROR(IF(AND(MOD(Capex!S$6,Input!$H29)=0,S$5=1),Input!$I29*Input!$E29,0),0)</f>
        <v>0</v>
      </c>
      <c r="T49" s="86">
        <f>+IF(AND(T$1&gt;=Input!$J29,T$1&lt;=Input!$K29),Input!$E29/Input!$L29,0)+IFERROR(IF(AND(MOD(Capex!T$6,Input!$H29)=0,T$5=1),Input!$I29*Input!$E29,0),0)</f>
        <v>0</v>
      </c>
      <c r="U49" s="86">
        <f>+IF(AND(U$1&gt;=Input!$J29,U$1&lt;=Input!$K29),Input!$E29/Input!$L29,0)+IFERROR(IF(AND(MOD(Capex!U$6,Input!$H29)=0,U$5=1),Input!$I29*Input!$E29,0),0)</f>
        <v>0</v>
      </c>
      <c r="V49" s="86">
        <f>+IF(AND(V$1&gt;=Input!$J29,V$1&lt;=Input!$K29),Input!$E29/Input!$L29,0)+IFERROR(IF(AND(MOD(Capex!V$6,Input!$H29)=0,V$5=1),Input!$I29*Input!$E29,0),0)</f>
        <v>0</v>
      </c>
      <c r="W49" s="86">
        <f>+IF(AND(W$1&gt;=Input!$J29,W$1&lt;=Input!$K29),Input!$E29/Input!$L29,0)+IFERROR(IF(AND(MOD(Capex!W$6,Input!$H29)=0,W$5=1),Input!$I29*Input!$E29,0),0)</f>
        <v>0</v>
      </c>
      <c r="X49" s="86">
        <f>+IF(AND(X$1&gt;=Input!$J29,X$1&lt;=Input!$K29),Input!$E29/Input!$L29,0)+IFERROR(IF(AND(MOD(Capex!X$6,Input!$H29)=0,X$5=1),Input!$I29*Input!$E29,0),0)</f>
        <v>0</v>
      </c>
      <c r="Y49" s="86">
        <f>+IF(AND(Y$1&gt;=Input!$J29,Y$1&lt;=Input!$K29),Input!$E29/Input!$L29,0)+IFERROR(IF(AND(MOD(Capex!Y$6,Input!$H29)=0,Y$5=1),Input!$I29*Input!$E29,0),0)</f>
        <v>0</v>
      </c>
      <c r="Z49" s="86">
        <f>+IF(AND(Z$1&gt;=Input!$J29,Z$1&lt;=Input!$K29),Input!$E29/Input!$L29,0)+IFERROR(IF(AND(MOD(Capex!Z$6,Input!$H29)=0,Z$5=1),Input!$I29*Input!$E29,0),0)</f>
        <v>0</v>
      </c>
      <c r="AA49" s="86">
        <f>+IF(AND(AA$1&gt;=Input!$J29,AA$1&lt;=Input!$K29),Input!$E29/Input!$L29,0)+IFERROR(IF(AND(MOD(Capex!AA$6,Input!$H29)=0,AA$5=1),Input!$I29*Input!$E29,0),0)</f>
        <v>0</v>
      </c>
      <c r="AB49" s="86">
        <f>+IF(AND(AB$1&gt;=Input!$J29,AB$1&lt;=Input!$K29),Input!$E29/Input!$L29,0)+IFERROR(IF(AND(MOD(Capex!AB$6,Input!$H29)=0,AB$5=1),Input!$I29*Input!$E29,0),0)</f>
        <v>0</v>
      </c>
      <c r="AC49" s="86">
        <f>+IF(AND(AC$1&gt;=Input!$J29,AC$1&lt;=Input!$K29),Input!$E29/Input!$L29,0)+IFERROR(IF(AND(MOD(Capex!AC$6,Input!$H29)=0,AC$5=1),Input!$I29*Input!$E29,0),0)</f>
        <v>0</v>
      </c>
      <c r="AD49" s="86">
        <f>+IF(AND(AD$1&gt;=Input!$J29,AD$1&lt;=Input!$K29),Input!$E29/Input!$L29,0)+IFERROR(IF(AND(MOD(Capex!AD$6,Input!$H29)=0,AD$5=1),Input!$I29*Input!$E29,0),0)</f>
        <v>0</v>
      </c>
      <c r="AE49" s="86">
        <f>+IF(AND(AE$1&gt;=Input!$J29,AE$1&lt;=Input!$K29),Input!$E29/Input!$L29,0)+IFERROR(IF(AND(MOD(Capex!AE$6,Input!$H29)=0,AE$5=1),Input!$I29*Input!$E29,0),0)</f>
        <v>0</v>
      </c>
      <c r="AF49" s="86">
        <f>+IF(AND(AF$1&gt;=Input!$J29,AF$1&lt;=Input!$K29),Input!$E29/Input!$L29,0)+IFERROR(IF(AND(MOD(Capex!AF$6,Input!$H29)=0,AF$5=1),Input!$I29*Input!$E29,0),0)</f>
        <v>0</v>
      </c>
      <c r="AG49" s="86">
        <f>+IF(AND(AG$1&gt;=Input!$J29,AG$1&lt;=Input!$K29),Input!$E29/Input!$L29,0)+IFERROR(IF(AND(MOD(Capex!AG$6,Input!$H29)=0,AG$5=1),Input!$I29*Input!$E29,0),0)</f>
        <v>0</v>
      </c>
      <c r="AH49" s="86">
        <f>+IF(AND(AH$1&gt;=Input!$J29,AH$1&lt;=Input!$K29),Input!$E29/Input!$L29,0)+IFERROR(IF(AND(MOD(Capex!AH$6,Input!$H29)=0,AH$5=1),Input!$I29*Input!$E29,0),0)</f>
        <v>0</v>
      </c>
      <c r="AI49" s="86">
        <f>+IF(AND(AI$1&gt;=Input!$J29,AI$1&lt;=Input!$K29),Input!$E29/Input!$L29,0)+IFERROR(IF(AND(MOD(Capex!AI$6,Input!$H29)=0,AI$5=1),Input!$I29*Input!$E29,0),0)</f>
        <v>0</v>
      </c>
      <c r="AJ49" s="86">
        <f>+IF(AND(AJ$1&gt;=Input!$J29,AJ$1&lt;=Input!$K29),Input!$E29/Input!$L29,0)+IFERROR(IF(AND(MOD(Capex!AJ$6,Input!$H29)=0,AJ$5=1),Input!$I29*Input!$E29,0),0)</f>
        <v>0</v>
      </c>
      <c r="AK49" s="86">
        <f>+IF(AND(AK$1&gt;=Input!$J29,AK$1&lt;=Input!$K29),Input!$E29/Input!$L29,0)+IFERROR(IF(AND(MOD(Capex!AK$6,Input!$H29)=0,AK$5=1),Input!$I29*Input!$E29,0),0)</f>
        <v>0</v>
      </c>
      <c r="AL49" s="86">
        <f>+IF(AND(AL$1&gt;=Input!$J29,AL$1&lt;=Input!$K29),Input!$E29/Input!$L29,0)+IFERROR(IF(AND(MOD(Capex!AL$6,Input!$H29)=0,AL$5=1),Input!$I29*Input!$E29,0),0)</f>
        <v>0</v>
      </c>
      <c r="AM49" s="86">
        <f>+IF(AND(AM$1&gt;=Input!$J29,AM$1&lt;=Input!$K29),Input!$E29/Input!$L29,0)+IFERROR(IF(AND(MOD(Capex!AM$6,Input!$H29)=0,AM$5=1),Input!$I29*Input!$E29,0),0)</f>
        <v>0</v>
      </c>
      <c r="AN49" s="86">
        <f>+IF(AND(AN$1&gt;=Input!$J29,AN$1&lt;=Input!$K29),Input!$E29/Input!$L29,0)+IFERROR(IF(AND(MOD(Capex!AN$6,Input!$H29)=0,AN$5=1),Input!$I29*Input!$E29,0),0)</f>
        <v>0</v>
      </c>
      <c r="AO49" s="86">
        <f>+IF(AND(AO$1&gt;=Input!$J29,AO$1&lt;=Input!$K29),Input!$E29/Input!$L29,0)+IFERROR(IF(AND(MOD(Capex!AO$6,Input!$H29)=0,AO$5=1),Input!$I29*Input!$E29,0),0)</f>
        <v>0</v>
      </c>
      <c r="AP49" s="86">
        <f>+IF(AND(AP$1&gt;=Input!$J29,AP$1&lt;=Input!$K29),Input!$E29/Input!$L29,0)+IFERROR(IF(AND(MOD(Capex!AP$6,Input!$H29)=0,AP$5=1),Input!$I29*Input!$E29,0),0)</f>
        <v>0</v>
      </c>
      <c r="AQ49" s="86">
        <f>+IF(AND(AQ$1&gt;=Input!$J29,AQ$1&lt;=Input!$K29),Input!$E29/Input!$L29,0)+IFERROR(IF(AND(MOD(Capex!AQ$6,Input!$H29)=0,AQ$5=1),Input!$I29*Input!$E29,0),0)</f>
        <v>0</v>
      </c>
      <c r="AR49" s="86">
        <f>+IF(AND(AR$1&gt;=Input!$J29,AR$1&lt;=Input!$K29),Input!$E29/Input!$L29,0)+IFERROR(IF(AND(MOD(Capex!AR$6,Input!$H29)=0,AR$5=1),Input!$I29*Input!$E29,0),0)</f>
        <v>0</v>
      </c>
      <c r="AS49" s="86">
        <f>+IF(AND(AS$1&gt;=Input!$J29,AS$1&lt;=Input!$K29),Input!$E29/Input!$L29,0)+IFERROR(IF(AND(MOD(Capex!AS$6,Input!$H29)=0,AS$5=1),Input!$I29*Input!$E29,0),0)</f>
        <v>0</v>
      </c>
      <c r="AT49" s="86">
        <f>+IF(AND(AT$1&gt;=Input!$J29,AT$1&lt;=Input!$K29),Input!$E29/Input!$L29,0)+IFERROR(IF(AND(MOD(Capex!AT$6,Input!$H29)=0,AT$5=1),Input!$I29*Input!$E29,0),0)</f>
        <v>0</v>
      </c>
      <c r="AU49" s="86">
        <f>+IF(AND(AU$1&gt;=Input!$J29,AU$1&lt;=Input!$K29),Input!$E29/Input!$L29,0)+IFERROR(IF(AND(MOD(Capex!AU$6,Input!$H29)=0,AU$5=1),Input!$I29*Input!$E29,0),0)</f>
        <v>0</v>
      </c>
      <c r="AV49" s="86">
        <f>+IF(AND(AV$1&gt;=Input!$J29,AV$1&lt;=Input!$K29),Input!$E29/Input!$L29,0)+IFERROR(IF(AND(MOD(Capex!AV$6,Input!$H29)=0,AV$5=1),Input!$I29*Input!$E29,0),0)</f>
        <v>0</v>
      </c>
      <c r="AW49" s="86">
        <f>+IF(AND(AW$1&gt;=Input!$J29,AW$1&lt;=Input!$K29),Input!$E29/Input!$L29,0)+IFERROR(IF(AND(MOD(Capex!AW$6,Input!$H29)=0,AW$5=1),Input!$I29*Input!$E29,0),0)</f>
        <v>0</v>
      </c>
      <c r="AX49" s="86">
        <f>+IF(AND(AX$1&gt;=Input!$J29,AX$1&lt;=Input!$K29),Input!$E29/Input!$L29,0)+IFERROR(IF(AND(MOD(Capex!AX$6,Input!$H29)=0,AX$5=1),Input!$I29*Input!$E29,0),0)</f>
        <v>0</v>
      </c>
      <c r="AY49" s="86">
        <f>+IF(AND(AY$1&gt;=Input!$J29,AY$1&lt;=Input!$K29),Input!$E29/Input!$L29,0)+IFERROR(IF(AND(MOD(Capex!AY$6,Input!$H29)=0,AY$5=1),Input!$I29*Input!$E29,0),0)</f>
        <v>0</v>
      </c>
      <c r="AZ49" s="86">
        <f>+IF(AND(AZ$1&gt;=Input!$J29,AZ$1&lt;=Input!$K29),Input!$E29/Input!$L29,0)+IFERROR(IF(AND(MOD(Capex!AZ$6,Input!$H29)=0,AZ$5=1),Input!$I29*Input!$E29,0),0)</f>
        <v>0</v>
      </c>
      <c r="BA49" s="86">
        <f>+IF(AND(BA$1&gt;=Input!$J29,BA$1&lt;=Input!$K29),Input!$E29/Input!$L29,0)+IFERROR(IF(AND(MOD(Capex!BA$6,Input!$H29)=0,BA$5=1),Input!$I29*Input!$E29,0),0)</f>
        <v>0</v>
      </c>
      <c r="BB49" s="86">
        <f>+IF(AND(BB$1&gt;=Input!$J29,BB$1&lt;=Input!$K29),Input!$E29/Input!$L29,0)+IFERROR(IF(AND(MOD(Capex!BB$6,Input!$H29)=0,BB$5=1),Input!$I29*Input!$E29,0),0)</f>
        <v>0</v>
      </c>
      <c r="BC49" s="86">
        <f>+IF(AND(BC$1&gt;=Input!$J29,BC$1&lt;=Input!$K29),Input!$E29/Input!$L29,0)+IFERROR(IF(AND(MOD(Capex!BC$6,Input!$H29)=0,BC$5=1),Input!$I29*Input!$E29,0),0)</f>
        <v>0</v>
      </c>
      <c r="BD49" s="86">
        <f>+IF(AND(BD$1&gt;=Input!$J29,BD$1&lt;=Input!$K29),Input!$E29/Input!$L29,0)+IFERROR(IF(AND(MOD(Capex!BD$6,Input!$H29)=0,BD$5=1),Input!$I29*Input!$E29,0),0)</f>
        <v>0</v>
      </c>
      <c r="BE49" s="86">
        <f>+IF(AND(BE$1&gt;=Input!$J29,BE$1&lt;=Input!$K29),Input!$E29/Input!$L29,0)+IFERROR(IF(AND(MOD(Capex!BE$6,Input!$H29)=0,BE$5=1),Input!$I29*Input!$E29,0),0)</f>
        <v>0</v>
      </c>
      <c r="BF49" s="86">
        <f>+IF(AND(BF$1&gt;=Input!$J29,BF$1&lt;=Input!$K29),Input!$E29/Input!$L29,0)+IFERROR(IF(AND(MOD(Capex!BF$6,Input!$H29)=0,BF$5=1),Input!$I29*Input!$E29,0),0)</f>
        <v>0</v>
      </c>
      <c r="BG49" s="86">
        <f>+IF(AND(BG$1&gt;=Input!$J29,BG$1&lt;=Input!$K29),Input!$E29/Input!$L29,0)+IFERROR(IF(AND(MOD(Capex!BG$6,Input!$H29)=0,BG$5=1),Input!$I29*Input!$E29,0),0)</f>
        <v>0</v>
      </c>
      <c r="BH49" s="86">
        <f>+IF(AND(BH$1&gt;=Input!$J29,BH$1&lt;=Input!$K29),Input!$E29/Input!$L29,0)+IFERROR(IF(AND(MOD(Capex!BH$6,Input!$H29)=0,BH$5=1),Input!$I29*Input!$E29,0),0)</f>
        <v>0</v>
      </c>
      <c r="BI49" s="86">
        <f>+IF(AND(BI$1&gt;=Input!$J29,BI$1&lt;=Input!$K29),Input!$E29/Input!$L29,0)+IFERROR(IF(AND(MOD(Capex!BI$6,Input!$H29)=0,BI$5=1),Input!$I29*Input!$E29,0),0)</f>
        <v>0</v>
      </c>
      <c r="BJ49" s="86">
        <f>+IF(AND(BJ$1&gt;=Input!$J29,BJ$1&lt;=Input!$K29),Input!$E29/Input!$L29,0)+IFERROR(IF(AND(MOD(Capex!BJ$6,Input!$H29)=0,BJ$5=1),Input!$I29*Input!$E29,0),0)</f>
        <v>0</v>
      </c>
      <c r="BK49" s="86">
        <f>+IF(AND(BK$1&gt;=Input!$J29,BK$1&lt;=Input!$K29),Input!$E29/Input!$L29,0)+IFERROR(IF(AND(MOD(Capex!BK$6,Input!$H29)=0,BK$5=1),Input!$I29*Input!$E29,0),0)</f>
        <v>0</v>
      </c>
      <c r="BL49" s="86">
        <f>+IF(AND(BL$1&gt;=Input!$J29,BL$1&lt;=Input!$K29),Input!$E29/Input!$L29,0)+IFERROR(IF(AND(MOD(Capex!BL$6,Input!$H29)=0,BL$5=1),Input!$I29*Input!$E29,0),0)</f>
        <v>0</v>
      </c>
      <c r="BM49" s="86">
        <f>+IF(AND(BM$1&gt;=Input!$J29,BM$1&lt;=Input!$K29),Input!$E29/Input!$L29,0)+IFERROR(IF(AND(MOD(Capex!BM$6,Input!$H29)=0,BM$5=1),Input!$I29*Input!$E29,0),0)</f>
        <v>0</v>
      </c>
      <c r="BN49" s="86">
        <f>+IF(AND(BN$1&gt;=Input!$J29,BN$1&lt;=Input!$K29),Input!$E29/Input!$L29,0)+IFERROR(IF(AND(MOD(Capex!BN$6,Input!$H29)=0,BN$5=1),Input!$I29*Input!$E29,0),0)</f>
        <v>0</v>
      </c>
      <c r="BO49" s="86">
        <f>+IF(AND(BO$1&gt;=Input!$J29,BO$1&lt;=Input!$K29),Input!$E29/Input!$L29,0)+IFERROR(IF(AND(MOD(Capex!BO$6,Input!$H29)=0,BO$5=1),Input!$I29*Input!$E29,0),0)</f>
        <v>0</v>
      </c>
      <c r="BP49" s="86">
        <f>+IF(AND(BP$1&gt;=Input!$J29,BP$1&lt;=Input!$K29),Input!$E29/Input!$L29,0)+IFERROR(IF(AND(MOD(Capex!BP$6,Input!$H29)=0,BP$5=1),Input!$I29*Input!$E29,0),0)</f>
        <v>0</v>
      </c>
      <c r="BQ49" s="86">
        <f>+IF(AND(BQ$1&gt;=Input!$J29,BQ$1&lt;=Input!$K29),Input!$E29/Input!$L29,0)+IFERROR(IF(AND(MOD(Capex!BQ$6,Input!$H29)=0,BQ$5=1),Input!$I29*Input!$E29,0),0)</f>
        <v>0</v>
      </c>
      <c r="BR49" s="86">
        <f>+IF(AND(BR$1&gt;=Input!$J29,BR$1&lt;=Input!$K29),Input!$E29/Input!$L29,0)+IFERROR(IF(AND(MOD(Capex!BR$6,Input!$H29)=0,BR$5=1),Input!$I29*Input!$E29,0),0)</f>
        <v>0</v>
      </c>
      <c r="BS49" s="86">
        <f>+IF(AND(BS$1&gt;=Input!$J29,BS$1&lt;=Input!$K29),Input!$E29/Input!$L29,0)+IFERROR(IF(AND(MOD(Capex!BS$6,Input!$H29)=0,BS$5=1),Input!$I29*Input!$E29,0),0)</f>
        <v>0</v>
      </c>
      <c r="BT49" s="86">
        <f>+IF(AND(BT$1&gt;=Input!$J29,BT$1&lt;=Input!$K29),Input!$E29/Input!$L29,0)+IFERROR(IF(AND(MOD(Capex!BT$6,Input!$H29)=0,BT$5=1),Input!$I29*Input!$E29,0),0)</f>
        <v>0</v>
      </c>
      <c r="BU49" s="86">
        <f>+IF(AND(BU$1&gt;=Input!$J29,BU$1&lt;=Input!$K29),Input!$E29/Input!$L29,0)+IFERROR(IF(AND(MOD(Capex!BU$6,Input!$H29)=0,BU$5=1),Input!$I29*Input!$E29,0),0)</f>
        <v>0</v>
      </c>
      <c r="BV49" s="86">
        <f>+IF(AND(BV$1&gt;=Input!$J29,BV$1&lt;=Input!$K29),Input!$E29/Input!$L29,0)+IFERROR(IF(AND(MOD(Capex!BV$6,Input!$H29)=0,BV$5=1),Input!$I29*Input!$E29,0),0)</f>
        <v>0</v>
      </c>
      <c r="BW49" s="86">
        <f>+IF(AND(BW$1&gt;=Input!$J29,BW$1&lt;=Input!$K29),Input!$E29/Input!$L29,0)+IFERROR(IF(AND(MOD(Capex!BW$6,Input!$H29)=0,BW$5=1),Input!$I29*Input!$E29,0),0)</f>
        <v>0</v>
      </c>
      <c r="BX49" s="86">
        <f>+IF(AND(BX$1&gt;=Input!$J29,BX$1&lt;=Input!$K29),Input!$E29/Input!$L29,0)+IFERROR(IF(AND(MOD(Capex!BX$6,Input!$H29)=0,BX$5=1),Input!$I29*Input!$E29,0),0)</f>
        <v>0</v>
      </c>
      <c r="BY49" s="86">
        <f>+IF(AND(BY$1&gt;=Input!$J29,BY$1&lt;=Input!$K29),Input!$E29/Input!$L29,0)+IFERROR(IF(AND(MOD(Capex!BY$6,Input!$H29)=0,BY$5=1),Input!$I29*Input!$E29,0),0)</f>
        <v>0</v>
      </c>
      <c r="BZ49" s="86">
        <f>+IF(AND(BZ$1&gt;=Input!$J29,BZ$1&lt;=Input!$K29),Input!$E29/Input!$L29,0)+IFERROR(IF(AND(MOD(Capex!BZ$6,Input!$H29)=0,BZ$5=1),Input!$I29*Input!$E29,0),0)</f>
        <v>0</v>
      </c>
      <c r="CA49" s="86">
        <f>+IF(AND(CA$1&gt;=Input!$J29,CA$1&lt;=Input!$K29),Input!$E29/Input!$L29,0)+IFERROR(IF(AND(MOD(Capex!CA$6,Input!$H29)=0,CA$5=1),Input!$I29*Input!$E29,0),0)</f>
        <v>0</v>
      </c>
      <c r="CB49" s="86">
        <f>+IF(AND(CB$1&gt;=Input!$J29,CB$1&lt;=Input!$K29),Input!$E29/Input!$L29,0)+IFERROR(IF(AND(MOD(Capex!CB$6,Input!$H29)=0,CB$5=1),Input!$I29*Input!$E29,0),0)</f>
        <v>0</v>
      </c>
      <c r="CC49" s="86">
        <f>+IF(AND(CC$1&gt;=Input!$J29,CC$1&lt;=Input!$K29),Input!$E29/Input!$L29,0)+IFERROR(IF(AND(MOD(Capex!CC$6,Input!$H29)=0,CC$5=1),Input!$I29*Input!$E29,0),0)</f>
        <v>0</v>
      </c>
      <c r="CD49" s="86">
        <f>+IF(AND(CD$1&gt;=Input!$J29,CD$1&lt;=Input!$K29),Input!$E29/Input!$L29,0)+IFERROR(IF(AND(MOD(Capex!CD$6,Input!$H29)=0,CD$5=1),Input!$I29*Input!$E29,0),0)</f>
        <v>0</v>
      </c>
      <c r="CE49" s="86">
        <f>+IF(AND(CE$1&gt;=Input!$J29,CE$1&lt;=Input!$K29),Input!$E29/Input!$L29,0)+IFERROR(IF(AND(MOD(Capex!CE$6,Input!$H29)=0,CE$5=1),Input!$I29*Input!$E29,0),0)</f>
        <v>0</v>
      </c>
      <c r="CF49" s="86">
        <f>+IF(AND(CF$1&gt;=Input!$J29,CF$1&lt;=Input!$K29),Input!$E29/Input!$L29,0)+IFERROR(IF(AND(MOD(Capex!CF$6,Input!$H29)=0,CF$5=1),Input!$I29*Input!$E29,0),0)</f>
        <v>0</v>
      </c>
      <c r="CG49" s="86">
        <f>+IF(AND(CG$1&gt;=Input!$J29,CG$1&lt;=Input!$K29),Input!$E29/Input!$L29,0)+IFERROR(IF(AND(MOD(Capex!CG$6,Input!$H29)=0,CG$5=1),Input!$I29*Input!$E29,0),0)</f>
        <v>0</v>
      </c>
      <c r="CH49" s="86">
        <f>+IF(AND(CH$1&gt;=Input!$J29,CH$1&lt;=Input!$K29),Input!$E29/Input!$L29,0)+IFERROR(IF(AND(MOD(Capex!CH$6,Input!$H29)=0,CH$5=1),Input!$I29*Input!$E29,0),0)</f>
        <v>0</v>
      </c>
      <c r="CI49" s="86">
        <f>+IF(AND(CI$1&gt;=Input!$J29,CI$1&lt;=Input!$K29),Input!$E29/Input!$L29,0)+IFERROR(IF(AND(MOD(Capex!CI$6,Input!$H29)=0,CI$5=1),Input!$I29*Input!$E29,0),0)</f>
        <v>0</v>
      </c>
      <c r="CJ49" s="86">
        <f>+IF(AND(CJ$1&gt;=Input!$J29,CJ$1&lt;=Input!$K29),Input!$E29/Input!$L29,0)+IFERROR(IF(AND(MOD(Capex!CJ$6,Input!$H29)=0,CJ$5=1),Input!$I29*Input!$E29,0),0)</f>
        <v>0</v>
      </c>
      <c r="CK49" s="86">
        <f>+IF(AND(CK$1&gt;=Input!$J29,CK$1&lt;=Input!$K29),Input!$E29/Input!$L29,0)+IFERROR(IF(AND(MOD(Capex!CK$6,Input!$H29)=0,CK$5=1),Input!$I29*Input!$E29,0),0)</f>
        <v>0</v>
      </c>
      <c r="CL49" s="86">
        <f>+IF(AND(CL$1&gt;=Input!$J29,CL$1&lt;=Input!$K29),Input!$E29/Input!$L29,0)+IFERROR(IF(AND(MOD(Capex!CL$6,Input!$H29)=0,CL$5=1),Input!$I29*Input!$E29,0),0)</f>
        <v>0</v>
      </c>
      <c r="CM49" s="86">
        <f>+IF(AND(CM$1&gt;=Input!$J29,CM$1&lt;=Input!$K29),Input!$E29/Input!$L29,0)+IFERROR(IF(AND(MOD(Capex!CM$6,Input!$H29)=0,CM$5=1),Input!$I29*Input!$E29,0),0)</f>
        <v>0</v>
      </c>
      <c r="CN49" s="86">
        <f>+IF(AND(CN$1&gt;=Input!$J29,CN$1&lt;=Input!$K29),Input!$E29/Input!$L29,0)+IFERROR(IF(AND(MOD(Capex!CN$6,Input!$H29)=0,CN$5=1),Input!$I29*Input!$E29,0),0)</f>
        <v>0</v>
      </c>
      <c r="CO49" s="86">
        <f>+IF(AND(CO$1&gt;=Input!$J29,CO$1&lt;=Input!$K29),Input!$E29/Input!$L29,0)+IFERROR(IF(AND(MOD(Capex!CO$6,Input!$H29)=0,CO$5=1),Input!$I29*Input!$E29,0),0)</f>
        <v>0</v>
      </c>
      <c r="CP49" s="86">
        <f>+IF(AND(CP$1&gt;=Input!$J29,CP$1&lt;=Input!$K29),Input!$E29/Input!$L29,0)+IFERROR(IF(AND(MOD(Capex!CP$6,Input!$H29)=0,CP$5=1),Input!$I29*Input!$E29,0),0)</f>
        <v>0</v>
      </c>
      <c r="CQ49" s="86">
        <f>+IF(AND(CQ$1&gt;=Input!$J29,CQ$1&lt;=Input!$K29),Input!$E29/Input!$L29,0)+IFERROR(IF(AND(MOD(Capex!CQ$6,Input!$H29)=0,CQ$5=1),Input!$I29*Input!$E29,0),0)</f>
        <v>0</v>
      </c>
      <c r="CR49" s="86">
        <f>+IF(AND(CR$1&gt;=Input!$J29,CR$1&lt;=Input!$K29),Input!$E29/Input!$L29,0)+IFERROR(IF(AND(MOD(Capex!CR$6,Input!$H29)=0,CR$5=1),Input!$I29*Input!$E29,0),0)</f>
        <v>0</v>
      </c>
      <c r="CS49" s="86">
        <f>+IF(AND(CS$1&gt;=Input!$J29,CS$1&lt;=Input!$K29),Input!$E29/Input!$L29,0)+IFERROR(IF(AND(MOD(Capex!CS$6,Input!$H29)=0,CS$5=1),Input!$I29*Input!$E29,0),0)</f>
        <v>0</v>
      </c>
      <c r="CT49" s="86">
        <f>+IF(AND(CT$1&gt;=Input!$J29,CT$1&lt;=Input!$K29),Input!$E29/Input!$L29,0)+IFERROR(IF(AND(MOD(Capex!CT$6,Input!$H29)=0,CT$5=1),Input!$I29*Input!$E29,0),0)</f>
        <v>0</v>
      </c>
      <c r="CU49" s="86">
        <f>+IF(AND(CU$1&gt;=Input!$J29,CU$1&lt;=Input!$K29),Input!$E29/Input!$L29,0)+IFERROR(IF(AND(MOD(Capex!CU$6,Input!$H29)=0,CU$5=1),Input!$I29*Input!$E29,0),0)</f>
        <v>0</v>
      </c>
      <c r="CV49" s="86">
        <f>+IF(AND(CV$1&gt;=Input!$J29,CV$1&lt;=Input!$K29),Input!$E29/Input!$L29,0)+IFERROR(IF(AND(MOD(Capex!CV$6,Input!$H29)=0,CV$5=1),Input!$I29*Input!$E29,0),0)</f>
        <v>0</v>
      </c>
      <c r="CW49" s="86">
        <f>+IF(AND(CW$1&gt;=Input!$J29,CW$1&lt;=Input!$K29),Input!$E29/Input!$L29,0)+IFERROR(IF(AND(MOD(Capex!CW$6,Input!$H29)=0,CW$5=1),Input!$I29*Input!$E29,0),0)</f>
        <v>0</v>
      </c>
      <c r="CX49" s="86">
        <f>+IF(AND(CX$1&gt;=Input!$J29,CX$1&lt;=Input!$K29),Input!$E29/Input!$L29,0)+IFERROR(IF(AND(MOD(Capex!CX$6,Input!$H29)=0,CX$5=1),Input!$I29*Input!$E29,0),0)</f>
        <v>0</v>
      </c>
      <c r="CY49" s="86">
        <f>+IF(AND(CY$1&gt;=Input!$J29,CY$1&lt;=Input!$K29),Input!$E29/Input!$L29,0)+IFERROR(IF(AND(MOD(Capex!CY$6,Input!$H29)=0,CY$5=1),Input!$I29*Input!$E29,0),0)</f>
        <v>0</v>
      </c>
      <c r="CZ49" s="86">
        <f>+IF(AND(CZ$1&gt;=Input!$J29,CZ$1&lt;=Input!$K29),Input!$E29/Input!$L29,0)+IFERROR(IF(AND(MOD(Capex!CZ$6,Input!$H29)=0,CZ$5=1),Input!$I29*Input!$E29,0),0)</f>
        <v>0</v>
      </c>
      <c r="DA49" s="86">
        <f>+IF(AND(DA$1&gt;=Input!$J29,DA$1&lt;=Input!$K29),Input!$E29/Input!$L29,0)+IFERROR(IF(AND(MOD(Capex!DA$6,Input!$H29)=0,DA$5=1),Input!$I29*Input!$E29,0),0)</f>
        <v>0</v>
      </c>
      <c r="DB49" s="86">
        <f>+IF(AND(DB$1&gt;=Input!$J29,DB$1&lt;=Input!$K29),Input!$E29/Input!$L29,0)+IFERROR(IF(AND(MOD(Capex!DB$6,Input!$H29)=0,DB$5=1),Input!$I29*Input!$E29,0),0)</f>
        <v>0</v>
      </c>
      <c r="DC49" s="86">
        <f>+IF(AND(DC$1&gt;=Input!$J29,DC$1&lt;=Input!$K29),Input!$E29/Input!$L29,0)+IFERROR(IF(AND(MOD(Capex!DC$6,Input!$H29)=0,DC$5=1),Input!$I29*Input!$E29,0),0)</f>
        <v>0</v>
      </c>
      <c r="DD49" s="86">
        <f>+IF(AND(DD$1&gt;=Input!$J29,DD$1&lt;=Input!$K29),Input!$E29/Input!$L29,0)+IFERROR(IF(AND(MOD(Capex!DD$6,Input!$H29)=0,DD$5=1),Input!$I29*Input!$E29,0),0)</f>
        <v>0</v>
      </c>
      <c r="DE49" s="86">
        <f>+IF(AND(DE$1&gt;=Input!$J29,DE$1&lt;=Input!$K29),Input!$E29/Input!$L29,0)+IFERROR(IF(AND(MOD(Capex!DE$6,Input!$H29)=0,DE$5=1),Input!$I29*Input!$E29,0),0)</f>
        <v>0</v>
      </c>
      <c r="DF49" s="86">
        <f>+IF(AND(DF$1&gt;=Input!$J29,DF$1&lt;=Input!$K29),Input!$E29/Input!$L29,0)+IFERROR(IF(AND(MOD(Capex!DF$6,Input!$H29)=0,DF$5=1),Input!$I29*Input!$E29,0),0)</f>
        <v>0</v>
      </c>
      <c r="DG49" s="86">
        <f>+IF(AND(DG$1&gt;=Input!$J29,DG$1&lt;=Input!$K29),Input!$E29/Input!$L29,0)+IFERROR(IF(AND(MOD(Capex!DG$6,Input!$H29)=0,DG$5=1),Input!$I29*Input!$E29,0),0)</f>
        <v>0</v>
      </c>
      <c r="DH49" s="86">
        <f>+IF(AND(DH$1&gt;=Input!$J29,DH$1&lt;=Input!$K29),Input!$E29/Input!$L29,0)+IFERROR(IF(AND(MOD(Capex!DH$6,Input!$H29)=0,DH$5=1),Input!$I29*Input!$E29,0),0)</f>
        <v>0</v>
      </c>
      <c r="DI49" s="86">
        <f>+IF(AND(DI$1&gt;=Input!$J29,DI$1&lt;=Input!$K29),Input!$E29/Input!$L29,0)+IFERROR(IF(AND(MOD(Capex!DI$6,Input!$H29)=0,DI$5=1),Input!$I29*Input!$E29,0),0)</f>
        <v>0</v>
      </c>
      <c r="DJ49" s="86">
        <f>+IF(AND(DJ$1&gt;=Input!$J29,DJ$1&lt;=Input!$K29),Input!$E29/Input!$L29,0)+IFERROR(IF(AND(MOD(Capex!DJ$6,Input!$H29)=0,DJ$5=1),Input!$I29*Input!$E29,0),0)</f>
        <v>0</v>
      </c>
      <c r="DK49" s="86">
        <f>+IF(AND(DK$1&gt;=Input!$J29,DK$1&lt;=Input!$K29),Input!$E29/Input!$L29,0)+IFERROR(IF(AND(MOD(Capex!DK$6,Input!$H29)=0,DK$5=1),Input!$I29*Input!$E29,0),0)</f>
        <v>0</v>
      </c>
      <c r="DL49" s="86">
        <f>+IF(AND(DL$1&gt;=Input!$J29,DL$1&lt;=Input!$K29),Input!$E29/Input!$L29,0)+IFERROR(IF(AND(MOD(Capex!DL$6,Input!$H29)=0,DL$5=1),Input!$I29*Input!$E29,0),0)</f>
        <v>0</v>
      </c>
      <c r="DM49" s="86">
        <f>+IF(AND(DM$1&gt;=Input!$J29,DM$1&lt;=Input!$K29),Input!$E29/Input!$L29,0)+IFERROR(IF(AND(MOD(Capex!DM$6,Input!$H29)=0,DM$5=1),Input!$I29*Input!$E29,0),0)</f>
        <v>0</v>
      </c>
      <c r="DN49" s="86">
        <f>+IF(AND(DN$1&gt;=Input!$J29,DN$1&lt;=Input!$K29),Input!$E29/Input!$L29,0)+IFERROR(IF(AND(MOD(Capex!DN$6,Input!$H29)=0,DN$5=1),Input!$I29*Input!$E29,0),0)</f>
        <v>0</v>
      </c>
      <c r="DO49" s="86">
        <f>+IF(AND(DO$1&gt;=Input!$J29,DO$1&lt;=Input!$K29),Input!$E29/Input!$L29,0)+IFERROR(IF(AND(MOD(Capex!DO$6,Input!$H29)=0,DO$5=1),Input!$I29*Input!$E29,0),0)</f>
        <v>0</v>
      </c>
      <c r="DP49" s="86">
        <f>+IF(AND(DP$1&gt;=Input!$J29,DP$1&lt;=Input!$K29),Input!$E29/Input!$L29,0)+IFERROR(IF(AND(MOD(Capex!DP$6,Input!$H29)=0,DP$5=1),Input!$I29*Input!$E29,0),0)</f>
        <v>0</v>
      </c>
      <c r="DQ49" s="86">
        <f>+IF(AND(DQ$1&gt;=Input!$J29,DQ$1&lt;=Input!$K29),Input!$E29/Input!$L29,0)+IFERROR(IF(AND(MOD(Capex!DQ$6,Input!$H29)=0,DQ$5=1),Input!$I29*Input!$E29,0),0)</f>
        <v>0</v>
      </c>
      <c r="DR49" s="86">
        <f>+IF(AND(DR$1&gt;=Input!$J29,DR$1&lt;=Input!$K29),Input!$E29/Input!$L29,0)+IFERROR(IF(AND(MOD(Capex!DR$6,Input!$H29)=0,DR$5=1),Input!$I29*Input!$E29,0),0)</f>
        <v>0</v>
      </c>
      <c r="DS49" s="86">
        <f>+IF(AND(DS$1&gt;=Input!$J29,DS$1&lt;=Input!$K29),Input!$E29/Input!$L29,0)+IFERROR(IF(AND(MOD(Capex!DS$6,Input!$H29)=0,DS$5=1),Input!$I29*Input!$E29,0),0)</f>
        <v>0</v>
      </c>
      <c r="DT49" s="86">
        <f>+IF(AND(DT$1&gt;=Input!$J29,DT$1&lt;=Input!$K29),Input!$E29/Input!$L29,0)+IFERROR(IF(AND(MOD(Capex!DT$6,Input!$H29)=0,DT$5=1),Input!$I29*Input!$E29,0),0)</f>
        <v>0</v>
      </c>
    </row>
    <row r="50" spans="1:124" ht="14.25" customHeight="1" x14ac:dyDescent="0.15">
      <c r="A50" s="85" t="str">
        <f>+Input!G30</f>
        <v>Other Assets</v>
      </c>
      <c r="B50" s="3" t="str">
        <f t="shared" si="144"/>
        <v>Interior Design and Furnishings ESTIMATED</v>
      </c>
      <c r="C50" s="71" t="str">
        <f t="shared" si="145"/>
        <v>EUR</v>
      </c>
      <c r="D50" s="23"/>
      <c r="E50" s="86">
        <f>+IF(AND(E$1&gt;=Input!$J30,E$1&lt;=Input!$K30),Input!$E30/Input!$L30,0)+IFERROR(IF(AND(MOD(Capex!E$6,Input!$H30)=0,E$5=1),Input!$I30*Input!$E30,0),0)</f>
        <v>10000</v>
      </c>
      <c r="F50" s="86">
        <f>+IF(AND(F$1&gt;=Input!$J30,F$1&lt;=Input!$K30),Input!$E30/Input!$L30,0)+IFERROR(IF(AND(MOD(Capex!F$6,Input!$H30)=0,F$5=1),Input!$I30*Input!$E30,0),0)</f>
        <v>0</v>
      </c>
      <c r="G50" s="86">
        <f>+IF(AND(G$1&gt;=Input!$J30,G$1&lt;=Input!$K30),Input!$E30/Input!$L30,0)+IFERROR(IF(AND(MOD(Capex!G$6,Input!$H30)=0,G$5=1),Input!$I30*Input!$E30,0),0)</f>
        <v>0</v>
      </c>
      <c r="H50" s="86">
        <f>+IF(AND(H$1&gt;=Input!$J30,H$1&lt;=Input!$K30),Input!$E30/Input!$L30,0)+IFERROR(IF(AND(MOD(Capex!H$6,Input!$H30)=0,H$5=1),Input!$I30*Input!$E30,0),0)</f>
        <v>0</v>
      </c>
      <c r="I50" s="86">
        <f>+IF(AND(I$1&gt;=Input!$J30,I$1&lt;=Input!$K30),Input!$E30/Input!$L30,0)+IFERROR(IF(AND(MOD(Capex!I$6,Input!$H30)=0,I$5=1),Input!$I30*Input!$E30,0),0)</f>
        <v>0</v>
      </c>
      <c r="J50" s="86">
        <f>+IF(AND(J$1&gt;=Input!$J30,J$1&lt;=Input!$K30),Input!$E30/Input!$L30,0)+IFERROR(IF(AND(MOD(Capex!J$6,Input!$H30)=0,J$5=1),Input!$I30*Input!$E30,0),0)</f>
        <v>0</v>
      </c>
      <c r="K50" s="86">
        <f>+IF(AND(K$1&gt;=Input!$J30,K$1&lt;=Input!$K30),Input!$E30/Input!$L30,0)+IFERROR(IF(AND(MOD(Capex!K$6,Input!$H30)=0,K$5=1),Input!$I30*Input!$E30,0),0)</f>
        <v>0</v>
      </c>
      <c r="L50" s="86">
        <f>+IF(AND(L$1&gt;=Input!$J30,L$1&lt;=Input!$K30),Input!$E30/Input!$L30,0)+IFERROR(IF(AND(MOD(Capex!L$6,Input!$H30)=0,L$5=1),Input!$I30*Input!$E30,0),0)</f>
        <v>0</v>
      </c>
      <c r="M50" s="86">
        <f>+IF(AND(M$1&gt;=Input!$J30,M$1&lt;=Input!$K30),Input!$E30/Input!$L30,0)+IFERROR(IF(AND(MOD(Capex!M$6,Input!$H30)=0,M$5=1),Input!$I30*Input!$E30,0),0)</f>
        <v>0</v>
      </c>
      <c r="N50" s="86">
        <f>+IF(AND(N$1&gt;=Input!$J30,N$1&lt;=Input!$K30),Input!$E30/Input!$L30,0)+IFERROR(IF(AND(MOD(Capex!N$6,Input!$H30)=0,N$5=1),Input!$I30*Input!$E30,0),0)</f>
        <v>0</v>
      </c>
      <c r="O50" s="86">
        <f>+IF(AND(O$1&gt;=Input!$J30,O$1&lt;=Input!$K30),Input!$E30/Input!$L30,0)+IFERROR(IF(AND(MOD(Capex!O$6,Input!$H30)=0,O$5=1),Input!$I30*Input!$E30,0),0)</f>
        <v>0</v>
      </c>
      <c r="P50" s="86">
        <f>+IF(AND(P$1&gt;=Input!$J30,P$1&lt;=Input!$K30),Input!$E30/Input!$L30,0)+IFERROR(IF(AND(MOD(Capex!P$6,Input!$H30)=0,P$5=1),Input!$I30*Input!$E30,0),0)</f>
        <v>0</v>
      </c>
      <c r="Q50" s="86">
        <f>+IF(AND(Q$1&gt;=Input!$J30,Q$1&lt;=Input!$K30),Input!$E30/Input!$L30,0)+IFERROR(IF(AND(MOD(Capex!Q$6,Input!$H30)=0,Q$5=1),Input!$I30*Input!$E30,0),0)</f>
        <v>0</v>
      </c>
      <c r="R50" s="86">
        <f>+IF(AND(R$1&gt;=Input!$J30,R$1&lt;=Input!$K30),Input!$E30/Input!$L30,0)+IFERROR(IF(AND(MOD(Capex!R$6,Input!$H30)=0,R$5=1),Input!$I30*Input!$E30,0),0)</f>
        <v>0</v>
      </c>
      <c r="S50" s="86">
        <f>+IF(AND(S$1&gt;=Input!$J30,S$1&lt;=Input!$K30),Input!$E30/Input!$L30,0)+IFERROR(IF(AND(MOD(Capex!S$6,Input!$H30)=0,S$5=1),Input!$I30*Input!$E30,0),0)</f>
        <v>0</v>
      </c>
      <c r="T50" s="86">
        <f>+IF(AND(T$1&gt;=Input!$J30,T$1&lt;=Input!$K30),Input!$E30/Input!$L30,0)+IFERROR(IF(AND(MOD(Capex!T$6,Input!$H30)=0,T$5=1),Input!$I30*Input!$E30,0),0)</f>
        <v>0</v>
      </c>
      <c r="U50" s="86">
        <f>+IF(AND(U$1&gt;=Input!$J30,U$1&lt;=Input!$K30),Input!$E30/Input!$L30,0)+IFERROR(IF(AND(MOD(Capex!U$6,Input!$H30)=0,U$5=1),Input!$I30*Input!$E30,0),0)</f>
        <v>0</v>
      </c>
      <c r="V50" s="86">
        <f>+IF(AND(V$1&gt;=Input!$J30,V$1&lt;=Input!$K30),Input!$E30/Input!$L30,0)+IFERROR(IF(AND(MOD(Capex!V$6,Input!$H30)=0,V$5=1),Input!$I30*Input!$E30,0),0)</f>
        <v>0</v>
      </c>
      <c r="W50" s="86">
        <f>+IF(AND(W$1&gt;=Input!$J30,W$1&lt;=Input!$K30),Input!$E30/Input!$L30,0)+IFERROR(IF(AND(MOD(Capex!W$6,Input!$H30)=0,W$5=1),Input!$I30*Input!$E30,0),0)</f>
        <v>0</v>
      </c>
      <c r="X50" s="86">
        <f>+IF(AND(X$1&gt;=Input!$J30,X$1&lt;=Input!$K30),Input!$E30/Input!$L30,0)+IFERROR(IF(AND(MOD(Capex!X$6,Input!$H30)=0,X$5=1),Input!$I30*Input!$E30,0),0)</f>
        <v>0</v>
      </c>
      <c r="Y50" s="86">
        <f>+IF(AND(Y$1&gt;=Input!$J30,Y$1&lt;=Input!$K30),Input!$E30/Input!$L30,0)+IFERROR(IF(AND(MOD(Capex!Y$6,Input!$H30)=0,Y$5=1),Input!$I30*Input!$E30,0),0)</f>
        <v>0</v>
      </c>
      <c r="Z50" s="86">
        <f>+IF(AND(Z$1&gt;=Input!$J30,Z$1&lt;=Input!$K30),Input!$E30/Input!$L30,0)+IFERROR(IF(AND(MOD(Capex!Z$6,Input!$H30)=0,Z$5=1),Input!$I30*Input!$E30,0),0)</f>
        <v>0</v>
      </c>
      <c r="AA50" s="86">
        <f>+IF(AND(AA$1&gt;=Input!$J30,AA$1&lt;=Input!$K30),Input!$E30/Input!$L30,0)+IFERROR(IF(AND(MOD(Capex!AA$6,Input!$H30)=0,AA$5=1),Input!$I30*Input!$E30,0),0)</f>
        <v>0</v>
      </c>
      <c r="AB50" s="86">
        <f>+IF(AND(AB$1&gt;=Input!$J30,AB$1&lt;=Input!$K30),Input!$E30/Input!$L30,0)+IFERROR(IF(AND(MOD(Capex!AB$6,Input!$H30)=0,AB$5=1),Input!$I30*Input!$E30,0),0)</f>
        <v>0</v>
      </c>
      <c r="AC50" s="86">
        <f>+IF(AND(AC$1&gt;=Input!$J30,AC$1&lt;=Input!$K30),Input!$E30/Input!$L30,0)+IFERROR(IF(AND(MOD(Capex!AC$6,Input!$H30)=0,AC$5=1),Input!$I30*Input!$E30,0),0)</f>
        <v>0</v>
      </c>
      <c r="AD50" s="86">
        <f>+IF(AND(AD$1&gt;=Input!$J30,AD$1&lt;=Input!$K30),Input!$E30/Input!$L30,0)+IFERROR(IF(AND(MOD(Capex!AD$6,Input!$H30)=0,AD$5=1),Input!$I30*Input!$E30,0),0)</f>
        <v>0</v>
      </c>
      <c r="AE50" s="86">
        <f>+IF(AND(AE$1&gt;=Input!$J30,AE$1&lt;=Input!$K30),Input!$E30/Input!$L30,0)+IFERROR(IF(AND(MOD(Capex!AE$6,Input!$H30)=0,AE$5=1),Input!$I30*Input!$E30,0),0)</f>
        <v>0</v>
      </c>
      <c r="AF50" s="86">
        <f>+IF(AND(AF$1&gt;=Input!$J30,AF$1&lt;=Input!$K30),Input!$E30/Input!$L30,0)+IFERROR(IF(AND(MOD(Capex!AF$6,Input!$H30)=0,AF$5=1),Input!$I30*Input!$E30,0),0)</f>
        <v>0</v>
      </c>
      <c r="AG50" s="86">
        <f>+IF(AND(AG$1&gt;=Input!$J30,AG$1&lt;=Input!$K30),Input!$E30/Input!$L30,0)+IFERROR(IF(AND(MOD(Capex!AG$6,Input!$H30)=0,AG$5=1),Input!$I30*Input!$E30,0),0)</f>
        <v>0</v>
      </c>
      <c r="AH50" s="86">
        <f>+IF(AND(AH$1&gt;=Input!$J30,AH$1&lt;=Input!$K30),Input!$E30/Input!$L30,0)+IFERROR(IF(AND(MOD(Capex!AH$6,Input!$H30)=0,AH$5=1),Input!$I30*Input!$E30,0),0)</f>
        <v>0</v>
      </c>
      <c r="AI50" s="86">
        <f>+IF(AND(AI$1&gt;=Input!$J30,AI$1&lt;=Input!$K30),Input!$E30/Input!$L30,0)+IFERROR(IF(AND(MOD(Capex!AI$6,Input!$H30)=0,AI$5=1),Input!$I30*Input!$E30,0),0)</f>
        <v>0</v>
      </c>
      <c r="AJ50" s="86">
        <f>+IF(AND(AJ$1&gt;=Input!$J30,AJ$1&lt;=Input!$K30),Input!$E30/Input!$L30,0)+IFERROR(IF(AND(MOD(Capex!AJ$6,Input!$H30)=0,AJ$5=1),Input!$I30*Input!$E30,0),0)</f>
        <v>0</v>
      </c>
      <c r="AK50" s="86">
        <f>+IF(AND(AK$1&gt;=Input!$J30,AK$1&lt;=Input!$K30),Input!$E30/Input!$L30,0)+IFERROR(IF(AND(MOD(Capex!AK$6,Input!$H30)=0,AK$5=1),Input!$I30*Input!$E30,0),0)</f>
        <v>0</v>
      </c>
      <c r="AL50" s="86">
        <f>+IF(AND(AL$1&gt;=Input!$J30,AL$1&lt;=Input!$K30),Input!$E30/Input!$L30,0)+IFERROR(IF(AND(MOD(Capex!AL$6,Input!$H30)=0,AL$5=1),Input!$I30*Input!$E30,0),0)</f>
        <v>0</v>
      </c>
      <c r="AM50" s="86">
        <f>+IF(AND(AM$1&gt;=Input!$J30,AM$1&lt;=Input!$K30),Input!$E30/Input!$L30,0)+IFERROR(IF(AND(MOD(Capex!AM$6,Input!$H30)=0,AM$5=1),Input!$I30*Input!$E30,0),0)</f>
        <v>0</v>
      </c>
      <c r="AN50" s="86">
        <f>+IF(AND(AN$1&gt;=Input!$J30,AN$1&lt;=Input!$K30),Input!$E30/Input!$L30,0)+IFERROR(IF(AND(MOD(Capex!AN$6,Input!$H30)=0,AN$5=1),Input!$I30*Input!$E30,0),0)</f>
        <v>0</v>
      </c>
      <c r="AO50" s="86">
        <f>+IF(AND(AO$1&gt;=Input!$J30,AO$1&lt;=Input!$K30),Input!$E30/Input!$L30,0)+IFERROR(IF(AND(MOD(Capex!AO$6,Input!$H30)=0,AO$5=1),Input!$I30*Input!$E30,0),0)</f>
        <v>0</v>
      </c>
      <c r="AP50" s="86">
        <f>+IF(AND(AP$1&gt;=Input!$J30,AP$1&lt;=Input!$K30),Input!$E30/Input!$L30,0)+IFERROR(IF(AND(MOD(Capex!AP$6,Input!$H30)=0,AP$5=1),Input!$I30*Input!$E30,0),0)</f>
        <v>0</v>
      </c>
      <c r="AQ50" s="86">
        <f>+IF(AND(AQ$1&gt;=Input!$J30,AQ$1&lt;=Input!$K30),Input!$E30/Input!$L30,0)+IFERROR(IF(AND(MOD(Capex!AQ$6,Input!$H30)=0,AQ$5=1),Input!$I30*Input!$E30,0),0)</f>
        <v>0</v>
      </c>
      <c r="AR50" s="86">
        <f>+IF(AND(AR$1&gt;=Input!$J30,AR$1&lt;=Input!$K30),Input!$E30/Input!$L30,0)+IFERROR(IF(AND(MOD(Capex!AR$6,Input!$H30)=0,AR$5=1),Input!$I30*Input!$E30,0),0)</f>
        <v>0</v>
      </c>
      <c r="AS50" s="86">
        <f>+IF(AND(AS$1&gt;=Input!$J30,AS$1&lt;=Input!$K30),Input!$E30/Input!$L30,0)+IFERROR(IF(AND(MOD(Capex!AS$6,Input!$H30)=0,AS$5=1),Input!$I30*Input!$E30,0),0)</f>
        <v>0</v>
      </c>
      <c r="AT50" s="86">
        <f>+IF(AND(AT$1&gt;=Input!$J30,AT$1&lt;=Input!$K30),Input!$E30/Input!$L30,0)+IFERROR(IF(AND(MOD(Capex!AT$6,Input!$H30)=0,AT$5=1),Input!$I30*Input!$E30,0),0)</f>
        <v>0</v>
      </c>
      <c r="AU50" s="86">
        <f>+IF(AND(AU$1&gt;=Input!$J30,AU$1&lt;=Input!$K30),Input!$E30/Input!$L30,0)+IFERROR(IF(AND(MOD(Capex!AU$6,Input!$H30)=0,AU$5=1),Input!$I30*Input!$E30,0),0)</f>
        <v>0</v>
      </c>
      <c r="AV50" s="86">
        <f>+IF(AND(AV$1&gt;=Input!$J30,AV$1&lt;=Input!$K30),Input!$E30/Input!$L30,0)+IFERROR(IF(AND(MOD(Capex!AV$6,Input!$H30)=0,AV$5=1),Input!$I30*Input!$E30,0),0)</f>
        <v>0</v>
      </c>
      <c r="AW50" s="86">
        <f>+IF(AND(AW$1&gt;=Input!$J30,AW$1&lt;=Input!$K30),Input!$E30/Input!$L30,0)+IFERROR(IF(AND(MOD(Capex!AW$6,Input!$H30)=0,AW$5=1),Input!$I30*Input!$E30,0),0)</f>
        <v>0</v>
      </c>
      <c r="AX50" s="86">
        <f>+IF(AND(AX$1&gt;=Input!$J30,AX$1&lt;=Input!$K30),Input!$E30/Input!$L30,0)+IFERROR(IF(AND(MOD(Capex!AX$6,Input!$H30)=0,AX$5=1),Input!$I30*Input!$E30,0),0)</f>
        <v>0</v>
      </c>
      <c r="AY50" s="86">
        <f>+IF(AND(AY$1&gt;=Input!$J30,AY$1&lt;=Input!$K30),Input!$E30/Input!$L30,0)+IFERROR(IF(AND(MOD(Capex!AY$6,Input!$H30)=0,AY$5=1),Input!$I30*Input!$E30,0),0)</f>
        <v>0</v>
      </c>
      <c r="AZ50" s="86">
        <f>+IF(AND(AZ$1&gt;=Input!$J30,AZ$1&lt;=Input!$K30),Input!$E30/Input!$L30,0)+IFERROR(IF(AND(MOD(Capex!AZ$6,Input!$H30)=0,AZ$5=1),Input!$I30*Input!$E30,0),0)</f>
        <v>0</v>
      </c>
      <c r="BA50" s="86">
        <f>+IF(AND(BA$1&gt;=Input!$J30,BA$1&lt;=Input!$K30),Input!$E30/Input!$L30,0)+IFERROR(IF(AND(MOD(Capex!BA$6,Input!$H30)=0,BA$5=1),Input!$I30*Input!$E30,0),0)</f>
        <v>0</v>
      </c>
      <c r="BB50" s="86">
        <f>+IF(AND(BB$1&gt;=Input!$J30,BB$1&lt;=Input!$K30),Input!$E30/Input!$L30,0)+IFERROR(IF(AND(MOD(Capex!BB$6,Input!$H30)=0,BB$5=1),Input!$I30*Input!$E30,0),0)</f>
        <v>0</v>
      </c>
      <c r="BC50" s="86">
        <f>+IF(AND(BC$1&gt;=Input!$J30,BC$1&lt;=Input!$K30),Input!$E30/Input!$L30,0)+IFERROR(IF(AND(MOD(Capex!BC$6,Input!$H30)=0,BC$5=1),Input!$I30*Input!$E30,0),0)</f>
        <v>0</v>
      </c>
      <c r="BD50" s="86">
        <f>+IF(AND(BD$1&gt;=Input!$J30,BD$1&lt;=Input!$K30),Input!$E30/Input!$L30,0)+IFERROR(IF(AND(MOD(Capex!BD$6,Input!$H30)=0,BD$5=1),Input!$I30*Input!$E30,0),0)</f>
        <v>0</v>
      </c>
      <c r="BE50" s="86">
        <f>+IF(AND(BE$1&gt;=Input!$J30,BE$1&lt;=Input!$K30),Input!$E30/Input!$L30,0)+IFERROR(IF(AND(MOD(Capex!BE$6,Input!$H30)=0,BE$5=1),Input!$I30*Input!$E30,0),0)</f>
        <v>0</v>
      </c>
      <c r="BF50" s="86">
        <f>+IF(AND(BF$1&gt;=Input!$J30,BF$1&lt;=Input!$K30),Input!$E30/Input!$L30,0)+IFERROR(IF(AND(MOD(Capex!BF$6,Input!$H30)=0,BF$5=1),Input!$I30*Input!$E30,0),0)</f>
        <v>0</v>
      </c>
      <c r="BG50" s="86">
        <f>+IF(AND(BG$1&gt;=Input!$J30,BG$1&lt;=Input!$K30),Input!$E30/Input!$L30,0)+IFERROR(IF(AND(MOD(Capex!BG$6,Input!$H30)=0,BG$5=1),Input!$I30*Input!$E30,0),0)</f>
        <v>0</v>
      </c>
      <c r="BH50" s="86">
        <f>+IF(AND(BH$1&gt;=Input!$J30,BH$1&lt;=Input!$K30),Input!$E30/Input!$L30,0)+IFERROR(IF(AND(MOD(Capex!BH$6,Input!$H30)=0,BH$5=1),Input!$I30*Input!$E30,0),0)</f>
        <v>0</v>
      </c>
      <c r="BI50" s="86">
        <f>+IF(AND(BI$1&gt;=Input!$J30,BI$1&lt;=Input!$K30),Input!$E30/Input!$L30,0)+IFERROR(IF(AND(MOD(Capex!BI$6,Input!$H30)=0,BI$5=1),Input!$I30*Input!$E30,0),0)</f>
        <v>0</v>
      </c>
      <c r="BJ50" s="86">
        <f>+IF(AND(BJ$1&gt;=Input!$J30,BJ$1&lt;=Input!$K30),Input!$E30/Input!$L30,0)+IFERROR(IF(AND(MOD(Capex!BJ$6,Input!$H30)=0,BJ$5=1),Input!$I30*Input!$E30,0),0)</f>
        <v>0</v>
      </c>
      <c r="BK50" s="86">
        <f>+IF(AND(BK$1&gt;=Input!$J30,BK$1&lt;=Input!$K30),Input!$E30/Input!$L30,0)+IFERROR(IF(AND(MOD(Capex!BK$6,Input!$H30)=0,BK$5=1),Input!$I30*Input!$E30,0),0)</f>
        <v>0</v>
      </c>
      <c r="BL50" s="86">
        <f>+IF(AND(BL$1&gt;=Input!$J30,BL$1&lt;=Input!$K30),Input!$E30/Input!$L30,0)+IFERROR(IF(AND(MOD(Capex!BL$6,Input!$H30)=0,BL$5=1),Input!$I30*Input!$E30,0),0)</f>
        <v>0</v>
      </c>
      <c r="BM50" s="86">
        <f>+IF(AND(BM$1&gt;=Input!$J30,BM$1&lt;=Input!$K30),Input!$E30/Input!$L30,0)+IFERROR(IF(AND(MOD(Capex!BM$6,Input!$H30)=0,BM$5=1),Input!$I30*Input!$E30,0),0)</f>
        <v>0</v>
      </c>
      <c r="BN50" s="86">
        <f>+IF(AND(BN$1&gt;=Input!$J30,BN$1&lt;=Input!$K30),Input!$E30/Input!$L30,0)+IFERROR(IF(AND(MOD(Capex!BN$6,Input!$H30)=0,BN$5=1),Input!$I30*Input!$E30,0),0)</f>
        <v>0</v>
      </c>
      <c r="BO50" s="86">
        <f>+IF(AND(BO$1&gt;=Input!$J30,BO$1&lt;=Input!$K30),Input!$E30/Input!$L30,0)+IFERROR(IF(AND(MOD(Capex!BO$6,Input!$H30)=0,BO$5=1),Input!$I30*Input!$E30,0),0)</f>
        <v>0</v>
      </c>
      <c r="BP50" s="86">
        <f>+IF(AND(BP$1&gt;=Input!$J30,BP$1&lt;=Input!$K30),Input!$E30/Input!$L30,0)+IFERROR(IF(AND(MOD(Capex!BP$6,Input!$H30)=0,BP$5=1),Input!$I30*Input!$E30,0),0)</f>
        <v>0</v>
      </c>
      <c r="BQ50" s="86">
        <f>+IF(AND(BQ$1&gt;=Input!$J30,BQ$1&lt;=Input!$K30),Input!$E30/Input!$L30,0)+IFERROR(IF(AND(MOD(Capex!BQ$6,Input!$H30)=0,BQ$5=1),Input!$I30*Input!$E30,0),0)</f>
        <v>0</v>
      </c>
      <c r="BR50" s="86">
        <f>+IF(AND(BR$1&gt;=Input!$J30,BR$1&lt;=Input!$K30),Input!$E30/Input!$L30,0)+IFERROR(IF(AND(MOD(Capex!BR$6,Input!$H30)=0,BR$5=1),Input!$I30*Input!$E30,0),0)</f>
        <v>0</v>
      </c>
      <c r="BS50" s="86">
        <f>+IF(AND(BS$1&gt;=Input!$J30,BS$1&lt;=Input!$K30),Input!$E30/Input!$L30,0)+IFERROR(IF(AND(MOD(Capex!BS$6,Input!$H30)=0,BS$5=1),Input!$I30*Input!$E30,0),0)</f>
        <v>0</v>
      </c>
      <c r="BT50" s="86">
        <f>+IF(AND(BT$1&gt;=Input!$J30,BT$1&lt;=Input!$K30),Input!$E30/Input!$L30,0)+IFERROR(IF(AND(MOD(Capex!BT$6,Input!$H30)=0,BT$5=1),Input!$I30*Input!$E30,0),0)</f>
        <v>0</v>
      </c>
      <c r="BU50" s="86">
        <f>+IF(AND(BU$1&gt;=Input!$J30,BU$1&lt;=Input!$K30),Input!$E30/Input!$L30,0)+IFERROR(IF(AND(MOD(Capex!BU$6,Input!$H30)=0,BU$5=1),Input!$I30*Input!$E30,0),0)</f>
        <v>0</v>
      </c>
      <c r="BV50" s="86">
        <f>+IF(AND(BV$1&gt;=Input!$J30,BV$1&lt;=Input!$K30),Input!$E30/Input!$L30,0)+IFERROR(IF(AND(MOD(Capex!BV$6,Input!$H30)=0,BV$5=1),Input!$I30*Input!$E30,0),0)</f>
        <v>0</v>
      </c>
      <c r="BW50" s="86">
        <f>+IF(AND(BW$1&gt;=Input!$J30,BW$1&lt;=Input!$K30),Input!$E30/Input!$L30,0)+IFERROR(IF(AND(MOD(Capex!BW$6,Input!$H30)=0,BW$5=1),Input!$I30*Input!$E30,0),0)</f>
        <v>0</v>
      </c>
      <c r="BX50" s="86">
        <f>+IF(AND(BX$1&gt;=Input!$J30,BX$1&lt;=Input!$K30),Input!$E30/Input!$L30,0)+IFERROR(IF(AND(MOD(Capex!BX$6,Input!$H30)=0,BX$5=1),Input!$I30*Input!$E30,0),0)</f>
        <v>0</v>
      </c>
      <c r="BY50" s="86">
        <f>+IF(AND(BY$1&gt;=Input!$J30,BY$1&lt;=Input!$K30),Input!$E30/Input!$L30,0)+IFERROR(IF(AND(MOD(Capex!BY$6,Input!$H30)=0,BY$5=1),Input!$I30*Input!$E30,0),0)</f>
        <v>0</v>
      </c>
      <c r="BZ50" s="86">
        <f>+IF(AND(BZ$1&gt;=Input!$J30,BZ$1&lt;=Input!$K30),Input!$E30/Input!$L30,0)+IFERROR(IF(AND(MOD(Capex!BZ$6,Input!$H30)=0,BZ$5=1),Input!$I30*Input!$E30,0),0)</f>
        <v>0</v>
      </c>
      <c r="CA50" s="86">
        <f>+IF(AND(CA$1&gt;=Input!$J30,CA$1&lt;=Input!$K30),Input!$E30/Input!$L30,0)+IFERROR(IF(AND(MOD(Capex!CA$6,Input!$H30)=0,CA$5=1),Input!$I30*Input!$E30,0),0)</f>
        <v>0</v>
      </c>
      <c r="CB50" s="86">
        <f>+IF(AND(CB$1&gt;=Input!$J30,CB$1&lt;=Input!$K30),Input!$E30/Input!$L30,0)+IFERROR(IF(AND(MOD(Capex!CB$6,Input!$H30)=0,CB$5=1),Input!$I30*Input!$E30,0),0)</f>
        <v>0</v>
      </c>
      <c r="CC50" s="86">
        <f>+IF(AND(CC$1&gt;=Input!$J30,CC$1&lt;=Input!$K30),Input!$E30/Input!$L30,0)+IFERROR(IF(AND(MOD(Capex!CC$6,Input!$H30)=0,CC$5=1),Input!$I30*Input!$E30,0),0)</f>
        <v>0</v>
      </c>
      <c r="CD50" s="86">
        <f>+IF(AND(CD$1&gt;=Input!$J30,CD$1&lt;=Input!$K30),Input!$E30/Input!$L30,0)+IFERROR(IF(AND(MOD(Capex!CD$6,Input!$H30)=0,CD$5=1),Input!$I30*Input!$E30,0),0)</f>
        <v>0</v>
      </c>
      <c r="CE50" s="86">
        <f>+IF(AND(CE$1&gt;=Input!$J30,CE$1&lt;=Input!$K30),Input!$E30/Input!$L30,0)+IFERROR(IF(AND(MOD(Capex!CE$6,Input!$H30)=0,CE$5=1),Input!$I30*Input!$E30,0),0)</f>
        <v>0</v>
      </c>
      <c r="CF50" s="86">
        <f>+IF(AND(CF$1&gt;=Input!$J30,CF$1&lt;=Input!$K30),Input!$E30/Input!$L30,0)+IFERROR(IF(AND(MOD(Capex!CF$6,Input!$H30)=0,CF$5=1),Input!$I30*Input!$E30,0),0)</f>
        <v>0</v>
      </c>
      <c r="CG50" s="86">
        <f>+IF(AND(CG$1&gt;=Input!$J30,CG$1&lt;=Input!$K30),Input!$E30/Input!$L30,0)+IFERROR(IF(AND(MOD(Capex!CG$6,Input!$H30)=0,CG$5=1),Input!$I30*Input!$E30,0),0)</f>
        <v>0</v>
      </c>
      <c r="CH50" s="86">
        <f>+IF(AND(CH$1&gt;=Input!$J30,CH$1&lt;=Input!$K30),Input!$E30/Input!$L30,0)+IFERROR(IF(AND(MOD(Capex!CH$6,Input!$H30)=0,CH$5=1),Input!$I30*Input!$E30,0),0)</f>
        <v>0</v>
      </c>
      <c r="CI50" s="86">
        <f>+IF(AND(CI$1&gt;=Input!$J30,CI$1&lt;=Input!$K30),Input!$E30/Input!$L30,0)+IFERROR(IF(AND(MOD(Capex!CI$6,Input!$H30)=0,CI$5=1),Input!$I30*Input!$E30,0),0)</f>
        <v>0</v>
      </c>
      <c r="CJ50" s="86">
        <f>+IF(AND(CJ$1&gt;=Input!$J30,CJ$1&lt;=Input!$K30),Input!$E30/Input!$L30,0)+IFERROR(IF(AND(MOD(Capex!CJ$6,Input!$H30)=0,CJ$5=1),Input!$I30*Input!$E30,0),0)</f>
        <v>0</v>
      </c>
      <c r="CK50" s="86">
        <f>+IF(AND(CK$1&gt;=Input!$J30,CK$1&lt;=Input!$K30),Input!$E30/Input!$L30,0)+IFERROR(IF(AND(MOD(Capex!CK$6,Input!$H30)=0,CK$5=1),Input!$I30*Input!$E30,0),0)</f>
        <v>0</v>
      </c>
      <c r="CL50" s="86">
        <f>+IF(AND(CL$1&gt;=Input!$J30,CL$1&lt;=Input!$K30),Input!$E30/Input!$L30,0)+IFERROR(IF(AND(MOD(Capex!CL$6,Input!$H30)=0,CL$5=1),Input!$I30*Input!$E30,0),0)</f>
        <v>0</v>
      </c>
      <c r="CM50" s="86">
        <f>+IF(AND(CM$1&gt;=Input!$J30,CM$1&lt;=Input!$K30),Input!$E30/Input!$L30,0)+IFERROR(IF(AND(MOD(Capex!CM$6,Input!$H30)=0,CM$5=1),Input!$I30*Input!$E30,0),0)</f>
        <v>0</v>
      </c>
      <c r="CN50" s="86">
        <f>+IF(AND(CN$1&gt;=Input!$J30,CN$1&lt;=Input!$K30),Input!$E30/Input!$L30,0)+IFERROR(IF(AND(MOD(Capex!CN$6,Input!$H30)=0,CN$5=1),Input!$I30*Input!$E30,0),0)</f>
        <v>0</v>
      </c>
      <c r="CO50" s="86">
        <f>+IF(AND(CO$1&gt;=Input!$J30,CO$1&lt;=Input!$K30),Input!$E30/Input!$L30,0)+IFERROR(IF(AND(MOD(Capex!CO$6,Input!$H30)=0,CO$5=1),Input!$I30*Input!$E30,0),0)</f>
        <v>0</v>
      </c>
      <c r="CP50" s="86">
        <f>+IF(AND(CP$1&gt;=Input!$J30,CP$1&lt;=Input!$K30),Input!$E30/Input!$L30,0)+IFERROR(IF(AND(MOD(Capex!CP$6,Input!$H30)=0,CP$5=1),Input!$I30*Input!$E30,0),0)</f>
        <v>0</v>
      </c>
      <c r="CQ50" s="86">
        <f>+IF(AND(CQ$1&gt;=Input!$J30,CQ$1&lt;=Input!$K30),Input!$E30/Input!$L30,0)+IFERROR(IF(AND(MOD(Capex!CQ$6,Input!$H30)=0,CQ$5=1),Input!$I30*Input!$E30,0),0)</f>
        <v>0</v>
      </c>
      <c r="CR50" s="86">
        <f>+IF(AND(CR$1&gt;=Input!$J30,CR$1&lt;=Input!$K30),Input!$E30/Input!$L30,0)+IFERROR(IF(AND(MOD(Capex!CR$6,Input!$H30)=0,CR$5=1),Input!$I30*Input!$E30,0),0)</f>
        <v>0</v>
      </c>
      <c r="CS50" s="86">
        <f>+IF(AND(CS$1&gt;=Input!$J30,CS$1&lt;=Input!$K30),Input!$E30/Input!$L30,0)+IFERROR(IF(AND(MOD(Capex!CS$6,Input!$H30)=0,CS$5=1),Input!$I30*Input!$E30,0),0)</f>
        <v>0</v>
      </c>
      <c r="CT50" s="86">
        <f>+IF(AND(CT$1&gt;=Input!$J30,CT$1&lt;=Input!$K30),Input!$E30/Input!$L30,0)+IFERROR(IF(AND(MOD(Capex!CT$6,Input!$H30)=0,CT$5=1),Input!$I30*Input!$E30,0),0)</f>
        <v>0</v>
      </c>
      <c r="CU50" s="86">
        <f>+IF(AND(CU$1&gt;=Input!$J30,CU$1&lt;=Input!$K30),Input!$E30/Input!$L30,0)+IFERROR(IF(AND(MOD(Capex!CU$6,Input!$H30)=0,CU$5=1),Input!$I30*Input!$E30,0),0)</f>
        <v>0</v>
      </c>
      <c r="CV50" s="86">
        <f>+IF(AND(CV$1&gt;=Input!$J30,CV$1&lt;=Input!$K30),Input!$E30/Input!$L30,0)+IFERROR(IF(AND(MOD(Capex!CV$6,Input!$H30)=0,CV$5=1),Input!$I30*Input!$E30,0),0)</f>
        <v>0</v>
      </c>
      <c r="CW50" s="86">
        <f>+IF(AND(CW$1&gt;=Input!$J30,CW$1&lt;=Input!$K30),Input!$E30/Input!$L30,0)+IFERROR(IF(AND(MOD(Capex!CW$6,Input!$H30)=0,CW$5=1),Input!$I30*Input!$E30,0),0)</f>
        <v>0</v>
      </c>
      <c r="CX50" s="86">
        <f>+IF(AND(CX$1&gt;=Input!$J30,CX$1&lt;=Input!$K30),Input!$E30/Input!$L30,0)+IFERROR(IF(AND(MOD(Capex!CX$6,Input!$H30)=0,CX$5=1),Input!$I30*Input!$E30,0),0)</f>
        <v>0</v>
      </c>
      <c r="CY50" s="86">
        <f>+IF(AND(CY$1&gt;=Input!$J30,CY$1&lt;=Input!$K30),Input!$E30/Input!$L30,0)+IFERROR(IF(AND(MOD(Capex!CY$6,Input!$H30)=0,CY$5=1),Input!$I30*Input!$E30,0),0)</f>
        <v>0</v>
      </c>
      <c r="CZ50" s="86">
        <f>+IF(AND(CZ$1&gt;=Input!$J30,CZ$1&lt;=Input!$K30),Input!$E30/Input!$L30,0)+IFERROR(IF(AND(MOD(Capex!CZ$6,Input!$H30)=0,CZ$5=1),Input!$I30*Input!$E30,0),0)</f>
        <v>0</v>
      </c>
      <c r="DA50" s="86">
        <f>+IF(AND(DA$1&gt;=Input!$J30,DA$1&lt;=Input!$K30),Input!$E30/Input!$L30,0)+IFERROR(IF(AND(MOD(Capex!DA$6,Input!$H30)=0,DA$5=1),Input!$I30*Input!$E30,0),0)</f>
        <v>0</v>
      </c>
      <c r="DB50" s="86">
        <f>+IF(AND(DB$1&gt;=Input!$J30,DB$1&lt;=Input!$K30),Input!$E30/Input!$L30,0)+IFERROR(IF(AND(MOD(Capex!DB$6,Input!$H30)=0,DB$5=1),Input!$I30*Input!$E30,0),0)</f>
        <v>0</v>
      </c>
      <c r="DC50" s="86">
        <f>+IF(AND(DC$1&gt;=Input!$J30,DC$1&lt;=Input!$K30),Input!$E30/Input!$L30,0)+IFERROR(IF(AND(MOD(Capex!DC$6,Input!$H30)=0,DC$5=1),Input!$I30*Input!$E30,0),0)</f>
        <v>0</v>
      </c>
      <c r="DD50" s="86">
        <f>+IF(AND(DD$1&gt;=Input!$J30,DD$1&lt;=Input!$K30),Input!$E30/Input!$L30,0)+IFERROR(IF(AND(MOD(Capex!DD$6,Input!$H30)=0,DD$5=1),Input!$I30*Input!$E30,0),0)</f>
        <v>0</v>
      </c>
      <c r="DE50" s="86">
        <f>+IF(AND(DE$1&gt;=Input!$J30,DE$1&lt;=Input!$K30),Input!$E30/Input!$L30,0)+IFERROR(IF(AND(MOD(Capex!DE$6,Input!$H30)=0,DE$5=1),Input!$I30*Input!$E30,0),0)</f>
        <v>0</v>
      </c>
      <c r="DF50" s="86">
        <f>+IF(AND(DF$1&gt;=Input!$J30,DF$1&lt;=Input!$K30),Input!$E30/Input!$L30,0)+IFERROR(IF(AND(MOD(Capex!DF$6,Input!$H30)=0,DF$5=1),Input!$I30*Input!$E30,0),0)</f>
        <v>0</v>
      </c>
      <c r="DG50" s="86">
        <f>+IF(AND(DG$1&gt;=Input!$J30,DG$1&lt;=Input!$K30),Input!$E30/Input!$L30,0)+IFERROR(IF(AND(MOD(Capex!DG$6,Input!$H30)=0,DG$5=1),Input!$I30*Input!$E30,0),0)</f>
        <v>0</v>
      </c>
      <c r="DH50" s="86">
        <f>+IF(AND(DH$1&gt;=Input!$J30,DH$1&lt;=Input!$K30),Input!$E30/Input!$L30,0)+IFERROR(IF(AND(MOD(Capex!DH$6,Input!$H30)=0,DH$5=1),Input!$I30*Input!$E30,0),0)</f>
        <v>0</v>
      </c>
      <c r="DI50" s="86">
        <f>+IF(AND(DI$1&gt;=Input!$J30,DI$1&lt;=Input!$K30),Input!$E30/Input!$L30,0)+IFERROR(IF(AND(MOD(Capex!DI$6,Input!$H30)=0,DI$5=1),Input!$I30*Input!$E30,0),0)</f>
        <v>0</v>
      </c>
      <c r="DJ50" s="86">
        <f>+IF(AND(DJ$1&gt;=Input!$J30,DJ$1&lt;=Input!$K30),Input!$E30/Input!$L30,0)+IFERROR(IF(AND(MOD(Capex!DJ$6,Input!$H30)=0,DJ$5=1),Input!$I30*Input!$E30,0),0)</f>
        <v>0</v>
      </c>
      <c r="DK50" s="86">
        <f>+IF(AND(DK$1&gt;=Input!$J30,DK$1&lt;=Input!$K30),Input!$E30/Input!$L30,0)+IFERROR(IF(AND(MOD(Capex!DK$6,Input!$H30)=0,DK$5=1),Input!$I30*Input!$E30,0),0)</f>
        <v>0</v>
      </c>
      <c r="DL50" s="86">
        <f>+IF(AND(DL$1&gt;=Input!$J30,DL$1&lt;=Input!$K30),Input!$E30/Input!$L30,0)+IFERROR(IF(AND(MOD(Capex!DL$6,Input!$H30)=0,DL$5=1),Input!$I30*Input!$E30,0),0)</f>
        <v>0</v>
      </c>
      <c r="DM50" s="86">
        <f>+IF(AND(DM$1&gt;=Input!$J30,DM$1&lt;=Input!$K30),Input!$E30/Input!$L30,0)+IFERROR(IF(AND(MOD(Capex!DM$6,Input!$H30)=0,DM$5=1),Input!$I30*Input!$E30,0),0)</f>
        <v>0</v>
      </c>
      <c r="DN50" s="86">
        <f>+IF(AND(DN$1&gt;=Input!$J30,DN$1&lt;=Input!$K30),Input!$E30/Input!$L30,0)+IFERROR(IF(AND(MOD(Capex!DN$6,Input!$H30)=0,DN$5=1),Input!$I30*Input!$E30,0),0)</f>
        <v>0</v>
      </c>
      <c r="DO50" s="86">
        <f>+IF(AND(DO$1&gt;=Input!$J30,DO$1&lt;=Input!$K30),Input!$E30/Input!$L30,0)+IFERROR(IF(AND(MOD(Capex!DO$6,Input!$H30)=0,DO$5=1),Input!$I30*Input!$E30,0),0)</f>
        <v>0</v>
      </c>
      <c r="DP50" s="86">
        <f>+IF(AND(DP$1&gt;=Input!$J30,DP$1&lt;=Input!$K30),Input!$E30/Input!$L30,0)+IFERROR(IF(AND(MOD(Capex!DP$6,Input!$H30)=0,DP$5=1),Input!$I30*Input!$E30,0),0)</f>
        <v>0</v>
      </c>
      <c r="DQ50" s="86">
        <f>+IF(AND(DQ$1&gt;=Input!$J30,DQ$1&lt;=Input!$K30),Input!$E30/Input!$L30,0)+IFERROR(IF(AND(MOD(Capex!DQ$6,Input!$H30)=0,DQ$5=1),Input!$I30*Input!$E30,0),0)</f>
        <v>0</v>
      </c>
      <c r="DR50" s="86">
        <f>+IF(AND(DR$1&gt;=Input!$J30,DR$1&lt;=Input!$K30),Input!$E30/Input!$L30,0)+IFERROR(IF(AND(MOD(Capex!DR$6,Input!$H30)=0,DR$5=1),Input!$I30*Input!$E30,0),0)</f>
        <v>0</v>
      </c>
      <c r="DS50" s="86">
        <f>+IF(AND(DS$1&gt;=Input!$J30,DS$1&lt;=Input!$K30),Input!$E30/Input!$L30,0)+IFERROR(IF(AND(MOD(Capex!DS$6,Input!$H30)=0,DS$5=1),Input!$I30*Input!$E30,0),0)</f>
        <v>0</v>
      </c>
      <c r="DT50" s="86">
        <f>+IF(AND(DT$1&gt;=Input!$J30,DT$1&lt;=Input!$K30),Input!$E30/Input!$L30,0)+IFERROR(IF(AND(MOD(Capex!DT$6,Input!$H30)=0,DT$5=1),Input!$I30*Input!$E30,0),0)</f>
        <v>0</v>
      </c>
    </row>
    <row r="51" spans="1:124" ht="14.25" customHeight="1" x14ac:dyDescent="0.15">
      <c r="A51" s="85" t="str">
        <f>+Input!G31</f>
        <v>Other Assets</v>
      </c>
      <c r="B51" s="3" t="str">
        <f t="shared" si="144"/>
        <v>Structural Repairs ESTIMATED</v>
      </c>
      <c r="C51" s="71" t="str">
        <f t="shared" si="145"/>
        <v>EUR</v>
      </c>
      <c r="D51" s="23"/>
      <c r="E51" s="86">
        <f>+IF(AND(E$1&gt;=Input!$J31,E$1&lt;=Input!$K31),Input!$E31/Input!$L31,0)+IFERROR(IF(AND(MOD(Capex!E$6,Input!$H31)=0,E$5=1),Input!$I31*Input!$E31,0),0)</f>
        <v>10000</v>
      </c>
      <c r="F51" s="86">
        <f>+IF(AND(F$1&gt;=Input!$J31,F$1&lt;=Input!$K31),Input!$E31/Input!$L31,0)+IFERROR(IF(AND(MOD(Capex!F$6,Input!$H31)=0,F$5=1),Input!$I31*Input!$E31,0),0)</f>
        <v>0</v>
      </c>
      <c r="G51" s="86">
        <f>+IF(AND(G$1&gt;=Input!$J31,G$1&lt;=Input!$K31),Input!$E31/Input!$L31,0)+IFERROR(IF(AND(MOD(Capex!G$6,Input!$H31)=0,G$5=1),Input!$I31*Input!$E31,0),0)</f>
        <v>0</v>
      </c>
      <c r="H51" s="86">
        <f>+IF(AND(H$1&gt;=Input!$J31,H$1&lt;=Input!$K31),Input!$E31/Input!$L31,0)+IFERROR(IF(AND(MOD(Capex!H$6,Input!$H31)=0,H$5=1),Input!$I31*Input!$E31,0),0)</f>
        <v>0</v>
      </c>
      <c r="I51" s="86">
        <f>+IF(AND(I$1&gt;=Input!$J31,I$1&lt;=Input!$K31),Input!$E31/Input!$L31,0)+IFERROR(IF(AND(MOD(Capex!I$6,Input!$H31)=0,I$5=1),Input!$I31*Input!$E31,0),0)</f>
        <v>0</v>
      </c>
      <c r="J51" s="86">
        <f>+IF(AND(J$1&gt;=Input!$J31,J$1&lt;=Input!$K31),Input!$E31/Input!$L31,0)+IFERROR(IF(AND(MOD(Capex!J$6,Input!$H31)=0,J$5=1),Input!$I31*Input!$E31,0),0)</f>
        <v>0</v>
      </c>
      <c r="K51" s="86">
        <f>+IF(AND(K$1&gt;=Input!$J31,K$1&lt;=Input!$K31),Input!$E31/Input!$L31,0)+IFERROR(IF(AND(MOD(Capex!K$6,Input!$H31)=0,K$5=1),Input!$I31*Input!$E31,0),0)</f>
        <v>0</v>
      </c>
      <c r="L51" s="86">
        <f>+IF(AND(L$1&gt;=Input!$J31,L$1&lt;=Input!$K31),Input!$E31/Input!$L31,0)+IFERROR(IF(AND(MOD(Capex!L$6,Input!$H31)=0,L$5=1),Input!$I31*Input!$E31,0),0)</f>
        <v>0</v>
      </c>
      <c r="M51" s="86">
        <f>+IF(AND(M$1&gt;=Input!$J31,M$1&lt;=Input!$K31),Input!$E31/Input!$L31,0)+IFERROR(IF(AND(MOD(Capex!M$6,Input!$H31)=0,M$5=1),Input!$I31*Input!$E31,0),0)</f>
        <v>0</v>
      </c>
      <c r="N51" s="86">
        <f>+IF(AND(N$1&gt;=Input!$J31,N$1&lt;=Input!$K31),Input!$E31/Input!$L31,0)+IFERROR(IF(AND(MOD(Capex!N$6,Input!$H31)=0,N$5=1),Input!$I31*Input!$E31,0),0)</f>
        <v>0</v>
      </c>
      <c r="O51" s="86">
        <f>+IF(AND(O$1&gt;=Input!$J31,O$1&lt;=Input!$K31),Input!$E31/Input!$L31,0)+IFERROR(IF(AND(MOD(Capex!O$6,Input!$H31)=0,O$5=1),Input!$I31*Input!$E31,0),0)</f>
        <v>0</v>
      </c>
      <c r="P51" s="86">
        <f>+IF(AND(P$1&gt;=Input!$J31,P$1&lt;=Input!$K31),Input!$E31/Input!$L31,0)+IFERROR(IF(AND(MOD(Capex!P$6,Input!$H31)=0,P$5=1),Input!$I31*Input!$E31,0),0)</f>
        <v>0</v>
      </c>
      <c r="Q51" s="86">
        <f>+IF(AND(Q$1&gt;=Input!$J31,Q$1&lt;=Input!$K31),Input!$E31/Input!$L31,0)+IFERROR(IF(AND(MOD(Capex!Q$6,Input!$H31)=0,Q$5=1),Input!$I31*Input!$E31,0),0)</f>
        <v>0</v>
      </c>
      <c r="R51" s="86">
        <f>+IF(AND(R$1&gt;=Input!$J31,R$1&lt;=Input!$K31),Input!$E31/Input!$L31,0)+IFERROR(IF(AND(MOD(Capex!R$6,Input!$H31)=0,R$5=1),Input!$I31*Input!$E31,0),0)</f>
        <v>0</v>
      </c>
      <c r="S51" s="86">
        <f>+IF(AND(S$1&gt;=Input!$J31,S$1&lt;=Input!$K31),Input!$E31/Input!$L31,0)+IFERROR(IF(AND(MOD(Capex!S$6,Input!$H31)=0,S$5=1),Input!$I31*Input!$E31,0),0)</f>
        <v>0</v>
      </c>
      <c r="T51" s="86">
        <f>+IF(AND(T$1&gt;=Input!$J31,T$1&lt;=Input!$K31),Input!$E31/Input!$L31,0)+IFERROR(IF(AND(MOD(Capex!T$6,Input!$H31)=0,T$5=1),Input!$I31*Input!$E31,0),0)</f>
        <v>0</v>
      </c>
      <c r="U51" s="86">
        <f>+IF(AND(U$1&gt;=Input!$J31,U$1&lt;=Input!$K31),Input!$E31/Input!$L31,0)+IFERROR(IF(AND(MOD(Capex!U$6,Input!$H31)=0,U$5=1),Input!$I31*Input!$E31,0),0)</f>
        <v>0</v>
      </c>
      <c r="V51" s="86">
        <f>+IF(AND(V$1&gt;=Input!$J31,V$1&lt;=Input!$K31),Input!$E31/Input!$L31,0)+IFERROR(IF(AND(MOD(Capex!V$6,Input!$H31)=0,V$5=1),Input!$I31*Input!$E31,0),0)</f>
        <v>0</v>
      </c>
      <c r="W51" s="86">
        <f>+IF(AND(W$1&gt;=Input!$J31,W$1&lt;=Input!$K31),Input!$E31/Input!$L31,0)+IFERROR(IF(AND(MOD(Capex!W$6,Input!$H31)=0,W$5=1),Input!$I31*Input!$E31,0),0)</f>
        <v>0</v>
      </c>
      <c r="X51" s="86">
        <f>+IF(AND(X$1&gt;=Input!$J31,X$1&lt;=Input!$K31),Input!$E31/Input!$L31,0)+IFERROR(IF(AND(MOD(Capex!X$6,Input!$H31)=0,X$5=1),Input!$I31*Input!$E31,0),0)</f>
        <v>0</v>
      </c>
      <c r="Y51" s="86">
        <f>+IF(AND(Y$1&gt;=Input!$J31,Y$1&lt;=Input!$K31),Input!$E31/Input!$L31,0)+IFERROR(IF(AND(MOD(Capex!Y$6,Input!$H31)=0,Y$5=1),Input!$I31*Input!$E31,0),0)</f>
        <v>0</v>
      </c>
      <c r="Z51" s="86">
        <f>+IF(AND(Z$1&gt;=Input!$J31,Z$1&lt;=Input!$K31),Input!$E31/Input!$L31,0)+IFERROR(IF(AND(MOD(Capex!Z$6,Input!$H31)=0,Z$5=1),Input!$I31*Input!$E31,0),0)</f>
        <v>0</v>
      </c>
      <c r="AA51" s="86">
        <f>+IF(AND(AA$1&gt;=Input!$J31,AA$1&lt;=Input!$K31),Input!$E31/Input!$L31,0)+IFERROR(IF(AND(MOD(Capex!AA$6,Input!$H31)=0,AA$5=1),Input!$I31*Input!$E31,0),0)</f>
        <v>0</v>
      </c>
      <c r="AB51" s="86">
        <f>+IF(AND(AB$1&gt;=Input!$J31,AB$1&lt;=Input!$K31),Input!$E31/Input!$L31,0)+IFERROR(IF(AND(MOD(Capex!AB$6,Input!$H31)=0,AB$5=1),Input!$I31*Input!$E31,0),0)</f>
        <v>0</v>
      </c>
      <c r="AC51" s="86">
        <f>+IF(AND(AC$1&gt;=Input!$J31,AC$1&lt;=Input!$K31),Input!$E31/Input!$L31,0)+IFERROR(IF(AND(MOD(Capex!AC$6,Input!$H31)=0,AC$5=1),Input!$I31*Input!$E31,0),0)</f>
        <v>0</v>
      </c>
      <c r="AD51" s="86">
        <f>+IF(AND(AD$1&gt;=Input!$J31,AD$1&lt;=Input!$K31),Input!$E31/Input!$L31,0)+IFERROR(IF(AND(MOD(Capex!AD$6,Input!$H31)=0,AD$5=1),Input!$I31*Input!$E31,0),0)</f>
        <v>0</v>
      </c>
      <c r="AE51" s="86">
        <f>+IF(AND(AE$1&gt;=Input!$J31,AE$1&lt;=Input!$K31),Input!$E31/Input!$L31,0)+IFERROR(IF(AND(MOD(Capex!AE$6,Input!$H31)=0,AE$5=1),Input!$I31*Input!$E31,0),0)</f>
        <v>0</v>
      </c>
      <c r="AF51" s="86">
        <f>+IF(AND(AF$1&gt;=Input!$J31,AF$1&lt;=Input!$K31),Input!$E31/Input!$L31,0)+IFERROR(IF(AND(MOD(Capex!AF$6,Input!$H31)=0,AF$5=1),Input!$I31*Input!$E31,0),0)</f>
        <v>0</v>
      </c>
      <c r="AG51" s="86">
        <f>+IF(AND(AG$1&gt;=Input!$J31,AG$1&lt;=Input!$K31),Input!$E31/Input!$L31,0)+IFERROR(IF(AND(MOD(Capex!AG$6,Input!$H31)=0,AG$5=1),Input!$I31*Input!$E31,0),0)</f>
        <v>0</v>
      </c>
      <c r="AH51" s="86">
        <f>+IF(AND(AH$1&gt;=Input!$J31,AH$1&lt;=Input!$K31),Input!$E31/Input!$L31,0)+IFERROR(IF(AND(MOD(Capex!AH$6,Input!$H31)=0,AH$5=1),Input!$I31*Input!$E31,0),0)</f>
        <v>0</v>
      </c>
      <c r="AI51" s="86">
        <f>+IF(AND(AI$1&gt;=Input!$J31,AI$1&lt;=Input!$K31),Input!$E31/Input!$L31,0)+IFERROR(IF(AND(MOD(Capex!AI$6,Input!$H31)=0,AI$5=1),Input!$I31*Input!$E31,0),0)</f>
        <v>0</v>
      </c>
      <c r="AJ51" s="86">
        <f>+IF(AND(AJ$1&gt;=Input!$J31,AJ$1&lt;=Input!$K31),Input!$E31/Input!$L31,0)+IFERROR(IF(AND(MOD(Capex!AJ$6,Input!$H31)=0,AJ$5=1),Input!$I31*Input!$E31,0),0)</f>
        <v>0</v>
      </c>
      <c r="AK51" s="86">
        <f>+IF(AND(AK$1&gt;=Input!$J31,AK$1&lt;=Input!$K31),Input!$E31/Input!$L31,0)+IFERROR(IF(AND(MOD(Capex!AK$6,Input!$H31)=0,AK$5=1),Input!$I31*Input!$E31,0),0)</f>
        <v>0</v>
      </c>
      <c r="AL51" s="86">
        <f>+IF(AND(AL$1&gt;=Input!$J31,AL$1&lt;=Input!$K31),Input!$E31/Input!$L31,0)+IFERROR(IF(AND(MOD(Capex!AL$6,Input!$H31)=0,AL$5=1),Input!$I31*Input!$E31,0),0)</f>
        <v>0</v>
      </c>
      <c r="AM51" s="86">
        <f>+IF(AND(AM$1&gt;=Input!$J31,AM$1&lt;=Input!$K31),Input!$E31/Input!$L31,0)+IFERROR(IF(AND(MOD(Capex!AM$6,Input!$H31)=0,AM$5=1),Input!$I31*Input!$E31,0),0)</f>
        <v>0</v>
      </c>
      <c r="AN51" s="86">
        <f>+IF(AND(AN$1&gt;=Input!$J31,AN$1&lt;=Input!$K31),Input!$E31/Input!$L31,0)+IFERROR(IF(AND(MOD(Capex!AN$6,Input!$H31)=0,AN$5=1),Input!$I31*Input!$E31,0),0)</f>
        <v>0</v>
      </c>
      <c r="AO51" s="86">
        <f>+IF(AND(AO$1&gt;=Input!$J31,AO$1&lt;=Input!$K31),Input!$E31/Input!$L31,0)+IFERROR(IF(AND(MOD(Capex!AO$6,Input!$H31)=0,AO$5=1),Input!$I31*Input!$E31,0),0)</f>
        <v>0</v>
      </c>
      <c r="AP51" s="86">
        <f>+IF(AND(AP$1&gt;=Input!$J31,AP$1&lt;=Input!$K31),Input!$E31/Input!$L31,0)+IFERROR(IF(AND(MOD(Capex!AP$6,Input!$H31)=0,AP$5=1),Input!$I31*Input!$E31,0),0)</f>
        <v>0</v>
      </c>
      <c r="AQ51" s="86">
        <f>+IF(AND(AQ$1&gt;=Input!$J31,AQ$1&lt;=Input!$K31),Input!$E31/Input!$L31,0)+IFERROR(IF(AND(MOD(Capex!AQ$6,Input!$H31)=0,AQ$5=1),Input!$I31*Input!$E31,0),0)</f>
        <v>0</v>
      </c>
      <c r="AR51" s="86">
        <f>+IF(AND(AR$1&gt;=Input!$J31,AR$1&lt;=Input!$K31),Input!$E31/Input!$L31,0)+IFERROR(IF(AND(MOD(Capex!AR$6,Input!$H31)=0,AR$5=1),Input!$I31*Input!$E31,0),0)</f>
        <v>0</v>
      </c>
      <c r="AS51" s="86">
        <f>+IF(AND(AS$1&gt;=Input!$J31,AS$1&lt;=Input!$K31),Input!$E31/Input!$L31,0)+IFERROR(IF(AND(MOD(Capex!AS$6,Input!$H31)=0,AS$5=1),Input!$I31*Input!$E31,0),0)</f>
        <v>0</v>
      </c>
      <c r="AT51" s="86">
        <f>+IF(AND(AT$1&gt;=Input!$J31,AT$1&lt;=Input!$K31),Input!$E31/Input!$L31,0)+IFERROR(IF(AND(MOD(Capex!AT$6,Input!$H31)=0,AT$5=1),Input!$I31*Input!$E31,0),0)</f>
        <v>0</v>
      </c>
      <c r="AU51" s="86">
        <f>+IF(AND(AU$1&gt;=Input!$J31,AU$1&lt;=Input!$K31),Input!$E31/Input!$L31,0)+IFERROR(IF(AND(MOD(Capex!AU$6,Input!$H31)=0,AU$5=1),Input!$I31*Input!$E31,0),0)</f>
        <v>0</v>
      </c>
      <c r="AV51" s="86">
        <f>+IF(AND(AV$1&gt;=Input!$J31,AV$1&lt;=Input!$K31),Input!$E31/Input!$L31,0)+IFERROR(IF(AND(MOD(Capex!AV$6,Input!$H31)=0,AV$5=1),Input!$I31*Input!$E31,0),0)</f>
        <v>0</v>
      </c>
      <c r="AW51" s="86">
        <f>+IF(AND(AW$1&gt;=Input!$J31,AW$1&lt;=Input!$K31),Input!$E31/Input!$L31,0)+IFERROR(IF(AND(MOD(Capex!AW$6,Input!$H31)=0,AW$5=1),Input!$I31*Input!$E31,0),0)</f>
        <v>0</v>
      </c>
      <c r="AX51" s="86">
        <f>+IF(AND(AX$1&gt;=Input!$J31,AX$1&lt;=Input!$K31),Input!$E31/Input!$L31,0)+IFERROR(IF(AND(MOD(Capex!AX$6,Input!$H31)=0,AX$5=1),Input!$I31*Input!$E31,0),0)</f>
        <v>0</v>
      </c>
      <c r="AY51" s="86">
        <f>+IF(AND(AY$1&gt;=Input!$J31,AY$1&lt;=Input!$K31),Input!$E31/Input!$L31,0)+IFERROR(IF(AND(MOD(Capex!AY$6,Input!$H31)=0,AY$5=1),Input!$I31*Input!$E31,0),0)</f>
        <v>0</v>
      </c>
      <c r="AZ51" s="86">
        <f>+IF(AND(AZ$1&gt;=Input!$J31,AZ$1&lt;=Input!$K31),Input!$E31/Input!$L31,0)+IFERROR(IF(AND(MOD(Capex!AZ$6,Input!$H31)=0,AZ$5=1),Input!$I31*Input!$E31,0),0)</f>
        <v>0</v>
      </c>
      <c r="BA51" s="86">
        <f>+IF(AND(BA$1&gt;=Input!$J31,BA$1&lt;=Input!$K31),Input!$E31/Input!$L31,0)+IFERROR(IF(AND(MOD(Capex!BA$6,Input!$H31)=0,BA$5=1),Input!$I31*Input!$E31,0),0)</f>
        <v>0</v>
      </c>
      <c r="BB51" s="86">
        <f>+IF(AND(BB$1&gt;=Input!$J31,BB$1&lt;=Input!$K31),Input!$E31/Input!$L31,0)+IFERROR(IF(AND(MOD(Capex!BB$6,Input!$H31)=0,BB$5=1),Input!$I31*Input!$E31,0),0)</f>
        <v>0</v>
      </c>
      <c r="BC51" s="86">
        <f>+IF(AND(BC$1&gt;=Input!$J31,BC$1&lt;=Input!$K31),Input!$E31/Input!$L31,0)+IFERROR(IF(AND(MOD(Capex!BC$6,Input!$H31)=0,BC$5=1),Input!$I31*Input!$E31,0),0)</f>
        <v>0</v>
      </c>
      <c r="BD51" s="86">
        <f>+IF(AND(BD$1&gt;=Input!$J31,BD$1&lt;=Input!$K31),Input!$E31/Input!$L31,0)+IFERROR(IF(AND(MOD(Capex!BD$6,Input!$H31)=0,BD$5=1),Input!$I31*Input!$E31,0),0)</f>
        <v>0</v>
      </c>
      <c r="BE51" s="86">
        <f>+IF(AND(BE$1&gt;=Input!$J31,BE$1&lt;=Input!$K31),Input!$E31/Input!$L31,0)+IFERROR(IF(AND(MOD(Capex!BE$6,Input!$H31)=0,BE$5=1),Input!$I31*Input!$E31,0),0)</f>
        <v>0</v>
      </c>
      <c r="BF51" s="86">
        <f>+IF(AND(BF$1&gt;=Input!$J31,BF$1&lt;=Input!$K31),Input!$E31/Input!$L31,0)+IFERROR(IF(AND(MOD(Capex!BF$6,Input!$H31)=0,BF$5=1),Input!$I31*Input!$E31,0),0)</f>
        <v>0</v>
      </c>
      <c r="BG51" s="86">
        <f>+IF(AND(BG$1&gt;=Input!$J31,BG$1&lt;=Input!$K31),Input!$E31/Input!$L31,0)+IFERROR(IF(AND(MOD(Capex!BG$6,Input!$H31)=0,BG$5=1),Input!$I31*Input!$E31,0),0)</f>
        <v>0</v>
      </c>
      <c r="BH51" s="86">
        <f>+IF(AND(BH$1&gt;=Input!$J31,BH$1&lt;=Input!$K31),Input!$E31/Input!$L31,0)+IFERROR(IF(AND(MOD(Capex!BH$6,Input!$H31)=0,BH$5=1),Input!$I31*Input!$E31,0),0)</f>
        <v>0</v>
      </c>
      <c r="BI51" s="86">
        <f>+IF(AND(BI$1&gt;=Input!$J31,BI$1&lt;=Input!$K31),Input!$E31/Input!$L31,0)+IFERROR(IF(AND(MOD(Capex!BI$6,Input!$H31)=0,BI$5=1),Input!$I31*Input!$E31,0),0)</f>
        <v>0</v>
      </c>
      <c r="BJ51" s="86">
        <f>+IF(AND(BJ$1&gt;=Input!$J31,BJ$1&lt;=Input!$K31),Input!$E31/Input!$L31,0)+IFERROR(IF(AND(MOD(Capex!BJ$6,Input!$H31)=0,BJ$5=1),Input!$I31*Input!$E31,0),0)</f>
        <v>0</v>
      </c>
      <c r="BK51" s="86">
        <f>+IF(AND(BK$1&gt;=Input!$J31,BK$1&lt;=Input!$K31),Input!$E31/Input!$L31,0)+IFERROR(IF(AND(MOD(Capex!BK$6,Input!$H31)=0,BK$5=1),Input!$I31*Input!$E31,0),0)</f>
        <v>0</v>
      </c>
      <c r="BL51" s="86">
        <f>+IF(AND(BL$1&gt;=Input!$J31,BL$1&lt;=Input!$K31),Input!$E31/Input!$L31,0)+IFERROR(IF(AND(MOD(Capex!BL$6,Input!$H31)=0,BL$5=1),Input!$I31*Input!$E31,0),0)</f>
        <v>0</v>
      </c>
      <c r="BM51" s="86">
        <f>+IF(AND(BM$1&gt;=Input!$J31,BM$1&lt;=Input!$K31),Input!$E31/Input!$L31,0)+IFERROR(IF(AND(MOD(Capex!BM$6,Input!$H31)=0,BM$5=1),Input!$I31*Input!$E31,0),0)</f>
        <v>0</v>
      </c>
      <c r="BN51" s="86">
        <f>+IF(AND(BN$1&gt;=Input!$J31,BN$1&lt;=Input!$K31),Input!$E31/Input!$L31,0)+IFERROR(IF(AND(MOD(Capex!BN$6,Input!$H31)=0,BN$5=1),Input!$I31*Input!$E31,0),0)</f>
        <v>0</v>
      </c>
      <c r="BO51" s="86">
        <f>+IF(AND(BO$1&gt;=Input!$J31,BO$1&lt;=Input!$K31),Input!$E31/Input!$L31,0)+IFERROR(IF(AND(MOD(Capex!BO$6,Input!$H31)=0,BO$5=1),Input!$I31*Input!$E31,0),0)</f>
        <v>0</v>
      </c>
      <c r="BP51" s="86">
        <f>+IF(AND(BP$1&gt;=Input!$J31,BP$1&lt;=Input!$K31),Input!$E31/Input!$L31,0)+IFERROR(IF(AND(MOD(Capex!BP$6,Input!$H31)=0,BP$5=1),Input!$I31*Input!$E31,0),0)</f>
        <v>0</v>
      </c>
      <c r="BQ51" s="86">
        <f>+IF(AND(BQ$1&gt;=Input!$J31,BQ$1&lt;=Input!$K31),Input!$E31/Input!$L31,0)+IFERROR(IF(AND(MOD(Capex!BQ$6,Input!$H31)=0,BQ$5=1),Input!$I31*Input!$E31,0),0)</f>
        <v>0</v>
      </c>
      <c r="BR51" s="86">
        <f>+IF(AND(BR$1&gt;=Input!$J31,BR$1&lt;=Input!$K31),Input!$E31/Input!$L31,0)+IFERROR(IF(AND(MOD(Capex!BR$6,Input!$H31)=0,BR$5=1),Input!$I31*Input!$E31,0),0)</f>
        <v>0</v>
      </c>
      <c r="BS51" s="86">
        <f>+IF(AND(BS$1&gt;=Input!$J31,BS$1&lt;=Input!$K31),Input!$E31/Input!$L31,0)+IFERROR(IF(AND(MOD(Capex!BS$6,Input!$H31)=0,BS$5=1),Input!$I31*Input!$E31,0),0)</f>
        <v>0</v>
      </c>
      <c r="BT51" s="86">
        <f>+IF(AND(BT$1&gt;=Input!$J31,BT$1&lt;=Input!$K31),Input!$E31/Input!$L31,0)+IFERROR(IF(AND(MOD(Capex!BT$6,Input!$H31)=0,BT$5=1),Input!$I31*Input!$E31,0),0)</f>
        <v>0</v>
      </c>
      <c r="BU51" s="86">
        <f>+IF(AND(BU$1&gt;=Input!$J31,BU$1&lt;=Input!$K31),Input!$E31/Input!$L31,0)+IFERROR(IF(AND(MOD(Capex!BU$6,Input!$H31)=0,BU$5=1),Input!$I31*Input!$E31,0),0)</f>
        <v>0</v>
      </c>
      <c r="BV51" s="86">
        <f>+IF(AND(BV$1&gt;=Input!$J31,BV$1&lt;=Input!$K31),Input!$E31/Input!$L31,0)+IFERROR(IF(AND(MOD(Capex!BV$6,Input!$H31)=0,BV$5=1),Input!$I31*Input!$E31,0),0)</f>
        <v>0</v>
      </c>
      <c r="BW51" s="86">
        <f>+IF(AND(BW$1&gt;=Input!$J31,BW$1&lt;=Input!$K31),Input!$E31/Input!$L31,0)+IFERROR(IF(AND(MOD(Capex!BW$6,Input!$H31)=0,BW$5=1),Input!$I31*Input!$E31,0),0)</f>
        <v>0</v>
      </c>
      <c r="BX51" s="86">
        <f>+IF(AND(BX$1&gt;=Input!$J31,BX$1&lt;=Input!$K31),Input!$E31/Input!$L31,0)+IFERROR(IF(AND(MOD(Capex!BX$6,Input!$H31)=0,BX$5=1),Input!$I31*Input!$E31,0),0)</f>
        <v>0</v>
      </c>
      <c r="BY51" s="86">
        <f>+IF(AND(BY$1&gt;=Input!$J31,BY$1&lt;=Input!$K31),Input!$E31/Input!$L31,0)+IFERROR(IF(AND(MOD(Capex!BY$6,Input!$H31)=0,BY$5=1),Input!$I31*Input!$E31,0),0)</f>
        <v>0</v>
      </c>
      <c r="BZ51" s="86">
        <f>+IF(AND(BZ$1&gt;=Input!$J31,BZ$1&lt;=Input!$K31),Input!$E31/Input!$L31,0)+IFERROR(IF(AND(MOD(Capex!BZ$6,Input!$H31)=0,BZ$5=1),Input!$I31*Input!$E31,0),0)</f>
        <v>0</v>
      </c>
      <c r="CA51" s="86">
        <f>+IF(AND(CA$1&gt;=Input!$J31,CA$1&lt;=Input!$K31),Input!$E31/Input!$L31,0)+IFERROR(IF(AND(MOD(Capex!CA$6,Input!$H31)=0,CA$5=1),Input!$I31*Input!$E31,0),0)</f>
        <v>0</v>
      </c>
      <c r="CB51" s="86">
        <f>+IF(AND(CB$1&gt;=Input!$J31,CB$1&lt;=Input!$K31),Input!$E31/Input!$L31,0)+IFERROR(IF(AND(MOD(Capex!CB$6,Input!$H31)=0,CB$5=1),Input!$I31*Input!$E31,0),0)</f>
        <v>0</v>
      </c>
      <c r="CC51" s="86">
        <f>+IF(AND(CC$1&gt;=Input!$J31,CC$1&lt;=Input!$K31),Input!$E31/Input!$L31,0)+IFERROR(IF(AND(MOD(Capex!CC$6,Input!$H31)=0,CC$5=1),Input!$I31*Input!$E31,0),0)</f>
        <v>0</v>
      </c>
      <c r="CD51" s="86">
        <f>+IF(AND(CD$1&gt;=Input!$J31,CD$1&lt;=Input!$K31),Input!$E31/Input!$L31,0)+IFERROR(IF(AND(MOD(Capex!CD$6,Input!$H31)=0,CD$5=1),Input!$I31*Input!$E31,0),0)</f>
        <v>0</v>
      </c>
      <c r="CE51" s="86">
        <f>+IF(AND(CE$1&gt;=Input!$J31,CE$1&lt;=Input!$K31),Input!$E31/Input!$L31,0)+IFERROR(IF(AND(MOD(Capex!CE$6,Input!$H31)=0,CE$5=1),Input!$I31*Input!$E31,0),0)</f>
        <v>0</v>
      </c>
      <c r="CF51" s="86">
        <f>+IF(AND(CF$1&gt;=Input!$J31,CF$1&lt;=Input!$K31),Input!$E31/Input!$L31,0)+IFERROR(IF(AND(MOD(Capex!CF$6,Input!$H31)=0,CF$5=1),Input!$I31*Input!$E31,0),0)</f>
        <v>0</v>
      </c>
      <c r="CG51" s="86">
        <f>+IF(AND(CG$1&gt;=Input!$J31,CG$1&lt;=Input!$K31),Input!$E31/Input!$L31,0)+IFERROR(IF(AND(MOD(Capex!CG$6,Input!$H31)=0,CG$5=1),Input!$I31*Input!$E31,0),0)</f>
        <v>0</v>
      </c>
      <c r="CH51" s="86">
        <f>+IF(AND(CH$1&gt;=Input!$J31,CH$1&lt;=Input!$K31),Input!$E31/Input!$L31,0)+IFERROR(IF(AND(MOD(Capex!CH$6,Input!$H31)=0,CH$5=1),Input!$I31*Input!$E31,0),0)</f>
        <v>0</v>
      </c>
      <c r="CI51" s="86">
        <f>+IF(AND(CI$1&gt;=Input!$J31,CI$1&lt;=Input!$K31),Input!$E31/Input!$L31,0)+IFERROR(IF(AND(MOD(Capex!CI$6,Input!$H31)=0,CI$5=1),Input!$I31*Input!$E31,0),0)</f>
        <v>0</v>
      </c>
      <c r="CJ51" s="86">
        <f>+IF(AND(CJ$1&gt;=Input!$J31,CJ$1&lt;=Input!$K31),Input!$E31/Input!$L31,0)+IFERROR(IF(AND(MOD(Capex!CJ$6,Input!$H31)=0,CJ$5=1),Input!$I31*Input!$E31,0),0)</f>
        <v>0</v>
      </c>
      <c r="CK51" s="86">
        <f>+IF(AND(CK$1&gt;=Input!$J31,CK$1&lt;=Input!$K31),Input!$E31/Input!$L31,0)+IFERROR(IF(AND(MOD(Capex!CK$6,Input!$H31)=0,CK$5=1),Input!$I31*Input!$E31,0),0)</f>
        <v>0</v>
      </c>
      <c r="CL51" s="86">
        <f>+IF(AND(CL$1&gt;=Input!$J31,CL$1&lt;=Input!$K31),Input!$E31/Input!$L31,0)+IFERROR(IF(AND(MOD(Capex!CL$6,Input!$H31)=0,CL$5=1),Input!$I31*Input!$E31,0),0)</f>
        <v>0</v>
      </c>
      <c r="CM51" s="86">
        <f>+IF(AND(CM$1&gt;=Input!$J31,CM$1&lt;=Input!$K31),Input!$E31/Input!$L31,0)+IFERROR(IF(AND(MOD(Capex!CM$6,Input!$H31)=0,CM$5=1),Input!$I31*Input!$E31,0),0)</f>
        <v>0</v>
      </c>
      <c r="CN51" s="86">
        <f>+IF(AND(CN$1&gt;=Input!$J31,CN$1&lt;=Input!$K31),Input!$E31/Input!$L31,0)+IFERROR(IF(AND(MOD(Capex!CN$6,Input!$H31)=0,CN$5=1),Input!$I31*Input!$E31,0),0)</f>
        <v>0</v>
      </c>
      <c r="CO51" s="86">
        <f>+IF(AND(CO$1&gt;=Input!$J31,CO$1&lt;=Input!$K31),Input!$E31/Input!$L31,0)+IFERROR(IF(AND(MOD(Capex!CO$6,Input!$H31)=0,CO$5=1),Input!$I31*Input!$E31,0),0)</f>
        <v>0</v>
      </c>
      <c r="CP51" s="86">
        <f>+IF(AND(CP$1&gt;=Input!$J31,CP$1&lt;=Input!$K31),Input!$E31/Input!$L31,0)+IFERROR(IF(AND(MOD(Capex!CP$6,Input!$H31)=0,CP$5=1),Input!$I31*Input!$E31,0),0)</f>
        <v>0</v>
      </c>
      <c r="CQ51" s="86">
        <f>+IF(AND(CQ$1&gt;=Input!$J31,CQ$1&lt;=Input!$K31),Input!$E31/Input!$L31,0)+IFERROR(IF(AND(MOD(Capex!CQ$6,Input!$H31)=0,CQ$5=1),Input!$I31*Input!$E31,0),0)</f>
        <v>0</v>
      </c>
      <c r="CR51" s="86">
        <f>+IF(AND(CR$1&gt;=Input!$J31,CR$1&lt;=Input!$K31),Input!$E31/Input!$L31,0)+IFERROR(IF(AND(MOD(Capex!CR$6,Input!$H31)=0,CR$5=1),Input!$I31*Input!$E31,0),0)</f>
        <v>0</v>
      </c>
      <c r="CS51" s="86">
        <f>+IF(AND(CS$1&gt;=Input!$J31,CS$1&lt;=Input!$K31),Input!$E31/Input!$L31,0)+IFERROR(IF(AND(MOD(Capex!CS$6,Input!$H31)=0,CS$5=1),Input!$I31*Input!$E31,0),0)</f>
        <v>0</v>
      </c>
      <c r="CT51" s="86">
        <f>+IF(AND(CT$1&gt;=Input!$J31,CT$1&lt;=Input!$K31),Input!$E31/Input!$L31,0)+IFERROR(IF(AND(MOD(Capex!CT$6,Input!$H31)=0,CT$5=1),Input!$I31*Input!$E31,0),0)</f>
        <v>0</v>
      </c>
      <c r="CU51" s="86">
        <f>+IF(AND(CU$1&gt;=Input!$J31,CU$1&lt;=Input!$K31),Input!$E31/Input!$L31,0)+IFERROR(IF(AND(MOD(Capex!CU$6,Input!$H31)=0,CU$5=1),Input!$I31*Input!$E31,0),0)</f>
        <v>0</v>
      </c>
      <c r="CV51" s="86">
        <f>+IF(AND(CV$1&gt;=Input!$J31,CV$1&lt;=Input!$K31),Input!$E31/Input!$L31,0)+IFERROR(IF(AND(MOD(Capex!CV$6,Input!$H31)=0,CV$5=1),Input!$I31*Input!$E31,0),0)</f>
        <v>0</v>
      </c>
      <c r="CW51" s="86">
        <f>+IF(AND(CW$1&gt;=Input!$J31,CW$1&lt;=Input!$K31),Input!$E31/Input!$L31,0)+IFERROR(IF(AND(MOD(Capex!CW$6,Input!$H31)=0,CW$5=1),Input!$I31*Input!$E31,0),0)</f>
        <v>0</v>
      </c>
      <c r="CX51" s="86">
        <f>+IF(AND(CX$1&gt;=Input!$J31,CX$1&lt;=Input!$K31),Input!$E31/Input!$L31,0)+IFERROR(IF(AND(MOD(Capex!CX$6,Input!$H31)=0,CX$5=1),Input!$I31*Input!$E31,0),0)</f>
        <v>0</v>
      </c>
      <c r="CY51" s="86">
        <f>+IF(AND(CY$1&gt;=Input!$J31,CY$1&lt;=Input!$K31),Input!$E31/Input!$L31,0)+IFERROR(IF(AND(MOD(Capex!CY$6,Input!$H31)=0,CY$5=1),Input!$I31*Input!$E31,0),0)</f>
        <v>0</v>
      </c>
      <c r="CZ51" s="86">
        <f>+IF(AND(CZ$1&gt;=Input!$J31,CZ$1&lt;=Input!$K31),Input!$E31/Input!$L31,0)+IFERROR(IF(AND(MOD(Capex!CZ$6,Input!$H31)=0,CZ$5=1),Input!$I31*Input!$E31,0),0)</f>
        <v>0</v>
      </c>
      <c r="DA51" s="86">
        <f>+IF(AND(DA$1&gt;=Input!$J31,DA$1&lt;=Input!$K31),Input!$E31/Input!$L31,0)+IFERROR(IF(AND(MOD(Capex!DA$6,Input!$H31)=0,DA$5=1),Input!$I31*Input!$E31,0),0)</f>
        <v>0</v>
      </c>
      <c r="DB51" s="86">
        <f>+IF(AND(DB$1&gt;=Input!$J31,DB$1&lt;=Input!$K31),Input!$E31/Input!$L31,0)+IFERROR(IF(AND(MOD(Capex!DB$6,Input!$H31)=0,DB$5=1),Input!$I31*Input!$E31,0),0)</f>
        <v>0</v>
      </c>
      <c r="DC51" s="86">
        <f>+IF(AND(DC$1&gt;=Input!$J31,DC$1&lt;=Input!$K31),Input!$E31/Input!$L31,0)+IFERROR(IF(AND(MOD(Capex!DC$6,Input!$H31)=0,DC$5=1),Input!$I31*Input!$E31,0),0)</f>
        <v>0</v>
      </c>
      <c r="DD51" s="86">
        <f>+IF(AND(DD$1&gt;=Input!$J31,DD$1&lt;=Input!$K31),Input!$E31/Input!$L31,0)+IFERROR(IF(AND(MOD(Capex!DD$6,Input!$H31)=0,DD$5=1),Input!$I31*Input!$E31,0),0)</f>
        <v>0</v>
      </c>
      <c r="DE51" s="86">
        <f>+IF(AND(DE$1&gt;=Input!$J31,DE$1&lt;=Input!$K31),Input!$E31/Input!$L31,0)+IFERROR(IF(AND(MOD(Capex!DE$6,Input!$H31)=0,DE$5=1),Input!$I31*Input!$E31,0),0)</f>
        <v>0</v>
      </c>
      <c r="DF51" s="86">
        <f>+IF(AND(DF$1&gt;=Input!$J31,DF$1&lt;=Input!$K31),Input!$E31/Input!$L31,0)+IFERROR(IF(AND(MOD(Capex!DF$6,Input!$H31)=0,DF$5=1),Input!$I31*Input!$E31,0),0)</f>
        <v>0</v>
      </c>
      <c r="DG51" s="86">
        <f>+IF(AND(DG$1&gt;=Input!$J31,DG$1&lt;=Input!$K31),Input!$E31/Input!$L31,0)+IFERROR(IF(AND(MOD(Capex!DG$6,Input!$H31)=0,DG$5=1),Input!$I31*Input!$E31,0),0)</f>
        <v>0</v>
      </c>
      <c r="DH51" s="86">
        <f>+IF(AND(DH$1&gt;=Input!$J31,DH$1&lt;=Input!$K31),Input!$E31/Input!$L31,0)+IFERROR(IF(AND(MOD(Capex!DH$6,Input!$H31)=0,DH$5=1),Input!$I31*Input!$E31,0),0)</f>
        <v>0</v>
      </c>
      <c r="DI51" s="86">
        <f>+IF(AND(DI$1&gt;=Input!$J31,DI$1&lt;=Input!$K31),Input!$E31/Input!$L31,0)+IFERROR(IF(AND(MOD(Capex!DI$6,Input!$H31)=0,DI$5=1),Input!$I31*Input!$E31,0),0)</f>
        <v>0</v>
      </c>
      <c r="DJ51" s="86">
        <f>+IF(AND(DJ$1&gt;=Input!$J31,DJ$1&lt;=Input!$K31),Input!$E31/Input!$L31,0)+IFERROR(IF(AND(MOD(Capex!DJ$6,Input!$H31)=0,DJ$5=1),Input!$I31*Input!$E31,0),0)</f>
        <v>0</v>
      </c>
      <c r="DK51" s="86">
        <f>+IF(AND(DK$1&gt;=Input!$J31,DK$1&lt;=Input!$K31),Input!$E31/Input!$L31,0)+IFERROR(IF(AND(MOD(Capex!DK$6,Input!$H31)=0,DK$5=1),Input!$I31*Input!$E31,0),0)</f>
        <v>0</v>
      </c>
      <c r="DL51" s="86">
        <f>+IF(AND(DL$1&gt;=Input!$J31,DL$1&lt;=Input!$K31),Input!$E31/Input!$L31,0)+IFERROR(IF(AND(MOD(Capex!DL$6,Input!$H31)=0,DL$5=1),Input!$I31*Input!$E31,0),0)</f>
        <v>0</v>
      </c>
      <c r="DM51" s="86">
        <f>+IF(AND(DM$1&gt;=Input!$J31,DM$1&lt;=Input!$K31),Input!$E31/Input!$L31,0)+IFERROR(IF(AND(MOD(Capex!DM$6,Input!$H31)=0,DM$5=1),Input!$I31*Input!$E31,0),0)</f>
        <v>0</v>
      </c>
      <c r="DN51" s="86">
        <f>+IF(AND(DN$1&gt;=Input!$J31,DN$1&lt;=Input!$K31),Input!$E31/Input!$L31,0)+IFERROR(IF(AND(MOD(Capex!DN$6,Input!$H31)=0,DN$5=1),Input!$I31*Input!$E31,0),0)</f>
        <v>0</v>
      </c>
      <c r="DO51" s="86">
        <f>+IF(AND(DO$1&gt;=Input!$J31,DO$1&lt;=Input!$K31),Input!$E31/Input!$L31,0)+IFERROR(IF(AND(MOD(Capex!DO$6,Input!$H31)=0,DO$5=1),Input!$I31*Input!$E31,0),0)</f>
        <v>0</v>
      </c>
      <c r="DP51" s="86">
        <f>+IF(AND(DP$1&gt;=Input!$J31,DP$1&lt;=Input!$K31),Input!$E31/Input!$L31,0)+IFERROR(IF(AND(MOD(Capex!DP$6,Input!$H31)=0,DP$5=1),Input!$I31*Input!$E31,0),0)</f>
        <v>0</v>
      </c>
      <c r="DQ51" s="86">
        <f>+IF(AND(DQ$1&gt;=Input!$J31,DQ$1&lt;=Input!$K31),Input!$E31/Input!$L31,0)+IFERROR(IF(AND(MOD(Capex!DQ$6,Input!$H31)=0,DQ$5=1),Input!$I31*Input!$E31,0),0)</f>
        <v>0</v>
      </c>
      <c r="DR51" s="86">
        <f>+IF(AND(DR$1&gt;=Input!$J31,DR$1&lt;=Input!$K31),Input!$E31/Input!$L31,0)+IFERROR(IF(AND(MOD(Capex!DR$6,Input!$H31)=0,DR$5=1),Input!$I31*Input!$E31,0),0)</f>
        <v>0</v>
      </c>
      <c r="DS51" s="86">
        <f>+IF(AND(DS$1&gt;=Input!$J31,DS$1&lt;=Input!$K31),Input!$E31/Input!$L31,0)+IFERROR(IF(AND(MOD(Capex!DS$6,Input!$H31)=0,DS$5=1),Input!$I31*Input!$E31,0),0)</f>
        <v>0</v>
      </c>
      <c r="DT51" s="86">
        <f>+IF(AND(DT$1&gt;=Input!$J31,DT$1&lt;=Input!$K31),Input!$E31/Input!$L31,0)+IFERROR(IF(AND(MOD(Capex!DT$6,Input!$H31)=0,DT$5=1),Input!$I31*Input!$E31,0),0)</f>
        <v>0</v>
      </c>
    </row>
    <row r="52" spans="1:124" ht="14.25" customHeight="1" x14ac:dyDescent="0.15">
      <c r="A52" s="85" t="str">
        <f>+Input!G32</f>
        <v>Other Assets</v>
      </c>
      <c r="B52" s="3" t="str">
        <f t="shared" si="144"/>
        <v>Plumbing and Electrical Upgrades ESTIMATED</v>
      </c>
      <c r="C52" s="71" t="str">
        <f t="shared" si="145"/>
        <v>EUR</v>
      </c>
      <c r="D52" s="23"/>
      <c r="E52" s="86">
        <f>+IF(AND(E$1&gt;=Input!$J32,E$1&lt;=Input!$K32),Input!$E32/Input!$L32,0)+IFERROR(IF(AND(MOD(Capex!E$6,Input!$H32)=0,E$5=1),Input!$I32*Input!$E32,0),0)</f>
        <v>15000</v>
      </c>
      <c r="F52" s="86">
        <f>+IF(AND(F$1&gt;=Input!$J32,F$1&lt;=Input!$K32),Input!$E32/Input!$L32,0)+IFERROR(IF(AND(MOD(Capex!F$6,Input!$H32)=0,F$5=1),Input!$I32*Input!$E32,0),0)</f>
        <v>0</v>
      </c>
      <c r="G52" s="86">
        <f>+IF(AND(G$1&gt;=Input!$J32,G$1&lt;=Input!$K32),Input!$E32/Input!$L32,0)+IFERROR(IF(AND(MOD(Capex!G$6,Input!$H32)=0,G$5=1),Input!$I32*Input!$E32,0),0)</f>
        <v>0</v>
      </c>
      <c r="H52" s="86">
        <f>+IF(AND(H$1&gt;=Input!$J32,H$1&lt;=Input!$K32),Input!$E32/Input!$L32,0)+IFERROR(IF(AND(MOD(Capex!H$6,Input!$H32)=0,H$5=1),Input!$I32*Input!$E32,0),0)</f>
        <v>0</v>
      </c>
      <c r="I52" s="86">
        <f>+IF(AND(I$1&gt;=Input!$J32,I$1&lt;=Input!$K32),Input!$E32/Input!$L32,0)+IFERROR(IF(AND(MOD(Capex!I$6,Input!$H32)=0,I$5=1),Input!$I32*Input!$E32,0),0)</f>
        <v>0</v>
      </c>
      <c r="J52" s="86">
        <f>+IF(AND(J$1&gt;=Input!$J32,J$1&lt;=Input!$K32),Input!$E32/Input!$L32,0)+IFERROR(IF(AND(MOD(Capex!J$6,Input!$H32)=0,J$5=1),Input!$I32*Input!$E32,0),0)</f>
        <v>0</v>
      </c>
      <c r="K52" s="86">
        <f>+IF(AND(K$1&gt;=Input!$J32,K$1&lt;=Input!$K32),Input!$E32/Input!$L32,0)+IFERROR(IF(AND(MOD(Capex!K$6,Input!$H32)=0,K$5=1),Input!$I32*Input!$E32,0),0)</f>
        <v>0</v>
      </c>
      <c r="L52" s="86">
        <f>+IF(AND(L$1&gt;=Input!$J32,L$1&lt;=Input!$K32),Input!$E32/Input!$L32,0)+IFERROR(IF(AND(MOD(Capex!L$6,Input!$H32)=0,L$5=1),Input!$I32*Input!$E32,0),0)</f>
        <v>0</v>
      </c>
      <c r="M52" s="86">
        <f>+IF(AND(M$1&gt;=Input!$J32,M$1&lt;=Input!$K32),Input!$E32/Input!$L32,0)+IFERROR(IF(AND(MOD(Capex!M$6,Input!$H32)=0,M$5=1),Input!$I32*Input!$E32,0),0)</f>
        <v>0</v>
      </c>
      <c r="N52" s="86">
        <f>+IF(AND(N$1&gt;=Input!$J32,N$1&lt;=Input!$K32),Input!$E32/Input!$L32,0)+IFERROR(IF(AND(MOD(Capex!N$6,Input!$H32)=0,N$5=1),Input!$I32*Input!$E32,0),0)</f>
        <v>0</v>
      </c>
      <c r="O52" s="86">
        <f>+IF(AND(O$1&gt;=Input!$J32,O$1&lt;=Input!$K32),Input!$E32/Input!$L32,0)+IFERROR(IF(AND(MOD(Capex!O$6,Input!$H32)=0,O$5=1),Input!$I32*Input!$E32,0),0)</f>
        <v>0</v>
      </c>
      <c r="P52" s="86">
        <f>+IF(AND(P$1&gt;=Input!$J32,P$1&lt;=Input!$K32),Input!$E32/Input!$L32,0)+IFERROR(IF(AND(MOD(Capex!P$6,Input!$H32)=0,P$5=1),Input!$I32*Input!$E32,0),0)</f>
        <v>0</v>
      </c>
      <c r="Q52" s="86">
        <f>+IF(AND(Q$1&gt;=Input!$J32,Q$1&lt;=Input!$K32),Input!$E32/Input!$L32,0)+IFERROR(IF(AND(MOD(Capex!Q$6,Input!$H32)=0,Q$5=1),Input!$I32*Input!$E32,0),0)</f>
        <v>0</v>
      </c>
      <c r="R52" s="86">
        <f>+IF(AND(R$1&gt;=Input!$J32,R$1&lt;=Input!$K32),Input!$E32/Input!$L32,0)+IFERROR(IF(AND(MOD(Capex!R$6,Input!$H32)=0,R$5=1),Input!$I32*Input!$E32,0),0)</f>
        <v>0</v>
      </c>
      <c r="S52" s="86">
        <f>+IF(AND(S$1&gt;=Input!$J32,S$1&lt;=Input!$K32),Input!$E32/Input!$L32,0)+IFERROR(IF(AND(MOD(Capex!S$6,Input!$H32)=0,S$5=1),Input!$I32*Input!$E32,0),0)</f>
        <v>0</v>
      </c>
      <c r="T52" s="86">
        <f>+IF(AND(T$1&gt;=Input!$J32,T$1&lt;=Input!$K32),Input!$E32/Input!$L32,0)+IFERROR(IF(AND(MOD(Capex!T$6,Input!$H32)=0,T$5=1),Input!$I32*Input!$E32,0),0)</f>
        <v>0</v>
      </c>
      <c r="U52" s="86">
        <f>+IF(AND(U$1&gt;=Input!$J32,U$1&lt;=Input!$K32),Input!$E32/Input!$L32,0)+IFERROR(IF(AND(MOD(Capex!U$6,Input!$H32)=0,U$5=1),Input!$I32*Input!$E32,0),0)</f>
        <v>0</v>
      </c>
      <c r="V52" s="86">
        <f>+IF(AND(V$1&gt;=Input!$J32,V$1&lt;=Input!$K32),Input!$E32/Input!$L32,0)+IFERROR(IF(AND(MOD(Capex!V$6,Input!$H32)=0,V$5=1),Input!$I32*Input!$E32,0),0)</f>
        <v>0</v>
      </c>
      <c r="W52" s="86">
        <f>+IF(AND(W$1&gt;=Input!$J32,W$1&lt;=Input!$K32),Input!$E32/Input!$L32,0)+IFERROR(IF(AND(MOD(Capex!W$6,Input!$H32)=0,W$5=1),Input!$I32*Input!$E32,0),0)</f>
        <v>0</v>
      </c>
      <c r="X52" s="86">
        <f>+IF(AND(X$1&gt;=Input!$J32,X$1&lt;=Input!$K32),Input!$E32/Input!$L32,0)+IFERROR(IF(AND(MOD(Capex!X$6,Input!$H32)=0,X$5=1),Input!$I32*Input!$E32,0),0)</f>
        <v>0</v>
      </c>
      <c r="Y52" s="86">
        <f>+IF(AND(Y$1&gt;=Input!$J32,Y$1&lt;=Input!$K32),Input!$E32/Input!$L32,0)+IFERROR(IF(AND(MOD(Capex!Y$6,Input!$H32)=0,Y$5=1),Input!$I32*Input!$E32,0),0)</f>
        <v>0</v>
      </c>
      <c r="Z52" s="86">
        <f>+IF(AND(Z$1&gt;=Input!$J32,Z$1&lt;=Input!$K32),Input!$E32/Input!$L32,0)+IFERROR(IF(AND(MOD(Capex!Z$6,Input!$H32)=0,Z$5=1),Input!$I32*Input!$E32,0),0)</f>
        <v>0</v>
      </c>
      <c r="AA52" s="86">
        <f>+IF(AND(AA$1&gt;=Input!$J32,AA$1&lt;=Input!$K32),Input!$E32/Input!$L32,0)+IFERROR(IF(AND(MOD(Capex!AA$6,Input!$H32)=0,AA$5=1),Input!$I32*Input!$E32,0),0)</f>
        <v>0</v>
      </c>
      <c r="AB52" s="86">
        <f>+IF(AND(AB$1&gt;=Input!$J32,AB$1&lt;=Input!$K32),Input!$E32/Input!$L32,0)+IFERROR(IF(AND(MOD(Capex!AB$6,Input!$H32)=0,AB$5=1),Input!$I32*Input!$E32,0),0)</f>
        <v>0</v>
      </c>
      <c r="AC52" s="86">
        <f>+IF(AND(AC$1&gt;=Input!$J32,AC$1&lt;=Input!$K32),Input!$E32/Input!$L32,0)+IFERROR(IF(AND(MOD(Capex!AC$6,Input!$H32)=0,AC$5=1),Input!$I32*Input!$E32,0),0)</f>
        <v>0</v>
      </c>
      <c r="AD52" s="86">
        <f>+IF(AND(AD$1&gt;=Input!$J32,AD$1&lt;=Input!$K32),Input!$E32/Input!$L32,0)+IFERROR(IF(AND(MOD(Capex!AD$6,Input!$H32)=0,AD$5=1),Input!$I32*Input!$E32,0),0)</f>
        <v>0</v>
      </c>
      <c r="AE52" s="86">
        <f>+IF(AND(AE$1&gt;=Input!$J32,AE$1&lt;=Input!$K32),Input!$E32/Input!$L32,0)+IFERROR(IF(AND(MOD(Capex!AE$6,Input!$H32)=0,AE$5=1),Input!$I32*Input!$E32,0),0)</f>
        <v>0</v>
      </c>
      <c r="AF52" s="86">
        <f>+IF(AND(AF$1&gt;=Input!$J32,AF$1&lt;=Input!$K32),Input!$E32/Input!$L32,0)+IFERROR(IF(AND(MOD(Capex!AF$6,Input!$H32)=0,AF$5=1),Input!$I32*Input!$E32,0),0)</f>
        <v>0</v>
      </c>
      <c r="AG52" s="86">
        <f>+IF(AND(AG$1&gt;=Input!$J32,AG$1&lt;=Input!$K32),Input!$E32/Input!$L32,0)+IFERROR(IF(AND(MOD(Capex!AG$6,Input!$H32)=0,AG$5=1),Input!$I32*Input!$E32,0),0)</f>
        <v>0</v>
      </c>
      <c r="AH52" s="86">
        <f>+IF(AND(AH$1&gt;=Input!$J32,AH$1&lt;=Input!$K32),Input!$E32/Input!$L32,0)+IFERROR(IF(AND(MOD(Capex!AH$6,Input!$H32)=0,AH$5=1),Input!$I32*Input!$E32,0),0)</f>
        <v>0</v>
      </c>
      <c r="AI52" s="86">
        <f>+IF(AND(AI$1&gt;=Input!$J32,AI$1&lt;=Input!$K32),Input!$E32/Input!$L32,0)+IFERROR(IF(AND(MOD(Capex!AI$6,Input!$H32)=0,AI$5=1),Input!$I32*Input!$E32,0),0)</f>
        <v>0</v>
      </c>
      <c r="AJ52" s="86">
        <f>+IF(AND(AJ$1&gt;=Input!$J32,AJ$1&lt;=Input!$K32),Input!$E32/Input!$L32,0)+IFERROR(IF(AND(MOD(Capex!AJ$6,Input!$H32)=0,AJ$5=1),Input!$I32*Input!$E32,0),0)</f>
        <v>0</v>
      </c>
      <c r="AK52" s="86">
        <f>+IF(AND(AK$1&gt;=Input!$J32,AK$1&lt;=Input!$K32),Input!$E32/Input!$L32,0)+IFERROR(IF(AND(MOD(Capex!AK$6,Input!$H32)=0,AK$5=1),Input!$I32*Input!$E32,0),0)</f>
        <v>0</v>
      </c>
      <c r="AL52" s="86">
        <f>+IF(AND(AL$1&gt;=Input!$J32,AL$1&lt;=Input!$K32),Input!$E32/Input!$L32,0)+IFERROR(IF(AND(MOD(Capex!AL$6,Input!$H32)=0,AL$5=1),Input!$I32*Input!$E32,0),0)</f>
        <v>0</v>
      </c>
      <c r="AM52" s="86">
        <f>+IF(AND(AM$1&gt;=Input!$J32,AM$1&lt;=Input!$K32),Input!$E32/Input!$L32,0)+IFERROR(IF(AND(MOD(Capex!AM$6,Input!$H32)=0,AM$5=1),Input!$I32*Input!$E32,0),0)</f>
        <v>0</v>
      </c>
      <c r="AN52" s="86">
        <f>+IF(AND(AN$1&gt;=Input!$J32,AN$1&lt;=Input!$K32),Input!$E32/Input!$L32,0)+IFERROR(IF(AND(MOD(Capex!AN$6,Input!$H32)=0,AN$5=1),Input!$I32*Input!$E32,0),0)</f>
        <v>0</v>
      </c>
      <c r="AO52" s="86">
        <f>+IF(AND(AO$1&gt;=Input!$J32,AO$1&lt;=Input!$K32),Input!$E32/Input!$L32,0)+IFERROR(IF(AND(MOD(Capex!AO$6,Input!$H32)=0,AO$5=1),Input!$I32*Input!$E32,0),0)</f>
        <v>0</v>
      </c>
      <c r="AP52" s="86">
        <f>+IF(AND(AP$1&gt;=Input!$J32,AP$1&lt;=Input!$K32),Input!$E32/Input!$L32,0)+IFERROR(IF(AND(MOD(Capex!AP$6,Input!$H32)=0,AP$5=1),Input!$I32*Input!$E32,0),0)</f>
        <v>0</v>
      </c>
      <c r="AQ52" s="86">
        <f>+IF(AND(AQ$1&gt;=Input!$J32,AQ$1&lt;=Input!$K32),Input!$E32/Input!$L32,0)+IFERROR(IF(AND(MOD(Capex!AQ$6,Input!$H32)=0,AQ$5=1),Input!$I32*Input!$E32,0),0)</f>
        <v>0</v>
      </c>
      <c r="AR52" s="86">
        <f>+IF(AND(AR$1&gt;=Input!$J32,AR$1&lt;=Input!$K32),Input!$E32/Input!$L32,0)+IFERROR(IF(AND(MOD(Capex!AR$6,Input!$H32)=0,AR$5=1),Input!$I32*Input!$E32,0),0)</f>
        <v>0</v>
      </c>
      <c r="AS52" s="86">
        <f>+IF(AND(AS$1&gt;=Input!$J32,AS$1&lt;=Input!$K32),Input!$E32/Input!$L32,0)+IFERROR(IF(AND(MOD(Capex!AS$6,Input!$H32)=0,AS$5=1),Input!$I32*Input!$E32,0),0)</f>
        <v>0</v>
      </c>
      <c r="AT52" s="86">
        <f>+IF(AND(AT$1&gt;=Input!$J32,AT$1&lt;=Input!$K32),Input!$E32/Input!$L32,0)+IFERROR(IF(AND(MOD(Capex!AT$6,Input!$H32)=0,AT$5=1),Input!$I32*Input!$E32,0),0)</f>
        <v>0</v>
      </c>
      <c r="AU52" s="86">
        <f>+IF(AND(AU$1&gt;=Input!$J32,AU$1&lt;=Input!$K32),Input!$E32/Input!$L32,0)+IFERROR(IF(AND(MOD(Capex!AU$6,Input!$H32)=0,AU$5=1),Input!$I32*Input!$E32,0),0)</f>
        <v>0</v>
      </c>
      <c r="AV52" s="86">
        <f>+IF(AND(AV$1&gt;=Input!$J32,AV$1&lt;=Input!$K32),Input!$E32/Input!$L32,0)+IFERROR(IF(AND(MOD(Capex!AV$6,Input!$H32)=0,AV$5=1),Input!$I32*Input!$E32,0),0)</f>
        <v>0</v>
      </c>
      <c r="AW52" s="86">
        <f>+IF(AND(AW$1&gt;=Input!$J32,AW$1&lt;=Input!$K32),Input!$E32/Input!$L32,0)+IFERROR(IF(AND(MOD(Capex!AW$6,Input!$H32)=0,AW$5=1),Input!$I32*Input!$E32,0),0)</f>
        <v>0</v>
      </c>
      <c r="AX52" s="86">
        <f>+IF(AND(AX$1&gt;=Input!$J32,AX$1&lt;=Input!$K32),Input!$E32/Input!$L32,0)+IFERROR(IF(AND(MOD(Capex!AX$6,Input!$H32)=0,AX$5=1),Input!$I32*Input!$E32,0),0)</f>
        <v>0</v>
      </c>
      <c r="AY52" s="86">
        <f>+IF(AND(AY$1&gt;=Input!$J32,AY$1&lt;=Input!$K32),Input!$E32/Input!$L32,0)+IFERROR(IF(AND(MOD(Capex!AY$6,Input!$H32)=0,AY$5=1),Input!$I32*Input!$E32,0),0)</f>
        <v>0</v>
      </c>
      <c r="AZ52" s="86">
        <f>+IF(AND(AZ$1&gt;=Input!$J32,AZ$1&lt;=Input!$K32),Input!$E32/Input!$L32,0)+IFERROR(IF(AND(MOD(Capex!AZ$6,Input!$H32)=0,AZ$5=1),Input!$I32*Input!$E32,0),0)</f>
        <v>0</v>
      </c>
      <c r="BA52" s="86">
        <f>+IF(AND(BA$1&gt;=Input!$J32,BA$1&lt;=Input!$K32),Input!$E32/Input!$L32,0)+IFERROR(IF(AND(MOD(Capex!BA$6,Input!$H32)=0,BA$5=1),Input!$I32*Input!$E32,0),0)</f>
        <v>0</v>
      </c>
      <c r="BB52" s="86">
        <f>+IF(AND(BB$1&gt;=Input!$J32,BB$1&lt;=Input!$K32),Input!$E32/Input!$L32,0)+IFERROR(IF(AND(MOD(Capex!BB$6,Input!$H32)=0,BB$5=1),Input!$I32*Input!$E32,0),0)</f>
        <v>0</v>
      </c>
      <c r="BC52" s="86">
        <f>+IF(AND(BC$1&gt;=Input!$J32,BC$1&lt;=Input!$K32),Input!$E32/Input!$L32,0)+IFERROR(IF(AND(MOD(Capex!BC$6,Input!$H32)=0,BC$5=1),Input!$I32*Input!$E32,0),0)</f>
        <v>0</v>
      </c>
      <c r="BD52" s="86">
        <f>+IF(AND(BD$1&gt;=Input!$J32,BD$1&lt;=Input!$K32),Input!$E32/Input!$L32,0)+IFERROR(IF(AND(MOD(Capex!BD$6,Input!$H32)=0,BD$5=1),Input!$I32*Input!$E32,0),0)</f>
        <v>0</v>
      </c>
      <c r="BE52" s="86">
        <f>+IF(AND(BE$1&gt;=Input!$J32,BE$1&lt;=Input!$K32),Input!$E32/Input!$L32,0)+IFERROR(IF(AND(MOD(Capex!BE$6,Input!$H32)=0,BE$5=1),Input!$I32*Input!$E32,0),0)</f>
        <v>0</v>
      </c>
      <c r="BF52" s="86">
        <f>+IF(AND(BF$1&gt;=Input!$J32,BF$1&lt;=Input!$K32),Input!$E32/Input!$L32,0)+IFERROR(IF(AND(MOD(Capex!BF$6,Input!$H32)=0,BF$5=1),Input!$I32*Input!$E32,0),0)</f>
        <v>0</v>
      </c>
      <c r="BG52" s="86">
        <f>+IF(AND(BG$1&gt;=Input!$J32,BG$1&lt;=Input!$K32),Input!$E32/Input!$L32,0)+IFERROR(IF(AND(MOD(Capex!BG$6,Input!$H32)=0,BG$5=1),Input!$I32*Input!$E32,0),0)</f>
        <v>0</v>
      </c>
      <c r="BH52" s="86">
        <f>+IF(AND(BH$1&gt;=Input!$J32,BH$1&lt;=Input!$K32),Input!$E32/Input!$L32,0)+IFERROR(IF(AND(MOD(Capex!BH$6,Input!$H32)=0,BH$5=1),Input!$I32*Input!$E32,0),0)</f>
        <v>0</v>
      </c>
      <c r="BI52" s="86">
        <f>+IF(AND(BI$1&gt;=Input!$J32,BI$1&lt;=Input!$K32),Input!$E32/Input!$L32,0)+IFERROR(IF(AND(MOD(Capex!BI$6,Input!$H32)=0,BI$5=1),Input!$I32*Input!$E32,0),0)</f>
        <v>0</v>
      </c>
      <c r="BJ52" s="86">
        <f>+IF(AND(BJ$1&gt;=Input!$J32,BJ$1&lt;=Input!$K32),Input!$E32/Input!$L32,0)+IFERROR(IF(AND(MOD(Capex!BJ$6,Input!$H32)=0,BJ$5=1),Input!$I32*Input!$E32,0),0)</f>
        <v>0</v>
      </c>
      <c r="BK52" s="86">
        <f>+IF(AND(BK$1&gt;=Input!$J32,BK$1&lt;=Input!$K32),Input!$E32/Input!$L32,0)+IFERROR(IF(AND(MOD(Capex!BK$6,Input!$H32)=0,BK$5=1),Input!$I32*Input!$E32,0),0)</f>
        <v>0</v>
      </c>
      <c r="BL52" s="86">
        <f>+IF(AND(BL$1&gt;=Input!$J32,BL$1&lt;=Input!$K32),Input!$E32/Input!$L32,0)+IFERROR(IF(AND(MOD(Capex!BL$6,Input!$H32)=0,BL$5=1),Input!$I32*Input!$E32,0),0)</f>
        <v>0</v>
      </c>
      <c r="BM52" s="86">
        <f>+IF(AND(BM$1&gt;=Input!$J32,BM$1&lt;=Input!$K32),Input!$E32/Input!$L32,0)+IFERROR(IF(AND(MOD(Capex!BM$6,Input!$H32)=0,BM$5=1),Input!$I32*Input!$E32,0),0)</f>
        <v>0</v>
      </c>
      <c r="BN52" s="86">
        <f>+IF(AND(BN$1&gt;=Input!$J32,BN$1&lt;=Input!$K32),Input!$E32/Input!$L32,0)+IFERROR(IF(AND(MOD(Capex!BN$6,Input!$H32)=0,BN$5=1),Input!$I32*Input!$E32,0),0)</f>
        <v>0</v>
      </c>
      <c r="BO52" s="86">
        <f>+IF(AND(BO$1&gt;=Input!$J32,BO$1&lt;=Input!$K32),Input!$E32/Input!$L32,0)+IFERROR(IF(AND(MOD(Capex!BO$6,Input!$H32)=0,BO$5=1),Input!$I32*Input!$E32,0),0)</f>
        <v>0</v>
      </c>
      <c r="BP52" s="86">
        <f>+IF(AND(BP$1&gt;=Input!$J32,BP$1&lt;=Input!$K32),Input!$E32/Input!$L32,0)+IFERROR(IF(AND(MOD(Capex!BP$6,Input!$H32)=0,BP$5=1),Input!$I32*Input!$E32,0),0)</f>
        <v>0</v>
      </c>
      <c r="BQ52" s="86">
        <f>+IF(AND(BQ$1&gt;=Input!$J32,BQ$1&lt;=Input!$K32),Input!$E32/Input!$L32,0)+IFERROR(IF(AND(MOD(Capex!BQ$6,Input!$H32)=0,BQ$5=1),Input!$I32*Input!$E32,0),0)</f>
        <v>0</v>
      </c>
      <c r="BR52" s="86">
        <f>+IF(AND(BR$1&gt;=Input!$J32,BR$1&lt;=Input!$K32),Input!$E32/Input!$L32,0)+IFERROR(IF(AND(MOD(Capex!BR$6,Input!$H32)=0,BR$5=1),Input!$I32*Input!$E32,0),0)</f>
        <v>0</v>
      </c>
      <c r="BS52" s="86">
        <f>+IF(AND(BS$1&gt;=Input!$J32,BS$1&lt;=Input!$K32),Input!$E32/Input!$L32,0)+IFERROR(IF(AND(MOD(Capex!BS$6,Input!$H32)=0,BS$5=1),Input!$I32*Input!$E32,0),0)</f>
        <v>0</v>
      </c>
      <c r="BT52" s="86">
        <f>+IF(AND(BT$1&gt;=Input!$J32,BT$1&lt;=Input!$K32),Input!$E32/Input!$L32,0)+IFERROR(IF(AND(MOD(Capex!BT$6,Input!$H32)=0,BT$5=1),Input!$I32*Input!$E32,0),0)</f>
        <v>0</v>
      </c>
      <c r="BU52" s="86">
        <f>+IF(AND(BU$1&gt;=Input!$J32,BU$1&lt;=Input!$K32),Input!$E32/Input!$L32,0)+IFERROR(IF(AND(MOD(Capex!BU$6,Input!$H32)=0,BU$5=1),Input!$I32*Input!$E32,0),0)</f>
        <v>0</v>
      </c>
      <c r="BV52" s="86">
        <f>+IF(AND(BV$1&gt;=Input!$J32,BV$1&lt;=Input!$K32),Input!$E32/Input!$L32,0)+IFERROR(IF(AND(MOD(Capex!BV$6,Input!$H32)=0,BV$5=1),Input!$I32*Input!$E32,0),0)</f>
        <v>0</v>
      </c>
      <c r="BW52" s="86">
        <f>+IF(AND(BW$1&gt;=Input!$J32,BW$1&lt;=Input!$K32),Input!$E32/Input!$L32,0)+IFERROR(IF(AND(MOD(Capex!BW$6,Input!$H32)=0,BW$5=1),Input!$I32*Input!$E32,0),0)</f>
        <v>0</v>
      </c>
      <c r="BX52" s="86">
        <f>+IF(AND(BX$1&gt;=Input!$J32,BX$1&lt;=Input!$K32),Input!$E32/Input!$L32,0)+IFERROR(IF(AND(MOD(Capex!BX$6,Input!$H32)=0,BX$5=1),Input!$I32*Input!$E32,0),0)</f>
        <v>0</v>
      </c>
      <c r="BY52" s="86">
        <f>+IF(AND(BY$1&gt;=Input!$J32,BY$1&lt;=Input!$K32),Input!$E32/Input!$L32,0)+IFERROR(IF(AND(MOD(Capex!BY$6,Input!$H32)=0,BY$5=1),Input!$I32*Input!$E32,0),0)</f>
        <v>0</v>
      </c>
      <c r="BZ52" s="86">
        <f>+IF(AND(BZ$1&gt;=Input!$J32,BZ$1&lt;=Input!$K32),Input!$E32/Input!$L32,0)+IFERROR(IF(AND(MOD(Capex!BZ$6,Input!$H32)=0,BZ$5=1),Input!$I32*Input!$E32,0),0)</f>
        <v>0</v>
      </c>
      <c r="CA52" s="86">
        <f>+IF(AND(CA$1&gt;=Input!$J32,CA$1&lt;=Input!$K32),Input!$E32/Input!$L32,0)+IFERROR(IF(AND(MOD(Capex!CA$6,Input!$H32)=0,CA$5=1),Input!$I32*Input!$E32,0),0)</f>
        <v>0</v>
      </c>
      <c r="CB52" s="86">
        <f>+IF(AND(CB$1&gt;=Input!$J32,CB$1&lt;=Input!$K32),Input!$E32/Input!$L32,0)+IFERROR(IF(AND(MOD(Capex!CB$6,Input!$H32)=0,CB$5=1),Input!$I32*Input!$E32,0),0)</f>
        <v>0</v>
      </c>
      <c r="CC52" s="86">
        <f>+IF(AND(CC$1&gt;=Input!$J32,CC$1&lt;=Input!$K32),Input!$E32/Input!$L32,0)+IFERROR(IF(AND(MOD(Capex!CC$6,Input!$H32)=0,CC$5=1),Input!$I32*Input!$E32,0),0)</f>
        <v>0</v>
      </c>
      <c r="CD52" s="86">
        <f>+IF(AND(CD$1&gt;=Input!$J32,CD$1&lt;=Input!$K32),Input!$E32/Input!$L32,0)+IFERROR(IF(AND(MOD(Capex!CD$6,Input!$H32)=0,CD$5=1),Input!$I32*Input!$E32,0),0)</f>
        <v>0</v>
      </c>
      <c r="CE52" s="86">
        <f>+IF(AND(CE$1&gt;=Input!$J32,CE$1&lt;=Input!$K32),Input!$E32/Input!$L32,0)+IFERROR(IF(AND(MOD(Capex!CE$6,Input!$H32)=0,CE$5=1),Input!$I32*Input!$E32,0),0)</f>
        <v>0</v>
      </c>
      <c r="CF52" s="86">
        <f>+IF(AND(CF$1&gt;=Input!$J32,CF$1&lt;=Input!$K32),Input!$E32/Input!$L32,0)+IFERROR(IF(AND(MOD(Capex!CF$6,Input!$H32)=0,CF$5=1),Input!$I32*Input!$E32,0),0)</f>
        <v>0</v>
      </c>
      <c r="CG52" s="86">
        <f>+IF(AND(CG$1&gt;=Input!$J32,CG$1&lt;=Input!$K32),Input!$E32/Input!$L32,0)+IFERROR(IF(AND(MOD(Capex!CG$6,Input!$H32)=0,CG$5=1),Input!$I32*Input!$E32,0),0)</f>
        <v>0</v>
      </c>
      <c r="CH52" s="86">
        <f>+IF(AND(CH$1&gt;=Input!$J32,CH$1&lt;=Input!$K32),Input!$E32/Input!$L32,0)+IFERROR(IF(AND(MOD(Capex!CH$6,Input!$H32)=0,CH$5=1),Input!$I32*Input!$E32,0),0)</f>
        <v>0</v>
      </c>
      <c r="CI52" s="86">
        <f>+IF(AND(CI$1&gt;=Input!$J32,CI$1&lt;=Input!$K32),Input!$E32/Input!$L32,0)+IFERROR(IF(AND(MOD(Capex!CI$6,Input!$H32)=0,CI$5=1),Input!$I32*Input!$E32,0),0)</f>
        <v>0</v>
      </c>
      <c r="CJ52" s="86">
        <f>+IF(AND(CJ$1&gt;=Input!$J32,CJ$1&lt;=Input!$K32),Input!$E32/Input!$L32,0)+IFERROR(IF(AND(MOD(Capex!CJ$6,Input!$H32)=0,CJ$5=1),Input!$I32*Input!$E32,0),0)</f>
        <v>0</v>
      </c>
      <c r="CK52" s="86">
        <f>+IF(AND(CK$1&gt;=Input!$J32,CK$1&lt;=Input!$K32),Input!$E32/Input!$L32,0)+IFERROR(IF(AND(MOD(Capex!CK$6,Input!$H32)=0,CK$5=1),Input!$I32*Input!$E32,0),0)</f>
        <v>0</v>
      </c>
      <c r="CL52" s="86">
        <f>+IF(AND(CL$1&gt;=Input!$J32,CL$1&lt;=Input!$K32),Input!$E32/Input!$L32,0)+IFERROR(IF(AND(MOD(Capex!CL$6,Input!$H32)=0,CL$5=1),Input!$I32*Input!$E32,0),0)</f>
        <v>0</v>
      </c>
      <c r="CM52" s="86">
        <f>+IF(AND(CM$1&gt;=Input!$J32,CM$1&lt;=Input!$K32),Input!$E32/Input!$L32,0)+IFERROR(IF(AND(MOD(Capex!CM$6,Input!$H32)=0,CM$5=1),Input!$I32*Input!$E32,0),0)</f>
        <v>0</v>
      </c>
      <c r="CN52" s="86">
        <f>+IF(AND(CN$1&gt;=Input!$J32,CN$1&lt;=Input!$K32),Input!$E32/Input!$L32,0)+IFERROR(IF(AND(MOD(Capex!CN$6,Input!$H32)=0,CN$5=1),Input!$I32*Input!$E32,0),0)</f>
        <v>0</v>
      </c>
      <c r="CO52" s="86">
        <f>+IF(AND(CO$1&gt;=Input!$J32,CO$1&lt;=Input!$K32),Input!$E32/Input!$L32,0)+IFERROR(IF(AND(MOD(Capex!CO$6,Input!$H32)=0,CO$5=1),Input!$I32*Input!$E32,0),0)</f>
        <v>0</v>
      </c>
      <c r="CP52" s="86">
        <f>+IF(AND(CP$1&gt;=Input!$J32,CP$1&lt;=Input!$K32),Input!$E32/Input!$L32,0)+IFERROR(IF(AND(MOD(Capex!CP$6,Input!$H32)=0,CP$5=1),Input!$I32*Input!$E32,0),0)</f>
        <v>0</v>
      </c>
      <c r="CQ52" s="86">
        <f>+IF(AND(CQ$1&gt;=Input!$J32,CQ$1&lt;=Input!$K32),Input!$E32/Input!$L32,0)+IFERROR(IF(AND(MOD(Capex!CQ$6,Input!$H32)=0,CQ$5=1),Input!$I32*Input!$E32,0),0)</f>
        <v>0</v>
      </c>
      <c r="CR52" s="86">
        <f>+IF(AND(CR$1&gt;=Input!$J32,CR$1&lt;=Input!$K32),Input!$E32/Input!$L32,0)+IFERROR(IF(AND(MOD(Capex!CR$6,Input!$H32)=0,CR$5=1),Input!$I32*Input!$E32,0),0)</f>
        <v>0</v>
      </c>
      <c r="CS52" s="86">
        <f>+IF(AND(CS$1&gt;=Input!$J32,CS$1&lt;=Input!$K32),Input!$E32/Input!$L32,0)+IFERROR(IF(AND(MOD(Capex!CS$6,Input!$H32)=0,CS$5=1),Input!$I32*Input!$E32,0),0)</f>
        <v>0</v>
      </c>
      <c r="CT52" s="86">
        <f>+IF(AND(CT$1&gt;=Input!$J32,CT$1&lt;=Input!$K32),Input!$E32/Input!$L32,0)+IFERROR(IF(AND(MOD(Capex!CT$6,Input!$H32)=0,CT$5=1),Input!$I32*Input!$E32,0),0)</f>
        <v>0</v>
      </c>
      <c r="CU52" s="86">
        <f>+IF(AND(CU$1&gt;=Input!$J32,CU$1&lt;=Input!$K32),Input!$E32/Input!$L32,0)+IFERROR(IF(AND(MOD(Capex!CU$6,Input!$H32)=0,CU$5=1),Input!$I32*Input!$E32,0),0)</f>
        <v>0</v>
      </c>
      <c r="CV52" s="86">
        <f>+IF(AND(CV$1&gt;=Input!$J32,CV$1&lt;=Input!$K32),Input!$E32/Input!$L32,0)+IFERROR(IF(AND(MOD(Capex!CV$6,Input!$H32)=0,CV$5=1),Input!$I32*Input!$E32,0),0)</f>
        <v>0</v>
      </c>
      <c r="CW52" s="86">
        <f>+IF(AND(CW$1&gt;=Input!$J32,CW$1&lt;=Input!$K32),Input!$E32/Input!$L32,0)+IFERROR(IF(AND(MOD(Capex!CW$6,Input!$H32)=0,CW$5=1),Input!$I32*Input!$E32,0),0)</f>
        <v>0</v>
      </c>
      <c r="CX52" s="86">
        <f>+IF(AND(CX$1&gt;=Input!$J32,CX$1&lt;=Input!$K32),Input!$E32/Input!$L32,0)+IFERROR(IF(AND(MOD(Capex!CX$6,Input!$H32)=0,CX$5=1),Input!$I32*Input!$E32,0),0)</f>
        <v>0</v>
      </c>
      <c r="CY52" s="86">
        <f>+IF(AND(CY$1&gt;=Input!$J32,CY$1&lt;=Input!$K32),Input!$E32/Input!$L32,0)+IFERROR(IF(AND(MOD(Capex!CY$6,Input!$H32)=0,CY$5=1),Input!$I32*Input!$E32,0),0)</f>
        <v>0</v>
      </c>
      <c r="CZ52" s="86">
        <f>+IF(AND(CZ$1&gt;=Input!$J32,CZ$1&lt;=Input!$K32),Input!$E32/Input!$L32,0)+IFERROR(IF(AND(MOD(Capex!CZ$6,Input!$H32)=0,CZ$5=1),Input!$I32*Input!$E32,0),0)</f>
        <v>0</v>
      </c>
      <c r="DA52" s="86">
        <f>+IF(AND(DA$1&gt;=Input!$J32,DA$1&lt;=Input!$K32),Input!$E32/Input!$L32,0)+IFERROR(IF(AND(MOD(Capex!DA$6,Input!$H32)=0,DA$5=1),Input!$I32*Input!$E32,0),0)</f>
        <v>0</v>
      </c>
      <c r="DB52" s="86">
        <f>+IF(AND(DB$1&gt;=Input!$J32,DB$1&lt;=Input!$K32),Input!$E32/Input!$L32,0)+IFERROR(IF(AND(MOD(Capex!DB$6,Input!$H32)=0,DB$5=1),Input!$I32*Input!$E32,0),0)</f>
        <v>0</v>
      </c>
      <c r="DC52" s="86">
        <f>+IF(AND(DC$1&gt;=Input!$J32,DC$1&lt;=Input!$K32),Input!$E32/Input!$L32,0)+IFERROR(IF(AND(MOD(Capex!DC$6,Input!$H32)=0,DC$5=1),Input!$I32*Input!$E32,0),0)</f>
        <v>0</v>
      </c>
      <c r="DD52" s="86">
        <f>+IF(AND(DD$1&gt;=Input!$J32,DD$1&lt;=Input!$K32),Input!$E32/Input!$L32,0)+IFERROR(IF(AND(MOD(Capex!DD$6,Input!$H32)=0,DD$5=1),Input!$I32*Input!$E32,0),0)</f>
        <v>0</v>
      </c>
      <c r="DE52" s="86">
        <f>+IF(AND(DE$1&gt;=Input!$J32,DE$1&lt;=Input!$K32),Input!$E32/Input!$L32,0)+IFERROR(IF(AND(MOD(Capex!DE$6,Input!$H32)=0,DE$5=1),Input!$I32*Input!$E32,0),0)</f>
        <v>0</v>
      </c>
      <c r="DF52" s="86">
        <f>+IF(AND(DF$1&gt;=Input!$J32,DF$1&lt;=Input!$K32),Input!$E32/Input!$L32,0)+IFERROR(IF(AND(MOD(Capex!DF$6,Input!$H32)=0,DF$5=1),Input!$I32*Input!$E32,0),0)</f>
        <v>0</v>
      </c>
      <c r="DG52" s="86">
        <f>+IF(AND(DG$1&gt;=Input!$J32,DG$1&lt;=Input!$K32),Input!$E32/Input!$L32,0)+IFERROR(IF(AND(MOD(Capex!DG$6,Input!$H32)=0,DG$5=1),Input!$I32*Input!$E32,0),0)</f>
        <v>0</v>
      </c>
      <c r="DH52" s="86">
        <f>+IF(AND(DH$1&gt;=Input!$J32,DH$1&lt;=Input!$K32),Input!$E32/Input!$L32,0)+IFERROR(IF(AND(MOD(Capex!DH$6,Input!$H32)=0,DH$5=1),Input!$I32*Input!$E32,0),0)</f>
        <v>0</v>
      </c>
      <c r="DI52" s="86">
        <f>+IF(AND(DI$1&gt;=Input!$J32,DI$1&lt;=Input!$K32),Input!$E32/Input!$L32,0)+IFERROR(IF(AND(MOD(Capex!DI$6,Input!$H32)=0,DI$5=1),Input!$I32*Input!$E32,0),0)</f>
        <v>0</v>
      </c>
      <c r="DJ52" s="86">
        <f>+IF(AND(DJ$1&gt;=Input!$J32,DJ$1&lt;=Input!$K32),Input!$E32/Input!$L32,0)+IFERROR(IF(AND(MOD(Capex!DJ$6,Input!$H32)=0,DJ$5=1),Input!$I32*Input!$E32,0),0)</f>
        <v>0</v>
      </c>
      <c r="DK52" s="86">
        <f>+IF(AND(DK$1&gt;=Input!$J32,DK$1&lt;=Input!$K32),Input!$E32/Input!$L32,0)+IFERROR(IF(AND(MOD(Capex!DK$6,Input!$H32)=0,DK$5=1),Input!$I32*Input!$E32,0),0)</f>
        <v>0</v>
      </c>
      <c r="DL52" s="86">
        <f>+IF(AND(DL$1&gt;=Input!$J32,DL$1&lt;=Input!$K32),Input!$E32/Input!$L32,0)+IFERROR(IF(AND(MOD(Capex!DL$6,Input!$H32)=0,DL$5=1),Input!$I32*Input!$E32,0),0)</f>
        <v>0</v>
      </c>
      <c r="DM52" s="86">
        <f>+IF(AND(DM$1&gt;=Input!$J32,DM$1&lt;=Input!$K32),Input!$E32/Input!$L32,0)+IFERROR(IF(AND(MOD(Capex!DM$6,Input!$H32)=0,DM$5=1),Input!$I32*Input!$E32,0),0)</f>
        <v>0</v>
      </c>
      <c r="DN52" s="86">
        <f>+IF(AND(DN$1&gt;=Input!$J32,DN$1&lt;=Input!$K32),Input!$E32/Input!$L32,0)+IFERROR(IF(AND(MOD(Capex!DN$6,Input!$H32)=0,DN$5=1),Input!$I32*Input!$E32,0),0)</f>
        <v>0</v>
      </c>
      <c r="DO52" s="86">
        <f>+IF(AND(DO$1&gt;=Input!$J32,DO$1&lt;=Input!$K32),Input!$E32/Input!$L32,0)+IFERROR(IF(AND(MOD(Capex!DO$6,Input!$H32)=0,DO$5=1),Input!$I32*Input!$E32,0),0)</f>
        <v>0</v>
      </c>
      <c r="DP52" s="86">
        <f>+IF(AND(DP$1&gt;=Input!$J32,DP$1&lt;=Input!$K32),Input!$E32/Input!$L32,0)+IFERROR(IF(AND(MOD(Capex!DP$6,Input!$H32)=0,DP$5=1),Input!$I32*Input!$E32,0),0)</f>
        <v>0</v>
      </c>
      <c r="DQ52" s="86">
        <f>+IF(AND(DQ$1&gt;=Input!$J32,DQ$1&lt;=Input!$K32),Input!$E32/Input!$L32,0)+IFERROR(IF(AND(MOD(Capex!DQ$6,Input!$H32)=0,DQ$5=1),Input!$I32*Input!$E32,0),0)</f>
        <v>0</v>
      </c>
      <c r="DR52" s="86">
        <f>+IF(AND(DR$1&gt;=Input!$J32,DR$1&lt;=Input!$K32),Input!$E32/Input!$L32,0)+IFERROR(IF(AND(MOD(Capex!DR$6,Input!$H32)=0,DR$5=1),Input!$I32*Input!$E32,0),0)</f>
        <v>0</v>
      </c>
      <c r="DS52" s="86">
        <f>+IF(AND(DS$1&gt;=Input!$J32,DS$1&lt;=Input!$K32),Input!$E32/Input!$L32,0)+IFERROR(IF(AND(MOD(Capex!DS$6,Input!$H32)=0,DS$5=1),Input!$I32*Input!$E32,0),0)</f>
        <v>0</v>
      </c>
      <c r="DT52" s="86">
        <f>+IF(AND(DT$1&gt;=Input!$J32,DT$1&lt;=Input!$K32),Input!$E32/Input!$L32,0)+IFERROR(IF(AND(MOD(Capex!DT$6,Input!$H32)=0,DT$5=1),Input!$I32*Input!$E32,0),0)</f>
        <v>0</v>
      </c>
    </row>
    <row r="53" spans="1:124" ht="14.25" customHeight="1" x14ac:dyDescent="0.15">
      <c r="A53" s="85" t="str">
        <f>+Input!G33</f>
        <v>Other Assets</v>
      </c>
      <c r="B53" s="3" t="str">
        <f t="shared" si="144"/>
        <v>HVAC System Upgrades ESTIMATED</v>
      </c>
      <c r="C53" s="71" t="str">
        <f t="shared" ref="C53:C66" si="146">+C19</f>
        <v>EUR</v>
      </c>
      <c r="D53" s="23"/>
      <c r="E53" s="86">
        <f>+IF(AND(E$1&gt;=Input!$J33,E$1&lt;=Input!$K33),Input!$E33/Input!$L33,0)+IFERROR(IF(AND(MOD(Capex!E$6,Input!$H33)=0,E$5=1),Input!$I33*Input!$E33,0),0)</f>
        <v>9000</v>
      </c>
      <c r="F53" s="86">
        <f>+IF(AND(F$1&gt;=Input!$J33,F$1&lt;=Input!$K33),Input!$E33/Input!$L33,0)+IFERROR(IF(AND(MOD(Capex!F$6,Input!$H33)=0,F$5=1),Input!$I33*Input!$E33,0),0)</f>
        <v>0</v>
      </c>
      <c r="G53" s="86">
        <f>+IF(AND(G$1&gt;=Input!$J33,G$1&lt;=Input!$K33),Input!$E33/Input!$L33,0)+IFERROR(IF(AND(MOD(Capex!G$6,Input!$H33)=0,G$5=1),Input!$I33*Input!$E33,0),0)</f>
        <v>0</v>
      </c>
      <c r="H53" s="86">
        <f>+IF(AND(H$1&gt;=Input!$J33,H$1&lt;=Input!$K33),Input!$E33/Input!$L33,0)+IFERROR(IF(AND(MOD(Capex!H$6,Input!$H33)=0,H$5=1),Input!$I33*Input!$E33,0),0)</f>
        <v>0</v>
      </c>
      <c r="I53" s="86">
        <f>+IF(AND(I$1&gt;=Input!$J33,I$1&lt;=Input!$K33),Input!$E33/Input!$L33,0)+IFERROR(IF(AND(MOD(Capex!I$6,Input!$H33)=0,I$5=1),Input!$I33*Input!$E33,0),0)</f>
        <v>0</v>
      </c>
      <c r="J53" s="86">
        <f>+IF(AND(J$1&gt;=Input!$J33,J$1&lt;=Input!$K33),Input!$E33/Input!$L33,0)+IFERROR(IF(AND(MOD(Capex!J$6,Input!$H33)=0,J$5=1),Input!$I33*Input!$E33,0),0)</f>
        <v>0</v>
      </c>
      <c r="K53" s="86">
        <f>+IF(AND(K$1&gt;=Input!$J33,K$1&lt;=Input!$K33),Input!$E33/Input!$L33,0)+IFERROR(IF(AND(MOD(Capex!K$6,Input!$H33)=0,K$5=1),Input!$I33*Input!$E33,0),0)</f>
        <v>0</v>
      </c>
      <c r="L53" s="86">
        <f>+IF(AND(L$1&gt;=Input!$J33,L$1&lt;=Input!$K33),Input!$E33/Input!$L33,0)+IFERROR(IF(AND(MOD(Capex!L$6,Input!$H33)=0,L$5=1),Input!$I33*Input!$E33,0),0)</f>
        <v>0</v>
      </c>
      <c r="M53" s="86">
        <f>+IF(AND(M$1&gt;=Input!$J33,M$1&lt;=Input!$K33),Input!$E33/Input!$L33,0)+IFERROR(IF(AND(MOD(Capex!M$6,Input!$H33)=0,M$5=1),Input!$I33*Input!$E33,0),0)</f>
        <v>0</v>
      </c>
      <c r="N53" s="86">
        <f>+IF(AND(N$1&gt;=Input!$J33,N$1&lt;=Input!$K33),Input!$E33/Input!$L33,0)+IFERROR(IF(AND(MOD(Capex!N$6,Input!$H33)=0,N$5=1),Input!$I33*Input!$E33,0),0)</f>
        <v>0</v>
      </c>
      <c r="O53" s="86">
        <f>+IF(AND(O$1&gt;=Input!$J33,O$1&lt;=Input!$K33),Input!$E33/Input!$L33,0)+IFERROR(IF(AND(MOD(Capex!O$6,Input!$H33)=0,O$5=1),Input!$I33*Input!$E33,0),0)</f>
        <v>0</v>
      </c>
      <c r="P53" s="86">
        <f>+IF(AND(P$1&gt;=Input!$J33,P$1&lt;=Input!$K33),Input!$E33/Input!$L33,0)+IFERROR(IF(AND(MOD(Capex!P$6,Input!$H33)=0,P$5=1),Input!$I33*Input!$E33,0),0)</f>
        <v>0</v>
      </c>
      <c r="Q53" s="86">
        <f>+IF(AND(Q$1&gt;=Input!$J33,Q$1&lt;=Input!$K33),Input!$E33/Input!$L33,0)+IFERROR(IF(AND(MOD(Capex!Q$6,Input!$H33)=0,Q$5=1),Input!$I33*Input!$E33,0),0)</f>
        <v>0</v>
      </c>
      <c r="R53" s="86">
        <f>+IF(AND(R$1&gt;=Input!$J33,R$1&lt;=Input!$K33),Input!$E33/Input!$L33,0)+IFERROR(IF(AND(MOD(Capex!R$6,Input!$H33)=0,R$5=1),Input!$I33*Input!$E33,0),0)</f>
        <v>0</v>
      </c>
      <c r="S53" s="86">
        <f>+IF(AND(S$1&gt;=Input!$J33,S$1&lt;=Input!$K33),Input!$E33/Input!$L33,0)+IFERROR(IF(AND(MOD(Capex!S$6,Input!$H33)=0,S$5=1),Input!$I33*Input!$E33,0),0)</f>
        <v>0</v>
      </c>
      <c r="T53" s="86">
        <f>+IF(AND(T$1&gt;=Input!$J33,T$1&lt;=Input!$K33),Input!$E33/Input!$L33,0)+IFERROR(IF(AND(MOD(Capex!T$6,Input!$H33)=0,T$5=1),Input!$I33*Input!$E33,0),0)</f>
        <v>0</v>
      </c>
      <c r="U53" s="86">
        <f>+IF(AND(U$1&gt;=Input!$J33,U$1&lt;=Input!$K33),Input!$E33/Input!$L33,0)+IFERROR(IF(AND(MOD(Capex!U$6,Input!$H33)=0,U$5=1),Input!$I33*Input!$E33,0),0)</f>
        <v>0</v>
      </c>
      <c r="V53" s="86">
        <f>+IF(AND(V$1&gt;=Input!$J33,V$1&lt;=Input!$K33),Input!$E33/Input!$L33,0)+IFERROR(IF(AND(MOD(Capex!V$6,Input!$H33)=0,V$5=1),Input!$I33*Input!$E33,0),0)</f>
        <v>0</v>
      </c>
      <c r="W53" s="86">
        <f>+IF(AND(W$1&gt;=Input!$J33,W$1&lt;=Input!$K33),Input!$E33/Input!$L33,0)+IFERROR(IF(AND(MOD(Capex!W$6,Input!$H33)=0,W$5=1),Input!$I33*Input!$E33,0),0)</f>
        <v>0</v>
      </c>
      <c r="X53" s="86">
        <f>+IF(AND(X$1&gt;=Input!$J33,X$1&lt;=Input!$K33),Input!$E33/Input!$L33,0)+IFERROR(IF(AND(MOD(Capex!X$6,Input!$H33)=0,X$5=1),Input!$I33*Input!$E33,0),0)</f>
        <v>0</v>
      </c>
      <c r="Y53" s="86">
        <f>+IF(AND(Y$1&gt;=Input!$J33,Y$1&lt;=Input!$K33),Input!$E33/Input!$L33,0)+IFERROR(IF(AND(MOD(Capex!Y$6,Input!$H33)=0,Y$5=1),Input!$I33*Input!$E33,0),0)</f>
        <v>0</v>
      </c>
      <c r="Z53" s="86">
        <f>+IF(AND(Z$1&gt;=Input!$J33,Z$1&lt;=Input!$K33),Input!$E33/Input!$L33,0)+IFERROR(IF(AND(MOD(Capex!Z$6,Input!$H33)=0,Z$5=1),Input!$I33*Input!$E33,0),0)</f>
        <v>0</v>
      </c>
      <c r="AA53" s="86">
        <f>+IF(AND(AA$1&gt;=Input!$J33,AA$1&lt;=Input!$K33),Input!$E33/Input!$L33,0)+IFERROR(IF(AND(MOD(Capex!AA$6,Input!$H33)=0,AA$5=1),Input!$I33*Input!$E33,0),0)</f>
        <v>0</v>
      </c>
      <c r="AB53" s="86">
        <f>+IF(AND(AB$1&gt;=Input!$J33,AB$1&lt;=Input!$K33),Input!$E33/Input!$L33,0)+IFERROR(IF(AND(MOD(Capex!AB$6,Input!$H33)=0,AB$5=1),Input!$I33*Input!$E33,0),0)</f>
        <v>0</v>
      </c>
      <c r="AC53" s="86">
        <f>+IF(AND(AC$1&gt;=Input!$J33,AC$1&lt;=Input!$K33),Input!$E33/Input!$L33,0)+IFERROR(IF(AND(MOD(Capex!AC$6,Input!$H33)=0,AC$5=1),Input!$I33*Input!$E33,0),0)</f>
        <v>0</v>
      </c>
      <c r="AD53" s="86">
        <f>+IF(AND(AD$1&gt;=Input!$J33,AD$1&lt;=Input!$K33),Input!$E33/Input!$L33,0)+IFERROR(IF(AND(MOD(Capex!AD$6,Input!$H33)=0,AD$5=1),Input!$I33*Input!$E33,0),0)</f>
        <v>0</v>
      </c>
      <c r="AE53" s="86">
        <f>+IF(AND(AE$1&gt;=Input!$J33,AE$1&lt;=Input!$K33),Input!$E33/Input!$L33,0)+IFERROR(IF(AND(MOD(Capex!AE$6,Input!$H33)=0,AE$5=1),Input!$I33*Input!$E33,0),0)</f>
        <v>0</v>
      </c>
      <c r="AF53" s="86">
        <f>+IF(AND(AF$1&gt;=Input!$J33,AF$1&lt;=Input!$K33),Input!$E33/Input!$L33,0)+IFERROR(IF(AND(MOD(Capex!AF$6,Input!$H33)=0,AF$5=1),Input!$I33*Input!$E33,0),0)</f>
        <v>0</v>
      </c>
      <c r="AG53" s="86">
        <f>+IF(AND(AG$1&gt;=Input!$J33,AG$1&lt;=Input!$K33),Input!$E33/Input!$L33,0)+IFERROR(IF(AND(MOD(Capex!AG$6,Input!$H33)=0,AG$5=1),Input!$I33*Input!$E33,0),0)</f>
        <v>0</v>
      </c>
      <c r="AH53" s="86">
        <f>+IF(AND(AH$1&gt;=Input!$J33,AH$1&lt;=Input!$K33),Input!$E33/Input!$L33,0)+IFERROR(IF(AND(MOD(Capex!AH$6,Input!$H33)=0,AH$5=1),Input!$I33*Input!$E33,0),0)</f>
        <v>0</v>
      </c>
      <c r="AI53" s="86">
        <f>+IF(AND(AI$1&gt;=Input!$J33,AI$1&lt;=Input!$K33),Input!$E33/Input!$L33,0)+IFERROR(IF(AND(MOD(Capex!AI$6,Input!$H33)=0,AI$5=1),Input!$I33*Input!$E33,0),0)</f>
        <v>0</v>
      </c>
      <c r="AJ53" s="86">
        <f>+IF(AND(AJ$1&gt;=Input!$J33,AJ$1&lt;=Input!$K33),Input!$E33/Input!$L33,0)+IFERROR(IF(AND(MOD(Capex!AJ$6,Input!$H33)=0,AJ$5=1),Input!$I33*Input!$E33,0),0)</f>
        <v>0</v>
      </c>
      <c r="AK53" s="86">
        <f>+IF(AND(AK$1&gt;=Input!$J33,AK$1&lt;=Input!$K33),Input!$E33/Input!$L33,0)+IFERROR(IF(AND(MOD(Capex!AK$6,Input!$H33)=0,AK$5=1),Input!$I33*Input!$E33,0),0)</f>
        <v>0</v>
      </c>
      <c r="AL53" s="86">
        <f>+IF(AND(AL$1&gt;=Input!$J33,AL$1&lt;=Input!$K33),Input!$E33/Input!$L33,0)+IFERROR(IF(AND(MOD(Capex!AL$6,Input!$H33)=0,AL$5=1),Input!$I33*Input!$E33,0),0)</f>
        <v>0</v>
      </c>
      <c r="AM53" s="86">
        <f>+IF(AND(AM$1&gt;=Input!$J33,AM$1&lt;=Input!$K33),Input!$E33/Input!$L33,0)+IFERROR(IF(AND(MOD(Capex!AM$6,Input!$H33)=0,AM$5=1),Input!$I33*Input!$E33,0),0)</f>
        <v>0</v>
      </c>
      <c r="AN53" s="86">
        <f>+IF(AND(AN$1&gt;=Input!$J33,AN$1&lt;=Input!$K33),Input!$E33/Input!$L33,0)+IFERROR(IF(AND(MOD(Capex!AN$6,Input!$H33)=0,AN$5=1),Input!$I33*Input!$E33,0),0)</f>
        <v>0</v>
      </c>
      <c r="AO53" s="86">
        <f>+IF(AND(AO$1&gt;=Input!$J33,AO$1&lt;=Input!$K33),Input!$E33/Input!$L33,0)+IFERROR(IF(AND(MOD(Capex!AO$6,Input!$H33)=0,AO$5=1),Input!$I33*Input!$E33,0),0)</f>
        <v>0</v>
      </c>
      <c r="AP53" s="86">
        <f>+IF(AND(AP$1&gt;=Input!$J33,AP$1&lt;=Input!$K33),Input!$E33/Input!$L33,0)+IFERROR(IF(AND(MOD(Capex!AP$6,Input!$H33)=0,AP$5=1),Input!$I33*Input!$E33,0),0)</f>
        <v>0</v>
      </c>
      <c r="AQ53" s="86">
        <f>+IF(AND(AQ$1&gt;=Input!$J33,AQ$1&lt;=Input!$K33),Input!$E33/Input!$L33,0)+IFERROR(IF(AND(MOD(Capex!AQ$6,Input!$H33)=0,AQ$5=1),Input!$I33*Input!$E33,0),0)</f>
        <v>0</v>
      </c>
      <c r="AR53" s="86">
        <f>+IF(AND(AR$1&gt;=Input!$J33,AR$1&lt;=Input!$K33),Input!$E33/Input!$L33,0)+IFERROR(IF(AND(MOD(Capex!AR$6,Input!$H33)=0,AR$5=1),Input!$I33*Input!$E33,0),0)</f>
        <v>0</v>
      </c>
      <c r="AS53" s="86">
        <f>+IF(AND(AS$1&gt;=Input!$J33,AS$1&lt;=Input!$K33),Input!$E33/Input!$L33,0)+IFERROR(IF(AND(MOD(Capex!AS$6,Input!$H33)=0,AS$5=1),Input!$I33*Input!$E33,0),0)</f>
        <v>0</v>
      </c>
      <c r="AT53" s="86">
        <f>+IF(AND(AT$1&gt;=Input!$J33,AT$1&lt;=Input!$K33),Input!$E33/Input!$L33,0)+IFERROR(IF(AND(MOD(Capex!AT$6,Input!$H33)=0,AT$5=1),Input!$I33*Input!$E33,0),0)</f>
        <v>0</v>
      </c>
      <c r="AU53" s="86">
        <f>+IF(AND(AU$1&gt;=Input!$J33,AU$1&lt;=Input!$K33),Input!$E33/Input!$L33,0)+IFERROR(IF(AND(MOD(Capex!AU$6,Input!$H33)=0,AU$5=1),Input!$I33*Input!$E33,0),0)</f>
        <v>0</v>
      </c>
      <c r="AV53" s="86">
        <f>+IF(AND(AV$1&gt;=Input!$J33,AV$1&lt;=Input!$K33),Input!$E33/Input!$L33,0)+IFERROR(IF(AND(MOD(Capex!AV$6,Input!$H33)=0,AV$5=1),Input!$I33*Input!$E33,0),0)</f>
        <v>0</v>
      </c>
      <c r="AW53" s="86">
        <f>+IF(AND(AW$1&gt;=Input!$J33,AW$1&lt;=Input!$K33),Input!$E33/Input!$L33,0)+IFERROR(IF(AND(MOD(Capex!AW$6,Input!$H33)=0,AW$5=1),Input!$I33*Input!$E33,0),0)</f>
        <v>0</v>
      </c>
      <c r="AX53" s="86">
        <f>+IF(AND(AX$1&gt;=Input!$J33,AX$1&lt;=Input!$K33),Input!$E33/Input!$L33,0)+IFERROR(IF(AND(MOD(Capex!AX$6,Input!$H33)=0,AX$5=1),Input!$I33*Input!$E33,0),0)</f>
        <v>0</v>
      </c>
      <c r="AY53" s="86">
        <f>+IF(AND(AY$1&gt;=Input!$J33,AY$1&lt;=Input!$K33),Input!$E33/Input!$L33,0)+IFERROR(IF(AND(MOD(Capex!AY$6,Input!$H33)=0,AY$5=1),Input!$I33*Input!$E33,0),0)</f>
        <v>0</v>
      </c>
      <c r="AZ53" s="86">
        <f>+IF(AND(AZ$1&gt;=Input!$J33,AZ$1&lt;=Input!$K33),Input!$E33/Input!$L33,0)+IFERROR(IF(AND(MOD(Capex!AZ$6,Input!$H33)=0,AZ$5=1),Input!$I33*Input!$E33,0),0)</f>
        <v>0</v>
      </c>
      <c r="BA53" s="86">
        <f>+IF(AND(BA$1&gt;=Input!$J33,BA$1&lt;=Input!$K33),Input!$E33/Input!$L33,0)+IFERROR(IF(AND(MOD(Capex!BA$6,Input!$H33)=0,BA$5=1),Input!$I33*Input!$E33,0),0)</f>
        <v>0</v>
      </c>
      <c r="BB53" s="86">
        <f>+IF(AND(BB$1&gt;=Input!$J33,BB$1&lt;=Input!$K33),Input!$E33/Input!$L33,0)+IFERROR(IF(AND(MOD(Capex!BB$6,Input!$H33)=0,BB$5=1),Input!$I33*Input!$E33,0),0)</f>
        <v>0</v>
      </c>
      <c r="BC53" s="86">
        <f>+IF(AND(BC$1&gt;=Input!$J33,BC$1&lt;=Input!$K33),Input!$E33/Input!$L33,0)+IFERROR(IF(AND(MOD(Capex!BC$6,Input!$H33)=0,BC$5=1),Input!$I33*Input!$E33,0),0)</f>
        <v>0</v>
      </c>
      <c r="BD53" s="86">
        <f>+IF(AND(BD$1&gt;=Input!$J33,BD$1&lt;=Input!$K33),Input!$E33/Input!$L33,0)+IFERROR(IF(AND(MOD(Capex!BD$6,Input!$H33)=0,BD$5=1),Input!$I33*Input!$E33,0),0)</f>
        <v>0</v>
      </c>
      <c r="BE53" s="86">
        <f>+IF(AND(BE$1&gt;=Input!$J33,BE$1&lt;=Input!$K33),Input!$E33/Input!$L33,0)+IFERROR(IF(AND(MOD(Capex!BE$6,Input!$H33)=0,BE$5=1),Input!$I33*Input!$E33,0),0)</f>
        <v>0</v>
      </c>
      <c r="BF53" s="86">
        <f>+IF(AND(BF$1&gt;=Input!$J33,BF$1&lt;=Input!$K33),Input!$E33/Input!$L33,0)+IFERROR(IF(AND(MOD(Capex!BF$6,Input!$H33)=0,BF$5=1),Input!$I33*Input!$E33,0),0)</f>
        <v>0</v>
      </c>
      <c r="BG53" s="86">
        <f>+IF(AND(BG$1&gt;=Input!$J33,BG$1&lt;=Input!$K33),Input!$E33/Input!$L33,0)+IFERROR(IF(AND(MOD(Capex!BG$6,Input!$H33)=0,BG$5=1),Input!$I33*Input!$E33,0),0)</f>
        <v>0</v>
      </c>
      <c r="BH53" s="86">
        <f>+IF(AND(BH$1&gt;=Input!$J33,BH$1&lt;=Input!$K33),Input!$E33/Input!$L33,0)+IFERROR(IF(AND(MOD(Capex!BH$6,Input!$H33)=0,BH$5=1),Input!$I33*Input!$E33,0),0)</f>
        <v>0</v>
      </c>
      <c r="BI53" s="86">
        <f>+IF(AND(BI$1&gt;=Input!$J33,BI$1&lt;=Input!$K33),Input!$E33/Input!$L33,0)+IFERROR(IF(AND(MOD(Capex!BI$6,Input!$H33)=0,BI$5=1),Input!$I33*Input!$E33,0),0)</f>
        <v>0</v>
      </c>
      <c r="BJ53" s="86">
        <f>+IF(AND(BJ$1&gt;=Input!$J33,BJ$1&lt;=Input!$K33),Input!$E33/Input!$L33,0)+IFERROR(IF(AND(MOD(Capex!BJ$6,Input!$H33)=0,BJ$5=1),Input!$I33*Input!$E33,0),0)</f>
        <v>0</v>
      </c>
      <c r="BK53" s="86">
        <f>+IF(AND(BK$1&gt;=Input!$J33,BK$1&lt;=Input!$K33),Input!$E33/Input!$L33,0)+IFERROR(IF(AND(MOD(Capex!BK$6,Input!$H33)=0,BK$5=1),Input!$I33*Input!$E33,0),0)</f>
        <v>0</v>
      </c>
      <c r="BL53" s="86">
        <f>+IF(AND(BL$1&gt;=Input!$J33,BL$1&lt;=Input!$K33),Input!$E33/Input!$L33,0)+IFERROR(IF(AND(MOD(Capex!BL$6,Input!$H33)=0,BL$5=1),Input!$I33*Input!$E33,0),0)</f>
        <v>0</v>
      </c>
      <c r="BM53" s="86">
        <f>+IF(AND(BM$1&gt;=Input!$J33,BM$1&lt;=Input!$K33),Input!$E33/Input!$L33,0)+IFERROR(IF(AND(MOD(Capex!BM$6,Input!$H33)=0,BM$5=1),Input!$I33*Input!$E33,0),0)</f>
        <v>0</v>
      </c>
      <c r="BN53" s="86">
        <f>+IF(AND(BN$1&gt;=Input!$J33,BN$1&lt;=Input!$K33),Input!$E33/Input!$L33,0)+IFERROR(IF(AND(MOD(Capex!BN$6,Input!$H33)=0,BN$5=1),Input!$I33*Input!$E33,0),0)</f>
        <v>0</v>
      </c>
      <c r="BO53" s="86">
        <f>+IF(AND(BO$1&gt;=Input!$J33,BO$1&lt;=Input!$K33),Input!$E33/Input!$L33,0)+IFERROR(IF(AND(MOD(Capex!BO$6,Input!$H33)=0,BO$5=1),Input!$I33*Input!$E33,0),0)</f>
        <v>0</v>
      </c>
      <c r="BP53" s="86">
        <f>+IF(AND(BP$1&gt;=Input!$J33,BP$1&lt;=Input!$K33),Input!$E33/Input!$L33,0)+IFERROR(IF(AND(MOD(Capex!BP$6,Input!$H33)=0,BP$5=1),Input!$I33*Input!$E33,0),0)</f>
        <v>0</v>
      </c>
      <c r="BQ53" s="86">
        <f>+IF(AND(BQ$1&gt;=Input!$J33,BQ$1&lt;=Input!$K33),Input!$E33/Input!$L33,0)+IFERROR(IF(AND(MOD(Capex!BQ$6,Input!$H33)=0,BQ$5=1),Input!$I33*Input!$E33,0),0)</f>
        <v>0</v>
      </c>
      <c r="BR53" s="86">
        <f>+IF(AND(BR$1&gt;=Input!$J33,BR$1&lt;=Input!$K33),Input!$E33/Input!$L33,0)+IFERROR(IF(AND(MOD(Capex!BR$6,Input!$H33)=0,BR$5=1),Input!$I33*Input!$E33,0),0)</f>
        <v>0</v>
      </c>
      <c r="BS53" s="86">
        <f>+IF(AND(BS$1&gt;=Input!$J33,BS$1&lt;=Input!$K33),Input!$E33/Input!$L33,0)+IFERROR(IF(AND(MOD(Capex!BS$6,Input!$H33)=0,BS$5=1),Input!$I33*Input!$E33,0),0)</f>
        <v>0</v>
      </c>
      <c r="BT53" s="86">
        <f>+IF(AND(BT$1&gt;=Input!$J33,BT$1&lt;=Input!$K33),Input!$E33/Input!$L33,0)+IFERROR(IF(AND(MOD(Capex!BT$6,Input!$H33)=0,BT$5=1),Input!$I33*Input!$E33,0),0)</f>
        <v>0</v>
      </c>
      <c r="BU53" s="86">
        <f>+IF(AND(BU$1&gt;=Input!$J33,BU$1&lt;=Input!$K33),Input!$E33/Input!$L33,0)+IFERROR(IF(AND(MOD(Capex!BU$6,Input!$H33)=0,BU$5=1),Input!$I33*Input!$E33,0),0)</f>
        <v>0</v>
      </c>
      <c r="BV53" s="86">
        <f>+IF(AND(BV$1&gt;=Input!$J33,BV$1&lt;=Input!$K33),Input!$E33/Input!$L33,0)+IFERROR(IF(AND(MOD(Capex!BV$6,Input!$H33)=0,BV$5=1),Input!$I33*Input!$E33,0),0)</f>
        <v>0</v>
      </c>
      <c r="BW53" s="86">
        <f>+IF(AND(BW$1&gt;=Input!$J33,BW$1&lt;=Input!$K33),Input!$E33/Input!$L33,0)+IFERROR(IF(AND(MOD(Capex!BW$6,Input!$H33)=0,BW$5=1),Input!$I33*Input!$E33,0),0)</f>
        <v>0</v>
      </c>
      <c r="BX53" s="86">
        <f>+IF(AND(BX$1&gt;=Input!$J33,BX$1&lt;=Input!$K33),Input!$E33/Input!$L33,0)+IFERROR(IF(AND(MOD(Capex!BX$6,Input!$H33)=0,BX$5=1),Input!$I33*Input!$E33,0),0)</f>
        <v>0</v>
      </c>
      <c r="BY53" s="86">
        <f>+IF(AND(BY$1&gt;=Input!$J33,BY$1&lt;=Input!$K33),Input!$E33/Input!$L33,0)+IFERROR(IF(AND(MOD(Capex!BY$6,Input!$H33)=0,BY$5=1),Input!$I33*Input!$E33,0),0)</f>
        <v>0</v>
      </c>
      <c r="BZ53" s="86">
        <f>+IF(AND(BZ$1&gt;=Input!$J33,BZ$1&lt;=Input!$K33),Input!$E33/Input!$L33,0)+IFERROR(IF(AND(MOD(Capex!BZ$6,Input!$H33)=0,BZ$5=1),Input!$I33*Input!$E33,0),0)</f>
        <v>0</v>
      </c>
      <c r="CA53" s="86">
        <f>+IF(AND(CA$1&gt;=Input!$J33,CA$1&lt;=Input!$K33),Input!$E33/Input!$L33,0)+IFERROR(IF(AND(MOD(Capex!CA$6,Input!$H33)=0,CA$5=1),Input!$I33*Input!$E33,0),0)</f>
        <v>0</v>
      </c>
      <c r="CB53" s="86">
        <f>+IF(AND(CB$1&gt;=Input!$J33,CB$1&lt;=Input!$K33),Input!$E33/Input!$L33,0)+IFERROR(IF(AND(MOD(Capex!CB$6,Input!$H33)=0,CB$5=1),Input!$I33*Input!$E33,0),0)</f>
        <v>0</v>
      </c>
      <c r="CC53" s="86">
        <f>+IF(AND(CC$1&gt;=Input!$J33,CC$1&lt;=Input!$K33),Input!$E33/Input!$L33,0)+IFERROR(IF(AND(MOD(Capex!CC$6,Input!$H33)=0,CC$5=1),Input!$I33*Input!$E33,0),0)</f>
        <v>0</v>
      </c>
      <c r="CD53" s="86">
        <f>+IF(AND(CD$1&gt;=Input!$J33,CD$1&lt;=Input!$K33),Input!$E33/Input!$L33,0)+IFERROR(IF(AND(MOD(Capex!CD$6,Input!$H33)=0,CD$5=1),Input!$I33*Input!$E33,0),0)</f>
        <v>0</v>
      </c>
      <c r="CE53" s="86">
        <f>+IF(AND(CE$1&gt;=Input!$J33,CE$1&lt;=Input!$K33),Input!$E33/Input!$L33,0)+IFERROR(IF(AND(MOD(Capex!CE$6,Input!$H33)=0,CE$5=1),Input!$I33*Input!$E33,0),0)</f>
        <v>0</v>
      </c>
      <c r="CF53" s="86">
        <f>+IF(AND(CF$1&gt;=Input!$J33,CF$1&lt;=Input!$K33),Input!$E33/Input!$L33,0)+IFERROR(IF(AND(MOD(Capex!CF$6,Input!$H33)=0,CF$5=1),Input!$I33*Input!$E33,0),0)</f>
        <v>0</v>
      </c>
      <c r="CG53" s="86">
        <f>+IF(AND(CG$1&gt;=Input!$J33,CG$1&lt;=Input!$K33),Input!$E33/Input!$L33,0)+IFERROR(IF(AND(MOD(Capex!CG$6,Input!$H33)=0,CG$5=1),Input!$I33*Input!$E33,0),0)</f>
        <v>0</v>
      </c>
      <c r="CH53" s="86">
        <f>+IF(AND(CH$1&gt;=Input!$J33,CH$1&lt;=Input!$K33),Input!$E33/Input!$L33,0)+IFERROR(IF(AND(MOD(Capex!CH$6,Input!$H33)=0,CH$5=1),Input!$I33*Input!$E33,0),0)</f>
        <v>0</v>
      </c>
      <c r="CI53" s="86">
        <f>+IF(AND(CI$1&gt;=Input!$J33,CI$1&lt;=Input!$K33),Input!$E33/Input!$L33,0)+IFERROR(IF(AND(MOD(Capex!CI$6,Input!$H33)=0,CI$5=1),Input!$I33*Input!$E33,0),0)</f>
        <v>0</v>
      </c>
      <c r="CJ53" s="86">
        <f>+IF(AND(CJ$1&gt;=Input!$J33,CJ$1&lt;=Input!$K33),Input!$E33/Input!$L33,0)+IFERROR(IF(AND(MOD(Capex!CJ$6,Input!$H33)=0,CJ$5=1),Input!$I33*Input!$E33,0),0)</f>
        <v>0</v>
      </c>
      <c r="CK53" s="86">
        <f>+IF(AND(CK$1&gt;=Input!$J33,CK$1&lt;=Input!$K33),Input!$E33/Input!$L33,0)+IFERROR(IF(AND(MOD(Capex!CK$6,Input!$H33)=0,CK$5=1),Input!$I33*Input!$E33,0),0)</f>
        <v>0</v>
      </c>
      <c r="CL53" s="86">
        <f>+IF(AND(CL$1&gt;=Input!$J33,CL$1&lt;=Input!$K33),Input!$E33/Input!$L33,0)+IFERROR(IF(AND(MOD(Capex!CL$6,Input!$H33)=0,CL$5=1),Input!$I33*Input!$E33,0),0)</f>
        <v>0</v>
      </c>
      <c r="CM53" s="86">
        <f>+IF(AND(CM$1&gt;=Input!$J33,CM$1&lt;=Input!$K33),Input!$E33/Input!$L33,0)+IFERROR(IF(AND(MOD(Capex!CM$6,Input!$H33)=0,CM$5=1),Input!$I33*Input!$E33,0),0)</f>
        <v>0</v>
      </c>
      <c r="CN53" s="86">
        <f>+IF(AND(CN$1&gt;=Input!$J33,CN$1&lt;=Input!$K33),Input!$E33/Input!$L33,0)+IFERROR(IF(AND(MOD(Capex!CN$6,Input!$H33)=0,CN$5=1),Input!$I33*Input!$E33,0),0)</f>
        <v>0</v>
      </c>
      <c r="CO53" s="86">
        <f>+IF(AND(CO$1&gt;=Input!$J33,CO$1&lt;=Input!$K33),Input!$E33/Input!$L33,0)+IFERROR(IF(AND(MOD(Capex!CO$6,Input!$H33)=0,CO$5=1),Input!$I33*Input!$E33,0),0)</f>
        <v>0</v>
      </c>
      <c r="CP53" s="86">
        <f>+IF(AND(CP$1&gt;=Input!$J33,CP$1&lt;=Input!$K33),Input!$E33/Input!$L33,0)+IFERROR(IF(AND(MOD(Capex!CP$6,Input!$H33)=0,CP$5=1),Input!$I33*Input!$E33,0),0)</f>
        <v>0</v>
      </c>
      <c r="CQ53" s="86">
        <f>+IF(AND(CQ$1&gt;=Input!$J33,CQ$1&lt;=Input!$K33),Input!$E33/Input!$L33,0)+IFERROR(IF(AND(MOD(Capex!CQ$6,Input!$H33)=0,CQ$5=1),Input!$I33*Input!$E33,0),0)</f>
        <v>0</v>
      </c>
      <c r="CR53" s="86">
        <f>+IF(AND(CR$1&gt;=Input!$J33,CR$1&lt;=Input!$K33),Input!$E33/Input!$L33,0)+IFERROR(IF(AND(MOD(Capex!CR$6,Input!$H33)=0,CR$5=1),Input!$I33*Input!$E33,0),0)</f>
        <v>0</v>
      </c>
      <c r="CS53" s="86">
        <f>+IF(AND(CS$1&gt;=Input!$J33,CS$1&lt;=Input!$K33),Input!$E33/Input!$L33,0)+IFERROR(IF(AND(MOD(Capex!CS$6,Input!$H33)=0,CS$5=1),Input!$I33*Input!$E33,0),0)</f>
        <v>0</v>
      </c>
      <c r="CT53" s="86">
        <f>+IF(AND(CT$1&gt;=Input!$J33,CT$1&lt;=Input!$K33),Input!$E33/Input!$L33,0)+IFERROR(IF(AND(MOD(Capex!CT$6,Input!$H33)=0,CT$5=1),Input!$I33*Input!$E33,0),0)</f>
        <v>0</v>
      </c>
      <c r="CU53" s="86">
        <f>+IF(AND(CU$1&gt;=Input!$J33,CU$1&lt;=Input!$K33),Input!$E33/Input!$L33,0)+IFERROR(IF(AND(MOD(Capex!CU$6,Input!$H33)=0,CU$5=1),Input!$I33*Input!$E33,0),0)</f>
        <v>0</v>
      </c>
      <c r="CV53" s="86">
        <f>+IF(AND(CV$1&gt;=Input!$J33,CV$1&lt;=Input!$K33),Input!$E33/Input!$L33,0)+IFERROR(IF(AND(MOD(Capex!CV$6,Input!$H33)=0,CV$5=1),Input!$I33*Input!$E33,0),0)</f>
        <v>0</v>
      </c>
      <c r="CW53" s="86">
        <f>+IF(AND(CW$1&gt;=Input!$J33,CW$1&lt;=Input!$K33),Input!$E33/Input!$L33,0)+IFERROR(IF(AND(MOD(Capex!CW$6,Input!$H33)=0,CW$5=1),Input!$I33*Input!$E33,0),0)</f>
        <v>0</v>
      </c>
      <c r="CX53" s="86">
        <f>+IF(AND(CX$1&gt;=Input!$J33,CX$1&lt;=Input!$K33),Input!$E33/Input!$L33,0)+IFERROR(IF(AND(MOD(Capex!CX$6,Input!$H33)=0,CX$5=1),Input!$I33*Input!$E33,0),0)</f>
        <v>0</v>
      </c>
      <c r="CY53" s="86">
        <f>+IF(AND(CY$1&gt;=Input!$J33,CY$1&lt;=Input!$K33),Input!$E33/Input!$L33,0)+IFERROR(IF(AND(MOD(Capex!CY$6,Input!$H33)=0,CY$5=1),Input!$I33*Input!$E33,0),0)</f>
        <v>0</v>
      </c>
      <c r="CZ53" s="86">
        <f>+IF(AND(CZ$1&gt;=Input!$J33,CZ$1&lt;=Input!$K33),Input!$E33/Input!$L33,0)+IFERROR(IF(AND(MOD(Capex!CZ$6,Input!$H33)=0,CZ$5=1),Input!$I33*Input!$E33,0),0)</f>
        <v>0</v>
      </c>
      <c r="DA53" s="86">
        <f>+IF(AND(DA$1&gt;=Input!$J33,DA$1&lt;=Input!$K33),Input!$E33/Input!$L33,0)+IFERROR(IF(AND(MOD(Capex!DA$6,Input!$H33)=0,DA$5=1),Input!$I33*Input!$E33,0),0)</f>
        <v>0</v>
      </c>
      <c r="DB53" s="86">
        <f>+IF(AND(DB$1&gt;=Input!$J33,DB$1&lt;=Input!$K33),Input!$E33/Input!$L33,0)+IFERROR(IF(AND(MOD(Capex!DB$6,Input!$H33)=0,DB$5=1),Input!$I33*Input!$E33,0),0)</f>
        <v>0</v>
      </c>
      <c r="DC53" s="86">
        <f>+IF(AND(DC$1&gt;=Input!$J33,DC$1&lt;=Input!$K33),Input!$E33/Input!$L33,0)+IFERROR(IF(AND(MOD(Capex!DC$6,Input!$H33)=0,DC$5=1),Input!$I33*Input!$E33,0),0)</f>
        <v>0</v>
      </c>
      <c r="DD53" s="86">
        <f>+IF(AND(DD$1&gt;=Input!$J33,DD$1&lt;=Input!$K33),Input!$E33/Input!$L33,0)+IFERROR(IF(AND(MOD(Capex!DD$6,Input!$H33)=0,DD$5=1),Input!$I33*Input!$E33,0),0)</f>
        <v>0</v>
      </c>
      <c r="DE53" s="86">
        <f>+IF(AND(DE$1&gt;=Input!$J33,DE$1&lt;=Input!$K33),Input!$E33/Input!$L33,0)+IFERROR(IF(AND(MOD(Capex!DE$6,Input!$H33)=0,DE$5=1),Input!$I33*Input!$E33,0),0)</f>
        <v>0</v>
      </c>
      <c r="DF53" s="86">
        <f>+IF(AND(DF$1&gt;=Input!$J33,DF$1&lt;=Input!$K33),Input!$E33/Input!$L33,0)+IFERROR(IF(AND(MOD(Capex!DF$6,Input!$H33)=0,DF$5=1),Input!$I33*Input!$E33,0),0)</f>
        <v>0</v>
      </c>
      <c r="DG53" s="86">
        <f>+IF(AND(DG$1&gt;=Input!$J33,DG$1&lt;=Input!$K33),Input!$E33/Input!$L33,0)+IFERROR(IF(AND(MOD(Capex!DG$6,Input!$H33)=0,DG$5=1),Input!$I33*Input!$E33,0),0)</f>
        <v>0</v>
      </c>
      <c r="DH53" s="86">
        <f>+IF(AND(DH$1&gt;=Input!$J33,DH$1&lt;=Input!$K33),Input!$E33/Input!$L33,0)+IFERROR(IF(AND(MOD(Capex!DH$6,Input!$H33)=0,DH$5=1),Input!$I33*Input!$E33,0),0)</f>
        <v>0</v>
      </c>
      <c r="DI53" s="86">
        <f>+IF(AND(DI$1&gt;=Input!$J33,DI$1&lt;=Input!$K33),Input!$E33/Input!$L33,0)+IFERROR(IF(AND(MOD(Capex!DI$6,Input!$H33)=0,DI$5=1),Input!$I33*Input!$E33,0),0)</f>
        <v>0</v>
      </c>
      <c r="DJ53" s="86">
        <f>+IF(AND(DJ$1&gt;=Input!$J33,DJ$1&lt;=Input!$K33),Input!$E33/Input!$L33,0)+IFERROR(IF(AND(MOD(Capex!DJ$6,Input!$H33)=0,DJ$5=1),Input!$I33*Input!$E33,0),0)</f>
        <v>0</v>
      </c>
      <c r="DK53" s="86">
        <f>+IF(AND(DK$1&gt;=Input!$J33,DK$1&lt;=Input!$K33),Input!$E33/Input!$L33,0)+IFERROR(IF(AND(MOD(Capex!DK$6,Input!$H33)=0,DK$5=1),Input!$I33*Input!$E33,0),0)</f>
        <v>0</v>
      </c>
      <c r="DL53" s="86">
        <f>+IF(AND(DL$1&gt;=Input!$J33,DL$1&lt;=Input!$K33),Input!$E33/Input!$L33,0)+IFERROR(IF(AND(MOD(Capex!DL$6,Input!$H33)=0,DL$5=1),Input!$I33*Input!$E33,0),0)</f>
        <v>0</v>
      </c>
      <c r="DM53" s="86">
        <f>+IF(AND(DM$1&gt;=Input!$J33,DM$1&lt;=Input!$K33),Input!$E33/Input!$L33,0)+IFERROR(IF(AND(MOD(Capex!DM$6,Input!$H33)=0,DM$5=1),Input!$I33*Input!$E33,0),0)</f>
        <v>0</v>
      </c>
      <c r="DN53" s="86">
        <f>+IF(AND(DN$1&gt;=Input!$J33,DN$1&lt;=Input!$K33),Input!$E33/Input!$L33,0)+IFERROR(IF(AND(MOD(Capex!DN$6,Input!$H33)=0,DN$5=1),Input!$I33*Input!$E33,0),0)</f>
        <v>0</v>
      </c>
      <c r="DO53" s="86">
        <f>+IF(AND(DO$1&gt;=Input!$J33,DO$1&lt;=Input!$K33),Input!$E33/Input!$L33,0)+IFERROR(IF(AND(MOD(Capex!DO$6,Input!$H33)=0,DO$5=1),Input!$I33*Input!$E33,0),0)</f>
        <v>0</v>
      </c>
      <c r="DP53" s="86">
        <f>+IF(AND(DP$1&gt;=Input!$J33,DP$1&lt;=Input!$K33),Input!$E33/Input!$L33,0)+IFERROR(IF(AND(MOD(Capex!DP$6,Input!$H33)=0,DP$5=1),Input!$I33*Input!$E33,0),0)</f>
        <v>0</v>
      </c>
      <c r="DQ53" s="86">
        <f>+IF(AND(DQ$1&gt;=Input!$J33,DQ$1&lt;=Input!$K33),Input!$E33/Input!$L33,0)+IFERROR(IF(AND(MOD(Capex!DQ$6,Input!$H33)=0,DQ$5=1),Input!$I33*Input!$E33,0),0)</f>
        <v>0</v>
      </c>
      <c r="DR53" s="86">
        <f>+IF(AND(DR$1&gt;=Input!$J33,DR$1&lt;=Input!$K33),Input!$E33/Input!$L33,0)+IFERROR(IF(AND(MOD(Capex!DR$6,Input!$H33)=0,DR$5=1),Input!$I33*Input!$E33,0),0)</f>
        <v>0</v>
      </c>
      <c r="DS53" s="86">
        <f>+IF(AND(DS$1&gt;=Input!$J33,DS$1&lt;=Input!$K33),Input!$E33/Input!$L33,0)+IFERROR(IF(AND(MOD(Capex!DS$6,Input!$H33)=0,DS$5=1),Input!$I33*Input!$E33,0),0)</f>
        <v>0</v>
      </c>
      <c r="DT53" s="86">
        <f>+IF(AND(DT$1&gt;=Input!$J33,DT$1&lt;=Input!$K33),Input!$E33/Input!$L33,0)+IFERROR(IF(AND(MOD(Capex!DT$6,Input!$H33)=0,DT$5=1),Input!$I33*Input!$E33,0),0)</f>
        <v>0</v>
      </c>
    </row>
    <row r="54" spans="1:124" ht="14.25" customHeight="1" x14ac:dyDescent="0.15">
      <c r="A54" s="85" t="str">
        <f>+Input!G34</f>
        <v>Other Assets</v>
      </c>
      <c r="B54" s="3" t="str">
        <f t="shared" si="144"/>
        <v>Room Renovations ESTIMATED</v>
      </c>
      <c r="C54" s="71" t="str">
        <f t="shared" si="146"/>
        <v>EUR</v>
      </c>
      <c r="D54" s="23"/>
      <c r="E54" s="86">
        <f>+IF(AND(E$1&gt;=Input!$J34,E$1&lt;=Input!$K34),Input!$E34/Input!$L34,0)+IFERROR(IF(AND(MOD(Capex!E$6,Input!$H34)=0,E$5=1),Input!$I34*Input!$E34,0),0)</f>
        <v>15000</v>
      </c>
      <c r="F54" s="86">
        <f>+IF(AND(F$1&gt;=Input!$J34,F$1&lt;=Input!$K34),Input!$E34/Input!$L34,0)+IFERROR(IF(AND(MOD(Capex!F$6,Input!$H34)=0,F$5=1),Input!$I34*Input!$E34,0),0)</f>
        <v>0</v>
      </c>
      <c r="G54" s="86">
        <f>+IF(AND(G$1&gt;=Input!$J34,G$1&lt;=Input!$K34),Input!$E34/Input!$L34,0)+IFERROR(IF(AND(MOD(Capex!G$6,Input!$H34)=0,G$5=1),Input!$I34*Input!$E34,0),0)</f>
        <v>0</v>
      </c>
      <c r="H54" s="86">
        <f>+IF(AND(H$1&gt;=Input!$J34,H$1&lt;=Input!$K34),Input!$E34/Input!$L34,0)+IFERROR(IF(AND(MOD(Capex!H$6,Input!$H34)=0,H$5=1),Input!$I34*Input!$E34,0),0)</f>
        <v>0</v>
      </c>
      <c r="I54" s="86">
        <f>+IF(AND(I$1&gt;=Input!$J34,I$1&lt;=Input!$K34),Input!$E34/Input!$L34,0)+IFERROR(IF(AND(MOD(Capex!I$6,Input!$H34)=0,I$5=1),Input!$I34*Input!$E34,0),0)</f>
        <v>0</v>
      </c>
      <c r="J54" s="86">
        <f>+IF(AND(J$1&gt;=Input!$J34,J$1&lt;=Input!$K34),Input!$E34/Input!$L34,0)+IFERROR(IF(AND(MOD(Capex!J$6,Input!$H34)=0,J$5=1),Input!$I34*Input!$E34,0),0)</f>
        <v>0</v>
      </c>
      <c r="K54" s="86">
        <f>+IF(AND(K$1&gt;=Input!$J34,K$1&lt;=Input!$K34),Input!$E34/Input!$L34,0)+IFERROR(IF(AND(MOD(Capex!K$6,Input!$H34)=0,K$5=1),Input!$I34*Input!$E34,0),0)</f>
        <v>0</v>
      </c>
      <c r="L54" s="86">
        <f>+IF(AND(L$1&gt;=Input!$J34,L$1&lt;=Input!$K34),Input!$E34/Input!$L34,0)+IFERROR(IF(AND(MOD(Capex!L$6,Input!$H34)=0,L$5=1),Input!$I34*Input!$E34,0),0)</f>
        <v>0</v>
      </c>
      <c r="M54" s="86">
        <f>+IF(AND(M$1&gt;=Input!$J34,M$1&lt;=Input!$K34),Input!$E34/Input!$L34,0)+IFERROR(IF(AND(MOD(Capex!M$6,Input!$H34)=0,M$5=1),Input!$I34*Input!$E34,0),0)</f>
        <v>0</v>
      </c>
      <c r="N54" s="86">
        <f>+IF(AND(N$1&gt;=Input!$J34,N$1&lt;=Input!$K34),Input!$E34/Input!$L34,0)+IFERROR(IF(AND(MOD(Capex!N$6,Input!$H34)=0,N$5=1),Input!$I34*Input!$E34,0),0)</f>
        <v>0</v>
      </c>
      <c r="O54" s="86">
        <f>+IF(AND(O$1&gt;=Input!$J34,O$1&lt;=Input!$K34),Input!$E34/Input!$L34,0)+IFERROR(IF(AND(MOD(Capex!O$6,Input!$H34)=0,O$5=1),Input!$I34*Input!$E34,0),0)</f>
        <v>0</v>
      </c>
      <c r="P54" s="86">
        <f>+IF(AND(P$1&gt;=Input!$J34,P$1&lt;=Input!$K34),Input!$E34/Input!$L34,0)+IFERROR(IF(AND(MOD(Capex!P$6,Input!$H34)=0,P$5=1),Input!$I34*Input!$E34,0),0)</f>
        <v>0</v>
      </c>
      <c r="Q54" s="86">
        <f>+IF(AND(Q$1&gt;=Input!$J34,Q$1&lt;=Input!$K34),Input!$E34/Input!$L34,0)+IFERROR(IF(AND(MOD(Capex!Q$6,Input!$H34)=0,Q$5=1),Input!$I34*Input!$E34,0),0)</f>
        <v>0</v>
      </c>
      <c r="R54" s="86">
        <f>+IF(AND(R$1&gt;=Input!$J34,R$1&lt;=Input!$K34),Input!$E34/Input!$L34,0)+IFERROR(IF(AND(MOD(Capex!R$6,Input!$H34)=0,R$5=1),Input!$I34*Input!$E34,0),0)</f>
        <v>0</v>
      </c>
      <c r="S54" s="86">
        <f>+IF(AND(S$1&gt;=Input!$J34,S$1&lt;=Input!$K34),Input!$E34/Input!$L34,0)+IFERROR(IF(AND(MOD(Capex!S$6,Input!$H34)=0,S$5=1),Input!$I34*Input!$E34,0),0)</f>
        <v>0</v>
      </c>
      <c r="T54" s="86">
        <f>+IF(AND(T$1&gt;=Input!$J34,T$1&lt;=Input!$K34),Input!$E34/Input!$L34,0)+IFERROR(IF(AND(MOD(Capex!T$6,Input!$H34)=0,T$5=1),Input!$I34*Input!$E34,0),0)</f>
        <v>0</v>
      </c>
      <c r="U54" s="86">
        <f>+IF(AND(U$1&gt;=Input!$J34,U$1&lt;=Input!$K34),Input!$E34/Input!$L34,0)+IFERROR(IF(AND(MOD(Capex!U$6,Input!$H34)=0,U$5=1),Input!$I34*Input!$E34,0),0)</f>
        <v>0</v>
      </c>
      <c r="V54" s="86">
        <f>+IF(AND(V$1&gt;=Input!$J34,V$1&lt;=Input!$K34),Input!$E34/Input!$L34,0)+IFERROR(IF(AND(MOD(Capex!V$6,Input!$H34)=0,V$5=1),Input!$I34*Input!$E34,0),0)</f>
        <v>0</v>
      </c>
      <c r="W54" s="86">
        <f>+IF(AND(W$1&gt;=Input!$J34,W$1&lt;=Input!$K34),Input!$E34/Input!$L34,0)+IFERROR(IF(AND(MOD(Capex!W$6,Input!$H34)=0,W$5=1),Input!$I34*Input!$E34,0),0)</f>
        <v>0</v>
      </c>
      <c r="X54" s="86">
        <f>+IF(AND(X$1&gt;=Input!$J34,X$1&lt;=Input!$K34),Input!$E34/Input!$L34,0)+IFERROR(IF(AND(MOD(Capex!X$6,Input!$H34)=0,X$5=1),Input!$I34*Input!$E34,0),0)</f>
        <v>0</v>
      </c>
      <c r="Y54" s="86">
        <f>+IF(AND(Y$1&gt;=Input!$J34,Y$1&lt;=Input!$K34),Input!$E34/Input!$L34,0)+IFERROR(IF(AND(MOD(Capex!Y$6,Input!$H34)=0,Y$5=1),Input!$I34*Input!$E34,0),0)</f>
        <v>0</v>
      </c>
      <c r="Z54" s="86">
        <f>+IF(AND(Z$1&gt;=Input!$J34,Z$1&lt;=Input!$K34),Input!$E34/Input!$L34,0)+IFERROR(IF(AND(MOD(Capex!Z$6,Input!$H34)=0,Z$5=1),Input!$I34*Input!$E34,0),0)</f>
        <v>0</v>
      </c>
      <c r="AA54" s="86">
        <f>+IF(AND(AA$1&gt;=Input!$J34,AA$1&lt;=Input!$K34),Input!$E34/Input!$L34,0)+IFERROR(IF(AND(MOD(Capex!AA$6,Input!$H34)=0,AA$5=1),Input!$I34*Input!$E34,0),0)</f>
        <v>0</v>
      </c>
      <c r="AB54" s="86">
        <f>+IF(AND(AB$1&gt;=Input!$J34,AB$1&lt;=Input!$K34),Input!$E34/Input!$L34,0)+IFERROR(IF(AND(MOD(Capex!AB$6,Input!$H34)=0,AB$5=1),Input!$I34*Input!$E34,0),0)</f>
        <v>0</v>
      </c>
      <c r="AC54" s="86">
        <f>+IF(AND(AC$1&gt;=Input!$J34,AC$1&lt;=Input!$K34),Input!$E34/Input!$L34,0)+IFERROR(IF(AND(MOD(Capex!AC$6,Input!$H34)=0,AC$5=1),Input!$I34*Input!$E34,0),0)</f>
        <v>0</v>
      </c>
      <c r="AD54" s="86">
        <f>+IF(AND(AD$1&gt;=Input!$J34,AD$1&lt;=Input!$K34),Input!$E34/Input!$L34,0)+IFERROR(IF(AND(MOD(Capex!AD$6,Input!$H34)=0,AD$5=1),Input!$I34*Input!$E34,0),0)</f>
        <v>0</v>
      </c>
      <c r="AE54" s="86">
        <f>+IF(AND(AE$1&gt;=Input!$J34,AE$1&lt;=Input!$K34),Input!$E34/Input!$L34,0)+IFERROR(IF(AND(MOD(Capex!AE$6,Input!$H34)=0,AE$5=1),Input!$I34*Input!$E34,0),0)</f>
        <v>0</v>
      </c>
      <c r="AF54" s="86">
        <f>+IF(AND(AF$1&gt;=Input!$J34,AF$1&lt;=Input!$K34),Input!$E34/Input!$L34,0)+IFERROR(IF(AND(MOD(Capex!AF$6,Input!$H34)=0,AF$5=1),Input!$I34*Input!$E34,0),0)</f>
        <v>0</v>
      </c>
      <c r="AG54" s="86">
        <f>+IF(AND(AG$1&gt;=Input!$J34,AG$1&lt;=Input!$K34),Input!$E34/Input!$L34,0)+IFERROR(IF(AND(MOD(Capex!AG$6,Input!$H34)=0,AG$5=1),Input!$I34*Input!$E34,0),0)</f>
        <v>0</v>
      </c>
      <c r="AH54" s="86">
        <f>+IF(AND(AH$1&gt;=Input!$J34,AH$1&lt;=Input!$K34),Input!$E34/Input!$L34,0)+IFERROR(IF(AND(MOD(Capex!AH$6,Input!$H34)=0,AH$5=1),Input!$I34*Input!$E34,0),0)</f>
        <v>0</v>
      </c>
      <c r="AI54" s="86">
        <f>+IF(AND(AI$1&gt;=Input!$J34,AI$1&lt;=Input!$K34),Input!$E34/Input!$L34,0)+IFERROR(IF(AND(MOD(Capex!AI$6,Input!$H34)=0,AI$5=1),Input!$I34*Input!$E34,0),0)</f>
        <v>0</v>
      </c>
      <c r="AJ54" s="86">
        <f>+IF(AND(AJ$1&gt;=Input!$J34,AJ$1&lt;=Input!$K34),Input!$E34/Input!$L34,0)+IFERROR(IF(AND(MOD(Capex!AJ$6,Input!$H34)=0,AJ$5=1),Input!$I34*Input!$E34,0),0)</f>
        <v>0</v>
      </c>
      <c r="AK54" s="86">
        <f>+IF(AND(AK$1&gt;=Input!$J34,AK$1&lt;=Input!$K34),Input!$E34/Input!$L34,0)+IFERROR(IF(AND(MOD(Capex!AK$6,Input!$H34)=0,AK$5=1),Input!$I34*Input!$E34,0),0)</f>
        <v>0</v>
      </c>
      <c r="AL54" s="86">
        <f>+IF(AND(AL$1&gt;=Input!$J34,AL$1&lt;=Input!$K34),Input!$E34/Input!$L34,0)+IFERROR(IF(AND(MOD(Capex!AL$6,Input!$H34)=0,AL$5=1),Input!$I34*Input!$E34,0),0)</f>
        <v>0</v>
      </c>
      <c r="AM54" s="86">
        <f>+IF(AND(AM$1&gt;=Input!$J34,AM$1&lt;=Input!$K34),Input!$E34/Input!$L34,0)+IFERROR(IF(AND(MOD(Capex!AM$6,Input!$H34)=0,AM$5=1),Input!$I34*Input!$E34,0),0)</f>
        <v>0</v>
      </c>
      <c r="AN54" s="86">
        <f>+IF(AND(AN$1&gt;=Input!$J34,AN$1&lt;=Input!$K34),Input!$E34/Input!$L34,0)+IFERROR(IF(AND(MOD(Capex!AN$6,Input!$H34)=0,AN$5=1),Input!$I34*Input!$E34,0),0)</f>
        <v>0</v>
      </c>
      <c r="AO54" s="86">
        <f>+IF(AND(AO$1&gt;=Input!$J34,AO$1&lt;=Input!$K34),Input!$E34/Input!$L34,0)+IFERROR(IF(AND(MOD(Capex!AO$6,Input!$H34)=0,AO$5=1),Input!$I34*Input!$E34,0),0)</f>
        <v>0</v>
      </c>
      <c r="AP54" s="86">
        <f>+IF(AND(AP$1&gt;=Input!$J34,AP$1&lt;=Input!$K34),Input!$E34/Input!$L34,0)+IFERROR(IF(AND(MOD(Capex!AP$6,Input!$H34)=0,AP$5=1),Input!$I34*Input!$E34,0),0)</f>
        <v>0</v>
      </c>
      <c r="AQ54" s="86">
        <f>+IF(AND(AQ$1&gt;=Input!$J34,AQ$1&lt;=Input!$K34),Input!$E34/Input!$L34,0)+IFERROR(IF(AND(MOD(Capex!AQ$6,Input!$H34)=0,AQ$5=1),Input!$I34*Input!$E34,0),0)</f>
        <v>0</v>
      </c>
      <c r="AR54" s="86">
        <f>+IF(AND(AR$1&gt;=Input!$J34,AR$1&lt;=Input!$K34),Input!$E34/Input!$L34,0)+IFERROR(IF(AND(MOD(Capex!AR$6,Input!$H34)=0,AR$5=1),Input!$I34*Input!$E34,0),0)</f>
        <v>0</v>
      </c>
      <c r="AS54" s="86">
        <f>+IF(AND(AS$1&gt;=Input!$J34,AS$1&lt;=Input!$K34),Input!$E34/Input!$L34,0)+IFERROR(IF(AND(MOD(Capex!AS$6,Input!$H34)=0,AS$5=1),Input!$I34*Input!$E34,0),0)</f>
        <v>0</v>
      </c>
      <c r="AT54" s="86">
        <f>+IF(AND(AT$1&gt;=Input!$J34,AT$1&lt;=Input!$K34),Input!$E34/Input!$L34,0)+IFERROR(IF(AND(MOD(Capex!AT$6,Input!$H34)=0,AT$5=1),Input!$I34*Input!$E34,0),0)</f>
        <v>0</v>
      </c>
      <c r="AU54" s="86">
        <f>+IF(AND(AU$1&gt;=Input!$J34,AU$1&lt;=Input!$K34),Input!$E34/Input!$L34,0)+IFERROR(IF(AND(MOD(Capex!AU$6,Input!$H34)=0,AU$5=1),Input!$I34*Input!$E34,0),0)</f>
        <v>0</v>
      </c>
      <c r="AV54" s="86">
        <f>+IF(AND(AV$1&gt;=Input!$J34,AV$1&lt;=Input!$K34),Input!$E34/Input!$L34,0)+IFERROR(IF(AND(MOD(Capex!AV$6,Input!$H34)=0,AV$5=1),Input!$I34*Input!$E34,0),0)</f>
        <v>0</v>
      </c>
      <c r="AW54" s="86">
        <f>+IF(AND(AW$1&gt;=Input!$J34,AW$1&lt;=Input!$K34),Input!$E34/Input!$L34,0)+IFERROR(IF(AND(MOD(Capex!AW$6,Input!$H34)=0,AW$5=1),Input!$I34*Input!$E34,0),0)</f>
        <v>0</v>
      </c>
      <c r="AX54" s="86">
        <f>+IF(AND(AX$1&gt;=Input!$J34,AX$1&lt;=Input!$K34),Input!$E34/Input!$L34,0)+IFERROR(IF(AND(MOD(Capex!AX$6,Input!$H34)=0,AX$5=1),Input!$I34*Input!$E34,0),0)</f>
        <v>0</v>
      </c>
      <c r="AY54" s="86">
        <f>+IF(AND(AY$1&gt;=Input!$J34,AY$1&lt;=Input!$K34),Input!$E34/Input!$L34,0)+IFERROR(IF(AND(MOD(Capex!AY$6,Input!$H34)=0,AY$5=1),Input!$I34*Input!$E34,0),0)</f>
        <v>0</v>
      </c>
      <c r="AZ54" s="86">
        <f>+IF(AND(AZ$1&gt;=Input!$J34,AZ$1&lt;=Input!$K34),Input!$E34/Input!$L34,0)+IFERROR(IF(AND(MOD(Capex!AZ$6,Input!$H34)=0,AZ$5=1),Input!$I34*Input!$E34,0),0)</f>
        <v>0</v>
      </c>
      <c r="BA54" s="86">
        <f>+IF(AND(BA$1&gt;=Input!$J34,BA$1&lt;=Input!$K34),Input!$E34/Input!$L34,0)+IFERROR(IF(AND(MOD(Capex!BA$6,Input!$H34)=0,BA$5=1),Input!$I34*Input!$E34,0),0)</f>
        <v>0</v>
      </c>
      <c r="BB54" s="86">
        <f>+IF(AND(BB$1&gt;=Input!$J34,BB$1&lt;=Input!$K34),Input!$E34/Input!$L34,0)+IFERROR(IF(AND(MOD(Capex!BB$6,Input!$H34)=0,BB$5=1),Input!$I34*Input!$E34,0),0)</f>
        <v>0</v>
      </c>
      <c r="BC54" s="86">
        <f>+IF(AND(BC$1&gt;=Input!$J34,BC$1&lt;=Input!$K34),Input!$E34/Input!$L34,0)+IFERROR(IF(AND(MOD(Capex!BC$6,Input!$H34)=0,BC$5=1),Input!$I34*Input!$E34,0),0)</f>
        <v>0</v>
      </c>
      <c r="BD54" s="86">
        <f>+IF(AND(BD$1&gt;=Input!$J34,BD$1&lt;=Input!$K34),Input!$E34/Input!$L34,0)+IFERROR(IF(AND(MOD(Capex!BD$6,Input!$H34)=0,BD$5=1),Input!$I34*Input!$E34,0),0)</f>
        <v>0</v>
      </c>
      <c r="BE54" s="86">
        <f>+IF(AND(BE$1&gt;=Input!$J34,BE$1&lt;=Input!$K34),Input!$E34/Input!$L34,0)+IFERROR(IF(AND(MOD(Capex!BE$6,Input!$H34)=0,BE$5=1),Input!$I34*Input!$E34,0),0)</f>
        <v>0</v>
      </c>
      <c r="BF54" s="86">
        <f>+IF(AND(BF$1&gt;=Input!$J34,BF$1&lt;=Input!$K34),Input!$E34/Input!$L34,0)+IFERROR(IF(AND(MOD(Capex!BF$6,Input!$H34)=0,BF$5=1),Input!$I34*Input!$E34,0),0)</f>
        <v>0</v>
      </c>
      <c r="BG54" s="86">
        <f>+IF(AND(BG$1&gt;=Input!$J34,BG$1&lt;=Input!$K34),Input!$E34/Input!$L34,0)+IFERROR(IF(AND(MOD(Capex!BG$6,Input!$H34)=0,BG$5=1),Input!$I34*Input!$E34,0),0)</f>
        <v>0</v>
      </c>
      <c r="BH54" s="86">
        <f>+IF(AND(BH$1&gt;=Input!$J34,BH$1&lt;=Input!$K34),Input!$E34/Input!$L34,0)+IFERROR(IF(AND(MOD(Capex!BH$6,Input!$H34)=0,BH$5=1),Input!$I34*Input!$E34,0),0)</f>
        <v>0</v>
      </c>
      <c r="BI54" s="86">
        <f>+IF(AND(BI$1&gt;=Input!$J34,BI$1&lt;=Input!$K34),Input!$E34/Input!$L34,0)+IFERROR(IF(AND(MOD(Capex!BI$6,Input!$H34)=0,BI$5=1),Input!$I34*Input!$E34,0),0)</f>
        <v>0</v>
      </c>
      <c r="BJ54" s="86">
        <f>+IF(AND(BJ$1&gt;=Input!$J34,BJ$1&lt;=Input!$K34),Input!$E34/Input!$L34,0)+IFERROR(IF(AND(MOD(Capex!BJ$6,Input!$H34)=0,BJ$5=1),Input!$I34*Input!$E34,0),0)</f>
        <v>0</v>
      </c>
      <c r="BK54" s="86">
        <f>+IF(AND(BK$1&gt;=Input!$J34,BK$1&lt;=Input!$K34),Input!$E34/Input!$L34,0)+IFERROR(IF(AND(MOD(Capex!BK$6,Input!$H34)=0,BK$5=1),Input!$I34*Input!$E34,0),0)</f>
        <v>0</v>
      </c>
      <c r="BL54" s="86">
        <f>+IF(AND(BL$1&gt;=Input!$J34,BL$1&lt;=Input!$K34),Input!$E34/Input!$L34,0)+IFERROR(IF(AND(MOD(Capex!BL$6,Input!$H34)=0,BL$5=1),Input!$I34*Input!$E34,0),0)</f>
        <v>0</v>
      </c>
      <c r="BM54" s="86">
        <f>+IF(AND(BM$1&gt;=Input!$J34,BM$1&lt;=Input!$K34),Input!$E34/Input!$L34,0)+IFERROR(IF(AND(MOD(Capex!BM$6,Input!$H34)=0,BM$5=1),Input!$I34*Input!$E34,0),0)</f>
        <v>0</v>
      </c>
      <c r="BN54" s="86">
        <f>+IF(AND(BN$1&gt;=Input!$J34,BN$1&lt;=Input!$K34),Input!$E34/Input!$L34,0)+IFERROR(IF(AND(MOD(Capex!BN$6,Input!$H34)=0,BN$5=1),Input!$I34*Input!$E34,0),0)</f>
        <v>0</v>
      </c>
      <c r="BO54" s="86">
        <f>+IF(AND(BO$1&gt;=Input!$J34,BO$1&lt;=Input!$K34),Input!$E34/Input!$L34,0)+IFERROR(IF(AND(MOD(Capex!BO$6,Input!$H34)=0,BO$5=1),Input!$I34*Input!$E34,0),0)</f>
        <v>0</v>
      </c>
      <c r="BP54" s="86">
        <f>+IF(AND(BP$1&gt;=Input!$J34,BP$1&lt;=Input!$K34),Input!$E34/Input!$L34,0)+IFERROR(IF(AND(MOD(Capex!BP$6,Input!$H34)=0,BP$5=1),Input!$I34*Input!$E34,0),0)</f>
        <v>0</v>
      </c>
      <c r="BQ54" s="86">
        <f>+IF(AND(BQ$1&gt;=Input!$J34,BQ$1&lt;=Input!$K34),Input!$E34/Input!$L34,0)+IFERROR(IF(AND(MOD(Capex!BQ$6,Input!$H34)=0,BQ$5=1),Input!$I34*Input!$E34,0),0)</f>
        <v>0</v>
      </c>
      <c r="BR54" s="86">
        <f>+IF(AND(BR$1&gt;=Input!$J34,BR$1&lt;=Input!$K34),Input!$E34/Input!$L34,0)+IFERROR(IF(AND(MOD(Capex!BR$6,Input!$H34)=0,BR$5=1),Input!$I34*Input!$E34,0),0)</f>
        <v>0</v>
      </c>
      <c r="BS54" s="86">
        <f>+IF(AND(BS$1&gt;=Input!$J34,BS$1&lt;=Input!$K34),Input!$E34/Input!$L34,0)+IFERROR(IF(AND(MOD(Capex!BS$6,Input!$H34)=0,BS$5=1),Input!$I34*Input!$E34,0),0)</f>
        <v>0</v>
      </c>
      <c r="BT54" s="86">
        <f>+IF(AND(BT$1&gt;=Input!$J34,BT$1&lt;=Input!$K34),Input!$E34/Input!$L34,0)+IFERROR(IF(AND(MOD(Capex!BT$6,Input!$H34)=0,BT$5=1),Input!$I34*Input!$E34,0),0)</f>
        <v>0</v>
      </c>
      <c r="BU54" s="86">
        <f>+IF(AND(BU$1&gt;=Input!$J34,BU$1&lt;=Input!$K34),Input!$E34/Input!$L34,0)+IFERROR(IF(AND(MOD(Capex!BU$6,Input!$H34)=0,BU$5=1),Input!$I34*Input!$E34,0),0)</f>
        <v>0</v>
      </c>
      <c r="BV54" s="86">
        <f>+IF(AND(BV$1&gt;=Input!$J34,BV$1&lt;=Input!$K34),Input!$E34/Input!$L34,0)+IFERROR(IF(AND(MOD(Capex!BV$6,Input!$H34)=0,BV$5=1),Input!$I34*Input!$E34,0),0)</f>
        <v>0</v>
      </c>
      <c r="BW54" s="86">
        <f>+IF(AND(BW$1&gt;=Input!$J34,BW$1&lt;=Input!$K34),Input!$E34/Input!$L34,0)+IFERROR(IF(AND(MOD(Capex!BW$6,Input!$H34)=0,BW$5=1),Input!$I34*Input!$E34,0),0)</f>
        <v>0</v>
      </c>
      <c r="BX54" s="86">
        <f>+IF(AND(BX$1&gt;=Input!$J34,BX$1&lt;=Input!$K34),Input!$E34/Input!$L34,0)+IFERROR(IF(AND(MOD(Capex!BX$6,Input!$H34)=0,BX$5=1),Input!$I34*Input!$E34,0),0)</f>
        <v>0</v>
      </c>
      <c r="BY54" s="86">
        <f>+IF(AND(BY$1&gt;=Input!$J34,BY$1&lt;=Input!$K34),Input!$E34/Input!$L34,0)+IFERROR(IF(AND(MOD(Capex!BY$6,Input!$H34)=0,BY$5=1),Input!$I34*Input!$E34,0),0)</f>
        <v>0</v>
      </c>
      <c r="BZ54" s="86">
        <f>+IF(AND(BZ$1&gt;=Input!$J34,BZ$1&lt;=Input!$K34),Input!$E34/Input!$L34,0)+IFERROR(IF(AND(MOD(Capex!BZ$6,Input!$H34)=0,BZ$5=1),Input!$I34*Input!$E34,0),0)</f>
        <v>0</v>
      </c>
      <c r="CA54" s="86">
        <f>+IF(AND(CA$1&gt;=Input!$J34,CA$1&lt;=Input!$K34),Input!$E34/Input!$L34,0)+IFERROR(IF(AND(MOD(Capex!CA$6,Input!$H34)=0,CA$5=1),Input!$I34*Input!$E34,0),0)</f>
        <v>0</v>
      </c>
      <c r="CB54" s="86">
        <f>+IF(AND(CB$1&gt;=Input!$J34,CB$1&lt;=Input!$K34),Input!$E34/Input!$L34,0)+IFERROR(IF(AND(MOD(Capex!CB$6,Input!$H34)=0,CB$5=1),Input!$I34*Input!$E34,0),0)</f>
        <v>0</v>
      </c>
      <c r="CC54" s="86">
        <f>+IF(AND(CC$1&gt;=Input!$J34,CC$1&lt;=Input!$K34),Input!$E34/Input!$L34,0)+IFERROR(IF(AND(MOD(Capex!CC$6,Input!$H34)=0,CC$5=1),Input!$I34*Input!$E34,0),0)</f>
        <v>0</v>
      </c>
      <c r="CD54" s="86">
        <f>+IF(AND(CD$1&gt;=Input!$J34,CD$1&lt;=Input!$K34),Input!$E34/Input!$L34,0)+IFERROR(IF(AND(MOD(Capex!CD$6,Input!$H34)=0,CD$5=1),Input!$I34*Input!$E34,0),0)</f>
        <v>0</v>
      </c>
      <c r="CE54" s="86">
        <f>+IF(AND(CE$1&gt;=Input!$J34,CE$1&lt;=Input!$K34),Input!$E34/Input!$L34,0)+IFERROR(IF(AND(MOD(Capex!CE$6,Input!$H34)=0,CE$5=1),Input!$I34*Input!$E34,0),0)</f>
        <v>0</v>
      </c>
      <c r="CF54" s="86">
        <f>+IF(AND(CF$1&gt;=Input!$J34,CF$1&lt;=Input!$K34),Input!$E34/Input!$L34,0)+IFERROR(IF(AND(MOD(Capex!CF$6,Input!$H34)=0,CF$5=1),Input!$I34*Input!$E34,0),0)</f>
        <v>0</v>
      </c>
      <c r="CG54" s="86">
        <f>+IF(AND(CG$1&gt;=Input!$J34,CG$1&lt;=Input!$K34),Input!$E34/Input!$L34,0)+IFERROR(IF(AND(MOD(Capex!CG$6,Input!$H34)=0,CG$5=1),Input!$I34*Input!$E34,0),0)</f>
        <v>0</v>
      </c>
      <c r="CH54" s="86">
        <f>+IF(AND(CH$1&gt;=Input!$J34,CH$1&lt;=Input!$K34),Input!$E34/Input!$L34,0)+IFERROR(IF(AND(MOD(Capex!CH$6,Input!$H34)=0,CH$5=1),Input!$I34*Input!$E34,0),0)</f>
        <v>0</v>
      </c>
      <c r="CI54" s="86">
        <f>+IF(AND(CI$1&gt;=Input!$J34,CI$1&lt;=Input!$K34),Input!$E34/Input!$L34,0)+IFERROR(IF(AND(MOD(Capex!CI$6,Input!$H34)=0,CI$5=1),Input!$I34*Input!$E34,0),0)</f>
        <v>0</v>
      </c>
      <c r="CJ54" s="86">
        <f>+IF(AND(CJ$1&gt;=Input!$J34,CJ$1&lt;=Input!$K34),Input!$E34/Input!$L34,0)+IFERROR(IF(AND(MOD(Capex!CJ$6,Input!$H34)=0,CJ$5=1),Input!$I34*Input!$E34,0),0)</f>
        <v>0</v>
      </c>
      <c r="CK54" s="86">
        <f>+IF(AND(CK$1&gt;=Input!$J34,CK$1&lt;=Input!$K34),Input!$E34/Input!$L34,0)+IFERROR(IF(AND(MOD(Capex!CK$6,Input!$H34)=0,CK$5=1),Input!$I34*Input!$E34,0),0)</f>
        <v>0</v>
      </c>
      <c r="CL54" s="86">
        <f>+IF(AND(CL$1&gt;=Input!$J34,CL$1&lt;=Input!$K34),Input!$E34/Input!$L34,0)+IFERROR(IF(AND(MOD(Capex!CL$6,Input!$H34)=0,CL$5=1),Input!$I34*Input!$E34,0),0)</f>
        <v>0</v>
      </c>
      <c r="CM54" s="86">
        <f>+IF(AND(CM$1&gt;=Input!$J34,CM$1&lt;=Input!$K34),Input!$E34/Input!$L34,0)+IFERROR(IF(AND(MOD(Capex!CM$6,Input!$H34)=0,CM$5=1),Input!$I34*Input!$E34,0),0)</f>
        <v>0</v>
      </c>
      <c r="CN54" s="86">
        <f>+IF(AND(CN$1&gt;=Input!$J34,CN$1&lt;=Input!$K34),Input!$E34/Input!$L34,0)+IFERROR(IF(AND(MOD(Capex!CN$6,Input!$H34)=0,CN$5=1),Input!$I34*Input!$E34,0),0)</f>
        <v>0</v>
      </c>
      <c r="CO54" s="86">
        <f>+IF(AND(CO$1&gt;=Input!$J34,CO$1&lt;=Input!$K34),Input!$E34/Input!$L34,0)+IFERROR(IF(AND(MOD(Capex!CO$6,Input!$H34)=0,CO$5=1),Input!$I34*Input!$E34,0),0)</f>
        <v>0</v>
      </c>
      <c r="CP54" s="86">
        <f>+IF(AND(CP$1&gt;=Input!$J34,CP$1&lt;=Input!$K34),Input!$E34/Input!$L34,0)+IFERROR(IF(AND(MOD(Capex!CP$6,Input!$H34)=0,CP$5=1),Input!$I34*Input!$E34,0),0)</f>
        <v>0</v>
      </c>
      <c r="CQ54" s="86">
        <f>+IF(AND(CQ$1&gt;=Input!$J34,CQ$1&lt;=Input!$K34),Input!$E34/Input!$L34,0)+IFERROR(IF(AND(MOD(Capex!CQ$6,Input!$H34)=0,CQ$5=1),Input!$I34*Input!$E34,0),0)</f>
        <v>0</v>
      </c>
      <c r="CR54" s="86">
        <f>+IF(AND(CR$1&gt;=Input!$J34,CR$1&lt;=Input!$K34),Input!$E34/Input!$L34,0)+IFERROR(IF(AND(MOD(Capex!CR$6,Input!$H34)=0,CR$5=1),Input!$I34*Input!$E34,0),0)</f>
        <v>0</v>
      </c>
      <c r="CS54" s="86">
        <f>+IF(AND(CS$1&gt;=Input!$J34,CS$1&lt;=Input!$K34),Input!$E34/Input!$L34,0)+IFERROR(IF(AND(MOD(Capex!CS$6,Input!$H34)=0,CS$5=1),Input!$I34*Input!$E34,0),0)</f>
        <v>0</v>
      </c>
      <c r="CT54" s="86">
        <f>+IF(AND(CT$1&gt;=Input!$J34,CT$1&lt;=Input!$K34),Input!$E34/Input!$L34,0)+IFERROR(IF(AND(MOD(Capex!CT$6,Input!$H34)=0,CT$5=1),Input!$I34*Input!$E34,0),0)</f>
        <v>0</v>
      </c>
      <c r="CU54" s="86">
        <f>+IF(AND(CU$1&gt;=Input!$J34,CU$1&lt;=Input!$K34),Input!$E34/Input!$L34,0)+IFERROR(IF(AND(MOD(Capex!CU$6,Input!$H34)=0,CU$5=1),Input!$I34*Input!$E34,0),0)</f>
        <v>0</v>
      </c>
      <c r="CV54" s="86">
        <f>+IF(AND(CV$1&gt;=Input!$J34,CV$1&lt;=Input!$K34),Input!$E34/Input!$L34,0)+IFERROR(IF(AND(MOD(Capex!CV$6,Input!$H34)=0,CV$5=1),Input!$I34*Input!$E34,0),0)</f>
        <v>0</v>
      </c>
      <c r="CW54" s="86">
        <f>+IF(AND(CW$1&gt;=Input!$J34,CW$1&lt;=Input!$K34),Input!$E34/Input!$L34,0)+IFERROR(IF(AND(MOD(Capex!CW$6,Input!$H34)=0,CW$5=1),Input!$I34*Input!$E34,0),0)</f>
        <v>0</v>
      </c>
      <c r="CX54" s="86">
        <f>+IF(AND(CX$1&gt;=Input!$J34,CX$1&lt;=Input!$K34),Input!$E34/Input!$L34,0)+IFERROR(IF(AND(MOD(Capex!CX$6,Input!$H34)=0,CX$5=1),Input!$I34*Input!$E34,0),0)</f>
        <v>0</v>
      </c>
      <c r="CY54" s="86">
        <f>+IF(AND(CY$1&gt;=Input!$J34,CY$1&lt;=Input!$K34),Input!$E34/Input!$L34,0)+IFERROR(IF(AND(MOD(Capex!CY$6,Input!$H34)=0,CY$5=1),Input!$I34*Input!$E34,0),0)</f>
        <v>0</v>
      </c>
      <c r="CZ54" s="86">
        <f>+IF(AND(CZ$1&gt;=Input!$J34,CZ$1&lt;=Input!$K34),Input!$E34/Input!$L34,0)+IFERROR(IF(AND(MOD(Capex!CZ$6,Input!$H34)=0,CZ$5=1),Input!$I34*Input!$E34,0),0)</f>
        <v>0</v>
      </c>
      <c r="DA54" s="86">
        <f>+IF(AND(DA$1&gt;=Input!$J34,DA$1&lt;=Input!$K34),Input!$E34/Input!$L34,0)+IFERROR(IF(AND(MOD(Capex!DA$6,Input!$H34)=0,DA$5=1),Input!$I34*Input!$E34,0),0)</f>
        <v>0</v>
      </c>
      <c r="DB54" s="86">
        <f>+IF(AND(DB$1&gt;=Input!$J34,DB$1&lt;=Input!$K34),Input!$E34/Input!$L34,0)+IFERROR(IF(AND(MOD(Capex!DB$6,Input!$H34)=0,DB$5=1),Input!$I34*Input!$E34,0),0)</f>
        <v>0</v>
      </c>
      <c r="DC54" s="86">
        <f>+IF(AND(DC$1&gt;=Input!$J34,DC$1&lt;=Input!$K34),Input!$E34/Input!$L34,0)+IFERROR(IF(AND(MOD(Capex!DC$6,Input!$H34)=0,DC$5=1),Input!$I34*Input!$E34,0),0)</f>
        <v>0</v>
      </c>
      <c r="DD54" s="86">
        <f>+IF(AND(DD$1&gt;=Input!$J34,DD$1&lt;=Input!$K34),Input!$E34/Input!$L34,0)+IFERROR(IF(AND(MOD(Capex!DD$6,Input!$H34)=0,DD$5=1),Input!$I34*Input!$E34,0),0)</f>
        <v>0</v>
      </c>
      <c r="DE54" s="86">
        <f>+IF(AND(DE$1&gt;=Input!$J34,DE$1&lt;=Input!$K34),Input!$E34/Input!$L34,0)+IFERROR(IF(AND(MOD(Capex!DE$6,Input!$H34)=0,DE$5=1),Input!$I34*Input!$E34,0),0)</f>
        <v>0</v>
      </c>
      <c r="DF54" s="86">
        <f>+IF(AND(DF$1&gt;=Input!$J34,DF$1&lt;=Input!$K34),Input!$E34/Input!$L34,0)+IFERROR(IF(AND(MOD(Capex!DF$6,Input!$H34)=0,DF$5=1),Input!$I34*Input!$E34,0),0)</f>
        <v>0</v>
      </c>
      <c r="DG54" s="86">
        <f>+IF(AND(DG$1&gt;=Input!$J34,DG$1&lt;=Input!$K34),Input!$E34/Input!$L34,0)+IFERROR(IF(AND(MOD(Capex!DG$6,Input!$H34)=0,DG$5=1),Input!$I34*Input!$E34,0),0)</f>
        <v>0</v>
      </c>
      <c r="DH54" s="86">
        <f>+IF(AND(DH$1&gt;=Input!$J34,DH$1&lt;=Input!$K34),Input!$E34/Input!$L34,0)+IFERROR(IF(AND(MOD(Capex!DH$6,Input!$H34)=0,DH$5=1),Input!$I34*Input!$E34,0),0)</f>
        <v>0</v>
      </c>
      <c r="DI54" s="86">
        <f>+IF(AND(DI$1&gt;=Input!$J34,DI$1&lt;=Input!$K34),Input!$E34/Input!$L34,0)+IFERROR(IF(AND(MOD(Capex!DI$6,Input!$H34)=0,DI$5=1),Input!$I34*Input!$E34,0),0)</f>
        <v>0</v>
      </c>
      <c r="DJ54" s="86">
        <f>+IF(AND(DJ$1&gt;=Input!$J34,DJ$1&lt;=Input!$K34),Input!$E34/Input!$L34,0)+IFERROR(IF(AND(MOD(Capex!DJ$6,Input!$H34)=0,DJ$5=1),Input!$I34*Input!$E34,0),0)</f>
        <v>0</v>
      </c>
      <c r="DK54" s="86">
        <f>+IF(AND(DK$1&gt;=Input!$J34,DK$1&lt;=Input!$K34),Input!$E34/Input!$L34,0)+IFERROR(IF(AND(MOD(Capex!DK$6,Input!$H34)=0,DK$5=1),Input!$I34*Input!$E34,0),0)</f>
        <v>0</v>
      </c>
      <c r="DL54" s="86">
        <f>+IF(AND(DL$1&gt;=Input!$J34,DL$1&lt;=Input!$K34),Input!$E34/Input!$L34,0)+IFERROR(IF(AND(MOD(Capex!DL$6,Input!$H34)=0,DL$5=1),Input!$I34*Input!$E34,0),0)</f>
        <v>0</v>
      </c>
      <c r="DM54" s="86">
        <f>+IF(AND(DM$1&gt;=Input!$J34,DM$1&lt;=Input!$K34),Input!$E34/Input!$L34,0)+IFERROR(IF(AND(MOD(Capex!DM$6,Input!$H34)=0,DM$5=1),Input!$I34*Input!$E34,0),0)</f>
        <v>0</v>
      </c>
      <c r="DN54" s="86">
        <f>+IF(AND(DN$1&gt;=Input!$J34,DN$1&lt;=Input!$K34),Input!$E34/Input!$L34,0)+IFERROR(IF(AND(MOD(Capex!DN$6,Input!$H34)=0,DN$5=1),Input!$I34*Input!$E34,0),0)</f>
        <v>0</v>
      </c>
      <c r="DO54" s="86">
        <f>+IF(AND(DO$1&gt;=Input!$J34,DO$1&lt;=Input!$K34),Input!$E34/Input!$L34,0)+IFERROR(IF(AND(MOD(Capex!DO$6,Input!$H34)=0,DO$5=1),Input!$I34*Input!$E34,0),0)</f>
        <v>0</v>
      </c>
      <c r="DP54" s="86">
        <f>+IF(AND(DP$1&gt;=Input!$J34,DP$1&lt;=Input!$K34),Input!$E34/Input!$L34,0)+IFERROR(IF(AND(MOD(Capex!DP$6,Input!$H34)=0,DP$5=1),Input!$I34*Input!$E34,0),0)</f>
        <v>0</v>
      </c>
      <c r="DQ54" s="86">
        <f>+IF(AND(DQ$1&gt;=Input!$J34,DQ$1&lt;=Input!$K34),Input!$E34/Input!$L34,0)+IFERROR(IF(AND(MOD(Capex!DQ$6,Input!$H34)=0,DQ$5=1),Input!$I34*Input!$E34,0),0)</f>
        <v>0</v>
      </c>
      <c r="DR54" s="86">
        <f>+IF(AND(DR$1&gt;=Input!$J34,DR$1&lt;=Input!$K34),Input!$E34/Input!$L34,0)+IFERROR(IF(AND(MOD(Capex!DR$6,Input!$H34)=0,DR$5=1),Input!$I34*Input!$E34,0),0)</f>
        <v>0</v>
      </c>
      <c r="DS54" s="86">
        <f>+IF(AND(DS$1&gt;=Input!$J34,DS$1&lt;=Input!$K34),Input!$E34/Input!$L34,0)+IFERROR(IF(AND(MOD(Capex!DS$6,Input!$H34)=0,DS$5=1),Input!$I34*Input!$E34,0),0)</f>
        <v>0</v>
      </c>
      <c r="DT54" s="86">
        <f>+IF(AND(DT$1&gt;=Input!$J34,DT$1&lt;=Input!$K34),Input!$E34/Input!$L34,0)+IFERROR(IF(AND(MOD(Capex!DT$6,Input!$H34)=0,DT$5=1),Input!$I34*Input!$E34,0),0)</f>
        <v>0</v>
      </c>
    </row>
    <row r="55" spans="1:124" ht="14.25" customHeight="1" x14ac:dyDescent="0.15">
      <c r="A55" s="85" t="str">
        <f>+Input!G35</f>
        <v>Other Assets</v>
      </c>
      <c r="B55" s="3" t="str">
        <f t="shared" si="144"/>
        <v>Common Area  and Cleaning Renovations ESTIMATED</v>
      </c>
      <c r="C55" s="71" t="str">
        <f t="shared" si="146"/>
        <v>EUR</v>
      </c>
      <c r="D55" s="23"/>
      <c r="E55" s="86">
        <f>+IF(AND(E$1&gt;=Input!$J35,E$1&lt;=Input!$K35),Input!$E35/Input!$L35,0)+IFERROR(IF(AND(MOD(Capex!E$6,Input!$H35)=0,E$5=1),Input!$I35*Input!$E35,0),0)</f>
        <v>5000</v>
      </c>
      <c r="F55" s="86">
        <f>+IF(AND(F$1&gt;=Input!$J35,F$1&lt;=Input!$K35),Input!$E35/Input!$L35,0)+IFERROR(IF(AND(MOD(Capex!F$6,Input!$H35)=0,F$5=1),Input!$I35*Input!$E35,0),0)</f>
        <v>0</v>
      </c>
      <c r="G55" s="86">
        <f>+IF(AND(G$1&gt;=Input!$J35,G$1&lt;=Input!$K35),Input!$E35/Input!$L35,0)+IFERROR(IF(AND(MOD(Capex!G$6,Input!$H35)=0,G$5=1),Input!$I35*Input!$E35,0),0)</f>
        <v>0</v>
      </c>
      <c r="H55" s="86">
        <f>+IF(AND(H$1&gt;=Input!$J35,H$1&lt;=Input!$K35),Input!$E35/Input!$L35,0)+IFERROR(IF(AND(MOD(Capex!H$6,Input!$H35)=0,H$5=1),Input!$I35*Input!$E35,0),0)</f>
        <v>0</v>
      </c>
      <c r="I55" s="86">
        <f>+IF(AND(I$1&gt;=Input!$J35,I$1&lt;=Input!$K35),Input!$E35/Input!$L35,0)+IFERROR(IF(AND(MOD(Capex!I$6,Input!$H35)=0,I$5=1),Input!$I35*Input!$E35,0),0)</f>
        <v>0</v>
      </c>
      <c r="J55" s="86">
        <f>+IF(AND(J$1&gt;=Input!$J35,J$1&lt;=Input!$K35),Input!$E35/Input!$L35,0)+IFERROR(IF(AND(MOD(Capex!J$6,Input!$H35)=0,J$5=1),Input!$I35*Input!$E35,0),0)</f>
        <v>0</v>
      </c>
      <c r="K55" s="86">
        <f>+IF(AND(K$1&gt;=Input!$J35,K$1&lt;=Input!$K35),Input!$E35/Input!$L35,0)+IFERROR(IF(AND(MOD(Capex!K$6,Input!$H35)=0,K$5=1),Input!$I35*Input!$E35,0),0)</f>
        <v>0</v>
      </c>
      <c r="L55" s="86">
        <f>+IF(AND(L$1&gt;=Input!$J35,L$1&lt;=Input!$K35),Input!$E35/Input!$L35,0)+IFERROR(IF(AND(MOD(Capex!L$6,Input!$H35)=0,L$5=1),Input!$I35*Input!$E35,0),0)</f>
        <v>0</v>
      </c>
      <c r="M55" s="86">
        <f>+IF(AND(M$1&gt;=Input!$J35,M$1&lt;=Input!$K35),Input!$E35/Input!$L35,0)+IFERROR(IF(AND(MOD(Capex!M$6,Input!$H35)=0,M$5=1),Input!$I35*Input!$E35,0),0)</f>
        <v>0</v>
      </c>
      <c r="N55" s="86">
        <f>+IF(AND(N$1&gt;=Input!$J35,N$1&lt;=Input!$K35),Input!$E35/Input!$L35,0)+IFERROR(IF(AND(MOD(Capex!N$6,Input!$H35)=0,N$5=1),Input!$I35*Input!$E35,0),0)</f>
        <v>0</v>
      </c>
      <c r="O55" s="86">
        <f>+IF(AND(O$1&gt;=Input!$J35,O$1&lt;=Input!$K35),Input!$E35/Input!$L35,0)+IFERROR(IF(AND(MOD(Capex!O$6,Input!$H35)=0,O$5=1),Input!$I35*Input!$E35,0),0)</f>
        <v>0</v>
      </c>
      <c r="P55" s="86">
        <f>+IF(AND(P$1&gt;=Input!$J35,P$1&lt;=Input!$K35),Input!$E35/Input!$L35,0)+IFERROR(IF(AND(MOD(Capex!P$6,Input!$H35)=0,P$5=1),Input!$I35*Input!$E35,0),0)</f>
        <v>0</v>
      </c>
      <c r="Q55" s="86">
        <f>+IF(AND(Q$1&gt;=Input!$J35,Q$1&lt;=Input!$K35),Input!$E35/Input!$L35,0)+IFERROR(IF(AND(MOD(Capex!Q$6,Input!$H35)=0,Q$5=1),Input!$I35*Input!$E35,0),0)</f>
        <v>0</v>
      </c>
      <c r="R55" s="86">
        <f>+IF(AND(R$1&gt;=Input!$J35,R$1&lt;=Input!$K35),Input!$E35/Input!$L35,0)+IFERROR(IF(AND(MOD(Capex!R$6,Input!$H35)=0,R$5=1),Input!$I35*Input!$E35,0),0)</f>
        <v>0</v>
      </c>
      <c r="S55" s="86">
        <f>+IF(AND(S$1&gt;=Input!$J35,S$1&lt;=Input!$K35),Input!$E35/Input!$L35,0)+IFERROR(IF(AND(MOD(Capex!S$6,Input!$H35)=0,S$5=1),Input!$I35*Input!$E35,0),0)</f>
        <v>0</v>
      </c>
      <c r="T55" s="86">
        <f>+IF(AND(T$1&gt;=Input!$J35,T$1&lt;=Input!$K35),Input!$E35/Input!$L35,0)+IFERROR(IF(AND(MOD(Capex!T$6,Input!$H35)=0,T$5=1),Input!$I35*Input!$E35,0),0)</f>
        <v>0</v>
      </c>
      <c r="U55" s="86">
        <f>+IF(AND(U$1&gt;=Input!$J35,U$1&lt;=Input!$K35),Input!$E35/Input!$L35,0)+IFERROR(IF(AND(MOD(Capex!U$6,Input!$H35)=0,U$5=1),Input!$I35*Input!$E35,0),0)</f>
        <v>0</v>
      </c>
      <c r="V55" s="86">
        <f>+IF(AND(V$1&gt;=Input!$J35,V$1&lt;=Input!$K35),Input!$E35/Input!$L35,0)+IFERROR(IF(AND(MOD(Capex!V$6,Input!$H35)=0,V$5=1),Input!$I35*Input!$E35,0),0)</f>
        <v>0</v>
      </c>
      <c r="W55" s="86">
        <f>+IF(AND(W$1&gt;=Input!$J35,W$1&lt;=Input!$K35),Input!$E35/Input!$L35,0)+IFERROR(IF(AND(MOD(Capex!W$6,Input!$H35)=0,W$5=1),Input!$I35*Input!$E35,0),0)</f>
        <v>0</v>
      </c>
      <c r="X55" s="86">
        <f>+IF(AND(X$1&gt;=Input!$J35,X$1&lt;=Input!$K35),Input!$E35/Input!$L35,0)+IFERROR(IF(AND(MOD(Capex!X$6,Input!$H35)=0,X$5=1),Input!$I35*Input!$E35,0),0)</f>
        <v>0</v>
      </c>
      <c r="Y55" s="86">
        <f>+IF(AND(Y$1&gt;=Input!$J35,Y$1&lt;=Input!$K35),Input!$E35/Input!$L35,0)+IFERROR(IF(AND(MOD(Capex!Y$6,Input!$H35)=0,Y$5=1),Input!$I35*Input!$E35,0),0)</f>
        <v>0</v>
      </c>
      <c r="Z55" s="86">
        <f>+IF(AND(Z$1&gt;=Input!$J35,Z$1&lt;=Input!$K35),Input!$E35/Input!$L35,0)+IFERROR(IF(AND(MOD(Capex!Z$6,Input!$H35)=0,Z$5=1),Input!$I35*Input!$E35,0),0)</f>
        <v>0</v>
      </c>
      <c r="AA55" s="86">
        <f>+IF(AND(AA$1&gt;=Input!$J35,AA$1&lt;=Input!$K35),Input!$E35/Input!$L35,0)+IFERROR(IF(AND(MOD(Capex!AA$6,Input!$H35)=0,AA$5=1),Input!$I35*Input!$E35,0),0)</f>
        <v>0</v>
      </c>
      <c r="AB55" s="86">
        <f>+IF(AND(AB$1&gt;=Input!$J35,AB$1&lt;=Input!$K35),Input!$E35/Input!$L35,0)+IFERROR(IF(AND(MOD(Capex!AB$6,Input!$H35)=0,AB$5=1),Input!$I35*Input!$E35,0),0)</f>
        <v>0</v>
      </c>
      <c r="AC55" s="86">
        <f>+IF(AND(AC$1&gt;=Input!$J35,AC$1&lt;=Input!$K35),Input!$E35/Input!$L35,0)+IFERROR(IF(AND(MOD(Capex!AC$6,Input!$H35)=0,AC$5=1),Input!$I35*Input!$E35,0),0)</f>
        <v>0</v>
      </c>
      <c r="AD55" s="86">
        <f>+IF(AND(AD$1&gt;=Input!$J35,AD$1&lt;=Input!$K35),Input!$E35/Input!$L35,0)+IFERROR(IF(AND(MOD(Capex!AD$6,Input!$H35)=0,AD$5=1),Input!$I35*Input!$E35,0),0)</f>
        <v>0</v>
      </c>
      <c r="AE55" s="86">
        <f>+IF(AND(AE$1&gt;=Input!$J35,AE$1&lt;=Input!$K35),Input!$E35/Input!$L35,0)+IFERROR(IF(AND(MOD(Capex!AE$6,Input!$H35)=0,AE$5=1),Input!$I35*Input!$E35,0),0)</f>
        <v>0</v>
      </c>
      <c r="AF55" s="86">
        <f>+IF(AND(AF$1&gt;=Input!$J35,AF$1&lt;=Input!$K35),Input!$E35/Input!$L35,0)+IFERROR(IF(AND(MOD(Capex!AF$6,Input!$H35)=0,AF$5=1),Input!$I35*Input!$E35,0),0)</f>
        <v>0</v>
      </c>
      <c r="AG55" s="86">
        <f>+IF(AND(AG$1&gt;=Input!$J35,AG$1&lt;=Input!$K35),Input!$E35/Input!$L35,0)+IFERROR(IF(AND(MOD(Capex!AG$6,Input!$H35)=0,AG$5=1),Input!$I35*Input!$E35,0),0)</f>
        <v>0</v>
      </c>
      <c r="AH55" s="86">
        <f>+IF(AND(AH$1&gt;=Input!$J35,AH$1&lt;=Input!$K35),Input!$E35/Input!$L35,0)+IFERROR(IF(AND(MOD(Capex!AH$6,Input!$H35)=0,AH$5=1),Input!$I35*Input!$E35,0),0)</f>
        <v>0</v>
      </c>
      <c r="AI55" s="86">
        <f>+IF(AND(AI$1&gt;=Input!$J35,AI$1&lt;=Input!$K35),Input!$E35/Input!$L35,0)+IFERROR(IF(AND(MOD(Capex!AI$6,Input!$H35)=0,AI$5=1),Input!$I35*Input!$E35,0),0)</f>
        <v>0</v>
      </c>
      <c r="AJ55" s="86">
        <f>+IF(AND(AJ$1&gt;=Input!$J35,AJ$1&lt;=Input!$K35),Input!$E35/Input!$L35,0)+IFERROR(IF(AND(MOD(Capex!AJ$6,Input!$H35)=0,AJ$5=1),Input!$I35*Input!$E35,0),0)</f>
        <v>0</v>
      </c>
      <c r="AK55" s="86">
        <f>+IF(AND(AK$1&gt;=Input!$J35,AK$1&lt;=Input!$K35),Input!$E35/Input!$L35,0)+IFERROR(IF(AND(MOD(Capex!AK$6,Input!$H35)=0,AK$5=1),Input!$I35*Input!$E35,0),0)</f>
        <v>0</v>
      </c>
      <c r="AL55" s="86">
        <f>+IF(AND(AL$1&gt;=Input!$J35,AL$1&lt;=Input!$K35),Input!$E35/Input!$L35,0)+IFERROR(IF(AND(MOD(Capex!AL$6,Input!$H35)=0,AL$5=1),Input!$I35*Input!$E35,0),0)</f>
        <v>0</v>
      </c>
      <c r="AM55" s="86">
        <f>+IF(AND(AM$1&gt;=Input!$J35,AM$1&lt;=Input!$K35),Input!$E35/Input!$L35,0)+IFERROR(IF(AND(MOD(Capex!AM$6,Input!$H35)=0,AM$5=1),Input!$I35*Input!$E35,0),0)</f>
        <v>0</v>
      </c>
      <c r="AN55" s="86">
        <f>+IF(AND(AN$1&gt;=Input!$J35,AN$1&lt;=Input!$K35),Input!$E35/Input!$L35,0)+IFERROR(IF(AND(MOD(Capex!AN$6,Input!$H35)=0,AN$5=1),Input!$I35*Input!$E35,0),0)</f>
        <v>0</v>
      </c>
      <c r="AO55" s="86">
        <f>+IF(AND(AO$1&gt;=Input!$J35,AO$1&lt;=Input!$K35),Input!$E35/Input!$L35,0)+IFERROR(IF(AND(MOD(Capex!AO$6,Input!$H35)=0,AO$5=1),Input!$I35*Input!$E35,0),0)</f>
        <v>0</v>
      </c>
      <c r="AP55" s="86">
        <f>+IF(AND(AP$1&gt;=Input!$J35,AP$1&lt;=Input!$K35),Input!$E35/Input!$L35,0)+IFERROR(IF(AND(MOD(Capex!AP$6,Input!$H35)=0,AP$5=1),Input!$I35*Input!$E35,0),0)</f>
        <v>0</v>
      </c>
      <c r="AQ55" s="86">
        <f>+IF(AND(AQ$1&gt;=Input!$J35,AQ$1&lt;=Input!$K35),Input!$E35/Input!$L35,0)+IFERROR(IF(AND(MOD(Capex!AQ$6,Input!$H35)=0,AQ$5=1),Input!$I35*Input!$E35,0),0)</f>
        <v>0</v>
      </c>
      <c r="AR55" s="86">
        <f>+IF(AND(AR$1&gt;=Input!$J35,AR$1&lt;=Input!$K35),Input!$E35/Input!$L35,0)+IFERROR(IF(AND(MOD(Capex!AR$6,Input!$H35)=0,AR$5=1),Input!$I35*Input!$E35,0),0)</f>
        <v>0</v>
      </c>
      <c r="AS55" s="86">
        <f>+IF(AND(AS$1&gt;=Input!$J35,AS$1&lt;=Input!$K35),Input!$E35/Input!$L35,0)+IFERROR(IF(AND(MOD(Capex!AS$6,Input!$H35)=0,AS$5=1),Input!$I35*Input!$E35,0),0)</f>
        <v>0</v>
      </c>
      <c r="AT55" s="86">
        <f>+IF(AND(AT$1&gt;=Input!$J35,AT$1&lt;=Input!$K35),Input!$E35/Input!$L35,0)+IFERROR(IF(AND(MOD(Capex!AT$6,Input!$H35)=0,AT$5=1),Input!$I35*Input!$E35,0),0)</f>
        <v>0</v>
      </c>
      <c r="AU55" s="86">
        <f>+IF(AND(AU$1&gt;=Input!$J35,AU$1&lt;=Input!$K35),Input!$E35/Input!$L35,0)+IFERROR(IF(AND(MOD(Capex!AU$6,Input!$H35)=0,AU$5=1),Input!$I35*Input!$E35,0),0)</f>
        <v>0</v>
      </c>
      <c r="AV55" s="86">
        <f>+IF(AND(AV$1&gt;=Input!$J35,AV$1&lt;=Input!$K35),Input!$E35/Input!$L35,0)+IFERROR(IF(AND(MOD(Capex!AV$6,Input!$H35)=0,AV$5=1),Input!$I35*Input!$E35,0),0)</f>
        <v>0</v>
      </c>
      <c r="AW55" s="86">
        <f>+IF(AND(AW$1&gt;=Input!$J35,AW$1&lt;=Input!$K35),Input!$E35/Input!$L35,0)+IFERROR(IF(AND(MOD(Capex!AW$6,Input!$H35)=0,AW$5=1),Input!$I35*Input!$E35,0),0)</f>
        <v>0</v>
      </c>
      <c r="AX55" s="86">
        <f>+IF(AND(AX$1&gt;=Input!$J35,AX$1&lt;=Input!$K35),Input!$E35/Input!$L35,0)+IFERROR(IF(AND(MOD(Capex!AX$6,Input!$H35)=0,AX$5=1),Input!$I35*Input!$E35,0),0)</f>
        <v>0</v>
      </c>
      <c r="AY55" s="86">
        <f>+IF(AND(AY$1&gt;=Input!$J35,AY$1&lt;=Input!$K35),Input!$E35/Input!$L35,0)+IFERROR(IF(AND(MOD(Capex!AY$6,Input!$H35)=0,AY$5=1),Input!$I35*Input!$E35,0),0)</f>
        <v>0</v>
      </c>
      <c r="AZ55" s="86">
        <f>+IF(AND(AZ$1&gt;=Input!$J35,AZ$1&lt;=Input!$K35),Input!$E35/Input!$L35,0)+IFERROR(IF(AND(MOD(Capex!AZ$6,Input!$H35)=0,AZ$5=1),Input!$I35*Input!$E35,0),0)</f>
        <v>0</v>
      </c>
      <c r="BA55" s="86">
        <f>+IF(AND(BA$1&gt;=Input!$J35,BA$1&lt;=Input!$K35),Input!$E35/Input!$L35,0)+IFERROR(IF(AND(MOD(Capex!BA$6,Input!$H35)=0,BA$5=1),Input!$I35*Input!$E35,0),0)</f>
        <v>0</v>
      </c>
      <c r="BB55" s="86">
        <f>+IF(AND(BB$1&gt;=Input!$J35,BB$1&lt;=Input!$K35),Input!$E35/Input!$L35,0)+IFERROR(IF(AND(MOD(Capex!BB$6,Input!$H35)=0,BB$5=1),Input!$I35*Input!$E35,0),0)</f>
        <v>0</v>
      </c>
      <c r="BC55" s="86">
        <f>+IF(AND(BC$1&gt;=Input!$J35,BC$1&lt;=Input!$K35),Input!$E35/Input!$L35,0)+IFERROR(IF(AND(MOD(Capex!BC$6,Input!$H35)=0,BC$5=1),Input!$I35*Input!$E35,0),0)</f>
        <v>0</v>
      </c>
      <c r="BD55" s="86">
        <f>+IF(AND(BD$1&gt;=Input!$J35,BD$1&lt;=Input!$K35),Input!$E35/Input!$L35,0)+IFERROR(IF(AND(MOD(Capex!BD$6,Input!$H35)=0,BD$5=1),Input!$I35*Input!$E35,0),0)</f>
        <v>0</v>
      </c>
      <c r="BE55" s="86">
        <f>+IF(AND(BE$1&gt;=Input!$J35,BE$1&lt;=Input!$K35),Input!$E35/Input!$L35,0)+IFERROR(IF(AND(MOD(Capex!BE$6,Input!$H35)=0,BE$5=1),Input!$I35*Input!$E35,0),0)</f>
        <v>0</v>
      </c>
      <c r="BF55" s="86">
        <f>+IF(AND(BF$1&gt;=Input!$J35,BF$1&lt;=Input!$K35),Input!$E35/Input!$L35,0)+IFERROR(IF(AND(MOD(Capex!BF$6,Input!$H35)=0,BF$5=1),Input!$I35*Input!$E35,0),0)</f>
        <v>0</v>
      </c>
      <c r="BG55" s="86">
        <f>+IF(AND(BG$1&gt;=Input!$J35,BG$1&lt;=Input!$K35),Input!$E35/Input!$L35,0)+IFERROR(IF(AND(MOD(Capex!BG$6,Input!$H35)=0,BG$5=1),Input!$I35*Input!$E35,0),0)</f>
        <v>0</v>
      </c>
      <c r="BH55" s="86">
        <f>+IF(AND(BH$1&gt;=Input!$J35,BH$1&lt;=Input!$K35),Input!$E35/Input!$L35,0)+IFERROR(IF(AND(MOD(Capex!BH$6,Input!$H35)=0,BH$5=1),Input!$I35*Input!$E35,0),0)</f>
        <v>0</v>
      </c>
      <c r="BI55" s="86">
        <f>+IF(AND(BI$1&gt;=Input!$J35,BI$1&lt;=Input!$K35),Input!$E35/Input!$L35,0)+IFERROR(IF(AND(MOD(Capex!BI$6,Input!$H35)=0,BI$5=1),Input!$I35*Input!$E35,0),0)</f>
        <v>0</v>
      </c>
      <c r="BJ55" s="86">
        <f>+IF(AND(BJ$1&gt;=Input!$J35,BJ$1&lt;=Input!$K35),Input!$E35/Input!$L35,0)+IFERROR(IF(AND(MOD(Capex!BJ$6,Input!$H35)=0,BJ$5=1),Input!$I35*Input!$E35,0),0)</f>
        <v>0</v>
      </c>
      <c r="BK55" s="86">
        <f>+IF(AND(BK$1&gt;=Input!$J35,BK$1&lt;=Input!$K35),Input!$E35/Input!$L35,0)+IFERROR(IF(AND(MOD(Capex!BK$6,Input!$H35)=0,BK$5=1),Input!$I35*Input!$E35,0),0)</f>
        <v>0</v>
      </c>
      <c r="BL55" s="86">
        <f>+IF(AND(BL$1&gt;=Input!$J35,BL$1&lt;=Input!$K35),Input!$E35/Input!$L35,0)+IFERROR(IF(AND(MOD(Capex!BL$6,Input!$H35)=0,BL$5=1),Input!$I35*Input!$E35,0),0)</f>
        <v>0</v>
      </c>
      <c r="BM55" s="86">
        <f>+IF(AND(BM$1&gt;=Input!$J35,BM$1&lt;=Input!$K35),Input!$E35/Input!$L35,0)+IFERROR(IF(AND(MOD(Capex!BM$6,Input!$H35)=0,BM$5=1),Input!$I35*Input!$E35,0),0)</f>
        <v>0</v>
      </c>
      <c r="BN55" s="86">
        <f>+IF(AND(BN$1&gt;=Input!$J35,BN$1&lt;=Input!$K35),Input!$E35/Input!$L35,0)+IFERROR(IF(AND(MOD(Capex!BN$6,Input!$H35)=0,BN$5=1),Input!$I35*Input!$E35,0),0)</f>
        <v>0</v>
      </c>
      <c r="BO55" s="86">
        <f>+IF(AND(BO$1&gt;=Input!$J35,BO$1&lt;=Input!$K35),Input!$E35/Input!$L35,0)+IFERROR(IF(AND(MOD(Capex!BO$6,Input!$H35)=0,BO$5=1),Input!$I35*Input!$E35,0),0)</f>
        <v>0</v>
      </c>
      <c r="BP55" s="86">
        <f>+IF(AND(BP$1&gt;=Input!$J35,BP$1&lt;=Input!$K35),Input!$E35/Input!$L35,0)+IFERROR(IF(AND(MOD(Capex!BP$6,Input!$H35)=0,BP$5=1),Input!$I35*Input!$E35,0),0)</f>
        <v>0</v>
      </c>
      <c r="BQ55" s="86">
        <f>+IF(AND(BQ$1&gt;=Input!$J35,BQ$1&lt;=Input!$K35),Input!$E35/Input!$L35,0)+IFERROR(IF(AND(MOD(Capex!BQ$6,Input!$H35)=0,BQ$5=1),Input!$I35*Input!$E35,0),0)</f>
        <v>0</v>
      </c>
      <c r="BR55" s="86">
        <f>+IF(AND(BR$1&gt;=Input!$J35,BR$1&lt;=Input!$K35),Input!$E35/Input!$L35,0)+IFERROR(IF(AND(MOD(Capex!BR$6,Input!$H35)=0,BR$5=1),Input!$I35*Input!$E35,0),0)</f>
        <v>0</v>
      </c>
      <c r="BS55" s="86">
        <f>+IF(AND(BS$1&gt;=Input!$J35,BS$1&lt;=Input!$K35),Input!$E35/Input!$L35,0)+IFERROR(IF(AND(MOD(Capex!BS$6,Input!$H35)=0,BS$5=1),Input!$I35*Input!$E35,0),0)</f>
        <v>0</v>
      </c>
      <c r="BT55" s="86">
        <f>+IF(AND(BT$1&gt;=Input!$J35,BT$1&lt;=Input!$K35),Input!$E35/Input!$L35,0)+IFERROR(IF(AND(MOD(Capex!BT$6,Input!$H35)=0,BT$5=1),Input!$I35*Input!$E35,0),0)</f>
        <v>0</v>
      </c>
      <c r="BU55" s="86">
        <f>+IF(AND(BU$1&gt;=Input!$J35,BU$1&lt;=Input!$K35),Input!$E35/Input!$L35,0)+IFERROR(IF(AND(MOD(Capex!BU$6,Input!$H35)=0,BU$5=1),Input!$I35*Input!$E35,0),0)</f>
        <v>0</v>
      </c>
      <c r="BV55" s="86">
        <f>+IF(AND(BV$1&gt;=Input!$J35,BV$1&lt;=Input!$K35),Input!$E35/Input!$L35,0)+IFERROR(IF(AND(MOD(Capex!BV$6,Input!$H35)=0,BV$5=1),Input!$I35*Input!$E35,0),0)</f>
        <v>0</v>
      </c>
      <c r="BW55" s="86">
        <f>+IF(AND(BW$1&gt;=Input!$J35,BW$1&lt;=Input!$K35),Input!$E35/Input!$L35,0)+IFERROR(IF(AND(MOD(Capex!BW$6,Input!$H35)=0,BW$5=1),Input!$I35*Input!$E35,0),0)</f>
        <v>0</v>
      </c>
      <c r="BX55" s="86">
        <f>+IF(AND(BX$1&gt;=Input!$J35,BX$1&lt;=Input!$K35),Input!$E35/Input!$L35,0)+IFERROR(IF(AND(MOD(Capex!BX$6,Input!$H35)=0,BX$5=1),Input!$I35*Input!$E35,0),0)</f>
        <v>0</v>
      </c>
      <c r="BY55" s="86">
        <f>+IF(AND(BY$1&gt;=Input!$J35,BY$1&lt;=Input!$K35),Input!$E35/Input!$L35,0)+IFERROR(IF(AND(MOD(Capex!BY$6,Input!$H35)=0,BY$5=1),Input!$I35*Input!$E35,0),0)</f>
        <v>0</v>
      </c>
      <c r="BZ55" s="86">
        <f>+IF(AND(BZ$1&gt;=Input!$J35,BZ$1&lt;=Input!$K35),Input!$E35/Input!$L35,0)+IFERROR(IF(AND(MOD(Capex!BZ$6,Input!$H35)=0,BZ$5=1),Input!$I35*Input!$E35,0),0)</f>
        <v>0</v>
      </c>
      <c r="CA55" s="86">
        <f>+IF(AND(CA$1&gt;=Input!$J35,CA$1&lt;=Input!$K35),Input!$E35/Input!$L35,0)+IFERROR(IF(AND(MOD(Capex!CA$6,Input!$H35)=0,CA$5=1),Input!$I35*Input!$E35,0),0)</f>
        <v>0</v>
      </c>
      <c r="CB55" s="86">
        <f>+IF(AND(CB$1&gt;=Input!$J35,CB$1&lt;=Input!$K35),Input!$E35/Input!$L35,0)+IFERROR(IF(AND(MOD(Capex!CB$6,Input!$H35)=0,CB$5=1),Input!$I35*Input!$E35,0),0)</f>
        <v>0</v>
      </c>
      <c r="CC55" s="86">
        <f>+IF(AND(CC$1&gt;=Input!$J35,CC$1&lt;=Input!$K35),Input!$E35/Input!$L35,0)+IFERROR(IF(AND(MOD(Capex!CC$6,Input!$H35)=0,CC$5=1),Input!$I35*Input!$E35,0),0)</f>
        <v>0</v>
      </c>
      <c r="CD55" s="86">
        <f>+IF(AND(CD$1&gt;=Input!$J35,CD$1&lt;=Input!$K35),Input!$E35/Input!$L35,0)+IFERROR(IF(AND(MOD(Capex!CD$6,Input!$H35)=0,CD$5=1),Input!$I35*Input!$E35,0),0)</f>
        <v>0</v>
      </c>
      <c r="CE55" s="86">
        <f>+IF(AND(CE$1&gt;=Input!$J35,CE$1&lt;=Input!$K35),Input!$E35/Input!$L35,0)+IFERROR(IF(AND(MOD(Capex!CE$6,Input!$H35)=0,CE$5=1),Input!$I35*Input!$E35,0),0)</f>
        <v>0</v>
      </c>
      <c r="CF55" s="86">
        <f>+IF(AND(CF$1&gt;=Input!$J35,CF$1&lt;=Input!$K35),Input!$E35/Input!$L35,0)+IFERROR(IF(AND(MOD(Capex!CF$6,Input!$H35)=0,CF$5=1),Input!$I35*Input!$E35,0),0)</f>
        <v>0</v>
      </c>
      <c r="CG55" s="86">
        <f>+IF(AND(CG$1&gt;=Input!$J35,CG$1&lt;=Input!$K35),Input!$E35/Input!$L35,0)+IFERROR(IF(AND(MOD(Capex!CG$6,Input!$H35)=0,CG$5=1),Input!$I35*Input!$E35,0),0)</f>
        <v>0</v>
      </c>
      <c r="CH55" s="86">
        <f>+IF(AND(CH$1&gt;=Input!$J35,CH$1&lt;=Input!$K35),Input!$E35/Input!$L35,0)+IFERROR(IF(AND(MOD(Capex!CH$6,Input!$H35)=0,CH$5=1),Input!$I35*Input!$E35,0),0)</f>
        <v>0</v>
      </c>
      <c r="CI55" s="86">
        <f>+IF(AND(CI$1&gt;=Input!$J35,CI$1&lt;=Input!$K35),Input!$E35/Input!$L35,0)+IFERROR(IF(AND(MOD(Capex!CI$6,Input!$H35)=0,CI$5=1),Input!$I35*Input!$E35,0),0)</f>
        <v>0</v>
      </c>
      <c r="CJ55" s="86">
        <f>+IF(AND(CJ$1&gt;=Input!$J35,CJ$1&lt;=Input!$K35),Input!$E35/Input!$L35,0)+IFERROR(IF(AND(MOD(Capex!CJ$6,Input!$H35)=0,CJ$5=1),Input!$I35*Input!$E35,0),0)</f>
        <v>0</v>
      </c>
      <c r="CK55" s="86">
        <f>+IF(AND(CK$1&gt;=Input!$J35,CK$1&lt;=Input!$K35),Input!$E35/Input!$L35,0)+IFERROR(IF(AND(MOD(Capex!CK$6,Input!$H35)=0,CK$5=1),Input!$I35*Input!$E35,0),0)</f>
        <v>0</v>
      </c>
      <c r="CL55" s="86">
        <f>+IF(AND(CL$1&gt;=Input!$J35,CL$1&lt;=Input!$K35),Input!$E35/Input!$L35,0)+IFERROR(IF(AND(MOD(Capex!CL$6,Input!$H35)=0,CL$5=1),Input!$I35*Input!$E35,0),0)</f>
        <v>0</v>
      </c>
      <c r="CM55" s="86">
        <f>+IF(AND(CM$1&gt;=Input!$J35,CM$1&lt;=Input!$K35),Input!$E35/Input!$L35,0)+IFERROR(IF(AND(MOD(Capex!CM$6,Input!$H35)=0,CM$5=1),Input!$I35*Input!$E35,0),0)</f>
        <v>0</v>
      </c>
      <c r="CN55" s="86">
        <f>+IF(AND(CN$1&gt;=Input!$J35,CN$1&lt;=Input!$K35),Input!$E35/Input!$L35,0)+IFERROR(IF(AND(MOD(Capex!CN$6,Input!$H35)=0,CN$5=1),Input!$I35*Input!$E35,0),0)</f>
        <v>0</v>
      </c>
      <c r="CO55" s="86">
        <f>+IF(AND(CO$1&gt;=Input!$J35,CO$1&lt;=Input!$K35),Input!$E35/Input!$L35,0)+IFERROR(IF(AND(MOD(Capex!CO$6,Input!$H35)=0,CO$5=1),Input!$I35*Input!$E35,0),0)</f>
        <v>0</v>
      </c>
      <c r="CP55" s="86">
        <f>+IF(AND(CP$1&gt;=Input!$J35,CP$1&lt;=Input!$K35),Input!$E35/Input!$L35,0)+IFERROR(IF(AND(MOD(Capex!CP$6,Input!$H35)=0,CP$5=1),Input!$I35*Input!$E35,0),0)</f>
        <v>0</v>
      </c>
      <c r="CQ55" s="86">
        <f>+IF(AND(CQ$1&gt;=Input!$J35,CQ$1&lt;=Input!$K35),Input!$E35/Input!$L35,0)+IFERROR(IF(AND(MOD(Capex!CQ$6,Input!$H35)=0,CQ$5=1),Input!$I35*Input!$E35,0),0)</f>
        <v>0</v>
      </c>
      <c r="CR55" s="86">
        <f>+IF(AND(CR$1&gt;=Input!$J35,CR$1&lt;=Input!$K35),Input!$E35/Input!$L35,0)+IFERROR(IF(AND(MOD(Capex!CR$6,Input!$H35)=0,CR$5=1),Input!$I35*Input!$E35,0),0)</f>
        <v>0</v>
      </c>
      <c r="CS55" s="86">
        <f>+IF(AND(CS$1&gt;=Input!$J35,CS$1&lt;=Input!$K35),Input!$E35/Input!$L35,0)+IFERROR(IF(AND(MOD(Capex!CS$6,Input!$H35)=0,CS$5=1),Input!$I35*Input!$E35,0),0)</f>
        <v>0</v>
      </c>
      <c r="CT55" s="86">
        <f>+IF(AND(CT$1&gt;=Input!$J35,CT$1&lt;=Input!$K35),Input!$E35/Input!$L35,0)+IFERROR(IF(AND(MOD(Capex!CT$6,Input!$H35)=0,CT$5=1),Input!$I35*Input!$E35,0),0)</f>
        <v>0</v>
      </c>
      <c r="CU55" s="86">
        <f>+IF(AND(CU$1&gt;=Input!$J35,CU$1&lt;=Input!$K35),Input!$E35/Input!$L35,0)+IFERROR(IF(AND(MOD(Capex!CU$6,Input!$H35)=0,CU$5=1),Input!$I35*Input!$E35,0),0)</f>
        <v>0</v>
      </c>
      <c r="CV55" s="86">
        <f>+IF(AND(CV$1&gt;=Input!$J35,CV$1&lt;=Input!$K35),Input!$E35/Input!$L35,0)+IFERROR(IF(AND(MOD(Capex!CV$6,Input!$H35)=0,CV$5=1),Input!$I35*Input!$E35,0),0)</f>
        <v>0</v>
      </c>
      <c r="CW55" s="86">
        <f>+IF(AND(CW$1&gt;=Input!$J35,CW$1&lt;=Input!$K35),Input!$E35/Input!$L35,0)+IFERROR(IF(AND(MOD(Capex!CW$6,Input!$H35)=0,CW$5=1),Input!$I35*Input!$E35,0),0)</f>
        <v>0</v>
      </c>
      <c r="CX55" s="86">
        <f>+IF(AND(CX$1&gt;=Input!$J35,CX$1&lt;=Input!$K35),Input!$E35/Input!$L35,0)+IFERROR(IF(AND(MOD(Capex!CX$6,Input!$H35)=0,CX$5=1),Input!$I35*Input!$E35,0),0)</f>
        <v>0</v>
      </c>
      <c r="CY55" s="86">
        <f>+IF(AND(CY$1&gt;=Input!$J35,CY$1&lt;=Input!$K35),Input!$E35/Input!$L35,0)+IFERROR(IF(AND(MOD(Capex!CY$6,Input!$H35)=0,CY$5=1),Input!$I35*Input!$E35,0),0)</f>
        <v>0</v>
      </c>
      <c r="CZ55" s="86">
        <f>+IF(AND(CZ$1&gt;=Input!$J35,CZ$1&lt;=Input!$K35),Input!$E35/Input!$L35,0)+IFERROR(IF(AND(MOD(Capex!CZ$6,Input!$H35)=0,CZ$5=1),Input!$I35*Input!$E35,0),0)</f>
        <v>0</v>
      </c>
      <c r="DA55" s="86">
        <f>+IF(AND(DA$1&gt;=Input!$J35,DA$1&lt;=Input!$K35),Input!$E35/Input!$L35,0)+IFERROR(IF(AND(MOD(Capex!DA$6,Input!$H35)=0,DA$5=1),Input!$I35*Input!$E35,0),0)</f>
        <v>0</v>
      </c>
      <c r="DB55" s="86">
        <f>+IF(AND(DB$1&gt;=Input!$J35,DB$1&lt;=Input!$K35),Input!$E35/Input!$L35,0)+IFERROR(IF(AND(MOD(Capex!DB$6,Input!$H35)=0,DB$5=1),Input!$I35*Input!$E35,0),0)</f>
        <v>0</v>
      </c>
      <c r="DC55" s="86">
        <f>+IF(AND(DC$1&gt;=Input!$J35,DC$1&lt;=Input!$K35),Input!$E35/Input!$L35,0)+IFERROR(IF(AND(MOD(Capex!DC$6,Input!$H35)=0,DC$5=1),Input!$I35*Input!$E35,0),0)</f>
        <v>0</v>
      </c>
      <c r="DD55" s="86">
        <f>+IF(AND(DD$1&gt;=Input!$J35,DD$1&lt;=Input!$K35),Input!$E35/Input!$L35,0)+IFERROR(IF(AND(MOD(Capex!DD$6,Input!$H35)=0,DD$5=1),Input!$I35*Input!$E35,0),0)</f>
        <v>0</v>
      </c>
      <c r="DE55" s="86">
        <f>+IF(AND(DE$1&gt;=Input!$J35,DE$1&lt;=Input!$K35),Input!$E35/Input!$L35,0)+IFERROR(IF(AND(MOD(Capex!DE$6,Input!$H35)=0,DE$5=1),Input!$I35*Input!$E35,0),0)</f>
        <v>0</v>
      </c>
      <c r="DF55" s="86">
        <f>+IF(AND(DF$1&gt;=Input!$J35,DF$1&lt;=Input!$K35),Input!$E35/Input!$L35,0)+IFERROR(IF(AND(MOD(Capex!DF$6,Input!$H35)=0,DF$5=1),Input!$I35*Input!$E35,0),0)</f>
        <v>0</v>
      </c>
      <c r="DG55" s="86">
        <f>+IF(AND(DG$1&gt;=Input!$J35,DG$1&lt;=Input!$K35),Input!$E35/Input!$L35,0)+IFERROR(IF(AND(MOD(Capex!DG$6,Input!$H35)=0,DG$5=1),Input!$I35*Input!$E35,0),0)</f>
        <v>0</v>
      </c>
      <c r="DH55" s="86">
        <f>+IF(AND(DH$1&gt;=Input!$J35,DH$1&lt;=Input!$K35),Input!$E35/Input!$L35,0)+IFERROR(IF(AND(MOD(Capex!DH$6,Input!$H35)=0,DH$5=1),Input!$I35*Input!$E35,0),0)</f>
        <v>0</v>
      </c>
      <c r="DI55" s="86">
        <f>+IF(AND(DI$1&gt;=Input!$J35,DI$1&lt;=Input!$K35),Input!$E35/Input!$L35,0)+IFERROR(IF(AND(MOD(Capex!DI$6,Input!$H35)=0,DI$5=1),Input!$I35*Input!$E35,0),0)</f>
        <v>0</v>
      </c>
      <c r="DJ55" s="86">
        <f>+IF(AND(DJ$1&gt;=Input!$J35,DJ$1&lt;=Input!$K35),Input!$E35/Input!$L35,0)+IFERROR(IF(AND(MOD(Capex!DJ$6,Input!$H35)=0,DJ$5=1),Input!$I35*Input!$E35,0),0)</f>
        <v>0</v>
      </c>
      <c r="DK55" s="86">
        <f>+IF(AND(DK$1&gt;=Input!$J35,DK$1&lt;=Input!$K35),Input!$E35/Input!$L35,0)+IFERROR(IF(AND(MOD(Capex!DK$6,Input!$H35)=0,DK$5=1),Input!$I35*Input!$E35,0),0)</f>
        <v>0</v>
      </c>
      <c r="DL55" s="86">
        <f>+IF(AND(DL$1&gt;=Input!$J35,DL$1&lt;=Input!$K35),Input!$E35/Input!$L35,0)+IFERROR(IF(AND(MOD(Capex!DL$6,Input!$H35)=0,DL$5=1),Input!$I35*Input!$E35,0),0)</f>
        <v>0</v>
      </c>
      <c r="DM55" s="86">
        <f>+IF(AND(DM$1&gt;=Input!$J35,DM$1&lt;=Input!$K35),Input!$E35/Input!$L35,0)+IFERROR(IF(AND(MOD(Capex!DM$6,Input!$H35)=0,DM$5=1),Input!$I35*Input!$E35,0),0)</f>
        <v>0</v>
      </c>
      <c r="DN55" s="86">
        <f>+IF(AND(DN$1&gt;=Input!$J35,DN$1&lt;=Input!$K35),Input!$E35/Input!$L35,0)+IFERROR(IF(AND(MOD(Capex!DN$6,Input!$H35)=0,DN$5=1),Input!$I35*Input!$E35,0),0)</f>
        <v>0</v>
      </c>
      <c r="DO55" s="86">
        <f>+IF(AND(DO$1&gt;=Input!$J35,DO$1&lt;=Input!$K35),Input!$E35/Input!$L35,0)+IFERROR(IF(AND(MOD(Capex!DO$6,Input!$H35)=0,DO$5=1),Input!$I35*Input!$E35,0),0)</f>
        <v>0</v>
      </c>
      <c r="DP55" s="86">
        <f>+IF(AND(DP$1&gt;=Input!$J35,DP$1&lt;=Input!$K35),Input!$E35/Input!$L35,0)+IFERROR(IF(AND(MOD(Capex!DP$6,Input!$H35)=0,DP$5=1),Input!$I35*Input!$E35,0),0)</f>
        <v>0</v>
      </c>
      <c r="DQ55" s="86">
        <f>+IF(AND(DQ$1&gt;=Input!$J35,DQ$1&lt;=Input!$K35),Input!$E35/Input!$L35,0)+IFERROR(IF(AND(MOD(Capex!DQ$6,Input!$H35)=0,DQ$5=1),Input!$I35*Input!$E35,0),0)</f>
        <v>0</v>
      </c>
      <c r="DR55" s="86">
        <f>+IF(AND(DR$1&gt;=Input!$J35,DR$1&lt;=Input!$K35),Input!$E35/Input!$L35,0)+IFERROR(IF(AND(MOD(Capex!DR$6,Input!$H35)=0,DR$5=1),Input!$I35*Input!$E35,0),0)</f>
        <v>0</v>
      </c>
      <c r="DS55" s="86">
        <f>+IF(AND(DS$1&gt;=Input!$J35,DS$1&lt;=Input!$K35),Input!$E35/Input!$L35,0)+IFERROR(IF(AND(MOD(Capex!DS$6,Input!$H35)=0,DS$5=1),Input!$I35*Input!$E35,0),0)</f>
        <v>0</v>
      </c>
      <c r="DT55" s="86">
        <f>+IF(AND(DT$1&gt;=Input!$J35,DT$1&lt;=Input!$K35),Input!$E35/Input!$L35,0)+IFERROR(IF(AND(MOD(Capex!DT$6,Input!$H35)=0,DT$5=1),Input!$I35*Input!$E35,0),0)</f>
        <v>0</v>
      </c>
    </row>
    <row r="56" spans="1:124" ht="14.25" customHeight="1" x14ac:dyDescent="0.15">
      <c r="A56" s="85" t="str">
        <f>+Input!G36</f>
        <v>Intangible</v>
      </c>
      <c r="B56" s="3" t="str">
        <f t="shared" si="144"/>
        <v>Exterior &amp; Pool Improvements ESTIMATED</v>
      </c>
      <c r="C56" s="71" t="str">
        <f t="shared" si="146"/>
        <v>EUR</v>
      </c>
      <c r="D56" s="23"/>
      <c r="E56" s="86">
        <f>+IF(AND(E$1&gt;=Input!$J36,E$1&lt;=Input!$K36),Input!$E36/Input!$L36,0)+IFERROR(IF(AND(MOD(Capex!E$6,Input!$H36)=0,E$5=1),Input!$I36*Input!$E36,0),0)</f>
        <v>20000</v>
      </c>
      <c r="F56" s="86">
        <f>+IF(AND(F$1&gt;=Input!$J36,F$1&lt;=Input!$K36),Input!$E36/Input!$L36,0)+IFERROR(IF(AND(MOD(Capex!F$6,Input!$H36)=0,F$5=1),Input!$I36*Input!$E36,0),0)</f>
        <v>0</v>
      </c>
      <c r="G56" s="86">
        <f>+IF(AND(G$1&gt;=Input!$J36,G$1&lt;=Input!$K36),Input!$E36/Input!$L36,0)+IFERROR(IF(AND(MOD(Capex!G$6,Input!$H36)=0,G$5=1),Input!$I36*Input!$E36,0),0)</f>
        <v>0</v>
      </c>
      <c r="H56" s="86">
        <f>+IF(AND(H$1&gt;=Input!$J36,H$1&lt;=Input!$K36),Input!$E36/Input!$L36,0)+IFERROR(IF(AND(MOD(Capex!H$6,Input!$H36)=0,H$5=1),Input!$I36*Input!$E36,0),0)</f>
        <v>0</v>
      </c>
      <c r="I56" s="86">
        <f>+IF(AND(I$1&gt;=Input!$J36,I$1&lt;=Input!$K36),Input!$E36/Input!$L36,0)+IFERROR(IF(AND(MOD(Capex!I$6,Input!$H36)=0,I$5=1),Input!$I36*Input!$E36,0),0)</f>
        <v>0</v>
      </c>
      <c r="J56" s="86">
        <f>+IF(AND(J$1&gt;=Input!$J36,J$1&lt;=Input!$K36),Input!$E36/Input!$L36,0)+IFERROR(IF(AND(MOD(Capex!J$6,Input!$H36)=0,J$5=1),Input!$I36*Input!$E36,0),0)</f>
        <v>0</v>
      </c>
      <c r="K56" s="86">
        <f>+IF(AND(K$1&gt;=Input!$J36,K$1&lt;=Input!$K36),Input!$E36/Input!$L36,0)+IFERROR(IF(AND(MOD(Capex!K$6,Input!$H36)=0,K$5=1),Input!$I36*Input!$E36,0),0)</f>
        <v>0</v>
      </c>
      <c r="L56" s="86">
        <f>+IF(AND(L$1&gt;=Input!$J36,L$1&lt;=Input!$K36),Input!$E36/Input!$L36,0)+IFERROR(IF(AND(MOD(Capex!L$6,Input!$H36)=0,L$5=1),Input!$I36*Input!$E36,0),0)</f>
        <v>0</v>
      </c>
      <c r="M56" s="86">
        <f>+IF(AND(M$1&gt;=Input!$J36,M$1&lt;=Input!$K36),Input!$E36/Input!$L36,0)+IFERROR(IF(AND(MOD(Capex!M$6,Input!$H36)=0,M$5=1),Input!$I36*Input!$E36,0),0)</f>
        <v>0</v>
      </c>
      <c r="N56" s="86">
        <f>+IF(AND(N$1&gt;=Input!$J36,N$1&lt;=Input!$K36),Input!$E36/Input!$L36,0)+IFERROR(IF(AND(MOD(Capex!N$6,Input!$H36)=0,N$5=1),Input!$I36*Input!$E36,0),0)</f>
        <v>0</v>
      </c>
      <c r="O56" s="86">
        <f>+IF(AND(O$1&gt;=Input!$J36,O$1&lt;=Input!$K36),Input!$E36/Input!$L36,0)+IFERROR(IF(AND(MOD(Capex!O$6,Input!$H36)=0,O$5=1),Input!$I36*Input!$E36,0),0)</f>
        <v>0</v>
      </c>
      <c r="P56" s="86">
        <f>+IF(AND(P$1&gt;=Input!$J36,P$1&lt;=Input!$K36),Input!$E36/Input!$L36,0)+IFERROR(IF(AND(MOD(Capex!P$6,Input!$H36)=0,P$5=1),Input!$I36*Input!$E36,0),0)</f>
        <v>0</v>
      </c>
      <c r="Q56" s="86">
        <f>+IF(AND(Q$1&gt;=Input!$J36,Q$1&lt;=Input!$K36),Input!$E36/Input!$L36,0)+IFERROR(IF(AND(MOD(Capex!Q$6,Input!$H36)=0,Q$5=1),Input!$I36*Input!$E36,0),0)</f>
        <v>0</v>
      </c>
      <c r="R56" s="86">
        <f>+IF(AND(R$1&gt;=Input!$J36,R$1&lt;=Input!$K36),Input!$E36/Input!$L36,0)+IFERROR(IF(AND(MOD(Capex!R$6,Input!$H36)=0,R$5=1),Input!$I36*Input!$E36,0),0)</f>
        <v>0</v>
      </c>
      <c r="S56" s="86">
        <f>+IF(AND(S$1&gt;=Input!$J36,S$1&lt;=Input!$K36),Input!$E36/Input!$L36,0)+IFERROR(IF(AND(MOD(Capex!S$6,Input!$H36)=0,S$5=1),Input!$I36*Input!$E36,0),0)</f>
        <v>0</v>
      </c>
      <c r="T56" s="86">
        <f>+IF(AND(T$1&gt;=Input!$J36,T$1&lt;=Input!$K36),Input!$E36/Input!$L36,0)+IFERROR(IF(AND(MOD(Capex!T$6,Input!$H36)=0,T$5=1),Input!$I36*Input!$E36,0),0)</f>
        <v>0</v>
      </c>
      <c r="U56" s="86">
        <f>+IF(AND(U$1&gt;=Input!$J36,U$1&lt;=Input!$K36),Input!$E36/Input!$L36,0)+IFERROR(IF(AND(MOD(Capex!U$6,Input!$H36)=0,U$5=1),Input!$I36*Input!$E36,0),0)</f>
        <v>0</v>
      </c>
      <c r="V56" s="86">
        <f>+IF(AND(V$1&gt;=Input!$J36,V$1&lt;=Input!$K36),Input!$E36/Input!$L36,0)+IFERROR(IF(AND(MOD(Capex!V$6,Input!$H36)=0,V$5=1),Input!$I36*Input!$E36,0),0)</f>
        <v>0</v>
      </c>
      <c r="W56" s="86">
        <f>+IF(AND(W$1&gt;=Input!$J36,W$1&lt;=Input!$K36),Input!$E36/Input!$L36,0)+IFERROR(IF(AND(MOD(Capex!W$6,Input!$H36)=0,W$5=1),Input!$I36*Input!$E36,0),0)</f>
        <v>0</v>
      </c>
      <c r="X56" s="86">
        <f>+IF(AND(X$1&gt;=Input!$J36,X$1&lt;=Input!$K36),Input!$E36/Input!$L36,0)+IFERROR(IF(AND(MOD(Capex!X$6,Input!$H36)=0,X$5=1),Input!$I36*Input!$E36,0),0)</f>
        <v>0</v>
      </c>
      <c r="Y56" s="86">
        <f>+IF(AND(Y$1&gt;=Input!$J36,Y$1&lt;=Input!$K36),Input!$E36/Input!$L36,0)+IFERROR(IF(AND(MOD(Capex!Y$6,Input!$H36)=0,Y$5=1),Input!$I36*Input!$E36,0),0)</f>
        <v>0</v>
      </c>
      <c r="Z56" s="86">
        <f>+IF(AND(Z$1&gt;=Input!$J36,Z$1&lt;=Input!$K36),Input!$E36/Input!$L36,0)+IFERROR(IF(AND(MOD(Capex!Z$6,Input!$H36)=0,Z$5=1),Input!$I36*Input!$E36,0),0)</f>
        <v>0</v>
      </c>
      <c r="AA56" s="86">
        <f>+IF(AND(AA$1&gt;=Input!$J36,AA$1&lt;=Input!$K36),Input!$E36/Input!$L36,0)+IFERROR(IF(AND(MOD(Capex!AA$6,Input!$H36)=0,AA$5=1),Input!$I36*Input!$E36,0),0)</f>
        <v>0</v>
      </c>
      <c r="AB56" s="86">
        <f>+IF(AND(AB$1&gt;=Input!$J36,AB$1&lt;=Input!$K36),Input!$E36/Input!$L36,0)+IFERROR(IF(AND(MOD(Capex!AB$6,Input!$H36)=0,AB$5=1),Input!$I36*Input!$E36,0),0)</f>
        <v>0</v>
      </c>
      <c r="AC56" s="86">
        <f>+IF(AND(AC$1&gt;=Input!$J36,AC$1&lt;=Input!$K36),Input!$E36/Input!$L36,0)+IFERROR(IF(AND(MOD(Capex!AC$6,Input!$H36)=0,AC$5=1),Input!$I36*Input!$E36,0),0)</f>
        <v>0</v>
      </c>
      <c r="AD56" s="86">
        <f>+IF(AND(AD$1&gt;=Input!$J36,AD$1&lt;=Input!$K36),Input!$E36/Input!$L36,0)+IFERROR(IF(AND(MOD(Capex!AD$6,Input!$H36)=0,AD$5=1),Input!$I36*Input!$E36,0),0)</f>
        <v>0</v>
      </c>
      <c r="AE56" s="86">
        <f>+IF(AND(AE$1&gt;=Input!$J36,AE$1&lt;=Input!$K36),Input!$E36/Input!$L36,0)+IFERROR(IF(AND(MOD(Capex!AE$6,Input!$H36)=0,AE$5=1),Input!$I36*Input!$E36,0),0)</f>
        <v>0</v>
      </c>
      <c r="AF56" s="86">
        <f>+IF(AND(AF$1&gt;=Input!$J36,AF$1&lt;=Input!$K36),Input!$E36/Input!$L36,0)+IFERROR(IF(AND(MOD(Capex!AF$6,Input!$H36)=0,AF$5=1),Input!$I36*Input!$E36,0),0)</f>
        <v>0</v>
      </c>
      <c r="AG56" s="86">
        <f>+IF(AND(AG$1&gt;=Input!$J36,AG$1&lt;=Input!$K36),Input!$E36/Input!$L36,0)+IFERROR(IF(AND(MOD(Capex!AG$6,Input!$H36)=0,AG$5=1),Input!$I36*Input!$E36,0),0)</f>
        <v>0</v>
      </c>
      <c r="AH56" s="86">
        <f>+IF(AND(AH$1&gt;=Input!$J36,AH$1&lt;=Input!$K36),Input!$E36/Input!$L36,0)+IFERROR(IF(AND(MOD(Capex!AH$6,Input!$H36)=0,AH$5=1),Input!$I36*Input!$E36,0),0)</f>
        <v>0</v>
      </c>
      <c r="AI56" s="86">
        <f>+IF(AND(AI$1&gt;=Input!$J36,AI$1&lt;=Input!$K36),Input!$E36/Input!$L36,0)+IFERROR(IF(AND(MOD(Capex!AI$6,Input!$H36)=0,AI$5=1),Input!$I36*Input!$E36,0),0)</f>
        <v>0</v>
      </c>
      <c r="AJ56" s="86">
        <f>+IF(AND(AJ$1&gt;=Input!$J36,AJ$1&lt;=Input!$K36),Input!$E36/Input!$L36,0)+IFERROR(IF(AND(MOD(Capex!AJ$6,Input!$H36)=0,AJ$5=1),Input!$I36*Input!$E36,0),0)</f>
        <v>0</v>
      </c>
      <c r="AK56" s="86">
        <f>+IF(AND(AK$1&gt;=Input!$J36,AK$1&lt;=Input!$K36),Input!$E36/Input!$L36,0)+IFERROR(IF(AND(MOD(Capex!AK$6,Input!$H36)=0,AK$5=1),Input!$I36*Input!$E36,0),0)</f>
        <v>0</v>
      </c>
      <c r="AL56" s="86">
        <f>+IF(AND(AL$1&gt;=Input!$J36,AL$1&lt;=Input!$K36),Input!$E36/Input!$L36,0)+IFERROR(IF(AND(MOD(Capex!AL$6,Input!$H36)=0,AL$5=1),Input!$I36*Input!$E36,0),0)</f>
        <v>0</v>
      </c>
      <c r="AM56" s="86">
        <f>+IF(AND(AM$1&gt;=Input!$J36,AM$1&lt;=Input!$K36),Input!$E36/Input!$L36,0)+IFERROR(IF(AND(MOD(Capex!AM$6,Input!$H36)=0,AM$5=1),Input!$I36*Input!$E36,0),0)</f>
        <v>0</v>
      </c>
      <c r="AN56" s="86">
        <f>+IF(AND(AN$1&gt;=Input!$J36,AN$1&lt;=Input!$K36),Input!$E36/Input!$L36,0)+IFERROR(IF(AND(MOD(Capex!AN$6,Input!$H36)=0,AN$5=1),Input!$I36*Input!$E36,0),0)</f>
        <v>0</v>
      </c>
      <c r="AO56" s="86">
        <f>+IF(AND(AO$1&gt;=Input!$J36,AO$1&lt;=Input!$K36),Input!$E36/Input!$L36,0)+IFERROR(IF(AND(MOD(Capex!AO$6,Input!$H36)=0,AO$5=1),Input!$I36*Input!$E36,0),0)</f>
        <v>0</v>
      </c>
      <c r="AP56" s="86">
        <f>+IF(AND(AP$1&gt;=Input!$J36,AP$1&lt;=Input!$K36),Input!$E36/Input!$L36,0)+IFERROR(IF(AND(MOD(Capex!AP$6,Input!$H36)=0,AP$5=1),Input!$I36*Input!$E36,0),0)</f>
        <v>0</v>
      </c>
      <c r="AQ56" s="86">
        <f>+IF(AND(AQ$1&gt;=Input!$J36,AQ$1&lt;=Input!$K36),Input!$E36/Input!$L36,0)+IFERROR(IF(AND(MOD(Capex!AQ$6,Input!$H36)=0,AQ$5=1),Input!$I36*Input!$E36,0),0)</f>
        <v>0</v>
      </c>
      <c r="AR56" s="86">
        <f>+IF(AND(AR$1&gt;=Input!$J36,AR$1&lt;=Input!$K36),Input!$E36/Input!$L36,0)+IFERROR(IF(AND(MOD(Capex!AR$6,Input!$H36)=0,AR$5=1),Input!$I36*Input!$E36,0),0)</f>
        <v>0</v>
      </c>
      <c r="AS56" s="86">
        <f>+IF(AND(AS$1&gt;=Input!$J36,AS$1&lt;=Input!$K36),Input!$E36/Input!$L36,0)+IFERROR(IF(AND(MOD(Capex!AS$6,Input!$H36)=0,AS$5=1),Input!$I36*Input!$E36,0),0)</f>
        <v>0</v>
      </c>
      <c r="AT56" s="86">
        <f>+IF(AND(AT$1&gt;=Input!$J36,AT$1&lt;=Input!$K36),Input!$E36/Input!$L36,0)+IFERROR(IF(AND(MOD(Capex!AT$6,Input!$H36)=0,AT$5=1),Input!$I36*Input!$E36,0),0)</f>
        <v>0</v>
      </c>
      <c r="AU56" s="86">
        <f>+IF(AND(AU$1&gt;=Input!$J36,AU$1&lt;=Input!$K36),Input!$E36/Input!$L36,0)+IFERROR(IF(AND(MOD(Capex!AU$6,Input!$H36)=0,AU$5=1),Input!$I36*Input!$E36,0),0)</f>
        <v>0</v>
      </c>
      <c r="AV56" s="86">
        <f>+IF(AND(AV$1&gt;=Input!$J36,AV$1&lt;=Input!$K36),Input!$E36/Input!$L36,0)+IFERROR(IF(AND(MOD(Capex!AV$6,Input!$H36)=0,AV$5=1),Input!$I36*Input!$E36,0),0)</f>
        <v>0</v>
      </c>
      <c r="AW56" s="86">
        <f>+IF(AND(AW$1&gt;=Input!$J36,AW$1&lt;=Input!$K36),Input!$E36/Input!$L36,0)+IFERROR(IF(AND(MOD(Capex!AW$6,Input!$H36)=0,AW$5=1),Input!$I36*Input!$E36,0),0)</f>
        <v>0</v>
      </c>
      <c r="AX56" s="86">
        <f>+IF(AND(AX$1&gt;=Input!$J36,AX$1&lt;=Input!$K36),Input!$E36/Input!$L36,0)+IFERROR(IF(AND(MOD(Capex!AX$6,Input!$H36)=0,AX$5=1),Input!$I36*Input!$E36,0),0)</f>
        <v>0</v>
      </c>
      <c r="AY56" s="86">
        <f>+IF(AND(AY$1&gt;=Input!$J36,AY$1&lt;=Input!$K36),Input!$E36/Input!$L36,0)+IFERROR(IF(AND(MOD(Capex!AY$6,Input!$H36)=0,AY$5=1),Input!$I36*Input!$E36,0),0)</f>
        <v>0</v>
      </c>
      <c r="AZ56" s="86">
        <f>+IF(AND(AZ$1&gt;=Input!$J36,AZ$1&lt;=Input!$K36),Input!$E36/Input!$L36,0)+IFERROR(IF(AND(MOD(Capex!AZ$6,Input!$H36)=0,AZ$5=1),Input!$I36*Input!$E36,0),0)</f>
        <v>0</v>
      </c>
      <c r="BA56" s="86">
        <f>+IF(AND(BA$1&gt;=Input!$J36,BA$1&lt;=Input!$K36),Input!$E36/Input!$L36,0)+IFERROR(IF(AND(MOD(Capex!BA$6,Input!$H36)=0,BA$5=1),Input!$I36*Input!$E36,0),0)</f>
        <v>0</v>
      </c>
      <c r="BB56" s="86">
        <f>+IF(AND(BB$1&gt;=Input!$J36,BB$1&lt;=Input!$K36),Input!$E36/Input!$L36,0)+IFERROR(IF(AND(MOD(Capex!BB$6,Input!$H36)=0,BB$5=1),Input!$I36*Input!$E36,0),0)</f>
        <v>0</v>
      </c>
      <c r="BC56" s="86">
        <f>+IF(AND(BC$1&gt;=Input!$J36,BC$1&lt;=Input!$K36),Input!$E36/Input!$L36,0)+IFERROR(IF(AND(MOD(Capex!BC$6,Input!$H36)=0,BC$5=1),Input!$I36*Input!$E36,0),0)</f>
        <v>0</v>
      </c>
      <c r="BD56" s="86">
        <f>+IF(AND(BD$1&gt;=Input!$J36,BD$1&lt;=Input!$K36),Input!$E36/Input!$L36,0)+IFERROR(IF(AND(MOD(Capex!BD$6,Input!$H36)=0,BD$5=1),Input!$I36*Input!$E36,0),0)</f>
        <v>0</v>
      </c>
      <c r="BE56" s="86">
        <f>+IF(AND(BE$1&gt;=Input!$J36,BE$1&lt;=Input!$K36),Input!$E36/Input!$L36,0)+IFERROR(IF(AND(MOD(Capex!BE$6,Input!$H36)=0,BE$5=1),Input!$I36*Input!$E36,0),0)</f>
        <v>0</v>
      </c>
      <c r="BF56" s="86">
        <f>+IF(AND(BF$1&gt;=Input!$J36,BF$1&lt;=Input!$K36),Input!$E36/Input!$L36,0)+IFERROR(IF(AND(MOD(Capex!BF$6,Input!$H36)=0,BF$5=1),Input!$I36*Input!$E36,0),0)</f>
        <v>0</v>
      </c>
      <c r="BG56" s="86">
        <f>+IF(AND(BG$1&gt;=Input!$J36,BG$1&lt;=Input!$K36),Input!$E36/Input!$L36,0)+IFERROR(IF(AND(MOD(Capex!BG$6,Input!$H36)=0,BG$5=1),Input!$I36*Input!$E36,0),0)</f>
        <v>0</v>
      </c>
      <c r="BH56" s="86">
        <f>+IF(AND(BH$1&gt;=Input!$J36,BH$1&lt;=Input!$K36),Input!$E36/Input!$L36,0)+IFERROR(IF(AND(MOD(Capex!BH$6,Input!$H36)=0,BH$5=1),Input!$I36*Input!$E36,0),0)</f>
        <v>0</v>
      </c>
      <c r="BI56" s="86">
        <f>+IF(AND(BI$1&gt;=Input!$J36,BI$1&lt;=Input!$K36),Input!$E36/Input!$L36,0)+IFERROR(IF(AND(MOD(Capex!BI$6,Input!$H36)=0,BI$5=1),Input!$I36*Input!$E36,0),0)</f>
        <v>0</v>
      </c>
      <c r="BJ56" s="86">
        <f>+IF(AND(BJ$1&gt;=Input!$J36,BJ$1&lt;=Input!$K36),Input!$E36/Input!$L36,0)+IFERROR(IF(AND(MOD(Capex!BJ$6,Input!$H36)=0,BJ$5=1),Input!$I36*Input!$E36,0),0)</f>
        <v>0</v>
      </c>
      <c r="BK56" s="86">
        <f>+IF(AND(BK$1&gt;=Input!$J36,BK$1&lt;=Input!$K36),Input!$E36/Input!$L36,0)+IFERROR(IF(AND(MOD(Capex!BK$6,Input!$H36)=0,BK$5=1),Input!$I36*Input!$E36,0),0)</f>
        <v>0</v>
      </c>
      <c r="BL56" s="86">
        <f>+IF(AND(BL$1&gt;=Input!$J36,BL$1&lt;=Input!$K36),Input!$E36/Input!$L36,0)+IFERROR(IF(AND(MOD(Capex!BL$6,Input!$H36)=0,BL$5=1),Input!$I36*Input!$E36,0),0)</f>
        <v>0</v>
      </c>
      <c r="BM56" s="86">
        <f>+IF(AND(BM$1&gt;=Input!$J36,BM$1&lt;=Input!$K36),Input!$E36/Input!$L36,0)+IFERROR(IF(AND(MOD(Capex!BM$6,Input!$H36)=0,BM$5=1),Input!$I36*Input!$E36,0),0)</f>
        <v>0</v>
      </c>
      <c r="BN56" s="86">
        <f>+IF(AND(BN$1&gt;=Input!$J36,BN$1&lt;=Input!$K36),Input!$E36/Input!$L36,0)+IFERROR(IF(AND(MOD(Capex!BN$6,Input!$H36)=0,BN$5=1),Input!$I36*Input!$E36,0),0)</f>
        <v>0</v>
      </c>
      <c r="BO56" s="86">
        <f>+IF(AND(BO$1&gt;=Input!$J36,BO$1&lt;=Input!$K36),Input!$E36/Input!$L36,0)+IFERROR(IF(AND(MOD(Capex!BO$6,Input!$H36)=0,BO$5=1),Input!$I36*Input!$E36,0),0)</f>
        <v>0</v>
      </c>
      <c r="BP56" s="86">
        <f>+IF(AND(BP$1&gt;=Input!$J36,BP$1&lt;=Input!$K36),Input!$E36/Input!$L36,0)+IFERROR(IF(AND(MOD(Capex!BP$6,Input!$H36)=0,BP$5=1),Input!$I36*Input!$E36,0),0)</f>
        <v>0</v>
      </c>
      <c r="BQ56" s="86">
        <f>+IF(AND(BQ$1&gt;=Input!$J36,BQ$1&lt;=Input!$K36),Input!$E36/Input!$L36,0)+IFERROR(IF(AND(MOD(Capex!BQ$6,Input!$H36)=0,BQ$5=1),Input!$I36*Input!$E36,0),0)</f>
        <v>0</v>
      </c>
      <c r="BR56" s="86">
        <f>+IF(AND(BR$1&gt;=Input!$J36,BR$1&lt;=Input!$K36),Input!$E36/Input!$L36,0)+IFERROR(IF(AND(MOD(Capex!BR$6,Input!$H36)=0,BR$5=1),Input!$I36*Input!$E36,0),0)</f>
        <v>0</v>
      </c>
      <c r="BS56" s="86">
        <f>+IF(AND(BS$1&gt;=Input!$J36,BS$1&lt;=Input!$K36),Input!$E36/Input!$L36,0)+IFERROR(IF(AND(MOD(Capex!BS$6,Input!$H36)=0,BS$5=1),Input!$I36*Input!$E36,0),0)</f>
        <v>0</v>
      </c>
      <c r="BT56" s="86">
        <f>+IF(AND(BT$1&gt;=Input!$J36,BT$1&lt;=Input!$K36),Input!$E36/Input!$L36,0)+IFERROR(IF(AND(MOD(Capex!BT$6,Input!$H36)=0,BT$5=1),Input!$I36*Input!$E36,0),0)</f>
        <v>0</v>
      </c>
      <c r="BU56" s="86">
        <f>+IF(AND(BU$1&gt;=Input!$J36,BU$1&lt;=Input!$K36),Input!$E36/Input!$L36,0)+IFERROR(IF(AND(MOD(Capex!BU$6,Input!$H36)=0,BU$5=1),Input!$I36*Input!$E36,0),0)</f>
        <v>0</v>
      </c>
      <c r="BV56" s="86">
        <f>+IF(AND(BV$1&gt;=Input!$J36,BV$1&lt;=Input!$K36),Input!$E36/Input!$L36,0)+IFERROR(IF(AND(MOD(Capex!BV$6,Input!$H36)=0,BV$5=1),Input!$I36*Input!$E36,0),0)</f>
        <v>0</v>
      </c>
      <c r="BW56" s="86">
        <f>+IF(AND(BW$1&gt;=Input!$J36,BW$1&lt;=Input!$K36),Input!$E36/Input!$L36,0)+IFERROR(IF(AND(MOD(Capex!BW$6,Input!$H36)=0,BW$5=1),Input!$I36*Input!$E36,0),0)</f>
        <v>0</v>
      </c>
      <c r="BX56" s="86">
        <f>+IF(AND(BX$1&gt;=Input!$J36,BX$1&lt;=Input!$K36),Input!$E36/Input!$L36,0)+IFERROR(IF(AND(MOD(Capex!BX$6,Input!$H36)=0,BX$5=1),Input!$I36*Input!$E36,0),0)</f>
        <v>0</v>
      </c>
      <c r="BY56" s="86">
        <f>+IF(AND(BY$1&gt;=Input!$J36,BY$1&lt;=Input!$K36),Input!$E36/Input!$L36,0)+IFERROR(IF(AND(MOD(Capex!BY$6,Input!$H36)=0,BY$5=1),Input!$I36*Input!$E36,0),0)</f>
        <v>0</v>
      </c>
      <c r="BZ56" s="86">
        <f>+IF(AND(BZ$1&gt;=Input!$J36,BZ$1&lt;=Input!$K36),Input!$E36/Input!$L36,0)+IFERROR(IF(AND(MOD(Capex!BZ$6,Input!$H36)=0,BZ$5=1),Input!$I36*Input!$E36,0),0)</f>
        <v>0</v>
      </c>
      <c r="CA56" s="86">
        <f>+IF(AND(CA$1&gt;=Input!$J36,CA$1&lt;=Input!$K36),Input!$E36/Input!$L36,0)+IFERROR(IF(AND(MOD(Capex!CA$6,Input!$H36)=0,CA$5=1),Input!$I36*Input!$E36,0),0)</f>
        <v>0</v>
      </c>
      <c r="CB56" s="86">
        <f>+IF(AND(CB$1&gt;=Input!$J36,CB$1&lt;=Input!$K36),Input!$E36/Input!$L36,0)+IFERROR(IF(AND(MOD(Capex!CB$6,Input!$H36)=0,CB$5=1),Input!$I36*Input!$E36,0),0)</f>
        <v>0</v>
      </c>
      <c r="CC56" s="86">
        <f>+IF(AND(CC$1&gt;=Input!$J36,CC$1&lt;=Input!$K36),Input!$E36/Input!$L36,0)+IFERROR(IF(AND(MOD(Capex!CC$6,Input!$H36)=0,CC$5=1),Input!$I36*Input!$E36,0),0)</f>
        <v>0</v>
      </c>
      <c r="CD56" s="86">
        <f>+IF(AND(CD$1&gt;=Input!$J36,CD$1&lt;=Input!$K36),Input!$E36/Input!$L36,0)+IFERROR(IF(AND(MOD(Capex!CD$6,Input!$H36)=0,CD$5=1),Input!$I36*Input!$E36,0),0)</f>
        <v>0</v>
      </c>
      <c r="CE56" s="86">
        <f>+IF(AND(CE$1&gt;=Input!$J36,CE$1&lt;=Input!$K36),Input!$E36/Input!$L36,0)+IFERROR(IF(AND(MOD(Capex!CE$6,Input!$H36)=0,CE$5=1),Input!$I36*Input!$E36,0),0)</f>
        <v>0</v>
      </c>
      <c r="CF56" s="86">
        <f>+IF(AND(CF$1&gt;=Input!$J36,CF$1&lt;=Input!$K36),Input!$E36/Input!$L36,0)+IFERROR(IF(AND(MOD(Capex!CF$6,Input!$H36)=0,CF$5=1),Input!$I36*Input!$E36,0),0)</f>
        <v>0</v>
      </c>
      <c r="CG56" s="86">
        <f>+IF(AND(CG$1&gt;=Input!$J36,CG$1&lt;=Input!$K36),Input!$E36/Input!$L36,0)+IFERROR(IF(AND(MOD(Capex!CG$6,Input!$H36)=0,CG$5=1),Input!$I36*Input!$E36,0),0)</f>
        <v>0</v>
      </c>
      <c r="CH56" s="86">
        <f>+IF(AND(CH$1&gt;=Input!$J36,CH$1&lt;=Input!$K36),Input!$E36/Input!$L36,0)+IFERROR(IF(AND(MOD(Capex!CH$6,Input!$H36)=0,CH$5=1),Input!$I36*Input!$E36,0),0)</f>
        <v>0</v>
      </c>
      <c r="CI56" s="86">
        <f>+IF(AND(CI$1&gt;=Input!$J36,CI$1&lt;=Input!$K36),Input!$E36/Input!$L36,0)+IFERROR(IF(AND(MOD(Capex!CI$6,Input!$H36)=0,CI$5=1),Input!$I36*Input!$E36,0),0)</f>
        <v>0</v>
      </c>
      <c r="CJ56" s="86">
        <f>+IF(AND(CJ$1&gt;=Input!$J36,CJ$1&lt;=Input!$K36),Input!$E36/Input!$L36,0)+IFERROR(IF(AND(MOD(Capex!CJ$6,Input!$H36)=0,CJ$5=1),Input!$I36*Input!$E36,0),0)</f>
        <v>0</v>
      </c>
      <c r="CK56" s="86">
        <f>+IF(AND(CK$1&gt;=Input!$J36,CK$1&lt;=Input!$K36),Input!$E36/Input!$L36,0)+IFERROR(IF(AND(MOD(Capex!CK$6,Input!$H36)=0,CK$5=1),Input!$I36*Input!$E36,0),0)</f>
        <v>0</v>
      </c>
      <c r="CL56" s="86">
        <f>+IF(AND(CL$1&gt;=Input!$J36,CL$1&lt;=Input!$K36),Input!$E36/Input!$L36,0)+IFERROR(IF(AND(MOD(Capex!CL$6,Input!$H36)=0,CL$5=1),Input!$I36*Input!$E36,0),0)</f>
        <v>0</v>
      </c>
      <c r="CM56" s="86">
        <f>+IF(AND(CM$1&gt;=Input!$J36,CM$1&lt;=Input!$K36),Input!$E36/Input!$L36,0)+IFERROR(IF(AND(MOD(Capex!CM$6,Input!$H36)=0,CM$5=1),Input!$I36*Input!$E36,0),0)</f>
        <v>0</v>
      </c>
      <c r="CN56" s="86">
        <f>+IF(AND(CN$1&gt;=Input!$J36,CN$1&lt;=Input!$K36),Input!$E36/Input!$L36,0)+IFERROR(IF(AND(MOD(Capex!CN$6,Input!$H36)=0,CN$5=1),Input!$I36*Input!$E36,0),0)</f>
        <v>0</v>
      </c>
      <c r="CO56" s="86">
        <f>+IF(AND(CO$1&gt;=Input!$J36,CO$1&lt;=Input!$K36),Input!$E36/Input!$L36,0)+IFERROR(IF(AND(MOD(Capex!CO$6,Input!$H36)=0,CO$5=1),Input!$I36*Input!$E36,0),0)</f>
        <v>0</v>
      </c>
      <c r="CP56" s="86">
        <f>+IF(AND(CP$1&gt;=Input!$J36,CP$1&lt;=Input!$K36),Input!$E36/Input!$L36,0)+IFERROR(IF(AND(MOD(Capex!CP$6,Input!$H36)=0,CP$5=1),Input!$I36*Input!$E36,0),0)</f>
        <v>0</v>
      </c>
      <c r="CQ56" s="86">
        <f>+IF(AND(CQ$1&gt;=Input!$J36,CQ$1&lt;=Input!$K36),Input!$E36/Input!$L36,0)+IFERROR(IF(AND(MOD(Capex!CQ$6,Input!$H36)=0,CQ$5=1),Input!$I36*Input!$E36,0),0)</f>
        <v>0</v>
      </c>
      <c r="CR56" s="86">
        <f>+IF(AND(CR$1&gt;=Input!$J36,CR$1&lt;=Input!$K36),Input!$E36/Input!$L36,0)+IFERROR(IF(AND(MOD(Capex!CR$6,Input!$H36)=0,CR$5=1),Input!$I36*Input!$E36,0),0)</f>
        <v>0</v>
      </c>
      <c r="CS56" s="86">
        <f>+IF(AND(CS$1&gt;=Input!$J36,CS$1&lt;=Input!$K36),Input!$E36/Input!$L36,0)+IFERROR(IF(AND(MOD(Capex!CS$6,Input!$H36)=0,CS$5=1),Input!$I36*Input!$E36,0),0)</f>
        <v>0</v>
      </c>
      <c r="CT56" s="86">
        <f>+IF(AND(CT$1&gt;=Input!$J36,CT$1&lt;=Input!$K36),Input!$E36/Input!$L36,0)+IFERROR(IF(AND(MOD(Capex!CT$6,Input!$H36)=0,CT$5=1),Input!$I36*Input!$E36,0),0)</f>
        <v>0</v>
      </c>
      <c r="CU56" s="86">
        <f>+IF(AND(CU$1&gt;=Input!$J36,CU$1&lt;=Input!$K36),Input!$E36/Input!$L36,0)+IFERROR(IF(AND(MOD(Capex!CU$6,Input!$H36)=0,CU$5=1),Input!$I36*Input!$E36,0),0)</f>
        <v>0</v>
      </c>
      <c r="CV56" s="86">
        <f>+IF(AND(CV$1&gt;=Input!$J36,CV$1&lt;=Input!$K36),Input!$E36/Input!$L36,0)+IFERROR(IF(AND(MOD(Capex!CV$6,Input!$H36)=0,CV$5=1),Input!$I36*Input!$E36,0),0)</f>
        <v>0</v>
      </c>
      <c r="CW56" s="86">
        <f>+IF(AND(CW$1&gt;=Input!$J36,CW$1&lt;=Input!$K36),Input!$E36/Input!$L36,0)+IFERROR(IF(AND(MOD(Capex!CW$6,Input!$H36)=0,CW$5=1),Input!$I36*Input!$E36,0),0)</f>
        <v>0</v>
      </c>
      <c r="CX56" s="86">
        <f>+IF(AND(CX$1&gt;=Input!$J36,CX$1&lt;=Input!$K36),Input!$E36/Input!$L36,0)+IFERROR(IF(AND(MOD(Capex!CX$6,Input!$H36)=0,CX$5=1),Input!$I36*Input!$E36,0),0)</f>
        <v>0</v>
      </c>
      <c r="CY56" s="86">
        <f>+IF(AND(CY$1&gt;=Input!$J36,CY$1&lt;=Input!$K36),Input!$E36/Input!$L36,0)+IFERROR(IF(AND(MOD(Capex!CY$6,Input!$H36)=0,CY$5=1),Input!$I36*Input!$E36,0),0)</f>
        <v>0</v>
      </c>
      <c r="CZ56" s="86">
        <f>+IF(AND(CZ$1&gt;=Input!$J36,CZ$1&lt;=Input!$K36),Input!$E36/Input!$L36,0)+IFERROR(IF(AND(MOD(Capex!CZ$6,Input!$H36)=0,CZ$5=1),Input!$I36*Input!$E36,0),0)</f>
        <v>0</v>
      </c>
      <c r="DA56" s="86">
        <f>+IF(AND(DA$1&gt;=Input!$J36,DA$1&lt;=Input!$K36),Input!$E36/Input!$L36,0)+IFERROR(IF(AND(MOD(Capex!DA$6,Input!$H36)=0,DA$5=1),Input!$I36*Input!$E36,0),0)</f>
        <v>0</v>
      </c>
      <c r="DB56" s="86">
        <f>+IF(AND(DB$1&gt;=Input!$J36,DB$1&lt;=Input!$K36),Input!$E36/Input!$L36,0)+IFERROR(IF(AND(MOD(Capex!DB$6,Input!$H36)=0,DB$5=1),Input!$I36*Input!$E36,0),0)</f>
        <v>0</v>
      </c>
      <c r="DC56" s="86">
        <f>+IF(AND(DC$1&gt;=Input!$J36,DC$1&lt;=Input!$K36),Input!$E36/Input!$L36,0)+IFERROR(IF(AND(MOD(Capex!DC$6,Input!$H36)=0,DC$5=1),Input!$I36*Input!$E36,0),0)</f>
        <v>0</v>
      </c>
      <c r="DD56" s="86">
        <f>+IF(AND(DD$1&gt;=Input!$J36,DD$1&lt;=Input!$K36),Input!$E36/Input!$L36,0)+IFERROR(IF(AND(MOD(Capex!DD$6,Input!$H36)=0,DD$5=1),Input!$I36*Input!$E36,0),0)</f>
        <v>0</v>
      </c>
      <c r="DE56" s="86">
        <f>+IF(AND(DE$1&gt;=Input!$J36,DE$1&lt;=Input!$K36),Input!$E36/Input!$L36,0)+IFERROR(IF(AND(MOD(Capex!DE$6,Input!$H36)=0,DE$5=1),Input!$I36*Input!$E36,0),0)</f>
        <v>0</v>
      </c>
      <c r="DF56" s="86">
        <f>+IF(AND(DF$1&gt;=Input!$J36,DF$1&lt;=Input!$K36),Input!$E36/Input!$L36,0)+IFERROR(IF(AND(MOD(Capex!DF$6,Input!$H36)=0,DF$5=1),Input!$I36*Input!$E36,0),0)</f>
        <v>0</v>
      </c>
      <c r="DG56" s="86">
        <f>+IF(AND(DG$1&gt;=Input!$J36,DG$1&lt;=Input!$K36),Input!$E36/Input!$L36,0)+IFERROR(IF(AND(MOD(Capex!DG$6,Input!$H36)=0,DG$5=1),Input!$I36*Input!$E36,0),0)</f>
        <v>0</v>
      </c>
      <c r="DH56" s="86">
        <f>+IF(AND(DH$1&gt;=Input!$J36,DH$1&lt;=Input!$K36),Input!$E36/Input!$L36,0)+IFERROR(IF(AND(MOD(Capex!DH$6,Input!$H36)=0,DH$5=1),Input!$I36*Input!$E36,0),0)</f>
        <v>0</v>
      </c>
      <c r="DI56" s="86">
        <f>+IF(AND(DI$1&gt;=Input!$J36,DI$1&lt;=Input!$K36),Input!$E36/Input!$L36,0)+IFERROR(IF(AND(MOD(Capex!DI$6,Input!$H36)=0,DI$5=1),Input!$I36*Input!$E36,0),0)</f>
        <v>0</v>
      </c>
      <c r="DJ56" s="86">
        <f>+IF(AND(DJ$1&gt;=Input!$J36,DJ$1&lt;=Input!$K36),Input!$E36/Input!$L36,0)+IFERROR(IF(AND(MOD(Capex!DJ$6,Input!$H36)=0,DJ$5=1),Input!$I36*Input!$E36,0),0)</f>
        <v>0</v>
      </c>
      <c r="DK56" s="86">
        <f>+IF(AND(DK$1&gt;=Input!$J36,DK$1&lt;=Input!$K36),Input!$E36/Input!$L36,0)+IFERROR(IF(AND(MOD(Capex!DK$6,Input!$H36)=0,DK$5=1),Input!$I36*Input!$E36,0),0)</f>
        <v>0</v>
      </c>
      <c r="DL56" s="86">
        <f>+IF(AND(DL$1&gt;=Input!$J36,DL$1&lt;=Input!$K36),Input!$E36/Input!$L36,0)+IFERROR(IF(AND(MOD(Capex!DL$6,Input!$H36)=0,DL$5=1),Input!$I36*Input!$E36,0),0)</f>
        <v>0</v>
      </c>
      <c r="DM56" s="86">
        <f>+IF(AND(DM$1&gt;=Input!$J36,DM$1&lt;=Input!$K36),Input!$E36/Input!$L36,0)+IFERROR(IF(AND(MOD(Capex!DM$6,Input!$H36)=0,DM$5=1),Input!$I36*Input!$E36,0),0)</f>
        <v>0</v>
      </c>
      <c r="DN56" s="86">
        <f>+IF(AND(DN$1&gt;=Input!$J36,DN$1&lt;=Input!$K36),Input!$E36/Input!$L36,0)+IFERROR(IF(AND(MOD(Capex!DN$6,Input!$H36)=0,DN$5=1),Input!$I36*Input!$E36,0),0)</f>
        <v>0</v>
      </c>
      <c r="DO56" s="86">
        <f>+IF(AND(DO$1&gt;=Input!$J36,DO$1&lt;=Input!$K36),Input!$E36/Input!$L36,0)+IFERROR(IF(AND(MOD(Capex!DO$6,Input!$H36)=0,DO$5=1),Input!$I36*Input!$E36,0),0)</f>
        <v>0</v>
      </c>
      <c r="DP56" s="86">
        <f>+IF(AND(DP$1&gt;=Input!$J36,DP$1&lt;=Input!$K36),Input!$E36/Input!$L36,0)+IFERROR(IF(AND(MOD(Capex!DP$6,Input!$H36)=0,DP$5=1),Input!$I36*Input!$E36,0),0)</f>
        <v>0</v>
      </c>
      <c r="DQ56" s="86">
        <f>+IF(AND(DQ$1&gt;=Input!$J36,DQ$1&lt;=Input!$K36),Input!$E36/Input!$L36,0)+IFERROR(IF(AND(MOD(Capex!DQ$6,Input!$H36)=0,DQ$5=1),Input!$I36*Input!$E36,0),0)</f>
        <v>0</v>
      </c>
      <c r="DR56" s="86">
        <f>+IF(AND(DR$1&gt;=Input!$J36,DR$1&lt;=Input!$K36),Input!$E36/Input!$L36,0)+IFERROR(IF(AND(MOD(Capex!DR$6,Input!$H36)=0,DR$5=1),Input!$I36*Input!$E36,0),0)</f>
        <v>0</v>
      </c>
      <c r="DS56" s="86">
        <f>+IF(AND(DS$1&gt;=Input!$J36,DS$1&lt;=Input!$K36),Input!$E36/Input!$L36,0)+IFERROR(IF(AND(MOD(Capex!DS$6,Input!$H36)=0,DS$5=1),Input!$I36*Input!$E36,0),0)</f>
        <v>0</v>
      </c>
      <c r="DT56" s="86">
        <f>+IF(AND(DT$1&gt;=Input!$J36,DT$1&lt;=Input!$K36),Input!$E36/Input!$L36,0)+IFERROR(IF(AND(MOD(Capex!DT$6,Input!$H36)=0,DT$5=1),Input!$I36*Input!$E36,0),0)</f>
        <v>0</v>
      </c>
    </row>
    <row r="57" spans="1:124" ht="14.25" customHeight="1" x14ac:dyDescent="0.15">
      <c r="A57" s="85" t="str">
        <f>+Input!G37</f>
        <v>Intangible</v>
      </c>
      <c r="B57" s="3" t="str">
        <f t="shared" si="144"/>
        <v>Permits and Licensing Baleares Government Fee</v>
      </c>
      <c r="C57" s="71" t="str">
        <f t="shared" si="146"/>
        <v>EUR</v>
      </c>
      <c r="D57" s="23"/>
      <c r="E57" s="86">
        <f>+IF(AND(E$1&gt;=Input!$J37,E$1&lt;=Input!$K37),Input!$E37/Input!$L37,0)+IFERROR(IF(AND(MOD(Capex!E$6,Input!$H37)=0,E$5=1),Input!$I37*Input!$E37,0),0)</f>
        <v>250</v>
      </c>
      <c r="F57" s="86">
        <f>+IF(AND(F$1&gt;=Input!$J37,F$1&lt;=Input!$K37),Input!$E37/Input!$L37,0)+IFERROR(IF(AND(MOD(Capex!F$6,Input!$H37)=0,F$5=1),Input!$I37*Input!$E37,0),0)</f>
        <v>0</v>
      </c>
      <c r="G57" s="86">
        <f>+IF(AND(G$1&gt;=Input!$J37,G$1&lt;=Input!$K37),Input!$E37/Input!$L37,0)+IFERROR(IF(AND(MOD(Capex!G$6,Input!$H37)=0,G$5=1),Input!$I37*Input!$E37,0),0)</f>
        <v>0</v>
      </c>
      <c r="H57" s="86">
        <f>+IF(AND(H$1&gt;=Input!$J37,H$1&lt;=Input!$K37),Input!$E37/Input!$L37,0)+IFERROR(IF(AND(MOD(Capex!H$6,Input!$H37)=0,H$5=1),Input!$I37*Input!$E37,0),0)</f>
        <v>0</v>
      </c>
      <c r="I57" s="86">
        <f>+IF(AND(I$1&gt;=Input!$J37,I$1&lt;=Input!$K37),Input!$E37/Input!$L37,0)+IFERROR(IF(AND(MOD(Capex!I$6,Input!$H37)=0,I$5=1),Input!$I37*Input!$E37,0),0)</f>
        <v>0</v>
      </c>
      <c r="J57" s="86">
        <f>+IF(AND(J$1&gt;=Input!$J37,J$1&lt;=Input!$K37),Input!$E37/Input!$L37,0)+IFERROR(IF(AND(MOD(Capex!J$6,Input!$H37)=0,J$5=1),Input!$I37*Input!$E37,0),0)</f>
        <v>0</v>
      </c>
      <c r="K57" s="86">
        <f>+IF(AND(K$1&gt;=Input!$J37,K$1&lt;=Input!$K37),Input!$E37/Input!$L37,0)+IFERROR(IF(AND(MOD(Capex!K$6,Input!$H37)=0,K$5=1),Input!$I37*Input!$E37,0),0)</f>
        <v>0</v>
      </c>
      <c r="L57" s="86">
        <f>+IF(AND(L$1&gt;=Input!$J37,L$1&lt;=Input!$K37),Input!$E37/Input!$L37,0)+IFERROR(IF(AND(MOD(Capex!L$6,Input!$H37)=0,L$5=1),Input!$I37*Input!$E37,0),0)</f>
        <v>0</v>
      </c>
      <c r="M57" s="86">
        <f>+IF(AND(M$1&gt;=Input!$J37,M$1&lt;=Input!$K37),Input!$E37/Input!$L37,0)+IFERROR(IF(AND(MOD(Capex!M$6,Input!$H37)=0,M$5=1),Input!$I37*Input!$E37,0),0)</f>
        <v>0</v>
      </c>
      <c r="N57" s="86">
        <f>+IF(AND(N$1&gt;=Input!$J37,N$1&lt;=Input!$K37),Input!$E37/Input!$L37,0)+IFERROR(IF(AND(MOD(Capex!N$6,Input!$H37)=0,N$5=1),Input!$I37*Input!$E37,0),0)</f>
        <v>0</v>
      </c>
      <c r="O57" s="86">
        <f>+IF(AND(O$1&gt;=Input!$J37,O$1&lt;=Input!$K37),Input!$E37/Input!$L37,0)+IFERROR(IF(AND(MOD(Capex!O$6,Input!$H37)=0,O$5=1),Input!$I37*Input!$E37,0),0)</f>
        <v>0</v>
      </c>
      <c r="P57" s="86">
        <f>+IF(AND(P$1&gt;=Input!$J37,P$1&lt;=Input!$K37),Input!$E37/Input!$L37,0)+IFERROR(IF(AND(MOD(Capex!P$6,Input!$H37)=0,P$5=1),Input!$I37*Input!$E37,0),0)</f>
        <v>0</v>
      </c>
      <c r="Q57" s="86">
        <f>+IF(AND(Q$1&gt;=Input!$J37,Q$1&lt;=Input!$K37),Input!$E37/Input!$L37,0)+IFERROR(IF(AND(MOD(Capex!Q$6,Input!$H37)=0,Q$5=1),Input!$I37*Input!$E37,0),0)</f>
        <v>0</v>
      </c>
      <c r="R57" s="86">
        <f>+IF(AND(R$1&gt;=Input!$J37,R$1&lt;=Input!$K37),Input!$E37/Input!$L37,0)+IFERROR(IF(AND(MOD(Capex!R$6,Input!$H37)=0,R$5=1),Input!$I37*Input!$E37,0),0)</f>
        <v>0</v>
      </c>
      <c r="S57" s="86">
        <f>+IF(AND(S$1&gt;=Input!$J37,S$1&lt;=Input!$K37),Input!$E37/Input!$L37,0)+IFERROR(IF(AND(MOD(Capex!S$6,Input!$H37)=0,S$5=1),Input!$I37*Input!$E37,0),0)</f>
        <v>0</v>
      </c>
      <c r="T57" s="86">
        <f>+IF(AND(T$1&gt;=Input!$J37,T$1&lt;=Input!$K37),Input!$E37/Input!$L37,0)+IFERROR(IF(AND(MOD(Capex!T$6,Input!$H37)=0,T$5=1),Input!$I37*Input!$E37,0),0)</f>
        <v>0</v>
      </c>
      <c r="U57" s="86">
        <f>+IF(AND(U$1&gt;=Input!$J37,U$1&lt;=Input!$K37),Input!$E37/Input!$L37,0)+IFERROR(IF(AND(MOD(Capex!U$6,Input!$H37)=0,U$5=1),Input!$I37*Input!$E37,0),0)</f>
        <v>0</v>
      </c>
      <c r="V57" s="86">
        <f>+IF(AND(V$1&gt;=Input!$J37,V$1&lt;=Input!$K37),Input!$E37/Input!$L37,0)+IFERROR(IF(AND(MOD(Capex!V$6,Input!$H37)=0,V$5=1),Input!$I37*Input!$E37,0),0)</f>
        <v>0</v>
      </c>
      <c r="W57" s="86">
        <f>+IF(AND(W$1&gt;=Input!$J37,W$1&lt;=Input!$K37),Input!$E37/Input!$L37,0)+IFERROR(IF(AND(MOD(Capex!W$6,Input!$H37)=0,W$5=1),Input!$I37*Input!$E37,0),0)</f>
        <v>0</v>
      </c>
      <c r="X57" s="86">
        <f>+IF(AND(X$1&gt;=Input!$J37,X$1&lt;=Input!$K37),Input!$E37/Input!$L37,0)+IFERROR(IF(AND(MOD(Capex!X$6,Input!$H37)=0,X$5=1),Input!$I37*Input!$E37,0),0)</f>
        <v>0</v>
      </c>
      <c r="Y57" s="86">
        <f>+IF(AND(Y$1&gt;=Input!$J37,Y$1&lt;=Input!$K37),Input!$E37/Input!$L37,0)+IFERROR(IF(AND(MOD(Capex!Y$6,Input!$H37)=0,Y$5=1),Input!$I37*Input!$E37,0),0)</f>
        <v>0</v>
      </c>
      <c r="Z57" s="86">
        <f>+IF(AND(Z$1&gt;=Input!$J37,Z$1&lt;=Input!$K37),Input!$E37/Input!$L37,0)+IFERROR(IF(AND(MOD(Capex!Z$6,Input!$H37)=0,Z$5=1),Input!$I37*Input!$E37,0),0)</f>
        <v>0</v>
      </c>
      <c r="AA57" s="86">
        <f>+IF(AND(AA$1&gt;=Input!$J37,AA$1&lt;=Input!$K37),Input!$E37/Input!$L37,0)+IFERROR(IF(AND(MOD(Capex!AA$6,Input!$H37)=0,AA$5=1),Input!$I37*Input!$E37,0),0)</f>
        <v>0</v>
      </c>
      <c r="AB57" s="86">
        <f>+IF(AND(AB$1&gt;=Input!$J37,AB$1&lt;=Input!$K37),Input!$E37/Input!$L37,0)+IFERROR(IF(AND(MOD(Capex!AB$6,Input!$H37)=0,AB$5=1),Input!$I37*Input!$E37,0),0)</f>
        <v>0</v>
      </c>
      <c r="AC57" s="86">
        <f>+IF(AND(AC$1&gt;=Input!$J37,AC$1&lt;=Input!$K37),Input!$E37/Input!$L37,0)+IFERROR(IF(AND(MOD(Capex!AC$6,Input!$H37)=0,AC$5=1),Input!$I37*Input!$E37,0),0)</f>
        <v>0</v>
      </c>
      <c r="AD57" s="86">
        <f>+IF(AND(AD$1&gt;=Input!$J37,AD$1&lt;=Input!$K37),Input!$E37/Input!$L37,0)+IFERROR(IF(AND(MOD(Capex!AD$6,Input!$H37)=0,AD$5=1),Input!$I37*Input!$E37,0),0)</f>
        <v>0</v>
      </c>
      <c r="AE57" s="86">
        <f>+IF(AND(AE$1&gt;=Input!$J37,AE$1&lt;=Input!$K37),Input!$E37/Input!$L37,0)+IFERROR(IF(AND(MOD(Capex!AE$6,Input!$H37)=0,AE$5=1),Input!$I37*Input!$E37,0),0)</f>
        <v>0</v>
      </c>
      <c r="AF57" s="86">
        <f>+IF(AND(AF$1&gt;=Input!$J37,AF$1&lt;=Input!$K37),Input!$E37/Input!$L37,0)+IFERROR(IF(AND(MOD(Capex!AF$6,Input!$H37)=0,AF$5=1),Input!$I37*Input!$E37,0),0)</f>
        <v>0</v>
      </c>
      <c r="AG57" s="86">
        <f>+IF(AND(AG$1&gt;=Input!$J37,AG$1&lt;=Input!$K37),Input!$E37/Input!$L37,0)+IFERROR(IF(AND(MOD(Capex!AG$6,Input!$H37)=0,AG$5=1),Input!$I37*Input!$E37,0),0)</f>
        <v>0</v>
      </c>
      <c r="AH57" s="86">
        <f>+IF(AND(AH$1&gt;=Input!$J37,AH$1&lt;=Input!$K37),Input!$E37/Input!$L37,0)+IFERROR(IF(AND(MOD(Capex!AH$6,Input!$H37)=0,AH$5=1),Input!$I37*Input!$E37,0),0)</f>
        <v>0</v>
      </c>
      <c r="AI57" s="86">
        <f>+IF(AND(AI$1&gt;=Input!$J37,AI$1&lt;=Input!$K37),Input!$E37/Input!$L37,0)+IFERROR(IF(AND(MOD(Capex!AI$6,Input!$H37)=0,AI$5=1),Input!$I37*Input!$E37,0),0)</f>
        <v>0</v>
      </c>
      <c r="AJ57" s="86">
        <f>+IF(AND(AJ$1&gt;=Input!$J37,AJ$1&lt;=Input!$K37),Input!$E37/Input!$L37,0)+IFERROR(IF(AND(MOD(Capex!AJ$6,Input!$H37)=0,AJ$5=1),Input!$I37*Input!$E37,0),0)</f>
        <v>0</v>
      </c>
      <c r="AK57" s="86">
        <f>+IF(AND(AK$1&gt;=Input!$J37,AK$1&lt;=Input!$K37),Input!$E37/Input!$L37,0)+IFERROR(IF(AND(MOD(Capex!AK$6,Input!$H37)=0,AK$5=1),Input!$I37*Input!$E37,0),0)</f>
        <v>0</v>
      </c>
      <c r="AL57" s="86">
        <f>+IF(AND(AL$1&gt;=Input!$J37,AL$1&lt;=Input!$K37),Input!$E37/Input!$L37,0)+IFERROR(IF(AND(MOD(Capex!AL$6,Input!$H37)=0,AL$5=1),Input!$I37*Input!$E37,0),0)</f>
        <v>0</v>
      </c>
      <c r="AM57" s="86">
        <f>+IF(AND(AM$1&gt;=Input!$J37,AM$1&lt;=Input!$K37),Input!$E37/Input!$L37,0)+IFERROR(IF(AND(MOD(Capex!AM$6,Input!$H37)=0,AM$5=1),Input!$I37*Input!$E37,0),0)</f>
        <v>0</v>
      </c>
      <c r="AN57" s="86">
        <f>+IF(AND(AN$1&gt;=Input!$J37,AN$1&lt;=Input!$K37),Input!$E37/Input!$L37,0)+IFERROR(IF(AND(MOD(Capex!AN$6,Input!$H37)=0,AN$5=1),Input!$I37*Input!$E37,0),0)</f>
        <v>0</v>
      </c>
      <c r="AO57" s="86">
        <f>+IF(AND(AO$1&gt;=Input!$J37,AO$1&lt;=Input!$K37),Input!$E37/Input!$L37,0)+IFERROR(IF(AND(MOD(Capex!AO$6,Input!$H37)=0,AO$5=1),Input!$I37*Input!$E37,0),0)</f>
        <v>0</v>
      </c>
      <c r="AP57" s="86">
        <f>+IF(AND(AP$1&gt;=Input!$J37,AP$1&lt;=Input!$K37),Input!$E37/Input!$L37,0)+IFERROR(IF(AND(MOD(Capex!AP$6,Input!$H37)=0,AP$5=1),Input!$I37*Input!$E37,0),0)</f>
        <v>0</v>
      </c>
      <c r="AQ57" s="86">
        <f>+IF(AND(AQ$1&gt;=Input!$J37,AQ$1&lt;=Input!$K37),Input!$E37/Input!$L37,0)+IFERROR(IF(AND(MOD(Capex!AQ$6,Input!$H37)=0,AQ$5=1),Input!$I37*Input!$E37,0),0)</f>
        <v>0</v>
      </c>
      <c r="AR57" s="86">
        <f>+IF(AND(AR$1&gt;=Input!$J37,AR$1&lt;=Input!$K37),Input!$E37/Input!$L37,0)+IFERROR(IF(AND(MOD(Capex!AR$6,Input!$H37)=0,AR$5=1),Input!$I37*Input!$E37,0),0)</f>
        <v>0</v>
      </c>
      <c r="AS57" s="86">
        <f>+IF(AND(AS$1&gt;=Input!$J37,AS$1&lt;=Input!$K37),Input!$E37/Input!$L37,0)+IFERROR(IF(AND(MOD(Capex!AS$6,Input!$H37)=0,AS$5=1),Input!$I37*Input!$E37,0),0)</f>
        <v>0</v>
      </c>
      <c r="AT57" s="86">
        <f>+IF(AND(AT$1&gt;=Input!$J37,AT$1&lt;=Input!$K37),Input!$E37/Input!$L37,0)+IFERROR(IF(AND(MOD(Capex!AT$6,Input!$H37)=0,AT$5=1),Input!$I37*Input!$E37,0),0)</f>
        <v>0</v>
      </c>
      <c r="AU57" s="86">
        <f>+IF(AND(AU$1&gt;=Input!$J37,AU$1&lt;=Input!$K37),Input!$E37/Input!$L37,0)+IFERROR(IF(AND(MOD(Capex!AU$6,Input!$H37)=0,AU$5=1),Input!$I37*Input!$E37,0),0)</f>
        <v>0</v>
      </c>
      <c r="AV57" s="86">
        <f>+IF(AND(AV$1&gt;=Input!$J37,AV$1&lt;=Input!$K37),Input!$E37/Input!$L37,0)+IFERROR(IF(AND(MOD(Capex!AV$6,Input!$H37)=0,AV$5=1),Input!$I37*Input!$E37,0),0)</f>
        <v>0</v>
      </c>
      <c r="AW57" s="86">
        <f>+IF(AND(AW$1&gt;=Input!$J37,AW$1&lt;=Input!$K37),Input!$E37/Input!$L37,0)+IFERROR(IF(AND(MOD(Capex!AW$6,Input!$H37)=0,AW$5=1),Input!$I37*Input!$E37,0),0)</f>
        <v>0</v>
      </c>
      <c r="AX57" s="86">
        <f>+IF(AND(AX$1&gt;=Input!$J37,AX$1&lt;=Input!$K37),Input!$E37/Input!$L37,0)+IFERROR(IF(AND(MOD(Capex!AX$6,Input!$H37)=0,AX$5=1),Input!$I37*Input!$E37,0),0)</f>
        <v>0</v>
      </c>
      <c r="AY57" s="86">
        <f>+IF(AND(AY$1&gt;=Input!$J37,AY$1&lt;=Input!$K37),Input!$E37/Input!$L37,0)+IFERROR(IF(AND(MOD(Capex!AY$6,Input!$H37)=0,AY$5=1),Input!$I37*Input!$E37,0),0)</f>
        <v>0</v>
      </c>
      <c r="AZ57" s="86">
        <f>+IF(AND(AZ$1&gt;=Input!$J37,AZ$1&lt;=Input!$K37),Input!$E37/Input!$L37,0)+IFERROR(IF(AND(MOD(Capex!AZ$6,Input!$H37)=0,AZ$5=1),Input!$I37*Input!$E37,0),0)</f>
        <v>0</v>
      </c>
      <c r="BA57" s="86">
        <f>+IF(AND(BA$1&gt;=Input!$J37,BA$1&lt;=Input!$K37),Input!$E37/Input!$L37,0)+IFERROR(IF(AND(MOD(Capex!BA$6,Input!$H37)=0,BA$5=1),Input!$I37*Input!$E37,0),0)</f>
        <v>0</v>
      </c>
      <c r="BB57" s="86">
        <f>+IF(AND(BB$1&gt;=Input!$J37,BB$1&lt;=Input!$K37),Input!$E37/Input!$L37,0)+IFERROR(IF(AND(MOD(Capex!BB$6,Input!$H37)=0,BB$5=1),Input!$I37*Input!$E37,0),0)</f>
        <v>0</v>
      </c>
      <c r="BC57" s="86">
        <f>+IF(AND(BC$1&gt;=Input!$J37,BC$1&lt;=Input!$K37),Input!$E37/Input!$L37,0)+IFERROR(IF(AND(MOD(Capex!BC$6,Input!$H37)=0,BC$5=1),Input!$I37*Input!$E37,0),0)</f>
        <v>0</v>
      </c>
      <c r="BD57" s="86">
        <f>+IF(AND(BD$1&gt;=Input!$J37,BD$1&lt;=Input!$K37),Input!$E37/Input!$L37,0)+IFERROR(IF(AND(MOD(Capex!BD$6,Input!$H37)=0,BD$5=1),Input!$I37*Input!$E37,0),0)</f>
        <v>0</v>
      </c>
      <c r="BE57" s="86">
        <f>+IF(AND(BE$1&gt;=Input!$J37,BE$1&lt;=Input!$K37),Input!$E37/Input!$L37,0)+IFERROR(IF(AND(MOD(Capex!BE$6,Input!$H37)=0,BE$5=1),Input!$I37*Input!$E37,0),0)</f>
        <v>0</v>
      </c>
      <c r="BF57" s="86">
        <f>+IF(AND(BF$1&gt;=Input!$J37,BF$1&lt;=Input!$K37),Input!$E37/Input!$L37,0)+IFERROR(IF(AND(MOD(Capex!BF$6,Input!$H37)=0,BF$5=1),Input!$I37*Input!$E37,0),0)</f>
        <v>0</v>
      </c>
      <c r="BG57" s="86">
        <f>+IF(AND(BG$1&gt;=Input!$J37,BG$1&lt;=Input!$K37),Input!$E37/Input!$L37,0)+IFERROR(IF(AND(MOD(Capex!BG$6,Input!$H37)=0,BG$5=1),Input!$I37*Input!$E37,0),0)</f>
        <v>0</v>
      </c>
      <c r="BH57" s="86">
        <f>+IF(AND(BH$1&gt;=Input!$J37,BH$1&lt;=Input!$K37),Input!$E37/Input!$L37,0)+IFERROR(IF(AND(MOD(Capex!BH$6,Input!$H37)=0,BH$5=1),Input!$I37*Input!$E37,0),0)</f>
        <v>0</v>
      </c>
      <c r="BI57" s="86">
        <f>+IF(AND(BI$1&gt;=Input!$J37,BI$1&lt;=Input!$K37),Input!$E37/Input!$L37,0)+IFERROR(IF(AND(MOD(Capex!BI$6,Input!$H37)=0,BI$5=1),Input!$I37*Input!$E37,0),0)</f>
        <v>0</v>
      </c>
      <c r="BJ57" s="86">
        <f>+IF(AND(BJ$1&gt;=Input!$J37,BJ$1&lt;=Input!$K37),Input!$E37/Input!$L37,0)+IFERROR(IF(AND(MOD(Capex!BJ$6,Input!$H37)=0,BJ$5=1),Input!$I37*Input!$E37,0),0)</f>
        <v>0</v>
      </c>
      <c r="BK57" s="86">
        <f>+IF(AND(BK$1&gt;=Input!$J37,BK$1&lt;=Input!$K37),Input!$E37/Input!$L37,0)+IFERROR(IF(AND(MOD(Capex!BK$6,Input!$H37)=0,BK$5=1),Input!$I37*Input!$E37,0),0)</f>
        <v>0</v>
      </c>
      <c r="BL57" s="86">
        <f>+IF(AND(BL$1&gt;=Input!$J37,BL$1&lt;=Input!$K37),Input!$E37/Input!$L37,0)+IFERROR(IF(AND(MOD(Capex!BL$6,Input!$H37)=0,BL$5=1),Input!$I37*Input!$E37,0),0)</f>
        <v>0</v>
      </c>
      <c r="BM57" s="86">
        <f>+IF(AND(BM$1&gt;=Input!$J37,BM$1&lt;=Input!$K37),Input!$E37/Input!$L37,0)+IFERROR(IF(AND(MOD(Capex!BM$6,Input!$H37)=0,BM$5=1),Input!$I37*Input!$E37,0),0)</f>
        <v>0</v>
      </c>
      <c r="BN57" s="86">
        <f>+IF(AND(BN$1&gt;=Input!$J37,BN$1&lt;=Input!$K37),Input!$E37/Input!$L37,0)+IFERROR(IF(AND(MOD(Capex!BN$6,Input!$H37)=0,BN$5=1),Input!$I37*Input!$E37,0),0)</f>
        <v>0</v>
      </c>
      <c r="BO57" s="86">
        <f>+IF(AND(BO$1&gt;=Input!$J37,BO$1&lt;=Input!$K37),Input!$E37/Input!$L37,0)+IFERROR(IF(AND(MOD(Capex!BO$6,Input!$H37)=0,BO$5=1),Input!$I37*Input!$E37,0),0)</f>
        <v>0</v>
      </c>
      <c r="BP57" s="86">
        <f>+IF(AND(BP$1&gt;=Input!$J37,BP$1&lt;=Input!$K37),Input!$E37/Input!$L37,0)+IFERROR(IF(AND(MOD(Capex!BP$6,Input!$H37)=0,BP$5=1),Input!$I37*Input!$E37,0),0)</f>
        <v>0</v>
      </c>
      <c r="BQ57" s="86">
        <f>+IF(AND(BQ$1&gt;=Input!$J37,BQ$1&lt;=Input!$K37),Input!$E37/Input!$L37,0)+IFERROR(IF(AND(MOD(Capex!BQ$6,Input!$H37)=0,BQ$5=1),Input!$I37*Input!$E37,0),0)</f>
        <v>0</v>
      </c>
      <c r="BR57" s="86">
        <f>+IF(AND(BR$1&gt;=Input!$J37,BR$1&lt;=Input!$K37),Input!$E37/Input!$L37,0)+IFERROR(IF(AND(MOD(Capex!BR$6,Input!$H37)=0,BR$5=1),Input!$I37*Input!$E37,0),0)</f>
        <v>0</v>
      </c>
      <c r="BS57" s="86">
        <f>+IF(AND(BS$1&gt;=Input!$J37,BS$1&lt;=Input!$K37),Input!$E37/Input!$L37,0)+IFERROR(IF(AND(MOD(Capex!BS$6,Input!$H37)=0,BS$5=1),Input!$I37*Input!$E37,0),0)</f>
        <v>0</v>
      </c>
      <c r="BT57" s="86">
        <f>+IF(AND(BT$1&gt;=Input!$J37,BT$1&lt;=Input!$K37),Input!$E37/Input!$L37,0)+IFERROR(IF(AND(MOD(Capex!BT$6,Input!$H37)=0,BT$5=1),Input!$I37*Input!$E37,0),0)</f>
        <v>0</v>
      </c>
      <c r="BU57" s="86">
        <f>+IF(AND(BU$1&gt;=Input!$J37,BU$1&lt;=Input!$K37),Input!$E37/Input!$L37,0)+IFERROR(IF(AND(MOD(Capex!BU$6,Input!$H37)=0,BU$5=1),Input!$I37*Input!$E37,0),0)</f>
        <v>0</v>
      </c>
      <c r="BV57" s="86">
        <f>+IF(AND(BV$1&gt;=Input!$J37,BV$1&lt;=Input!$K37),Input!$E37/Input!$L37,0)+IFERROR(IF(AND(MOD(Capex!BV$6,Input!$H37)=0,BV$5=1),Input!$I37*Input!$E37,0),0)</f>
        <v>0</v>
      </c>
      <c r="BW57" s="86">
        <f>+IF(AND(BW$1&gt;=Input!$J37,BW$1&lt;=Input!$K37),Input!$E37/Input!$L37,0)+IFERROR(IF(AND(MOD(Capex!BW$6,Input!$H37)=0,BW$5=1),Input!$I37*Input!$E37,0),0)</f>
        <v>0</v>
      </c>
      <c r="BX57" s="86">
        <f>+IF(AND(BX$1&gt;=Input!$J37,BX$1&lt;=Input!$K37),Input!$E37/Input!$L37,0)+IFERROR(IF(AND(MOD(Capex!BX$6,Input!$H37)=0,BX$5=1),Input!$I37*Input!$E37,0),0)</f>
        <v>0</v>
      </c>
      <c r="BY57" s="86">
        <f>+IF(AND(BY$1&gt;=Input!$J37,BY$1&lt;=Input!$K37),Input!$E37/Input!$L37,0)+IFERROR(IF(AND(MOD(Capex!BY$6,Input!$H37)=0,BY$5=1),Input!$I37*Input!$E37,0),0)</f>
        <v>0</v>
      </c>
      <c r="BZ57" s="86">
        <f>+IF(AND(BZ$1&gt;=Input!$J37,BZ$1&lt;=Input!$K37),Input!$E37/Input!$L37,0)+IFERROR(IF(AND(MOD(Capex!BZ$6,Input!$H37)=0,BZ$5=1),Input!$I37*Input!$E37,0),0)</f>
        <v>0</v>
      </c>
      <c r="CA57" s="86">
        <f>+IF(AND(CA$1&gt;=Input!$J37,CA$1&lt;=Input!$K37),Input!$E37/Input!$L37,0)+IFERROR(IF(AND(MOD(Capex!CA$6,Input!$H37)=0,CA$5=1),Input!$I37*Input!$E37,0),0)</f>
        <v>0</v>
      </c>
      <c r="CB57" s="86">
        <f>+IF(AND(CB$1&gt;=Input!$J37,CB$1&lt;=Input!$K37),Input!$E37/Input!$L37,0)+IFERROR(IF(AND(MOD(Capex!CB$6,Input!$H37)=0,CB$5=1),Input!$I37*Input!$E37,0),0)</f>
        <v>0</v>
      </c>
      <c r="CC57" s="86">
        <f>+IF(AND(CC$1&gt;=Input!$J37,CC$1&lt;=Input!$K37),Input!$E37/Input!$L37,0)+IFERROR(IF(AND(MOD(Capex!CC$6,Input!$H37)=0,CC$5=1),Input!$I37*Input!$E37,0),0)</f>
        <v>0</v>
      </c>
      <c r="CD57" s="86">
        <f>+IF(AND(CD$1&gt;=Input!$J37,CD$1&lt;=Input!$K37),Input!$E37/Input!$L37,0)+IFERROR(IF(AND(MOD(Capex!CD$6,Input!$H37)=0,CD$5=1),Input!$I37*Input!$E37,0),0)</f>
        <v>0</v>
      </c>
      <c r="CE57" s="86">
        <f>+IF(AND(CE$1&gt;=Input!$J37,CE$1&lt;=Input!$K37),Input!$E37/Input!$L37,0)+IFERROR(IF(AND(MOD(Capex!CE$6,Input!$H37)=0,CE$5=1),Input!$I37*Input!$E37,0),0)</f>
        <v>0</v>
      </c>
      <c r="CF57" s="86">
        <f>+IF(AND(CF$1&gt;=Input!$J37,CF$1&lt;=Input!$K37),Input!$E37/Input!$L37,0)+IFERROR(IF(AND(MOD(Capex!CF$6,Input!$H37)=0,CF$5=1),Input!$I37*Input!$E37,0),0)</f>
        <v>0</v>
      </c>
      <c r="CG57" s="86">
        <f>+IF(AND(CG$1&gt;=Input!$J37,CG$1&lt;=Input!$K37),Input!$E37/Input!$L37,0)+IFERROR(IF(AND(MOD(Capex!CG$6,Input!$H37)=0,CG$5=1),Input!$I37*Input!$E37,0),0)</f>
        <v>0</v>
      </c>
      <c r="CH57" s="86">
        <f>+IF(AND(CH$1&gt;=Input!$J37,CH$1&lt;=Input!$K37),Input!$E37/Input!$L37,0)+IFERROR(IF(AND(MOD(Capex!CH$6,Input!$H37)=0,CH$5=1),Input!$I37*Input!$E37,0),0)</f>
        <v>0</v>
      </c>
      <c r="CI57" s="86">
        <f>+IF(AND(CI$1&gt;=Input!$J37,CI$1&lt;=Input!$K37),Input!$E37/Input!$L37,0)+IFERROR(IF(AND(MOD(Capex!CI$6,Input!$H37)=0,CI$5=1),Input!$I37*Input!$E37,0),0)</f>
        <v>0</v>
      </c>
      <c r="CJ57" s="86">
        <f>+IF(AND(CJ$1&gt;=Input!$J37,CJ$1&lt;=Input!$K37),Input!$E37/Input!$L37,0)+IFERROR(IF(AND(MOD(Capex!CJ$6,Input!$H37)=0,CJ$5=1),Input!$I37*Input!$E37,0),0)</f>
        <v>0</v>
      </c>
      <c r="CK57" s="86">
        <f>+IF(AND(CK$1&gt;=Input!$J37,CK$1&lt;=Input!$K37),Input!$E37/Input!$L37,0)+IFERROR(IF(AND(MOD(Capex!CK$6,Input!$H37)=0,CK$5=1),Input!$I37*Input!$E37,0),0)</f>
        <v>0</v>
      </c>
      <c r="CL57" s="86">
        <f>+IF(AND(CL$1&gt;=Input!$J37,CL$1&lt;=Input!$K37),Input!$E37/Input!$L37,0)+IFERROR(IF(AND(MOD(Capex!CL$6,Input!$H37)=0,CL$5=1),Input!$I37*Input!$E37,0),0)</f>
        <v>0</v>
      </c>
      <c r="CM57" s="86">
        <f>+IF(AND(CM$1&gt;=Input!$J37,CM$1&lt;=Input!$K37),Input!$E37/Input!$L37,0)+IFERROR(IF(AND(MOD(Capex!CM$6,Input!$H37)=0,CM$5=1),Input!$I37*Input!$E37,0),0)</f>
        <v>0</v>
      </c>
      <c r="CN57" s="86">
        <f>+IF(AND(CN$1&gt;=Input!$J37,CN$1&lt;=Input!$K37),Input!$E37/Input!$L37,0)+IFERROR(IF(AND(MOD(Capex!CN$6,Input!$H37)=0,CN$5=1),Input!$I37*Input!$E37,0),0)</f>
        <v>0</v>
      </c>
      <c r="CO57" s="86">
        <f>+IF(AND(CO$1&gt;=Input!$J37,CO$1&lt;=Input!$K37),Input!$E37/Input!$L37,0)+IFERROR(IF(AND(MOD(Capex!CO$6,Input!$H37)=0,CO$5=1),Input!$I37*Input!$E37,0),0)</f>
        <v>0</v>
      </c>
      <c r="CP57" s="86">
        <f>+IF(AND(CP$1&gt;=Input!$J37,CP$1&lt;=Input!$K37),Input!$E37/Input!$L37,0)+IFERROR(IF(AND(MOD(Capex!CP$6,Input!$H37)=0,CP$5=1),Input!$I37*Input!$E37,0),0)</f>
        <v>0</v>
      </c>
      <c r="CQ57" s="86">
        <f>+IF(AND(CQ$1&gt;=Input!$J37,CQ$1&lt;=Input!$K37),Input!$E37/Input!$L37,0)+IFERROR(IF(AND(MOD(Capex!CQ$6,Input!$H37)=0,CQ$5=1),Input!$I37*Input!$E37,0),0)</f>
        <v>0</v>
      </c>
      <c r="CR57" s="86">
        <f>+IF(AND(CR$1&gt;=Input!$J37,CR$1&lt;=Input!$K37),Input!$E37/Input!$L37,0)+IFERROR(IF(AND(MOD(Capex!CR$6,Input!$H37)=0,CR$5=1),Input!$I37*Input!$E37,0),0)</f>
        <v>0</v>
      </c>
      <c r="CS57" s="86">
        <f>+IF(AND(CS$1&gt;=Input!$J37,CS$1&lt;=Input!$K37),Input!$E37/Input!$L37,0)+IFERROR(IF(AND(MOD(Capex!CS$6,Input!$H37)=0,CS$5=1),Input!$I37*Input!$E37,0),0)</f>
        <v>0</v>
      </c>
      <c r="CT57" s="86">
        <f>+IF(AND(CT$1&gt;=Input!$J37,CT$1&lt;=Input!$K37),Input!$E37/Input!$L37,0)+IFERROR(IF(AND(MOD(Capex!CT$6,Input!$H37)=0,CT$5=1),Input!$I37*Input!$E37,0),0)</f>
        <v>0</v>
      </c>
      <c r="CU57" s="86">
        <f>+IF(AND(CU$1&gt;=Input!$J37,CU$1&lt;=Input!$K37),Input!$E37/Input!$L37,0)+IFERROR(IF(AND(MOD(Capex!CU$6,Input!$H37)=0,CU$5=1),Input!$I37*Input!$E37,0),0)</f>
        <v>0</v>
      </c>
      <c r="CV57" s="86">
        <f>+IF(AND(CV$1&gt;=Input!$J37,CV$1&lt;=Input!$K37),Input!$E37/Input!$L37,0)+IFERROR(IF(AND(MOD(Capex!CV$6,Input!$H37)=0,CV$5=1),Input!$I37*Input!$E37,0),0)</f>
        <v>0</v>
      </c>
      <c r="CW57" s="86">
        <f>+IF(AND(CW$1&gt;=Input!$J37,CW$1&lt;=Input!$K37),Input!$E37/Input!$L37,0)+IFERROR(IF(AND(MOD(Capex!CW$6,Input!$H37)=0,CW$5=1),Input!$I37*Input!$E37,0),0)</f>
        <v>0</v>
      </c>
      <c r="CX57" s="86">
        <f>+IF(AND(CX$1&gt;=Input!$J37,CX$1&lt;=Input!$K37),Input!$E37/Input!$L37,0)+IFERROR(IF(AND(MOD(Capex!CX$6,Input!$H37)=0,CX$5=1),Input!$I37*Input!$E37,0),0)</f>
        <v>0</v>
      </c>
      <c r="CY57" s="86">
        <f>+IF(AND(CY$1&gt;=Input!$J37,CY$1&lt;=Input!$K37),Input!$E37/Input!$L37,0)+IFERROR(IF(AND(MOD(Capex!CY$6,Input!$H37)=0,CY$5=1),Input!$I37*Input!$E37,0),0)</f>
        <v>0</v>
      </c>
      <c r="CZ57" s="86">
        <f>+IF(AND(CZ$1&gt;=Input!$J37,CZ$1&lt;=Input!$K37),Input!$E37/Input!$L37,0)+IFERROR(IF(AND(MOD(Capex!CZ$6,Input!$H37)=0,CZ$5=1),Input!$I37*Input!$E37,0),0)</f>
        <v>0</v>
      </c>
      <c r="DA57" s="86">
        <f>+IF(AND(DA$1&gt;=Input!$J37,DA$1&lt;=Input!$K37),Input!$E37/Input!$L37,0)+IFERROR(IF(AND(MOD(Capex!DA$6,Input!$H37)=0,DA$5=1),Input!$I37*Input!$E37,0),0)</f>
        <v>0</v>
      </c>
      <c r="DB57" s="86">
        <f>+IF(AND(DB$1&gt;=Input!$J37,DB$1&lt;=Input!$K37),Input!$E37/Input!$L37,0)+IFERROR(IF(AND(MOD(Capex!DB$6,Input!$H37)=0,DB$5=1),Input!$I37*Input!$E37,0),0)</f>
        <v>0</v>
      </c>
      <c r="DC57" s="86">
        <f>+IF(AND(DC$1&gt;=Input!$J37,DC$1&lt;=Input!$K37),Input!$E37/Input!$L37,0)+IFERROR(IF(AND(MOD(Capex!DC$6,Input!$H37)=0,DC$5=1),Input!$I37*Input!$E37,0),0)</f>
        <v>0</v>
      </c>
      <c r="DD57" s="86">
        <f>+IF(AND(DD$1&gt;=Input!$J37,DD$1&lt;=Input!$K37),Input!$E37/Input!$L37,0)+IFERROR(IF(AND(MOD(Capex!DD$6,Input!$H37)=0,DD$5=1),Input!$I37*Input!$E37,0),0)</f>
        <v>0</v>
      </c>
      <c r="DE57" s="86">
        <f>+IF(AND(DE$1&gt;=Input!$J37,DE$1&lt;=Input!$K37),Input!$E37/Input!$L37,0)+IFERROR(IF(AND(MOD(Capex!DE$6,Input!$H37)=0,DE$5=1),Input!$I37*Input!$E37,0),0)</f>
        <v>0</v>
      </c>
      <c r="DF57" s="86">
        <f>+IF(AND(DF$1&gt;=Input!$J37,DF$1&lt;=Input!$K37),Input!$E37/Input!$L37,0)+IFERROR(IF(AND(MOD(Capex!DF$6,Input!$H37)=0,DF$5=1),Input!$I37*Input!$E37,0),0)</f>
        <v>0</v>
      </c>
      <c r="DG57" s="86">
        <f>+IF(AND(DG$1&gt;=Input!$J37,DG$1&lt;=Input!$K37),Input!$E37/Input!$L37,0)+IFERROR(IF(AND(MOD(Capex!DG$6,Input!$H37)=0,DG$5=1),Input!$I37*Input!$E37,0),0)</f>
        <v>0</v>
      </c>
      <c r="DH57" s="86">
        <f>+IF(AND(DH$1&gt;=Input!$J37,DH$1&lt;=Input!$K37),Input!$E37/Input!$L37,0)+IFERROR(IF(AND(MOD(Capex!DH$6,Input!$H37)=0,DH$5=1),Input!$I37*Input!$E37,0),0)</f>
        <v>0</v>
      </c>
      <c r="DI57" s="86">
        <f>+IF(AND(DI$1&gt;=Input!$J37,DI$1&lt;=Input!$K37),Input!$E37/Input!$L37,0)+IFERROR(IF(AND(MOD(Capex!DI$6,Input!$H37)=0,DI$5=1),Input!$I37*Input!$E37,0),0)</f>
        <v>0</v>
      </c>
      <c r="DJ57" s="86">
        <f>+IF(AND(DJ$1&gt;=Input!$J37,DJ$1&lt;=Input!$K37),Input!$E37/Input!$L37,0)+IFERROR(IF(AND(MOD(Capex!DJ$6,Input!$H37)=0,DJ$5=1),Input!$I37*Input!$E37,0),0)</f>
        <v>0</v>
      </c>
      <c r="DK57" s="86">
        <f>+IF(AND(DK$1&gt;=Input!$J37,DK$1&lt;=Input!$K37),Input!$E37/Input!$L37,0)+IFERROR(IF(AND(MOD(Capex!DK$6,Input!$H37)=0,DK$5=1),Input!$I37*Input!$E37,0),0)</f>
        <v>0</v>
      </c>
      <c r="DL57" s="86">
        <f>+IF(AND(DL$1&gt;=Input!$J37,DL$1&lt;=Input!$K37),Input!$E37/Input!$L37,0)+IFERROR(IF(AND(MOD(Capex!DL$6,Input!$H37)=0,DL$5=1),Input!$I37*Input!$E37,0),0)</f>
        <v>0</v>
      </c>
      <c r="DM57" s="86">
        <f>+IF(AND(DM$1&gt;=Input!$J37,DM$1&lt;=Input!$K37),Input!$E37/Input!$L37,0)+IFERROR(IF(AND(MOD(Capex!DM$6,Input!$H37)=0,DM$5=1),Input!$I37*Input!$E37,0),0)</f>
        <v>0</v>
      </c>
      <c r="DN57" s="86">
        <f>+IF(AND(DN$1&gt;=Input!$J37,DN$1&lt;=Input!$K37),Input!$E37/Input!$L37,0)+IFERROR(IF(AND(MOD(Capex!DN$6,Input!$H37)=0,DN$5=1),Input!$I37*Input!$E37,0),0)</f>
        <v>0</v>
      </c>
      <c r="DO57" s="86">
        <f>+IF(AND(DO$1&gt;=Input!$J37,DO$1&lt;=Input!$K37),Input!$E37/Input!$L37,0)+IFERROR(IF(AND(MOD(Capex!DO$6,Input!$H37)=0,DO$5=1),Input!$I37*Input!$E37,0),0)</f>
        <v>0</v>
      </c>
      <c r="DP57" s="86">
        <f>+IF(AND(DP$1&gt;=Input!$J37,DP$1&lt;=Input!$K37),Input!$E37/Input!$L37,0)+IFERROR(IF(AND(MOD(Capex!DP$6,Input!$H37)=0,DP$5=1),Input!$I37*Input!$E37,0),0)</f>
        <v>0</v>
      </c>
      <c r="DQ57" s="86">
        <f>+IF(AND(DQ$1&gt;=Input!$J37,DQ$1&lt;=Input!$K37),Input!$E37/Input!$L37,0)+IFERROR(IF(AND(MOD(Capex!DQ$6,Input!$H37)=0,DQ$5=1),Input!$I37*Input!$E37,0),0)</f>
        <v>0</v>
      </c>
      <c r="DR57" s="86">
        <f>+IF(AND(DR$1&gt;=Input!$J37,DR$1&lt;=Input!$K37),Input!$E37/Input!$L37,0)+IFERROR(IF(AND(MOD(Capex!DR$6,Input!$H37)=0,DR$5=1),Input!$I37*Input!$E37,0),0)</f>
        <v>0</v>
      </c>
      <c r="DS57" s="86">
        <f>+IF(AND(DS$1&gt;=Input!$J37,DS$1&lt;=Input!$K37),Input!$E37/Input!$L37,0)+IFERROR(IF(AND(MOD(Capex!DS$6,Input!$H37)=0,DS$5=1),Input!$I37*Input!$E37,0),0)</f>
        <v>0</v>
      </c>
      <c r="DT57" s="86">
        <f>+IF(AND(DT$1&gt;=Input!$J37,DT$1&lt;=Input!$K37),Input!$E37/Input!$L37,0)+IFERROR(IF(AND(MOD(Capex!DT$6,Input!$H37)=0,DT$5=1),Input!$I37*Input!$E37,0),0)</f>
        <v>0</v>
      </c>
    </row>
    <row r="58" spans="1:124" ht="14.25" customHeight="1" x14ac:dyDescent="0.15">
      <c r="A58" s="85" t="str">
        <f>+Input!G38</f>
        <v>Other Assets</v>
      </c>
      <c r="B58" s="3" t="str">
        <f t="shared" si="144"/>
        <v xml:space="preserve">Contingency ESTIMATED AT 1% OF PURCHASE </v>
      </c>
      <c r="C58" s="71" t="str">
        <f t="shared" si="146"/>
        <v>EUR</v>
      </c>
      <c r="D58" s="23"/>
      <c r="E58" s="86">
        <f>+IF(AND(E$1&gt;=Input!$J38,E$1&lt;=Input!$K38),Input!$E38/Input!$L38,0)+IFERROR(IF(AND(MOD(Capex!E$6,Input!$H38)=0,E$5=1),Input!$I38*Input!$E38,0),0)</f>
        <v>69300</v>
      </c>
      <c r="F58" s="86">
        <f>+IF(AND(F$1&gt;=Input!$J38,F$1&lt;=Input!$K38),Input!$E38/Input!$L38,0)+IFERROR(IF(AND(MOD(Capex!F$6,Input!$H38)=0,F$5=1),Input!$I38*Input!$E38,0),0)</f>
        <v>0</v>
      </c>
      <c r="G58" s="86">
        <f>+IF(AND(G$1&gt;=Input!$J38,G$1&lt;=Input!$K38),Input!$E38/Input!$L38,0)+IFERROR(IF(AND(MOD(Capex!G$6,Input!$H38)=0,G$5=1),Input!$I38*Input!$E38,0),0)</f>
        <v>0</v>
      </c>
      <c r="H58" s="86">
        <f>+IF(AND(H$1&gt;=Input!$J38,H$1&lt;=Input!$K38),Input!$E38/Input!$L38,0)+IFERROR(IF(AND(MOD(Capex!H$6,Input!$H38)=0,H$5=1),Input!$I38*Input!$E38,0),0)</f>
        <v>0</v>
      </c>
      <c r="I58" s="86">
        <f>+IF(AND(I$1&gt;=Input!$J38,I$1&lt;=Input!$K38),Input!$E38/Input!$L38,0)+IFERROR(IF(AND(MOD(Capex!I$6,Input!$H38)=0,I$5=1),Input!$I38*Input!$E38,0),0)</f>
        <v>0</v>
      </c>
      <c r="J58" s="86">
        <f>+IF(AND(J$1&gt;=Input!$J38,J$1&lt;=Input!$K38),Input!$E38/Input!$L38,0)+IFERROR(IF(AND(MOD(Capex!J$6,Input!$H38)=0,J$5=1),Input!$I38*Input!$E38,0),0)</f>
        <v>0</v>
      </c>
      <c r="K58" s="86">
        <f>+IF(AND(K$1&gt;=Input!$J38,K$1&lt;=Input!$K38),Input!$E38/Input!$L38,0)+IFERROR(IF(AND(MOD(Capex!K$6,Input!$H38)=0,K$5=1),Input!$I38*Input!$E38,0),0)</f>
        <v>0</v>
      </c>
      <c r="L58" s="86">
        <f>+IF(AND(L$1&gt;=Input!$J38,L$1&lt;=Input!$K38),Input!$E38/Input!$L38,0)+IFERROR(IF(AND(MOD(Capex!L$6,Input!$H38)=0,L$5=1),Input!$I38*Input!$E38,0),0)</f>
        <v>0</v>
      </c>
      <c r="M58" s="86">
        <f>+IF(AND(M$1&gt;=Input!$J38,M$1&lt;=Input!$K38),Input!$E38/Input!$L38,0)+IFERROR(IF(AND(MOD(Capex!M$6,Input!$H38)=0,M$5=1),Input!$I38*Input!$E38,0),0)</f>
        <v>0</v>
      </c>
      <c r="N58" s="86">
        <f>+IF(AND(N$1&gt;=Input!$J38,N$1&lt;=Input!$K38),Input!$E38/Input!$L38,0)+IFERROR(IF(AND(MOD(Capex!N$6,Input!$H38)=0,N$5=1),Input!$I38*Input!$E38,0),0)</f>
        <v>0</v>
      </c>
      <c r="O58" s="86">
        <f>+IF(AND(O$1&gt;=Input!$J38,O$1&lt;=Input!$K38),Input!$E38/Input!$L38,0)+IFERROR(IF(AND(MOD(Capex!O$6,Input!$H38)=0,O$5=1),Input!$I38*Input!$E38,0),0)</f>
        <v>0</v>
      </c>
      <c r="P58" s="86">
        <f>+IF(AND(P$1&gt;=Input!$J38,P$1&lt;=Input!$K38),Input!$E38/Input!$L38,0)+IFERROR(IF(AND(MOD(Capex!P$6,Input!$H38)=0,P$5=1),Input!$I38*Input!$E38,0),0)</f>
        <v>0</v>
      </c>
      <c r="Q58" s="86">
        <f>+IF(AND(Q$1&gt;=Input!$J38,Q$1&lt;=Input!$K38),Input!$E38/Input!$L38,0)+IFERROR(IF(AND(MOD(Capex!Q$6,Input!$H38)=0,Q$5=1),Input!$I38*Input!$E38,0),0)</f>
        <v>0</v>
      </c>
      <c r="R58" s="86">
        <f>+IF(AND(R$1&gt;=Input!$J38,R$1&lt;=Input!$K38),Input!$E38/Input!$L38,0)+IFERROR(IF(AND(MOD(Capex!R$6,Input!$H38)=0,R$5=1),Input!$I38*Input!$E38,0),0)</f>
        <v>0</v>
      </c>
      <c r="S58" s="86">
        <f>+IF(AND(S$1&gt;=Input!$J38,S$1&lt;=Input!$K38),Input!$E38/Input!$L38,0)+IFERROR(IF(AND(MOD(Capex!S$6,Input!$H38)=0,S$5=1),Input!$I38*Input!$E38,0),0)</f>
        <v>0</v>
      </c>
      <c r="T58" s="86">
        <f>+IF(AND(T$1&gt;=Input!$J38,T$1&lt;=Input!$K38),Input!$E38/Input!$L38,0)+IFERROR(IF(AND(MOD(Capex!T$6,Input!$H38)=0,T$5=1),Input!$I38*Input!$E38,0),0)</f>
        <v>0</v>
      </c>
      <c r="U58" s="86">
        <f>+IF(AND(U$1&gt;=Input!$J38,U$1&lt;=Input!$K38),Input!$E38/Input!$L38,0)+IFERROR(IF(AND(MOD(Capex!U$6,Input!$H38)=0,U$5=1),Input!$I38*Input!$E38,0),0)</f>
        <v>0</v>
      </c>
      <c r="V58" s="86">
        <f>+IF(AND(V$1&gt;=Input!$J38,V$1&lt;=Input!$K38),Input!$E38/Input!$L38,0)+IFERROR(IF(AND(MOD(Capex!V$6,Input!$H38)=0,V$5=1),Input!$I38*Input!$E38,0),0)</f>
        <v>0</v>
      </c>
      <c r="W58" s="86">
        <f>+IF(AND(W$1&gt;=Input!$J38,W$1&lt;=Input!$K38),Input!$E38/Input!$L38,0)+IFERROR(IF(AND(MOD(Capex!W$6,Input!$H38)=0,W$5=1),Input!$I38*Input!$E38,0),0)</f>
        <v>0</v>
      </c>
      <c r="X58" s="86">
        <f>+IF(AND(X$1&gt;=Input!$J38,X$1&lt;=Input!$K38),Input!$E38/Input!$L38,0)+IFERROR(IF(AND(MOD(Capex!X$6,Input!$H38)=0,X$5=1),Input!$I38*Input!$E38,0),0)</f>
        <v>0</v>
      </c>
      <c r="Y58" s="86">
        <f>+IF(AND(Y$1&gt;=Input!$J38,Y$1&lt;=Input!$K38),Input!$E38/Input!$L38,0)+IFERROR(IF(AND(MOD(Capex!Y$6,Input!$H38)=0,Y$5=1),Input!$I38*Input!$E38,0),0)</f>
        <v>0</v>
      </c>
      <c r="Z58" s="86">
        <f>+IF(AND(Z$1&gt;=Input!$J38,Z$1&lt;=Input!$K38),Input!$E38/Input!$L38,0)+IFERROR(IF(AND(MOD(Capex!Z$6,Input!$H38)=0,Z$5=1),Input!$I38*Input!$E38,0),0)</f>
        <v>0</v>
      </c>
      <c r="AA58" s="86">
        <f>+IF(AND(AA$1&gt;=Input!$J38,AA$1&lt;=Input!$K38),Input!$E38/Input!$L38,0)+IFERROR(IF(AND(MOD(Capex!AA$6,Input!$H38)=0,AA$5=1),Input!$I38*Input!$E38,0),0)</f>
        <v>0</v>
      </c>
      <c r="AB58" s="86">
        <f>+IF(AND(AB$1&gt;=Input!$J38,AB$1&lt;=Input!$K38),Input!$E38/Input!$L38,0)+IFERROR(IF(AND(MOD(Capex!AB$6,Input!$H38)=0,AB$5=1),Input!$I38*Input!$E38,0),0)</f>
        <v>0</v>
      </c>
      <c r="AC58" s="86">
        <f>+IF(AND(AC$1&gt;=Input!$J38,AC$1&lt;=Input!$K38),Input!$E38/Input!$L38,0)+IFERROR(IF(AND(MOD(Capex!AC$6,Input!$H38)=0,AC$5=1),Input!$I38*Input!$E38,0),0)</f>
        <v>0</v>
      </c>
      <c r="AD58" s="86">
        <f>+IF(AND(AD$1&gt;=Input!$J38,AD$1&lt;=Input!$K38),Input!$E38/Input!$L38,0)+IFERROR(IF(AND(MOD(Capex!AD$6,Input!$H38)=0,AD$5=1),Input!$I38*Input!$E38,0),0)</f>
        <v>0</v>
      </c>
      <c r="AE58" s="86">
        <f>+IF(AND(AE$1&gt;=Input!$J38,AE$1&lt;=Input!$K38),Input!$E38/Input!$L38,0)+IFERROR(IF(AND(MOD(Capex!AE$6,Input!$H38)=0,AE$5=1),Input!$I38*Input!$E38,0),0)</f>
        <v>0</v>
      </c>
      <c r="AF58" s="86">
        <f>+IF(AND(AF$1&gt;=Input!$J38,AF$1&lt;=Input!$K38),Input!$E38/Input!$L38,0)+IFERROR(IF(AND(MOD(Capex!AF$6,Input!$H38)=0,AF$5=1),Input!$I38*Input!$E38,0),0)</f>
        <v>0</v>
      </c>
      <c r="AG58" s="86">
        <f>+IF(AND(AG$1&gt;=Input!$J38,AG$1&lt;=Input!$K38),Input!$E38/Input!$L38,0)+IFERROR(IF(AND(MOD(Capex!AG$6,Input!$H38)=0,AG$5=1),Input!$I38*Input!$E38,0),0)</f>
        <v>0</v>
      </c>
      <c r="AH58" s="86">
        <f>+IF(AND(AH$1&gt;=Input!$J38,AH$1&lt;=Input!$K38),Input!$E38/Input!$L38,0)+IFERROR(IF(AND(MOD(Capex!AH$6,Input!$H38)=0,AH$5=1),Input!$I38*Input!$E38,0),0)</f>
        <v>0</v>
      </c>
      <c r="AI58" s="86">
        <f>+IF(AND(AI$1&gt;=Input!$J38,AI$1&lt;=Input!$K38),Input!$E38/Input!$L38,0)+IFERROR(IF(AND(MOD(Capex!AI$6,Input!$H38)=0,AI$5=1),Input!$I38*Input!$E38,0),0)</f>
        <v>0</v>
      </c>
      <c r="AJ58" s="86">
        <f>+IF(AND(AJ$1&gt;=Input!$J38,AJ$1&lt;=Input!$K38),Input!$E38/Input!$L38,0)+IFERROR(IF(AND(MOD(Capex!AJ$6,Input!$H38)=0,AJ$5=1),Input!$I38*Input!$E38,0),0)</f>
        <v>0</v>
      </c>
      <c r="AK58" s="86">
        <f>+IF(AND(AK$1&gt;=Input!$J38,AK$1&lt;=Input!$K38),Input!$E38/Input!$L38,0)+IFERROR(IF(AND(MOD(Capex!AK$6,Input!$H38)=0,AK$5=1),Input!$I38*Input!$E38,0),0)</f>
        <v>0</v>
      </c>
      <c r="AL58" s="86">
        <f>+IF(AND(AL$1&gt;=Input!$J38,AL$1&lt;=Input!$K38),Input!$E38/Input!$L38,0)+IFERROR(IF(AND(MOD(Capex!AL$6,Input!$H38)=0,AL$5=1),Input!$I38*Input!$E38,0),0)</f>
        <v>0</v>
      </c>
      <c r="AM58" s="86">
        <f>+IF(AND(AM$1&gt;=Input!$J38,AM$1&lt;=Input!$K38),Input!$E38/Input!$L38,0)+IFERROR(IF(AND(MOD(Capex!AM$6,Input!$H38)=0,AM$5=1),Input!$I38*Input!$E38,0),0)</f>
        <v>0</v>
      </c>
      <c r="AN58" s="86">
        <f>+IF(AND(AN$1&gt;=Input!$J38,AN$1&lt;=Input!$K38),Input!$E38/Input!$L38,0)+IFERROR(IF(AND(MOD(Capex!AN$6,Input!$H38)=0,AN$5=1),Input!$I38*Input!$E38,0),0)</f>
        <v>0</v>
      </c>
      <c r="AO58" s="86">
        <f>+IF(AND(AO$1&gt;=Input!$J38,AO$1&lt;=Input!$K38),Input!$E38/Input!$L38,0)+IFERROR(IF(AND(MOD(Capex!AO$6,Input!$H38)=0,AO$5=1),Input!$I38*Input!$E38,0),0)</f>
        <v>0</v>
      </c>
      <c r="AP58" s="86">
        <f>+IF(AND(AP$1&gt;=Input!$J38,AP$1&lt;=Input!$K38),Input!$E38/Input!$L38,0)+IFERROR(IF(AND(MOD(Capex!AP$6,Input!$H38)=0,AP$5=1),Input!$I38*Input!$E38,0),0)</f>
        <v>0</v>
      </c>
      <c r="AQ58" s="86">
        <f>+IF(AND(AQ$1&gt;=Input!$J38,AQ$1&lt;=Input!$K38),Input!$E38/Input!$L38,0)+IFERROR(IF(AND(MOD(Capex!AQ$6,Input!$H38)=0,AQ$5=1),Input!$I38*Input!$E38,0),0)</f>
        <v>0</v>
      </c>
      <c r="AR58" s="86">
        <f>+IF(AND(AR$1&gt;=Input!$J38,AR$1&lt;=Input!$K38),Input!$E38/Input!$L38,0)+IFERROR(IF(AND(MOD(Capex!AR$6,Input!$H38)=0,AR$5=1),Input!$I38*Input!$E38,0),0)</f>
        <v>0</v>
      </c>
      <c r="AS58" s="86">
        <f>+IF(AND(AS$1&gt;=Input!$J38,AS$1&lt;=Input!$K38),Input!$E38/Input!$L38,0)+IFERROR(IF(AND(MOD(Capex!AS$6,Input!$H38)=0,AS$5=1),Input!$I38*Input!$E38,0),0)</f>
        <v>0</v>
      </c>
      <c r="AT58" s="86">
        <f>+IF(AND(AT$1&gt;=Input!$J38,AT$1&lt;=Input!$K38),Input!$E38/Input!$L38,0)+IFERROR(IF(AND(MOD(Capex!AT$6,Input!$H38)=0,AT$5=1),Input!$I38*Input!$E38,0),0)</f>
        <v>0</v>
      </c>
      <c r="AU58" s="86">
        <f>+IF(AND(AU$1&gt;=Input!$J38,AU$1&lt;=Input!$K38),Input!$E38/Input!$L38,0)+IFERROR(IF(AND(MOD(Capex!AU$6,Input!$H38)=0,AU$5=1),Input!$I38*Input!$E38,0),0)</f>
        <v>0</v>
      </c>
      <c r="AV58" s="86">
        <f>+IF(AND(AV$1&gt;=Input!$J38,AV$1&lt;=Input!$K38),Input!$E38/Input!$L38,0)+IFERROR(IF(AND(MOD(Capex!AV$6,Input!$H38)=0,AV$5=1),Input!$I38*Input!$E38,0),0)</f>
        <v>0</v>
      </c>
      <c r="AW58" s="86">
        <f>+IF(AND(AW$1&gt;=Input!$J38,AW$1&lt;=Input!$K38),Input!$E38/Input!$L38,0)+IFERROR(IF(AND(MOD(Capex!AW$6,Input!$H38)=0,AW$5=1),Input!$I38*Input!$E38,0),0)</f>
        <v>0</v>
      </c>
      <c r="AX58" s="86">
        <f>+IF(AND(AX$1&gt;=Input!$J38,AX$1&lt;=Input!$K38),Input!$E38/Input!$L38,0)+IFERROR(IF(AND(MOD(Capex!AX$6,Input!$H38)=0,AX$5=1),Input!$I38*Input!$E38,0),0)</f>
        <v>0</v>
      </c>
      <c r="AY58" s="86">
        <f>+IF(AND(AY$1&gt;=Input!$J38,AY$1&lt;=Input!$K38),Input!$E38/Input!$L38,0)+IFERROR(IF(AND(MOD(Capex!AY$6,Input!$H38)=0,AY$5=1),Input!$I38*Input!$E38,0),0)</f>
        <v>0</v>
      </c>
      <c r="AZ58" s="86">
        <f>+IF(AND(AZ$1&gt;=Input!$J38,AZ$1&lt;=Input!$K38),Input!$E38/Input!$L38,0)+IFERROR(IF(AND(MOD(Capex!AZ$6,Input!$H38)=0,AZ$5=1),Input!$I38*Input!$E38,0),0)</f>
        <v>0</v>
      </c>
      <c r="BA58" s="86">
        <f>+IF(AND(BA$1&gt;=Input!$J38,BA$1&lt;=Input!$K38),Input!$E38/Input!$L38,0)+IFERROR(IF(AND(MOD(Capex!BA$6,Input!$H38)=0,BA$5=1),Input!$I38*Input!$E38,0),0)</f>
        <v>0</v>
      </c>
      <c r="BB58" s="86">
        <f>+IF(AND(BB$1&gt;=Input!$J38,BB$1&lt;=Input!$K38),Input!$E38/Input!$L38,0)+IFERROR(IF(AND(MOD(Capex!BB$6,Input!$H38)=0,BB$5=1),Input!$I38*Input!$E38,0),0)</f>
        <v>0</v>
      </c>
      <c r="BC58" s="86">
        <f>+IF(AND(BC$1&gt;=Input!$J38,BC$1&lt;=Input!$K38),Input!$E38/Input!$L38,0)+IFERROR(IF(AND(MOD(Capex!BC$6,Input!$H38)=0,BC$5=1),Input!$I38*Input!$E38,0),0)</f>
        <v>0</v>
      </c>
      <c r="BD58" s="86">
        <f>+IF(AND(BD$1&gt;=Input!$J38,BD$1&lt;=Input!$K38),Input!$E38/Input!$L38,0)+IFERROR(IF(AND(MOD(Capex!BD$6,Input!$H38)=0,BD$5=1),Input!$I38*Input!$E38,0),0)</f>
        <v>0</v>
      </c>
      <c r="BE58" s="86">
        <f>+IF(AND(BE$1&gt;=Input!$J38,BE$1&lt;=Input!$K38),Input!$E38/Input!$L38,0)+IFERROR(IF(AND(MOD(Capex!BE$6,Input!$H38)=0,BE$5=1),Input!$I38*Input!$E38,0),0)</f>
        <v>0</v>
      </c>
      <c r="BF58" s="86">
        <f>+IF(AND(BF$1&gt;=Input!$J38,BF$1&lt;=Input!$K38),Input!$E38/Input!$L38,0)+IFERROR(IF(AND(MOD(Capex!BF$6,Input!$H38)=0,BF$5=1),Input!$I38*Input!$E38,0),0)</f>
        <v>0</v>
      </c>
      <c r="BG58" s="86">
        <f>+IF(AND(BG$1&gt;=Input!$J38,BG$1&lt;=Input!$K38),Input!$E38/Input!$L38,0)+IFERROR(IF(AND(MOD(Capex!BG$6,Input!$H38)=0,BG$5=1),Input!$I38*Input!$E38,0),0)</f>
        <v>0</v>
      </c>
      <c r="BH58" s="86">
        <f>+IF(AND(BH$1&gt;=Input!$J38,BH$1&lt;=Input!$K38),Input!$E38/Input!$L38,0)+IFERROR(IF(AND(MOD(Capex!BH$6,Input!$H38)=0,BH$5=1),Input!$I38*Input!$E38,0),0)</f>
        <v>0</v>
      </c>
      <c r="BI58" s="86">
        <f>+IF(AND(BI$1&gt;=Input!$J38,BI$1&lt;=Input!$K38),Input!$E38/Input!$L38,0)+IFERROR(IF(AND(MOD(Capex!BI$6,Input!$H38)=0,BI$5=1),Input!$I38*Input!$E38,0),0)</f>
        <v>0</v>
      </c>
      <c r="BJ58" s="86">
        <f>+IF(AND(BJ$1&gt;=Input!$J38,BJ$1&lt;=Input!$K38),Input!$E38/Input!$L38,0)+IFERROR(IF(AND(MOD(Capex!BJ$6,Input!$H38)=0,BJ$5=1),Input!$I38*Input!$E38,0),0)</f>
        <v>0</v>
      </c>
      <c r="BK58" s="86">
        <f>+IF(AND(BK$1&gt;=Input!$J38,BK$1&lt;=Input!$K38),Input!$E38/Input!$L38,0)+IFERROR(IF(AND(MOD(Capex!BK$6,Input!$H38)=0,BK$5=1),Input!$I38*Input!$E38,0),0)</f>
        <v>0</v>
      </c>
      <c r="BL58" s="86">
        <f>+IF(AND(BL$1&gt;=Input!$J38,BL$1&lt;=Input!$K38),Input!$E38/Input!$L38,0)+IFERROR(IF(AND(MOD(Capex!BL$6,Input!$H38)=0,BL$5=1),Input!$I38*Input!$E38,0),0)</f>
        <v>0</v>
      </c>
      <c r="BM58" s="86">
        <f>+IF(AND(BM$1&gt;=Input!$J38,BM$1&lt;=Input!$K38),Input!$E38/Input!$L38,0)+IFERROR(IF(AND(MOD(Capex!BM$6,Input!$H38)=0,BM$5=1),Input!$I38*Input!$E38,0),0)</f>
        <v>0</v>
      </c>
      <c r="BN58" s="86">
        <f>+IF(AND(BN$1&gt;=Input!$J38,BN$1&lt;=Input!$K38),Input!$E38/Input!$L38,0)+IFERROR(IF(AND(MOD(Capex!BN$6,Input!$H38)=0,BN$5=1),Input!$I38*Input!$E38,0),0)</f>
        <v>0</v>
      </c>
      <c r="BO58" s="86">
        <f>+IF(AND(BO$1&gt;=Input!$J38,BO$1&lt;=Input!$K38),Input!$E38/Input!$L38,0)+IFERROR(IF(AND(MOD(Capex!BO$6,Input!$H38)=0,BO$5=1),Input!$I38*Input!$E38,0),0)</f>
        <v>0</v>
      </c>
      <c r="BP58" s="86">
        <f>+IF(AND(BP$1&gt;=Input!$J38,BP$1&lt;=Input!$K38),Input!$E38/Input!$L38,0)+IFERROR(IF(AND(MOD(Capex!BP$6,Input!$H38)=0,BP$5=1),Input!$I38*Input!$E38,0),0)</f>
        <v>0</v>
      </c>
      <c r="BQ58" s="86">
        <f>+IF(AND(BQ$1&gt;=Input!$J38,BQ$1&lt;=Input!$K38),Input!$E38/Input!$L38,0)+IFERROR(IF(AND(MOD(Capex!BQ$6,Input!$H38)=0,BQ$5=1),Input!$I38*Input!$E38,0),0)</f>
        <v>0</v>
      </c>
      <c r="BR58" s="86">
        <f>+IF(AND(BR$1&gt;=Input!$J38,BR$1&lt;=Input!$K38),Input!$E38/Input!$L38,0)+IFERROR(IF(AND(MOD(Capex!BR$6,Input!$H38)=0,BR$5=1),Input!$I38*Input!$E38,0),0)</f>
        <v>0</v>
      </c>
      <c r="BS58" s="86">
        <f>+IF(AND(BS$1&gt;=Input!$J38,BS$1&lt;=Input!$K38),Input!$E38/Input!$L38,0)+IFERROR(IF(AND(MOD(Capex!BS$6,Input!$H38)=0,BS$5=1),Input!$I38*Input!$E38,0),0)</f>
        <v>0</v>
      </c>
      <c r="BT58" s="86">
        <f>+IF(AND(BT$1&gt;=Input!$J38,BT$1&lt;=Input!$K38),Input!$E38/Input!$L38,0)+IFERROR(IF(AND(MOD(Capex!BT$6,Input!$H38)=0,BT$5=1),Input!$I38*Input!$E38,0),0)</f>
        <v>0</v>
      </c>
      <c r="BU58" s="86">
        <f>+IF(AND(BU$1&gt;=Input!$J38,BU$1&lt;=Input!$K38),Input!$E38/Input!$L38,0)+IFERROR(IF(AND(MOD(Capex!BU$6,Input!$H38)=0,BU$5=1),Input!$I38*Input!$E38,0),0)</f>
        <v>0</v>
      </c>
      <c r="BV58" s="86">
        <f>+IF(AND(BV$1&gt;=Input!$J38,BV$1&lt;=Input!$K38),Input!$E38/Input!$L38,0)+IFERROR(IF(AND(MOD(Capex!BV$6,Input!$H38)=0,BV$5=1),Input!$I38*Input!$E38,0),0)</f>
        <v>0</v>
      </c>
      <c r="BW58" s="86">
        <f>+IF(AND(BW$1&gt;=Input!$J38,BW$1&lt;=Input!$K38),Input!$E38/Input!$L38,0)+IFERROR(IF(AND(MOD(Capex!BW$6,Input!$H38)=0,BW$5=1),Input!$I38*Input!$E38,0),0)</f>
        <v>0</v>
      </c>
      <c r="BX58" s="86">
        <f>+IF(AND(BX$1&gt;=Input!$J38,BX$1&lt;=Input!$K38),Input!$E38/Input!$L38,0)+IFERROR(IF(AND(MOD(Capex!BX$6,Input!$H38)=0,BX$5=1),Input!$I38*Input!$E38,0),0)</f>
        <v>0</v>
      </c>
      <c r="BY58" s="86">
        <f>+IF(AND(BY$1&gt;=Input!$J38,BY$1&lt;=Input!$K38),Input!$E38/Input!$L38,0)+IFERROR(IF(AND(MOD(Capex!BY$6,Input!$H38)=0,BY$5=1),Input!$I38*Input!$E38,0),0)</f>
        <v>0</v>
      </c>
      <c r="BZ58" s="86">
        <f>+IF(AND(BZ$1&gt;=Input!$J38,BZ$1&lt;=Input!$K38),Input!$E38/Input!$L38,0)+IFERROR(IF(AND(MOD(Capex!BZ$6,Input!$H38)=0,BZ$5=1),Input!$I38*Input!$E38,0),0)</f>
        <v>0</v>
      </c>
      <c r="CA58" s="86">
        <f>+IF(AND(CA$1&gt;=Input!$J38,CA$1&lt;=Input!$K38),Input!$E38/Input!$L38,0)+IFERROR(IF(AND(MOD(Capex!CA$6,Input!$H38)=0,CA$5=1),Input!$I38*Input!$E38,0),0)</f>
        <v>0</v>
      </c>
      <c r="CB58" s="86">
        <f>+IF(AND(CB$1&gt;=Input!$J38,CB$1&lt;=Input!$K38),Input!$E38/Input!$L38,0)+IFERROR(IF(AND(MOD(Capex!CB$6,Input!$H38)=0,CB$5=1),Input!$I38*Input!$E38,0),0)</f>
        <v>0</v>
      </c>
      <c r="CC58" s="86">
        <f>+IF(AND(CC$1&gt;=Input!$J38,CC$1&lt;=Input!$K38),Input!$E38/Input!$L38,0)+IFERROR(IF(AND(MOD(Capex!CC$6,Input!$H38)=0,CC$5=1),Input!$I38*Input!$E38,0),0)</f>
        <v>0</v>
      </c>
      <c r="CD58" s="86">
        <f>+IF(AND(CD$1&gt;=Input!$J38,CD$1&lt;=Input!$K38),Input!$E38/Input!$L38,0)+IFERROR(IF(AND(MOD(Capex!CD$6,Input!$H38)=0,CD$5=1),Input!$I38*Input!$E38,0),0)</f>
        <v>0</v>
      </c>
      <c r="CE58" s="86">
        <f>+IF(AND(CE$1&gt;=Input!$J38,CE$1&lt;=Input!$K38),Input!$E38/Input!$L38,0)+IFERROR(IF(AND(MOD(Capex!CE$6,Input!$H38)=0,CE$5=1),Input!$I38*Input!$E38,0),0)</f>
        <v>0</v>
      </c>
      <c r="CF58" s="86">
        <f>+IF(AND(CF$1&gt;=Input!$J38,CF$1&lt;=Input!$K38),Input!$E38/Input!$L38,0)+IFERROR(IF(AND(MOD(Capex!CF$6,Input!$H38)=0,CF$5=1),Input!$I38*Input!$E38,0),0)</f>
        <v>0</v>
      </c>
      <c r="CG58" s="86">
        <f>+IF(AND(CG$1&gt;=Input!$J38,CG$1&lt;=Input!$K38),Input!$E38/Input!$L38,0)+IFERROR(IF(AND(MOD(Capex!CG$6,Input!$H38)=0,CG$5=1),Input!$I38*Input!$E38,0),0)</f>
        <v>0</v>
      </c>
      <c r="CH58" s="86">
        <f>+IF(AND(CH$1&gt;=Input!$J38,CH$1&lt;=Input!$K38),Input!$E38/Input!$L38,0)+IFERROR(IF(AND(MOD(Capex!CH$6,Input!$H38)=0,CH$5=1),Input!$I38*Input!$E38,0),0)</f>
        <v>0</v>
      </c>
      <c r="CI58" s="86">
        <f>+IF(AND(CI$1&gt;=Input!$J38,CI$1&lt;=Input!$K38),Input!$E38/Input!$L38,0)+IFERROR(IF(AND(MOD(Capex!CI$6,Input!$H38)=0,CI$5=1),Input!$I38*Input!$E38,0),0)</f>
        <v>0</v>
      </c>
      <c r="CJ58" s="86">
        <f>+IF(AND(CJ$1&gt;=Input!$J38,CJ$1&lt;=Input!$K38),Input!$E38/Input!$L38,0)+IFERROR(IF(AND(MOD(Capex!CJ$6,Input!$H38)=0,CJ$5=1),Input!$I38*Input!$E38,0),0)</f>
        <v>0</v>
      </c>
      <c r="CK58" s="86">
        <f>+IF(AND(CK$1&gt;=Input!$J38,CK$1&lt;=Input!$K38),Input!$E38/Input!$L38,0)+IFERROR(IF(AND(MOD(Capex!CK$6,Input!$H38)=0,CK$5=1),Input!$I38*Input!$E38,0),0)</f>
        <v>0</v>
      </c>
      <c r="CL58" s="86">
        <f>+IF(AND(CL$1&gt;=Input!$J38,CL$1&lt;=Input!$K38),Input!$E38/Input!$L38,0)+IFERROR(IF(AND(MOD(Capex!CL$6,Input!$H38)=0,CL$5=1),Input!$I38*Input!$E38,0),0)</f>
        <v>0</v>
      </c>
      <c r="CM58" s="86">
        <f>+IF(AND(CM$1&gt;=Input!$J38,CM$1&lt;=Input!$K38),Input!$E38/Input!$L38,0)+IFERROR(IF(AND(MOD(Capex!CM$6,Input!$H38)=0,CM$5=1),Input!$I38*Input!$E38,0),0)</f>
        <v>0</v>
      </c>
      <c r="CN58" s="86">
        <f>+IF(AND(CN$1&gt;=Input!$J38,CN$1&lt;=Input!$K38),Input!$E38/Input!$L38,0)+IFERROR(IF(AND(MOD(Capex!CN$6,Input!$H38)=0,CN$5=1),Input!$I38*Input!$E38,0),0)</f>
        <v>0</v>
      </c>
      <c r="CO58" s="86">
        <f>+IF(AND(CO$1&gt;=Input!$J38,CO$1&lt;=Input!$K38),Input!$E38/Input!$L38,0)+IFERROR(IF(AND(MOD(Capex!CO$6,Input!$H38)=0,CO$5=1),Input!$I38*Input!$E38,0),0)</f>
        <v>0</v>
      </c>
      <c r="CP58" s="86">
        <f>+IF(AND(CP$1&gt;=Input!$J38,CP$1&lt;=Input!$K38),Input!$E38/Input!$L38,0)+IFERROR(IF(AND(MOD(Capex!CP$6,Input!$H38)=0,CP$5=1),Input!$I38*Input!$E38,0),0)</f>
        <v>0</v>
      </c>
      <c r="CQ58" s="86">
        <f>+IF(AND(CQ$1&gt;=Input!$J38,CQ$1&lt;=Input!$K38),Input!$E38/Input!$L38,0)+IFERROR(IF(AND(MOD(Capex!CQ$6,Input!$H38)=0,CQ$5=1),Input!$I38*Input!$E38,0),0)</f>
        <v>0</v>
      </c>
      <c r="CR58" s="86">
        <f>+IF(AND(CR$1&gt;=Input!$J38,CR$1&lt;=Input!$K38),Input!$E38/Input!$L38,0)+IFERROR(IF(AND(MOD(Capex!CR$6,Input!$H38)=0,CR$5=1),Input!$I38*Input!$E38,0),0)</f>
        <v>0</v>
      </c>
      <c r="CS58" s="86">
        <f>+IF(AND(CS$1&gt;=Input!$J38,CS$1&lt;=Input!$K38),Input!$E38/Input!$L38,0)+IFERROR(IF(AND(MOD(Capex!CS$6,Input!$H38)=0,CS$5=1),Input!$I38*Input!$E38,0),0)</f>
        <v>0</v>
      </c>
      <c r="CT58" s="86">
        <f>+IF(AND(CT$1&gt;=Input!$J38,CT$1&lt;=Input!$K38),Input!$E38/Input!$L38,0)+IFERROR(IF(AND(MOD(Capex!CT$6,Input!$H38)=0,CT$5=1),Input!$I38*Input!$E38,0),0)</f>
        <v>0</v>
      </c>
      <c r="CU58" s="86">
        <f>+IF(AND(CU$1&gt;=Input!$J38,CU$1&lt;=Input!$K38),Input!$E38/Input!$L38,0)+IFERROR(IF(AND(MOD(Capex!CU$6,Input!$H38)=0,CU$5=1),Input!$I38*Input!$E38,0),0)</f>
        <v>0</v>
      </c>
      <c r="CV58" s="86">
        <f>+IF(AND(CV$1&gt;=Input!$J38,CV$1&lt;=Input!$K38),Input!$E38/Input!$L38,0)+IFERROR(IF(AND(MOD(Capex!CV$6,Input!$H38)=0,CV$5=1),Input!$I38*Input!$E38,0),0)</f>
        <v>0</v>
      </c>
      <c r="CW58" s="86">
        <f>+IF(AND(CW$1&gt;=Input!$J38,CW$1&lt;=Input!$K38),Input!$E38/Input!$L38,0)+IFERROR(IF(AND(MOD(Capex!CW$6,Input!$H38)=0,CW$5=1),Input!$I38*Input!$E38,0),0)</f>
        <v>0</v>
      </c>
      <c r="CX58" s="86">
        <f>+IF(AND(CX$1&gt;=Input!$J38,CX$1&lt;=Input!$K38),Input!$E38/Input!$L38,0)+IFERROR(IF(AND(MOD(Capex!CX$6,Input!$H38)=0,CX$5=1),Input!$I38*Input!$E38,0),0)</f>
        <v>0</v>
      </c>
      <c r="CY58" s="86">
        <f>+IF(AND(CY$1&gt;=Input!$J38,CY$1&lt;=Input!$K38),Input!$E38/Input!$L38,0)+IFERROR(IF(AND(MOD(Capex!CY$6,Input!$H38)=0,CY$5=1),Input!$I38*Input!$E38,0),0)</f>
        <v>0</v>
      </c>
      <c r="CZ58" s="86">
        <f>+IF(AND(CZ$1&gt;=Input!$J38,CZ$1&lt;=Input!$K38),Input!$E38/Input!$L38,0)+IFERROR(IF(AND(MOD(Capex!CZ$6,Input!$H38)=0,CZ$5=1),Input!$I38*Input!$E38,0),0)</f>
        <v>0</v>
      </c>
      <c r="DA58" s="86">
        <f>+IF(AND(DA$1&gt;=Input!$J38,DA$1&lt;=Input!$K38),Input!$E38/Input!$L38,0)+IFERROR(IF(AND(MOD(Capex!DA$6,Input!$H38)=0,DA$5=1),Input!$I38*Input!$E38,0),0)</f>
        <v>0</v>
      </c>
      <c r="DB58" s="86">
        <f>+IF(AND(DB$1&gt;=Input!$J38,DB$1&lt;=Input!$K38),Input!$E38/Input!$L38,0)+IFERROR(IF(AND(MOD(Capex!DB$6,Input!$H38)=0,DB$5=1),Input!$I38*Input!$E38,0),0)</f>
        <v>0</v>
      </c>
      <c r="DC58" s="86">
        <f>+IF(AND(DC$1&gt;=Input!$J38,DC$1&lt;=Input!$K38),Input!$E38/Input!$L38,0)+IFERROR(IF(AND(MOD(Capex!DC$6,Input!$H38)=0,DC$5=1),Input!$I38*Input!$E38,0),0)</f>
        <v>0</v>
      </c>
      <c r="DD58" s="86">
        <f>+IF(AND(DD$1&gt;=Input!$J38,DD$1&lt;=Input!$K38),Input!$E38/Input!$L38,0)+IFERROR(IF(AND(MOD(Capex!DD$6,Input!$H38)=0,DD$5=1),Input!$I38*Input!$E38,0),0)</f>
        <v>0</v>
      </c>
      <c r="DE58" s="86">
        <f>+IF(AND(DE$1&gt;=Input!$J38,DE$1&lt;=Input!$K38),Input!$E38/Input!$L38,0)+IFERROR(IF(AND(MOD(Capex!DE$6,Input!$H38)=0,DE$5=1),Input!$I38*Input!$E38,0),0)</f>
        <v>0</v>
      </c>
      <c r="DF58" s="86">
        <f>+IF(AND(DF$1&gt;=Input!$J38,DF$1&lt;=Input!$K38),Input!$E38/Input!$L38,0)+IFERROR(IF(AND(MOD(Capex!DF$6,Input!$H38)=0,DF$5=1),Input!$I38*Input!$E38,0),0)</f>
        <v>0</v>
      </c>
      <c r="DG58" s="86">
        <f>+IF(AND(DG$1&gt;=Input!$J38,DG$1&lt;=Input!$K38),Input!$E38/Input!$L38,0)+IFERROR(IF(AND(MOD(Capex!DG$6,Input!$H38)=0,DG$5=1),Input!$I38*Input!$E38,0),0)</f>
        <v>0</v>
      </c>
      <c r="DH58" s="86">
        <f>+IF(AND(DH$1&gt;=Input!$J38,DH$1&lt;=Input!$K38),Input!$E38/Input!$L38,0)+IFERROR(IF(AND(MOD(Capex!DH$6,Input!$H38)=0,DH$5=1),Input!$I38*Input!$E38,0),0)</f>
        <v>0</v>
      </c>
      <c r="DI58" s="86">
        <f>+IF(AND(DI$1&gt;=Input!$J38,DI$1&lt;=Input!$K38),Input!$E38/Input!$L38,0)+IFERROR(IF(AND(MOD(Capex!DI$6,Input!$H38)=0,DI$5=1),Input!$I38*Input!$E38,0),0)</f>
        <v>0</v>
      </c>
      <c r="DJ58" s="86">
        <f>+IF(AND(DJ$1&gt;=Input!$J38,DJ$1&lt;=Input!$K38),Input!$E38/Input!$L38,0)+IFERROR(IF(AND(MOD(Capex!DJ$6,Input!$H38)=0,DJ$5=1),Input!$I38*Input!$E38,0),0)</f>
        <v>0</v>
      </c>
      <c r="DK58" s="86">
        <f>+IF(AND(DK$1&gt;=Input!$J38,DK$1&lt;=Input!$K38),Input!$E38/Input!$L38,0)+IFERROR(IF(AND(MOD(Capex!DK$6,Input!$H38)=0,DK$5=1),Input!$I38*Input!$E38,0),0)</f>
        <v>0</v>
      </c>
      <c r="DL58" s="86">
        <f>+IF(AND(DL$1&gt;=Input!$J38,DL$1&lt;=Input!$K38),Input!$E38/Input!$L38,0)+IFERROR(IF(AND(MOD(Capex!DL$6,Input!$H38)=0,DL$5=1),Input!$I38*Input!$E38,0),0)</f>
        <v>0</v>
      </c>
      <c r="DM58" s="86">
        <f>+IF(AND(DM$1&gt;=Input!$J38,DM$1&lt;=Input!$K38),Input!$E38/Input!$L38,0)+IFERROR(IF(AND(MOD(Capex!DM$6,Input!$H38)=0,DM$5=1),Input!$I38*Input!$E38,0),0)</f>
        <v>0</v>
      </c>
      <c r="DN58" s="86">
        <f>+IF(AND(DN$1&gt;=Input!$J38,DN$1&lt;=Input!$K38),Input!$E38/Input!$L38,0)+IFERROR(IF(AND(MOD(Capex!DN$6,Input!$H38)=0,DN$5=1),Input!$I38*Input!$E38,0),0)</f>
        <v>0</v>
      </c>
      <c r="DO58" s="86">
        <f>+IF(AND(DO$1&gt;=Input!$J38,DO$1&lt;=Input!$K38),Input!$E38/Input!$L38,0)+IFERROR(IF(AND(MOD(Capex!DO$6,Input!$H38)=0,DO$5=1),Input!$I38*Input!$E38,0),0)</f>
        <v>0</v>
      </c>
      <c r="DP58" s="86">
        <f>+IF(AND(DP$1&gt;=Input!$J38,DP$1&lt;=Input!$K38),Input!$E38/Input!$L38,0)+IFERROR(IF(AND(MOD(Capex!DP$6,Input!$H38)=0,DP$5=1),Input!$I38*Input!$E38,0),0)</f>
        <v>0</v>
      </c>
      <c r="DQ58" s="86">
        <f>+IF(AND(DQ$1&gt;=Input!$J38,DQ$1&lt;=Input!$K38),Input!$E38/Input!$L38,0)+IFERROR(IF(AND(MOD(Capex!DQ$6,Input!$H38)=0,DQ$5=1),Input!$I38*Input!$E38,0),0)</f>
        <v>0</v>
      </c>
      <c r="DR58" s="86">
        <f>+IF(AND(DR$1&gt;=Input!$J38,DR$1&lt;=Input!$K38),Input!$E38/Input!$L38,0)+IFERROR(IF(AND(MOD(Capex!DR$6,Input!$H38)=0,DR$5=1),Input!$I38*Input!$E38,0),0)</f>
        <v>0</v>
      </c>
      <c r="DS58" s="86">
        <f>+IF(AND(DS$1&gt;=Input!$J38,DS$1&lt;=Input!$K38),Input!$E38/Input!$L38,0)+IFERROR(IF(AND(MOD(Capex!DS$6,Input!$H38)=0,DS$5=1),Input!$I38*Input!$E38,0),0)</f>
        <v>0</v>
      </c>
      <c r="DT58" s="86">
        <f>+IF(AND(DT$1&gt;=Input!$J38,DT$1&lt;=Input!$K38),Input!$E38/Input!$L38,0)+IFERROR(IF(AND(MOD(Capex!DT$6,Input!$H38)=0,DT$5=1),Input!$I38*Input!$E38,0),0)</f>
        <v>0</v>
      </c>
    </row>
    <row r="59" spans="1:124" ht="14.25" customHeight="1" x14ac:dyDescent="0.15">
      <c r="A59" s="85" t="str">
        <f>+Input!G39</f>
        <v>PPE</v>
      </c>
      <c r="B59" s="3" t="str">
        <f t="shared" si="144"/>
        <v>Common Area Furniture ESTIMATED</v>
      </c>
      <c r="C59" s="71" t="str">
        <f t="shared" si="146"/>
        <v>EUR</v>
      </c>
      <c r="D59" s="23"/>
      <c r="E59" s="86">
        <f>+IF(AND(E$1&gt;=Input!$J39,E$1&lt;=Input!$K39),Input!$E39/Input!$L39,0)+IFERROR(IF(AND(MOD(Capex!E$6,Input!$H39)=0,E$5=1),Input!$I39*Input!$E39,0),0)</f>
        <v>5000</v>
      </c>
      <c r="F59" s="86">
        <f>+IF(AND(F$1&gt;=Input!$J39,F$1&lt;=Input!$K39),Input!$E39/Input!$L39,0)+IFERROR(IF(AND(MOD(Capex!F$6,Input!$H39)=0,F$5=1),Input!$I39*Input!$E39,0),0)</f>
        <v>0</v>
      </c>
      <c r="G59" s="86">
        <f>+IF(AND(G$1&gt;=Input!$J39,G$1&lt;=Input!$K39),Input!$E39/Input!$L39,0)+IFERROR(IF(AND(MOD(Capex!G$6,Input!$H39)=0,G$5=1),Input!$I39*Input!$E39,0),0)</f>
        <v>0</v>
      </c>
      <c r="H59" s="86">
        <f>+IF(AND(H$1&gt;=Input!$J39,H$1&lt;=Input!$K39),Input!$E39/Input!$L39,0)+IFERROR(IF(AND(MOD(Capex!H$6,Input!$H39)=0,H$5=1),Input!$I39*Input!$E39,0),0)</f>
        <v>0</v>
      </c>
      <c r="I59" s="86">
        <f>+IF(AND(I$1&gt;=Input!$J39,I$1&lt;=Input!$K39),Input!$E39/Input!$L39,0)+IFERROR(IF(AND(MOD(Capex!I$6,Input!$H39)=0,I$5=1),Input!$I39*Input!$E39,0),0)</f>
        <v>0</v>
      </c>
      <c r="J59" s="86">
        <f>+IF(AND(J$1&gt;=Input!$J39,J$1&lt;=Input!$K39),Input!$E39/Input!$L39,0)+IFERROR(IF(AND(MOD(Capex!J$6,Input!$H39)=0,J$5=1),Input!$I39*Input!$E39,0),0)</f>
        <v>0</v>
      </c>
      <c r="K59" s="86">
        <f>+IF(AND(K$1&gt;=Input!$J39,K$1&lt;=Input!$K39),Input!$E39/Input!$L39,0)+IFERROR(IF(AND(MOD(Capex!K$6,Input!$H39)=0,K$5=1),Input!$I39*Input!$E39,0),0)</f>
        <v>0</v>
      </c>
      <c r="L59" s="86">
        <f>+IF(AND(L$1&gt;=Input!$J39,L$1&lt;=Input!$K39),Input!$E39/Input!$L39,0)+IFERROR(IF(AND(MOD(Capex!L$6,Input!$H39)=0,L$5=1),Input!$I39*Input!$E39,0),0)</f>
        <v>0</v>
      </c>
      <c r="M59" s="86">
        <f>+IF(AND(M$1&gt;=Input!$J39,M$1&lt;=Input!$K39),Input!$E39/Input!$L39,0)+IFERROR(IF(AND(MOD(Capex!M$6,Input!$H39)=0,M$5=1),Input!$I39*Input!$E39,0),0)</f>
        <v>0</v>
      </c>
      <c r="N59" s="86">
        <f>+IF(AND(N$1&gt;=Input!$J39,N$1&lt;=Input!$K39),Input!$E39/Input!$L39,0)+IFERROR(IF(AND(MOD(Capex!N$6,Input!$H39)=0,N$5=1),Input!$I39*Input!$E39,0),0)</f>
        <v>0</v>
      </c>
      <c r="O59" s="86">
        <f>+IF(AND(O$1&gt;=Input!$J39,O$1&lt;=Input!$K39),Input!$E39/Input!$L39,0)+IFERROR(IF(AND(MOD(Capex!O$6,Input!$H39)=0,O$5=1),Input!$I39*Input!$E39,0),0)</f>
        <v>0</v>
      </c>
      <c r="P59" s="86">
        <f>+IF(AND(P$1&gt;=Input!$J39,P$1&lt;=Input!$K39),Input!$E39/Input!$L39,0)+IFERROR(IF(AND(MOD(Capex!P$6,Input!$H39)=0,P$5=1),Input!$I39*Input!$E39,0),0)</f>
        <v>0</v>
      </c>
      <c r="Q59" s="86">
        <f>+IF(AND(Q$1&gt;=Input!$J39,Q$1&lt;=Input!$K39),Input!$E39/Input!$L39,0)+IFERROR(IF(AND(MOD(Capex!Q$6,Input!$H39)=0,Q$5=1),Input!$I39*Input!$E39,0),0)</f>
        <v>0</v>
      </c>
      <c r="R59" s="86">
        <f>+IF(AND(R$1&gt;=Input!$J39,R$1&lt;=Input!$K39),Input!$E39/Input!$L39,0)+IFERROR(IF(AND(MOD(Capex!R$6,Input!$H39)=0,R$5=1),Input!$I39*Input!$E39,0),0)</f>
        <v>0</v>
      </c>
      <c r="S59" s="86">
        <f>+IF(AND(S$1&gt;=Input!$J39,S$1&lt;=Input!$K39),Input!$E39/Input!$L39,0)+IFERROR(IF(AND(MOD(Capex!S$6,Input!$H39)=0,S$5=1),Input!$I39*Input!$E39,0),0)</f>
        <v>0</v>
      </c>
      <c r="T59" s="86">
        <f>+IF(AND(T$1&gt;=Input!$J39,T$1&lt;=Input!$K39),Input!$E39/Input!$L39,0)+IFERROR(IF(AND(MOD(Capex!T$6,Input!$H39)=0,T$5=1),Input!$I39*Input!$E39,0),0)</f>
        <v>0</v>
      </c>
      <c r="U59" s="86">
        <f>+IF(AND(U$1&gt;=Input!$J39,U$1&lt;=Input!$K39),Input!$E39/Input!$L39,0)+IFERROR(IF(AND(MOD(Capex!U$6,Input!$H39)=0,U$5=1),Input!$I39*Input!$E39,0),0)</f>
        <v>0</v>
      </c>
      <c r="V59" s="86">
        <f>+IF(AND(V$1&gt;=Input!$J39,V$1&lt;=Input!$K39),Input!$E39/Input!$L39,0)+IFERROR(IF(AND(MOD(Capex!V$6,Input!$H39)=0,V$5=1),Input!$I39*Input!$E39,0),0)</f>
        <v>0</v>
      </c>
      <c r="W59" s="86">
        <f>+IF(AND(W$1&gt;=Input!$J39,W$1&lt;=Input!$K39),Input!$E39/Input!$L39,0)+IFERROR(IF(AND(MOD(Capex!W$6,Input!$H39)=0,W$5=1),Input!$I39*Input!$E39,0),0)</f>
        <v>0</v>
      </c>
      <c r="X59" s="86">
        <f>+IF(AND(X$1&gt;=Input!$J39,X$1&lt;=Input!$K39),Input!$E39/Input!$L39,0)+IFERROR(IF(AND(MOD(Capex!X$6,Input!$H39)=0,X$5=1),Input!$I39*Input!$E39,0),0)</f>
        <v>0</v>
      </c>
      <c r="Y59" s="86">
        <f>+IF(AND(Y$1&gt;=Input!$J39,Y$1&lt;=Input!$K39),Input!$E39/Input!$L39,0)+IFERROR(IF(AND(MOD(Capex!Y$6,Input!$H39)=0,Y$5=1),Input!$I39*Input!$E39,0),0)</f>
        <v>0</v>
      </c>
      <c r="Z59" s="86">
        <f>+IF(AND(Z$1&gt;=Input!$J39,Z$1&lt;=Input!$K39),Input!$E39/Input!$L39,0)+IFERROR(IF(AND(MOD(Capex!Z$6,Input!$H39)=0,Z$5=1),Input!$I39*Input!$E39,0),0)</f>
        <v>0</v>
      </c>
      <c r="AA59" s="86">
        <f>+IF(AND(AA$1&gt;=Input!$J39,AA$1&lt;=Input!$K39),Input!$E39/Input!$L39,0)+IFERROR(IF(AND(MOD(Capex!AA$6,Input!$H39)=0,AA$5=1),Input!$I39*Input!$E39,0),0)</f>
        <v>0</v>
      </c>
      <c r="AB59" s="86">
        <f>+IF(AND(AB$1&gt;=Input!$J39,AB$1&lt;=Input!$K39),Input!$E39/Input!$L39,0)+IFERROR(IF(AND(MOD(Capex!AB$6,Input!$H39)=0,AB$5=1),Input!$I39*Input!$E39,0),0)</f>
        <v>0</v>
      </c>
      <c r="AC59" s="86">
        <f>+IF(AND(AC$1&gt;=Input!$J39,AC$1&lt;=Input!$K39),Input!$E39/Input!$L39,0)+IFERROR(IF(AND(MOD(Capex!AC$6,Input!$H39)=0,AC$5=1),Input!$I39*Input!$E39,0),0)</f>
        <v>0</v>
      </c>
      <c r="AD59" s="86">
        <f>+IF(AND(AD$1&gt;=Input!$J39,AD$1&lt;=Input!$K39),Input!$E39/Input!$L39,0)+IFERROR(IF(AND(MOD(Capex!AD$6,Input!$H39)=0,AD$5=1),Input!$I39*Input!$E39,0),0)</f>
        <v>0</v>
      </c>
      <c r="AE59" s="86">
        <f>+IF(AND(AE$1&gt;=Input!$J39,AE$1&lt;=Input!$K39),Input!$E39/Input!$L39,0)+IFERROR(IF(AND(MOD(Capex!AE$6,Input!$H39)=0,AE$5=1),Input!$I39*Input!$E39,0),0)</f>
        <v>0</v>
      </c>
      <c r="AF59" s="86">
        <f>+IF(AND(AF$1&gt;=Input!$J39,AF$1&lt;=Input!$K39),Input!$E39/Input!$L39,0)+IFERROR(IF(AND(MOD(Capex!AF$6,Input!$H39)=0,AF$5=1),Input!$I39*Input!$E39,0),0)</f>
        <v>0</v>
      </c>
      <c r="AG59" s="86">
        <f>+IF(AND(AG$1&gt;=Input!$J39,AG$1&lt;=Input!$K39),Input!$E39/Input!$L39,0)+IFERROR(IF(AND(MOD(Capex!AG$6,Input!$H39)=0,AG$5=1),Input!$I39*Input!$E39,0),0)</f>
        <v>0</v>
      </c>
      <c r="AH59" s="86">
        <f>+IF(AND(AH$1&gt;=Input!$J39,AH$1&lt;=Input!$K39),Input!$E39/Input!$L39,0)+IFERROR(IF(AND(MOD(Capex!AH$6,Input!$H39)=0,AH$5=1),Input!$I39*Input!$E39,0),0)</f>
        <v>0</v>
      </c>
      <c r="AI59" s="86">
        <f>+IF(AND(AI$1&gt;=Input!$J39,AI$1&lt;=Input!$K39),Input!$E39/Input!$L39,0)+IFERROR(IF(AND(MOD(Capex!AI$6,Input!$H39)=0,AI$5=1),Input!$I39*Input!$E39,0),0)</f>
        <v>0</v>
      </c>
      <c r="AJ59" s="86">
        <f>+IF(AND(AJ$1&gt;=Input!$J39,AJ$1&lt;=Input!$K39),Input!$E39/Input!$L39,0)+IFERROR(IF(AND(MOD(Capex!AJ$6,Input!$H39)=0,AJ$5=1),Input!$I39*Input!$E39,0),0)</f>
        <v>0</v>
      </c>
      <c r="AK59" s="86">
        <f>+IF(AND(AK$1&gt;=Input!$J39,AK$1&lt;=Input!$K39),Input!$E39/Input!$L39,0)+IFERROR(IF(AND(MOD(Capex!AK$6,Input!$H39)=0,AK$5=1),Input!$I39*Input!$E39,0),0)</f>
        <v>0</v>
      </c>
      <c r="AL59" s="86">
        <f>+IF(AND(AL$1&gt;=Input!$J39,AL$1&lt;=Input!$K39),Input!$E39/Input!$L39,0)+IFERROR(IF(AND(MOD(Capex!AL$6,Input!$H39)=0,AL$5=1),Input!$I39*Input!$E39,0),0)</f>
        <v>0</v>
      </c>
      <c r="AM59" s="86">
        <f>+IF(AND(AM$1&gt;=Input!$J39,AM$1&lt;=Input!$K39),Input!$E39/Input!$L39,0)+IFERROR(IF(AND(MOD(Capex!AM$6,Input!$H39)=0,AM$5=1),Input!$I39*Input!$E39,0),0)</f>
        <v>0</v>
      </c>
      <c r="AN59" s="86">
        <f>+IF(AND(AN$1&gt;=Input!$J39,AN$1&lt;=Input!$K39),Input!$E39/Input!$L39,0)+IFERROR(IF(AND(MOD(Capex!AN$6,Input!$H39)=0,AN$5=1),Input!$I39*Input!$E39,0),0)</f>
        <v>0</v>
      </c>
      <c r="AO59" s="86">
        <f>+IF(AND(AO$1&gt;=Input!$J39,AO$1&lt;=Input!$K39),Input!$E39/Input!$L39,0)+IFERROR(IF(AND(MOD(Capex!AO$6,Input!$H39)=0,AO$5=1),Input!$I39*Input!$E39,0),0)</f>
        <v>0</v>
      </c>
      <c r="AP59" s="86">
        <f>+IF(AND(AP$1&gt;=Input!$J39,AP$1&lt;=Input!$K39),Input!$E39/Input!$L39,0)+IFERROR(IF(AND(MOD(Capex!AP$6,Input!$H39)=0,AP$5=1),Input!$I39*Input!$E39,0),0)</f>
        <v>0</v>
      </c>
      <c r="AQ59" s="86">
        <f>+IF(AND(AQ$1&gt;=Input!$J39,AQ$1&lt;=Input!$K39),Input!$E39/Input!$L39,0)+IFERROR(IF(AND(MOD(Capex!AQ$6,Input!$H39)=0,AQ$5=1),Input!$I39*Input!$E39,0),0)</f>
        <v>0</v>
      </c>
      <c r="AR59" s="86">
        <f>+IF(AND(AR$1&gt;=Input!$J39,AR$1&lt;=Input!$K39),Input!$E39/Input!$L39,0)+IFERROR(IF(AND(MOD(Capex!AR$6,Input!$H39)=0,AR$5=1),Input!$I39*Input!$E39,0),0)</f>
        <v>0</v>
      </c>
      <c r="AS59" s="86">
        <f>+IF(AND(AS$1&gt;=Input!$J39,AS$1&lt;=Input!$K39),Input!$E39/Input!$L39,0)+IFERROR(IF(AND(MOD(Capex!AS$6,Input!$H39)=0,AS$5=1),Input!$I39*Input!$E39,0),0)</f>
        <v>0</v>
      </c>
      <c r="AT59" s="86">
        <f>+IF(AND(AT$1&gt;=Input!$J39,AT$1&lt;=Input!$K39),Input!$E39/Input!$L39,0)+IFERROR(IF(AND(MOD(Capex!AT$6,Input!$H39)=0,AT$5=1),Input!$I39*Input!$E39,0),0)</f>
        <v>0</v>
      </c>
      <c r="AU59" s="86">
        <f>+IF(AND(AU$1&gt;=Input!$J39,AU$1&lt;=Input!$K39),Input!$E39/Input!$L39,0)+IFERROR(IF(AND(MOD(Capex!AU$6,Input!$H39)=0,AU$5=1),Input!$I39*Input!$E39,0),0)</f>
        <v>0</v>
      </c>
      <c r="AV59" s="86">
        <f>+IF(AND(AV$1&gt;=Input!$J39,AV$1&lt;=Input!$K39),Input!$E39/Input!$L39,0)+IFERROR(IF(AND(MOD(Capex!AV$6,Input!$H39)=0,AV$5=1),Input!$I39*Input!$E39,0),0)</f>
        <v>0</v>
      </c>
      <c r="AW59" s="86">
        <f>+IF(AND(AW$1&gt;=Input!$J39,AW$1&lt;=Input!$K39),Input!$E39/Input!$L39,0)+IFERROR(IF(AND(MOD(Capex!AW$6,Input!$H39)=0,AW$5=1),Input!$I39*Input!$E39,0),0)</f>
        <v>0</v>
      </c>
      <c r="AX59" s="86">
        <f>+IF(AND(AX$1&gt;=Input!$J39,AX$1&lt;=Input!$K39),Input!$E39/Input!$L39,0)+IFERROR(IF(AND(MOD(Capex!AX$6,Input!$H39)=0,AX$5=1),Input!$I39*Input!$E39,0),0)</f>
        <v>0</v>
      </c>
      <c r="AY59" s="86">
        <f>+IF(AND(AY$1&gt;=Input!$J39,AY$1&lt;=Input!$K39),Input!$E39/Input!$L39,0)+IFERROR(IF(AND(MOD(Capex!AY$6,Input!$H39)=0,AY$5=1),Input!$I39*Input!$E39,0),0)</f>
        <v>0</v>
      </c>
      <c r="AZ59" s="86">
        <f>+IF(AND(AZ$1&gt;=Input!$J39,AZ$1&lt;=Input!$K39),Input!$E39/Input!$L39,0)+IFERROR(IF(AND(MOD(Capex!AZ$6,Input!$H39)=0,AZ$5=1),Input!$I39*Input!$E39,0),0)</f>
        <v>0</v>
      </c>
      <c r="BA59" s="86">
        <f>+IF(AND(BA$1&gt;=Input!$J39,BA$1&lt;=Input!$K39),Input!$E39/Input!$L39,0)+IFERROR(IF(AND(MOD(Capex!BA$6,Input!$H39)=0,BA$5=1),Input!$I39*Input!$E39,0),0)</f>
        <v>0</v>
      </c>
      <c r="BB59" s="86">
        <f>+IF(AND(BB$1&gt;=Input!$J39,BB$1&lt;=Input!$K39),Input!$E39/Input!$L39,0)+IFERROR(IF(AND(MOD(Capex!BB$6,Input!$H39)=0,BB$5=1),Input!$I39*Input!$E39,0),0)</f>
        <v>0</v>
      </c>
      <c r="BC59" s="86">
        <f>+IF(AND(BC$1&gt;=Input!$J39,BC$1&lt;=Input!$K39),Input!$E39/Input!$L39,0)+IFERROR(IF(AND(MOD(Capex!BC$6,Input!$H39)=0,BC$5=1),Input!$I39*Input!$E39,0),0)</f>
        <v>0</v>
      </c>
      <c r="BD59" s="86">
        <f>+IF(AND(BD$1&gt;=Input!$J39,BD$1&lt;=Input!$K39),Input!$E39/Input!$L39,0)+IFERROR(IF(AND(MOD(Capex!BD$6,Input!$H39)=0,BD$5=1),Input!$I39*Input!$E39,0),0)</f>
        <v>0</v>
      </c>
      <c r="BE59" s="86">
        <f>+IF(AND(BE$1&gt;=Input!$J39,BE$1&lt;=Input!$K39),Input!$E39/Input!$L39,0)+IFERROR(IF(AND(MOD(Capex!BE$6,Input!$H39)=0,BE$5=1),Input!$I39*Input!$E39,0),0)</f>
        <v>0</v>
      </c>
      <c r="BF59" s="86">
        <f>+IF(AND(BF$1&gt;=Input!$J39,BF$1&lt;=Input!$K39),Input!$E39/Input!$L39,0)+IFERROR(IF(AND(MOD(Capex!BF$6,Input!$H39)=0,BF$5=1),Input!$I39*Input!$E39,0),0)</f>
        <v>0</v>
      </c>
      <c r="BG59" s="86">
        <f>+IF(AND(BG$1&gt;=Input!$J39,BG$1&lt;=Input!$K39),Input!$E39/Input!$L39,0)+IFERROR(IF(AND(MOD(Capex!BG$6,Input!$H39)=0,BG$5=1),Input!$I39*Input!$E39,0),0)</f>
        <v>0</v>
      </c>
      <c r="BH59" s="86">
        <f>+IF(AND(BH$1&gt;=Input!$J39,BH$1&lt;=Input!$K39),Input!$E39/Input!$L39,0)+IFERROR(IF(AND(MOD(Capex!BH$6,Input!$H39)=0,BH$5=1),Input!$I39*Input!$E39,0),0)</f>
        <v>0</v>
      </c>
      <c r="BI59" s="86">
        <f>+IF(AND(BI$1&gt;=Input!$J39,BI$1&lt;=Input!$K39),Input!$E39/Input!$L39,0)+IFERROR(IF(AND(MOD(Capex!BI$6,Input!$H39)=0,BI$5=1),Input!$I39*Input!$E39,0),0)</f>
        <v>0</v>
      </c>
      <c r="BJ59" s="86">
        <f>+IF(AND(BJ$1&gt;=Input!$J39,BJ$1&lt;=Input!$K39),Input!$E39/Input!$L39,0)+IFERROR(IF(AND(MOD(Capex!BJ$6,Input!$H39)=0,BJ$5=1),Input!$I39*Input!$E39,0),0)</f>
        <v>0</v>
      </c>
      <c r="BK59" s="86">
        <f>+IF(AND(BK$1&gt;=Input!$J39,BK$1&lt;=Input!$K39),Input!$E39/Input!$L39,0)+IFERROR(IF(AND(MOD(Capex!BK$6,Input!$H39)=0,BK$5=1),Input!$I39*Input!$E39,0),0)</f>
        <v>0</v>
      </c>
      <c r="BL59" s="86">
        <f>+IF(AND(BL$1&gt;=Input!$J39,BL$1&lt;=Input!$K39),Input!$E39/Input!$L39,0)+IFERROR(IF(AND(MOD(Capex!BL$6,Input!$H39)=0,BL$5=1),Input!$I39*Input!$E39,0),0)</f>
        <v>0</v>
      </c>
      <c r="BM59" s="86">
        <f>+IF(AND(BM$1&gt;=Input!$J39,BM$1&lt;=Input!$K39),Input!$E39/Input!$L39,0)+IFERROR(IF(AND(MOD(Capex!BM$6,Input!$H39)=0,BM$5=1),Input!$I39*Input!$E39,0),0)</f>
        <v>0</v>
      </c>
      <c r="BN59" s="86">
        <f>+IF(AND(BN$1&gt;=Input!$J39,BN$1&lt;=Input!$K39),Input!$E39/Input!$L39,0)+IFERROR(IF(AND(MOD(Capex!BN$6,Input!$H39)=0,BN$5=1),Input!$I39*Input!$E39,0),0)</f>
        <v>0</v>
      </c>
      <c r="BO59" s="86">
        <f>+IF(AND(BO$1&gt;=Input!$J39,BO$1&lt;=Input!$K39),Input!$E39/Input!$L39,0)+IFERROR(IF(AND(MOD(Capex!BO$6,Input!$H39)=0,BO$5=1),Input!$I39*Input!$E39,0),0)</f>
        <v>0</v>
      </c>
      <c r="BP59" s="86">
        <f>+IF(AND(BP$1&gt;=Input!$J39,BP$1&lt;=Input!$K39),Input!$E39/Input!$L39,0)+IFERROR(IF(AND(MOD(Capex!BP$6,Input!$H39)=0,BP$5=1),Input!$I39*Input!$E39,0),0)</f>
        <v>0</v>
      </c>
      <c r="BQ59" s="86">
        <f>+IF(AND(BQ$1&gt;=Input!$J39,BQ$1&lt;=Input!$K39),Input!$E39/Input!$L39,0)+IFERROR(IF(AND(MOD(Capex!BQ$6,Input!$H39)=0,BQ$5=1),Input!$I39*Input!$E39,0),0)</f>
        <v>0</v>
      </c>
      <c r="BR59" s="86">
        <f>+IF(AND(BR$1&gt;=Input!$J39,BR$1&lt;=Input!$K39),Input!$E39/Input!$L39,0)+IFERROR(IF(AND(MOD(Capex!BR$6,Input!$H39)=0,BR$5=1),Input!$I39*Input!$E39,0),0)</f>
        <v>0</v>
      </c>
      <c r="BS59" s="86">
        <f>+IF(AND(BS$1&gt;=Input!$J39,BS$1&lt;=Input!$K39),Input!$E39/Input!$L39,0)+IFERROR(IF(AND(MOD(Capex!BS$6,Input!$H39)=0,BS$5=1),Input!$I39*Input!$E39,0),0)</f>
        <v>0</v>
      </c>
      <c r="BT59" s="86">
        <f>+IF(AND(BT$1&gt;=Input!$J39,BT$1&lt;=Input!$K39),Input!$E39/Input!$L39,0)+IFERROR(IF(AND(MOD(Capex!BT$6,Input!$H39)=0,BT$5=1),Input!$I39*Input!$E39,0),0)</f>
        <v>0</v>
      </c>
      <c r="BU59" s="86">
        <f>+IF(AND(BU$1&gt;=Input!$J39,BU$1&lt;=Input!$K39),Input!$E39/Input!$L39,0)+IFERROR(IF(AND(MOD(Capex!BU$6,Input!$H39)=0,BU$5=1),Input!$I39*Input!$E39,0),0)</f>
        <v>0</v>
      </c>
      <c r="BV59" s="86">
        <f>+IF(AND(BV$1&gt;=Input!$J39,BV$1&lt;=Input!$K39),Input!$E39/Input!$L39,0)+IFERROR(IF(AND(MOD(Capex!BV$6,Input!$H39)=0,BV$5=1),Input!$I39*Input!$E39,0),0)</f>
        <v>0</v>
      </c>
      <c r="BW59" s="86">
        <f>+IF(AND(BW$1&gt;=Input!$J39,BW$1&lt;=Input!$K39),Input!$E39/Input!$L39,0)+IFERROR(IF(AND(MOD(Capex!BW$6,Input!$H39)=0,BW$5=1),Input!$I39*Input!$E39,0),0)</f>
        <v>0</v>
      </c>
      <c r="BX59" s="86">
        <f>+IF(AND(BX$1&gt;=Input!$J39,BX$1&lt;=Input!$K39),Input!$E39/Input!$L39,0)+IFERROR(IF(AND(MOD(Capex!BX$6,Input!$H39)=0,BX$5=1),Input!$I39*Input!$E39,0),0)</f>
        <v>0</v>
      </c>
      <c r="BY59" s="86">
        <f>+IF(AND(BY$1&gt;=Input!$J39,BY$1&lt;=Input!$K39),Input!$E39/Input!$L39,0)+IFERROR(IF(AND(MOD(Capex!BY$6,Input!$H39)=0,BY$5=1),Input!$I39*Input!$E39,0),0)</f>
        <v>0</v>
      </c>
      <c r="BZ59" s="86">
        <f>+IF(AND(BZ$1&gt;=Input!$J39,BZ$1&lt;=Input!$K39),Input!$E39/Input!$L39,0)+IFERROR(IF(AND(MOD(Capex!BZ$6,Input!$H39)=0,BZ$5=1),Input!$I39*Input!$E39,0),0)</f>
        <v>0</v>
      </c>
      <c r="CA59" s="86">
        <f>+IF(AND(CA$1&gt;=Input!$J39,CA$1&lt;=Input!$K39),Input!$E39/Input!$L39,0)+IFERROR(IF(AND(MOD(Capex!CA$6,Input!$H39)=0,CA$5=1),Input!$I39*Input!$E39,0),0)</f>
        <v>0</v>
      </c>
      <c r="CB59" s="86">
        <f>+IF(AND(CB$1&gt;=Input!$J39,CB$1&lt;=Input!$K39),Input!$E39/Input!$L39,0)+IFERROR(IF(AND(MOD(Capex!CB$6,Input!$H39)=0,CB$5=1),Input!$I39*Input!$E39,0),0)</f>
        <v>0</v>
      </c>
      <c r="CC59" s="86">
        <f>+IF(AND(CC$1&gt;=Input!$J39,CC$1&lt;=Input!$K39),Input!$E39/Input!$L39,0)+IFERROR(IF(AND(MOD(Capex!CC$6,Input!$H39)=0,CC$5=1),Input!$I39*Input!$E39,0),0)</f>
        <v>0</v>
      </c>
      <c r="CD59" s="86">
        <f>+IF(AND(CD$1&gt;=Input!$J39,CD$1&lt;=Input!$K39),Input!$E39/Input!$L39,0)+IFERROR(IF(AND(MOD(Capex!CD$6,Input!$H39)=0,CD$5=1),Input!$I39*Input!$E39,0),0)</f>
        <v>0</v>
      </c>
      <c r="CE59" s="86">
        <f>+IF(AND(CE$1&gt;=Input!$J39,CE$1&lt;=Input!$K39),Input!$E39/Input!$L39,0)+IFERROR(IF(AND(MOD(Capex!CE$6,Input!$H39)=0,CE$5=1),Input!$I39*Input!$E39,0),0)</f>
        <v>0</v>
      </c>
      <c r="CF59" s="86">
        <f>+IF(AND(CF$1&gt;=Input!$J39,CF$1&lt;=Input!$K39),Input!$E39/Input!$L39,0)+IFERROR(IF(AND(MOD(Capex!CF$6,Input!$H39)=0,CF$5=1),Input!$I39*Input!$E39,0),0)</f>
        <v>0</v>
      </c>
      <c r="CG59" s="86">
        <f>+IF(AND(CG$1&gt;=Input!$J39,CG$1&lt;=Input!$K39),Input!$E39/Input!$L39,0)+IFERROR(IF(AND(MOD(Capex!CG$6,Input!$H39)=0,CG$5=1),Input!$I39*Input!$E39,0),0)</f>
        <v>0</v>
      </c>
      <c r="CH59" s="86">
        <f>+IF(AND(CH$1&gt;=Input!$J39,CH$1&lt;=Input!$K39),Input!$E39/Input!$L39,0)+IFERROR(IF(AND(MOD(Capex!CH$6,Input!$H39)=0,CH$5=1),Input!$I39*Input!$E39,0),0)</f>
        <v>0</v>
      </c>
      <c r="CI59" s="86">
        <f>+IF(AND(CI$1&gt;=Input!$J39,CI$1&lt;=Input!$K39),Input!$E39/Input!$L39,0)+IFERROR(IF(AND(MOD(Capex!CI$6,Input!$H39)=0,CI$5=1),Input!$I39*Input!$E39,0),0)</f>
        <v>0</v>
      </c>
      <c r="CJ59" s="86">
        <f>+IF(AND(CJ$1&gt;=Input!$J39,CJ$1&lt;=Input!$K39),Input!$E39/Input!$L39,0)+IFERROR(IF(AND(MOD(Capex!CJ$6,Input!$H39)=0,CJ$5=1),Input!$I39*Input!$E39,0),0)</f>
        <v>0</v>
      </c>
      <c r="CK59" s="86">
        <f>+IF(AND(CK$1&gt;=Input!$J39,CK$1&lt;=Input!$K39),Input!$E39/Input!$L39,0)+IFERROR(IF(AND(MOD(Capex!CK$6,Input!$H39)=0,CK$5=1),Input!$I39*Input!$E39,0),0)</f>
        <v>0</v>
      </c>
      <c r="CL59" s="86">
        <f>+IF(AND(CL$1&gt;=Input!$J39,CL$1&lt;=Input!$K39),Input!$E39/Input!$L39,0)+IFERROR(IF(AND(MOD(Capex!CL$6,Input!$H39)=0,CL$5=1),Input!$I39*Input!$E39,0),0)</f>
        <v>0</v>
      </c>
      <c r="CM59" s="86">
        <f>+IF(AND(CM$1&gt;=Input!$J39,CM$1&lt;=Input!$K39),Input!$E39/Input!$L39,0)+IFERROR(IF(AND(MOD(Capex!CM$6,Input!$H39)=0,CM$5=1),Input!$I39*Input!$E39,0),0)</f>
        <v>0</v>
      </c>
      <c r="CN59" s="86">
        <f>+IF(AND(CN$1&gt;=Input!$J39,CN$1&lt;=Input!$K39),Input!$E39/Input!$L39,0)+IFERROR(IF(AND(MOD(Capex!CN$6,Input!$H39)=0,CN$5=1),Input!$I39*Input!$E39,0),0)</f>
        <v>0</v>
      </c>
      <c r="CO59" s="86">
        <f>+IF(AND(CO$1&gt;=Input!$J39,CO$1&lt;=Input!$K39),Input!$E39/Input!$L39,0)+IFERROR(IF(AND(MOD(Capex!CO$6,Input!$H39)=0,CO$5=1),Input!$I39*Input!$E39,0),0)</f>
        <v>0</v>
      </c>
      <c r="CP59" s="86">
        <f>+IF(AND(CP$1&gt;=Input!$J39,CP$1&lt;=Input!$K39),Input!$E39/Input!$L39,0)+IFERROR(IF(AND(MOD(Capex!CP$6,Input!$H39)=0,CP$5=1),Input!$I39*Input!$E39,0),0)</f>
        <v>0</v>
      </c>
      <c r="CQ59" s="86">
        <f>+IF(AND(CQ$1&gt;=Input!$J39,CQ$1&lt;=Input!$K39),Input!$E39/Input!$L39,0)+IFERROR(IF(AND(MOD(Capex!CQ$6,Input!$H39)=0,CQ$5=1),Input!$I39*Input!$E39,0),0)</f>
        <v>0</v>
      </c>
      <c r="CR59" s="86">
        <f>+IF(AND(CR$1&gt;=Input!$J39,CR$1&lt;=Input!$K39),Input!$E39/Input!$L39,0)+IFERROR(IF(AND(MOD(Capex!CR$6,Input!$H39)=0,CR$5=1),Input!$I39*Input!$E39,0),0)</f>
        <v>0</v>
      </c>
      <c r="CS59" s="86">
        <f>+IF(AND(CS$1&gt;=Input!$J39,CS$1&lt;=Input!$K39),Input!$E39/Input!$L39,0)+IFERROR(IF(AND(MOD(Capex!CS$6,Input!$H39)=0,CS$5=1),Input!$I39*Input!$E39,0),0)</f>
        <v>0</v>
      </c>
      <c r="CT59" s="86">
        <f>+IF(AND(CT$1&gt;=Input!$J39,CT$1&lt;=Input!$K39),Input!$E39/Input!$L39,0)+IFERROR(IF(AND(MOD(Capex!CT$6,Input!$H39)=0,CT$5=1),Input!$I39*Input!$E39,0),0)</f>
        <v>0</v>
      </c>
      <c r="CU59" s="86">
        <f>+IF(AND(CU$1&gt;=Input!$J39,CU$1&lt;=Input!$K39),Input!$E39/Input!$L39,0)+IFERROR(IF(AND(MOD(Capex!CU$6,Input!$H39)=0,CU$5=1),Input!$I39*Input!$E39,0),0)</f>
        <v>0</v>
      </c>
      <c r="CV59" s="86">
        <f>+IF(AND(CV$1&gt;=Input!$J39,CV$1&lt;=Input!$K39),Input!$E39/Input!$L39,0)+IFERROR(IF(AND(MOD(Capex!CV$6,Input!$H39)=0,CV$5=1),Input!$I39*Input!$E39,0),0)</f>
        <v>0</v>
      </c>
      <c r="CW59" s="86">
        <f>+IF(AND(CW$1&gt;=Input!$J39,CW$1&lt;=Input!$K39),Input!$E39/Input!$L39,0)+IFERROR(IF(AND(MOD(Capex!CW$6,Input!$H39)=0,CW$5=1),Input!$I39*Input!$E39,0),0)</f>
        <v>0</v>
      </c>
      <c r="CX59" s="86">
        <f>+IF(AND(CX$1&gt;=Input!$J39,CX$1&lt;=Input!$K39),Input!$E39/Input!$L39,0)+IFERROR(IF(AND(MOD(Capex!CX$6,Input!$H39)=0,CX$5=1),Input!$I39*Input!$E39,0),0)</f>
        <v>0</v>
      </c>
      <c r="CY59" s="86">
        <f>+IF(AND(CY$1&gt;=Input!$J39,CY$1&lt;=Input!$K39),Input!$E39/Input!$L39,0)+IFERROR(IF(AND(MOD(Capex!CY$6,Input!$H39)=0,CY$5=1),Input!$I39*Input!$E39,0),0)</f>
        <v>0</v>
      </c>
      <c r="CZ59" s="86">
        <f>+IF(AND(CZ$1&gt;=Input!$J39,CZ$1&lt;=Input!$K39),Input!$E39/Input!$L39,0)+IFERROR(IF(AND(MOD(Capex!CZ$6,Input!$H39)=0,CZ$5=1),Input!$I39*Input!$E39,0),0)</f>
        <v>0</v>
      </c>
      <c r="DA59" s="86">
        <f>+IF(AND(DA$1&gt;=Input!$J39,DA$1&lt;=Input!$K39),Input!$E39/Input!$L39,0)+IFERROR(IF(AND(MOD(Capex!DA$6,Input!$H39)=0,DA$5=1),Input!$I39*Input!$E39,0),0)</f>
        <v>0</v>
      </c>
      <c r="DB59" s="86">
        <f>+IF(AND(DB$1&gt;=Input!$J39,DB$1&lt;=Input!$K39),Input!$E39/Input!$L39,0)+IFERROR(IF(AND(MOD(Capex!DB$6,Input!$H39)=0,DB$5=1),Input!$I39*Input!$E39,0),0)</f>
        <v>0</v>
      </c>
      <c r="DC59" s="86">
        <f>+IF(AND(DC$1&gt;=Input!$J39,DC$1&lt;=Input!$K39),Input!$E39/Input!$L39,0)+IFERROR(IF(AND(MOD(Capex!DC$6,Input!$H39)=0,DC$5=1),Input!$I39*Input!$E39,0),0)</f>
        <v>0</v>
      </c>
      <c r="DD59" s="86">
        <f>+IF(AND(DD$1&gt;=Input!$J39,DD$1&lt;=Input!$K39),Input!$E39/Input!$L39,0)+IFERROR(IF(AND(MOD(Capex!DD$6,Input!$H39)=0,DD$5=1),Input!$I39*Input!$E39,0),0)</f>
        <v>0</v>
      </c>
      <c r="DE59" s="86">
        <f>+IF(AND(DE$1&gt;=Input!$J39,DE$1&lt;=Input!$K39),Input!$E39/Input!$L39,0)+IFERROR(IF(AND(MOD(Capex!DE$6,Input!$H39)=0,DE$5=1),Input!$I39*Input!$E39,0),0)</f>
        <v>0</v>
      </c>
      <c r="DF59" s="86">
        <f>+IF(AND(DF$1&gt;=Input!$J39,DF$1&lt;=Input!$K39),Input!$E39/Input!$L39,0)+IFERROR(IF(AND(MOD(Capex!DF$6,Input!$H39)=0,DF$5=1),Input!$I39*Input!$E39,0),0)</f>
        <v>0</v>
      </c>
      <c r="DG59" s="86">
        <f>+IF(AND(DG$1&gt;=Input!$J39,DG$1&lt;=Input!$K39),Input!$E39/Input!$L39,0)+IFERROR(IF(AND(MOD(Capex!DG$6,Input!$H39)=0,DG$5=1),Input!$I39*Input!$E39,0),0)</f>
        <v>0</v>
      </c>
      <c r="DH59" s="86">
        <f>+IF(AND(DH$1&gt;=Input!$J39,DH$1&lt;=Input!$K39),Input!$E39/Input!$L39,0)+IFERROR(IF(AND(MOD(Capex!DH$6,Input!$H39)=0,DH$5=1),Input!$I39*Input!$E39,0),0)</f>
        <v>0</v>
      </c>
      <c r="DI59" s="86">
        <f>+IF(AND(DI$1&gt;=Input!$J39,DI$1&lt;=Input!$K39),Input!$E39/Input!$L39,0)+IFERROR(IF(AND(MOD(Capex!DI$6,Input!$H39)=0,DI$5=1),Input!$I39*Input!$E39,0),0)</f>
        <v>0</v>
      </c>
      <c r="DJ59" s="86">
        <f>+IF(AND(DJ$1&gt;=Input!$J39,DJ$1&lt;=Input!$K39),Input!$E39/Input!$L39,0)+IFERROR(IF(AND(MOD(Capex!DJ$6,Input!$H39)=0,DJ$5=1),Input!$I39*Input!$E39,0),0)</f>
        <v>0</v>
      </c>
      <c r="DK59" s="86">
        <f>+IF(AND(DK$1&gt;=Input!$J39,DK$1&lt;=Input!$K39),Input!$E39/Input!$L39,0)+IFERROR(IF(AND(MOD(Capex!DK$6,Input!$H39)=0,DK$5=1),Input!$I39*Input!$E39,0),0)</f>
        <v>0</v>
      </c>
      <c r="DL59" s="86">
        <f>+IF(AND(DL$1&gt;=Input!$J39,DL$1&lt;=Input!$K39),Input!$E39/Input!$L39,0)+IFERROR(IF(AND(MOD(Capex!DL$6,Input!$H39)=0,DL$5=1),Input!$I39*Input!$E39,0),0)</f>
        <v>0</v>
      </c>
      <c r="DM59" s="86">
        <f>+IF(AND(DM$1&gt;=Input!$J39,DM$1&lt;=Input!$K39),Input!$E39/Input!$L39,0)+IFERROR(IF(AND(MOD(Capex!DM$6,Input!$H39)=0,DM$5=1),Input!$I39*Input!$E39,0),0)</f>
        <v>0</v>
      </c>
      <c r="DN59" s="86">
        <f>+IF(AND(DN$1&gt;=Input!$J39,DN$1&lt;=Input!$K39),Input!$E39/Input!$L39,0)+IFERROR(IF(AND(MOD(Capex!DN$6,Input!$H39)=0,DN$5=1),Input!$I39*Input!$E39,0),0)</f>
        <v>0</v>
      </c>
      <c r="DO59" s="86">
        <f>+IF(AND(DO$1&gt;=Input!$J39,DO$1&lt;=Input!$K39),Input!$E39/Input!$L39,0)+IFERROR(IF(AND(MOD(Capex!DO$6,Input!$H39)=0,DO$5=1),Input!$I39*Input!$E39,0),0)</f>
        <v>0</v>
      </c>
      <c r="DP59" s="86">
        <f>+IF(AND(DP$1&gt;=Input!$J39,DP$1&lt;=Input!$K39),Input!$E39/Input!$L39,0)+IFERROR(IF(AND(MOD(Capex!DP$6,Input!$H39)=0,DP$5=1),Input!$I39*Input!$E39,0),0)</f>
        <v>0</v>
      </c>
      <c r="DQ59" s="86">
        <f>+IF(AND(DQ$1&gt;=Input!$J39,DQ$1&lt;=Input!$K39),Input!$E39/Input!$L39,0)+IFERROR(IF(AND(MOD(Capex!DQ$6,Input!$H39)=0,DQ$5=1),Input!$I39*Input!$E39,0),0)</f>
        <v>0</v>
      </c>
      <c r="DR59" s="86">
        <f>+IF(AND(DR$1&gt;=Input!$J39,DR$1&lt;=Input!$K39),Input!$E39/Input!$L39,0)+IFERROR(IF(AND(MOD(Capex!DR$6,Input!$H39)=0,DR$5=1),Input!$I39*Input!$E39,0),0)</f>
        <v>0</v>
      </c>
      <c r="DS59" s="86">
        <f>+IF(AND(DS$1&gt;=Input!$J39,DS$1&lt;=Input!$K39),Input!$E39/Input!$L39,0)+IFERROR(IF(AND(MOD(Capex!DS$6,Input!$H39)=0,DS$5=1),Input!$I39*Input!$E39,0),0)</f>
        <v>0</v>
      </c>
      <c r="DT59" s="86">
        <f>+IF(AND(DT$1&gt;=Input!$J39,DT$1&lt;=Input!$K39),Input!$E39/Input!$L39,0)+IFERROR(IF(AND(MOD(Capex!DT$6,Input!$H39)=0,DT$5=1),Input!$I39*Input!$E39,0),0)</f>
        <v>0</v>
      </c>
    </row>
    <row r="60" spans="1:124" ht="14.25" customHeight="1" x14ac:dyDescent="0.15">
      <c r="A60" s="85" t="str">
        <f>+Input!G40</f>
        <v>PPE</v>
      </c>
      <c r="B60" s="3" t="str">
        <f t="shared" si="144"/>
        <v>Kitchen and Restaurant Equipment ESTIMATED</v>
      </c>
      <c r="C60" s="71" t="str">
        <f t="shared" si="146"/>
        <v>EUR</v>
      </c>
      <c r="D60" s="23"/>
      <c r="E60" s="86">
        <f>+IF(AND(E$1&gt;=Input!$J40,E$1&lt;=Input!$K40),Input!$E40/Input!$L40,0)+IFERROR(IF(AND(MOD(Capex!E$6,Input!$H40)=0,E$5=1),Input!$I40*Input!$E40,0),0)</f>
        <v>17000</v>
      </c>
      <c r="F60" s="86">
        <f>+IF(AND(F$1&gt;=Input!$J40,F$1&lt;=Input!$K40),Input!$E40/Input!$L40,0)+IFERROR(IF(AND(MOD(Capex!F$6,Input!$H40)=0,F$5=1),Input!$I40*Input!$E40,0),0)</f>
        <v>0</v>
      </c>
      <c r="G60" s="86">
        <f>+IF(AND(G$1&gt;=Input!$J40,G$1&lt;=Input!$K40),Input!$E40/Input!$L40,0)+IFERROR(IF(AND(MOD(Capex!G$6,Input!$H40)=0,G$5=1),Input!$I40*Input!$E40,0),0)</f>
        <v>0</v>
      </c>
      <c r="H60" s="86">
        <f>+IF(AND(H$1&gt;=Input!$J40,H$1&lt;=Input!$K40),Input!$E40/Input!$L40,0)+IFERROR(IF(AND(MOD(Capex!H$6,Input!$H40)=0,H$5=1),Input!$I40*Input!$E40,0),0)</f>
        <v>0</v>
      </c>
      <c r="I60" s="86">
        <f>+IF(AND(I$1&gt;=Input!$J40,I$1&lt;=Input!$K40),Input!$E40/Input!$L40,0)+IFERROR(IF(AND(MOD(Capex!I$6,Input!$H40)=0,I$5=1),Input!$I40*Input!$E40,0),0)</f>
        <v>0</v>
      </c>
      <c r="J60" s="86">
        <f>+IF(AND(J$1&gt;=Input!$J40,J$1&lt;=Input!$K40),Input!$E40/Input!$L40,0)+IFERROR(IF(AND(MOD(Capex!J$6,Input!$H40)=0,J$5=1),Input!$I40*Input!$E40,0),0)</f>
        <v>0</v>
      </c>
      <c r="K60" s="86">
        <f>+IF(AND(K$1&gt;=Input!$J40,K$1&lt;=Input!$K40),Input!$E40/Input!$L40,0)+IFERROR(IF(AND(MOD(Capex!K$6,Input!$H40)=0,K$5=1),Input!$I40*Input!$E40,0),0)</f>
        <v>0</v>
      </c>
      <c r="L60" s="86">
        <f>+IF(AND(L$1&gt;=Input!$J40,L$1&lt;=Input!$K40),Input!$E40/Input!$L40,0)+IFERROR(IF(AND(MOD(Capex!L$6,Input!$H40)=0,L$5=1),Input!$I40*Input!$E40,0),0)</f>
        <v>0</v>
      </c>
      <c r="M60" s="86">
        <f>+IF(AND(M$1&gt;=Input!$J40,M$1&lt;=Input!$K40),Input!$E40/Input!$L40,0)+IFERROR(IF(AND(MOD(Capex!M$6,Input!$H40)=0,M$5=1),Input!$I40*Input!$E40,0),0)</f>
        <v>0</v>
      </c>
      <c r="N60" s="86">
        <f>+IF(AND(N$1&gt;=Input!$J40,N$1&lt;=Input!$K40),Input!$E40/Input!$L40,0)+IFERROR(IF(AND(MOD(Capex!N$6,Input!$H40)=0,N$5=1),Input!$I40*Input!$E40,0),0)</f>
        <v>0</v>
      </c>
      <c r="O60" s="86">
        <f>+IF(AND(O$1&gt;=Input!$J40,O$1&lt;=Input!$K40),Input!$E40/Input!$L40,0)+IFERROR(IF(AND(MOD(Capex!O$6,Input!$H40)=0,O$5=1),Input!$I40*Input!$E40,0),0)</f>
        <v>0</v>
      </c>
      <c r="P60" s="86">
        <f>+IF(AND(P$1&gt;=Input!$J40,P$1&lt;=Input!$K40),Input!$E40/Input!$L40,0)+IFERROR(IF(AND(MOD(Capex!P$6,Input!$H40)=0,P$5=1),Input!$I40*Input!$E40,0),0)</f>
        <v>0</v>
      </c>
      <c r="Q60" s="86">
        <f>+IF(AND(Q$1&gt;=Input!$J40,Q$1&lt;=Input!$K40),Input!$E40/Input!$L40,0)+IFERROR(IF(AND(MOD(Capex!Q$6,Input!$H40)=0,Q$5=1),Input!$I40*Input!$E40,0),0)</f>
        <v>0</v>
      </c>
      <c r="R60" s="86">
        <f>+IF(AND(R$1&gt;=Input!$J40,R$1&lt;=Input!$K40),Input!$E40/Input!$L40,0)+IFERROR(IF(AND(MOD(Capex!R$6,Input!$H40)=0,R$5=1),Input!$I40*Input!$E40,0),0)</f>
        <v>0</v>
      </c>
      <c r="S60" s="86">
        <f>+IF(AND(S$1&gt;=Input!$J40,S$1&lt;=Input!$K40),Input!$E40/Input!$L40,0)+IFERROR(IF(AND(MOD(Capex!S$6,Input!$H40)=0,S$5=1),Input!$I40*Input!$E40,0),0)</f>
        <v>0</v>
      </c>
      <c r="T60" s="86">
        <f>+IF(AND(T$1&gt;=Input!$J40,T$1&lt;=Input!$K40),Input!$E40/Input!$L40,0)+IFERROR(IF(AND(MOD(Capex!T$6,Input!$H40)=0,T$5=1),Input!$I40*Input!$E40,0),0)</f>
        <v>0</v>
      </c>
      <c r="U60" s="86">
        <f>+IF(AND(U$1&gt;=Input!$J40,U$1&lt;=Input!$K40),Input!$E40/Input!$L40,0)+IFERROR(IF(AND(MOD(Capex!U$6,Input!$H40)=0,U$5=1),Input!$I40*Input!$E40,0),0)</f>
        <v>0</v>
      </c>
      <c r="V60" s="86">
        <f>+IF(AND(V$1&gt;=Input!$J40,V$1&lt;=Input!$K40),Input!$E40/Input!$L40,0)+IFERROR(IF(AND(MOD(Capex!V$6,Input!$H40)=0,V$5=1),Input!$I40*Input!$E40,0),0)</f>
        <v>0</v>
      </c>
      <c r="W60" s="86">
        <f>+IF(AND(W$1&gt;=Input!$J40,W$1&lt;=Input!$K40),Input!$E40/Input!$L40,0)+IFERROR(IF(AND(MOD(Capex!W$6,Input!$H40)=0,W$5=1),Input!$I40*Input!$E40,0),0)</f>
        <v>0</v>
      </c>
      <c r="X60" s="86">
        <f>+IF(AND(X$1&gt;=Input!$J40,X$1&lt;=Input!$K40),Input!$E40/Input!$L40,0)+IFERROR(IF(AND(MOD(Capex!X$6,Input!$H40)=0,X$5=1),Input!$I40*Input!$E40,0),0)</f>
        <v>0</v>
      </c>
      <c r="Y60" s="86">
        <f>+IF(AND(Y$1&gt;=Input!$J40,Y$1&lt;=Input!$K40),Input!$E40/Input!$L40,0)+IFERROR(IF(AND(MOD(Capex!Y$6,Input!$H40)=0,Y$5=1),Input!$I40*Input!$E40,0),0)</f>
        <v>0</v>
      </c>
      <c r="Z60" s="86">
        <f>+IF(AND(Z$1&gt;=Input!$J40,Z$1&lt;=Input!$K40),Input!$E40/Input!$L40,0)+IFERROR(IF(AND(MOD(Capex!Z$6,Input!$H40)=0,Z$5=1),Input!$I40*Input!$E40,0),0)</f>
        <v>0</v>
      </c>
      <c r="AA60" s="86">
        <f>+IF(AND(AA$1&gt;=Input!$J40,AA$1&lt;=Input!$K40),Input!$E40/Input!$L40,0)+IFERROR(IF(AND(MOD(Capex!AA$6,Input!$H40)=0,AA$5=1),Input!$I40*Input!$E40,0),0)</f>
        <v>0</v>
      </c>
      <c r="AB60" s="86">
        <f>+IF(AND(AB$1&gt;=Input!$J40,AB$1&lt;=Input!$K40),Input!$E40/Input!$L40,0)+IFERROR(IF(AND(MOD(Capex!AB$6,Input!$H40)=0,AB$5=1),Input!$I40*Input!$E40,0),0)</f>
        <v>0</v>
      </c>
      <c r="AC60" s="86">
        <f>+IF(AND(AC$1&gt;=Input!$J40,AC$1&lt;=Input!$K40),Input!$E40/Input!$L40,0)+IFERROR(IF(AND(MOD(Capex!AC$6,Input!$H40)=0,AC$5=1),Input!$I40*Input!$E40,0),0)</f>
        <v>0</v>
      </c>
      <c r="AD60" s="86">
        <f>+IF(AND(AD$1&gt;=Input!$J40,AD$1&lt;=Input!$K40),Input!$E40/Input!$L40,0)+IFERROR(IF(AND(MOD(Capex!AD$6,Input!$H40)=0,AD$5=1),Input!$I40*Input!$E40,0),0)</f>
        <v>0</v>
      </c>
      <c r="AE60" s="86">
        <f>+IF(AND(AE$1&gt;=Input!$J40,AE$1&lt;=Input!$K40),Input!$E40/Input!$L40,0)+IFERROR(IF(AND(MOD(Capex!AE$6,Input!$H40)=0,AE$5=1),Input!$I40*Input!$E40,0),0)</f>
        <v>0</v>
      </c>
      <c r="AF60" s="86">
        <f>+IF(AND(AF$1&gt;=Input!$J40,AF$1&lt;=Input!$K40),Input!$E40/Input!$L40,0)+IFERROR(IF(AND(MOD(Capex!AF$6,Input!$H40)=0,AF$5=1),Input!$I40*Input!$E40,0),0)</f>
        <v>0</v>
      </c>
      <c r="AG60" s="86">
        <f>+IF(AND(AG$1&gt;=Input!$J40,AG$1&lt;=Input!$K40),Input!$E40/Input!$L40,0)+IFERROR(IF(AND(MOD(Capex!AG$6,Input!$H40)=0,AG$5=1),Input!$I40*Input!$E40,0),0)</f>
        <v>0</v>
      </c>
      <c r="AH60" s="86">
        <f>+IF(AND(AH$1&gt;=Input!$J40,AH$1&lt;=Input!$K40),Input!$E40/Input!$L40,0)+IFERROR(IF(AND(MOD(Capex!AH$6,Input!$H40)=0,AH$5=1),Input!$I40*Input!$E40,0),0)</f>
        <v>0</v>
      </c>
      <c r="AI60" s="86">
        <f>+IF(AND(AI$1&gt;=Input!$J40,AI$1&lt;=Input!$K40),Input!$E40/Input!$L40,0)+IFERROR(IF(AND(MOD(Capex!AI$6,Input!$H40)=0,AI$5=1),Input!$I40*Input!$E40,0),0)</f>
        <v>0</v>
      </c>
      <c r="AJ60" s="86">
        <f>+IF(AND(AJ$1&gt;=Input!$J40,AJ$1&lt;=Input!$K40),Input!$E40/Input!$L40,0)+IFERROR(IF(AND(MOD(Capex!AJ$6,Input!$H40)=0,AJ$5=1),Input!$I40*Input!$E40,0),0)</f>
        <v>0</v>
      </c>
      <c r="AK60" s="86">
        <f>+IF(AND(AK$1&gt;=Input!$J40,AK$1&lt;=Input!$K40),Input!$E40/Input!$L40,0)+IFERROR(IF(AND(MOD(Capex!AK$6,Input!$H40)=0,AK$5=1),Input!$I40*Input!$E40,0),0)</f>
        <v>0</v>
      </c>
      <c r="AL60" s="86">
        <f>+IF(AND(AL$1&gt;=Input!$J40,AL$1&lt;=Input!$K40),Input!$E40/Input!$L40,0)+IFERROR(IF(AND(MOD(Capex!AL$6,Input!$H40)=0,AL$5=1),Input!$I40*Input!$E40,0),0)</f>
        <v>0</v>
      </c>
      <c r="AM60" s="86">
        <f>+IF(AND(AM$1&gt;=Input!$J40,AM$1&lt;=Input!$K40),Input!$E40/Input!$L40,0)+IFERROR(IF(AND(MOD(Capex!AM$6,Input!$H40)=0,AM$5=1),Input!$I40*Input!$E40,0),0)</f>
        <v>0</v>
      </c>
      <c r="AN60" s="86">
        <f>+IF(AND(AN$1&gt;=Input!$J40,AN$1&lt;=Input!$K40),Input!$E40/Input!$L40,0)+IFERROR(IF(AND(MOD(Capex!AN$6,Input!$H40)=0,AN$5=1),Input!$I40*Input!$E40,0),0)</f>
        <v>0</v>
      </c>
      <c r="AO60" s="86">
        <f>+IF(AND(AO$1&gt;=Input!$J40,AO$1&lt;=Input!$K40),Input!$E40/Input!$L40,0)+IFERROR(IF(AND(MOD(Capex!AO$6,Input!$H40)=0,AO$5=1),Input!$I40*Input!$E40,0),0)</f>
        <v>0</v>
      </c>
      <c r="AP60" s="86">
        <f>+IF(AND(AP$1&gt;=Input!$J40,AP$1&lt;=Input!$K40),Input!$E40/Input!$L40,0)+IFERROR(IF(AND(MOD(Capex!AP$6,Input!$H40)=0,AP$5=1),Input!$I40*Input!$E40,0),0)</f>
        <v>0</v>
      </c>
      <c r="AQ60" s="86">
        <f>+IF(AND(AQ$1&gt;=Input!$J40,AQ$1&lt;=Input!$K40),Input!$E40/Input!$L40,0)+IFERROR(IF(AND(MOD(Capex!AQ$6,Input!$H40)=0,AQ$5=1),Input!$I40*Input!$E40,0),0)</f>
        <v>0</v>
      </c>
      <c r="AR60" s="86">
        <f>+IF(AND(AR$1&gt;=Input!$J40,AR$1&lt;=Input!$K40),Input!$E40/Input!$L40,0)+IFERROR(IF(AND(MOD(Capex!AR$6,Input!$H40)=0,AR$5=1),Input!$I40*Input!$E40,0),0)</f>
        <v>0</v>
      </c>
      <c r="AS60" s="86">
        <f>+IF(AND(AS$1&gt;=Input!$J40,AS$1&lt;=Input!$K40),Input!$E40/Input!$L40,0)+IFERROR(IF(AND(MOD(Capex!AS$6,Input!$H40)=0,AS$5=1),Input!$I40*Input!$E40,0),0)</f>
        <v>0</v>
      </c>
      <c r="AT60" s="86">
        <f>+IF(AND(AT$1&gt;=Input!$J40,AT$1&lt;=Input!$K40),Input!$E40/Input!$L40,0)+IFERROR(IF(AND(MOD(Capex!AT$6,Input!$H40)=0,AT$5=1),Input!$I40*Input!$E40,0),0)</f>
        <v>0</v>
      </c>
      <c r="AU60" s="86">
        <f>+IF(AND(AU$1&gt;=Input!$J40,AU$1&lt;=Input!$K40),Input!$E40/Input!$L40,0)+IFERROR(IF(AND(MOD(Capex!AU$6,Input!$H40)=0,AU$5=1),Input!$I40*Input!$E40,0),0)</f>
        <v>0</v>
      </c>
      <c r="AV60" s="86">
        <f>+IF(AND(AV$1&gt;=Input!$J40,AV$1&lt;=Input!$K40),Input!$E40/Input!$L40,0)+IFERROR(IF(AND(MOD(Capex!AV$6,Input!$H40)=0,AV$5=1),Input!$I40*Input!$E40,0),0)</f>
        <v>0</v>
      </c>
      <c r="AW60" s="86">
        <f>+IF(AND(AW$1&gt;=Input!$J40,AW$1&lt;=Input!$K40),Input!$E40/Input!$L40,0)+IFERROR(IF(AND(MOD(Capex!AW$6,Input!$H40)=0,AW$5=1),Input!$I40*Input!$E40,0),0)</f>
        <v>0</v>
      </c>
      <c r="AX60" s="86">
        <f>+IF(AND(AX$1&gt;=Input!$J40,AX$1&lt;=Input!$K40),Input!$E40/Input!$L40,0)+IFERROR(IF(AND(MOD(Capex!AX$6,Input!$H40)=0,AX$5=1),Input!$I40*Input!$E40,0),0)</f>
        <v>0</v>
      </c>
      <c r="AY60" s="86">
        <f>+IF(AND(AY$1&gt;=Input!$J40,AY$1&lt;=Input!$K40),Input!$E40/Input!$L40,0)+IFERROR(IF(AND(MOD(Capex!AY$6,Input!$H40)=0,AY$5=1),Input!$I40*Input!$E40,0),0)</f>
        <v>0</v>
      </c>
      <c r="AZ60" s="86">
        <f>+IF(AND(AZ$1&gt;=Input!$J40,AZ$1&lt;=Input!$K40),Input!$E40/Input!$L40,0)+IFERROR(IF(AND(MOD(Capex!AZ$6,Input!$H40)=0,AZ$5=1),Input!$I40*Input!$E40,0),0)</f>
        <v>0</v>
      </c>
      <c r="BA60" s="86">
        <f>+IF(AND(BA$1&gt;=Input!$J40,BA$1&lt;=Input!$K40),Input!$E40/Input!$L40,0)+IFERROR(IF(AND(MOD(Capex!BA$6,Input!$H40)=0,BA$5=1),Input!$I40*Input!$E40,0),0)</f>
        <v>0</v>
      </c>
      <c r="BB60" s="86">
        <f>+IF(AND(BB$1&gt;=Input!$J40,BB$1&lt;=Input!$K40),Input!$E40/Input!$L40,0)+IFERROR(IF(AND(MOD(Capex!BB$6,Input!$H40)=0,BB$5=1),Input!$I40*Input!$E40,0),0)</f>
        <v>0</v>
      </c>
      <c r="BC60" s="86">
        <f>+IF(AND(BC$1&gt;=Input!$J40,BC$1&lt;=Input!$K40),Input!$E40/Input!$L40,0)+IFERROR(IF(AND(MOD(Capex!BC$6,Input!$H40)=0,BC$5=1),Input!$I40*Input!$E40,0),0)</f>
        <v>0</v>
      </c>
      <c r="BD60" s="86">
        <f>+IF(AND(BD$1&gt;=Input!$J40,BD$1&lt;=Input!$K40),Input!$E40/Input!$L40,0)+IFERROR(IF(AND(MOD(Capex!BD$6,Input!$H40)=0,BD$5=1),Input!$I40*Input!$E40,0),0)</f>
        <v>0</v>
      </c>
      <c r="BE60" s="86">
        <f>+IF(AND(BE$1&gt;=Input!$J40,BE$1&lt;=Input!$K40),Input!$E40/Input!$L40,0)+IFERROR(IF(AND(MOD(Capex!BE$6,Input!$H40)=0,BE$5=1),Input!$I40*Input!$E40,0),0)</f>
        <v>0</v>
      </c>
      <c r="BF60" s="86">
        <f>+IF(AND(BF$1&gt;=Input!$J40,BF$1&lt;=Input!$K40),Input!$E40/Input!$L40,0)+IFERROR(IF(AND(MOD(Capex!BF$6,Input!$H40)=0,BF$5=1),Input!$I40*Input!$E40,0),0)</f>
        <v>0</v>
      </c>
      <c r="BG60" s="86">
        <f>+IF(AND(BG$1&gt;=Input!$J40,BG$1&lt;=Input!$K40),Input!$E40/Input!$L40,0)+IFERROR(IF(AND(MOD(Capex!BG$6,Input!$H40)=0,BG$5=1),Input!$I40*Input!$E40,0),0)</f>
        <v>0</v>
      </c>
      <c r="BH60" s="86">
        <f>+IF(AND(BH$1&gt;=Input!$J40,BH$1&lt;=Input!$K40),Input!$E40/Input!$L40,0)+IFERROR(IF(AND(MOD(Capex!BH$6,Input!$H40)=0,BH$5=1),Input!$I40*Input!$E40,0),0)</f>
        <v>0</v>
      </c>
      <c r="BI60" s="86">
        <f>+IF(AND(BI$1&gt;=Input!$J40,BI$1&lt;=Input!$K40),Input!$E40/Input!$L40,0)+IFERROR(IF(AND(MOD(Capex!BI$6,Input!$H40)=0,BI$5=1),Input!$I40*Input!$E40,0),0)</f>
        <v>0</v>
      </c>
      <c r="BJ60" s="86">
        <f>+IF(AND(BJ$1&gt;=Input!$J40,BJ$1&lt;=Input!$K40),Input!$E40/Input!$L40,0)+IFERROR(IF(AND(MOD(Capex!BJ$6,Input!$H40)=0,BJ$5=1),Input!$I40*Input!$E40,0),0)</f>
        <v>0</v>
      </c>
      <c r="BK60" s="86">
        <f>+IF(AND(BK$1&gt;=Input!$J40,BK$1&lt;=Input!$K40),Input!$E40/Input!$L40,0)+IFERROR(IF(AND(MOD(Capex!BK$6,Input!$H40)=0,BK$5=1),Input!$I40*Input!$E40,0),0)</f>
        <v>0</v>
      </c>
      <c r="BL60" s="86">
        <f>+IF(AND(BL$1&gt;=Input!$J40,BL$1&lt;=Input!$K40),Input!$E40/Input!$L40,0)+IFERROR(IF(AND(MOD(Capex!BL$6,Input!$H40)=0,BL$5=1),Input!$I40*Input!$E40,0),0)</f>
        <v>0</v>
      </c>
      <c r="BM60" s="86">
        <f>+IF(AND(BM$1&gt;=Input!$J40,BM$1&lt;=Input!$K40),Input!$E40/Input!$L40,0)+IFERROR(IF(AND(MOD(Capex!BM$6,Input!$H40)=0,BM$5=1),Input!$I40*Input!$E40,0),0)</f>
        <v>0</v>
      </c>
      <c r="BN60" s="86">
        <f>+IF(AND(BN$1&gt;=Input!$J40,BN$1&lt;=Input!$K40),Input!$E40/Input!$L40,0)+IFERROR(IF(AND(MOD(Capex!BN$6,Input!$H40)=0,BN$5=1),Input!$I40*Input!$E40,0),0)</f>
        <v>0</v>
      </c>
      <c r="BO60" s="86">
        <f>+IF(AND(BO$1&gt;=Input!$J40,BO$1&lt;=Input!$K40),Input!$E40/Input!$L40,0)+IFERROR(IF(AND(MOD(Capex!BO$6,Input!$H40)=0,BO$5=1),Input!$I40*Input!$E40,0),0)</f>
        <v>0</v>
      </c>
      <c r="BP60" s="86">
        <f>+IF(AND(BP$1&gt;=Input!$J40,BP$1&lt;=Input!$K40),Input!$E40/Input!$L40,0)+IFERROR(IF(AND(MOD(Capex!BP$6,Input!$H40)=0,BP$5=1),Input!$I40*Input!$E40,0),0)</f>
        <v>0</v>
      </c>
      <c r="BQ60" s="86">
        <f>+IF(AND(BQ$1&gt;=Input!$J40,BQ$1&lt;=Input!$K40),Input!$E40/Input!$L40,0)+IFERROR(IF(AND(MOD(Capex!BQ$6,Input!$H40)=0,BQ$5=1),Input!$I40*Input!$E40,0),0)</f>
        <v>0</v>
      </c>
      <c r="BR60" s="86">
        <f>+IF(AND(BR$1&gt;=Input!$J40,BR$1&lt;=Input!$K40),Input!$E40/Input!$L40,0)+IFERROR(IF(AND(MOD(Capex!BR$6,Input!$H40)=0,BR$5=1),Input!$I40*Input!$E40,0),0)</f>
        <v>0</v>
      </c>
      <c r="BS60" s="86">
        <f>+IF(AND(BS$1&gt;=Input!$J40,BS$1&lt;=Input!$K40),Input!$E40/Input!$L40,0)+IFERROR(IF(AND(MOD(Capex!BS$6,Input!$H40)=0,BS$5=1),Input!$I40*Input!$E40,0),0)</f>
        <v>0</v>
      </c>
      <c r="BT60" s="86">
        <f>+IF(AND(BT$1&gt;=Input!$J40,BT$1&lt;=Input!$K40),Input!$E40/Input!$L40,0)+IFERROR(IF(AND(MOD(Capex!BT$6,Input!$H40)=0,BT$5=1),Input!$I40*Input!$E40,0),0)</f>
        <v>0</v>
      </c>
      <c r="BU60" s="86">
        <f>+IF(AND(BU$1&gt;=Input!$J40,BU$1&lt;=Input!$K40),Input!$E40/Input!$L40,0)+IFERROR(IF(AND(MOD(Capex!BU$6,Input!$H40)=0,BU$5=1),Input!$I40*Input!$E40,0),0)</f>
        <v>0</v>
      </c>
      <c r="BV60" s="86">
        <f>+IF(AND(BV$1&gt;=Input!$J40,BV$1&lt;=Input!$K40),Input!$E40/Input!$L40,0)+IFERROR(IF(AND(MOD(Capex!BV$6,Input!$H40)=0,BV$5=1),Input!$I40*Input!$E40,0),0)</f>
        <v>0</v>
      </c>
      <c r="BW60" s="86">
        <f>+IF(AND(BW$1&gt;=Input!$J40,BW$1&lt;=Input!$K40),Input!$E40/Input!$L40,0)+IFERROR(IF(AND(MOD(Capex!BW$6,Input!$H40)=0,BW$5=1),Input!$I40*Input!$E40,0),0)</f>
        <v>0</v>
      </c>
      <c r="BX60" s="86">
        <f>+IF(AND(BX$1&gt;=Input!$J40,BX$1&lt;=Input!$K40),Input!$E40/Input!$L40,0)+IFERROR(IF(AND(MOD(Capex!BX$6,Input!$H40)=0,BX$5=1),Input!$I40*Input!$E40,0),0)</f>
        <v>0</v>
      </c>
      <c r="BY60" s="86">
        <f>+IF(AND(BY$1&gt;=Input!$J40,BY$1&lt;=Input!$K40),Input!$E40/Input!$L40,0)+IFERROR(IF(AND(MOD(Capex!BY$6,Input!$H40)=0,BY$5=1),Input!$I40*Input!$E40,0),0)</f>
        <v>0</v>
      </c>
      <c r="BZ60" s="86">
        <f>+IF(AND(BZ$1&gt;=Input!$J40,BZ$1&lt;=Input!$K40),Input!$E40/Input!$L40,0)+IFERROR(IF(AND(MOD(Capex!BZ$6,Input!$H40)=0,BZ$5=1),Input!$I40*Input!$E40,0),0)</f>
        <v>0</v>
      </c>
      <c r="CA60" s="86">
        <f>+IF(AND(CA$1&gt;=Input!$J40,CA$1&lt;=Input!$K40),Input!$E40/Input!$L40,0)+IFERROR(IF(AND(MOD(Capex!CA$6,Input!$H40)=0,CA$5=1),Input!$I40*Input!$E40,0),0)</f>
        <v>0</v>
      </c>
      <c r="CB60" s="86">
        <f>+IF(AND(CB$1&gt;=Input!$J40,CB$1&lt;=Input!$K40),Input!$E40/Input!$L40,0)+IFERROR(IF(AND(MOD(Capex!CB$6,Input!$H40)=0,CB$5=1),Input!$I40*Input!$E40,0),0)</f>
        <v>0</v>
      </c>
      <c r="CC60" s="86">
        <f>+IF(AND(CC$1&gt;=Input!$J40,CC$1&lt;=Input!$K40),Input!$E40/Input!$L40,0)+IFERROR(IF(AND(MOD(Capex!CC$6,Input!$H40)=0,CC$5=1),Input!$I40*Input!$E40,0),0)</f>
        <v>0</v>
      </c>
      <c r="CD60" s="86">
        <f>+IF(AND(CD$1&gt;=Input!$J40,CD$1&lt;=Input!$K40),Input!$E40/Input!$L40,0)+IFERROR(IF(AND(MOD(Capex!CD$6,Input!$H40)=0,CD$5=1),Input!$I40*Input!$E40,0),0)</f>
        <v>0</v>
      </c>
      <c r="CE60" s="86">
        <f>+IF(AND(CE$1&gt;=Input!$J40,CE$1&lt;=Input!$K40),Input!$E40/Input!$L40,0)+IFERROR(IF(AND(MOD(Capex!CE$6,Input!$H40)=0,CE$5=1),Input!$I40*Input!$E40,0),0)</f>
        <v>0</v>
      </c>
      <c r="CF60" s="86">
        <f>+IF(AND(CF$1&gt;=Input!$J40,CF$1&lt;=Input!$K40),Input!$E40/Input!$L40,0)+IFERROR(IF(AND(MOD(Capex!CF$6,Input!$H40)=0,CF$5=1),Input!$I40*Input!$E40,0),0)</f>
        <v>0</v>
      </c>
      <c r="CG60" s="86">
        <f>+IF(AND(CG$1&gt;=Input!$J40,CG$1&lt;=Input!$K40),Input!$E40/Input!$L40,0)+IFERROR(IF(AND(MOD(Capex!CG$6,Input!$H40)=0,CG$5=1),Input!$I40*Input!$E40,0),0)</f>
        <v>0</v>
      </c>
      <c r="CH60" s="86">
        <f>+IF(AND(CH$1&gt;=Input!$J40,CH$1&lt;=Input!$K40),Input!$E40/Input!$L40,0)+IFERROR(IF(AND(MOD(Capex!CH$6,Input!$H40)=0,CH$5=1),Input!$I40*Input!$E40,0),0)</f>
        <v>0</v>
      </c>
      <c r="CI60" s="86">
        <f>+IF(AND(CI$1&gt;=Input!$J40,CI$1&lt;=Input!$K40),Input!$E40/Input!$L40,0)+IFERROR(IF(AND(MOD(Capex!CI$6,Input!$H40)=0,CI$5=1),Input!$I40*Input!$E40,0),0)</f>
        <v>17000</v>
      </c>
      <c r="CJ60" s="86">
        <f>+IF(AND(CJ$1&gt;=Input!$J40,CJ$1&lt;=Input!$K40),Input!$E40/Input!$L40,0)+IFERROR(IF(AND(MOD(Capex!CJ$6,Input!$H40)=0,CJ$5=1),Input!$I40*Input!$E40,0),0)</f>
        <v>0</v>
      </c>
      <c r="CK60" s="86">
        <f>+IF(AND(CK$1&gt;=Input!$J40,CK$1&lt;=Input!$K40),Input!$E40/Input!$L40,0)+IFERROR(IF(AND(MOD(Capex!CK$6,Input!$H40)=0,CK$5=1),Input!$I40*Input!$E40,0),0)</f>
        <v>0</v>
      </c>
      <c r="CL60" s="86">
        <f>+IF(AND(CL$1&gt;=Input!$J40,CL$1&lt;=Input!$K40),Input!$E40/Input!$L40,0)+IFERROR(IF(AND(MOD(Capex!CL$6,Input!$H40)=0,CL$5=1),Input!$I40*Input!$E40,0),0)</f>
        <v>0</v>
      </c>
      <c r="CM60" s="86">
        <f>+IF(AND(CM$1&gt;=Input!$J40,CM$1&lt;=Input!$K40),Input!$E40/Input!$L40,0)+IFERROR(IF(AND(MOD(Capex!CM$6,Input!$H40)=0,CM$5=1),Input!$I40*Input!$E40,0),0)</f>
        <v>0</v>
      </c>
      <c r="CN60" s="86">
        <f>+IF(AND(CN$1&gt;=Input!$J40,CN$1&lt;=Input!$K40),Input!$E40/Input!$L40,0)+IFERROR(IF(AND(MOD(Capex!CN$6,Input!$H40)=0,CN$5=1),Input!$I40*Input!$E40,0),0)</f>
        <v>0</v>
      </c>
      <c r="CO60" s="86">
        <f>+IF(AND(CO$1&gt;=Input!$J40,CO$1&lt;=Input!$K40),Input!$E40/Input!$L40,0)+IFERROR(IF(AND(MOD(Capex!CO$6,Input!$H40)=0,CO$5=1),Input!$I40*Input!$E40,0),0)</f>
        <v>0</v>
      </c>
      <c r="CP60" s="86">
        <f>+IF(AND(CP$1&gt;=Input!$J40,CP$1&lt;=Input!$K40),Input!$E40/Input!$L40,0)+IFERROR(IF(AND(MOD(Capex!CP$6,Input!$H40)=0,CP$5=1),Input!$I40*Input!$E40,0),0)</f>
        <v>0</v>
      </c>
      <c r="CQ60" s="86">
        <f>+IF(AND(CQ$1&gt;=Input!$J40,CQ$1&lt;=Input!$K40),Input!$E40/Input!$L40,0)+IFERROR(IF(AND(MOD(Capex!CQ$6,Input!$H40)=0,CQ$5=1),Input!$I40*Input!$E40,0),0)</f>
        <v>0</v>
      </c>
      <c r="CR60" s="86">
        <f>+IF(AND(CR$1&gt;=Input!$J40,CR$1&lt;=Input!$K40),Input!$E40/Input!$L40,0)+IFERROR(IF(AND(MOD(Capex!CR$6,Input!$H40)=0,CR$5=1),Input!$I40*Input!$E40,0),0)</f>
        <v>0</v>
      </c>
      <c r="CS60" s="86">
        <f>+IF(AND(CS$1&gt;=Input!$J40,CS$1&lt;=Input!$K40),Input!$E40/Input!$L40,0)+IFERROR(IF(AND(MOD(Capex!CS$6,Input!$H40)=0,CS$5=1),Input!$I40*Input!$E40,0),0)</f>
        <v>0</v>
      </c>
      <c r="CT60" s="86">
        <f>+IF(AND(CT$1&gt;=Input!$J40,CT$1&lt;=Input!$K40),Input!$E40/Input!$L40,0)+IFERROR(IF(AND(MOD(Capex!CT$6,Input!$H40)=0,CT$5=1),Input!$I40*Input!$E40,0),0)</f>
        <v>0</v>
      </c>
      <c r="CU60" s="86">
        <f>+IF(AND(CU$1&gt;=Input!$J40,CU$1&lt;=Input!$K40),Input!$E40/Input!$L40,0)+IFERROR(IF(AND(MOD(Capex!CU$6,Input!$H40)=0,CU$5=1),Input!$I40*Input!$E40,0),0)</f>
        <v>0</v>
      </c>
      <c r="CV60" s="86">
        <f>+IF(AND(CV$1&gt;=Input!$J40,CV$1&lt;=Input!$K40),Input!$E40/Input!$L40,0)+IFERROR(IF(AND(MOD(Capex!CV$6,Input!$H40)=0,CV$5=1),Input!$I40*Input!$E40,0),0)</f>
        <v>0</v>
      </c>
      <c r="CW60" s="86">
        <f>+IF(AND(CW$1&gt;=Input!$J40,CW$1&lt;=Input!$K40),Input!$E40/Input!$L40,0)+IFERROR(IF(AND(MOD(Capex!CW$6,Input!$H40)=0,CW$5=1),Input!$I40*Input!$E40,0),0)</f>
        <v>0</v>
      </c>
      <c r="CX60" s="86">
        <f>+IF(AND(CX$1&gt;=Input!$J40,CX$1&lt;=Input!$K40),Input!$E40/Input!$L40,0)+IFERROR(IF(AND(MOD(Capex!CX$6,Input!$H40)=0,CX$5=1),Input!$I40*Input!$E40,0),0)</f>
        <v>0</v>
      </c>
      <c r="CY60" s="86">
        <f>+IF(AND(CY$1&gt;=Input!$J40,CY$1&lt;=Input!$K40),Input!$E40/Input!$L40,0)+IFERROR(IF(AND(MOD(Capex!CY$6,Input!$H40)=0,CY$5=1),Input!$I40*Input!$E40,0),0)</f>
        <v>0</v>
      </c>
      <c r="CZ60" s="86">
        <f>+IF(AND(CZ$1&gt;=Input!$J40,CZ$1&lt;=Input!$K40),Input!$E40/Input!$L40,0)+IFERROR(IF(AND(MOD(Capex!CZ$6,Input!$H40)=0,CZ$5=1),Input!$I40*Input!$E40,0),0)</f>
        <v>0</v>
      </c>
      <c r="DA60" s="86">
        <f>+IF(AND(DA$1&gt;=Input!$J40,DA$1&lt;=Input!$K40),Input!$E40/Input!$L40,0)+IFERROR(IF(AND(MOD(Capex!DA$6,Input!$H40)=0,DA$5=1),Input!$I40*Input!$E40,0),0)</f>
        <v>0</v>
      </c>
      <c r="DB60" s="86">
        <f>+IF(AND(DB$1&gt;=Input!$J40,DB$1&lt;=Input!$K40),Input!$E40/Input!$L40,0)+IFERROR(IF(AND(MOD(Capex!DB$6,Input!$H40)=0,DB$5=1),Input!$I40*Input!$E40,0),0)</f>
        <v>0</v>
      </c>
      <c r="DC60" s="86">
        <f>+IF(AND(DC$1&gt;=Input!$J40,DC$1&lt;=Input!$K40),Input!$E40/Input!$L40,0)+IFERROR(IF(AND(MOD(Capex!DC$6,Input!$H40)=0,DC$5=1),Input!$I40*Input!$E40,0),0)</f>
        <v>0</v>
      </c>
      <c r="DD60" s="86">
        <f>+IF(AND(DD$1&gt;=Input!$J40,DD$1&lt;=Input!$K40),Input!$E40/Input!$L40,0)+IFERROR(IF(AND(MOD(Capex!DD$6,Input!$H40)=0,DD$5=1),Input!$I40*Input!$E40,0),0)</f>
        <v>0</v>
      </c>
      <c r="DE60" s="86">
        <f>+IF(AND(DE$1&gt;=Input!$J40,DE$1&lt;=Input!$K40),Input!$E40/Input!$L40,0)+IFERROR(IF(AND(MOD(Capex!DE$6,Input!$H40)=0,DE$5=1),Input!$I40*Input!$E40,0),0)</f>
        <v>0</v>
      </c>
      <c r="DF60" s="86">
        <f>+IF(AND(DF$1&gt;=Input!$J40,DF$1&lt;=Input!$K40),Input!$E40/Input!$L40,0)+IFERROR(IF(AND(MOD(Capex!DF$6,Input!$H40)=0,DF$5=1),Input!$I40*Input!$E40,0),0)</f>
        <v>0</v>
      </c>
      <c r="DG60" s="86">
        <f>+IF(AND(DG$1&gt;=Input!$J40,DG$1&lt;=Input!$K40),Input!$E40/Input!$L40,0)+IFERROR(IF(AND(MOD(Capex!DG$6,Input!$H40)=0,DG$5=1),Input!$I40*Input!$E40,0),0)</f>
        <v>0</v>
      </c>
      <c r="DH60" s="86">
        <f>+IF(AND(DH$1&gt;=Input!$J40,DH$1&lt;=Input!$K40),Input!$E40/Input!$L40,0)+IFERROR(IF(AND(MOD(Capex!DH$6,Input!$H40)=0,DH$5=1),Input!$I40*Input!$E40,0),0)</f>
        <v>0</v>
      </c>
      <c r="DI60" s="86">
        <f>+IF(AND(DI$1&gt;=Input!$J40,DI$1&lt;=Input!$K40),Input!$E40/Input!$L40,0)+IFERROR(IF(AND(MOD(Capex!DI$6,Input!$H40)=0,DI$5=1),Input!$I40*Input!$E40,0),0)</f>
        <v>0</v>
      </c>
      <c r="DJ60" s="86">
        <f>+IF(AND(DJ$1&gt;=Input!$J40,DJ$1&lt;=Input!$K40),Input!$E40/Input!$L40,0)+IFERROR(IF(AND(MOD(Capex!DJ$6,Input!$H40)=0,DJ$5=1),Input!$I40*Input!$E40,0),0)</f>
        <v>0</v>
      </c>
      <c r="DK60" s="86">
        <f>+IF(AND(DK$1&gt;=Input!$J40,DK$1&lt;=Input!$K40),Input!$E40/Input!$L40,0)+IFERROR(IF(AND(MOD(Capex!DK$6,Input!$H40)=0,DK$5=1),Input!$I40*Input!$E40,0),0)</f>
        <v>0</v>
      </c>
      <c r="DL60" s="86">
        <f>+IF(AND(DL$1&gt;=Input!$J40,DL$1&lt;=Input!$K40),Input!$E40/Input!$L40,0)+IFERROR(IF(AND(MOD(Capex!DL$6,Input!$H40)=0,DL$5=1),Input!$I40*Input!$E40,0),0)</f>
        <v>0</v>
      </c>
      <c r="DM60" s="86">
        <f>+IF(AND(DM$1&gt;=Input!$J40,DM$1&lt;=Input!$K40),Input!$E40/Input!$L40,0)+IFERROR(IF(AND(MOD(Capex!DM$6,Input!$H40)=0,DM$5=1),Input!$I40*Input!$E40,0),0)</f>
        <v>0</v>
      </c>
      <c r="DN60" s="86">
        <f>+IF(AND(DN$1&gt;=Input!$J40,DN$1&lt;=Input!$K40),Input!$E40/Input!$L40,0)+IFERROR(IF(AND(MOD(Capex!DN$6,Input!$H40)=0,DN$5=1),Input!$I40*Input!$E40,0),0)</f>
        <v>0</v>
      </c>
      <c r="DO60" s="86">
        <f>+IF(AND(DO$1&gt;=Input!$J40,DO$1&lt;=Input!$K40),Input!$E40/Input!$L40,0)+IFERROR(IF(AND(MOD(Capex!DO$6,Input!$H40)=0,DO$5=1),Input!$I40*Input!$E40,0),0)</f>
        <v>0</v>
      </c>
      <c r="DP60" s="86">
        <f>+IF(AND(DP$1&gt;=Input!$J40,DP$1&lt;=Input!$K40),Input!$E40/Input!$L40,0)+IFERROR(IF(AND(MOD(Capex!DP$6,Input!$H40)=0,DP$5=1),Input!$I40*Input!$E40,0),0)</f>
        <v>0</v>
      </c>
      <c r="DQ60" s="86">
        <f>+IF(AND(DQ$1&gt;=Input!$J40,DQ$1&lt;=Input!$K40),Input!$E40/Input!$L40,0)+IFERROR(IF(AND(MOD(Capex!DQ$6,Input!$H40)=0,DQ$5=1),Input!$I40*Input!$E40,0),0)</f>
        <v>0</v>
      </c>
      <c r="DR60" s="86">
        <f>+IF(AND(DR$1&gt;=Input!$J40,DR$1&lt;=Input!$K40),Input!$E40/Input!$L40,0)+IFERROR(IF(AND(MOD(Capex!DR$6,Input!$H40)=0,DR$5=1),Input!$I40*Input!$E40,0),0)</f>
        <v>0</v>
      </c>
      <c r="DS60" s="86">
        <f>+IF(AND(DS$1&gt;=Input!$J40,DS$1&lt;=Input!$K40),Input!$E40/Input!$L40,0)+IFERROR(IF(AND(MOD(Capex!DS$6,Input!$H40)=0,DS$5=1),Input!$I40*Input!$E40,0),0)</f>
        <v>0</v>
      </c>
      <c r="DT60" s="86">
        <f>+IF(AND(DT$1&gt;=Input!$J40,DT$1&lt;=Input!$K40),Input!$E40/Input!$L40,0)+IFERROR(IF(AND(MOD(Capex!DT$6,Input!$H40)=0,DT$5=1),Input!$I40*Input!$E40,0),0)</f>
        <v>0</v>
      </c>
    </row>
    <row r="61" spans="1:124" ht="14.25" customHeight="1" x14ac:dyDescent="0.15">
      <c r="A61" s="85" t="str">
        <f>+Input!G41</f>
        <v>PPE</v>
      </c>
      <c r="B61" s="3" t="str">
        <f t="shared" si="144"/>
        <v>Laundry and Housekeeping Equipment ESTIMATED</v>
      </c>
      <c r="C61" s="71" t="str">
        <f t="shared" si="146"/>
        <v>EUR</v>
      </c>
      <c r="D61" s="23"/>
      <c r="E61" s="86">
        <f>+IF(AND(E$1&gt;=Input!$J41,E$1&lt;=Input!$K41),Input!$E41/Input!$L41,0)+IFERROR(IF(AND(MOD(Capex!E$6,Input!$H41)=0,E$5=1),Input!$I41*Input!$E41,0),0)</f>
        <v>2500</v>
      </c>
      <c r="F61" s="86">
        <f>+IF(AND(F$1&gt;=Input!$J41,F$1&lt;=Input!$K41),Input!$E41/Input!$L41,0)+IFERROR(IF(AND(MOD(Capex!F$6,Input!$H41)=0,F$5=1),Input!$I41*Input!$E41,0),0)</f>
        <v>0</v>
      </c>
      <c r="G61" s="86">
        <f>+IF(AND(G$1&gt;=Input!$J41,G$1&lt;=Input!$K41),Input!$E41/Input!$L41,0)+IFERROR(IF(AND(MOD(Capex!G$6,Input!$H41)=0,G$5=1),Input!$I41*Input!$E41,0),0)</f>
        <v>0</v>
      </c>
      <c r="H61" s="86">
        <f>+IF(AND(H$1&gt;=Input!$J41,H$1&lt;=Input!$K41),Input!$E41/Input!$L41,0)+IFERROR(IF(AND(MOD(Capex!H$6,Input!$H41)=0,H$5=1),Input!$I41*Input!$E41,0),0)</f>
        <v>0</v>
      </c>
      <c r="I61" s="86">
        <f>+IF(AND(I$1&gt;=Input!$J41,I$1&lt;=Input!$K41),Input!$E41/Input!$L41,0)+IFERROR(IF(AND(MOD(Capex!I$6,Input!$H41)=0,I$5=1),Input!$I41*Input!$E41,0),0)</f>
        <v>0</v>
      </c>
      <c r="J61" s="86">
        <f>+IF(AND(J$1&gt;=Input!$J41,J$1&lt;=Input!$K41),Input!$E41/Input!$L41,0)+IFERROR(IF(AND(MOD(Capex!J$6,Input!$H41)=0,J$5=1),Input!$I41*Input!$E41,0),0)</f>
        <v>0</v>
      </c>
      <c r="K61" s="86">
        <f>+IF(AND(K$1&gt;=Input!$J41,K$1&lt;=Input!$K41),Input!$E41/Input!$L41,0)+IFERROR(IF(AND(MOD(Capex!K$6,Input!$H41)=0,K$5=1),Input!$I41*Input!$E41,0),0)</f>
        <v>0</v>
      </c>
      <c r="L61" s="86">
        <f>+IF(AND(L$1&gt;=Input!$J41,L$1&lt;=Input!$K41),Input!$E41/Input!$L41,0)+IFERROR(IF(AND(MOD(Capex!L$6,Input!$H41)=0,L$5=1),Input!$I41*Input!$E41,0),0)</f>
        <v>0</v>
      </c>
      <c r="M61" s="86">
        <f>+IF(AND(M$1&gt;=Input!$J41,M$1&lt;=Input!$K41),Input!$E41/Input!$L41,0)+IFERROR(IF(AND(MOD(Capex!M$6,Input!$H41)=0,M$5=1),Input!$I41*Input!$E41,0),0)</f>
        <v>0</v>
      </c>
      <c r="N61" s="86">
        <f>+IF(AND(N$1&gt;=Input!$J41,N$1&lt;=Input!$K41),Input!$E41/Input!$L41,0)+IFERROR(IF(AND(MOD(Capex!N$6,Input!$H41)=0,N$5=1),Input!$I41*Input!$E41,0),0)</f>
        <v>0</v>
      </c>
      <c r="O61" s="86">
        <f>+IF(AND(O$1&gt;=Input!$J41,O$1&lt;=Input!$K41),Input!$E41/Input!$L41,0)+IFERROR(IF(AND(MOD(Capex!O$6,Input!$H41)=0,O$5=1),Input!$I41*Input!$E41,0),0)</f>
        <v>0</v>
      </c>
      <c r="P61" s="86">
        <f>+IF(AND(P$1&gt;=Input!$J41,P$1&lt;=Input!$K41),Input!$E41/Input!$L41,0)+IFERROR(IF(AND(MOD(Capex!P$6,Input!$H41)=0,P$5=1),Input!$I41*Input!$E41,0),0)</f>
        <v>0</v>
      </c>
      <c r="Q61" s="86">
        <f>+IF(AND(Q$1&gt;=Input!$J41,Q$1&lt;=Input!$K41),Input!$E41/Input!$L41,0)+IFERROR(IF(AND(MOD(Capex!Q$6,Input!$H41)=0,Q$5=1),Input!$I41*Input!$E41,0),0)</f>
        <v>0</v>
      </c>
      <c r="R61" s="86">
        <f>+IF(AND(R$1&gt;=Input!$J41,R$1&lt;=Input!$K41),Input!$E41/Input!$L41,0)+IFERROR(IF(AND(MOD(Capex!R$6,Input!$H41)=0,R$5=1),Input!$I41*Input!$E41,0),0)</f>
        <v>0</v>
      </c>
      <c r="S61" s="86">
        <f>+IF(AND(S$1&gt;=Input!$J41,S$1&lt;=Input!$K41),Input!$E41/Input!$L41,0)+IFERROR(IF(AND(MOD(Capex!S$6,Input!$H41)=0,S$5=1),Input!$I41*Input!$E41,0),0)</f>
        <v>0</v>
      </c>
      <c r="T61" s="86">
        <f>+IF(AND(T$1&gt;=Input!$J41,T$1&lt;=Input!$K41),Input!$E41/Input!$L41,0)+IFERROR(IF(AND(MOD(Capex!T$6,Input!$H41)=0,T$5=1),Input!$I41*Input!$E41,0),0)</f>
        <v>0</v>
      </c>
      <c r="U61" s="86">
        <f>+IF(AND(U$1&gt;=Input!$J41,U$1&lt;=Input!$K41),Input!$E41/Input!$L41,0)+IFERROR(IF(AND(MOD(Capex!U$6,Input!$H41)=0,U$5=1),Input!$I41*Input!$E41,0),0)</f>
        <v>0</v>
      </c>
      <c r="V61" s="86">
        <f>+IF(AND(V$1&gt;=Input!$J41,V$1&lt;=Input!$K41),Input!$E41/Input!$L41,0)+IFERROR(IF(AND(MOD(Capex!V$6,Input!$H41)=0,V$5=1),Input!$I41*Input!$E41,0),0)</f>
        <v>0</v>
      </c>
      <c r="W61" s="86">
        <f>+IF(AND(W$1&gt;=Input!$J41,W$1&lt;=Input!$K41),Input!$E41/Input!$L41,0)+IFERROR(IF(AND(MOD(Capex!W$6,Input!$H41)=0,W$5=1),Input!$I41*Input!$E41,0),0)</f>
        <v>0</v>
      </c>
      <c r="X61" s="86">
        <f>+IF(AND(X$1&gt;=Input!$J41,X$1&lt;=Input!$K41),Input!$E41/Input!$L41,0)+IFERROR(IF(AND(MOD(Capex!X$6,Input!$H41)=0,X$5=1),Input!$I41*Input!$E41,0),0)</f>
        <v>0</v>
      </c>
      <c r="Y61" s="86">
        <f>+IF(AND(Y$1&gt;=Input!$J41,Y$1&lt;=Input!$K41),Input!$E41/Input!$L41,0)+IFERROR(IF(AND(MOD(Capex!Y$6,Input!$H41)=0,Y$5=1),Input!$I41*Input!$E41,0),0)</f>
        <v>0</v>
      </c>
      <c r="Z61" s="86">
        <f>+IF(AND(Z$1&gt;=Input!$J41,Z$1&lt;=Input!$K41),Input!$E41/Input!$L41,0)+IFERROR(IF(AND(MOD(Capex!Z$6,Input!$H41)=0,Z$5=1),Input!$I41*Input!$E41,0),0)</f>
        <v>0</v>
      </c>
      <c r="AA61" s="86">
        <f>+IF(AND(AA$1&gt;=Input!$J41,AA$1&lt;=Input!$K41),Input!$E41/Input!$L41,0)+IFERROR(IF(AND(MOD(Capex!AA$6,Input!$H41)=0,AA$5=1),Input!$I41*Input!$E41,0),0)</f>
        <v>0</v>
      </c>
      <c r="AB61" s="86">
        <f>+IF(AND(AB$1&gt;=Input!$J41,AB$1&lt;=Input!$K41),Input!$E41/Input!$L41,0)+IFERROR(IF(AND(MOD(Capex!AB$6,Input!$H41)=0,AB$5=1),Input!$I41*Input!$E41,0),0)</f>
        <v>0</v>
      </c>
      <c r="AC61" s="86">
        <f>+IF(AND(AC$1&gt;=Input!$J41,AC$1&lt;=Input!$K41),Input!$E41/Input!$L41,0)+IFERROR(IF(AND(MOD(Capex!AC$6,Input!$H41)=0,AC$5=1),Input!$I41*Input!$E41,0),0)</f>
        <v>0</v>
      </c>
      <c r="AD61" s="86">
        <f>+IF(AND(AD$1&gt;=Input!$J41,AD$1&lt;=Input!$K41),Input!$E41/Input!$L41,0)+IFERROR(IF(AND(MOD(Capex!AD$6,Input!$H41)=0,AD$5=1),Input!$I41*Input!$E41,0),0)</f>
        <v>0</v>
      </c>
      <c r="AE61" s="86">
        <f>+IF(AND(AE$1&gt;=Input!$J41,AE$1&lt;=Input!$K41),Input!$E41/Input!$L41,0)+IFERROR(IF(AND(MOD(Capex!AE$6,Input!$H41)=0,AE$5=1),Input!$I41*Input!$E41,0),0)</f>
        <v>0</v>
      </c>
      <c r="AF61" s="86">
        <f>+IF(AND(AF$1&gt;=Input!$J41,AF$1&lt;=Input!$K41),Input!$E41/Input!$L41,0)+IFERROR(IF(AND(MOD(Capex!AF$6,Input!$H41)=0,AF$5=1),Input!$I41*Input!$E41,0),0)</f>
        <v>0</v>
      </c>
      <c r="AG61" s="86">
        <f>+IF(AND(AG$1&gt;=Input!$J41,AG$1&lt;=Input!$K41),Input!$E41/Input!$L41,0)+IFERROR(IF(AND(MOD(Capex!AG$6,Input!$H41)=0,AG$5=1),Input!$I41*Input!$E41,0),0)</f>
        <v>0</v>
      </c>
      <c r="AH61" s="86">
        <f>+IF(AND(AH$1&gt;=Input!$J41,AH$1&lt;=Input!$K41),Input!$E41/Input!$L41,0)+IFERROR(IF(AND(MOD(Capex!AH$6,Input!$H41)=0,AH$5=1),Input!$I41*Input!$E41,0),0)</f>
        <v>0</v>
      </c>
      <c r="AI61" s="86">
        <f>+IF(AND(AI$1&gt;=Input!$J41,AI$1&lt;=Input!$K41),Input!$E41/Input!$L41,0)+IFERROR(IF(AND(MOD(Capex!AI$6,Input!$H41)=0,AI$5=1),Input!$I41*Input!$E41,0),0)</f>
        <v>0</v>
      </c>
      <c r="AJ61" s="86">
        <f>+IF(AND(AJ$1&gt;=Input!$J41,AJ$1&lt;=Input!$K41),Input!$E41/Input!$L41,0)+IFERROR(IF(AND(MOD(Capex!AJ$6,Input!$H41)=0,AJ$5=1),Input!$I41*Input!$E41,0),0)</f>
        <v>0</v>
      </c>
      <c r="AK61" s="86">
        <f>+IF(AND(AK$1&gt;=Input!$J41,AK$1&lt;=Input!$K41),Input!$E41/Input!$L41,0)+IFERROR(IF(AND(MOD(Capex!AK$6,Input!$H41)=0,AK$5=1),Input!$I41*Input!$E41,0),0)</f>
        <v>0</v>
      </c>
      <c r="AL61" s="86">
        <f>+IF(AND(AL$1&gt;=Input!$J41,AL$1&lt;=Input!$K41),Input!$E41/Input!$L41,0)+IFERROR(IF(AND(MOD(Capex!AL$6,Input!$H41)=0,AL$5=1),Input!$I41*Input!$E41,0),0)</f>
        <v>0</v>
      </c>
      <c r="AM61" s="86">
        <f>+IF(AND(AM$1&gt;=Input!$J41,AM$1&lt;=Input!$K41),Input!$E41/Input!$L41,0)+IFERROR(IF(AND(MOD(Capex!AM$6,Input!$H41)=0,AM$5=1),Input!$I41*Input!$E41,0),0)</f>
        <v>0</v>
      </c>
      <c r="AN61" s="86">
        <f>+IF(AND(AN$1&gt;=Input!$J41,AN$1&lt;=Input!$K41),Input!$E41/Input!$L41,0)+IFERROR(IF(AND(MOD(Capex!AN$6,Input!$H41)=0,AN$5=1),Input!$I41*Input!$E41,0),0)</f>
        <v>0</v>
      </c>
      <c r="AO61" s="86">
        <f>+IF(AND(AO$1&gt;=Input!$J41,AO$1&lt;=Input!$K41),Input!$E41/Input!$L41,0)+IFERROR(IF(AND(MOD(Capex!AO$6,Input!$H41)=0,AO$5=1),Input!$I41*Input!$E41,0),0)</f>
        <v>0</v>
      </c>
      <c r="AP61" s="86">
        <f>+IF(AND(AP$1&gt;=Input!$J41,AP$1&lt;=Input!$K41),Input!$E41/Input!$L41,0)+IFERROR(IF(AND(MOD(Capex!AP$6,Input!$H41)=0,AP$5=1),Input!$I41*Input!$E41,0),0)</f>
        <v>0</v>
      </c>
      <c r="AQ61" s="86">
        <f>+IF(AND(AQ$1&gt;=Input!$J41,AQ$1&lt;=Input!$K41),Input!$E41/Input!$L41,0)+IFERROR(IF(AND(MOD(Capex!AQ$6,Input!$H41)=0,AQ$5=1),Input!$I41*Input!$E41,0),0)</f>
        <v>0</v>
      </c>
      <c r="AR61" s="86">
        <f>+IF(AND(AR$1&gt;=Input!$J41,AR$1&lt;=Input!$K41),Input!$E41/Input!$L41,0)+IFERROR(IF(AND(MOD(Capex!AR$6,Input!$H41)=0,AR$5=1),Input!$I41*Input!$E41,0),0)</f>
        <v>0</v>
      </c>
      <c r="AS61" s="86">
        <f>+IF(AND(AS$1&gt;=Input!$J41,AS$1&lt;=Input!$K41),Input!$E41/Input!$L41,0)+IFERROR(IF(AND(MOD(Capex!AS$6,Input!$H41)=0,AS$5=1),Input!$I41*Input!$E41,0),0)</f>
        <v>0</v>
      </c>
      <c r="AT61" s="86">
        <f>+IF(AND(AT$1&gt;=Input!$J41,AT$1&lt;=Input!$K41),Input!$E41/Input!$L41,0)+IFERROR(IF(AND(MOD(Capex!AT$6,Input!$H41)=0,AT$5=1),Input!$I41*Input!$E41,0),0)</f>
        <v>0</v>
      </c>
      <c r="AU61" s="86">
        <f>+IF(AND(AU$1&gt;=Input!$J41,AU$1&lt;=Input!$K41),Input!$E41/Input!$L41,0)+IFERROR(IF(AND(MOD(Capex!AU$6,Input!$H41)=0,AU$5=1),Input!$I41*Input!$E41,0),0)</f>
        <v>0</v>
      </c>
      <c r="AV61" s="86">
        <f>+IF(AND(AV$1&gt;=Input!$J41,AV$1&lt;=Input!$K41),Input!$E41/Input!$L41,0)+IFERROR(IF(AND(MOD(Capex!AV$6,Input!$H41)=0,AV$5=1),Input!$I41*Input!$E41,0),0)</f>
        <v>0</v>
      </c>
      <c r="AW61" s="86">
        <f>+IF(AND(AW$1&gt;=Input!$J41,AW$1&lt;=Input!$K41),Input!$E41/Input!$L41,0)+IFERROR(IF(AND(MOD(Capex!AW$6,Input!$H41)=0,AW$5=1),Input!$I41*Input!$E41,0),0)</f>
        <v>0</v>
      </c>
      <c r="AX61" s="86">
        <f>+IF(AND(AX$1&gt;=Input!$J41,AX$1&lt;=Input!$K41),Input!$E41/Input!$L41,0)+IFERROR(IF(AND(MOD(Capex!AX$6,Input!$H41)=0,AX$5=1),Input!$I41*Input!$E41,0),0)</f>
        <v>0</v>
      </c>
      <c r="AY61" s="86">
        <f>+IF(AND(AY$1&gt;=Input!$J41,AY$1&lt;=Input!$K41),Input!$E41/Input!$L41,0)+IFERROR(IF(AND(MOD(Capex!AY$6,Input!$H41)=0,AY$5=1),Input!$I41*Input!$E41,0),0)</f>
        <v>0</v>
      </c>
      <c r="AZ61" s="86">
        <f>+IF(AND(AZ$1&gt;=Input!$J41,AZ$1&lt;=Input!$K41),Input!$E41/Input!$L41,0)+IFERROR(IF(AND(MOD(Capex!AZ$6,Input!$H41)=0,AZ$5=1),Input!$I41*Input!$E41,0),0)</f>
        <v>0</v>
      </c>
      <c r="BA61" s="86">
        <f>+IF(AND(BA$1&gt;=Input!$J41,BA$1&lt;=Input!$K41),Input!$E41/Input!$L41,0)+IFERROR(IF(AND(MOD(Capex!BA$6,Input!$H41)=0,BA$5=1),Input!$I41*Input!$E41,0),0)</f>
        <v>0</v>
      </c>
      <c r="BB61" s="86">
        <f>+IF(AND(BB$1&gt;=Input!$J41,BB$1&lt;=Input!$K41),Input!$E41/Input!$L41,0)+IFERROR(IF(AND(MOD(Capex!BB$6,Input!$H41)=0,BB$5=1),Input!$I41*Input!$E41,0),0)</f>
        <v>0</v>
      </c>
      <c r="BC61" s="86">
        <f>+IF(AND(BC$1&gt;=Input!$J41,BC$1&lt;=Input!$K41),Input!$E41/Input!$L41,0)+IFERROR(IF(AND(MOD(Capex!BC$6,Input!$H41)=0,BC$5=1),Input!$I41*Input!$E41,0),0)</f>
        <v>0</v>
      </c>
      <c r="BD61" s="86">
        <f>+IF(AND(BD$1&gt;=Input!$J41,BD$1&lt;=Input!$K41),Input!$E41/Input!$L41,0)+IFERROR(IF(AND(MOD(Capex!BD$6,Input!$H41)=0,BD$5=1),Input!$I41*Input!$E41,0),0)</f>
        <v>0</v>
      </c>
      <c r="BE61" s="86">
        <f>+IF(AND(BE$1&gt;=Input!$J41,BE$1&lt;=Input!$K41),Input!$E41/Input!$L41,0)+IFERROR(IF(AND(MOD(Capex!BE$6,Input!$H41)=0,BE$5=1),Input!$I41*Input!$E41,0),0)</f>
        <v>0</v>
      </c>
      <c r="BF61" s="86">
        <f>+IF(AND(BF$1&gt;=Input!$J41,BF$1&lt;=Input!$K41),Input!$E41/Input!$L41,0)+IFERROR(IF(AND(MOD(Capex!BF$6,Input!$H41)=0,BF$5=1),Input!$I41*Input!$E41,0),0)</f>
        <v>0</v>
      </c>
      <c r="BG61" s="86">
        <f>+IF(AND(BG$1&gt;=Input!$J41,BG$1&lt;=Input!$K41),Input!$E41/Input!$L41,0)+IFERROR(IF(AND(MOD(Capex!BG$6,Input!$H41)=0,BG$5=1),Input!$I41*Input!$E41,0),0)</f>
        <v>0</v>
      </c>
      <c r="BH61" s="86">
        <f>+IF(AND(BH$1&gt;=Input!$J41,BH$1&lt;=Input!$K41),Input!$E41/Input!$L41,0)+IFERROR(IF(AND(MOD(Capex!BH$6,Input!$H41)=0,BH$5=1),Input!$I41*Input!$E41,0),0)</f>
        <v>0</v>
      </c>
      <c r="BI61" s="86">
        <f>+IF(AND(BI$1&gt;=Input!$J41,BI$1&lt;=Input!$K41),Input!$E41/Input!$L41,0)+IFERROR(IF(AND(MOD(Capex!BI$6,Input!$H41)=0,BI$5=1),Input!$I41*Input!$E41,0),0)</f>
        <v>0</v>
      </c>
      <c r="BJ61" s="86">
        <f>+IF(AND(BJ$1&gt;=Input!$J41,BJ$1&lt;=Input!$K41),Input!$E41/Input!$L41,0)+IFERROR(IF(AND(MOD(Capex!BJ$6,Input!$H41)=0,BJ$5=1),Input!$I41*Input!$E41,0),0)</f>
        <v>0</v>
      </c>
      <c r="BK61" s="86">
        <f>+IF(AND(BK$1&gt;=Input!$J41,BK$1&lt;=Input!$K41),Input!$E41/Input!$L41,0)+IFERROR(IF(AND(MOD(Capex!BK$6,Input!$H41)=0,BK$5=1),Input!$I41*Input!$E41,0),0)</f>
        <v>0</v>
      </c>
      <c r="BL61" s="86">
        <f>+IF(AND(BL$1&gt;=Input!$J41,BL$1&lt;=Input!$K41),Input!$E41/Input!$L41,0)+IFERROR(IF(AND(MOD(Capex!BL$6,Input!$H41)=0,BL$5=1),Input!$I41*Input!$E41,0),0)</f>
        <v>0</v>
      </c>
      <c r="BM61" s="86">
        <f>+IF(AND(BM$1&gt;=Input!$J41,BM$1&lt;=Input!$K41),Input!$E41/Input!$L41,0)+IFERROR(IF(AND(MOD(Capex!BM$6,Input!$H41)=0,BM$5=1),Input!$I41*Input!$E41,0),0)</f>
        <v>0</v>
      </c>
      <c r="BN61" s="86">
        <f>+IF(AND(BN$1&gt;=Input!$J41,BN$1&lt;=Input!$K41),Input!$E41/Input!$L41,0)+IFERROR(IF(AND(MOD(Capex!BN$6,Input!$H41)=0,BN$5=1),Input!$I41*Input!$E41,0),0)</f>
        <v>0</v>
      </c>
      <c r="BO61" s="86">
        <f>+IF(AND(BO$1&gt;=Input!$J41,BO$1&lt;=Input!$K41),Input!$E41/Input!$L41,0)+IFERROR(IF(AND(MOD(Capex!BO$6,Input!$H41)=0,BO$5=1),Input!$I41*Input!$E41,0),0)</f>
        <v>0</v>
      </c>
      <c r="BP61" s="86">
        <f>+IF(AND(BP$1&gt;=Input!$J41,BP$1&lt;=Input!$K41),Input!$E41/Input!$L41,0)+IFERROR(IF(AND(MOD(Capex!BP$6,Input!$H41)=0,BP$5=1),Input!$I41*Input!$E41,0),0)</f>
        <v>0</v>
      </c>
      <c r="BQ61" s="86">
        <f>+IF(AND(BQ$1&gt;=Input!$J41,BQ$1&lt;=Input!$K41),Input!$E41/Input!$L41,0)+IFERROR(IF(AND(MOD(Capex!BQ$6,Input!$H41)=0,BQ$5=1),Input!$I41*Input!$E41,0),0)</f>
        <v>0</v>
      </c>
      <c r="BR61" s="86">
        <f>+IF(AND(BR$1&gt;=Input!$J41,BR$1&lt;=Input!$K41),Input!$E41/Input!$L41,0)+IFERROR(IF(AND(MOD(Capex!BR$6,Input!$H41)=0,BR$5=1),Input!$I41*Input!$E41,0),0)</f>
        <v>0</v>
      </c>
      <c r="BS61" s="86">
        <f>+IF(AND(BS$1&gt;=Input!$J41,BS$1&lt;=Input!$K41),Input!$E41/Input!$L41,0)+IFERROR(IF(AND(MOD(Capex!BS$6,Input!$H41)=0,BS$5=1),Input!$I41*Input!$E41,0),0)</f>
        <v>0</v>
      </c>
      <c r="BT61" s="86">
        <f>+IF(AND(BT$1&gt;=Input!$J41,BT$1&lt;=Input!$K41),Input!$E41/Input!$L41,0)+IFERROR(IF(AND(MOD(Capex!BT$6,Input!$H41)=0,BT$5=1),Input!$I41*Input!$E41,0),0)</f>
        <v>0</v>
      </c>
      <c r="BU61" s="86">
        <f>+IF(AND(BU$1&gt;=Input!$J41,BU$1&lt;=Input!$K41),Input!$E41/Input!$L41,0)+IFERROR(IF(AND(MOD(Capex!BU$6,Input!$H41)=0,BU$5=1),Input!$I41*Input!$E41,0),0)</f>
        <v>0</v>
      </c>
      <c r="BV61" s="86">
        <f>+IF(AND(BV$1&gt;=Input!$J41,BV$1&lt;=Input!$K41),Input!$E41/Input!$L41,0)+IFERROR(IF(AND(MOD(Capex!BV$6,Input!$H41)=0,BV$5=1),Input!$I41*Input!$E41,0),0)</f>
        <v>0</v>
      </c>
      <c r="BW61" s="86">
        <f>+IF(AND(BW$1&gt;=Input!$J41,BW$1&lt;=Input!$K41),Input!$E41/Input!$L41,0)+IFERROR(IF(AND(MOD(Capex!BW$6,Input!$H41)=0,BW$5=1),Input!$I41*Input!$E41,0),0)</f>
        <v>0</v>
      </c>
      <c r="BX61" s="86">
        <f>+IF(AND(BX$1&gt;=Input!$J41,BX$1&lt;=Input!$K41),Input!$E41/Input!$L41,0)+IFERROR(IF(AND(MOD(Capex!BX$6,Input!$H41)=0,BX$5=1),Input!$I41*Input!$E41,0),0)</f>
        <v>0</v>
      </c>
      <c r="BY61" s="86">
        <f>+IF(AND(BY$1&gt;=Input!$J41,BY$1&lt;=Input!$K41),Input!$E41/Input!$L41,0)+IFERROR(IF(AND(MOD(Capex!BY$6,Input!$H41)=0,BY$5=1),Input!$I41*Input!$E41,0),0)</f>
        <v>0</v>
      </c>
      <c r="BZ61" s="86">
        <f>+IF(AND(BZ$1&gt;=Input!$J41,BZ$1&lt;=Input!$K41),Input!$E41/Input!$L41,0)+IFERROR(IF(AND(MOD(Capex!BZ$6,Input!$H41)=0,BZ$5=1),Input!$I41*Input!$E41,0),0)</f>
        <v>0</v>
      </c>
      <c r="CA61" s="86">
        <f>+IF(AND(CA$1&gt;=Input!$J41,CA$1&lt;=Input!$K41),Input!$E41/Input!$L41,0)+IFERROR(IF(AND(MOD(Capex!CA$6,Input!$H41)=0,CA$5=1),Input!$I41*Input!$E41,0),0)</f>
        <v>0</v>
      </c>
      <c r="CB61" s="86">
        <f>+IF(AND(CB$1&gt;=Input!$J41,CB$1&lt;=Input!$K41),Input!$E41/Input!$L41,0)+IFERROR(IF(AND(MOD(Capex!CB$6,Input!$H41)=0,CB$5=1),Input!$I41*Input!$E41,0),0)</f>
        <v>0</v>
      </c>
      <c r="CC61" s="86">
        <f>+IF(AND(CC$1&gt;=Input!$J41,CC$1&lt;=Input!$K41),Input!$E41/Input!$L41,0)+IFERROR(IF(AND(MOD(Capex!CC$6,Input!$H41)=0,CC$5=1),Input!$I41*Input!$E41,0),0)</f>
        <v>0</v>
      </c>
      <c r="CD61" s="86">
        <f>+IF(AND(CD$1&gt;=Input!$J41,CD$1&lt;=Input!$K41),Input!$E41/Input!$L41,0)+IFERROR(IF(AND(MOD(Capex!CD$6,Input!$H41)=0,CD$5=1),Input!$I41*Input!$E41,0),0)</f>
        <v>0</v>
      </c>
      <c r="CE61" s="86">
        <f>+IF(AND(CE$1&gt;=Input!$J41,CE$1&lt;=Input!$K41),Input!$E41/Input!$L41,0)+IFERROR(IF(AND(MOD(Capex!CE$6,Input!$H41)=0,CE$5=1),Input!$I41*Input!$E41,0),0)</f>
        <v>0</v>
      </c>
      <c r="CF61" s="86">
        <f>+IF(AND(CF$1&gt;=Input!$J41,CF$1&lt;=Input!$K41),Input!$E41/Input!$L41,0)+IFERROR(IF(AND(MOD(Capex!CF$6,Input!$H41)=0,CF$5=1),Input!$I41*Input!$E41,0),0)</f>
        <v>0</v>
      </c>
      <c r="CG61" s="86">
        <f>+IF(AND(CG$1&gt;=Input!$J41,CG$1&lt;=Input!$K41),Input!$E41/Input!$L41,0)+IFERROR(IF(AND(MOD(Capex!CG$6,Input!$H41)=0,CG$5=1),Input!$I41*Input!$E41,0),0)</f>
        <v>0</v>
      </c>
      <c r="CH61" s="86">
        <f>+IF(AND(CH$1&gt;=Input!$J41,CH$1&lt;=Input!$K41),Input!$E41/Input!$L41,0)+IFERROR(IF(AND(MOD(Capex!CH$6,Input!$H41)=0,CH$5=1),Input!$I41*Input!$E41,0),0)</f>
        <v>0</v>
      </c>
      <c r="CI61" s="86">
        <f>+IF(AND(CI$1&gt;=Input!$J41,CI$1&lt;=Input!$K41),Input!$E41/Input!$L41,0)+IFERROR(IF(AND(MOD(Capex!CI$6,Input!$H41)=0,CI$5=1),Input!$I41*Input!$E41,0),0)</f>
        <v>2500</v>
      </c>
      <c r="CJ61" s="86">
        <f>+IF(AND(CJ$1&gt;=Input!$J41,CJ$1&lt;=Input!$K41),Input!$E41/Input!$L41,0)+IFERROR(IF(AND(MOD(Capex!CJ$6,Input!$H41)=0,CJ$5=1),Input!$I41*Input!$E41,0),0)</f>
        <v>0</v>
      </c>
      <c r="CK61" s="86">
        <f>+IF(AND(CK$1&gt;=Input!$J41,CK$1&lt;=Input!$K41),Input!$E41/Input!$L41,0)+IFERROR(IF(AND(MOD(Capex!CK$6,Input!$H41)=0,CK$5=1),Input!$I41*Input!$E41,0),0)</f>
        <v>0</v>
      </c>
      <c r="CL61" s="86">
        <f>+IF(AND(CL$1&gt;=Input!$J41,CL$1&lt;=Input!$K41),Input!$E41/Input!$L41,0)+IFERROR(IF(AND(MOD(Capex!CL$6,Input!$H41)=0,CL$5=1),Input!$I41*Input!$E41,0),0)</f>
        <v>0</v>
      </c>
      <c r="CM61" s="86">
        <f>+IF(AND(CM$1&gt;=Input!$J41,CM$1&lt;=Input!$K41),Input!$E41/Input!$L41,0)+IFERROR(IF(AND(MOD(Capex!CM$6,Input!$H41)=0,CM$5=1),Input!$I41*Input!$E41,0),0)</f>
        <v>0</v>
      </c>
      <c r="CN61" s="86">
        <f>+IF(AND(CN$1&gt;=Input!$J41,CN$1&lt;=Input!$K41),Input!$E41/Input!$L41,0)+IFERROR(IF(AND(MOD(Capex!CN$6,Input!$H41)=0,CN$5=1),Input!$I41*Input!$E41,0),0)</f>
        <v>0</v>
      </c>
      <c r="CO61" s="86">
        <f>+IF(AND(CO$1&gt;=Input!$J41,CO$1&lt;=Input!$K41),Input!$E41/Input!$L41,0)+IFERROR(IF(AND(MOD(Capex!CO$6,Input!$H41)=0,CO$5=1),Input!$I41*Input!$E41,0),0)</f>
        <v>0</v>
      </c>
      <c r="CP61" s="86">
        <f>+IF(AND(CP$1&gt;=Input!$J41,CP$1&lt;=Input!$K41),Input!$E41/Input!$L41,0)+IFERROR(IF(AND(MOD(Capex!CP$6,Input!$H41)=0,CP$5=1),Input!$I41*Input!$E41,0),0)</f>
        <v>0</v>
      </c>
      <c r="CQ61" s="86">
        <f>+IF(AND(CQ$1&gt;=Input!$J41,CQ$1&lt;=Input!$K41),Input!$E41/Input!$L41,0)+IFERROR(IF(AND(MOD(Capex!CQ$6,Input!$H41)=0,CQ$5=1),Input!$I41*Input!$E41,0),0)</f>
        <v>0</v>
      </c>
      <c r="CR61" s="86">
        <f>+IF(AND(CR$1&gt;=Input!$J41,CR$1&lt;=Input!$K41),Input!$E41/Input!$L41,0)+IFERROR(IF(AND(MOD(Capex!CR$6,Input!$H41)=0,CR$5=1),Input!$I41*Input!$E41,0),0)</f>
        <v>0</v>
      </c>
      <c r="CS61" s="86">
        <f>+IF(AND(CS$1&gt;=Input!$J41,CS$1&lt;=Input!$K41),Input!$E41/Input!$L41,0)+IFERROR(IF(AND(MOD(Capex!CS$6,Input!$H41)=0,CS$5=1),Input!$I41*Input!$E41,0),0)</f>
        <v>0</v>
      </c>
      <c r="CT61" s="86">
        <f>+IF(AND(CT$1&gt;=Input!$J41,CT$1&lt;=Input!$K41),Input!$E41/Input!$L41,0)+IFERROR(IF(AND(MOD(Capex!CT$6,Input!$H41)=0,CT$5=1),Input!$I41*Input!$E41,0),0)</f>
        <v>0</v>
      </c>
      <c r="CU61" s="86">
        <f>+IF(AND(CU$1&gt;=Input!$J41,CU$1&lt;=Input!$K41),Input!$E41/Input!$L41,0)+IFERROR(IF(AND(MOD(Capex!CU$6,Input!$H41)=0,CU$5=1),Input!$I41*Input!$E41,0),0)</f>
        <v>0</v>
      </c>
      <c r="CV61" s="86">
        <f>+IF(AND(CV$1&gt;=Input!$J41,CV$1&lt;=Input!$K41),Input!$E41/Input!$L41,0)+IFERROR(IF(AND(MOD(Capex!CV$6,Input!$H41)=0,CV$5=1),Input!$I41*Input!$E41,0),0)</f>
        <v>0</v>
      </c>
      <c r="CW61" s="86">
        <f>+IF(AND(CW$1&gt;=Input!$J41,CW$1&lt;=Input!$K41),Input!$E41/Input!$L41,0)+IFERROR(IF(AND(MOD(Capex!CW$6,Input!$H41)=0,CW$5=1),Input!$I41*Input!$E41,0),0)</f>
        <v>0</v>
      </c>
      <c r="CX61" s="86">
        <f>+IF(AND(CX$1&gt;=Input!$J41,CX$1&lt;=Input!$K41),Input!$E41/Input!$L41,0)+IFERROR(IF(AND(MOD(Capex!CX$6,Input!$H41)=0,CX$5=1),Input!$I41*Input!$E41,0),0)</f>
        <v>0</v>
      </c>
      <c r="CY61" s="86">
        <f>+IF(AND(CY$1&gt;=Input!$J41,CY$1&lt;=Input!$K41),Input!$E41/Input!$L41,0)+IFERROR(IF(AND(MOD(Capex!CY$6,Input!$H41)=0,CY$5=1),Input!$I41*Input!$E41,0),0)</f>
        <v>0</v>
      </c>
      <c r="CZ61" s="86">
        <f>+IF(AND(CZ$1&gt;=Input!$J41,CZ$1&lt;=Input!$K41),Input!$E41/Input!$L41,0)+IFERROR(IF(AND(MOD(Capex!CZ$6,Input!$H41)=0,CZ$5=1),Input!$I41*Input!$E41,0),0)</f>
        <v>0</v>
      </c>
      <c r="DA61" s="86">
        <f>+IF(AND(DA$1&gt;=Input!$J41,DA$1&lt;=Input!$K41),Input!$E41/Input!$L41,0)+IFERROR(IF(AND(MOD(Capex!DA$6,Input!$H41)=0,DA$5=1),Input!$I41*Input!$E41,0),0)</f>
        <v>0</v>
      </c>
      <c r="DB61" s="86">
        <f>+IF(AND(DB$1&gt;=Input!$J41,DB$1&lt;=Input!$K41),Input!$E41/Input!$L41,0)+IFERROR(IF(AND(MOD(Capex!DB$6,Input!$H41)=0,DB$5=1),Input!$I41*Input!$E41,0),0)</f>
        <v>0</v>
      </c>
      <c r="DC61" s="86">
        <f>+IF(AND(DC$1&gt;=Input!$J41,DC$1&lt;=Input!$K41),Input!$E41/Input!$L41,0)+IFERROR(IF(AND(MOD(Capex!DC$6,Input!$H41)=0,DC$5=1),Input!$I41*Input!$E41,0),0)</f>
        <v>0</v>
      </c>
      <c r="DD61" s="86">
        <f>+IF(AND(DD$1&gt;=Input!$J41,DD$1&lt;=Input!$K41),Input!$E41/Input!$L41,0)+IFERROR(IF(AND(MOD(Capex!DD$6,Input!$H41)=0,DD$5=1),Input!$I41*Input!$E41,0),0)</f>
        <v>0</v>
      </c>
      <c r="DE61" s="86">
        <f>+IF(AND(DE$1&gt;=Input!$J41,DE$1&lt;=Input!$K41),Input!$E41/Input!$L41,0)+IFERROR(IF(AND(MOD(Capex!DE$6,Input!$H41)=0,DE$5=1),Input!$I41*Input!$E41,0),0)</f>
        <v>0</v>
      </c>
      <c r="DF61" s="86">
        <f>+IF(AND(DF$1&gt;=Input!$J41,DF$1&lt;=Input!$K41),Input!$E41/Input!$L41,0)+IFERROR(IF(AND(MOD(Capex!DF$6,Input!$H41)=0,DF$5=1),Input!$I41*Input!$E41,0),0)</f>
        <v>0</v>
      </c>
      <c r="DG61" s="86">
        <f>+IF(AND(DG$1&gt;=Input!$J41,DG$1&lt;=Input!$K41),Input!$E41/Input!$L41,0)+IFERROR(IF(AND(MOD(Capex!DG$6,Input!$H41)=0,DG$5=1),Input!$I41*Input!$E41,0),0)</f>
        <v>0</v>
      </c>
      <c r="DH61" s="86">
        <f>+IF(AND(DH$1&gt;=Input!$J41,DH$1&lt;=Input!$K41),Input!$E41/Input!$L41,0)+IFERROR(IF(AND(MOD(Capex!DH$6,Input!$H41)=0,DH$5=1),Input!$I41*Input!$E41,0),0)</f>
        <v>0</v>
      </c>
      <c r="DI61" s="86">
        <f>+IF(AND(DI$1&gt;=Input!$J41,DI$1&lt;=Input!$K41),Input!$E41/Input!$L41,0)+IFERROR(IF(AND(MOD(Capex!DI$6,Input!$H41)=0,DI$5=1),Input!$I41*Input!$E41,0),0)</f>
        <v>0</v>
      </c>
      <c r="DJ61" s="86">
        <f>+IF(AND(DJ$1&gt;=Input!$J41,DJ$1&lt;=Input!$K41),Input!$E41/Input!$L41,0)+IFERROR(IF(AND(MOD(Capex!DJ$6,Input!$H41)=0,DJ$5=1),Input!$I41*Input!$E41,0),0)</f>
        <v>0</v>
      </c>
      <c r="DK61" s="86">
        <f>+IF(AND(DK$1&gt;=Input!$J41,DK$1&lt;=Input!$K41),Input!$E41/Input!$L41,0)+IFERROR(IF(AND(MOD(Capex!DK$6,Input!$H41)=0,DK$5=1),Input!$I41*Input!$E41,0),0)</f>
        <v>0</v>
      </c>
      <c r="DL61" s="86">
        <f>+IF(AND(DL$1&gt;=Input!$J41,DL$1&lt;=Input!$K41),Input!$E41/Input!$L41,0)+IFERROR(IF(AND(MOD(Capex!DL$6,Input!$H41)=0,DL$5=1),Input!$I41*Input!$E41,0),0)</f>
        <v>0</v>
      </c>
      <c r="DM61" s="86">
        <f>+IF(AND(DM$1&gt;=Input!$J41,DM$1&lt;=Input!$K41),Input!$E41/Input!$L41,0)+IFERROR(IF(AND(MOD(Capex!DM$6,Input!$H41)=0,DM$5=1),Input!$I41*Input!$E41,0),0)</f>
        <v>0</v>
      </c>
      <c r="DN61" s="86">
        <f>+IF(AND(DN$1&gt;=Input!$J41,DN$1&lt;=Input!$K41),Input!$E41/Input!$L41,0)+IFERROR(IF(AND(MOD(Capex!DN$6,Input!$H41)=0,DN$5=1),Input!$I41*Input!$E41,0),0)</f>
        <v>0</v>
      </c>
      <c r="DO61" s="86">
        <f>+IF(AND(DO$1&gt;=Input!$J41,DO$1&lt;=Input!$K41),Input!$E41/Input!$L41,0)+IFERROR(IF(AND(MOD(Capex!DO$6,Input!$H41)=0,DO$5=1),Input!$I41*Input!$E41,0),0)</f>
        <v>0</v>
      </c>
      <c r="DP61" s="86">
        <f>+IF(AND(DP$1&gt;=Input!$J41,DP$1&lt;=Input!$K41),Input!$E41/Input!$L41,0)+IFERROR(IF(AND(MOD(Capex!DP$6,Input!$H41)=0,DP$5=1),Input!$I41*Input!$E41,0),0)</f>
        <v>0</v>
      </c>
      <c r="DQ61" s="86">
        <f>+IF(AND(DQ$1&gt;=Input!$J41,DQ$1&lt;=Input!$K41),Input!$E41/Input!$L41,0)+IFERROR(IF(AND(MOD(Capex!DQ$6,Input!$H41)=0,DQ$5=1),Input!$I41*Input!$E41,0),0)</f>
        <v>0</v>
      </c>
      <c r="DR61" s="86">
        <f>+IF(AND(DR$1&gt;=Input!$J41,DR$1&lt;=Input!$K41),Input!$E41/Input!$L41,0)+IFERROR(IF(AND(MOD(Capex!DR$6,Input!$H41)=0,DR$5=1),Input!$I41*Input!$E41,0),0)</f>
        <v>0</v>
      </c>
      <c r="DS61" s="86">
        <f>+IF(AND(DS$1&gt;=Input!$J41,DS$1&lt;=Input!$K41),Input!$E41/Input!$L41,0)+IFERROR(IF(AND(MOD(Capex!DS$6,Input!$H41)=0,DS$5=1),Input!$I41*Input!$E41,0),0)</f>
        <v>0</v>
      </c>
      <c r="DT61" s="86">
        <f>+IF(AND(DT$1&gt;=Input!$J41,DT$1&lt;=Input!$K41),Input!$E41/Input!$L41,0)+IFERROR(IF(AND(MOD(Capex!DT$6,Input!$H41)=0,DT$5=1),Input!$I41*Input!$E41,0),0)</f>
        <v>0</v>
      </c>
    </row>
    <row r="62" spans="1:124" ht="14.25" customHeight="1" x14ac:dyDescent="0.15">
      <c r="A62" s="85" t="str">
        <f>+Input!G42</f>
        <v>PPE</v>
      </c>
      <c r="B62" s="3" t="str">
        <f t="shared" si="144"/>
        <v>IT and Office Equipment ESTIMATED</v>
      </c>
      <c r="C62" s="71" t="str">
        <f t="shared" si="146"/>
        <v>EUR</v>
      </c>
      <c r="D62" s="23"/>
      <c r="E62" s="86">
        <f>+IF(AND(E$1&gt;=Input!$J42,E$1&lt;=Input!$K42),Input!$E42/Input!$L42,0)+IFERROR(IF(AND(MOD(Capex!E$6,Input!$H42)=0,E$5=1),Input!$I42*Input!$E42,0),0)</f>
        <v>5000</v>
      </c>
      <c r="F62" s="86">
        <f>+IF(AND(F$1&gt;=Input!$J42,F$1&lt;=Input!$K42),Input!$E42/Input!$L42,0)+IFERROR(IF(AND(MOD(Capex!F$6,Input!$H42)=0,F$5=1),Input!$I42*Input!$E42,0),0)</f>
        <v>0</v>
      </c>
      <c r="G62" s="86">
        <f>+IF(AND(G$1&gt;=Input!$J42,G$1&lt;=Input!$K42),Input!$E42/Input!$L42,0)+IFERROR(IF(AND(MOD(Capex!G$6,Input!$H42)=0,G$5=1),Input!$I42*Input!$E42,0),0)</f>
        <v>0</v>
      </c>
      <c r="H62" s="86">
        <f>+IF(AND(H$1&gt;=Input!$J42,H$1&lt;=Input!$K42),Input!$E42/Input!$L42,0)+IFERROR(IF(AND(MOD(Capex!H$6,Input!$H42)=0,H$5=1),Input!$I42*Input!$E42,0),0)</f>
        <v>0</v>
      </c>
      <c r="I62" s="86">
        <f>+IF(AND(I$1&gt;=Input!$J42,I$1&lt;=Input!$K42),Input!$E42/Input!$L42,0)+IFERROR(IF(AND(MOD(Capex!I$6,Input!$H42)=0,I$5=1),Input!$I42*Input!$E42,0),0)</f>
        <v>0</v>
      </c>
      <c r="J62" s="86">
        <f>+IF(AND(J$1&gt;=Input!$J42,J$1&lt;=Input!$K42),Input!$E42/Input!$L42,0)+IFERROR(IF(AND(MOD(Capex!J$6,Input!$H42)=0,J$5=1),Input!$I42*Input!$E42,0),0)</f>
        <v>0</v>
      </c>
      <c r="K62" s="86">
        <f>+IF(AND(K$1&gt;=Input!$J42,K$1&lt;=Input!$K42),Input!$E42/Input!$L42,0)+IFERROR(IF(AND(MOD(Capex!K$6,Input!$H42)=0,K$5=1),Input!$I42*Input!$E42,0),0)</f>
        <v>0</v>
      </c>
      <c r="L62" s="86">
        <f>+IF(AND(L$1&gt;=Input!$J42,L$1&lt;=Input!$K42),Input!$E42/Input!$L42,0)+IFERROR(IF(AND(MOD(Capex!L$6,Input!$H42)=0,L$5=1),Input!$I42*Input!$E42,0),0)</f>
        <v>0</v>
      </c>
      <c r="M62" s="86">
        <f>+IF(AND(M$1&gt;=Input!$J42,M$1&lt;=Input!$K42),Input!$E42/Input!$L42,0)+IFERROR(IF(AND(MOD(Capex!M$6,Input!$H42)=0,M$5=1),Input!$I42*Input!$E42,0),0)</f>
        <v>0</v>
      </c>
      <c r="N62" s="86">
        <f>+IF(AND(N$1&gt;=Input!$J42,N$1&lt;=Input!$K42),Input!$E42/Input!$L42,0)+IFERROR(IF(AND(MOD(Capex!N$6,Input!$H42)=0,N$5=1),Input!$I42*Input!$E42,0),0)</f>
        <v>0</v>
      </c>
      <c r="O62" s="86">
        <f>+IF(AND(O$1&gt;=Input!$J42,O$1&lt;=Input!$K42),Input!$E42/Input!$L42,0)+IFERROR(IF(AND(MOD(Capex!O$6,Input!$H42)=0,O$5=1),Input!$I42*Input!$E42,0),0)</f>
        <v>0</v>
      </c>
      <c r="P62" s="86">
        <f>+IF(AND(P$1&gt;=Input!$J42,P$1&lt;=Input!$K42),Input!$E42/Input!$L42,0)+IFERROR(IF(AND(MOD(Capex!P$6,Input!$H42)=0,P$5=1),Input!$I42*Input!$E42,0),0)</f>
        <v>0</v>
      </c>
      <c r="Q62" s="86">
        <f>+IF(AND(Q$1&gt;=Input!$J42,Q$1&lt;=Input!$K42),Input!$E42/Input!$L42,0)+IFERROR(IF(AND(MOD(Capex!Q$6,Input!$H42)=0,Q$5=1),Input!$I42*Input!$E42,0),0)</f>
        <v>0</v>
      </c>
      <c r="R62" s="86">
        <f>+IF(AND(R$1&gt;=Input!$J42,R$1&lt;=Input!$K42),Input!$E42/Input!$L42,0)+IFERROR(IF(AND(MOD(Capex!R$6,Input!$H42)=0,R$5=1),Input!$I42*Input!$E42,0),0)</f>
        <v>0</v>
      </c>
      <c r="S62" s="86">
        <f>+IF(AND(S$1&gt;=Input!$J42,S$1&lt;=Input!$K42),Input!$E42/Input!$L42,0)+IFERROR(IF(AND(MOD(Capex!S$6,Input!$H42)=0,S$5=1),Input!$I42*Input!$E42,0),0)</f>
        <v>0</v>
      </c>
      <c r="T62" s="86">
        <f>+IF(AND(T$1&gt;=Input!$J42,T$1&lt;=Input!$K42),Input!$E42/Input!$L42,0)+IFERROR(IF(AND(MOD(Capex!T$6,Input!$H42)=0,T$5=1),Input!$I42*Input!$E42,0),0)</f>
        <v>0</v>
      </c>
      <c r="U62" s="86">
        <f>+IF(AND(U$1&gt;=Input!$J42,U$1&lt;=Input!$K42),Input!$E42/Input!$L42,0)+IFERROR(IF(AND(MOD(Capex!U$6,Input!$H42)=0,U$5=1),Input!$I42*Input!$E42,0),0)</f>
        <v>0</v>
      </c>
      <c r="V62" s="86">
        <f>+IF(AND(V$1&gt;=Input!$J42,V$1&lt;=Input!$K42),Input!$E42/Input!$L42,0)+IFERROR(IF(AND(MOD(Capex!V$6,Input!$H42)=0,V$5=1),Input!$I42*Input!$E42,0),0)</f>
        <v>0</v>
      </c>
      <c r="W62" s="86">
        <f>+IF(AND(W$1&gt;=Input!$J42,W$1&lt;=Input!$K42),Input!$E42/Input!$L42,0)+IFERROR(IF(AND(MOD(Capex!W$6,Input!$H42)=0,W$5=1),Input!$I42*Input!$E42,0),0)</f>
        <v>0</v>
      </c>
      <c r="X62" s="86">
        <f>+IF(AND(X$1&gt;=Input!$J42,X$1&lt;=Input!$K42),Input!$E42/Input!$L42,0)+IFERROR(IF(AND(MOD(Capex!X$6,Input!$H42)=0,X$5=1),Input!$I42*Input!$E42,0),0)</f>
        <v>0</v>
      </c>
      <c r="Y62" s="86">
        <f>+IF(AND(Y$1&gt;=Input!$J42,Y$1&lt;=Input!$K42),Input!$E42/Input!$L42,0)+IFERROR(IF(AND(MOD(Capex!Y$6,Input!$H42)=0,Y$5=1),Input!$I42*Input!$E42,0),0)</f>
        <v>0</v>
      </c>
      <c r="Z62" s="86">
        <f>+IF(AND(Z$1&gt;=Input!$J42,Z$1&lt;=Input!$K42),Input!$E42/Input!$L42,0)+IFERROR(IF(AND(MOD(Capex!Z$6,Input!$H42)=0,Z$5=1),Input!$I42*Input!$E42,0),0)</f>
        <v>0</v>
      </c>
      <c r="AA62" s="86">
        <f>+IF(AND(AA$1&gt;=Input!$J42,AA$1&lt;=Input!$K42),Input!$E42/Input!$L42,0)+IFERROR(IF(AND(MOD(Capex!AA$6,Input!$H42)=0,AA$5=1),Input!$I42*Input!$E42,0),0)</f>
        <v>0</v>
      </c>
      <c r="AB62" s="86">
        <f>+IF(AND(AB$1&gt;=Input!$J42,AB$1&lt;=Input!$K42),Input!$E42/Input!$L42,0)+IFERROR(IF(AND(MOD(Capex!AB$6,Input!$H42)=0,AB$5=1),Input!$I42*Input!$E42,0),0)</f>
        <v>0</v>
      </c>
      <c r="AC62" s="86">
        <f>+IF(AND(AC$1&gt;=Input!$J42,AC$1&lt;=Input!$K42),Input!$E42/Input!$L42,0)+IFERROR(IF(AND(MOD(Capex!AC$6,Input!$H42)=0,AC$5=1),Input!$I42*Input!$E42,0),0)</f>
        <v>0</v>
      </c>
      <c r="AD62" s="86">
        <f>+IF(AND(AD$1&gt;=Input!$J42,AD$1&lt;=Input!$K42),Input!$E42/Input!$L42,0)+IFERROR(IF(AND(MOD(Capex!AD$6,Input!$H42)=0,AD$5=1),Input!$I42*Input!$E42,0),0)</f>
        <v>0</v>
      </c>
      <c r="AE62" s="86">
        <f>+IF(AND(AE$1&gt;=Input!$J42,AE$1&lt;=Input!$K42),Input!$E42/Input!$L42,0)+IFERROR(IF(AND(MOD(Capex!AE$6,Input!$H42)=0,AE$5=1),Input!$I42*Input!$E42,0),0)</f>
        <v>0</v>
      </c>
      <c r="AF62" s="86">
        <f>+IF(AND(AF$1&gt;=Input!$J42,AF$1&lt;=Input!$K42),Input!$E42/Input!$L42,0)+IFERROR(IF(AND(MOD(Capex!AF$6,Input!$H42)=0,AF$5=1),Input!$I42*Input!$E42,0),0)</f>
        <v>0</v>
      </c>
      <c r="AG62" s="86">
        <f>+IF(AND(AG$1&gt;=Input!$J42,AG$1&lt;=Input!$K42),Input!$E42/Input!$L42,0)+IFERROR(IF(AND(MOD(Capex!AG$6,Input!$H42)=0,AG$5=1),Input!$I42*Input!$E42,0),0)</f>
        <v>0</v>
      </c>
      <c r="AH62" s="86">
        <f>+IF(AND(AH$1&gt;=Input!$J42,AH$1&lt;=Input!$K42),Input!$E42/Input!$L42,0)+IFERROR(IF(AND(MOD(Capex!AH$6,Input!$H42)=0,AH$5=1),Input!$I42*Input!$E42,0),0)</f>
        <v>0</v>
      </c>
      <c r="AI62" s="86">
        <f>+IF(AND(AI$1&gt;=Input!$J42,AI$1&lt;=Input!$K42),Input!$E42/Input!$L42,0)+IFERROR(IF(AND(MOD(Capex!AI$6,Input!$H42)=0,AI$5=1),Input!$I42*Input!$E42,0),0)</f>
        <v>0</v>
      </c>
      <c r="AJ62" s="86">
        <f>+IF(AND(AJ$1&gt;=Input!$J42,AJ$1&lt;=Input!$K42),Input!$E42/Input!$L42,0)+IFERROR(IF(AND(MOD(Capex!AJ$6,Input!$H42)=0,AJ$5=1),Input!$I42*Input!$E42,0),0)</f>
        <v>0</v>
      </c>
      <c r="AK62" s="86">
        <f>+IF(AND(AK$1&gt;=Input!$J42,AK$1&lt;=Input!$K42),Input!$E42/Input!$L42,0)+IFERROR(IF(AND(MOD(Capex!AK$6,Input!$H42)=0,AK$5=1),Input!$I42*Input!$E42,0),0)</f>
        <v>0</v>
      </c>
      <c r="AL62" s="86">
        <f>+IF(AND(AL$1&gt;=Input!$J42,AL$1&lt;=Input!$K42),Input!$E42/Input!$L42,0)+IFERROR(IF(AND(MOD(Capex!AL$6,Input!$H42)=0,AL$5=1),Input!$I42*Input!$E42,0),0)</f>
        <v>0</v>
      </c>
      <c r="AM62" s="86">
        <f>+IF(AND(AM$1&gt;=Input!$J42,AM$1&lt;=Input!$K42),Input!$E42/Input!$L42,0)+IFERROR(IF(AND(MOD(Capex!AM$6,Input!$H42)=0,AM$5=1),Input!$I42*Input!$E42,0),0)</f>
        <v>0</v>
      </c>
      <c r="AN62" s="86">
        <f>+IF(AND(AN$1&gt;=Input!$J42,AN$1&lt;=Input!$K42),Input!$E42/Input!$L42,0)+IFERROR(IF(AND(MOD(Capex!AN$6,Input!$H42)=0,AN$5=1),Input!$I42*Input!$E42,0),0)</f>
        <v>0</v>
      </c>
      <c r="AO62" s="86">
        <f>+IF(AND(AO$1&gt;=Input!$J42,AO$1&lt;=Input!$K42),Input!$E42/Input!$L42,0)+IFERROR(IF(AND(MOD(Capex!AO$6,Input!$H42)=0,AO$5=1),Input!$I42*Input!$E42,0),0)</f>
        <v>0</v>
      </c>
      <c r="AP62" s="86">
        <f>+IF(AND(AP$1&gt;=Input!$J42,AP$1&lt;=Input!$K42),Input!$E42/Input!$L42,0)+IFERROR(IF(AND(MOD(Capex!AP$6,Input!$H42)=0,AP$5=1),Input!$I42*Input!$E42,0),0)</f>
        <v>0</v>
      </c>
      <c r="AQ62" s="86">
        <f>+IF(AND(AQ$1&gt;=Input!$J42,AQ$1&lt;=Input!$K42),Input!$E42/Input!$L42,0)+IFERROR(IF(AND(MOD(Capex!AQ$6,Input!$H42)=0,AQ$5=1),Input!$I42*Input!$E42,0),0)</f>
        <v>0</v>
      </c>
      <c r="AR62" s="86">
        <f>+IF(AND(AR$1&gt;=Input!$J42,AR$1&lt;=Input!$K42),Input!$E42/Input!$L42,0)+IFERROR(IF(AND(MOD(Capex!AR$6,Input!$H42)=0,AR$5=1),Input!$I42*Input!$E42,0),0)</f>
        <v>0</v>
      </c>
      <c r="AS62" s="86">
        <f>+IF(AND(AS$1&gt;=Input!$J42,AS$1&lt;=Input!$K42),Input!$E42/Input!$L42,0)+IFERROR(IF(AND(MOD(Capex!AS$6,Input!$H42)=0,AS$5=1),Input!$I42*Input!$E42,0),0)</f>
        <v>0</v>
      </c>
      <c r="AT62" s="86">
        <f>+IF(AND(AT$1&gt;=Input!$J42,AT$1&lt;=Input!$K42),Input!$E42/Input!$L42,0)+IFERROR(IF(AND(MOD(Capex!AT$6,Input!$H42)=0,AT$5=1),Input!$I42*Input!$E42,0),0)</f>
        <v>0</v>
      </c>
      <c r="AU62" s="86">
        <f>+IF(AND(AU$1&gt;=Input!$J42,AU$1&lt;=Input!$K42),Input!$E42/Input!$L42,0)+IFERROR(IF(AND(MOD(Capex!AU$6,Input!$H42)=0,AU$5=1),Input!$I42*Input!$E42,0),0)</f>
        <v>0</v>
      </c>
      <c r="AV62" s="86">
        <f>+IF(AND(AV$1&gt;=Input!$J42,AV$1&lt;=Input!$K42),Input!$E42/Input!$L42,0)+IFERROR(IF(AND(MOD(Capex!AV$6,Input!$H42)=0,AV$5=1),Input!$I42*Input!$E42,0),0)</f>
        <v>0</v>
      </c>
      <c r="AW62" s="86">
        <f>+IF(AND(AW$1&gt;=Input!$J42,AW$1&lt;=Input!$K42),Input!$E42/Input!$L42,0)+IFERROR(IF(AND(MOD(Capex!AW$6,Input!$H42)=0,AW$5=1),Input!$I42*Input!$E42,0),0)</f>
        <v>0</v>
      </c>
      <c r="AX62" s="86">
        <f>+IF(AND(AX$1&gt;=Input!$J42,AX$1&lt;=Input!$K42),Input!$E42/Input!$L42,0)+IFERROR(IF(AND(MOD(Capex!AX$6,Input!$H42)=0,AX$5=1),Input!$I42*Input!$E42,0),0)</f>
        <v>0</v>
      </c>
      <c r="AY62" s="86">
        <f>+IF(AND(AY$1&gt;=Input!$J42,AY$1&lt;=Input!$K42),Input!$E42/Input!$L42,0)+IFERROR(IF(AND(MOD(Capex!AY$6,Input!$H42)=0,AY$5=1),Input!$I42*Input!$E42,0),0)</f>
        <v>0</v>
      </c>
      <c r="AZ62" s="86">
        <f>+IF(AND(AZ$1&gt;=Input!$J42,AZ$1&lt;=Input!$K42),Input!$E42/Input!$L42,0)+IFERROR(IF(AND(MOD(Capex!AZ$6,Input!$H42)=0,AZ$5=1),Input!$I42*Input!$E42,0),0)</f>
        <v>0</v>
      </c>
      <c r="BA62" s="86">
        <f>+IF(AND(BA$1&gt;=Input!$J42,BA$1&lt;=Input!$K42),Input!$E42/Input!$L42,0)+IFERROR(IF(AND(MOD(Capex!BA$6,Input!$H42)=0,BA$5=1),Input!$I42*Input!$E42,0),0)</f>
        <v>0</v>
      </c>
      <c r="BB62" s="86">
        <f>+IF(AND(BB$1&gt;=Input!$J42,BB$1&lt;=Input!$K42),Input!$E42/Input!$L42,0)+IFERROR(IF(AND(MOD(Capex!BB$6,Input!$H42)=0,BB$5=1),Input!$I42*Input!$E42,0),0)</f>
        <v>0</v>
      </c>
      <c r="BC62" s="86">
        <f>+IF(AND(BC$1&gt;=Input!$J42,BC$1&lt;=Input!$K42),Input!$E42/Input!$L42,0)+IFERROR(IF(AND(MOD(Capex!BC$6,Input!$H42)=0,BC$5=1),Input!$I42*Input!$E42,0),0)</f>
        <v>0</v>
      </c>
      <c r="BD62" s="86">
        <f>+IF(AND(BD$1&gt;=Input!$J42,BD$1&lt;=Input!$K42),Input!$E42/Input!$L42,0)+IFERROR(IF(AND(MOD(Capex!BD$6,Input!$H42)=0,BD$5=1),Input!$I42*Input!$E42,0),0)</f>
        <v>0</v>
      </c>
      <c r="BE62" s="86">
        <f>+IF(AND(BE$1&gt;=Input!$J42,BE$1&lt;=Input!$K42),Input!$E42/Input!$L42,0)+IFERROR(IF(AND(MOD(Capex!BE$6,Input!$H42)=0,BE$5=1),Input!$I42*Input!$E42,0),0)</f>
        <v>0</v>
      </c>
      <c r="BF62" s="86">
        <f>+IF(AND(BF$1&gt;=Input!$J42,BF$1&lt;=Input!$K42),Input!$E42/Input!$L42,0)+IFERROR(IF(AND(MOD(Capex!BF$6,Input!$H42)=0,BF$5=1),Input!$I42*Input!$E42,0),0)</f>
        <v>0</v>
      </c>
      <c r="BG62" s="86">
        <f>+IF(AND(BG$1&gt;=Input!$J42,BG$1&lt;=Input!$K42),Input!$E42/Input!$L42,0)+IFERROR(IF(AND(MOD(Capex!BG$6,Input!$H42)=0,BG$5=1),Input!$I42*Input!$E42,0),0)</f>
        <v>0</v>
      </c>
      <c r="BH62" s="86">
        <f>+IF(AND(BH$1&gt;=Input!$J42,BH$1&lt;=Input!$K42),Input!$E42/Input!$L42,0)+IFERROR(IF(AND(MOD(Capex!BH$6,Input!$H42)=0,BH$5=1),Input!$I42*Input!$E42,0),0)</f>
        <v>0</v>
      </c>
      <c r="BI62" s="86">
        <f>+IF(AND(BI$1&gt;=Input!$J42,BI$1&lt;=Input!$K42),Input!$E42/Input!$L42,0)+IFERROR(IF(AND(MOD(Capex!BI$6,Input!$H42)=0,BI$5=1),Input!$I42*Input!$E42,0),0)</f>
        <v>0</v>
      </c>
      <c r="BJ62" s="86">
        <f>+IF(AND(BJ$1&gt;=Input!$J42,BJ$1&lt;=Input!$K42),Input!$E42/Input!$L42,0)+IFERROR(IF(AND(MOD(Capex!BJ$6,Input!$H42)=0,BJ$5=1),Input!$I42*Input!$E42,0),0)</f>
        <v>0</v>
      </c>
      <c r="BK62" s="86">
        <f>+IF(AND(BK$1&gt;=Input!$J42,BK$1&lt;=Input!$K42),Input!$E42/Input!$L42,0)+IFERROR(IF(AND(MOD(Capex!BK$6,Input!$H42)=0,BK$5=1),Input!$I42*Input!$E42,0),0)</f>
        <v>0</v>
      </c>
      <c r="BL62" s="86">
        <f>+IF(AND(BL$1&gt;=Input!$J42,BL$1&lt;=Input!$K42),Input!$E42/Input!$L42,0)+IFERROR(IF(AND(MOD(Capex!BL$6,Input!$H42)=0,BL$5=1),Input!$I42*Input!$E42,0),0)</f>
        <v>0</v>
      </c>
      <c r="BM62" s="86">
        <f>+IF(AND(BM$1&gt;=Input!$J42,BM$1&lt;=Input!$K42),Input!$E42/Input!$L42,0)+IFERROR(IF(AND(MOD(Capex!BM$6,Input!$H42)=0,BM$5=1),Input!$I42*Input!$E42,0),0)</f>
        <v>0</v>
      </c>
      <c r="BN62" s="86">
        <f>+IF(AND(BN$1&gt;=Input!$J42,BN$1&lt;=Input!$K42),Input!$E42/Input!$L42,0)+IFERROR(IF(AND(MOD(Capex!BN$6,Input!$H42)=0,BN$5=1),Input!$I42*Input!$E42,0),0)</f>
        <v>0</v>
      </c>
      <c r="BO62" s="86">
        <f>+IF(AND(BO$1&gt;=Input!$J42,BO$1&lt;=Input!$K42),Input!$E42/Input!$L42,0)+IFERROR(IF(AND(MOD(Capex!BO$6,Input!$H42)=0,BO$5=1),Input!$I42*Input!$E42,0),0)</f>
        <v>0</v>
      </c>
      <c r="BP62" s="86">
        <f>+IF(AND(BP$1&gt;=Input!$J42,BP$1&lt;=Input!$K42),Input!$E42/Input!$L42,0)+IFERROR(IF(AND(MOD(Capex!BP$6,Input!$H42)=0,BP$5=1),Input!$I42*Input!$E42,0),0)</f>
        <v>0</v>
      </c>
      <c r="BQ62" s="86">
        <f>+IF(AND(BQ$1&gt;=Input!$J42,BQ$1&lt;=Input!$K42),Input!$E42/Input!$L42,0)+IFERROR(IF(AND(MOD(Capex!BQ$6,Input!$H42)=0,BQ$5=1),Input!$I42*Input!$E42,0),0)</f>
        <v>0</v>
      </c>
      <c r="BR62" s="86">
        <f>+IF(AND(BR$1&gt;=Input!$J42,BR$1&lt;=Input!$K42),Input!$E42/Input!$L42,0)+IFERROR(IF(AND(MOD(Capex!BR$6,Input!$H42)=0,BR$5=1),Input!$I42*Input!$E42,0),0)</f>
        <v>0</v>
      </c>
      <c r="BS62" s="86">
        <f>+IF(AND(BS$1&gt;=Input!$J42,BS$1&lt;=Input!$K42),Input!$E42/Input!$L42,0)+IFERROR(IF(AND(MOD(Capex!BS$6,Input!$H42)=0,BS$5=1),Input!$I42*Input!$E42,0),0)</f>
        <v>0</v>
      </c>
      <c r="BT62" s="86">
        <f>+IF(AND(BT$1&gt;=Input!$J42,BT$1&lt;=Input!$K42),Input!$E42/Input!$L42,0)+IFERROR(IF(AND(MOD(Capex!BT$6,Input!$H42)=0,BT$5=1),Input!$I42*Input!$E42,0),0)</f>
        <v>0</v>
      </c>
      <c r="BU62" s="86">
        <f>+IF(AND(BU$1&gt;=Input!$J42,BU$1&lt;=Input!$K42),Input!$E42/Input!$L42,0)+IFERROR(IF(AND(MOD(Capex!BU$6,Input!$H42)=0,BU$5=1),Input!$I42*Input!$E42,0),0)</f>
        <v>0</v>
      </c>
      <c r="BV62" s="86">
        <f>+IF(AND(BV$1&gt;=Input!$J42,BV$1&lt;=Input!$K42),Input!$E42/Input!$L42,0)+IFERROR(IF(AND(MOD(Capex!BV$6,Input!$H42)=0,BV$5=1),Input!$I42*Input!$E42,0),0)</f>
        <v>0</v>
      </c>
      <c r="BW62" s="86">
        <f>+IF(AND(BW$1&gt;=Input!$J42,BW$1&lt;=Input!$K42),Input!$E42/Input!$L42,0)+IFERROR(IF(AND(MOD(Capex!BW$6,Input!$H42)=0,BW$5=1),Input!$I42*Input!$E42,0),0)</f>
        <v>0</v>
      </c>
      <c r="BX62" s="86">
        <f>+IF(AND(BX$1&gt;=Input!$J42,BX$1&lt;=Input!$K42),Input!$E42/Input!$L42,0)+IFERROR(IF(AND(MOD(Capex!BX$6,Input!$H42)=0,BX$5=1),Input!$I42*Input!$E42,0),0)</f>
        <v>0</v>
      </c>
      <c r="BY62" s="86">
        <f>+IF(AND(BY$1&gt;=Input!$J42,BY$1&lt;=Input!$K42),Input!$E42/Input!$L42,0)+IFERROR(IF(AND(MOD(Capex!BY$6,Input!$H42)=0,BY$5=1),Input!$I42*Input!$E42,0),0)</f>
        <v>0</v>
      </c>
      <c r="BZ62" s="86">
        <f>+IF(AND(BZ$1&gt;=Input!$J42,BZ$1&lt;=Input!$K42),Input!$E42/Input!$L42,0)+IFERROR(IF(AND(MOD(Capex!BZ$6,Input!$H42)=0,BZ$5=1),Input!$I42*Input!$E42,0),0)</f>
        <v>0</v>
      </c>
      <c r="CA62" s="86">
        <f>+IF(AND(CA$1&gt;=Input!$J42,CA$1&lt;=Input!$K42),Input!$E42/Input!$L42,0)+IFERROR(IF(AND(MOD(Capex!CA$6,Input!$H42)=0,CA$5=1),Input!$I42*Input!$E42,0),0)</f>
        <v>0</v>
      </c>
      <c r="CB62" s="86">
        <f>+IF(AND(CB$1&gt;=Input!$J42,CB$1&lt;=Input!$K42),Input!$E42/Input!$L42,0)+IFERROR(IF(AND(MOD(Capex!CB$6,Input!$H42)=0,CB$5=1),Input!$I42*Input!$E42,0),0)</f>
        <v>0</v>
      </c>
      <c r="CC62" s="86">
        <f>+IF(AND(CC$1&gt;=Input!$J42,CC$1&lt;=Input!$K42),Input!$E42/Input!$L42,0)+IFERROR(IF(AND(MOD(Capex!CC$6,Input!$H42)=0,CC$5=1),Input!$I42*Input!$E42,0),0)</f>
        <v>0</v>
      </c>
      <c r="CD62" s="86">
        <f>+IF(AND(CD$1&gt;=Input!$J42,CD$1&lt;=Input!$K42),Input!$E42/Input!$L42,0)+IFERROR(IF(AND(MOD(Capex!CD$6,Input!$H42)=0,CD$5=1),Input!$I42*Input!$E42,0),0)</f>
        <v>0</v>
      </c>
      <c r="CE62" s="86">
        <f>+IF(AND(CE$1&gt;=Input!$J42,CE$1&lt;=Input!$K42),Input!$E42/Input!$L42,0)+IFERROR(IF(AND(MOD(Capex!CE$6,Input!$H42)=0,CE$5=1),Input!$I42*Input!$E42,0),0)</f>
        <v>0</v>
      </c>
      <c r="CF62" s="86">
        <f>+IF(AND(CF$1&gt;=Input!$J42,CF$1&lt;=Input!$K42),Input!$E42/Input!$L42,0)+IFERROR(IF(AND(MOD(Capex!CF$6,Input!$H42)=0,CF$5=1),Input!$I42*Input!$E42,0),0)</f>
        <v>0</v>
      </c>
      <c r="CG62" s="86">
        <f>+IF(AND(CG$1&gt;=Input!$J42,CG$1&lt;=Input!$K42),Input!$E42/Input!$L42,0)+IFERROR(IF(AND(MOD(Capex!CG$6,Input!$H42)=0,CG$5=1),Input!$I42*Input!$E42,0),0)</f>
        <v>0</v>
      </c>
      <c r="CH62" s="86">
        <f>+IF(AND(CH$1&gt;=Input!$J42,CH$1&lt;=Input!$K42),Input!$E42/Input!$L42,0)+IFERROR(IF(AND(MOD(Capex!CH$6,Input!$H42)=0,CH$5=1),Input!$I42*Input!$E42,0),0)</f>
        <v>0</v>
      </c>
      <c r="CI62" s="86">
        <f>+IF(AND(CI$1&gt;=Input!$J42,CI$1&lt;=Input!$K42),Input!$E42/Input!$L42,0)+IFERROR(IF(AND(MOD(Capex!CI$6,Input!$H42)=0,CI$5=1),Input!$I42*Input!$E42,0),0)</f>
        <v>0</v>
      </c>
      <c r="CJ62" s="86">
        <f>+IF(AND(CJ$1&gt;=Input!$J42,CJ$1&lt;=Input!$K42),Input!$E42/Input!$L42,0)+IFERROR(IF(AND(MOD(Capex!CJ$6,Input!$H42)=0,CJ$5=1),Input!$I42*Input!$E42,0),0)</f>
        <v>0</v>
      </c>
      <c r="CK62" s="86">
        <f>+IF(AND(CK$1&gt;=Input!$J42,CK$1&lt;=Input!$K42),Input!$E42/Input!$L42,0)+IFERROR(IF(AND(MOD(Capex!CK$6,Input!$H42)=0,CK$5=1),Input!$I42*Input!$E42,0),0)</f>
        <v>0</v>
      </c>
      <c r="CL62" s="86">
        <f>+IF(AND(CL$1&gt;=Input!$J42,CL$1&lt;=Input!$K42),Input!$E42/Input!$L42,0)+IFERROR(IF(AND(MOD(Capex!CL$6,Input!$H42)=0,CL$5=1),Input!$I42*Input!$E42,0),0)</f>
        <v>0</v>
      </c>
      <c r="CM62" s="86">
        <f>+IF(AND(CM$1&gt;=Input!$J42,CM$1&lt;=Input!$K42),Input!$E42/Input!$L42,0)+IFERROR(IF(AND(MOD(Capex!CM$6,Input!$H42)=0,CM$5=1),Input!$I42*Input!$E42,0),0)</f>
        <v>0</v>
      </c>
      <c r="CN62" s="86">
        <f>+IF(AND(CN$1&gt;=Input!$J42,CN$1&lt;=Input!$K42),Input!$E42/Input!$L42,0)+IFERROR(IF(AND(MOD(Capex!CN$6,Input!$H42)=0,CN$5=1),Input!$I42*Input!$E42,0),0)</f>
        <v>0</v>
      </c>
      <c r="CO62" s="86">
        <f>+IF(AND(CO$1&gt;=Input!$J42,CO$1&lt;=Input!$K42),Input!$E42/Input!$L42,0)+IFERROR(IF(AND(MOD(Capex!CO$6,Input!$H42)=0,CO$5=1),Input!$I42*Input!$E42,0),0)</f>
        <v>0</v>
      </c>
      <c r="CP62" s="86">
        <f>+IF(AND(CP$1&gt;=Input!$J42,CP$1&lt;=Input!$K42),Input!$E42/Input!$L42,0)+IFERROR(IF(AND(MOD(Capex!CP$6,Input!$H42)=0,CP$5=1),Input!$I42*Input!$E42,0),0)</f>
        <v>0</v>
      </c>
      <c r="CQ62" s="86">
        <f>+IF(AND(CQ$1&gt;=Input!$J42,CQ$1&lt;=Input!$K42),Input!$E42/Input!$L42,0)+IFERROR(IF(AND(MOD(Capex!CQ$6,Input!$H42)=0,CQ$5=1),Input!$I42*Input!$E42,0),0)</f>
        <v>0</v>
      </c>
      <c r="CR62" s="86">
        <f>+IF(AND(CR$1&gt;=Input!$J42,CR$1&lt;=Input!$K42),Input!$E42/Input!$L42,0)+IFERROR(IF(AND(MOD(Capex!CR$6,Input!$H42)=0,CR$5=1),Input!$I42*Input!$E42,0),0)</f>
        <v>0</v>
      </c>
      <c r="CS62" s="86">
        <f>+IF(AND(CS$1&gt;=Input!$J42,CS$1&lt;=Input!$K42),Input!$E42/Input!$L42,0)+IFERROR(IF(AND(MOD(Capex!CS$6,Input!$H42)=0,CS$5=1),Input!$I42*Input!$E42,0),0)</f>
        <v>0</v>
      </c>
      <c r="CT62" s="86">
        <f>+IF(AND(CT$1&gt;=Input!$J42,CT$1&lt;=Input!$K42),Input!$E42/Input!$L42,0)+IFERROR(IF(AND(MOD(Capex!CT$6,Input!$H42)=0,CT$5=1),Input!$I42*Input!$E42,0),0)</f>
        <v>0</v>
      </c>
      <c r="CU62" s="86">
        <f>+IF(AND(CU$1&gt;=Input!$J42,CU$1&lt;=Input!$K42),Input!$E42/Input!$L42,0)+IFERROR(IF(AND(MOD(Capex!CU$6,Input!$H42)=0,CU$5=1),Input!$I42*Input!$E42,0),0)</f>
        <v>0</v>
      </c>
      <c r="CV62" s="86">
        <f>+IF(AND(CV$1&gt;=Input!$J42,CV$1&lt;=Input!$K42),Input!$E42/Input!$L42,0)+IFERROR(IF(AND(MOD(Capex!CV$6,Input!$H42)=0,CV$5=1),Input!$I42*Input!$E42,0),0)</f>
        <v>0</v>
      </c>
      <c r="CW62" s="86">
        <f>+IF(AND(CW$1&gt;=Input!$J42,CW$1&lt;=Input!$K42),Input!$E42/Input!$L42,0)+IFERROR(IF(AND(MOD(Capex!CW$6,Input!$H42)=0,CW$5=1),Input!$I42*Input!$E42,0),0)</f>
        <v>0</v>
      </c>
      <c r="CX62" s="86">
        <f>+IF(AND(CX$1&gt;=Input!$J42,CX$1&lt;=Input!$K42),Input!$E42/Input!$L42,0)+IFERROR(IF(AND(MOD(Capex!CX$6,Input!$H42)=0,CX$5=1),Input!$I42*Input!$E42,0),0)</f>
        <v>0</v>
      </c>
      <c r="CY62" s="86">
        <f>+IF(AND(CY$1&gt;=Input!$J42,CY$1&lt;=Input!$K42),Input!$E42/Input!$L42,0)+IFERROR(IF(AND(MOD(Capex!CY$6,Input!$H42)=0,CY$5=1),Input!$I42*Input!$E42,0),0)</f>
        <v>0</v>
      </c>
      <c r="CZ62" s="86">
        <f>+IF(AND(CZ$1&gt;=Input!$J42,CZ$1&lt;=Input!$K42),Input!$E42/Input!$L42,0)+IFERROR(IF(AND(MOD(Capex!CZ$6,Input!$H42)=0,CZ$5=1),Input!$I42*Input!$E42,0),0)</f>
        <v>0</v>
      </c>
      <c r="DA62" s="86">
        <f>+IF(AND(DA$1&gt;=Input!$J42,DA$1&lt;=Input!$K42),Input!$E42/Input!$L42,0)+IFERROR(IF(AND(MOD(Capex!DA$6,Input!$H42)=0,DA$5=1),Input!$I42*Input!$E42,0),0)</f>
        <v>0</v>
      </c>
      <c r="DB62" s="86">
        <f>+IF(AND(DB$1&gt;=Input!$J42,DB$1&lt;=Input!$K42),Input!$E42/Input!$L42,0)+IFERROR(IF(AND(MOD(Capex!DB$6,Input!$H42)=0,DB$5=1),Input!$I42*Input!$E42,0),0)</f>
        <v>0</v>
      </c>
      <c r="DC62" s="86">
        <f>+IF(AND(DC$1&gt;=Input!$J42,DC$1&lt;=Input!$K42),Input!$E42/Input!$L42,0)+IFERROR(IF(AND(MOD(Capex!DC$6,Input!$H42)=0,DC$5=1),Input!$I42*Input!$E42,0),0)</f>
        <v>0</v>
      </c>
      <c r="DD62" s="86">
        <f>+IF(AND(DD$1&gt;=Input!$J42,DD$1&lt;=Input!$K42),Input!$E42/Input!$L42,0)+IFERROR(IF(AND(MOD(Capex!DD$6,Input!$H42)=0,DD$5=1),Input!$I42*Input!$E42,0),0)</f>
        <v>0</v>
      </c>
      <c r="DE62" s="86">
        <f>+IF(AND(DE$1&gt;=Input!$J42,DE$1&lt;=Input!$K42),Input!$E42/Input!$L42,0)+IFERROR(IF(AND(MOD(Capex!DE$6,Input!$H42)=0,DE$5=1),Input!$I42*Input!$E42,0),0)</f>
        <v>0</v>
      </c>
      <c r="DF62" s="86">
        <f>+IF(AND(DF$1&gt;=Input!$J42,DF$1&lt;=Input!$K42),Input!$E42/Input!$L42,0)+IFERROR(IF(AND(MOD(Capex!DF$6,Input!$H42)=0,DF$5=1),Input!$I42*Input!$E42,0),0)</f>
        <v>0</v>
      </c>
      <c r="DG62" s="86">
        <f>+IF(AND(DG$1&gt;=Input!$J42,DG$1&lt;=Input!$K42),Input!$E42/Input!$L42,0)+IFERROR(IF(AND(MOD(Capex!DG$6,Input!$H42)=0,DG$5=1),Input!$I42*Input!$E42,0),0)</f>
        <v>0</v>
      </c>
      <c r="DH62" s="86">
        <f>+IF(AND(DH$1&gt;=Input!$J42,DH$1&lt;=Input!$K42),Input!$E42/Input!$L42,0)+IFERROR(IF(AND(MOD(Capex!DH$6,Input!$H42)=0,DH$5=1),Input!$I42*Input!$E42,0),0)</f>
        <v>0</v>
      </c>
      <c r="DI62" s="86">
        <f>+IF(AND(DI$1&gt;=Input!$J42,DI$1&lt;=Input!$K42),Input!$E42/Input!$L42,0)+IFERROR(IF(AND(MOD(Capex!DI$6,Input!$H42)=0,DI$5=1),Input!$I42*Input!$E42,0),0)</f>
        <v>0</v>
      </c>
      <c r="DJ62" s="86">
        <f>+IF(AND(DJ$1&gt;=Input!$J42,DJ$1&lt;=Input!$K42),Input!$E42/Input!$L42,0)+IFERROR(IF(AND(MOD(Capex!DJ$6,Input!$H42)=0,DJ$5=1),Input!$I42*Input!$E42,0),0)</f>
        <v>0</v>
      </c>
      <c r="DK62" s="86">
        <f>+IF(AND(DK$1&gt;=Input!$J42,DK$1&lt;=Input!$K42),Input!$E42/Input!$L42,0)+IFERROR(IF(AND(MOD(Capex!DK$6,Input!$H42)=0,DK$5=1),Input!$I42*Input!$E42,0),0)</f>
        <v>0</v>
      </c>
      <c r="DL62" s="86">
        <f>+IF(AND(DL$1&gt;=Input!$J42,DL$1&lt;=Input!$K42),Input!$E42/Input!$L42,0)+IFERROR(IF(AND(MOD(Capex!DL$6,Input!$H42)=0,DL$5=1),Input!$I42*Input!$E42,0),0)</f>
        <v>0</v>
      </c>
      <c r="DM62" s="86">
        <f>+IF(AND(DM$1&gt;=Input!$J42,DM$1&lt;=Input!$K42),Input!$E42/Input!$L42,0)+IFERROR(IF(AND(MOD(Capex!DM$6,Input!$H42)=0,DM$5=1),Input!$I42*Input!$E42,0),0)</f>
        <v>0</v>
      </c>
      <c r="DN62" s="86">
        <f>+IF(AND(DN$1&gt;=Input!$J42,DN$1&lt;=Input!$K42),Input!$E42/Input!$L42,0)+IFERROR(IF(AND(MOD(Capex!DN$6,Input!$H42)=0,DN$5=1),Input!$I42*Input!$E42,0),0)</f>
        <v>0</v>
      </c>
      <c r="DO62" s="86">
        <f>+IF(AND(DO$1&gt;=Input!$J42,DO$1&lt;=Input!$K42),Input!$E42/Input!$L42,0)+IFERROR(IF(AND(MOD(Capex!DO$6,Input!$H42)=0,DO$5=1),Input!$I42*Input!$E42,0),0)</f>
        <v>0</v>
      </c>
      <c r="DP62" s="86">
        <f>+IF(AND(DP$1&gt;=Input!$J42,DP$1&lt;=Input!$K42),Input!$E42/Input!$L42,0)+IFERROR(IF(AND(MOD(Capex!DP$6,Input!$H42)=0,DP$5=1),Input!$I42*Input!$E42,0),0)</f>
        <v>0</v>
      </c>
      <c r="DQ62" s="86">
        <f>+IF(AND(DQ$1&gt;=Input!$J42,DQ$1&lt;=Input!$K42),Input!$E42/Input!$L42,0)+IFERROR(IF(AND(MOD(Capex!DQ$6,Input!$H42)=0,DQ$5=1),Input!$I42*Input!$E42,0),0)</f>
        <v>0</v>
      </c>
      <c r="DR62" s="86">
        <f>+IF(AND(DR$1&gt;=Input!$J42,DR$1&lt;=Input!$K42),Input!$E42/Input!$L42,0)+IFERROR(IF(AND(MOD(Capex!DR$6,Input!$H42)=0,DR$5=1),Input!$I42*Input!$E42,0),0)</f>
        <v>0</v>
      </c>
      <c r="DS62" s="86">
        <f>+IF(AND(DS$1&gt;=Input!$J42,DS$1&lt;=Input!$K42),Input!$E42/Input!$L42,0)+IFERROR(IF(AND(MOD(Capex!DS$6,Input!$H42)=0,DS$5=1),Input!$I42*Input!$E42,0),0)</f>
        <v>0</v>
      </c>
      <c r="DT62" s="86">
        <f>+IF(AND(DT$1&gt;=Input!$J42,DT$1&lt;=Input!$K42),Input!$E42/Input!$L42,0)+IFERROR(IF(AND(MOD(Capex!DT$6,Input!$H42)=0,DT$5=1),Input!$I42*Input!$E42,0),0)</f>
        <v>0</v>
      </c>
    </row>
    <row r="63" spans="1:124" ht="14.25" customHeight="1" x14ac:dyDescent="0.15">
      <c r="A63" s="85" t="str">
        <f>+Input!G43</f>
        <v>PPE</v>
      </c>
      <c r="B63" s="3" t="str">
        <f t="shared" si="144"/>
        <v>Security Systems ESTIMATED</v>
      </c>
      <c r="C63" s="71" t="str">
        <f t="shared" si="146"/>
        <v>EUR</v>
      </c>
      <c r="D63" s="23"/>
      <c r="E63" s="86">
        <f>+IF(AND(E$1&gt;=Input!$J43,E$1&lt;=Input!$K43),Input!$E43/Input!$L43,0)+IFERROR(IF(AND(MOD(Capex!E$6,Input!$H43)=0,E$5=1),Input!$I43*Input!$E43,0),0)</f>
        <v>3500</v>
      </c>
      <c r="F63" s="86">
        <f>+IF(AND(F$1&gt;=Input!$J43,F$1&lt;=Input!$K43),Input!$E43/Input!$L43,0)+IFERROR(IF(AND(MOD(Capex!F$6,Input!$H43)=0,F$5=1),Input!$I43*Input!$E43,0),0)</f>
        <v>0</v>
      </c>
      <c r="G63" s="86">
        <f>+IF(AND(G$1&gt;=Input!$J43,G$1&lt;=Input!$K43),Input!$E43/Input!$L43,0)+IFERROR(IF(AND(MOD(Capex!G$6,Input!$H43)=0,G$5=1),Input!$I43*Input!$E43,0),0)</f>
        <v>0</v>
      </c>
      <c r="H63" s="86">
        <f>+IF(AND(H$1&gt;=Input!$J43,H$1&lt;=Input!$K43),Input!$E43/Input!$L43,0)+IFERROR(IF(AND(MOD(Capex!H$6,Input!$H43)=0,H$5=1),Input!$I43*Input!$E43,0),0)</f>
        <v>0</v>
      </c>
      <c r="I63" s="86">
        <f>+IF(AND(I$1&gt;=Input!$J43,I$1&lt;=Input!$K43),Input!$E43/Input!$L43,0)+IFERROR(IF(AND(MOD(Capex!I$6,Input!$H43)=0,I$5=1),Input!$I43*Input!$E43,0),0)</f>
        <v>0</v>
      </c>
      <c r="J63" s="86">
        <f>+IF(AND(J$1&gt;=Input!$J43,J$1&lt;=Input!$K43),Input!$E43/Input!$L43,0)+IFERROR(IF(AND(MOD(Capex!J$6,Input!$H43)=0,J$5=1),Input!$I43*Input!$E43,0),0)</f>
        <v>0</v>
      </c>
      <c r="K63" s="86">
        <f>+IF(AND(K$1&gt;=Input!$J43,K$1&lt;=Input!$K43),Input!$E43/Input!$L43,0)+IFERROR(IF(AND(MOD(Capex!K$6,Input!$H43)=0,K$5=1),Input!$I43*Input!$E43,0),0)</f>
        <v>0</v>
      </c>
      <c r="L63" s="86">
        <f>+IF(AND(L$1&gt;=Input!$J43,L$1&lt;=Input!$K43),Input!$E43/Input!$L43,0)+IFERROR(IF(AND(MOD(Capex!L$6,Input!$H43)=0,L$5=1),Input!$I43*Input!$E43,0),0)</f>
        <v>0</v>
      </c>
      <c r="M63" s="86">
        <f>+IF(AND(M$1&gt;=Input!$J43,M$1&lt;=Input!$K43),Input!$E43/Input!$L43,0)+IFERROR(IF(AND(MOD(Capex!M$6,Input!$H43)=0,M$5=1),Input!$I43*Input!$E43,0),0)</f>
        <v>0</v>
      </c>
      <c r="N63" s="86">
        <f>+IF(AND(N$1&gt;=Input!$J43,N$1&lt;=Input!$K43),Input!$E43/Input!$L43,0)+IFERROR(IF(AND(MOD(Capex!N$6,Input!$H43)=0,N$5=1),Input!$I43*Input!$E43,0),0)</f>
        <v>0</v>
      </c>
      <c r="O63" s="86">
        <f>+IF(AND(O$1&gt;=Input!$J43,O$1&lt;=Input!$K43),Input!$E43/Input!$L43,0)+IFERROR(IF(AND(MOD(Capex!O$6,Input!$H43)=0,O$5=1),Input!$I43*Input!$E43,0),0)</f>
        <v>0</v>
      </c>
      <c r="P63" s="86">
        <f>+IF(AND(P$1&gt;=Input!$J43,P$1&lt;=Input!$K43),Input!$E43/Input!$L43,0)+IFERROR(IF(AND(MOD(Capex!P$6,Input!$H43)=0,P$5=1),Input!$I43*Input!$E43,0),0)</f>
        <v>0</v>
      </c>
      <c r="Q63" s="86">
        <f>+IF(AND(Q$1&gt;=Input!$J43,Q$1&lt;=Input!$K43),Input!$E43/Input!$L43,0)+IFERROR(IF(AND(MOD(Capex!Q$6,Input!$H43)=0,Q$5=1),Input!$I43*Input!$E43,0),0)</f>
        <v>0</v>
      </c>
      <c r="R63" s="86">
        <f>+IF(AND(R$1&gt;=Input!$J43,R$1&lt;=Input!$K43),Input!$E43/Input!$L43,0)+IFERROR(IF(AND(MOD(Capex!R$6,Input!$H43)=0,R$5=1),Input!$I43*Input!$E43,0),0)</f>
        <v>0</v>
      </c>
      <c r="S63" s="86">
        <f>+IF(AND(S$1&gt;=Input!$J43,S$1&lt;=Input!$K43),Input!$E43/Input!$L43,0)+IFERROR(IF(AND(MOD(Capex!S$6,Input!$H43)=0,S$5=1),Input!$I43*Input!$E43,0),0)</f>
        <v>0</v>
      </c>
      <c r="T63" s="86">
        <f>+IF(AND(T$1&gt;=Input!$J43,T$1&lt;=Input!$K43),Input!$E43/Input!$L43,0)+IFERROR(IF(AND(MOD(Capex!T$6,Input!$H43)=0,T$5=1),Input!$I43*Input!$E43,0),0)</f>
        <v>0</v>
      </c>
      <c r="U63" s="86">
        <f>+IF(AND(U$1&gt;=Input!$J43,U$1&lt;=Input!$K43),Input!$E43/Input!$L43,0)+IFERROR(IF(AND(MOD(Capex!U$6,Input!$H43)=0,U$5=1),Input!$I43*Input!$E43,0),0)</f>
        <v>0</v>
      </c>
      <c r="V63" s="86">
        <f>+IF(AND(V$1&gt;=Input!$J43,V$1&lt;=Input!$K43),Input!$E43/Input!$L43,0)+IFERROR(IF(AND(MOD(Capex!V$6,Input!$H43)=0,V$5=1),Input!$I43*Input!$E43,0),0)</f>
        <v>0</v>
      </c>
      <c r="W63" s="86">
        <f>+IF(AND(W$1&gt;=Input!$J43,W$1&lt;=Input!$K43),Input!$E43/Input!$L43,0)+IFERROR(IF(AND(MOD(Capex!W$6,Input!$H43)=0,W$5=1),Input!$I43*Input!$E43,0),0)</f>
        <v>0</v>
      </c>
      <c r="X63" s="86">
        <f>+IF(AND(X$1&gt;=Input!$J43,X$1&lt;=Input!$K43),Input!$E43/Input!$L43,0)+IFERROR(IF(AND(MOD(Capex!X$6,Input!$H43)=0,X$5=1),Input!$I43*Input!$E43,0),0)</f>
        <v>0</v>
      </c>
      <c r="Y63" s="86">
        <f>+IF(AND(Y$1&gt;=Input!$J43,Y$1&lt;=Input!$K43),Input!$E43/Input!$L43,0)+IFERROR(IF(AND(MOD(Capex!Y$6,Input!$H43)=0,Y$5=1),Input!$I43*Input!$E43,0),0)</f>
        <v>0</v>
      </c>
      <c r="Z63" s="86">
        <f>+IF(AND(Z$1&gt;=Input!$J43,Z$1&lt;=Input!$K43),Input!$E43/Input!$L43,0)+IFERROR(IF(AND(MOD(Capex!Z$6,Input!$H43)=0,Z$5=1),Input!$I43*Input!$E43,0),0)</f>
        <v>0</v>
      </c>
      <c r="AA63" s="86">
        <f>+IF(AND(AA$1&gt;=Input!$J43,AA$1&lt;=Input!$K43),Input!$E43/Input!$L43,0)+IFERROR(IF(AND(MOD(Capex!AA$6,Input!$H43)=0,AA$5=1),Input!$I43*Input!$E43,0),0)</f>
        <v>0</v>
      </c>
      <c r="AB63" s="86">
        <f>+IF(AND(AB$1&gt;=Input!$J43,AB$1&lt;=Input!$K43),Input!$E43/Input!$L43,0)+IFERROR(IF(AND(MOD(Capex!AB$6,Input!$H43)=0,AB$5=1),Input!$I43*Input!$E43,0),0)</f>
        <v>0</v>
      </c>
      <c r="AC63" s="86">
        <f>+IF(AND(AC$1&gt;=Input!$J43,AC$1&lt;=Input!$K43),Input!$E43/Input!$L43,0)+IFERROR(IF(AND(MOD(Capex!AC$6,Input!$H43)=0,AC$5=1),Input!$I43*Input!$E43,0),0)</f>
        <v>0</v>
      </c>
      <c r="AD63" s="86">
        <f>+IF(AND(AD$1&gt;=Input!$J43,AD$1&lt;=Input!$K43),Input!$E43/Input!$L43,0)+IFERROR(IF(AND(MOD(Capex!AD$6,Input!$H43)=0,AD$5=1),Input!$I43*Input!$E43,0),0)</f>
        <v>0</v>
      </c>
      <c r="AE63" s="86">
        <f>+IF(AND(AE$1&gt;=Input!$J43,AE$1&lt;=Input!$K43),Input!$E43/Input!$L43,0)+IFERROR(IF(AND(MOD(Capex!AE$6,Input!$H43)=0,AE$5=1),Input!$I43*Input!$E43,0),0)</f>
        <v>0</v>
      </c>
      <c r="AF63" s="86">
        <f>+IF(AND(AF$1&gt;=Input!$J43,AF$1&lt;=Input!$K43),Input!$E43/Input!$L43,0)+IFERROR(IF(AND(MOD(Capex!AF$6,Input!$H43)=0,AF$5=1),Input!$I43*Input!$E43,0),0)</f>
        <v>0</v>
      </c>
      <c r="AG63" s="86">
        <f>+IF(AND(AG$1&gt;=Input!$J43,AG$1&lt;=Input!$K43),Input!$E43/Input!$L43,0)+IFERROR(IF(AND(MOD(Capex!AG$6,Input!$H43)=0,AG$5=1),Input!$I43*Input!$E43,0),0)</f>
        <v>0</v>
      </c>
      <c r="AH63" s="86">
        <f>+IF(AND(AH$1&gt;=Input!$J43,AH$1&lt;=Input!$K43),Input!$E43/Input!$L43,0)+IFERROR(IF(AND(MOD(Capex!AH$6,Input!$H43)=0,AH$5=1),Input!$I43*Input!$E43,0),0)</f>
        <v>0</v>
      </c>
      <c r="AI63" s="86">
        <f>+IF(AND(AI$1&gt;=Input!$J43,AI$1&lt;=Input!$K43),Input!$E43/Input!$L43,0)+IFERROR(IF(AND(MOD(Capex!AI$6,Input!$H43)=0,AI$5=1),Input!$I43*Input!$E43,0),0)</f>
        <v>0</v>
      </c>
      <c r="AJ63" s="86">
        <f>+IF(AND(AJ$1&gt;=Input!$J43,AJ$1&lt;=Input!$K43),Input!$E43/Input!$L43,0)+IFERROR(IF(AND(MOD(Capex!AJ$6,Input!$H43)=0,AJ$5=1),Input!$I43*Input!$E43,0),0)</f>
        <v>0</v>
      </c>
      <c r="AK63" s="86">
        <f>+IF(AND(AK$1&gt;=Input!$J43,AK$1&lt;=Input!$K43),Input!$E43/Input!$L43,0)+IFERROR(IF(AND(MOD(Capex!AK$6,Input!$H43)=0,AK$5=1),Input!$I43*Input!$E43,0),0)</f>
        <v>0</v>
      </c>
      <c r="AL63" s="86">
        <f>+IF(AND(AL$1&gt;=Input!$J43,AL$1&lt;=Input!$K43),Input!$E43/Input!$L43,0)+IFERROR(IF(AND(MOD(Capex!AL$6,Input!$H43)=0,AL$5=1),Input!$I43*Input!$E43,0),0)</f>
        <v>0</v>
      </c>
      <c r="AM63" s="86">
        <f>+IF(AND(AM$1&gt;=Input!$J43,AM$1&lt;=Input!$K43),Input!$E43/Input!$L43,0)+IFERROR(IF(AND(MOD(Capex!AM$6,Input!$H43)=0,AM$5=1),Input!$I43*Input!$E43,0),0)</f>
        <v>0</v>
      </c>
      <c r="AN63" s="86">
        <f>+IF(AND(AN$1&gt;=Input!$J43,AN$1&lt;=Input!$K43),Input!$E43/Input!$L43,0)+IFERROR(IF(AND(MOD(Capex!AN$6,Input!$H43)=0,AN$5=1),Input!$I43*Input!$E43,0),0)</f>
        <v>0</v>
      </c>
      <c r="AO63" s="86">
        <f>+IF(AND(AO$1&gt;=Input!$J43,AO$1&lt;=Input!$K43),Input!$E43/Input!$L43,0)+IFERROR(IF(AND(MOD(Capex!AO$6,Input!$H43)=0,AO$5=1),Input!$I43*Input!$E43,0),0)</f>
        <v>0</v>
      </c>
      <c r="AP63" s="86">
        <f>+IF(AND(AP$1&gt;=Input!$J43,AP$1&lt;=Input!$K43),Input!$E43/Input!$L43,0)+IFERROR(IF(AND(MOD(Capex!AP$6,Input!$H43)=0,AP$5=1),Input!$I43*Input!$E43,0),0)</f>
        <v>0</v>
      </c>
      <c r="AQ63" s="86">
        <f>+IF(AND(AQ$1&gt;=Input!$J43,AQ$1&lt;=Input!$K43),Input!$E43/Input!$L43,0)+IFERROR(IF(AND(MOD(Capex!AQ$6,Input!$H43)=0,AQ$5=1),Input!$I43*Input!$E43,0),0)</f>
        <v>0</v>
      </c>
      <c r="AR63" s="86">
        <f>+IF(AND(AR$1&gt;=Input!$J43,AR$1&lt;=Input!$K43),Input!$E43/Input!$L43,0)+IFERROR(IF(AND(MOD(Capex!AR$6,Input!$H43)=0,AR$5=1),Input!$I43*Input!$E43,0),0)</f>
        <v>0</v>
      </c>
      <c r="AS63" s="86">
        <f>+IF(AND(AS$1&gt;=Input!$J43,AS$1&lt;=Input!$K43),Input!$E43/Input!$L43,0)+IFERROR(IF(AND(MOD(Capex!AS$6,Input!$H43)=0,AS$5=1),Input!$I43*Input!$E43,0),0)</f>
        <v>0</v>
      </c>
      <c r="AT63" s="86">
        <f>+IF(AND(AT$1&gt;=Input!$J43,AT$1&lt;=Input!$K43),Input!$E43/Input!$L43,0)+IFERROR(IF(AND(MOD(Capex!AT$6,Input!$H43)=0,AT$5=1),Input!$I43*Input!$E43,0),0)</f>
        <v>0</v>
      </c>
      <c r="AU63" s="86">
        <f>+IF(AND(AU$1&gt;=Input!$J43,AU$1&lt;=Input!$K43),Input!$E43/Input!$L43,0)+IFERROR(IF(AND(MOD(Capex!AU$6,Input!$H43)=0,AU$5=1),Input!$I43*Input!$E43,0),0)</f>
        <v>0</v>
      </c>
      <c r="AV63" s="86">
        <f>+IF(AND(AV$1&gt;=Input!$J43,AV$1&lt;=Input!$K43),Input!$E43/Input!$L43,0)+IFERROR(IF(AND(MOD(Capex!AV$6,Input!$H43)=0,AV$5=1),Input!$I43*Input!$E43,0),0)</f>
        <v>0</v>
      </c>
      <c r="AW63" s="86">
        <f>+IF(AND(AW$1&gt;=Input!$J43,AW$1&lt;=Input!$K43),Input!$E43/Input!$L43,0)+IFERROR(IF(AND(MOD(Capex!AW$6,Input!$H43)=0,AW$5=1),Input!$I43*Input!$E43,0),0)</f>
        <v>0</v>
      </c>
      <c r="AX63" s="86">
        <f>+IF(AND(AX$1&gt;=Input!$J43,AX$1&lt;=Input!$K43),Input!$E43/Input!$L43,0)+IFERROR(IF(AND(MOD(Capex!AX$6,Input!$H43)=0,AX$5=1),Input!$I43*Input!$E43,0),0)</f>
        <v>0</v>
      </c>
      <c r="AY63" s="86">
        <f>+IF(AND(AY$1&gt;=Input!$J43,AY$1&lt;=Input!$K43),Input!$E43/Input!$L43,0)+IFERROR(IF(AND(MOD(Capex!AY$6,Input!$H43)=0,AY$5=1),Input!$I43*Input!$E43,0),0)</f>
        <v>0</v>
      </c>
      <c r="AZ63" s="86">
        <f>+IF(AND(AZ$1&gt;=Input!$J43,AZ$1&lt;=Input!$K43),Input!$E43/Input!$L43,0)+IFERROR(IF(AND(MOD(Capex!AZ$6,Input!$H43)=0,AZ$5=1),Input!$I43*Input!$E43,0),0)</f>
        <v>0</v>
      </c>
      <c r="BA63" s="86">
        <f>+IF(AND(BA$1&gt;=Input!$J43,BA$1&lt;=Input!$K43),Input!$E43/Input!$L43,0)+IFERROR(IF(AND(MOD(Capex!BA$6,Input!$H43)=0,BA$5=1),Input!$I43*Input!$E43,0),0)</f>
        <v>0</v>
      </c>
      <c r="BB63" s="86">
        <f>+IF(AND(BB$1&gt;=Input!$J43,BB$1&lt;=Input!$K43),Input!$E43/Input!$L43,0)+IFERROR(IF(AND(MOD(Capex!BB$6,Input!$H43)=0,BB$5=1),Input!$I43*Input!$E43,0),0)</f>
        <v>0</v>
      </c>
      <c r="BC63" s="86">
        <f>+IF(AND(BC$1&gt;=Input!$J43,BC$1&lt;=Input!$K43),Input!$E43/Input!$L43,0)+IFERROR(IF(AND(MOD(Capex!BC$6,Input!$H43)=0,BC$5=1),Input!$I43*Input!$E43,0),0)</f>
        <v>0</v>
      </c>
      <c r="BD63" s="86">
        <f>+IF(AND(BD$1&gt;=Input!$J43,BD$1&lt;=Input!$K43),Input!$E43/Input!$L43,0)+IFERROR(IF(AND(MOD(Capex!BD$6,Input!$H43)=0,BD$5=1),Input!$I43*Input!$E43,0),0)</f>
        <v>0</v>
      </c>
      <c r="BE63" s="86">
        <f>+IF(AND(BE$1&gt;=Input!$J43,BE$1&lt;=Input!$K43),Input!$E43/Input!$L43,0)+IFERROR(IF(AND(MOD(Capex!BE$6,Input!$H43)=0,BE$5=1),Input!$I43*Input!$E43,0),0)</f>
        <v>0</v>
      </c>
      <c r="BF63" s="86">
        <f>+IF(AND(BF$1&gt;=Input!$J43,BF$1&lt;=Input!$K43),Input!$E43/Input!$L43,0)+IFERROR(IF(AND(MOD(Capex!BF$6,Input!$H43)=0,BF$5=1),Input!$I43*Input!$E43,0),0)</f>
        <v>0</v>
      </c>
      <c r="BG63" s="86">
        <f>+IF(AND(BG$1&gt;=Input!$J43,BG$1&lt;=Input!$K43),Input!$E43/Input!$L43,0)+IFERROR(IF(AND(MOD(Capex!BG$6,Input!$H43)=0,BG$5=1),Input!$I43*Input!$E43,0),0)</f>
        <v>0</v>
      </c>
      <c r="BH63" s="86">
        <f>+IF(AND(BH$1&gt;=Input!$J43,BH$1&lt;=Input!$K43),Input!$E43/Input!$L43,0)+IFERROR(IF(AND(MOD(Capex!BH$6,Input!$H43)=0,BH$5=1),Input!$I43*Input!$E43,0),0)</f>
        <v>0</v>
      </c>
      <c r="BI63" s="86">
        <f>+IF(AND(BI$1&gt;=Input!$J43,BI$1&lt;=Input!$K43),Input!$E43/Input!$L43,0)+IFERROR(IF(AND(MOD(Capex!BI$6,Input!$H43)=0,BI$5=1),Input!$I43*Input!$E43,0),0)</f>
        <v>0</v>
      </c>
      <c r="BJ63" s="86">
        <f>+IF(AND(BJ$1&gt;=Input!$J43,BJ$1&lt;=Input!$K43),Input!$E43/Input!$L43,0)+IFERROR(IF(AND(MOD(Capex!BJ$6,Input!$H43)=0,BJ$5=1),Input!$I43*Input!$E43,0),0)</f>
        <v>0</v>
      </c>
      <c r="BK63" s="86">
        <f>+IF(AND(BK$1&gt;=Input!$J43,BK$1&lt;=Input!$K43),Input!$E43/Input!$L43,0)+IFERROR(IF(AND(MOD(Capex!BK$6,Input!$H43)=0,BK$5=1),Input!$I43*Input!$E43,0),0)</f>
        <v>0</v>
      </c>
      <c r="BL63" s="86">
        <f>+IF(AND(BL$1&gt;=Input!$J43,BL$1&lt;=Input!$K43),Input!$E43/Input!$L43,0)+IFERROR(IF(AND(MOD(Capex!BL$6,Input!$H43)=0,BL$5=1),Input!$I43*Input!$E43,0),0)</f>
        <v>0</v>
      </c>
      <c r="BM63" s="86">
        <f>+IF(AND(BM$1&gt;=Input!$J43,BM$1&lt;=Input!$K43),Input!$E43/Input!$L43,0)+IFERROR(IF(AND(MOD(Capex!BM$6,Input!$H43)=0,BM$5=1),Input!$I43*Input!$E43,0),0)</f>
        <v>0</v>
      </c>
      <c r="BN63" s="86">
        <f>+IF(AND(BN$1&gt;=Input!$J43,BN$1&lt;=Input!$K43),Input!$E43/Input!$L43,0)+IFERROR(IF(AND(MOD(Capex!BN$6,Input!$H43)=0,BN$5=1),Input!$I43*Input!$E43,0),0)</f>
        <v>0</v>
      </c>
      <c r="BO63" s="86">
        <f>+IF(AND(BO$1&gt;=Input!$J43,BO$1&lt;=Input!$K43),Input!$E43/Input!$L43,0)+IFERROR(IF(AND(MOD(Capex!BO$6,Input!$H43)=0,BO$5=1),Input!$I43*Input!$E43,0),0)</f>
        <v>0</v>
      </c>
      <c r="BP63" s="86">
        <f>+IF(AND(BP$1&gt;=Input!$J43,BP$1&lt;=Input!$K43),Input!$E43/Input!$L43,0)+IFERROR(IF(AND(MOD(Capex!BP$6,Input!$H43)=0,BP$5=1),Input!$I43*Input!$E43,0),0)</f>
        <v>0</v>
      </c>
      <c r="BQ63" s="86">
        <f>+IF(AND(BQ$1&gt;=Input!$J43,BQ$1&lt;=Input!$K43),Input!$E43/Input!$L43,0)+IFERROR(IF(AND(MOD(Capex!BQ$6,Input!$H43)=0,BQ$5=1),Input!$I43*Input!$E43,0),0)</f>
        <v>0</v>
      </c>
      <c r="BR63" s="86">
        <f>+IF(AND(BR$1&gt;=Input!$J43,BR$1&lt;=Input!$K43),Input!$E43/Input!$L43,0)+IFERROR(IF(AND(MOD(Capex!BR$6,Input!$H43)=0,BR$5=1),Input!$I43*Input!$E43,0),0)</f>
        <v>0</v>
      </c>
      <c r="BS63" s="86">
        <f>+IF(AND(BS$1&gt;=Input!$J43,BS$1&lt;=Input!$K43),Input!$E43/Input!$L43,0)+IFERROR(IF(AND(MOD(Capex!BS$6,Input!$H43)=0,BS$5=1),Input!$I43*Input!$E43,0),0)</f>
        <v>0</v>
      </c>
      <c r="BT63" s="86">
        <f>+IF(AND(BT$1&gt;=Input!$J43,BT$1&lt;=Input!$K43),Input!$E43/Input!$L43,0)+IFERROR(IF(AND(MOD(Capex!BT$6,Input!$H43)=0,BT$5=1),Input!$I43*Input!$E43,0),0)</f>
        <v>0</v>
      </c>
      <c r="BU63" s="86">
        <f>+IF(AND(BU$1&gt;=Input!$J43,BU$1&lt;=Input!$K43),Input!$E43/Input!$L43,0)+IFERROR(IF(AND(MOD(Capex!BU$6,Input!$H43)=0,BU$5=1),Input!$I43*Input!$E43,0),0)</f>
        <v>0</v>
      </c>
      <c r="BV63" s="86">
        <f>+IF(AND(BV$1&gt;=Input!$J43,BV$1&lt;=Input!$K43),Input!$E43/Input!$L43,0)+IFERROR(IF(AND(MOD(Capex!BV$6,Input!$H43)=0,BV$5=1),Input!$I43*Input!$E43,0),0)</f>
        <v>0</v>
      </c>
      <c r="BW63" s="86">
        <f>+IF(AND(BW$1&gt;=Input!$J43,BW$1&lt;=Input!$K43),Input!$E43/Input!$L43,0)+IFERROR(IF(AND(MOD(Capex!BW$6,Input!$H43)=0,BW$5=1),Input!$I43*Input!$E43,0),0)</f>
        <v>0</v>
      </c>
      <c r="BX63" s="86">
        <f>+IF(AND(BX$1&gt;=Input!$J43,BX$1&lt;=Input!$K43),Input!$E43/Input!$L43,0)+IFERROR(IF(AND(MOD(Capex!BX$6,Input!$H43)=0,BX$5=1),Input!$I43*Input!$E43,0),0)</f>
        <v>0</v>
      </c>
      <c r="BY63" s="86">
        <f>+IF(AND(BY$1&gt;=Input!$J43,BY$1&lt;=Input!$K43),Input!$E43/Input!$L43,0)+IFERROR(IF(AND(MOD(Capex!BY$6,Input!$H43)=0,BY$5=1),Input!$I43*Input!$E43,0),0)</f>
        <v>0</v>
      </c>
      <c r="BZ63" s="86">
        <f>+IF(AND(BZ$1&gt;=Input!$J43,BZ$1&lt;=Input!$K43),Input!$E43/Input!$L43,0)+IFERROR(IF(AND(MOD(Capex!BZ$6,Input!$H43)=0,BZ$5=1),Input!$I43*Input!$E43,0),0)</f>
        <v>0</v>
      </c>
      <c r="CA63" s="86">
        <f>+IF(AND(CA$1&gt;=Input!$J43,CA$1&lt;=Input!$K43),Input!$E43/Input!$L43,0)+IFERROR(IF(AND(MOD(Capex!CA$6,Input!$H43)=0,CA$5=1),Input!$I43*Input!$E43,0),0)</f>
        <v>0</v>
      </c>
      <c r="CB63" s="86">
        <f>+IF(AND(CB$1&gt;=Input!$J43,CB$1&lt;=Input!$K43),Input!$E43/Input!$L43,0)+IFERROR(IF(AND(MOD(Capex!CB$6,Input!$H43)=0,CB$5=1),Input!$I43*Input!$E43,0),0)</f>
        <v>0</v>
      </c>
      <c r="CC63" s="86">
        <f>+IF(AND(CC$1&gt;=Input!$J43,CC$1&lt;=Input!$K43),Input!$E43/Input!$L43,0)+IFERROR(IF(AND(MOD(Capex!CC$6,Input!$H43)=0,CC$5=1),Input!$I43*Input!$E43,0),0)</f>
        <v>0</v>
      </c>
      <c r="CD63" s="86">
        <f>+IF(AND(CD$1&gt;=Input!$J43,CD$1&lt;=Input!$K43),Input!$E43/Input!$L43,0)+IFERROR(IF(AND(MOD(Capex!CD$6,Input!$H43)=0,CD$5=1),Input!$I43*Input!$E43,0),0)</f>
        <v>0</v>
      </c>
      <c r="CE63" s="86">
        <f>+IF(AND(CE$1&gt;=Input!$J43,CE$1&lt;=Input!$K43),Input!$E43/Input!$L43,0)+IFERROR(IF(AND(MOD(Capex!CE$6,Input!$H43)=0,CE$5=1),Input!$I43*Input!$E43,0),0)</f>
        <v>0</v>
      </c>
      <c r="CF63" s="86">
        <f>+IF(AND(CF$1&gt;=Input!$J43,CF$1&lt;=Input!$K43),Input!$E43/Input!$L43,0)+IFERROR(IF(AND(MOD(Capex!CF$6,Input!$H43)=0,CF$5=1),Input!$I43*Input!$E43,0),0)</f>
        <v>0</v>
      </c>
      <c r="CG63" s="86">
        <f>+IF(AND(CG$1&gt;=Input!$J43,CG$1&lt;=Input!$K43),Input!$E43/Input!$L43,0)+IFERROR(IF(AND(MOD(Capex!CG$6,Input!$H43)=0,CG$5=1),Input!$I43*Input!$E43,0),0)</f>
        <v>0</v>
      </c>
      <c r="CH63" s="86">
        <f>+IF(AND(CH$1&gt;=Input!$J43,CH$1&lt;=Input!$K43),Input!$E43/Input!$L43,0)+IFERROR(IF(AND(MOD(Capex!CH$6,Input!$H43)=0,CH$5=1),Input!$I43*Input!$E43,0),0)</f>
        <v>0</v>
      </c>
      <c r="CI63" s="86">
        <f>+IF(AND(CI$1&gt;=Input!$J43,CI$1&lt;=Input!$K43),Input!$E43/Input!$L43,0)+IFERROR(IF(AND(MOD(Capex!CI$6,Input!$H43)=0,CI$5=1),Input!$I43*Input!$E43,0),0)</f>
        <v>0</v>
      </c>
      <c r="CJ63" s="86">
        <f>+IF(AND(CJ$1&gt;=Input!$J43,CJ$1&lt;=Input!$K43),Input!$E43/Input!$L43,0)+IFERROR(IF(AND(MOD(Capex!CJ$6,Input!$H43)=0,CJ$5=1),Input!$I43*Input!$E43,0),0)</f>
        <v>0</v>
      </c>
      <c r="CK63" s="86">
        <f>+IF(AND(CK$1&gt;=Input!$J43,CK$1&lt;=Input!$K43),Input!$E43/Input!$L43,0)+IFERROR(IF(AND(MOD(Capex!CK$6,Input!$H43)=0,CK$5=1),Input!$I43*Input!$E43,0),0)</f>
        <v>0</v>
      </c>
      <c r="CL63" s="86">
        <f>+IF(AND(CL$1&gt;=Input!$J43,CL$1&lt;=Input!$K43),Input!$E43/Input!$L43,0)+IFERROR(IF(AND(MOD(Capex!CL$6,Input!$H43)=0,CL$5=1),Input!$I43*Input!$E43,0),0)</f>
        <v>0</v>
      </c>
      <c r="CM63" s="86">
        <f>+IF(AND(CM$1&gt;=Input!$J43,CM$1&lt;=Input!$K43),Input!$E43/Input!$L43,0)+IFERROR(IF(AND(MOD(Capex!CM$6,Input!$H43)=0,CM$5=1),Input!$I43*Input!$E43,0),0)</f>
        <v>0</v>
      </c>
      <c r="CN63" s="86">
        <f>+IF(AND(CN$1&gt;=Input!$J43,CN$1&lt;=Input!$K43),Input!$E43/Input!$L43,0)+IFERROR(IF(AND(MOD(Capex!CN$6,Input!$H43)=0,CN$5=1),Input!$I43*Input!$E43,0),0)</f>
        <v>0</v>
      </c>
      <c r="CO63" s="86">
        <f>+IF(AND(CO$1&gt;=Input!$J43,CO$1&lt;=Input!$K43),Input!$E43/Input!$L43,0)+IFERROR(IF(AND(MOD(Capex!CO$6,Input!$H43)=0,CO$5=1),Input!$I43*Input!$E43,0),0)</f>
        <v>0</v>
      </c>
      <c r="CP63" s="86">
        <f>+IF(AND(CP$1&gt;=Input!$J43,CP$1&lt;=Input!$K43),Input!$E43/Input!$L43,0)+IFERROR(IF(AND(MOD(Capex!CP$6,Input!$H43)=0,CP$5=1),Input!$I43*Input!$E43,0),0)</f>
        <v>0</v>
      </c>
      <c r="CQ63" s="86">
        <f>+IF(AND(CQ$1&gt;=Input!$J43,CQ$1&lt;=Input!$K43),Input!$E43/Input!$L43,0)+IFERROR(IF(AND(MOD(Capex!CQ$6,Input!$H43)=0,CQ$5=1),Input!$I43*Input!$E43,0),0)</f>
        <v>0</v>
      </c>
      <c r="CR63" s="86">
        <f>+IF(AND(CR$1&gt;=Input!$J43,CR$1&lt;=Input!$K43),Input!$E43/Input!$L43,0)+IFERROR(IF(AND(MOD(Capex!CR$6,Input!$H43)=0,CR$5=1),Input!$I43*Input!$E43,0),0)</f>
        <v>0</v>
      </c>
      <c r="CS63" s="86">
        <f>+IF(AND(CS$1&gt;=Input!$J43,CS$1&lt;=Input!$K43),Input!$E43/Input!$L43,0)+IFERROR(IF(AND(MOD(Capex!CS$6,Input!$H43)=0,CS$5=1),Input!$I43*Input!$E43,0),0)</f>
        <v>0</v>
      </c>
      <c r="CT63" s="86">
        <f>+IF(AND(CT$1&gt;=Input!$J43,CT$1&lt;=Input!$K43),Input!$E43/Input!$L43,0)+IFERROR(IF(AND(MOD(Capex!CT$6,Input!$H43)=0,CT$5=1),Input!$I43*Input!$E43,0),0)</f>
        <v>0</v>
      </c>
      <c r="CU63" s="86">
        <f>+IF(AND(CU$1&gt;=Input!$J43,CU$1&lt;=Input!$K43),Input!$E43/Input!$L43,0)+IFERROR(IF(AND(MOD(Capex!CU$6,Input!$H43)=0,CU$5=1),Input!$I43*Input!$E43,0),0)</f>
        <v>0</v>
      </c>
      <c r="CV63" s="86">
        <f>+IF(AND(CV$1&gt;=Input!$J43,CV$1&lt;=Input!$K43),Input!$E43/Input!$L43,0)+IFERROR(IF(AND(MOD(Capex!CV$6,Input!$H43)=0,CV$5=1),Input!$I43*Input!$E43,0),0)</f>
        <v>0</v>
      </c>
      <c r="CW63" s="86">
        <f>+IF(AND(CW$1&gt;=Input!$J43,CW$1&lt;=Input!$K43),Input!$E43/Input!$L43,0)+IFERROR(IF(AND(MOD(Capex!CW$6,Input!$H43)=0,CW$5=1),Input!$I43*Input!$E43,0),0)</f>
        <v>0</v>
      </c>
      <c r="CX63" s="86">
        <f>+IF(AND(CX$1&gt;=Input!$J43,CX$1&lt;=Input!$K43),Input!$E43/Input!$L43,0)+IFERROR(IF(AND(MOD(Capex!CX$6,Input!$H43)=0,CX$5=1),Input!$I43*Input!$E43,0),0)</f>
        <v>0</v>
      </c>
      <c r="CY63" s="86">
        <f>+IF(AND(CY$1&gt;=Input!$J43,CY$1&lt;=Input!$K43),Input!$E43/Input!$L43,0)+IFERROR(IF(AND(MOD(Capex!CY$6,Input!$H43)=0,CY$5=1),Input!$I43*Input!$E43,0),0)</f>
        <v>0</v>
      </c>
      <c r="CZ63" s="86">
        <f>+IF(AND(CZ$1&gt;=Input!$J43,CZ$1&lt;=Input!$K43),Input!$E43/Input!$L43,0)+IFERROR(IF(AND(MOD(Capex!CZ$6,Input!$H43)=0,CZ$5=1),Input!$I43*Input!$E43,0),0)</f>
        <v>0</v>
      </c>
      <c r="DA63" s="86">
        <f>+IF(AND(DA$1&gt;=Input!$J43,DA$1&lt;=Input!$K43),Input!$E43/Input!$L43,0)+IFERROR(IF(AND(MOD(Capex!DA$6,Input!$H43)=0,DA$5=1),Input!$I43*Input!$E43,0),0)</f>
        <v>0</v>
      </c>
      <c r="DB63" s="86">
        <f>+IF(AND(DB$1&gt;=Input!$J43,DB$1&lt;=Input!$K43),Input!$E43/Input!$L43,0)+IFERROR(IF(AND(MOD(Capex!DB$6,Input!$H43)=0,DB$5=1),Input!$I43*Input!$E43,0),0)</f>
        <v>0</v>
      </c>
      <c r="DC63" s="86">
        <f>+IF(AND(DC$1&gt;=Input!$J43,DC$1&lt;=Input!$K43),Input!$E43/Input!$L43,0)+IFERROR(IF(AND(MOD(Capex!DC$6,Input!$H43)=0,DC$5=1),Input!$I43*Input!$E43,0),0)</f>
        <v>0</v>
      </c>
      <c r="DD63" s="86">
        <f>+IF(AND(DD$1&gt;=Input!$J43,DD$1&lt;=Input!$K43),Input!$E43/Input!$L43,0)+IFERROR(IF(AND(MOD(Capex!DD$6,Input!$H43)=0,DD$5=1),Input!$I43*Input!$E43,0),0)</f>
        <v>0</v>
      </c>
      <c r="DE63" s="86">
        <f>+IF(AND(DE$1&gt;=Input!$J43,DE$1&lt;=Input!$K43),Input!$E43/Input!$L43,0)+IFERROR(IF(AND(MOD(Capex!DE$6,Input!$H43)=0,DE$5=1),Input!$I43*Input!$E43,0),0)</f>
        <v>0</v>
      </c>
      <c r="DF63" s="86">
        <f>+IF(AND(DF$1&gt;=Input!$J43,DF$1&lt;=Input!$K43),Input!$E43/Input!$L43,0)+IFERROR(IF(AND(MOD(Capex!DF$6,Input!$H43)=0,DF$5=1),Input!$I43*Input!$E43,0),0)</f>
        <v>0</v>
      </c>
      <c r="DG63" s="86">
        <f>+IF(AND(DG$1&gt;=Input!$J43,DG$1&lt;=Input!$K43),Input!$E43/Input!$L43,0)+IFERROR(IF(AND(MOD(Capex!DG$6,Input!$H43)=0,DG$5=1),Input!$I43*Input!$E43,0),0)</f>
        <v>0</v>
      </c>
      <c r="DH63" s="86">
        <f>+IF(AND(DH$1&gt;=Input!$J43,DH$1&lt;=Input!$K43),Input!$E43/Input!$L43,0)+IFERROR(IF(AND(MOD(Capex!DH$6,Input!$H43)=0,DH$5=1),Input!$I43*Input!$E43,0),0)</f>
        <v>0</v>
      </c>
      <c r="DI63" s="86">
        <f>+IF(AND(DI$1&gt;=Input!$J43,DI$1&lt;=Input!$K43),Input!$E43/Input!$L43,0)+IFERROR(IF(AND(MOD(Capex!DI$6,Input!$H43)=0,DI$5=1),Input!$I43*Input!$E43,0),0)</f>
        <v>0</v>
      </c>
      <c r="DJ63" s="86">
        <f>+IF(AND(DJ$1&gt;=Input!$J43,DJ$1&lt;=Input!$K43),Input!$E43/Input!$L43,0)+IFERROR(IF(AND(MOD(Capex!DJ$6,Input!$H43)=0,DJ$5=1),Input!$I43*Input!$E43,0),0)</f>
        <v>0</v>
      </c>
      <c r="DK63" s="86">
        <f>+IF(AND(DK$1&gt;=Input!$J43,DK$1&lt;=Input!$K43),Input!$E43/Input!$L43,0)+IFERROR(IF(AND(MOD(Capex!DK$6,Input!$H43)=0,DK$5=1),Input!$I43*Input!$E43,0),0)</f>
        <v>0</v>
      </c>
      <c r="DL63" s="86">
        <f>+IF(AND(DL$1&gt;=Input!$J43,DL$1&lt;=Input!$K43),Input!$E43/Input!$L43,0)+IFERROR(IF(AND(MOD(Capex!DL$6,Input!$H43)=0,DL$5=1),Input!$I43*Input!$E43,0),0)</f>
        <v>0</v>
      </c>
      <c r="DM63" s="86">
        <f>+IF(AND(DM$1&gt;=Input!$J43,DM$1&lt;=Input!$K43),Input!$E43/Input!$L43,0)+IFERROR(IF(AND(MOD(Capex!DM$6,Input!$H43)=0,DM$5=1),Input!$I43*Input!$E43,0),0)</f>
        <v>0</v>
      </c>
      <c r="DN63" s="86">
        <f>+IF(AND(DN$1&gt;=Input!$J43,DN$1&lt;=Input!$K43),Input!$E43/Input!$L43,0)+IFERROR(IF(AND(MOD(Capex!DN$6,Input!$H43)=0,DN$5=1),Input!$I43*Input!$E43,0),0)</f>
        <v>0</v>
      </c>
      <c r="DO63" s="86">
        <f>+IF(AND(DO$1&gt;=Input!$J43,DO$1&lt;=Input!$K43),Input!$E43/Input!$L43,0)+IFERROR(IF(AND(MOD(Capex!DO$6,Input!$H43)=0,DO$5=1),Input!$I43*Input!$E43,0),0)</f>
        <v>0</v>
      </c>
      <c r="DP63" s="86">
        <f>+IF(AND(DP$1&gt;=Input!$J43,DP$1&lt;=Input!$K43),Input!$E43/Input!$L43,0)+IFERROR(IF(AND(MOD(Capex!DP$6,Input!$H43)=0,DP$5=1),Input!$I43*Input!$E43,0),0)</f>
        <v>0</v>
      </c>
      <c r="DQ63" s="86">
        <f>+IF(AND(DQ$1&gt;=Input!$J43,DQ$1&lt;=Input!$K43),Input!$E43/Input!$L43,0)+IFERROR(IF(AND(MOD(Capex!DQ$6,Input!$H43)=0,DQ$5=1),Input!$I43*Input!$E43,0),0)</f>
        <v>0</v>
      </c>
      <c r="DR63" s="86">
        <f>+IF(AND(DR$1&gt;=Input!$J43,DR$1&lt;=Input!$K43),Input!$E43/Input!$L43,0)+IFERROR(IF(AND(MOD(Capex!DR$6,Input!$H43)=0,DR$5=1),Input!$I43*Input!$E43,0),0)</f>
        <v>0</v>
      </c>
      <c r="DS63" s="86">
        <f>+IF(AND(DS$1&gt;=Input!$J43,DS$1&lt;=Input!$K43),Input!$E43/Input!$L43,0)+IFERROR(IF(AND(MOD(Capex!DS$6,Input!$H43)=0,DS$5=1),Input!$I43*Input!$E43,0),0)</f>
        <v>0</v>
      </c>
      <c r="DT63" s="86">
        <f>+IF(AND(DT$1&gt;=Input!$J43,DT$1&lt;=Input!$K43),Input!$E43/Input!$L43,0)+IFERROR(IF(AND(MOD(Capex!DT$6,Input!$H43)=0,DT$5=1),Input!$I43*Input!$E43,0),0)</f>
        <v>0</v>
      </c>
    </row>
    <row r="64" spans="1:124" ht="14.25" customHeight="1" x14ac:dyDescent="0.15">
      <c r="A64" s="85" t="str">
        <f>+Input!G44</f>
        <v>PPE</v>
      </c>
      <c r="B64" s="3" t="str">
        <f t="shared" si="144"/>
        <v>Fitness Center Equipment</v>
      </c>
      <c r="C64" s="71" t="str">
        <f t="shared" si="146"/>
        <v>EUR</v>
      </c>
      <c r="D64" s="23"/>
      <c r="E64" s="86">
        <f>+IF(AND(E$1&gt;=Input!$J44,E$1&lt;=Input!$K44),Input!$E44/Input!$L44,0)+IFERROR(IF(AND(MOD(Capex!E$6,Input!$H44)=0,E$5=1),Input!$I44*Input!$E44,0),0)</f>
        <v>30000</v>
      </c>
      <c r="F64" s="86">
        <f>+IF(AND(F$1&gt;=Input!$J44,F$1&lt;=Input!$K44),Input!$E44/Input!$L44,0)+IFERROR(IF(AND(MOD(Capex!F$6,Input!$H44)=0,F$5=1),Input!$I44*Input!$E44,0),0)</f>
        <v>0</v>
      </c>
      <c r="G64" s="86">
        <f>+IF(AND(G$1&gt;=Input!$J44,G$1&lt;=Input!$K44),Input!$E44/Input!$L44,0)+IFERROR(IF(AND(MOD(Capex!G$6,Input!$H44)=0,G$5=1),Input!$I44*Input!$E44,0),0)</f>
        <v>0</v>
      </c>
      <c r="H64" s="86">
        <f>+IF(AND(H$1&gt;=Input!$J44,H$1&lt;=Input!$K44),Input!$E44/Input!$L44,0)+IFERROR(IF(AND(MOD(Capex!H$6,Input!$H44)=0,H$5=1),Input!$I44*Input!$E44,0),0)</f>
        <v>0</v>
      </c>
      <c r="I64" s="86">
        <f>+IF(AND(I$1&gt;=Input!$J44,I$1&lt;=Input!$K44),Input!$E44/Input!$L44,0)+IFERROR(IF(AND(MOD(Capex!I$6,Input!$H44)=0,I$5=1),Input!$I44*Input!$E44,0),0)</f>
        <v>0</v>
      </c>
      <c r="J64" s="86">
        <f>+IF(AND(J$1&gt;=Input!$J44,J$1&lt;=Input!$K44),Input!$E44/Input!$L44,0)+IFERROR(IF(AND(MOD(Capex!J$6,Input!$H44)=0,J$5=1),Input!$I44*Input!$E44,0),0)</f>
        <v>0</v>
      </c>
      <c r="K64" s="86">
        <f>+IF(AND(K$1&gt;=Input!$J44,K$1&lt;=Input!$K44),Input!$E44/Input!$L44,0)+IFERROR(IF(AND(MOD(Capex!K$6,Input!$H44)=0,K$5=1),Input!$I44*Input!$E44,0),0)</f>
        <v>0</v>
      </c>
      <c r="L64" s="86">
        <f>+IF(AND(L$1&gt;=Input!$J44,L$1&lt;=Input!$K44),Input!$E44/Input!$L44,0)+IFERROR(IF(AND(MOD(Capex!L$6,Input!$H44)=0,L$5=1),Input!$I44*Input!$E44,0),0)</f>
        <v>0</v>
      </c>
      <c r="M64" s="86">
        <f>+IF(AND(M$1&gt;=Input!$J44,M$1&lt;=Input!$K44),Input!$E44/Input!$L44,0)+IFERROR(IF(AND(MOD(Capex!M$6,Input!$H44)=0,M$5=1),Input!$I44*Input!$E44,0),0)</f>
        <v>0</v>
      </c>
      <c r="N64" s="86">
        <f>+IF(AND(N$1&gt;=Input!$J44,N$1&lt;=Input!$K44),Input!$E44/Input!$L44,0)+IFERROR(IF(AND(MOD(Capex!N$6,Input!$H44)=0,N$5=1),Input!$I44*Input!$E44,0),0)</f>
        <v>0</v>
      </c>
      <c r="O64" s="86">
        <f>+IF(AND(O$1&gt;=Input!$J44,O$1&lt;=Input!$K44),Input!$E44/Input!$L44,0)+IFERROR(IF(AND(MOD(Capex!O$6,Input!$H44)=0,O$5=1),Input!$I44*Input!$E44,0),0)</f>
        <v>0</v>
      </c>
      <c r="P64" s="86">
        <f>+IF(AND(P$1&gt;=Input!$J44,P$1&lt;=Input!$K44),Input!$E44/Input!$L44,0)+IFERROR(IF(AND(MOD(Capex!P$6,Input!$H44)=0,P$5=1),Input!$I44*Input!$E44,0),0)</f>
        <v>0</v>
      </c>
      <c r="Q64" s="86">
        <f>+IF(AND(Q$1&gt;=Input!$J44,Q$1&lt;=Input!$K44),Input!$E44/Input!$L44,0)+IFERROR(IF(AND(MOD(Capex!Q$6,Input!$H44)=0,Q$5=1),Input!$I44*Input!$E44,0),0)</f>
        <v>0</v>
      </c>
      <c r="R64" s="86">
        <f>+IF(AND(R$1&gt;=Input!$J44,R$1&lt;=Input!$K44),Input!$E44/Input!$L44,0)+IFERROR(IF(AND(MOD(Capex!R$6,Input!$H44)=0,R$5=1),Input!$I44*Input!$E44,0),0)</f>
        <v>0</v>
      </c>
      <c r="S64" s="86">
        <f>+IF(AND(S$1&gt;=Input!$J44,S$1&lt;=Input!$K44),Input!$E44/Input!$L44,0)+IFERROR(IF(AND(MOD(Capex!S$6,Input!$H44)=0,S$5=1),Input!$I44*Input!$E44,0),0)</f>
        <v>0</v>
      </c>
      <c r="T64" s="86">
        <f>+IF(AND(T$1&gt;=Input!$J44,T$1&lt;=Input!$K44),Input!$E44/Input!$L44,0)+IFERROR(IF(AND(MOD(Capex!T$6,Input!$H44)=0,T$5=1),Input!$I44*Input!$E44,0),0)</f>
        <v>0</v>
      </c>
      <c r="U64" s="86">
        <f>+IF(AND(U$1&gt;=Input!$J44,U$1&lt;=Input!$K44),Input!$E44/Input!$L44,0)+IFERROR(IF(AND(MOD(Capex!U$6,Input!$H44)=0,U$5=1),Input!$I44*Input!$E44,0),0)</f>
        <v>0</v>
      </c>
      <c r="V64" s="86">
        <f>+IF(AND(V$1&gt;=Input!$J44,V$1&lt;=Input!$K44),Input!$E44/Input!$L44,0)+IFERROR(IF(AND(MOD(Capex!V$6,Input!$H44)=0,V$5=1),Input!$I44*Input!$E44,0),0)</f>
        <v>0</v>
      </c>
      <c r="W64" s="86">
        <f>+IF(AND(W$1&gt;=Input!$J44,W$1&lt;=Input!$K44),Input!$E44/Input!$L44,0)+IFERROR(IF(AND(MOD(Capex!W$6,Input!$H44)=0,W$5=1),Input!$I44*Input!$E44,0),0)</f>
        <v>0</v>
      </c>
      <c r="X64" s="86">
        <f>+IF(AND(X$1&gt;=Input!$J44,X$1&lt;=Input!$K44),Input!$E44/Input!$L44,0)+IFERROR(IF(AND(MOD(Capex!X$6,Input!$H44)=0,X$5=1),Input!$I44*Input!$E44,0),0)</f>
        <v>0</v>
      </c>
      <c r="Y64" s="86">
        <f>+IF(AND(Y$1&gt;=Input!$J44,Y$1&lt;=Input!$K44),Input!$E44/Input!$L44,0)+IFERROR(IF(AND(MOD(Capex!Y$6,Input!$H44)=0,Y$5=1),Input!$I44*Input!$E44,0),0)</f>
        <v>0</v>
      </c>
      <c r="Z64" s="86">
        <f>+IF(AND(Z$1&gt;=Input!$J44,Z$1&lt;=Input!$K44),Input!$E44/Input!$L44,0)+IFERROR(IF(AND(MOD(Capex!Z$6,Input!$H44)=0,Z$5=1),Input!$I44*Input!$E44,0),0)</f>
        <v>0</v>
      </c>
      <c r="AA64" s="86">
        <f>+IF(AND(AA$1&gt;=Input!$J44,AA$1&lt;=Input!$K44),Input!$E44/Input!$L44,0)+IFERROR(IF(AND(MOD(Capex!AA$6,Input!$H44)=0,AA$5=1),Input!$I44*Input!$E44,0),0)</f>
        <v>0</v>
      </c>
      <c r="AB64" s="86">
        <f>+IF(AND(AB$1&gt;=Input!$J44,AB$1&lt;=Input!$K44),Input!$E44/Input!$L44,0)+IFERROR(IF(AND(MOD(Capex!AB$6,Input!$H44)=0,AB$5=1),Input!$I44*Input!$E44,0),0)</f>
        <v>0</v>
      </c>
      <c r="AC64" s="86">
        <f>+IF(AND(AC$1&gt;=Input!$J44,AC$1&lt;=Input!$K44),Input!$E44/Input!$L44,0)+IFERROR(IF(AND(MOD(Capex!AC$6,Input!$H44)=0,AC$5=1),Input!$I44*Input!$E44,0),0)</f>
        <v>0</v>
      </c>
      <c r="AD64" s="86">
        <f>+IF(AND(AD$1&gt;=Input!$J44,AD$1&lt;=Input!$K44),Input!$E44/Input!$L44,0)+IFERROR(IF(AND(MOD(Capex!AD$6,Input!$H44)=0,AD$5=1),Input!$I44*Input!$E44,0),0)</f>
        <v>0</v>
      </c>
      <c r="AE64" s="86">
        <f>+IF(AND(AE$1&gt;=Input!$J44,AE$1&lt;=Input!$K44),Input!$E44/Input!$L44,0)+IFERROR(IF(AND(MOD(Capex!AE$6,Input!$H44)=0,AE$5=1),Input!$I44*Input!$E44,0),0)</f>
        <v>0</v>
      </c>
      <c r="AF64" s="86">
        <f>+IF(AND(AF$1&gt;=Input!$J44,AF$1&lt;=Input!$K44),Input!$E44/Input!$L44,0)+IFERROR(IF(AND(MOD(Capex!AF$6,Input!$H44)=0,AF$5=1),Input!$I44*Input!$E44,0),0)</f>
        <v>0</v>
      </c>
      <c r="AG64" s="86">
        <f>+IF(AND(AG$1&gt;=Input!$J44,AG$1&lt;=Input!$K44),Input!$E44/Input!$L44,0)+IFERROR(IF(AND(MOD(Capex!AG$6,Input!$H44)=0,AG$5=1),Input!$I44*Input!$E44,0),0)</f>
        <v>0</v>
      </c>
      <c r="AH64" s="86">
        <f>+IF(AND(AH$1&gt;=Input!$J44,AH$1&lt;=Input!$K44),Input!$E44/Input!$L44,0)+IFERROR(IF(AND(MOD(Capex!AH$6,Input!$H44)=0,AH$5=1),Input!$I44*Input!$E44,0),0)</f>
        <v>0</v>
      </c>
      <c r="AI64" s="86">
        <f>+IF(AND(AI$1&gt;=Input!$J44,AI$1&lt;=Input!$K44),Input!$E44/Input!$L44,0)+IFERROR(IF(AND(MOD(Capex!AI$6,Input!$H44)=0,AI$5=1),Input!$I44*Input!$E44,0),0)</f>
        <v>0</v>
      </c>
      <c r="AJ64" s="86">
        <f>+IF(AND(AJ$1&gt;=Input!$J44,AJ$1&lt;=Input!$K44),Input!$E44/Input!$L44,0)+IFERROR(IF(AND(MOD(Capex!AJ$6,Input!$H44)=0,AJ$5=1),Input!$I44*Input!$E44,0),0)</f>
        <v>0</v>
      </c>
      <c r="AK64" s="86">
        <f>+IF(AND(AK$1&gt;=Input!$J44,AK$1&lt;=Input!$K44),Input!$E44/Input!$L44,0)+IFERROR(IF(AND(MOD(Capex!AK$6,Input!$H44)=0,AK$5=1),Input!$I44*Input!$E44,0),0)</f>
        <v>0</v>
      </c>
      <c r="AL64" s="86">
        <f>+IF(AND(AL$1&gt;=Input!$J44,AL$1&lt;=Input!$K44),Input!$E44/Input!$L44,0)+IFERROR(IF(AND(MOD(Capex!AL$6,Input!$H44)=0,AL$5=1),Input!$I44*Input!$E44,0),0)</f>
        <v>0</v>
      </c>
      <c r="AM64" s="86">
        <f>+IF(AND(AM$1&gt;=Input!$J44,AM$1&lt;=Input!$K44),Input!$E44/Input!$L44,0)+IFERROR(IF(AND(MOD(Capex!AM$6,Input!$H44)=0,AM$5=1),Input!$I44*Input!$E44,0),0)</f>
        <v>0</v>
      </c>
      <c r="AN64" s="86">
        <f>+IF(AND(AN$1&gt;=Input!$J44,AN$1&lt;=Input!$K44),Input!$E44/Input!$L44,0)+IFERROR(IF(AND(MOD(Capex!AN$6,Input!$H44)=0,AN$5=1),Input!$I44*Input!$E44,0),0)</f>
        <v>0</v>
      </c>
      <c r="AO64" s="86">
        <f>+IF(AND(AO$1&gt;=Input!$J44,AO$1&lt;=Input!$K44),Input!$E44/Input!$L44,0)+IFERROR(IF(AND(MOD(Capex!AO$6,Input!$H44)=0,AO$5=1),Input!$I44*Input!$E44,0),0)</f>
        <v>0</v>
      </c>
      <c r="AP64" s="86">
        <f>+IF(AND(AP$1&gt;=Input!$J44,AP$1&lt;=Input!$K44),Input!$E44/Input!$L44,0)+IFERROR(IF(AND(MOD(Capex!AP$6,Input!$H44)=0,AP$5=1),Input!$I44*Input!$E44,0),0)</f>
        <v>0</v>
      </c>
      <c r="AQ64" s="86">
        <f>+IF(AND(AQ$1&gt;=Input!$J44,AQ$1&lt;=Input!$K44),Input!$E44/Input!$L44,0)+IFERROR(IF(AND(MOD(Capex!AQ$6,Input!$H44)=0,AQ$5=1),Input!$I44*Input!$E44,0),0)</f>
        <v>0</v>
      </c>
      <c r="AR64" s="86">
        <f>+IF(AND(AR$1&gt;=Input!$J44,AR$1&lt;=Input!$K44),Input!$E44/Input!$L44,0)+IFERROR(IF(AND(MOD(Capex!AR$6,Input!$H44)=0,AR$5=1),Input!$I44*Input!$E44,0),0)</f>
        <v>0</v>
      </c>
      <c r="AS64" s="86">
        <f>+IF(AND(AS$1&gt;=Input!$J44,AS$1&lt;=Input!$K44),Input!$E44/Input!$L44,0)+IFERROR(IF(AND(MOD(Capex!AS$6,Input!$H44)=0,AS$5=1),Input!$I44*Input!$E44,0),0)</f>
        <v>0</v>
      </c>
      <c r="AT64" s="86">
        <f>+IF(AND(AT$1&gt;=Input!$J44,AT$1&lt;=Input!$K44),Input!$E44/Input!$L44,0)+IFERROR(IF(AND(MOD(Capex!AT$6,Input!$H44)=0,AT$5=1),Input!$I44*Input!$E44,0),0)</f>
        <v>0</v>
      </c>
      <c r="AU64" s="86">
        <f>+IF(AND(AU$1&gt;=Input!$J44,AU$1&lt;=Input!$K44),Input!$E44/Input!$L44,0)+IFERROR(IF(AND(MOD(Capex!AU$6,Input!$H44)=0,AU$5=1),Input!$I44*Input!$E44,0),0)</f>
        <v>0</v>
      </c>
      <c r="AV64" s="86">
        <f>+IF(AND(AV$1&gt;=Input!$J44,AV$1&lt;=Input!$K44),Input!$E44/Input!$L44,0)+IFERROR(IF(AND(MOD(Capex!AV$6,Input!$H44)=0,AV$5=1),Input!$I44*Input!$E44,0),0)</f>
        <v>0</v>
      </c>
      <c r="AW64" s="86">
        <f>+IF(AND(AW$1&gt;=Input!$J44,AW$1&lt;=Input!$K44),Input!$E44/Input!$L44,0)+IFERROR(IF(AND(MOD(Capex!AW$6,Input!$H44)=0,AW$5=1),Input!$I44*Input!$E44,0),0)</f>
        <v>0</v>
      </c>
      <c r="AX64" s="86">
        <f>+IF(AND(AX$1&gt;=Input!$J44,AX$1&lt;=Input!$K44),Input!$E44/Input!$L44,0)+IFERROR(IF(AND(MOD(Capex!AX$6,Input!$H44)=0,AX$5=1),Input!$I44*Input!$E44,0),0)</f>
        <v>0</v>
      </c>
      <c r="AY64" s="86">
        <f>+IF(AND(AY$1&gt;=Input!$J44,AY$1&lt;=Input!$K44),Input!$E44/Input!$L44,0)+IFERROR(IF(AND(MOD(Capex!AY$6,Input!$H44)=0,AY$5=1),Input!$I44*Input!$E44,0),0)</f>
        <v>0</v>
      </c>
      <c r="AZ64" s="86">
        <f>+IF(AND(AZ$1&gt;=Input!$J44,AZ$1&lt;=Input!$K44),Input!$E44/Input!$L44,0)+IFERROR(IF(AND(MOD(Capex!AZ$6,Input!$H44)=0,AZ$5=1),Input!$I44*Input!$E44,0),0)</f>
        <v>0</v>
      </c>
      <c r="BA64" s="86">
        <f>+IF(AND(BA$1&gt;=Input!$J44,BA$1&lt;=Input!$K44),Input!$E44/Input!$L44,0)+IFERROR(IF(AND(MOD(Capex!BA$6,Input!$H44)=0,BA$5=1),Input!$I44*Input!$E44,0),0)</f>
        <v>0</v>
      </c>
      <c r="BB64" s="86">
        <f>+IF(AND(BB$1&gt;=Input!$J44,BB$1&lt;=Input!$K44),Input!$E44/Input!$L44,0)+IFERROR(IF(AND(MOD(Capex!BB$6,Input!$H44)=0,BB$5=1),Input!$I44*Input!$E44,0),0)</f>
        <v>0</v>
      </c>
      <c r="BC64" s="86">
        <f>+IF(AND(BC$1&gt;=Input!$J44,BC$1&lt;=Input!$K44),Input!$E44/Input!$L44,0)+IFERROR(IF(AND(MOD(Capex!BC$6,Input!$H44)=0,BC$5=1),Input!$I44*Input!$E44,0),0)</f>
        <v>0</v>
      </c>
      <c r="BD64" s="86">
        <f>+IF(AND(BD$1&gt;=Input!$J44,BD$1&lt;=Input!$K44),Input!$E44/Input!$L44,0)+IFERROR(IF(AND(MOD(Capex!BD$6,Input!$H44)=0,BD$5=1),Input!$I44*Input!$E44,0),0)</f>
        <v>0</v>
      </c>
      <c r="BE64" s="86">
        <f>+IF(AND(BE$1&gt;=Input!$J44,BE$1&lt;=Input!$K44),Input!$E44/Input!$L44,0)+IFERROR(IF(AND(MOD(Capex!BE$6,Input!$H44)=0,BE$5=1),Input!$I44*Input!$E44,0),0)</f>
        <v>0</v>
      </c>
      <c r="BF64" s="86">
        <f>+IF(AND(BF$1&gt;=Input!$J44,BF$1&lt;=Input!$K44),Input!$E44/Input!$L44,0)+IFERROR(IF(AND(MOD(Capex!BF$6,Input!$H44)=0,BF$5=1),Input!$I44*Input!$E44,0),0)</f>
        <v>0</v>
      </c>
      <c r="BG64" s="86">
        <f>+IF(AND(BG$1&gt;=Input!$J44,BG$1&lt;=Input!$K44),Input!$E44/Input!$L44,0)+IFERROR(IF(AND(MOD(Capex!BG$6,Input!$H44)=0,BG$5=1),Input!$I44*Input!$E44,0),0)</f>
        <v>0</v>
      </c>
      <c r="BH64" s="86">
        <f>+IF(AND(BH$1&gt;=Input!$J44,BH$1&lt;=Input!$K44),Input!$E44/Input!$L44,0)+IFERROR(IF(AND(MOD(Capex!BH$6,Input!$H44)=0,BH$5=1),Input!$I44*Input!$E44,0),0)</f>
        <v>0</v>
      </c>
      <c r="BI64" s="86">
        <f>+IF(AND(BI$1&gt;=Input!$J44,BI$1&lt;=Input!$K44),Input!$E44/Input!$L44,0)+IFERROR(IF(AND(MOD(Capex!BI$6,Input!$H44)=0,BI$5=1),Input!$I44*Input!$E44,0),0)</f>
        <v>0</v>
      </c>
      <c r="BJ64" s="86">
        <f>+IF(AND(BJ$1&gt;=Input!$J44,BJ$1&lt;=Input!$K44),Input!$E44/Input!$L44,0)+IFERROR(IF(AND(MOD(Capex!BJ$6,Input!$H44)=0,BJ$5=1),Input!$I44*Input!$E44,0),0)</f>
        <v>0</v>
      </c>
      <c r="BK64" s="86">
        <f>+IF(AND(BK$1&gt;=Input!$J44,BK$1&lt;=Input!$K44),Input!$E44/Input!$L44,0)+IFERROR(IF(AND(MOD(Capex!BK$6,Input!$H44)=0,BK$5=1),Input!$I44*Input!$E44,0),0)</f>
        <v>0</v>
      </c>
      <c r="BL64" s="86">
        <f>+IF(AND(BL$1&gt;=Input!$J44,BL$1&lt;=Input!$K44),Input!$E44/Input!$L44,0)+IFERROR(IF(AND(MOD(Capex!BL$6,Input!$H44)=0,BL$5=1),Input!$I44*Input!$E44,0),0)</f>
        <v>0</v>
      </c>
      <c r="BM64" s="86">
        <f>+IF(AND(BM$1&gt;=Input!$J44,BM$1&lt;=Input!$K44),Input!$E44/Input!$L44,0)+IFERROR(IF(AND(MOD(Capex!BM$6,Input!$H44)=0,BM$5=1),Input!$I44*Input!$E44,0),0)</f>
        <v>0</v>
      </c>
      <c r="BN64" s="86">
        <f>+IF(AND(BN$1&gt;=Input!$J44,BN$1&lt;=Input!$K44),Input!$E44/Input!$L44,0)+IFERROR(IF(AND(MOD(Capex!BN$6,Input!$H44)=0,BN$5=1),Input!$I44*Input!$E44,0),0)</f>
        <v>0</v>
      </c>
      <c r="BO64" s="86">
        <f>+IF(AND(BO$1&gt;=Input!$J44,BO$1&lt;=Input!$K44),Input!$E44/Input!$L44,0)+IFERROR(IF(AND(MOD(Capex!BO$6,Input!$H44)=0,BO$5=1),Input!$I44*Input!$E44,0),0)</f>
        <v>0</v>
      </c>
      <c r="BP64" s="86">
        <f>+IF(AND(BP$1&gt;=Input!$J44,BP$1&lt;=Input!$K44),Input!$E44/Input!$L44,0)+IFERROR(IF(AND(MOD(Capex!BP$6,Input!$H44)=0,BP$5=1),Input!$I44*Input!$E44,0),0)</f>
        <v>0</v>
      </c>
      <c r="BQ64" s="86">
        <f>+IF(AND(BQ$1&gt;=Input!$J44,BQ$1&lt;=Input!$K44),Input!$E44/Input!$L44,0)+IFERROR(IF(AND(MOD(Capex!BQ$6,Input!$H44)=0,BQ$5=1),Input!$I44*Input!$E44,0),0)</f>
        <v>0</v>
      </c>
      <c r="BR64" s="86">
        <f>+IF(AND(BR$1&gt;=Input!$J44,BR$1&lt;=Input!$K44),Input!$E44/Input!$L44,0)+IFERROR(IF(AND(MOD(Capex!BR$6,Input!$H44)=0,BR$5=1),Input!$I44*Input!$E44,0),0)</f>
        <v>0</v>
      </c>
      <c r="BS64" s="86">
        <f>+IF(AND(BS$1&gt;=Input!$J44,BS$1&lt;=Input!$K44),Input!$E44/Input!$L44,0)+IFERROR(IF(AND(MOD(Capex!BS$6,Input!$H44)=0,BS$5=1),Input!$I44*Input!$E44,0),0)</f>
        <v>0</v>
      </c>
      <c r="BT64" s="86">
        <f>+IF(AND(BT$1&gt;=Input!$J44,BT$1&lt;=Input!$K44),Input!$E44/Input!$L44,0)+IFERROR(IF(AND(MOD(Capex!BT$6,Input!$H44)=0,BT$5=1),Input!$I44*Input!$E44,0),0)</f>
        <v>0</v>
      </c>
      <c r="BU64" s="86">
        <f>+IF(AND(BU$1&gt;=Input!$J44,BU$1&lt;=Input!$K44),Input!$E44/Input!$L44,0)+IFERROR(IF(AND(MOD(Capex!BU$6,Input!$H44)=0,BU$5=1),Input!$I44*Input!$E44,0),0)</f>
        <v>0</v>
      </c>
      <c r="BV64" s="86">
        <f>+IF(AND(BV$1&gt;=Input!$J44,BV$1&lt;=Input!$K44),Input!$E44/Input!$L44,0)+IFERROR(IF(AND(MOD(Capex!BV$6,Input!$H44)=0,BV$5=1),Input!$I44*Input!$E44,0),0)</f>
        <v>0</v>
      </c>
      <c r="BW64" s="86">
        <f>+IF(AND(BW$1&gt;=Input!$J44,BW$1&lt;=Input!$K44),Input!$E44/Input!$L44,0)+IFERROR(IF(AND(MOD(Capex!BW$6,Input!$H44)=0,BW$5=1),Input!$I44*Input!$E44,0),0)</f>
        <v>0</v>
      </c>
      <c r="BX64" s="86">
        <f>+IF(AND(BX$1&gt;=Input!$J44,BX$1&lt;=Input!$K44),Input!$E44/Input!$L44,0)+IFERROR(IF(AND(MOD(Capex!BX$6,Input!$H44)=0,BX$5=1),Input!$I44*Input!$E44,0),0)</f>
        <v>0</v>
      </c>
      <c r="BY64" s="86">
        <f>+IF(AND(BY$1&gt;=Input!$J44,BY$1&lt;=Input!$K44),Input!$E44/Input!$L44,0)+IFERROR(IF(AND(MOD(Capex!BY$6,Input!$H44)=0,BY$5=1),Input!$I44*Input!$E44,0),0)</f>
        <v>0</v>
      </c>
      <c r="BZ64" s="86">
        <f>+IF(AND(BZ$1&gt;=Input!$J44,BZ$1&lt;=Input!$K44),Input!$E44/Input!$L44,0)+IFERROR(IF(AND(MOD(Capex!BZ$6,Input!$H44)=0,BZ$5=1),Input!$I44*Input!$E44,0),0)</f>
        <v>0</v>
      </c>
      <c r="CA64" s="86">
        <f>+IF(AND(CA$1&gt;=Input!$J44,CA$1&lt;=Input!$K44),Input!$E44/Input!$L44,0)+IFERROR(IF(AND(MOD(Capex!CA$6,Input!$H44)=0,CA$5=1),Input!$I44*Input!$E44,0),0)</f>
        <v>0</v>
      </c>
      <c r="CB64" s="86">
        <f>+IF(AND(CB$1&gt;=Input!$J44,CB$1&lt;=Input!$K44),Input!$E44/Input!$L44,0)+IFERROR(IF(AND(MOD(Capex!CB$6,Input!$H44)=0,CB$5=1),Input!$I44*Input!$E44,0),0)</f>
        <v>0</v>
      </c>
      <c r="CC64" s="86">
        <f>+IF(AND(CC$1&gt;=Input!$J44,CC$1&lt;=Input!$K44),Input!$E44/Input!$L44,0)+IFERROR(IF(AND(MOD(Capex!CC$6,Input!$H44)=0,CC$5=1),Input!$I44*Input!$E44,0),0)</f>
        <v>0</v>
      </c>
      <c r="CD64" s="86">
        <f>+IF(AND(CD$1&gt;=Input!$J44,CD$1&lt;=Input!$K44),Input!$E44/Input!$L44,0)+IFERROR(IF(AND(MOD(Capex!CD$6,Input!$H44)=0,CD$5=1),Input!$I44*Input!$E44,0),0)</f>
        <v>0</v>
      </c>
      <c r="CE64" s="86">
        <f>+IF(AND(CE$1&gt;=Input!$J44,CE$1&lt;=Input!$K44),Input!$E44/Input!$L44,0)+IFERROR(IF(AND(MOD(Capex!CE$6,Input!$H44)=0,CE$5=1),Input!$I44*Input!$E44,0),0)</f>
        <v>0</v>
      </c>
      <c r="CF64" s="86">
        <f>+IF(AND(CF$1&gt;=Input!$J44,CF$1&lt;=Input!$K44),Input!$E44/Input!$L44,0)+IFERROR(IF(AND(MOD(Capex!CF$6,Input!$H44)=0,CF$5=1),Input!$I44*Input!$E44,0),0)</f>
        <v>0</v>
      </c>
      <c r="CG64" s="86">
        <f>+IF(AND(CG$1&gt;=Input!$J44,CG$1&lt;=Input!$K44),Input!$E44/Input!$L44,0)+IFERROR(IF(AND(MOD(Capex!CG$6,Input!$H44)=0,CG$5=1),Input!$I44*Input!$E44,0),0)</f>
        <v>0</v>
      </c>
      <c r="CH64" s="86">
        <f>+IF(AND(CH$1&gt;=Input!$J44,CH$1&lt;=Input!$K44),Input!$E44/Input!$L44,0)+IFERROR(IF(AND(MOD(Capex!CH$6,Input!$H44)=0,CH$5=1),Input!$I44*Input!$E44,0),0)</f>
        <v>0</v>
      </c>
      <c r="CI64" s="86">
        <f>+IF(AND(CI$1&gt;=Input!$J44,CI$1&lt;=Input!$K44),Input!$E44/Input!$L44,0)+IFERROR(IF(AND(MOD(Capex!CI$6,Input!$H44)=0,CI$5=1),Input!$I44*Input!$E44,0),0)</f>
        <v>0</v>
      </c>
      <c r="CJ64" s="86">
        <f>+IF(AND(CJ$1&gt;=Input!$J44,CJ$1&lt;=Input!$K44),Input!$E44/Input!$L44,0)+IFERROR(IF(AND(MOD(Capex!CJ$6,Input!$H44)=0,CJ$5=1),Input!$I44*Input!$E44,0),0)</f>
        <v>0</v>
      </c>
      <c r="CK64" s="86">
        <f>+IF(AND(CK$1&gt;=Input!$J44,CK$1&lt;=Input!$K44),Input!$E44/Input!$L44,0)+IFERROR(IF(AND(MOD(Capex!CK$6,Input!$H44)=0,CK$5=1),Input!$I44*Input!$E44,0),0)</f>
        <v>0</v>
      </c>
      <c r="CL64" s="86">
        <f>+IF(AND(CL$1&gt;=Input!$J44,CL$1&lt;=Input!$K44),Input!$E44/Input!$L44,0)+IFERROR(IF(AND(MOD(Capex!CL$6,Input!$H44)=0,CL$5=1),Input!$I44*Input!$E44,0),0)</f>
        <v>0</v>
      </c>
      <c r="CM64" s="86">
        <f>+IF(AND(CM$1&gt;=Input!$J44,CM$1&lt;=Input!$K44),Input!$E44/Input!$L44,0)+IFERROR(IF(AND(MOD(Capex!CM$6,Input!$H44)=0,CM$5=1),Input!$I44*Input!$E44,0),0)</f>
        <v>0</v>
      </c>
      <c r="CN64" s="86">
        <f>+IF(AND(CN$1&gt;=Input!$J44,CN$1&lt;=Input!$K44),Input!$E44/Input!$L44,0)+IFERROR(IF(AND(MOD(Capex!CN$6,Input!$H44)=0,CN$5=1),Input!$I44*Input!$E44,0),0)</f>
        <v>0</v>
      </c>
      <c r="CO64" s="86">
        <f>+IF(AND(CO$1&gt;=Input!$J44,CO$1&lt;=Input!$K44),Input!$E44/Input!$L44,0)+IFERROR(IF(AND(MOD(Capex!CO$6,Input!$H44)=0,CO$5=1),Input!$I44*Input!$E44,0),0)</f>
        <v>0</v>
      </c>
      <c r="CP64" s="86">
        <f>+IF(AND(CP$1&gt;=Input!$J44,CP$1&lt;=Input!$K44),Input!$E44/Input!$L44,0)+IFERROR(IF(AND(MOD(Capex!CP$6,Input!$H44)=0,CP$5=1),Input!$I44*Input!$E44,0),0)</f>
        <v>0</v>
      </c>
      <c r="CQ64" s="86">
        <f>+IF(AND(CQ$1&gt;=Input!$J44,CQ$1&lt;=Input!$K44),Input!$E44/Input!$L44,0)+IFERROR(IF(AND(MOD(Capex!CQ$6,Input!$H44)=0,CQ$5=1),Input!$I44*Input!$E44,0),0)</f>
        <v>0</v>
      </c>
      <c r="CR64" s="86">
        <f>+IF(AND(CR$1&gt;=Input!$J44,CR$1&lt;=Input!$K44),Input!$E44/Input!$L44,0)+IFERROR(IF(AND(MOD(Capex!CR$6,Input!$H44)=0,CR$5=1),Input!$I44*Input!$E44,0),0)</f>
        <v>0</v>
      </c>
      <c r="CS64" s="86">
        <f>+IF(AND(CS$1&gt;=Input!$J44,CS$1&lt;=Input!$K44),Input!$E44/Input!$L44,0)+IFERROR(IF(AND(MOD(Capex!CS$6,Input!$H44)=0,CS$5=1),Input!$I44*Input!$E44,0),0)</f>
        <v>0</v>
      </c>
      <c r="CT64" s="86">
        <f>+IF(AND(CT$1&gt;=Input!$J44,CT$1&lt;=Input!$K44),Input!$E44/Input!$L44,0)+IFERROR(IF(AND(MOD(Capex!CT$6,Input!$H44)=0,CT$5=1),Input!$I44*Input!$E44,0),0)</f>
        <v>0</v>
      </c>
      <c r="CU64" s="86">
        <f>+IF(AND(CU$1&gt;=Input!$J44,CU$1&lt;=Input!$K44),Input!$E44/Input!$L44,0)+IFERROR(IF(AND(MOD(Capex!CU$6,Input!$H44)=0,CU$5=1),Input!$I44*Input!$E44,0),0)</f>
        <v>0</v>
      </c>
      <c r="CV64" s="86">
        <f>+IF(AND(CV$1&gt;=Input!$J44,CV$1&lt;=Input!$K44),Input!$E44/Input!$L44,0)+IFERROR(IF(AND(MOD(Capex!CV$6,Input!$H44)=0,CV$5=1),Input!$I44*Input!$E44,0),0)</f>
        <v>0</v>
      </c>
      <c r="CW64" s="86">
        <f>+IF(AND(CW$1&gt;=Input!$J44,CW$1&lt;=Input!$K44),Input!$E44/Input!$L44,0)+IFERROR(IF(AND(MOD(Capex!CW$6,Input!$H44)=0,CW$5=1),Input!$I44*Input!$E44,0),0)</f>
        <v>0</v>
      </c>
      <c r="CX64" s="86">
        <f>+IF(AND(CX$1&gt;=Input!$J44,CX$1&lt;=Input!$K44),Input!$E44/Input!$L44,0)+IFERROR(IF(AND(MOD(Capex!CX$6,Input!$H44)=0,CX$5=1),Input!$I44*Input!$E44,0),0)</f>
        <v>0</v>
      </c>
      <c r="CY64" s="86">
        <f>+IF(AND(CY$1&gt;=Input!$J44,CY$1&lt;=Input!$K44),Input!$E44/Input!$L44,0)+IFERROR(IF(AND(MOD(Capex!CY$6,Input!$H44)=0,CY$5=1),Input!$I44*Input!$E44,0),0)</f>
        <v>0</v>
      </c>
      <c r="CZ64" s="86">
        <f>+IF(AND(CZ$1&gt;=Input!$J44,CZ$1&lt;=Input!$K44),Input!$E44/Input!$L44,0)+IFERROR(IF(AND(MOD(Capex!CZ$6,Input!$H44)=0,CZ$5=1),Input!$I44*Input!$E44,0),0)</f>
        <v>0</v>
      </c>
      <c r="DA64" s="86">
        <f>+IF(AND(DA$1&gt;=Input!$J44,DA$1&lt;=Input!$K44),Input!$E44/Input!$L44,0)+IFERROR(IF(AND(MOD(Capex!DA$6,Input!$H44)=0,DA$5=1),Input!$I44*Input!$E44,0),0)</f>
        <v>0</v>
      </c>
      <c r="DB64" s="86">
        <f>+IF(AND(DB$1&gt;=Input!$J44,DB$1&lt;=Input!$K44),Input!$E44/Input!$L44,0)+IFERROR(IF(AND(MOD(Capex!DB$6,Input!$H44)=0,DB$5=1),Input!$I44*Input!$E44,0),0)</f>
        <v>0</v>
      </c>
      <c r="DC64" s="86">
        <f>+IF(AND(DC$1&gt;=Input!$J44,DC$1&lt;=Input!$K44),Input!$E44/Input!$L44,0)+IFERROR(IF(AND(MOD(Capex!DC$6,Input!$H44)=0,DC$5=1),Input!$I44*Input!$E44,0),0)</f>
        <v>0</v>
      </c>
      <c r="DD64" s="86">
        <f>+IF(AND(DD$1&gt;=Input!$J44,DD$1&lt;=Input!$K44),Input!$E44/Input!$L44,0)+IFERROR(IF(AND(MOD(Capex!DD$6,Input!$H44)=0,DD$5=1),Input!$I44*Input!$E44,0),0)</f>
        <v>0</v>
      </c>
      <c r="DE64" s="86">
        <f>+IF(AND(DE$1&gt;=Input!$J44,DE$1&lt;=Input!$K44),Input!$E44/Input!$L44,0)+IFERROR(IF(AND(MOD(Capex!DE$6,Input!$H44)=0,DE$5=1),Input!$I44*Input!$E44,0),0)</f>
        <v>0</v>
      </c>
      <c r="DF64" s="86">
        <f>+IF(AND(DF$1&gt;=Input!$J44,DF$1&lt;=Input!$K44),Input!$E44/Input!$L44,0)+IFERROR(IF(AND(MOD(Capex!DF$6,Input!$H44)=0,DF$5=1),Input!$I44*Input!$E44,0),0)</f>
        <v>0</v>
      </c>
      <c r="DG64" s="86">
        <f>+IF(AND(DG$1&gt;=Input!$J44,DG$1&lt;=Input!$K44),Input!$E44/Input!$L44,0)+IFERROR(IF(AND(MOD(Capex!DG$6,Input!$H44)=0,DG$5=1),Input!$I44*Input!$E44,0),0)</f>
        <v>0</v>
      </c>
      <c r="DH64" s="86">
        <f>+IF(AND(DH$1&gt;=Input!$J44,DH$1&lt;=Input!$K44),Input!$E44/Input!$L44,0)+IFERROR(IF(AND(MOD(Capex!DH$6,Input!$H44)=0,DH$5=1),Input!$I44*Input!$E44,0),0)</f>
        <v>0</v>
      </c>
      <c r="DI64" s="86">
        <f>+IF(AND(DI$1&gt;=Input!$J44,DI$1&lt;=Input!$K44),Input!$E44/Input!$L44,0)+IFERROR(IF(AND(MOD(Capex!DI$6,Input!$H44)=0,DI$5=1),Input!$I44*Input!$E44,0),0)</f>
        <v>0</v>
      </c>
      <c r="DJ64" s="86">
        <f>+IF(AND(DJ$1&gt;=Input!$J44,DJ$1&lt;=Input!$K44),Input!$E44/Input!$L44,0)+IFERROR(IF(AND(MOD(Capex!DJ$6,Input!$H44)=0,DJ$5=1),Input!$I44*Input!$E44,0),0)</f>
        <v>0</v>
      </c>
      <c r="DK64" s="86">
        <f>+IF(AND(DK$1&gt;=Input!$J44,DK$1&lt;=Input!$K44),Input!$E44/Input!$L44,0)+IFERROR(IF(AND(MOD(Capex!DK$6,Input!$H44)=0,DK$5=1),Input!$I44*Input!$E44,0),0)</f>
        <v>0</v>
      </c>
      <c r="DL64" s="86">
        <f>+IF(AND(DL$1&gt;=Input!$J44,DL$1&lt;=Input!$K44),Input!$E44/Input!$L44,0)+IFERROR(IF(AND(MOD(Capex!DL$6,Input!$H44)=0,DL$5=1),Input!$I44*Input!$E44,0),0)</f>
        <v>0</v>
      </c>
      <c r="DM64" s="86">
        <f>+IF(AND(DM$1&gt;=Input!$J44,DM$1&lt;=Input!$K44),Input!$E44/Input!$L44,0)+IFERROR(IF(AND(MOD(Capex!DM$6,Input!$H44)=0,DM$5=1),Input!$I44*Input!$E44,0),0)</f>
        <v>0</v>
      </c>
      <c r="DN64" s="86">
        <f>+IF(AND(DN$1&gt;=Input!$J44,DN$1&lt;=Input!$K44),Input!$E44/Input!$L44,0)+IFERROR(IF(AND(MOD(Capex!DN$6,Input!$H44)=0,DN$5=1),Input!$I44*Input!$E44,0),0)</f>
        <v>0</v>
      </c>
      <c r="DO64" s="86">
        <f>+IF(AND(DO$1&gt;=Input!$J44,DO$1&lt;=Input!$K44),Input!$E44/Input!$L44,0)+IFERROR(IF(AND(MOD(Capex!DO$6,Input!$H44)=0,DO$5=1),Input!$I44*Input!$E44,0),0)</f>
        <v>0</v>
      </c>
      <c r="DP64" s="86">
        <f>+IF(AND(DP$1&gt;=Input!$J44,DP$1&lt;=Input!$K44),Input!$E44/Input!$L44,0)+IFERROR(IF(AND(MOD(Capex!DP$6,Input!$H44)=0,DP$5=1),Input!$I44*Input!$E44,0),0)</f>
        <v>0</v>
      </c>
      <c r="DQ64" s="86">
        <f>+IF(AND(DQ$1&gt;=Input!$J44,DQ$1&lt;=Input!$K44),Input!$E44/Input!$L44,0)+IFERROR(IF(AND(MOD(Capex!DQ$6,Input!$H44)=0,DQ$5=1),Input!$I44*Input!$E44,0),0)</f>
        <v>0</v>
      </c>
      <c r="DR64" s="86">
        <f>+IF(AND(DR$1&gt;=Input!$J44,DR$1&lt;=Input!$K44),Input!$E44/Input!$L44,0)+IFERROR(IF(AND(MOD(Capex!DR$6,Input!$H44)=0,DR$5=1),Input!$I44*Input!$E44,0),0)</f>
        <v>0</v>
      </c>
      <c r="DS64" s="86">
        <f>+IF(AND(DS$1&gt;=Input!$J44,DS$1&lt;=Input!$K44),Input!$E44/Input!$L44,0)+IFERROR(IF(AND(MOD(Capex!DS$6,Input!$H44)=0,DS$5=1),Input!$I44*Input!$E44,0),0)</f>
        <v>0</v>
      </c>
      <c r="DT64" s="86">
        <f>+IF(AND(DT$1&gt;=Input!$J44,DT$1&lt;=Input!$K44),Input!$E44/Input!$L44,0)+IFERROR(IF(AND(MOD(Capex!DT$6,Input!$H44)=0,DT$5=1),Input!$I44*Input!$E44,0),0)</f>
        <v>0</v>
      </c>
    </row>
    <row r="65" spans="1:16383" ht="14.25" customHeight="1" x14ac:dyDescent="0.15">
      <c r="A65" s="85">
        <f>+Input!G45</f>
        <v>0</v>
      </c>
      <c r="B65" s="3" t="str">
        <f t="shared" si="144"/>
        <v/>
      </c>
      <c r="C65" s="71" t="str">
        <f t="shared" si="146"/>
        <v>EUR</v>
      </c>
      <c r="D65" s="23"/>
      <c r="E65" s="86">
        <f>+IF(AND(E$1&gt;=Input!$J45,E$1&lt;=Input!$K45),Input!$E45/Input!$L45,0)+IFERROR(IF(AND(MOD(Capex!E$6,Input!$H45)=0,E$5=1),Input!$I45*Input!$E45,0),0)</f>
        <v>0</v>
      </c>
      <c r="F65" s="86">
        <f>+IF(AND(F$1&gt;=Input!$J45,F$1&lt;=Input!$K45),Input!$E45/Input!$L45,0)+IFERROR(IF(AND(MOD(Capex!F$6,Input!$H45)=0,F$5=1),Input!$I45*Input!$E45,0),0)</f>
        <v>0</v>
      </c>
      <c r="G65" s="86">
        <f>+IF(AND(G$1&gt;=Input!$J45,G$1&lt;=Input!$K45),Input!$E45/Input!$L45,0)+IFERROR(IF(AND(MOD(Capex!G$6,Input!$H45)=0,G$5=1),Input!$I45*Input!$E45,0),0)</f>
        <v>0</v>
      </c>
      <c r="H65" s="86">
        <f>+IF(AND(H$1&gt;=Input!$J45,H$1&lt;=Input!$K45),Input!$E45/Input!$L45,0)+IFERROR(IF(AND(MOD(Capex!H$6,Input!$H45)=0,H$5=1),Input!$I45*Input!$E45,0),0)</f>
        <v>0</v>
      </c>
      <c r="I65" s="86">
        <f>+IF(AND(I$1&gt;=Input!$J45,I$1&lt;=Input!$K45),Input!$E45/Input!$L45,0)+IFERROR(IF(AND(MOD(Capex!I$6,Input!$H45)=0,I$5=1),Input!$I45*Input!$E45,0),0)</f>
        <v>0</v>
      </c>
      <c r="J65" s="86">
        <f>+IF(AND(J$1&gt;=Input!$J45,J$1&lt;=Input!$K45),Input!$E45/Input!$L45,0)+IFERROR(IF(AND(MOD(Capex!J$6,Input!$H45)=0,J$5=1),Input!$I45*Input!$E45,0),0)</f>
        <v>0</v>
      </c>
      <c r="K65" s="86">
        <f>+IF(AND(K$1&gt;=Input!$J45,K$1&lt;=Input!$K45),Input!$E45/Input!$L45,0)+IFERROR(IF(AND(MOD(Capex!K$6,Input!$H45)=0,K$5=1),Input!$I45*Input!$E45,0),0)</f>
        <v>0</v>
      </c>
      <c r="L65" s="86">
        <f>+IF(AND(L$1&gt;=Input!$J45,L$1&lt;=Input!$K45),Input!$E45/Input!$L45,0)+IFERROR(IF(AND(MOD(Capex!L$6,Input!$H45)=0,L$5=1),Input!$I45*Input!$E45,0),0)</f>
        <v>0</v>
      </c>
      <c r="M65" s="86">
        <f>+IF(AND(M$1&gt;=Input!$J45,M$1&lt;=Input!$K45),Input!$E45/Input!$L45,0)+IFERROR(IF(AND(MOD(Capex!M$6,Input!$H45)=0,M$5=1),Input!$I45*Input!$E45,0),0)</f>
        <v>0</v>
      </c>
      <c r="N65" s="86">
        <f>+IF(AND(N$1&gt;=Input!$J45,N$1&lt;=Input!$K45),Input!$E45/Input!$L45,0)+IFERROR(IF(AND(MOD(Capex!N$6,Input!$H45)=0,N$5=1),Input!$I45*Input!$E45,0),0)</f>
        <v>0</v>
      </c>
      <c r="O65" s="86">
        <f>+IF(AND(O$1&gt;=Input!$J45,O$1&lt;=Input!$K45),Input!$E45/Input!$L45,0)+IFERROR(IF(AND(MOD(Capex!O$6,Input!$H45)=0,O$5=1),Input!$I45*Input!$E45,0),0)</f>
        <v>0</v>
      </c>
      <c r="P65" s="86">
        <f>+IF(AND(P$1&gt;=Input!$J45,P$1&lt;=Input!$K45),Input!$E45/Input!$L45,0)+IFERROR(IF(AND(MOD(Capex!P$6,Input!$H45)=0,P$5=1),Input!$I45*Input!$E45,0),0)</f>
        <v>0</v>
      </c>
      <c r="Q65" s="86">
        <f>+IF(AND(Q$1&gt;=Input!$J45,Q$1&lt;=Input!$K45),Input!$E45/Input!$L45,0)+IFERROR(IF(AND(MOD(Capex!Q$6,Input!$H45)=0,Q$5=1),Input!$I45*Input!$E45,0),0)</f>
        <v>0</v>
      </c>
      <c r="R65" s="86">
        <f>+IF(AND(R$1&gt;=Input!$J45,R$1&lt;=Input!$K45),Input!$E45/Input!$L45,0)+IFERROR(IF(AND(MOD(Capex!R$6,Input!$H45)=0,R$5=1),Input!$I45*Input!$E45,0),0)</f>
        <v>0</v>
      </c>
      <c r="S65" s="86">
        <f>+IF(AND(S$1&gt;=Input!$J45,S$1&lt;=Input!$K45),Input!$E45/Input!$L45,0)+IFERROR(IF(AND(MOD(Capex!S$6,Input!$H45)=0,S$5=1),Input!$I45*Input!$E45,0),0)</f>
        <v>0</v>
      </c>
      <c r="T65" s="86">
        <f>+IF(AND(T$1&gt;=Input!$J45,T$1&lt;=Input!$K45),Input!$E45/Input!$L45,0)+IFERROR(IF(AND(MOD(Capex!T$6,Input!$H45)=0,T$5=1),Input!$I45*Input!$E45,0),0)</f>
        <v>0</v>
      </c>
      <c r="U65" s="86">
        <f>+IF(AND(U$1&gt;=Input!$J45,U$1&lt;=Input!$K45),Input!$E45/Input!$L45,0)+IFERROR(IF(AND(MOD(Capex!U$6,Input!$H45)=0,U$5=1),Input!$I45*Input!$E45,0),0)</f>
        <v>0</v>
      </c>
      <c r="V65" s="86">
        <f>+IF(AND(V$1&gt;=Input!$J45,V$1&lt;=Input!$K45),Input!$E45/Input!$L45,0)+IFERROR(IF(AND(MOD(Capex!V$6,Input!$H45)=0,V$5=1),Input!$I45*Input!$E45,0),0)</f>
        <v>0</v>
      </c>
      <c r="W65" s="86">
        <f>+IF(AND(W$1&gt;=Input!$J45,W$1&lt;=Input!$K45),Input!$E45/Input!$L45,0)+IFERROR(IF(AND(MOD(Capex!W$6,Input!$H45)=0,W$5=1),Input!$I45*Input!$E45,0),0)</f>
        <v>0</v>
      </c>
      <c r="X65" s="86">
        <f>+IF(AND(X$1&gt;=Input!$J45,X$1&lt;=Input!$K45),Input!$E45/Input!$L45,0)+IFERROR(IF(AND(MOD(Capex!X$6,Input!$H45)=0,X$5=1),Input!$I45*Input!$E45,0),0)</f>
        <v>0</v>
      </c>
      <c r="Y65" s="86">
        <f>+IF(AND(Y$1&gt;=Input!$J45,Y$1&lt;=Input!$K45),Input!$E45/Input!$L45,0)+IFERROR(IF(AND(MOD(Capex!Y$6,Input!$H45)=0,Y$5=1),Input!$I45*Input!$E45,0),0)</f>
        <v>0</v>
      </c>
      <c r="Z65" s="86">
        <f>+IF(AND(Z$1&gt;=Input!$J45,Z$1&lt;=Input!$K45),Input!$E45/Input!$L45,0)+IFERROR(IF(AND(MOD(Capex!Z$6,Input!$H45)=0,Z$5=1),Input!$I45*Input!$E45,0),0)</f>
        <v>0</v>
      </c>
      <c r="AA65" s="86">
        <f>+IF(AND(AA$1&gt;=Input!$J45,AA$1&lt;=Input!$K45),Input!$E45/Input!$L45,0)+IFERROR(IF(AND(MOD(Capex!AA$6,Input!$H45)=0,AA$5=1),Input!$I45*Input!$E45,0),0)</f>
        <v>0</v>
      </c>
      <c r="AB65" s="86">
        <f>+IF(AND(AB$1&gt;=Input!$J45,AB$1&lt;=Input!$K45),Input!$E45/Input!$L45,0)+IFERROR(IF(AND(MOD(Capex!AB$6,Input!$H45)=0,AB$5=1),Input!$I45*Input!$E45,0),0)</f>
        <v>0</v>
      </c>
      <c r="AC65" s="86">
        <f>+IF(AND(AC$1&gt;=Input!$J45,AC$1&lt;=Input!$K45),Input!$E45/Input!$L45,0)+IFERROR(IF(AND(MOD(Capex!AC$6,Input!$H45)=0,AC$5=1),Input!$I45*Input!$E45,0),0)</f>
        <v>0</v>
      </c>
      <c r="AD65" s="86">
        <f>+IF(AND(AD$1&gt;=Input!$J45,AD$1&lt;=Input!$K45),Input!$E45/Input!$L45,0)+IFERROR(IF(AND(MOD(Capex!AD$6,Input!$H45)=0,AD$5=1),Input!$I45*Input!$E45,0),0)</f>
        <v>0</v>
      </c>
      <c r="AE65" s="86">
        <f>+IF(AND(AE$1&gt;=Input!$J45,AE$1&lt;=Input!$K45),Input!$E45/Input!$L45,0)+IFERROR(IF(AND(MOD(Capex!AE$6,Input!$H45)=0,AE$5=1),Input!$I45*Input!$E45,0),0)</f>
        <v>0</v>
      </c>
      <c r="AF65" s="86">
        <f>+IF(AND(AF$1&gt;=Input!$J45,AF$1&lt;=Input!$K45),Input!$E45/Input!$L45,0)+IFERROR(IF(AND(MOD(Capex!AF$6,Input!$H45)=0,AF$5=1),Input!$I45*Input!$E45,0),0)</f>
        <v>0</v>
      </c>
      <c r="AG65" s="86">
        <f>+IF(AND(AG$1&gt;=Input!$J45,AG$1&lt;=Input!$K45),Input!$E45/Input!$L45,0)+IFERROR(IF(AND(MOD(Capex!AG$6,Input!$H45)=0,AG$5=1),Input!$I45*Input!$E45,0),0)</f>
        <v>0</v>
      </c>
      <c r="AH65" s="86">
        <f>+IF(AND(AH$1&gt;=Input!$J45,AH$1&lt;=Input!$K45),Input!$E45/Input!$L45,0)+IFERROR(IF(AND(MOD(Capex!AH$6,Input!$H45)=0,AH$5=1),Input!$I45*Input!$E45,0),0)</f>
        <v>0</v>
      </c>
      <c r="AI65" s="86">
        <f>+IF(AND(AI$1&gt;=Input!$J45,AI$1&lt;=Input!$K45),Input!$E45/Input!$L45,0)+IFERROR(IF(AND(MOD(Capex!AI$6,Input!$H45)=0,AI$5=1),Input!$I45*Input!$E45,0),0)</f>
        <v>0</v>
      </c>
      <c r="AJ65" s="86">
        <f>+IF(AND(AJ$1&gt;=Input!$J45,AJ$1&lt;=Input!$K45),Input!$E45/Input!$L45,0)+IFERROR(IF(AND(MOD(Capex!AJ$6,Input!$H45)=0,AJ$5=1),Input!$I45*Input!$E45,0),0)</f>
        <v>0</v>
      </c>
      <c r="AK65" s="86">
        <f>+IF(AND(AK$1&gt;=Input!$J45,AK$1&lt;=Input!$K45),Input!$E45/Input!$L45,0)+IFERROR(IF(AND(MOD(Capex!AK$6,Input!$H45)=0,AK$5=1),Input!$I45*Input!$E45,0),0)</f>
        <v>0</v>
      </c>
      <c r="AL65" s="86">
        <f>+IF(AND(AL$1&gt;=Input!$J45,AL$1&lt;=Input!$K45),Input!$E45/Input!$L45,0)+IFERROR(IF(AND(MOD(Capex!AL$6,Input!$H45)=0,AL$5=1),Input!$I45*Input!$E45,0),0)</f>
        <v>0</v>
      </c>
      <c r="AM65" s="86">
        <f>+IF(AND(AM$1&gt;=Input!$J45,AM$1&lt;=Input!$K45),Input!$E45/Input!$L45,0)+IFERROR(IF(AND(MOD(Capex!AM$6,Input!$H45)=0,AM$5=1),Input!$I45*Input!$E45,0),0)</f>
        <v>0</v>
      </c>
      <c r="AN65" s="86">
        <f>+IF(AND(AN$1&gt;=Input!$J45,AN$1&lt;=Input!$K45),Input!$E45/Input!$L45,0)+IFERROR(IF(AND(MOD(Capex!AN$6,Input!$H45)=0,AN$5=1),Input!$I45*Input!$E45,0),0)</f>
        <v>0</v>
      </c>
      <c r="AO65" s="86">
        <f>+IF(AND(AO$1&gt;=Input!$J45,AO$1&lt;=Input!$K45),Input!$E45/Input!$L45,0)+IFERROR(IF(AND(MOD(Capex!AO$6,Input!$H45)=0,AO$5=1),Input!$I45*Input!$E45,0),0)</f>
        <v>0</v>
      </c>
      <c r="AP65" s="86">
        <f>+IF(AND(AP$1&gt;=Input!$J45,AP$1&lt;=Input!$K45),Input!$E45/Input!$L45,0)+IFERROR(IF(AND(MOD(Capex!AP$6,Input!$H45)=0,AP$5=1),Input!$I45*Input!$E45,0),0)</f>
        <v>0</v>
      </c>
      <c r="AQ65" s="86">
        <f>+IF(AND(AQ$1&gt;=Input!$J45,AQ$1&lt;=Input!$K45),Input!$E45/Input!$L45,0)+IFERROR(IF(AND(MOD(Capex!AQ$6,Input!$H45)=0,AQ$5=1),Input!$I45*Input!$E45,0),0)</f>
        <v>0</v>
      </c>
      <c r="AR65" s="86">
        <f>+IF(AND(AR$1&gt;=Input!$J45,AR$1&lt;=Input!$K45),Input!$E45/Input!$L45,0)+IFERROR(IF(AND(MOD(Capex!AR$6,Input!$H45)=0,AR$5=1),Input!$I45*Input!$E45,0),0)</f>
        <v>0</v>
      </c>
      <c r="AS65" s="86">
        <f>+IF(AND(AS$1&gt;=Input!$J45,AS$1&lt;=Input!$K45),Input!$E45/Input!$L45,0)+IFERROR(IF(AND(MOD(Capex!AS$6,Input!$H45)=0,AS$5=1),Input!$I45*Input!$E45,0),0)</f>
        <v>0</v>
      </c>
      <c r="AT65" s="86">
        <f>+IF(AND(AT$1&gt;=Input!$J45,AT$1&lt;=Input!$K45),Input!$E45/Input!$L45,0)+IFERROR(IF(AND(MOD(Capex!AT$6,Input!$H45)=0,AT$5=1),Input!$I45*Input!$E45,0),0)</f>
        <v>0</v>
      </c>
      <c r="AU65" s="86">
        <f>+IF(AND(AU$1&gt;=Input!$J45,AU$1&lt;=Input!$K45),Input!$E45/Input!$L45,0)+IFERROR(IF(AND(MOD(Capex!AU$6,Input!$H45)=0,AU$5=1),Input!$I45*Input!$E45,0),0)</f>
        <v>0</v>
      </c>
      <c r="AV65" s="86">
        <f>+IF(AND(AV$1&gt;=Input!$J45,AV$1&lt;=Input!$K45),Input!$E45/Input!$L45,0)+IFERROR(IF(AND(MOD(Capex!AV$6,Input!$H45)=0,AV$5=1),Input!$I45*Input!$E45,0),0)</f>
        <v>0</v>
      </c>
      <c r="AW65" s="86">
        <f>+IF(AND(AW$1&gt;=Input!$J45,AW$1&lt;=Input!$K45),Input!$E45/Input!$L45,0)+IFERROR(IF(AND(MOD(Capex!AW$6,Input!$H45)=0,AW$5=1),Input!$I45*Input!$E45,0),0)</f>
        <v>0</v>
      </c>
      <c r="AX65" s="86">
        <f>+IF(AND(AX$1&gt;=Input!$J45,AX$1&lt;=Input!$K45),Input!$E45/Input!$L45,0)+IFERROR(IF(AND(MOD(Capex!AX$6,Input!$H45)=0,AX$5=1),Input!$I45*Input!$E45,0),0)</f>
        <v>0</v>
      </c>
      <c r="AY65" s="86">
        <f>+IF(AND(AY$1&gt;=Input!$J45,AY$1&lt;=Input!$K45),Input!$E45/Input!$L45,0)+IFERROR(IF(AND(MOD(Capex!AY$6,Input!$H45)=0,AY$5=1),Input!$I45*Input!$E45,0),0)</f>
        <v>0</v>
      </c>
      <c r="AZ65" s="86">
        <f>+IF(AND(AZ$1&gt;=Input!$J45,AZ$1&lt;=Input!$K45),Input!$E45/Input!$L45,0)+IFERROR(IF(AND(MOD(Capex!AZ$6,Input!$H45)=0,AZ$5=1),Input!$I45*Input!$E45,0),0)</f>
        <v>0</v>
      </c>
      <c r="BA65" s="86">
        <f>+IF(AND(BA$1&gt;=Input!$J45,BA$1&lt;=Input!$K45),Input!$E45/Input!$L45,0)+IFERROR(IF(AND(MOD(Capex!BA$6,Input!$H45)=0,BA$5=1),Input!$I45*Input!$E45,0),0)</f>
        <v>0</v>
      </c>
      <c r="BB65" s="86">
        <f>+IF(AND(BB$1&gt;=Input!$J45,BB$1&lt;=Input!$K45),Input!$E45/Input!$L45,0)+IFERROR(IF(AND(MOD(Capex!BB$6,Input!$H45)=0,BB$5=1),Input!$I45*Input!$E45,0),0)</f>
        <v>0</v>
      </c>
      <c r="BC65" s="86">
        <f>+IF(AND(BC$1&gt;=Input!$J45,BC$1&lt;=Input!$K45),Input!$E45/Input!$L45,0)+IFERROR(IF(AND(MOD(Capex!BC$6,Input!$H45)=0,BC$5=1),Input!$I45*Input!$E45,0),0)</f>
        <v>0</v>
      </c>
      <c r="BD65" s="86">
        <f>+IF(AND(BD$1&gt;=Input!$J45,BD$1&lt;=Input!$K45),Input!$E45/Input!$L45,0)+IFERROR(IF(AND(MOD(Capex!BD$6,Input!$H45)=0,BD$5=1),Input!$I45*Input!$E45,0),0)</f>
        <v>0</v>
      </c>
      <c r="BE65" s="86">
        <f>+IF(AND(BE$1&gt;=Input!$J45,BE$1&lt;=Input!$K45),Input!$E45/Input!$L45,0)+IFERROR(IF(AND(MOD(Capex!BE$6,Input!$H45)=0,BE$5=1),Input!$I45*Input!$E45,0),0)</f>
        <v>0</v>
      </c>
      <c r="BF65" s="86">
        <f>+IF(AND(BF$1&gt;=Input!$J45,BF$1&lt;=Input!$K45),Input!$E45/Input!$L45,0)+IFERROR(IF(AND(MOD(Capex!BF$6,Input!$H45)=0,BF$5=1),Input!$I45*Input!$E45,0),0)</f>
        <v>0</v>
      </c>
      <c r="BG65" s="86">
        <f>+IF(AND(BG$1&gt;=Input!$J45,BG$1&lt;=Input!$K45),Input!$E45/Input!$L45,0)+IFERROR(IF(AND(MOD(Capex!BG$6,Input!$H45)=0,BG$5=1),Input!$I45*Input!$E45,0),0)</f>
        <v>0</v>
      </c>
      <c r="BH65" s="86">
        <f>+IF(AND(BH$1&gt;=Input!$J45,BH$1&lt;=Input!$K45),Input!$E45/Input!$L45,0)+IFERROR(IF(AND(MOD(Capex!BH$6,Input!$H45)=0,BH$5=1),Input!$I45*Input!$E45,0),0)</f>
        <v>0</v>
      </c>
      <c r="BI65" s="86">
        <f>+IF(AND(BI$1&gt;=Input!$J45,BI$1&lt;=Input!$K45),Input!$E45/Input!$L45,0)+IFERROR(IF(AND(MOD(Capex!BI$6,Input!$H45)=0,BI$5=1),Input!$I45*Input!$E45,0),0)</f>
        <v>0</v>
      </c>
      <c r="BJ65" s="86">
        <f>+IF(AND(BJ$1&gt;=Input!$J45,BJ$1&lt;=Input!$K45),Input!$E45/Input!$L45,0)+IFERROR(IF(AND(MOD(Capex!BJ$6,Input!$H45)=0,BJ$5=1),Input!$I45*Input!$E45,0),0)</f>
        <v>0</v>
      </c>
      <c r="BK65" s="86">
        <f>+IF(AND(BK$1&gt;=Input!$J45,BK$1&lt;=Input!$K45),Input!$E45/Input!$L45,0)+IFERROR(IF(AND(MOD(Capex!BK$6,Input!$H45)=0,BK$5=1),Input!$I45*Input!$E45,0),0)</f>
        <v>0</v>
      </c>
      <c r="BL65" s="86">
        <f>+IF(AND(BL$1&gt;=Input!$J45,BL$1&lt;=Input!$K45),Input!$E45/Input!$L45,0)+IFERROR(IF(AND(MOD(Capex!BL$6,Input!$H45)=0,BL$5=1),Input!$I45*Input!$E45,0),0)</f>
        <v>0</v>
      </c>
      <c r="BM65" s="86">
        <f>+IF(AND(BM$1&gt;=Input!$J45,BM$1&lt;=Input!$K45),Input!$E45/Input!$L45,0)+IFERROR(IF(AND(MOD(Capex!BM$6,Input!$H45)=0,BM$5=1),Input!$I45*Input!$E45,0),0)</f>
        <v>0</v>
      </c>
      <c r="BN65" s="86">
        <f>+IF(AND(BN$1&gt;=Input!$J45,BN$1&lt;=Input!$K45),Input!$E45/Input!$L45,0)+IFERROR(IF(AND(MOD(Capex!BN$6,Input!$H45)=0,BN$5=1),Input!$I45*Input!$E45,0),0)</f>
        <v>0</v>
      </c>
      <c r="BO65" s="86">
        <f>+IF(AND(BO$1&gt;=Input!$J45,BO$1&lt;=Input!$K45),Input!$E45/Input!$L45,0)+IFERROR(IF(AND(MOD(Capex!BO$6,Input!$H45)=0,BO$5=1),Input!$I45*Input!$E45,0),0)</f>
        <v>0</v>
      </c>
      <c r="BP65" s="86">
        <f>+IF(AND(BP$1&gt;=Input!$J45,BP$1&lt;=Input!$K45),Input!$E45/Input!$L45,0)+IFERROR(IF(AND(MOD(Capex!BP$6,Input!$H45)=0,BP$5=1),Input!$I45*Input!$E45,0),0)</f>
        <v>0</v>
      </c>
      <c r="BQ65" s="86">
        <f>+IF(AND(BQ$1&gt;=Input!$J45,BQ$1&lt;=Input!$K45),Input!$E45/Input!$L45,0)+IFERROR(IF(AND(MOD(Capex!BQ$6,Input!$H45)=0,BQ$5=1),Input!$I45*Input!$E45,0),0)</f>
        <v>0</v>
      </c>
      <c r="BR65" s="86">
        <f>+IF(AND(BR$1&gt;=Input!$J45,BR$1&lt;=Input!$K45),Input!$E45/Input!$L45,0)+IFERROR(IF(AND(MOD(Capex!BR$6,Input!$H45)=0,BR$5=1),Input!$I45*Input!$E45,0),0)</f>
        <v>0</v>
      </c>
      <c r="BS65" s="86">
        <f>+IF(AND(BS$1&gt;=Input!$J45,BS$1&lt;=Input!$K45),Input!$E45/Input!$L45,0)+IFERROR(IF(AND(MOD(Capex!BS$6,Input!$H45)=0,BS$5=1),Input!$I45*Input!$E45,0),0)</f>
        <v>0</v>
      </c>
      <c r="BT65" s="86">
        <f>+IF(AND(BT$1&gt;=Input!$J45,BT$1&lt;=Input!$K45),Input!$E45/Input!$L45,0)+IFERROR(IF(AND(MOD(Capex!BT$6,Input!$H45)=0,BT$5=1),Input!$I45*Input!$E45,0),0)</f>
        <v>0</v>
      </c>
      <c r="BU65" s="86">
        <f>+IF(AND(BU$1&gt;=Input!$J45,BU$1&lt;=Input!$K45),Input!$E45/Input!$L45,0)+IFERROR(IF(AND(MOD(Capex!BU$6,Input!$H45)=0,BU$5=1),Input!$I45*Input!$E45,0),0)</f>
        <v>0</v>
      </c>
      <c r="BV65" s="86">
        <f>+IF(AND(BV$1&gt;=Input!$J45,BV$1&lt;=Input!$K45),Input!$E45/Input!$L45,0)+IFERROR(IF(AND(MOD(Capex!BV$6,Input!$H45)=0,BV$5=1),Input!$I45*Input!$E45,0),0)</f>
        <v>0</v>
      </c>
      <c r="BW65" s="86">
        <f>+IF(AND(BW$1&gt;=Input!$J45,BW$1&lt;=Input!$K45),Input!$E45/Input!$L45,0)+IFERROR(IF(AND(MOD(Capex!BW$6,Input!$H45)=0,BW$5=1),Input!$I45*Input!$E45,0),0)</f>
        <v>0</v>
      </c>
      <c r="BX65" s="86">
        <f>+IF(AND(BX$1&gt;=Input!$J45,BX$1&lt;=Input!$K45),Input!$E45/Input!$L45,0)+IFERROR(IF(AND(MOD(Capex!BX$6,Input!$H45)=0,BX$5=1),Input!$I45*Input!$E45,0),0)</f>
        <v>0</v>
      </c>
      <c r="BY65" s="86">
        <f>+IF(AND(BY$1&gt;=Input!$J45,BY$1&lt;=Input!$K45),Input!$E45/Input!$L45,0)+IFERROR(IF(AND(MOD(Capex!BY$6,Input!$H45)=0,BY$5=1),Input!$I45*Input!$E45,0),0)</f>
        <v>0</v>
      </c>
      <c r="BZ65" s="86">
        <f>+IF(AND(BZ$1&gt;=Input!$J45,BZ$1&lt;=Input!$K45),Input!$E45/Input!$L45,0)+IFERROR(IF(AND(MOD(Capex!BZ$6,Input!$H45)=0,BZ$5=1),Input!$I45*Input!$E45,0),0)</f>
        <v>0</v>
      </c>
      <c r="CA65" s="86">
        <f>+IF(AND(CA$1&gt;=Input!$J45,CA$1&lt;=Input!$K45),Input!$E45/Input!$L45,0)+IFERROR(IF(AND(MOD(Capex!CA$6,Input!$H45)=0,CA$5=1),Input!$I45*Input!$E45,0),0)</f>
        <v>0</v>
      </c>
      <c r="CB65" s="86">
        <f>+IF(AND(CB$1&gt;=Input!$J45,CB$1&lt;=Input!$K45),Input!$E45/Input!$L45,0)+IFERROR(IF(AND(MOD(Capex!CB$6,Input!$H45)=0,CB$5=1),Input!$I45*Input!$E45,0),0)</f>
        <v>0</v>
      </c>
      <c r="CC65" s="86">
        <f>+IF(AND(CC$1&gt;=Input!$J45,CC$1&lt;=Input!$K45),Input!$E45/Input!$L45,0)+IFERROR(IF(AND(MOD(Capex!CC$6,Input!$H45)=0,CC$5=1),Input!$I45*Input!$E45,0),0)</f>
        <v>0</v>
      </c>
      <c r="CD65" s="86">
        <f>+IF(AND(CD$1&gt;=Input!$J45,CD$1&lt;=Input!$K45),Input!$E45/Input!$L45,0)+IFERROR(IF(AND(MOD(Capex!CD$6,Input!$H45)=0,CD$5=1),Input!$I45*Input!$E45,0),0)</f>
        <v>0</v>
      </c>
      <c r="CE65" s="86">
        <f>+IF(AND(CE$1&gt;=Input!$J45,CE$1&lt;=Input!$K45),Input!$E45/Input!$L45,0)+IFERROR(IF(AND(MOD(Capex!CE$6,Input!$H45)=0,CE$5=1),Input!$I45*Input!$E45,0),0)</f>
        <v>0</v>
      </c>
      <c r="CF65" s="86">
        <f>+IF(AND(CF$1&gt;=Input!$J45,CF$1&lt;=Input!$K45),Input!$E45/Input!$L45,0)+IFERROR(IF(AND(MOD(Capex!CF$6,Input!$H45)=0,CF$5=1),Input!$I45*Input!$E45,0),0)</f>
        <v>0</v>
      </c>
      <c r="CG65" s="86">
        <f>+IF(AND(CG$1&gt;=Input!$J45,CG$1&lt;=Input!$K45),Input!$E45/Input!$L45,0)+IFERROR(IF(AND(MOD(Capex!CG$6,Input!$H45)=0,CG$5=1),Input!$I45*Input!$E45,0),0)</f>
        <v>0</v>
      </c>
      <c r="CH65" s="86">
        <f>+IF(AND(CH$1&gt;=Input!$J45,CH$1&lt;=Input!$K45),Input!$E45/Input!$L45,0)+IFERROR(IF(AND(MOD(Capex!CH$6,Input!$H45)=0,CH$5=1),Input!$I45*Input!$E45,0),0)</f>
        <v>0</v>
      </c>
      <c r="CI65" s="86">
        <f>+IF(AND(CI$1&gt;=Input!$J45,CI$1&lt;=Input!$K45),Input!$E45/Input!$L45,0)+IFERROR(IF(AND(MOD(Capex!CI$6,Input!$H45)=0,CI$5=1),Input!$I45*Input!$E45,0),0)</f>
        <v>0</v>
      </c>
      <c r="CJ65" s="86">
        <f>+IF(AND(CJ$1&gt;=Input!$J45,CJ$1&lt;=Input!$K45),Input!$E45/Input!$L45,0)+IFERROR(IF(AND(MOD(Capex!CJ$6,Input!$H45)=0,CJ$5=1),Input!$I45*Input!$E45,0),0)</f>
        <v>0</v>
      </c>
      <c r="CK65" s="86">
        <f>+IF(AND(CK$1&gt;=Input!$J45,CK$1&lt;=Input!$K45),Input!$E45/Input!$L45,0)+IFERROR(IF(AND(MOD(Capex!CK$6,Input!$H45)=0,CK$5=1),Input!$I45*Input!$E45,0),0)</f>
        <v>0</v>
      </c>
      <c r="CL65" s="86">
        <f>+IF(AND(CL$1&gt;=Input!$J45,CL$1&lt;=Input!$K45),Input!$E45/Input!$L45,0)+IFERROR(IF(AND(MOD(Capex!CL$6,Input!$H45)=0,CL$5=1),Input!$I45*Input!$E45,0),0)</f>
        <v>0</v>
      </c>
      <c r="CM65" s="86">
        <f>+IF(AND(CM$1&gt;=Input!$J45,CM$1&lt;=Input!$K45),Input!$E45/Input!$L45,0)+IFERROR(IF(AND(MOD(Capex!CM$6,Input!$H45)=0,CM$5=1),Input!$I45*Input!$E45,0),0)</f>
        <v>0</v>
      </c>
      <c r="CN65" s="86">
        <f>+IF(AND(CN$1&gt;=Input!$J45,CN$1&lt;=Input!$K45),Input!$E45/Input!$L45,0)+IFERROR(IF(AND(MOD(Capex!CN$6,Input!$H45)=0,CN$5=1),Input!$I45*Input!$E45,0),0)</f>
        <v>0</v>
      </c>
      <c r="CO65" s="86">
        <f>+IF(AND(CO$1&gt;=Input!$J45,CO$1&lt;=Input!$K45),Input!$E45/Input!$L45,0)+IFERROR(IF(AND(MOD(Capex!CO$6,Input!$H45)=0,CO$5=1),Input!$I45*Input!$E45,0),0)</f>
        <v>0</v>
      </c>
      <c r="CP65" s="86">
        <f>+IF(AND(CP$1&gt;=Input!$J45,CP$1&lt;=Input!$K45),Input!$E45/Input!$L45,0)+IFERROR(IF(AND(MOD(Capex!CP$6,Input!$H45)=0,CP$5=1),Input!$I45*Input!$E45,0),0)</f>
        <v>0</v>
      </c>
      <c r="CQ65" s="86">
        <f>+IF(AND(CQ$1&gt;=Input!$J45,CQ$1&lt;=Input!$K45),Input!$E45/Input!$L45,0)+IFERROR(IF(AND(MOD(Capex!CQ$6,Input!$H45)=0,CQ$5=1),Input!$I45*Input!$E45,0),0)</f>
        <v>0</v>
      </c>
      <c r="CR65" s="86">
        <f>+IF(AND(CR$1&gt;=Input!$J45,CR$1&lt;=Input!$K45),Input!$E45/Input!$L45,0)+IFERROR(IF(AND(MOD(Capex!CR$6,Input!$H45)=0,CR$5=1),Input!$I45*Input!$E45,0),0)</f>
        <v>0</v>
      </c>
      <c r="CS65" s="86">
        <f>+IF(AND(CS$1&gt;=Input!$J45,CS$1&lt;=Input!$K45),Input!$E45/Input!$L45,0)+IFERROR(IF(AND(MOD(Capex!CS$6,Input!$H45)=0,CS$5=1),Input!$I45*Input!$E45,0),0)</f>
        <v>0</v>
      </c>
      <c r="CT65" s="86">
        <f>+IF(AND(CT$1&gt;=Input!$J45,CT$1&lt;=Input!$K45),Input!$E45/Input!$L45,0)+IFERROR(IF(AND(MOD(Capex!CT$6,Input!$H45)=0,CT$5=1),Input!$I45*Input!$E45,0),0)</f>
        <v>0</v>
      </c>
      <c r="CU65" s="86">
        <f>+IF(AND(CU$1&gt;=Input!$J45,CU$1&lt;=Input!$K45),Input!$E45/Input!$L45,0)+IFERROR(IF(AND(MOD(Capex!CU$6,Input!$H45)=0,CU$5=1),Input!$I45*Input!$E45,0),0)</f>
        <v>0</v>
      </c>
      <c r="CV65" s="86">
        <f>+IF(AND(CV$1&gt;=Input!$J45,CV$1&lt;=Input!$K45),Input!$E45/Input!$L45,0)+IFERROR(IF(AND(MOD(Capex!CV$6,Input!$H45)=0,CV$5=1),Input!$I45*Input!$E45,0),0)</f>
        <v>0</v>
      </c>
      <c r="CW65" s="86">
        <f>+IF(AND(CW$1&gt;=Input!$J45,CW$1&lt;=Input!$K45),Input!$E45/Input!$L45,0)+IFERROR(IF(AND(MOD(Capex!CW$6,Input!$H45)=0,CW$5=1),Input!$I45*Input!$E45,0),0)</f>
        <v>0</v>
      </c>
      <c r="CX65" s="86">
        <f>+IF(AND(CX$1&gt;=Input!$J45,CX$1&lt;=Input!$K45),Input!$E45/Input!$L45,0)+IFERROR(IF(AND(MOD(Capex!CX$6,Input!$H45)=0,CX$5=1),Input!$I45*Input!$E45,0),0)</f>
        <v>0</v>
      </c>
      <c r="CY65" s="86">
        <f>+IF(AND(CY$1&gt;=Input!$J45,CY$1&lt;=Input!$K45),Input!$E45/Input!$L45,0)+IFERROR(IF(AND(MOD(Capex!CY$6,Input!$H45)=0,CY$5=1),Input!$I45*Input!$E45,0),0)</f>
        <v>0</v>
      </c>
      <c r="CZ65" s="86">
        <f>+IF(AND(CZ$1&gt;=Input!$J45,CZ$1&lt;=Input!$K45),Input!$E45/Input!$L45,0)+IFERROR(IF(AND(MOD(Capex!CZ$6,Input!$H45)=0,CZ$5=1),Input!$I45*Input!$E45,0),0)</f>
        <v>0</v>
      </c>
      <c r="DA65" s="86">
        <f>+IF(AND(DA$1&gt;=Input!$J45,DA$1&lt;=Input!$K45),Input!$E45/Input!$L45,0)+IFERROR(IF(AND(MOD(Capex!DA$6,Input!$H45)=0,DA$5=1),Input!$I45*Input!$E45,0),0)</f>
        <v>0</v>
      </c>
      <c r="DB65" s="86">
        <f>+IF(AND(DB$1&gt;=Input!$J45,DB$1&lt;=Input!$K45),Input!$E45/Input!$L45,0)+IFERROR(IF(AND(MOD(Capex!DB$6,Input!$H45)=0,DB$5=1),Input!$I45*Input!$E45,0),0)</f>
        <v>0</v>
      </c>
      <c r="DC65" s="86">
        <f>+IF(AND(DC$1&gt;=Input!$J45,DC$1&lt;=Input!$K45),Input!$E45/Input!$L45,0)+IFERROR(IF(AND(MOD(Capex!DC$6,Input!$H45)=0,DC$5=1),Input!$I45*Input!$E45,0),0)</f>
        <v>0</v>
      </c>
      <c r="DD65" s="86">
        <f>+IF(AND(DD$1&gt;=Input!$J45,DD$1&lt;=Input!$K45),Input!$E45/Input!$L45,0)+IFERROR(IF(AND(MOD(Capex!DD$6,Input!$H45)=0,DD$5=1),Input!$I45*Input!$E45,0),0)</f>
        <v>0</v>
      </c>
      <c r="DE65" s="86">
        <f>+IF(AND(DE$1&gt;=Input!$J45,DE$1&lt;=Input!$K45),Input!$E45/Input!$L45,0)+IFERROR(IF(AND(MOD(Capex!DE$6,Input!$H45)=0,DE$5=1),Input!$I45*Input!$E45,0),0)</f>
        <v>0</v>
      </c>
      <c r="DF65" s="86">
        <f>+IF(AND(DF$1&gt;=Input!$J45,DF$1&lt;=Input!$K45),Input!$E45/Input!$L45,0)+IFERROR(IF(AND(MOD(Capex!DF$6,Input!$H45)=0,DF$5=1),Input!$I45*Input!$E45,0),0)</f>
        <v>0</v>
      </c>
      <c r="DG65" s="86">
        <f>+IF(AND(DG$1&gt;=Input!$J45,DG$1&lt;=Input!$K45),Input!$E45/Input!$L45,0)+IFERROR(IF(AND(MOD(Capex!DG$6,Input!$H45)=0,DG$5=1),Input!$I45*Input!$E45,0),0)</f>
        <v>0</v>
      </c>
      <c r="DH65" s="86">
        <f>+IF(AND(DH$1&gt;=Input!$J45,DH$1&lt;=Input!$K45),Input!$E45/Input!$L45,0)+IFERROR(IF(AND(MOD(Capex!DH$6,Input!$H45)=0,DH$5=1),Input!$I45*Input!$E45,0),0)</f>
        <v>0</v>
      </c>
      <c r="DI65" s="86">
        <f>+IF(AND(DI$1&gt;=Input!$J45,DI$1&lt;=Input!$K45),Input!$E45/Input!$L45,0)+IFERROR(IF(AND(MOD(Capex!DI$6,Input!$H45)=0,DI$5=1),Input!$I45*Input!$E45,0),0)</f>
        <v>0</v>
      </c>
      <c r="DJ65" s="86">
        <f>+IF(AND(DJ$1&gt;=Input!$J45,DJ$1&lt;=Input!$K45),Input!$E45/Input!$L45,0)+IFERROR(IF(AND(MOD(Capex!DJ$6,Input!$H45)=0,DJ$5=1),Input!$I45*Input!$E45,0),0)</f>
        <v>0</v>
      </c>
      <c r="DK65" s="86">
        <f>+IF(AND(DK$1&gt;=Input!$J45,DK$1&lt;=Input!$K45),Input!$E45/Input!$L45,0)+IFERROR(IF(AND(MOD(Capex!DK$6,Input!$H45)=0,DK$5=1),Input!$I45*Input!$E45,0),0)</f>
        <v>0</v>
      </c>
      <c r="DL65" s="86">
        <f>+IF(AND(DL$1&gt;=Input!$J45,DL$1&lt;=Input!$K45),Input!$E45/Input!$L45,0)+IFERROR(IF(AND(MOD(Capex!DL$6,Input!$H45)=0,DL$5=1),Input!$I45*Input!$E45,0),0)</f>
        <v>0</v>
      </c>
      <c r="DM65" s="86">
        <f>+IF(AND(DM$1&gt;=Input!$J45,DM$1&lt;=Input!$K45),Input!$E45/Input!$L45,0)+IFERROR(IF(AND(MOD(Capex!DM$6,Input!$H45)=0,DM$5=1),Input!$I45*Input!$E45,0),0)</f>
        <v>0</v>
      </c>
      <c r="DN65" s="86">
        <f>+IF(AND(DN$1&gt;=Input!$J45,DN$1&lt;=Input!$K45),Input!$E45/Input!$L45,0)+IFERROR(IF(AND(MOD(Capex!DN$6,Input!$H45)=0,DN$5=1),Input!$I45*Input!$E45,0),0)</f>
        <v>0</v>
      </c>
      <c r="DO65" s="86">
        <f>+IF(AND(DO$1&gt;=Input!$J45,DO$1&lt;=Input!$K45),Input!$E45/Input!$L45,0)+IFERROR(IF(AND(MOD(Capex!DO$6,Input!$H45)=0,DO$5=1),Input!$I45*Input!$E45,0),0)</f>
        <v>0</v>
      </c>
      <c r="DP65" s="86">
        <f>+IF(AND(DP$1&gt;=Input!$J45,DP$1&lt;=Input!$K45),Input!$E45/Input!$L45,0)+IFERROR(IF(AND(MOD(Capex!DP$6,Input!$H45)=0,DP$5=1),Input!$I45*Input!$E45,0),0)</f>
        <v>0</v>
      </c>
      <c r="DQ65" s="86">
        <f>+IF(AND(DQ$1&gt;=Input!$J45,DQ$1&lt;=Input!$K45),Input!$E45/Input!$L45,0)+IFERROR(IF(AND(MOD(Capex!DQ$6,Input!$H45)=0,DQ$5=1),Input!$I45*Input!$E45,0),0)</f>
        <v>0</v>
      </c>
      <c r="DR65" s="86">
        <f>+IF(AND(DR$1&gt;=Input!$J45,DR$1&lt;=Input!$K45),Input!$E45/Input!$L45,0)+IFERROR(IF(AND(MOD(Capex!DR$6,Input!$H45)=0,DR$5=1),Input!$I45*Input!$E45,0),0)</f>
        <v>0</v>
      </c>
      <c r="DS65" s="86">
        <f>+IF(AND(DS$1&gt;=Input!$J45,DS$1&lt;=Input!$K45),Input!$E45/Input!$L45,0)+IFERROR(IF(AND(MOD(Capex!DS$6,Input!$H45)=0,DS$5=1),Input!$I45*Input!$E45,0),0)</f>
        <v>0</v>
      </c>
      <c r="DT65" s="86">
        <f>+IF(AND(DT$1&gt;=Input!$J45,DT$1&lt;=Input!$K45),Input!$E45/Input!$L45,0)+IFERROR(IF(AND(MOD(Capex!DT$6,Input!$H45)=0,DT$5=1),Input!$I45*Input!$E45,0),0)</f>
        <v>0</v>
      </c>
    </row>
    <row r="66" spans="1:16383" ht="14.25" customHeight="1" x14ac:dyDescent="0.15">
      <c r="A66" s="85">
        <f>+Input!G46</f>
        <v>0</v>
      </c>
      <c r="B66" s="3" t="str">
        <f t="shared" si="144"/>
        <v/>
      </c>
      <c r="C66" s="71" t="str">
        <f t="shared" si="146"/>
        <v>EUR</v>
      </c>
      <c r="D66" s="23"/>
      <c r="E66" s="86">
        <f>+IF(AND(E$1&gt;=Input!$J46,E$1&lt;=Input!$K46),Input!$E46/Input!$L46,0)+IFERROR(IF(AND(MOD(Capex!E$6,Input!$H46)=0,E$5=1),Input!$I46*Input!$E46,0),0)</f>
        <v>0</v>
      </c>
      <c r="F66" s="86">
        <f>+IF(AND(F$1&gt;=Input!$J46,F$1&lt;=Input!$K46),Input!$E46/Input!$L46,0)+IFERROR(IF(AND(MOD(Capex!F$6,Input!$H46)=0,F$5=1),Input!$I46*Input!$E46,0),0)</f>
        <v>0</v>
      </c>
      <c r="G66" s="86">
        <f>+IF(AND(G$1&gt;=Input!$J46,G$1&lt;=Input!$K46),Input!$E46/Input!$L46,0)+IFERROR(IF(AND(MOD(Capex!G$6,Input!$H46)=0,G$5=1),Input!$I46*Input!$E46,0),0)</f>
        <v>0</v>
      </c>
      <c r="H66" s="86">
        <f>+IF(AND(H$1&gt;=Input!$J46,H$1&lt;=Input!$K46),Input!$E46/Input!$L46,0)+IFERROR(IF(AND(MOD(Capex!H$6,Input!$H46)=0,H$5=1),Input!$I46*Input!$E46,0),0)</f>
        <v>0</v>
      </c>
      <c r="I66" s="86">
        <f>+IF(AND(I$1&gt;=Input!$J46,I$1&lt;=Input!$K46),Input!$E46/Input!$L46,0)+IFERROR(IF(AND(MOD(Capex!I$6,Input!$H46)=0,I$5=1),Input!$I46*Input!$E46,0),0)</f>
        <v>0</v>
      </c>
      <c r="J66" s="86">
        <f>+IF(AND(J$1&gt;=Input!$J46,J$1&lt;=Input!$K46),Input!$E46/Input!$L46,0)+IFERROR(IF(AND(MOD(Capex!J$6,Input!$H46)=0,J$5=1),Input!$I46*Input!$E46,0),0)</f>
        <v>0</v>
      </c>
      <c r="K66" s="86">
        <f>+IF(AND(K$1&gt;=Input!$J46,K$1&lt;=Input!$K46),Input!$E46/Input!$L46,0)+IFERROR(IF(AND(MOD(Capex!K$6,Input!$H46)=0,K$5=1),Input!$I46*Input!$E46,0),0)</f>
        <v>0</v>
      </c>
      <c r="L66" s="86">
        <f>+IF(AND(L$1&gt;=Input!$J46,L$1&lt;=Input!$K46),Input!$E46/Input!$L46,0)+IFERROR(IF(AND(MOD(Capex!L$6,Input!$H46)=0,L$5=1),Input!$I46*Input!$E46,0),0)</f>
        <v>0</v>
      </c>
      <c r="M66" s="86">
        <f>+IF(AND(M$1&gt;=Input!$J46,M$1&lt;=Input!$K46),Input!$E46/Input!$L46,0)+IFERROR(IF(AND(MOD(Capex!M$6,Input!$H46)=0,M$5=1),Input!$I46*Input!$E46,0),0)</f>
        <v>0</v>
      </c>
      <c r="N66" s="86">
        <f>+IF(AND(N$1&gt;=Input!$J46,N$1&lt;=Input!$K46),Input!$E46/Input!$L46,0)+IFERROR(IF(AND(MOD(Capex!N$6,Input!$H46)=0,N$5=1),Input!$I46*Input!$E46,0),0)</f>
        <v>0</v>
      </c>
      <c r="O66" s="86">
        <f>+IF(AND(O$1&gt;=Input!$J46,O$1&lt;=Input!$K46),Input!$E46/Input!$L46,0)+IFERROR(IF(AND(MOD(Capex!O$6,Input!$H46)=0,O$5=1),Input!$I46*Input!$E46,0),0)</f>
        <v>0</v>
      </c>
      <c r="P66" s="86">
        <f>+IF(AND(P$1&gt;=Input!$J46,P$1&lt;=Input!$K46),Input!$E46/Input!$L46,0)+IFERROR(IF(AND(MOD(Capex!P$6,Input!$H46)=0,P$5=1),Input!$I46*Input!$E46,0),0)</f>
        <v>0</v>
      </c>
      <c r="Q66" s="86">
        <f>+IF(AND(Q$1&gt;=Input!$J46,Q$1&lt;=Input!$K46),Input!$E46/Input!$L46,0)+IFERROR(IF(AND(MOD(Capex!Q$6,Input!$H46)=0,Q$5=1),Input!$I46*Input!$E46,0),0)</f>
        <v>0</v>
      </c>
      <c r="R66" s="86">
        <f>+IF(AND(R$1&gt;=Input!$J46,R$1&lt;=Input!$K46),Input!$E46/Input!$L46,0)+IFERROR(IF(AND(MOD(Capex!R$6,Input!$H46)=0,R$5=1),Input!$I46*Input!$E46,0),0)</f>
        <v>0</v>
      </c>
      <c r="S66" s="86">
        <f>+IF(AND(S$1&gt;=Input!$J46,S$1&lt;=Input!$K46),Input!$E46/Input!$L46,0)+IFERROR(IF(AND(MOD(Capex!S$6,Input!$H46)=0,S$5=1),Input!$I46*Input!$E46,0),0)</f>
        <v>0</v>
      </c>
      <c r="T66" s="86">
        <f>+IF(AND(T$1&gt;=Input!$J46,T$1&lt;=Input!$K46),Input!$E46/Input!$L46,0)+IFERROR(IF(AND(MOD(Capex!T$6,Input!$H46)=0,T$5=1),Input!$I46*Input!$E46,0),0)</f>
        <v>0</v>
      </c>
      <c r="U66" s="86">
        <f>+IF(AND(U$1&gt;=Input!$J46,U$1&lt;=Input!$K46),Input!$E46/Input!$L46,0)+IFERROR(IF(AND(MOD(Capex!U$6,Input!$H46)=0,U$5=1),Input!$I46*Input!$E46,0),0)</f>
        <v>0</v>
      </c>
      <c r="V66" s="86">
        <f>+IF(AND(V$1&gt;=Input!$J46,V$1&lt;=Input!$K46),Input!$E46/Input!$L46,0)+IFERROR(IF(AND(MOD(Capex!V$6,Input!$H46)=0,V$5=1),Input!$I46*Input!$E46,0),0)</f>
        <v>0</v>
      </c>
      <c r="W66" s="86">
        <f>+IF(AND(W$1&gt;=Input!$J46,W$1&lt;=Input!$K46),Input!$E46/Input!$L46,0)+IFERROR(IF(AND(MOD(Capex!W$6,Input!$H46)=0,W$5=1),Input!$I46*Input!$E46,0),0)</f>
        <v>0</v>
      </c>
      <c r="X66" s="86">
        <f>+IF(AND(X$1&gt;=Input!$J46,X$1&lt;=Input!$K46),Input!$E46/Input!$L46,0)+IFERROR(IF(AND(MOD(Capex!X$6,Input!$H46)=0,X$5=1),Input!$I46*Input!$E46,0),0)</f>
        <v>0</v>
      </c>
      <c r="Y66" s="86">
        <f>+IF(AND(Y$1&gt;=Input!$J46,Y$1&lt;=Input!$K46),Input!$E46/Input!$L46,0)+IFERROR(IF(AND(MOD(Capex!Y$6,Input!$H46)=0,Y$5=1),Input!$I46*Input!$E46,0),0)</f>
        <v>0</v>
      </c>
      <c r="Z66" s="86">
        <f>+IF(AND(Z$1&gt;=Input!$J46,Z$1&lt;=Input!$K46),Input!$E46/Input!$L46,0)+IFERROR(IF(AND(MOD(Capex!Z$6,Input!$H46)=0,Z$5=1),Input!$I46*Input!$E46,0),0)</f>
        <v>0</v>
      </c>
      <c r="AA66" s="86">
        <f>+IF(AND(AA$1&gt;=Input!$J46,AA$1&lt;=Input!$K46),Input!$E46/Input!$L46,0)+IFERROR(IF(AND(MOD(Capex!AA$6,Input!$H46)=0,AA$5=1),Input!$I46*Input!$E46,0),0)</f>
        <v>0</v>
      </c>
      <c r="AB66" s="86">
        <f>+IF(AND(AB$1&gt;=Input!$J46,AB$1&lt;=Input!$K46),Input!$E46/Input!$L46,0)+IFERROR(IF(AND(MOD(Capex!AB$6,Input!$H46)=0,AB$5=1),Input!$I46*Input!$E46,0),0)</f>
        <v>0</v>
      </c>
      <c r="AC66" s="86">
        <f>+IF(AND(AC$1&gt;=Input!$J46,AC$1&lt;=Input!$K46),Input!$E46/Input!$L46,0)+IFERROR(IF(AND(MOD(Capex!AC$6,Input!$H46)=0,AC$5=1),Input!$I46*Input!$E46,0),0)</f>
        <v>0</v>
      </c>
      <c r="AD66" s="86">
        <f>+IF(AND(AD$1&gt;=Input!$J46,AD$1&lt;=Input!$K46),Input!$E46/Input!$L46,0)+IFERROR(IF(AND(MOD(Capex!AD$6,Input!$H46)=0,AD$5=1),Input!$I46*Input!$E46,0),0)</f>
        <v>0</v>
      </c>
      <c r="AE66" s="86">
        <f>+IF(AND(AE$1&gt;=Input!$J46,AE$1&lt;=Input!$K46),Input!$E46/Input!$L46,0)+IFERROR(IF(AND(MOD(Capex!AE$6,Input!$H46)=0,AE$5=1),Input!$I46*Input!$E46,0),0)</f>
        <v>0</v>
      </c>
      <c r="AF66" s="86">
        <f>+IF(AND(AF$1&gt;=Input!$J46,AF$1&lt;=Input!$K46),Input!$E46/Input!$L46,0)+IFERROR(IF(AND(MOD(Capex!AF$6,Input!$H46)=0,AF$5=1),Input!$I46*Input!$E46,0),0)</f>
        <v>0</v>
      </c>
      <c r="AG66" s="86">
        <f>+IF(AND(AG$1&gt;=Input!$J46,AG$1&lt;=Input!$K46),Input!$E46/Input!$L46,0)+IFERROR(IF(AND(MOD(Capex!AG$6,Input!$H46)=0,AG$5=1),Input!$I46*Input!$E46,0),0)</f>
        <v>0</v>
      </c>
      <c r="AH66" s="86">
        <f>+IF(AND(AH$1&gt;=Input!$J46,AH$1&lt;=Input!$K46),Input!$E46/Input!$L46,0)+IFERROR(IF(AND(MOD(Capex!AH$6,Input!$H46)=0,AH$5=1),Input!$I46*Input!$E46,0),0)</f>
        <v>0</v>
      </c>
      <c r="AI66" s="86">
        <f>+IF(AND(AI$1&gt;=Input!$J46,AI$1&lt;=Input!$K46),Input!$E46/Input!$L46,0)+IFERROR(IF(AND(MOD(Capex!AI$6,Input!$H46)=0,AI$5=1),Input!$I46*Input!$E46,0),0)</f>
        <v>0</v>
      </c>
      <c r="AJ66" s="86">
        <f>+IF(AND(AJ$1&gt;=Input!$J46,AJ$1&lt;=Input!$K46),Input!$E46/Input!$L46,0)+IFERROR(IF(AND(MOD(Capex!AJ$6,Input!$H46)=0,AJ$5=1),Input!$I46*Input!$E46,0),0)</f>
        <v>0</v>
      </c>
      <c r="AK66" s="86">
        <f>+IF(AND(AK$1&gt;=Input!$J46,AK$1&lt;=Input!$K46),Input!$E46/Input!$L46,0)+IFERROR(IF(AND(MOD(Capex!AK$6,Input!$H46)=0,AK$5=1),Input!$I46*Input!$E46,0),0)</f>
        <v>0</v>
      </c>
      <c r="AL66" s="86">
        <f>+IF(AND(AL$1&gt;=Input!$J46,AL$1&lt;=Input!$K46),Input!$E46/Input!$L46,0)+IFERROR(IF(AND(MOD(Capex!AL$6,Input!$H46)=0,AL$5=1),Input!$I46*Input!$E46,0),0)</f>
        <v>0</v>
      </c>
      <c r="AM66" s="86">
        <f>+IF(AND(AM$1&gt;=Input!$J46,AM$1&lt;=Input!$K46),Input!$E46/Input!$L46,0)+IFERROR(IF(AND(MOD(Capex!AM$6,Input!$H46)=0,AM$5=1),Input!$I46*Input!$E46,0),0)</f>
        <v>0</v>
      </c>
      <c r="AN66" s="86">
        <f>+IF(AND(AN$1&gt;=Input!$J46,AN$1&lt;=Input!$K46),Input!$E46/Input!$L46,0)+IFERROR(IF(AND(MOD(Capex!AN$6,Input!$H46)=0,AN$5=1),Input!$I46*Input!$E46,0),0)</f>
        <v>0</v>
      </c>
      <c r="AO66" s="86">
        <f>+IF(AND(AO$1&gt;=Input!$J46,AO$1&lt;=Input!$K46),Input!$E46/Input!$L46,0)+IFERROR(IF(AND(MOD(Capex!AO$6,Input!$H46)=0,AO$5=1),Input!$I46*Input!$E46,0),0)</f>
        <v>0</v>
      </c>
      <c r="AP66" s="86">
        <f>+IF(AND(AP$1&gt;=Input!$J46,AP$1&lt;=Input!$K46),Input!$E46/Input!$L46,0)+IFERROR(IF(AND(MOD(Capex!AP$6,Input!$H46)=0,AP$5=1),Input!$I46*Input!$E46,0),0)</f>
        <v>0</v>
      </c>
      <c r="AQ66" s="86">
        <f>+IF(AND(AQ$1&gt;=Input!$J46,AQ$1&lt;=Input!$K46),Input!$E46/Input!$L46,0)+IFERROR(IF(AND(MOD(Capex!AQ$6,Input!$H46)=0,AQ$5=1),Input!$I46*Input!$E46,0),0)</f>
        <v>0</v>
      </c>
      <c r="AR66" s="86">
        <f>+IF(AND(AR$1&gt;=Input!$J46,AR$1&lt;=Input!$K46),Input!$E46/Input!$L46,0)+IFERROR(IF(AND(MOD(Capex!AR$6,Input!$H46)=0,AR$5=1),Input!$I46*Input!$E46,0),0)</f>
        <v>0</v>
      </c>
      <c r="AS66" s="86">
        <f>+IF(AND(AS$1&gt;=Input!$J46,AS$1&lt;=Input!$K46),Input!$E46/Input!$L46,0)+IFERROR(IF(AND(MOD(Capex!AS$6,Input!$H46)=0,AS$5=1),Input!$I46*Input!$E46,0),0)</f>
        <v>0</v>
      </c>
      <c r="AT66" s="86">
        <f>+IF(AND(AT$1&gt;=Input!$J46,AT$1&lt;=Input!$K46),Input!$E46/Input!$L46,0)+IFERROR(IF(AND(MOD(Capex!AT$6,Input!$H46)=0,AT$5=1),Input!$I46*Input!$E46,0),0)</f>
        <v>0</v>
      </c>
      <c r="AU66" s="86">
        <f>+IF(AND(AU$1&gt;=Input!$J46,AU$1&lt;=Input!$K46),Input!$E46/Input!$L46,0)+IFERROR(IF(AND(MOD(Capex!AU$6,Input!$H46)=0,AU$5=1),Input!$I46*Input!$E46,0),0)</f>
        <v>0</v>
      </c>
      <c r="AV66" s="86">
        <f>+IF(AND(AV$1&gt;=Input!$J46,AV$1&lt;=Input!$K46),Input!$E46/Input!$L46,0)+IFERROR(IF(AND(MOD(Capex!AV$6,Input!$H46)=0,AV$5=1),Input!$I46*Input!$E46,0),0)</f>
        <v>0</v>
      </c>
      <c r="AW66" s="86">
        <f>+IF(AND(AW$1&gt;=Input!$J46,AW$1&lt;=Input!$K46),Input!$E46/Input!$L46,0)+IFERROR(IF(AND(MOD(Capex!AW$6,Input!$H46)=0,AW$5=1),Input!$I46*Input!$E46,0),0)</f>
        <v>0</v>
      </c>
      <c r="AX66" s="86">
        <f>+IF(AND(AX$1&gt;=Input!$J46,AX$1&lt;=Input!$K46),Input!$E46/Input!$L46,0)+IFERROR(IF(AND(MOD(Capex!AX$6,Input!$H46)=0,AX$5=1),Input!$I46*Input!$E46,0),0)</f>
        <v>0</v>
      </c>
      <c r="AY66" s="86">
        <f>+IF(AND(AY$1&gt;=Input!$J46,AY$1&lt;=Input!$K46),Input!$E46/Input!$L46,0)+IFERROR(IF(AND(MOD(Capex!AY$6,Input!$H46)=0,AY$5=1),Input!$I46*Input!$E46,0),0)</f>
        <v>0</v>
      </c>
      <c r="AZ66" s="86">
        <f>+IF(AND(AZ$1&gt;=Input!$J46,AZ$1&lt;=Input!$K46),Input!$E46/Input!$L46,0)+IFERROR(IF(AND(MOD(Capex!AZ$6,Input!$H46)=0,AZ$5=1),Input!$I46*Input!$E46,0),0)</f>
        <v>0</v>
      </c>
      <c r="BA66" s="86">
        <f>+IF(AND(BA$1&gt;=Input!$J46,BA$1&lt;=Input!$K46),Input!$E46/Input!$L46,0)+IFERROR(IF(AND(MOD(Capex!BA$6,Input!$H46)=0,BA$5=1),Input!$I46*Input!$E46,0),0)</f>
        <v>0</v>
      </c>
      <c r="BB66" s="86">
        <f>+IF(AND(BB$1&gt;=Input!$J46,BB$1&lt;=Input!$K46),Input!$E46/Input!$L46,0)+IFERROR(IF(AND(MOD(Capex!BB$6,Input!$H46)=0,BB$5=1),Input!$I46*Input!$E46,0),0)</f>
        <v>0</v>
      </c>
      <c r="BC66" s="86">
        <f>+IF(AND(BC$1&gt;=Input!$J46,BC$1&lt;=Input!$K46),Input!$E46/Input!$L46,0)+IFERROR(IF(AND(MOD(Capex!BC$6,Input!$H46)=0,BC$5=1),Input!$I46*Input!$E46,0),0)</f>
        <v>0</v>
      </c>
      <c r="BD66" s="86">
        <f>+IF(AND(BD$1&gt;=Input!$J46,BD$1&lt;=Input!$K46),Input!$E46/Input!$L46,0)+IFERROR(IF(AND(MOD(Capex!BD$6,Input!$H46)=0,BD$5=1),Input!$I46*Input!$E46,0),0)</f>
        <v>0</v>
      </c>
      <c r="BE66" s="86">
        <f>+IF(AND(BE$1&gt;=Input!$J46,BE$1&lt;=Input!$K46),Input!$E46/Input!$L46,0)+IFERROR(IF(AND(MOD(Capex!BE$6,Input!$H46)=0,BE$5=1),Input!$I46*Input!$E46,0),0)</f>
        <v>0</v>
      </c>
      <c r="BF66" s="86">
        <f>+IF(AND(BF$1&gt;=Input!$J46,BF$1&lt;=Input!$K46),Input!$E46/Input!$L46,0)+IFERROR(IF(AND(MOD(Capex!BF$6,Input!$H46)=0,BF$5=1),Input!$I46*Input!$E46,0),0)</f>
        <v>0</v>
      </c>
      <c r="BG66" s="86">
        <f>+IF(AND(BG$1&gt;=Input!$J46,BG$1&lt;=Input!$K46),Input!$E46/Input!$L46,0)+IFERROR(IF(AND(MOD(Capex!BG$6,Input!$H46)=0,BG$5=1),Input!$I46*Input!$E46,0),0)</f>
        <v>0</v>
      </c>
      <c r="BH66" s="86">
        <f>+IF(AND(BH$1&gt;=Input!$J46,BH$1&lt;=Input!$K46),Input!$E46/Input!$L46,0)+IFERROR(IF(AND(MOD(Capex!BH$6,Input!$H46)=0,BH$5=1),Input!$I46*Input!$E46,0),0)</f>
        <v>0</v>
      </c>
      <c r="BI66" s="86">
        <f>+IF(AND(BI$1&gt;=Input!$J46,BI$1&lt;=Input!$K46),Input!$E46/Input!$L46,0)+IFERROR(IF(AND(MOD(Capex!BI$6,Input!$H46)=0,BI$5=1),Input!$I46*Input!$E46,0),0)</f>
        <v>0</v>
      </c>
      <c r="BJ66" s="86">
        <f>+IF(AND(BJ$1&gt;=Input!$J46,BJ$1&lt;=Input!$K46),Input!$E46/Input!$L46,0)+IFERROR(IF(AND(MOD(Capex!BJ$6,Input!$H46)=0,BJ$5=1),Input!$I46*Input!$E46,0),0)</f>
        <v>0</v>
      </c>
      <c r="BK66" s="86">
        <f>+IF(AND(BK$1&gt;=Input!$J46,BK$1&lt;=Input!$K46),Input!$E46/Input!$L46,0)+IFERROR(IF(AND(MOD(Capex!BK$6,Input!$H46)=0,BK$5=1),Input!$I46*Input!$E46,0),0)</f>
        <v>0</v>
      </c>
      <c r="BL66" s="86">
        <f>+IF(AND(BL$1&gt;=Input!$J46,BL$1&lt;=Input!$K46),Input!$E46/Input!$L46,0)+IFERROR(IF(AND(MOD(Capex!BL$6,Input!$H46)=0,BL$5=1),Input!$I46*Input!$E46,0),0)</f>
        <v>0</v>
      </c>
      <c r="BM66" s="86">
        <f>+IF(AND(BM$1&gt;=Input!$J46,BM$1&lt;=Input!$K46),Input!$E46/Input!$L46,0)+IFERROR(IF(AND(MOD(Capex!BM$6,Input!$H46)=0,BM$5=1),Input!$I46*Input!$E46,0),0)</f>
        <v>0</v>
      </c>
      <c r="BN66" s="86">
        <f>+IF(AND(BN$1&gt;=Input!$J46,BN$1&lt;=Input!$K46),Input!$E46/Input!$L46,0)+IFERROR(IF(AND(MOD(Capex!BN$6,Input!$H46)=0,BN$5=1),Input!$I46*Input!$E46,0),0)</f>
        <v>0</v>
      </c>
      <c r="BO66" s="86">
        <f>+IF(AND(BO$1&gt;=Input!$J46,BO$1&lt;=Input!$K46),Input!$E46/Input!$L46,0)+IFERROR(IF(AND(MOD(Capex!BO$6,Input!$H46)=0,BO$5=1),Input!$I46*Input!$E46,0),0)</f>
        <v>0</v>
      </c>
      <c r="BP66" s="86">
        <f>+IF(AND(BP$1&gt;=Input!$J46,BP$1&lt;=Input!$K46),Input!$E46/Input!$L46,0)+IFERROR(IF(AND(MOD(Capex!BP$6,Input!$H46)=0,BP$5=1),Input!$I46*Input!$E46,0),0)</f>
        <v>0</v>
      </c>
      <c r="BQ66" s="86">
        <f>+IF(AND(BQ$1&gt;=Input!$J46,BQ$1&lt;=Input!$K46),Input!$E46/Input!$L46,0)+IFERROR(IF(AND(MOD(Capex!BQ$6,Input!$H46)=0,BQ$5=1),Input!$I46*Input!$E46,0),0)</f>
        <v>0</v>
      </c>
      <c r="BR66" s="86">
        <f>+IF(AND(BR$1&gt;=Input!$J46,BR$1&lt;=Input!$K46),Input!$E46/Input!$L46,0)+IFERROR(IF(AND(MOD(Capex!BR$6,Input!$H46)=0,BR$5=1),Input!$I46*Input!$E46,0),0)</f>
        <v>0</v>
      </c>
      <c r="BS66" s="86">
        <f>+IF(AND(BS$1&gt;=Input!$J46,BS$1&lt;=Input!$K46),Input!$E46/Input!$L46,0)+IFERROR(IF(AND(MOD(Capex!BS$6,Input!$H46)=0,BS$5=1),Input!$I46*Input!$E46,0),0)</f>
        <v>0</v>
      </c>
      <c r="BT66" s="86">
        <f>+IF(AND(BT$1&gt;=Input!$J46,BT$1&lt;=Input!$K46),Input!$E46/Input!$L46,0)+IFERROR(IF(AND(MOD(Capex!BT$6,Input!$H46)=0,BT$5=1),Input!$I46*Input!$E46,0),0)</f>
        <v>0</v>
      </c>
      <c r="BU66" s="86">
        <f>+IF(AND(BU$1&gt;=Input!$J46,BU$1&lt;=Input!$K46),Input!$E46/Input!$L46,0)+IFERROR(IF(AND(MOD(Capex!BU$6,Input!$H46)=0,BU$5=1),Input!$I46*Input!$E46,0),0)</f>
        <v>0</v>
      </c>
      <c r="BV66" s="86">
        <f>+IF(AND(BV$1&gt;=Input!$J46,BV$1&lt;=Input!$K46),Input!$E46/Input!$L46,0)+IFERROR(IF(AND(MOD(Capex!BV$6,Input!$H46)=0,BV$5=1),Input!$I46*Input!$E46,0),0)</f>
        <v>0</v>
      </c>
      <c r="BW66" s="86">
        <f>+IF(AND(BW$1&gt;=Input!$J46,BW$1&lt;=Input!$K46),Input!$E46/Input!$L46,0)+IFERROR(IF(AND(MOD(Capex!BW$6,Input!$H46)=0,BW$5=1),Input!$I46*Input!$E46,0),0)</f>
        <v>0</v>
      </c>
      <c r="BX66" s="86">
        <f>+IF(AND(BX$1&gt;=Input!$J46,BX$1&lt;=Input!$K46),Input!$E46/Input!$L46,0)+IFERROR(IF(AND(MOD(Capex!BX$6,Input!$H46)=0,BX$5=1),Input!$I46*Input!$E46,0),0)</f>
        <v>0</v>
      </c>
      <c r="BY66" s="86">
        <f>+IF(AND(BY$1&gt;=Input!$J46,BY$1&lt;=Input!$K46),Input!$E46/Input!$L46,0)+IFERROR(IF(AND(MOD(Capex!BY$6,Input!$H46)=0,BY$5=1),Input!$I46*Input!$E46,0),0)</f>
        <v>0</v>
      </c>
      <c r="BZ66" s="86">
        <f>+IF(AND(BZ$1&gt;=Input!$J46,BZ$1&lt;=Input!$K46),Input!$E46/Input!$L46,0)+IFERROR(IF(AND(MOD(Capex!BZ$6,Input!$H46)=0,BZ$5=1),Input!$I46*Input!$E46,0),0)</f>
        <v>0</v>
      </c>
      <c r="CA66" s="86">
        <f>+IF(AND(CA$1&gt;=Input!$J46,CA$1&lt;=Input!$K46),Input!$E46/Input!$L46,0)+IFERROR(IF(AND(MOD(Capex!CA$6,Input!$H46)=0,CA$5=1),Input!$I46*Input!$E46,0),0)</f>
        <v>0</v>
      </c>
      <c r="CB66" s="86">
        <f>+IF(AND(CB$1&gt;=Input!$J46,CB$1&lt;=Input!$K46),Input!$E46/Input!$L46,0)+IFERROR(IF(AND(MOD(Capex!CB$6,Input!$H46)=0,CB$5=1),Input!$I46*Input!$E46,0),0)</f>
        <v>0</v>
      </c>
      <c r="CC66" s="86">
        <f>+IF(AND(CC$1&gt;=Input!$J46,CC$1&lt;=Input!$K46),Input!$E46/Input!$L46,0)+IFERROR(IF(AND(MOD(Capex!CC$6,Input!$H46)=0,CC$5=1),Input!$I46*Input!$E46,0),0)</f>
        <v>0</v>
      </c>
      <c r="CD66" s="86">
        <f>+IF(AND(CD$1&gt;=Input!$J46,CD$1&lt;=Input!$K46),Input!$E46/Input!$L46,0)+IFERROR(IF(AND(MOD(Capex!CD$6,Input!$H46)=0,CD$5=1),Input!$I46*Input!$E46,0),0)</f>
        <v>0</v>
      </c>
      <c r="CE66" s="86">
        <f>+IF(AND(CE$1&gt;=Input!$J46,CE$1&lt;=Input!$K46),Input!$E46/Input!$L46,0)+IFERROR(IF(AND(MOD(Capex!CE$6,Input!$H46)=0,CE$5=1),Input!$I46*Input!$E46,0),0)</f>
        <v>0</v>
      </c>
      <c r="CF66" s="86">
        <f>+IF(AND(CF$1&gt;=Input!$J46,CF$1&lt;=Input!$K46),Input!$E46/Input!$L46,0)+IFERROR(IF(AND(MOD(Capex!CF$6,Input!$H46)=0,CF$5=1),Input!$I46*Input!$E46,0),0)</f>
        <v>0</v>
      </c>
      <c r="CG66" s="86">
        <f>+IF(AND(CG$1&gt;=Input!$J46,CG$1&lt;=Input!$K46),Input!$E46/Input!$L46,0)+IFERROR(IF(AND(MOD(Capex!CG$6,Input!$H46)=0,CG$5=1),Input!$I46*Input!$E46,0),0)</f>
        <v>0</v>
      </c>
      <c r="CH66" s="86">
        <f>+IF(AND(CH$1&gt;=Input!$J46,CH$1&lt;=Input!$K46),Input!$E46/Input!$L46,0)+IFERROR(IF(AND(MOD(Capex!CH$6,Input!$H46)=0,CH$5=1),Input!$I46*Input!$E46,0),0)</f>
        <v>0</v>
      </c>
      <c r="CI66" s="86">
        <f>+IF(AND(CI$1&gt;=Input!$J46,CI$1&lt;=Input!$K46),Input!$E46/Input!$L46,0)+IFERROR(IF(AND(MOD(Capex!CI$6,Input!$H46)=0,CI$5=1),Input!$I46*Input!$E46,0),0)</f>
        <v>0</v>
      </c>
      <c r="CJ66" s="86">
        <f>+IF(AND(CJ$1&gt;=Input!$J46,CJ$1&lt;=Input!$K46),Input!$E46/Input!$L46,0)+IFERROR(IF(AND(MOD(Capex!CJ$6,Input!$H46)=0,CJ$5=1),Input!$I46*Input!$E46,0),0)</f>
        <v>0</v>
      </c>
      <c r="CK66" s="86">
        <f>+IF(AND(CK$1&gt;=Input!$J46,CK$1&lt;=Input!$K46),Input!$E46/Input!$L46,0)+IFERROR(IF(AND(MOD(Capex!CK$6,Input!$H46)=0,CK$5=1),Input!$I46*Input!$E46,0),0)</f>
        <v>0</v>
      </c>
      <c r="CL66" s="86">
        <f>+IF(AND(CL$1&gt;=Input!$J46,CL$1&lt;=Input!$K46),Input!$E46/Input!$L46,0)+IFERROR(IF(AND(MOD(Capex!CL$6,Input!$H46)=0,CL$5=1),Input!$I46*Input!$E46,0),0)</f>
        <v>0</v>
      </c>
      <c r="CM66" s="86">
        <f>+IF(AND(CM$1&gt;=Input!$J46,CM$1&lt;=Input!$K46),Input!$E46/Input!$L46,0)+IFERROR(IF(AND(MOD(Capex!CM$6,Input!$H46)=0,CM$5=1),Input!$I46*Input!$E46,0),0)</f>
        <v>0</v>
      </c>
      <c r="CN66" s="86">
        <f>+IF(AND(CN$1&gt;=Input!$J46,CN$1&lt;=Input!$K46),Input!$E46/Input!$L46,0)+IFERROR(IF(AND(MOD(Capex!CN$6,Input!$H46)=0,CN$5=1),Input!$I46*Input!$E46,0),0)</f>
        <v>0</v>
      </c>
      <c r="CO66" s="86">
        <f>+IF(AND(CO$1&gt;=Input!$J46,CO$1&lt;=Input!$K46),Input!$E46/Input!$L46,0)+IFERROR(IF(AND(MOD(Capex!CO$6,Input!$H46)=0,CO$5=1),Input!$I46*Input!$E46,0),0)</f>
        <v>0</v>
      </c>
      <c r="CP66" s="86">
        <f>+IF(AND(CP$1&gt;=Input!$J46,CP$1&lt;=Input!$K46),Input!$E46/Input!$L46,0)+IFERROR(IF(AND(MOD(Capex!CP$6,Input!$H46)=0,CP$5=1),Input!$I46*Input!$E46,0),0)</f>
        <v>0</v>
      </c>
      <c r="CQ66" s="86">
        <f>+IF(AND(CQ$1&gt;=Input!$J46,CQ$1&lt;=Input!$K46),Input!$E46/Input!$L46,0)+IFERROR(IF(AND(MOD(Capex!CQ$6,Input!$H46)=0,CQ$5=1),Input!$I46*Input!$E46,0),0)</f>
        <v>0</v>
      </c>
      <c r="CR66" s="86">
        <f>+IF(AND(CR$1&gt;=Input!$J46,CR$1&lt;=Input!$K46),Input!$E46/Input!$L46,0)+IFERROR(IF(AND(MOD(Capex!CR$6,Input!$H46)=0,CR$5=1),Input!$I46*Input!$E46,0),0)</f>
        <v>0</v>
      </c>
      <c r="CS66" s="86">
        <f>+IF(AND(CS$1&gt;=Input!$J46,CS$1&lt;=Input!$K46),Input!$E46/Input!$L46,0)+IFERROR(IF(AND(MOD(Capex!CS$6,Input!$H46)=0,CS$5=1),Input!$I46*Input!$E46,0),0)</f>
        <v>0</v>
      </c>
      <c r="CT66" s="86">
        <f>+IF(AND(CT$1&gt;=Input!$J46,CT$1&lt;=Input!$K46),Input!$E46/Input!$L46,0)+IFERROR(IF(AND(MOD(Capex!CT$6,Input!$H46)=0,CT$5=1),Input!$I46*Input!$E46,0),0)</f>
        <v>0</v>
      </c>
      <c r="CU66" s="86">
        <f>+IF(AND(CU$1&gt;=Input!$J46,CU$1&lt;=Input!$K46),Input!$E46/Input!$L46,0)+IFERROR(IF(AND(MOD(Capex!CU$6,Input!$H46)=0,CU$5=1),Input!$I46*Input!$E46,0),0)</f>
        <v>0</v>
      </c>
      <c r="CV66" s="86">
        <f>+IF(AND(CV$1&gt;=Input!$J46,CV$1&lt;=Input!$K46),Input!$E46/Input!$L46,0)+IFERROR(IF(AND(MOD(Capex!CV$6,Input!$H46)=0,CV$5=1),Input!$I46*Input!$E46,0),0)</f>
        <v>0</v>
      </c>
      <c r="CW66" s="86">
        <f>+IF(AND(CW$1&gt;=Input!$J46,CW$1&lt;=Input!$K46),Input!$E46/Input!$L46,0)+IFERROR(IF(AND(MOD(Capex!CW$6,Input!$H46)=0,CW$5=1),Input!$I46*Input!$E46,0),0)</f>
        <v>0</v>
      </c>
      <c r="CX66" s="86">
        <f>+IF(AND(CX$1&gt;=Input!$J46,CX$1&lt;=Input!$K46),Input!$E46/Input!$L46,0)+IFERROR(IF(AND(MOD(Capex!CX$6,Input!$H46)=0,CX$5=1),Input!$I46*Input!$E46,0),0)</f>
        <v>0</v>
      </c>
      <c r="CY66" s="86">
        <f>+IF(AND(CY$1&gt;=Input!$J46,CY$1&lt;=Input!$K46),Input!$E46/Input!$L46,0)+IFERROR(IF(AND(MOD(Capex!CY$6,Input!$H46)=0,CY$5=1),Input!$I46*Input!$E46,0),0)</f>
        <v>0</v>
      </c>
      <c r="CZ66" s="86">
        <f>+IF(AND(CZ$1&gt;=Input!$J46,CZ$1&lt;=Input!$K46),Input!$E46/Input!$L46,0)+IFERROR(IF(AND(MOD(Capex!CZ$6,Input!$H46)=0,CZ$5=1),Input!$I46*Input!$E46,0),0)</f>
        <v>0</v>
      </c>
      <c r="DA66" s="86">
        <f>+IF(AND(DA$1&gt;=Input!$J46,DA$1&lt;=Input!$K46),Input!$E46/Input!$L46,0)+IFERROR(IF(AND(MOD(Capex!DA$6,Input!$H46)=0,DA$5=1),Input!$I46*Input!$E46,0),0)</f>
        <v>0</v>
      </c>
      <c r="DB66" s="86">
        <f>+IF(AND(DB$1&gt;=Input!$J46,DB$1&lt;=Input!$K46),Input!$E46/Input!$L46,0)+IFERROR(IF(AND(MOD(Capex!DB$6,Input!$H46)=0,DB$5=1),Input!$I46*Input!$E46,0),0)</f>
        <v>0</v>
      </c>
      <c r="DC66" s="86">
        <f>+IF(AND(DC$1&gt;=Input!$J46,DC$1&lt;=Input!$K46),Input!$E46/Input!$L46,0)+IFERROR(IF(AND(MOD(Capex!DC$6,Input!$H46)=0,DC$5=1),Input!$I46*Input!$E46,0),0)</f>
        <v>0</v>
      </c>
      <c r="DD66" s="86">
        <f>+IF(AND(DD$1&gt;=Input!$J46,DD$1&lt;=Input!$K46),Input!$E46/Input!$L46,0)+IFERROR(IF(AND(MOD(Capex!DD$6,Input!$H46)=0,DD$5=1),Input!$I46*Input!$E46,0),0)</f>
        <v>0</v>
      </c>
      <c r="DE66" s="86">
        <f>+IF(AND(DE$1&gt;=Input!$J46,DE$1&lt;=Input!$K46),Input!$E46/Input!$L46,0)+IFERROR(IF(AND(MOD(Capex!DE$6,Input!$H46)=0,DE$5=1),Input!$I46*Input!$E46,0),0)</f>
        <v>0</v>
      </c>
      <c r="DF66" s="86">
        <f>+IF(AND(DF$1&gt;=Input!$J46,DF$1&lt;=Input!$K46),Input!$E46/Input!$L46,0)+IFERROR(IF(AND(MOD(Capex!DF$6,Input!$H46)=0,DF$5=1),Input!$I46*Input!$E46,0),0)</f>
        <v>0</v>
      </c>
      <c r="DG66" s="86">
        <f>+IF(AND(DG$1&gt;=Input!$J46,DG$1&lt;=Input!$K46),Input!$E46/Input!$L46,0)+IFERROR(IF(AND(MOD(Capex!DG$6,Input!$H46)=0,DG$5=1),Input!$I46*Input!$E46,0),0)</f>
        <v>0</v>
      </c>
      <c r="DH66" s="86">
        <f>+IF(AND(DH$1&gt;=Input!$J46,DH$1&lt;=Input!$K46),Input!$E46/Input!$L46,0)+IFERROR(IF(AND(MOD(Capex!DH$6,Input!$H46)=0,DH$5=1),Input!$I46*Input!$E46,0),0)</f>
        <v>0</v>
      </c>
      <c r="DI66" s="86">
        <f>+IF(AND(DI$1&gt;=Input!$J46,DI$1&lt;=Input!$K46),Input!$E46/Input!$L46,0)+IFERROR(IF(AND(MOD(Capex!DI$6,Input!$H46)=0,DI$5=1),Input!$I46*Input!$E46,0),0)</f>
        <v>0</v>
      </c>
      <c r="DJ66" s="86">
        <f>+IF(AND(DJ$1&gt;=Input!$J46,DJ$1&lt;=Input!$K46),Input!$E46/Input!$L46,0)+IFERROR(IF(AND(MOD(Capex!DJ$6,Input!$H46)=0,DJ$5=1),Input!$I46*Input!$E46,0),0)</f>
        <v>0</v>
      </c>
      <c r="DK66" s="86">
        <f>+IF(AND(DK$1&gt;=Input!$J46,DK$1&lt;=Input!$K46),Input!$E46/Input!$L46,0)+IFERROR(IF(AND(MOD(Capex!DK$6,Input!$H46)=0,DK$5=1),Input!$I46*Input!$E46,0),0)</f>
        <v>0</v>
      </c>
      <c r="DL66" s="86">
        <f>+IF(AND(DL$1&gt;=Input!$J46,DL$1&lt;=Input!$K46),Input!$E46/Input!$L46,0)+IFERROR(IF(AND(MOD(Capex!DL$6,Input!$H46)=0,DL$5=1),Input!$I46*Input!$E46,0),0)</f>
        <v>0</v>
      </c>
      <c r="DM66" s="86">
        <f>+IF(AND(DM$1&gt;=Input!$J46,DM$1&lt;=Input!$K46),Input!$E46/Input!$L46,0)+IFERROR(IF(AND(MOD(Capex!DM$6,Input!$H46)=0,DM$5=1),Input!$I46*Input!$E46,0),0)</f>
        <v>0</v>
      </c>
      <c r="DN66" s="86">
        <f>+IF(AND(DN$1&gt;=Input!$J46,DN$1&lt;=Input!$K46),Input!$E46/Input!$L46,0)+IFERROR(IF(AND(MOD(Capex!DN$6,Input!$H46)=0,DN$5=1),Input!$I46*Input!$E46,0),0)</f>
        <v>0</v>
      </c>
      <c r="DO66" s="86">
        <f>+IF(AND(DO$1&gt;=Input!$J46,DO$1&lt;=Input!$K46),Input!$E46/Input!$L46,0)+IFERROR(IF(AND(MOD(Capex!DO$6,Input!$H46)=0,DO$5=1),Input!$I46*Input!$E46,0),0)</f>
        <v>0</v>
      </c>
      <c r="DP66" s="86">
        <f>+IF(AND(DP$1&gt;=Input!$J46,DP$1&lt;=Input!$K46),Input!$E46/Input!$L46,0)+IFERROR(IF(AND(MOD(Capex!DP$6,Input!$H46)=0,DP$5=1),Input!$I46*Input!$E46,0),0)</f>
        <v>0</v>
      </c>
      <c r="DQ66" s="86">
        <f>+IF(AND(DQ$1&gt;=Input!$J46,DQ$1&lt;=Input!$K46),Input!$E46/Input!$L46,0)+IFERROR(IF(AND(MOD(Capex!DQ$6,Input!$H46)=0,DQ$5=1),Input!$I46*Input!$E46,0),0)</f>
        <v>0</v>
      </c>
      <c r="DR66" s="86">
        <f>+IF(AND(DR$1&gt;=Input!$J46,DR$1&lt;=Input!$K46),Input!$E46/Input!$L46,0)+IFERROR(IF(AND(MOD(Capex!DR$6,Input!$H46)=0,DR$5=1),Input!$I46*Input!$E46,0),0)</f>
        <v>0</v>
      </c>
      <c r="DS66" s="86">
        <f>+IF(AND(DS$1&gt;=Input!$J46,DS$1&lt;=Input!$K46),Input!$E46/Input!$L46,0)+IFERROR(IF(AND(MOD(Capex!DS$6,Input!$H46)=0,DS$5=1),Input!$I46*Input!$E46,0),0)</f>
        <v>0</v>
      </c>
      <c r="DT66" s="86">
        <f>+IF(AND(DT$1&gt;=Input!$J46,DT$1&lt;=Input!$K46),Input!$E46/Input!$L46,0)+IFERROR(IF(AND(MOD(Capex!DT$6,Input!$H46)=0,DT$5=1),Input!$I46*Input!$E46,0),0)</f>
        <v>0</v>
      </c>
    </row>
    <row r="67" spans="1:16383" ht="14.25" customHeight="1" x14ac:dyDescent="0.15">
      <c r="A67" s="85">
        <f>+Input!G47</f>
        <v>0</v>
      </c>
      <c r="B67" s="3" t="str">
        <f t="shared" ref="B67:C74" si="147">+B33</f>
        <v/>
      </c>
      <c r="C67" s="71" t="str">
        <f t="shared" si="147"/>
        <v>EUR</v>
      </c>
      <c r="D67" s="23"/>
      <c r="E67" s="86">
        <f>+IF(AND(E$1&gt;=Input!$J47,E$1&lt;=Input!$K47),Input!$E47/Input!$L47,0)+IFERROR(IF(AND(MOD(Capex!E$6,Input!$H47)=0,E$5=1),Input!$I47*Input!$E47,0),0)</f>
        <v>0</v>
      </c>
      <c r="F67" s="86">
        <f>+IF(AND(F$1&gt;=Input!$J47,F$1&lt;=Input!$K47),Input!$E47/Input!$L47,0)+IFERROR(IF(AND(MOD(Capex!F$6,Input!$H47)=0,F$5=1),Input!$I47*Input!$E47,0),0)</f>
        <v>0</v>
      </c>
      <c r="G67" s="86">
        <f>+IF(AND(G$1&gt;=Input!$J47,G$1&lt;=Input!$K47),Input!$E47/Input!$L47,0)+IFERROR(IF(AND(MOD(Capex!G$6,Input!$H47)=0,G$5=1),Input!$I47*Input!$E47,0),0)</f>
        <v>0</v>
      </c>
      <c r="H67" s="86">
        <f>+IF(AND(H$1&gt;=Input!$J47,H$1&lt;=Input!$K47),Input!$E47/Input!$L47,0)+IFERROR(IF(AND(MOD(Capex!H$6,Input!$H47)=0,H$5=1),Input!$I47*Input!$E47,0),0)</f>
        <v>0</v>
      </c>
      <c r="I67" s="86">
        <f>+IF(AND(I$1&gt;=Input!$J47,I$1&lt;=Input!$K47),Input!$E47/Input!$L47,0)+IFERROR(IF(AND(MOD(Capex!I$6,Input!$H47)=0,I$5=1),Input!$I47*Input!$E47,0),0)</f>
        <v>0</v>
      </c>
      <c r="J67" s="86">
        <f>+IF(AND(J$1&gt;=Input!$J47,J$1&lt;=Input!$K47),Input!$E47/Input!$L47,0)+IFERROR(IF(AND(MOD(Capex!J$6,Input!$H47)=0,J$5=1),Input!$I47*Input!$E47,0),0)</f>
        <v>0</v>
      </c>
      <c r="K67" s="86">
        <f>+IF(AND(K$1&gt;=Input!$J47,K$1&lt;=Input!$K47),Input!$E47/Input!$L47,0)+IFERROR(IF(AND(MOD(Capex!K$6,Input!$H47)=0,K$5=1),Input!$I47*Input!$E47,0),0)</f>
        <v>0</v>
      </c>
      <c r="L67" s="86">
        <f>+IF(AND(L$1&gt;=Input!$J47,L$1&lt;=Input!$K47),Input!$E47/Input!$L47,0)+IFERROR(IF(AND(MOD(Capex!L$6,Input!$H47)=0,L$5=1),Input!$I47*Input!$E47,0),0)</f>
        <v>0</v>
      </c>
      <c r="M67" s="86">
        <f>+IF(AND(M$1&gt;=Input!$J47,M$1&lt;=Input!$K47),Input!$E47/Input!$L47,0)+IFERROR(IF(AND(MOD(Capex!M$6,Input!$H47)=0,M$5=1),Input!$I47*Input!$E47,0),0)</f>
        <v>0</v>
      </c>
      <c r="N67" s="86">
        <f>+IF(AND(N$1&gt;=Input!$J47,N$1&lt;=Input!$K47),Input!$E47/Input!$L47,0)+IFERROR(IF(AND(MOD(Capex!N$6,Input!$H47)=0,N$5=1),Input!$I47*Input!$E47,0),0)</f>
        <v>0</v>
      </c>
      <c r="O67" s="86">
        <f>+IF(AND(O$1&gt;=Input!$J47,O$1&lt;=Input!$K47),Input!$E47/Input!$L47,0)+IFERROR(IF(AND(MOD(Capex!O$6,Input!$H47)=0,O$5=1),Input!$I47*Input!$E47,0),0)</f>
        <v>0</v>
      </c>
      <c r="P67" s="86">
        <f>+IF(AND(P$1&gt;=Input!$J47,P$1&lt;=Input!$K47),Input!$E47/Input!$L47,0)+IFERROR(IF(AND(MOD(Capex!P$6,Input!$H47)=0,P$5=1),Input!$I47*Input!$E47,0),0)</f>
        <v>0</v>
      </c>
      <c r="Q67" s="86">
        <f>+IF(AND(Q$1&gt;=Input!$J47,Q$1&lt;=Input!$K47),Input!$E47/Input!$L47,0)+IFERROR(IF(AND(MOD(Capex!Q$6,Input!$H47)=0,Q$5=1),Input!$I47*Input!$E47,0),0)</f>
        <v>0</v>
      </c>
      <c r="R67" s="86">
        <f>+IF(AND(R$1&gt;=Input!$J47,R$1&lt;=Input!$K47),Input!$E47/Input!$L47,0)+IFERROR(IF(AND(MOD(Capex!R$6,Input!$H47)=0,R$5=1),Input!$I47*Input!$E47,0),0)</f>
        <v>0</v>
      </c>
      <c r="S67" s="86">
        <f>+IF(AND(S$1&gt;=Input!$J47,S$1&lt;=Input!$K47),Input!$E47/Input!$L47,0)+IFERROR(IF(AND(MOD(Capex!S$6,Input!$H47)=0,S$5=1),Input!$I47*Input!$E47,0),0)</f>
        <v>0</v>
      </c>
      <c r="T67" s="86">
        <f>+IF(AND(T$1&gt;=Input!$J47,T$1&lt;=Input!$K47),Input!$E47/Input!$L47,0)+IFERROR(IF(AND(MOD(Capex!T$6,Input!$H47)=0,T$5=1),Input!$I47*Input!$E47,0),0)</f>
        <v>0</v>
      </c>
      <c r="U67" s="86">
        <f>+IF(AND(U$1&gt;=Input!$J47,U$1&lt;=Input!$K47),Input!$E47/Input!$L47,0)+IFERROR(IF(AND(MOD(Capex!U$6,Input!$H47)=0,U$5=1),Input!$I47*Input!$E47,0),0)</f>
        <v>0</v>
      </c>
      <c r="V67" s="86">
        <f>+IF(AND(V$1&gt;=Input!$J47,V$1&lt;=Input!$K47),Input!$E47/Input!$L47,0)+IFERROR(IF(AND(MOD(Capex!V$6,Input!$H47)=0,V$5=1),Input!$I47*Input!$E47,0),0)</f>
        <v>0</v>
      </c>
      <c r="W67" s="86">
        <f>+IF(AND(W$1&gt;=Input!$J47,W$1&lt;=Input!$K47),Input!$E47/Input!$L47,0)+IFERROR(IF(AND(MOD(Capex!W$6,Input!$H47)=0,W$5=1),Input!$I47*Input!$E47,0),0)</f>
        <v>0</v>
      </c>
      <c r="X67" s="86">
        <f>+IF(AND(X$1&gt;=Input!$J47,X$1&lt;=Input!$K47),Input!$E47/Input!$L47,0)+IFERROR(IF(AND(MOD(Capex!X$6,Input!$H47)=0,X$5=1),Input!$I47*Input!$E47,0),0)</f>
        <v>0</v>
      </c>
      <c r="Y67" s="86">
        <f>+IF(AND(Y$1&gt;=Input!$J47,Y$1&lt;=Input!$K47),Input!$E47/Input!$L47,0)+IFERROR(IF(AND(MOD(Capex!Y$6,Input!$H47)=0,Y$5=1),Input!$I47*Input!$E47,0),0)</f>
        <v>0</v>
      </c>
      <c r="Z67" s="86">
        <f>+IF(AND(Z$1&gt;=Input!$J47,Z$1&lt;=Input!$K47),Input!$E47/Input!$L47,0)+IFERROR(IF(AND(MOD(Capex!Z$6,Input!$H47)=0,Z$5=1),Input!$I47*Input!$E47,0),0)</f>
        <v>0</v>
      </c>
      <c r="AA67" s="86">
        <f>+IF(AND(AA$1&gt;=Input!$J47,AA$1&lt;=Input!$K47),Input!$E47/Input!$L47,0)+IFERROR(IF(AND(MOD(Capex!AA$6,Input!$H47)=0,AA$5=1),Input!$I47*Input!$E47,0),0)</f>
        <v>0</v>
      </c>
      <c r="AB67" s="86">
        <f>+IF(AND(AB$1&gt;=Input!$J47,AB$1&lt;=Input!$K47),Input!$E47/Input!$L47,0)+IFERROR(IF(AND(MOD(Capex!AB$6,Input!$H47)=0,AB$5=1),Input!$I47*Input!$E47,0),0)</f>
        <v>0</v>
      </c>
      <c r="AC67" s="86">
        <f>+IF(AND(AC$1&gt;=Input!$J47,AC$1&lt;=Input!$K47),Input!$E47/Input!$L47,0)+IFERROR(IF(AND(MOD(Capex!AC$6,Input!$H47)=0,AC$5=1),Input!$I47*Input!$E47,0),0)</f>
        <v>0</v>
      </c>
      <c r="AD67" s="86">
        <f>+IF(AND(AD$1&gt;=Input!$J47,AD$1&lt;=Input!$K47),Input!$E47/Input!$L47,0)+IFERROR(IF(AND(MOD(Capex!AD$6,Input!$H47)=0,AD$5=1),Input!$I47*Input!$E47,0),0)</f>
        <v>0</v>
      </c>
      <c r="AE67" s="86">
        <f>+IF(AND(AE$1&gt;=Input!$J47,AE$1&lt;=Input!$K47),Input!$E47/Input!$L47,0)+IFERROR(IF(AND(MOD(Capex!AE$6,Input!$H47)=0,AE$5=1),Input!$I47*Input!$E47,0),0)</f>
        <v>0</v>
      </c>
      <c r="AF67" s="86">
        <f>+IF(AND(AF$1&gt;=Input!$J47,AF$1&lt;=Input!$K47),Input!$E47/Input!$L47,0)+IFERROR(IF(AND(MOD(Capex!AF$6,Input!$H47)=0,AF$5=1),Input!$I47*Input!$E47,0),0)</f>
        <v>0</v>
      </c>
      <c r="AG67" s="86">
        <f>+IF(AND(AG$1&gt;=Input!$J47,AG$1&lt;=Input!$K47),Input!$E47/Input!$L47,0)+IFERROR(IF(AND(MOD(Capex!AG$6,Input!$H47)=0,AG$5=1),Input!$I47*Input!$E47,0),0)</f>
        <v>0</v>
      </c>
      <c r="AH67" s="86">
        <f>+IF(AND(AH$1&gt;=Input!$J47,AH$1&lt;=Input!$K47),Input!$E47/Input!$L47,0)+IFERROR(IF(AND(MOD(Capex!AH$6,Input!$H47)=0,AH$5=1),Input!$I47*Input!$E47,0),0)</f>
        <v>0</v>
      </c>
      <c r="AI67" s="86">
        <f>+IF(AND(AI$1&gt;=Input!$J47,AI$1&lt;=Input!$K47),Input!$E47/Input!$L47,0)+IFERROR(IF(AND(MOD(Capex!AI$6,Input!$H47)=0,AI$5=1),Input!$I47*Input!$E47,0),0)</f>
        <v>0</v>
      </c>
      <c r="AJ67" s="86">
        <f>+IF(AND(AJ$1&gt;=Input!$J47,AJ$1&lt;=Input!$K47),Input!$E47/Input!$L47,0)+IFERROR(IF(AND(MOD(Capex!AJ$6,Input!$H47)=0,AJ$5=1),Input!$I47*Input!$E47,0),0)</f>
        <v>0</v>
      </c>
      <c r="AK67" s="86">
        <f>+IF(AND(AK$1&gt;=Input!$J47,AK$1&lt;=Input!$K47),Input!$E47/Input!$L47,0)+IFERROR(IF(AND(MOD(Capex!AK$6,Input!$H47)=0,AK$5=1),Input!$I47*Input!$E47,0),0)</f>
        <v>0</v>
      </c>
      <c r="AL67" s="86">
        <f>+IF(AND(AL$1&gt;=Input!$J47,AL$1&lt;=Input!$K47),Input!$E47/Input!$L47,0)+IFERROR(IF(AND(MOD(Capex!AL$6,Input!$H47)=0,AL$5=1),Input!$I47*Input!$E47,0),0)</f>
        <v>0</v>
      </c>
      <c r="AM67" s="86">
        <f>+IF(AND(AM$1&gt;=Input!$J47,AM$1&lt;=Input!$K47),Input!$E47/Input!$L47,0)+IFERROR(IF(AND(MOD(Capex!AM$6,Input!$H47)=0,AM$5=1),Input!$I47*Input!$E47,0),0)</f>
        <v>0</v>
      </c>
      <c r="AN67" s="86">
        <f>+IF(AND(AN$1&gt;=Input!$J47,AN$1&lt;=Input!$K47),Input!$E47/Input!$L47,0)+IFERROR(IF(AND(MOD(Capex!AN$6,Input!$H47)=0,AN$5=1),Input!$I47*Input!$E47,0),0)</f>
        <v>0</v>
      </c>
      <c r="AO67" s="86">
        <f>+IF(AND(AO$1&gt;=Input!$J47,AO$1&lt;=Input!$K47),Input!$E47/Input!$L47,0)+IFERROR(IF(AND(MOD(Capex!AO$6,Input!$H47)=0,AO$5=1),Input!$I47*Input!$E47,0),0)</f>
        <v>0</v>
      </c>
      <c r="AP67" s="86">
        <f>+IF(AND(AP$1&gt;=Input!$J47,AP$1&lt;=Input!$K47),Input!$E47/Input!$L47,0)+IFERROR(IF(AND(MOD(Capex!AP$6,Input!$H47)=0,AP$5=1),Input!$I47*Input!$E47,0),0)</f>
        <v>0</v>
      </c>
      <c r="AQ67" s="86">
        <f>+IF(AND(AQ$1&gt;=Input!$J47,AQ$1&lt;=Input!$K47),Input!$E47/Input!$L47,0)+IFERROR(IF(AND(MOD(Capex!AQ$6,Input!$H47)=0,AQ$5=1),Input!$I47*Input!$E47,0),0)</f>
        <v>0</v>
      </c>
      <c r="AR67" s="86">
        <f>+IF(AND(AR$1&gt;=Input!$J47,AR$1&lt;=Input!$K47),Input!$E47/Input!$L47,0)+IFERROR(IF(AND(MOD(Capex!AR$6,Input!$H47)=0,AR$5=1),Input!$I47*Input!$E47,0),0)</f>
        <v>0</v>
      </c>
      <c r="AS67" s="86">
        <f>+IF(AND(AS$1&gt;=Input!$J47,AS$1&lt;=Input!$K47),Input!$E47/Input!$L47,0)+IFERROR(IF(AND(MOD(Capex!AS$6,Input!$H47)=0,AS$5=1),Input!$I47*Input!$E47,0),0)</f>
        <v>0</v>
      </c>
      <c r="AT67" s="86">
        <f>+IF(AND(AT$1&gt;=Input!$J47,AT$1&lt;=Input!$K47),Input!$E47/Input!$L47,0)+IFERROR(IF(AND(MOD(Capex!AT$6,Input!$H47)=0,AT$5=1),Input!$I47*Input!$E47,0),0)</f>
        <v>0</v>
      </c>
      <c r="AU67" s="86">
        <f>+IF(AND(AU$1&gt;=Input!$J47,AU$1&lt;=Input!$K47),Input!$E47/Input!$L47,0)+IFERROR(IF(AND(MOD(Capex!AU$6,Input!$H47)=0,AU$5=1),Input!$I47*Input!$E47,0),0)</f>
        <v>0</v>
      </c>
      <c r="AV67" s="86">
        <f>+IF(AND(AV$1&gt;=Input!$J47,AV$1&lt;=Input!$K47),Input!$E47/Input!$L47,0)+IFERROR(IF(AND(MOD(Capex!AV$6,Input!$H47)=0,AV$5=1),Input!$I47*Input!$E47,0),0)</f>
        <v>0</v>
      </c>
      <c r="AW67" s="86">
        <f>+IF(AND(AW$1&gt;=Input!$J47,AW$1&lt;=Input!$K47),Input!$E47/Input!$L47,0)+IFERROR(IF(AND(MOD(Capex!AW$6,Input!$H47)=0,AW$5=1),Input!$I47*Input!$E47,0),0)</f>
        <v>0</v>
      </c>
      <c r="AX67" s="86">
        <f>+IF(AND(AX$1&gt;=Input!$J47,AX$1&lt;=Input!$K47),Input!$E47/Input!$L47,0)+IFERROR(IF(AND(MOD(Capex!AX$6,Input!$H47)=0,AX$5=1),Input!$I47*Input!$E47,0),0)</f>
        <v>0</v>
      </c>
      <c r="AY67" s="86">
        <f>+IF(AND(AY$1&gt;=Input!$J47,AY$1&lt;=Input!$K47),Input!$E47/Input!$L47,0)+IFERROR(IF(AND(MOD(Capex!AY$6,Input!$H47)=0,AY$5=1),Input!$I47*Input!$E47,0),0)</f>
        <v>0</v>
      </c>
      <c r="AZ67" s="86">
        <f>+IF(AND(AZ$1&gt;=Input!$J47,AZ$1&lt;=Input!$K47),Input!$E47/Input!$L47,0)+IFERROR(IF(AND(MOD(Capex!AZ$6,Input!$H47)=0,AZ$5=1),Input!$I47*Input!$E47,0),0)</f>
        <v>0</v>
      </c>
      <c r="BA67" s="86">
        <f>+IF(AND(BA$1&gt;=Input!$J47,BA$1&lt;=Input!$K47),Input!$E47/Input!$L47,0)+IFERROR(IF(AND(MOD(Capex!BA$6,Input!$H47)=0,BA$5=1),Input!$I47*Input!$E47,0),0)</f>
        <v>0</v>
      </c>
      <c r="BB67" s="86">
        <f>+IF(AND(BB$1&gt;=Input!$J47,BB$1&lt;=Input!$K47),Input!$E47/Input!$L47,0)+IFERROR(IF(AND(MOD(Capex!BB$6,Input!$H47)=0,BB$5=1),Input!$I47*Input!$E47,0),0)</f>
        <v>0</v>
      </c>
      <c r="BC67" s="86">
        <f>+IF(AND(BC$1&gt;=Input!$J47,BC$1&lt;=Input!$K47),Input!$E47/Input!$L47,0)+IFERROR(IF(AND(MOD(Capex!BC$6,Input!$H47)=0,BC$5=1),Input!$I47*Input!$E47,0),0)</f>
        <v>0</v>
      </c>
      <c r="BD67" s="86">
        <f>+IF(AND(BD$1&gt;=Input!$J47,BD$1&lt;=Input!$K47),Input!$E47/Input!$L47,0)+IFERROR(IF(AND(MOD(Capex!BD$6,Input!$H47)=0,BD$5=1),Input!$I47*Input!$E47,0),0)</f>
        <v>0</v>
      </c>
      <c r="BE67" s="86">
        <f>+IF(AND(BE$1&gt;=Input!$J47,BE$1&lt;=Input!$K47),Input!$E47/Input!$L47,0)+IFERROR(IF(AND(MOD(Capex!BE$6,Input!$H47)=0,BE$5=1),Input!$I47*Input!$E47,0),0)</f>
        <v>0</v>
      </c>
      <c r="BF67" s="86">
        <f>+IF(AND(BF$1&gt;=Input!$J47,BF$1&lt;=Input!$K47),Input!$E47/Input!$L47,0)+IFERROR(IF(AND(MOD(Capex!BF$6,Input!$H47)=0,BF$5=1),Input!$I47*Input!$E47,0),0)</f>
        <v>0</v>
      </c>
      <c r="BG67" s="86">
        <f>+IF(AND(BG$1&gt;=Input!$J47,BG$1&lt;=Input!$K47),Input!$E47/Input!$L47,0)+IFERROR(IF(AND(MOD(Capex!BG$6,Input!$H47)=0,BG$5=1),Input!$I47*Input!$E47,0),0)</f>
        <v>0</v>
      </c>
      <c r="BH67" s="86">
        <f>+IF(AND(BH$1&gt;=Input!$J47,BH$1&lt;=Input!$K47),Input!$E47/Input!$L47,0)+IFERROR(IF(AND(MOD(Capex!BH$6,Input!$H47)=0,BH$5=1),Input!$I47*Input!$E47,0),0)</f>
        <v>0</v>
      </c>
      <c r="BI67" s="86">
        <f>+IF(AND(BI$1&gt;=Input!$J47,BI$1&lt;=Input!$K47),Input!$E47/Input!$L47,0)+IFERROR(IF(AND(MOD(Capex!BI$6,Input!$H47)=0,BI$5=1),Input!$I47*Input!$E47,0),0)</f>
        <v>0</v>
      </c>
      <c r="BJ67" s="86">
        <f>+IF(AND(BJ$1&gt;=Input!$J47,BJ$1&lt;=Input!$K47),Input!$E47/Input!$L47,0)+IFERROR(IF(AND(MOD(Capex!BJ$6,Input!$H47)=0,BJ$5=1),Input!$I47*Input!$E47,0),0)</f>
        <v>0</v>
      </c>
      <c r="BK67" s="86">
        <f>+IF(AND(BK$1&gt;=Input!$J47,BK$1&lt;=Input!$K47),Input!$E47/Input!$L47,0)+IFERROR(IF(AND(MOD(Capex!BK$6,Input!$H47)=0,BK$5=1),Input!$I47*Input!$E47,0),0)</f>
        <v>0</v>
      </c>
      <c r="BL67" s="86">
        <f>+IF(AND(BL$1&gt;=Input!$J47,BL$1&lt;=Input!$K47),Input!$E47/Input!$L47,0)+IFERROR(IF(AND(MOD(Capex!BL$6,Input!$H47)=0,BL$5=1),Input!$I47*Input!$E47,0),0)</f>
        <v>0</v>
      </c>
      <c r="BM67" s="86">
        <f>+IF(AND(BM$1&gt;=Input!$J47,BM$1&lt;=Input!$K47),Input!$E47/Input!$L47,0)+IFERROR(IF(AND(MOD(Capex!BM$6,Input!$H47)=0,BM$5=1),Input!$I47*Input!$E47,0),0)</f>
        <v>0</v>
      </c>
      <c r="BN67" s="86">
        <f>+IF(AND(BN$1&gt;=Input!$J47,BN$1&lt;=Input!$K47),Input!$E47/Input!$L47,0)+IFERROR(IF(AND(MOD(Capex!BN$6,Input!$H47)=0,BN$5=1),Input!$I47*Input!$E47,0),0)</f>
        <v>0</v>
      </c>
      <c r="BO67" s="86">
        <f>+IF(AND(BO$1&gt;=Input!$J47,BO$1&lt;=Input!$K47),Input!$E47/Input!$L47,0)+IFERROR(IF(AND(MOD(Capex!BO$6,Input!$H47)=0,BO$5=1),Input!$I47*Input!$E47,0),0)</f>
        <v>0</v>
      </c>
      <c r="BP67" s="86">
        <f>+IF(AND(BP$1&gt;=Input!$J47,BP$1&lt;=Input!$K47),Input!$E47/Input!$L47,0)+IFERROR(IF(AND(MOD(Capex!BP$6,Input!$H47)=0,BP$5=1),Input!$I47*Input!$E47,0),0)</f>
        <v>0</v>
      </c>
      <c r="BQ67" s="86">
        <f>+IF(AND(BQ$1&gt;=Input!$J47,BQ$1&lt;=Input!$K47),Input!$E47/Input!$L47,0)+IFERROR(IF(AND(MOD(Capex!BQ$6,Input!$H47)=0,BQ$5=1),Input!$I47*Input!$E47,0),0)</f>
        <v>0</v>
      </c>
      <c r="BR67" s="86">
        <f>+IF(AND(BR$1&gt;=Input!$J47,BR$1&lt;=Input!$K47),Input!$E47/Input!$L47,0)+IFERROR(IF(AND(MOD(Capex!BR$6,Input!$H47)=0,BR$5=1),Input!$I47*Input!$E47,0),0)</f>
        <v>0</v>
      </c>
      <c r="BS67" s="86">
        <f>+IF(AND(BS$1&gt;=Input!$J47,BS$1&lt;=Input!$K47),Input!$E47/Input!$L47,0)+IFERROR(IF(AND(MOD(Capex!BS$6,Input!$H47)=0,BS$5=1),Input!$I47*Input!$E47,0),0)</f>
        <v>0</v>
      </c>
      <c r="BT67" s="86">
        <f>+IF(AND(BT$1&gt;=Input!$J47,BT$1&lt;=Input!$K47),Input!$E47/Input!$L47,0)+IFERROR(IF(AND(MOD(Capex!BT$6,Input!$H47)=0,BT$5=1),Input!$I47*Input!$E47,0),0)</f>
        <v>0</v>
      </c>
      <c r="BU67" s="86">
        <f>+IF(AND(BU$1&gt;=Input!$J47,BU$1&lt;=Input!$K47),Input!$E47/Input!$L47,0)+IFERROR(IF(AND(MOD(Capex!BU$6,Input!$H47)=0,BU$5=1),Input!$I47*Input!$E47,0),0)</f>
        <v>0</v>
      </c>
      <c r="BV67" s="86">
        <f>+IF(AND(BV$1&gt;=Input!$J47,BV$1&lt;=Input!$K47),Input!$E47/Input!$L47,0)+IFERROR(IF(AND(MOD(Capex!BV$6,Input!$H47)=0,BV$5=1),Input!$I47*Input!$E47,0),0)</f>
        <v>0</v>
      </c>
      <c r="BW67" s="86">
        <f>+IF(AND(BW$1&gt;=Input!$J47,BW$1&lt;=Input!$K47),Input!$E47/Input!$L47,0)+IFERROR(IF(AND(MOD(Capex!BW$6,Input!$H47)=0,BW$5=1),Input!$I47*Input!$E47,0),0)</f>
        <v>0</v>
      </c>
      <c r="BX67" s="86">
        <f>+IF(AND(BX$1&gt;=Input!$J47,BX$1&lt;=Input!$K47),Input!$E47/Input!$L47,0)+IFERROR(IF(AND(MOD(Capex!BX$6,Input!$H47)=0,BX$5=1),Input!$I47*Input!$E47,0),0)</f>
        <v>0</v>
      </c>
      <c r="BY67" s="86">
        <f>+IF(AND(BY$1&gt;=Input!$J47,BY$1&lt;=Input!$K47),Input!$E47/Input!$L47,0)+IFERROR(IF(AND(MOD(Capex!BY$6,Input!$H47)=0,BY$5=1),Input!$I47*Input!$E47,0),0)</f>
        <v>0</v>
      </c>
      <c r="BZ67" s="86">
        <f>+IF(AND(BZ$1&gt;=Input!$J47,BZ$1&lt;=Input!$K47),Input!$E47/Input!$L47,0)+IFERROR(IF(AND(MOD(Capex!BZ$6,Input!$H47)=0,BZ$5=1),Input!$I47*Input!$E47,0),0)</f>
        <v>0</v>
      </c>
      <c r="CA67" s="86">
        <f>+IF(AND(CA$1&gt;=Input!$J47,CA$1&lt;=Input!$K47),Input!$E47/Input!$L47,0)+IFERROR(IF(AND(MOD(Capex!CA$6,Input!$H47)=0,CA$5=1),Input!$I47*Input!$E47,0),0)</f>
        <v>0</v>
      </c>
      <c r="CB67" s="86">
        <f>+IF(AND(CB$1&gt;=Input!$J47,CB$1&lt;=Input!$K47),Input!$E47/Input!$L47,0)+IFERROR(IF(AND(MOD(Capex!CB$6,Input!$H47)=0,CB$5=1),Input!$I47*Input!$E47,0),0)</f>
        <v>0</v>
      </c>
      <c r="CC67" s="86">
        <f>+IF(AND(CC$1&gt;=Input!$J47,CC$1&lt;=Input!$K47),Input!$E47/Input!$L47,0)+IFERROR(IF(AND(MOD(Capex!CC$6,Input!$H47)=0,CC$5=1),Input!$I47*Input!$E47,0),0)</f>
        <v>0</v>
      </c>
      <c r="CD67" s="86">
        <f>+IF(AND(CD$1&gt;=Input!$J47,CD$1&lt;=Input!$K47),Input!$E47/Input!$L47,0)+IFERROR(IF(AND(MOD(Capex!CD$6,Input!$H47)=0,CD$5=1),Input!$I47*Input!$E47,0),0)</f>
        <v>0</v>
      </c>
      <c r="CE67" s="86">
        <f>+IF(AND(CE$1&gt;=Input!$J47,CE$1&lt;=Input!$K47),Input!$E47/Input!$L47,0)+IFERROR(IF(AND(MOD(Capex!CE$6,Input!$H47)=0,CE$5=1),Input!$I47*Input!$E47,0),0)</f>
        <v>0</v>
      </c>
      <c r="CF67" s="86">
        <f>+IF(AND(CF$1&gt;=Input!$J47,CF$1&lt;=Input!$K47),Input!$E47/Input!$L47,0)+IFERROR(IF(AND(MOD(Capex!CF$6,Input!$H47)=0,CF$5=1),Input!$I47*Input!$E47,0),0)</f>
        <v>0</v>
      </c>
      <c r="CG67" s="86">
        <f>+IF(AND(CG$1&gt;=Input!$J47,CG$1&lt;=Input!$K47),Input!$E47/Input!$L47,0)+IFERROR(IF(AND(MOD(Capex!CG$6,Input!$H47)=0,CG$5=1),Input!$I47*Input!$E47,0),0)</f>
        <v>0</v>
      </c>
      <c r="CH67" s="86">
        <f>+IF(AND(CH$1&gt;=Input!$J47,CH$1&lt;=Input!$K47),Input!$E47/Input!$L47,0)+IFERROR(IF(AND(MOD(Capex!CH$6,Input!$H47)=0,CH$5=1),Input!$I47*Input!$E47,0),0)</f>
        <v>0</v>
      </c>
      <c r="CI67" s="86">
        <f>+IF(AND(CI$1&gt;=Input!$J47,CI$1&lt;=Input!$K47),Input!$E47/Input!$L47,0)+IFERROR(IF(AND(MOD(Capex!CI$6,Input!$H47)=0,CI$5=1),Input!$I47*Input!$E47,0),0)</f>
        <v>0</v>
      </c>
      <c r="CJ67" s="86">
        <f>+IF(AND(CJ$1&gt;=Input!$J47,CJ$1&lt;=Input!$K47),Input!$E47/Input!$L47,0)+IFERROR(IF(AND(MOD(Capex!CJ$6,Input!$H47)=0,CJ$5=1),Input!$I47*Input!$E47,0),0)</f>
        <v>0</v>
      </c>
      <c r="CK67" s="86">
        <f>+IF(AND(CK$1&gt;=Input!$J47,CK$1&lt;=Input!$K47),Input!$E47/Input!$L47,0)+IFERROR(IF(AND(MOD(Capex!CK$6,Input!$H47)=0,CK$5=1),Input!$I47*Input!$E47,0),0)</f>
        <v>0</v>
      </c>
      <c r="CL67" s="86">
        <f>+IF(AND(CL$1&gt;=Input!$J47,CL$1&lt;=Input!$K47),Input!$E47/Input!$L47,0)+IFERROR(IF(AND(MOD(Capex!CL$6,Input!$H47)=0,CL$5=1),Input!$I47*Input!$E47,0),0)</f>
        <v>0</v>
      </c>
      <c r="CM67" s="86">
        <f>+IF(AND(CM$1&gt;=Input!$J47,CM$1&lt;=Input!$K47),Input!$E47/Input!$L47,0)+IFERROR(IF(AND(MOD(Capex!CM$6,Input!$H47)=0,CM$5=1),Input!$I47*Input!$E47,0),0)</f>
        <v>0</v>
      </c>
      <c r="CN67" s="86">
        <f>+IF(AND(CN$1&gt;=Input!$J47,CN$1&lt;=Input!$K47),Input!$E47/Input!$L47,0)+IFERROR(IF(AND(MOD(Capex!CN$6,Input!$H47)=0,CN$5=1),Input!$I47*Input!$E47,0),0)</f>
        <v>0</v>
      </c>
      <c r="CO67" s="86">
        <f>+IF(AND(CO$1&gt;=Input!$J47,CO$1&lt;=Input!$K47),Input!$E47/Input!$L47,0)+IFERROR(IF(AND(MOD(Capex!CO$6,Input!$H47)=0,CO$5=1),Input!$I47*Input!$E47,0),0)</f>
        <v>0</v>
      </c>
      <c r="CP67" s="86">
        <f>+IF(AND(CP$1&gt;=Input!$J47,CP$1&lt;=Input!$K47),Input!$E47/Input!$L47,0)+IFERROR(IF(AND(MOD(Capex!CP$6,Input!$H47)=0,CP$5=1),Input!$I47*Input!$E47,0),0)</f>
        <v>0</v>
      </c>
      <c r="CQ67" s="86">
        <f>+IF(AND(CQ$1&gt;=Input!$J47,CQ$1&lt;=Input!$K47),Input!$E47/Input!$L47,0)+IFERROR(IF(AND(MOD(Capex!CQ$6,Input!$H47)=0,CQ$5=1),Input!$I47*Input!$E47,0),0)</f>
        <v>0</v>
      </c>
      <c r="CR67" s="86">
        <f>+IF(AND(CR$1&gt;=Input!$J47,CR$1&lt;=Input!$K47),Input!$E47/Input!$L47,0)+IFERROR(IF(AND(MOD(Capex!CR$6,Input!$H47)=0,CR$5=1),Input!$I47*Input!$E47,0),0)</f>
        <v>0</v>
      </c>
      <c r="CS67" s="86">
        <f>+IF(AND(CS$1&gt;=Input!$J47,CS$1&lt;=Input!$K47),Input!$E47/Input!$L47,0)+IFERROR(IF(AND(MOD(Capex!CS$6,Input!$H47)=0,CS$5=1),Input!$I47*Input!$E47,0),0)</f>
        <v>0</v>
      </c>
      <c r="CT67" s="86">
        <f>+IF(AND(CT$1&gt;=Input!$J47,CT$1&lt;=Input!$K47),Input!$E47/Input!$L47,0)+IFERROR(IF(AND(MOD(Capex!CT$6,Input!$H47)=0,CT$5=1),Input!$I47*Input!$E47,0),0)</f>
        <v>0</v>
      </c>
      <c r="CU67" s="86">
        <f>+IF(AND(CU$1&gt;=Input!$J47,CU$1&lt;=Input!$K47),Input!$E47/Input!$L47,0)+IFERROR(IF(AND(MOD(Capex!CU$6,Input!$H47)=0,CU$5=1),Input!$I47*Input!$E47,0),0)</f>
        <v>0</v>
      </c>
      <c r="CV67" s="86">
        <f>+IF(AND(CV$1&gt;=Input!$J47,CV$1&lt;=Input!$K47),Input!$E47/Input!$L47,0)+IFERROR(IF(AND(MOD(Capex!CV$6,Input!$H47)=0,CV$5=1),Input!$I47*Input!$E47,0),0)</f>
        <v>0</v>
      </c>
      <c r="CW67" s="86">
        <f>+IF(AND(CW$1&gt;=Input!$J47,CW$1&lt;=Input!$K47),Input!$E47/Input!$L47,0)+IFERROR(IF(AND(MOD(Capex!CW$6,Input!$H47)=0,CW$5=1),Input!$I47*Input!$E47,0),0)</f>
        <v>0</v>
      </c>
      <c r="CX67" s="86">
        <f>+IF(AND(CX$1&gt;=Input!$J47,CX$1&lt;=Input!$K47),Input!$E47/Input!$L47,0)+IFERROR(IF(AND(MOD(Capex!CX$6,Input!$H47)=0,CX$5=1),Input!$I47*Input!$E47,0),0)</f>
        <v>0</v>
      </c>
      <c r="CY67" s="86">
        <f>+IF(AND(CY$1&gt;=Input!$J47,CY$1&lt;=Input!$K47),Input!$E47/Input!$L47,0)+IFERROR(IF(AND(MOD(Capex!CY$6,Input!$H47)=0,CY$5=1),Input!$I47*Input!$E47,0),0)</f>
        <v>0</v>
      </c>
      <c r="CZ67" s="86">
        <f>+IF(AND(CZ$1&gt;=Input!$J47,CZ$1&lt;=Input!$K47),Input!$E47/Input!$L47,0)+IFERROR(IF(AND(MOD(Capex!CZ$6,Input!$H47)=0,CZ$5=1),Input!$I47*Input!$E47,0),0)</f>
        <v>0</v>
      </c>
      <c r="DA67" s="86">
        <f>+IF(AND(DA$1&gt;=Input!$J47,DA$1&lt;=Input!$K47),Input!$E47/Input!$L47,0)+IFERROR(IF(AND(MOD(Capex!DA$6,Input!$H47)=0,DA$5=1),Input!$I47*Input!$E47,0),0)</f>
        <v>0</v>
      </c>
      <c r="DB67" s="86">
        <f>+IF(AND(DB$1&gt;=Input!$J47,DB$1&lt;=Input!$K47),Input!$E47/Input!$L47,0)+IFERROR(IF(AND(MOD(Capex!DB$6,Input!$H47)=0,DB$5=1),Input!$I47*Input!$E47,0),0)</f>
        <v>0</v>
      </c>
      <c r="DC67" s="86">
        <f>+IF(AND(DC$1&gt;=Input!$J47,DC$1&lt;=Input!$K47),Input!$E47/Input!$L47,0)+IFERROR(IF(AND(MOD(Capex!DC$6,Input!$H47)=0,DC$5=1),Input!$I47*Input!$E47,0),0)</f>
        <v>0</v>
      </c>
      <c r="DD67" s="86">
        <f>+IF(AND(DD$1&gt;=Input!$J47,DD$1&lt;=Input!$K47),Input!$E47/Input!$L47,0)+IFERROR(IF(AND(MOD(Capex!DD$6,Input!$H47)=0,DD$5=1),Input!$I47*Input!$E47,0),0)</f>
        <v>0</v>
      </c>
      <c r="DE67" s="86">
        <f>+IF(AND(DE$1&gt;=Input!$J47,DE$1&lt;=Input!$K47),Input!$E47/Input!$L47,0)+IFERROR(IF(AND(MOD(Capex!DE$6,Input!$H47)=0,DE$5=1),Input!$I47*Input!$E47,0),0)</f>
        <v>0</v>
      </c>
      <c r="DF67" s="86">
        <f>+IF(AND(DF$1&gt;=Input!$J47,DF$1&lt;=Input!$K47),Input!$E47/Input!$L47,0)+IFERROR(IF(AND(MOD(Capex!DF$6,Input!$H47)=0,DF$5=1),Input!$I47*Input!$E47,0),0)</f>
        <v>0</v>
      </c>
      <c r="DG67" s="86">
        <f>+IF(AND(DG$1&gt;=Input!$J47,DG$1&lt;=Input!$K47),Input!$E47/Input!$L47,0)+IFERROR(IF(AND(MOD(Capex!DG$6,Input!$H47)=0,DG$5=1),Input!$I47*Input!$E47,0),0)</f>
        <v>0</v>
      </c>
      <c r="DH67" s="86">
        <f>+IF(AND(DH$1&gt;=Input!$J47,DH$1&lt;=Input!$K47),Input!$E47/Input!$L47,0)+IFERROR(IF(AND(MOD(Capex!DH$6,Input!$H47)=0,DH$5=1),Input!$I47*Input!$E47,0),0)</f>
        <v>0</v>
      </c>
      <c r="DI67" s="86">
        <f>+IF(AND(DI$1&gt;=Input!$J47,DI$1&lt;=Input!$K47),Input!$E47/Input!$L47,0)+IFERROR(IF(AND(MOD(Capex!DI$6,Input!$H47)=0,DI$5=1),Input!$I47*Input!$E47,0),0)</f>
        <v>0</v>
      </c>
      <c r="DJ67" s="86">
        <f>+IF(AND(DJ$1&gt;=Input!$J47,DJ$1&lt;=Input!$K47),Input!$E47/Input!$L47,0)+IFERROR(IF(AND(MOD(Capex!DJ$6,Input!$H47)=0,DJ$5=1),Input!$I47*Input!$E47,0),0)</f>
        <v>0</v>
      </c>
      <c r="DK67" s="86">
        <f>+IF(AND(DK$1&gt;=Input!$J47,DK$1&lt;=Input!$K47),Input!$E47/Input!$L47,0)+IFERROR(IF(AND(MOD(Capex!DK$6,Input!$H47)=0,DK$5=1),Input!$I47*Input!$E47,0),0)</f>
        <v>0</v>
      </c>
      <c r="DL67" s="86">
        <f>+IF(AND(DL$1&gt;=Input!$J47,DL$1&lt;=Input!$K47),Input!$E47/Input!$L47,0)+IFERROR(IF(AND(MOD(Capex!DL$6,Input!$H47)=0,DL$5=1),Input!$I47*Input!$E47,0),0)</f>
        <v>0</v>
      </c>
      <c r="DM67" s="86">
        <f>+IF(AND(DM$1&gt;=Input!$J47,DM$1&lt;=Input!$K47),Input!$E47/Input!$L47,0)+IFERROR(IF(AND(MOD(Capex!DM$6,Input!$H47)=0,DM$5=1),Input!$I47*Input!$E47,0),0)</f>
        <v>0</v>
      </c>
      <c r="DN67" s="86">
        <f>+IF(AND(DN$1&gt;=Input!$J47,DN$1&lt;=Input!$K47),Input!$E47/Input!$L47,0)+IFERROR(IF(AND(MOD(Capex!DN$6,Input!$H47)=0,DN$5=1),Input!$I47*Input!$E47,0),0)</f>
        <v>0</v>
      </c>
      <c r="DO67" s="86">
        <f>+IF(AND(DO$1&gt;=Input!$J47,DO$1&lt;=Input!$K47),Input!$E47/Input!$L47,0)+IFERROR(IF(AND(MOD(Capex!DO$6,Input!$H47)=0,DO$5=1),Input!$I47*Input!$E47,0),0)</f>
        <v>0</v>
      </c>
      <c r="DP67" s="86">
        <f>+IF(AND(DP$1&gt;=Input!$J47,DP$1&lt;=Input!$K47),Input!$E47/Input!$L47,0)+IFERROR(IF(AND(MOD(Capex!DP$6,Input!$H47)=0,DP$5=1),Input!$I47*Input!$E47,0),0)</f>
        <v>0</v>
      </c>
      <c r="DQ67" s="86">
        <f>+IF(AND(DQ$1&gt;=Input!$J47,DQ$1&lt;=Input!$K47),Input!$E47/Input!$L47,0)+IFERROR(IF(AND(MOD(Capex!DQ$6,Input!$H47)=0,DQ$5=1),Input!$I47*Input!$E47,0),0)</f>
        <v>0</v>
      </c>
      <c r="DR67" s="86">
        <f>+IF(AND(DR$1&gt;=Input!$J47,DR$1&lt;=Input!$K47),Input!$E47/Input!$L47,0)+IFERROR(IF(AND(MOD(Capex!DR$6,Input!$H47)=0,DR$5=1),Input!$I47*Input!$E47,0),0)</f>
        <v>0</v>
      </c>
      <c r="DS67" s="86">
        <f>+IF(AND(DS$1&gt;=Input!$J47,DS$1&lt;=Input!$K47),Input!$E47/Input!$L47,0)+IFERROR(IF(AND(MOD(Capex!DS$6,Input!$H47)=0,DS$5=1),Input!$I47*Input!$E47,0),0)</f>
        <v>0</v>
      </c>
      <c r="DT67" s="86">
        <f>+IF(AND(DT$1&gt;=Input!$J47,DT$1&lt;=Input!$K47),Input!$E47/Input!$L47,0)+IFERROR(IF(AND(MOD(Capex!DT$6,Input!$H47)=0,DT$5=1),Input!$I47*Input!$E47,0),0)</f>
        <v>0</v>
      </c>
    </row>
    <row r="68" spans="1:16383" ht="14.25" customHeight="1" x14ac:dyDescent="0.15">
      <c r="A68" s="85">
        <f>+Input!G48</f>
        <v>0</v>
      </c>
      <c r="B68" s="3" t="str">
        <f t="shared" si="147"/>
        <v/>
      </c>
      <c r="C68" s="71" t="str">
        <f t="shared" si="147"/>
        <v>EUR</v>
      </c>
      <c r="D68" s="23"/>
      <c r="E68" s="86">
        <f>+IF(AND(E$1&gt;=Input!$J48,E$1&lt;=Input!$K48),Input!$E48/Input!$L48,0)+IFERROR(IF(AND(MOD(Capex!E$6,Input!$H48)=0,E$5=1),Input!$I48*Input!$E48,0),0)</f>
        <v>0</v>
      </c>
      <c r="F68" s="86">
        <f>+IF(AND(F$1&gt;=Input!$J48,F$1&lt;=Input!$K48),Input!$E48/Input!$L48,0)+IFERROR(IF(AND(MOD(Capex!F$6,Input!$H48)=0,F$5=1),Input!$I48*Input!$E48,0),0)</f>
        <v>0</v>
      </c>
      <c r="G68" s="86">
        <f>+IF(AND(G$1&gt;=Input!$J48,G$1&lt;=Input!$K48),Input!$E48/Input!$L48,0)+IFERROR(IF(AND(MOD(Capex!G$6,Input!$H48)=0,G$5=1),Input!$I48*Input!$E48,0),0)</f>
        <v>0</v>
      </c>
      <c r="H68" s="86">
        <f>+IF(AND(H$1&gt;=Input!$J48,H$1&lt;=Input!$K48),Input!$E48/Input!$L48,0)+IFERROR(IF(AND(MOD(Capex!H$6,Input!$H48)=0,H$5=1),Input!$I48*Input!$E48,0),0)</f>
        <v>0</v>
      </c>
      <c r="I68" s="86">
        <f>+IF(AND(I$1&gt;=Input!$J48,I$1&lt;=Input!$K48),Input!$E48/Input!$L48,0)+IFERROR(IF(AND(MOD(Capex!I$6,Input!$H48)=0,I$5=1),Input!$I48*Input!$E48,0),0)</f>
        <v>0</v>
      </c>
      <c r="J68" s="86">
        <f>+IF(AND(J$1&gt;=Input!$J48,J$1&lt;=Input!$K48),Input!$E48/Input!$L48,0)+IFERROR(IF(AND(MOD(Capex!J$6,Input!$H48)=0,J$5=1),Input!$I48*Input!$E48,0),0)</f>
        <v>0</v>
      </c>
      <c r="K68" s="86">
        <f>+IF(AND(K$1&gt;=Input!$J48,K$1&lt;=Input!$K48),Input!$E48/Input!$L48,0)+IFERROR(IF(AND(MOD(Capex!K$6,Input!$H48)=0,K$5=1),Input!$I48*Input!$E48,0),0)</f>
        <v>0</v>
      </c>
      <c r="L68" s="86">
        <f>+IF(AND(L$1&gt;=Input!$J48,L$1&lt;=Input!$K48),Input!$E48/Input!$L48,0)+IFERROR(IF(AND(MOD(Capex!L$6,Input!$H48)=0,L$5=1),Input!$I48*Input!$E48,0),0)</f>
        <v>0</v>
      </c>
      <c r="M68" s="86">
        <f>+IF(AND(M$1&gt;=Input!$J48,M$1&lt;=Input!$K48),Input!$E48/Input!$L48,0)+IFERROR(IF(AND(MOD(Capex!M$6,Input!$H48)=0,M$5=1),Input!$I48*Input!$E48,0),0)</f>
        <v>0</v>
      </c>
      <c r="N68" s="86">
        <f>+IF(AND(N$1&gt;=Input!$J48,N$1&lt;=Input!$K48),Input!$E48/Input!$L48,0)+IFERROR(IF(AND(MOD(Capex!N$6,Input!$H48)=0,N$5=1),Input!$I48*Input!$E48,0),0)</f>
        <v>0</v>
      </c>
      <c r="O68" s="86">
        <f>+IF(AND(O$1&gt;=Input!$J48,O$1&lt;=Input!$K48),Input!$E48/Input!$L48,0)+IFERROR(IF(AND(MOD(Capex!O$6,Input!$H48)=0,O$5=1),Input!$I48*Input!$E48,0),0)</f>
        <v>0</v>
      </c>
      <c r="P68" s="86">
        <f>+IF(AND(P$1&gt;=Input!$J48,P$1&lt;=Input!$K48),Input!$E48/Input!$L48,0)+IFERROR(IF(AND(MOD(Capex!P$6,Input!$H48)=0,P$5=1),Input!$I48*Input!$E48,0),0)</f>
        <v>0</v>
      </c>
      <c r="Q68" s="86">
        <f>+IF(AND(Q$1&gt;=Input!$J48,Q$1&lt;=Input!$K48),Input!$E48/Input!$L48,0)+IFERROR(IF(AND(MOD(Capex!Q$6,Input!$H48)=0,Q$5=1),Input!$I48*Input!$E48,0),0)</f>
        <v>0</v>
      </c>
      <c r="R68" s="86">
        <f>+IF(AND(R$1&gt;=Input!$J48,R$1&lt;=Input!$K48),Input!$E48/Input!$L48,0)+IFERROR(IF(AND(MOD(Capex!R$6,Input!$H48)=0,R$5=1),Input!$I48*Input!$E48,0),0)</f>
        <v>0</v>
      </c>
      <c r="S68" s="86">
        <f>+IF(AND(S$1&gt;=Input!$J48,S$1&lt;=Input!$K48),Input!$E48/Input!$L48,0)+IFERROR(IF(AND(MOD(Capex!S$6,Input!$H48)=0,S$5=1),Input!$I48*Input!$E48,0),0)</f>
        <v>0</v>
      </c>
      <c r="T68" s="86">
        <f>+IF(AND(T$1&gt;=Input!$J48,T$1&lt;=Input!$K48),Input!$E48/Input!$L48,0)+IFERROR(IF(AND(MOD(Capex!T$6,Input!$H48)=0,T$5=1),Input!$I48*Input!$E48,0),0)</f>
        <v>0</v>
      </c>
      <c r="U68" s="86">
        <f>+IF(AND(U$1&gt;=Input!$J48,U$1&lt;=Input!$K48),Input!$E48/Input!$L48,0)+IFERROR(IF(AND(MOD(Capex!U$6,Input!$H48)=0,U$5=1),Input!$I48*Input!$E48,0),0)</f>
        <v>0</v>
      </c>
      <c r="V68" s="86">
        <f>+IF(AND(V$1&gt;=Input!$J48,V$1&lt;=Input!$K48),Input!$E48/Input!$L48,0)+IFERROR(IF(AND(MOD(Capex!V$6,Input!$H48)=0,V$5=1),Input!$I48*Input!$E48,0),0)</f>
        <v>0</v>
      </c>
      <c r="W68" s="86">
        <f>+IF(AND(W$1&gt;=Input!$J48,W$1&lt;=Input!$K48),Input!$E48/Input!$L48,0)+IFERROR(IF(AND(MOD(Capex!W$6,Input!$H48)=0,W$5=1),Input!$I48*Input!$E48,0),0)</f>
        <v>0</v>
      </c>
      <c r="X68" s="86">
        <f>+IF(AND(X$1&gt;=Input!$J48,X$1&lt;=Input!$K48),Input!$E48/Input!$L48,0)+IFERROR(IF(AND(MOD(Capex!X$6,Input!$H48)=0,X$5=1),Input!$I48*Input!$E48,0),0)</f>
        <v>0</v>
      </c>
      <c r="Y68" s="86">
        <f>+IF(AND(Y$1&gt;=Input!$J48,Y$1&lt;=Input!$K48),Input!$E48/Input!$L48,0)+IFERROR(IF(AND(MOD(Capex!Y$6,Input!$H48)=0,Y$5=1),Input!$I48*Input!$E48,0),0)</f>
        <v>0</v>
      </c>
      <c r="Z68" s="86">
        <f>+IF(AND(Z$1&gt;=Input!$J48,Z$1&lt;=Input!$K48),Input!$E48/Input!$L48,0)+IFERROR(IF(AND(MOD(Capex!Z$6,Input!$H48)=0,Z$5=1),Input!$I48*Input!$E48,0),0)</f>
        <v>0</v>
      </c>
      <c r="AA68" s="86">
        <f>+IF(AND(AA$1&gt;=Input!$J48,AA$1&lt;=Input!$K48),Input!$E48/Input!$L48,0)+IFERROR(IF(AND(MOD(Capex!AA$6,Input!$H48)=0,AA$5=1),Input!$I48*Input!$E48,0),0)</f>
        <v>0</v>
      </c>
      <c r="AB68" s="86">
        <f>+IF(AND(AB$1&gt;=Input!$J48,AB$1&lt;=Input!$K48),Input!$E48/Input!$L48,0)+IFERROR(IF(AND(MOD(Capex!AB$6,Input!$H48)=0,AB$5=1),Input!$I48*Input!$E48,0),0)</f>
        <v>0</v>
      </c>
      <c r="AC68" s="86">
        <f>+IF(AND(AC$1&gt;=Input!$J48,AC$1&lt;=Input!$K48),Input!$E48/Input!$L48,0)+IFERROR(IF(AND(MOD(Capex!AC$6,Input!$H48)=0,AC$5=1),Input!$I48*Input!$E48,0),0)</f>
        <v>0</v>
      </c>
      <c r="AD68" s="86">
        <f>+IF(AND(AD$1&gt;=Input!$J48,AD$1&lt;=Input!$K48),Input!$E48/Input!$L48,0)+IFERROR(IF(AND(MOD(Capex!AD$6,Input!$H48)=0,AD$5=1),Input!$I48*Input!$E48,0),0)</f>
        <v>0</v>
      </c>
      <c r="AE68" s="86">
        <f>+IF(AND(AE$1&gt;=Input!$J48,AE$1&lt;=Input!$K48),Input!$E48/Input!$L48,0)+IFERROR(IF(AND(MOD(Capex!AE$6,Input!$H48)=0,AE$5=1),Input!$I48*Input!$E48,0),0)</f>
        <v>0</v>
      </c>
      <c r="AF68" s="86">
        <f>+IF(AND(AF$1&gt;=Input!$J48,AF$1&lt;=Input!$K48),Input!$E48/Input!$L48,0)+IFERROR(IF(AND(MOD(Capex!AF$6,Input!$H48)=0,AF$5=1),Input!$I48*Input!$E48,0),0)</f>
        <v>0</v>
      </c>
      <c r="AG68" s="86">
        <f>+IF(AND(AG$1&gt;=Input!$J48,AG$1&lt;=Input!$K48),Input!$E48/Input!$L48,0)+IFERROR(IF(AND(MOD(Capex!AG$6,Input!$H48)=0,AG$5=1),Input!$I48*Input!$E48,0),0)</f>
        <v>0</v>
      </c>
      <c r="AH68" s="86">
        <f>+IF(AND(AH$1&gt;=Input!$J48,AH$1&lt;=Input!$K48),Input!$E48/Input!$L48,0)+IFERROR(IF(AND(MOD(Capex!AH$6,Input!$H48)=0,AH$5=1),Input!$I48*Input!$E48,0),0)</f>
        <v>0</v>
      </c>
      <c r="AI68" s="86">
        <f>+IF(AND(AI$1&gt;=Input!$J48,AI$1&lt;=Input!$K48),Input!$E48/Input!$L48,0)+IFERROR(IF(AND(MOD(Capex!AI$6,Input!$H48)=0,AI$5=1),Input!$I48*Input!$E48,0),0)</f>
        <v>0</v>
      </c>
      <c r="AJ68" s="86">
        <f>+IF(AND(AJ$1&gt;=Input!$J48,AJ$1&lt;=Input!$K48),Input!$E48/Input!$L48,0)+IFERROR(IF(AND(MOD(Capex!AJ$6,Input!$H48)=0,AJ$5=1),Input!$I48*Input!$E48,0),0)</f>
        <v>0</v>
      </c>
      <c r="AK68" s="86">
        <f>+IF(AND(AK$1&gt;=Input!$J48,AK$1&lt;=Input!$K48),Input!$E48/Input!$L48,0)+IFERROR(IF(AND(MOD(Capex!AK$6,Input!$H48)=0,AK$5=1),Input!$I48*Input!$E48,0),0)</f>
        <v>0</v>
      </c>
      <c r="AL68" s="86">
        <f>+IF(AND(AL$1&gt;=Input!$J48,AL$1&lt;=Input!$K48),Input!$E48/Input!$L48,0)+IFERROR(IF(AND(MOD(Capex!AL$6,Input!$H48)=0,AL$5=1),Input!$I48*Input!$E48,0),0)</f>
        <v>0</v>
      </c>
      <c r="AM68" s="86">
        <f>+IF(AND(AM$1&gt;=Input!$J48,AM$1&lt;=Input!$K48),Input!$E48/Input!$L48,0)+IFERROR(IF(AND(MOD(Capex!AM$6,Input!$H48)=0,AM$5=1),Input!$I48*Input!$E48,0),0)</f>
        <v>0</v>
      </c>
      <c r="AN68" s="86">
        <f>+IF(AND(AN$1&gt;=Input!$J48,AN$1&lt;=Input!$K48),Input!$E48/Input!$L48,0)+IFERROR(IF(AND(MOD(Capex!AN$6,Input!$H48)=0,AN$5=1),Input!$I48*Input!$E48,0),0)</f>
        <v>0</v>
      </c>
      <c r="AO68" s="86">
        <f>+IF(AND(AO$1&gt;=Input!$J48,AO$1&lt;=Input!$K48),Input!$E48/Input!$L48,0)+IFERROR(IF(AND(MOD(Capex!AO$6,Input!$H48)=0,AO$5=1),Input!$I48*Input!$E48,0),0)</f>
        <v>0</v>
      </c>
      <c r="AP68" s="86">
        <f>+IF(AND(AP$1&gt;=Input!$J48,AP$1&lt;=Input!$K48),Input!$E48/Input!$L48,0)+IFERROR(IF(AND(MOD(Capex!AP$6,Input!$H48)=0,AP$5=1),Input!$I48*Input!$E48,0),0)</f>
        <v>0</v>
      </c>
      <c r="AQ68" s="86">
        <f>+IF(AND(AQ$1&gt;=Input!$J48,AQ$1&lt;=Input!$K48),Input!$E48/Input!$L48,0)+IFERROR(IF(AND(MOD(Capex!AQ$6,Input!$H48)=0,AQ$5=1),Input!$I48*Input!$E48,0),0)</f>
        <v>0</v>
      </c>
      <c r="AR68" s="86">
        <f>+IF(AND(AR$1&gt;=Input!$J48,AR$1&lt;=Input!$K48),Input!$E48/Input!$L48,0)+IFERROR(IF(AND(MOD(Capex!AR$6,Input!$H48)=0,AR$5=1),Input!$I48*Input!$E48,0),0)</f>
        <v>0</v>
      </c>
      <c r="AS68" s="86">
        <f>+IF(AND(AS$1&gt;=Input!$J48,AS$1&lt;=Input!$K48),Input!$E48/Input!$L48,0)+IFERROR(IF(AND(MOD(Capex!AS$6,Input!$H48)=0,AS$5=1),Input!$I48*Input!$E48,0),0)</f>
        <v>0</v>
      </c>
      <c r="AT68" s="86">
        <f>+IF(AND(AT$1&gt;=Input!$J48,AT$1&lt;=Input!$K48),Input!$E48/Input!$L48,0)+IFERROR(IF(AND(MOD(Capex!AT$6,Input!$H48)=0,AT$5=1),Input!$I48*Input!$E48,0),0)</f>
        <v>0</v>
      </c>
      <c r="AU68" s="86">
        <f>+IF(AND(AU$1&gt;=Input!$J48,AU$1&lt;=Input!$K48),Input!$E48/Input!$L48,0)+IFERROR(IF(AND(MOD(Capex!AU$6,Input!$H48)=0,AU$5=1),Input!$I48*Input!$E48,0),0)</f>
        <v>0</v>
      </c>
      <c r="AV68" s="86">
        <f>+IF(AND(AV$1&gt;=Input!$J48,AV$1&lt;=Input!$K48),Input!$E48/Input!$L48,0)+IFERROR(IF(AND(MOD(Capex!AV$6,Input!$H48)=0,AV$5=1),Input!$I48*Input!$E48,0),0)</f>
        <v>0</v>
      </c>
      <c r="AW68" s="86">
        <f>+IF(AND(AW$1&gt;=Input!$J48,AW$1&lt;=Input!$K48),Input!$E48/Input!$L48,0)+IFERROR(IF(AND(MOD(Capex!AW$6,Input!$H48)=0,AW$5=1),Input!$I48*Input!$E48,0),0)</f>
        <v>0</v>
      </c>
      <c r="AX68" s="86">
        <f>+IF(AND(AX$1&gt;=Input!$J48,AX$1&lt;=Input!$K48),Input!$E48/Input!$L48,0)+IFERROR(IF(AND(MOD(Capex!AX$6,Input!$H48)=0,AX$5=1),Input!$I48*Input!$E48,0),0)</f>
        <v>0</v>
      </c>
      <c r="AY68" s="86">
        <f>+IF(AND(AY$1&gt;=Input!$J48,AY$1&lt;=Input!$K48),Input!$E48/Input!$L48,0)+IFERROR(IF(AND(MOD(Capex!AY$6,Input!$H48)=0,AY$5=1),Input!$I48*Input!$E48,0),0)</f>
        <v>0</v>
      </c>
      <c r="AZ68" s="86">
        <f>+IF(AND(AZ$1&gt;=Input!$J48,AZ$1&lt;=Input!$K48),Input!$E48/Input!$L48,0)+IFERROR(IF(AND(MOD(Capex!AZ$6,Input!$H48)=0,AZ$5=1),Input!$I48*Input!$E48,0),0)</f>
        <v>0</v>
      </c>
      <c r="BA68" s="86">
        <f>+IF(AND(BA$1&gt;=Input!$J48,BA$1&lt;=Input!$K48),Input!$E48/Input!$L48,0)+IFERROR(IF(AND(MOD(Capex!BA$6,Input!$H48)=0,BA$5=1),Input!$I48*Input!$E48,0),0)</f>
        <v>0</v>
      </c>
      <c r="BB68" s="86">
        <f>+IF(AND(BB$1&gt;=Input!$J48,BB$1&lt;=Input!$K48),Input!$E48/Input!$L48,0)+IFERROR(IF(AND(MOD(Capex!BB$6,Input!$H48)=0,BB$5=1),Input!$I48*Input!$E48,0),0)</f>
        <v>0</v>
      </c>
      <c r="BC68" s="86">
        <f>+IF(AND(BC$1&gt;=Input!$J48,BC$1&lt;=Input!$K48),Input!$E48/Input!$L48,0)+IFERROR(IF(AND(MOD(Capex!BC$6,Input!$H48)=0,BC$5=1),Input!$I48*Input!$E48,0),0)</f>
        <v>0</v>
      </c>
      <c r="BD68" s="86">
        <f>+IF(AND(BD$1&gt;=Input!$J48,BD$1&lt;=Input!$K48),Input!$E48/Input!$L48,0)+IFERROR(IF(AND(MOD(Capex!BD$6,Input!$H48)=0,BD$5=1),Input!$I48*Input!$E48,0),0)</f>
        <v>0</v>
      </c>
      <c r="BE68" s="86">
        <f>+IF(AND(BE$1&gt;=Input!$J48,BE$1&lt;=Input!$K48),Input!$E48/Input!$L48,0)+IFERROR(IF(AND(MOD(Capex!BE$6,Input!$H48)=0,BE$5=1),Input!$I48*Input!$E48,0),0)</f>
        <v>0</v>
      </c>
      <c r="BF68" s="86">
        <f>+IF(AND(BF$1&gt;=Input!$J48,BF$1&lt;=Input!$K48),Input!$E48/Input!$L48,0)+IFERROR(IF(AND(MOD(Capex!BF$6,Input!$H48)=0,BF$5=1),Input!$I48*Input!$E48,0),0)</f>
        <v>0</v>
      </c>
      <c r="BG68" s="86">
        <f>+IF(AND(BG$1&gt;=Input!$J48,BG$1&lt;=Input!$K48),Input!$E48/Input!$L48,0)+IFERROR(IF(AND(MOD(Capex!BG$6,Input!$H48)=0,BG$5=1),Input!$I48*Input!$E48,0),0)</f>
        <v>0</v>
      </c>
      <c r="BH68" s="86">
        <f>+IF(AND(BH$1&gt;=Input!$J48,BH$1&lt;=Input!$K48),Input!$E48/Input!$L48,0)+IFERROR(IF(AND(MOD(Capex!BH$6,Input!$H48)=0,BH$5=1),Input!$I48*Input!$E48,0),0)</f>
        <v>0</v>
      </c>
      <c r="BI68" s="86">
        <f>+IF(AND(BI$1&gt;=Input!$J48,BI$1&lt;=Input!$K48),Input!$E48/Input!$L48,0)+IFERROR(IF(AND(MOD(Capex!BI$6,Input!$H48)=0,BI$5=1),Input!$I48*Input!$E48,0),0)</f>
        <v>0</v>
      </c>
      <c r="BJ68" s="86">
        <f>+IF(AND(BJ$1&gt;=Input!$J48,BJ$1&lt;=Input!$K48),Input!$E48/Input!$L48,0)+IFERROR(IF(AND(MOD(Capex!BJ$6,Input!$H48)=0,BJ$5=1),Input!$I48*Input!$E48,0),0)</f>
        <v>0</v>
      </c>
      <c r="BK68" s="86">
        <f>+IF(AND(BK$1&gt;=Input!$J48,BK$1&lt;=Input!$K48),Input!$E48/Input!$L48,0)+IFERROR(IF(AND(MOD(Capex!BK$6,Input!$H48)=0,BK$5=1),Input!$I48*Input!$E48,0),0)</f>
        <v>0</v>
      </c>
      <c r="BL68" s="86">
        <f>+IF(AND(BL$1&gt;=Input!$J48,BL$1&lt;=Input!$K48),Input!$E48/Input!$L48,0)+IFERROR(IF(AND(MOD(Capex!BL$6,Input!$H48)=0,BL$5=1),Input!$I48*Input!$E48,0),0)</f>
        <v>0</v>
      </c>
      <c r="BM68" s="86">
        <f>+IF(AND(BM$1&gt;=Input!$J48,BM$1&lt;=Input!$K48),Input!$E48/Input!$L48,0)+IFERROR(IF(AND(MOD(Capex!BM$6,Input!$H48)=0,BM$5=1),Input!$I48*Input!$E48,0),0)</f>
        <v>0</v>
      </c>
      <c r="BN68" s="86">
        <f>+IF(AND(BN$1&gt;=Input!$J48,BN$1&lt;=Input!$K48),Input!$E48/Input!$L48,0)+IFERROR(IF(AND(MOD(Capex!BN$6,Input!$H48)=0,BN$5=1),Input!$I48*Input!$E48,0),0)</f>
        <v>0</v>
      </c>
      <c r="BO68" s="86">
        <f>+IF(AND(BO$1&gt;=Input!$J48,BO$1&lt;=Input!$K48),Input!$E48/Input!$L48,0)+IFERROR(IF(AND(MOD(Capex!BO$6,Input!$H48)=0,BO$5=1),Input!$I48*Input!$E48,0),0)</f>
        <v>0</v>
      </c>
      <c r="BP68" s="86">
        <f>+IF(AND(BP$1&gt;=Input!$J48,BP$1&lt;=Input!$K48),Input!$E48/Input!$L48,0)+IFERROR(IF(AND(MOD(Capex!BP$6,Input!$H48)=0,BP$5=1),Input!$I48*Input!$E48,0),0)</f>
        <v>0</v>
      </c>
      <c r="BQ68" s="86">
        <f>+IF(AND(BQ$1&gt;=Input!$J48,BQ$1&lt;=Input!$K48),Input!$E48/Input!$L48,0)+IFERROR(IF(AND(MOD(Capex!BQ$6,Input!$H48)=0,BQ$5=1),Input!$I48*Input!$E48,0),0)</f>
        <v>0</v>
      </c>
      <c r="BR68" s="86">
        <f>+IF(AND(BR$1&gt;=Input!$J48,BR$1&lt;=Input!$K48),Input!$E48/Input!$L48,0)+IFERROR(IF(AND(MOD(Capex!BR$6,Input!$H48)=0,BR$5=1),Input!$I48*Input!$E48,0),0)</f>
        <v>0</v>
      </c>
      <c r="BS68" s="86">
        <f>+IF(AND(BS$1&gt;=Input!$J48,BS$1&lt;=Input!$K48),Input!$E48/Input!$L48,0)+IFERROR(IF(AND(MOD(Capex!BS$6,Input!$H48)=0,BS$5=1),Input!$I48*Input!$E48,0),0)</f>
        <v>0</v>
      </c>
      <c r="BT68" s="86">
        <f>+IF(AND(BT$1&gt;=Input!$J48,BT$1&lt;=Input!$K48),Input!$E48/Input!$L48,0)+IFERROR(IF(AND(MOD(Capex!BT$6,Input!$H48)=0,BT$5=1),Input!$I48*Input!$E48,0),0)</f>
        <v>0</v>
      </c>
      <c r="BU68" s="86">
        <f>+IF(AND(BU$1&gt;=Input!$J48,BU$1&lt;=Input!$K48),Input!$E48/Input!$L48,0)+IFERROR(IF(AND(MOD(Capex!BU$6,Input!$H48)=0,BU$5=1),Input!$I48*Input!$E48,0),0)</f>
        <v>0</v>
      </c>
      <c r="BV68" s="86">
        <f>+IF(AND(BV$1&gt;=Input!$J48,BV$1&lt;=Input!$K48),Input!$E48/Input!$L48,0)+IFERROR(IF(AND(MOD(Capex!BV$6,Input!$H48)=0,BV$5=1),Input!$I48*Input!$E48,0),0)</f>
        <v>0</v>
      </c>
      <c r="BW68" s="86">
        <f>+IF(AND(BW$1&gt;=Input!$J48,BW$1&lt;=Input!$K48),Input!$E48/Input!$L48,0)+IFERROR(IF(AND(MOD(Capex!BW$6,Input!$H48)=0,BW$5=1),Input!$I48*Input!$E48,0),0)</f>
        <v>0</v>
      </c>
      <c r="BX68" s="86">
        <f>+IF(AND(BX$1&gt;=Input!$J48,BX$1&lt;=Input!$K48),Input!$E48/Input!$L48,0)+IFERROR(IF(AND(MOD(Capex!BX$6,Input!$H48)=0,BX$5=1),Input!$I48*Input!$E48,0),0)</f>
        <v>0</v>
      </c>
      <c r="BY68" s="86">
        <f>+IF(AND(BY$1&gt;=Input!$J48,BY$1&lt;=Input!$K48),Input!$E48/Input!$L48,0)+IFERROR(IF(AND(MOD(Capex!BY$6,Input!$H48)=0,BY$5=1),Input!$I48*Input!$E48,0),0)</f>
        <v>0</v>
      </c>
      <c r="BZ68" s="86">
        <f>+IF(AND(BZ$1&gt;=Input!$J48,BZ$1&lt;=Input!$K48),Input!$E48/Input!$L48,0)+IFERROR(IF(AND(MOD(Capex!BZ$6,Input!$H48)=0,BZ$5=1),Input!$I48*Input!$E48,0),0)</f>
        <v>0</v>
      </c>
      <c r="CA68" s="86">
        <f>+IF(AND(CA$1&gt;=Input!$J48,CA$1&lt;=Input!$K48),Input!$E48/Input!$L48,0)+IFERROR(IF(AND(MOD(Capex!CA$6,Input!$H48)=0,CA$5=1),Input!$I48*Input!$E48,0),0)</f>
        <v>0</v>
      </c>
      <c r="CB68" s="86">
        <f>+IF(AND(CB$1&gt;=Input!$J48,CB$1&lt;=Input!$K48),Input!$E48/Input!$L48,0)+IFERROR(IF(AND(MOD(Capex!CB$6,Input!$H48)=0,CB$5=1),Input!$I48*Input!$E48,0),0)</f>
        <v>0</v>
      </c>
      <c r="CC68" s="86">
        <f>+IF(AND(CC$1&gt;=Input!$J48,CC$1&lt;=Input!$K48),Input!$E48/Input!$L48,0)+IFERROR(IF(AND(MOD(Capex!CC$6,Input!$H48)=0,CC$5=1),Input!$I48*Input!$E48,0),0)</f>
        <v>0</v>
      </c>
      <c r="CD68" s="86">
        <f>+IF(AND(CD$1&gt;=Input!$J48,CD$1&lt;=Input!$K48),Input!$E48/Input!$L48,0)+IFERROR(IF(AND(MOD(Capex!CD$6,Input!$H48)=0,CD$5=1),Input!$I48*Input!$E48,0),0)</f>
        <v>0</v>
      </c>
      <c r="CE68" s="86">
        <f>+IF(AND(CE$1&gt;=Input!$J48,CE$1&lt;=Input!$K48),Input!$E48/Input!$L48,0)+IFERROR(IF(AND(MOD(Capex!CE$6,Input!$H48)=0,CE$5=1),Input!$I48*Input!$E48,0),0)</f>
        <v>0</v>
      </c>
      <c r="CF68" s="86">
        <f>+IF(AND(CF$1&gt;=Input!$J48,CF$1&lt;=Input!$K48),Input!$E48/Input!$L48,0)+IFERROR(IF(AND(MOD(Capex!CF$6,Input!$H48)=0,CF$5=1),Input!$I48*Input!$E48,0),0)</f>
        <v>0</v>
      </c>
      <c r="CG68" s="86">
        <f>+IF(AND(CG$1&gt;=Input!$J48,CG$1&lt;=Input!$K48),Input!$E48/Input!$L48,0)+IFERROR(IF(AND(MOD(Capex!CG$6,Input!$H48)=0,CG$5=1),Input!$I48*Input!$E48,0),0)</f>
        <v>0</v>
      </c>
      <c r="CH68" s="86">
        <f>+IF(AND(CH$1&gt;=Input!$J48,CH$1&lt;=Input!$K48),Input!$E48/Input!$L48,0)+IFERROR(IF(AND(MOD(Capex!CH$6,Input!$H48)=0,CH$5=1),Input!$I48*Input!$E48,0),0)</f>
        <v>0</v>
      </c>
      <c r="CI68" s="86">
        <f>+IF(AND(CI$1&gt;=Input!$J48,CI$1&lt;=Input!$K48),Input!$E48/Input!$L48,0)+IFERROR(IF(AND(MOD(Capex!CI$6,Input!$H48)=0,CI$5=1),Input!$I48*Input!$E48,0),0)</f>
        <v>0</v>
      </c>
      <c r="CJ68" s="86">
        <f>+IF(AND(CJ$1&gt;=Input!$J48,CJ$1&lt;=Input!$K48),Input!$E48/Input!$L48,0)+IFERROR(IF(AND(MOD(Capex!CJ$6,Input!$H48)=0,CJ$5=1),Input!$I48*Input!$E48,0),0)</f>
        <v>0</v>
      </c>
      <c r="CK68" s="86">
        <f>+IF(AND(CK$1&gt;=Input!$J48,CK$1&lt;=Input!$K48),Input!$E48/Input!$L48,0)+IFERROR(IF(AND(MOD(Capex!CK$6,Input!$H48)=0,CK$5=1),Input!$I48*Input!$E48,0),0)</f>
        <v>0</v>
      </c>
      <c r="CL68" s="86">
        <f>+IF(AND(CL$1&gt;=Input!$J48,CL$1&lt;=Input!$K48),Input!$E48/Input!$L48,0)+IFERROR(IF(AND(MOD(Capex!CL$6,Input!$H48)=0,CL$5=1),Input!$I48*Input!$E48,0),0)</f>
        <v>0</v>
      </c>
      <c r="CM68" s="86">
        <f>+IF(AND(CM$1&gt;=Input!$J48,CM$1&lt;=Input!$K48),Input!$E48/Input!$L48,0)+IFERROR(IF(AND(MOD(Capex!CM$6,Input!$H48)=0,CM$5=1),Input!$I48*Input!$E48,0),0)</f>
        <v>0</v>
      </c>
      <c r="CN68" s="86">
        <f>+IF(AND(CN$1&gt;=Input!$J48,CN$1&lt;=Input!$K48),Input!$E48/Input!$L48,0)+IFERROR(IF(AND(MOD(Capex!CN$6,Input!$H48)=0,CN$5=1),Input!$I48*Input!$E48,0),0)</f>
        <v>0</v>
      </c>
      <c r="CO68" s="86">
        <f>+IF(AND(CO$1&gt;=Input!$J48,CO$1&lt;=Input!$K48),Input!$E48/Input!$L48,0)+IFERROR(IF(AND(MOD(Capex!CO$6,Input!$H48)=0,CO$5=1),Input!$I48*Input!$E48,0),0)</f>
        <v>0</v>
      </c>
      <c r="CP68" s="86">
        <f>+IF(AND(CP$1&gt;=Input!$J48,CP$1&lt;=Input!$K48),Input!$E48/Input!$L48,0)+IFERROR(IF(AND(MOD(Capex!CP$6,Input!$H48)=0,CP$5=1),Input!$I48*Input!$E48,0),0)</f>
        <v>0</v>
      </c>
      <c r="CQ68" s="86">
        <f>+IF(AND(CQ$1&gt;=Input!$J48,CQ$1&lt;=Input!$K48),Input!$E48/Input!$L48,0)+IFERROR(IF(AND(MOD(Capex!CQ$6,Input!$H48)=0,CQ$5=1),Input!$I48*Input!$E48,0),0)</f>
        <v>0</v>
      </c>
      <c r="CR68" s="86">
        <f>+IF(AND(CR$1&gt;=Input!$J48,CR$1&lt;=Input!$K48),Input!$E48/Input!$L48,0)+IFERROR(IF(AND(MOD(Capex!CR$6,Input!$H48)=0,CR$5=1),Input!$I48*Input!$E48,0),0)</f>
        <v>0</v>
      </c>
      <c r="CS68" s="86">
        <f>+IF(AND(CS$1&gt;=Input!$J48,CS$1&lt;=Input!$K48),Input!$E48/Input!$L48,0)+IFERROR(IF(AND(MOD(Capex!CS$6,Input!$H48)=0,CS$5=1),Input!$I48*Input!$E48,0),0)</f>
        <v>0</v>
      </c>
      <c r="CT68" s="86">
        <f>+IF(AND(CT$1&gt;=Input!$J48,CT$1&lt;=Input!$K48),Input!$E48/Input!$L48,0)+IFERROR(IF(AND(MOD(Capex!CT$6,Input!$H48)=0,CT$5=1),Input!$I48*Input!$E48,0),0)</f>
        <v>0</v>
      </c>
      <c r="CU68" s="86">
        <f>+IF(AND(CU$1&gt;=Input!$J48,CU$1&lt;=Input!$K48),Input!$E48/Input!$L48,0)+IFERROR(IF(AND(MOD(Capex!CU$6,Input!$H48)=0,CU$5=1),Input!$I48*Input!$E48,0),0)</f>
        <v>0</v>
      </c>
      <c r="CV68" s="86">
        <f>+IF(AND(CV$1&gt;=Input!$J48,CV$1&lt;=Input!$K48),Input!$E48/Input!$L48,0)+IFERROR(IF(AND(MOD(Capex!CV$6,Input!$H48)=0,CV$5=1),Input!$I48*Input!$E48,0),0)</f>
        <v>0</v>
      </c>
      <c r="CW68" s="86">
        <f>+IF(AND(CW$1&gt;=Input!$J48,CW$1&lt;=Input!$K48),Input!$E48/Input!$L48,0)+IFERROR(IF(AND(MOD(Capex!CW$6,Input!$H48)=0,CW$5=1),Input!$I48*Input!$E48,0),0)</f>
        <v>0</v>
      </c>
      <c r="CX68" s="86">
        <f>+IF(AND(CX$1&gt;=Input!$J48,CX$1&lt;=Input!$K48),Input!$E48/Input!$L48,0)+IFERROR(IF(AND(MOD(Capex!CX$6,Input!$H48)=0,CX$5=1),Input!$I48*Input!$E48,0),0)</f>
        <v>0</v>
      </c>
      <c r="CY68" s="86">
        <f>+IF(AND(CY$1&gt;=Input!$J48,CY$1&lt;=Input!$K48),Input!$E48/Input!$L48,0)+IFERROR(IF(AND(MOD(Capex!CY$6,Input!$H48)=0,CY$5=1),Input!$I48*Input!$E48,0),0)</f>
        <v>0</v>
      </c>
      <c r="CZ68" s="86">
        <f>+IF(AND(CZ$1&gt;=Input!$J48,CZ$1&lt;=Input!$K48),Input!$E48/Input!$L48,0)+IFERROR(IF(AND(MOD(Capex!CZ$6,Input!$H48)=0,CZ$5=1),Input!$I48*Input!$E48,0),0)</f>
        <v>0</v>
      </c>
      <c r="DA68" s="86">
        <f>+IF(AND(DA$1&gt;=Input!$J48,DA$1&lt;=Input!$K48),Input!$E48/Input!$L48,0)+IFERROR(IF(AND(MOD(Capex!DA$6,Input!$H48)=0,DA$5=1),Input!$I48*Input!$E48,0),0)</f>
        <v>0</v>
      </c>
      <c r="DB68" s="86">
        <f>+IF(AND(DB$1&gt;=Input!$J48,DB$1&lt;=Input!$K48),Input!$E48/Input!$L48,0)+IFERROR(IF(AND(MOD(Capex!DB$6,Input!$H48)=0,DB$5=1),Input!$I48*Input!$E48,0),0)</f>
        <v>0</v>
      </c>
      <c r="DC68" s="86">
        <f>+IF(AND(DC$1&gt;=Input!$J48,DC$1&lt;=Input!$K48),Input!$E48/Input!$L48,0)+IFERROR(IF(AND(MOD(Capex!DC$6,Input!$H48)=0,DC$5=1),Input!$I48*Input!$E48,0),0)</f>
        <v>0</v>
      </c>
      <c r="DD68" s="86">
        <f>+IF(AND(DD$1&gt;=Input!$J48,DD$1&lt;=Input!$K48),Input!$E48/Input!$L48,0)+IFERROR(IF(AND(MOD(Capex!DD$6,Input!$H48)=0,DD$5=1),Input!$I48*Input!$E48,0),0)</f>
        <v>0</v>
      </c>
      <c r="DE68" s="86">
        <f>+IF(AND(DE$1&gt;=Input!$J48,DE$1&lt;=Input!$K48),Input!$E48/Input!$L48,0)+IFERROR(IF(AND(MOD(Capex!DE$6,Input!$H48)=0,DE$5=1),Input!$I48*Input!$E48,0),0)</f>
        <v>0</v>
      </c>
      <c r="DF68" s="86">
        <f>+IF(AND(DF$1&gt;=Input!$J48,DF$1&lt;=Input!$K48),Input!$E48/Input!$L48,0)+IFERROR(IF(AND(MOD(Capex!DF$6,Input!$H48)=0,DF$5=1),Input!$I48*Input!$E48,0),0)</f>
        <v>0</v>
      </c>
      <c r="DG68" s="86">
        <f>+IF(AND(DG$1&gt;=Input!$J48,DG$1&lt;=Input!$K48),Input!$E48/Input!$L48,0)+IFERROR(IF(AND(MOD(Capex!DG$6,Input!$H48)=0,DG$5=1),Input!$I48*Input!$E48,0),0)</f>
        <v>0</v>
      </c>
      <c r="DH68" s="86">
        <f>+IF(AND(DH$1&gt;=Input!$J48,DH$1&lt;=Input!$K48),Input!$E48/Input!$L48,0)+IFERROR(IF(AND(MOD(Capex!DH$6,Input!$H48)=0,DH$5=1),Input!$I48*Input!$E48,0),0)</f>
        <v>0</v>
      </c>
      <c r="DI68" s="86">
        <f>+IF(AND(DI$1&gt;=Input!$J48,DI$1&lt;=Input!$K48),Input!$E48/Input!$L48,0)+IFERROR(IF(AND(MOD(Capex!DI$6,Input!$H48)=0,DI$5=1),Input!$I48*Input!$E48,0),0)</f>
        <v>0</v>
      </c>
      <c r="DJ68" s="86">
        <f>+IF(AND(DJ$1&gt;=Input!$J48,DJ$1&lt;=Input!$K48),Input!$E48/Input!$L48,0)+IFERROR(IF(AND(MOD(Capex!DJ$6,Input!$H48)=0,DJ$5=1),Input!$I48*Input!$E48,0),0)</f>
        <v>0</v>
      </c>
      <c r="DK68" s="86">
        <f>+IF(AND(DK$1&gt;=Input!$J48,DK$1&lt;=Input!$K48),Input!$E48/Input!$L48,0)+IFERROR(IF(AND(MOD(Capex!DK$6,Input!$H48)=0,DK$5=1),Input!$I48*Input!$E48,0),0)</f>
        <v>0</v>
      </c>
      <c r="DL68" s="86">
        <f>+IF(AND(DL$1&gt;=Input!$J48,DL$1&lt;=Input!$K48),Input!$E48/Input!$L48,0)+IFERROR(IF(AND(MOD(Capex!DL$6,Input!$H48)=0,DL$5=1),Input!$I48*Input!$E48,0),0)</f>
        <v>0</v>
      </c>
      <c r="DM68" s="86">
        <f>+IF(AND(DM$1&gt;=Input!$J48,DM$1&lt;=Input!$K48),Input!$E48/Input!$L48,0)+IFERROR(IF(AND(MOD(Capex!DM$6,Input!$H48)=0,DM$5=1),Input!$I48*Input!$E48,0),0)</f>
        <v>0</v>
      </c>
      <c r="DN68" s="86">
        <f>+IF(AND(DN$1&gt;=Input!$J48,DN$1&lt;=Input!$K48),Input!$E48/Input!$L48,0)+IFERROR(IF(AND(MOD(Capex!DN$6,Input!$H48)=0,DN$5=1),Input!$I48*Input!$E48,0),0)</f>
        <v>0</v>
      </c>
      <c r="DO68" s="86">
        <f>+IF(AND(DO$1&gt;=Input!$J48,DO$1&lt;=Input!$K48),Input!$E48/Input!$L48,0)+IFERROR(IF(AND(MOD(Capex!DO$6,Input!$H48)=0,DO$5=1),Input!$I48*Input!$E48,0),0)</f>
        <v>0</v>
      </c>
      <c r="DP68" s="86">
        <f>+IF(AND(DP$1&gt;=Input!$J48,DP$1&lt;=Input!$K48),Input!$E48/Input!$L48,0)+IFERROR(IF(AND(MOD(Capex!DP$6,Input!$H48)=0,DP$5=1),Input!$I48*Input!$E48,0),0)</f>
        <v>0</v>
      </c>
      <c r="DQ68" s="86">
        <f>+IF(AND(DQ$1&gt;=Input!$J48,DQ$1&lt;=Input!$K48),Input!$E48/Input!$L48,0)+IFERROR(IF(AND(MOD(Capex!DQ$6,Input!$H48)=0,DQ$5=1),Input!$I48*Input!$E48,0),0)</f>
        <v>0</v>
      </c>
      <c r="DR68" s="86">
        <f>+IF(AND(DR$1&gt;=Input!$J48,DR$1&lt;=Input!$K48),Input!$E48/Input!$L48,0)+IFERROR(IF(AND(MOD(Capex!DR$6,Input!$H48)=0,DR$5=1),Input!$I48*Input!$E48,0),0)</f>
        <v>0</v>
      </c>
      <c r="DS68" s="86">
        <f>+IF(AND(DS$1&gt;=Input!$J48,DS$1&lt;=Input!$K48),Input!$E48/Input!$L48,0)+IFERROR(IF(AND(MOD(Capex!DS$6,Input!$H48)=0,DS$5=1),Input!$I48*Input!$E48,0),0)</f>
        <v>0</v>
      </c>
      <c r="DT68" s="86">
        <f>+IF(AND(DT$1&gt;=Input!$J48,DT$1&lt;=Input!$K48),Input!$E48/Input!$L48,0)+IFERROR(IF(AND(MOD(Capex!DT$6,Input!$H48)=0,DT$5=1),Input!$I48*Input!$E48,0),0)</f>
        <v>0</v>
      </c>
    </row>
    <row r="69" spans="1:16383" ht="14.25" customHeight="1" x14ac:dyDescent="0.15">
      <c r="A69" s="85">
        <f>+Input!G49</f>
        <v>0</v>
      </c>
      <c r="B69" s="3" t="str">
        <f t="shared" si="147"/>
        <v/>
      </c>
      <c r="C69" s="71" t="str">
        <f t="shared" si="147"/>
        <v>EUR</v>
      </c>
      <c r="D69" s="23"/>
      <c r="E69" s="86">
        <f>+IF(AND(E$1&gt;=Input!$J49,E$1&lt;=Input!$K49),Input!$E49/Input!$L49,0)+IFERROR(IF(AND(MOD(Capex!E$6,Input!$H49)=0,E$5=1),Input!$I49*Input!$E49,0),0)</f>
        <v>0</v>
      </c>
      <c r="F69" s="86">
        <f>+IF(AND(F$1&gt;=Input!$J49,F$1&lt;=Input!$K49),Input!$E49/Input!$L49,0)+IFERROR(IF(AND(MOD(Capex!F$6,Input!$H49)=0,F$5=1),Input!$I49*Input!$E49,0),0)</f>
        <v>0</v>
      </c>
      <c r="G69" s="86">
        <f>+IF(AND(G$1&gt;=Input!$J49,G$1&lt;=Input!$K49),Input!$E49/Input!$L49,0)+IFERROR(IF(AND(MOD(Capex!G$6,Input!$H49)=0,G$5=1),Input!$I49*Input!$E49,0),0)</f>
        <v>0</v>
      </c>
      <c r="H69" s="86">
        <f>+IF(AND(H$1&gt;=Input!$J49,H$1&lt;=Input!$K49),Input!$E49/Input!$L49,0)+IFERROR(IF(AND(MOD(Capex!H$6,Input!$H49)=0,H$5=1),Input!$I49*Input!$E49,0),0)</f>
        <v>0</v>
      </c>
      <c r="I69" s="86">
        <f>+IF(AND(I$1&gt;=Input!$J49,I$1&lt;=Input!$K49),Input!$E49/Input!$L49,0)+IFERROR(IF(AND(MOD(Capex!I$6,Input!$H49)=0,I$5=1),Input!$I49*Input!$E49,0),0)</f>
        <v>0</v>
      </c>
      <c r="J69" s="86">
        <f>+IF(AND(J$1&gt;=Input!$J49,J$1&lt;=Input!$K49),Input!$E49/Input!$L49,0)+IFERROR(IF(AND(MOD(Capex!J$6,Input!$H49)=0,J$5=1),Input!$I49*Input!$E49,0),0)</f>
        <v>0</v>
      </c>
      <c r="K69" s="86">
        <f>+IF(AND(K$1&gt;=Input!$J49,K$1&lt;=Input!$K49),Input!$E49/Input!$L49,0)+IFERROR(IF(AND(MOD(Capex!K$6,Input!$H49)=0,K$5=1),Input!$I49*Input!$E49,0),0)</f>
        <v>0</v>
      </c>
      <c r="L69" s="86">
        <f>+IF(AND(L$1&gt;=Input!$J49,L$1&lt;=Input!$K49),Input!$E49/Input!$L49,0)+IFERROR(IF(AND(MOD(Capex!L$6,Input!$H49)=0,L$5=1),Input!$I49*Input!$E49,0),0)</f>
        <v>0</v>
      </c>
      <c r="M69" s="86">
        <f>+IF(AND(M$1&gt;=Input!$J49,M$1&lt;=Input!$K49),Input!$E49/Input!$L49,0)+IFERROR(IF(AND(MOD(Capex!M$6,Input!$H49)=0,M$5=1),Input!$I49*Input!$E49,0),0)</f>
        <v>0</v>
      </c>
      <c r="N69" s="86">
        <f>+IF(AND(N$1&gt;=Input!$J49,N$1&lt;=Input!$K49),Input!$E49/Input!$L49,0)+IFERROR(IF(AND(MOD(Capex!N$6,Input!$H49)=0,N$5=1),Input!$I49*Input!$E49,0),0)</f>
        <v>0</v>
      </c>
      <c r="O69" s="86">
        <f>+IF(AND(O$1&gt;=Input!$J49,O$1&lt;=Input!$K49),Input!$E49/Input!$L49,0)+IFERROR(IF(AND(MOD(Capex!O$6,Input!$H49)=0,O$5=1),Input!$I49*Input!$E49,0),0)</f>
        <v>0</v>
      </c>
      <c r="P69" s="86">
        <f>+IF(AND(P$1&gt;=Input!$J49,P$1&lt;=Input!$K49),Input!$E49/Input!$L49,0)+IFERROR(IF(AND(MOD(Capex!P$6,Input!$H49)=0,P$5=1),Input!$I49*Input!$E49,0),0)</f>
        <v>0</v>
      </c>
      <c r="Q69" s="86">
        <f>+IF(AND(Q$1&gt;=Input!$J49,Q$1&lt;=Input!$K49),Input!$E49/Input!$L49,0)+IFERROR(IF(AND(MOD(Capex!Q$6,Input!$H49)=0,Q$5=1),Input!$I49*Input!$E49,0),0)</f>
        <v>0</v>
      </c>
      <c r="R69" s="86">
        <f>+IF(AND(R$1&gt;=Input!$J49,R$1&lt;=Input!$K49),Input!$E49/Input!$L49,0)+IFERROR(IF(AND(MOD(Capex!R$6,Input!$H49)=0,R$5=1),Input!$I49*Input!$E49,0),0)</f>
        <v>0</v>
      </c>
      <c r="S69" s="86">
        <f>+IF(AND(S$1&gt;=Input!$J49,S$1&lt;=Input!$K49),Input!$E49/Input!$L49,0)+IFERROR(IF(AND(MOD(Capex!S$6,Input!$H49)=0,S$5=1),Input!$I49*Input!$E49,0),0)</f>
        <v>0</v>
      </c>
      <c r="T69" s="86">
        <f>+IF(AND(T$1&gt;=Input!$J49,T$1&lt;=Input!$K49),Input!$E49/Input!$L49,0)+IFERROR(IF(AND(MOD(Capex!T$6,Input!$H49)=0,T$5=1),Input!$I49*Input!$E49,0),0)</f>
        <v>0</v>
      </c>
      <c r="U69" s="86">
        <f>+IF(AND(U$1&gt;=Input!$J49,U$1&lt;=Input!$K49),Input!$E49/Input!$L49,0)+IFERROR(IF(AND(MOD(Capex!U$6,Input!$H49)=0,U$5=1),Input!$I49*Input!$E49,0),0)</f>
        <v>0</v>
      </c>
      <c r="V69" s="86">
        <f>+IF(AND(V$1&gt;=Input!$J49,V$1&lt;=Input!$K49),Input!$E49/Input!$L49,0)+IFERROR(IF(AND(MOD(Capex!V$6,Input!$H49)=0,V$5=1),Input!$I49*Input!$E49,0),0)</f>
        <v>0</v>
      </c>
      <c r="W69" s="86">
        <f>+IF(AND(W$1&gt;=Input!$J49,W$1&lt;=Input!$K49),Input!$E49/Input!$L49,0)+IFERROR(IF(AND(MOD(Capex!W$6,Input!$H49)=0,W$5=1),Input!$I49*Input!$E49,0),0)</f>
        <v>0</v>
      </c>
      <c r="X69" s="86">
        <f>+IF(AND(X$1&gt;=Input!$J49,X$1&lt;=Input!$K49),Input!$E49/Input!$L49,0)+IFERROR(IF(AND(MOD(Capex!X$6,Input!$H49)=0,X$5=1),Input!$I49*Input!$E49,0),0)</f>
        <v>0</v>
      </c>
      <c r="Y69" s="86">
        <f>+IF(AND(Y$1&gt;=Input!$J49,Y$1&lt;=Input!$K49),Input!$E49/Input!$L49,0)+IFERROR(IF(AND(MOD(Capex!Y$6,Input!$H49)=0,Y$5=1),Input!$I49*Input!$E49,0),0)</f>
        <v>0</v>
      </c>
      <c r="Z69" s="86">
        <f>+IF(AND(Z$1&gt;=Input!$J49,Z$1&lt;=Input!$K49),Input!$E49/Input!$L49,0)+IFERROR(IF(AND(MOD(Capex!Z$6,Input!$H49)=0,Z$5=1),Input!$I49*Input!$E49,0),0)</f>
        <v>0</v>
      </c>
      <c r="AA69" s="86">
        <f>+IF(AND(AA$1&gt;=Input!$J49,AA$1&lt;=Input!$K49),Input!$E49/Input!$L49,0)+IFERROR(IF(AND(MOD(Capex!AA$6,Input!$H49)=0,AA$5=1),Input!$I49*Input!$E49,0),0)</f>
        <v>0</v>
      </c>
      <c r="AB69" s="86">
        <f>+IF(AND(AB$1&gt;=Input!$J49,AB$1&lt;=Input!$K49),Input!$E49/Input!$L49,0)+IFERROR(IF(AND(MOD(Capex!AB$6,Input!$H49)=0,AB$5=1),Input!$I49*Input!$E49,0),0)</f>
        <v>0</v>
      </c>
      <c r="AC69" s="86">
        <f>+IF(AND(AC$1&gt;=Input!$J49,AC$1&lt;=Input!$K49),Input!$E49/Input!$L49,0)+IFERROR(IF(AND(MOD(Capex!AC$6,Input!$H49)=0,AC$5=1),Input!$I49*Input!$E49,0),0)</f>
        <v>0</v>
      </c>
      <c r="AD69" s="86">
        <f>+IF(AND(AD$1&gt;=Input!$J49,AD$1&lt;=Input!$K49),Input!$E49/Input!$L49,0)+IFERROR(IF(AND(MOD(Capex!AD$6,Input!$H49)=0,AD$5=1),Input!$I49*Input!$E49,0),0)</f>
        <v>0</v>
      </c>
      <c r="AE69" s="86">
        <f>+IF(AND(AE$1&gt;=Input!$J49,AE$1&lt;=Input!$K49),Input!$E49/Input!$L49,0)+IFERROR(IF(AND(MOD(Capex!AE$6,Input!$H49)=0,AE$5=1),Input!$I49*Input!$E49,0),0)</f>
        <v>0</v>
      </c>
      <c r="AF69" s="86">
        <f>+IF(AND(AF$1&gt;=Input!$J49,AF$1&lt;=Input!$K49),Input!$E49/Input!$L49,0)+IFERROR(IF(AND(MOD(Capex!AF$6,Input!$H49)=0,AF$5=1),Input!$I49*Input!$E49,0),0)</f>
        <v>0</v>
      </c>
      <c r="AG69" s="86">
        <f>+IF(AND(AG$1&gt;=Input!$J49,AG$1&lt;=Input!$K49),Input!$E49/Input!$L49,0)+IFERROR(IF(AND(MOD(Capex!AG$6,Input!$H49)=0,AG$5=1),Input!$I49*Input!$E49,0),0)</f>
        <v>0</v>
      </c>
      <c r="AH69" s="86">
        <f>+IF(AND(AH$1&gt;=Input!$J49,AH$1&lt;=Input!$K49),Input!$E49/Input!$L49,0)+IFERROR(IF(AND(MOD(Capex!AH$6,Input!$H49)=0,AH$5=1),Input!$I49*Input!$E49,0),0)</f>
        <v>0</v>
      </c>
      <c r="AI69" s="86">
        <f>+IF(AND(AI$1&gt;=Input!$J49,AI$1&lt;=Input!$K49),Input!$E49/Input!$L49,0)+IFERROR(IF(AND(MOD(Capex!AI$6,Input!$H49)=0,AI$5=1),Input!$I49*Input!$E49,0),0)</f>
        <v>0</v>
      </c>
      <c r="AJ69" s="86">
        <f>+IF(AND(AJ$1&gt;=Input!$J49,AJ$1&lt;=Input!$K49),Input!$E49/Input!$L49,0)+IFERROR(IF(AND(MOD(Capex!AJ$6,Input!$H49)=0,AJ$5=1),Input!$I49*Input!$E49,0),0)</f>
        <v>0</v>
      </c>
      <c r="AK69" s="86">
        <f>+IF(AND(AK$1&gt;=Input!$J49,AK$1&lt;=Input!$K49),Input!$E49/Input!$L49,0)+IFERROR(IF(AND(MOD(Capex!AK$6,Input!$H49)=0,AK$5=1),Input!$I49*Input!$E49,0),0)</f>
        <v>0</v>
      </c>
      <c r="AL69" s="86">
        <f>+IF(AND(AL$1&gt;=Input!$J49,AL$1&lt;=Input!$K49),Input!$E49/Input!$L49,0)+IFERROR(IF(AND(MOD(Capex!AL$6,Input!$H49)=0,AL$5=1),Input!$I49*Input!$E49,0),0)</f>
        <v>0</v>
      </c>
      <c r="AM69" s="86">
        <f>+IF(AND(AM$1&gt;=Input!$J49,AM$1&lt;=Input!$K49),Input!$E49/Input!$L49,0)+IFERROR(IF(AND(MOD(Capex!AM$6,Input!$H49)=0,AM$5=1),Input!$I49*Input!$E49,0),0)</f>
        <v>0</v>
      </c>
      <c r="AN69" s="86">
        <f>+IF(AND(AN$1&gt;=Input!$J49,AN$1&lt;=Input!$K49),Input!$E49/Input!$L49,0)+IFERROR(IF(AND(MOD(Capex!AN$6,Input!$H49)=0,AN$5=1),Input!$I49*Input!$E49,0),0)</f>
        <v>0</v>
      </c>
      <c r="AO69" s="86">
        <f>+IF(AND(AO$1&gt;=Input!$J49,AO$1&lt;=Input!$K49),Input!$E49/Input!$L49,0)+IFERROR(IF(AND(MOD(Capex!AO$6,Input!$H49)=0,AO$5=1),Input!$I49*Input!$E49,0),0)</f>
        <v>0</v>
      </c>
      <c r="AP69" s="86">
        <f>+IF(AND(AP$1&gt;=Input!$J49,AP$1&lt;=Input!$K49),Input!$E49/Input!$L49,0)+IFERROR(IF(AND(MOD(Capex!AP$6,Input!$H49)=0,AP$5=1),Input!$I49*Input!$E49,0),0)</f>
        <v>0</v>
      </c>
      <c r="AQ69" s="86">
        <f>+IF(AND(AQ$1&gt;=Input!$J49,AQ$1&lt;=Input!$K49),Input!$E49/Input!$L49,0)+IFERROR(IF(AND(MOD(Capex!AQ$6,Input!$H49)=0,AQ$5=1),Input!$I49*Input!$E49,0),0)</f>
        <v>0</v>
      </c>
      <c r="AR69" s="86">
        <f>+IF(AND(AR$1&gt;=Input!$J49,AR$1&lt;=Input!$K49),Input!$E49/Input!$L49,0)+IFERROR(IF(AND(MOD(Capex!AR$6,Input!$H49)=0,AR$5=1),Input!$I49*Input!$E49,0),0)</f>
        <v>0</v>
      </c>
      <c r="AS69" s="86">
        <f>+IF(AND(AS$1&gt;=Input!$J49,AS$1&lt;=Input!$K49),Input!$E49/Input!$L49,0)+IFERROR(IF(AND(MOD(Capex!AS$6,Input!$H49)=0,AS$5=1),Input!$I49*Input!$E49,0),0)</f>
        <v>0</v>
      </c>
      <c r="AT69" s="86">
        <f>+IF(AND(AT$1&gt;=Input!$J49,AT$1&lt;=Input!$K49),Input!$E49/Input!$L49,0)+IFERROR(IF(AND(MOD(Capex!AT$6,Input!$H49)=0,AT$5=1),Input!$I49*Input!$E49,0),0)</f>
        <v>0</v>
      </c>
      <c r="AU69" s="86">
        <f>+IF(AND(AU$1&gt;=Input!$J49,AU$1&lt;=Input!$K49),Input!$E49/Input!$L49,0)+IFERROR(IF(AND(MOD(Capex!AU$6,Input!$H49)=0,AU$5=1),Input!$I49*Input!$E49,0),0)</f>
        <v>0</v>
      </c>
      <c r="AV69" s="86">
        <f>+IF(AND(AV$1&gt;=Input!$J49,AV$1&lt;=Input!$K49),Input!$E49/Input!$L49,0)+IFERROR(IF(AND(MOD(Capex!AV$6,Input!$H49)=0,AV$5=1),Input!$I49*Input!$E49,0),0)</f>
        <v>0</v>
      </c>
      <c r="AW69" s="86">
        <f>+IF(AND(AW$1&gt;=Input!$J49,AW$1&lt;=Input!$K49),Input!$E49/Input!$L49,0)+IFERROR(IF(AND(MOD(Capex!AW$6,Input!$H49)=0,AW$5=1),Input!$I49*Input!$E49,0),0)</f>
        <v>0</v>
      </c>
      <c r="AX69" s="86">
        <f>+IF(AND(AX$1&gt;=Input!$J49,AX$1&lt;=Input!$K49),Input!$E49/Input!$L49,0)+IFERROR(IF(AND(MOD(Capex!AX$6,Input!$H49)=0,AX$5=1),Input!$I49*Input!$E49,0),0)</f>
        <v>0</v>
      </c>
      <c r="AY69" s="86">
        <f>+IF(AND(AY$1&gt;=Input!$J49,AY$1&lt;=Input!$K49),Input!$E49/Input!$L49,0)+IFERROR(IF(AND(MOD(Capex!AY$6,Input!$H49)=0,AY$5=1),Input!$I49*Input!$E49,0),0)</f>
        <v>0</v>
      </c>
      <c r="AZ69" s="86">
        <f>+IF(AND(AZ$1&gt;=Input!$J49,AZ$1&lt;=Input!$K49),Input!$E49/Input!$L49,0)+IFERROR(IF(AND(MOD(Capex!AZ$6,Input!$H49)=0,AZ$5=1),Input!$I49*Input!$E49,0),0)</f>
        <v>0</v>
      </c>
      <c r="BA69" s="86">
        <f>+IF(AND(BA$1&gt;=Input!$J49,BA$1&lt;=Input!$K49),Input!$E49/Input!$L49,0)+IFERROR(IF(AND(MOD(Capex!BA$6,Input!$H49)=0,BA$5=1),Input!$I49*Input!$E49,0),0)</f>
        <v>0</v>
      </c>
      <c r="BB69" s="86">
        <f>+IF(AND(BB$1&gt;=Input!$J49,BB$1&lt;=Input!$K49),Input!$E49/Input!$L49,0)+IFERROR(IF(AND(MOD(Capex!BB$6,Input!$H49)=0,BB$5=1),Input!$I49*Input!$E49,0),0)</f>
        <v>0</v>
      </c>
      <c r="BC69" s="86">
        <f>+IF(AND(BC$1&gt;=Input!$J49,BC$1&lt;=Input!$K49),Input!$E49/Input!$L49,0)+IFERROR(IF(AND(MOD(Capex!BC$6,Input!$H49)=0,BC$5=1),Input!$I49*Input!$E49,0),0)</f>
        <v>0</v>
      </c>
      <c r="BD69" s="86">
        <f>+IF(AND(BD$1&gt;=Input!$J49,BD$1&lt;=Input!$K49),Input!$E49/Input!$L49,0)+IFERROR(IF(AND(MOD(Capex!BD$6,Input!$H49)=0,BD$5=1),Input!$I49*Input!$E49,0),0)</f>
        <v>0</v>
      </c>
      <c r="BE69" s="86">
        <f>+IF(AND(BE$1&gt;=Input!$J49,BE$1&lt;=Input!$K49),Input!$E49/Input!$L49,0)+IFERROR(IF(AND(MOD(Capex!BE$6,Input!$H49)=0,BE$5=1),Input!$I49*Input!$E49,0),0)</f>
        <v>0</v>
      </c>
      <c r="BF69" s="86">
        <f>+IF(AND(BF$1&gt;=Input!$J49,BF$1&lt;=Input!$K49),Input!$E49/Input!$L49,0)+IFERROR(IF(AND(MOD(Capex!BF$6,Input!$H49)=0,BF$5=1),Input!$I49*Input!$E49,0),0)</f>
        <v>0</v>
      </c>
      <c r="BG69" s="86">
        <f>+IF(AND(BG$1&gt;=Input!$J49,BG$1&lt;=Input!$K49),Input!$E49/Input!$L49,0)+IFERROR(IF(AND(MOD(Capex!BG$6,Input!$H49)=0,BG$5=1),Input!$I49*Input!$E49,0),0)</f>
        <v>0</v>
      </c>
      <c r="BH69" s="86">
        <f>+IF(AND(BH$1&gt;=Input!$J49,BH$1&lt;=Input!$K49),Input!$E49/Input!$L49,0)+IFERROR(IF(AND(MOD(Capex!BH$6,Input!$H49)=0,BH$5=1),Input!$I49*Input!$E49,0),0)</f>
        <v>0</v>
      </c>
      <c r="BI69" s="86">
        <f>+IF(AND(BI$1&gt;=Input!$J49,BI$1&lt;=Input!$K49),Input!$E49/Input!$L49,0)+IFERROR(IF(AND(MOD(Capex!BI$6,Input!$H49)=0,BI$5=1),Input!$I49*Input!$E49,0),0)</f>
        <v>0</v>
      </c>
      <c r="BJ69" s="86">
        <f>+IF(AND(BJ$1&gt;=Input!$J49,BJ$1&lt;=Input!$K49),Input!$E49/Input!$L49,0)+IFERROR(IF(AND(MOD(Capex!BJ$6,Input!$H49)=0,BJ$5=1),Input!$I49*Input!$E49,0),0)</f>
        <v>0</v>
      </c>
      <c r="BK69" s="86">
        <f>+IF(AND(BK$1&gt;=Input!$J49,BK$1&lt;=Input!$K49),Input!$E49/Input!$L49,0)+IFERROR(IF(AND(MOD(Capex!BK$6,Input!$H49)=0,BK$5=1),Input!$I49*Input!$E49,0),0)</f>
        <v>0</v>
      </c>
      <c r="BL69" s="86">
        <f>+IF(AND(BL$1&gt;=Input!$J49,BL$1&lt;=Input!$K49),Input!$E49/Input!$L49,0)+IFERROR(IF(AND(MOD(Capex!BL$6,Input!$H49)=0,BL$5=1),Input!$I49*Input!$E49,0),0)</f>
        <v>0</v>
      </c>
      <c r="BM69" s="86">
        <f>+IF(AND(BM$1&gt;=Input!$J49,BM$1&lt;=Input!$K49),Input!$E49/Input!$L49,0)+IFERROR(IF(AND(MOD(Capex!BM$6,Input!$H49)=0,BM$5=1),Input!$I49*Input!$E49,0),0)</f>
        <v>0</v>
      </c>
      <c r="BN69" s="86">
        <f>+IF(AND(BN$1&gt;=Input!$J49,BN$1&lt;=Input!$K49),Input!$E49/Input!$L49,0)+IFERROR(IF(AND(MOD(Capex!BN$6,Input!$H49)=0,BN$5=1),Input!$I49*Input!$E49,0),0)</f>
        <v>0</v>
      </c>
      <c r="BO69" s="86">
        <f>+IF(AND(BO$1&gt;=Input!$J49,BO$1&lt;=Input!$K49),Input!$E49/Input!$L49,0)+IFERROR(IF(AND(MOD(Capex!BO$6,Input!$H49)=0,BO$5=1),Input!$I49*Input!$E49,0),0)</f>
        <v>0</v>
      </c>
      <c r="BP69" s="86">
        <f>+IF(AND(BP$1&gt;=Input!$J49,BP$1&lt;=Input!$K49),Input!$E49/Input!$L49,0)+IFERROR(IF(AND(MOD(Capex!BP$6,Input!$H49)=0,BP$5=1),Input!$I49*Input!$E49,0),0)</f>
        <v>0</v>
      </c>
      <c r="BQ69" s="86">
        <f>+IF(AND(BQ$1&gt;=Input!$J49,BQ$1&lt;=Input!$K49),Input!$E49/Input!$L49,0)+IFERROR(IF(AND(MOD(Capex!BQ$6,Input!$H49)=0,BQ$5=1),Input!$I49*Input!$E49,0),0)</f>
        <v>0</v>
      </c>
      <c r="BR69" s="86">
        <f>+IF(AND(BR$1&gt;=Input!$J49,BR$1&lt;=Input!$K49),Input!$E49/Input!$L49,0)+IFERROR(IF(AND(MOD(Capex!BR$6,Input!$H49)=0,BR$5=1),Input!$I49*Input!$E49,0),0)</f>
        <v>0</v>
      </c>
      <c r="BS69" s="86">
        <f>+IF(AND(BS$1&gt;=Input!$J49,BS$1&lt;=Input!$K49),Input!$E49/Input!$L49,0)+IFERROR(IF(AND(MOD(Capex!BS$6,Input!$H49)=0,BS$5=1),Input!$I49*Input!$E49,0),0)</f>
        <v>0</v>
      </c>
      <c r="BT69" s="86">
        <f>+IF(AND(BT$1&gt;=Input!$J49,BT$1&lt;=Input!$K49),Input!$E49/Input!$L49,0)+IFERROR(IF(AND(MOD(Capex!BT$6,Input!$H49)=0,BT$5=1),Input!$I49*Input!$E49,0),0)</f>
        <v>0</v>
      </c>
      <c r="BU69" s="86">
        <f>+IF(AND(BU$1&gt;=Input!$J49,BU$1&lt;=Input!$K49),Input!$E49/Input!$L49,0)+IFERROR(IF(AND(MOD(Capex!BU$6,Input!$H49)=0,BU$5=1),Input!$I49*Input!$E49,0),0)</f>
        <v>0</v>
      </c>
      <c r="BV69" s="86">
        <f>+IF(AND(BV$1&gt;=Input!$J49,BV$1&lt;=Input!$K49),Input!$E49/Input!$L49,0)+IFERROR(IF(AND(MOD(Capex!BV$6,Input!$H49)=0,BV$5=1),Input!$I49*Input!$E49,0),0)</f>
        <v>0</v>
      </c>
      <c r="BW69" s="86">
        <f>+IF(AND(BW$1&gt;=Input!$J49,BW$1&lt;=Input!$K49),Input!$E49/Input!$L49,0)+IFERROR(IF(AND(MOD(Capex!BW$6,Input!$H49)=0,BW$5=1),Input!$I49*Input!$E49,0),0)</f>
        <v>0</v>
      </c>
      <c r="BX69" s="86">
        <f>+IF(AND(BX$1&gt;=Input!$J49,BX$1&lt;=Input!$K49),Input!$E49/Input!$L49,0)+IFERROR(IF(AND(MOD(Capex!BX$6,Input!$H49)=0,BX$5=1),Input!$I49*Input!$E49,0),0)</f>
        <v>0</v>
      </c>
      <c r="BY69" s="86">
        <f>+IF(AND(BY$1&gt;=Input!$J49,BY$1&lt;=Input!$K49),Input!$E49/Input!$L49,0)+IFERROR(IF(AND(MOD(Capex!BY$6,Input!$H49)=0,BY$5=1),Input!$I49*Input!$E49,0),0)</f>
        <v>0</v>
      </c>
      <c r="BZ69" s="86">
        <f>+IF(AND(BZ$1&gt;=Input!$J49,BZ$1&lt;=Input!$K49),Input!$E49/Input!$L49,0)+IFERROR(IF(AND(MOD(Capex!BZ$6,Input!$H49)=0,BZ$5=1),Input!$I49*Input!$E49,0),0)</f>
        <v>0</v>
      </c>
      <c r="CA69" s="86">
        <f>+IF(AND(CA$1&gt;=Input!$J49,CA$1&lt;=Input!$K49),Input!$E49/Input!$L49,0)+IFERROR(IF(AND(MOD(Capex!CA$6,Input!$H49)=0,CA$5=1),Input!$I49*Input!$E49,0),0)</f>
        <v>0</v>
      </c>
      <c r="CB69" s="86">
        <f>+IF(AND(CB$1&gt;=Input!$J49,CB$1&lt;=Input!$K49),Input!$E49/Input!$L49,0)+IFERROR(IF(AND(MOD(Capex!CB$6,Input!$H49)=0,CB$5=1),Input!$I49*Input!$E49,0),0)</f>
        <v>0</v>
      </c>
      <c r="CC69" s="86">
        <f>+IF(AND(CC$1&gt;=Input!$J49,CC$1&lt;=Input!$K49),Input!$E49/Input!$L49,0)+IFERROR(IF(AND(MOD(Capex!CC$6,Input!$H49)=0,CC$5=1),Input!$I49*Input!$E49,0),0)</f>
        <v>0</v>
      </c>
      <c r="CD69" s="86">
        <f>+IF(AND(CD$1&gt;=Input!$J49,CD$1&lt;=Input!$K49),Input!$E49/Input!$L49,0)+IFERROR(IF(AND(MOD(Capex!CD$6,Input!$H49)=0,CD$5=1),Input!$I49*Input!$E49,0),0)</f>
        <v>0</v>
      </c>
      <c r="CE69" s="86">
        <f>+IF(AND(CE$1&gt;=Input!$J49,CE$1&lt;=Input!$K49),Input!$E49/Input!$L49,0)+IFERROR(IF(AND(MOD(Capex!CE$6,Input!$H49)=0,CE$5=1),Input!$I49*Input!$E49,0),0)</f>
        <v>0</v>
      </c>
      <c r="CF69" s="86">
        <f>+IF(AND(CF$1&gt;=Input!$J49,CF$1&lt;=Input!$K49),Input!$E49/Input!$L49,0)+IFERROR(IF(AND(MOD(Capex!CF$6,Input!$H49)=0,CF$5=1),Input!$I49*Input!$E49,0),0)</f>
        <v>0</v>
      </c>
      <c r="CG69" s="86">
        <f>+IF(AND(CG$1&gt;=Input!$J49,CG$1&lt;=Input!$K49),Input!$E49/Input!$L49,0)+IFERROR(IF(AND(MOD(Capex!CG$6,Input!$H49)=0,CG$5=1),Input!$I49*Input!$E49,0),0)</f>
        <v>0</v>
      </c>
      <c r="CH69" s="86">
        <f>+IF(AND(CH$1&gt;=Input!$J49,CH$1&lt;=Input!$K49),Input!$E49/Input!$L49,0)+IFERROR(IF(AND(MOD(Capex!CH$6,Input!$H49)=0,CH$5=1),Input!$I49*Input!$E49,0),0)</f>
        <v>0</v>
      </c>
      <c r="CI69" s="86">
        <f>+IF(AND(CI$1&gt;=Input!$J49,CI$1&lt;=Input!$K49),Input!$E49/Input!$L49,0)+IFERROR(IF(AND(MOD(Capex!CI$6,Input!$H49)=0,CI$5=1),Input!$I49*Input!$E49,0),0)</f>
        <v>0</v>
      </c>
      <c r="CJ69" s="86">
        <f>+IF(AND(CJ$1&gt;=Input!$J49,CJ$1&lt;=Input!$K49),Input!$E49/Input!$L49,0)+IFERROR(IF(AND(MOD(Capex!CJ$6,Input!$H49)=0,CJ$5=1),Input!$I49*Input!$E49,0),0)</f>
        <v>0</v>
      </c>
      <c r="CK69" s="86">
        <f>+IF(AND(CK$1&gt;=Input!$J49,CK$1&lt;=Input!$K49),Input!$E49/Input!$L49,0)+IFERROR(IF(AND(MOD(Capex!CK$6,Input!$H49)=0,CK$5=1),Input!$I49*Input!$E49,0),0)</f>
        <v>0</v>
      </c>
      <c r="CL69" s="86">
        <f>+IF(AND(CL$1&gt;=Input!$J49,CL$1&lt;=Input!$K49),Input!$E49/Input!$L49,0)+IFERROR(IF(AND(MOD(Capex!CL$6,Input!$H49)=0,CL$5=1),Input!$I49*Input!$E49,0),0)</f>
        <v>0</v>
      </c>
      <c r="CM69" s="86">
        <f>+IF(AND(CM$1&gt;=Input!$J49,CM$1&lt;=Input!$K49),Input!$E49/Input!$L49,0)+IFERROR(IF(AND(MOD(Capex!CM$6,Input!$H49)=0,CM$5=1),Input!$I49*Input!$E49,0),0)</f>
        <v>0</v>
      </c>
      <c r="CN69" s="86">
        <f>+IF(AND(CN$1&gt;=Input!$J49,CN$1&lt;=Input!$K49),Input!$E49/Input!$L49,0)+IFERROR(IF(AND(MOD(Capex!CN$6,Input!$H49)=0,CN$5=1),Input!$I49*Input!$E49,0),0)</f>
        <v>0</v>
      </c>
      <c r="CO69" s="86">
        <f>+IF(AND(CO$1&gt;=Input!$J49,CO$1&lt;=Input!$K49),Input!$E49/Input!$L49,0)+IFERROR(IF(AND(MOD(Capex!CO$6,Input!$H49)=0,CO$5=1),Input!$I49*Input!$E49,0),0)</f>
        <v>0</v>
      </c>
      <c r="CP69" s="86">
        <f>+IF(AND(CP$1&gt;=Input!$J49,CP$1&lt;=Input!$K49),Input!$E49/Input!$L49,0)+IFERROR(IF(AND(MOD(Capex!CP$6,Input!$H49)=0,CP$5=1),Input!$I49*Input!$E49,0),0)</f>
        <v>0</v>
      </c>
      <c r="CQ69" s="86">
        <f>+IF(AND(CQ$1&gt;=Input!$J49,CQ$1&lt;=Input!$K49),Input!$E49/Input!$L49,0)+IFERROR(IF(AND(MOD(Capex!CQ$6,Input!$H49)=0,CQ$5=1),Input!$I49*Input!$E49,0),0)</f>
        <v>0</v>
      </c>
      <c r="CR69" s="86">
        <f>+IF(AND(CR$1&gt;=Input!$J49,CR$1&lt;=Input!$K49),Input!$E49/Input!$L49,0)+IFERROR(IF(AND(MOD(Capex!CR$6,Input!$H49)=0,CR$5=1),Input!$I49*Input!$E49,0),0)</f>
        <v>0</v>
      </c>
      <c r="CS69" s="86">
        <f>+IF(AND(CS$1&gt;=Input!$J49,CS$1&lt;=Input!$K49),Input!$E49/Input!$L49,0)+IFERROR(IF(AND(MOD(Capex!CS$6,Input!$H49)=0,CS$5=1),Input!$I49*Input!$E49,0),0)</f>
        <v>0</v>
      </c>
      <c r="CT69" s="86">
        <f>+IF(AND(CT$1&gt;=Input!$J49,CT$1&lt;=Input!$K49),Input!$E49/Input!$L49,0)+IFERROR(IF(AND(MOD(Capex!CT$6,Input!$H49)=0,CT$5=1),Input!$I49*Input!$E49,0),0)</f>
        <v>0</v>
      </c>
      <c r="CU69" s="86">
        <f>+IF(AND(CU$1&gt;=Input!$J49,CU$1&lt;=Input!$K49),Input!$E49/Input!$L49,0)+IFERROR(IF(AND(MOD(Capex!CU$6,Input!$H49)=0,CU$5=1),Input!$I49*Input!$E49,0),0)</f>
        <v>0</v>
      </c>
      <c r="CV69" s="86">
        <f>+IF(AND(CV$1&gt;=Input!$J49,CV$1&lt;=Input!$K49),Input!$E49/Input!$L49,0)+IFERROR(IF(AND(MOD(Capex!CV$6,Input!$H49)=0,CV$5=1),Input!$I49*Input!$E49,0),0)</f>
        <v>0</v>
      </c>
      <c r="CW69" s="86">
        <f>+IF(AND(CW$1&gt;=Input!$J49,CW$1&lt;=Input!$K49),Input!$E49/Input!$L49,0)+IFERROR(IF(AND(MOD(Capex!CW$6,Input!$H49)=0,CW$5=1),Input!$I49*Input!$E49,0),0)</f>
        <v>0</v>
      </c>
      <c r="CX69" s="86">
        <f>+IF(AND(CX$1&gt;=Input!$J49,CX$1&lt;=Input!$K49),Input!$E49/Input!$L49,0)+IFERROR(IF(AND(MOD(Capex!CX$6,Input!$H49)=0,CX$5=1),Input!$I49*Input!$E49,0),0)</f>
        <v>0</v>
      </c>
      <c r="CY69" s="86">
        <f>+IF(AND(CY$1&gt;=Input!$J49,CY$1&lt;=Input!$K49),Input!$E49/Input!$L49,0)+IFERROR(IF(AND(MOD(Capex!CY$6,Input!$H49)=0,CY$5=1),Input!$I49*Input!$E49,0),0)</f>
        <v>0</v>
      </c>
      <c r="CZ69" s="86">
        <f>+IF(AND(CZ$1&gt;=Input!$J49,CZ$1&lt;=Input!$K49),Input!$E49/Input!$L49,0)+IFERROR(IF(AND(MOD(Capex!CZ$6,Input!$H49)=0,CZ$5=1),Input!$I49*Input!$E49,0),0)</f>
        <v>0</v>
      </c>
      <c r="DA69" s="86">
        <f>+IF(AND(DA$1&gt;=Input!$J49,DA$1&lt;=Input!$K49),Input!$E49/Input!$L49,0)+IFERROR(IF(AND(MOD(Capex!DA$6,Input!$H49)=0,DA$5=1),Input!$I49*Input!$E49,0),0)</f>
        <v>0</v>
      </c>
      <c r="DB69" s="86">
        <f>+IF(AND(DB$1&gt;=Input!$J49,DB$1&lt;=Input!$K49),Input!$E49/Input!$L49,0)+IFERROR(IF(AND(MOD(Capex!DB$6,Input!$H49)=0,DB$5=1),Input!$I49*Input!$E49,0),0)</f>
        <v>0</v>
      </c>
      <c r="DC69" s="86">
        <f>+IF(AND(DC$1&gt;=Input!$J49,DC$1&lt;=Input!$K49),Input!$E49/Input!$L49,0)+IFERROR(IF(AND(MOD(Capex!DC$6,Input!$H49)=0,DC$5=1),Input!$I49*Input!$E49,0),0)</f>
        <v>0</v>
      </c>
      <c r="DD69" s="86">
        <f>+IF(AND(DD$1&gt;=Input!$J49,DD$1&lt;=Input!$K49),Input!$E49/Input!$L49,0)+IFERROR(IF(AND(MOD(Capex!DD$6,Input!$H49)=0,DD$5=1),Input!$I49*Input!$E49,0),0)</f>
        <v>0</v>
      </c>
      <c r="DE69" s="86">
        <f>+IF(AND(DE$1&gt;=Input!$J49,DE$1&lt;=Input!$K49),Input!$E49/Input!$L49,0)+IFERROR(IF(AND(MOD(Capex!DE$6,Input!$H49)=0,DE$5=1),Input!$I49*Input!$E49,0),0)</f>
        <v>0</v>
      </c>
      <c r="DF69" s="86">
        <f>+IF(AND(DF$1&gt;=Input!$J49,DF$1&lt;=Input!$K49),Input!$E49/Input!$L49,0)+IFERROR(IF(AND(MOD(Capex!DF$6,Input!$H49)=0,DF$5=1),Input!$I49*Input!$E49,0),0)</f>
        <v>0</v>
      </c>
      <c r="DG69" s="86">
        <f>+IF(AND(DG$1&gt;=Input!$J49,DG$1&lt;=Input!$K49),Input!$E49/Input!$L49,0)+IFERROR(IF(AND(MOD(Capex!DG$6,Input!$H49)=0,DG$5=1),Input!$I49*Input!$E49,0),0)</f>
        <v>0</v>
      </c>
      <c r="DH69" s="86">
        <f>+IF(AND(DH$1&gt;=Input!$J49,DH$1&lt;=Input!$K49),Input!$E49/Input!$L49,0)+IFERROR(IF(AND(MOD(Capex!DH$6,Input!$H49)=0,DH$5=1),Input!$I49*Input!$E49,0),0)</f>
        <v>0</v>
      </c>
      <c r="DI69" s="86">
        <f>+IF(AND(DI$1&gt;=Input!$J49,DI$1&lt;=Input!$K49),Input!$E49/Input!$L49,0)+IFERROR(IF(AND(MOD(Capex!DI$6,Input!$H49)=0,DI$5=1),Input!$I49*Input!$E49,0),0)</f>
        <v>0</v>
      </c>
      <c r="DJ69" s="86">
        <f>+IF(AND(DJ$1&gt;=Input!$J49,DJ$1&lt;=Input!$K49),Input!$E49/Input!$L49,0)+IFERROR(IF(AND(MOD(Capex!DJ$6,Input!$H49)=0,DJ$5=1),Input!$I49*Input!$E49,0),0)</f>
        <v>0</v>
      </c>
      <c r="DK69" s="86">
        <f>+IF(AND(DK$1&gt;=Input!$J49,DK$1&lt;=Input!$K49),Input!$E49/Input!$L49,0)+IFERROR(IF(AND(MOD(Capex!DK$6,Input!$H49)=0,DK$5=1),Input!$I49*Input!$E49,0),0)</f>
        <v>0</v>
      </c>
      <c r="DL69" s="86">
        <f>+IF(AND(DL$1&gt;=Input!$J49,DL$1&lt;=Input!$K49),Input!$E49/Input!$L49,0)+IFERROR(IF(AND(MOD(Capex!DL$6,Input!$H49)=0,DL$5=1),Input!$I49*Input!$E49,0),0)</f>
        <v>0</v>
      </c>
      <c r="DM69" s="86">
        <f>+IF(AND(DM$1&gt;=Input!$J49,DM$1&lt;=Input!$K49),Input!$E49/Input!$L49,0)+IFERROR(IF(AND(MOD(Capex!DM$6,Input!$H49)=0,DM$5=1),Input!$I49*Input!$E49,0),0)</f>
        <v>0</v>
      </c>
      <c r="DN69" s="86">
        <f>+IF(AND(DN$1&gt;=Input!$J49,DN$1&lt;=Input!$K49),Input!$E49/Input!$L49,0)+IFERROR(IF(AND(MOD(Capex!DN$6,Input!$H49)=0,DN$5=1),Input!$I49*Input!$E49,0),0)</f>
        <v>0</v>
      </c>
      <c r="DO69" s="86">
        <f>+IF(AND(DO$1&gt;=Input!$J49,DO$1&lt;=Input!$K49),Input!$E49/Input!$L49,0)+IFERROR(IF(AND(MOD(Capex!DO$6,Input!$H49)=0,DO$5=1),Input!$I49*Input!$E49,0),0)</f>
        <v>0</v>
      </c>
      <c r="DP69" s="86">
        <f>+IF(AND(DP$1&gt;=Input!$J49,DP$1&lt;=Input!$K49),Input!$E49/Input!$L49,0)+IFERROR(IF(AND(MOD(Capex!DP$6,Input!$H49)=0,DP$5=1),Input!$I49*Input!$E49,0),0)</f>
        <v>0</v>
      </c>
      <c r="DQ69" s="86">
        <f>+IF(AND(DQ$1&gt;=Input!$J49,DQ$1&lt;=Input!$K49),Input!$E49/Input!$L49,0)+IFERROR(IF(AND(MOD(Capex!DQ$6,Input!$H49)=0,DQ$5=1),Input!$I49*Input!$E49,0),0)</f>
        <v>0</v>
      </c>
      <c r="DR69" s="86">
        <f>+IF(AND(DR$1&gt;=Input!$J49,DR$1&lt;=Input!$K49),Input!$E49/Input!$L49,0)+IFERROR(IF(AND(MOD(Capex!DR$6,Input!$H49)=0,DR$5=1),Input!$I49*Input!$E49,0),0)</f>
        <v>0</v>
      </c>
      <c r="DS69" s="86">
        <f>+IF(AND(DS$1&gt;=Input!$J49,DS$1&lt;=Input!$K49),Input!$E49/Input!$L49,0)+IFERROR(IF(AND(MOD(Capex!DS$6,Input!$H49)=0,DS$5=1),Input!$I49*Input!$E49,0),0)</f>
        <v>0</v>
      </c>
      <c r="DT69" s="86">
        <f>+IF(AND(DT$1&gt;=Input!$J49,DT$1&lt;=Input!$K49),Input!$E49/Input!$L49,0)+IFERROR(IF(AND(MOD(Capex!DT$6,Input!$H49)=0,DT$5=1),Input!$I49*Input!$E49,0),0)</f>
        <v>0</v>
      </c>
    </row>
    <row r="70" spans="1:16383" ht="14.25" customHeight="1" x14ac:dyDescent="0.15">
      <c r="A70" s="85">
        <f>+Input!G50</f>
        <v>0</v>
      </c>
      <c r="B70" s="3" t="str">
        <f t="shared" si="147"/>
        <v/>
      </c>
      <c r="C70" s="71" t="str">
        <f t="shared" si="147"/>
        <v>EUR</v>
      </c>
      <c r="D70" s="23"/>
      <c r="E70" s="86">
        <f>+IF(AND(E$1&gt;=Input!$J50,E$1&lt;=Input!$K50),Input!$E50/Input!$L50,0)+IFERROR(IF(AND(MOD(Capex!E$6,Input!$H50)=0,E$5=1),Input!$I50*Input!$E50,0),0)</f>
        <v>0</v>
      </c>
      <c r="F70" s="86">
        <f>+IF(AND(F$1&gt;=Input!$J50,F$1&lt;=Input!$K50),Input!$E50/Input!$L50,0)+IFERROR(IF(AND(MOD(Capex!F$6,Input!$H50)=0,F$5=1),Input!$I50*Input!$E50,0),0)</f>
        <v>0</v>
      </c>
      <c r="G70" s="86">
        <f>+IF(AND(G$1&gt;=Input!$J50,G$1&lt;=Input!$K50),Input!$E50/Input!$L50,0)+IFERROR(IF(AND(MOD(Capex!G$6,Input!$H50)=0,G$5=1),Input!$I50*Input!$E50,0),0)</f>
        <v>0</v>
      </c>
      <c r="H70" s="86">
        <f>+IF(AND(H$1&gt;=Input!$J50,H$1&lt;=Input!$K50),Input!$E50/Input!$L50,0)+IFERROR(IF(AND(MOD(Capex!H$6,Input!$H50)=0,H$5=1),Input!$I50*Input!$E50,0),0)</f>
        <v>0</v>
      </c>
      <c r="I70" s="86">
        <f>+IF(AND(I$1&gt;=Input!$J50,I$1&lt;=Input!$K50),Input!$E50/Input!$L50,0)+IFERROR(IF(AND(MOD(Capex!I$6,Input!$H50)=0,I$5=1),Input!$I50*Input!$E50,0),0)</f>
        <v>0</v>
      </c>
      <c r="J70" s="86">
        <f>+IF(AND(J$1&gt;=Input!$J50,J$1&lt;=Input!$K50),Input!$E50/Input!$L50,0)+IFERROR(IF(AND(MOD(Capex!J$6,Input!$H50)=0,J$5=1),Input!$I50*Input!$E50,0),0)</f>
        <v>0</v>
      </c>
      <c r="K70" s="86">
        <f>+IF(AND(K$1&gt;=Input!$J50,K$1&lt;=Input!$K50),Input!$E50/Input!$L50,0)+IFERROR(IF(AND(MOD(Capex!K$6,Input!$H50)=0,K$5=1),Input!$I50*Input!$E50,0),0)</f>
        <v>0</v>
      </c>
      <c r="L70" s="86">
        <f>+IF(AND(L$1&gt;=Input!$J50,L$1&lt;=Input!$K50),Input!$E50/Input!$L50,0)+IFERROR(IF(AND(MOD(Capex!L$6,Input!$H50)=0,L$5=1),Input!$I50*Input!$E50,0),0)</f>
        <v>0</v>
      </c>
      <c r="M70" s="86">
        <f>+IF(AND(M$1&gt;=Input!$J50,M$1&lt;=Input!$K50),Input!$E50/Input!$L50,0)+IFERROR(IF(AND(MOD(Capex!M$6,Input!$H50)=0,M$5=1),Input!$I50*Input!$E50,0),0)</f>
        <v>0</v>
      </c>
      <c r="N70" s="86">
        <f>+IF(AND(N$1&gt;=Input!$J50,N$1&lt;=Input!$K50),Input!$E50/Input!$L50,0)+IFERROR(IF(AND(MOD(Capex!N$6,Input!$H50)=0,N$5=1),Input!$I50*Input!$E50,0),0)</f>
        <v>0</v>
      </c>
      <c r="O70" s="86">
        <f>+IF(AND(O$1&gt;=Input!$J50,O$1&lt;=Input!$K50),Input!$E50/Input!$L50,0)+IFERROR(IF(AND(MOD(Capex!O$6,Input!$H50)=0,O$5=1),Input!$I50*Input!$E50,0),0)</f>
        <v>0</v>
      </c>
      <c r="P70" s="86">
        <f>+IF(AND(P$1&gt;=Input!$J50,P$1&lt;=Input!$K50),Input!$E50/Input!$L50,0)+IFERROR(IF(AND(MOD(Capex!P$6,Input!$H50)=0,P$5=1),Input!$I50*Input!$E50,0),0)</f>
        <v>0</v>
      </c>
      <c r="Q70" s="86">
        <f>+IF(AND(Q$1&gt;=Input!$J50,Q$1&lt;=Input!$K50),Input!$E50/Input!$L50,0)+IFERROR(IF(AND(MOD(Capex!Q$6,Input!$H50)=0,Q$5=1),Input!$I50*Input!$E50,0),0)</f>
        <v>0</v>
      </c>
      <c r="R70" s="86">
        <f>+IF(AND(R$1&gt;=Input!$J50,R$1&lt;=Input!$K50),Input!$E50/Input!$L50,0)+IFERROR(IF(AND(MOD(Capex!R$6,Input!$H50)=0,R$5=1),Input!$I50*Input!$E50,0),0)</f>
        <v>0</v>
      </c>
      <c r="S70" s="86">
        <f>+IF(AND(S$1&gt;=Input!$J50,S$1&lt;=Input!$K50),Input!$E50/Input!$L50,0)+IFERROR(IF(AND(MOD(Capex!S$6,Input!$H50)=0,S$5=1),Input!$I50*Input!$E50,0),0)</f>
        <v>0</v>
      </c>
      <c r="T70" s="86">
        <f>+IF(AND(T$1&gt;=Input!$J50,T$1&lt;=Input!$K50),Input!$E50/Input!$L50,0)+IFERROR(IF(AND(MOD(Capex!T$6,Input!$H50)=0,T$5=1),Input!$I50*Input!$E50,0),0)</f>
        <v>0</v>
      </c>
      <c r="U70" s="86">
        <f>+IF(AND(U$1&gt;=Input!$J50,U$1&lt;=Input!$K50),Input!$E50/Input!$L50,0)+IFERROR(IF(AND(MOD(Capex!U$6,Input!$H50)=0,U$5=1),Input!$I50*Input!$E50,0),0)</f>
        <v>0</v>
      </c>
      <c r="V70" s="86">
        <f>+IF(AND(V$1&gt;=Input!$J50,V$1&lt;=Input!$K50),Input!$E50/Input!$L50,0)+IFERROR(IF(AND(MOD(Capex!V$6,Input!$H50)=0,V$5=1),Input!$I50*Input!$E50,0),0)</f>
        <v>0</v>
      </c>
      <c r="W70" s="86">
        <f>+IF(AND(W$1&gt;=Input!$J50,W$1&lt;=Input!$K50),Input!$E50/Input!$L50,0)+IFERROR(IF(AND(MOD(Capex!W$6,Input!$H50)=0,W$5=1),Input!$I50*Input!$E50,0),0)</f>
        <v>0</v>
      </c>
      <c r="X70" s="86">
        <f>+IF(AND(X$1&gt;=Input!$J50,X$1&lt;=Input!$K50),Input!$E50/Input!$L50,0)+IFERROR(IF(AND(MOD(Capex!X$6,Input!$H50)=0,X$5=1),Input!$I50*Input!$E50,0),0)</f>
        <v>0</v>
      </c>
      <c r="Y70" s="86">
        <f>+IF(AND(Y$1&gt;=Input!$J50,Y$1&lt;=Input!$K50),Input!$E50/Input!$L50,0)+IFERROR(IF(AND(MOD(Capex!Y$6,Input!$H50)=0,Y$5=1),Input!$I50*Input!$E50,0),0)</f>
        <v>0</v>
      </c>
      <c r="Z70" s="86">
        <f>+IF(AND(Z$1&gt;=Input!$J50,Z$1&lt;=Input!$K50),Input!$E50/Input!$L50,0)+IFERROR(IF(AND(MOD(Capex!Z$6,Input!$H50)=0,Z$5=1),Input!$I50*Input!$E50,0),0)</f>
        <v>0</v>
      </c>
      <c r="AA70" s="86">
        <f>+IF(AND(AA$1&gt;=Input!$J50,AA$1&lt;=Input!$K50),Input!$E50/Input!$L50,0)+IFERROR(IF(AND(MOD(Capex!AA$6,Input!$H50)=0,AA$5=1),Input!$I50*Input!$E50,0),0)</f>
        <v>0</v>
      </c>
      <c r="AB70" s="86">
        <f>+IF(AND(AB$1&gt;=Input!$J50,AB$1&lt;=Input!$K50),Input!$E50/Input!$L50,0)+IFERROR(IF(AND(MOD(Capex!AB$6,Input!$H50)=0,AB$5=1),Input!$I50*Input!$E50,0),0)</f>
        <v>0</v>
      </c>
      <c r="AC70" s="86">
        <f>+IF(AND(AC$1&gt;=Input!$J50,AC$1&lt;=Input!$K50),Input!$E50/Input!$L50,0)+IFERROR(IF(AND(MOD(Capex!AC$6,Input!$H50)=0,AC$5=1),Input!$I50*Input!$E50,0),0)</f>
        <v>0</v>
      </c>
      <c r="AD70" s="86">
        <f>+IF(AND(AD$1&gt;=Input!$J50,AD$1&lt;=Input!$K50),Input!$E50/Input!$L50,0)+IFERROR(IF(AND(MOD(Capex!AD$6,Input!$H50)=0,AD$5=1),Input!$I50*Input!$E50,0),0)</f>
        <v>0</v>
      </c>
      <c r="AE70" s="86">
        <f>+IF(AND(AE$1&gt;=Input!$J50,AE$1&lt;=Input!$K50),Input!$E50/Input!$L50,0)+IFERROR(IF(AND(MOD(Capex!AE$6,Input!$H50)=0,AE$5=1),Input!$I50*Input!$E50,0),0)</f>
        <v>0</v>
      </c>
      <c r="AF70" s="86">
        <f>+IF(AND(AF$1&gt;=Input!$J50,AF$1&lt;=Input!$K50),Input!$E50/Input!$L50,0)+IFERROR(IF(AND(MOD(Capex!AF$6,Input!$H50)=0,AF$5=1),Input!$I50*Input!$E50,0),0)</f>
        <v>0</v>
      </c>
      <c r="AG70" s="86">
        <f>+IF(AND(AG$1&gt;=Input!$J50,AG$1&lt;=Input!$K50),Input!$E50/Input!$L50,0)+IFERROR(IF(AND(MOD(Capex!AG$6,Input!$H50)=0,AG$5=1),Input!$I50*Input!$E50,0),0)</f>
        <v>0</v>
      </c>
      <c r="AH70" s="86">
        <f>+IF(AND(AH$1&gt;=Input!$J50,AH$1&lt;=Input!$K50),Input!$E50/Input!$L50,0)+IFERROR(IF(AND(MOD(Capex!AH$6,Input!$H50)=0,AH$5=1),Input!$I50*Input!$E50,0),0)</f>
        <v>0</v>
      </c>
      <c r="AI70" s="86">
        <f>+IF(AND(AI$1&gt;=Input!$J50,AI$1&lt;=Input!$K50),Input!$E50/Input!$L50,0)+IFERROR(IF(AND(MOD(Capex!AI$6,Input!$H50)=0,AI$5=1),Input!$I50*Input!$E50,0),0)</f>
        <v>0</v>
      </c>
      <c r="AJ70" s="86">
        <f>+IF(AND(AJ$1&gt;=Input!$J50,AJ$1&lt;=Input!$K50),Input!$E50/Input!$L50,0)+IFERROR(IF(AND(MOD(Capex!AJ$6,Input!$H50)=0,AJ$5=1),Input!$I50*Input!$E50,0),0)</f>
        <v>0</v>
      </c>
      <c r="AK70" s="86">
        <f>+IF(AND(AK$1&gt;=Input!$J50,AK$1&lt;=Input!$K50),Input!$E50/Input!$L50,0)+IFERROR(IF(AND(MOD(Capex!AK$6,Input!$H50)=0,AK$5=1),Input!$I50*Input!$E50,0),0)</f>
        <v>0</v>
      </c>
      <c r="AL70" s="86">
        <f>+IF(AND(AL$1&gt;=Input!$J50,AL$1&lt;=Input!$K50),Input!$E50/Input!$L50,0)+IFERROR(IF(AND(MOD(Capex!AL$6,Input!$H50)=0,AL$5=1),Input!$I50*Input!$E50,0),0)</f>
        <v>0</v>
      </c>
      <c r="AM70" s="86">
        <f>+IF(AND(AM$1&gt;=Input!$J50,AM$1&lt;=Input!$K50),Input!$E50/Input!$L50,0)+IFERROR(IF(AND(MOD(Capex!AM$6,Input!$H50)=0,AM$5=1),Input!$I50*Input!$E50,0),0)</f>
        <v>0</v>
      </c>
      <c r="AN70" s="86">
        <f>+IF(AND(AN$1&gt;=Input!$J50,AN$1&lt;=Input!$K50),Input!$E50/Input!$L50,0)+IFERROR(IF(AND(MOD(Capex!AN$6,Input!$H50)=0,AN$5=1),Input!$I50*Input!$E50,0),0)</f>
        <v>0</v>
      </c>
      <c r="AO70" s="86">
        <f>+IF(AND(AO$1&gt;=Input!$J50,AO$1&lt;=Input!$K50),Input!$E50/Input!$L50,0)+IFERROR(IF(AND(MOD(Capex!AO$6,Input!$H50)=0,AO$5=1),Input!$I50*Input!$E50,0),0)</f>
        <v>0</v>
      </c>
      <c r="AP70" s="86">
        <f>+IF(AND(AP$1&gt;=Input!$J50,AP$1&lt;=Input!$K50),Input!$E50/Input!$L50,0)+IFERROR(IF(AND(MOD(Capex!AP$6,Input!$H50)=0,AP$5=1),Input!$I50*Input!$E50,0),0)</f>
        <v>0</v>
      </c>
      <c r="AQ70" s="86">
        <f>+IF(AND(AQ$1&gt;=Input!$J50,AQ$1&lt;=Input!$K50),Input!$E50/Input!$L50,0)+IFERROR(IF(AND(MOD(Capex!AQ$6,Input!$H50)=0,AQ$5=1),Input!$I50*Input!$E50,0),0)</f>
        <v>0</v>
      </c>
      <c r="AR70" s="86">
        <f>+IF(AND(AR$1&gt;=Input!$J50,AR$1&lt;=Input!$K50),Input!$E50/Input!$L50,0)+IFERROR(IF(AND(MOD(Capex!AR$6,Input!$H50)=0,AR$5=1),Input!$I50*Input!$E50,0),0)</f>
        <v>0</v>
      </c>
      <c r="AS70" s="86">
        <f>+IF(AND(AS$1&gt;=Input!$J50,AS$1&lt;=Input!$K50),Input!$E50/Input!$L50,0)+IFERROR(IF(AND(MOD(Capex!AS$6,Input!$H50)=0,AS$5=1),Input!$I50*Input!$E50,0),0)</f>
        <v>0</v>
      </c>
      <c r="AT70" s="86">
        <f>+IF(AND(AT$1&gt;=Input!$J50,AT$1&lt;=Input!$K50),Input!$E50/Input!$L50,0)+IFERROR(IF(AND(MOD(Capex!AT$6,Input!$H50)=0,AT$5=1),Input!$I50*Input!$E50,0),0)</f>
        <v>0</v>
      </c>
      <c r="AU70" s="86">
        <f>+IF(AND(AU$1&gt;=Input!$J50,AU$1&lt;=Input!$K50),Input!$E50/Input!$L50,0)+IFERROR(IF(AND(MOD(Capex!AU$6,Input!$H50)=0,AU$5=1),Input!$I50*Input!$E50,0),0)</f>
        <v>0</v>
      </c>
      <c r="AV70" s="86">
        <f>+IF(AND(AV$1&gt;=Input!$J50,AV$1&lt;=Input!$K50),Input!$E50/Input!$L50,0)+IFERROR(IF(AND(MOD(Capex!AV$6,Input!$H50)=0,AV$5=1),Input!$I50*Input!$E50,0),0)</f>
        <v>0</v>
      </c>
      <c r="AW70" s="86">
        <f>+IF(AND(AW$1&gt;=Input!$J50,AW$1&lt;=Input!$K50),Input!$E50/Input!$L50,0)+IFERROR(IF(AND(MOD(Capex!AW$6,Input!$H50)=0,AW$5=1),Input!$I50*Input!$E50,0),0)</f>
        <v>0</v>
      </c>
      <c r="AX70" s="86">
        <f>+IF(AND(AX$1&gt;=Input!$J50,AX$1&lt;=Input!$K50),Input!$E50/Input!$L50,0)+IFERROR(IF(AND(MOD(Capex!AX$6,Input!$H50)=0,AX$5=1),Input!$I50*Input!$E50,0),0)</f>
        <v>0</v>
      </c>
      <c r="AY70" s="86">
        <f>+IF(AND(AY$1&gt;=Input!$J50,AY$1&lt;=Input!$K50),Input!$E50/Input!$L50,0)+IFERROR(IF(AND(MOD(Capex!AY$6,Input!$H50)=0,AY$5=1),Input!$I50*Input!$E50,0),0)</f>
        <v>0</v>
      </c>
      <c r="AZ70" s="86">
        <f>+IF(AND(AZ$1&gt;=Input!$J50,AZ$1&lt;=Input!$K50),Input!$E50/Input!$L50,0)+IFERROR(IF(AND(MOD(Capex!AZ$6,Input!$H50)=0,AZ$5=1),Input!$I50*Input!$E50,0),0)</f>
        <v>0</v>
      </c>
      <c r="BA70" s="86">
        <f>+IF(AND(BA$1&gt;=Input!$J50,BA$1&lt;=Input!$K50),Input!$E50/Input!$L50,0)+IFERROR(IF(AND(MOD(Capex!BA$6,Input!$H50)=0,BA$5=1),Input!$I50*Input!$E50,0),0)</f>
        <v>0</v>
      </c>
      <c r="BB70" s="86">
        <f>+IF(AND(BB$1&gt;=Input!$J50,BB$1&lt;=Input!$K50),Input!$E50/Input!$L50,0)+IFERROR(IF(AND(MOD(Capex!BB$6,Input!$H50)=0,BB$5=1),Input!$I50*Input!$E50,0),0)</f>
        <v>0</v>
      </c>
      <c r="BC70" s="86">
        <f>+IF(AND(BC$1&gt;=Input!$J50,BC$1&lt;=Input!$K50),Input!$E50/Input!$L50,0)+IFERROR(IF(AND(MOD(Capex!BC$6,Input!$H50)=0,BC$5=1),Input!$I50*Input!$E50,0),0)</f>
        <v>0</v>
      </c>
      <c r="BD70" s="86">
        <f>+IF(AND(BD$1&gt;=Input!$J50,BD$1&lt;=Input!$K50),Input!$E50/Input!$L50,0)+IFERROR(IF(AND(MOD(Capex!BD$6,Input!$H50)=0,BD$5=1),Input!$I50*Input!$E50,0),0)</f>
        <v>0</v>
      </c>
      <c r="BE70" s="86">
        <f>+IF(AND(BE$1&gt;=Input!$J50,BE$1&lt;=Input!$K50),Input!$E50/Input!$L50,0)+IFERROR(IF(AND(MOD(Capex!BE$6,Input!$H50)=0,BE$5=1),Input!$I50*Input!$E50,0),0)</f>
        <v>0</v>
      </c>
      <c r="BF70" s="86">
        <f>+IF(AND(BF$1&gt;=Input!$J50,BF$1&lt;=Input!$K50),Input!$E50/Input!$L50,0)+IFERROR(IF(AND(MOD(Capex!BF$6,Input!$H50)=0,BF$5=1),Input!$I50*Input!$E50,0),0)</f>
        <v>0</v>
      </c>
      <c r="BG70" s="86">
        <f>+IF(AND(BG$1&gt;=Input!$J50,BG$1&lt;=Input!$K50),Input!$E50/Input!$L50,0)+IFERROR(IF(AND(MOD(Capex!BG$6,Input!$H50)=0,BG$5=1),Input!$I50*Input!$E50,0),0)</f>
        <v>0</v>
      </c>
      <c r="BH70" s="86">
        <f>+IF(AND(BH$1&gt;=Input!$J50,BH$1&lt;=Input!$K50),Input!$E50/Input!$L50,0)+IFERROR(IF(AND(MOD(Capex!BH$6,Input!$H50)=0,BH$5=1),Input!$I50*Input!$E50,0),0)</f>
        <v>0</v>
      </c>
      <c r="BI70" s="86">
        <f>+IF(AND(BI$1&gt;=Input!$J50,BI$1&lt;=Input!$K50),Input!$E50/Input!$L50,0)+IFERROR(IF(AND(MOD(Capex!BI$6,Input!$H50)=0,BI$5=1),Input!$I50*Input!$E50,0),0)</f>
        <v>0</v>
      </c>
      <c r="BJ70" s="86">
        <f>+IF(AND(BJ$1&gt;=Input!$J50,BJ$1&lt;=Input!$K50),Input!$E50/Input!$L50,0)+IFERROR(IF(AND(MOD(Capex!BJ$6,Input!$H50)=0,BJ$5=1),Input!$I50*Input!$E50,0),0)</f>
        <v>0</v>
      </c>
      <c r="BK70" s="86">
        <f>+IF(AND(BK$1&gt;=Input!$J50,BK$1&lt;=Input!$K50),Input!$E50/Input!$L50,0)+IFERROR(IF(AND(MOD(Capex!BK$6,Input!$H50)=0,BK$5=1),Input!$I50*Input!$E50,0),0)</f>
        <v>0</v>
      </c>
      <c r="BL70" s="86">
        <f>+IF(AND(BL$1&gt;=Input!$J50,BL$1&lt;=Input!$K50),Input!$E50/Input!$L50,0)+IFERROR(IF(AND(MOD(Capex!BL$6,Input!$H50)=0,BL$5=1),Input!$I50*Input!$E50,0),0)</f>
        <v>0</v>
      </c>
      <c r="BM70" s="86">
        <f>+IF(AND(BM$1&gt;=Input!$J50,BM$1&lt;=Input!$K50),Input!$E50/Input!$L50,0)+IFERROR(IF(AND(MOD(Capex!BM$6,Input!$H50)=0,BM$5=1),Input!$I50*Input!$E50,0),0)</f>
        <v>0</v>
      </c>
      <c r="BN70" s="86">
        <f>+IF(AND(BN$1&gt;=Input!$J50,BN$1&lt;=Input!$K50),Input!$E50/Input!$L50,0)+IFERROR(IF(AND(MOD(Capex!BN$6,Input!$H50)=0,BN$5=1),Input!$I50*Input!$E50,0),0)</f>
        <v>0</v>
      </c>
      <c r="BO70" s="86">
        <f>+IF(AND(BO$1&gt;=Input!$J50,BO$1&lt;=Input!$K50),Input!$E50/Input!$L50,0)+IFERROR(IF(AND(MOD(Capex!BO$6,Input!$H50)=0,BO$5=1),Input!$I50*Input!$E50,0),0)</f>
        <v>0</v>
      </c>
      <c r="BP70" s="86">
        <f>+IF(AND(BP$1&gt;=Input!$J50,BP$1&lt;=Input!$K50),Input!$E50/Input!$L50,0)+IFERROR(IF(AND(MOD(Capex!BP$6,Input!$H50)=0,BP$5=1),Input!$I50*Input!$E50,0),0)</f>
        <v>0</v>
      </c>
      <c r="BQ70" s="86">
        <f>+IF(AND(BQ$1&gt;=Input!$J50,BQ$1&lt;=Input!$K50),Input!$E50/Input!$L50,0)+IFERROR(IF(AND(MOD(Capex!BQ$6,Input!$H50)=0,BQ$5=1),Input!$I50*Input!$E50,0),0)</f>
        <v>0</v>
      </c>
      <c r="BR70" s="86">
        <f>+IF(AND(BR$1&gt;=Input!$J50,BR$1&lt;=Input!$K50),Input!$E50/Input!$L50,0)+IFERROR(IF(AND(MOD(Capex!BR$6,Input!$H50)=0,BR$5=1),Input!$I50*Input!$E50,0),0)</f>
        <v>0</v>
      </c>
      <c r="BS70" s="86">
        <f>+IF(AND(BS$1&gt;=Input!$J50,BS$1&lt;=Input!$K50),Input!$E50/Input!$L50,0)+IFERROR(IF(AND(MOD(Capex!BS$6,Input!$H50)=0,BS$5=1),Input!$I50*Input!$E50,0),0)</f>
        <v>0</v>
      </c>
      <c r="BT70" s="86">
        <f>+IF(AND(BT$1&gt;=Input!$J50,BT$1&lt;=Input!$K50),Input!$E50/Input!$L50,0)+IFERROR(IF(AND(MOD(Capex!BT$6,Input!$H50)=0,BT$5=1),Input!$I50*Input!$E50,0),0)</f>
        <v>0</v>
      </c>
      <c r="BU70" s="86">
        <f>+IF(AND(BU$1&gt;=Input!$J50,BU$1&lt;=Input!$K50),Input!$E50/Input!$L50,0)+IFERROR(IF(AND(MOD(Capex!BU$6,Input!$H50)=0,BU$5=1),Input!$I50*Input!$E50,0),0)</f>
        <v>0</v>
      </c>
      <c r="BV70" s="86">
        <f>+IF(AND(BV$1&gt;=Input!$J50,BV$1&lt;=Input!$K50),Input!$E50/Input!$L50,0)+IFERROR(IF(AND(MOD(Capex!BV$6,Input!$H50)=0,BV$5=1),Input!$I50*Input!$E50,0),0)</f>
        <v>0</v>
      </c>
      <c r="BW70" s="86">
        <f>+IF(AND(BW$1&gt;=Input!$J50,BW$1&lt;=Input!$K50),Input!$E50/Input!$L50,0)+IFERROR(IF(AND(MOD(Capex!BW$6,Input!$H50)=0,BW$5=1),Input!$I50*Input!$E50,0),0)</f>
        <v>0</v>
      </c>
      <c r="BX70" s="86">
        <f>+IF(AND(BX$1&gt;=Input!$J50,BX$1&lt;=Input!$K50),Input!$E50/Input!$L50,0)+IFERROR(IF(AND(MOD(Capex!BX$6,Input!$H50)=0,BX$5=1),Input!$I50*Input!$E50,0),0)</f>
        <v>0</v>
      </c>
      <c r="BY70" s="86">
        <f>+IF(AND(BY$1&gt;=Input!$J50,BY$1&lt;=Input!$K50),Input!$E50/Input!$L50,0)+IFERROR(IF(AND(MOD(Capex!BY$6,Input!$H50)=0,BY$5=1),Input!$I50*Input!$E50,0),0)</f>
        <v>0</v>
      </c>
      <c r="BZ70" s="86">
        <f>+IF(AND(BZ$1&gt;=Input!$J50,BZ$1&lt;=Input!$K50),Input!$E50/Input!$L50,0)+IFERROR(IF(AND(MOD(Capex!BZ$6,Input!$H50)=0,BZ$5=1),Input!$I50*Input!$E50,0),0)</f>
        <v>0</v>
      </c>
      <c r="CA70" s="86">
        <f>+IF(AND(CA$1&gt;=Input!$J50,CA$1&lt;=Input!$K50),Input!$E50/Input!$L50,0)+IFERROR(IF(AND(MOD(Capex!CA$6,Input!$H50)=0,CA$5=1),Input!$I50*Input!$E50,0),0)</f>
        <v>0</v>
      </c>
      <c r="CB70" s="86">
        <f>+IF(AND(CB$1&gt;=Input!$J50,CB$1&lt;=Input!$K50),Input!$E50/Input!$L50,0)+IFERROR(IF(AND(MOD(Capex!CB$6,Input!$H50)=0,CB$5=1),Input!$I50*Input!$E50,0),0)</f>
        <v>0</v>
      </c>
      <c r="CC70" s="86">
        <f>+IF(AND(CC$1&gt;=Input!$J50,CC$1&lt;=Input!$K50),Input!$E50/Input!$L50,0)+IFERROR(IF(AND(MOD(Capex!CC$6,Input!$H50)=0,CC$5=1),Input!$I50*Input!$E50,0),0)</f>
        <v>0</v>
      </c>
      <c r="CD70" s="86">
        <f>+IF(AND(CD$1&gt;=Input!$J50,CD$1&lt;=Input!$K50),Input!$E50/Input!$L50,0)+IFERROR(IF(AND(MOD(Capex!CD$6,Input!$H50)=0,CD$5=1),Input!$I50*Input!$E50,0),0)</f>
        <v>0</v>
      </c>
      <c r="CE70" s="86">
        <f>+IF(AND(CE$1&gt;=Input!$J50,CE$1&lt;=Input!$K50),Input!$E50/Input!$L50,0)+IFERROR(IF(AND(MOD(Capex!CE$6,Input!$H50)=0,CE$5=1),Input!$I50*Input!$E50,0),0)</f>
        <v>0</v>
      </c>
      <c r="CF70" s="86">
        <f>+IF(AND(CF$1&gt;=Input!$J50,CF$1&lt;=Input!$K50),Input!$E50/Input!$L50,0)+IFERROR(IF(AND(MOD(Capex!CF$6,Input!$H50)=0,CF$5=1),Input!$I50*Input!$E50,0),0)</f>
        <v>0</v>
      </c>
      <c r="CG70" s="86">
        <f>+IF(AND(CG$1&gt;=Input!$J50,CG$1&lt;=Input!$K50),Input!$E50/Input!$L50,0)+IFERROR(IF(AND(MOD(Capex!CG$6,Input!$H50)=0,CG$5=1),Input!$I50*Input!$E50,0),0)</f>
        <v>0</v>
      </c>
      <c r="CH70" s="86">
        <f>+IF(AND(CH$1&gt;=Input!$J50,CH$1&lt;=Input!$K50),Input!$E50/Input!$L50,0)+IFERROR(IF(AND(MOD(Capex!CH$6,Input!$H50)=0,CH$5=1),Input!$I50*Input!$E50,0),0)</f>
        <v>0</v>
      </c>
      <c r="CI70" s="86">
        <f>+IF(AND(CI$1&gt;=Input!$J50,CI$1&lt;=Input!$K50),Input!$E50/Input!$L50,0)+IFERROR(IF(AND(MOD(Capex!CI$6,Input!$H50)=0,CI$5=1),Input!$I50*Input!$E50,0),0)</f>
        <v>0</v>
      </c>
      <c r="CJ70" s="86">
        <f>+IF(AND(CJ$1&gt;=Input!$J50,CJ$1&lt;=Input!$K50),Input!$E50/Input!$L50,0)+IFERROR(IF(AND(MOD(Capex!CJ$6,Input!$H50)=0,CJ$5=1),Input!$I50*Input!$E50,0),0)</f>
        <v>0</v>
      </c>
      <c r="CK70" s="86">
        <f>+IF(AND(CK$1&gt;=Input!$J50,CK$1&lt;=Input!$K50),Input!$E50/Input!$L50,0)+IFERROR(IF(AND(MOD(Capex!CK$6,Input!$H50)=0,CK$5=1),Input!$I50*Input!$E50,0),0)</f>
        <v>0</v>
      </c>
      <c r="CL70" s="86">
        <f>+IF(AND(CL$1&gt;=Input!$J50,CL$1&lt;=Input!$K50),Input!$E50/Input!$L50,0)+IFERROR(IF(AND(MOD(Capex!CL$6,Input!$H50)=0,CL$5=1),Input!$I50*Input!$E50,0),0)</f>
        <v>0</v>
      </c>
      <c r="CM70" s="86">
        <f>+IF(AND(CM$1&gt;=Input!$J50,CM$1&lt;=Input!$K50),Input!$E50/Input!$L50,0)+IFERROR(IF(AND(MOD(Capex!CM$6,Input!$H50)=0,CM$5=1),Input!$I50*Input!$E50,0),0)</f>
        <v>0</v>
      </c>
      <c r="CN70" s="86">
        <f>+IF(AND(CN$1&gt;=Input!$J50,CN$1&lt;=Input!$K50),Input!$E50/Input!$L50,0)+IFERROR(IF(AND(MOD(Capex!CN$6,Input!$H50)=0,CN$5=1),Input!$I50*Input!$E50,0),0)</f>
        <v>0</v>
      </c>
      <c r="CO70" s="86">
        <f>+IF(AND(CO$1&gt;=Input!$J50,CO$1&lt;=Input!$K50),Input!$E50/Input!$L50,0)+IFERROR(IF(AND(MOD(Capex!CO$6,Input!$H50)=0,CO$5=1),Input!$I50*Input!$E50,0),0)</f>
        <v>0</v>
      </c>
      <c r="CP70" s="86">
        <f>+IF(AND(CP$1&gt;=Input!$J50,CP$1&lt;=Input!$K50),Input!$E50/Input!$L50,0)+IFERROR(IF(AND(MOD(Capex!CP$6,Input!$H50)=0,CP$5=1),Input!$I50*Input!$E50,0),0)</f>
        <v>0</v>
      </c>
      <c r="CQ70" s="86">
        <f>+IF(AND(CQ$1&gt;=Input!$J50,CQ$1&lt;=Input!$K50),Input!$E50/Input!$L50,0)+IFERROR(IF(AND(MOD(Capex!CQ$6,Input!$H50)=0,CQ$5=1),Input!$I50*Input!$E50,0),0)</f>
        <v>0</v>
      </c>
      <c r="CR70" s="86">
        <f>+IF(AND(CR$1&gt;=Input!$J50,CR$1&lt;=Input!$K50),Input!$E50/Input!$L50,0)+IFERROR(IF(AND(MOD(Capex!CR$6,Input!$H50)=0,CR$5=1),Input!$I50*Input!$E50,0),0)</f>
        <v>0</v>
      </c>
      <c r="CS70" s="86">
        <f>+IF(AND(CS$1&gt;=Input!$J50,CS$1&lt;=Input!$K50),Input!$E50/Input!$L50,0)+IFERROR(IF(AND(MOD(Capex!CS$6,Input!$H50)=0,CS$5=1),Input!$I50*Input!$E50,0),0)</f>
        <v>0</v>
      </c>
      <c r="CT70" s="86">
        <f>+IF(AND(CT$1&gt;=Input!$J50,CT$1&lt;=Input!$K50),Input!$E50/Input!$L50,0)+IFERROR(IF(AND(MOD(Capex!CT$6,Input!$H50)=0,CT$5=1),Input!$I50*Input!$E50,0),0)</f>
        <v>0</v>
      </c>
      <c r="CU70" s="86">
        <f>+IF(AND(CU$1&gt;=Input!$J50,CU$1&lt;=Input!$K50),Input!$E50/Input!$L50,0)+IFERROR(IF(AND(MOD(Capex!CU$6,Input!$H50)=0,CU$5=1),Input!$I50*Input!$E50,0),0)</f>
        <v>0</v>
      </c>
      <c r="CV70" s="86">
        <f>+IF(AND(CV$1&gt;=Input!$J50,CV$1&lt;=Input!$K50),Input!$E50/Input!$L50,0)+IFERROR(IF(AND(MOD(Capex!CV$6,Input!$H50)=0,CV$5=1),Input!$I50*Input!$E50,0),0)</f>
        <v>0</v>
      </c>
      <c r="CW70" s="86">
        <f>+IF(AND(CW$1&gt;=Input!$J50,CW$1&lt;=Input!$K50),Input!$E50/Input!$L50,0)+IFERROR(IF(AND(MOD(Capex!CW$6,Input!$H50)=0,CW$5=1),Input!$I50*Input!$E50,0),0)</f>
        <v>0</v>
      </c>
      <c r="CX70" s="86">
        <f>+IF(AND(CX$1&gt;=Input!$J50,CX$1&lt;=Input!$K50),Input!$E50/Input!$L50,0)+IFERROR(IF(AND(MOD(Capex!CX$6,Input!$H50)=0,CX$5=1),Input!$I50*Input!$E50,0),0)</f>
        <v>0</v>
      </c>
      <c r="CY70" s="86">
        <f>+IF(AND(CY$1&gt;=Input!$J50,CY$1&lt;=Input!$K50),Input!$E50/Input!$L50,0)+IFERROR(IF(AND(MOD(Capex!CY$6,Input!$H50)=0,CY$5=1),Input!$I50*Input!$E50,0),0)</f>
        <v>0</v>
      </c>
      <c r="CZ70" s="86">
        <f>+IF(AND(CZ$1&gt;=Input!$J50,CZ$1&lt;=Input!$K50),Input!$E50/Input!$L50,0)+IFERROR(IF(AND(MOD(Capex!CZ$6,Input!$H50)=0,CZ$5=1),Input!$I50*Input!$E50,0),0)</f>
        <v>0</v>
      </c>
      <c r="DA70" s="86">
        <f>+IF(AND(DA$1&gt;=Input!$J50,DA$1&lt;=Input!$K50),Input!$E50/Input!$L50,0)+IFERROR(IF(AND(MOD(Capex!DA$6,Input!$H50)=0,DA$5=1),Input!$I50*Input!$E50,0),0)</f>
        <v>0</v>
      </c>
      <c r="DB70" s="86">
        <f>+IF(AND(DB$1&gt;=Input!$J50,DB$1&lt;=Input!$K50),Input!$E50/Input!$L50,0)+IFERROR(IF(AND(MOD(Capex!DB$6,Input!$H50)=0,DB$5=1),Input!$I50*Input!$E50,0),0)</f>
        <v>0</v>
      </c>
      <c r="DC70" s="86">
        <f>+IF(AND(DC$1&gt;=Input!$J50,DC$1&lt;=Input!$K50),Input!$E50/Input!$L50,0)+IFERROR(IF(AND(MOD(Capex!DC$6,Input!$H50)=0,DC$5=1),Input!$I50*Input!$E50,0),0)</f>
        <v>0</v>
      </c>
      <c r="DD70" s="86">
        <f>+IF(AND(DD$1&gt;=Input!$J50,DD$1&lt;=Input!$K50),Input!$E50/Input!$L50,0)+IFERROR(IF(AND(MOD(Capex!DD$6,Input!$H50)=0,DD$5=1),Input!$I50*Input!$E50,0),0)</f>
        <v>0</v>
      </c>
      <c r="DE70" s="86">
        <f>+IF(AND(DE$1&gt;=Input!$J50,DE$1&lt;=Input!$K50),Input!$E50/Input!$L50,0)+IFERROR(IF(AND(MOD(Capex!DE$6,Input!$H50)=0,DE$5=1),Input!$I50*Input!$E50,0),0)</f>
        <v>0</v>
      </c>
      <c r="DF70" s="86">
        <f>+IF(AND(DF$1&gt;=Input!$J50,DF$1&lt;=Input!$K50),Input!$E50/Input!$L50,0)+IFERROR(IF(AND(MOD(Capex!DF$6,Input!$H50)=0,DF$5=1),Input!$I50*Input!$E50,0),0)</f>
        <v>0</v>
      </c>
      <c r="DG70" s="86">
        <f>+IF(AND(DG$1&gt;=Input!$J50,DG$1&lt;=Input!$K50),Input!$E50/Input!$L50,0)+IFERROR(IF(AND(MOD(Capex!DG$6,Input!$H50)=0,DG$5=1),Input!$I50*Input!$E50,0),0)</f>
        <v>0</v>
      </c>
      <c r="DH70" s="86">
        <f>+IF(AND(DH$1&gt;=Input!$J50,DH$1&lt;=Input!$K50),Input!$E50/Input!$L50,0)+IFERROR(IF(AND(MOD(Capex!DH$6,Input!$H50)=0,DH$5=1),Input!$I50*Input!$E50,0),0)</f>
        <v>0</v>
      </c>
      <c r="DI70" s="86">
        <f>+IF(AND(DI$1&gt;=Input!$J50,DI$1&lt;=Input!$K50),Input!$E50/Input!$L50,0)+IFERROR(IF(AND(MOD(Capex!DI$6,Input!$H50)=0,DI$5=1),Input!$I50*Input!$E50,0),0)</f>
        <v>0</v>
      </c>
      <c r="DJ70" s="86">
        <f>+IF(AND(DJ$1&gt;=Input!$J50,DJ$1&lt;=Input!$K50),Input!$E50/Input!$L50,0)+IFERROR(IF(AND(MOD(Capex!DJ$6,Input!$H50)=0,DJ$5=1),Input!$I50*Input!$E50,0),0)</f>
        <v>0</v>
      </c>
      <c r="DK70" s="86">
        <f>+IF(AND(DK$1&gt;=Input!$J50,DK$1&lt;=Input!$K50),Input!$E50/Input!$L50,0)+IFERROR(IF(AND(MOD(Capex!DK$6,Input!$H50)=0,DK$5=1),Input!$I50*Input!$E50,0),0)</f>
        <v>0</v>
      </c>
      <c r="DL70" s="86">
        <f>+IF(AND(DL$1&gt;=Input!$J50,DL$1&lt;=Input!$K50),Input!$E50/Input!$L50,0)+IFERROR(IF(AND(MOD(Capex!DL$6,Input!$H50)=0,DL$5=1),Input!$I50*Input!$E50,0),0)</f>
        <v>0</v>
      </c>
      <c r="DM70" s="86">
        <f>+IF(AND(DM$1&gt;=Input!$J50,DM$1&lt;=Input!$K50),Input!$E50/Input!$L50,0)+IFERROR(IF(AND(MOD(Capex!DM$6,Input!$H50)=0,DM$5=1),Input!$I50*Input!$E50,0),0)</f>
        <v>0</v>
      </c>
      <c r="DN70" s="86">
        <f>+IF(AND(DN$1&gt;=Input!$J50,DN$1&lt;=Input!$K50),Input!$E50/Input!$L50,0)+IFERROR(IF(AND(MOD(Capex!DN$6,Input!$H50)=0,DN$5=1),Input!$I50*Input!$E50,0),0)</f>
        <v>0</v>
      </c>
      <c r="DO70" s="86">
        <f>+IF(AND(DO$1&gt;=Input!$J50,DO$1&lt;=Input!$K50),Input!$E50/Input!$L50,0)+IFERROR(IF(AND(MOD(Capex!DO$6,Input!$H50)=0,DO$5=1),Input!$I50*Input!$E50,0),0)</f>
        <v>0</v>
      </c>
      <c r="DP70" s="86">
        <f>+IF(AND(DP$1&gt;=Input!$J50,DP$1&lt;=Input!$K50),Input!$E50/Input!$L50,0)+IFERROR(IF(AND(MOD(Capex!DP$6,Input!$H50)=0,DP$5=1),Input!$I50*Input!$E50,0),0)</f>
        <v>0</v>
      </c>
      <c r="DQ70" s="86">
        <f>+IF(AND(DQ$1&gt;=Input!$J50,DQ$1&lt;=Input!$K50),Input!$E50/Input!$L50,0)+IFERROR(IF(AND(MOD(Capex!DQ$6,Input!$H50)=0,DQ$5=1),Input!$I50*Input!$E50,0),0)</f>
        <v>0</v>
      </c>
      <c r="DR70" s="86">
        <f>+IF(AND(DR$1&gt;=Input!$J50,DR$1&lt;=Input!$K50),Input!$E50/Input!$L50,0)+IFERROR(IF(AND(MOD(Capex!DR$6,Input!$H50)=0,DR$5=1),Input!$I50*Input!$E50,0),0)</f>
        <v>0</v>
      </c>
      <c r="DS70" s="86">
        <f>+IF(AND(DS$1&gt;=Input!$J50,DS$1&lt;=Input!$K50),Input!$E50/Input!$L50,0)+IFERROR(IF(AND(MOD(Capex!DS$6,Input!$H50)=0,DS$5=1),Input!$I50*Input!$E50,0),0)</f>
        <v>0</v>
      </c>
      <c r="DT70" s="86">
        <f>+IF(AND(DT$1&gt;=Input!$J50,DT$1&lt;=Input!$K50),Input!$E50/Input!$L50,0)+IFERROR(IF(AND(MOD(Capex!DT$6,Input!$H50)=0,DT$5=1),Input!$I50*Input!$E50,0),0)</f>
        <v>0</v>
      </c>
    </row>
    <row r="71" spans="1:16383" ht="14.25" customHeight="1" x14ac:dyDescent="0.15">
      <c r="A71" s="85">
        <f>+Input!G51</f>
        <v>0</v>
      </c>
      <c r="B71" s="3" t="str">
        <f t="shared" si="147"/>
        <v/>
      </c>
      <c r="C71" s="71" t="str">
        <f t="shared" si="147"/>
        <v>EUR</v>
      </c>
      <c r="D71" s="23"/>
      <c r="E71" s="86">
        <f>+IF(AND(E$1&gt;=Input!$J51,E$1&lt;=Input!$K51),Input!$E51/Input!$L51,0)+IFERROR(IF(AND(MOD(Capex!E$6,Input!$H51)=0,E$5=1),Input!$I51*Input!$E51,0),0)</f>
        <v>0</v>
      </c>
      <c r="F71" s="86">
        <f>+IF(AND(F$1&gt;=Input!$J51,F$1&lt;=Input!$K51),Input!$E51/Input!$L51,0)+IFERROR(IF(AND(MOD(Capex!F$6,Input!$H51)=0,F$5=1),Input!$I51*Input!$E51,0),0)</f>
        <v>0</v>
      </c>
      <c r="G71" s="86">
        <f>+IF(AND(G$1&gt;=Input!$J51,G$1&lt;=Input!$K51),Input!$E51/Input!$L51,0)+IFERROR(IF(AND(MOD(Capex!G$6,Input!$H51)=0,G$5=1),Input!$I51*Input!$E51,0),0)</f>
        <v>0</v>
      </c>
      <c r="H71" s="86">
        <f>+IF(AND(H$1&gt;=Input!$J51,H$1&lt;=Input!$K51),Input!$E51/Input!$L51,0)+IFERROR(IF(AND(MOD(Capex!H$6,Input!$H51)=0,H$5=1),Input!$I51*Input!$E51,0),0)</f>
        <v>0</v>
      </c>
      <c r="I71" s="86">
        <f>+IF(AND(I$1&gt;=Input!$J51,I$1&lt;=Input!$K51),Input!$E51/Input!$L51,0)+IFERROR(IF(AND(MOD(Capex!I$6,Input!$H51)=0,I$5=1),Input!$I51*Input!$E51,0),0)</f>
        <v>0</v>
      </c>
      <c r="J71" s="86">
        <f>+IF(AND(J$1&gt;=Input!$J51,J$1&lt;=Input!$K51),Input!$E51/Input!$L51,0)+IFERROR(IF(AND(MOD(Capex!J$6,Input!$H51)=0,J$5=1),Input!$I51*Input!$E51,0),0)</f>
        <v>0</v>
      </c>
      <c r="K71" s="86">
        <f>+IF(AND(K$1&gt;=Input!$J51,K$1&lt;=Input!$K51),Input!$E51/Input!$L51,0)+IFERROR(IF(AND(MOD(Capex!K$6,Input!$H51)=0,K$5=1),Input!$I51*Input!$E51,0),0)</f>
        <v>0</v>
      </c>
      <c r="L71" s="86">
        <f>+IF(AND(L$1&gt;=Input!$J51,L$1&lt;=Input!$K51),Input!$E51/Input!$L51,0)+IFERROR(IF(AND(MOD(Capex!L$6,Input!$H51)=0,L$5=1),Input!$I51*Input!$E51,0),0)</f>
        <v>0</v>
      </c>
      <c r="M71" s="86">
        <f>+IF(AND(M$1&gt;=Input!$J51,M$1&lt;=Input!$K51),Input!$E51/Input!$L51,0)+IFERROR(IF(AND(MOD(Capex!M$6,Input!$H51)=0,M$5=1),Input!$I51*Input!$E51,0),0)</f>
        <v>0</v>
      </c>
      <c r="N71" s="86">
        <f>+IF(AND(N$1&gt;=Input!$J51,N$1&lt;=Input!$K51),Input!$E51/Input!$L51,0)+IFERROR(IF(AND(MOD(Capex!N$6,Input!$H51)=0,N$5=1),Input!$I51*Input!$E51,0),0)</f>
        <v>0</v>
      </c>
      <c r="O71" s="86">
        <f>+IF(AND(O$1&gt;=Input!$J51,O$1&lt;=Input!$K51),Input!$E51/Input!$L51,0)+IFERROR(IF(AND(MOD(Capex!O$6,Input!$H51)=0,O$5=1),Input!$I51*Input!$E51,0),0)</f>
        <v>0</v>
      </c>
      <c r="P71" s="86">
        <f>+IF(AND(P$1&gt;=Input!$J51,P$1&lt;=Input!$K51),Input!$E51/Input!$L51,0)+IFERROR(IF(AND(MOD(Capex!P$6,Input!$H51)=0,P$5=1),Input!$I51*Input!$E51,0),0)</f>
        <v>0</v>
      </c>
      <c r="Q71" s="86">
        <f>+IF(AND(Q$1&gt;=Input!$J51,Q$1&lt;=Input!$K51),Input!$E51/Input!$L51,0)+IFERROR(IF(AND(MOD(Capex!Q$6,Input!$H51)=0,Q$5=1),Input!$I51*Input!$E51,0),0)</f>
        <v>0</v>
      </c>
      <c r="R71" s="86">
        <f>+IF(AND(R$1&gt;=Input!$J51,R$1&lt;=Input!$K51),Input!$E51/Input!$L51,0)+IFERROR(IF(AND(MOD(Capex!R$6,Input!$H51)=0,R$5=1),Input!$I51*Input!$E51,0),0)</f>
        <v>0</v>
      </c>
      <c r="S71" s="86">
        <f>+IF(AND(S$1&gt;=Input!$J51,S$1&lt;=Input!$K51),Input!$E51/Input!$L51,0)+IFERROR(IF(AND(MOD(Capex!S$6,Input!$H51)=0,S$5=1),Input!$I51*Input!$E51,0),0)</f>
        <v>0</v>
      </c>
      <c r="T71" s="86">
        <f>+IF(AND(T$1&gt;=Input!$J51,T$1&lt;=Input!$K51),Input!$E51/Input!$L51,0)+IFERROR(IF(AND(MOD(Capex!T$6,Input!$H51)=0,T$5=1),Input!$I51*Input!$E51,0),0)</f>
        <v>0</v>
      </c>
      <c r="U71" s="86">
        <f>+IF(AND(U$1&gt;=Input!$J51,U$1&lt;=Input!$K51),Input!$E51/Input!$L51,0)+IFERROR(IF(AND(MOD(Capex!U$6,Input!$H51)=0,U$5=1),Input!$I51*Input!$E51,0),0)</f>
        <v>0</v>
      </c>
      <c r="V71" s="86">
        <f>+IF(AND(V$1&gt;=Input!$J51,V$1&lt;=Input!$K51),Input!$E51/Input!$L51,0)+IFERROR(IF(AND(MOD(Capex!V$6,Input!$H51)=0,V$5=1),Input!$I51*Input!$E51,0),0)</f>
        <v>0</v>
      </c>
      <c r="W71" s="86">
        <f>+IF(AND(W$1&gt;=Input!$J51,W$1&lt;=Input!$K51),Input!$E51/Input!$L51,0)+IFERROR(IF(AND(MOD(Capex!W$6,Input!$H51)=0,W$5=1),Input!$I51*Input!$E51,0),0)</f>
        <v>0</v>
      </c>
      <c r="X71" s="86">
        <f>+IF(AND(X$1&gt;=Input!$J51,X$1&lt;=Input!$K51),Input!$E51/Input!$L51,0)+IFERROR(IF(AND(MOD(Capex!X$6,Input!$H51)=0,X$5=1),Input!$I51*Input!$E51,0),0)</f>
        <v>0</v>
      </c>
      <c r="Y71" s="86">
        <f>+IF(AND(Y$1&gt;=Input!$J51,Y$1&lt;=Input!$K51),Input!$E51/Input!$L51,0)+IFERROR(IF(AND(MOD(Capex!Y$6,Input!$H51)=0,Y$5=1),Input!$I51*Input!$E51,0),0)</f>
        <v>0</v>
      </c>
      <c r="Z71" s="86">
        <f>+IF(AND(Z$1&gt;=Input!$J51,Z$1&lt;=Input!$K51),Input!$E51/Input!$L51,0)+IFERROR(IF(AND(MOD(Capex!Z$6,Input!$H51)=0,Z$5=1),Input!$I51*Input!$E51,0),0)</f>
        <v>0</v>
      </c>
      <c r="AA71" s="86">
        <f>+IF(AND(AA$1&gt;=Input!$J51,AA$1&lt;=Input!$K51),Input!$E51/Input!$L51,0)+IFERROR(IF(AND(MOD(Capex!AA$6,Input!$H51)=0,AA$5=1),Input!$I51*Input!$E51,0),0)</f>
        <v>0</v>
      </c>
      <c r="AB71" s="86">
        <f>+IF(AND(AB$1&gt;=Input!$J51,AB$1&lt;=Input!$K51),Input!$E51/Input!$L51,0)+IFERROR(IF(AND(MOD(Capex!AB$6,Input!$H51)=0,AB$5=1),Input!$I51*Input!$E51,0),0)</f>
        <v>0</v>
      </c>
      <c r="AC71" s="86">
        <f>+IF(AND(AC$1&gt;=Input!$J51,AC$1&lt;=Input!$K51),Input!$E51/Input!$L51,0)+IFERROR(IF(AND(MOD(Capex!AC$6,Input!$H51)=0,AC$5=1),Input!$I51*Input!$E51,0),0)</f>
        <v>0</v>
      </c>
      <c r="AD71" s="86">
        <f>+IF(AND(AD$1&gt;=Input!$J51,AD$1&lt;=Input!$K51),Input!$E51/Input!$L51,0)+IFERROR(IF(AND(MOD(Capex!AD$6,Input!$H51)=0,AD$5=1),Input!$I51*Input!$E51,0),0)</f>
        <v>0</v>
      </c>
      <c r="AE71" s="86">
        <f>+IF(AND(AE$1&gt;=Input!$J51,AE$1&lt;=Input!$K51),Input!$E51/Input!$L51,0)+IFERROR(IF(AND(MOD(Capex!AE$6,Input!$H51)=0,AE$5=1),Input!$I51*Input!$E51,0),0)</f>
        <v>0</v>
      </c>
      <c r="AF71" s="86">
        <f>+IF(AND(AF$1&gt;=Input!$J51,AF$1&lt;=Input!$K51),Input!$E51/Input!$L51,0)+IFERROR(IF(AND(MOD(Capex!AF$6,Input!$H51)=0,AF$5=1),Input!$I51*Input!$E51,0),0)</f>
        <v>0</v>
      </c>
      <c r="AG71" s="86">
        <f>+IF(AND(AG$1&gt;=Input!$J51,AG$1&lt;=Input!$K51),Input!$E51/Input!$L51,0)+IFERROR(IF(AND(MOD(Capex!AG$6,Input!$H51)=0,AG$5=1),Input!$I51*Input!$E51,0),0)</f>
        <v>0</v>
      </c>
      <c r="AH71" s="86">
        <f>+IF(AND(AH$1&gt;=Input!$J51,AH$1&lt;=Input!$K51),Input!$E51/Input!$L51,0)+IFERROR(IF(AND(MOD(Capex!AH$6,Input!$H51)=0,AH$5=1),Input!$I51*Input!$E51,0),0)</f>
        <v>0</v>
      </c>
      <c r="AI71" s="86">
        <f>+IF(AND(AI$1&gt;=Input!$J51,AI$1&lt;=Input!$K51),Input!$E51/Input!$L51,0)+IFERROR(IF(AND(MOD(Capex!AI$6,Input!$H51)=0,AI$5=1),Input!$I51*Input!$E51,0),0)</f>
        <v>0</v>
      </c>
      <c r="AJ71" s="86">
        <f>+IF(AND(AJ$1&gt;=Input!$J51,AJ$1&lt;=Input!$K51),Input!$E51/Input!$L51,0)+IFERROR(IF(AND(MOD(Capex!AJ$6,Input!$H51)=0,AJ$5=1),Input!$I51*Input!$E51,0),0)</f>
        <v>0</v>
      </c>
      <c r="AK71" s="86">
        <f>+IF(AND(AK$1&gt;=Input!$J51,AK$1&lt;=Input!$K51),Input!$E51/Input!$L51,0)+IFERROR(IF(AND(MOD(Capex!AK$6,Input!$H51)=0,AK$5=1),Input!$I51*Input!$E51,0),0)</f>
        <v>0</v>
      </c>
      <c r="AL71" s="86">
        <f>+IF(AND(AL$1&gt;=Input!$J51,AL$1&lt;=Input!$K51),Input!$E51/Input!$L51,0)+IFERROR(IF(AND(MOD(Capex!AL$6,Input!$H51)=0,AL$5=1),Input!$I51*Input!$E51,0),0)</f>
        <v>0</v>
      </c>
      <c r="AM71" s="86">
        <f>+IF(AND(AM$1&gt;=Input!$J51,AM$1&lt;=Input!$K51),Input!$E51/Input!$L51,0)+IFERROR(IF(AND(MOD(Capex!AM$6,Input!$H51)=0,AM$5=1),Input!$I51*Input!$E51,0),0)</f>
        <v>0</v>
      </c>
      <c r="AN71" s="86">
        <f>+IF(AND(AN$1&gt;=Input!$J51,AN$1&lt;=Input!$K51),Input!$E51/Input!$L51,0)+IFERROR(IF(AND(MOD(Capex!AN$6,Input!$H51)=0,AN$5=1),Input!$I51*Input!$E51,0),0)</f>
        <v>0</v>
      </c>
      <c r="AO71" s="86">
        <f>+IF(AND(AO$1&gt;=Input!$J51,AO$1&lt;=Input!$K51),Input!$E51/Input!$L51,0)+IFERROR(IF(AND(MOD(Capex!AO$6,Input!$H51)=0,AO$5=1),Input!$I51*Input!$E51,0),0)</f>
        <v>0</v>
      </c>
      <c r="AP71" s="86">
        <f>+IF(AND(AP$1&gt;=Input!$J51,AP$1&lt;=Input!$K51),Input!$E51/Input!$L51,0)+IFERROR(IF(AND(MOD(Capex!AP$6,Input!$H51)=0,AP$5=1),Input!$I51*Input!$E51,0),0)</f>
        <v>0</v>
      </c>
      <c r="AQ71" s="86">
        <f>+IF(AND(AQ$1&gt;=Input!$J51,AQ$1&lt;=Input!$K51),Input!$E51/Input!$L51,0)+IFERROR(IF(AND(MOD(Capex!AQ$6,Input!$H51)=0,AQ$5=1),Input!$I51*Input!$E51,0),0)</f>
        <v>0</v>
      </c>
      <c r="AR71" s="86">
        <f>+IF(AND(AR$1&gt;=Input!$J51,AR$1&lt;=Input!$K51),Input!$E51/Input!$L51,0)+IFERROR(IF(AND(MOD(Capex!AR$6,Input!$H51)=0,AR$5=1),Input!$I51*Input!$E51,0),0)</f>
        <v>0</v>
      </c>
      <c r="AS71" s="86">
        <f>+IF(AND(AS$1&gt;=Input!$J51,AS$1&lt;=Input!$K51),Input!$E51/Input!$L51,0)+IFERROR(IF(AND(MOD(Capex!AS$6,Input!$H51)=0,AS$5=1),Input!$I51*Input!$E51,0),0)</f>
        <v>0</v>
      </c>
      <c r="AT71" s="86">
        <f>+IF(AND(AT$1&gt;=Input!$J51,AT$1&lt;=Input!$K51),Input!$E51/Input!$L51,0)+IFERROR(IF(AND(MOD(Capex!AT$6,Input!$H51)=0,AT$5=1),Input!$I51*Input!$E51,0),0)</f>
        <v>0</v>
      </c>
      <c r="AU71" s="86">
        <f>+IF(AND(AU$1&gt;=Input!$J51,AU$1&lt;=Input!$K51),Input!$E51/Input!$L51,0)+IFERROR(IF(AND(MOD(Capex!AU$6,Input!$H51)=0,AU$5=1),Input!$I51*Input!$E51,0),0)</f>
        <v>0</v>
      </c>
      <c r="AV71" s="86">
        <f>+IF(AND(AV$1&gt;=Input!$J51,AV$1&lt;=Input!$K51),Input!$E51/Input!$L51,0)+IFERROR(IF(AND(MOD(Capex!AV$6,Input!$H51)=0,AV$5=1),Input!$I51*Input!$E51,0),0)</f>
        <v>0</v>
      </c>
      <c r="AW71" s="86">
        <f>+IF(AND(AW$1&gt;=Input!$J51,AW$1&lt;=Input!$K51),Input!$E51/Input!$L51,0)+IFERROR(IF(AND(MOD(Capex!AW$6,Input!$H51)=0,AW$5=1),Input!$I51*Input!$E51,0),0)</f>
        <v>0</v>
      </c>
      <c r="AX71" s="86">
        <f>+IF(AND(AX$1&gt;=Input!$J51,AX$1&lt;=Input!$K51),Input!$E51/Input!$L51,0)+IFERROR(IF(AND(MOD(Capex!AX$6,Input!$H51)=0,AX$5=1),Input!$I51*Input!$E51,0),0)</f>
        <v>0</v>
      </c>
      <c r="AY71" s="86">
        <f>+IF(AND(AY$1&gt;=Input!$J51,AY$1&lt;=Input!$K51),Input!$E51/Input!$L51,0)+IFERROR(IF(AND(MOD(Capex!AY$6,Input!$H51)=0,AY$5=1),Input!$I51*Input!$E51,0),0)</f>
        <v>0</v>
      </c>
      <c r="AZ71" s="86">
        <f>+IF(AND(AZ$1&gt;=Input!$J51,AZ$1&lt;=Input!$K51),Input!$E51/Input!$L51,0)+IFERROR(IF(AND(MOD(Capex!AZ$6,Input!$H51)=0,AZ$5=1),Input!$I51*Input!$E51,0),0)</f>
        <v>0</v>
      </c>
      <c r="BA71" s="86">
        <f>+IF(AND(BA$1&gt;=Input!$J51,BA$1&lt;=Input!$K51),Input!$E51/Input!$L51,0)+IFERROR(IF(AND(MOD(Capex!BA$6,Input!$H51)=0,BA$5=1),Input!$I51*Input!$E51,0),0)</f>
        <v>0</v>
      </c>
      <c r="BB71" s="86">
        <f>+IF(AND(BB$1&gt;=Input!$J51,BB$1&lt;=Input!$K51),Input!$E51/Input!$L51,0)+IFERROR(IF(AND(MOD(Capex!BB$6,Input!$H51)=0,BB$5=1),Input!$I51*Input!$E51,0),0)</f>
        <v>0</v>
      </c>
      <c r="BC71" s="86">
        <f>+IF(AND(BC$1&gt;=Input!$J51,BC$1&lt;=Input!$K51),Input!$E51/Input!$L51,0)+IFERROR(IF(AND(MOD(Capex!BC$6,Input!$H51)=0,BC$5=1),Input!$I51*Input!$E51,0),0)</f>
        <v>0</v>
      </c>
      <c r="BD71" s="86">
        <f>+IF(AND(BD$1&gt;=Input!$J51,BD$1&lt;=Input!$K51),Input!$E51/Input!$L51,0)+IFERROR(IF(AND(MOD(Capex!BD$6,Input!$H51)=0,BD$5=1),Input!$I51*Input!$E51,0),0)</f>
        <v>0</v>
      </c>
      <c r="BE71" s="86">
        <f>+IF(AND(BE$1&gt;=Input!$J51,BE$1&lt;=Input!$K51),Input!$E51/Input!$L51,0)+IFERROR(IF(AND(MOD(Capex!BE$6,Input!$H51)=0,BE$5=1),Input!$I51*Input!$E51,0),0)</f>
        <v>0</v>
      </c>
      <c r="BF71" s="86">
        <f>+IF(AND(BF$1&gt;=Input!$J51,BF$1&lt;=Input!$K51),Input!$E51/Input!$L51,0)+IFERROR(IF(AND(MOD(Capex!BF$6,Input!$H51)=0,BF$5=1),Input!$I51*Input!$E51,0),0)</f>
        <v>0</v>
      </c>
      <c r="BG71" s="86">
        <f>+IF(AND(BG$1&gt;=Input!$J51,BG$1&lt;=Input!$K51),Input!$E51/Input!$L51,0)+IFERROR(IF(AND(MOD(Capex!BG$6,Input!$H51)=0,BG$5=1),Input!$I51*Input!$E51,0),0)</f>
        <v>0</v>
      </c>
      <c r="BH71" s="86">
        <f>+IF(AND(BH$1&gt;=Input!$J51,BH$1&lt;=Input!$K51),Input!$E51/Input!$L51,0)+IFERROR(IF(AND(MOD(Capex!BH$6,Input!$H51)=0,BH$5=1),Input!$I51*Input!$E51,0),0)</f>
        <v>0</v>
      </c>
      <c r="BI71" s="86">
        <f>+IF(AND(BI$1&gt;=Input!$J51,BI$1&lt;=Input!$K51),Input!$E51/Input!$L51,0)+IFERROR(IF(AND(MOD(Capex!BI$6,Input!$H51)=0,BI$5=1),Input!$I51*Input!$E51,0),0)</f>
        <v>0</v>
      </c>
      <c r="BJ71" s="86">
        <f>+IF(AND(BJ$1&gt;=Input!$J51,BJ$1&lt;=Input!$K51),Input!$E51/Input!$L51,0)+IFERROR(IF(AND(MOD(Capex!BJ$6,Input!$H51)=0,BJ$5=1),Input!$I51*Input!$E51,0),0)</f>
        <v>0</v>
      </c>
      <c r="BK71" s="86">
        <f>+IF(AND(BK$1&gt;=Input!$J51,BK$1&lt;=Input!$K51),Input!$E51/Input!$L51,0)+IFERROR(IF(AND(MOD(Capex!BK$6,Input!$H51)=0,BK$5=1),Input!$I51*Input!$E51,0),0)</f>
        <v>0</v>
      </c>
      <c r="BL71" s="86">
        <f>+IF(AND(BL$1&gt;=Input!$J51,BL$1&lt;=Input!$K51),Input!$E51/Input!$L51,0)+IFERROR(IF(AND(MOD(Capex!BL$6,Input!$H51)=0,BL$5=1),Input!$I51*Input!$E51,0),0)</f>
        <v>0</v>
      </c>
      <c r="BM71" s="86">
        <f>+IF(AND(BM$1&gt;=Input!$J51,BM$1&lt;=Input!$K51),Input!$E51/Input!$L51,0)+IFERROR(IF(AND(MOD(Capex!BM$6,Input!$H51)=0,BM$5=1),Input!$I51*Input!$E51,0),0)</f>
        <v>0</v>
      </c>
      <c r="BN71" s="86">
        <f>+IF(AND(BN$1&gt;=Input!$J51,BN$1&lt;=Input!$K51),Input!$E51/Input!$L51,0)+IFERROR(IF(AND(MOD(Capex!BN$6,Input!$H51)=0,BN$5=1),Input!$I51*Input!$E51,0),0)</f>
        <v>0</v>
      </c>
      <c r="BO71" s="86">
        <f>+IF(AND(BO$1&gt;=Input!$J51,BO$1&lt;=Input!$K51),Input!$E51/Input!$L51,0)+IFERROR(IF(AND(MOD(Capex!BO$6,Input!$H51)=0,BO$5=1),Input!$I51*Input!$E51,0),0)</f>
        <v>0</v>
      </c>
      <c r="BP71" s="86">
        <f>+IF(AND(BP$1&gt;=Input!$J51,BP$1&lt;=Input!$K51),Input!$E51/Input!$L51,0)+IFERROR(IF(AND(MOD(Capex!BP$6,Input!$H51)=0,BP$5=1),Input!$I51*Input!$E51,0),0)</f>
        <v>0</v>
      </c>
      <c r="BQ71" s="86">
        <f>+IF(AND(BQ$1&gt;=Input!$J51,BQ$1&lt;=Input!$K51),Input!$E51/Input!$L51,0)+IFERROR(IF(AND(MOD(Capex!BQ$6,Input!$H51)=0,BQ$5=1),Input!$I51*Input!$E51,0),0)</f>
        <v>0</v>
      </c>
      <c r="BR71" s="86">
        <f>+IF(AND(BR$1&gt;=Input!$J51,BR$1&lt;=Input!$K51),Input!$E51/Input!$L51,0)+IFERROR(IF(AND(MOD(Capex!BR$6,Input!$H51)=0,BR$5=1),Input!$I51*Input!$E51,0),0)</f>
        <v>0</v>
      </c>
      <c r="BS71" s="86">
        <f>+IF(AND(BS$1&gt;=Input!$J51,BS$1&lt;=Input!$K51),Input!$E51/Input!$L51,0)+IFERROR(IF(AND(MOD(Capex!BS$6,Input!$H51)=0,BS$5=1),Input!$I51*Input!$E51,0),0)</f>
        <v>0</v>
      </c>
      <c r="BT71" s="86">
        <f>+IF(AND(BT$1&gt;=Input!$J51,BT$1&lt;=Input!$K51),Input!$E51/Input!$L51,0)+IFERROR(IF(AND(MOD(Capex!BT$6,Input!$H51)=0,BT$5=1),Input!$I51*Input!$E51,0),0)</f>
        <v>0</v>
      </c>
      <c r="BU71" s="86">
        <f>+IF(AND(BU$1&gt;=Input!$J51,BU$1&lt;=Input!$K51),Input!$E51/Input!$L51,0)+IFERROR(IF(AND(MOD(Capex!BU$6,Input!$H51)=0,BU$5=1),Input!$I51*Input!$E51,0),0)</f>
        <v>0</v>
      </c>
      <c r="BV71" s="86">
        <f>+IF(AND(BV$1&gt;=Input!$J51,BV$1&lt;=Input!$K51),Input!$E51/Input!$L51,0)+IFERROR(IF(AND(MOD(Capex!BV$6,Input!$H51)=0,BV$5=1),Input!$I51*Input!$E51,0),0)</f>
        <v>0</v>
      </c>
      <c r="BW71" s="86">
        <f>+IF(AND(BW$1&gt;=Input!$J51,BW$1&lt;=Input!$K51),Input!$E51/Input!$L51,0)+IFERROR(IF(AND(MOD(Capex!BW$6,Input!$H51)=0,BW$5=1),Input!$I51*Input!$E51,0),0)</f>
        <v>0</v>
      </c>
      <c r="BX71" s="86">
        <f>+IF(AND(BX$1&gt;=Input!$J51,BX$1&lt;=Input!$K51),Input!$E51/Input!$L51,0)+IFERROR(IF(AND(MOD(Capex!BX$6,Input!$H51)=0,BX$5=1),Input!$I51*Input!$E51,0),0)</f>
        <v>0</v>
      </c>
      <c r="BY71" s="86">
        <f>+IF(AND(BY$1&gt;=Input!$J51,BY$1&lt;=Input!$K51),Input!$E51/Input!$L51,0)+IFERROR(IF(AND(MOD(Capex!BY$6,Input!$H51)=0,BY$5=1),Input!$I51*Input!$E51,0),0)</f>
        <v>0</v>
      </c>
      <c r="BZ71" s="86">
        <f>+IF(AND(BZ$1&gt;=Input!$J51,BZ$1&lt;=Input!$K51),Input!$E51/Input!$L51,0)+IFERROR(IF(AND(MOD(Capex!BZ$6,Input!$H51)=0,BZ$5=1),Input!$I51*Input!$E51,0),0)</f>
        <v>0</v>
      </c>
      <c r="CA71" s="86">
        <f>+IF(AND(CA$1&gt;=Input!$J51,CA$1&lt;=Input!$K51),Input!$E51/Input!$L51,0)+IFERROR(IF(AND(MOD(Capex!CA$6,Input!$H51)=0,CA$5=1),Input!$I51*Input!$E51,0),0)</f>
        <v>0</v>
      </c>
      <c r="CB71" s="86">
        <f>+IF(AND(CB$1&gt;=Input!$J51,CB$1&lt;=Input!$K51),Input!$E51/Input!$L51,0)+IFERROR(IF(AND(MOD(Capex!CB$6,Input!$H51)=0,CB$5=1),Input!$I51*Input!$E51,0),0)</f>
        <v>0</v>
      </c>
      <c r="CC71" s="86">
        <f>+IF(AND(CC$1&gt;=Input!$J51,CC$1&lt;=Input!$K51),Input!$E51/Input!$L51,0)+IFERROR(IF(AND(MOD(Capex!CC$6,Input!$H51)=0,CC$5=1),Input!$I51*Input!$E51,0),0)</f>
        <v>0</v>
      </c>
      <c r="CD71" s="86">
        <f>+IF(AND(CD$1&gt;=Input!$J51,CD$1&lt;=Input!$K51),Input!$E51/Input!$L51,0)+IFERROR(IF(AND(MOD(Capex!CD$6,Input!$H51)=0,CD$5=1),Input!$I51*Input!$E51,0),0)</f>
        <v>0</v>
      </c>
      <c r="CE71" s="86">
        <f>+IF(AND(CE$1&gt;=Input!$J51,CE$1&lt;=Input!$K51),Input!$E51/Input!$L51,0)+IFERROR(IF(AND(MOD(Capex!CE$6,Input!$H51)=0,CE$5=1),Input!$I51*Input!$E51,0),0)</f>
        <v>0</v>
      </c>
      <c r="CF71" s="86">
        <f>+IF(AND(CF$1&gt;=Input!$J51,CF$1&lt;=Input!$K51),Input!$E51/Input!$L51,0)+IFERROR(IF(AND(MOD(Capex!CF$6,Input!$H51)=0,CF$5=1),Input!$I51*Input!$E51,0),0)</f>
        <v>0</v>
      </c>
      <c r="CG71" s="86">
        <f>+IF(AND(CG$1&gt;=Input!$J51,CG$1&lt;=Input!$K51),Input!$E51/Input!$L51,0)+IFERROR(IF(AND(MOD(Capex!CG$6,Input!$H51)=0,CG$5=1),Input!$I51*Input!$E51,0),0)</f>
        <v>0</v>
      </c>
      <c r="CH71" s="86">
        <f>+IF(AND(CH$1&gt;=Input!$J51,CH$1&lt;=Input!$K51),Input!$E51/Input!$L51,0)+IFERROR(IF(AND(MOD(Capex!CH$6,Input!$H51)=0,CH$5=1),Input!$I51*Input!$E51,0),0)</f>
        <v>0</v>
      </c>
      <c r="CI71" s="86">
        <f>+IF(AND(CI$1&gt;=Input!$J51,CI$1&lt;=Input!$K51),Input!$E51/Input!$L51,0)+IFERROR(IF(AND(MOD(Capex!CI$6,Input!$H51)=0,CI$5=1),Input!$I51*Input!$E51,0),0)</f>
        <v>0</v>
      </c>
      <c r="CJ71" s="86">
        <f>+IF(AND(CJ$1&gt;=Input!$J51,CJ$1&lt;=Input!$K51),Input!$E51/Input!$L51,0)+IFERROR(IF(AND(MOD(Capex!CJ$6,Input!$H51)=0,CJ$5=1),Input!$I51*Input!$E51,0),0)</f>
        <v>0</v>
      </c>
      <c r="CK71" s="86">
        <f>+IF(AND(CK$1&gt;=Input!$J51,CK$1&lt;=Input!$K51),Input!$E51/Input!$L51,0)+IFERROR(IF(AND(MOD(Capex!CK$6,Input!$H51)=0,CK$5=1),Input!$I51*Input!$E51,0),0)</f>
        <v>0</v>
      </c>
      <c r="CL71" s="86">
        <f>+IF(AND(CL$1&gt;=Input!$J51,CL$1&lt;=Input!$K51),Input!$E51/Input!$L51,0)+IFERROR(IF(AND(MOD(Capex!CL$6,Input!$H51)=0,CL$5=1),Input!$I51*Input!$E51,0),0)</f>
        <v>0</v>
      </c>
      <c r="CM71" s="86">
        <f>+IF(AND(CM$1&gt;=Input!$J51,CM$1&lt;=Input!$K51),Input!$E51/Input!$L51,0)+IFERROR(IF(AND(MOD(Capex!CM$6,Input!$H51)=0,CM$5=1),Input!$I51*Input!$E51,0),0)</f>
        <v>0</v>
      </c>
      <c r="CN71" s="86">
        <f>+IF(AND(CN$1&gt;=Input!$J51,CN$1&lt;=Input!$K51),Input!$E51/Input!$L51,0)+IFERROR(IF(AND(MOD(Capex!CN$6,Input!$H51)=0,CN$5=1),Input!$I51*Input!$E51,0),0)</f>
        <v>0</v>
      </c>
      <c r="CO71" s="86">
        <f>+IF(AND(CO$1&gt;=Input!$J51,CO$1&lt;=Input!$K51),Input!$E51/Input!$L51,0)+IFERROR(IF(AND(MOD(Capex!CO$6,Input!$H51)=0,CO$5=1),Input!$I51*Input!$E51,0),0)</f>
        <v>0</v>
      </c>
      <c r="CP71" s="86">
        <f>+IF(AND(CP$1&gt;=Input!$J51,CP$1&lt;=Input!$K51),Input!$E51/Input!$L51,0)+IFERROR(IF(AND(MOD(Capex!CP$6,Input!$H51)=0,CP$5=1),Input!$I51*Input!$E51,0),0)</f>
        <v>0</v>
      </c>
      <c r="CQ71" s="86">
        <f>+IF(AND(CQ$1&gt;=Input!$J51,CQ$1&lt;=Input!$K51),Input!$E51/Input!$L51,0)+IFERROR(IF(AND(MOD(Capex!CQ$6,Input!$H51)=0,CQ$5=1),Input!$I51*Input!$E51,0),0)</f>
        <v>0</v>
      </c>
      <c r="CR71" s="86">
        <f>+IF(AND(CR$1&gt;=Input!$J51,CR$1&lt;=Input!$K51),Input!$E51/Input!$L51,0)+IFERROR(IF(AND(MOD(Capex!CR$6,Input!$H51)=0,CR$5=1),Input!$I51*Input!$E51,0),0)</f>
        <v>0</v>
      </c>
      <c r="CS71" s="86">
        <f>+IF(AND(CS$1&gt;=Input!$J51,CS$1&lt;=Input!$K51),Input!$E51/Input!$L51,0)+IFERROR(IF(AND(MOD(Capex!CS$6,Input!$H51)=0,CS$5=1),Input!$I51*Input!$E51,0),0)</f>
        <v>0</v>
      </c>
      <c r="CT71" s="86">
        <f>+IF(AND(CT$1&gt;=Input!$J51,CT$1&lt;=Input!$K51),Input!$E51/Input!$L51,0)+IFERROR(IF(AND(MOD(Capex!CT$6,Input!$H51)=0,CT$5=1),Input!$I51*Input!$E51,0),0)</f>
        <v>0</v>
      </c>
      <c r="CU71" s="86">
        <f>+IF(AND(CU$1&gt;=Input!$J51,CU$1&lt;=Input!$K51),Input!$E51/Input!$L51,0)+IFERROR(IF(AND(MOD(Capex!CU$6,Input!$H51)=0,CU$5=1),Input!$I51*Input!$E51,0),0)</f>
        <v>0</v>
      </c>
      <c r="CV71" s="86">
        <f>+IF(AND(CV$1&gt;=Input!$J51,CV$1&lt;=Input!$K51),Input!$E51/Input!$L51,0)+IFERROR(IF(AND(MOD(Capex!CV$6,Input!$H51)=0,CV$5=1),Input!$I51*Input!$E51,0),0)</f>
        <v>0</v>
      </c>
      <c r="CW71" s="86">
        <f>+IF(AND(CW$1&gt;=Input!$J51,CW$1&lt;=Input!$K51),Input!$E51/Input!$L51,0)+IFERROR(IF(AND(MOD(Capex!CW$6,Input!$H51)=0,CW$5=1),Input!$I51*Input!$E51,0),0)</f>
        <v>0</v>
      </c>
      <c r="CX71" s="86">
        <f>+IF(AND(CX$1&gt;=Input!$J51,CX$1&lt;=Input!$K51),Input!$E51/Input!$L51,0)+IFERROR(IF(AND(MOD(Capex!CX$6,Input!$H51)=0,CX$5=1),Input!$I51*Input!$E51,0),0)</f>
        <v>0</v>
      </c>
      <c r="CY71" s="86">
        <f>+IF(AND(CY$1&gt;=Input!$J51,CY$1&lt;=Input!$K51),Input!$E51/Input!$L51,0)+IFERROR(IF(AND(MOD(Capex!CY$6,Input!$H51)=0,CY$5=1),Input!$I51*Input!$E51,0),0)</f>
        <v>0</v>
      </c>
      <c r="CZ71" s="86">
        <f>+IF(AND(CZ$1&gt;=Input!$J51,CZ$1&lt;=Input!$K51),Input!$E51/Input!$L51,0)+IFERROR(IF(AND(MOD(Capex!CZ$6,Input!$H51)=0,CZ$5=1),Input!$I51*Input!$E51,0),0)</f>
        <v>0</v>
      </c>
      <c r="DA71" s="86">
        <f>+IF(AND(DA$1&gt;=Input!$J51,DA$1&lt;=Input!$K51),Input!$E51/Input!$L51,0)+IFERROR(IF(AND(MOD(Capex!DA$6,Input!$H51)=0,DA$5=1),Input!$I51*Input!$E51,0),0)</f>
        <v>0</v>
      </c>
      <c r="DB71" s="86">
        <f>+IF(AND(DB$1&gt;=Input!$J51,DB$1&lt;=Input!$K51),Input!$E51/Input!$L51,0)+IFERROR(IF(AND(MOD(Capex!DB$6,Input!$H51)=0,DB$5=1),Input!$I51*Input!$E51,0),0)</f>
        <v>0</v>
      </c>
      <c r="DC71" s="86">
        <f>+IF(AND(DC$1&gt;=Input!$J51,DC$1&lt;=Input!$K51),Input!$E51/Input!$L51,0)+IFERROR(IF(AND(MOD(Capex!DC$6,Input!$H51)=0,DC$5=1),Input!$I51*Input!$E51,0),0)</f>
        <v>0</v>
      </c>
      <c r="DD71" s="86">
        <f>+IF(AND(DD$1&gt;=Input!$J51,DD$1&lt;=Input!$K51),Input!$E51/Input!$L51,0)+IFERROR(IF(AND(MOD(Capex!DD$6,Input!$H51)=0,DD$5=1),Input!$I51*Input!$E51,0),0)</f>
        <v>0</v>
      </c>
      <c r="DE71" s="86">
        <f>+IF(AND(DE$1&gt;=Input!$J51,DE$1&lt;=Input!$K51),Input!$E51/Input!$L51,0)+IFERROR(IF(AND(MOD(Capex!DE$6,Input!$H51)=0,DE$5=1),Input!$I51*Input!$E51,0),0)</f>
        <v>0</v>
      </c>
      <c r="DF71" s="86">
        <f>+IF(AND(DF$1&gt;=Input!$J51,DF$1&lt;=Input!$K51),Input!$E51/Input!$L51,0)+IFERROR(IF(AND(MOD(Capex!DF$6,Input!$H51)=0,DF$5=1),Input!$I51*Input!$E51,0),0)</f>
        <v>0</v>
      </c>
      <c r="DG71" s="86">
        <f>+IF(AND(DG$1&gt;=Input!$J51,DG$1&lt;=Input!$K51),Input!$E51/Input!$L51,0)+IFERROR(IF(AND(MOD(Capex!DG$6,Input!$H51)=0,DG$5=1),Input!$I51*Input!$E51,0),0)</f>
        <v>0</v>
      </c>
      <c r="DH71" s="86">
        <f>+IF(AND(DH$1&gt;=Input!$J51,DH$1&lt;=Input!$K51),Input!$E51/Input!$L51,0)+IFERROR(IF(AND(MOD(Capex!DH$6,Input!$H51)=0,DH$5=1),Input!$I51*Input!$E51,0),0)</f>
        <v>0</v>
      </c>
      <c r="DI71" s="86">
        <f>+IF(AND(DI$1&gt;=Input!$J51,DI$1&lt;=Input!$K51),Input!$E51/Input!$L51,0)+IFERROR(IF(AND(MOD(Capex!DI$6,Input!$H51)=0,DI$5=1),Input!$I51*Input!$E51,0),0)</f>
        <v>0</v>
      </c>
      <c r="DJ71" s="86">
        <f>+IF(AND(DJ$1&gt;=Input!$J51,DJ$1&lt;=Input!$K51),Input!$E51/Input!$L51,0)+IFERROR(IF(AND(MOD(Capex!DJ$6,Input!$H51)=0,DJ$5=1),Input!$I51*Input!$E51,0),0)</f>
        <v>0</v>
      </c>
      <c r="DK71" s="86">
        <f>+IF(AND(DK$1&gt;=Input!$J51,DK$1&lt;=Input!$K51),Input!$E51/Input!$L51,0)+IFERROR(IF(AND(MOD(Capex!DK$6,Input!$H51)=0,DK$5=1),Input!$I51*Input!$E51,0),0)</f>
        <v>0</v>
      </c>
      <c r="DL71" s="86">
        <f>+IF(AND(DL$1&gt;=Input!$J51,DL$1&lt;=Input!$K51),Input!$E51/Input!$L51,0)+IFERROR(IF(AND(MOD(Capex!DL$6,Input!$H51)=0,DL$5=1),Input!$I51*Input!$E51,0),0)</f>
        <v>0</v>
      </c>
      <c r="DM71" s="86">
        <f>+IF(AND(DM$1&gt;=Input!$J51,DM$1&lt;=Input!$K51),Input!$E51/Input!$L51,0)+IFERROR(IF(AND(MOD(Capex!DM$6,Input!$H51)=0,DM$5=1),Input!$I51*Input!$E51,0),0)</f>
        <v>0</v>
      </c>
      <c r="DN71" s="86">
        <f>+IF(AND(DN$1&gt;=Input!$J51,DN$1&lt;=Input!$K51),Input!$E51/Input!$L51,0)+IFERROR(IF(AND(MOD(Capex!DN$6,Input!$H51)=0,DN$5=1),Input!$I51*Input!$E51,0),0)</f>
        <v>0</v>
      </c>
      <c r="DO71" s="86">
        <f>+IF(AND(DO$1&gt;=Input!$J51,DO$1&lt;=Input!$K51),Input!$E51/Input!$L51,0)+IFERROR(IF(AND(MOD(Capex!DO$6,Input!$H51)=0,DO$5=1),Input!$I51*Input!$E51,0),0)</f>
        <v>0</v>
      </c>
      <c r="DP71" s="86">
        <f>+IF(AND(DP$1&gt;=Input!$J51,DP$1&lt;=Input!$K51),Input!$E51/Input!$L51,0)+IFERROR(IF(AND(MOD(Capex!DP$6,Input!$H51)=0,DP$5=1),Input!$I51*Input!$E51,0),0)</f>
        <v>0</v>
      </c>
      <c r="DQ71" s="86">
        <f>+IF(AND(DQ$1&gt;=Input!$J51,DQ$1&lt;=Input!$K51),Input!$E51/Input!$L51,0)+IFERROR(IF(AND(MOD(Capex!DQ$6,Input!$H51)=0,DQ$5=1),Input!$I51*Input!$E51,0),0)</f>
        <v>0</v>
      </c>
      <c r="DR71" s="86">
        <f>+IF(AND(DR$1&gt;=Input!$J51,DR$1&lt;=Input!$K51),Input!$E51/Input!$L51,0)+IFERROR(IF(AND(MOD(Capex!DR$6,Input!$H51)=0,DR$5=1),Input!$I51*Input!$E51,0),0)</f>
        <v>0</v>
      </c>
      <c r="DS71" s="86">
        <f>+IF(AND(DS$1&gt;=Input!$J51,DS$1&lt;=Input!$K51),Input!$E51/Input!$L51,0)+IFERROR(IF(AND(MOD(Capex!DS$6,Input!$H51)=0,DS$5=1),Input!$I51*Input!$E51,0),0)</f>
        <v>0</v>
      </c>
      <c r="DT71" s="86">
        <f>+IF(AND(DT$1&gt;=Input!$J51,DT$1&lt;=Input!$K51),Input!$E51/Input!$L51,0)+IFERROR(IF(AND(MOD(Capex!DT$6,Input!$H51)=0,DT$5=1),Input!$I51*Input!$E51,0),0)</f>
        <v>0</v>
      </c>
    </row>
    <row r="72" spans="1:16383" ht="14.25" customHeight="1" x14ac:dyDescent="0.15">
      <c r="A72" s="85">
        <f>+Input!G52</f>
        <v>0</v>
      </c>
      <c r="B72" s="3" t="str">
        <f t="shared" si="147"/>
        <v/>
      </c>
      <c r="C72" s="71" t="str">
        <f t="shared" si="147"/>
        <v>EUR</v>
      </c>
      <c r="D72" s="23"/>
      <c r="E72" s="86">
        <f>+IF(AND(E$1&gt;=Input!$J52,E$1&lt;=Input!$K52),Input!$E52/Input!$L52,0)+IFERROR(IF(AND(MOD(Capex!E$6,Input!$H52)=0,E$5=1),Input!$I52*Input!$E52,0),0)</f>
        <v>0</v>
      </c>
      <c r="F72" s="86">
        <f>+IF(AND(F$1&gt;=Input!$J52,F$1&lt;=Input!$K52),Input!$E52/Input!$L52,0)+IFERROR(IF(AND(MOD(Capex!F$6,Input!$H52)=0,F$5=1),Input!$I52*Input!$E52,0),0)</f>
        <v>0</v>
      </c>
      <c r="G72" s="86">
        <f>+IF(AND(G$1&gt;=Input!$J52,G$1&lt;=Input!$K52),Input!$E52/Input!$L52,0)+IFERROR(IF(AND(MOD(Capex!G$6,Input!$H52)=0,G$5=1),Input!$I52*Input!$E52,0),0)</f>
        <v>0</v>
      </c>
      <c r="H72" s="86">
        <f>+IF(AND(H$1&gt;=Input!$J52,H$1&lt;=Input!$K52),Input!$E52/Input!$L52,0)+IFERROR(IF(AND(MOD(Capex!H$6,Input!$H52)=0,H$5=1),Input!$I52*Input!$E52,0),0)</f>
        <v>0</v>
      </c>
      <c r="I72" s="86">
        <f>+IF(AND(I$1&gt;=Input!$J52,I$1&lt;=Input!$K52),Input!$E52/Input!$L52,0)+IFERROR(IF(AND(MOD(Capex!I$6,Input!$H52)=0,I$5=1),Input!$I52*Input!$E52,0),0)</f>
        <v>0</v>
      </c>
      <c r="J72" s="86">
        <f>+IF(AND(J$1&gt;=Input!$J52,J$1&lt;=Input!$K52),Input!$E52/Input!$L52,0)+IFERROR(IF(AND(MOD(Capex!J$6,Input!$H52)=0,J$5=1),Input!$I52*Input!$E52,0),0)</f>
        <v>0</v>
      </c>
      <c r="K72" s="86">
        <f>+IF(AND(K$1&gt;=Input!$J52,K$1&lt;=Input!$K52),Input!$E52/Input!$L52,0)+IFERROR(IF(AND(MOD(Capex!K$6,Input!$H52)=0,K$5=1),Input!$I52*Input!$E52,0),0)</f>
        <v>0</v>
      </c>
      <c r="L72" s="86">
        <f>+IF(AND(L$1&gt;=Input!$J52,L$1&lt;=Input!$K52),Input!$E52/Input!$L52,0)+IFERROR(IF(AND(MOD(Capex!L$6,Input!$H52)=0,L$5=1),Input!$I52*Input!$E52,0),0)</f>
        <v>0</v>
      </c>
      <c r="M72" s="86">
        <f>+IF(AND(M$1&gt;=Input!$J52,M$1&lt;=Input!$K52),Input!$E52/Input!$L52,0)+IFERROR(IF(AND(MOD(Capex!M$6,Input!$H52)=0,M$5=1),Input!$I52*Input!$E52,0),0)</f>
        <v>0</v>
      </c>
      <c r="N72" s="86">
        <f>+IF(AND(N$1&gt;=Input!$J52,N$1&lt;=Input!$K52),Input!$E52/Input!$L52,0)+IFERROR(IF(AND(MOD(Capex!N$6,Input!$H52)=0,N$5=1),Input!$I52*Input!$E52,0),0)</f>
        <v>0</v>
      </c>
      <c r="O72" s="86">
        <f>+IF(AND(O$1&gt;=Input!$J52,O$1&lt;=Input!$K52),Input!$E52/Input!$L52,0)+IFERROR(IF(AND(MOD(Capex!O$6,Input!$H52)=0,O$5=1),Input!$I52*Input!$E52,0),0)</f>
        <v>0</v>
      </c>
      <c r="P72" s="86">
        <f>+IF(AND(P$1&gt;=Input!$J52,P$1&lt;=Input!$K52),Input!$E52/Input!$L52,0)+IFERROR(IF(AND(MOD(Capex!P$6,Input!$H52)=0,P$5=1),Input!$I52*Input!$E52,0),0)</f>
        <v>0</v>
      </c>
      <c r="Q72" s="86">
        <f>+IF(AND(Q$1&gt;=Input!$J52,Q$1&lt;=Input!$K52),Input!$E52/Input!$L52,0)+IFERROR(IF(AND(MOD(Capex!Q$6,Input!$H52)=0,Q$5=1),Input!$I52*Input!$E52,0),0)</f>
        <v>0</v>
      </c>
      <c r="R72" s="86">
        <f>+IF(AND(R$1&gt;=Input!$J52,R$1&lt;=Input!$K52),Input!$E52/Input!$L52,0)+IFERROR(IF(AND(MOD(Capex!R$6,Input!$H52)=0,R$5=1),Input!$I52*Input!$E52,0),0)</f>
        <v>0</v>
      </c>
      <c r="S72" s="86">
        <f>+IF(AND(S$1&gt;=Input!$J52,S$1&lt;=Input!$K52),Input!$E52/Input!$L52,0)+IFERROR(IF(AND(MOD(Capex!S$6,Input!$H52)=0,S$5=1),Input!$I52*Input!$E52,0),0)</f>
        <v>0</v>
      </c>
      <c r="T72" s="86">
        <f>+IF(AND(T$1&gt;=Input!$J52,T$1&lt;=Input!$K52),Input!$E52/Input!$L52,0)+IFERROR(IF(AND(MOD(Capex!T$6,Input!$H52)=0,T$5=1),Input!$I52*Input!$E52,0),0)</f>
        <v>0</v>
      </c>
      <c r="U72" s="86">
        <f>+IF(AND(U$1&gt;=Input!$J52,U$1&lt;=Input!$K52),Input!$E52/Input!$L52,0)+IFERROR(IF(AND(MOD(Capex!U$6,Input!$H52)=0,U$5=1),Input!$I52*Input!$E52,0),0)</f>
        <v>0</v>
      </c>
      <c r="V72" s="86">
        <f>+IF(AND(V$1&gt;=Input!$J52,V$1&lt;=Input!$K52),Input!$E52/Input!$L52,0)+IFERROR(IF(AND(MOD(Capex!V$6,Input!$H52)=0,V$5=1),Input!$I52*Input!$E52,0),0)</f>
        <v>0</v>
      </c>
      <c r="W72" s="86">
        <f>+IF(AND(W$1&gt;=Input!$J52,W$1&lt;=Input!$K52),Input!$E52/Input!$L52,0)+IFERROR(IF(AND(MOD(Capex!W$6,Input!$H52)=0,W$5=1),Input!$I52*Input!$E52,0),0)</f>
        <v>0</v>
      </c>
      <c r="X72" s="86">
        <f>+IF(AND(X$1&gt;=Input!$J52,X$1&lt;=Input!$K52),Input!$E52/Input!$L52,0)+IFERROR(IF(AND(MOD(Capex!X$6,Input!$H52)=0,X$5=1),Input!$I52*Input!$E52,0),0)</f>
        <v>0</v>
      </c>
      <c r="Y72" s="86">
        <f>+IF(AND(Y$1&gt;=Input!$J52,Y$1&lt;=Input!$K52),Input!$E52/Input!$L52,0)+IFERROR(IF(AND(MOD(Capex!Y$6,Input!$H52)=0,Y$5=1),Input!$I52*Input!$E52,0),0)</f>
        <v>0</v>
      </c>
      <c r="Z72" s="86">
        <f>+IF(AND(Z$1&gt;=Input!$J52,Z$1&lt;=Input!$K52),Input!$E52/Input!$L52,0)+IFERROR(IF(AND(MOD(Capex!Z$6,Input!$H52)=0,Z$5=1),Input!$I52*Input!$E52,0),0)</f>
        <v>0</v>
      </c>
      <c r="AA72" s="86">
        <f>+IF(AND(AA$1&gt;=Input!$J52,AA$1&lt;=Input!$K52),Input!$E52/Input!$L52,0)+IFERROR(IF(AND(MOD(Capex!AA$6,Input!$H52)=0,AA$5=1),Input!$I52*Input!$E52,0),0)</f>
        <v>0</v>
      </c>
      <c r="AB72" s="86">
        <f>+IF(AND(AB$1&gt;=Input!$J52,AB$1&lt;=Input!$K52),Input!$E52/Input!$L52,0)+IFERROR(IF(AND(MOD(Capex!AB$6,Input!$H52)=0,AB$5=1),Input!$I52*Input!$E52,0),0)</f>
        <v>0</v>
      </c>
      <c r="AC72" s="86">
        <f>+IF(AND(AC$1&gt;=Input!$J52,AC$1&lt;=Input!$K52),Input!$E52/Input!$L52,0)+IFERROR(IF(AND(MOD(Capex!AC$6,Input!$H52)=0,AC$5=1),Input!$I52*Input!$E52,0),0)</f>
        <v>0</v>
      </c>
      <c r="AD72" s="86">
        <f>+IF(AND(AD$1&gt;=Input!$J52,AD$1&lt;=Input!$K52),Input!$E52/Input!$L52,0)+IFERROR(IF(AND(MOD(Capex!AD$6,Input!$H52)=0,AD$5=1),Input!$I52*Input!$E52,0),0)</f>
        <v>0</v>
      </c>
      <c r="AE72" s="86">
        <f>+IF(AND(AE$1&gt;=Input!$J52,AE$1&lt;=Input!$K52),Input!$E52/Input!$L52,0)+IFERROR(IF(AND(MOD(Capex!AE$6,Input!$H52)=0,AE$5=1),Input!$I52*Input!$E52,0),0)</f>
        <v>0</v>
      </c>
      <c r="AF72" s="86">
        <f>+IF(AND(AF$1&gt;=Input!$J52,AF$1&lt;=Input!$K52),Input!$E52/Input!$L52,0)+IFERROR(IF(AND(MOD(Capex!AF$6,Input!$H52)=0,AF$5=1),Input!$I52*Input!$E52,0),0)</f>
        <v>0</v>
      </c>
      <c r="AG72" s="86">
        <f>+IF(AND(AG$1&gt;=Input!$J52,AG$1&lt;=Input!$K52),Input!$E52/Input!$L52,0)+IFERROR(IF(AND(MOD(Capex!AG$6,Input!$H52)=0,AG$5=1),Input!$I52*Input!$E52,0),0)</f>
        <v>0</v>
      </c>
      <c r="AH72" s="86">
        <f>+IF(AND(AH$1&gt;=Input!$J52,AH$1&lt;=Input!$K52),Input!$E52/Input!$L52,0)+IFERROR(IF(AND(MOD(Capex!AH$6,Input!$H52)=0,AH$5=1),Input!$I52*Input!$E52,0),0)</f>
        <v>0</v>
      </c>
      <c r="AI72" s="86">
        <f>+IF(AND(AI$1&gt;=Input!$J52,AI$1&lt;=Input!$K52),Input!$E52/Input!$L52,0)+IFERROR(IF(AND(MOD(Capex!AI$6,Input!$H52)=0,AI$5=1),Input!$I52*Input!$E52,0),0)</f>
        <v>0</v>
      </c>
      <c r="AJ72" s="86">
        <f>+IF(AND(AJ$1&gt;=Input!$J52,AJ$1&lt;=Input!$K52),Input!$E52/Input!$L52,0)+IFERROR(IF(AND(MOD(Capex!AJ$6,Input!$H52)=0,AJ$5=1),Input!$I52*Input!$E52,0),0)</f>
        <v>0</v>
      </c>
      <c r="AK72" s="86">
        <f>+IF(AND(AK$1&gt;=Input!$J52,AK$1&lt;=Input!$K52),Input!$E52/Input!$L52,0)+IFERROR(IF(AND(MOD(Capex!AK$6,Input!$H52)=0,AK$5=1),Input!$I52*Input!$E52,0),0)</f>
        <v>0</v>
      </c>
      <c r="AL72" s="86">
        <f>+IF(AND(AL$1&gt;=Input!$J52,AL$1&lt;=Input!$K52),Input!$E52/Input!$L52,0)+IFERROR(IF(AND(MOD(Capex!AL$6,Input!$H52)=0,AL$5=1),Input!$I52*Input!$E52,0),0)</f>
        <v>0</v>
      </c>
      <c r="AM72" s="86">
        <f>+IF(AND(AM$1&gt;=Input!$J52,AM$1&lt;=Input!$K52),Input!$E52/Input!$L52,0)+IFERROR(IF(AND(MOD(Capex!AM$6,Input!$H52)=0,AM$5=1),Input!$I52*Input!$E52,0),0)</f>
        <v>0</v>
      </c>
      <c r="AN72" s="86">
        <f>+IF(AND(AN$1&gt;=Input!$J52,AN$1&lt;=Input!$K52),Input!$E52/Input!$L52,0)+IFERROR(IF(AND(MOD(Capex!AN$6,Input!$H52)=0,AN$5=1),Input!$I52*Input!$E52,0),0)</f>
        <v>0</v>
      </c>
      <c r="AO72" s="86">
        <f>+IF(AND(AO$1&gt;=Input!$J52,AO$1&lt;=Input!$K52),Input!$E52/Input!$L52,0)+IFERROR(IF(AND(MOD(Capex!AO$6,Input!$H52)=0,AO$5=1),Input!$I52*Input!$E52,0),0)</f>
        <v>0</v>
      </c>
      <c r="AP72" s="86">
        <f>+IF(AND(AP$1&gt;=Input!$J52,AP$1&lt;=Input!$K52),Input!$E52/Input!$L52,0)+IFERROR(IF(AND(MOD(Capex!AP$6,Input!$H52)=0,AP$5=1),Input!$I52*Input!$E52,0),0)</f>
        <v>0</v>
      </c>
      <c r="AQ72" s="86">
        <f>+IF(AND(AQ$1&gt;=Input!$J52,AQ$1&lt;=Input!$K52),Input!$E52/Input!$L52,0)+IFERROR(IF(AND(MOD(Capex!AQ$6,Input!$H52)=0,AQ$5=1),Input!$I52*Input!$E52,0),0)</f>
        <v>0</v>
      </c>
      <c r="AR72" s="86">
        <f>+IF(AND(AR$1&gt;=Input!$J52,AR$1&lt;=Input!$K52),Input!$E52/Input!$L52,0)+IFERROR(IF(AND(MOD(Capex!AR$6,Input!$H52)=0,AR$5=1),Input!$I52*Input!$E52,0),0)</f>
        <v>0</v>
      </c>
      <c r="AS72" s="86">
        <f>+IF(AND(AS$1&gt;=Input!$J52,AS$1&lt;=Input!$K52),Input!$E52/Input!$L52,0)+IFERROR(IF(AND(MOD(Capex!AS$6,Input!$H52)=0,AS$5=1),Input!$I52*Input!$E52,0),0)</f>
        <v>0</v>
      </c>
      <c r="AT72" s="86">
        <f>+IF(AND(AT$1&gt;=Input!$J52,AT$1&lt;=Input!$K52),Input!$E52/Input!$L52,0)+IFERROR(IF(AND(MOD(Capex!AT$6,Input!$H52)=0,AT$5=1),Input!$I52*Input!$E52,0),0)</f>
        <v>0</v>
      </c>
      <c r="AU72" s="86">
        <f>+IF(AND(AU$1&gt;=Input!$J52,AU$1&lt;=Input!$K52),Input!$E52/Input!$L52,0)+IFERROR(IF(AND(MOD(Capex!AU$6,Input!$H52)=0,AU$5=1),Input!$I52*Input!$E52,0),0)</f>
        <v>0</v>
      </c>
      <c r="AV72" s="86">
        <f>+IF(AND(AV$1&gt;=Input!$J52,AV$1&lt;=Input!$K52),Input!$E52/Input!$L52,0)+IFERROR(IF(AND(MOD(Capex!AV$6,Input!$H52)=0,AV$5=1),Input!$I52*Input!$E52,0),0)</f>
        <v>0</v>
      </c>
      <c r="AW72" s="86">
        <f>+IF(AND(AW$1&gt;=Input!$J52,AW$1&lt;=Input!$K52),Input!$E52/Input!$L52,0)+IFERROR(IF(AND(MOD(Capex!AW$6,Input!$H52)=0,AW$5=1),Input!$I52*Input!$E52,0),0)</f>
        <v>0</v>
      </c>
      <c r="AX72" s="86">
        <f>+IF(AND(AX$1&gt;=Input!$J52,AX$1&lt;=Input!$K52),Input!$E52/Input!$L52,0)+IFERROR(IF(AND(MOD(Capex!AX$6,Input!$H52)=0,AX$5=1),Input!$I52*Input!$E52,0),0)</f>
        <v>0</v>
      </c>
      <c r="AY72" s="86">
        <f>+IF(AND(AY$1&gt;=Input!$J52,AY$1&lt;=Input!$K52),Input!$E52/Input!$L52,0)+IFERROR(IF(AND(MOD(Capex!AY$6,Input!$H52)=0,AY$5=1),Input!$I52*Input!$E52,0),0)</f>
        <v>0</v>
      </c>
      <c r="AZ72" s="86">
        <f>+IF(AND(AZ$1&gt;=Input!$J52,AZ$1&lt;=Input!$K52),Input!$E52/Input!$L52,0)+IFERROR(IF(AND(MOD(Capex!AZ$6,Input!$H52)=0,AZ$5=1),Input!$I52*Input!$E52,0),0)</f>
        <v>0</v>
      </c>
      <c r="BA72" s="86">
        <f>+IF(AND(BA$1&gt;=Input!$J52,BA$1&lt;=Input!$K52),Input!$E52/Input!$L52,0)+IFERROR(IF(AND(MOD(Capex!BA$6,Input!$H52)=0,BA$5=1),Input!$I52*Input!$E52,0),0)</f>
        <v>0</v>
      </c>
      <c r="BB72" s="86">
        <f>+IF(AND(BB$1&gt;=Input!$J52,BB$1&lt;=Input!$K52),Input!$E52/Input!$L52,0)+IFERROR(IF(AND(MOD(Capex!BB$6,Input!$H52)=0,BB$5=1),Input!$I52*Input!$E52,0),0)</f>
        <v>0</v>
      </c>
      <c r="BC72" s="86">
        <f>+IF(AND(BC$1&gt;=Input!$J52,BC$1&lt;=Input!$K52),Input!$E52/Input!$L52,0)+IFERROR(IF(AND(MOD(Capex!BC$6,Input!$H52)=0,BC$5=1),Input!$I52*Input!$E52,0),0)</f>
        <v>0</v>
      </c>
      <c r="BD72" s="86">
        <f>+IF(AND(BD$1&gt;=Input!$J52,BD$1&lt;=Input!$K52),Input!$E52/Input!$L52,0)+IFERROR(IF(AND(MOD(Capex!BD$6,Input!$H52)=0,BD$5=1),Input!$I52*Input!$E52,0),0)</f>
        <v>0</v>
      </c>
      <c r="BE72" s="86">
        <f>+IF(AND(BE$1&gt;=Input!$J52,BE$1&lt;=Input!$K52),Input!$E52/Input!$L52,0)+IFERROR(IF(AND(MOD(Capex!BE$6,Input!$H52)=0,BE$5=1),Input!$I52*Input!$E52,0),0)</f>
        <v>0</v>
      </c>
      <c r="BF72" s="86">
        <f>+IF(AND(BF$1&gt;=Input!$J52,BF$1&lt;=Input!$K52),Input!$E52/Input!$L52,0)+IFERROR(IF(AND(MOD(Capex!BF$6,Input!$H52)=0,BF$5=1),Input!$I52*Input!$E52,0),0)</f>
        <v>0</v>
      </c>
      <c r="BG72" s="86">
        <f>+IF(AND(BG$1&gt;=Input!$J52,BG$1&lt;=Input!$K52),Input!$E52/Input!$L52,0)+IFERROR(IF(AND(MOD(Capex!BG$6,Input!$H52)=0,BG$5=1),Input!$I52*Input!$E52,0),0)</f>
        <v>0</v>
      </c>
      <c r="BH72" s="86">
        <f>+IF(AND(BH$1&gt;=Input!$J52,BH$1&lt;=Input!$K52),Input!$E52/Input!$L52,0)+IFERROR(IF(AND(MOD(Capex!BH$6,Input!$H52)=0,BH$5=1),Input!$I52*Input!$E52,0),0)</f>
        <v>0</v>
      </c>
      <c r="BI72" s="86">
        <f>+IF(AND(BI$1&gt;=Input!$J52,BI$1&lt;=Input!$K52),Input!$E52/Input!$L52,0)+IFERROR(IF(AND(MOD(Capex!BI$6,Input!$H52)=0,BI$5=1),Input!$I52*Input!$E52,0),0)</f>
        <v>0</v>
      </c>
      <c r="BJ72" s="86">
        <f>+IF(AND(BJ$1&gt;=Input!$J52,BJ$1&lt;=Input!$K52),Input!$E52/Input!$L52,0)+IFERROR(IF(AND(MOD(Capex!BJ$6,Input!$H52)=0,BJ$5=1),Input!$I52*Input!$E52,0),0)</f>
        <v>0</v>
      </c>
      <c r="BK72" s="86">
        <f>+IF(AND(BK$1&gt;=Input!$J52,BK$1&lt;=Input!$K52),Input!$E52/Input!$L52,0)+IFERROR(IF(AND(MOD(Capex!BK$6,Input!$H52)=0,BK$5=1),Input!$I52*Input!$E52,0),0)</f>
        <v>0</v>
      </c>
      <c r="BL72" s="86">
        <f>+IF(AND(BL$1&gt;=Input!$J52,BL$1&lt;=Input!$K52),Input!$E52/Input!$L52,0)+IFERROR(IF(AND(MOD(Capex!BL$6,Input!$H52)=0,BL$5=1),Input!$I52*Input!$E52,0),0)</f>
        <v>0</v>
      </c>
      <c r="BM72" s="86">
        <f>+IF(AND(BM$1&gt;=Input!$J52,BM$1&lt;=Input!$K52),Input!$E52/Input!$L52,0)+IFERROR(IF(AND(MOD(Capex!BM$6,Input!$H52)=0,BM$5=1),Input!$I52*Input!$E52,0),0)</f>
        <v>0</v>
      </c>
      <c r="BN72" s="86">
        <f>+IF(AND(BN$1&gt;=Input!$J52,BN$1&lt;=Input!$K52),Input!$E52/Input!$L52,0)+IFERROR(IF(AND(MOD(Capex!BN$6,Input!$H52)=0,BN$5=1),Input!$I52*Input!$E52,0),0)</f>
        <v>0</v>
      </c>
      <c r="BO72" s="86">
        <f>+IF(AND(BO$1&gt;=Input!$J52,BO$1&lt;=Input!$K52),Input!$E52/Input!$L52,0)+IFERROR(IF(AND(MOD(Capex!BO$6,Input!$H52)=0,BO$5=1),Input!$I52*Input!$E52,0),0)</f>
        <v>0</v>
      </c>
      <c r="BP72" s="86">
        <f>+IF(AND(BP$1&gt;=Input!$J52,BP$1&lt;=Input!$K52),Input!$E52/Input!$L52,0)+IFERROR(IF(AND(MOD(Capex!BP$6,Input!$H52)=0,BP$5=1),Input!$I52*Input!$E52,0),0)</f>
        <v>0</v>
      </c>
      <c r="BQ72" s="86">
        <f>+IF(AND(BQ$1&gt;=Input!$J52,BQ$1&lt;=Input!$K52),Input!$E52/Input!$L52,0)+IFERROR(IF(AND(MOD(Capex!BQ$6,Input!$H52)=0,BQ$5=1),Input!$I52*Input!$E52,0),0)</f>
        <v>0</v>
      </c>
      <c r="BR72" s="86">
        <f>+IF(AND(BR$1&gt;=Input!$J52,BR$1&lt;=Input!$K52),Input!$E52/Input!$L52,0)+IFERROR(IF(AND(MOD(Capex!BR$6,Input!$H52)=0,BR$5=1),Input!$I52*Input!$E52,0),0)</f>
        <v>0</v>
      </c>
      <c r="BS72" s="86">
        <f>+IF(AND(BS$1&gt;=Input!$J52,BS$1&lt;=Input!$K52),Input!$E52/Input!$L52,0)+IFERROR(IF(AND(MOD(Capex!BS$6,Input!$H52)=0,BS$5=1),Input!$I52*Input!$E52,0),0)</f>
        <v>0</v>
      </c>
      <c r="BT72" s="86">
        <f>+IF(AND(BT$1&gt;=Input!$J52,BT$1&lt;=Input!$K52),Input!$E52/Input!$L52,0)+IFERROR(IF(AND(MOD(Capex!BT$6,Input!$H52)=0,BT$5=1),Input!$I52*Input!$E52,0),0)</f>
        <v>0</v>
      </c>
      <c r="BU72" s="86">
        <f>+IF(AND(BU$1&gt;=Input!$J52,BU$1&lt;=Input!$K52),Input!$E52/Input!$L52,0)+IFERROR(IF(AND(MOD(Capex!BU$6,Input!$H52)=0,BU$5=1),Input!$I52*Input!$E52,0),0)</f>
        <v>0</v>
      </c>
      <c r="BV72" s="86">
        <f>+IF(AND(BV$1&gt;=Input!$J52,BV$1&lt;=Input!$K52),Input!$E52/Input!$L52,0)+IFERROR(IF(AND(MOD(Capex!BV$6,Input!$H52)=0,BV$5=1),Input!$I52*Input!$E52,0),0)</f>
        <v>0</v>
      </c>
      <c r="BW72" s="86">
        <f>+IF(AND(BW$1&gt;=Input!$J52,BW$1&lt;=Input!$K52),Input!$E52/Input!$L52,0)+IFERROR(IF(AND(MOD(Capex!BW$6,Input!$H52)=0,BW$5=1),Input!$I52*Input!$E52,0),0)</f>
        <v>0</v>
      </c>
      <c r="BX72" s="86">
        <f>+IF(AND(BX$1&gt;=Input!$J52,BX$1&lt;=Input!$K52),Input!$E52/Input!$L52,0)+IFERROR(IF(AND(MOD(Capex!BX$6,Input!$H52)=0,BX$5=1),Input!$I52*Input!$E52,0),0)</f>
        <v>0</v>
      </c>
      <c r="BY72" s="86">
        <f>+IF(AND(BY$1&gt;=Input!$J52,BY$1&lt;=Input!$K52),Input!$E52/Input!$L52,0)+IFERROR(IF(AND(MOD(Capex!BY$6,Input!$H52)=0,BY$5=1),Input!$I52*Input!$E52,0),0)</f>
        <v>0</v>
      </c>
      <c r="BZ72" s="86">
        <f>+IF(AND(BZ$1&gt;=Input!$J52,BZ$1&lt;=Input!$K52),Input!$E52/Input!$L52,0)+IFERROR(IF(AND(MOD(Capex!BZ$6,Input!$H52)=0,BZ$5=1),Input!$I52*Input!$E52,0),0)</f>
        <v>0</v>
      </c>
      <c r="CA72" s="86">
        <f>+IF(AND(CA$1&gt;=Input!$J52,CA$1&lt;=Input!$K52),Input!$E52/Input!$L52,0)+IFERROR(IF(AND(MOD(Capex!CA$6,Input!$H52)=0,CA$5=1),Input!$I52*Input!$E52,0),0)</f>
        <v>0</v>
      </c>
      <c r="CB72" s="86">
        <f>+IF(AND(CB$1&gt;=Input!$J52,CB$1&lt;=Input!$K52),Input!$E52/Input!$L52,0)+IFERROR(IF(AND(MOD(Capex!CB$6,Input!$H52)=0,CB$5=1),Input!$I52*Input!$E52,0),0)</f>
        <v>0</v>
      </c>
      <c r="CC72" s="86">
        <f>+IF(AND(CC$1&gt;=Input!$J52,CC$1&lt;=Input!$K52),Input!$E52/Input!$L52,0)+IFERROR(IF(AND(MOD(Capex!CC$6,Input!$H52)=0,CC$5=1),Input!$I52*Input!$E52,0),0)</f>
        <v>0</v>
      </c>
      <c r="CD72" s="86">
        <f>+IF(AND(CD$1&gt;=Input!$J52,CD$1&lt;=Input!$K52),Input!$E52/Input!$L52,0)+IFERROR(IF(AND(MOD(Capex!CD$6,Input!$H52)=0,CD$5=1),Input!$I52*Input!$E52,0),0)</f>
        <v>0</v>
      </c>
      <c r="CE72" s="86">
        <f>+IF(AND(CE$1&gt;=Input!$J52,CE$1&lt;=Input!$K52),Input!$E52/Input!$L52,0)+IFERROR(IF(AND(MOD(Capex!CE$6,Input!$H52)=0,CE$5=1),Input!$I52*Input!$E52,0),0)</f>
        <v>0</v>
      </c>
      <c r="CF72" s="86">
        <f>+IF(AND(CF$1&gt;=Input!$J52,CF$1&lt;=Input!$K52),Input!$E52/Input!$L52,0)+IFERROR(IF(AND(MOD(Capex!CF$6,Input!$H52)=0,CF$5=1),Input!$I52*Input!$E52,0),0)</f>
        <v>0</v>
      </c>
      <c r="CG72" s="86">
        <f>+IF(AND(CG$1&gt;=Input!$J52,CG$1&lt;=Input!$K52),Input!$E52/Input!$L52,0)+IFERROR(IF(AND(MOD(Capex!CG$6,Input!$H52)=0,CG$5=1),Input!$I52*Input!$E52,0),0)</f>
        <v>0</v>
      </c>
      <c r="CH72" s="86">
        <f>+IF(AND(CH$1&gt;=Input!$J52,CH$1&lt;=Input!$K52),Input!$E52/Input!$L52,0)+IFERROR(IF(AND(MOD(Capex!CH$6,Input!$H52)=0,CH$5=1),Input!$I52*Input!$E52,0),0)</f>
        <v>0</v>
      </c>
      <c r="CI72" s="86">
        <f>+IF(AND(CI$1&gt;=Input!$J52,CI$1&lt;=Input!$K52),Input!$E52/Input!$L52,0)+IFERROR(IF(AND(MOD(Capex!CI$6,Input!$H52)=0,CI$5=1),Input!$I52*Input!$E52,0),0)</f>
        <v>0</v>
      </c>
      <c r="CJ72" s="86">
        <f>+IF(AND(CJ$1&gt;=Input!$J52,CJ$1&lt;=Input!$K52),Input!$E52/Input!$L52,0)+IFERROR(IF(AND(MOD(Capex!CJ$6,Input!$H52)=0,CJ$5=1),Input!$I52*Input!$E52,0),0)</f>
        <v>0</v>
      </c>
      <c r="CK72" s="86">
        <f>+IF(AND(CK$1&gt;=Input!$J52,CK$1&lt;=Input!$K52),Input!$E52/Input!$L52,0)+IFERROR(IF(AND(MOD(Capex!CK$6,Input!$H52)=0,CK$5=1),Input!$I52*Input!$E52,0),0)</f>
        <v>0</v>
      </c>
      <c r="CL72" s="86">
        <f>+IF(AND(CL$1&gt;=Input!$J52,CL$1&lt;=Input!$K52),Input!$E52/Input!$L52,0)+IFERROR(IF(AND(MOD(Capex!CL$6,Input!$H52)=0,CL$5=1),Input!$I52*Input!$E52,0),0)</f>
        <v>0</v>
      </c>
      <c r="CM72" s="86">
        <f>+IF(AND(CM$1&gt;=Input!$J52,CM$1&lt;=Input!$K52),Input!$E52/Input!$L52,0)+IFERROR(IF(AND(MOD(Capex!CM$6,Input!$H52)=0,CM$5=1),Input!$I52*Input!$E52,0),0)</f>
        <v>0</v>
      </c>
      <c r="CN72" s="86">
        <f>+IF(AND(CN$1&gt;=Input!$J52,CN$1&lt;=Input!$K52),Input!$E52/Input!$L52,0)+IFERROR(IF(AND(MOD(Capex!CN$6,Input!$H52)=0,CN$5=1),Input!$I52*Input!$E52,0),0)</f>
        <v>0</v>
      </c>
      <c r="CO72" s="86">
        <f>+IF(AND(CO$1&gt;=Input!$J52,CO$1&lt;=Input!$K52),Input!$E52/Input!$L52,0)+IFERROR(IF(AND(MOD(Capex!CO$6,Input!$H52)=0,CO$5=1),Input!$I52*Input!$E52,0),0)</f>
        <v>0</v>
      </c>
      <c r="CP72" s="86">
        <f>+IF(AND(CP$1&gt;=Input!$J52,CP$1&lt;=Input!$K52),Input!$E52/Input!$L52,0)+IFERROR(IF(AND(MOD(Capex!CP$6,Input!$H52)=0,CP$5=1),Input!$I52*Input!$E52,0),0)</f>
        <v>0</v>
      </c>
      <c r="CQ72" s="86">
        <f>+IF(AND(CQ$1&gt;=Input!$J52,CQ$1&lt;=Input!$K52),Input!$E52/Input!$L52,0)+IFERROR(IF(AND(MOD(Capex!CQ$6,Input!$H52)=0,CQ$5=1),Input!$I52*Input!$E52,0),0)</f>
        <v>0</v>
      </c>
      <c r="CR72" s="86">
        <f>+IF(AND(CR$1&gt;=Input!$J52,CR$1&lt;=Input!$K52),Input!$E52/Input!$L52,0)+IFERROR(IF(AND(MOD(Capex!CR$6,Input!$H52)=0,CR$5=1),Input!$I52*Input!$E52,0),0)</f>
        <v>0</v>
      </c>
      <c r="CS72" s="86">
        <f>+IF(AND(CS$1&gt;=Input!$J52,CS$1&lt;=Input!$K52),Input!$E52/Input!$L52,0)+IFERROR(IF(AND(MOD(Capex!CS$6,Input!$H52)=0,CS$5=1),Input!$I52*Input!$E52,0),0)</f>
        <v>0</v>
      </c>
      <c r="CT72" s="86">
        <f>+IF(AND(CT$1&gt;=Input!$J52,CT$1&lt;=Input!$K52),Input!$E52/Input!$L52,0)+IFERROR(IF(AND(MOD(Capex!CT$6,Input!$H52)=0,CT$5=1),Input!$I52*Input!$E52,0),0)</f>
        <v>0</v>
      </c>
      <c r="CU72" s="86">
        <f>+IF(AND(CU$1&gt;=Input!$J52,CU$1&lt;=Input!$K52),Input!$E52/Input!$L52,0)+IFERROR(IF(AND(MOD(Capex!CU$6,Input!$H52)=0,CU$5=1),Input!$I52*Input!$E52,0),0)</f>
        <v>0</v>
      </c>
      <c r="CV72" s="86">
        <f>+IF(AND(CV$1&gt;=Input!$J52,CV$1&lt;=Input!$K52),Input!$E52/Input!$L52,0)+IFERROR(IF(AND(MOD(Capex!CV$6,Input!$H52)=0,CV$5=1),Input!$I52*Input!$E52,0),0)</f>
        <v>0</v>
      </c>
      <c r="CW72" s="86">
        <f>+IF(AND(CW$1&gt;=Input!$J52,CW$1&lt;=Input!$K52),Input!$E52/Input!$L52,0)+IFERROR(IF(AND(MOD(Capex!CW$6,Input!$H52)=0,CW$5=1),Input!$I52*Input!$E52,0),0)</f>
        <v>0</v>
      </c>
      <c r="CX72" s="86">
        <f>+IF(AND(CX$1&gt;=Input!$J52,CX$1&lt;=Input!$K52),Input!$E52/Input!$L52,0)+IFERROR(IF(AND(MOD(Capex!CX$6,Input!$H52)=0,CX$5=1),Input!$I52*Input!$E52,0),0)</f>
        <v>0</v>
      </c>
      <c r="CY72" s="86">
        <f>+IF(AND(CY$1&gt;=Input!$J52,CY$1&lt;=Input!$K52),Input!$E52/Input!$L52,0)+IFERROR(IF(AND(MOD(Capex!CY$6,Input!$H52)=0,CY$5=1),Input!$I52*Input!$E52,0),0)</f>
        <v>0</v>
      </c>
      <c r="CZ72" s="86">
        <f>+IF(AND(CZ$1&gt;=Input!$J52,CZ$1&lt;=Input!$K52),Input!$E52/Input!$L52,0)+IFERROR(IF(AND(MOD(Capex!CZ$6,Input!$H52)=0,CZ$5=1),Input!$I52*Input!$E52,0),0)</f>
        <v>0</v>
      </c>
      <c r="DA72" s="86">
        <f>+IF(AND(DA$1&gt;=Input!$J52,DA$1&lt;=Input!$K52),Input!$E52/Input!$L52,0)+IFERROR(IF(AND(MOD(Capex!DA$6,Input!$H52)=0,DA$5=1),Input!$I52*Input!$E52,0),0)</f>
        <v>0</v>
      </c>
      <c r="DB72" s="86">
        <f>+IF(AND(DB$1&gt;=Input!$J52,DB$1&lt;=Input!$K52),Input!$E52/Input!$L52,0)+IFERROR(IF(AND(MOD(Capex!DB$6,Input!$H52)=0,DB$5=1),Input!$I52*Input!$E52,0),0)</f>
        <v>0</v>
      </c>
      <c r="DC72" s="86">
        <f>+IF(AND(DC$1&gt;=Input!$J52,DC$1&lt;=Input!$K52),Input!$E52/Input!$L52,0)+IFERROR(IF(AND(MOD(Capex!DC$6,Input!$H52)=0,DC$5=1),Input!$I52*Input!$E52,0),0)</f>
        <v>0</v>
      </c>
      <c r="DD72" s="86">
        <f>+IF(AND(DD$1&gt;=Input!$J52,DD$1&lt;=Input!$K52),Input!$E52/Input!$L52,0)+IFERROR(IF(AND(MOD(Capex!DD$6,Input!$H52)=0,DD$5=1),Input!$I52*Input!$E52,0),0)</f>
        <v>0</v>
      </c>
      <c r="DE72" s="86">
        <f>+IF(AND(DE$1&gt;=Input!$J52,DE$1&lt;=Input!$K52),Input!$E52/Input!$L52,0)+IFERROR(IF(AND(MOD(Capex!DE$6,Input!$H52)=0,DE$5=1),Input!$I52*Input!$E52,0),0)</f>
        <v>0</v>
      </c>
      <c r="DF72" s="86">
        <f>+IF(AND(DF$1&gt;=Input!$J52,DF$1&lt;=Input!$K52),Input!$E52/Input!$L52,0)+IFERROR(IF(AND(MOD(Capex!DF$6,Input!$H52)=0,DF$5=1),Input!$I52*Input!$E52,0),0)</f>
        <v>0</v>
      </c>
      <c r="DG72" s="86">
        <f>+IF(AND(DG$1&gt;=Input!$J52,DG$1&lt;=Input!$K52),Input!$E52/Input!$L52,0)+IFERROR(IF(AND(MOD(Capex!DG$6,Input!$H52)=0,DG$5=1),Input!$I52*Input!$E52,0),0)</f>
        <v>0</v>
      </c>
      <c r="DH72" s="86">
        <f>+IF(AND(DH$1&gt;=Input!$J52,DH$1&lt;=Input!$K52),Input!$E52/Input!$L52,0)+IFERROR(IF(AND(MOD(Capex!DH$6,Input!$H52)=0,DH$5=1),Input!$I52*Input!$E52,0),0)</f>
        <v>0</v>
      </c>
      <c r="DI72" s="86">
        <f>+IF(AND(DI$1&gt;=Input!$J52,DI$1&lt;=Input!$K52),Input!$E52/Input!$L52,0)+IFERROR(IF(AND(MOD(Capex!DI$6,Input!$H52)=0,DI$5=1),Input!$I52*Input!$E52,0),0)</f>
        <v>0</v>
      </c>
      <c r="DJ72" s="86">
        <f>+IF(AND(DJ$1&gt;=Input!$J52,DJ$1&lt;=Input!$K52),Input!$E52/Input!$L52,0)+IFERROR(IF(AND(MOD(Capex!DJ$6,Input!$H52)=0,DJ$5=1),Input!$I52*Input!$E52,0),0)</f>
        <v>0</v>
      </c>
      <c r="DK72" s="86">
        <f>+IF(AND(DK$1&gt;=Input!$J52,DK$1&lt;=Input!$K52),Input!$E52/Input!$L52,0)+IFERROR(IF(AND(MOD(Capex!DK$6,Input!$H52)=0,DK$5=1),Input!$I52*Input!$E52,0),0)</f>
        <v>0</v>
      </c>
      <c r="DL72" s="86">
        <f>+IF(AND(DL$1&gt;=Input!$J52,DL$1&lt;=Input!$K52),Input!$E52/Input!$L52,0)+IFERROR(IF(AND(MOD(Capex!DL$6,Input!$H52)=0,DL$5=1),Input!$I52*Input!$E52,0),0)</f>
        <v>0</v>
      </c>
      <c r="DM72" s="86">
        <f>+IF(AND(DM$1&gt;=Input!$J52,DM$1&lt;=Input!$K52),Input!$E52/Input!$L52,0)+IFERROR(IF(AND(MOD(Capex!DM$6,Input!$H52)=0,DM$5=1),Input!$I52*Input!$E52,0),0)</f>
        <v>0</v>
      </c>
      <c r="DN72" s="86">
        <f>+IF(AND(DN$1&gt;=Input!$J52,DN$1&lt;=Input!$K52),Input!$E52/Input!$L52,0)+IFERROR(IF(AND(MOD(Capex!DN$6,Input!$H52)=0,DN$5=1),Input!$I52*Input!$E52,0),0)</f>
        <v>0</v>
      </c>
      <c r="DO72" s="86">
        <f>+IF(AND(DO$1&gt;=Input!$J52,DO$1&lt;=Input!$K52),Input!$E52/Input!$L52,0)+IFERROR(IF(AND(MOD(Capex!DO$6,Input!$H52)=0,DO$5=1),Input!$I52*Input!$E52,0),0)</f>
        <v>0</v>
      </c>
      <c r="DP72" s="86">
        <f>+IF(AND(DP$1&gt;=Input!$J52,DP$1&lt;=Input!$K52),Input!$E52/Input!$L52,0)+IFERROR(IF(AND(MOD(Capex!DP$6,Input!$H52)=0,DP$5=1),Input!$I52*Input!$E52,0),0)</f>
        <v>0</v>
      </c>
      <c r="DQ72" s="86">
        <f>+IF(AND(DQ$1&gt;=Input!$J52,DQ$1&lt;=Input!$K52),Input!$E52/Input!$L52,0)+IFERROR(IF(AND(MOD(Capex!DQ$6,Input!$H52)=0,DQ$5=1),Input!$I52*Input!$E52,0),0)</f>
        <v>0</v>
      </c>
      <c r="DR72" s="86">
        <f>+IF(AND(DR$1&gt;=Input!$J52,DR$1&lt;=Input!$K52),Input!$E52/Input!$L52,0)+IFERROR(IF(AND(MOD(Capex!DR$6,Input!$H52)=0,DR$5=1),Input!$I52*Input!$E52,0),0)</f>
        <v>0</v>
      </c>
      <c r="DS72" s="86">
        <f>+IF(AND(DS$1&gt;=Input!$J52,DS$1&lt;=Input!$K52),Input!$E52/Input!$L52,0)+IFERROR(IF(AND(MOD(Capex!DS$6,Input!$H52)=0,DS$5=1),Input!$I52*Input!$E52,0),0)</f>
        <v>0</v>
      </c>
      <c r="DT72" s="86">
        <f>+IF(AND(DT$1&gt;=Input!$J52,DT$1&lt;=Input!$K52),Input!$E52/Input!$L52,0)+IFERROR(IF(AND(MOD(Capex!DT$6,Input!$H52)=0,DT$5=1),Input!$I52*Input!$E52,0),0)</f>
        <v>0</v>
      </c>
    </row>
    <row r="73" spans="1:16383" ht="14.25" customHeight="1" x14ac:dyDescent="0.15">
      <c r="A73" s="85">
        <f>+Input!G53</f>
        <v>0</v>
      </c>
      <c r="B73" s="3" t="str">
        <f t="shared" si="147"/>
        <v/>
      </c>
      <c r="C73" s="71" t="str">
        <f t="shared" si="147"/>
        <v>EUR</v>
      </c>
      <c r="D73" s="23"/>
      <c r="E73" s="86">
        <f>+IF(AND(E$1&gt;=Input!$J53,E$1&lt;=Input!$K53),Input!$E53/Input!$L53,0)+IFERROR(IF(AND(MOD(Capex!E$6,Input!$H53)=0,E$5=1),Input!$I53*Input!$E53,0),0)</f>
        <v>0</v>
      </c>
      <c r="F73" s="86">
        <f>+IF(AND(F$1&gt;=Input!$J53,F$1&lt;=Input!$K53),Input!$E53/Input!$L53,0)+IFERROR(IF(AND(MOD(Capex!F$6,Input!$H53)=0,F$5=1),Input!$I53*Input!$E53,0),0)</f>
        <v>0</v>
      </c>
      <c r="G73" s="86">
        <f>+IF(AND(G$1&gt;=Input!$J53,G$1&lt;=Input!$K53),Input!$E53/Input!$L53,0)+IFERROR(IF(AND(MOD(Capex!G$6,Input!$H53)=0,G$5=1),Input!$I53*Input!$E53,0),0)</f>
        <v>0</v>
      </c>
      <c r="H73" s="86">
        <f>+IF(AND(H$1&gt;=Input!$J53,H$1&lt;=Input!$K53),Input!$E53/Input!$L53,0)+IFERROR(IF(AND(MOD(Capex!H$6,Input!$H53)=0,H$5=1),Input!$I53*Input!$E53,0),0)</f>
        <v>0</v>
      </c>
      <c r="I73" s="86">
        <f>+IF(AND(I$1&gt;=Input!$J53,I$1&lt;=Input!$K53),Input!$E53/Input!$L53,0)+IFERROR(IF(AND(MOD(Capex!I$6,Input!$H53)=0,I$5=1),Input!$I53*Input!$E53,0),0)</f>
        <v>0</v>
      </c>
      <c r="J73" s="86">
        <f>+IF(AND(J$1&gt;=Input!$J53,J$1&lt;=Input!$K53),Input!$E53/Input!$L53,0)+IFERROR(IF(AND(MOD(Capex!J$6,Input!$H53)=0,J$5=1),Input!$I53*Input!$E53,0),0)</f>
        <v>0</v>
      </c>
      <c r="K73" s="86">
        <f>+IF(AND(K$1&gt;=Input!$J53,K$1&lt;=Input!$K53),Input!$E53/Input!$L53,0)+IFERROR(IF(AND(MOD(Capex!K$6,Input!$H53)=0,K$5=1),Input!$I53*Input!$E53,0),0)</f>
        <v>0</v>
      </c>
      <c r="L73" s="86">
        <f>+IF(AND(L$1&gt;=Input!$J53,L$1&lt;=Input!$K53),Input!$E53/Input!$L53,0)+IFERROR(IF(AND(MOD(Capex!L$6,Input!$H53)=0,L$5=1),Input!$I53*Input!$E53,0),0)</f>
        <v>0</v>
      </c>
      <c r="M73" s="86">
        <f>+IF(AND(M$1&gt;=Input!$J53,M$1&lt;=Input!$K53),Input!$E53/Input!$L53,0)+IFERROR(IF(AND(MOD(Capex!M$6,Input!$H53)=0,M$5=1),Input!$I53*Input!$E53,0),0)</f>
        <v>0</v>
      </c>
      <c r="N73" s="86">
        <f>+IF(AND(N$1&gt;=Input!$J53,N$1&lt;=Input!$K53),Input!$E53/Input!$L53,0)+IFERROR(IF(AND(MOD(Capex!N$6,Input!$H53)=0,N$5=1),Input!$I53*Input!$E53,0),0)</f>
        <v>0</v>
      </c>
      <c r="O73" s="86">
        <f>+IF(AND(O$1&gt;=Input!$J53,O$1&lt;=Input!$K53),Input!$E53/Input!$L53,0)+IFERROR(IF(AND(MOD(Capex!O$6,Input!$H53)=0,O$5=1),Input!$I53*Input!$E53,0),0)</f>
        <v>0</v>
      </c>
      <c r="P73" s="86">
        <f>+IF(AND(P$1&gt;=Input!$J53,P$1&lt;=Input!$K53),Input!$E53/Input!$L53,0)+IFERROR(IF(AND(MOD(Capex!P$6,Input!$H53)=0,P$5=1),Input!$I53*Input!$E53,0),0)</f>
        <v>0</v>
      </c>
      <c r="Q73" s="86">
        <f>+IF(AND(Q$1&gt;=Input!$J53,Q$1&lt;=Input!$K53),Input!$E53/Input!$L53,0)+IFERROR(IF(AND(MOD(Capex!Q$6,Input!$H53)=0,Q$5=1),Input!$I53*Input!$E53,0),0)</f>
        <v>0</v>
      </c>
      <c r="R73" s="86">
        <f>+IF(AND(R$1&gt;=Input!$J53,R$1&lt;=Input!$K53),Input!$E53/Input!$L53,0)+IFERROR(IF(AND(MOD(Capex!R$6,Input!$H53)=0,R$5=1),Input!$I53*Input!$E53,0),0)</f>
        <v>0</v>
      </c>
      <c r="S73" s="86">
        <f>+IF(AND(S$1&gt;=Input!$J53,S$1&lt;=Input!$K53),Input!$E53/Input!$L53,0)+IFERROR(IF(AND(MOD(Capex!S$6,Input!$H53)=0,S$5=1),Input!$I53*Input!$E53,0),0)</f>
        <v>0</v>
      </c>
      <c r="T73" s="86">
        <f>+IF(AND(T$1&gt;=Input!$J53,T$1&lt;=Input!$K53),Input!$E53/Input!$L53,0)+IFERROR(IF(AND(MOD(Capex!T$6,Input!$H53)=0,T$5=1),Input!$I53*Input!$E53,0),0)</f>
        <v>0</v>
      </c>
      <c r="U73" s="86">
        <f>+IF(AND(U$1&gt;=Input!$J53,U$1&lt;=Input!$K53),Input!$E53/Input!$L53,0)+IFERROR(IF(AND(MOD(Capex!U$6,Input!$H53)=0,U$5=1),Input!$I53*Input!$E53,0),0)</f>
        <v>0</v>
      </c>
      <c r="V73" s="86">
        <f>+IF(AND(V$1&gt;=Input!$J53,V$1&lt;=Input!$K53),Input!$E53/Input!$L53,0)+IFERROR(IF(AND(MOD(Capex!V$6,Input!$H53)=0,V$5=1),Input!$I53*Input!$E53,0),0)</f>
        <v>0</v>
      </c>
      <c r="W73" s="86">
        <f>+IF(AND(W$1&gt;=Input!$J53,W$1&lt;=Input!$K53),Input!$E53/Input!$L53,0)+IFERROR(IF(AND(MOD(Capex!W$6,Input!$H53)=0,W$5=1),Input!$I53*Input!$E53,0),0)</f>
        <v>0</v>
      </c>
      <c r="X73" s="86">
        <f>+IF(AND(X$1&gt;=Input!$J53,X$1&lt;=Input!$K53),Input!$E53/Input!$L53,0)+IFERROR(IF(AND(MOD(Capex!X$6,Input!$H53)=0,X$5=1),Input!$I53*Input!$E53,0),0)</f>
        <v>0</v>
      </c>
      <c r="Y73" s="86">
        <f>+IF(AND(Y$1&gt;=Input!$J53,Y$1&lt;=Input!$K53),Input!$E53/Input!$L53,0)+IFERROR(IF(AND(MOD(Capex!Y$6,Input!$H53)=0,Y$5=1),Input!$I53*Input!$E53,0),0)</f>
        <v>0</v>
      </c>
      <c r="Z73" s="86">
        <f>+IF(AND(Z$1&gt;=Input!$J53,Z$1&lt;=Input!$K53),Input!$E53/Input!$L53,0)+IFERROR(IF(AND(MOD(Capex!Z$6,Input!$H53)=0,Z$5=1),Input!$I53*Input!$E53,0),0)</f>
        <v>0</v>
      </c>
      <c r="AA73" s="86">
        <f>+IF(AND(AA$1&gt;=Input!$J53,AA$1&lt;=Input!$K53),Input!$E53/Input!$L53,0)+IFERROR(IF(AND(MOD(Capex!AA$6,Input!$H53)=0,AA$5=1),Input!$I53*Input!$E53,0),0)</f>
        <v>0</v>
      </c>
      <c r="AB73" s="86">
        <f>+IF(AND(AB$1&gt;=Input!$J53,AB$1&lt;=Input!$K53),Input!$E53/Input!$L53,0)+IFERROR(IF(AND(MOD(Capex!AB$6,Input!$H53)=0,AB$5=1),Input!$I53*Input!$E53,0),0)</f>
        <v>0</v>
      </c>
      <c r="AC73" s="86">
        <f>+IF(AND(AC$1&gt;=Input!$J53,AC$1&lt;=Input!$K53),Input!$E53/Input!$L53,0)+IFERROR(IF(AND(MOD(Capex!AC$6,Input!$H53)=0,AC$5=1),Input!$I53*Input!$E53,0),0)</f>
        <v>0</v>
      </c>
      <c r="AD73" s="86">
        <f>+IF(AND(AD$1&gt;=Input!$J53,AD$1&lt;=Input!$K53),Input!$E53/Input!$L53,0)+IFERROR(IF(AND(MOD(Capex!AD$6,Input!$H53)=0,AD$5=1),Input!$I53*Input!$E53,0),0)</f>
        <v>0</v>
      </c>
      <c r="AE73" s="86">
        <f>+IF(AND(AE$1&gt;=Input!$J53,AE$1&lt;=Input!$K53),Input!$E53/Input!$L53,0)+IFERROR(IF(AND(MOD(Capex!AE$6,Input!$H53)=0,AE$5=1),Input!$I53*Input!$E53,0),0)</f>
        <v>0</v>
      </c>
      <c r="AF73" s="86">
        <f>+IF(AND(AF$1&gt;=Input!$J53,AF$1&lt;=Input!$K53),Input!$E53/Input!$L53,0)+IFERROR(IF(AND(MOD(Capex!AF$6,Input!$H53)=0,AF$5=1),Input!$I53*Input!$E53,0),0)</f>
        <v>0</v>
      </c>
      <c r="AG73" s="86">
        <f>+IF(AND(AG$1&gt;=Input!$J53,AG$1&lt;=Input!$K53),Input!$E53/Input!$L53,0)+IFERROR(IF(AND(MOD(Capex!AG$6,Input!$H53)=0,AG$5=1),Input!$I53*Input!$E53,0),0)</f>
        <v>0</v>
      </c>
      <c r="AH73" s="86">
        <f>+IF(AND(AH$1&gt;=Input!$J53,AH$1&lt;=Input!$K53),Input!$E53/Input!$L53,0)+IFERROR(IF(AND(MOD(Capex!AH$6,Input!$H53)=0,AH$5=1),Input!$I53*Input!$E53,0),0)</f>
        <v>0</v>
      </c>
      <c r="AI73" s="86">
        <f>+IF(AND(AI$1&gt;=Input!$J53,AI$1&lt;=Input!$K53),Input!$E53/Input!$L53,0)+IFERROR(IF(AND(MOD(Capex!AI$6,Input!$H53)=0,AI$5=1),Input!$I53*Input!$E53,0),0)</f>
        <v>0</v>
      </c>
      <c r="AJ73" s="86">
        <f>+IF(AND(AJ$1&gt;=Input!$J53,AJ$1&lt;=Input!$K53),Input!$E53/Input!$L53,0)+IFERROR(IF(AND(MOD(Capex!AJ$6,Input!$H53)=0,AJ$5=1),Input!$I53*Input!$E53,0),0)</f>
        <v>0</v>
      </c>
      <c r="AK73" s="86">
        <f>+IF(AND(AK$1&gt;=Input!$J53,AK$1&lt;=Input!$K53),Input!$E53/Input!$L53,0)+IFERROR(IF(AND(MOD(Capex!AK$6,Input!$H53)=0,AK$5=1),Input!$I53*Input!$E53,0),0)</f>
        <v>0</v>
      </c>
      <c r="AL73" s="86">
        <f>+IF(AND(AL$1&gt;=Input!$J53,AL$1&lt;=Input!$K53),Input!$E53/Input!$L53,0)+IFERROR(IF(AND(MOD(Capex!AL$6,Input!$H53)=0,AL$5=1),Input!$I53*Input!$E53,0),0)</f>
        <v>0</v>
      </c>
      <c r="AM73" s="86">
        <f>+IF(AND(AM$1&gt;=Input!$J53,AM$1&lt;=Input!$K53),Input!$E53/Input!$L53,0)+IFERROR(IF(AND(MOD(Capex!AM$6,Input!$H53)=0,AM$5=1),Input!$I53*Input!$E53,0),0)</f>
        <v>0</v>
      </c>
      <c r="AN73" s="86">
        <f>+IF(AND(AN$1&gt;=Input!$J53,AN$1&lt;=Input!$K53),Input!$E53/Input!$L53,0)+IFERROR(IF(AND(MOD(Capex!AN$6,Input!$H53)=0,AN$5=1),Input!$I53*Input!$E53,0),0)</f>
        <v>0</v>
      </c>
      <c r="AO73" s="86">
        <f>+IF(AND(AO$1&gt;=Input!$J53,AO$1&lt;=Input!$K53),Input!$E53/Input!$L53,0)+IFERROR(IF(AND(MOD(Capex!AO$6,Input!$H53)=0,AO$5=1),Input!$I53*Input!$E53,0),0)</f>
        <v>0</v>
      </c>
      <c r="AP73" s="86">
        <f>+IF(AND(AP$1&gt;=Input!$J53,AP$1&lt;=Input!$K53),Input!$E53/Input!$L53,0)+IFERROR(IF(AND(MOD(Capex!AP$6,Input!$H53)=0,AP$5=1),Input!$I53*Input!$E53,0),0)</f>
        <v>0</v>
      </c>
      <c r="AQ73" s="86">
        <f>+IF(AND(AQ$1&gt;=Input!$J53,AQ$1&lt;=Input!$K53),Input!$E53/Input!$L53,0)+IFERROR(IF(AND(MOD(Capex!AQ$6,Input!$H53)=0,AQ$5=1),Input!$I53*Input!$E53,0),0)</f>
        <v>0</v>
      </c>
      <c r="AR73" s="86">
        <f>+IF(AND(AR$1&gt;=Input!$J53,AR$1&lt;=Input!$K53),Input!$E53/Input!$L53,0)+IFERROR(IF(AND(MOD(Capex!AR$6,Input!$H53)=0,AR$5=1),Input!$I53*Input!$E53,0),0)</f>
        <v>0</v>
      </c>
      <c r="AS73" s="86">
        <f>+IF(AND(AS$1&gt;=Input!$J53,AS$1&lt;=Input!$K53),Input!$E53/Input!$L53,0)+IFERROR(IF(AND(MOD(Capex!AS$6,Input!$H53)=0,AS$5=1),Input!$I53*Input!$E53,0),0)</f>
        <v>0</v>
      </c>
      <c r="AT73" s="86">
        <f>+IF(AND(AT$1&gt;=Input!$J53,AT$1&lt;=Input!$K53),Input!$E53/Input!$L53,0)+IFERROR(IF(AND(MOD(Capex!AT$6,Input!$H53)=0,AT$5=1),Input!$I53*Input!$E53,0),0)</f>
        <v>0</v>
      </c>
      <c r="AU73" s="86">
        <f>+IF(AND(AU$1&gt;=Input!$J53,AU$1&lt;=Input!$K53),Input!$E53/Input!$L53,0)+IFERROR(IF(AND(MOD(Capex!AU$6,Input!$H53)=0,AU$5=1),Input!$I53*Input!$E53,0),0)</f>
        <v>0</v>
      </c>
      <c r="AV73" s="86">
        <f>+IF(AND(AV$1&gt;=Input!$J53,AV$1&lt;=Input!$K53),Input!$E53/Input!$L53,0)+IFERROR(IF(AND(MOD(Capex!AV$6,Input!$H53)=0,AV$5=1),Input!$I53*Input!$E53,0),0)</f>
        <v>0</v>
      </c>
      <c r="AW73" s="86">
        <f>+IF(AND(AW$1&gt;=Input!$J53,AW$1&lt;=Input!$K53),Input!$E53/Input!$L53,0)+IFERROR(IF(AND(MOD(Capex!AW$6,Input!$H53)=0,AW$5=1),Input!$I53*Input!$E53,0),0)</f>
        <v>0</v>
      </c>
      <c r="AX73" s="86">
        <f>+IF(AND(AX$1&gt;=Input!$J53,AX$1&lt;=Input!$K53),Input!$E53/Input!$L53,0)+IFERROR(IF(AND(MOD(Capex!AX$6,Input!$H53)=0,AX$5=1),Input!$I53*Input!$E53,0),0)</f>
        <v>0</v>
      </c>
      <c r="AY73" s="86">
        <f>+IF(AND(AY$1&gt;=Input!$J53,AY$1&lt;=Input!$K53),Input!$E53/Input!$L53,0)+IFERROR(IF(AND(MOD(Capex!AY$6,Input!$H53)=0,AY$5=1),Input!$I53*Input!$E53,0),0)</f>
        <v>0</v>
      </c>
      <c r="AZ73" s="86">
        <f>+IF(AND(AZ$1&gt;=Input!$J53,AZ$1&lt;=Input!$K53),Input!$E53/Input!$L53,0)+IFERROR(IF(AND(MOD(Capex!AZ$6,Input!$H53)=0,AZ$5=1),Input!$I53*Input!$E53,0),0)</f>
        <v>0</v>
      </c>
      <c r="BA73" s="86">
        <f>+IF(AND(BA$1&gt;=Input!$J53,BA$1&lt;=Input!$K53),Input!$E53/Input!$L53,0)+IFERROR(IF(AND(MOD(Capex!BA$6,Input!$H53)=0,BA$5=1),Input!$I53*Input!$E53,0),0)</f>
        <v>0</v>
      </c>
      <c r="BB73" s="86">
        <f>+IF(AND(BB$1&gt;=Input!$J53,BB$1&lt;=Input!$K53),Input!$E53/Input!$L53,0)+IFERROR(IF(AND(MOD(Capex!BB$6,Input!$H53)=0,BB$5=1),Input!$I53*Input!$E53,0),0)</f>
        <v>0</v>
      </c>
      <c r="BC73" s="86">
        <f>+IF(AND(BC$1&gt;=Input!$J53,BC$1&lt;=Input!$K53),Input!$E53/Input!$L53,0)+IFERROR(IF(AND(MOD(Capex!BC$6,Input!$H53)=0,BC$5=1),Input!$I53*Input!$E53,0),0)</f>
        <v>0</v>
      </c>
      <c r="BD73" s="86">
        <f>+IF(AND(BD$1&gt;=Input!$J53,BD$1&lt;=Input!$K53),Input!$E53/Input!$L53,0)+IFERROR(IF(AND(MOD(Capex!BD$6,Input!$H53)=0,BD$5=1),Input!$I53*Input!$E53,0),0)</f>
        <v>0</v>
      </c>
      <c r="BE73" s="86">
        <f>+IF(AND(BE$1&gt;=Input!$J53,BE$1&lt;=Input!$K53),Input!$E53/Input!$L53,0)+IFERROR(IF(AND(MOD(Capex!BE$6,Input!$H53)=0,BE$5=1),Input!$I53*Input!$E53,0),0)</f>
        <v>0</v>
      </c>
      <c r="BF73" s="86">
        <f>+IF(AND(BF$1&gt;=Input!$J53,BF$1&lt;=Input!$K53),Input!$E53/Input!$L53,0)+IFERROR(IF(AND(MOD(Capex!BF$6,Input!$H53)=0,BF$5=1),Input!$I53*Input!$E53,0),0)</f>
        <v>0</v>
      </c>
      <c r="BG73" s="86">
        <f>+IF(AND(BG$1&gt;=Input!$J53,BG$1&lt;=Input!$K53),Input!$E53/Input!$L53,0)+IFERROR(IF(AND(MOD(Capex!BG$6,Input!$H53)=0,BG$5=1),Input!$I53*Input!$E53,0),0)</f>
        <v>0</v>
      </c>
      <c r="BH73" s="86">
        <f>+IF(AND(BH$1&gt;=Input!$J53,BH$1&lt;=Input!$K53),Input!$E53/Input!$L53,0)+IFERROR(IF(AND(MOD(Capex!BH$6,Input!$H53)=0,BH$5=1),Input!$I53*Input!$E53,0),0)</f>
        <v>0</v>
      </c>
      <c r="BI73" s="86">
        <f>+IF(AND(BI$1&gt;=Input!$J53,BI$1&lt;=Input!$K53),Input!$E53/Input!$L53,0)+IFERROR(IF(AND(MOD(Capex!BI$6,Input!$H53)=0,BI$5=1),Input!$I53*Input!$E53,0),0)</f>
        <v>0</v>
      </c>
      <c r="BJ73" s="86">
        <f>+IF(AND(BJ$1&gt;=Input!$J53,BJ$1&lt;=Input!$K53),Input!$E53/Input!$L53,0)+IFERROR(IF(AND(MOD(Capex!BJ$6,Input!$H53)=0,BJ$5=1),Input!$I53*Input!$E53,0),0)</f>
        <v>0</v>
      </c>
      <c r="BK73" s="86">
        <f>+IF(AND(BK$1&gt;=Input!$J53,BK$1&lt;=Input!$K53),Input!$E53/Input!$L53,0)+IFERROR(IF(AND(MOD(Capex!BK$6,Input!$H53)=0,BK$5=1),Input!$I53*Input!$E53,0),0)</f>
        <v>0</v>
      </c>
      <c r="BL73" s="86">
        <f>+IF(AND(BL$1&gt;=Input!$J53,BL$1&lt;=Input!$K53),Input!$E53/Input!$L53,0)+IFERROR(IF(AND(MOD(Capex!BL$6,Input!$H53)=0,BL$5=1),Input!$I53*Input!$E53,0),0)</f>
        <v>0</v>
      </c>
      <c r="BM73" s="86">
        <f>+IF(AND(BM$1&gt;=Input!$J53,BM$1&lt;=Input!$K53),Input!$E53/Input!$L53,0)+IFERROR(IF(AND(MOD(Capex!BM$6,Input!$H53)=0,BM$5=1),Input!$I53*Input!$E53,0),0)</f>
        <v>0</v>
      </c>
      <c r="BN73" s="86">
        <f>+IF(AND(BN$1&gt;=Input!$J53,BN$1&lt;=Input!$K53),Input!$E53/Input!$L53,0)+IFERROR(IF(AND(MOD(Capex!BN$6,Input!$H53)=0,BN$5=1),Input!$I53*Input!$E53,0),0)</f>
        <v>0</v>
      </c>
      <c r="BO73" s="86">
        <f>+IF(AND(BO$1&gt;=Input!$J53,BO$1&lt;=Input!$K53),Input!$E53/Input!$L53,0)+IFERROR(IF(AND(MOD(Capex!BO$6,Input!$H53)=0,BO$5=1),Input!$I53*Input!$E53,0),0)</f>
        <v>0</v>
      </c>
      <c r="BP73" s="86">
        <f>+IF(AND(BP$1&gt;=Input!$J53,BP$1&lt;=Input!$K53),Input!$E53/Input!$L53,0)+IFERROR(IF(AND(MOD(Capex!BP$6,Input!$H53)=0,BP$5=1),Input!$I53*Input!$E53,0),0)</f>
        <v>0</v>
      </c>
      <c r="BQ73" s="86">
        <f>+IF(AND(BQ$1&gt;=Input!$J53,BQ$1&lt;=Input!$K53),Input!$E53/Input!$L53,0)+IFERROR(IF(AND(MOD(Capex!BQ$6,Input!$H53)=0,BQ$5=1),Input!$I53*Input!$E53,0),0)</f>
        <v>0</v>
      </c>
      <c r="BR73" s="86">
        <f>+IF(AND(BR$1&gt;=Input!$J53,BR$1&lt;=Input!$K53),Input!$E53/Input!$L53,0)+IFERROR(IF(AND(MOD(Capex!BR$6,Input!$H53)=0,BR$5=1),Input!$I53*Input!$E53,0),0)</f>
        <v>0</v>
      </c>
      <c r="BS73" s="86">
        <f>+IF(AND(BS$1&gt;=Input!$J53,BS$1&lt;=Input!$K53),Input!$E53/Input!$L53,0)+IFERROR(IF(AND(MOD(Capex!BS$6,Input!$H53)=0,BS$5=1),Input!$I53*Input!$E53,0),0)</f>
        <v>0</v>
      </c>
      <c r="BT73" s="86">
        <f>+IF(AND(BT$1&gt;=Input!$J53,BT$1&lt;=Input!$K53),Input!$E53/Input!$L53,0)+IFERROR(IF(AND(MOD(Capex!BT$6,Input!$H53)=0,BT$5=1),Input!$I53*Input!$E53,0),0)</f>
        <v>0</v>
      </c>
      <c r="BU73" s="86">
        <f>+IF(AND(BU$1&gt;=Input!$J53,BU$1&lt;=Input!$K53),Input!$E53/Input!$L53,0)+IFERROR(IF(AND(MOD(Capex!BU$6,Input!$H53)=0,BU$5=1),Input!$I53*Input!$E53,0),0)</f>
        <v>0</v>
      </c>
      <c r="BV73" s="86">
        <f>+IF(AND(BV$1&gt;=Input!$J53,BV$1&lt;=Input!$K53),Input!$E53/Input!$L53,0)+IFERROR(IF(AND(MOD(Capex!BV$6,Input!$H53)=0,BV$5=1),Input!$I53*Input!$E53,0),0)</f>
        <v>0</v>
      </c>
      <c r="BW73" s="86">
        <f>+IF(AND(BW$1&gt;=Input!$J53,BW$1&lt;=Input!$K53),Input!$E53/Input!$L53,0)+IFERROR(IF(AND(MOD(Capex!BW$6,Input!$H53)=0,BW$5=1),Input!$I53*Input!$E53,0),0)</f>
        <v>0</v>
      </c>
      <c r="BX73" s="86">
        <f>+IF(AND(BX$1&gt;=Input!$J53,BX$1&lt;=Input!$K53),Input!$E53/Input!$L53,0)+IFERROR(IF(AND(MOD(Capex!BX$6,Input!$H53)=0,BX$5=1),Input!$I53*Input!$E53,0),0)</f>
        <v>0</v>
      </c>
      <c r="BY73" s="86">
        <f>+IF(AND(BY$1&gt;=Input!$J53,BY$1&lt;=Input!$K53),Input!$E53/Input!$L53,0)+IFERROR(IF(AND(MOD(Capex!BY$6,Input!$H53)=0,BY$5=1),Input!$I53*Input!$E53,0),0)</f>
        <v>0</v>
      </c>
      <c r="BZ73" s="86">
        <f>+IF(AND(BZ$1&gt;=Input!$J53,BZ$1&lt;=Input!$K53),Input!$E53/Input!$L53,0)+IFERROR(IF(AND(MOD(Capex!BZ$6,Input!$H53)=0,BZ$5=1),Input!$I53*Input!$E53,0),0)</f>
        <v>0</v>
      </c>
      <c r="CA73" s="86">
        <f>+IF(AND(CA$1&gt;=Input!$J53,CA$1&lt;=Input!$K53),Input!$E53/Input!$L53,0)+IFERROR(IF(AND(MOD(Capex!CA$6,Input!$H53)=0,CA$5=1),Input!$I53*Input!$E53,0),0)</f>
        <v>0</v>
      </c>
      <c r="CB73" s="86">
        <f>+IF(AND(CB$1&gt;=Input!$J53,CB$1&lt;=Input!$K53),Input!$E53/Input!$L53,0)+IFERROR(IF(AND(MOD(Capex!CB$6,Input!$H53)=0,CB$5=1),Input!$I53*Input!$E53,0),0)</f>
        <v>0</v>
      </c>
      <c r="CC73" s="86">
        <f>+IF(AND(CC$1&gt;=Input!$J53,CC$1&lt;=Input!$K53),Input!$E53/Input!$L53,0)+IFERROR(IF(AND(MOD(Capex!CC$6,Input!$H53)=0,CC$5=1),Input!$I53*Input!$E53,0),0)</f>
        <v>0</v>
      </c>
      <c r="CD73" s="86">
        <f>+IF(AND(CD$1&gt;=Input!$J53,CD$1&lt;=Input!$K53),Input!$E53/Input!$L53,0)+IFERROR(IF(AND(MOD(Capex!CD$6,Input!$H53)=0,CD$5=1),Input!$I53*Input!$E53,0),0)</f>
        <v>0</v>
      </c>
      <c r="CE73" s="86">
        <f>+IF(AND(CE$1&gt;=Input!$J53,CE$1&lt;=Input!$K53),Input!$E53/Input!$L53,0)+IFERROR(IF(AND(MOD(Capex!CE$6,Input!$H53)=0,CE$5=1),Input!$I53*Input!$E53,0),0)</f>
        <v>0</v>
      </c>
      <c r="CF73" s="86">
        <f>+IF(AND(CF$1&gt;=Input!$J53,CF$1&lt;=Input!$K53),Input!$E53/Input!$L53,0)+IFERROR(IF(AND(MOD(Capex!CF$6,Input!$H53)=0,CF$5=1),Input!$I53*Input!$E53,0),0)</f>
        <v>0</v>
      </c>
      <c r="CG73" s="86">
        <f>+IF(AND(CG$1&gt;=Input!$J53,CG$1&lt;=Input!$K53),Input!$E53/Input!$L53,0)+IFERROR(IF(AND(MOD(Capex!CG$6,Input!$H53)=0,CG$5=1),Input!$I53*Input!$E53,0),0)</f>
        <v>0</v>
      </c>
      <c r="CH73" s="86">
        <f>+IF(AND(CH$1&gt;=Input!$J53,CH$1&lt;=Input!$K53),Input!$E53/Input!$L53,0)+IFERROR(IF(AND(MOD(Capex!CH$6,Input!$H53)=0,CH$5=1),Input!$I53*Input!$E53,0),0)</f>
        <v>0</v>
      </c>
      <c r="CI73" s="86">
        <f>+IF(AND(CI$1&gt;=Input!$J53,CI$1&lt;=Input!$K53),Input!$E53/Input!$L53,0)+IFERROR(IF(AND(MOD(Capex!CI$6,Input!$H53)=0,CI$5=1),Input!$I53*Input!$E53,0),0)</f>
        <v>0</v>
      </c>
      <c r="CJ73" s="86">
        <f>+IF(AND(CJ$1&gt;=Input!$J53,CJ$1&lt;=Input!$K53),Input!$E53/Input!$L53,0)+IFERROR(IF(AND(MOD(Capex!CJ$6,Input!$H53)=0,CJ$5=1),Input!$I53*Input!$E53,0),0)</f>
        <v>0</v>
      </c>
      <c r="CK73" s="86">
        <f>+IF(AND(CK$1&gt;=Input!$J53,CK$1&lt;=Input!$K53),Input!$E53/Input!$L53,0)+IFERROR(IF(AND(MOD(Capex!CK$6,Input!$H53)=0,CK$5=1),Input!$I53*Input!$E53,0),0)</f>
        <v>0</v>
      </c>
      <c r="CL73" s="86">
        <f>+IF(AND(CL$1&gt;=Input!$J53,CL$1&lt;=Input!$K53),Input!$E53/Input!$L53,0)+IFERROR(IF(AND(MOD(Capex!CL$6,Input!$H53)=0,CL$5=1),Input!$I53*Input!$E53,0),0)</f>
        <v>0</v>
      </c>
      <c r="CM73" s="86">
        <f>+IF(AND(CM$1&gt;=Input!$J53,CM$1&lt;=Input!$K53),Input!$E53/Input!$L53,0)+IFERROR(IF(AND(MOD(Capex!CM$6,Input!$H53)=0,CM$5=1),Input!$I53*Input!$E53,0),0)</f>
        <v>0</v>
      </c>
      <c r="CN73" s="86">
        <f>+IF(AND(CN$1&gt;=Input!$J53,CN$1&lt;=Input!$K53),Input!$E53/Input!$L53,0)+IFERROR(IF(AND(MOD(Capex!CN$6,Input!$H53)=0,CN$5=1),Input!$I53*Input!$E53,0),0)</f>
        <v>0</v>
      </c>
      <c r="CO73" s="86">
        <f>+IF(AND(CO$1&gt;=Input!$J53,CO$1&lt;=Input!$K53),Input!$E53/Input!$L53,0)+IFERROR(IF(AND(MOD(Capex!CO$6,Input!$H53)=0,CO$5=1),Input!$I53*Input!$E53,0),0)</f>
        <v>0</v>
      </c>
      <c r="CP73" s="86">
        <f>+IF(AND(CP$1&gt;=Input!$J53,CP$1&lt;=Input!$K53),Input!$E53/Input!$L53,0)+IFERROR(IF(AND(MOD(Capex!CP$6,Input!$H53)=0,CP$5=1),Input!$I53*Input!$E53,0),0)</f>
        <v>0</v>
      </c>
      <c r="CQ73" s="86">
        <f>+IF(AND(CQ$1&gt;=Input!$J53,CQ$1&lt;=Input!$K53),Input!$E53/Input!$L53,0)+IFERROR(IF(AND(MOD(Capex!CQ$6,Input!$H53)=0,CQ$5=1),Input!$I53*Input!$E53,0),0)</f>
        <v>0</v>
      </c>
      <c r="CR73" s="86">
        <f>+IF(AND(CR$1&gt;=Input!$J53,CR$1&lt;=Input!$K53),Input!$E53/Input!$L53,0)+IFERROR(IF(AND(MOD(Capex!CR$6,Input!$H53)=0,CR$5=1),Input!$I53*Input!$E53,0),0)</f>
        <v>0</v>
      </c>
      <c r="CS73" s="86">
        <f>+IF(AND(CS$1&gt;=Input!$J53,CS$1&lt;=Input!$K53),Input!$E53/Input!$L53,0)+IFERROR(IF(AND(MOD(Capex!CS$6,Input!$H53)=0,CS$5=1),Input!$I53*Input!$E53,0),0)</f>
        <v>0</v>
      </c>
      <c r="CT73" s="86">
        <f>+IF(AND(CT$1&gt;=Input!$J53,CT$1&lt;=Input!$K53),Input!$E53/Input!$L53,0)+IFERROR(IF(AND(MOD(Capex!CT$6,Input!$H53)=0,CT$5=1),Input!$I53*Input!$E53,0),0)</f>
        <v>0</v>
      </c>
      <c r="CU73" s="86">
        <f>+IF(AND(CU$1&gt;=Input!$J53,CU$1&lt;=Input!$K53),Input!$E53/Input!$L53,0)+IFERROR(IF(AND(MOD(Capex!CU$6,Input!$H53)=0,CU$5=1),Input!$I53*Input!$E53,0),0)</f>
        <v>0</v>
      </c>
      <c r="CV73" s="86">
        <f>+IF(AND(CV$1&gt;=Input!$J53,CV$1&lt;=Input!$K53),Input!$E53/Input!$L53,0)+IFERROR(IF(AND(MOD(Capex!CV$6,Input!$H53)=0,CV$5=1),Input!$I53*Input!$E53,0),0)</f>
        <v>0</v>
      </c>
      <c r="CW73" s="86">
        <f>+IF(AND(CW$1&gt;=Input!$J53,CW$1&lt;=Input!$K53),Input!$E53/Input!$L53,0)+IFERROR(IF(AND(MOD(Capex!CW$6,Input!$H53)=0,CW$5=1),Input!$I53*Input!$E53,0),0)</f>
        <v>0</v>
      </c>
      <c r="CX73" s="86">
        <f>+IF(AND(CX$1&gt;=Input!$J53,CX$1&lt;=Input!$K53),Input!$E53/Input!$L53,0)+IFERROR(IF(AND(MOD(Capex!CX$6,Input!$H53)=0,CX$5=1),Input!$I53*Input!$E53,0),0)</f>
        <v>0</v>
      </c>
      <c r="CY73" s="86">
        <f>+IF(AND(CY$1&gt;=Input!$J53,CY$1&lt;=Input!$K53),Input!$E53/Input!$L53,0)+IFERROR(IF(AND(MOD(Capex!CY$6,Input!$H53)=0,CY$5=1),Input!$I53*Input!$E53,0),0)</f>
        <v>0</v>
      </c>
      <c r="CZ73" s="86">
        <f>+IF(AND(CZ$1&gt;=Input!$J53,CZ$1&lt;=Input!$K53),Input!$E53/Input!$L53,0)+IFERROR(IF(AND(MOD(Capex!CZ$6,Input!$H53)=0,CZ$5=1),Input!$I53*Input!$E53,0),0)</f>
        <v>0</v>
      </c>
      <c r="DA73" s="86">
        <f>+IF(AND(DA$1&gt;=Input!$J53,DA$1&lt;=Input!$K53),Input!$E53/Input!$L53,0)+IFERROR(IF(AND(MOD(Capex!DA$6,Input!$H53)=0,DA$5=1),Input!$I53*Input!$E53,0),0)</f>
        <v>0</v>
      </c>
      <c r="DB73" s="86">
        <f>+IF(AND(DB$1&gt;=Input!$J53,DB$1&lt;=Input!$K53),Input!$E53/Input!$L53,0)+IFERROR(IF(AND(MOD(Capex!DB$6,Input!$H53)=0,DB$5=1),Input!$I53*Input!$E53,0),0)</f>
        <v>0</v>
      </c>
      <c r="DC73" s="86">
        <f>+IF(AND(DC$1&gt;=Input!$J53,DC$1&lt;=Input!$K53),Input!$E53/Input!$L53,0)+IFERROR(IF(AND(MOD(Capex!DC$6,Input!$H53)=0,DC$5=1),Input!$I53*Input!$E53,0),0)</f>
        <v>0</v>
      </c>
      <c r="DD73" s="86">
        <f>+IF(AND(DD$1&gt;=Input!$J53,DD$1&lt;=Input!$K53),Input!$E53/Input!$L53,0)+IFERROR(IF(AND(MOD(Capex!DD$6,Input!$H53)=0,DD$5=1),Input!$I53*Input!$E53,0),0)</f>
        <v>0</v>
      </c>
      <c r="DE73" s="86">
        <f>+IF(AND(DE$1&gt;=Input!$J53,DE$1&lt;=Input!$K53),Input!$E53/Input!$L53,0)+IFERROR(IF(AND(MOD(Capex!DE$6,Input!$H53)=0,DE$5=1),Input!$I53*Input!$E53,0),0)</f>
        <v>0</v>
      </c>
      <c r="DF73" s="86">
        <f>+IF(AND(DF$1&gt;=Input!$J53,DF$1&lt;=Input!$K53),Input!$E53/Input!$L53,0)+IFERROR(IF(AND(MOD(Capex!DF$6,Input!$H53)=0,DF$5=1),Input!$I53*Input!$E53,0),0)</f>
        <v>0</v>
      </c>
      <c r="DG73" s="86">
        <f>+IF(AND(DG$1&gt;=Input!$J53,DG$1&lt;=Input!$K53),Input!$E53/Input!$L53,0)+IFERROR(IF(AND(MOD(Capex!DG$6,Input!$H53)=0,DG$5=1),Input!$I53*Input!$E53,0),0)</f>
        <v>0</v>
      </c>
      <c r="DH73" s="86">
        <f>+IF(AND(DH$1&gt;=Input!$J53,DH$1&lt;=Input!$K53),Input!$E53/Input!$L53,0)+IFERROR(IF(AND(MOD(Capex!DH$6,Input!$H53)=0,DH$5=1),Input!$I53*Input!$E53,0),0)</f>
        <v>0</v>
      </c>
      <c r="DI73" s="86">
        <f>+IF(AND(DI$1&gt;=Input!$J53,DI$1&lt;=Input!$K53),Input!$E53/Input!$L53,0)+IFERROR(IF(AND(MOD(Capex!DI$6,Input!$H53)=0,DI$5=1),Input!$I53*Input!$E53,0),0)</f>
        <v>0</v>
      </c>
      <c r="DJ73" s="86">
        <f>+IF(AND(DJ$1&gt;=Input!$J53,DJ$1&lt;=Input!$K53),Input!$E53/Input!$L53,0)+IFERROR(IF(AND(MOD(Capex!DJ$6,Input!$H53)=0,DJ$5=1),Input!$I53*Input!$E53,0),0)</f>
        <v>0</v>
      </c>
      <c r="DK73" s="86">
        <f>+IF(AND(DK$1&gt;=Input!$J53,DK$1&lt;=Input!$K53),Input!$E53/Input!$L53,0)+IFERROR(IF(AND(MOD(Capex!DK$6,Input!$H53)=0,DK$5=1),Input!$I53*Input!$E53,0),0)</f>
        <v>0</v>
      </c>
      <c r="DL73" s="86">
        <f>+IF(AND(DL$1&gt;=Input!$J53,DL$1&lt;=Input!$K53),Input!$E53/Input!$L53,0)+IFERROR(IF(AND(MOD(Capex!DL$6,Input!$H53)=0,DL$5=1),Input!$I53*Input!$E53,0),0)</f>
        <v>0</v>
      </c>
      <c r="DM73" s="86">
        <f>+IF(AND(DM$1&gt;=Input!$J53,DM$1&lt;=Input!$K53),Input!$E53/Input!$L53,0)+IFERROR(IF(AND(MOD(Capex!DM$6,Input!$H53)=0,DM$5=1),Input!$I53*Input!$E53,0),0)</f>
        <v>0</v>
      </c>
      <c r="DN73" s="86">
        <f>+IF(AND(DN$1&gt;=Input!$J53,DN$1&lt;=Input!$K53),Input!$E53/Input!$L53,0)+IFERROR(IF(AND(MOD(Capex!DN$6,Input!$H53)=0,DN$5=1),Input!$I53*Input!$E53,0),0)</f>
        <v>0</v>
      </c>
      <c r="DO73" s="86">
        <f>+IF(AND(DO$1&gt;=Input!$J53,DO$1&lt;=Input!$K53),Input!$E53/Input!$L53,0)+IFERROR(IF(AND(MOD(Capex!DO$6,Input!$H53)=0,DO$5=1),Input!$I53*Input!$E53,0),0)</f>
        <v>0</v>
      </c>
      <c r="DP73" s="86">
        <f>+IF(AND(DP$1&gt;=Input!$J53,DP$1&lt;=Input!$K53),Input!$E53/Input!$L53,0)+IFERROR(IF(AND(MOD(Capex!DP$6,Input!$H53)=0,DP$5=1),Input!$I53*Input!$E53,0),0)</f>
        <v>0</v>
      </c>
      <c r="DQ73" s="86">
        <f>+IF(AND(DQ$1&gt;=Input!$J53,DQ$1&lt;=Input!$K53),Input!$E53/Input!$L53,0)+IFERROR(IF(AND(MOD(Capex!DQ$6,Input!$H53)=0,DQ$5=1),Input!$I53*Input!$E53,0),0)</f>
        <v>0</v>
      </c>
      <c r="DR73" s="86">
        <f>+IF(AND(DR$1&gt;=Input!$J53,DR$1&lt;=Input!$K53),Input!$E53/Input!$L53,0)+IFERROR(IF(AND(MOD(Capex!DR$6,Input!$H53)=0,DR$5=1),Input!$I53*Input!$E53,0),0)</f>
        <v>0</v>
      </c>
      <c r="DS73" s="86">
        <f>+IF(AND(DS$1&gt;=Input!$J53,DS$1&lt;=Input!$K53),Input!$E53/Input!$L53,0)+IFERROR(IF(AND(MOD(Capex!DS$6,Input!$H53)=0,DS$5=1),Input!$I53*Input!$E53,0),0)</f>
        <v>0</v>
      </c>
      <c r="DT73" s="86">
        <f>+IF(AND(DT$1&gt;=Input!$J53,DT$1&lt;=Input!$K53),Input!$E53/Input!$L53,0)+IFERROR(IF(AND(MOD(Capex!DT$6,Input!$H53)=0,DT$5=1),Input!$I53*Input!$E53,0),0)</f>
        <v>0</v>
      </c>
    </row>
    <row r="74" spans="1:16383" ht="14.25" customHeight="1" x14ac:dyDescent="0.15">
      <c r="A74" s="85">
        <f>+Input!G54</f>
        <v>0</v>
      </c>
      <c r="B74" s="3" t="str">
        <f t="shared" si="147"/>
        <v/>
      </c>
      <c r="C74" s="71" t="str">
        <f t="shared" si="147"/>
        <v>EUR</v>
      </c>
      <c r="D74" s="23"/>
      <c r="E74" s="86">
        <f>+IF(AND(E$1&gt;=Input!$J54,E$1&lt;=Input!$K54),Input!$E54/Input!$L54,0)+IFERROR(IF(AND(MOD(Capex!E$6,Input!$H54)=0,E$5=1),Input!$I54*Input!$E54,0),0)</f>
        <v>0</v>
      </c>
      <c r="F74" s="86">
        <f>+IF(AND(F$1&gt;=Input!$J54,F$1&lt;=Input!$K54),Input!$E54/Input!$L54,0)+IFERROR(IF(AND(MOD(Capex!F$6,Input!$H54)=0,F$5=1),Input!$I54*Input!$E54,0),0)</f>
        <v>0</v>
      </c>
      <c r="G74" s="86">
        <f>+IF(AND(G$1&gt;=Input!$J54,G$1&lt;=Input!$K54),Input!$E54/Input!$L54,0)+IFERROR(IF(AND(MOD(Capex!G$6,Input!$H54)=0,G$5=1),Input!$I54*Input!$E54,0),0)</f>
        <v>0</v>
      </c>
      <c r="H74" s="86">
        <f>+IF(AND(H$1&gt;=Input!$J54,H$1&lt;=Input!$K54),Input!$E54/Input!$L54,0)+IFERROR(IF(AND(MOD(Capex!H$6,Input!$H54)=0,H$5=1),Input!$I54*Input!$E54,0),0)</f>
        <v>0</v>
      </c>
      <c r="I74" s="86">
        <f>+IF(AND(I$1&gt;=Input!$J54,I$1&lt;=Input!$K54),Input!$E54/Input!$L54,0)+IFERROR(IF(AND(MOD(Capex!I$6,Input!$H54)=0,I$5=1),Input!$I54*Input!$E54,0),0)</f>
        <v>0</v>
      </c>
      <c r="J74" s="86">
        <f>+IF(AND(J$1&gt;=Input!$J54,J$1&lt;=Input!$K54),Input!$E54/Input!$L54,0)+IFERROR(IF(AND(MOD(Capex!J$6,Input!$H54)=0,J$5=1),Input!$I54*Input!$E54,0),0)</f>
        <v>0</v>
      </c>
      <c r="K74" s="86">
        <f>+IF(AND(K$1&gt;=Input!$J54,K$1&lt;=Input!$K54),Input!$E54/Input!$L54,0)+IFERROR(IF(AND(MOD(Capex!K$6,Input!$H54)=0,K$5=1),Input!$I54*Input!$E54,0),0)</f>
        <v>0</v>
      </c>
      <c r="L74" s="86">
        <f>+IF(AND(L$1&gt;=Input!$J54,L$1&lt;=Input!$K54),Input!$E54/Input!$L54,0)+IFERROR(IF(AND(MOD(Capex!L$6,Input!$H54)=0,L$5=1),Input!$I54*Input!$E54,0),0)</f>
        <v>0</v>
      </c>
      <c r="M74" s="86">
        <f>+IF(AND(M$1&gt;=Input!$J54,M$1&lt;=Input!$K54),Input!$E54/Input!$L54,0)+IFERROR(IF(AND(MOD(Capex!M$6,Input!$H54)=0,M$5=1),Input!$I54*Input!$E54,0),0)</f>
        <v>0</v>
      </c>
      <c r="N74" s="86">
        <f>+IF(AND(N$1&gt;=Input!$J54,N$1&lt;=Input!$K54),Input!$E54/Input!$L54,0)+IFERROR(IF(AND(MOD(Capex!N$6,Input!$H54)=0,N$5=1),Input!$I54*Input!$E54,0),0)</f>
        <v>0</v>
      </c>
      <c r="O74" s="86">
        <f>+IF(AND(O$1&gt;=Input!$J54,O$1&lt;=Input!$K54),Input!$E54/Input!$L54,0)+IFERROR(IF(AND(MOD(Capex!O$6,Input!$H54)=0,O$5=1),Input!$I54*Input!$E54,0),0)</f>
        <v>0</v>
      </c>
      <c r="P74" s="86">
        <f>+IF(AND(P$1&gt;=Input!$J54,P$1&lt;=Input!$K54),Input!$E54/Input!$L54,0)+IFERROR(IF(AND(MOD(Capex!P$6,Input!$H54)=0,P$5=1),Input!$I54*Input!$E54,0),0)</f>
        <v>0</v>
      </c>
      <c r="Q74" s="86">
        <f>+IF(AND(Q$1&gt;=Input!$J54,Q$1&lt;=Input!$K54),Input!$E54/Input!$L54,0)+IFERROR(IF(AND(MOD(Capex!Q$6,Input!$H54)=0,Q$5=1),Input!$I54*Input!$E54,0),0)</f>
        <v>0</v>
      </c>
      <c r="R74" s="86">
        <f>+IF(AND(R$1&gt;=Input!$J54,R$1&lt;=Input!$K54),Input!$E54/Input!$L54,0)+IFERROR(IF(AND(MOD(Capex!R$6,Input!$H54)=0,R$5=1),Input!$I54*Input!$E54,0),0)</f>
        <v>0</v>
      </c>
      <c r="S74" s="86">
        <f>+IF(AND(S$1&gt;=Input!$J54,S$1&lt;=Input!$K54),Input!$E54/Input!$L54,0)+IFERROR(IF(AND(MOD(Capex!S$6,Input!$H54)=0,S$5=1),Input!$I54*Input!$E54,0),0)</f>
        <v>0</v>
      </c>
      <c r="T74" s="86">
        <f>+IF(AND(T$1&gt;=Input!$J54,T$1&lt;=Input!$K54),Input!$E54/Input!$L54,0)+IFERROR(IF(AND(MOD(Capex!T$6,Input!$H54)=0,T$5=1),Input!$I54*Input!$E54,0),0)</f>
        <v>0</v>
      </c>
      <c r="U74" s="86">
        <f>+IF(AND(U$1&gt;=Input!$J54,U$1&lt;=Input!$K54),Input!$E54/Input!$L54,0)+IFERROR(IF(AND(MOD(Capex!U$6,Input!$H54)=0,U$5=1),Input!$I54*Input!$E54,0),0)</f>
        <v>0</v>
      </c>
      <c r="V74" s="86">
        <f>+IF(AND(V$1&gt;=Input!$J54,V$1&lt;=Input!$K54),Input!$E54/Input!$L54,0)+IFERROR(IF(AND(MOD(Capex!V$6,Input!$H54)=0,V$5=1),Input!$I54*Input!$E54,0),0)</f>
        <v>0</v>
      </c>
      <c r="W74" s="86">
        <f>+IF(AND(W$1&gt;=Input!$J54,W$1&lt;=Input!$K54),Input!$E54/Input!$L54,0)+IFERROR(IF(AND(MOD(Capex!W$6,Input!$H54)=0,W$5=1),Input!$I54*Input!$E54,0),0)</f>
        <v>0</v>
      </c>
      <c r="X74" s="86">
        <f>+IF(AND(X$1&gt;=Input!$J54,X$1&lt;=Input!$K54),Input!$E54/Input!$L54,0)+IFERROR(IF(AND(MOD(Capex!X$6,Input!$H54)=0,X$5=1),Input!$I54*Input!$E54,0),0)</f>
        <v>0</v>
      </c>
      <c r="Y74" s="86">
        <f>+IF(AND(Y$1&gt;=Input!$J54,Y$1&lt;=Input!$K54),Input!$E54/Input!$L54,0)+IFERROR(IF(AND(MOD(Capex!Y$6,Input!$H54)=0,Y$5=1),Input!$I54*Input!$E54,0),0)</f>
        <v>0</v>
      </c>
      <c r="Z74" s="86">
        <f>+IF(AND(Z$1&gt;=Input!$J54,Z$1&lt;=Input!$K54),Input!$E54/Input!$L54,0)+IFERROR(IF(AND(MOD(Capex!Z$6,Input!$H54)=0,Z$5=1),Input!$I54*Input!$E54,0),0)</f>
        <v>0</v>
      </c>
      <c r="AA74" s="86">
        <f>+IF(AND(AA$1&gt;=Input!$J54,AA$1&lt;=Input!$K54),Input!$E54/Input!$L54,0)+IFERROR(IF(AND(MOD(Capex!AA$6,Input!$H54)=0,AA$5=1),Input!$I54*Input!$E54,0),0)</f>
        <v>0</v>
      </c>
      <c r="AB74" s="86">
        <f>+IF(AND(AB$1&gt;=Input!$J54,AB$1&lt;=Input!$K54),Input!$E54/Input!$L54,0)+IFERROR(IF(AND(MOD(Capex!AB$6,Input!$H54)=0,AB$5=1),Input!$I54*Input!$E54,0),0)</f>
        <v>0</v>
      </c>
      <c r="AC74" s="86">
        <f>+IF(AND(AC$1&gt;=Input!$J54,AC$1&lt;=Input!$K54),Input!$E54/Input!$L54,0)+IFERROR(IF(AND(MOD(Capex!AC$6,Input!$H54)=0,AC$5=1),Input!$I54*Input!$E54,0),0)</f>
        <v>0</v>
      </c>
      <c r="AD74" s="86">
        <f>+IF(AND(AD$1&gt;=Input!$J54,AD$1&lt;=Input!$K54),Input!$E54/Input!$L54,0)+IFERROR(IF(AND(MOD(Capex!AD$6,Input!$H54)=0,AD$5=1),Input!$I54*Input!$E54,0),0)</f>
        <v>0</v>
      </c>
      <c r="AE74" s="86">
        <f>+IF(AND(AE$1&gt;=Input!$J54,AE$1&lt;=Input!$K54),Input!$E54/Input!$L54,0)+IFERROR(IF(AND(MOD(Capex!AE$6,Input!$H54)=0,AE$5=1),Input!$I54*Input!$E54,0),0)</f>
        <v>0</v>
      </c>
      <c r="AF74" s="86">
        <f>+IF(AND(AF$1&gt;=Input!$J54,AF$1&lt;=Input!$K54),Input!$E54/Input!$L54,0)+IFERROR(IF(AND(MOD(Capex!AF$6,Input!$H54)=0,AF$5=1),Input!$I54*Input!$E54,0),0)</f>
        <v>0</v>
      </c>
      <c r="AG74" s="86">
        <f>+IF(AND(AG$1&gt;=Input!$J54,AG$1&lt;=Input!$K54),Input!$E54/Input!$L54,0)+IFERROR(IF(AND(MOD(Capex!AG$6,Input!$H54)=0,AG$5=1),Input!$I54*Input!$E54,0),0)</f>
        <v>0</v>
      </c>
      <c r="AH74" s="86">
        <f>+IF(AND(AH$1&gt;=Input!$J54,AH$1&lt;=Input!$K54),Input!$E54/Input!$L54,0)+IFERROR(IF(AND(MOD(Capex!AH$6,Input!$H54)=0,AH$5=1),Input!$I54*Input!$E54,0),0)</f>
        <v>0</v>
      </c>
      <c r="AI74" s="86">
        <f>+IF(AND(AI$1&gt;=Input!$J54,AI$1&lt;=Input!$K54),Input!$E54/Input!$L54,0)+IFERROR(IF(AND(MOD(Capex!AI$6,Input!$H54)=0,AI$5=1),Input!$I54*Input!$E54,0),0)</f>
        <v>0</v>
      </c>
      <c r="AJ74" s="86">
        <f>+IF(AND(AJ$1&gt;=Input!$J54,AJ$1&lt;=Input!$K54),Input!$E54/Input!$L54,0)+IFERROR(IF(AND(MOD(Capex!AJ$6,Input!$H54)=0,AJ$5=1),Input!$I54*Input!$E54,0),0)</f>
        <v>0</v>
      </c>
      <c r="AK74" s="86">
        <f>+IF(AND(AK$1&gt;=Input!$J54,AK$1&lt;=Input!$K54),Input!$E54/Input!$L54,0)+IFERROR(IF(AND(MOD(Capex!AK$6,Input!$H54)=0,AK$5=1),Input!$I54*Input!$E54,0),0)</f>
        <v>0</v>
      </c>
      <c r="AL74" s="86">
        <f>+IF(AND(AL$1&gt;=Input!$J54,AL$1&lt;=Input!$K54),Input!$E54/Input!$L54,0)+IFERROR(IF(AND(MOD(Capex!AL$6,Input!$H54)=0,AL$5=1),Input!$I54*Input!$E54,0),0)</f>
        <v>0</v>
      </c>
      <c r="AM74" s="86">
        <f>+IF(AND(AM$1&gt;=Input!$J54,AM$1&lt;=Input!$K54),Input!$E54/Input!$L54,0)+IFERROR(IF(AND(MOD(Capex!AM$6,Input!$H54)=0,AM$5=1),Input!$I54*Input!$E54,0),0)</f>
        <v>0</v>
      </c>
      <c r="AN74" s="86">
        <f>+IF(AND(AN$1&gt;=Input!$J54,AN$1&lt;=Input!$K54),Input!$E54/Input!$L54,0)+IFERROR(IF(AND(MOD(Capex!AN$6,Input!$H54)=0,AN$5=1),Input!$I54*Input!$E54,0),0)</f>
        <v>0</v>
      </c>
      <c r="AO74" s="86">
        <f>+IF(AND(AO$1&gt;=Input!$J54,AO$1&lt;=Input!$K54),Input!$E54/Input!$L54,0)+IFERROR(IF(AND(MOD(Capex!AO$6,Input!$H54)=0,AO$5=1),Input!$I54*Input!$E54,0),0)</f>
        <v>0</v>
      </c>
      <c r="AP74" s="86">
        <f>+IF(AND(AP$1&gt;=Input!$J54,AP$1&lt;=Input!$K54),Input!$E54/Input!$L54,0)+IFERROR(IF(AND(MOD(Capex!AP$6,Input!$H54)=0,AP$5=1),Input!$I54*Input!$E54,0),0)</f>
        <v>0</v>
      </c>
      <c r="AQ74" s="86">
        <f>+IF(AND(AQ$1&gt;=Input!$J54,AQ$1&lt;=Input!$K54),Input!$E54/Input!$L54,0)+IFERROR(IF(AND(MOD(Capex!AQ$6,Input!$H54)=0,AQ$5=1),Input!$I54*Input!$E54,0),0)</f>
        <v>0</v>
      </c>
      <c r="AR74" s="86">
        <f>+IF(AND(AR$1&gt;=Input!$J54,AR$1&lt;=Input!$K54),Input!$E54/Input!$L54,0)+IFERROR(IF(AND(MOD(Capex!AR$6,Input!$H54)=0,AR$5=1),Input!$I54*Input!$E54,0),0)</f>
        <v>0</v>
      </c>
      <c r="AS74" s="86">
        <f>+IF(AND(AS$1&gt;=Input!$J54,AS$1&lt;=Input!$K54),Input!$E54/Input!$L54,0)+IFERROR(IF(AND(MOD(Capex!AS$6,Input!$H54)=0,AS$5=1),Input!$I54*Input!$E54,0),0)</f>
        <v>0</v>
      </c>
      <c r="AT74" s="86">
        <f>+IF(AND(AT$1&gt;=Input!$J54,AT$1&lt;=Input!$K54),Input!$E54/Input!$L54,0)+IFERROR(IF(AND(MOD(Capex!AT$6,Input!$H54)=0,AT$5=1),Input!$I54*Input!$E54,0),0)</f>
        <v>0</v>
      </c>
      <c r="AU74" s="86">
        <f>+IF(AND(AU$1&gt;=Input!$J54,AU$1&lt;=Input!$K54),Input!$E54/Input!$L54,0)+IFERROR(IF(AND(MOD(Capex!AU$6,Input!$H54)=0,AU$5=1),Input!$I54*Input!$E54,0),0)</f>
        <v>0</v>
      </c>
      <c r="AV74" s="86">
        <f>+IF(AND(AV$1&gt;=Input!$J54,AV$1&lt;=Input!$K54),Input!$E54/Input!$L54,0)+IFERROR(IF(AND(MOD(Capex!AV$6,Input!$H54)=0,AV$5=1),Input!$I54*Input!$E54,0),0)</f>
        <v>0</v>
      </c>
      <c r="AW74" s="86">
        <f>+IF(AND(AW$1&gt;=Input!$J54,AW$1&lt;=Input!$K54),Input!$E54/Input!$L54,0)+IFERROR(IF(AND(MOD(Capex!AW$6,Input!$H54)=0,AW$5=1),Input!$I54*Input!$E54,0),0)</f>
        <v>0</v>
      </c>
      <c r="AX74" s="86">
        <f>+IF(AND(AX$1&gt;=Input!$J54,AX$1&lt;=Input!$K54),Input!$E54/Input!$L54,0)+IFERROR(IF(AND(MOD(Capex!AX$6,Input!$H54)=0,AX$5=1),Input!$I54*Input!$E54,0),0)</f>
        <v>0</v>
      </c>
      <c r="AY74" s="86">
        <f>+IF(AND(AY$1&gt;=Input!$J54,AY$1&lt;=Input!$K54),Input!$E54/Input!$L54,0)+IFERROR(IF(AND(MOD(Capex!AY$6,Input!$H54)=0,AY$5=1),Input!$I54*Input!$E54,0),0)</f>
        <v>0</v>
      </c>
      <c r="AZ74" s="86">
        <f>+IF(AND(AZ$1&gt;=Input!$J54,AZ$1&lt;=Input!$K54),Input!$E54/Input!$L54,0)+IFERROR(IF(AND(MOD(Capex!AZ$6,Input!$H54)=0,AZ$5=1),Input!$I54*Input!$E54,0),0)</f>
        <v>0</v>
      </c>
      <c r="BA74" s="86">
        <f>+IF(AND(BA$1&gt;=Input!$J54,BA$1&lt;=Input!$K54),Input!$E54/Input!$L54,0)+IFERROR(IF(AND(MOD(Capex!BA$6,Input!$H54)=0,BA$5=1),Input!$I54*Input!$E54,0),0)</f>
        <v>0</v>
      </c>
      <c r="BB74" s="86">
        <f>+IF(AND(BB$1&gt;=Input!$J54,BB$1&lt;=Input!$K54),Input!$E54/Input!$L54,0)+IFERROR(IF(AND(MOD(Capex!BB$6,Input!$H54)=0,BB$5=1),Input!$I54*Input!$E54,0),0)</f>
        <v>0</v>
      </c>
      <c r="BC74" s="86">
        <f>+IF(AND(BC$1&gt;=Input!$J54,BC$1&lt;=Input!$K54),Input!$E54/Input!$L54,0)+IFERROR(IF(AND(MOD(Capex!BC$6,Input!$H54)=0,BC$5=1),Input!$I54*Input!$E54,0),0)</f>
        <v>0</v>
      </c>
      <c r="BD74" s="86">
        <f>+IF(AND(BD$1&gt;=Input!$J54,BD$1&lt;=Input!$K54),Input!$E54/Input!$L54,0)+IFERROR(IF(AND(MOD(Capex!BD$6,Input!$H54)=0,BD$5=1),Input!$I54*Input!$E54,0),0)</f>
        <v>0</v>
      </c>
      <c r="BE74" s="86">
        <f>+IF(AND(BE$1&gt;=Input!$J54,BE$1&lt;=Input!$K54),Input!$E54/Input!$L54,0)+IFERROR(IF(AND(MOD(Capex!BE$6,Input!$H54)=0,BE$5=1),Input!$I54*Input!$E54,0),0)</f>
        <v>0</v>
      </c>
      <c r="BF74" s="86">
        <f>+IF(AND(BF$1&gt;=Input!$J54,BF$1&lt;=Input!$K54),Input!$E54/Input!$L54,0)+IFERROR(IF(AND(MOD(Capex!BF$6,Input!$H54)=0,BF$5=1),Input!$I54*Input!$E54,0),0)</f>
        <v>0</v>
      </c>
      <c r="BG74" s="86">
        <f>+IF(AND(BG$1&gt;=Input!$J54,BG$1&lt;=Input!$K54),Input!$E54/Input!$L54,0)+IFERROR(IF(AND(MOD(Capex!BG$6,Input!$H54)=0,BG$5=1),Input!$I54*Input!$E54,0),0)</f>
        <v>0</v>
      </c>
      <c r="BH74" s="86">
        <f>+IF(AND(BH$1&gt;=Input!$J54,BH$1&lt;=Input!$K54),Input!$E54/Input!$L54,0)+IFERROR(IF(AND(MOD(Capex!BH$6,Input!$H54)=0,BH$5=1),Input!$I54*Input!$E54,0),0)</f>
        <v>0</v>
      </c>
      <c r="BI74" s="86">
        <f>+IF(AND(BI$1&gt;=Input!$J54,BI$1&lt;=Input!$K54),Input!$E54/Input!$L54,0)+IFERROR(IF(AND(MOD(Capex!BI$6,Input!$H54)=0,BI$5=1),Input!$I54*Input!$E54,0),0)</f>
        <v>0</v>
      </c>
      <c r="BJ74" s="86">
        <f>+IF(AND(BJ$1&gt;=Input!$J54,BJ$1&lt;=Input!$K54),Input!$E54/Input!$L54,0)+IFERROR(IF(AND(MOD(Capex!BJ$6,Input!$H54)=0,BJ$5=1),Input!$I54*Input!$E54,0),0)</f>
        <v>0</v>
      </c>
      <c r="BK74" s="86">
        <f>+IF(AND(BK$1&gt;=Input!$J54,BK$1&lt;=Input!$K54),Input!$E54/Input!$L54,0)+IFERROR(IF(AND(MOD(Capex!BK$6,Input!$H54)=0,BK$5=1),Input!$I54*Input!$E54,0),0)</f>
        <v>0</v>
      </c>
      <c r="BL74" s="86">
        <f>+IF(AND(BL$1&gt;=Input!$J54,BL$1&lt;=Input!$K54),Input!$E54/Input!$L54,0)+IFERROR(IF(AND(MOD(Capex!BL$6,Input!$H54)=0,BL$5=1),Input!$I54*Input!$E54,0),0)</f>
        <v>0</v>
      </c>
      <c r="BM74" s="86">
        <f>+IF(AND(BM$1&gt;=Input!$J54,BM$1&lt;=Input!$K54),Input!$E54/Input!$L54,0)+IFERROR(IF(AND(MOD(Capex!BM$6,Input!$H54)=0,BM$5=1),Input!$I54*Input!$E54,0),0)</f>
        <v>0</v>
      </c>
      <c r="BN74" s="86">
        <f>+IF(AND(BN$1&gt;=Input!$J54,BN$1&lt;=Input!$K54),Input!$E54/Input!$L54,0)+IFERROR(IF(AND(MOD(Capex!BN$6,Input!$H54)=0,BN$5=1),Input!$I54*Input!$E54,0),0)</f>
        <v>0</v>
      </c>
      <c r="BO74" s="86">
        <f>+IF(AND(BO$1&gt;=Input!$J54,BO$1&lt;=Input!$K54),Input!$E54/Input!$L54,0)+IFERROR(IF(AND(MOD(Capex!BO$6,Input!$H54)=0,BO$5=1),Input!$I54*Input!$E54,0),0)</f>
        <v>0</v>
      </c>
      <c r="BP74" s="86">
        <f>+IF(AND(BP$1&gt;=Input!$J54,BP$1&lt;=Input!$K54),Input!$E54/Input!$L54,0)+IFERROR(IF(AND(MOD(Capex!BP$6,Input!$H54)=0,BP$5=1),Input!$I54*Input!$E54,0),0)</f>
        <v>0</v>
      </c>
      <c r="BQ74" s="86">
        <f>+IF(AND(BQ$1&gt;=Input!$J54,BQ$1&lt;=Input!$K54),Input!$E54/Input!$L54,0)+IFERROR(IF(AND(MOD(Capex!BQ$6,Input!$H54)=0,BQ$5=1),Input!$I54*Input!$E54,0),0)</f>
        <v>0</v>
      </c>
      <c r="BR74" s="86">
        <f>+IF(AND(BR$1&gt;=Input!$J54,BR$1&lt;=Input!$K54),Input!$E54/Input!$L54,0)+IFERROR(IF(AND(MOD(Capex!BR$6,Input!$H54)=0,BR$5=1),Input!$I54*Input!$E54,0),0)</f>
        <v>0</v>
      </c>
      <c r="BS74" s="86">
        <f>+IF(AND(BS$1&gt;=Input!$J54,BS$1&lt;=Input!$K54),Input!$E54/Input!$L54,0)+IFERROR(IF(AND(MOD(Capex!BS$6,Input!$H54)=0,BS$5=1),Input!$I54*Input!$E54,0),0)</f>
        <v>0</v>
      </c>
      <c r="BT74" s="86">
        <f>+IF(AND(BT$1&gt;=Input!$J54,BT$1&lt;=Input!$K54),Input!$E54/Input!$L54,0)+IFERROR(IF(AND(MOD(Capex!BT$6,Input!$H54)=0,BT$5=1),Input!$I54*Input!$E54,0),0)</f>
        <v>0</v>
      </c>
      <c r="BU74" s="86">
        <f>+IF(AND(BU$1&gt;=Input!$J54,BU$1&lt;=Input!$K54),Input!$E54/Input!$L54,0)+IFERROR(IF(AND(MOD(Capex!BU$6,Input!$H54)=0,BU$5=1),Input!$I54*Input!$E54,0),0)</f>
        <v>0</v>
      </c>
      <c r="BV74" s="86">
        <f>+IF(AND(BV$1&gt;=Input!$J54,BV$1&lt;=Input!$K54),Input!$E54/Input!$L54,0)+IFERROR(IF(AND(MOD(Capex!BV$6,Input!$H54)=0,BV$5=1),Input!$I54*Input!$E54,0),0)</f>
        <v>0</v>
      </c>
      <c r="BW74" s="86">
        <f>+IF(AND(BW$1&gt;=Input!$J54,BW$1&lt;=Input!$K54),Input!$E54/Input!$L54,0)+IFERROR(IF(AND(MOD(Capex!BW$6,Input!$H54)=0,BW$5=1),Input!$I54*Input!$E54,0),0)</f>
        <v>0</v>
      </c>
      <c r="BX74" s="86">
        <f>+IF(AND(BX$1&gt;=Input!$J54,BX$1&lt;=Input!$K54),Input!$E54/Input!$L54,0)+IFERROR(IF(AND(MOD(Capex!BX$6,Input!$H54)=0,BX$5=1),Input!$I54*Input!$E54,0),0)</f>
        <v>0</v>
      </c>
      <c r="BY74" s="86">
        <f>+IF(AND(BY$1&gt;=Input!$J54,BY$1&lt;=Input!$K54),Input!$E54/Input!$L54,0)+IFERROR(IF(AND(MOD(Capex!BY$6,Input!$H54)=0,BY$5=1),Input!$I54*Input!$E54,0),0)</f>
        <v>0</v>
      </c>
      <c r="BZ74" s="86">
        <f>+IF(AND(BZ$1&gt;=Input!$J54,BZ$1&lt;=Input!$K54),Input!$E54/Input!$L54,0)+IFERROR(IF(AND(MOD(Capex!BZ$6,Input!$H54)=0,BZ$5=1),Input!$I54*Input!$E54,0),0)</f>
        <v>0</v>
      </c>
      <c r="CA74" s="86">
        <f>+IF(AND(CA$1&gt;=Input!$J54,CA$1&lt;=Input!$K54),Input!$E54/Input!$L54,0)+IFERROR(IF(AND(MOD(Capex!CA$6,Input!$H54)=0,CA$5=1),Input!$I54*Input!$E54,0),0)</f>
        <v>0</v>
      </c>
      <c r="CB74" s="86">
        <f>+IF(AND(CB$1&gt;=Input!$J54,CB$1&lt;=Input!$K54),Input!$E54/Input!$L54,0)+IFERROR(IF(AND(MOD(Capex!CB$6,Input!$H54)=0,CB$5=1),Input!$I54*Input!$E54,0),0)</f>
        <v>0</v>
      </c>
      <c r="CC74" s="86">
        <f>+IF(AND(CC$1&gt;=Input!$J54,CC$1&lt;=Input!$K54),Input!$E54/Input!$L54,0)+IFERROR(IF(AND(MOD(Capex!CC$6,Input!$H54)=0,CC$5=1),Input!$I54*Input!$E54,0),0)</f>
        <v>0</v>
      </c>
      <c r="CD74" s="86">
        <f>+IF(AND(CD$1&gt;=Input!$J54,CD$1&lt;=Input!$K54),Input!$E54/Input!$L54,0)+IFERROR(IF(AND(MOD(Capex!CD$6,Input!$H54)=0,CD$5=1),Input!$I54*Input!$E54,0),0)</f>
        <v>0</v>
      </c>
      <c r="CE74" s="86">
        <f>+IF(AND(CE$1&gt;=Input!$J54,CE$1&lt;=Input!$K54),Input!$E54/Input!$L54,0)+IFERROR(IF(AND(MOD(Capex!CE$6,Input!$H54)=0,CE$5=1),Input!$I54*Input!$E54,0),0)</f>
        <v>0</v>
      </c>
      <c r="CF74" s="86">
        <f>+IF(AND(CF$1&gt;=Input!$J54,CF$1&lt;=Input!$K54),Input!$E54/Input!$L54,0)+IFERROR(IF(AND(MOD(Capex!CF$6,Input!$H54)=0,CF$5=1),Input!$I54*Input!$E54,0),0)</f>
        <v>0</v>
      </c>
      <c r="CG74" s="86">
        <f>+IF(AND(CG$1&gt;=Input!$J54,CG$1&lt;=Input!$K54),Input!$E54/Input!$L54,0)+IFERROR(IF(AND(MOD(Capex!CG$6,Input!$H54)=0,CG$5=1),Input!$I54*Input!$E54,0),0)</f>
        <v>0</v>
      </c>
      <c r="CH74" s="86">
        <f>+IF(AND(CH$1&gt;=Input!$J54,CH$1&lt;=Input!$K54),Input!$E54/Input!$L54,0)+IFERROR(IF(AND(MOD(Capex!CH$6,Input!$H54)=0,CH$5=1),Input!$I54*Input!$E54,0),0)</f>
        <v>0</v>
      </c>
      <c r="CI74" s="86">
        <f>+IF(AND(CI$1&gt;=Input!$J54,CI$1&lt;=Input!$K54),Input!$E54/Input!$L54,0)+IFERROR(IF(AND(MOD(Capex!CI$6,Input!$H54)=0,CI$5=1),Input!$I54*Input!$E54,0),0)</f>
        <v>0</v>
      </c>
      <c r="CJ74" s="86">
        <f>+IF(AND(CJ$1&gt;=Input!$J54,CJ$1&lt;=Input!$K54),Input!$E54/Input!$L54,0)+IFERROR(IF(AND(MOD(Capex!CJ$6,Input!$H54)=0,CJ$5=1),Input!$I54*Input!$E54,0),0)</f>
        <v>0</v>
      </c>
      <c r="CK74" s="86">
        <f>+IF(AND(CK$1&gt;=Input!$J54,CK$1&lt;=Input!$K54),Input!$E54/Input!$L54,0)+IFERROR(IF(AND(MOD(Capex!CK$6,Input!$H54)=0,CK$5=1),Input!$I54*Input!$E54,0),0)</f>
        <v>0</v>
      </c>
      <c r="CL74" s="86">
        <f>+IF(AND(CL$1&gt;=Input!$J54,CL$1&lt;=Input!$K54),Input!$E54/Input!$L54,0)+IFERROR(IF(AND(MOD(Capex!CL$6,Input!$H54)=0,CL$5=1),Input!$I54*Input!$E54,0),0)</f>
        <v>0</v>
      </c>
      <c r="CM74" s="86">
        <f>+IF(AND(CM$1&gt;=Input!$J54,CM$1&lt;=Input!$K54),Input!$E54/Input!$L54,0)+IFERROR(IF(AND(MOD(Capex!CM$6,Input!$H54)=0,CM$5=1),Input!$I54*Input!$E54,0),0)</f>
        <v>0</v>
      </c>
      <c r="CN74" s="86">
        <f>+IF(AND(CN$1&gt;=Input!$J54,CN$1&lt;=Input!$K54),Input!$E54/Input!$L54,0)+IFERROR(IF(AND(MOD(Capex!CN$6,Input!$H54)=0,CN$5=1),Input!$I54*Input!$E54,0),0)</f>
        <v>0</v>
      </c>
      <c r="CO74" s="86">
        <f>+IF(AND(CO$1&gt;=Input!$J54,CO$1&lt;=Input!$K54),Input!$E54/Input!$L54,0)+IFERROR(IF(AND(MOD(Capex!CO$6,Input!$H54)=0,CO$5=1),Input!$I54*Input!$E54,0),0)</f>
        <v>0</v>
      </c>
      <c r="CP74" s="86">
        <f>+IF(AND(CP$1&gt;=Input!$J54,CP$1&lt;=Input!$K54),Input!$E54/Input!$L54,0)+IFERROR(IF(AND(MOD(Capex!CP$6,Input!$H54)=0,CP$5=1),Input!$I54*Input!$E54,0),0)</f>
        <v>0</v>
      </c>
      <c r="CQ74" s="86">
        <f>+IF(AND(CQ$1&gt;=Input!$J54,CQ$1&lt;=Input!$K54),Input!$E54/Input!$L54,0)+IFERROR(IF(AND(MOD(Capex!CQ$6,Input!$H54)=0,CQ$5=1),Input!$I54*Input!$E54,0),0)</f>
        <v>0</v>
      </c>
      <c r="CR74" s="86">
        <f>+IF(AND(CR$1&gt;=Input!$J54,CR$1&lt;=Input!$K54),Input!$E54/Input!$L54,0)+IFERROR(IF(AND(MOD(Capex!CR$6,Input!$H54)=0,CR$5=1),Input!$I54*Input!$E54,0),0)</f>
        <v>0</v>
      </c>
      <c r="CS74" s="86">
        <f>+IF(AND(CS$1&gt;=Input!$J54,CS$1&lt;=Input!$K54),Input!$E54/Input!$L54,0)+IFERROR(IF(AND(MOD(Capex!CS$6,Input!$H54)=0,CS$5=1),Input!$I54*Input!$E54,0),0)</f>
        <v>0</v>
      </c>
      <c r="CT74" s="86">
        <f>+IF(AND(CT$1&gt;=Input!$J54,CT$1&lt;=Input!$K54),Input!$E54/Input!$L54,0)+IFERROR(IF(AND(MOD(Capex!CT$6,Input!$H54)=0,CT$5=1),Input!$I54*Input!$E54,0),0)</f>
        <v>0</v>
      </c>
      <c r="CU74" s="86">
        <f>+IF(AND(CU$1&gt;=Input!$J54,CU$1&lt;=Input!$K54),Input!$E54/Input!$L54,0)+IFERROR(IF(AND(MOD(Capex!CU$6,Input!$H54)=0,CU$5=1),Input!$I54*Input!$E54,0),0)</f>
        <v>0</v>
      </c>
      <c r="CV74" s="86">
        <f>+IF(AND(CV$1&gt;=Input!$J54,CV$1&lt;=Input!$K54),Input!$E54/Input!$L54,0)+IFERROR(IF(AND(MOD(Capex!CV$6,Input!$H54)=0,CV$5=1),Input!$I54*Input!$E54,0),0)</f>
        <v>0</v>
      </c>
      <c r="CW74" s="86">
        <f>+IF(AND(CW$1&gt;=Input!$J54,CW$1&lt;=Input!$K54),Input!$E54/Input!$L54,0)+IFERROR(IF(AND(MOD(Capex!CW$6,Input!$H54)=0,CW$5=1),Input!$I54*Input!$E54,0),0)</f>
        <v>0</v>
      </c>
      <c r="CX74" s="86">
        <f>+IF(AND(CX$1&gt;=Input!$J54,CX$1&lt;=Input!$K54),Input!$E54/Input!$L54,0)+IFERROR(IF(AND(MOD(Capex!CX$6,Input!$H54)=0,CX$5=1),Input!$I54*Input!$E54,0),0)</f>
        <v>0</v>
      </c>
      <c r="CY74" s="86">
        <f>+IF(AND(CY$1&gt;=Input!$J54,CY$1&lt;=Input!$K54),Input!$E54/Input!$L54,0)+IFERROR(IF(AND(MOD(Capex!CY$6,Input!$H54)=0,CY$5=1),Input!$I54*Input!$E54,0),0)</f>
        <v>0</v>
      </c>
      <c r="CZ74" s="86">
        <f>+IF(AND(CZ$1&gt;=Input!$J54,CZ$1&lt;=Input!$K54),Input!$E54/Input!$L54,0)+IFERROR(IF(AND(MOD(Capex!CZ$6,Input!$H54)=0,CZ$5=1),Input!$I54*Input!$E54,0),0)</f>
        <v>0</v>
      </c>
      <c r="DA74" s="86">
        <f>+IF(AND(DA$1&gt;=Input!$J54,DA$1&lt;=Input!$K54),Input!$E54/Input!$L54,0)+IFERROR(IF(AND(MOD(Capex!DA$6,Input!$H54)=0,DA$5=1),Input!$I54*Input!$E54,0),0)</f>
        <v>0</v>
      </c>
      <c r="DB74" s="86">
        <f>+IF(AND(DB$1&gt;=Input!$J54,DB$1&lt;=Input!$K54),Input!$E54/Input!$L54,0)+IFERROR(IF(AND(MOD(Capex!DB$6,Input!$H54)=0,DB$5=1),Input!$I54*Input!$E54,0),0)</f>
        <v>0</v>
      </c>
      <c r="DC74" s="86">
        <f>+IF(AND(DC$1&gt;=Input!$J54,DC$1&lt;=Input!$K54),Input!$E54/Input!$L54,0)+IFERROR(IF(AND(MOD(Capex!DC$6,Input!$H54)=0,DC$5=1),Input!$I54*Input!$E54,0),0)</f>
        <v>0</v>
      </c>
      <c r="DD74" s="86">
        <f>+IF(AND(DD$1&gt;=Input!$J54,DD$1&lt;=Input!$K54),Input!$E54/Input!$L54,0)+IFERROR(IF(AND(MOD(Capex!DD$6,Input!$H54)=0,DD$5=1),Input!$I54*Input!$E54,0),0)</f>
        <v>0</v>
      </c>
      <c r="DE74" s="86">
        <f>+IF(AND(DE$1&gt;=Input!$J54,DE$1&lt;=Input!$K54),Input!$E54/Input!$L54,0)+IFERROR(IF(AND(MOD(Capex!DE$6,Input!$H54)=0,DE$5=1),Input!$I54*Input!$E54,0),0)</f>
        <v>0</v>
      </c>
      <c r="DF74" s="86">
        <f>+IF(AND(DF$1&gt;=Input!$J54,DF$1&lt;=Input!$K54),Input!$E54/Input!$L54,0)+IFERROR(IF(AND(MOD(Capex!DF$6,Input!$H54)=0,DF$5=1),Input!$I54*Input!$E54,0),0)</f>
        <v>0</v>
      </c>
      <c r="DG74" s="86">
        <f>+IF(AND(DG$1&gt;=Input!$J54,DG$1&lt;=Input!$K54),Input!$E54/Input!$L54,0)+IFERROR(IF(AND(MOD(Capex!DG$6,Input!$H54)=0,DG$5=1),Input!$I54*Input!$E54,0),0)</f>
        <v>0</v>
      </c>
      <c r="DH74" s="86">
        <f>+IF(AND(DH$1&gt;=Input!$J54,DH$1&lt;=Input!$K54),Input!$E54/Input!$L54,0)+IFERROR(IF(AND(MOD(Capex!DH$6,Input!$H54)=0,DH$5=1),Input!$I54*Input!$E54,0),0)</f>
        <v>0</v>
      </c>
      <c r="DI74" s="86">
        <f>+IF(AND(DI$1&gt;=Input!$J54,DI$1&lt;=Input!$K54),Input!$E54/Input!$L54,0)+IFERROR(IF(AND(MOD(Capex!DI$6,Input!$H54)=0,DI$5=1),Input!$I54*Input!$E54,0),0)</f>
        <v>0</v>
      </c>
      <c r="DJ74" s="86">
        <f>+IF(AND(DJ$1&gt;=Input!$J54,DJ$1&lt;=Input!$K54),Input!$E54/Input!$L54,0)+IFERROR(IF(AND(MOD(Capex!DJ$6,Input!$H54)=0,DJ$5=1),Input!$I54*Input!$E54,0),0)</f>
        <v>0</v>
      </c>
      <c r="DK74" s="86">
        <f>+IF(AND(DK$1&gt;=Input!$J54,DK$1&lt;=Input!$K54),Input!$E54/Input!$L54,0)+IFERROR(IF(AND(MOD(Capex!DK$6,Input!$H54)=0,DK$5=1),Input!$I54*Input!$E54,0),0)</f>
        <v>0</v>
      </c>
      <c r="DL74" s="86">
        <f>+IF(AND(DL$1&gt;=Input!$J54,DL$1&lt;=Input!$K54),Input!$E54/Input!$L54,0)+IFERROR(IF(AND(MOD(Capex!DL$6,Input!$H54)=0,DL$5=1),Input!$I54*Input!$E54,0),0)</f>
        <v>0</v>
      </c>
      <c r="DM74" s="86">
        <f>+IF(AND(DM$1&gt;=Input!$J54,DM$1&lt;=Input!$K54),Input!$E54/Input!$L54,0)+IFERROR(IF(AND(MOD(Capex!DM$6,Input!$H54)=0,DM$5=1),Input!$I54*Input!$E54,0),0)</f>
        <v>0</v>
      </c>
      <c r="DN74" s="86">
        <f>+IF(AND(DN$1&gt;=Input!$J54,DN$1&lt;=Input!$K54),Input!$E54/Input!$L54,0)+IFERROR(IF(AND(MOD(Capex!DN$6,Input!$H54)=0,DN$5=1),Input!$I54*Input!$E54,0),0)</f>
        <v>0</v>
      </c>
      <c r="DO74" s="86">
        <f>+IF(AND(DO$1&gt;=Input!$J54,DO$1&lt;=Input!$K54),Input!$E54/Input!$L54,0)+IFERROR(IF(AND(MOD(Capex!DO$6,Input!$H54)=0,DO$5=1),Input!$I54*Input!$E54,0),0)</f>
        <v>0</v>
      </c>
      <c r="DP74" s="86">
        <f>+IF(AND(DP$1&gt;=Input!$J54,DP$1&lt;=Input!$K54),Input!$E54/Input!$L54,0)+IFERROR(IF(AND(MOD(Capex!DP$6,Input!$H54)=0,DP$5=1),Input!$I54*Input!$E54,0),0)</f>
        <v>0</v>
      </c>
      <c r="DQ74" s="86">
        <f>+IF(AND(DQ$1&gt;=Input!$J54,DQ$1&lt;=Input!$K54),Input!$E54/Input!$L54,0)+IFERROR(IF(AND(MOD(Capex!DQ$6,Input!$H54)=0,DQ$5=1),Input!$I54*Input!$E54,0),0)</f>
        <v>0</v>
      </c>
      <c r="DR74" s="86">
        <f>+IF(AND(DR$1&gt;=Input!$J54,DR$1&lt;=Input!$K54),Input!$E54/Input!$L54,0)+IFERROR(IF(AND(MOD(Capex!DR$6,Input!$H54)=0,DR$5=1),Input!$I54*Input!$E54,0),0)</f>
        <v>0</v>
      </c>
      <c r="DS74" s="86">
        <f>+IF(AND(DS$1&gt;=Input!$J54,DS$1&lt;=Input!$K54),Input!$E54/Input!$L54,0)+IFERROR(IF(AND(MOD(Capex!DS$6,Input!$H54)=0,DS$5=1),Input!$I54*Input!$E54,0),0)</f>
        <v>0</v>
      </c>
      <c r="DT74" s="86">
        <f>+IF(AND(DT$1&gt;=Input!$J54,DT$1&lt;=Input!$K54),Input!$E54/Input!$L54,0)+IFERROR(IF(AND(MOD(Capex!DT$6,Input!$H54)=0,DT$5=1),Input!$I54*Input!$E54,0),0)</f>
        <v>0</v>
      </c>
    </row>
    <row r="75" spans="1:16383" ht="14.25" customHeight="1" x14ac:dyDescent="0.15">
      <c r="A75" s="72"/>
      <c r="B75" s="87" t="s">
        <v>103</v>
      </c>
      <c r="C75" s="73" t="str">
        <f>+currency</f>
        <v>EUR</v>
      </c>
      <c r="D75" s="72"/>
      <c r="E75" s="88">
        <f>SUM(E45:E74)</f>
        <v>7401100</v>
      </c>
      <c r="F75" s="88">
        <f t="shared" ref="F75:BQ75" si="148">SUM(F45:F74)</f>
        <v>0</v>
      </c>
      <c r="G75" s="88">
        <f t="shared" si="148"/>
        <v>0</v>
      </c>
      <c r="H75" s="88">
        <f t="shared" si="148"/>
        <v>0</v>
      </c>
      <c r="I75" s="88">
        <f t="shared" si="148"/>
        <v>0</v>
      </c>
      <c r="J75" s="88">
        <f t="shared" si="148"/>
        <v>0</v>
      </c>
      <c r="K75" s="88">
        <f t="shared" si="148"/>
        <v>0</v>
      </c>
      <c r="L75" s="88">
        <f t="shared" si="148"/>
        <v>0</v>
      </c>
      <c r="M75" s="88">
        <f t="shared" si="148"/>
        <v>0</v>
      </c>
      <c r="N75" s="88">
        <f t="shared" si="148"/>
        <v>0</v>
      </c>
      <c r="O75" s="88">
        <f t="shared" si="148"/>
        <v>0</v>
      </c>
      <c r="P75" s="88">
        <f t="shared" si="148"/>
        <v>0</v>
      </c>
      <c r="Q75" s="88">
        <f t="shared" si="148"/>
        <v>0</v>
      </c>
      <c r="R75" s="88">
        <f t="shared" si="148"/>
        <v>0</v>
      </c>
      <c r="S75" s="88">
        <f t="shared" si="148"/>
        <v>0</v>
      </c>
      <c r="T75" s="88">
        <f t="shared" si="148"/>
        <v>0</v>
      </c>
      <c r="U75" s="88">
        <f t="shared" si="148"/>
        <v>0</v>
      </c>
      <c r="V75" s="88">
        <f t="shared" si="148"/>
        <v>0</v>
      </c>
      <c r="W75" s="88">
        <f t="shared" si="148"/>
        <v>0</v>
      </c>
      <c r="X75" s="88">
        <f t="shared" si="148"/>
        <v>0</v>
      </c>
      <c r="Y75" s="88">
        <f t="shared" si="148"/>
        <v>0</v>
      </c>
      <c r="Z75" s="88">
        <f t="shared" si="148"/>
        <v>0</v>
      </c>
      <c r="AA75" s="88">
        <f t="shared" si="148"/>
        <v>0</v>
      </c>
      <c r="AB75" s="88">
        <f t="shared" si="148"/>
        <v>0</v>
      </c>
      <c r="AC75" s="88">
        <f t="shared" si="148"/>
        <v>0</v>
      </c>
      <c r="AD75" s="88">
        <f t="shared" si="148"/>
        <v>0</v>
      </c>
      <c r="AE75" s="88">
        <f t="shared" si="148"/>
        <v>0</v>
      </c>
      <c r="AF75" s="88">
        <f t="shared" si="148"/>
        <v>0</v>
      </c>
      <c r="AG75" s="88">
        <f t="shared" si="148"/>
        <v>0</v>
      </c>
      <c r="AH75" s="88">
        <f t="shared" si="148"/>
        <v>0</v>
      </c>
      <c r="AI75" s="88">
        <f t="shared" si="148"/>
        <v>0</v>
      </c>
      <c r="AJ75" s="88">
        <f t="shared" si="148"/>
        <v>0</v>
      </c>
      <c r="AK75" s="88">
        <f t="shared" si="148"/>
        <v>0</v>
      </c>
      <c r="AL75" s="88">
        <f t="shared" si="148"/>
        <v>0</v>
      </c>
      <c r="AM75" s="88">
        <f t="shared" si="148"/>
        <v>0</v>
      </c>
      <c r="AN75" s="88">
        <f t="shared" si="148"/>
        <v>0</v>
      </c>
      <c r="AO75" s="88">
        <f t="shared" si="148"/>
        <v>0</v>
      </c>
      <c r="AP75" s="88">
        <f t="shared" si="148"/>
        <v>0</v>
      </c>
      <c r="AQ75" s="88">
        <f t="shared" si="148"/>
        <v>0</v>
      </c>
      <c r="AR75" s="88">
        <f t="shared" si="148"/>
        <v>0</v>
      </c>
      <c r="AS75" s="88">
        <f t="shared" si="148"/>
        <v>0</v>
      </c>
      <c r="AT75" s="88">
        <f t="shared" si="148"/>
        <v>0</v>
      </c>
      <c r="AU75" s="88">
        <f t="shared" si="148"/>
        <v>0</v>
      </c>
      <c r="AV75" s="88">
        <f t="shared" si="148"/>
        <v>0</v>
      </c>
      <c r="AW75" s="88">
        <f t="shared" si="148"/>
        <v>0</v>
      </c>
      <c r="AX75" s="88">
        <f t="shared" si="148"/>
        <v>0</v>
      </c>
      <c r="AY75" s="88">
        <f t="shared" si="148"/>
        <v>0</v>
      </c>
      <c r="AZ75" s="88">
        <f t="shared" si="148"/>
        <v>0</v>
      </c>
      <c r="BA75" s="88">
        <f t="shared" si="148"/>
        <v>0</v>
      </c>
      <c r="BB75" s="88">
        <f t="shared" si="148"/>
        <v>0</v>
      </c>
      <c r="BC75" s="88">
        <f t="shared" si="148"/>
        <v>0</v>
      </c>
      <c r="BD75" s="88">
        <f t="shared" si="148"/>
        <v>0</v>
      </c>
      <c r="BE75" s="88">
        <f t="shared" si="148"/>
        <v>0</v>
      </c>
      <c r="BF75" s="88">
        <f t="shared" si="148"/>
        <v>0</v>
      </c>
      <c r="BG75" s="88">
        <f t="shared" si="148"/>
        <v>0</v>
      </c>
      <c r="BH75" s="88">
        <f t="shared" si="148"/>
        <v>0</v>
      </c>
      <c r="BI75" s="88">
        <f t="shared" si="148"/>
        <v>0</v>
      </c>
      <c r="BJ75" s="88">
        <f t="shared" si="148"/>
        <v>0</v>
      </c>
      <c r="BK75" s="88">
        <f t="shared" si="148"/>
        <v>0</v>
      </c>
      <c r="BL75" s="88">
        <f t="shared" si="148"/>
        <v>0</v>
      </c>
      <c r="BM75" s="88">
        <f t="shared" si="148"/>
        <v>0</v>
      </c>
      <c r="BN75" s="88">
        <f t="shared" si="148"/>
        <v>0</v>
      </c>
      <c r="BO75" s="88">
        <f t="shared" si="148"/>
        <v>0</v>
      </c>
      <c r="BP75" s="88">
        <f t="shared" si="148"/>
        <v>0</v>
      </c>
      <c r="BQ75" s="88">
        <f t="shared" si="148"/>
        <v>0</v>
      </c>
      <c r="BR75" s="88">
        <f t="shared" ref="BR75:BX75" si="149">SUM(BR45:BR74)</f>
        <v>0</v>
      </c>
      <c r="BS75" s="88">
        <f t="shared" si="149"/>
        <v>0</v>
      </c>
      <c r="BT75" s="88">
        <f t="shared" si="149"/>
        <v>0</v>
      </c>
      <c r="BU75" s="88">
        <f t="shared" si="149"/>
        <v>0</v>
      </c>
      <c r="BV75" s="88">
        <f t="shared" si="149"/>
        <v>0</v>
      </c>
      <c r="BW75" s="88">
        <f t="shared" si="149"/>
        <v>0</v>
      </c>
      <c r="BX75" s="88">
        <f t="shared" si="149"/>
        <v>0</v>
      </c>
      <c r="BY75" s="88">
        <f t="shared" ref="BY75:DT75" si="150">SUM(BY45:BY74)</f>
        <v>0</v>
      </c>
      <c r="BZ75" s="88">
        <f t="shared" si="150"/>
        <v>0</v>
      </c>
      <c r="CA75" s="88">
        <f t="shared" si="150"/>
        <v>0</v>
      </c>
      <c r="CB75" s="88">
        <f t="shared" si="150"/>
        <v>0</v>
      </c>
      <c r="CC75" s="88">
        <f t="shared" si="150"/>
        <v>0</v>
      </c>
      <c r="CD75" s="88">
        <f t="shared" si="150"/>
        <v>0</v>
      </c>
      <c r="CE75" s="88">
        <f t="shared" si="150"/>
        <v>0</v>
      </c>
      <c r="CF75" s="88">
        <f t="shared" si="150"/>
        <v>0</v>
      </c>
      <c r="CG75" s="88">
        <f t="shared" si="150"/>
        <v>0</v>
      </c>
      <c r="CH75" s="88">
        <f t="shared" si="150"/>
        <v>0</v>
      </c>
      <c r="CI75" s="88">
        <f t="shared" si="150"/>
        <v>19500</v>
      </c>
      <c r="CJ75" s="88">
        <f t="shared" si="150"/>
        <v>0</v>
      </c>
      <c r="CK75" s="88">
        <f t="shared" si="150"/>
        <v>0</v>
      </c>
      <c r="CL75" s="88">
        <f t="shared" si="150"/>
        <v>0</v>
      </c>
      <c r="CM75" s="88">
        <f t="shared" si="150"/>
        <v>0</v>
      </c>
      <c r="CN75" s="88">
        <f t="shared" si="150"/>
        <v>0</v>
      </c>
      <c r="CO75" s="88">
        <f t="shared" si="150"/>
        <v>0</v>
      </c>
      <c r="CP75" s="88">
        <f t="shared" si="150"/>
        <v>0</v>
      </c>
      <c r="CQ75" s="88">
        <f t="shared" si="150"/>
        <v>0</v>
      </c>
      <c r="CR75" s="88">
        <f t="shared" si="150"/>
        <v>0</v>
      </c>
      <c r="CS75" s="88">
        <f t="shared" si="150"/>
        <v>0</v>
      </c>
      <c r="CT75" s="88">
        <f t="shared" si="150"/>
        <v>0</v>
      </c>
      <c r="CU75" s="88">
        <f t="shared" si="150"/>
        <v>0</v>
      </c>
      <c r="CV75" s="88">
        <f t="shared" si="150"/>
        <v>0</v>
      </c>
      <c r="CW75" s="88">
        <f t="shared" si="150"/>
        <v>0</v>
      </c>
      <c r="CX75" s="88">
        <f t="shared" si="150"/>
        <v>0</v>
      </c>
      <c r="CY75" s="88">
        <f t="shared" si="150"/>
        <v>0</v>
      </c>
      <c r="CZ75" s="88">
        <f t="shared" si="150"/>
        <v>0</v>
      </c>
      <c r="DA75" s="88">
        <f t="shared" si="150"/>
        <v>0</v>
      </c>
      <c r="DB75" s="88">
        <f t="shared" si="150"/>
        <v>0</v>
      </c>
      <c r="DC75" s="88">
        <f t="shared" si="150"/>
        <v>0</v>
      </c>
      <c r="DD75" s="88">
        <f t="shared" si="150"/>
        <v>0</v>
      </c>
      <c r="DE75" s="88">
        <f t="shared" si="150"/>
        <v>0</v>
      </c>
      <c r="DF75" s="88">
        <f t="shared" si="150"/>
        <v>0</v>
      </c>
      <c r="DG75" s="88">
        <f t="shared" si="150"/>
        <v>0</v>
      </c>
      <c r="DH75" s="88">
        <f t="shared" si="150"/>
        <v>0</v>
      </c>
      <c r="DI75" s="88">
        <f t="shared" si="150"/>
        <v>0</v>
      </c>
      <c r="DJ75" s="88">
        <f t="shared" si="150"/>
        <v>0</v>
      </c>
      <c r="DK75" s="88">
        <f t="shared" si="150"/>
        <v>0</v>
      </c>
      <c r="DL75" s="88">
        <f t="shared" si="150"/>
        <v>0</v>
      </c>
      <c r="DM75" s="88">
        <f t="shared" si="150"/>
        <v>0</v>
      </c>
      <c r="DN75" s="88">
        <f t="shared" si="150"/>
        <v>0</v>
      </c>
      <c r="DO75" s="88">
        <f t="shared" si="150"/>
        <v>0</v>
      </c>
      <c r="DP75" s="88">
        <f t="shared" si="150"/>
        <v>0</v>
      </c>
      <c r="DQ75" s="88">
        <f t="shared" si="150"/>
        <v>0</v>
      </c>
      <c r="DR75" s="88">
        <f t="shared" si="150"/>
        <v>0</v>
      </c>
      <c r="DS75" s="88">
        <f t="shared" si="150"/>
        <v>0</v>
      </c>
      <c r="DT75" s="88">
        <f t="shared" si="150"/>
        <v>0</v>
      </c>
    </row>
    <row r="76" spans="1:16383" ht="12" customHeight="1" x14ac:dyDescent="0.15">
      <c r="C76" s="23"/>
    </row>
    <row r="77" spans="1:16383" ht="14.25" customHeight="1" x14ac:dyDescent="0.15">
      <c r="B77" s="90"/>
      <c r="C77" s="23"/>
      <c r="F77" s="83"/>
      <c r="G77" s="83"/>
      <c r="H77" s="83"/>
      <c r="I77" s="83"/>
      <c r="J77" s="83"/>
      <c r="K77" s="83"/>
      <c r="L77" s="83"/>
      <c r="M77" s="83"/>
      <c r="N77" s="83"/>
      <c r="O77" s="83"/>
      <c r="P77" s="83"/>
      <c r="AD77" s="84"/>
      <c r="AE77" s="84"/>
    </row>
    <row r="78" spans="1:16383" s="701" customFormat="1" ht="18" x14ac:dyDescent="0.2">
      <c r="A78" s="698"/>
      <c r="B78" s="699" t="s">
        <v>378</v>
      </c>
      <c r="C78" s="699"/>
      <c r="D78" s="700"/>
      <c r="E78" s="700">
        <f t="shared" ref="E78:BY78" si="151">+E$4</f>
        <v>45688</v>
      </c>
      <c r="F78" s="700">
        <f t="shared" si="151"/>
        <v>45716</v>
      </c>
      <c r="G78" s="700">
        <f t="shared" si="151"/>
        <v>45747</v>
      </c>
      <c r="H78" s="700">
        <f t="shared" si="151"/>
        <v>45777</v>
      </c>
      <c r="I78" s="700">
        <f t="shared" si="151"/>
        <v>45808</v>
      </c>
      <c r="J78" s="700">
        <f t="shared" si="151"/>
        <v>45838</v>
      </c>
      <c r="K78" s="700">
        <f t="shared" si="151"/>
        <v>45869</v>
      </c>
      <c r="L78" s="700">
        <f t="shared" si="151"/>
        <v>45900</v>
      </c>
      <c r="M78" s="700">
        <f t="shared" si="151"/>
        <v>45930</v>
      </c>
      <c r="N78" s="700">
        <f t="shared" si="151"/>
        <v>45961</v>
      </c>
      <c r="O78" s="700">
        <f t="shared" si="151"/>
        <v>45991</v>
      </c>
      <c r="P78" s="700">
        <f t="shared" si="151"/>
        <v>46022</v>
      </c>
      <c r="Q78" s="700">
        <f t="shared" si="151"/>
        <v>46053</v>
      </c>
      <c r="R78" s="700">
        <f t="shared" si="151"/>
        <v>46081</v>
      </c>
      <c r="S78" s="700">
        <f t="shared" si="151"/>
        <v>46112</v>
      </c>
      <c r="T78" s="700">
        <f t="shared" si="151"/>
        <v>46142</v>
      </c>
      <c r="U78" s="700">
        <f t="shared" si="151"/>
        <v>46173</v>
      </c>
      <c r="V78" s="700">
        <f t="shared" si="151"/>
        <v>46203</v>
      </c>
      <c r="W78" s="700">
        <f t="shared" si="151"/>
        <v>46234</v>
      </c>
      <c r="X78" s="700">
        <f t="shared" si="151"/>
        <v>46265</v>
      </c>
      <c r="Y78" s="700">
        <f t="shared" si="151"/>
        <v>46295</v>
      </c>
      <c r="Z78" s="700">
        <f t="shared" si="151"/>
        <v>46326</v>
      </c>
      <c r="AA78" s="700">
        <f t="shared" si="151"/>
        <v>46356</v>
      </c>
      <c r="AB78" s="700">
        <f t="shared" si="151"/>
        <v>46387</v>
      </c>
      <c r="AC78" s="700">
        <f t="shared" si="151"/>
        <v>46418</v>
      </c>
      <c r="AD78" s="700">
        <f t="shared" si="151"/>
        <v>46446</v>
      </c>
      <c r="AE78" s="700">
        <f t="shared" si="151"/>
        <v>46477</v>
      </c>
      <c r="AF78" s="700">
        <f t="shared" si="151"/>
        <v>46507</v>
      </c>
      <c r="AG78" s="700">
        <f t="shared" si="151"/>
        <v>46538</v>
      </c>
      <c r="AH78" s="700">
        <f t="shared" si="151"/>
        <v>46568</v>
      </c>
      <c r="AI78" s="700">
        <f t="shared" si="151"/>
        <v>46599</v>
      </c>
      <c r="AJ78" s="700">
        <f t="shared" si="151"/>
        <v>46630</v>
      </c>
      <c r="AK78" s="700">
        <f t="shared" si="151"/>
        <v>46660</v>
      </c>
      <c r="AL78" s="700">
        <f t="shared" si="151"/>
        <v>46691</v>
      </c>
      <c r="AM78" s="700">
        <f t="shared" si="151"/>
        <v>46721</v>
      </c>
      <c r="AN78" s="700">
        <f t="shared" si="151"/>
        <v>46752</v>
      </c>
      <c r="AO78" s="700">
        <f t="shared" si="151"/>
        <v>46783</v>
      </c>
      <c r="AP78" s="700">
        <f t="shared" si="151"/>
        <v>46812</v>
      </c>
      <c r="AQ78" s="700">
        <f t="shared" si="151"/>
        <v>46843</v>
      </c>
      <c r="AR78" s="700">
        <f t="shared" si="151"/>
        <v>46873</v>
      </c>
      <c r="AS78" s="700">
        <f t="shared" si="151"/>
        <v>46904</v>
      </c>
      <c r="AT78" s="700">
        <f t="shared" si="151"/>
        <v>46934</v>
      </c>
      <c r="AU78" s="700">
        <f t="shared" si="151"/>
        <v>46965</v>
      </c>
      <c r="AV78" s="700">
        <f t="shared" si="151"/>
        <v>46996</v>
      </c>
      <c r="AW78" s="700">
        <f t="shared" si="151"/>
        <v>47026</v>
      </c>
      <c r="AX78" s="700">
        <f t="shared" si="151"/>
        <v>47057</v>
      </c>
      <c r="AY78" s="700">
        <f t="shared" si="151"/>
        <v>47087</v>
      </c>
      <c r="AZ78" s="700">
        <f t="shared" si="151"/>
        <v>47118</v>
      </c>
      <c r="BA78" s="700">
        <f t="shared" si="151"/>
        <v>47149</v>
      </c>
      <c r="BB78" s="700">
        <f t="shared" si="151"/>
        <v>47177</v>
      </c>
      <c r="BC78" s="700">
        <f t="shared" si="151"/>
        <v>47208</v>
      </c>
      <c r="BD78" s="700">
        <f t="shared" si="151"/>
        <v>47238</v>
      </c>
      <c r="BE78" s="700">
        <f t="shared" si="151"/>
        <v>47269</v>
      </c>
      <c r="BF78" s="700">
        <f t="shared" si="151"/>
        <v>47299</v>
      </c>
      <c r="BG78" s="700">
        <f t="shared" si="151"/>
        <v>47330</v>
      </c>
      <c r="BH78" s="700">
        <f t="shared" si="151"/>
        <v>47361</v>
      </c>
      <c r="BI78" s="700">
        <f t="shared" si="151"/>
        <v>47391</v>
      </c>
      <c r="BJ78" s="700">
        <f t="shared" si="151"/>
        <v>47422</v>
      </c>
      <c r="BK78" s="700">
        <f t="shared" si="151"/>
        <v>47452</v>
      </c>
      <c r="BL78" s="700">
        <f t="shared" si="151"/>
        <v>47483</v>
      </c>
      <c r="BM78" s="700">
        <f t="shared" si="151"/>
        <v>47514</v>
      </c>
      <c r="BN78" s="700">
        <f t="shared" si="151"/>
        <v>47542</v>
      </c>
      <c r="BO78" s="700">
        <f t="shared" si="151"/>
        <v>47573</v>
      </c>
      <c r="BP78" s="700">
        <f t="shared" si="151"/>
        <v>47603</v>
      </c>
      <c r="BQ78" s="700">
        <f t="shared" si="151"/>
        <v>47634</v>
      </c>
      <c r="BR78" s="700">
        <f t="shared" si="151"/>
        <v>47664</v>
      </c>
      <c r="BS78" s="700">
        <f t="shared" si="151"/>
        <v>47695</v>
      </c>
      <c r="BT78" s="700">
        <f t="shared" si="151"/>
        <v>47726</v>
      </c>
      <c r="BU78" s="700">
        <f t="shared" si="151"/>
        <v>47756</v>
      </c>
      <c r="BV78" s="700">
        <f t="shared" si="151"/>
        <v>47787</v>
      </c>
      <c r="BW78" s="700">
        <f t="shared" si="151"/>
        <v>47817</v>
      </c>
      <c r="BX78" s="700">
        <f t="shared" si="151"/>
        <v>47848</v>
      </c>
      <c r="BY78" s="700">
        <f t="shared" si="151"/>
        <v>47879</v>
      </c>
      <c r="BZ78" s="700">
        <f t="shared" ref="BZ78:DT78" si="152">+BZ$4</f>
        <v>47907</v>
      </c>
      <c r="CA78" s="700">
        <f t="shared" si="152"/>
        <v>47938</v>
      </c>
      <c r="CB78" s="700">
        <f t="shared" si="152"/>
        <v>47968</v>
      </c>
      <c r="CC78" s="700">
        <f t="shared" si="152"/>
        <v>47999</v>
      </c>
      <c r="CD78" s="700">
        <f t="shared" si="152"/>
        <v>48029</v>
      </c>
      <c r="CE78" s="700">
        <f t="shared" si="152"/>
        <v>48060</v>
      </c>
      <c r="CF78" s="700">
        <f t="shared" si="152"/>
        <v>48091</v>
      </c>
      <c r="CG78" s="700">
        <f t="shared" si="152"/>
        <v>48121</v>
      </c>
      <c r="CH78" s="700">
        <f t="shared" si="152"/>
        <v>48152</v>
      </c>
      <c r="CI78" s="700">
        <f t="shared" si="152"/>
        <v>48182</v>
      </c>
      <c r="CJ78" s="700">
        <f t="shared" si="152"/>
        <v>48213</v>
      </c>
      <c r="CK78" s="700">
        <f t="shared" si="152"/>
        <v>48244</v>
      </c>
      <c r="CL78" s="700">
        <f t="shared" si="152"/>
        <v>48273</v>
      </c>
      <c r="CM78" s="700">
        <f t="shared" si="152"/>
        <v>48304</v>
      </c>
      <c r="CN78" s="700">
        <f t="shared" si="152"/>
        <v>48334</v>
      </c>
      <c r="CO78" s="700">
        <f t="shared" si="152"/>
        <v>48365</v>
      </c>
      <c r="CP78" s="700">
        <f t="shared" si="152"/>
        <v>48395</v>
      </c>
      <c r="CQ78" s="700">
        <f t="shared" si="152"/>
        <v>48426</v>
      </c>
      <c r="CR78" s="700">
        <f t="shared" si="152"/>
        <v>48457</v>
      </c>
      <c r="CS78" s="700">
        <f t="shared" si="152"/>
        <v>48487</v>
      </c>
      <c r="CT78" s="700">
        <f t="shared" si="152"/>
        <v>48518</v>
      </c>
      <c r="CU78" s="700">
        <f t="shared" si="152"/>
        <v>48548</v>
      </c>
      <c r="CV78" s="700">
        <f t="shared" si="152"/>
        <v>48579</v>
      </c>
      <c r="CW78" s="700">
        <f t="shared" si="152"/>
        <v>48610</v>
      </c>
      <c r="CX78" s="700">
        <f t="shared" si="152"/>
        <v>48638</v>
      </c>
      <c r="CY78" s="700">
        <f t="shared" si="152"/>
        <v>48669</v>
      </c>
      <c r="CZ78" s="700">
        <f t="shared" si="152"/>
        <v>48699</v>
      </c>
      <c r="DA78" s="700">
        <f t="shared" si="152"/>
        <v>48730</v>
      </c>
      <c r="DB78" s="700">
        <f t="shared" si="152"/>
        <v>48760</v>
      </c>
      <c r="DC78" s="700">
        <f t="shared" si="152"/>
        <v>48791</v>
      </c>
      <c r="DD78" s="700">
        <f t="shared" si="152"/>
        <v>48822</v>
      </c>
      <c r="DE78" s="700">
        <f t="shared" si="152"/>
        <v>48852</v>
      </c>
      <c r="DF78" s="700">
        <f t="shared" si="152"/>
        <v>48883</v>
      </c>
      <c r="DG78" s="700">
        <f t="shared" si="152"/>
        <v>48913</v>
      </c>
      <c r="DH78" s="700">
        <f t="shared" si="152"/>
        <v>48944</v>
      </c>
      <c r="DI78" s="700">
        <f t="shared" si="152"/>
        <v>48975</v>
      </c>
      <c r="DJ78" s="700">
        <f t="shared" si="152"/>
        <v>49003</v>
      </c>
      <c r="DK78" s="700">
        <f t="shared" si="152"/>
        <v>49034</v>
      </c>
      <c r="DL78" s="700">
        <f t="shared" si="152"/>
        <v>49064</v>
      </c>
      <c r="DM78" s="700">
        <f t="shared" si="152"/>
        <v>49095</v>
      </c>
      <c r="DN78" s="700">
        <f t="shared" si="152"/>
        <v>49125</v>
      </c>
      <c r="DO78" s="700">
        <f t="shared" si="152"/>
        <v>49156</v>
      </c>
      <c r="DP78" s="700">
        <f t="shared" si="152"/>
        <v>49187</v>
      </c>
      <c r="DQ78" s="700">
        <f t="shared" si="152"/>
        <v>49217</v>
      </c>
      <c r="DR78" s="700">
        <f t="shared" si="152"/>
        <v>49248</v>
      </c>
      <c r="DS78" s="700">
        <f t="shared" si="152"/>
        <v>49278</v>
      </c>
      <c r="DT78" s="700">
        <f t="shared" si="152"/>
        <v>49309</v>
      </c>
      <c r="DU78" s="481"/>
      <c r="DV78" s="481"/>
      <c r="DW78" s="481"/>
      <c r="DX78" s="481"/>
      <c r="DY78" s="481"/>
      <c r="DZ78" s="481"/>
      <c r="EA78" s="481"/>
      <c r="EB78" s="481"/>
      <c r="EC78" s="481"/>
      <c r="ED78" s="481"/>
      <c r="EE78" s="481"/>
      <c r="EF78" s="481"/>
      <c r="EG78" s="481"/>
      <c r="EH78" s="481"/>
      <c r="EI78" s="481"/>
      <c r="EJ78" s="481"/>
      <c r="EK78" s="481"/>
      <c r="EL78" s="481"/>
      <c r="EM78" s="481"/>
      <c r="EN78" s="481"/>
      <c r="EO78" s="481"/>
      <c r="EP78" s="481"/>
      <c r="EQ78" s="481"/>
      <c r="ER78" s="481"/>
      <c r="ES78" s="481"/>
      <c r="ET78" s="481"/>
      <c r="EU78" s="481"/>
      <c r="EV78" s="481"/>
      <c r="EW78" s="481"/>
      <c r="EX78" s="481"/>
      <c r="EY78" s="481"/>
      <c r="EZ78" s="481"/>
      <c r="FA78" s="481"/>
      <c r="FB78" s="481"/>
      <c r="FC78" s="481"/>
      <c r="FD78" s="481"/>
      <c r="FE78" s="481"/>
      <c r="FF78" s="481"/>
      <c r="FG78" s="481"/>
      <c r="FH78" s="481"/>
      <c r="FI78" s="481"/>
      <c r="FJ78" s="481"/>
      <c r="FK78" s="481"/>
      <c r="FL78" s="481"/>
      <c r="FM78" s="481"/>
      <c r="FN78" s="481"/>
      <c r="FO78" s="481"/>
      <c r="FP78" s="481"/>
      <c r="FQ78" s="481"/>
      <c r="FR78" s="481"/>
      <c r="FS78" s="481"/>
      <c r="FT78" s="481"/>
      <c r="FU78" s="481"/>
      <c r="FV78" s="481"/>
      <c r="FW78" s="481"/>
      <c r="FX78" s="481"/>
      <c r="FY78" s="481"/>
      <c r="FZ78" s="481"/>
      <c r="GA78" s="481"/>
      <c r="GB78" s="481"/>
      <c r="GC78" s="481"/>
      <c r="GD78" s="481"/>
      <c r="GE78" s="481"/>
      <c r="GF78" s="481"/>
      <c r="GG78" s="481"/>
      <c r="GH78" s="481"/>
      <c r="GI78" s="481"/>
      <c r="GJ78" s="481"/>
      <c r="GK78" s="481"/>
      <c r="GL78" s="481"/>
      <c r="GM78" s="481"/>
      <c r="GN78" s="481"/>
      <c r="GO78" s="481"/>
      <c r="GP78" s="481"/>
      <c r="GQ78" s="481"/>
      <c r="GR78" s="481"/>
      <c r="GS78" s="481"/>
      <c r="GT78" s="481"/>
      <c r="GU78" s="481"/>
      <c r="GV78" s="481"/>
      <c r="GW78" s="481"/>
      <c r="GX78" s="481"/>
      <c r="GY78" s="481"/>
      <c r="GZ78" s="481"/>
      <c r="HA78" s="481"/>
      <c r="HB78" s="481"/>
      <c r="HC78" s="481"/>
      <c r="HD78" s="481"/>
      <c r="HE78" s="481"/>
      <c r="HF78" s="481"/>
      <c r="HG78" s="481"/>
      <c r="HH78" s="481"/>
      <c r="HI78" s="481"/>
      <c r="HJ78" s="481"/>
      <c r="HK78" s="481"/>
      <c r="HL78" s="481"/>
      <c r="HM78" s="481"/>
      <c r="HN78" s="481"/>
      <c r="HO78" s="481"/>
      <c r="HP78" s="481"/>
      <c r="HQ78" s="481"/>
      <c r="HR78" s="481"/>
      <c r="HS78" s="481"/>
      <c r="HT78" s="481"/>
      <c r="HU78" s="481"/>
      <c r="HV78" s="481"/>
      <c r="HW78" s="481"/>
      <c r="HX78" s="481"/>
      <c r="HY78" s="481"/>
      <c r="HZ78" s="481"/>
      <c r="IA78" s="481"/>
      <c r="IB78" s="481"/>
      <c r="IC78" s="481"/>
      <c r="ID78" s="481"/>
      <c r="IE78" s="481"/>
      <c r="IF78" s="481"/>
      <c r="IG78" s="481"/>
      <c r="IH78" s="481"/>
      <c r="II78" s="481"/>
      <c r="IJ78" s="481"/>
      <c r="IK78" s="481"/>
      <c r="IL78" s="481"/>
      <c r="IM78" s="481"/>
      <c r="IN78" s="481"/>
      <c r="IO78" s="481"/>
      <c r="IP78" s="481"/>
      <c r="IQ78" s="481"/>
      <c r="IR78" s="481"/>
      <c r="IS78" s="481"/>
      <c r="IT78" s="481"/>
      <c r="IU78" s="481"/>
      <c r="IV78" s="481"/>
      <c r="IW78" s="481"/>
      <c r="IX78" s="481"/>
      <c r="IY78" s="481"/>
      <c r="IZ78" s="481"/>
      <c r="JA78" s="481"/>
      <c r="JB78" s="481"/>
      <c r="JC78" s="481"/>
      <c r="JD78" s="481"/>
      <c r="JE78" s="481"/>
      <c r="JF78" s="481"/>
      <c r="JG78" s="481"/>
      <c r="JH78" s="481"/>
      <c r="JI78" s="481"/>
      <c r="JJ78" s="481"/>
      <c r="JK78" s="481"/>
      <c r="JL78" s="481"/>
      <c r="JM78" s="481"/>
      <c r="JN78" s="481"/>
      <c r="JO78" s="481"/>
      <c r="JP78" s="481"/>
      <c r="JQ78" s="481"/>
      <c r="JR78" s="481"/>
      <c r="JS78" s="481"/>
      <c r="JT78" s="481"/>
      <c r="JU78" s="481"/>
      <c r="JV78" s="481"/>
      <c r="JW78" s="481"/>
      <c r="JX78" s="481"/>
      <c r="JY78" s="481"/>
      <c r="JZ78" s="481"/>
      <c r="KA78" s="481"/>
      <c r="KB78" s="481"/>
      <c r="KC78" s="481"/>
      <c r="KD78" s="481"/>
      <c r="KE78" s="481"/>
      <c r="KF78" s="481"/>
      <c r="KG78" s="481"/>
      <c r="KH78" s="481"/>
      <c r="KI78" s="481"/>
      <c r="KJ78" s="481"/>
      <c r="KK78" s="481"/>
      <c r="KL78" s="481"/>
      <c r="KM78" s="481"/>
      <c r="KN78" s="481"/>
      <c r="KO78" s="481"/>
      <c r="KP78" s="481"/>
      <c r="KQ78" s="481"/>
      <c r="KR78" s="481"/>
      <c r="KS78" s="481"/>
      <c r="KT78" s="481"/>
      <c r="KU78" s="481"/>
      <c r="KV78" s="481"/>
      <c r="KW78" s="481"/>
      <c r="KX78" s="481"/>
      <c r="KY78" s="481"/>
      <c r="KZ78" s="481"/>
      <c r="LA78" s="481"/>
      <c r="LB78" s="481"/>
      <c r="LC78" s="481"/>
      <c r="LD78" s="481"/>
      <c r="LE78" s="481"/>
      <c r="LF78" s="481"/>
      <c r="LG78" s="481"/>
      <c r="LH78" s="481"/>
      <c r="LI78" s="481"/>
      <c r="LJ78" s="481"/>
      <c r="LK78" s="481"/>
      <c r="LL78" s="481"/>
      <c r="LM78" s="481"/>
      <c r="LN78" s="481"/>
      <c r="LO78" s="481"/>
      <c r="LP78" s="481"/>
      <c r="LQ78" s="481"/>
      <c r="LR78" s="481"/>
      <c r="LS78" s="481"/>
      <c r="LT78" s="481"/>
      <c r="LU78" s="481"/>
      <c r="LV78" s="481"/>
      <c r="LW78" s="481"/>
      <c r="LX78" s="481"/>
      <c r="LY78" s="481"/>
      <c r="LZ78" s="481"/>
      <c r="MA78" s="481"/>
      <c r="MB78" s="481"/>
      <c r="MC78" s="481"/>
      <c r="MD78" s="481"/>
      <c r="ME78" s="481"/>
      <c r="MF78" s="481"/>
      <c r="MG78" s="481"/>
      <c r="MH78" s="481"/>
      <c r="MI78" s="481"/>
      <c r="MJ78" s="481"/>
      <c r="MK78" s="481"/>
      <c r="ML78" s="481"/>
      <c r="MM78" s="481"/>
      <c r="MN78" s="481"/>
      <c r="MO78" s="481"/>
      <c r="MP78" s="481"/>
      <c r="MQ78" s="481"/>
      <c r="MR78" s="481"/>
      <c r="MS78" s="481"/>
      <c r="MT78" s="481"/>
      <c r="MU78" s="481"/>
      <c r="MV78" s="481"/>
      <c r="MW78" s="481"/>
      <c r="MX78" s="481"/>
      <c r="MY78" s="481"/>
      <c r="MZ78" s="481"/>
      <c r="NA78" s="481"/>
      <c r="NB78" s="481"/>
      <c r="NC78" s="481"/>
      <c r="ND78" s="481"/>
      <c r="NE78" s="481"/>
      <c r="NF78" s="481"/>
      <c r="NG78" s="481"/>
      <c r="NH78" s="481"/>
      <c r="NI78" s="481"/>
      <c r="NJ78" s="481"/>
      <c r="NK78" s="481"/>
      <c r="NL78" s="481"/>
      <c r="NM78" s="481"/>
      <c r="NN78" s="481"/>
      <c r="NO78" s="481"/>
      <c r="NP78" s="481"/>
      <c r="NQ78" s="481"/>
      <c r="NR78" s="481"/>
      <c r="NS78" s="481"/>
      <c r="NT78" s="481"/>
      <c r="NU78" s="481"/>
      <c r="NV78" s="481"/>
      <c r="NW78" s="481"/>
      <c r="NX78" s="481"/>
      <c r="NY78" s="481"/>
      <c r="NZ78" s="481"/>
      <c r="OA78" s="481"/>
      <c r="OB78" s="481"/>
      <c r="OC78" s="481"/>
      <c r="OD78" s="481"/>
      <c r="OE78" s="481"/>
      <c r="OF78" s="481"/>
      <c r="OG78" s="481"/>
      <c r="OH78" s="481"/>
      <c r="OI78" s="481"/>
      <c r="OJ78" s="481"/>
      <c r="OK78" s="481"/>
      <c r="OL78" s="481"/>
      <c r="OM78" s="481"/>
      <c r="ON78" s="481"/>
      <c r="OO78" s="481"/>
      <c r="OP78" s="481"/>
      <c r="OQ78" s="481"/>
      <c r="OR78" s="481"/>
      <c r="OS78" s="481"/>
      <c r="OT78" s="481"/>
      <c r="OU78" s="481"/>
      <c r="OV78" s="481"/>
      <c r="OW78" s="481"/>
      <c r="OX78" s="481"/>
      <c r="OY78" s="481"/>
      <c r="OZ78" s="481"/>
      <c r="PA78" s="481"/>
      <c r="PB78" s="481"/>
      <c r="PC78" s="481"/>
      <c r="PD78" s="481"/>
      <c r="PE78" s="481"/>
      <c r="PF78" s="481"/>
      <c r="PG78" s="481"/>
      <c r="PH78" s="481"/>
      <c r="PI78" s="481"/>
      <c r="PJ78" s="481"/>
      <c r="PK78" s="481"/>
      <c r="PL78" s="481"/>
      <c r="PM78" s="481"/>
      <c r="PN78" s="481"/>
      <c r="PO78" s="481"/>
      <c r="PP78" s="481"/>
      <c r="PQ78" s="481"/>
      <c r="PR78" s="481"/>
      <c r="PS78" s="481"/>
      <c r="PT78" s="481"/>
      <c r="PU78" s="481"/>
      <c r="PV78" s="481"/>
      <c r="PW78" s="481"/>
      <c r="PX78" s="481"/>
      <c r="PY78" s="481"/>
      <c r="PZ78" s="481"/>
      <c r="QA78" s="481"/>
      <c r="QB78" s="481"/>
      <c r="QC78" s="481"/>
      <c r="QD78" s="481"/>
      <c r="QE78" s="481"/>
      <c r="QF78" s="481"/>
      <c r="QG78" s="481"/>
      <c r="QH78" s="481"/>
      <c r="QI78" s="481"/>
      <c r="QJ78" s="481"/>
      <c r="QK78" s="481"/>
      <c r="QL78" s="481"/>
      <c r="QM78" s="481"/>
      <c r="QN78" s="481"/>
      <c r="QO78" s="481"/>
      <c r="QP78" s="481"/>
      <c r="QQ78" s="481"/>
      <c r="QR78" s="481"/>
      <c r="QS78" s="481"/>
      <c r="QT78" s="481"/>
      <c r="QU78" s="481"/>
      <c r="QV78" s="481"/>
      <c r="QW78" s="481"/>
      <c r="QX78" s="481"/>
      <c r="QY78" s="481"/>
      <c r="QZ78" s="481"/>
      <c r="RA78" s="481"/>
      <c r="RB78" s="481"/>
      <c r="RC78" s="481"/>
      <c r="RD78" s="481"/>
      <c r="RE78" s="481"/>
      <c r="RF78" s="481"/>
      <c r="RG78" s="481"/>
      <c r="RH78" s="481"/>
      <c r="RI78" s="481"/>
      <c r="RJ78" s="481"/>
      <c r="RK78" s="481"/>
      <c r="RL78" s="481"/>
      <c r="RM78" s="481"/>
      <c r="RN78" s="481"/>
      <c r="RO78" s="481"/>
      <c r="RP78" s="481"/>
      <c r="RQ78" s="481"/>
      <c r="RR78" s="481"/>
      <c r="RS78" s="481"/>
      <c r="RT78" s="481"/>
      <c r="RU78" s="481"/>
      <c r="RV78" s="481"/>
      <c r="RW78" s="481"/>
      <c r="RX78" s="481"/>
      <c r="RY78" s="481"/>
      <c r="RZ78" s="481"/>
      <c r="SA78" s="481"/>
      <c r="SB78" s="481"/>
      <c r="SC78" s="481"/>
      <c r="SD78" s="481"/>
      <c r="SE78" s="481"/>
      <c r="SF78" s="481"/>
      <c r="SG78" s="481"/>
      <c r="SH78" s="481"/>
      <c r="SI78" s="481"/>
      <c r="SJ78" s="481"/>
      <c r="SK78" s="481"/>
      <c r="SL78" s="481"/>
      <c r="SM78" s="481"/>
      <c r="SN78" s="481"/>
      <c r="SO78" s="481"/>
      <c r="SP78" s="481"/>
      <c r="SQ78" s="481"/>
      <c r="SR78" s="481"/>
      <c r="SS78" s="481"/>
      <c r="ST78" s="481"/>
      <c r="SU78" s="481"/>
      <c r="SV78" s="481"/>
      <c r="SW78" s="481"/>
      <c r="SX78" s="481"/>
      <c r="SY78" s="481"/>
      <c r="SZ78" s="481"/>
      <c r="TA78" s="481"/>
      <c r="TB78" s="481"/>
      <c r="TC78" s="481"/>
      <c r="TD78" s="481"/>
      <c r="TE78" s="481"/>
      <c r="TF78" s="481"/>
      <c r="TG78" s="481"/>
      <c r="TH78" s="481"/>
      <c r="TI78" s="481"/>
      <c r="TJ78" s="481"/>
      <c r="TK78" s="481"/>
      <c r="TL78" s="481"/>
      <c r="TM78" s="481"/>
      <c r="TN78" s="481"/>
      <c r="TO78" s="481"/>
      <c r="TP78" s="481"/>
      <c r="TQ78" s="481"/>
      <c r="TR78" s="481"/>
      <c r="TS78" s="481"/>
      <c r="TT78" s="481"/>
      <c r="TU78" s="481"/>
      <c r="TV78" s="481"/>
      <c r="TW78" s="481"/>
      <c r="TX78" s="481"/>
      <c r="TY78" s="481"/>
      <c r="TZ78" s="481"/>
      <c r="UA78" s="481"/>
      <c r="UB78" s="481"/>
      <c r="UC78" s="481"/>
      <c r="UD78" s="481"/>
      <c r="UE78" s="481"/>
      <c r="UF78" s="481"/>
      <c r="UG78" s="481"/>
      <c r="UH78" s="481"/>
      <c r="UI78" s="481"/>
      <c r="UJ78" s="481"/>
      <c r="UK78" s="481"/>
      <c r="UL78" s="481"/>
      <c r="UM78" s="481"/>
      <c r="UN78" s="481"/>
      <c r="UO78" s="481"/>
      <c r="UP78" s="481"/>
      <c r="UQ78" s="481"/>
      <c r="UR78" s="481"/>
      <c r="US78" s="481"/>
      <c r="UT78" s="481"/>
      <c r="UU78" s="481"/>
      <c r="UV78" s="481"/>
      <c r="UW78" s="481"/>
      <c r="UX78" s="481"/>
      <c r="UY78" s="481"/>
      <c r="UZ78" s="481"/>
      <c r="VA78" s="481"/>
      <c r="VB78" s="481"/>
      <c r="VC78" s="481"/>
      <c r="VD78" s="481"/>
      <c r="VE78" s="481"/>
      <c r="VF78" s="481"/>
      <c r="VG78" s="481"/>
      <c r="VH78" s="481"/>
      <c r="VI78" s="481"/>
      <c r="VJ78" s="481"/>
      <c r="VK78" s="481"/>
      <c r="VL78" s="481"/>
      <c r="VM78" s="481"/>
      <c r="VN78" s="481"/>
      <c r="VO78" s="481"/>
      <c r="VP78" s="481"/>
      <c r="VQ78" s="481"/>
      <c r="VR78" s="481"/>
      <c r="VS78" s="481"/>
      <c r="VT78" s="481"/>
      <c r="VU78" s="481"/>
      <c r="VV78" s="481"/>
      <c r="VW78" s="481"/>
      <c r="VX78" s="481"/>
      <c r="VY78" s="481"/>
      <c r="VZ78" s="481"/>
      <c r="WA78" s="481"/>
      <c r="WB78" s="481"/>
      <c r="WC78" s="481"/>
      <c r="WD78" s="481"/>
      <c r="WE78" s="481"/>
      <c r="WF78" s="481"/>
      <c r="WG78" s="481"/>
      <c r="WH78" s="481"/>
      <c r="WI78" s="481"/>
      <c r="WJ78" s="481"/>
      <c r="WK78" s="481"/>
      <c r="WL78" s="481"/>
      <c r="WM78" s="481"/>
      <c r="WN78" s="481"/>
      <c r="WO78" s="481"/>
      <c r="WP78" s="481"/>
      <c r="WQ78" s="481"/>
      <c r="WR78" s="481"/>
      <c r="WS78" s="481"/>
      <c r="WT78" s="481"/>
      <c r="WU78" s="481"/>
      <c r="WV78" s="481"/>
      <c r="WW78" s="481"/>
      <c r="WX78" s="481"/>
      <c r="WY78" s="481"/>
      <c r="WZ78" s="481"/>
      <c r="XA78" s="481"/>
      <c r="XB78" s="481"/>
      <c r="XC78" s="481"/>
      <c r="XD78" s="481"/>
      <c r="XE78" s="481"/>
      <c r="XF78" s="481"/>
      <c r="XG78" s="481"/>
      <c r="XH78" s="481"/>
      <c r="XI78" s="481"/>
      <c r="XJ78" s="481"/>
      <c r="XK78" s="481"/>
      <c r="XL78" s="481"/>
      <c r="XM78" s="481"/>
      <c r="XN78" s="481"/>
      <c r="XO78" s="481"/>
      <c r="XP78" s="481"/>
      <c r="XQ78" s="481"/>
      <c r="XR78" s="481"/>
      <c r="XS78" s="481"/>
      <c r="XT78" s="481"/>
      <c r="XU78" s="481"/>
      <c r="XV78" s="481"/>
      <c r="XW78" s="481"/>
      <c r="XX78" s="481"/>
      <c r="XY78" s="481"/>
      <c r="XZ78" s="481"/>
      <c r="YA78" s="481"/>
      <c r="YB78" s="481"/>
      <c r="YC78" s="481"/>
      <c r="YD78" s="481"/>
      <c r="YE78" s="481"/>
      <c r="YF78" s="481"/>
      <c r="YG78" s="481"/>
      <c r="YH78" s="481"/>
      <c r="YI78" s="481"/>
      <c r="YJ78" s="481"/>
      <c r="YK78" s="481"/>
      <c r="YL78" s="481"/>
      <c r="YM78" s="481"/>
      <c r="YN78" s="481"/>
      <c r="YO78" s="481"/>
      <c r="YP78" s="481"/>
      <c r="YQ78" s="481"/>
      <c r="YR78" s="481"/>
      <c r="YS78" s="481"/>
      <c r="YT78" s="481"/>
      <c r="YU78" s="481"/>
      <c r="YV78" s="481"/>
      <c r="YW78" s="481"/>
      <c r="YX78" s="481"/>
      <c r="YY78" s="481"/>
      <c r="YZ78" s="481"/>
      <c r="ZA78" s="481"/>
      <c r="ZB78" s="481"/>
      <c r="ZC78" s="481"/>
      <c r="ZD78" s="481"/>
      <c r="ZE78" s="481"/>
      <c r="ZF78" s="481"/>
      <c r="ZG78" s="481"/>
      <c r="ZH78" s="481"/>
      <c r="ZI78" s="481"/>
      <c r="ZJ78" s="481"/>
      <c r="ZK78" s="481"/>
      <c r="ZL78" s="481"/>
      <c r="ZM78" s="481"/>
      <c r="ZN78" s="481"/>
      <c r="ZO78" s="481"/>
      <c r="ZP78" s="481"/>
      <c r="ZQ78" s="481"/>
      <c r="ZR78" s="481"/>
      <c r="ZS78" s="481"/>
      <c r="ZT78" s="481"/>
      <c r="ZU78" s="481"/>
      <c r="ZV78" s="481"/>
      <c r="ZW78" s="481"/>
      <c r="ZX78" s="481"/>
      <c r="ZY78" s="481"/>
      <c r="ZZ78" s="481"/>
      <c r="AAA78" s="481"/>
      <c r="AAB78" s="481"/>
      <c r="AAC78" s="481"/>
      <c r="AAD78" s="481"/>
      <c r="AAE78" s="481"/>
      <c r="AAF78" s="481"/>
      <c r="AAG78" s="481"/>
      <c r="AAH78" s="481"/>
      <c r="AAI78" s="481"/>
      <c r="AAJ78" s="481"/>
      <c r="AAK78" s="481"/>
      <c r="AAL78" s="481"/>
      <c r="AAM78" s="481"/>
      <c r="AAN78" s="481"/>
      <c r="AAO78" s="481"/>
      <c r="AAP78" s="481"/>
      <c r="AAQ78" s="481"/>
      <c r="AAR78" s="481"/>
      <c r="AAS78" s="481"/>
      <c r="AAT78" s="481"/>
      <c r="AAU78" s="481"/>
      <c r="AAV78" s="481"/>
      <c r="AAW78" s="481"/>
      <c r="AAX78" s="481"/>
      <c r="AAY78" s="481"/>
      <c r="AAZ78" s="481"/>
      <c r="ABA78" s="481"/>
      <c r="ABB78" s="481"/>
      <c r="ABC78" s="481"/>
      <c r="ABD78" s="481"/>
      <c r="ABE78" s="481"/>
      <c r="ABF78" s="481"/>
      <c r="ABG78" s="481"/>
      <c r="ABH78" s="481"/>
      <c r="ABI78" s="481"/>
      <c r="ABJ78" s="481"/>
      <c r="ABK78" s="481"/>
      <c r="ABL78" s="481"/>
      <c r="ABM78" s="481"/>
      <c r="ABN78" s="481"/>
      <c r="ABO78" s="481"/>
      <c r="ABP78" s="481"/>
      <c r="ABQ78" s="481"/>
      <c r="ABR78" s="481"/>
      <c r="ABS78" s="481"/>
      <c r="ABT78" s="481"/>
      <c r="ABU78" s="481"/>
      <c r="ABV78" s="481"/>
      <c r="ABW78" s="481"/>
      <c r="ABX78" s="481"/>
      <c r="ABY78" s="481"/>
      <c r="ABZ78" s="481"/>
      <c r="ACA78" s="481"/>
      <c r="ACB78" s="481"/>
      <c r="ACC78" s="481"/>
      <c r="ACD78" s="481"/>
      <c r="ACE78" s="481"/>
      <c r="ACF78" s="481"/>
      <c r="ACG78" s="481"/>
      <c r="ACH78" s="481"/>
      <c r="ACI78" s="481"/>
      <c r="ACJ78" s="481"/>
      <c r="ACK78" s="481"/>
      <c r="ACL78" s="481"/>
      <c r="ACM78" s="481"/>
      <c r="ACN78" s="481"/>
      <c r="ACO78" s="481"/>
      <c r="ACP78" s="481"/>
      <c r="ACQ78" s="481"/>
      <c r="ACR78" s="481"/>
      <c r="ACS78" s="481"/>
      <c r="ACT78" s="481"/>
      <c r="ACU78" s="481"/>
      <c r="ACV78" s="481"/>
      <c r="ACW78" s="481"/>
      <c r="ACX78" s="481"/>
      <c r="ACY78" s="481"/>
      <c r="ACZ78" s="481"/>
      <c r="ADA78" s="481"/>
      <c r="ADB78" s="481"/>
      <c r="ADC78" s="481"/>
      <c r="ADD78" s="481"/>
      <c r="ADE78" s="481"/>
      <c r="ADF78" s="481"/>
      <c r="ADG78" s="481"/>
      <c r="ADH78" s="481"/>
      <c r="ADI78" s="481"/>
      <c r="ADJ78" s="481"/>
      <c r="ADK78" s="481"/>
      <c r="ADL78" s="481"/>
      <c r="ADM78" s="481"/>
      <c r="ADN78" s="481"/>
      <c r="ADO78" s="481"/>
      <c r="ADP78" s="481"/>
      <c r="ADQ78" s="481"/>
      <c r="ADR78" s="481"/>
      <c r="ADS78" s="481"/>
      <c r="ADT78" s="481"/>
      <c r="ADU78" s="481"/>
      <c r="ADV78" s="481"/>
      <c r="ADW78" s="481"/>
      <c r="ADX78" s="481"/>
      <c r="ADY78" s="481"/>
      <c r="ADZ78" s="481"/>
      <c r="AEA78" s="481"/>
      <c r="AEB78" s="481"/>
      <c r="AEC78" s="481"/>
      <c r="AED78" s="481"/>
      <c r="AEE78" s="481"/>
      <c r="AEF78" s="481"/>
      <c r="AEG78" s="481"/>
      <c r="AEH78" s="481"/>
      <c r="AEI78" s="481"/>
      <c r="AEJ78" s="481"/>
      <c r="AEK78" s="481"/>
      <c r="AEL78" s="481"/>
      <c r="AEM78" s="481"/>
      <c r="AEN78" s="481"/>
      <c r="AEO78" s="481"/>
      <c r="AEP78" s="481"/>
      <c r="AEQ78" s="481"/>
      <c r="AER78" s="481"/>
      <c r="AES78" s="481"/>
      <c r="AET78" s="481"/>
      <c r="AEU78" s="481"/>
      <c r="AEV78" s="481"/>
      <c r="AEW78" s="481"/>
      <c r="AEX78" s="481"/>
      <c r="AEY78" s="481"/>
      <c r="AEZ78" s="481"/>
      <c r="AFA78" s="481"/>
      <c r="AFB78" s="481"/>
      <c r="AFC78" s="481"/>
      <c r="AFD78" s="481"/>
      <c r="AFE78" s="481"/>
      <c r="AFF78" s="481"/>
      <c r="AFG78" s="481"/>
      <c r="AFH78" s="481"/>
      <c r="AFI78" s="481"/>
      <c r="AFJ78" s="481"/>
      <c r="AFK78" s="481"/>
      <c r="AFL78" s="481"/>
      <c r="AFM78" s="481"/>
      <c r="AFN78" s="481"/>
      <c r="AFO78" s="481"/>
      <c r="AFP78" s="481"/>
      <c r="AFQ78" s="481"/>
      <c r="AFR78" s="481"/>
      <c r="AFS78" s="481"/>
      <c r="AFT78" s="481"/>
      <c r="AFU78" s="481"/>
      <c r="AFV78" s="481"/>
      <c r="AFW78" s="481"/>
      <c r="AFX78" s="481"/>
      <c r="AFY78" s="481"/>
      <c r="AFZ78" s="481"/>
      <c r="AGA78" s="481"/>
      <c r="AGB78" s="481"/>
      <c r="AGC78" s="481"/>
      <c r="AGD78" s="481"/>
      <c r="AGE78" s="481"/>
      <c r="AGF78" s="481"/>
      <c r="AGG78" s="481"/>
      <c r="AGH78" s="481"/>
      <c r="AGI78" s="481"/>
      <c r="AGJ78" s="481"/>
      <c r="AGK78" s="481"/>
      <c r="AGL78" s="481"/>
      <c r="AGM78" s="481"/>
      <c r="AGN78" s="481"/>
      <c r="AGO78" s="481"/>
      <c r="AGP78" s="481"/>
      <c r="AGQ78" s="481"/>
      <c r="AGR78" s="481"/>
      <c r="AGS78" s="481"/>
      <c r="AGT78" s="481"/>
      <c r="AGU78" s="481"/>
      <c r="AGV78" s="481"/>
      <c r="AGW78" s="481"/>
      <c r="AGX78" s="481"/>
      <c r="AGY78" s="481"/>
      <c r="AGZ78" s="481"/>
      <c r="AHA78" s="481"/>
      <c r="AHB78" s="481"/>
      <c r="AHC78" s="481"/>
      <c r="AHD78" s="481"/>
      <c r="AHE78" s="481"/>
      <c r="AHF78" s="481"/>
      <c r="AHG78" s="481"/>
      <c r="AHH78" s="481"/>
      <c r="AHI78" s="481"/>
      <c r="AHJ78" s="481"/>
      <c r="AHK78" s="481"/>
      <c r="AHL78" s="481"/>
      <c r="AHM78" s="481"/>
      <c r="AHN78" s="481"/>
      <c r="AHO78" s="481"/>
      <c r="AHP78" s="481"/>
      <c r="AHQ78" s="481"/>
      <c r="AHR78" s="481"/>
      <c r="AHS78" s="481"/>
      <c r="AHT78" s="481"/>
      <c r="AHU78" s="481"/>
      <c r="AHV78" s="481"/>
      <c r="AHW78" s="481"/>
      <c r="AHX78" s="481"/>
      <c r="AHY78" s="481"/>
      <c r="AHZ78" s="481"/>
      <c r="AIA78" s="481"/>
      <c r="AIB78" s="481"/>
      <c r="AIC78" s="481"/>
      <c r="AID78" s="481"/>
      <c r="AIE78" s="481"/>
      <c r="AIF78" s="481"/>
      <c r="AIG78" s="481"/>
      <c r="AIH78" s="481"/>
      <c r="AII78" s="481"/>
      <c r="AIJ78" s="481"/>
      <c r="AIK78" s="481"/>
      <c r="AIL78" s="481"/>
      <c r="AIM78" s="481"/>
      <c r="AIN78" s="481"/>
      <c r="AIO78" s="481"/>
      <c r="AIP78" s="481"/>
      <c r="AIQ78" s="481"/>
      <c r="AIR78" s="481"/>
      <c r="AIS78" s="481"/>
      <c r="AIT78" s="481"/>
      <c r="AIU78" s="481"/>
      <c r="AIV78" s="481"/>
      <c r="AIW78" s="481"/>
      <c r="AIX78" s="481"/>
      <c r="AIY78" s="481"/>
      <c r="AIZ78" s="481"/>
      <c r="AJA78" s="481"/>
      <c r="AJB78" s="481"/>
      <c r="AJC78" s="481"/>
      <c r="AJD78" s="481"/>
      <c r="AJE78" s="481"/>
      <c r="AJF78" s="481"/>
      <c r="AJG78" s="481"/>
      <c r="AJH78" s="481"/>
      <c r="AJI78" s="481"/>
      <c r="AJJ78" s="481"/>
      <c r="AJK78" s="481"/>
      <c r="AJL78" s="481"/>
      <c r="AJM78" s="481"/>
      <c r="AJN78" s="481"/>
      <c r="AJO78" s="481"/>
      <c r="AJP78" s="481"/>
      <c r="AJQ78" s="481"/>
      <c r="AJR78" s="481"/>
      <c r="AJS78" s="481"/>
      <c r="AJT78" s="481"/>
      <c r="AJU78" s="481"/>
      <c r="AJV78" s="481"/>
      <c r="AJW78" s="481"/>
      <c r="AJX78" s="481"/>
      <c r="AJY78" s="481"/>
      <c r="AJZ78" s="481"/>
      <c r="AKA78" s="481"/>
      <c r="AKB78" s="481"/>
      <c r="AKC78" s="481"/>
      <c r="AKD78" s="481"/>
      <c r="AKE78" s="481"/>
      <c r="AKF78" s="481"/>
      <c r="AKG78" s="481"/>
      <c r="AKH78" s="481"/>
      <c r="AKI78" s="481"/>
      <c r="AKJ78" s="481"/>
      <c r="AKK78" s="481"/>
      <c r="AKL78" s="481"/>
      <c r="AKM78" s="481"/>
      <c r="AKN78" s="481"/>
      <c r="AKO78" s="481"/>
      <c r="AKP78" s="481"/>
      <c r="AKQ78" s="481"/>
      <c r="AKR78" s="481"/>
      <c r="AKS78" s="481"/>
      <c r="AKT78" s="481"/>
      <c r="AKU78" s="481"/>
      <c r="AKV78" s="481"/>
      <c r="AKW78" s="481"/>
      <c r="AKX78" s="481"/>
      <c r="AKY78" s="481"/>
      <c r="AKZ78" s="481"/>
      <c r="ALA78" s="481"/>
      <c r="ALB78" s="481"/>
      <c r="ALC78" s="481"/>
      <c r="ALD78" s="481"/>
      <c r="ALE78" s="481"/>
      <c r="ALF78" s="481"/>
      <c r="ALG78" s="481"/>
      <c r="ALH78" s="481"/>
      <c r="ALI78" s="481"/>
      <c r="ALJ78" s="481"/>
      <c r="ALK78" s="481"/>
      <c r="ALL78" s="481"/>
      <c r="ALM78" s="481"/>
      <c r="ALN78" s="481"/>
      <c r="ALO78" s="481"/>
      <c r="ALP78" s="481"/>
      <c r="ALQ78" s="481"/>
      <c r="ALR78" s="481"/>
      <c r="ALS78" s="481"/>
      <c r="ALT78" s="481"/>
      <c r="ALU78" s="481"/>
      <c r="ALV78" s="481"/>
      <c r="ALW78" s="481"/>
      <c r="ALX78" s="481"/>
      <c r="ALY78" s="481"/>
      <c r="ALZ78" s="481"/>
      <c r="AMA78" s="481"/>
      <c r="AMB78" s="481"/>
      <c r="AMC78" s="481"/>
      <c r="AMD78" s="481"/>
      <c r="AME78" s="481"/>
      <c r="AMF78" s="481"/>
      <c r="AMG78" s="481"/>
      <c r="AMH78" s="481"/>
      <c r="AMI78" s="481"/>
      <c r="AMJ78" s="481"/>
      <c r="AMK78" s="481"/>
      <c r="AML78" s="481"/>
      <c r="AMM78" s="481"/>
      <c r="AMN78" s="481"/>
      <c r="AMO78" s="481"/>
      <c r="AMP78" s="481"/>
      <c r="AMQ78" s="481"/>
      <c r="AMR78" s="481"/>
      <c r="AMS78" s="481"/>
      <c r="AMT78" s="481"/>
      <c r="AMU78" s="481"/>
      <c r="AMV78" s="481"/>
      <c r="AMW78" s="481"/>
      <c r="AMX78" s="481"/>
      <c r="AMY78" s="481"/>
      <c r="AMZ78" s="481"/>
      <c r="ANA78" s="481"/>
      <c r="ANB78" s="481"/>
      <c r="ANC78" s="481"/>
      <c r="AND78" s="481"/>
      <c r="ANE78" s="481"/>
      <c r="ANF78" s="481"/>
      <c r="ANG78" s="481"/>
      <c r="ANH78" s="481"/>
      <c r="ANI78" s="481"/>
      <c r="ANJ78" s="481"/>
      <c r="ANK78" s="481"/>
      <c r="ANL78" s="481"/>
      <c r="ANM78" s="481"/>
      <c r="ANN78" s="481"/>
      <c r="ANO78" s="481"/>
      <c r="ANP78" s="481"/>
      <c r="ANQ78" s="481"/>
      <c r="ANR78" s="481"/>
      <c r="ANS78" s="481"/>
      <c r="ANT78" s="481"/>
      <c r="ANU78" s="481"/>
      <c r="ANV78" s="481"/>
      <c r="ANW78" s="481"/>
      <c r="ANX78" s="481"/>
      <c r="ANY78" s="481"/>
      <c r="ANZ78" s="481"/>
      <c r="AOA78" s="481"/>
      <c r="AOB78" s="481"/>
      <c r="AOC78" s="481"/>
      <c r="AOD78" s="481"/>
      <c r="AOE78" s="481"/>
      <c r="AOF78" s="481"/>
      <c r="AOG78" s="481"/>
      <c r="AOH78" s="481"/>
      <c r="AOI78" s="481"/>
      <c r="AOJ78" s="481"/>
      <c r="AOK78" s="481"/>
      <c r="AOL78" s="481"/>
      <c r="AOM78" s="481"/>
      <c r="AON78" s="481"/>
      <c r="AOO78" s="481"/>
      <c r="AOP78" s="481"/>
      <c r="AOQ78" s="481"/>
      <c r="AOR78" s="481"/>
      <c r="AOS78" s="481"/>
      <c r="AOT78" s="481"/>
      <c r="AOU78" s="481"/>
      <c r="AOV78" s="481"/>
      <c r="AOW78" s="481"/>
      <c r="AOX78" s="481"/>
      <c r="AOY78" s="481"/>
      <c r="AOZ78" s="481"/>
      <c r="APA78" s="481"/>
      <c r="APB78" s="481"/>
      <c r="APC78" s="481"/>
      <c r="APD78" s="481"/>
      <c r="APE78" s="481"/>
      <c r="APF78" s="481"/>
      <c r="APG78" s="481"/>
      <c r="APH78" s="481"/>
      <c r="API78" s="481"/>
      <c r="APJ78" s="481"/>
      <c r="APK78" s="481"/>
      <c r="APL78" s="481"/>
      <c r="APM78" s="481"/>
      <c r="APN78" s="481"/>
      <c r="APO78" s="481"/>
      <c r="APP78" s="481"/>
      <c r="APQ78" s="481"/>
      <c r="APR78" s="481"/>
      <c r="APS78" s="481"/>
      <c r="APT78" s="481"/>
      <c r="APU78" s="481"/>
      <c r="APV78" s="481"/>
      <c r="APW78" s="481"/>
      <c r="APX78" s="481"/>
      <c r="APY78" s="481"/>
      <c r="APZ78" s="481"/>
      <c r="AQA78" s="481"/>
      <c r="AQB78" s="481"/>
      <c r="AQC78" s="481"/>
      <c r="AQD78" s="481"/>
      <c r="AQE78" s="481"/>
      <c r="AQF78" s="481"/>
      <c r="AQG78" s="481"/>
      <c r="AQH78" s="481"/>
      <c r="AQI78" s="481"/>
      <c r="AQJ78" s="481"/>
      <c r="AQK78" s="481"/>
      <c r="AQL78" s="481"/>
      <c r="AQM78" s="481"/>
      <c r="AQN78" s="481"/>
      <c r="AQO78" s="481"/>
      <c r="AQP78" s="481"/>
      <c r="AQQ78" s="481"/>
      <c r="AQR78" s="481"/>
      <c r="AQS78" s="481"/>
      <c r="AQT78" s="481"/>
      <c r="AQU78" s="481"/>
      <c r="AQV78" s="481"/>
      <c r="AQW78" s="481"/>
      <c r="AQX78" s="481"/>
      <c r="AQY78" s="481"/>
      <c r="AQZ78" s="481"/>
      <c r="ARA78" s="481"/>
      <c r="ARB78" s="481"/>
      <c r="ARC78" s="481"/>
      <c r="ARD78" s="481"/>
      <c r="ARE78" s="481"/>
      <c r="ARF78" s="481"/>
      <c r="ARG78" s="481"/>
      <c r="ARH78" s="481"/>
      <c r="ARI78" s="481"/>
      <c r="ARJ78" s="481"/>
      <c r="ARK78" s="481"/>
      <c r="ARL78" s="481"/>
      <c r="ARM78" s="481"/>
      <c r="ARN78" s="481"/>
      <c r="ARO78" s="481"/>
      <c r="ARP78" s="481"/>
      <c r="ARQ78" s="481"/>
      <c r="ARR78" s="481"/>
      <c r="ARS78" s="481"/>
      <c r="ART78" s="481"/>
      <c r="ARU78" s="481"/>
      <c r="ARV78" s="481"/>
      <c r="ARW78" s="481"/>
      <c r="ARX78" s="481"/>
      <c r="ARY78" s="481"/>
      <c r="ARZ78" s="481"/>
      <c r="ASA78" s="481"/>
      <c r="ASB78" s="481"/>
      <c r="ASC78" s="481"/>
      <c r="ASD78" s="481"/>
      <c r="ASE78" s="481"/>
      <c r="ASF78" s="481"/>
      <c r="ASG78" s="481"/>
      <c r="ASH78" s="481"/>
      <c r="ASI78" s="481"/>
      <c r="ASJ78" s="481"/>
      <c r="ASK78" s="481"/>
      <c r="ASL78" s="481"/>
      <c r="ASM78" s="481"/>
      <c r="ASN78" s="481"/>
      <c r="ASO78" s="481"/>
      <c r="ASP78" s="481"/>
      <c r="ASQ78" s="481"/>
      <c r="ASR78" s="481"/>
      <c r="ASS78" s="481"/>
      <c r="AST78" s="481"/>
      <c r="ASU78" s="481"/>
      <c r="ASV78" s="481"/>
      <c r="ASW78" s="481"/>
      <c r="ASX78" s="481"/>
      <c r="ASY78" s="481"/>
      <c r="ASZ78" s="481"/>
      <c r="ATA78" s="481"/>
      <c r="ATB78" s="481"/>
      <c r="ATC78" s="481"/>
      <c r="ATD78" s="481"/>
      <c r="ATE78" s="481"/>
      <c r="ATF78" s="481"/>
      <c r="ATG78" s="481"/>
      <c r="ATH78" s="481"/>
      <c r="ATI78" s="481"/>
      <c r="ATJ78" s="481"/>
      <c r="ATK78" s="481"/>
      <c r="ATL78" s="481"/>
      <c r="ATM78" s="481"/>
      <c r="ATN78" s="481"/>
      <c r="ATO78" s="481"/>
      <c r="ATP78" s="481"/>
      <c r="ATQ78" s="481"/>
      <c r="ATR78" s="481"/>
      <c r="ATS78" s="481"/>
      <c r="ATT78" s="481"/>
      <c r="ATU78" s="481"/>
      <c r="ATV78" s="481"/>
      <c r="ATW78" s="481"/>
      <c r="ATX78" s="481"/>
      <c r="ATY78" s="481"/>
      <c r="ATZ78" s="481"/>
      <c r="AUA78" s="481"/>
      <c r="AUB78" s="481"/>
      <c r="AUC78" s="481"/>
      <c r="AUD78" s="481"/>
      <c r="AUE78" s="481"/>
      <c r="AUF78" s="481"/>
      <c r="AUG78" s="481"/>
      <c r="AUH78" s="481"/>
      <c r="AUI78" s="481"/>
      <c r="AUJ78" s="481"/>
      <c r="AUK78" s="481"/>
      <c r="AUL78" s="481"/>
      <c r="AUM78" s="481"/>
      <c r="AUN78" s="481"/>
      <c r="AUO78" s="481"/>
      <c r="AUP78" s="481"/>
      <c r="AUQ78" s="481"/>
      <c r="AUR78" s="481"/>
      <c r="AUS78" s="481"/>
      <c r="AUT78" s="481"/>
      <c r="AUU78" s="481"/>
      <c r="AUV78" s="481"/>
      <c r="AUW78" s="481"/>
      <c r="AUX78" s="481"/>
      <c r="AUY78" s="481"/>
      <c r="AUZ78" s="481"/>
      <c r="AVA78" s="481"/>
      <c r="AVB78" s="481"/>
      <c r="AVC78" s="481"/>
      <c r="AVD78" s="481"/>
      <c r="AVE78" s="481"/>
      <c r="AVF78" s="481"/>
      <c r="AVG78" s="481"/>
      <c r="AVH78" s="481"/>
      <c r="AVI78" s="481"/>
      <c r="AVJ78" s="481"/>
      <c r="AVK78" s="481"/>
      <c r="AVL78" s="481"/>
      <c r="AVM78" s="481"/>
      <c r="AVN78" s="481"/>
      <c r="AVO78" s="481"/>
      <c r="AVP78" s="481"/>
      <c r="AVQ78" s="481"/>
      <c r="AVR78" s="481"/>
      <c r="AVS78" s="481"/>
      <c r="AVT78" s="481"/>
      <c r="AVU78" s="481"/>
      <c r="AVV78" s="481"/>
      <c r="AVW78" s="481"/>
      <c r="AVX78" s="481"/>
      <c r="AVY78" s="481"/>
      <c r="AVZ78" s="481"/>
      <c r="AWA78" s="481"/>
      <c r="AWB78" s="481"/>
      <c r="AWC78" s="481"/>
      <c r="AWD78" s="481"/>
      <c r="AWE78" s="481"/>
      <c r="AWF78" s="481"/>
      <c r="AWG78" s="481"/>
      <c r="AWH78" s="481"/>
      <c r="AWI78" s="481"/>
      <c r="AWJ78" s="481"/>
      <c r="AWK78" s="481"/>
      <c r="AWL78" s="481"/>
      <c r="AWM78" s="481"/>
      <c r="AWN78" s="481"/>
      <c r="AWO78" s="481"/>
      <c r="AWP78" s="481"/>
      <c r="AWQ78" s="481"/>
      <c r="AWR78" s="481"/>
      <c r="AWS78" s="481"/>
      <c r="AWT78" s="481"/>
      <c r="AWU78" s="481"/>
      <c r="AWV78" s="481"/>
      <c r="AWW78" s="481"/>
      <c r="AWX78" s="481"/>
      <c r="AWY78" s="481"/>
      <c r="AWZ78" s="481"/>
      <c r="AXA78" s="481"/>
      <c r="AXB78" s="481"/>
      <c r="AXC78" s="481"/>
      <c r="AXD78" s="481"/>
      <c r="AXE78" s="481"/>
      <c r="AXF78" s="481"/>
      <c r="AXG78" s="481"/>
      <c r="AXH78" s="481"/>
      <c r="AXI78" s="481"/>
      <c r="AXJ78" s="481"/>
      <c r="AXK78" s="481"/>
      <c r="AXL78" s="481"/>
      <c r="AXM78" s="481"/>
      <c r="AXN78" s="481"/>
      <c r="AXO78" s="481"/>
      <c r="AXP78" s="481"/>
      <c r="AXQ78" s="481"/>
      <c r="AXR78" s="481"/>
      <c r="AXS78" s="481"/>
      <c r="AXT78" s="481"/>
      <c r="AXU78" s="481"/>
      <c r="AXV78" s="481"/>
      <c r="AXW78" s="481"/>
      <c r="AXX78" s="481"/>
      <c r="AXY78" s="481"/>
      <c r="AXZ78" s="481"/>
      <c r="AYA78" s="481"/>
      <c r="AYB78" s="481"/>
      <c r="AYC78" s="481"/>
      <c r="AYD78" s="481"/>
      <c r="AYE78" s="481"/>
      <c r="AYF78" s="481"/>
      <c r="AYG78" s="481"/>
      <c r="AYH78" s="481"/>
      <c r="AYI78" s="481"/>
      <c r="AYJ78" s="481"/>
      <c r="AYK78" s="481"/>
      <c r="AYL78" s="481"/>
      <c r="AYM78" s="481"/>
      <c r="AYN78" s="481"/>
      <c r="AYO78" s="481"/>
      <c r="AYP78" s="481"/>
      <c r="AYQ78" s="481"/>
      <c r="AYR78" s="481"/>
      <c r="AYS78" s="481"/>
      <c r="AYT78" s="481"/>
      <c r="AYU78" s="481"/>
      <c r="AYV78" s="481"/>
      <c r="AYW78" s="481"/>
      <c r="AYX78" s="481"/>
      <c r="AYY78" s="481"/>
      <c r="AYZ78" s="481"/>
      <c r="AZA78" s="481"/>
      <c r="AZB78" s="481"/>
      <c r="AZC78" s="481"/>
      <c r="AZD78" s="481"/>
      <c r="AZE78" s="481"/>
      <c r="AZF78" s="481"/>
      <c r="AZG78" s="481"/>
      <c r="AZH78" s="481"/>
      <c r="AZI78" s="481"/>
      <c r="AZJ78" s="481"/>
      <c r="AZK78" s="481"/>
      <c r="AZL78" s="481"/>
      <c r="AZM78" s="481"/>
      <c r="AZN78" s="481"/>
      <c r="AZO78" s="481"/>
      <c r="AZP78" s="481"/>
      <c r="AZQ78" s="481"/>
      <c r="AZR78" s="481"/>
      <c r="AZS78" s="481"/>
      <c r="AZT78" s="481"/>
      <c r="AZU78" s="481"/>
      <c r="AZV78" s="481"/>
      <c r="AZW78" s="481"/>
      <c r="AZX78" s="481"/>
      <c r="AZY78" s="481"/>
      <c r="AZZ78" s="481"/>
      <c r="BAA78" s="481"/>
      <c r="BAB78" s="481"/>
      <c r="BAC78" s="481"/>
      <c r="BAD78" s="481"/>
      <c r="BAE78" s="481"/>
      <c r="BAF78" s="481"/>
      <c r="BAG78" s="481"/>
      <c r="BAH78" s="481"/>
      <c r="BAI78" s="481"/>
      <c r="BAJ78" s="481"/>
      <c r="BAK78" s="481"/>
      <c r="BAL78" s="481"/>
      <c r="BAM78" s="481"/>
      <c r="BAN78" s="481"/>
      <c r="BAO78" s="481"/>
      <c r="BAP78" s="481"/>
      <c r="BAQ78" s="481"/>
      <c r="BAR78" s="481"/>
      <c r="BAS78" s="481"/>
      <c r="BAT78" s="481"/>
      <c r="BAU78" s="481"/>
      <c r="BAV78" s="481"/>
      <c r="BAW78" s="481"/>
      <c r="BAX78" s="481"/>
      <c r="BAY78" s="481"/>
      <c r="BAZ78" s="481"/>
      <c r="BBA78" s="481"/>
      <c r="BBB78" s="481"/>
      <c r="BBC78" s="481"/>
      <c r="BBD78" s="481"/>
      <c r="BBE78" s="481"/>
      <c r="BBF78" s="481"/>
      <c r="BBG78" s="481"/>
      <c r="BBH78" s="481"/>
      <c r="BBI78" s="481"/>
      <c r="BBJ78" s="481"/>
      <c r="BBK78" s="481"/>
      <c r="BBL78" s="481"/>
      <c r="BBM78" s="481"/>
      <c r="BBN78" s="481"/>
      <c r="BBO78" s="481"/>
      <c r="BBP78" s="481"/>
      <c r="BBQ78" s="481"/>
      <c r="BBR78" s="481"/>
      <c r="BBS78" s="481"/>
      <c r="BBT78" s="481"/>
      <c r="BBU78" s="481"/>
      <c r="BBV78" s="481"/>
      <c r="BBW78" s="481"/>
      <c r="BBX78" s="481"/>
      <c r="BBY78" s="481"/>
      <c r="BBZ78" s="481"/>
      <c r="BCA78" s="481"/>
      <c r="BCB78" s="481"/>
      <c r="BCC78" s="481"/>
      <c r="BCD78" s="481"/>
      <c r="BCE78" s="481"/>
      <c r="BCF78" s="481"/>
      <c r="BCG78" s="481"/>
      <c r="BCH78" s="481"/>
      <c r="BCI78" s="481"/>
      <c r="BCJ78" s="481"/>
      <c r="BCK78" s="481"/>
      <c r="BCL78" s="481"/>
      <c r="BCM78" s="481"/>
      <c r="BCN78" s="481"/>
      <c r="BCO78" s="481"/>
      <c r="BCP78" s="481"/>
      <c r="BCQ78" s="481"/>
      <c r="BCR78" s="481"/>
      <c r="BCS78" s="481"/>
      <c r="BCT78" s="481"/>
      <c r="BCU78" s="481"/>
      <c r="BCV78" s="481"/>
      <c r="BCW78" s="481"/>
      <c r="BCX78" s="481"/>
      <c r="BCY78" s="481"/>
      <c r="BCZ78" s="481"/>
      <c r="BDA78" s="481"/>
      <c r="BDB78" s="481"/>
      <c r="BDC78" s="481"/>
      <c r="BDD78" s="481"/>
      <c r="BDE78" s="481"/>
      <c r="BDF78" s="481"/>
      <c r="BDG78" s="481"/>
      <c r="BDH78" s="481"/>
      <c r="BDI78" s="481"/>
      <c r="BDJ78" s="481"/>
      <c r="BDK78" s="481"/>
      <c r="BDL78" s="481"/>
      <c r="BDM78" s="481"/>
      <c r="BDN78" s="481"/>
      <c r="BDO78" s="481"/>
      <c r="BDP78" s="481"/>
      <c r="BDQ78" s="481"/>
      <c r="BDR78" s="481"/>
      <c r="BDS78" s="481"/>
      <c r="BDT78" s="481"/>
      <c r="BDU78" s="481"/>
      <c r="BDV78" s="481"/>
      <c r="BDW78" s="481"/>
      <c r="BDX78" s="481"/>
      <c r="BDY78" s="481"/>
      <c r="BDZ78" s="481"/>
      <c r="BEA78" s="481"/>
      <c r="BEB78" s="481"/>
      <c r="BEC78" s="481"/>
      <c r="BED78" s="481"/>
      <c r="BEE78" s="481"/>
      <c r="BEF78" s="481"/>
      <c r="BEG78" s="481"/>
      <c r="BEH78" s="481"/>
      <c r="BEI78" s="481"/>
      <c r="BEJ78" s="481"/>
      <c r="BEK78" s="481"/>
      <c r="BEL78" s="481"/>
      <c r="BEM78" s="481"/>
      <c r="BEN78" s="481"/>
      <c r="BEO78" s="481"/>
      <c r="BEP78" s="481"/>
      <c r="BEQ78" s="481"/>
      <c r="BER78" s="481"/>
      <c r="BES78" s="481"/>
      <c r="BET78" s="481"/>
      <c r="BEU78" s="481"/>
      <c r="BEV78" s="481"/>
      <c r="BEW78" s="481"/>
      <c r="BEX78" s="481"/>
      <c r="BEY78" s="481"/>
      <c r="BEZ78" s="481"/>
      <c r="BFA78" s="481"/>
      <c r="BFB78" s="481"/>
      <c r="BFC78" s="481"/>
      <c r="BFD78" s="481"/>
      <c r="BFE78" s="481"/>
      <c r="BFF78" s="481"/>
      <c r="BFG78" s="481"/>
      <c r="BFH78" s="481"/>
      <c r="BFI78" s="481"/>
      <c r="BFJ78" s="481"/>
      <c r="BFK78" s="481"/>
      <c r="BFL78" s="481"/>
      <c r="BFM78" s="481"/>
      <c r="BFN78" s="481"/>
      <c r="BFO78" s="481"/>
      <c r="BFP78" s="481"/>
      <c r="BFQ78" s="481"/>
      <c r="BFR78" s="481"/>
      <c r="BFS78" s="481"/>
      <c r="BFT78" s="481"/>
      <c r="BFU78" s="481"/>
      <c r="BFV78" s="481"/>
      <c r="BFW78" s="481"/>
      <c r="BFX78" s="481"/>
      <c r="BFY78" s="481"/>
      <c r="BFZ78" s="481"/>
      <c r="BGA78" s="481"/>
      <c r="BGB78" s="481"/>
      <c r="BGC78" s="481"/>
      <c r="BGD78" s="481"/>
      <c r="BGE78" s="481"/>
      <c r="BGF78" s="481"/>
      <c r="BGG78" s="481"/>
      <c r="BGH78" s="481"/>
      <c r="BGI78" s="481"/>
      <c r="BGJ78" s="481"/>
      <c r="BGK78" s="481"/>
      <c r="BGL78" s="481"/>
      <c r="BGM78" s="481"/>
      <c r="BGN78" s="481"/>
      <c r="BGO78" s="481"/>
      <c r="BGP78" s="481"/>
      <c r="BGQ78" s="481"/>
      <c r="BGR78" s="481"/>
      <c r="BGS78" s="481"/>
      <c r="BGT78" s="481"/>
      <c r="BGU78" s="481"/>
      <c r="BGV78" s="481"/>
      <c r="BGW78" s="481"/>
      <c r="BGX78" s="481"/>
      <c r="BGY78" s="481"/>
      <c r="BGZ78" s="481"/>
      <c r="BHA78" s="481"/>
      <c r="BHB78" s="481"/>
      <c r="BHC78" s="481"/>
      <c r="BHD78" s="481"/>
      <c r="BHE78" s="481"/>
      <c r="BHF78" s="481"/>
      <c r="BHG78" s="481"/>
      <c r="BHH78" s="481"/>
      <c r="BHI78" s="481"/>
      <c r="BHJ78" s="481"/>
      <c r="BHK78" s="481"/>
      <c r="BHL78" s="481"/>
      <c r="BHM78" s="481"/>
      <c r="BHN78" s="481"/>
      <c r="BHO78" s="481"/>
      <c r="BHP78" s="481"/>
      <c r="BHQ78" s="481"/>
      <c r="BHR78" s="481"/>
      <c r="BHS78" s="481"/>
      <c r="BHT78" s="481"/>
      <c r="BHU78" s="481"/>
      <c r="BHV78" s="481"/>
      <c r="BHW78" s="481"/>
      <c r="BHX78" s="481"/>
      <c r="BHY78" s="481"/>
      <c r="BHZ78" s="481"/>
      <c r="BIA78" s="481"/>
      <c r="BIB78" s="481"/>
      <c r="BIC78" s="481"/>
      <c r="BID78" s="481"/>
      <c r="BIE78" s="481"/>
      <c r="BIF78" s="481"/>
      <c r="BIG78" s="481"/>
      <c r="BIH78" s="481"/>
      <c r="BII78" s="481"/>
      <c r="BIJ78" s="481"/>
      <c r="BIK78" s="481"/>
      <c r="BIL78" s="481"/>
      <c r="BIM78" s="481"/>
      <c r="BIN78" s="481"/>
      <c r="BIO78" s="481"/>
      <c r="BIP78" s="481"/>
      <c r="BIQ78" s="481"/>
      <c r="BIR78" s="481"/>
      <c r="BIS78" s="481"/>
      <c r="BIT78" s="481"/>
      <c r="BIU78" s="481"/>
      <c r="BIV78" s="481"/>
      <c r="BIW78" s="481"/>
      <c r="BIX78" s="481"/>
      <c r="BIY78" s="481"/>
      <c r="BIZ78" s="481"/>
      <c r="BJA78" s="481"/>
      <c r="BJB78" s="481"/>
      <c r="BJC78" s="481"/>
      <c r="BJD78" s="481"/>
      <c r="BJE78" s="481"/>
      <c r="BJF78" s="481"/>
      <c r="BJG78" s="481"/>
      <c r="BJH78" s="481"/>
      <c r="BJI78" s="481"/>
      <c r="BJJ78" s="481"/>
      <c r="BJK78" s="481"/>
      <c r="BJL78" s="481"/>
      <c r="BJM78" s="481"/>
      <c r="BJN78" s="481"/>
      <c r="BJO78" s="481"/>
      <c r="BJP78" s="481"/>
      <c r="BJQ78" s="481"/>
      <c r="BJR78" s="481"/>
      <c r="BJS78" s="481"/>
      <c r="BJT78" s="481"/>
      <c r="BJU78" s="481"/>
      <c r="BJV78" s="481"/>
      <c r="BJW78" s="481"/>
      <c r="BJX78" s="481"/>
      <c r="BJY78" s="481"/>
      <c r="BJZ78" s="481"/>
      <c r="BKA78" s="481"/>
      <c r="BKB78" s="481"/>
      <c r="BKC78" s="481"/>
      <c r="BKD78" s="481"/>
      <c r="BKE78" s="481"/>
      <c r="BKF78" s="481"/>
      <c r="BKG78" s="481"/>
      <c r="BKH78" s="481"/>
      <c r="BKI78" s="481"/>
      <c r="BKJ78" s="481"/>
      <c r="BKK78" s="481"/>
      <c r="BKL78" s="481"/>
      <c r="BKM78" s="481"/>
      <c r="BKN78" s="481"/>
      <c r="BKO78" s="481"/>
      <c r="BKP78" s="481"/>
      <c r="BKQ78" s="481"/>
      <c r="BKR78" s="481"/>
      <c r="BKS78" s="481"/>
      <c r="BKT78" s="481"/>
      <c r="BKU78" s="481"/>
      <c r="BKV78" s="481"/>
      <c r="BKW78" s="481"/>
      <c r="BKX78" s="481"/>
      <c r="BKY78" s="481"/>
      <c r="BKZ78" s="481"/>
      <c r="BLA78" s="481"/>
      <c r="BLB78" s="481"/>
      <c r="BLC78" s="481"/>
      <c r="BLD78" s="481"/>
      <c r="BLE78" s="481"/>
      <c r="BLF78" s="481"/>
      <c r="BLG78" s="481"/>
      <c r="BLH78" s="481"/>
      <c r="BLI78" s="481"/>
      <c r="BLJ78" s="481"/>
      <c r="BLK78" s="481"/>
      <c r="BLL78" s="481"/>
      <c r="BLM78" s="481"/>
      <c r="BLN78" s="481"/>
      <c r="BLO78" s="481"/>
      <c r="BLP78" s="481"/>
      <c r="BLQ78" s="481"/>
      <c r="BLR78" s="481"/>
      <c r="BLS78" s="481"/>
      <c r="BLT78" s="481"/>
      <c r="BLU78" s="481"/>
      <c r="BLV78" s="481"/>
      <c r="BLW78" s="481"/>
      <c r="BLX78" s="481"/>
      <c r="BLY78" s="481"/>
      <c r="BLZ78" s="481"/>
      <c r="BMA78" s="481"/>
      <c r="BMB78" s="481"/>
      <c r="BMC78" s="481"/>
      <c r="BMD78" s="481"/>
      <c r="BME78" s="481"/>
      <c r="BMF78" s="481"/>
      <c r="BMG78" s="481"/>
      <c r="BMH78" s="481"/>
      <c r="BMI78" s="481"/>
      <c r="BMJ78" s="481"/>
      <c r="BMK78" s="481"/>
      <c r="BML78" s="481"/>
      <c r="BMM78" s="481"/>
      <c r="BMN78" s="481"/>
      <c r="BMO78" s="481"/>
      <c r="BMP78" s="481"/>
      <c r="BMQ78" s="481"/>
      <c r="BMR78" s="481"/>
      <c r="BMS78" s="481"/>
      <c r="BMT78" s="481"/>
      <c r="BMU78" s="481"/>
      <c r="BMV78" s="481"/>
      <c r="BMW78" s="481"/>
      <c r="BMX78" s="481"/>
      <c r="BMY78" s="481"/>
      <c r="BMZ78" s="481"/>
      <c r="BNA78" s="481"/>
      <c r="BNB78" s="481"/>
      <c r="BNC78" s="481"/>
      <c r="BND78" s="481"/>
      <c r="BNE78" s="481"/>
      <c r="BNF78" s="481"/>
      <c r="BNG78" s="481"/>
      <c r="BNH78" s="481"/>
      <c r="BNI78" s="481"/>
      <c r="BNJ78" s="481"/>
      <c r="BNK78" s="481"/>
      <c r="BNL78" s="481"/>
      <c r="BNM78" s="481"/>
      <c r="BNN78" s="481"/>
      <c r="BNO78" s="481"/>
      <c r="BNP78" s="481"/>
      <c r="BNQ78" s="481"/>
      <c r="BNR78" s="481"/>
      <c r="BNS78" s="481"/>
      <c r="BNT78" s="481"/>
      <c r="BNU78" s="481"/>
      <c r="BNV78" s="481"/>
      <c r="BNW78" s="481"/>
      <c r="BNX78" s="481"/>
      <c r="BNY78" s="481"/>
      <c r="BNZ78" s="481"/>
      <c r="BOA78" s="481"/>
      <c r="BOB78" s="481"/>
      <c r="BOC78" s="481"/>
      <c r="BOD78" s="481"/>
      <c r="BOE78" s="481"/>
      <c r="BOF78" s="481"/>
      <c r="BOG78" s="481"/>
      <c r="BOH78" s="481"/>
      <c r="BOI78" s="481"/>
      <c r="BOJ78" s="481"/>
      <c r="BOK78" s="481"/>
      <c r="BOL78" s="481"/>
      <c r="BOM78" s="481"/>
      <c r="BON78" s="481"/>
      <c r="BOO78" s="481"/>
      <c r="BOP78" s="481"/>
      <c r="BOQ78" s="481"/>
      <c r="BOR78" s="481"/>
      <c r="BOS78" s="481"/>
      <c r="BOT78" s="481"/>
      <c r="BOU78" s="481"/>
      <c r="BOV78" s="481"/>
      <c r="BOW78" s="481"/>
      <c r="BOX78" s="481"/>
      <c r="BOY78" s="481"/>
      <c r="BOZ78" s="481"/>
      <c r="BPA78" s="481"/>
      <c r="BPB78" s="481"/>
      <c r="BPC78" s="481"/>
      <c r="BPD78" s="481"/>
      <c r="BPE78" s="481"/>
      <c r="BPF78" s="481"/>
      <c r="BPG78" s="481"/>
      <c r="BPH78" s="481"/>
      <c r="BPI78" s="481"/>
      <c r="BPJ78" s="481"/>
      <c r="BPK78" s="481"/>
      <c r="BPL78" s="481"/>
      <c r="BPM78" s="481"/>
      <c r="BPN78" s="481"/>
      <c r="BPO78" s="481"/>
      <c r="BPP78" s="481"/>
      <c r="BPQ78" s="481"/>
      <c r="BPR78" s="481"/>
      <c r="BPS78" s="481"/>
      <c r="BPT78" s="481"/>
      <c r="BPU78" s="481"/>
      <c r="BPV78" s="481"/>
      <c r="BPW78" s="481"/>
      <c r="BPX78" s="481"/>
      <c r="BPY78" s="481"/>
      <c r="BPZ78" s="481"/>
      <c r="BQA78" s="481"/>
      <c r="BQB78" s="481"/>
      <c r="BQC78" s="481"/>
      <c r="BQD78" s="481"/>
      <c r="BQE78" s="481"/>
      <c r="BQF78" s="481"/>
      <c r="BQG78" s="481"/>
      <c r="BQH78" s="481"/>
      <c r="BQI78" s="481"/>
      <c r="BQJ78" s="481"/>
      <c r="BQK78" s="481"/>
      <c r="BQL78" s="481"/>
      <c r="BQM78" s="481"/>
      <c r="BQN78" s="481"/>
      <c r="BQO78" s="481"/>
      <c r="BQP78" s="481"/>
      <c r="BQQ78" s="481"/>
      <c r="BQR78" s="481"/>
      <c r="BQS78" s="481"/>
      <c r="BQT78" s="481"/>
      <c r="BQU78" s="481"/>
      <c r="BQV78" s="481"/>
      <c r="BQW78" s="481"/>
      <c r="BQX78" s="481"/>
      <c r="BQY78" s="481"/>
      <c r="BQZ78" s="481"/>
      <c r="BRA78" s="481"/>
      <c r="BRB78" s="481"/>
      <c r="BRC78" s="481"/>
      <c r="BRD78" s="481"/>
      <c r="BRE78" s="481"/>
      <c r="BRF78" s="481"/>
      <c r="BRG78" s="481"/>
      <c r="BRH78" s="481"/>
      <c r="BRI78" s="481"/>
      <c r="BRJ78" s="481"/>
      <c r="BRK78" s="481"/>
      <c r="BRL78" s="481"/>
      <c r="BRM78" s="481"/>
      <c r="BRN78" s="481"/>
      <c r="BRO78" s="481"/>
      <c r="BRP78" s="481"/>
      <c r="BRQ78" s="481"/>
      <c r="BRR78" s="481"/>
      <c r="BRS78" s="481"/>
      <c r="BRT78" s="481"/>
      <c r="BRU78" s="481"/>
      <c r="BRV78" s="481"/>
      <c r="BRW78" s="481"/>
      <c r="BRX78" s="481"/>
      <c r="BRY78" s="481"/>
      <c r="BRZ78" s="481"/>
      <c r="BSA78" s="481"/>
      <c r="BSB78" s="481"/>
      <c r="BSC78" s="481"/>
      <c r="BSD78" s="481"/>
      <c r="BSE78" s="481"/>
      <c r="BSF78" s="481"/>
      <c r="BSG78" s="481"/>
      <c r="BSH78" s="481"/>
      <c r="BSI78" s="481"/>
      <c r="BSJ78" s="481"/>
      <c r="BSK78" s="481"/>
      <c r="BSL78" s="481"/>
      <c r="BSM78" s="481"/>
      <c r="BSN78" s="481"/>
      <c r="BSO78" s="481"/>
      <c r="BSP78" s="481"/>
      <c r="BSQ78" s="481"/>
      <c r="BSR78" s="481"/>
      <c r="BSS78" s="481"/>
      <c r="BST78" s="481"/>
      <c r="BSU78" s="481"/>
      <c r="BSV78" s="481"/>
      <c r="BSW78" s="481"/>
      <c r="BSX78" s="481"/>
      <c r="BSY78" s="481"/>
      <c r="BSZ78" s="481"/>
      <c r="BTA78" s="481"/>
      <c r="BTB78" s="481"/>
      <c r="BTC78" s="481"/>
      <c r="BTD78" s="481"/>
      <c r="BTE78" s="481"/>
      <c r="BTF78" s="481"/>
      <c r="BTG78" s="481"/>
      <c r="BTH78" s="481"/>
      <c r="BTI78" s="481"/>
      <c r="BTJ78" s="481"/>
      <c r="BTK78" s="481"/>
      <c r="BTL78" s="481"/>
      <c r="BTM78" s="481"/>
      <c r="BTN78" s="481"/>
      <c r="BTO78" s="481"/>
      <c r="BTP78" s="481"/>
      <c r="BTQ78" s="481"/>
      <c r="BTR78" s="481"/>
      <c r="BTS78" s="481"/>
      <c r="BTT78" s="481"/>
      <c r="BTU78" s="481"/>
      <c r="BTV78" s="481"/>
      <c r="BTW78" s="481"/>
      <c r="BTX78" s="481"/>
      <c r="BTY78" s="481"/>
      <c r="BTZ78" s="481"/>
      <c r="BUA78" s="481"/>
      <c r="BUB78" s="481"/>
      <c r="BUC78" s="481"/>
      <c r="BUD78" s="481"/>
      <c r="BUE78" s="481"/>
      <c r="BUF78" s="481"/>
      <c r="BUG78" s="481"/>
      <c r="BUH78" s="481"/>
      <c r="BUI78" s="481"/>
      <c r="BUJ78" s="481"/>
      <c r="BUK78" s="481"/>
      <c r="BUL78" s="481"/>
      <c r="BUM78" s="481"/>
      <c r="BUN78" s="481"/>
      <c r="BUO78" s="481"/>
      <c r="BUP78" s="481"/>
      <c r="BUQ78" s="481"/>
      <c r="BUR78" s="481"/>
      <c r="BUS78" s="481"/>
      <c r="BUT78" s="481"/>
      <c r="BUU78" s="481"/>
      <c r="BUV78" s="481"/>
      <c r="BUW78" s="481"/>
      <c r="BUX78" s="481"/>
      <c r="BUY78" s="481"/>
      <c r="BUZ78" s="481"/>
      <c r="BVA78" s="481"/>
      <c r="BVB78" s="481"/>
      <c r="BVC78" s="481"/>
      <c r="BVD78" s="481"/>
      <c r="BVE78" s="481"/>
      <c r="BVF78" s="481"/>
      <c r="BVG78" s="481"/>
      <c r="BVH78" s="481"/>
      <c r="BVI78" s="481"/>
      <c r="BVJ78" s="481"/>
      <c r="BVK78" s="481"/>
      <c r="BVL78" s="481"/>
      <c r="BVM78" s="481"/>
      <c r="BVN78" s="481"/>
      <c r="BVO78" s="481"/>
      <c r="BVP78" s="481"/>
      <c r="BVQ78" s="481"/>
      <c r="BVR78" s="481"/>
      <c r="BVS78" s="481"/>
      <c r="BVT78" s="481"/>
      <c r="BVU78" s="481"/>
      <c r="BVV78" s="481"/>
      <c r="BVW78" s="481"/>
      <c r="BVX78" s="481"/>
      <c r="BVY78" s="481"/>
      <c r="BVZ78" s="481"/>
      <c r="BWA78" s="481"/>
      <c r="BWB78" s="481"/>
      <c r="BWC78" s="481"/>
      <c r="BWD78" s="481"/>
      <c r="BWE78" s="481"/>
      <c r="BWF78" s="481"/>
      <c r="BWG78" s="481"/>
      <c r="BWH78" s="481"/>
      <c r="BWI78" s="481"/>
      <c r="BWJ78" s="481"/>
      <c r="BWK78" s="481"/>
      <c r="BWL78" s="481"/>
      <c r="BWM78" s="481"/>
      <c r="BWN78" s="481"/>
      <c r="BWO78" s="481"/>
      <c r="BWP78" s="481"/>
      <c r="BWQ78" s="481"/>
      <c r="BWR78" s="481"/>
      <c r="BWS78" s="481"/>
      <c r="BWT78" s="481"/>
      <c r="BWU78" s="481"/>
      <c r="BWV78" s="481"/>
      <c r="BWW78" s="481"/>
      <c r="BWX78" s="481"/>
      <c r="BWY78" s="481"/>
      <c r="BWZ78" s="481"/>
      <c r="BXA78" s="481"/>
      <c r="BXB78" s="481"/>
      <c r="BXC78" s="481"/>
      <c r="BXD78" s="481"/>
      <c r="BXE78" s="481"/>
      <c r="BXF78" s="481"/>
      <c r="BXG78" s="481"/>
      <c r="BXH78" s="481"/>
      <c r="BXI78" s="481"/>
      <c r="BXJ78" s="481"/>
      <c r="BXK78" s="481"/>
      <c r="BXL78" s="481"/>
      <c r="BXM78" s="481"/>
      <c r="BXN78" s="481"/>
      <c r="BXO78" s="481"/>
      <c r="BXP78" s="481"/>
      <c r="BXQ78" s="481"/>
      <c r="BXR78" s="481"/>
      <c r="BXS78" s="481"/>
      <c r="BXT78" s="481"/>
      <c r="BXU78" s="481"/>
      <c r="BXV78" s="481"/>
      <c r="BXW78" s="481"/>
      <c r="BXX78" s="481"/>
      <c r="BXY78" s="481"/>
      <c r="BXZ78" s="481"/>
      <c r="BYA78" s="481"/>
      <c r="BYB78" s="481"/>
      <c r="BYC78" s="481"/>
      <c r="BYD78" s="481"/>
      <c r="BYE78" s="481"/>
      <c r="BYF78" s="481"/>
      <c r="BYG78" s="481"/>
      <c r="BYH78" s="481"/>
      <c r="BYI78" s="481"/>
      <c r="BYJ78" s="481"/>
      <c r="BYK78" s="481"/>
      <c r="BYL78" s="481"/>
      <c r="BYM78" s="481"/>
      <c r="BYN78" s="481"/>
      <c r="BYO78" s="481"/>
      <c r="BYP78" s="481"/>
      <c r="BYQ78" s="481"/>
      <c r="BYR78" s="481"/>
      <c r="BYS78" s="481"/>
      <c r="BYT78" s="481"/>
      <c r="BYU78" s="481"/>
      <c r="BYV78" s="481"/>
      <c r="BYW78" s="481"/>
      <c r="BYX78" s="481"/>
      <c r="BYY78" s="481"/>
      <c r="BYZ78" s="481"/>
      <c r="BZA78" s="481"/>
      <c r="BZB78" s="481"/>
      <c r="BZC78" s="481"/>
      <c r="BZD78" s="481"/>
      <c r="BZE78" s="481"/>
      <c r="BZF78" s="481"/>
      <c r="BZG78" s="481"/>
      <c r="BZH78" s="481"/>
      <c r="BZI78" s="481"/>
      <c r="BZJ78" s="481"/>
      <c r="BZK78" s="481"/>
      <c r="BZL78" s="481"/>
      <c r="BZM78" s="481"/>
      <c r="BZN78" s="481"/>
      <c r="BZO78" s="481"/>
      <c r="BZP78" s="481"/>
      <c r="BZQ78" s="481"/>
      <c r="BZR78" s="481"/>
      <c r="BZS78" s="481"/>
      <c r="BZT78" s="481"/>
      <c r="BZU78" s="481"/>
      <c r="BZV78" s="481"/>
      <c r="BZW78" s="481"/>
      <c r="BZX78" s="481"/>
      <c r="BZY78" s="481"/>
      <c r="BZZ78" s="481"/>
      <c r="CAA78" s="481"/>
      <c r="CAB78" s="481"/>
      <c r="CAC78" s="481"/>
      <c r="CAD78" s="481"/>
      <c r="CAE78" s="481"/>
      <c r="CAF78" s="481"/>
      <c r="CAG78" s="481"/>
      <c r="CAH78" s="481"/>
      <c r="CAI78" s="481"/>
      <c r="CAJ78" s="481"/>
      <c r="CAK78" s="481"/>
      <c r="CAL78" s="481"/>
      <c r="CAM78" s="481"/>
      <c r="CAN78" s="481"/>
      <c r="CAO78" s="481"/>
      <c r="CAP78" s="481"/>
      <c r="CAQ78" s="481"/>
      <c r="CAR78" s="481"/>
      <c r="CAS78" s="481"/>
      <c r="CAT78" s="481"/>
      <c r="CAU78" s="481"/>
      <c r="CAV78" s="481"/>
      <c r="CAW78" s="481"/>
      <c r="CAX78" s="481"/>
      <c r="CAY78" s="481"/>
      <c r="CAZ78" s="481"/>
      <c r="CBA78" s="481"/>
      <c r="CBB78" s="481"/>
      <c r="CBC78" s="481"/>
      <c r="CBD78" s="481"/>
      <c r="CBE78" s="481"/>
      <c r="CBF78" s="481"/>
      <c r="CBG78" s="481"/>
      <c r="CBH78" s="481"/>
      <c r="CBI78" s="481"/>
      <c r="CBJ78" s="481"/>
      <c r="CBK78" s="481"/>
      <c r="CBL78" s="481"/>
      <c r="CBM78" s="481"/>
      <c r="CBN78" s="481"/>
      <c r="CBO78" s="481"/>
      <c r="CBP78" s="481"/>
      <c r="CBQ78" s="481"/>
      <c r="CBR78" s="481"/>
      <c r="CBS78" s="481"/>
      <c r="CBT78" s="481"/>
      <c r="CBU78" s="481"/>
      <c r="CBV78" s="481"/>
      <c r="CBW78" s="481"/>
      <c r="CBX78" s="481"/>
      <c r="CBY78" s="481"/>
      <c r="CBZ78" s="481"/>
      <c r="CCA78" s="481"/>
      <c r="CCB78" s="481"/>
      <c r="CCC78" s="481"/>
      <c r="CCD78" s="481"/>
      <c r="CCE78" s="481"/>
      <c r="CCF78" s="481"/>
      <c r="CCG78" s="481"/>
      <c r="CCH78" s="481"/>
      <c r="CCI78" s="481"/>
      <c r="CCJ78" s="481"/>
      <c r="CCK78" s="481"/>
      <c r="CCL78" s="481"/>
      <c r="CCM78" s="481"/>
      <c r="CCN78" s="481"/>
      <c r="CCO78" s="481"/>
      <c r="CCP78" s="481"/>
      <c r="CCQ78" s="481"/>
      <c r="CCR78" s="481"/>
      <c r="CCS78" s="481"/>
      <c r="CCT78" s="481"/>
      <c r="CCU78" s="481"/>
      <c r="CCV78" s="481"/>
      <c r="CCW78" s="481"/>
      <c r="CCX78" s="481"/>
      <c r="CCY78" s="481"/>
      <c r="CCZ78" s="481"/>
      <c r="CDA78" s="481"/>
      <c r="CDB78" s="481"/>
      <c r="CDC78" s="481"/>
      <c r="CDD78" s="481"/>
      <c r="CDE78" s="481"/>
      <c r="CDF78" s="481"/>
      <c r="CDG78" s="481"/>
      <c r="CDH78" s="481"/>
      <c r="CDI78" s="481"/>
      <c r="CDJ78" s="481"/>
      <c r="CDK78" s="481"/>
      <c r="CDL78" s="481"/>
      <c r="CDM78" s="481"/>
      <c r="CDN78" s="481"/>
      <c r="CDO78" s="481"/>
      <c r="CDP78" s="481"/>
      <c r="CDQ78" s="481"/>
      <c r="CDR78" s="481"/>
      <c r="CDS78" s="481"/>
      <c r="CDT78" s="481"/>
      <c r="CDU78" s="481"/>
      <c r="CDV78" s="481"/>
      <c r="CDW78" s="481"/>
      <c r="CDX78" s="481"/>
      <c r="CDY78" s="481"/>
      <c r="CDZ78" s="481"/>
      <c r="CEA78" s="481"/>
      <c r="CEB78" s="481"/>
      <c r="CEC78" s="481"/>
      <c r="CED78" s="481"/>
      <c r="CEE78" s="481"/>
      <c r="CEF78" s="481"/>
      <c r="CEG78" s="481"/>
      <c r="CEH78" s="481"/>
      <c r="CEI78" s="481"/>
      <c r="CEJ78" s="481"/>
      <c r="CEK78" s="481"/>
      <c r="CEL78" s="481"/>
      <c r="CEM78" s="481"/>
      <c r="CEN78" s="481"/>
      <c r="CEO78" s="481"/>
      <c r="CEP78" s="481"/>
      <c r="CEQ78" s="481"/>
      <c r="CER78" s="481"/>
      <c r="CES78" s="481"/>
      <c r="CET78" s="481"/>
      <c r="CEU78" s="481"/>
      <c r="CEV78" s="481"/>
      <c r="CEW78" s="481"/>
      <c r="CEX78" s="481"/>
      <c r="CEY78" s="481"/>
      <c r="CEZ78" s="481"/>
      <c r="CFA78" s="481"/>
      <c r="CFB78" s="481"/>
      <c r="CFC78" s="481"/>
      <c r="CFD78" s="481"/>
      <c r="CFE78" s="481"/>
      <c r="CFF78" s="481"/>
      <c r="CFG78" s="481"/>
      <c r="CFH78" s="481"/>
      <c r="CFI78" s="481"/>
      <c r="CFJ78" s="481"/>
      <c r="CFK78" s="481"/>
      <c r="CFL78" s="481"/>
      <c r="CFM78" s="481"/>
      <c r="CFN78" s="481"/>
      <c r="CFO78" s="481"/>
      <c r="CFP78" s="481"/>
      <c r="CFQ78" s="481"/>
      <c r="CFR78" s="481"/>
      <c r="CFS78" s="481"/>
      <c r="CFT78" s="481"/>
      <c r="CFU78" s="481"/>
      <c r="CFV78" s="481"/>
      <c r="CFW78" s="481"/>
      <c r="CFX78" s="481"/>
      <c r="CFY78" s="481"/>
      <c r="CFZ78" s="481"/>
      <c r="CGA78" s="481"/>
      <c r="CGB78" s="481"/>
      <c r="CGC78" s="481"/>
      <c r="CGD78" s="481"/>
      <c r="CGE78" s="481"/>
      <c r="CGF78" s="481"/>
      <c r="CGG78" s="481"/>
      <c r="CGH78" s="481"/>
      <c r="CGI78" s="481"/>
      <c r="CGJ78" s="481"/>
      <c r="CGK78" s="481"/>
      <c r="CGL78" s="481"/>
      <c r="CGM78" s="481"/>
      <c r="CGN78" s="481"/>
      <c r="CGO78" s="481"/>
      <c r="CGP78" s="481"/>
      <c r="CGQ78" s="481"/>
      <c r="CGR78" s="481"/>
      <c r="CGS78" s="481"/>
      <c r="CGT78" s="481"/>
      <c r="CGU78" s="481"/>
      <c r="CGV78" s="481"/>
      <c r="CGW78" s="481"/>
      <c r="CGX78" s="481"/>
      <c r="CGY78" s="481"/>
      <c r="CGZ78" s="481"/>
      <c r="CHA78" s="481"/>
      <c r="CHB78" s="481"/>
      <c r="CHC78" s="481"/>
      <c r="CHD78" s="481"/>
      <c r="CHE78" s="481"/>
      <c r="CHF78" s="481"/>
      <c r="CHG78" s="481"/>
      <c r="CHH78" s="481"/>
      <c r="CHI78" s="481"/>
      <c r="CHJ78" s="481"/>
      <c r="CHK78" s="481"/>
      <c r="CHL78" s="481"/>
      <c r="CHM78" s="481"/>
      <c r="CHN78" s="481"/>
      <c r="CHO78" s="481"/>
      <c r="CHP78" s="481"/>
      <c r="CHQ78" s="481"/>
      <c r="CHR78" s="481"/>
      <c r="CHS78" s="481"/>
      <c r="CHT78" s="481"/>
      <c r="CHU78" s="481"/>
      <c r="CHV78" s="481"/>
      <c r="CHW78" s="481"/>
      <c r="CHX78" s="481"/>
      <c r="CHY78" s="481"/>
      <c r="CHZ78" s="481"/>
      <c r="CIA78" s="481"/>
      <c r="CIB78" s="481"/>
      <c r="CIC78" s="481"/>
      <c r="CID78" s="481"/>
      <c r="CIE78" s="481"/>
      <c r="CIF78" s="481"/>
      <c r="CIG78" s="481"/>
      <c r="CIH78" s="481"/>
      <c r="CII78" s="481"/>
      <c r="CIJ78" s="481"/>
      <c r="CIK78" s="481"/>
      <c r="CIL78" s="481"/>
      <c r="CIM78" s="481"/>
      <c r="CIN78" s="481"/>
      <c r="CIO78" s="481"/>
      <c r="CIP78" s="481"/>
      <c r="CIQ78" s="481"/>
      <c r="CIR78" s="481"/>
      <c r="CIS78" s="481"/>
      <c r="CIT78" s="481"/>
      <c r="CIU78" s="481"/>
      <c r="CIV78" s="481"/>
      <c r="CIW78" s="481"/>
      <c r="CIX78" s="481"/>
      <c r="CIY78" s="481"/>
      <c r="CIZ78" s="481"/>
      <c r="CJA78" s="481"/>
      <c r="CJB78" s="481"/>
      <c r="CJC78" s="481"/>
      <c r="CJD78" s="481"/>
      <c r="CJE78" s="481"/>
      <c r="CJF78" s="481"/>
      <c r="CJG78" s="481"/>
      <c r="CJH78" s="481"/>
      <c r="CJI78" s="481"/>
      <c r="CJJ78" s="481"/>
      <c r="CJK78" s="481"/>
      <c r="CJL78" s="481"/>
      <c r="CJM78" s="481"/>
      <c r="CJN78" s="481"/>
      <c r="CJO78" s="481"/>
      <c r="CJP78" s="481"/>
      <c r="CJQ78" s="481"/>
      <c r="CJR78" s="481"/>
      <c r="CJS78" s="481"/>
      <c r="CJT78" s="481"/>
      <c r="CJU78" s="481"/>
      <c r="CJV78" s="481"/>
      <c r="CJW78" s="481"/>
      <c r="CJX78" s="481"/>
      <c r="CJY78" s="481"/>
      <c r="CJZ78" s="481"/>
      <c r="CKA78" s="481"/>
      <c r="CKB78" s="481"/>
      <c r="CKC78" s="481"/>
      <c r="CKD78" s="481"/>
      <c r="CKE78" s="481"/>
      <c r="CKF78" s="481"/>
      <c r="CKG78" s="481"/>
      <c r="CKH78" s="481"/>
      <c r="CKI78" s="481"/>
      <c r="CKJ78" s="481"/>
      <c r="CKK78" s="481"/>
      <c r="CKL78" s="481"/>
      <c r="CKM78" s="481"/>
      <c r="CKN78" s="481"/>
      <c r="CKO78" s="481"/>
      <c r="CKP78" s="481"/>
      <c r="CKQ78" s="481"/>
      <c r="CKR78" s="481"/>
      <c r="CKS78" s="481"/>
      <c r="CKT78" s="481"/>
      <c r="CKU78" s="481"/>
      <c r="CKV78" s="481"/>
      <c r="CKW78" s="481"/>
      <c r="CKX78" s="481"/>
      <c r="CKY78" s="481"/>
      <c r="CKZ78" s="481"/>
      <c r="CLA78" s="481"/>
      <c r="CLB78" s="481"/>
      <c r="CLC78" s="481"/>
      <c r="CLD78" s="481"/>
      <c r="CLE78" s="481"/>
      <c r="CLF78" s="481"/>
      <c r="CLG78" s="481"/>
      <c r="CLH78" s="481"/>
      <c r="CLI78" s="481"/>
      <c r="CLJ78" s="481"/>
      <c r="CLK78" s="481"/>
      <c r="CLL78" s="481"/>
      <c r="CLM78" s="481"/>
      <c r="CLN78" s="481"/>
      <c r="CLO78" s="481"/>
      <c r="CLP78" s="481"/>
      <c r="CLQ78" s="481"/>
      <c r="CLR78" s="481"/>
      <c r="CLS78" s="481"/>
      <c r="CLT78" s="481"/>
      <c r="CLU78" s="481"/>
      <c r="CLV78" s="481"/>
      <c r="CLW78" s="481"/>
      <c r="CLX78" s="481"/>
      <c r="CLY78" s="481"/>
      <c r="CLZ78" s="481"/>
      <c r="CMA78" s="481"/>
      <c r="CMB78" s="481"/>
      <c r="CMC78" s="481"/>
      <c r="CMD78" s="481"/>
      <c r="CME78" s="481"/>
      <c r="CMF78" s="481"/>
      <c r="CMG78" s="481"/>
      <c r="CMH78" s="481"/>
      <c r="CMI78" s="481"/>
      <c r="CMJ78" s="481"/>
      <c r="CMK78" s="481"/>
      <c r="CML78" s="481"/>
      <c r="CMM78" s="481"/>
      <c r="CMN78" s="481"/>
      <c r="CMO78" s="481"/>
      <c r="CMP78" s="481"/>
      <c r="CMQ78" s="481"/>
      <c r="CMR78" s="481"/>
      <c r="CMS78" s="481"/>
      <c r="CMT78" s="481"/>
      <c r="CMU78" s="481"/>
      <c r="CMV78" s="481"/>
      <c r="CMW78" s="481"/>
      <c r="CMX78" s="481"/>
      <c r="CMY78" s="481"/>
      <c r="CMZ78" s="481"/>
      <c r="CNA78" s="481"/>
      <c r="CNB78" s="481"/>
      <c r="CNC78" s="481"/>
      <c r="CND78" s="481"/>
      <c r="CNE78" s="481"/>
      <c r="CNF78" s="481"/>
      <c r="CNG78" s="481"/>
      <c r="CNH78" s="481"/>
      <c r="CNI78" s="481"/>
      <c r="CNJ78" s="481"/>
      <c r="CNK78" s="481"/>
      <c r="CNL78" s="481"/>
      <c r="CNM78" s="481"/>
      <c r="CNN78" s="481"/>
      <c r="CNO78" s="481"/>
      <c r="CNP78" s="481"/>
      <c r="CNQ78" s="481"/>
      <c r="CNR78" s="481"/>
      <c r="CNS78" s="481"/>
      <c r="CNT78" s="481"/>
      <c r="CNU78" s="481"/>
      <c r="CNV78" s="481"/>
      <c r="CNW78" s="481"/>
      <c r="CNX78" s="481"/>
      <c r="CNY78" s="481"/>
      <c r="CNZ78" s="481"/>
      <c r="COA78" s="481"/>
      <c r="COB78" s="481"/>
      <c r="COC78" s="481"/>
      <c r="COD78" s="481"/>
      <c r="COE78" s="481"/>
      <c r="COF78" s="481"/>
      <c r="COG78" s="481"/>
      <c r="COH78" s="481"/>
      <c r="COI78" s="481"/>
      <c r="COJ78" s="481"/>
      <c r="COK78" s="481"/>
      <c r="COL78" s="481"/>
      <c r="COM78" s="481"/>
      <c r="CON78" s="481"/>
      <c r="COO78" s="481"/>
      <c r="COP78" s="481"/>
      <c r="COQ78" s="481"/>
      <c r="COR78" s="481"/>
      <c r="COS78" s="481"/>
      <c r="COT78" s="481"/>
      <c r="COU78" s="481"/>
      <c r="COV78" s="481"/>
      <c r="COW78" s="481"/>
      <c r="COX78" s="481"/>
      <c r="COY78" s="481"/>
      <c r="COZ78" s="481"/>
      <c r="CPA78" s="481"/>
      <c r="CPB78" s="481"/>
      <c r="CPC78" s="481"/>
      <c r="CPD78" s="481"/>
      <c r="CPE78" s="481"/>
      <c r="CPF78" s="481"/>
      <c r="CPG78" s="481"/>
      <c r="CPH78" s="481"/>
      <c r="CPI78" s="481"/>
      <c r="CPJ78" s="481"/>
      <c r="CPK78" s="481"/>
      <c r="CPL78" s="481"/>
      <c r="CPM78" s="481"/>
      <c r="CPN78" s="481"/>
      <c r="CPO78" s="481"/>
      <c r="CPP78" s="481"/>
      <c r="CPQ78" s="481"/>
      <c r="CPR78" s="481"/>
      <c r="CPS78" s="481"/>
      <c r="CPT78" s="481"/>
      <c r="CPU78" s="481"/>
      <c r="CPV78" s="481"/>
      <c r="CPW78" s="481"/>
      <c r="CPX78" s="481"/>
      <c r="CPY78" s="481"/>
      <c r="CPZ78" s="481"/>
      <c r="CQA78" s="481"/>
      <c r="CQB78" s="481"/>
      <c r="CQC78" s="481"/>
      <c r="CQD78" s="481"/>
      <c r="CQE78" s="481"/>
      <c r="CQF78" s="481"/>
      <c r="CQG78" s="481"/>
      <c r="CQH78" s="481"/>
      <c r="CQI78" s="481"/>
      <c r="CQJ78" s="481"/>
      <c r="CQK78" s="481"/>
      <c r="CQL78" s="481"/>
      <c r="CQM78" s="481"/>
      <c r="CQN78" s="481"/>
      <c r="CQO78" s="481"/>
      <c r="CQP78" s="481"/>
      <c r="CQQ78" s="481"/>
      <c r="CQR78" s="481"/>
      <c r="CQS78" s="481"/>
      <c r="CQT78" s="481"/>
      <c r="CQU78" s="481"/>
      <c r="CQV78" s="481"/>
      <c r="CQW78" s="481"/>
      <c r="CQX78" s="481"/>
      <c r="CQY78" s="481"/>
      <c r="CQZ78" s="481"/>
      <c r="CRA78" s="481"/>
      <c r="CRB78" s="481"/>
      <c r="CRC78" s="481"/>
      <c r="CRD78" s="481"/>
      <c r="CRE78" s="481"/>
      <c r="CRF78" s="481"/>
      <c r="CRG78" s="481"/>
      <c r="CRH78" s="481"/>
      <c r="CRI78" s="481"/>
      <c r="CRJ78" s="481"/>
      <c r="CRK78" s="481"/>
      <c r="CRL78" s="481"/>
      <c r="CRM78" s="481"/>
      <c r="CRN78" s="481"/>
      <c r="CRO78" s="481"/>
      <c r="CRP78" s="481"/>
      <c r="CRQ78" s="481"/>
      <c r="CRR78" s="481"/>
      <c r="CRS78" s="481"/>
      <c r="CRT78" s="481"/>
      <c r="CRU78" s="481"/>
      <c r="CRV78" s="481"/>
      <c r="CRW78" s="481"/>
      <c r="CRX78" s="481"/>
      <c r="CRY78" s="481"/>
      <c r="CRZ78" s="481"/>
      <c r="CSA78" s="481"/>
      <c r="CSB78" s="481"/>
      <c r="CSC78" s="481"/>
      <c r="CSD78" s="481"/>
      <c r="CSE78" s="481"/>
      <c r="CSF78" s="481"/>
      <c r="CSG78" s="481"/>
      <c r="CSH78" s="481"/>
      <c r="CSI78" s="481"/>
      <c r="CSJ78" s="481"/>
      <c r="CSK78" s="481"/>
      <c r="CSL78" s="481"/>
      <c r="CSM78" s="481"/>
      <c r="CSN78" s="481"/>
      <c r="CSO78" s="481"/>
      <c r="CSP78" s="481"/>
      <c r="CSQ78" s="481"/>
      <c r="CSR78" s="481"/>
      <c r="CSS78" s="481"/>
      <c r="CST78" s="481"/>
      <c r="CSU78" s="481"/>
      <c r="CSV78" s="481"/>
      <c r="CSW78" s="481"/>
      <c r="CSX78" s="481"/>
      <c r="CSY78" s="481"/>
      <c r="CSZ78" s="481"/>
      <c r="CTA78" s="481"/>
      <c r="CTB78" s="481"/>
      <c r="CTC78" s="481"/>
      <c r="CTD78" s="481"/>
      <c r="CTE78" s="481"/>
      <c r="CTF78" s="481"/>
      <c r="CTG78" s="481"/>
      <c r="CTH78" s="481"/>
      <c r="CTI78" s="481"/>
      <c r="CTJ78" s="481"/>
      <c r="CTK78" s="481"/>
      <c r="CTL78" s="481"/>
      <c r="CTM78" s="481"/>
      <c r="CTN78" s="481"/>
      <c r="CTO78" s="481"/>
      <c r="CTP78" s="481"/>
      <c r="CTQ78" s="481"/>
      <c r="CTR78" s="481"/>
      <c r="CTS78" s="481"/>
      <c r="CTT78" s="481"/>
      <c r="CTU78" s="481"/>
      <c r="CTV78" s="481"/>
      <c r="CTW78" s="481"/>
      <c r="CTX78" s="481"/>
      <c r="CTY78" s="481"/>
      <c r="CTZ78" s="481"/>
      <c r="CUA78" s="481"/>
      <c r="CUB78" s="481"/>
      <c r="CUC78" s="481"/>
      <c r="CUD78" s="481"/>
      <c r="CUE78" s="481"/>
      <c r="CUF78" s="481"/>
      <c r="CUG78" s="481"/>
      <c r="CUH78" s="481"/>
      <c r="CUI78" s="481"/>
      <c r="CUJ78" s="481"/>
      <c r="CUK78" s="481"/>
      <c r="CUL78" s="481"/>
      <c r="CUM78" s="481"/>
      <c r="CUN78" s="481"/>
      <c r="CUO78" s="481"/>
      <c r="CUP78" s="481"/>
      <c r="CUQ78" s="481"/>
      <c r="CUR78" s="481"/>
      <c r="CUS78" s="481"/>
      <c r="CUT78" s="481"/>
      <c r="CUU78" s="481"/>
      <c r="CUV78" s="481"/>
      <c r="CUW78" s="481"/>
      <c r="CUX78" s="481"/>
      <c r="CUY78" s="481"/>
      <c r="CUZ78" s="481"/>
      <c r="CVA78" s="481"/>
      <c r="CVB78" s="481"/>
      <c r="CVC78" s="481"/>
      <c r="CVD78" s="481"/>
      <c r="CVE78" s="481"/>
      <c r="CVF78" s="481"/>
      <c r="CVG78" s="481"/>
      <c r="CVH78" s="481"/>
      <c r="CVI78" s="481"/>
      <c r="CVJ78" s="481"/>
      <c r="CVK78" s="481"/>
      <c r="CVL78" s="481"/>
      <c r="CVM78" s="481"/>
      <c r="CVN78" s="481"/>
      <c r="CVO78" s="481"/>
      <c r="CVP78" s="481"/>
      <c r="CVQ78" s="481"/>
      <c r="CVR78" s="481"/>
      <c r="CVS78" s="481"/>
      <c r="CVT78" s="481"/>
      <c r="CVU78" s="481"/>
      <c r="CVV78" s="481"/>
      <c r="CVW78" s="481"/>
      <c r="CVX78" s="481"/>
      <c r="CVY78" s="481"/>
      <c r="CVZ78" s="481"/>
      <c r="CWA78" s="481"/>
      <c r="CWB78" s="481"/>
      <c r="CWC78" s="481"/>
      <c r="CWD78" s="481"/>
      <c r="CWE78" s="481"/>
      <c r="CWF78" s="481"/>
      <c r="CWG78" s="481"/>
      <c r="CWH78" s="481"/>
      <c r="CWI78" s="481"/>
      <c r="CWJ78" s="481"/>
      <c r="CWK78" s="481"/>
      <c r="CWL78" s="481"/>
      <c r="CWM78" s="481"/>
      <c r="CWN78" s="481"/>
      <c r="CWO78" s="481"/>
      <c r="CWP78" s="481"/>
      <c r="CWQ78" s="481"/>
      <c r="CWR78" s="481"/>
      <c r="CWS78" s="481"/>
      <c r="CWT78" s="481"/>
      <c r="CWU78" s="481"/>
      <c r="CWV78" s="481"/>
      <c r="CWW78" s="481"/>
      <c r="CWX78" s="481"/>
      <c r="CWY78" s="481"/>
      <c r="CWZ78" s="481"/>
      <c r="CXA78" s="481"/>
      <c r="CXB78" s="481"/>
      <c r="CXC78" s="481"/>
      <c r="CXD78" s="481"/>
      <c r="CXE78" s="481"/>
      <c r="CXF78" s="481"/>
      <c r="CXG78" s="481"/>
      <c r="CXH78" s="481"/>
      <c r="CXI78" s="481"/>
      <c r="CXJ78" s="481"/>
      <c r="CXK78" s="481"/>
      <c r="CXL78" s="481"/>
      <c r="CXM78" s="481"/>
      <c r="CXN78" s="481"/>
      <c r="CXO78" s="481"/>
      <c r="CXP78" s="481"/>
      <c r="CXQ78" s="481"/>
      <c r="CXR78" s="481"/>
      <c r="CXS78" s="481"/>
      <c r="CXT78" s="481"/>
      <c r="CXU78" s="481"/>
      <c r="CXV78" s="481"/>
      <c r="CXW78" s="481"/>
      <c r="CXX78" s="481"/>
      <c r="CXY78" s="481"/>
      <c r="CXZ78" s="481"/>
      <c r="CYA78" s="481"/>
      <c r="CYB78" s="481"/>
      <c r="CYC78" s="481"/>
      <c r="CYD78" s="481"/>
      <c r="CYE78" s="481"/>
      <c r="CYF78" s="481"/>
      <c r="CYG78" s="481"/>
      <c r="CYH78" s="481"/>
      <c r="CYI78" s="481"/>
      <c r="CYJ78" s="481"/>
      <c r="CYK78" s="481"/>
      <c r="CYL78" s="481"/>
      <c r="CYM78" s="481"/>
      <c r="CYN78" s="481"/>
      <c r="CYO78" s="481"/>
      <c r="CYP78" s="481"/>
      <c r="CYQ78" s="481"/>
      <c r="CYR78" s="481"/>
      <c r="CYS78" s="481"/>
      <c r="CYT78" s="481"/>
      <c r="CYU78" s="481"/>
      <c r="CYV78" s="481"/>
      <c r="CYW78" s="481"/>
      <c r="CYX78" s="481"/>
      <c r="CYY78" s="481"/>
      <c r="CYZ78" s="481"/>
      <c r="CZA78" s="481"/>
      <c r="CZB78" s="481"/>
      <c r="CZC78" s="481"/>
      <c r="CZD78" s="481"/>
      <c r="CZE78" s="481"/>
      <c r="CZF78" s="481"/>
      <c r="CZG78" s="481"/>
      <c r="CZH78" s="481"/>
      <c r="CZI78" s="481"/>
      <c r="CZJ78" s="481"/>
      <c r="CZK78" s="481"/>
      <c r="CZL78" s="481"/>
      <c r="CZM78" s="481"/>
      <c r="CZN78" s="481"/>
      <c r="CZO78" s="481"/>
      <c r="CZP78" s="481"/>
      <c r="CZQ78" s="481"/>
      <c r="CZR78" s="481"/>
      <c r="CZS78" s="481"/>
      <c r="CZT78" s="481"/>
      <c r="CZU78" s="481"/>
      <c r="CZV78" s="481"/>
      <c r="CZW78" s="481"/>
      <c r="CZX78" s="481"/>
      <c r="CZY78" s="481"/>
      <c r="CZZ78" s="481"/>
      <c r="DAA78" s="481"/>
      <c r="DAB78" s="481"/>
      <c r="DAC78" s="481"/>
      <c r="DAD78" s="481"/>
      <c r="DAE78" s="481"/>
      <c r="DAF78" s="481"/>
      <c r="DAG78" s="481"/>
      <c r="DAH78" s="481"/>
      <c r="DAI78" s="481"/>
      <c r="DAJ78" s="481"/>
      <c r="DAK78" s="481"/>
      <c r="DAL78" s="481"/>
      <c r="DAM78" s="481"/>
      <c r="DAN78" s="481"/>
      <c r="DAO78" s="481"/>
      <c r="DAP78" s="481"/>
      <c r="DAQ78" s="481"/>
      <c r="DAR78" s="481"/>
      <c r="DAS78" s="481"/>
      <c r="DAT78" s="481"/>
      <c r="DAU78" s="481"/>
      <c r="DAV78" s="481"/>
      <c r="DAW78" s="481"/>
      <c r="DAX78" s="481"/>
      <c r="DAY78" s="481"/>
      <c r="DAZ78" s="481"/>
      <c r="DBA78" s="481"/>
      <c r="DBB78" s="481"/>
      <c r="DBC78" s="481"/>
      <c r="DBD78" s="481"/>
      <c r="DBE78" s="481"/>
      <c r="DBF78" s="481"/>
      <c r="DBG78" s="481"/>
      <c r="DBH78" s="481"/>
      <c r="DBI78" s="481"/>
      <c r="DBJ78" s="481"/>
      <c r="DBK78" s="481"/>
      <c r="DBL78" s="481"/>
      <c r="DBM78" s="481"/>
      <c r="DBN78" s="481"/>
      <c r="DBO78" s="481"/>
      <c r="DBP78" s="481"/>
      <c r="DBQ78" s="481"/>
      <c r="DBR78" s="481"/>
      <c r="DBS78" s="481"/>
      <c r="DBT78" s="481"/>
      <c r="DBU78" s="481"/>
      <c r="DBV78" s="481"/>
      <c r="DBW78" s="481"/>
      <c r="DBX78" s="481"/>
      <c r="DBY78" s="481"/>
      <c r="DBZ78" s="481"/>
      <c r="DCA78" s="481"/>
      <c r="DCB78" s="481"/>
      <c r="DCC78" s="481"/>
      <c r="DCD78" s="481"/>
      <c r="DCE78" s="481"/>
      <c r="DCF78" s="481"/>
      <c r="DCG78" s="481"/>
      <c r="DCH78" s="481"/>
      <c r="DCI78" s="481"/>
      <c r="DCJ78" s="481"/>
      <c r="DCK78" s="481"/>
      <c r="DCL78" s="481"/>
      <c r="DCM78" s="481"/>
      <c r="DCN78" s="481"/>
      <c r="DCO78" s="481"/>
      <c r="DCP78" s="481"/>
      <c r="DCQ78" s="481"/>
      <c r="DCR78" s="481"/>
      <c r="DCS78" s="481"/>
      <c r="DCT78" s="481"/>
      <c r="DCU78" s="481"/>
      <c r="DCV78" s="481"/>
      <c r="DCW78" s="481"/>
      <c r="DCX78" s="481"/>
      <c r="DCY78" s="481"/>
      <c r="DCZ78" s="481"/>
      <c r="DDA78" s="481"/>
      <c r="DDB78" s="481"/>
      <c r="DDC78" s="481"/>
      <c r="DDD78" s="481"/>
      <c r="DDE78" s="481"/>
      <c r="DDF78" s="481"/>
      <c r="DDG78" s="481"/>
      <c r="DDH78" s="481"/>
      <c r="DDI78" s="481"/>
      <c r="DDJ78" s="481"/>
      <c r="DDK78" s="481"/>
      <c r="DDL78" s="481"/>
      <c r="DDM78" s="481"/>
      <c r="DDN78" s="481"/>
      <c r="DDO78" s="481"/>
      <c r="DDP78" s="481"/>
      <c r="DDQ78" s="481"/>
      <c r="DDR78" s="481"/>
      <c r="DDS78" s="481"/>
      <c r="DDT78" s="481"/>
      <c r="DDU78" s="481"/>
      <c r="DDV78" s="481"/>
      <c r="DDW78" s="481"/>
      <c r="DDX78" s="481"/>
      <c r="DDY78" s="481"/>
      <c r="DDZ78" s="481"/>
      <c r="DEA78" s="481"/>
      <c r="DEB78" s="481"/>
      <c r="DEC78" s="481"/>
      <c r="DED78" s="481"/>
      <c r="DEE78" s="481"/>
      <c r="DEF78" s="481"/>
      <c r="DEG78" s="481"/>
      <c r="DEH78" s="481"/>
      <c r="DEI78" s="481"/>
      <c r="DEJ78" s="481"/>
      <c r="DEK78" s="481"/>
      <c r="DEL78" s="481"/>
      <c r="DEM78" s="481"/>
      <c r="DEN78" s="481"/>
      <c r="DEO78" s="481"/>
      <c r="DEP78" s="481"/>
      <c r="DEQ78" s="481"/>
      <c r="DER78" s="481"/>
      <c r="DES78" s="481"/>
      <c r="DET78" s="481"/>
      <c r="DEU78" s="481"/>
      <c r="DEV78" s="481"/>
      <c r="DEW78" s="481"/>
      <c r="DEX78" s="481"/>
      <c r="DEY78" s="481"/>
      <c r="DEZ78" s="481"/>
      <c r="DFA78" s="481"/>
      <c r="DFB78" s="481"/>
      <c r="DFC78" s="481"/>
      <c r="DFD78" s="481"/>
      <c r="DFE78" s="481"/>
      <c r="DFF78" s="481"/>
      <c r="DFG78" s="481"/>
      <c r="DFH78" s="481"/>
      <c r="DFI78" s="481"/>
      <c r="DFJ78" s="481"/>
      <c r="DFK78" s="481"/>
      <c r="DFL78" s="481"/>
      <c r="DFM78" s="481"/>
      <c r="DFN78" s="481"/>
      <c r="DFO78" s="481"/>
      <c r="DFP78" s="481"/>
      <c r="DFQ78" s="481"/>
      <c r="DFR78" s="481"/>
      <c r="DFS78" s="481"/>
      <c r="DFT78" s="481"/>
      <c r="DFU78" s="481"/>
      <c r="DFV78" s="481"/>
      <c r="DFW78" s="481"/>
      <c r="DFX78" s="481"/>
      <c r="DFY78" s="481"/>
      <c r="DFZ78" s="481"/>
      <c r="DGA78" s="481"/>
      <c r="DGB78" s="481"/>
      <c r="DGC78" s="481"/>
      <c r="DGD78" s="481"/>
      <c r="DGE78" s="481"/>
      <c r="DGF78" s="481"/>
      <c r="DGG78" s="481"/>
      <c r="DGH78" s="481"/>
      <c r="DGI78" s="481"/>
      <c r="DGJ78" s="481"/>
      <c r="DGK78" s="481"/>
      <c r="DGL78" s="481"/>
      <c r="DGM78" s="481"/>
      <c r="DGN78" s="481"/>
      <c r="DGO78" s="481"/>
      <c r="DGP78" s="481"/>
      <c r="DGQ78" s="481"/>
      <c r="DGR78" s="481"/>
      <c r="DGS78" s="481"/>
      <c r="DGT78" s="481"/>
      <c r="DGU78" s="481"/>
      <c r="DGV78" s="481"/>
      <c r="DGW78" s="481"/>
      <c r="DGX78" s="481"/>
      <c r="DGY78" s="481"/>
      <c r="DGZ78" s="481"/>
      <c r="DHA78" s="481"/>
      <c r="DHB78" s="481"/>
      <c r="DHC78" s="481"/>
      <c r="DHD78" s="481"/>
      <c r="DHE78" s="481"/>
      <c r="DHF78" s="481"/>
      <c r="DHG78" s="481"/>
      <c r="DHH78" s="481"/>
      <c r="DHI78" s="481"/>
      <c r="DHJ78" s="481"/>
      <c r="DHK78" s="481"/>
      <c r="DHL78" s="481"/>
      <c r="DHM78" s="481"/>
      <c r="DHN78" s="481"/>
      <c r="DHO78" s="481"/>
      <c r="DHP78" s="481"/>
      <c r="DHQ78" s="481"/>
      <c r="DHR78" s="481"/>
      <c r="DHS78" s="481"/>
      <c r="DHT78" s="481"/>
      <c r="DHU78" s="481"/>
      <c r="DHV78" s="481"/>
      <c r="DHW78" s="481"/>
      <c r="DHX78" s="481"/>
      <c r="DHY78" s="481"/>
      <c r="DHZ78" s="481"/>
      <c r="DIA78" s="481"/>
      <c r="DIB78" s="481"/>
      <c r="DIC78" s="481"/>
      <c r="DID78" s="481"/>
      <c r="DIE78" s="481"/>
      <c r="DIF78" s="481"/>
      <c r="DIG78" s="481"/>
      <c r="DIH78" s="481"/>
      <c r="DII78" s="481"/>
      <c r="DIJ78" s="481"/>
      <c r="DIK78" s="481"/>
      <c r="DIL78" s="481"/>
      <c r="DIM78" s="481"/>
      <c r="DIN78" s="481"/>
      <c r="DIO78" s="481"/>
      <c r="DIP78" s="481"/>
      <c r="DIQ78" s="481"/>
      <c r="DIR78" s="481"/>
      <c r="DIS78" s="481"/>
      <c r="DIT78" s="481"/>
      <c r="DIU78" s="481"/>
      <c r="DIV78" s="481"/>
      <c r="DIW78" s="481"/>
      <c r="DIX78" s="481"/>
      <c r="DIY78" s="481"/>
      <c r="DIZ78" s="481"/>
      <c r="DJA78" s="481"/>
      <c r="DJB78" s="481"/>
      <c r="DJC78" s="481"/>
      <c r="DJD78" s="481"/>
      <c r="DJE78" s="481"/>
      <c r="DJF78" s="481"/>
      <c r="DJG78" s="481"/>
      <c r="DJH78" s="481"/>
      <c r="DJI78" s="481"/>
      <c r="DJJ78" s="481"/>
      <c r="DJK78" s="481"/>
      <c r="DJL78" s="481"/>
      <c r="DJM78" s="481"/>
      <c r="DJN78" s="481"/>
      <c r="DJO78" s="481"/>
      <c r="DJP78" s="481"/>
      <c r="DJQ78" s="481"/>
      <c r="DJR78" s="481"/>
      <c r="DJS78" s="481"/>
      <c r="DJT78" s="481"/>
      <c r="DJU78" s="481"/>
      <c r="DJV78" s="481"/>
      <c r="DJW78" s="481"/>
      <c r="DJX78" s="481"/>
      <c r="DJY78" s="481"/>
      <c r="DJZ78" s="481"/>
      <c r="DKA78" s="481"/>
      <c r="DKB78" s="481"/>
      <c r="DKC78" s="481"/>
      <c r="DKD78" s="481"/>
      <c r="DKE78" s="481"/>
      <c r="DKF78" s="481"/>
      <c r="DKG78" s="481"/>
      <c r="DKH78" s="481"/>
      <c r="DKI78" s="481"/>
      <c r="DKJ78" s="481"/>
      <c r="DKK78" s="481"/>
      <c r="DKL78" s="481"/>
      <c r="DKM78" s="481"/>
      <c r="DKN78" s="481"/>
      <c r="DKO78" s="481"/>
      <c r="DKP78" s="481"/>
      <c r="DKQ78" s="481"/>
      <c r="DKR78" s="481"/>
      <c r="DKS78" s="481"/>
      <c r="DKT78" s="481"/>
      <c r="DKU78" s="481"/>
      <c r="DKV78" s="481"/>
      <c r="DKW78" s="481"/>
      <c r="DKX78" s="481"/>
      <c r="DKY78" s="481"/>
      <c r="DKZ78" s="481"/>
      <c r="DLA78" s="481"/>
      <c r="DLB78" s="481"/>
      <c r="DLC78" s="481"/>
      <c r="DLD78" s="481"/>
      <c r="DLE78" s="481"/>
      <c r="DLF78" s="481"/>
      <c r="DLG78" s="481"/>
      <c r="DLH78" s="481"/>
      <c r="DLI78" s="481"/>
      <c r="DLJ78" s="481"/>
      <c r="DLK78" s="481"/>
      <c r="DLL78" s="481"/>
      <c r="DLM78" s="481"/>
      <c r="DLN78" s="481"/>
      <c r="DLO78" s="481"/>
      <c r="DLP78" s="481"/>
      <c r="DLQ78" s="481"/>
      <c r="DLR78" s="481"/>
      <c r="DLS78" s="481"/>
      <c r="DLT78" s="481"/>
      <c r="DLU78" s="481"/>
      <c r="DLV78" s="481"/>
      <c r="DLW78" s="481"/>
      <c r="DLX78" s="481"/>
      <c r="DLY78" s="481"/>
      <c r="DLZ78" s="481"/>
      <c r="DMA78" s="481"/>
      <c r="DMB78" s="481"/>
      <c r="DMC78" s="481"/>
      <c r="DMD78" s="481"/>
      <c r="DME78" s="481"/>
      <c r="DMF78" s="481"/>
      <c r="DMG78" s="481"/>
      <c r="DMH78" s="481"/>
      <c r="DMI78" s="481"/>
      <c r="DMJ78" s="481"/>
      <c r="DMK78" s="481"/>
      <c r="DML78" s="481"/>
      <c r="DMM78" s="481"/>
      <c r="DMN78" s="481"/>
      <c r="DMO78" s="481"/>
      <c r="DMP78" s="481"/>
      <c r="DMQ78" s="481"/>
      <c r="DMR78" s="481"/>
      <c r="DMS78" s="481"/>
      <c r="DMT78" s="481"/>
      <c r="DMU78" s="481"/>
      <c r="DMV78" s="481"/>
      <c r="DMW78" s="481"/>
      <c r="DMX78" s="481"/>
      <c r="DMY78" s="481"/>
      <c r="DMZ78" s="481"/>
      <c r="DNA78" s="481"/>
      <c r="DNB78" s="481"/>
      <c r="DNC78" s="481"/>
      <c r="DND78" s="481"/>
      <c r="DNE78" s="481"/>
      <c r="DNF78" s="481"/>
      <c r="DNG78" s="481"/>
      <c r="DNH78" s="481"/>
      <c r="DNI78" s="481"/>
      <c r="DNJ78" s="481"/>
      <c r="DNK78" s="481"/>
      <c r="DNL78" s="481"/>
      <c r="DNM78" s="481"/>
      <c r="DNN78" s="481"/>
      <c r="DNO78" s="481"/>
      <c r="DNP78" s="481"/>
      <c r="DNQ78" s="481"/>
      <c r="DNR78" s="481"/>
      <c r="DNS78" s="481"/>
      <c r="DNT78" s="481"/>
      <c r="DNU78" s="481"/>
      <c r="DNV78" s="481"/>
      <c r="DNW78" s="481"/>
      <c r="DNX78" s="481"/>
      <c r="DNY78" s="481"/>
      <c r="DNZ78" s="481"/>
      <c r="DOA78" s="481"/>
      <c r="DOB78" s="481"/>
      <c r="DOC78" s="481"/>
      <c r="DOD78" s="481"/>
      <c r="DOE78" s="481"/>
      <c r="DOF78" s="481"/>
      <c r="DOG78" s="481"/>
      <c r="DOH78" s="481"/>
      <c r="DOI78" s="481"/>
      <c r="DOJ78" s="481"/>
      <c r="DOK78" s="481"/>
      <c r="DOL78" s="481"/>
      <c r="DOM78" s="481"/>
      <c r="DON78" s="481"/>
      <c r="DOO78" s="481"/>
      <c r="DOP78" s="481"/>
      <c r="DOQ78" s="481"/>
      <c r="DOR78" s="481"/>
      <c r="DOS78" s="481"/>
      <c r="DOT78" s="481"/>
      <c r="DOU78" s="481"/>
      <c r="DOV78" s="481"/>
      <c r="DOW78" s="481"/>
      <c r="DOX78" s="481"/>
      <c r="DOY78" s="481"/>
      <c r="DOZ78" s="481"/>
      <c r="DPA78" s="481"/>
      <c r="DPB78" s="481"/>
      <c r="DPC78" s="481"/>
      <c r="DPD78" s="481"/>
      <c r="DPE78" s="481"/>
      <c r="DPF78" s="481"/>
      <c r="DPG78" s="481"/>
      <c r="DPH78" s="481"/>
      <c r="DPI78" s="481"/>
      <c r="DPJ78" s="481"/>
      <c r="DPK78" s="481"/>
      <c r="DPL78" s="481"/>
      <c r="DPM78" s="481"/>
      <c r="DPN78" s="481"/>
      <c r="DPO78" s="481"/>
      <c r="DPP78" s="481"/>
      <c r="DPQ78" s="481"/>
      <c r="DPR78" s="481"/>
      <c r="DPS78" s="481"/>
      <c r="DPT78" s="481"/>
      <c r="DPU78" s="481"/>
      <c r="DPV78" s="481"/>
      <c r="DPW78" s="481"/>
      <c r="DPX78" s="481"/>
      <c r="DPY78" s="481"/>
      <c r="DPZ78" s="481"/>
      <c r="DQA78" s="481"/>
      <c r="DQB78" s="481"/>
      <c r="DQC78" s="481"/>
      <c r="DQD78" s="481"/>
      <c r="DQE78" s="481"/>
      <c r="DQF78" s="481"/>
      <c r="DQG78" s="481"/>
      <c r="DQH78" s="481"/>
      <c r="DQI78" s="481"/>
      <c r="DQJ78" s="481"/>
      <c r="DQK78" s="481"/>
      <c r="DQL78" s="481"/>
      <c r="DQM78" s="481"/>
      <c r="DQN78" s="481"/>
      <c r="DQO78" s="481"/>
      <c r="DQP78" s="481"/>
      <c r="DQQ78" s="481"/>
      <c r="DQR78" s="481"/>
      <c r="DQS78" s="481"/>
      <c r="DQT78" s="481"/>
      <c r="DQU78" s="481"/>
      <c r="DQV78" s="481"/>
      <c r="DQW78" s="481"/>
      <c r="DQX78" s="481"/>
      <c r="DQY78" s="481"/>
      <c r="DQZ78" s="481"/>
      <c r="DRA78" s="481"/>
      <c r="DRB78" s="481"/>
      <c r="DRC78" s="481"/>
      <c r="DRD78" s="481"/>
      <c r="DRE78" s="481"/>
      <c r="DRF78" s="481"/>
      <c r="DRG78" s="481"/>
      <c r="DRH78" s="481"/>
      <c r="DRI78" s="481"/>
      <c r="DRJ78" s="481"/>
      <c r="DRK78" s="481"/>
      <c r="DRL78" s="481"/>
      <c r="DRM78" s="481"/>
      <c r="DRN78" s="481"/>
      <c r="DRO78" s="481"/>
      <c r="DRP78" s="481"/>
      <c r="DRQ78" s="481"/>
      <c r="DRR78" s="481"/>
      <c r="DRS78" s="481"/>
      <c r="DRT78" s="481"/>
      <c r="DRU78" s="481"/>
      <c r="DRV78" s="481"/>
      <c r="DRW78" s="481"/>
      <c r="DRX78" s="481"/>
      <c r="DRY78" s="481"/>
      <c r="DRZ78" s="481"/>
      <c r="DSA78" s="481"/>
      <c r="DSB78" s="481"/>
      <c r="DSC78" s="481"/>
      <c r="DSD78" s="481"/>
      <c r="DSE78" s="481"/>
      <c r="DSF78" s="481"/>
      <c r="DSG78" s="481"/>
      <c r="DSH78" s="481"/>
      <c r="DSI78" s="481"/>
      <c r="DSJ78" s="481"/>
      <c r="DSK78" s="481"/>
      <c r="DSL78" s="481"/>
      <c r="DSM78" s="481"/>
      <c r="DSN78" s="481"/>
      <c r="DSO78" s="481"/>
      <c r="DSP78" s="481"/>
      <c r="DSQ78" s="481"/>
      <c r="DSR78" s="481"/>
      <c r="DSS78" s="481"/>
      <c r="DST78" s="481"/>
      <c r="DSU78" s="481"/>
      <c r="DSV78" s="481"/>
      <c r="DSW78" s="481"/>
      <c r="DSX78" s="481"/>
      <c r="DSY78" s="481"/>
      <c r="DSZ78" s="481"/>
      <c r="DTA78" s="481"/>
      <c r="DTB78" s="481"/>
      <c r="DTC78" s="481"/>
      <c r="DTD78" s="481"/>
      <c r="DTE78" s="481"/>
      <c r="DTF78" s="481"/>
      <c r="DTG78" s="481"/>
      <c r="DTH78" s="481"/>
      <c r="DTI78" s="481"/>
      <c r="DTJ78" s="481"/>
      <c r="DTK78" s="481"/>
      <c r="DTL78" s="481"/>
      <c r="DTM78" s="481"/>
      <c r="DTN78" s="481"/>
      <c r="DTO78" s="481"/>
      <c r="DTP78" s="481"/>
      <c r="DTQ78" s="481"/>
      <c r="DTR78" s="481"/>
      <c r="DTS78" s="481"/>
      <c r="DTT78" s="481"/>
      <c r="DTU78" s="481"/>
      <c r="DTV78" s="481"/>
      <c r="DTW78" s="481"/>
      <c r="DTX78" s="481"/>
      <c r="DTY78" s="481"/>
      <c r="DTZ78" s="481"/>
      <c r="DUA78" s="481"/>
      <c r="DUB78" s="481"/>
      <c r="DUC78" s="481"/>
      <c r="DUD78" s="481"/>
      <c r="DUE78" s="481"/>
      <c r="DUF78" s="481"/>
      <c r="DUG78" s="481"/>
      <c r="DUH78" s="481"/>
      <c r="DUI78" s="481"/>
      <c r="DUJ78" s="481"/>
      <c r="DUK78" s="481"/>
      <c r="DUL78" s="481"/>
      <c r="DUM78" s="481"/>
      <c r="DUN78" s="481"/>
      <c r="DUO78" s="481"/>
      <c r="DUP78" s="481"/>
      <c r="DUQ78" s="481"/>
      <c r="DUR78" s="481"/>
      <c r="DUS78" s="481"/>
      <c r="DUT78" s="481"/>
      <c r="DUU78" s="481"/>
      <c r="DUV78" s="481"/>
      <c r="DUW78" s="481"/>
      <c r="DUX78" s="481"/>
      <c r="DUY78" s="481"/>
      <c r="DUZ78" s="481"/>
      <c r="DVA78" s="481"/>
      <c r="DVB78" s="481"/>
      <c r="DVC78" s="481"/>
      <c r="DVD78" s="481"/>
      <c r="DVE78" s="481"/>
      <c r="DVF78" s="481"/>
      <c r="DVG78" s="481"/>
      <c r="DVH78" s="481"/>
      <c r="DVI78" s="481"/>
      <c r="DVJ78" s="481"/>
      <c r="DVK78" s="481"/>
      <c r="DVL78" s="481"/>
      <c r="DVM78" s="481"/>
      <c r="DVN78" s="481"/>
      <c r="DVO78" s="481"/>
      <c r="DVP78" s="481"/>
      <c r="DVQ78" s="481"/>
      <c r="DVR78" s="481"/>
      <c r="DVS78" s="481"/>
      <c r="DVT78" s="481"/>
      <c r="DVU78" s="481"/>
      <c r="DVV78" s="481"/>
      <c r="DVW78" s="481"/>
      <c r="DVX78" s="481"/>
      <c r="DVY78" s="481"/>
      <c r="DVZ78" s="481"/>
      <c r="DWA78" s="481"/>
      <c r="DWB78" s="481"/>
      <c r="DWC78" s="481"/>
      <c r="DWD78" s="481"/>
      <c r="DWE78" s="481"/>
      <c r="DWF78" s="481"/>
      <c r="DWG78" s="481"/>
      <c r="DWH78" s="481"/>
      <c r="DWI78" s="481"/>
      <c r="DWJ78" s="481"/>
      <c r="DWK78" s="481"/>
      <c r="DWL78" s="481"/>
      <c r="DWM78" s="481"/>
      <c r="DWN78" s="481"/>
      <c r="DWO78" s="481"/>
      <c r="DWP78" s="481"/>
      <c r="DWQ78" s="481"/>
      <c r="DWR78" s="481"/>
      <c r="DWS78" s="481"/>
      <c r="DWT78" s="481"/>
      <c r="DWU78" s="481"/>
      <c r="DWV78" s="481"/>
      <c r="DWW78" s="481"/>
      <c r="DWX78" s="481"/>
      <c r="DWY78" s="481"/>
      <c r="DWZ78" s="481"/>
      <c r="DXA78" s="481"/>
      <c r="DXB78" s="481"/>
      <c r="DXC78" s="481"/>
      <c r="DXD78" s="481"/>
      <c r="DXE78" s="481"/>
      <c r="DXF78" s="481"/>
      <c r="DXG78" s="481"/>
      <c r="DXH78" s="481"/>
      <c r="DXI78" s="481"/>
      <c r="DXJ78" s="481"/>
      <c r="DXK78" s="481"/>
      <c r="DXL78" s="481"/>
      <c r="DXM78" s="481"/>
      <c r="DXN78" s="481"/>
      <c r="DXO78" s="481"/>
      <c r="DXP78" s="481"/>
      <c r="DXQ78" s="481"/>
      <c r="DXR78" s="481"/>
      <c r="DXS78" s="481"/>
      <c r="DXT78" s="481"/>
      <c r="DXU78" s="481"/>
      <c r="DXV78" s="481"/>
      <c r="DXW78" s="481"/>
      <c r="DXX78" s="481"/>
      <c r="DXY78" s="481"/>
      <c r="DXZ78" s="481"/>
      <c r="DYA78" s="481"/>
      <c r="DYB78" s="481"/>
      <c r="DYC78" s="481"/>
      <c r="DYD78" s="481"/>
      <c r="DYE78" s="481"/>
      <c r="DYF78" s="481"/>
      <c r="DYG78" s="481"/>
      <c r="DYH78" s="481"/>
      <c r="DYI78" s="481"/>
      <c r="DYJ78" s="481"/>
      <c r="DYK78" s="481"/>
      <c r="DYL78" s="481"/>
      <c r="DYM78" s="481"/>
      <c r="DYN78" s="481"/>
      <c r="DYO78" s="481"/>
      <c r="DYP78" s="481"/>
      <c r="DYQ78" s="481"/>
      <c r="DYR78" s="481"/>
      <c r="DYS78" s="481"/>
      <c r="DYT78" s="481"/>
      <c r="DYU78" s="481"/>
      <c r="DYV78" s="481"/>
      <c r="DYW78" s="481"/>
      <c r="DYX78" s="481"/>
      <c r="DYY78" s="481"/>
      <c r="DYZ78" s="481"/>
      <c r="DZA78" s="481"/>
      <c r="DZB78" s="481"/>
      <c r="DZC78" s="481"/>
      <c r="DZD78" s="481"/>
      <c r="DZE78" s="481"/>
      <c r="DZF78" s="481"/>
      <c r="DZG78" s="481"/>
      <c r="DZH78" s="481"/>
      <c r="DZI78" s="481"/>
      <c r="DZJ78" s="481"/>
      <c r="DZK78" s="481"/>
      <c r="DZL78" s="481"/>
      <c r="DZM78" s="481"/>
      <c r="DZN78" s="481"/>
      <c r="DZO78" s="481"/>
      <c r="DZP78" s="481"/>
      <c r="DZQ78" s="481"/>
      <c r="DZR78" s="481"/>
      <c r="DZS78" s="481"/>
      <c r="DZT78" s="481"/>
      <c r="DZU78" s="481"/>
      <c r="DZV78" s="481"/>
      <c r="DZW78" s="481"/>
      <c r="DZX78" s="481"/>
      <c r="DZY78" s="481"/>
      <c r="DZZ78" s="481"/>
      <c r="EAA78" s="481"/>
      <c r="EAB78" s="481"/>
      <c r="EAC78" s="481"/>
      <c r="EAD78" s="481"/>
      <c r="EAE78" s="481"/>
      <c r="EAF78" s="481"/>
      <c r="EAG78" s="481"/>
      <c r="EAH78" s="481"/>
      <c r="EAI78" s="481"/>
      <c r="EAJ78" s="481"/>
      <c r="EAK78" s="481"/>
      <c r="EAL78" s="481"/>
      <c r="EAM78" s="481"/>
      <c r="EAN78" s="481"/>
      <c r="EAO78" s="481"/>
      <c r="EAP78" s="481"/>
      <c r="EAQ78" s="481"/>
      <c r="EAR78" s="481"/>
      <c r="EAS78" s="481"/>
      <c r="EAT78" s="481"/>
      <c r="EAU78" s="481"/>
      <c r="EAV78" s="481"/>
      <c r="EAW78" s="481"/>
      <c r="EAX78" s="481"/>
      <c r="EAY78" s="481"/>
      <c r="EAZ78" s="481"/>
      <c r="EBA78" s="481"/>
      <c r="EBB78" s="481"/>
      <c r="EBC78" s="481"/>
      <c r="EBD78" s="481"/>
      <c r="EBE78" s="481"/>
      <c r="EBF78" s="481"/>
      <c r="EBG78" s="481"/>
      <c r="EBH78" s="481"/>
      <c r="EBI78" s="481"/>
      <c r="EBJ78" s="481"/>
      <c r="EBK78" s="481"/>
      <c r="EBL78" s="481"/>
      <c r="EBM78" s="481"/>
      <c r="EBN78" s="481"/>
      <c r="EBO78" s="481"/>
      <c r="EBP78" s="481"/>
      <c r="EBQ78" s="481"/>
      <c r="EBR78" s="481"/>
      <c r="EBS78" s="481"/>
      <c r="EBT78" s="481"/>
      <c r="EBU78" s="481"/>
      <c r="EBV78" s="481"/>
      <c r="EBW78" s="481"/>
      <c r="EBX78" s="481"/>
      <c r="EBY78" s="481"/>
      <c r="EBZ78" s="481"/>
      <c r="ECA78" s="481"/>
      <c r="ECB78" s="481"/>
      <c r="ECC78" s="481"/>
      <c r="ECD78" s="481"/>
      <c r="ECE78" s="481"/>
      <c r="ECF78" s="481"/>
      <c r="ECG78" s="481"/>
      <c r="ECH78" s="481"/>
      <c r="ECI78" s="481"/>
      <c r="ECJ78" s="481"/>
      <c r="ECK78" s="481"/>
      <c r="ECL78" s="481"/>
      <c r="ECM78" s="481"/>
      <c r="ECN78" s="481"/>
      <c r="ECO78" s="481"/>
      <c r="ECP78" s="481"/>
      <c r="ECQ78" s="481"/>
      <c r="ECR78" s="481"/>
      <c r="ECS78" s="481"/>
      <c r="ECT78" s="481"/>
      <c r="ECU78" s="481"/>
      <c r="ECV78" s="481"/>
      <c r="ECW78" s="481"/>
      <c r="ECX78" s="481"/>
      <c r="ECY78" s="481"/>
      <c r="ECZ78" s="481"/>
      <c r="EDA78" s="481"/>
      <c r="EDB78" s="481"/>
      <c r="EDC78" s="481"/>
      <c r="EDD78" s="481"/>
      <c r="EDE78" s="481"/>
      <c r="EDF78" s="481"/>
      <c r="EDG78" s="481"/>
      <c r="EDH78" s="481"/>
      <c r="EDI78" s="481"/>
      <c r="EDJ78" s="481"/>
      <c r="EDK78" s="481"/>
      <c r="EDL78" s="481"/>
      <c r="EDM78" s="481"/>
      <c r="EDN78" s="481"/>
      <c r="EDO78" s="481"/>
      <c r="EDP78" s="481"/>
      <c r="EDQ78" s="481"/>
      <c r="EDR78" s="481"/>
      <c r="EDS78" s="481"/>
      <c r="EDT78" s="481"/>
      <c r="EDU78" s="481"/>
      <c r="EDV78" s="481"/>
      <c r="EDW78" s="481"/>
      <c r="EDX78" s="481"/>
      <c r="EDY78" s="481"/>
      <c r="EDZ78" s="481"/>
      <c r="EEA78" s="481"/>
      <c r="EEB78" s="481"/>
      <c r="EEC78" s="481"/>
      <c r="EED78" s="481"/>
      <c r="EEE78" s="481"/>
      <c r="EEF78" s="481"/>
      <c r="EEG78" s="481"/>
      <c r="EEH78" s="481"/>
      <c r="EEI78" s="481"/>
      <c r="EEJ78" s="481"/>
      <c r="EEK78" s="481"/>
      <c r="EEL78" s="481"/>
      <c r="EEM78" s="481"/>
      <c r="EEN78" s="481"/>
      <c r="EEO78" s="481"/>
      <c r="EEP78" s="481"/>
      <c r="EEQ78" s="481"/>
      <c r="EER78" s="481"/>
      <c r="EES78" s="481"/>
      <c r="EET78" s="481"/>
      <c r="EEU78" s="481"/>
      <c r="EEV78" s="481"/>
      <c r="EEW78" s="481"/>
      <c r="EEX78" s="481"/>
      <c r="EEY78" s="481"/>
      <c r="EEZ78" s="481"/>
      <c r="EFA78" s="481"/>
      <c r="EFB78" s="481"/>
      <c r="EFC78" s="481"/>
      <c r="EFD78" s="481"/>
      <c r="EFE78" s="481"/>
      <c r="EFF78" s="481"/>
      <c r="EFG78" s="481"/>
      <c r="EFH78" s="481"/>
      <c r="EFI78" s="481"/>
      <c r="EFJ78" s="481"/>
      <c r="EFK78" s="481"/>
      <c r="EFL78" s="481"/>
      <c r="EFM78" s="481"/>
      <c r="EFN78" s="481"/>
      <c r="EFO78" s="481"/>
      <c r="EFP78" s="481"/>
      <c r="EFQ78" s="481"/>
      <c r="EFR78" s="481"/>
      <c r="EFS78" s="481"/>
      <c r="EFT78" s="481"/>
      <c r="EFU78" s="481"/>
      <c r="EFV78" s="481"/>
      <c r="EFW78" s="481"/>
      <c r="EFX78" s="481"/>
      <c r="EFY78" s="481"/>
      <c r="EFZ78" s="481"/>
      <c r="EGA78" s="481"/>
      <c r="EGB78" s="481"/>
      <c r="EGC78" s="481"/>
      <c r="EGD78" s="481"/>
      <c r="EGE78" s="481"/>
      <c r="EGF78" s="481"/>
      <c r="EGG78" s="481"/>
      <c r="EGH78" s="481"/>
      <c r="EGI78" s="481"/>
      <c r="EGJ78" s="481"/>
      <c r="EGK78" s="481"/>
      <c r="EGL78" s="481"/>
      <c r="EGM78" s="481"/>
      <c r="EGN78" s="481"/>
      <c r="EGO78" s="481"/>
      <c r="EGP78" s="481"/>
      <c r="EGQ78" s="481"/>
      <c r="EGR78" s="481"/>
      <c r="EGS78" s="481"/>
      <c r="EGT78" s="481"/>
      <c r="EGU78" s="481"/>
      <c r="EGV78" s="481"/>
      <c r="EGW78" s="481"/>
      <c r="EGX78" s="481"/>
      <c r="EGY78" s="481"/>
      <c r="EGZ78" s="481"/>
      <c r="EHA78" s="481"/>
      <c r="EHB78" s="481"/>
      <c r="EHC78" s="481"/>
      <c r="EHD78" s="481"/>
      <c r="EHE78" s="481"/>
      <c r="EHF78" s="481"/>
      <c r="EHG78" s="481"/>
      <c r="EHH78" s="481"/>
      <c r="EHI78" s="481"/>
      <c r="EHJ78" s="481"/>
      <c r="EHK78" s="481"/>
      <c r="EHL78" s="481"/>
      <c r="EHM78" s="481"/>
      <c r="EHN78" s="481"/>
      <c r="EHO78" s="481"/>
      <c r="EHP78" s="481"/>
      <c r="EHQ78" s="481"/>
      <c r="EHR78" s="481"/>
      <c r="EHS78" s="481"/>
      <c r="EHT78" s="481"/>
      <c r="EHU78" s="481"/>
      <c r="EHV78" s="481"/>
      <c r="EHW78" s="481"/>
      <c r="EHX78" s="481"/>
      <c r="EHY78" s="481"/>
      <c r="EHZ78" s="481"/>
      <c r="EIA78" s="481"/>
      <c r="EIB78" s="481"/>
      <c r="EIC78" s="481"/>
      <c r="EID78" s="481"/>
      <c r="EIE78" s="481"/>
      <c r="EIF78" s="481"/>
      <c r="EIG78" s="481"/>
      <c r="EIH78" s="481"/>
      <c r="EII78" s="481"/>
      <c r="EIJ78" s="481"/>
      <c r="EIK78" s="481"/>
      <c r="EIL78" s="481"/>
      <c r="EIM78" s="481"/>
      <c r="EIN78" s="481"/>
      <c r="EIO78" s="481"/>
      <c r="EIP78" s="481"/>
      <c r="EIQ78" s="481"/>
      <c r="EIR78" s="481"/>
      <c r="EIS78" s="481"/>
      <c r="EIT78" s="481"/>
      <c r="EIU78" s="481"/>
      <c r="EIV78" s="481"/>
      <c r="EIW78" s="481"/>
      <c r="EIX78" s="481"/>
      <c r="EIY78" s="481"/>
      <c r="EIZ78" s="481"/>
      <c r="EJA78" s="481"/>
      <c r="EJB78" s="481"/>
      <c r="EJC78" s="481"/>
      <c r="EJD78" s="481"/>
      <c r="EJE78" s="481"/>
      <c r="EJF78" s="481"/>
      <c r="EJG78" s="481"/>
      <c r="EJH78" s="481"/>
      <c r="EJI78" s="481"/>
      <c r="EJJ78" s="481"/>
      <c r="EJK78" s="481"/>
      <c r="EJL78" s="481"/>
      <c r="EJM78" s="481"/>
      <c r="EJN78" s="481"/>
      <c r="EJO78" s="481"/>
      <c r="EJP78" s="481"/>
      <c r="EJQ78" s="481"/>
      <c r="EJR78" s="481"/>
      <c r="EJS78" s="481"/>
      <c r="EJT78" s="481"/>
      <c r="EJU78" s="481"/>
      <c r="EJV78" s="481"/>
      <c r="EJW78" s="481"/>
      <c r="EJX78" s="481"/>
      <c r="EJY78" s="481"/>
      <c r="EJZ78" s="481"/>
      <c r="EKA78" s="481"/>
      <c r="EKB78" s="481"/>
      <c r="EKC78" s="481"/>
      <c r="EKD78" s="481"/>
      <c r="EKE78" s="481"/>
      <c r="EKF78" s="481"/>
      <c r="EKG78" s="481"/>
      <c r="EKH78" s="481"/>
      <c r="EKI78" s="481"/>
      <c r="EKJ78" s="481"/>
      <c r="EKK78" s="481"/>
      <c r="EKL78" s="481"/>
      <c r="EKM78" s="481"/>
      <c r="EKN78" s="481"/>
      <c r="EKO78" s="481"/>
      <c r="EKP78" s="481"/>
      <c r="EKQ78" s="481"/>
      <c r="EKR78" s="481"/>
      <c r="EKS78" s="481"/>
      <c r="EKT78" s="481"/>
      <c r="EKU78" s="481"/>
      <c r="EKV78" s="481"/>
      <c r="EKW78" s="481"/>
      <c r="EKX78" s="481"/>
      <c r="EKY78" s="481"/>
      <c r="EKZ78" s="481"/>
      <c r="ELA78" s="481"/>
      <c r="ELB78" s="481"/>
      <c r="ELC78" s="481"/>
      <c r="ELD78" s="481"/>
      <c r="ELE78" s="481"/>
      <c r="ELF78" s="481"/>
      <c r="ELG78" s="481"/>
      <c r="ELH78" s="481"/>
      <c r="ELI78" s="481"/>
      <c r="ELJ78" s="481"/>
      <c r="ELK78" s="481"/>
      <c r="ELL78" s="481"/>
      <c r="ELM78" s="481"/>
      <c r="ELN78" s="481"/>
      <c r="ELO78" s="481"/>
      <c r="ELP78" s="481"/>
      <c r="ELQ78" s="481"/>
      <c r="ELR78" s="481"/>
      <c r="ELS78" s="481"/>
      <c r="ELT78" s="481"/>
      <c r="ELU78" s="481"/>
      <c r="ELV78" s="481"/>
      <c r="ELW78" s="481"/>
      <c r="ELX78" s="481"/>
      <c r="ELY78" s="481"/>
      <c r="ELZ78" s="481"/>
      <c r="EMA78" s="481"/>
      <c r="EMB78" s="481"/>
      <c r="EMC78" s="481"/>
      <c r="EMD78" s="481"/>
      <c r="EME78" s="481"/>
      <c r="EMF78" s="481"/>
      <c r="EMG78" s="481"/>
      <c r="EMH78" s="481"/>
      <c r="EMI78" s="481"/>
      <c r="EMJ78" s="481"/>
      <c r="EMK78" s="481"/>
      <c r="EML78" s="481"/>
      <c r="EMM78" s="481"/>
      <c r="EMN78" s="481"/>
      <c r="EMO78" s="481"/>
      <c r="EMP78" s="481"/>
      <c r="EMQ78" s="481"/>
      <c r="EMR78" s="481"/>
      <c r="EMS78" s="481"/>
      <c r="EMT78" s="481"/>
      <c r="EMU78" s="481"/>
      <c r="EMV78" s="481"/>
      <c r="EMW78" s="481"/>
      <c r="EMX78" s="481"/>
      <c r="EMY78" s="481"/>
      <c r="EMZ78" s="481"/>
      <c r="ENA78" s="481"/>
      <c r="ENB78" s="481"/>
      <c r="ENC78" s="481"/>
      <c r="END78" s="481"/>
      <c r="ENE78" s="481"/>
      <c r="ENF78" s="481"/>
      <c r="ENG78" s="481"/>
      <c r="ENH78" s="481"/>
      <c r="ENI78" s="481"/>
      <c r="ENJ78" s="481"/>
      <c r="ENK78" s="481"/>
      <c r="ENL78" s="481"/>
      <c r="ENM78" s="481"/>
      <c r="ENN78" s="481"/>
      <c r="ENO78" s="481"/>
      <c r="ENP78" s="481"/>
      <c r="ENQ78" s="481"/>
      <c r="ENR78" s="481"/>
      <c r="ENS78" s="481"/>
      <c r="ENT78" s="481"/>
      <c r="ENU78" s="481"/>
      <c r="ENV78" s="481"/>
      <c r="ENW78" s="481"/>
      <c r="ENX78" s="481"/>
      <c r="ENY78" s="481"/>
      <c r="ENZ78" s="481"/>
      <c r="EOA78" s="481"/>
      <c r="EOB78" s="481"/>
      <c r="EOC78" s="481"/>
      <c r="EOD78" s="481"/>
      <c r="EOE78" s="481"/>
      <c r="EOF78" s="481"/>
      <c r="EOG78" s="481"/>
      <c r="EOH78" s="481"/>
      <c r="EOI78" s="481"/>
      <c r="EOJ78" s="481"/>
      <c r="EOK78" s="481"/>
      <c r="EOL78" s="481"/>
      <c r="EOM78" s="481"/>
      <c r="EON78" s="481"/>
      <c r="EOO78" s="481"/>
      <c r="EOP78" s="481"/>
      <c r="EOQ78" s="481"/>
      <c r="EOR78" s="481"/>
      <c r="EOS78" s="481"/>
      <c r="EOT78" s="481"/>
      <c r="EOU78" s="481"/>
      <c r="EOV78" s="481"/>
      <c r="EOW78" s="481"/>
      <c r="EOX78" s="481"/>
      <c r="EOY78" s="481"/>
      <c r="EOZ78" s="481"/>
      <c r="EPA78" s="481"/>
      <c r="EPB78" s="481"/>
      <c r="EPC78" s="481"/>
      <c r="EPD78" s="481"/>
      <c r="EPE78" s="481"/>
      <c r="EPF78" s="481"/>
      <c r="EPG78" s="481"/>
      <c r="EPH78" s="481"/>
      <c r="EPI78" s="481"/>
      <c r="EPJ78" s="481"/>
      <c r="EPK78" s="481"/>
      <c r="EPL78" s="481"/>
      <c r="EPM78" s="481"/>
      <c r="EPN78" s="481"/>
      <c r="EPO78" s="481"/>
      <c r="EPP78" s="481"/>
      <c r="EPQ78" s="481"/>
      <c r="EPR78" s="481"/>
      <c r="EPS78" s="481"/>
      <c r="EPT78" s="481"/>
      <c r="EPU78" s="481"/>
      <c r="EPV78" s="481"/>
      <c r="EPW78" s="481"/>
      <c r="EPX78" s="481"/>
      <c r="EPY78" s="481"/>
      <c r="EPZ78" s="481"/>
      <c r="EQA78" s="481"/>
      <c r="EQB78" s="481"/>
      <c r="EQC78" s="481"/>
      <c r="EQD78" s="481"/>
      <c r="EQE78" s="481"/>
      <c r="EQF78" s="481"/>
      <c r="EQG78" s="481"/>
      <c r="EQH78" s="481"/>
      <c r="EQI78" s="481"/>
      <c r="EQJ78" s="481"/>
      <c r="EQK78" s="481"/>
      <c r="EQL78" s="481"/>
      <c r="EQM78" s="481"/>
      <c r="EQN78" s="481"/>
      <c r="EQO78" s="481"/>
      <c r="EQP78" s="481"/>
      <c r="EQQ78" s="481"/>
      <c r="EQR78" s="481"/>
      <c r="EQS78" s="481"/>
      <c r="EQT78" s="481"/>
      <c r="EQU78" s="481"/>
      <c r="EQV78" s="481"/>
      <c r="EQW78" s="481"/>
      <c r="EQX78" s="481"/>
      <c r="EQY78" s="481"/>
      <c r="EQZ78" s="481"/>
      <c r="ERA78" s="481"/>
      <c r="ERB78" s="481"/>
      <c r="ERC78" s="481"/>
      <c r="ERD78" s="481"/>
      <c r="ERE78" s="481"/>
      <c r="ERF78" s="481"/>
      <c r="ERG78" s="481"/>
      <c r="ERH78" s="481"/>
      <c r="ERI78" s="481"/>
      <c r="ERJ78" s="481"/>
      <c r="ERK78" s="481"/>
      <c r="ERL78" s="481"/>
      <c r="ERM78" s="481"/>
      <c r="ERN78" s="481"/>
      <c r="ERO78" s="481"/>
      <c r="ERP78" s="481"/>
      <c r="ERQ78" s="481"/>
      <c r="ERR78" s="481"/>
      <c r="ERS78" s="481"/>
      <c r="ERT78" s="481"/>
      <c r="ERU78" s="481"/>
      <c r="ERV78" s="481"/>
      <c r="ERW78" s="481"/>
      <c r="ERX78" s="481"/>
      <c r="ERY78" s="481"/>
      <c r="ERZ78" s="481"/>
      <c r="ESA78" s="481"/>
      <c r="ESB78" s="481"/>
      <c r="ESC78" s="481"/>
      <c r="ESD78" s="481"/>
      <c r="ESE78" s="481"/>
      <c r="ESF78" s="481"/>
      <c r="ESG78" s="481"/>
      <c r="ESH78" s="481"/>
      <c r="ESI78" s="481"/>
      <c r="ESJ78" s="481"/>
      <c r="ESK78" s="481"/>
      <c r="ESL78" s="481"/>
      <c r="ESM78" s="481"/>
      <c r="ESN78" s="481"/>
      <c r="ESO78" s="481"/>
      <c r="ESP78" s="481"/>
      <c r="ESQ78" s="481"/>
      <c r="ESR78" s="481"/>
      <c r="ESS78" s="481"/>
      <c r="EST78" s="481"/>
      <c r="ESU78" s="481"/>
      <c r="ESV78" s="481"/>
      <c r="ESW78" s="481"/>
      <c r="ESX78" s="481"/>
      <c r="ESY78" s="481"/>
      <c r="ESZ78" s="481"/>
      <c r="ETA78" s="481"/>
      <c r="ETB78" s="481"/>
      <c r="ETC78" s="481"/>
      <c r="ETD78" s="481"/>
      <c r="ETE78" s="481"/>
      <c r="ETF78" s="481"/>
      <c r="ETG78" s="481"/>
      <c r="ETH78" s="481"/>
      <c r="ETI78" s="481"/>
      <c r="ETJ78" s="481"/>
      <c r="ETK78" s="481"/>
      <c r="ETL78" s="481"/>
      <c r="ETM78" s="481"/>
      <c r="ETN78" s="481"/>
      <c r="ETO78" s="481"/>
      <c r="ETP78" s="481"/>
      <c r="ETQ78" s="481"/>
      <c r="ETR78" s="481"/>
      <c r="ETS78" s="481"/>
      <c r="ETT78" s="481"/>
      <c r="ETU78" s="481"/>
      <c r="ETV78" s="481"/>
      <c r="ETW78" s="481"/>
      <c r="ETX78" s="481"/>
      <c r="ETY78" s="481"/>
      <c r="ETZ78" s="481"/>
      <c r="EUA78" s="481"/>
      <c r="EUB78" s="481"/>
      <c r="EUC78" s="481"/>
      <c r="EUD78" s="481"/>
      <c r="EUE78" s="481"/>
      <c r="EUF78" s="481"/>
      <c r="EUG78" s="481"/>
      <c r="EUH78" s="481"/>
      <c r="EUI78" s="481"/>
      <c r="EUJ78" s="481"/>
      <c r="EUK78" s="481"/>
      <c r="EUL78" s="481"/>
      <c r="EUM78" s="481"/>
      <c r="EUN78" s="481"/>
      <c r="EUO78" s="481"/>
      <c r="EUP78" s="481"/>
      <c r="EUQ78" s="481"/>
      <c r="EUR78" s="481"/>
      <c r="EUS78" s="481"/>
      <c r="EUT78" s="481"/>
      <c r="EUU78" s="481"/>
      <c r="EUV78" s="481"/>
      <c r="EUW78" s="481"/>
      <c r="EUX78" s="481"/>
      <c r="EUY78" s="481"/>
      <c r="EUZ78" s="481"/>
      <c r="EVA78" s="481"/>
      <c r="EVB78" s="481"/>
      <c r="EVC78" s="481"/>
      <c r="EVD78" s="481"/>
      <c r="EVE78" s="481"/>
      <c r="EVF78" s="481"/>
      <c r="EVG78" s="481"/>
      <c r="EVH78" s="481"/>
      <c r="EVI78" s="481"/>
      <c r="EVJ78" s="481"/>
      <c r="EVK78" s="481"/>
      <c r="EVL78" s="481"/>
      <c r="EVM78" s="481"/>
      <c r="EVN78" s="481"/>
      <c r="EVO78" s="481"/>
      <c r="EVP78" s="481"/>
      <c r="EVQ78" s="481"/>
      <c r="EVR78" s="481"/>
      <c r="EVS78" s="481"/>
      <c r="EVT78" s="481"/>
      <c r="EVU78" s="481"/>
      <c r="EVV78" s="481"/>
      <c r="EVW78" s="481"/>
      <c r="EVX78" s="481"/>
      <c r="EVY78" s="481"/>
      <c r="EVZ78" s="481"/>
      <c r="EWA78" s="481"/>
      <c r="EWB78" s="481"/>
      <c r="EWC78" s="481"/>
      <c r="EWD78" s="481"/>
      <c r="EWE78" s="481"/>
      <c r="EWF78" s="481"/>
      <c r="EWG78" s="481"/>
      <c r="EWH78" s="481"/>
      <c r="EWI78" s="481"/>
      <c r="EWJ78" s="481"/>
      <c r="EWK78" s="481"/>
      <c r="EWL78" s="481"/>
      <c r="EWM78" s="481"/>
      <c r="EWN78" s="481"/>
      <c r="EWO78" s="481"/>
      <c r="EWP78" s="481"/>
      <c r="EWQ78" s="481"/>
      <c r="EWR78" s="481"/>
      <c r="EWS78" s="481"/>
      <c r="EWT78" s="481"/>
      <c r="EWU78" s="481"/>
      <c r="EWV78" s="481"/>
      <c r="EWW78" s="481"/>
      <c r="EWX78" s="481"/>
      <c r="EWY78" s="481"/>
      <c r="EWZ78" s="481"/>
      <c r="EXA78" s="481"/>
      <c r="EXB78" s="481"/>
      <c r="EXC78" s="481"/>
      <c r="EXD78" s="481"/>
      <c r="EXE78" s="481"/>
      <c r="EXF78" s="481"/>
      <c r="EXG78" s="481"/>
      <c r="EXH78" s="481"/>
      <c r="EXI78" s="481"/>
      <c r="EXJ78" s="481"/>
      <c r="EXK78" s="481"/>
      <c r="EXL78" s="481"/>
      <c r="EXM78" s="481"/>
      <c r="EXN78" s="481"/>
      <c r="EXO78" s="481"/>
      <c r="EXP78" s="481"/>
      <c r="EXQ78" s="481"/>
      <c r="EXR78" s="481"/>
      <c r="EXS78" s="481"/>
      <c r="EXT78" s="481"/>
      <c r="EXU78" s="481"/>
      <c r="EXV78" s="481"/>
      <c r="EXW78" s="481"/>
      <c r="EXX78" s="481"/>
      <c r="EXY78" s="481"/>
      <c r="EXZ78" s="481"/>
      <c r="EYA78" s="481"/>
      <c r="EYB78" s="481"/>
      <c r="EYC78" s="481"/>
      <c r="EYD78" s="481"/>
      <c r="EYE78" s="481"/>
      <c r="EYF78" s="481"/>
      <c r="EYG78" s="481"/>
      <c r="EYH78" s="481"/>
      <c r="EYI78" s="481"/>
      <c r="EYJ78" s="481"/>
      <c r="EYK78" s="481"/>
      <c r="EYL78" s="481"/>
      <c r="EYM78" s="481"/>
      <c r="EYN78" s="481"/>
      <c r="EYO78" s="481"/>
      <c r="EYP78" s="481"/>
      <c r="EYQ78" s="481"/>
      <c r="EYR78" s="481"/>
      <c r="EYS78" s="481"/>
      <c r="EYT78" s="481"/>
      <c r="EYU78" s="481"/>
      <c r="EYV78" s="481"/>
      <c r="EYW78" s="481"/>
      <c r="EYX78" s="481"/>
      <c r="EYY78" s="481"/>
      <c r="EYZ78" s="481"/>
      <c r="EZA78" s="481"/>
      <c r="EZB78" s="481"/>
      <c r="EZC78" s="481"/>
      <c r="EZD78" s="481"/>
      <c r="EZE78" s="481"/>
      <c r="EZF78" s="481"/>
      <c r="EZG78" s="481"/>
      <c r="EZH78" s="481"/>
      <c r="EZI78" s="481"/>
      <c r="EZJ78" s="481"/>
      <c r="EZK78" s="481"/>
      <c r="EZL78" s="481"/>
      <c r="EZM78" s="481"/>
      <c r="EZN78" s="481"/>
      <c r="EZO78" s="481"/>
      <c r="EZP78" s="481"/>
      <c r="EZQ78" s="481"/>
      <c r="EZR78" s="481"/>
      <c r="EZS78" s="481"/>
      <c r="EZT78" s="481"/>
      <c r="EZU78" s="481"/>
      <c r="EZV78" s="481"/>
      <c r="EZW78" s="481"/>
      <c r="EZX78" s="481"/>
      <c r="EZY78" s="481"/>
      <c r="EZZ78" s="481"/>
      <c r="FAA78" s="481"/>
      <c r="FAB78" s="481"/>
      <c r="FAC78" s="481"/>
      <c r="FAD78" s="481"/>
      <c r="FAE78" s="481"/>
      <c r="FAF78" s="481"/>
      <c r="FAG78" s="481"/>
      <c r="FAH78" s="481"/>
      <c r="FAI78" s="481"/>
      <c r="FAJ78" s="481"/>
      <c r="FAK78" s="481"/>
      <c r="FAL78" s="481"/>
      <c r="FAM78" s="481"/>
      <c r="FAN78" s="481"/>
      <c r="FAO78" s="481"/>
      <c r="FAP78" s="481"/>
      <c r="FAQ78" s="481"/>
      <c r="FAR78" s="481"/>
      <c r="FAS78" s="481"/>
      <c r="FAT78" s="481"/>
      <c r="FAU78" s="481"/>
      <c r="FAV78" s="481"/>
      <c r="FAW78" s="481"/>
      <c r="FAX78" s="481"/>
      <c r="FAY78" s="481"/>
      <c r="FAZ78" s="481"/>
      <c r="FBA78" s="481"/>
      <c r="FBB78" s="481"/>
      <c r="FBC78" s="481"/>
      <c r="FBD78" s="481"/>
      <c r="FBE78" s="481"/>
      <c r="FBF78" s="481"/>
      <c r="FBG78" s="481"/>
      <c r="FBH78" s="481"/>
      <c r="FBI78" s="481"/>
      <c r="FBJ78" s="481"/>
      <c r="FBK78" s="481"/>
      <c r="FBL78" s="481"/>
      <c r="FBM78" s="481"/>
      <c r="FBN78" s="481"/>
      <c r="FBO78" s="481"/>
      <c r="FBP78" s="481"/>
      <c r="FBQ78" s="481"/>
      <c r="FBR78" s="481"/>
      <c r="FBS78" s="481"/>
      <c r="FBT78" s="481"/>
      <c r="FBU78" s="481"/>
      <c r="FBV78" s="481"/>
      <c r="FBW78" s="481"/>
      <c r="FBX78" s="481"/>
      <c r="FBY78" s="481"/>
      <c r="FBZ78" s="481"/>
      <c r="FCA78" s="481"/>
      <c r="FCB78" s="481"/>
      <c r="FCC78" s="481"/>
      <c r="FCD78" s="481"/>
      <c r="FCE78" s="481"/>
      <c r="FCF78" s="481"/>
      <c r="FCG78" s="481"/>
      <c r="FCH78" s="481"/>
      <c r="FCI78" s="481"/>
      <c r="FCJ78" s="481"/>
      <c r="FCK78" s="481"/>
      <c r="FCL78" s="481"/>
      <c r="FCM78" s="481"/>
      <c r="FCN78" s="481"/>
      <c r="FCO78" s="481"/>
      <c r="FCP78" s="481"/>
      <c r="FCQ78" s="481"/>
      <c r="FCR78" s="481"/>
      <c r="FCS78" s="481"/>
      <c r="FCT78" s="481"/>
      <c r="FCU78" s="481"/>
      <c r="FCV78" s="481"/>
      <c r="FCW78" s="481"/>
      <c r="FCX78" s="481"/>
      <c r="FCY78" s="481"/>
      <c r="FCZ78" s="481"/>
      <c r="FDA78" s="481"/>
      <c r="FDB78" s="481"/>
      <c r="FDC78" s="481"/>
      <c r="FDD78" s="481"/>
      <c r="FDE78" s="481"/>
      <c r="FDF78" s="481"/>
      <c r="FDG78" s="481"/>
      <c r="FDH78" s="481"/>
      <c r="FDI78" s="481"/>
      <c r="FDJ78" s="481"/>
      <c r="FDK78" s="481"/>
      <c r="FDL78" s="481"/>
      <c r="FDM78" s="481"/>
      <c r="FDN78" s="481"/>
      <c r="FDO78" s="481"/>
      <c r="FDP78" s="481"/>
      <c r="FDQ78" s="481"/>
      <c r="FDR78" s="481"/>
      <c r="FDS78" s="481"/>
      <c r="FDT78" s="481"/>
      <c r="FDU78" s="481"/>
      <c r="FDV78" s="481"/>
      <c r="FDW78" s="481"/>
      <c r="FDX78" s="481"/>
      <c r="FDY78" s="481"/>
      <c r="FDZ78" s="481"/>
      <c r="FEA78" s="481"/>
      <c r="FEB78" s="481"/>
      <c r="FEC78" s="481"/>
      <c r="FED78" s="481"/>
      <c r="FEE78" s="481"/>
      <c r="FEF78" s="481"/>
      <c r="FEG78" s="481"/>
      <c r="FEH78" s="481"/>
      <c r="FEI78" s="481"/>
      <c r="FEJ78" s="481"/>
      <c r="FEK78" s="481"/>
      <c r="FEL78" s="481"/>
      <c r="FEM78" s="481"/>
      <c r="FEN78" s="481"/>
      <c r="FEO78" s="481"/>
      <c r="FEP78" s="481"/>
      <c r="FEQ78" s="481"/>
      <c r="FER78" s="481"/>
      <c r="FES78" s="481"/>
      <c r="FET78" s="481"/>
      <c r="FEU78" s="481"/>
      <c r="FEV78" s="481"/>
      <c r="FEW78" s="481"/>
      <c r="FEX78" s="481"/>
      <c r="FEY78" s="481"/>
      <c r="FEZ78" s="481"/>
      <c r="FFA78" s="481"/>
      <c r="FFB78" s="481"/>
      <c r="FFC78" s="481"/>
      <c r="FFD78" s="481"/>
      <c r="FFE78" s="481"/>
      <c r="FFF78" s="481"/>
      <c r="FFG78" s="481"/>
      <c r="FFH78" s="481"/>
      <c r="FFI78" s="481"/>
      <c r="FFJ78" s="481"/>
      <c r="FFK78" s="481"/>
      <c r="FFL78" s="481"/>
      <c r="FFM78" s="481"/>
      <c r="FFN78" s="481"/>
      <c r="FFO78" s="481"/>
      <c r="FFP78" s="481"/>
      <c r="FFQ78" s="481"/>
      <c r="FFR78" s="481"/>
      <c r="FFS78" s="481"/>
      <c r="FFT78" s="481"/>
      <c r="FFU78" s="481"/>
      <c r="FFV78" s="481"/>
      <c r="FFW78" s="481"/>
      <c r="FFX78" s="481"/>
      <c r="FFY78" s="481"/>
      <c r="FFZ78" s="481"/>
      <c r="FGA78" s="481"/>
      <c r="FGB78" s="481"/>
      <c r="FGC78" s="481"/>
      <c r="FGD78" s="481"/>
      <c r="FGE78" s="481"/>
      <c r="FGF78" s="481"/>
      <c r="FGG78" s="481"/>
      <c r="FGH78" s="481"/>
      <c r="FGI78" s="481"/>
      <c r="FGJ78" s="481"/>
      <c r="FGK78" s="481"/>
      <c r="FGL78" s="481"/>
      <c r="FGM78" s="481"/>
      <c r="FGN78" s="481"/>
      <c r="FGO78" s="481"/>
      <c r="FGP78" s="481"/>
      <c r="FGQ78" s="481"/>
      <c r="FGR78" s="481"/>
      <c r="FGS78" s="481"/>
      <c r="FGT78" s="481"/>
      <c r="FGU78" s="481"/>
      <c r="FGV78" s="481"/>
      <c r="FGW78" s="481"/>
      <c r="FGX78" s="481"/>
      <c r="FGY78" s="481"/>
      <c r="FGZ78" s="481"/>
      <c r="FHA78" s="481"/>
      <c r="FHB78" s="481"/>
      <c r="FHC78" s="481"/>
      <c r="FHD78" s="481"/>
      <c r="FHE78" s="481"/>
      <c r="FHF78" s="481"/>
      <c r="FHG78" s="481"/>
      <c r="FHH78" s="481"/>
      <c r="FHI78" s="481"/>
      <c r="FHJ78" s="481"/>
      <c r="FHK78" s="481"/>
      <c r="FHL78" s="481"/>
      <c r="FHM78" s="481"/>
      <c r="FHN78" s="481"/>
      <c r="FHO78" s="481"/>
      <c r="FHP78" s="481"/>
      <c r="FHQ78" s="481"/>
      <c r="FHR78" s="481"/>
      <c r="FHS78" s="481"/>
      <c r="FHT78" s="481"/>
      <c r="FHU78" s="481"/>
      <c r="FHV78" s="481"/>
      <c r="FHW78" s="481"/>
      <c r="FHX78" s="481"/>
      <c r="FHY78" s="481"/>
      <c r="FHZ78" s="481"/>
      <c r="FIA78" s="481"/>
      <c r="FIB78" s="481"/>
      <c r="FIC78" s="481"/>
      <c r="FID78" s="481"/>
      <c r="FIE78" s="481"/>
      <c r="FIF78" s="481"/>
      <c r="FIG78" s="481"/>
      <c r="FIH78" s="481"/>
      <c r="FII78" s="481"/>
      <c r="FIJ78" s="481"/>
      <c r="FIK78" s="481"/>
      <c r="FIL78" s="481"/>
      <c r="FIM78" s="481"/>
      <c r="FIN78" s="481"/>
      <c r="FIO78" s="481"/>
      <c r="FIP78" s="481"/>
      <c r="FIQ78" s="481"/>
      <c r="FIR78" s="481"/>
      <c r="FIS78" s="481"/>
      <c r="FIT78" s="481"/>
      <c r="FIU78" s="481"/>
      <c r="FIV78" s="481"/>
      <c r="FIW78" s="481"/>
      <c r="FIX78" s="481"/>
      <c r="FIY78" s="481"/>
      <c r="FIZ78" s="481"/>
      <c r="FJA78" s="481"/>
      <c r="FJB78" s="481"/>
      <c r="FJC78" s="481"/>
      <c r="FJD78" s="481"/>
      <c r="FJE78" s="481"/>
      <c r="FJF78" s="481"/>
      <c r="FJG78" s="481"/>
      <c r="FJH78" s="481"/>
      <c r="FJI78" s="481"/>
      <c r="FJJ78" s="481"/>
      <c r="FJK78" s="481"/>
      <c r="FJL78" s="481"/>
      <c r="FJM78" s="481"/>
      <c r="FJN78" s="481"/>
      <c r="FJO78" s="481"/>
      <c r="FJP78" s="481"/>
      <c r="FJQ78" s="481"/>
      <c r="FJR78" s="481"/>
      <c r="FJS78" s="481"/>
      <c r="FJT78" s="481"/>
      <c r="FJU78" s="481"/>
      <c r="FJV78" s="481"/>
      <c r="FJW78" s="481"/>
      <c r="FJX78" s="481"/>
      <c r="FJY78" s="481"/>
      <c r="FJZ78" s="481"/>
      <c r="FKA78" s="481"/>
      <c r="FKB78" s="481"/>
      <c r="FKC78" s="481"/>
      <c r="FKD78" s="481"/>
      <c r="FKE78" s="481"/>
      <c r="FKF78" s="481"/>
      <c r="FKG78" s="481"/>
      <c r="FKH78" s="481"/>
      <c r="FKI78" s="481"/>
      <c r="FKJ78" s="481"/>
      <c r="FKK78" s="481"/>
      <c r="FKL78" s="481"/>
      <c r="FKM78" s="481"/>
      <c r="FKN78" s="481"/>
      <c r="FKO78" s="481"/>
      <c r="FKP78" s="481"/>
      <c r="FKQ78" s="481"/>
      <c r="FKR78" s="481"/>
      <c r="FKS78" s="481"/>
      <c r="FKT78" s="481"/>
      <c r="FKU78" s="481"/>
      <c r="FKV78" s="481"/>
      <c r="FKW78" s="481"/>
      <c r="FKX78" s="481"/>
      <c r="FKY78" s="481"/>
      <c r="FKZ78" s="481"/>
      <c r="FLA78" s="481"/>
      <c r="FLB78" s="481"/>
      <c r="FLC78" s="481"/>
      <c r="FLD78" s="481"/>
      <c r="FLE78" s="481"/>
      <c r="FLF78" s="481"/>
      <c r="FLG78" s="481"/>
      <c r="FLH78" s="481"/>
      <c r="FLI78" s="481"/>
      <c r="FLJ78" s="481"/>
      <c r="FLK78" s="481"/>
      <c r="FLL78" s="481"/>
      <c r="FLM78" s="481"/>
      <c r="FLN78" s="481"/>
      <c r="FLO78" s="481"/>
      <c r="FLP78" s="481"/>
      <c r="FLQ78" s="481"/>
      <c r="FLR78" s="481"/>
      <c r="FLS78" s="481"/>
      <c r="FLT78" s="481"/>
      <c r="FLU78" s="481"/>
      <c r="FLV78" s="481"/>
      <c r="FLW78" s="481"/>
      <c r="FLX78" s="481"/>
      <c r="FLY78" s="481"/>
      <c r="FLZ78" s="481"/>
      <c r="FMA78" s="481"/>
      <c r="FMB78" s="481"/>
      <c r="FMC78" s="481"/>
      <c r="FMD78" s="481"/>
      <c r="FME78" s="481"/>
      <c r="FMF78" s="481"/>
      <c r="FMG78" s="481"/>
      <c r="FMH78" s="481"/>
      <c r="FMI78" s="481"/>
      <c r="FMJ78" s="481"/>
      <c r="FMK78" s="481"/>
      <c r="FML78" s="481"/>
      <c r="FMM78" s="481"/>
      <c r="FMN78" s="481"/>
      <c r="FMO78" s="481"/>
      <c r="FMP78" s="481"/>
      <c r="FMQ78" s="481"/>
      <c r="FMR78" s="481"/>
      <c r="FMS78" s="481"/>
      <c r="FMT78" s="481"/>
      <c r="FMU78" s="481"/>
      <c r="FMV78" s="481"/>
      <c r="FMW78" s="481"/>
      <c r="FMX78" s="481"/>
      <c r="FMY78" s="481"/>
      <c r="FMZ78" s="481"/>
      <c r="FNA78" s="481"/>
      <c r="FNB78" s="481"/>
      <c r="FNC78" s="481"/>
      <c r="FND78" s="481"/>
      <c r="FNE78" s="481"/>
      <c r="FNF78" s="481"/>
      <c r="FNG78" s="481"/>
      <c r="FNH78" s="481"/>
      <c r="FNI78" s="481"/>
      <c r="FNJ78" s="481"/>
      <c r="FNK78" s="481"/>
      <c r="FNL78" s="481"/>
      <c r="FNM78" s="481"/>
      <c r="FNN78" s="481"/>
      <c r="FNO78" s="481"/>
      <c r="FNP78" s="481"/>
      <c r="FNQ78" s="481"/>
      <c r="FNR78" s="481"/>
      <c r="FNS78" s="481"/>
      <c r="FNT78" s="481"/>
      <c r="FNU78" s="481"/>
      <c r="FNV78" s="481"/>
      <c r="FNW78" s="481"/>
      <c r="FNX78" s="481"/>
      <c r="FNY78" s="481"/>
      <c r="FNZ78" s="481"/>
      <c r="FOA78" s="481"/>
      <c r="FOB78" s="481"/>
      <c r="FOC78" s="481"/>
      <c r="FOD78" s="481"/>
      <c r="FOE78" s="481"/>
      <c r="FOF78" s="481"/>
      <c r="FOG78" s="481"/>
      <c r="FOH78" s="481"/>
      <c r="FOI78" s="481"/>
      <c r="FOJ78" s="481"/>
      <c r="FOK78" s="481"/>
      <c r="FOL78" s="481"/>
      <c r="FOM78" s="481"/>
      <c r="FON78" s="481"/>
      <c r="FOO78" s="481"/>
      <c r="FOP78" s="481"/>
      <c r="FOQ78" s="481"/>
      <c r="FOR78" s="481"/>
      <c r="FOS78" s="481"/>
      <c r="FOT78" s="481"/>
      <c r="FOU78" s="481"/>
      <c r="FOV78" s="481"/>
      <c r="FOW78" s="481"/>
      <c r="FOX78" s="481"/>
      <c r="FOY78" s="481"/>
      <c r="FOZ78" s="481"/>
      <c r="FPA78" s="481"/>
      <c r="FPB78" s="481"/>
      <c r="FPC78" s="481"/>
      <c r="FPD78" s="481"/>
      <c r="FPE78" s="481"/>
      <c r="FPF78" s="481"/>
      <c r="FPG78" s="481"/>
      <c r="FPH78" s="481"/>
      <c r="FPI78" s="481"/>
      <c r="FPJ78" s="481"/>
      <c r="FPK78" s="481"/>
      <c r="FPL78" s="481"/>
      <c r="FPM78" s="481"/>
      <c r="FPN78" s="481"/>
      <c r="FPO78" s="481"/>
      <c r="FPP78" s="481"/>
      <c r="FPQ78" s="481"/>
      <c r="FPR78" s="481"/>
      <c r="FPS78" s="481"/>
      <c r="FPT78" s="481"/>
      <c r="FPU78" s="481"/>
      <c r="FPV78" s="481"/>
      <c r="FPW78" s="481"/>
      <c r="FPX78" s="481"/>
      <c r="FPY78" s="481"/>
      <c r="FPZ78" s="481"/>
      <c r="FQA78" s="481"/>
      <c r="FQB78" s="481"/>
      <c r="FQC78" s="481"/>
      <c r="FQD78" s="481"/>
      <c r="FQE78" s="481"/>
      <c r="FQF78" s="481"/>
      <c r="FQG78" s="481"/>
      <c r="FQH78" s="481"/>
      <c r="FQI78" s="481"/>
      <c r="FQJ78" s="481"/>
      <c r="FQK78" s="481"/>
      <c r="FQL78" s="481"/>
      <c r="FQM78" s="481"/>
      <c r="FQN78" s="481"/>
      <c r="FQO78" s="481"/>
      <c r="FQP78" s="481"/>
      <c r="FQQ78" s="481"/>
      <c r="FQR78" s="481"/>
      <c r="FQS78" s="481"/>
      <c r="FQT78" s="481"/>
      <c r="FQU78" s="481"/>
      <c r="FQV78" s="481"/>
      <c r="FQW78" s="481"/>
      <c r="FQX78" s="481"/>
      <c r="FQY78" s="481"/>
      <c r="FQZ78" s="481"/>
      <c r="FRA78" s="481"/>
      <c r="FRB78" s="481"/>
      <c r="FRC78" s="481"/>
      <c r="FRD78" s="481"/>
      <c r="FRE78" s="481"/>
      <c r="FRF78" s="481"/>
      <c r="FRG78" s="481"/>
      <c r="FRH78" s="481"/>
      <c r="FRI78" s="481"/>
      <c r="FRJ78" s="481"/>
      <c r="FRK78" s="481"/>
      <c r="FRL78" s="481"/>
      <c r="FRM78" s="481"/>
      <c r="FRN78" s="481"/>
      <c r="FRO78" s="481"/>
      <c r="FRP78" s="481"/>
      <c r="FRQ78" s="481"/>
      <c r="FRR78" s="481"/>
      <c r="FRS78" s="481"/>
      <c r="FRT78" s="481"/>
      <c r="FRU78" s="481"/>
      <c r="FRV78" s="481"/>
      <c r="FRW78" s="481"/>
      <c r="FRX78" s="481"/>
      <c r="FRY78" s="481"/>
      <c r="FRZ78" s="481"/>
      <c r="FSA78" s="481"/>
      <c r="FSB78" s="481"/>
      <c r="FSC78" s="481"/>
      <c r="FSD78" s="481"/>
      <c r="FSE78" s="481"/>
      <c r="FSF78" s="481"/>
      <c r="FSG78" s="481"/>
      <c r="FSH78" s="481"/>
      <c r="FSI78" s="481"/>
      <c r="FSJ78" s="481"/>
      <c r="FSK78" s="481"/>
      <c r="FSL78" s="481"/>
      <c r="FSM78" s="481"/>
      <c r="FSN78" s="481"/>
      <c r="FSO78" s="481"/>
      <c r="FSP78" s="481"/>
      <c r="FSQ78" s="481"/>
      <c r="FSR78" s="481"/>
      <c r="FSS78" s="481"/>
      <c r="FST78" s="481"/>
      <c r="FSU78" s="481"/>
      <c r="FSV78" s="481"/>
      <c r="FSW78" s="481"/>
      <c r="FSX78" s="481"/>
      <c r="FSY78" s="481"/>
      <c r="FSZ78" s="481"/>
      <c r="FTA78" s="481"/>
      <c r="FTB78" s="481"/>
      <c r="FTC78" s="481"/>
      <c r="FTD78" s="481"/>
      <c r="FTE78" s="481"/>
      <c r="FTF78" s="481"/>
      <c r="FTG78" s="481"/>
      <c r="FTH78" s="481"/>
      <c r="FTI78" s="481"/>
      <c r="FTJ78" s="481"/>
      <c r="FTK78" s="481"/>
      <c r="FTL78" s="481"/>
      <c r="FTM78" s="481"/>
      <c r="FTN78" s="481"/>
      <c r="FTO78" s="481"/>
      <c r="FTP78" s="481"/>
      <c r="FTQ78" s="481"/>
      <c r="FTR78" s="481"/>
      <c r="FTS78" s="481"/>
      <c r="FTT78" s="481"/>
      <c r="FTU78" s="481"/>
      <c r="FTV78" s="481"/>
      <c r="FTW78" s="481"/>
      <c r="FTX78" s="481"/>
      <c r="FTY78" s="481"/>
      <c r="FTZ78" s="481"/>
      <c r="FUA78" s="481"/>
      <c r="FUB78" s="481"/>
      <c r="FUC78" s="481"/>
      <c r="FUD78" s="481"/>
      <c r="FUE78" s="481"/>
      <c r="FUF78" s="481"/>
      <c r="FUG78" s="481"/>
      <c r="FUH78" s="481"/>
      <c r="FUI78" s="481"/>
      <c r="FUJ78" s="481"/>
      <c r="FUK78" s="481"/>
      <c r="FUL78" s="481"/>
      <c r="FUM78" s="481"/>
      <c r="FUN78" s="481"/>
      <c r="FUO78" s="481"/>
      <c r="FUP78" s="481"/>
      <c r="FUQ78" s="481"/>
      <c r="FUR78" s="481"/>
      <c r="FUS78" s="481"/>
      <c r="FUT78" s="481"/>
      <c r="FUU78" s="481"/>
      <c r="FUV78" s="481"/>
      <c r="FUW78" s="481"/>
      <c r="FUX78" s="481"/>
      <c r="FUY78" s="481"/>
      <c r="FUZ78" s="481"/>
      <c r="FVA78" s="481"/>
      <c r="FVB78" s="481"/>
      <c r="FVC78" s="481"/>
      <c r="FVD78" s="481"/>
      <c r="FVE78" s="481"/>
      <c r="FVF78" s="481"/>
      <c r="FVG78" s="481"/>
      <c r="FVH78" s="481"/>
      <c r="FVI78" s="481"/>
      <c r="FVJ78" s="481"/>
      <c r="FVK78" s="481"/>
      <c r="FVL78" s="481"/>
      <c r="FVM78" s="481"/>
      <c r="FVN78" s="481"/>
      <c r="FVO78" s="481"/>
      <c r="FVP78" s="481"/>
      <c r="FVQ78" s="481"/>
      <c r="FVR78" s="481"/>
      <c r="FVS78" s="481"/>
      <c r="FVT78" s="481"/>
      <c r="FVU78" s="481"/>
      <c r="FVV78" s="481"/>
      <c r="FVW78" s="481"/>
      <c r="FVX78" s="481"/>
      <c r="FVY78" s="481"/>
      <c r="FVZ78" s="481"/>
      <c r="FWA78" s="481"/>
      <c r="FWB78" s="481"/>
      <c r="FWC78" s="481"/>
      <c r="FWD78" s="481"/>
      <c r="FWE78" s="481"/>
      <c r="FWF78" s="481"/>
      <c r="FWG78" s="481"/>
      <c r="FWH78" s="481"/>
      <c r="FWI78" s="481"/>
      <c r="FWJ78" s="481"/>
      <c r="FWK78" s="481"/>
      <c r="FWL78" s="481"/>
      <c r="FWM78" s="481"/>
      <c r="FWN78" s="481"/>
      <c r="FWO78" s="481"/>
      <c r="FWP78" s="481"/>
      <c r="FWQ78" s="481"/>
      <c r="FWR78" s="481"/>
      <c r="FWS78" s="481"/>
      <c r="FWT78" s="481"/>
      <c r="FWU78" s="481"/>
      <c r="FWV78" s="481"/>
      <c r="FWW78" s="481"/>
      <c r="FWX78" s="481"/>
      <c r="FWY78" s="481"/>
      <c r="FWZ78" s="481"/>
      <c r="FXA78" s="481"/>
      <c r="FXB78" s="481"/>
      <c r="FXC78" s="481"/>
      <c r="FXD78" s="481"/>
      <c r="FXE78" s="481"/>
      <c r="FXF78" s="481"/>
      <c r="FXG78" s="481"/>
      <c r="FXH78" s="481"/>
      <c r="FXI78" s="481"/>
      <c r="FXJ78" s="481"/>
      <c r="FXK78" s="481"/>
      <c r="FXL78" s="481"/>
      <c r="FXM78" s="481"/>
      <c r="FXN78" s="481"/>
      <c r="FXO78" s="481"/>
      <c r="FXP78" s="481"/>
      <c r="FXQ78" s="481"/>
      <c r="FXR78" s="481"/>
      <c r="FXS78" s="481"/>
      <c r="FXT78" s="481"/>
      <c r="FXU78" s="481"/>
      <c r="FXV78" s="481"/>
      <c r="FXW78" s="481"/>
      <c r="FXX78" s="481"/>
      <c r="FXY78" s="481"/>
      <c r="FXZ78" s="481"/>
      <c r="FYA78" s="481"/>
      <c r="FYB78" s="481"/>
      <c r="FYC78" s="481"/>
      <c r="FYD78" s="481"/>
      <c r="FYE78" s="481"/>
      <c r="FYF78" s="481"/>
      <c r="FYG78" s="481"/>
      <c r="FYH78" s="481"/>
      <c r="FYI78" s="481"/>
      <c r="FYJ78" s="481"/>
      <c r="FYK78" s="481"/>
      <c r="FYL78" s="481"/>
      <c r="FYM78" s="481"/>
      <c r="FYN78" s="481"/>
      <c r="FYO78" s="481"/>
      <c r="FYP78" s="481"/>
      <c r="FYQ78" s="481"/>
      <c r="FYR78" s="481"/>
      <c r="FYS78" s="481"/>
      <c r="FYT78" s="481"/>
      <c r="FYU78" s="481"/>
      <c r="FYV78" s="481"/>
      <c r="FYW78" s="481"/>
      <c r="FYX78" s="481"/>
      <c r="FYY78" s="481"/>
      <c r="FYZ78" s="481"/>
      <c r="FZA78" s="481"/>
      <c r="FZB78" s="481"/>
      <c r="FZC78" s="481"/>
      <c r="FZD78" s="481"/>
      <c r="FZE78" s="481"/>
      <c r="FZF78" s="481"/>
      <c r="FZG78" s="481"/>
      <c r="FZH78" s="481"/>
      <c r="FZI78" s="481"/>
      <c r="FZJ78" s="481"/>
      <c r="FZK78" s="481"/>
      <c r="FZL78" s="481"/>
      <c r="FZM78" s="481"/>
      <c r="FZN78" s="481"/>
      <c r="FZO78" s="481"/>
      <c r="FZP78" s="481"/>
      <c r="FZQ78" s="481"/>
      <c r="FZR78" s="481"/>
      <c r="FZS78" s="481"/>
      <c r="FZT78" s="481"/>
      <c r="FZU78" s="481"/>
      <c r="FZV78" s="481"/>
      <c r="FZW78" s="481"/>
      <c r="FZX78" s="481"/>
      <c r="FZY78" s="481"/>
      <c r="FZZ78" s="481"/>
      <c r="GAA78" s="481"/>
      <c r="GAB78" s="481"/>
      <c r="GAC78" s="481"/>
      <c r="GAD78" s="481"/>
      <c r="GAE78" s="481"/>
      <c r="GAF78" s="481"/>
      <c r="GAG78" s="481"/>
      <c r="GAH78" s="481"/>
      <c r="GAI78" s="481"/>
      <c r="GAJ78" s="481"/>
      <c r="GAK78" s="481"/>
      <c r="GAL78" s="481"/>
      <c r="GAM78" s="481"/>
      <c r="GAN78" s="481"/>
      <c r="GAO78" s="481"/>
      <c r="GAP78" s="481"/>
      <c r="GAQ78" s="481"/>
      <c r="GAR78" s="481"/>
      <c r="GAS78" s="481"/>
      <c r="GAT78" s="481"/>
      <c r="GAU78" s="481"/>
      <c r="GAV78" s="481"/>
      <c r="GAW78" s="481"/>
      <c r="GAX78" s="481"/>
      <c r="GAY78" s="481"/>
      <c r="GAZ78" s="481"/>
      <c r="GBA78" s="481"/>
      <c r="GBB78" s="481"/>
      <c r="GBC78" s="481"/>
      <c r="GBD78" s="481"/>
      <c r="GBE78" s="481"/>
      <c r="GBF78" s="481"/>
      <c r="GBG78" s="481"/>
      <c r="GBH78" s="481"/>
      <c r="GBI78" s="481"/>
      <c r="GBJ78" s="481"/>
      <c r="GBK78" s="481"/>
      <c r="GBL78" s="481"/>
      <c r="GBM78" s="481"/>
      <c r="GBN78" s="481"/>
      <c r="GBO78" s="481"/>
      <c r="GBP78" s="481"/>
      <c r="GBQ78" s="481"/>
      <c r="GBR78" s="481"/>
      <c r="GBS78" s="481"/>
      <c r="GBT78" s="481"/>
      <c r="GBU78" s="481"/>
      <c r="GBV78" s="481"/>
      <c r="GBW78" s="481"/>
      <c r="GBX78" s="481"/>
      <c r="GBY78" s="481"/>
      <c r="GBZ78" s="481"/>
      <c r="GCA78" s="481"/>
      <c r="GCB78" s="481"/>
      <c r="GCC78" s="481"/>
      <c r="GCD78" s="481"/>
      <c r="GCE78" s="481"/>
      <c r="GCF78" s="481"/>
      <c r="GCG78" s="481"/>
      <c r="GCH78" s="481"/>
      <c r="GCI78" s="481"/>
      <c r="GCJ78" s="481"/>
      <c r="GCK78" s="481"/>
      <c r="GCL78" s="481"/>
      <c r="GCM78" s="481"/>
      <c r="GCN78" s="481"/>
      <c r="GCO78" s="481"/>
      <c r="GCP78" s="481"/>
      <c r="GCQ78" s="481"/>
      <c r="GCR78" s="481"/>
      <c r="GCS78" s="481"/>
      <c r="GCT78" s="481"/>
      <c r="GCU78" s="481"/>
      <c r="GCV78" s="481"/>
      <c r="GCW78" s="481"/>
      <c r="GCX78" s="481"/>
      <c r="GCY78" s="481"/>
      <c r="GCZ78" s="481"/>
      <c r="GDA78" s="481"/>
      <c r="GDB78" s="481"/>
      <c r="GDC78" s="481"/>
      <c r="GDD78" s="481"/>
      <c r="GDE78" s="481"/>
      <c r="GDF78" s="481"/>
      <c r="GDG78" s="481"/>
      <c r="GDH78" s="481"/>
      <c r="GDI78" s="481"/>
      <c r="GDJ78" s="481"/>
      <c r="GDK78" s="481"/>
      <c r="GDL78" s="481"/>
      <c r="GDM78" s="481"/>
      <c r="GDN78" s="481"/>
      <c r="GDO78" s="481"/>
      <c r="GDP78" s="481"/>
      <c r="GDQ78" s="481"/>
      <c r="GDR78" s="481"/>
      <c r="GDS78" s="481"/>
      <c r="GDT78" s="481"/>
      <c r="GDU78" s="481"/>
      <c r="GDV78" s="481"/>
      <c r="GDW78" s="481"/>
      <c r="GDX78" s="481"/>
      <c r="GDY78" s="481"/>
      <c r="GDZ78" s="481"/>
      <c r="GEA78" s="481"/>
      <c r="GEB78" s="481"/>
      <c r="GEC78" s="481"/>
      <c r="GED78" s="481"/>
      <c r="GEE78" s="481"/>
      <c r="GEF78" s="481"/>
      <c r="GEG78" s="481"/>
      <c r="GEH78" s="481"/>
      <c r="GEI78" s="481"/>
      <c r="GEJ78" s="481"/>
      <c r="GEK78" s="481"/>
      <c r="GEL78" s="481"/>
      <c r="GEM78" s="481"/>
      <c r="GEN78" s="481"/>
      <c r="GEO78" s="481"/>
      <c r="GEP78" s="481"/>
      <c r="GEQ78" s="481"/>
      <c r="GER78" s="481"/>
      <c r="GES78" s="481"/>
      <c r="GET78" s="481"/>
      <c r="GEU78" s="481"/>
      <c r="GEV78" s="481"/>
      <c r="GEW78" s="481"/>
      <c r="GEX78" s="481"/>
      <c r="GEY78" s="481"/>
      <c r="GEZ78" s="481"/>
      <c r="GFA78" s="481"/>
      <c r="GFB78" s="481"/>
      <c r="GFC78" s="481"/>
      <c r="GFD78" s="481"/>
      <c r="GFE78" s="481"/>
      <c r="GFF78" s="481"/>
      <c r="GFG78" s="481"/>
      <c r="GFH78" s="481"/>
      <c r="GFI78" s="481"/>
      <c r="GFJ78" s="481"/>
      <c r="GFK78" s="481"/>
      <c r="GFL78" s="481"/>
      <c r="GFM78" s="481"/>
      <c r="GFN78" s="481"/>
      <c r="GFO78" s="481"/>
      <c r="GFP78" s="481"/>
      <c r="GFQ78" s="481"/>
      <c r="GFR78" s="481"/>
      <c r="GFS78" s="481"/>
      <c r="GFT78" s="481"/>
      <c r="GFU78" s="481"/>
      <c r="GFV78" s="481"/>
      <c r="GFW78" s="481"/>
      <c r="GFX78" s="481"/>
      <c r="GFY78" s="481"/>
      <c r="GFZ78" s="481"/>
      <c r="GGA78" s="481"/>
      <c r="GGB78" s="481"/>
      <c r="GGC78" s="481"/>
      <c r="GGD78" s="481"/>
      <c r="GGE78" s="481"/>
      <c r="GGF78" s="481"/>
      <c r="GGG78" s="481"/>
      <c r="GGH78" s="481"/>
      <c r="GGI78" s="481"/>
      <c r="GGJ78" s="481"/>
      <c r="GGK78" s="481"/>
      <c r="GGL78" s="481"/>
      <c r="GGM78" s="481"/>
      <c r="GGN78" s="481"/>
      <c r="GGO78" s="481"/>
      <c r="GGP78" s="481"/>
      <c r="GGQ78" s="481"/>
      <c r="GGR78" s="481"/>
      <c r="GGS78" s="481"/>
      <c r="GGT78" s="481"/>
      <c r="GGU78" s="481"/>
      <c r="GGV78" s="481"/>
      <c r="GGW78" s="481"/>
      <c r="GGX78" s="481"/>
      <c r="GGY78" s="481"/>
      <c r="GGZ78" s="481"/>
      <c r="GHA78" s="481"/>
      <c r="GHB78" s="481"/>
      <c r="GHC78" s="481"/>
      <c r="GHD78" s="481"/>
      <c r="GHE78" s="481"/>
      <c r="GHF78" s="481"/>
      <c r="GHG78" s="481"/>
      <c r="GHH78" s="481"/>
      <c r="GHI78" s="481"/>
      <c r="GHJ78" s="481"/>
      <c r="GHK78" s="481"/>
      <c r="GHL78" s="481"/>
      <c r="GHM78" s="481"/>
      <c r="GHN78" s="481"/>
      <c r="GHO78" s="481"/>
      <c r="GHP78" s="481"/>
      <c r="GHQ78" s="481"/>
      <c r="GHR78" s="481"/>
      <c r="GHS78" s="481"/>
      <c r="GHT78" s="481"/>
      <c r="GHU78" s="481"/>
      <c r="GHV78" s="481"/>
      <c r="GHW78" s="481"/>
      <c r="GHX78" s="481"/>
      <c r="GHY78" s="481"/>
      <c r="GHZ78" s="481"/>
      <c r="GIA78" s="481"/>
      <c r="GIB78" s="481"/>
      <c r="GIC78" s="481"/>
      <c r="GID78" s="481"/>
      <c r="GIE78" s="481"/>
      <c r="GIF78" s="481"/>
      <c r="GIG78" s="481"/>
      <c r="GIH78" s="481"/>
      <c r="GII78" s="481"/>
      <c r="GIJ78" s="481"/>
      <c r="GIK78" s="481"/>
      <c r="GIL78" s="481"/>
      <c r="GIM78" s="481"/>
      <c r="GIN78" s="481"/>
      <c r="GIO78" s="481"/>
      <c r="GIP78" s="481"/>
      <c r="GIQ78" s="481"/>
      <c r="GIR78" s="481"/>
      <c r="GIS78" s="481"/>
      <c r="GIT78" s="481"/>
      <c r="GIU78" s="481"/>
      <c r="GIV78" s="481"/>
      <c r="GIW78" s="481"/>
      <c r="GIX78" s="481"/>
      <c r="GIY78" s="481"/>
      <c r="GIZ78" s="481"/>
      <c r="GJA78" s="481"/>
      <c r="GJB78" s="481"/>
      <c r="GJC78" s="481"/>
      <c r="GJD78" s="481"/>
      <c r="GJE78" s="481"/>
      <c r="GJF78" s="481"/>
      <c r="GJG78" s="481"/>
      <c r="GJH78" s="481"/>
      <c r="GJI78" s="481"/>
      <c r="GJJ78" s="481"/>
      <c r="GJK78" s="481"/>
      <c r="GJL78" s="481"/>
      <c r="GJM78" s="481"/>
      <c r="GJN78" s="481"/>
      <c r="GJO78" s="481"/>
      <c r="GJP78" s="481"/>
      <c r="GJQ78" s="481"/>
      <c r="GJR78" s="481"/>
      <c r="GJS78" s="481"/>
      <c r="GJT78" s="481"/>
      <c r="GJU78" s="481"/>
      <c r="GJV78" s="481"/>
      <c r="GJW78" s="481"/>
      <c r="GJX78" s="481"/>
      <c r="GJY78" s="481"/>
      <c r="GJZ78" s="481"/>
      <c r="GKA78" s="481"/>
      <c r="GKB78" s="481"/>
      <c r="GKC78" s="481"/>
      <c r="GKD78" s="481"/>
      <c r="GKE78" s="481"/>
      <c r="GKF78" s="481"/>
      <c r="GKG78" s="481"/>
      <c r="GKH78" s="481"/>
      <c r="GKI78" s="481"/>
      <c r="GKJ78" s="481"/>
      <c r="GKK78" s="481"/>
      <c r="GKL78" s="481"/>
      <c r="GKM78" s="481"/>
      <c r="GKN78" s="481"/>
      <c r="GKO78" s="481"/>
      <c r="GKP78" s="481"/>
      <c r="GKQ78" s="481"/>
      <c r="GKR78" s="481"/>
      <c r="GKS78" s="481"/>
      <c r="GKT78" s="481"/>
      <c r="GKU78" s="481"/>
      <c r="GKV78" s="481"/>
      <c r="GKW78" s="481"/>
      <c r="GKX78" s="481"/>
      <c r="GKY78" s="481"/>
      <c r="GKZ78" s="481"/>
      <c r="GLA78" s="481"/>
      <c r="GLB78" s="481"/>
      <c r="GLC78" s="481"/>
      <c r="GLD78" s="481"/>
      <c r="GLE78" s="481"/>
      <c r="GLF78" s="481"/>
      <c r="GLG78" s="481"/>
      <c r="GLH78" s="481"/>
      <c r="GLI78" s="481"/>
      <c r="GLJ78" s="481"/>
      <c r="GLK78" s="481"/>
      <c r="GLL78" s="481"/>
      <c r="GLM78" s="481"/>
      <c r="GLN78" s="481"/>
      <c r="GLO78" s="481"/>
      <c r="GLP78" s="481"/>
      <c r="GLQ78" s="481"/>
      <c r="GLR78" s="481"/>
      <c r="GLS78" s="481"/>
      <c r="GLT78" s="481"/>
      <c r="GLU78" s="481"/>
      <c r="GLV78" s="481"/>
      <c r="GLW78" s="481"/>
      <c r="GLX78" s="481"/>
      <c r="GLY78" s="481"/>
      <c r="GLZ78" s="481"/>
      <c r="GMA78" s="481"/>
      <c r="GMB78" s="481"/>
      <c r="GMC78" s="481"/>
      <c r="GMD78" s="481"/>
      <c r="GME78" s="481"/>
      <c r="GMF78" s="481"/>
      <c r="GMG78" s="481"/>
      <c r="GMH78" s="481"/>
      <c r="GMI78" s="481"/>
      <c r="GMJ78" s="481"/>
      <c r="GMK78" s="481"/>
      <c r="GML78" s="481"/>
      <c r="GMM78" s="481"/>
      <c r="GMN78" s="481"/>
      <c r="GMO78" s="481"/>
      <c r="GMP78" s="481"/>
      <c r="GMQ78" s="481"/>
      <c r="GMR78" s="481"/>
      <c r="GMS78" s="481"/>
      <c r="GMT78" s="481"/>
      <c r="GMU78" s="481"/>
      <c r="GMV78" s="481"/>
      <c r="GMW78" s="481"/>
      <c r="GMX78" s="481"/>
      <c r="GMY78" s="481"/>
      <c r="GMZ78" s="481"/>
      <c r="GNA78" s="481"/>
      <c r="GNB78" s="481"/>
      <c r="GNC78" s="481"/>
      <c r="GND78" s="481"/>
      <c r="GNE78" s="481"/>
      <c r="GNF78" s="481"/>
      <c r="GNG78" s="481"/>
      <c r="GNH78" s="481"/>
      <c r="GNI78" s="481"/>
      <c r="GNJ78" s="481"/>
      <c r="GNK78" s="481"/>
      <c r="GNL78" s="481"/>
      <c r="GNM78" s="481"/>
      <c r="GNN78" s="481"/>
      <c r="GNO78" s="481"/>
      <c r="GNP78" s="481"/>
      <c r="GNQ78" s="481"/>
      <c r="GNR78" s="481"/>
      <c r="GNS78" s="481"/>
      <c r="GNT78" s="481"/>
      <c r="GNU78" s="481"/>
      <c r="GNV78" s="481"/>
      <c r="GNW78" s="481"/>
      <c r="GNX78" s="481"/>
      <c r="GNY78" s="481"/>
      <c r="GNZ78" s="481"/>
      <c r="GOA78" s="481"/>
      <c r="GOB78" s="481"/>
      <c r="GOC78" s="481"/>
      <c r="GOD78" s="481"/>
      <c r="GOE78" s="481"/>
      <c r="GOF78" s="481"/>
      <c r="GOG78" s="481"/>
      <c r="GOH78" s="481"/>
      <c r="GOI78" s="481"/>
      <c r="GOJ78" s="481"/>
      <c r="GOK78" s="481"/>
      <c r="GOL78" s="481"/>
      <c r="GOM78" s="481"/>
      <c r="GON78" s="481"/>
      <c r="GOO78" s="481"/>
      <c r="GOP78" s="481"/>
      <c r="GOQ78" s="481"/>
      <c r="GOR78" s="481"/>
      <c r="GOS78" s="481"/>
      <c r="GOT78" s="481"/>
      <c r="GOU78" s="481"/>
      <c r="GOV78" s="481"/>
      <c r="GOW78" s="481"/>
      <c r="GOX78" s="481"/>
      <c r="GOY78" s="481"/>
      <c r="GOZ78" s="481"/>
      <c r="GPA78" s="481"/>
      <c r="GPB78" s="481"/>
      <c r="GPC78" s="481"/>
      <c r="GPD78" s="481"/>
      <c r="GPE78" s="481"/>
      <c r="GPF78" s="481"/>
      <c r="GPG78" s="481"/>
      <c r="GPH78" s="481"/>
      <c r="GPI78" s="481"/>
      <c r="GPJ78" s="481"/>
      <c r="GPK78" s="481"/>
      <c r="GPL78" s="481"/>
      <c r="GPM78" s="481"/>
      <c r="GPN78" s="481"/>
      <c r="GPO78" s="481"/>
      <c r="GPP78" s="481"/>
      <c r="GPQ78" s="481"/>
      <c r="GPR78" s="481"/>
      <c r="GPS78" s="481"/>
      <c r="GPT78" s="481"/>
      <c r="GPU78" s="481"/>
      <c r="GPV78" s="481"/>
      <c r="GPW78" s="481"/>
      <c r="GPX78" s="481"/>
      <c r="GPY78" s="481"/>
      <c r="GPZ78" s="481"/>
      <c r="GQA78" s="481"/>
      <c r="GQB78" s="481"/>
      <c r="GQC78" s="481"/>
      <c r="GQD78" s="481"/>
      <c r="GQE78" s="481"/>
      <c r="GQF78" s="481"/>
      <c r="GQG78" s="481"/>
      <c r="GQH78" s="481"/>
      <c r="GQI78" s="481"/>
      <c r="GQJ78" s="481"/>
      <c r="GQK78" s="481"/>
      <c r="GQL78" s="481"/>
      <c r="GQM78" s="481"/>
      <c r="GQN78" s="481"/>
      <c r="GQO78" s="481"/>
      <c r="GQP78" s="481"/>
      <c r="GQQ78" s="481"/>
      <c r="GQR78" s="481"/>
      <c r="GQS78" s="481"/>
      <c r="GQT78" s="481"/>
      <c r="GQU78" s="481"/>
      <c r="GQV78" s="481"/>
      <c r="GQW78" s="481"/>
      <c r="GQX78" s="481"/>
      <c r="GQY78" s="481"/>
      <c r="GQZ78" s="481"/>
      <c r="GRA78" s="481"/>
      <c r="GRB78" s="481"/>
      <c r="GRC78" s="481"/>
      <c r="GRD78" s="481"/>
      <c r="GRE78" s="481"/>
      <c r="GRF78" s="481"/>
      <c r="GRG78" s="481"/>
      <c r="GRH78" s="481"/>
      <c r="GRI78" s="481"/>
      <c r="GRJ78" s="481"/>
      <c r="GRK78" s="481"/>
      <c r="GRL78" s="481"/>
      <c r="GRM78" s="481"/>
      <c r="GRN78" s="481"/>
      <c r="GRO78" s="481"/>
      <c r="GRP78" s="481"/>
      <c r="GRQ78" s="481"/>
      <c r="GRR78" s="481"/>
      <c r="GRS78" s="481"/>
      <c r="GRT78" s="481"/>
      <c r="GRU78" s="481"/>
      <c r="GRV78" s="481"/>
      <c r="GRW78" s="481"/>
      <c r="GRX78" s="481"/>
      <c r="GRY78" s="481"/>
      <c r="GRZ78" s="481"/>
      <c r="GSA78" s="481"/>
      <c r="GSB78" s="481"/>
      <c r="GSC78" s="481"/>
      <c r="GSD78" s="481"/>
      <c r="GSE78" s="481"/>
      <c r="GSF78" s="481"/>
      <c r="GSG78" s="481"/>
      <c r="GSH78" s="481"/>
      <c r="GSI78" s="481"/>
      <c r="GSJ78" s="481"/>
      <c r="GSK78" s="481"/>
      <c r="GSL78" s="481"/>
      <c r="GSM78" s="481"/>
      <c r="GSN78" s="481"/>
      <c r="GSO78" s="481"/>
      <c r="GSP78" s="481"/>
      <c r="GSQ78" s="481"/>
      <c r="GSR78" s="481"/>
      <c r="GSS78" s="481"/>
      <c r="GST78" s="481"/>
      <c r="GSU78" s="481"/>
      <c r="GSV78" s="481"/>
      <c r="GSW78" s="481"/>
      <c r="GSX78" s="481"/>
      <c r="GSY78" s="481"/>
      <c r="GSZ78" s="481"/>
      <c r="GTA78" s="481"/>
      <c r="GTB78" s="481"/>
      <c r="GTC78" s="481"/>
      <c r="GTD78" s="481"/>
      <c r="GTE78" s="481"/>
      <c r="GTF78" s="481"/>
      <c r="GTG78" s="481"/>
      <c r="GTH78" s="481"/>
      <c r="GTI78" s="481"/>
      <c r="GTJ78" s="481"/>
      <c r="GTK78" s="481"/>
      <c r="GTL78" s="481"/>
      <c r="GTM78" s="481"/>
      <c r="GTN78" s="481"/>
      <c r="GTO78" s="481"/>
      <c r="GTP78" s="481"/>
      <c r="GTQ78" s="481"/>
      <c r="GTR78" s="481"/>
      <c r="GTS78" s="481"/>
      <c r="GTT78" s="481"/>
      <c r="GTU78" s="481"/>
      <c r="GTV78" s="481"/>
      <c r="GTW78" s="481"/>
      <c r="GTX78" s="481"/>
      <c r="GTY78" s="481"/>
      <c r="GTZ78" s="481"/>
      <c r="GUA78" s="481"/>
      <c r="GUB78" s="481"/>
      <c r="GUC78" s="481"/>
      <c r="GUD78" s="481"/>
      <c r="GUE78" s="481"/>
      <c r="GUF78" s="481"/>
      <c r="GUG78" s="481"/>
      <c r="GUH78" s="481"/>
      <c r="GUI78" s="481"/>
      <c r="GUJ78" s="481"/>
      <c r="GUK78" s="481"/>
      <c r="GUL78" s="481"/>
      <c r="GUM78" s="481"/>
      <c r="GUN78" s="481"/>
      <c r="GUO78" s="481"/>
      <c r="GUP78" s="481"/>
      <c r="GUQ78" s="481"/>
      <c r="GUR78" s="481"/>
      <c r="GUS78" s="481"/>
      <c r="GUT78" s="481"/>
      <c r="GUU78" s="481"/>
      <c r="GUV78" s="481"/>
      <c r="GUW78" s="481"/>
      <c r="GUX78" s="481"/>
      <c r="GUY78" s="481"/>
      <c r="GUZ78" s="481"/>
      <c r="GVA78" s="481"/>
      <c r="GVB78" s="481"/>
      <c r="GVC78" s="481"/>
      <c r="GVD78" s="481"/>
      <c r="GVE78" s="481"/>
      <c r="GVF78" s="481"/>
      <c r="GVG78" s="481"/>
      <c r="GVH78" s="481"/>
      <c r="GVI78" s="481"/>
      <c r="GVJ78" s="481"/>
      <c r="GVK78" s="481"/>
      <c r="GVL78" s="481"/>
      <c r="GVM78" s="481"/>
      <c r="GVN78" s="481"/>
      <c r="GVO78" s="481"/>
      <c r="GVP78" s="481"/>
      <c r="GVQ78" s="481"/>
      <c r="GVR78" s="481"/>
      <c r="GVS78" s="481"/>
      <c r="GVT78" s="481"/>
      <c r="GVU78" s="481"/>
      <c r="GVV78" s="481"/>
      <c r="GVW78" s="481"/>
      <c r="GVX78" s="481"/>
      <c r="GVY78" s="481"/>
      <c r="GVZ78" s="481"/>
      <c r="GWA78" s="481"/>
      <c r="GWB78" s="481"/>
      <c r="GWC78" s="481"/>
      <c r="GWD78" s="481"/>
      <c r="GWE78" s="481"/>
      <c r="GWF78" s="481"/>
      <c r="GWG78" s="481"/>
      <c r="GWH78" s="481"/>
      <c r="GWI78" s="481"/>
      <c r="GWJ78" s="481"/>
      <c r="GWK78" s="481"/>
      <c r="GWL78" s="481"/>
      <c r="GWM78" s="481"/>
      <c r="GWN78" s="481"/>
      <c r="GWO78" s="481"/>
      <c r="GWP78" s="481"/>
      <c r="GWQ78" s="481"/>
      <c r="GWR78" s="481"/>
      <c r="GWS78" s="481"/>
      <c r="GWT78" s="481"/>
      <c r="GWU78" s="481"/>
      <c r="GWV78" s="481"/>
      <c r="GWW78" s="481"/>
      <c r="GWX78" s="481"/>
      <c r="GWY78" s="481"/>
      <c r="GWZ78" s="481"/>
      <c r="GXA78" s="481"/>
      <c r="GXB78" s="481"/>
      <c r="GXC78" s="481"/>
      <c r="GXD78" s="481"/>
      <c r="GXE78" s="481"/>
      <c r="GXF78" s="481"/>
      <c r="GXG78" s="481"/>
      <c r="GXH78" s="481"/>
      <c r="GXI78" s="481"/>
      <c r="GXJ78" s="481"/>
      <c r="GXK78" s="481"/>
      <c r="GXL78" s="481"/>
      <c r="GXM78" s="481"/>
      <c r="GXN78" s="481"/>
      <c r="GXO78" s="481"/>
      <c r="GXP78" s="481"/>
      <c r="GXQ78" s="481"/>
      <c r="GXR78" s="481"/>
      <c r="GXS78" s="481"/>
      <c r="GXT78" s="481"/>
      <c r="GXU78" s="481"/>
      <c r="GXV78" s="481"/>
      <c r="GXW78" s="481"/>
      <c r="GXX78" s="481"/>
      <c r="GXY78" s="481"/>
      <c r="GXZ78" s="481"/>
      <c r="GYA78" s="481"/>
      <c r="GYB78" s="481"/>
      <c r="GYC78" s="481"/>
      <c r="GYD78" s="481"/>
      <c r="GYE78" s="481"/>
      <c r="GYF78" s="481"/>
      <c r="GYG78" s="481"/>
      <c r="GYH78" s="481"/>
      <c r="GYI78" s="481"/>
      <c r="GYJ78" s="481"/>
      <c r="GYK78" s="481"/>
      <c r="GYL78" s="481"/>
      <c r="GYM78" s="481"/>
      <c r="GYN78" s="481"/>
      <c r="GYO78" s="481"/>
      <c r="GYP78" s="481"/>
      <c r="GYQ78" s="481"/>
      <c r="GYR78" s="481"/>
      <c r="GYS78" s="481"/>
      <c r="GYT78" s="481"/>
      <c r="GYU78" s="481"/>
      <c r="GYV78" s="481"/>
      <c r="GYW78" s="481"/>
      <c r="GYX78" s="481"/>
      <c r="GYY78" s="481"/>
      <c r="GYZ78" s="481"/>
      <c r="GZA78" s="481"/>
      <c r="GZB78" s="481"/>
      <c r="GZC78" s="481"/>
      <c r="GZD78" s="481"/>
      <c r="GZE78" s="481"/>
      <c r="GZF78" s="481"/>
      <c r="GZG78" s="481"/>
      <c r="GZH78" s="481"/>
      <c r="GZI78" s="481"/>
      <c r="GZJ78" s="481"/>
      <c r="GZK78" s="481"/>
      <c r="GZL78" s="481"/>
      <c r="GZM78" s="481"/>
      <c r="GZN78" s="481"/>
      <c r="GZO78" s="481"/>
      <c r="GZP78" s="481"/>
      <c r="GZQ78" s="481"/>
      <c r="GZR78" s="481"/>
      <c r="GZS78" s="481"/>
      <c r="GZT78" s="481"/>
      <c r="GZU78" s="481"/>
      <c r="GZV78" s="481"/>
      <c r="GZW78" s="481"/>
      <c r="GZX78" s="481"/>
      <c r="GZY78" s="481"/>
      <c r="GZZ78" s="481"/>
      <c r="HAA78" s="481"/>
      <c r="HAB78" s="481"/>
      <c r="HAC78" s="481"/>
      <c r="HAD78" s="481"/>
      <c r="HAE78" s="481"/>
      <c r="HAF78" s="481"/>
      <c r="HAG78" s="481"/>
      <c r="HAH78" s="481"/>
      <c r="HAI78" s="481"/>
      <c r="HAJ78" s="481"/>
      <c r="HAK78" s="481"/>
      <c r="HAL78" s="481"/>
      <c r="HAM78" s="481"/>
      <c r="HAN78" s="481"/>
      <c r="HAO78" s="481"/>
      <c r="HAP78" s="481"/>
      <c r="HAQ78" s="481"/>
      <c r="HAR78" s="481"/>
      <c r="HAS78" s="481"/>
      <c r="HAT78" s="481"/>
      <c r="HAU78" s="481"/>
      <c r="HAV78" s="481"/>
      <c r="HAW78" s="481"/>
      <c r="HAX78" s="481"/>
      <c r="HAY78" s="481"/>
      <c r="HAZ78" s="481"/>
      <c r="HBA78" s="481"/>
      <c r="HBB78" s="481"/>
      <c r="HBC78" s="481"/>
      <c r="HBD78" s="481"/>
      <c r="HBE78" s="481"/>
      <c r="HBF78" s="481"/>
      <c r="HBG78" s="481"/>
      <c r="HBH78" s="481"/>
      <c r="HBI78" s="481"/>
      <c r="HBJ78" s="481"/>
      <c r="HBK78" s="481"/>
      <c r="HBL78" s="481"/>
      <c r="HBM78" s="481"/>
      <c r="HBN78" s="481"/>
      <c r="HBO78" s="481"/>
      <c r="HBP78" s="481"/>
      <c r="HBQ78" s="481"/>
      <c r="HBR78" s="481"/>
      <c r="HBS78" s="481"/>
      <c r="HBT78" s="481"/>
      <c r="HBU78" s="481"/>
      <c r="HBV78" s="481"/>
      <c r="HBW78" s="481"/>
      <c r="HBX78" s="481"/>
      <c r="HBY78" s="481"/>
      <c r="HBZ78" s="481"/>
      <c r="HCA78" s="481"/>
      <c r="HCB78" s="481"/>
      <c r="HCC78" s="481"/>
      <c r="HCD78" s="481"/>
      <c r="HCE78" s="481"/>
      <c r="HCF78" s="481"/>
      <c r="HCG78" s="481"/>
      <c r="HCH78" s="481"/>
      <c r="HCI78" s="481"/>
      <c r="HCJ78" s="481"/>
      <c r="HCK78" s="481"/>
      <c r="HCL78" s="481"/>
      <c r="HCM78" s="481"/>
      <c r="HCN78" s="481"/>
      <c r="HCO78" s="481"/>
      <c r="HCP78" s="481"/>
      <c r="HCQ78" s="481"/>
      <c r="HCR78" s="481"/>
      <c r="HCS78" s="481"/>
      <c r="HCT78" s="481"/>
      <c r="HCU78" s="481"/>
      <c r="HCV78" s="481"/>
      <c r="HCW78" s="481"/>
      <c r="HCX78" s="481"/>
      <c r="HCY78" s="481"/>
      <c r="HCZ78" s="481"/>
      <c r="HDA78" s="481"/>
      <c r="HDB78" s="481"/>
      <c r="HDC78" s="481"/>
      <c r="HDD78" s="481"/>
      <c r="HDE78" s="481"/>
      <c r="HDF78" s="481"/>
      <c r="HDG78" s="481"/>
      <c r="HDH78" s="481"/>
      <c r="HDI78" s="481"/>
      <c r="HDJ78" s="481"/>
      <c r="HDK78" s="481"/>
      <c r="HDL78" s="481"/>
      <c r="HDM78" s="481"/>
      <c r="HDN78" s="481"/>
      <c r="HDO78" s="481"/>
      <c r="HDP78" s="481"/>
      <c r="HDQ78" s="481"/>
      <c r="HDR78" s="481"/>
      <c r="HDS78" s="481"/>
      <c r="HDT78" s="481"/>
      <c r="HDU78" s="481"/>
      <c r="HDV78" s="481"/>
      <c r="HDW78" s="481"/>
      <c r="HDX78" s="481"/>
      <c r="HDY78" s="481"/>
      <c r="HDZ78" s="481"/>
      <c r="HEA78" s="481"/>
      <c r="HEB78" s="481"/>
      <c r="HEC78" s="481"/>
      <c r="HED78" s="481"/>
      <c r="HEE78" s="481"/>
      <c r="HEF78" s="481"/>
      <c r="HEG78" s="481"/>
      <c r="HEH78" s="481"/>
      <c r="HEI78" s="481"/>
      <c r="HEJ78" s="481"/>
      <c r="HEK78" s="481"/>
      <c r="HEL78" s="481"/>
      <c r="HEM78" s="481"/>
      <c r="HEN78" s="481"/>
      <c r="HEO78" s="481"/>
      <c r="HEP78" s="481"/>
      <c r="HEQ78" s="481"/>
      <c r="HER78" s="481"/>
      <c r="HES78" s="481"/>
      <c r="HET78" s="481"/>
      <c r="HEU78" s="481"/>
      <c r="HEV78" s="481"/>
      <c r="HEW78" s="481"/>
      <c r="HEX78" s="481"/>
      <c r="HEY78" s="481"/>
      <c r="HEZ78" s="481"/>
      <c r="HFA78" s="481"/>
      <c r="HFB78" s="481"/>
      <c r="HFC78" s="481"/>
      <c r="HFD78" s="481"/>
      <c r="HFE78" s="481"/>
      <c r="HFF78" s="481"/>
      <c r="HFG78" s="481"/>
      <c r="HFH78" s="481"/>
      <c r="HFI78" s="481"/>
      <c r="HFJ78" s="481"/>
      <c r="HFK78" s="481"/>
      <c r="HFL78" s="481"/>
      <c r="HFM78" s="481"/>
      <c r="HFN78" s="481"/>
      <c r="HFO78" s="481"/>
      <c r="HFP78" s="481"/>
      <c r="HFQ78" s="481"/>
      <c r="HFR78" s="481"/>
      <c r="HFS78" s="481"/>
      <c r="HFT78" s="481"/>
      <c r="HFU78" s="481"/>
      <c r="HFV78" s="481"/>
      <c r="HFW78" s="481"/>
      <c r="HFX78" s="481"/>
      <c r="HFY78" s="481"/>
      <c r="HFZ78" s="481"/>
      <c r="HGA78" s="481"/>
      <c r="HGB78" s="481"/>
      <c r="HGC78" s="481"/>
      <c r="HGD78" s="481"/>
      <c r="HGE78" s="481"/>
      <c r="HGF78" s="481"/>
      <c r="HGG78" s="481"/>
      <c r="HGH78" s="481"/>
      <c r="HGI78" s="481"/>
      <c r="HGJ78" s="481"/>
      <c r="HGK78" s="481"/>
      <c r="HGL78" s="481"/>
      <c r="HGM78" s="481"/>
      <c r="HGN78" s="481"/>
      <c r="HGO78" s="481"/>
      <c r="HGP78" s="481"/>
      <c r="HGQ78" s="481"/>
      <c r="HGR78" s="481"/>
      <c r="HGS78" s="481"/>
      <c r="HGT78" s="481"/>
      <c r="HGU78" s="481"/>
      <c r="HGV78" s="481"/>
      <c r="HGW78" s="481"/>
      <c r="HGX78" s="481"/>
      <c r="HGY78" s="481"/>
      <c r="HGZ78" s="481"/>
      <c r="HHA78" s="481"/>
      <c r="HHB78" s="481"/>
      <c r="HHC78" s="481"/>
      <c r="HHD78" s="481"/>
      <c r="HHE78" s="481"/>
      <c r="HHF78" s="481"/>
      <c r="HHG78" s="481"/>
      <c r="HHH78" s="481"/>
      <c r="HHI78" s="481"/>
      <c r="HHJ78" s="481"/>
      <c r="HHK78" s="481"/>
      <c r="HHL78" s="481"/>
      <c r="HHM78" s="481"/>
      <c r="HHN78" s="481"/>
      <c r="HHO78" s="481"/>
      <c r="HHP78" s="481"/>
      <c r="HHQ78" s="481"/>
      <c r="HHR78" s="481"/>
      <c r="HHS78" s="481"/>
      <c r="HHT78" s="481"/>
      <c r="HHU78" s="481"/>
      <c r="HHV78" s="481"/>
      <c r="HHW78" s="481"/>
      <c r="HHX78" s="481"/>
      <c r="HHY78" s="481"/>
      <c r="HHZ78" s="481"/>
      <c r="HIA78" s="481"/>
      <c r="HIB78" s="481"/>
      <c r="HIC78" s="481"/>
      <c r="HID78" s="481"/>
      <c r="HIE78" s="481"/>
      <c r="HIF78" s="481"/>
      <c r="HIG78" s="481"/>
      <c r="HIH78" s="481"/>
      <c r="HII78" s="481"/>
      <c r="HIJ78" s="481"/>
      <c r="HIK78" s="481"/>
      <c r="HIL78" s="481"/>
      <c r="HIM78" s="481"/>
      <c r="HIN78" s="481"/>
      <c r="HIO78" s="481"/>
      <c r="HIP78" s="481"/>
      <c r="HIQ78" s="481"/>
      <c r="HIR78" s="481"/>
      <c r="HIS78" s="481"/>
      <c r="HIT78" s="481"/>
      <c r="HIU78" s="481"/>
      <c r="HIV78" s="481"/>
      <c r="HIW78" s="481"/>
      <c r="HIX78" s="481"/>
      <c r="HIY78" s="481"/>
      <c r="HIZ78" s="481"/>
      <c r="HJA78" s="481"/>
      <c r="HJB78" s="481"/>
      <c r="HJC78" s="481"/>
      <c r="HJD78" s="481"/>
      <c r="HJE78" s="481"/>
      <c r="HJF78" s="481"/>
      <c r="HJG78" s="481"/>
      <c r="HJH78" s="481"/>
      <c r="HJI78" s="481"/>
      <c r="HJJ78" s="481"/>
      <c r="HJK78" s="481"/>
      <c r="HJL78" s="481"/>
      <c r="HJM78" s="481"/>
      <c r="HJN78" s="481"/>
      <c r="HJO78" s="481"/>
      <c r="HJP78" s="481"/>
      <c r="HJQ78" s="481"/>
      <c r="HJR78" s="481"/>
      <c r="HJS78" s="481"/>
      <c r="HJT78" s="481"/>
      <c r="HJU78" s="481"/>
      <c r="HJV78" s="481"/>
      <c r="HJW78" s="481"/>
      <c r="HJX78" s="481"/>
      <c r="HJY78" s="481"/>
      <c r="HJZ78" s="481"/>
      <c r="HKA78" s="481"/>
      <c r="HKB78" s="481"/>
      <c r="HKC78" s="481"/>
      <c r="HKD78" s="481"/>
      <c r="HKE78" s="481"/>
      <c r="HKF78" s="481"/>
      <c r="HKG78" s="481"/>
      <c r="HKH78" s="481"/>
      <c r="HKI78" s="481"/>
      <c r="HKJ78" s="481"/>
      <c r="HKK78" s="481"/>
      <c r="HKL78" s="481"/>
      <c r="HKM78" s="481"/>
      <c r="HKN78" s="481"/>
      <c r="HKO78" s="481"/>
      <c r="HKP78" s="481"/>
      <c r="HKQ78" s="481"/>
      <c r="HKR78" s="481"/>
      <c r="HKS78" s="481"/>
      <c r="HKT78" s="481"/>
      <c r="HKU78" s="481"/>
      <c r="HKV78" s="481"/>
      <c r="HKW78" s="481"/>
      <c r="HKX78" s="481"/>
      <c r="HKY78" s="481"/>
      <c r="HKZ78" s="481"/>
      <c r="HLA78" s="481"/>
      <c r="HLB78" s="481"/>
      <c r="HLC78" s="481"/>
      <c r="HLD78" s="481"/>
      <c r="HLE78" s="481"/>
      <c r="HLF78" s="481"/>
      <c r="HLG78" s="481"/>
      <c r="HLH78" s="481"/>
      <c r="HLI78" s="481"/>
      <c r="HLJ78" s="481"/>
      <c r="HLK78" s="481"/>
      <c r="HLL78" s="481"/>
      <c r="HLM78" s="481"/>
      <c r="HLN78" s="481"/>
      <c r="HLO78" s="481"/>
      <c r="HLP78" s="481"/>
      <c r="HLQ78" s="481"/>
      <c r="HLR78" s="481"/>
      <c r="HLS78" s="481"/>
      <c r="HLT78" s="481"/>
      <c r="HLU78" s="481"/>
      <c r="HLV78" s="481"/>
      <c r="HLW78" s="481"/>
      <c r="HLX78" s="481"/>
      <c r="HLY78" s="481"/>
      <c r="HLZ78" s="481"/>
      <c r="HMA78" s="481"/>
      <c r="HMB78" s="481"/>
      <c r="HMC78" s="481"/>
      <c r="HMD78" s="481"/>
      <c r="HME78" s="481"/>
      <c r="HMF78" s="481"/>
      <c r="HMG78" s="481"/>
      <c r="HMH78" s="481"/>
      <c r="HMI78" s="481"/>
      <c r="HMJ78" s="481"/>
      <c r="HMK78" s="481"/>
      <c r="HML78" s="481"/>
      <c r="HMM78" s="481"/>
      <c r="HMN78" s="481"/>
      <c r="HMO78" s="481"/>
      <c r="HMP78" s="481"/>
      <c r="HMQ78" s="481"/>
      <c r="HMR78" s="481"/>
      <c r="HMS78" s="481"/>
      <c r="HMT78" s="481"/>
      <c r="HMU78" s="481"/>
      <c r="HMV78" s="481"/>
      <c r="HMW78" s="481"/>
      <c r="HMX78" s="481"/>
      <c r="HMY78" s="481"/>
      <c r="HMZ78" s="481"/>
      <c r="HNA78" s="481"/>
      <c r="HNB78" s="481"/>
      <c r="HNC78" s="481"/>
      <c r="HND78" s="481"/>
      <c r="HNE78" s="481"/>
      <c r="HNF78" s="481"/>
      <c r="HNG78" s="481"/>
      <c r="HNH78" s="481"/>
      <c r="HNI78" s="481"/>
      <c r="HNJ78" s="481"/>
      <c r="HNK78" s="481"/>
      <c r="HNL78" s="481"/>
      <c r="HNM78" s="481"/>
      <c r="HNN78" s="481"/>
      <c r="HNO78" s="481"/>
      <c r="HNP78" s="481"/>
      <c r="HNQ78" s="481"/>
      <c r="HNR78" s="481"/>
      <c r="HNS78" s="481"/>
      <c r="HNT78" s="481"/>
      <c r="HNU78" s="481"/>
      <c r="HNV78" s="481"/>
      <c r="HNW78" s="481"/>
      <c r="HNX78" s="481"/>
      <c r="HNY78" s="481"/>
      <c r="HNZ78" s="481"/>
      <c r="HOA78" s="481"/>
      <c r="HOB78" s="481"/>
      <c r="HOC78" s="481"/>
      <c r="HOD78" s="481"/>
      <c r="HOE78" s="481"/>
      <c r="HOF78" s="481"/>
      <c r="HOG78" s="481"/>
      <c r="HOH78" s="481"/>
      <c r="HOI78" s="481"/>
      <c r="HOJ78" s="481"/>
      <c r="HOK78" s="481"/>
      <c r="HOL78" s="481"/>
      <c r="HOM78" s="481"/>
      <c r="HON78" s="481"/>
      <c r="HOO78" s="481"/>
      <c r="HOP78" s="481"/>
      <c r="HOQ78" s="481"/>
      <c r="HOR78" s="481"/>
      <c r="HOS78" s="481"/>
      <c r="HOT78" s="481"/>
      <c r="HOU78" s="481"/>
      <c r="HOV78" s="481"/>
      <c r="HOW78" s="481"/>
      <c r="HOX78" s="481"/>
      <c r="HOY78" s="481"/>
      <c r="HOZ78" s="481"/>
      <c r="HPA78" s="481"/>
      <c r="HPB78" s="481"/>
      <c r="HPC78" s="481"/>
      <c r="HPD78" s="481"/>
      <c r="HPE78" s="481"/>
      <c r="HPF78" s="481"/>
      <c r="HPG78" s="481"/>
      <c r="HPH78" s="481"/>
      <c r="HPI78" s="481"/>
      <c r="HPJ78" s="481"/>
      <c r="HPK78" s="481"/>
      <c r="HPL78" s="481"/>
      <c r="HPM78" s="481"/>
      <c r="HPN78" s="481"/>
      <c r="HPO78" s="481"/>
      <c r="HPP78" s="481"/>
      <c r="HPQ78" s="481"/>
      <c r="HPR78" s="481"/>
      <c r="HPS78" s="481"/>
      <c r="HPT78" s="481"/>
      <c r="HPU78" s="481"/>
      <c r="HPV78" s="481"/>
      <c r="HPW78" s="481"/>
      <c r="HPX78" s="481"/>
      <c r="HPY78" s="481"/>
      <c r="HPZ78" s="481"/>
      <c r="HQA78" s="481"/>
      <c r="HQB78" s="481"/>
      <c r="HQC78" s="481"/>
      <c r="HQD78" s="481"/>
      <c r="HQE78" s="481"/>
      <c r="HQF78" s="481"/>
      <c r="HQG78" s="481"/>
      <c r="HQH78" s="481"/>
      <c r="HQI78" s="481"/>
      <c r="HQJ78" s="481"/>
      <c r="HQK78" s="481"/>
      <c r="HQL78" s="481"/>
      <c r="HQM78" s="481"/>
      <c r="HQN78" s="481"/>
      <c r="HQO78" s="481"/>
      <c r="HQP78" s="481"/>
      <c r="HQQ78" s="481"/>
      <c r="HQR78" s="481"/>
      <c r="HQS78" s="481"/>
      <c r="HQT78" s="481"/>
      <c r="HQU78" s="481"/>
      <c r="HQV78" s="481"/>
      <c r="HQW78" s="481"/>
      <c r="HQX78" s="481"/>
      <c r="HQY78" s="481"/>
      <c r="HQZ78" s="481"/>
      <c r="HRA78" s="481"/>
      <c r="HRB78" s="481"/>
      <c r="HRC78" s="481"/>
      <c r="HRD78" s="481"/>
      <c r="HRE78" s="481"/>
      <c r="HRF78" s="481"/>
      <c r="HRG78" s="481"/>
      <c r="HRH78" s="481"/>
      <c r="HRI78" s="481"/>
      <c r="HRJ78" s="481"/>
      <c r="HRK78" s="481"/>
      <c r="HRL78" s="481"/>
      <c r="HRM78" s="481"/>
      <c r="HRN78" s="481"/>
      <c r="HRO78" s="481"/>
      <c r="HRP78" s="481"/>
      <c r="HRQ78" s="481"/>
      <c r="HRR78" s="481"/>
      <c r="HRS78" s="481"/>
      <c r="HRT78" s="481"/>
      <c r="HRU78" s="481"/>
      <c r="HRV78" s="481"/>
      <c r="HRW78" s="481"/>
      <c r="HRX78" s="481"/>
      <c r="HRY78" s="481"/>
      <c r="HRZ78" s="481"/>
      <c r="HSA78" s="481"/>
      <c r="HSB78" s="481"/>
      <c r="HSC78" s="481"/>
      <c r="HSD78" s="481"/>
      <c r="HSE78" s="481"/>
      <c r="HSF78" s="481"/>
      <c r="HSG78" s="481"/>
      <c r="HSH78" s="481"/>
      <c r="HSI78" s="481"/>
      <c r="HSJ78" s="481"/>
      <c r="HSK78" s="481"/>
      <c r="HSL78" s="481"/>
      <c r="HSM78" s="481"/>
      <c r="HSN78" s="481"/>
      <c r="HSO78" s="481"/>
      <c r="HSP78" s="481"/>
      <c r="HSQ78" s="481"/>
      <c r="HSR78" s="481"/>
      <c r="HSS78" s="481"/>
      <c r="HST78" s="481"/>
      <c r="HSU78" s="481"/>
      <c r="HSV78" s="481"/>
      <c r="HSW78" s="481"/>
      <c r="HSX78" s="481"/>
      <c r="HSY78" s="481"/>
      <c r="HSZ78" s="481"/>
      <c r="HTA78" s="481"/>
      <c r="HTB78" s="481"/>
      <c r="HTC78" s="481"/>
      <c r="HTD78" s="481"/>
      <c r="HTE78" s="481"/>
      <c r="HTF78" s="481"/>
      <c r="HTG78" s="481"/>
      <c r="HTH78" s="481"/>
      <c r="HTI78" s="481"/>
      <c r="HTJ78" s="481"/>
      <c r="HTK78" s="481"/>
      <c r="HTL78" s="481"/>
      <c r="HTM78" s="481"/>
      <c r="HTN78" s="481"/>
      <c r="HTO78" s="481"/>
      <c r="HTP78" s="481"/>
      <c r="HTQ78" s="481"/>
      <c r="HTR78" s="481"/>
      <c r="HTS78" s="481"/>
      <c r="HTT78" s="481"/>
      <c r="HTU78" s="481"/>
      <c r="HTV78" s="481"/>
      <c r="HTW78" s="481"/>
      <c r="HTX78" s="481"/>
      <c r="HTY78" s="481"/>
      <c r="HTZ78" s="481"/>
      <c r="HUA78" s="481"/>
      <c r="HUB78" s="481"/>
      <c r="HUC78" s="481"/>
      <c r="HUD78" s="481"/>
      <c r="HUE78" s="481"/>
      <c r="HUF78" s="481"/>
      <c r="HUG78" s="481"/>
      <c r="HUH78" s="481"/>
      <c r="HUI78" s="481"/>
      <c r="HUJ78" s="481"/>
      <c r="HUK78" s="481"/>
      <c r="HUL78" s="481"/>
      <c r="HUM78" s="481"/>
      <c r="HUN78" s="481"/>
      <c r="HUO78" s="481"/>
      <c r="HUP78" s="481"/>
      <c r="HUQ78" s="481"/>
      <c r="HUR78" s="481"/>
      <c r="HUS78" s="481"/>
      <c r="HUT78" s="481"/>
      <c r="HUU78" s="481"/>
      <c r="HUV78" s="481"/>
      <c r="HUW78" s="481"/>
      <c r="HUX78" s="481"/>
      <c r="HUY78" s="481"/>
      <c r="HUZ78" s="481"/>
      <c r="HVA78" s="481"/>
      <c r="HVB78" s="481"/>
      <c r="HVC78" s="481"/>
      <c r="HVD78" s="481"/>
      <c r="HVE78" s="481"/>
      <c r="HVF78" s="481"/>
      <c r="HVG78" s="481"/>
      <c r="HVH78" s="481"/>
      <c r="HVI78" s="481"/>
      <c r="HVJ78" s="481"/>
      <c r="HVK78" s="481"/>
      <c r="HVL78" s="481"/>
      <c r="HVM78" s="481"/>
      <c r="HVN78" s="481"/>
      <c r="HVO78" s="481"/>
      <c r="HVP78" s="481"/>
      <c r="HVQ78" s="481"/>
      <c r="HVR78" s="481"/>
      <c r="HVS78" s="481"/>
      <c r="HVT78" s="481"/>
      <c r="HVU78" s="481"/>
      <c r="HVV78" s="481"/>
      <c r="HVW78" s="481"/>
      <c r="HVX78" s="481"/>
      <c r="HVY78" s="481"/>
      <c r="HVZ78" s="481"/>
      <c r="HWA78" s="481"/>
      <c r="HWB78" s="481"/>
      <c r="HWC78" s="481"/>
      <c r="HWD78" s="481"/>
      <c r="HWE78" s="481"/>
      <c r="HWF78" s="481"/>
      <c r="HWG78" s="481"/>
      <c r="HWH78" s="481"/>
      <c r="HWI78" s="481"/>
      <c r="HWJ78" s="481"/>
      <c r="HWK78" s="481"/>
      <c r="HWL78" s="481"/>
      <c r="HWM78" s="481"/>
      <c r="HWN78" s="481"/>
      <c r="HWO78" s="481"/>
      <c r="HWP78" s="481"/>
      <c r="HWQ78" s="481"/>
      <c r="HWR78" s="481"/>
      <c r="HWS78" s="481"/>
      <c r="HWT78" s="481"/>
      <c r="HWU78" s="481"/>
      <c r="HWV78" s="481"/>
      <c r="HWW78" s="481"/>
      <c r="HWX78" s="481"/>
      <c r="HWY78" s="481"/>
      <c r="HWZ78" s="481"/>
      <c r="HXA78" s="481"/>
      <c r="HXB78" s="481"/>
      <c r="HXC78" s="481"/>
      <c r="HXD78" s="481"/>
      <c r="HXE78" s="481"/>
      <c r="HXF78" s="481"/>
      <c r="HXG78" s="481"/>
      <c r="HXH78" s="481"/>
      <c r="HXI78" s="481"/>
      <c r="HXJ78" s="481"/>
      <c r="HXK78" s="481"/>
      <c r="HXL78" s="481"/>
      <c r="HXM78" s="481"/>
      <c r="HXN78" s="481"/>
      <c r="HXO78" s="481"/>
      <c r="HXP78" s="481"/>
      <c r="HXQ78" s="481"/>
      <c r="HXR78" s="481"/>
      <c r="HXS78" s="481"/>
      <c r="HXT78" s="481"/>
      <c r="HXU78" s="481"/>
      <c r="HXV78" s="481"/>
      <c r="HXW78" s="481"/>
      <c r="HXX78" s="481"/>
      <c r="HXY78" s="481"/>
      <c r="HXZ78" s="481"/>
      <c r="HYA78" s="481"/>
      <c r="HYB78" s="481"/>
      <c r="HYC78" s="481"/>
      <c r="HYD78" s="481"/>
      <c r="HYE78" s="481"/>
      <c r="HYF78" s="481"/>
      <c r="HYG78" s="481"/>
      <c r="HYH78" s="481"/>
      <c r="HYI78" s="481"/>
      <c r="HYJ78" s="481"/>
      <c r="HYK78" s="481"/>
      <c r="HYL78" s="481"/>
      <c r="HYM78" s="481"/>
      <c r="HYN78" s="481"/>
      <c r="HYO78" s="481"/>
      <c r="HYP78" s="481"/>
      <c r="HYQ78" s="481"/>
      <c r="HYR78" s="481"/>
      <c r="HYS78" s="481"/>
      <c r="HYT78" s="481"/>
      <c r="HYU78" s="481"/>
      <c r="HYV78" s="481"/>
      <c r="HYW78" s="481"/>
      <c r="HYX78" s="481"/>
      <c r="HYY78" s="481"/>
      <c r="HYZ78" s="481"/>
      <c r="HZA78" s="481"/>
      <c r="HZB78" s="481"/>
      <c r="HZC78" s="481"/>
      <c r="HZD78" s="481"/>
      <c r="HZE78" s="481"/>
      <c r="HZF78" s="481"/>
      <c r="HZG78" s="481"/>
      <c r="HZH78" s="481"/>
      <c r="HZI78" s="481"/>
      <c r="HZJ78" s="481"/>
      <c r="HZK78" s="481"/>
      <c r="HZL78" s="481"/>
      <c r="HZM78" s="481"/>
      <c r="HZN78" s="481"/>
      <c r="HZO78" s="481"/>
      <c r="HZP78" s="481"/>
      <c r="HZQ78" s="481"/>
      <c r="HZR78" s="481"/>
      <c r="HZS78" s="481"/>
      <c r="HZT78" s="481"/>
      <c r="HZU78" s="481"/>
      <c r="HZV78" s="481"/>
      <c r="HZW78" s="481"/>
      <c r="HZX78" s="481"/>
      <c r="HZY78" s="481"/>
      <c r="HZZ78" s="481"/>
      <c r="IAA78" s="481"/>
      <c r="IAB78" s="481"/>
      <c r="IAC78" s="481"/>
      <c r="IAD78" s="481"/>
      <c r="IAE78" s="481"/>
      <c r="IAF78" s="481"/>
      <c r="IAG78" s="481"/>
      <c r="IAH78" s="481"/>
      <c r="IAI78" s="481"/>
      <c r="IAJ78" s="481"/>
      <c r="IAK78" s="481"/>
      <c r="IAL78" s="481"/>
      <c r="IAM78" s="481"/>
      <c r="IAN78" s="481"/>
      <c r="IAO78" s="481"/>
      <c r="IAP78" s="481"/>
      <c r="IAQ78" s="481"/>
      <c r="IAR78" s="481"/>
      <c r="IAS78" s="481"/>
      <c r="IAT78" s="481"/>
      <c r="IAU78" s="481"/>
      <c r="IAV78" s="481"/>
      <c r="IAW78" s="481"/>
      <c r="IAX78" s="481"/>
      <c r="IAY78" s="481"/>
      <c r="IAZ78" s="481"/>
      <c r="IBA78" s="481"/>
      <c r="IBB78" s="481"/>
      <c r="IBC78" s="481"/>
      <c r="IBD78" s="481"/>
      <c r="IBE78" s="481"/>
      <c r="IBF78" s="481"/>
      <c r="IBG78" s="481"/>
      <c r="IBH78" s="481"/>
      <c r="IBI78" s="481"/>
      <c r="IBJ78" s="481"/>
      <c r="IBK78" s="481"/>
      <c r="IBL78" s="481"/>
      <c r="IBM78" s="481"/>
      <c r="IBN78" s="481"/>
      <c r="IBO78" s="481"/>
      <c r="IBP78" s="481"/>
      <c r="IBQ78" s="481"/>
      <c r="IBR78" s="481"/>
      <c r="IBS78" s="481"/>
      <c r="IBT78" s="481"/>
      <c r="IBU78" s="481"/>
      <c r="IBV78" s="481"/>
      <c r="IBW78" s="481"/>
      <c r="IBX78" s="481"/>
      <c r="IBY78" s="481"/>
      <c r="IBZ78" s="481"/>
      <c r="ICA78" s="481"/>
      <c r="ICB78" s="481"/>
      <c r="ICC78" s="481"/>
      <c r="ICD78" s="481"/>
      <c r="ICE78" s="481"/>
      <c r="ICF78" s="481"/>
      <c r="ICG78" s="481"/>
      <c r="ICH78" s="481"/>
      <c r="ICI78" s="481"/>
      <c r="ICJ78" s="481"/>
      <c r="ICK78" s="481"/>
      <c r="ICL78" s="481"/>
      <c r="ICM78" s="481"/>
      <c r="ICN78" s="481"/>
      <c r="ICO78" s="481"/>
      <c r="ICP78" s="481"/>
      <c r="ICQ78" s="481"/>
      <c r="ICR78" s="481"/>
      <c r="ICS78" s="481"/>
      <c r="ICT78" s="481"/>
      <c r="ICU78" s="481"/>
      <c r="ICV78" s="481"/>
      <c r="ICW78" s="481"/>
      <c r="ICX78" s="481"/>
      <c r="ICY78" s="481"/>
      <c r="ICZ78" s="481"/>
      <c r="IDA78" s="481"/>
      <c r="IDB78" s="481"/>
      <c r="IDC78" s="481"/>
      <c r="IDD78" s="481"/>
      <c r="IDE78" s="481"/>
      <c r="IDF78" s="481"/>
      <c r="IDG78" s="481"/>
      <c r="IDH78" s="481"/>
      <c r="IDI78" s="481"/>
      <c r="IDJ78" s="481"/>
      <c r="IDK78" s="481"/>
      <c r="IDL78" s="481"/>
      <c r="IDM78" s="481"/>
      <c r="IDN78" s="481"/>
      <c r="IDO78" s="481"/>
      <c r="IDP78" s="481"/>
      <c r="IDQ78" s="481"/>
      <c r="IDR78" s="481"/>
      <c r="IDS78" s="481"/>
      <c r="IDT78" s="481"/>
      <c r="IDU78" s="481"/>
      <c r="IDV78" s="481"/>
      <c r="IDW78" s="481"/>
      <c r="IDX78" s="481"/>
      <c r="IDY78" s="481"/>
      <c r="IDZ78" s="481"/>
      <c r="IEA78" s="481"/>
      <c r="IEB78" s="481"/>
      <c r="IEC78" s="481"/>
      <c r="IED78" s="481"/>
      <c r="IEE78" s="481"/>
      <c r="IEF78" s="481"/>
      <c r="IEG78" s="481"/>
      <c r="IEH78" s="481"/>
      <c r="IEI78" s="481"/>
      <c r="IEJ78" s="481"/>
      <c r="IEK78" s="481"/>
      <c r="IEL78" s="481"/>
      <c r="IEM78" s="481"/>
      <c r="IEN78" s="481"/>
      <c r="IEO78" s="481"/>
      <c r="IEP78" s="481"/>
      <c r="IEQ78" s="481"/>
      <c r="IER78" s="481"/>
      <c r="IES78" s="481"/>
      <c r="IET78" s="481"/>
      <c r="IEU78" s="481"/>
      <c r="IEV78" s="481"/>
      <c r="IEW78" s="481"/>
      <c r="IEX78" s="481"/>
      <c r="IEY78" s="481"/>
      <c r="IEZ78" s="481"/>
      <c r="IFA78" s="481"/>
      <c r="IFB78" s="481"/>
      <c r="IFC78" s="481"/>
      <c r="IFD78" s="481"/>
      <c r="IFE78" s="481"/>
      <c r="IFF78" s="481"/>
      <c r="IFG78" s="481"/>
      <c r="IFH78" s="481"/>
      <c r="IFI78" s="481"/>
      <c r="IFJ78" s="481"/>
      <c r="IFK78" s="481"/>
      <c r="IFL78" s="481"/>
      <c r="IFM78" s="481"/>
      <c r="IFN78" s="481"/>
      <c r="IFO78" s="481"/>
      <c r="IFP78" s="481"/>
      <c r="IFQ78" s="481"/>
      <c r="IFR78" s="481"/>
      <c r="IFS78" s="481"/>
      <c r="IFT78" s="481"/>
      <c r="IFU78" s="481"/>
      <c r="IFV78" s="481"/>
      <c r="IFW78" s="481"/>
      <c r="IFX78" s="481"/>
      <c r="IFY78" s="481"/>
      <c r="IFZ78" s="481"/>
      <c r="IGA78" s="481"/>
      <c r="IGB78" s="481"/>
      <c r="IGC78" s="481"/>
      <c r="IGD78" s="481"/>
      <c r="IGE78" s="481"/>
      <c r="IGF78" s="481"/>
      <c r="IGG78" s="481"/>
      <c r="IGH78" s="481"/>
      <c r="IGI78" s="481"/>
      <c r="IGJ78" s="481"/>
      <c r="IGK78" s="481"/>
      <c r="IGL78" s="481"/>
      <c r="IGM78" s="481"/>
      <c r="IGN78" s="481"/>
      <c r="IGO78" s="481"/>
      <c r="IGP78" s="481"/>
      <c r="IGQ78" s="481"/>
      <c r="IGR78" s="481"/>
      <c r="IGS78" s="481"/>
      <c r="IGT78" s="481"/>
      <c r="IGU78" s="481"/>
      <c r="IGV78" s="481"/>
      <c r="IGW78" s="481"/>
      <c r="IGX78" s="481"/>
      <c r="IGY78" s="481"/>
      <c r="IGZ78" s="481"/>
      <c r="IHA78" s="481"/>
      <c r="IHB78" s="481"/>
      <c r="IHC78" s="481"/>
      <c r="IHD78" s="481"/>
      <c r="IHE78" s="481"/>
      <c r="IHF78" s="481"/>
      <c r="IHG78" s="481"/>
      <c r="IHH78" s="481"/>
      <c r="IHI78" s="481"/>
      <c r="IHJ78" s="481"/>
      <c r="IHK78" s="481"/>
      <c r="IHL78" s="481"/>
      <c r="IHM78" s="481"/>
      <c r="IHN78" s="481"/>
      <c r="IHO78" s="481"/>
      <c r="IHP78" s="481"/>
      <c r="IHQ78" s="481"/>
      <c r="IHR78" s="481"/>
      <c r="IHS78" s="481"/>
      <c r="IHT78" s="481"/>
      <c r="IHU78" s="481"/>
      <c r="IHV78" s="481"/>
      <c r="IHW78" s="481"/>
      <c r="IHX78" s="481"/>
      <c r="IHY78" s="481"/>
      <c r="IHZ78" s="481"/>
      <c r="IIA78" s="481"/>
      <c r="IIB78" s="481"/>
      <c r="IIC78" s="481"/>
      <c r="IID78" s="481"/>
      <c r="IIE78" s="481"/>
      <c r="IIF78" s="481"/>
      <c r="IIG78" s="481"/>
      <c r="IIH78" s="481"/>
      <c r="III78" s="481"/>
      <c r="IIJ78" s="481"/>
      <c r="IIK78" s="481"/>
      <c r="IIL78" s="481"/>
      <c r="IIM78" s="481"/>
      <c r="IIN78" s="481"/>
      <c r="IIO78" s="481"/>
      <c r="IIP78" s="481"/>
      <c r="IIQ78" s="481"/>
      <c r="IIR78" s="481"/>
      <c r="IIS78" s="481"/>
      <c r="IIT78" s="481"/>
      <c r="IIU78" s="481"/>
      <c r="IIV78" s="481"/>
      <c r="IIW78" s="481"/>
      <c r="IIX78" s="481"/>
      <c r="IIY78" s="481"/>
      <c r="IIZ78" s="481"/>
      <c r="IJA78" s="481"/>
      <c r="IJB78" s="481"/>
      <c r="IJC78" s="481"/>
      <c r="IJD78" s="481"/>
      <c r="IJE78" s="481"/>
      <c r="IJF78" s="481"/>
      <c r="IJG78" s="481"/>
      <c r="IJH78" s="481"/>
      <c r="IJI78" s="481"/>
      <c r="IJJ78" s="481"/>
      <c r="IJK78" s="481"/>
      <c r="IJL78" s="481"/>
      <c r="IJM78" s="481"/>
      <c r="IJN78" s="481"/>
      <c r="IJO78" s="481"/>
      <c r="IJP78" s="481"/>
      <c r="IJQ78" s="481"/>
      <c r="IJR78" s="481"/>
      <c r="IJS78" s="481"/>
      <c r="IJT78" s="481"/>
      <c r="IJU78" s="481"/>
      <c r="IJV78" s="481"/>
      <c r="IJW78" s="481"/>
      <c r="IJX78" s="481"/>
      <c r="IJY78" s="481"/>
      <c r="IJZ78" s="481"/>
      <c r="IKA78" s="481"/>
      <c r="IKB78" s="481"/>
      <c r="IKC78" s="481"/>
      <c r="IKD78" s="481"/>
      <c r="IKE78" s="481"/>
      <c r="IKF78" s="481"/>
      <c r="IKG78" s="481"/>
      <c r="IKH78" s="481"/>
      <c r="IKI78" s="481"/>
      <c r="IKJ78" s="481"/>
      <c r="IKK78" s="481"/>
      <c r="IKL78" s="481"/>
      <c r="IKM78" s="481"/>
      <c r="IKN78" s="481"/>
      <c r="IKO78" s="481"/>
      <c r="IKP78" s="481"/>
      <c r="IKQ78" s="481"/>
      <c r="IKR78" s="481"/>
      <c r="IKS78" s="481"/>
      <c r="IKT78" s="481"/>
      <c r="IKU78" s="481"/>
      <c r="IKV78" s="481"/>
      <c r="IKW78" s="481"/>
      <c r="IKX78" s="481"/>
      <c r="IKY78" s="481"/>
      <c r="IKZ78" s="481"/>
      <c r="ILA78" s="481"/>
      <c r="ILB78" s="481"/>
      <c r="ILC78" s="481"/>
      <c r="ILD78" s="481"/>
      <c r="ILE78" s="481"/>
      <c r="ILF78" s="481"/>
      <c r="ILG78" s="481"/>
      <c r="ILH78" s="481"/>
      <c r="ILI78" s="481"/>
      <c r="ILJ78" s="481"/>
      <c r="ILK78" s="481"/>
      <c r="ILL78" s="481"/>
      <c r="ILM78" s="481"/>
      <c r="ILN78" s="481"/>
      <c r="ILO78" s="481"/>
      <c r="ILP78" s="481"/>
      <c r="ILQ78" s="481"/>
      <c r="ILR78" s="481"/>
      <c r="ILS78" s="481"/>
      <c r="ILT78" s="481"/>
      <c r="ILU78" s="481"/>
      <c r="ILV78" s="481"/>
      <c r="ILW78" s="481"/>
      <c r="ILX78" s="481"/>
      <c r="ILY78" s="481"/>
      <c r="ILZ78" s="481"/>
      <c r="IMA78" s="481"/>
      <c r="IMB78" s="481"/>
      <c r="IMC78" s="481"/>
      <c r="IMD78" s="481"/>
      <c r="IME78" s="481"/>
      <c r="IMF78" s="481"/>
      <c r="IMG78" s="481"/>
      <c r="IMH78" s="481"/>
      <c r="IMI78" s="481"/>
      <c r="IMJ78" s="481"/>
      <c r="IMK78" s="481"/>
      <c r="IML78" s="481"/>
      <c r="IMM78" s="481"/>
      <c r="IMN78" s="481"/>
      <c r="IMO78" s="481"/>
      <c r="IMP78" s="481"/>
      <c r="IMQ78" s="481"/>
      <c r="IMR78" s="481"/>
      <c r="IMS78" s="481"/>
      <c r="IMT78" s="481"/>
      <c r="IMU78" s="481"/>
      <c r="IMV78" s="481"/>
      <c r="IMW78" s="481"/>
      <c r="IMX78" s="481"/>
      <c r="IMY78" s="481"/>
      <c r="IMZ78" s="481"/>
      <c r="INA78" s="481"/>
      <c r="INB78" s="481"/>
      <c r="INC78" s="481"/>
      <c r="IND78" s="481"/>
      <c r="INE78" s="481"/>
      <c r="INF78" s="481"/>
      <c r="ING78" s="481"/>
      <c r="INH78" s="481"/>
      <c r="INI78" s="481"/>
      <c r="INJ78" s="481"/>
      <c r="INK78" s="481"/>
      <c r="INL78" s="481"/>
      <c r="INM78" s="481"/>
      <c r="INN78" s="481"/>
      <c r="INO78" s="481"/>
      <c r="INP78" s="481"/>
      <c r="INQ78" s="481"/>
      <c r="INR78" s="481"/>
      <c r="INS78" s="481"/>
      <c r="INT78" s="481"/>
      <c r="INU78" s="481"/>
      <c r="INV78" s="481"/>
      <c r="INW78" s="481"/>
      <c r="INX78" s="481"/>
      <c r="INY78" s="481"/>
      <c r="INZ78" s="481"/>
      <c r="IOA78" s="481"/>
      <c r="IOB78" s="481"/>
      <c r="IOC78" s="481"/>
      <c r="IOD78" s="481"/>
      <c r="IOE78" s="481"/>
      <c r="IOF78" s="481"/>
      <c r="IOG78" s="481"/>
      <c r="IOH78" s="481"/>
      <c r="IOI78" s="481"/>
      <c r="IOJ78" s="481"/>
      <c r="IOK78" s="481"/>
      <c r="IOL78" s="481"/>
      <c r="IOM78" s="481"/>
      <c r="ION78" s="481"/>
      <c r="IOO78" s="481"/>
      <c r="IOP78" s="481"/>
      <c r="IOQ78" s="481"/>
      <c r="IOR78" s="481"/>
      <c r="IOS78" s="481"/>
      <c r="IOT78" s="481"/>
      <c r="IOU78" s="481"/>
      <c r="IOV78" s="481"/>
      <c r="IOW78" s="481"/>
      <c r="IOX78" s="481"/>
      <c r="IOY78" s="481"/>
      <c r="IOZ78" s="481"/>
      <c r="IPA78" s="481"/>
      <c r="IPB78" s="481"/>
      <c r="IPC78" s="481"/>
      <c r="IPD78" s="481"/>
      <c r="IPE78" s="481"/>
      <c r="IPF78" s="481"/>
      <c r="IPG78" s="481"/>
      <c r="IPH78" s="481"/>
      <c r="IPI78" s="481"/>
      <c r="IPJ78" s="481"/>
      <c r="IPK78" s="481"/>
      <c r="IPL78" s="481"/>
      <c r="IPM78" s="481"/>
      <c r="IPN78" s="481"/>
      <c r="IPO78" s="481"/>
      <c r="IPP78" s="481"/>
      <c r="IPQ78" s="481"/>
      <c r="IPR78" s="481"/>
      <c r="IPS78" s="481"/>
      <c r="IPT78" s="481"/>
      <c r="IPU78" s="481"/>
      <c r="IPV78" s="481"/>
      <c r="IPW78" s="481"/>
      <c r="IPX78" s="481"/>
      <c r="IPY78" s="481"/>
      <c r="IPZ78" s="481"/>
      <c r="IQA78" s="481"/>
      <c r="IQB78" s="481"/>
      <c r="IQC78" s="481"/>
      <c r="IQD78" s="481"/>
      <c r="IQE78" s="481"/>
      <c r="IQF78" s="481"/>
      <c r="IQG78" s="481"/>
      <c r="IQH78" s="481"/>
      <c r="IQI78" s="481"/>
      <c r="IQJ78" s="481"/>
      <c r="IQK78" s="481"/>
      <c r="IQL78" s="481"/>
      <c r="IQM78" s="481"/>
      <c r="IQN78" s="481"/>
      <c r="IQO78" s="481"/>
      <c r="IQP78" s="481"/>
      <c r="IQQ78" s="481"/>
      <c r="IQR78" s="481"/>
      <c r="IQS78" s="481"/>
      <c r="IQT78" s="481"/>
      <c r="IQU78" s="481"/>
      <c r="IQV78" s="481"/>
      <c r="IQW78" s="481"/>
      <c r="IQX78" s="481"/>
      <c r="IQY78" s="481"/>
      <c r="IQZ78" s="481"/>
      <c r="IRA78" s="481"/>
      <c r="IRB78" s="481"/>
      <c r="IRC78" s="481"/>
      <c r="IRD78" s="481"/>
      <c r="IRE78" s="481"/>
      <c r="IRF78" s="481"/>
      <c r="IRG78" s="481"/>
      <c r="IRH78" s="481"/>
      <c r="IRI78" s="481"/>
      <c r="IRJ78" s="481"/>
      <c r="IRK78" s="481"/>
      <c r="IRL78" s="481"/>
      <c r="IRM78" s="481"/>
      <c r="IRN78" s="481"/>
      <c r="IRO78" s="481"/>
      <c r="IRP78" s="481"/>
      <c r="IRQ78" s="481"/>
      <c r="IRR78" s="481"/>
      <c r="IRS78" s="481"/>
      <c r="IRT78" s="481"/>
      <c r="IRU78" s="481"/>
      <c r="IRV78" s="481"/>
      <c r="IRW78" s="481"/>
      <c r="IRX78" s="481"/>
      <c r="IRY78" s="481"/>
      <c r="IRZ78" s="481"/>
      <c r="ISA78" s="481"/>
      <c r="ISB78" s="481"/>
      <c r="ISC78" s="481"/>
      <c r="ISD78" s="481"/>
      <c r="ISE78" s="481"/>
      <c r="ISF78" s="481"/>
      <c r="ISG78" s="481"/>
      <c r="ISH78" s="481"/>
      <c r="ISI78" s="481"/>
      <c r="ISJ78" s="481"/>
      <c r="ISK78" s="481"/>
      <c r="ISL78" s="481"/>
      <c r="ISM78" s="481"/>
      <c r="ISN78" s="481"/>
      <c r="ISO78" s="481"/>
      <c r="ISP78" s="481"/>
      <c r="ISQ78" s="481"/>
      <c r="ISR78" s="481"/>
      <c r="ISS78" s="481"/>
      <c r="IST78" s="481"/>
      <c r="ISU78" s="481"/>
      <c r="ISV78" s="481"/>
      <c r="ISW78" s="481"/>
      <c r="ISX78" s="481"/>
      <c r="ISY78" s="481"/>
      <c r="ISZ78" s="481"/>
      <c r="ITA78" s="481"/>
      <c r="ITB78" s="481"/>
      <c r="ITC78" s="481"/>
      <c r="ITD78" s="481"/>
      <c r="ITE78" s="481"/>
      <c r="ITF78" s="481"/>
      <c r="ITG78" s="481"/>
      <c r="ITH78" s="481"/>
      <c r="ITI78" s="481"/>
      <c r="ITJ78" s="481"/>
      <c r="ITK78" s="481"/>
      <c r="ITL78" s="481"/>
      <c r="ITM78" s="481"/>
      <c r="ITN78" s="481"/>
      <c r="ITO78" s="481"/>
      <c r="ITP78" s="481"/>
      <c r="ITQ78" s="481"/>
      <c r="ITR78" s="481"/>
      <c r="ITS78" s="481"/>
      <c r="ITT78" s="481"/>
      <c r="ITU78" s="481"/>
      <c r="ITV78" s="481"/>
      <c r="ITW78" s="481"/>
      <c r="ITX78" s="481"/>
      <c r="ITY78" s="481"/>
      <c r="ITZ78" s="481"/>
      <c r="IUA78" s="481"/>
      <c r="IUB78" s="481"/>
      <c r="IUC78" s="481"/>
      <c r="IUD78" s="481"/>
      <c r="IUE78" s="481"/>
      <c r="IUF78" s="481"/>
      <c r="IUG78" s="481"/>
      <c r="IUH78" s="481"/>
      <c r="IUI78" s="481"/>
      <c r="IUJ78" s="481"/>
      <c r="IUK78" s="481"/>
      <c r="IUL78" s="481"/>
      <c r="IUM78" s="481"/>
      <c r="IUN78" s="481"/>
      <c r="IUO78" s="481"/>
      <c r="IUP78" s="481"/>
      <c r="IUQ78" s="481"/>
      <c r="IUR78" s="481"/>
      <c r="IUS78" s="481"/>
      <c r="IUT78" s="481"/>
      <c r="IUU78" s="481"/>
      <c r="IUV78" s="481"/>
      <c r="IUW78" s="481"/>
      <c r="IUX78" s="481"/>
      <c r="IUY78" s="481"/>
      <c r="IUZ78" s="481"/>
      <c r="IVA78" s="481"/>
      <c r="IVB78" s="481"/>
      <c r="IVC78" s="481"/>
      <c r="IVD78" s="481"/>
      <c r="IVE78" s="481"/>
      <c r="IVF78" s="481"/>
      <c r="IVG78" s="481"/>
      <c r="IVH78" s="481"/>
      <c r="IVI78" s="481"/>
      <c r="IVJ78" s="481"/>
      <c r="IVK78" s="481"/>
      <c r="IVL78" s="481"/>
      <c r="IVM78" s="481"/>
      <c r="IVN78" s="481"/>
      <c r="IVO78" s="481"/>
      <c r="IVP78" s="481"/>
      <c r="IVQ78" s="481"/>
      <c r="IVR78" s="481"/>
      <c r="IVS78" s="481"/>
      <c r="IVT78" s="481"/>
      <c r="IVU78" s="481"/>
      <c r="IVV78" s="481"/>
      <c r="IVW78" s="481"/>
      <c r="IVX78" s="481"/>
      <c r="IVY78" s="481"/>
      <c r="IVZ78" s="481"/>
      <c r="IWA78" s="481"/>
      <c r="IWB78" s="481"/>
      <c r="IWC78" s="481"/>
      <c r="IWD78" s="481"/>
      <c r="IWE78" s="481"/>
      <c r="IWF78" s="481"/>
      <c r="IWG78" s="481"/>
      <c r="IWH78" s="481"/>
      <c r="IWI78" s="481"/>
      <c r="IWJ78" s="481"/>
      <c r="IWK78" s="481"/>
      <c r="IWL78" s="481"/>
      <c r="IWM78" s="481"/>
      <c r="IWN78" s="481"/>
      <c r="IWO78" s="481"/>
      <c r="IWP78" s="481"/>
      <c r="IWQ78" s="481"/>
      <c r="IWR78" s="481"/>
      <c r="IWS78" s="481"/>
      <c r="IWT78" s="481"/>
      <c r="IWU78" s="481"/>
      <c r="IWV78" s="481"/>
      <c r="IWW78" s="481"/>
      <c r="IWX78" s="481"/>
      <c r="IWY78" s="481"/>
      <c r="IWZ78" s="481"/>
      <c r="IXA78" s="481"/>
      <c r="IXB78" s="481"/>
      <c r="IXC78" s="481"/>
      <c r="IXD78" s="481"/>
      <c r="IXE78" s="481"/>
      <c r="IXF78" s="481"/>
      <c r="IXG78" s="481"/>
      <c r="IXH78" s="481"/>
      <c r="IXI78" s="481"/>
      <c r="IXJ78" s="481"/>
      <c r="IXK78" s="481"/>
      <c r="IXL78" s="481"/>
      <c r="IXM78" s="481"/>
      <c r="IXN78" s="481"/>
      <c r="IXO78" s="481"/>
      <c r="IXP78" s="481"/>
      <c r="IXQ78" s="481"/>
      <c r="IXR78" s="481"/>
      <c r="IXS78" s="481"/>
      <c r="IXT78" s="481"/>
      <c r="IXU78" s="481"/>
      <c r="IXV78" s="481"/>
      <c r="IXW78" s="481"/>
      <c r="IXX78" s="481"/>
      <c r="IXY78" s="481"/>
      <c r="IXZ78" s="481"/>
      <c r="IYA78" s="481"/>
      <c r="IYB78" s="481"/>
      <c r="IYC78" s="481"/>
      <c r="IYD78" s="481"/>
      <c r="IYE78" s="481"/>
      <c r="IYF78" s="481"/>
      <c r="IYG78" s="481"/>
      <c r="IYH78" s="481"/>
      <c r="IYI78" s="481"/>
      <c r="IYJ78" s="481"/>
      <c r="IYK78" s="481"/>
      <c r="IYL78" s="481"/>
      <c r="IYM78" s="481"/>
      <c r="IYN78" s="481"/>
      <c r="IYO78" s="481"/>
      <c r="IYP78" s="481"/>
      <c r="IYQ78" s="481"/>
      <c r="IYR78" s="481"/>
      <c r="IYS78" s="481"/>
      <c r="IYT78" s="481"/>
      <c r="IYU78" s="481"/>
      <c r="IYV78" s="481"/>
      <c r="IYW78" s="481"/>
      <c r="IYX78" s="481"/>
      <c r="IYY78" s="481"/>
      <c r="IYZ78" s="481"/>
      <c r="IZA78" s="481"/>
      <c r="IZB78" s="481"/>
      <c r="IZC78" s="481"/>
      <c r="IZD78" s="481"/>
      <c r="IZE78" s="481"/>
      <c r="IZF78" s="481"/>
      <c r="IZG78" s="481"/>
      <c r="IZH78" s="481"/>
      <c r="IZI78" s="481"/>
      <c r="IZJ78" s="481"/>
      <c r="IZK78" s="481"/>
      <c r="IZL78" s="481"/>
      <c r="IZM78" s="481"/>
      <c r="IZN78" s="481"/>
      <c r="IZO78" s="481"/>
      <c r="IZP78" s="481"/>
      <c r="IZQ78" s="481"/>
      <c r="IZR78" s="481"/>
      <c r="IZS78" s="481"/>
      <c r="IZT78" s="481"/>
      <c r="IZU78" s="481"/>
      <c r="IZV78" s="481"/>
      <c r="IZW78" s="481"/>
      <c r="IZX78" s="481"/>
      <c r="IZY78" s="481"/>
      <c r="IZZ78" s="481"/>
      <c r="JAA78" s="481"/>
      <c r="JAB78" s="481"/>
      <c r="JAC78" s="481"/>
      <c r="JAD78" s="481"/>
      <c r="JAE78" s="481"/>
      <c r="JAF78" s="481"/>
      <c r="JAG78" s="481"/>
      <c r="JAH78" s="481"/>
      <c r="JAI78" s="481"/>
      <c r="JAJ78" s="481"/>
      <c r="JAK78" s="481"/>
      <c r="JAL78" s="481"/>
      <c r="JAM78" s="481"/>
      <c r="JAN78" s="481"/>
      <c r="JAO78" s="481"/>
      <c r="JAP78" s="481"/>
      <c r="JAQ78" s="481"/>
      <c r="JAR78" s="481"/>
      <c r="JAS78" s="481"/>
      <c r="JAT78" s="481"/>
      <c r="JAU78" s="481"/>
      <c r="JAV78" s="481"/>
      <c r="JAW78" s="481"/>
      <c r="JAX78" s="481"/>
      <c r="JAY78" s="481"/>
      <c r="JAZ78" s="481"/>
      <c r="JBA78" s="481"/>
      <c r="JBB78" s="481"/>
      <c r="JBC78" s="481"/>
      <c r="JBD78" s="481"/>
      <c r="JBE78" s="481"/>
      <c r="JBF78" s="481"/>
      <c r="JBG78" s="481"/>
      <c r="JBH78" s="481"/>
      <c r="JBI78" s="481"/>
      <c r="JBJ78" s="481"/>
      <c r="JBK78" s="481"/>
      <c r="JBL78" s="481"/>
      <c r="JBM78" s="481"/>
      <c r="JBN78" s="481"/>
      <c r="JBO78" s="481"/>
      <c r="JBP78" s="481"/>
      <c r="JBQ78" s="481"/>
      <c r="JBR78" s="481"/>
      <c r="JBS78" s="481"/>
      <c r="JBT78" s="481"/>
      <c r="JBU78" s="481"/>
      <c r="JBV78" s="481"/>
      <c r="JBW78" s="481"/>
      <c r="JBX78" s="481"/>
      <c r="JBY78" s="481"/>
      <c r="JBZ78" s="481"/>
      <c r="JCA78" s="481"/>
      <c r="JCB78" s="481"/>
      <c r="JCC78" s="481"/>
      <c r="JCD78" s="481"/>
      <c r="JCE78" s="481"/>
      <c r="JCF78" s="481"/>
      <c r="JCG78" s="481"/>
      <c r="JCH78" s="481"/>
      <c r="JCI78" s="481"/>
      <c r="JCJ78" s="481"/>
      <c r="JCK78" s="481"/>
      <c r="JCL78" s="481"/>
      <c r="JCM78" s="481"/>
      <c r="JCN78" s="481"/>
      <c r="JCO78" s="481"/>
      <c r="JCP78" s="481"/>
      <c r="JCQ78" s="481"/>
      <c r="JCR78" s="481"/>
      <c r="JCS78" s="481"/>
      <c r="JCT78" s="481"/>
      <c r="JCU78" s="481"/>
      <c r="JCV78" s="481"/>
      <c r="JCW78" s="481"/>
      <c r="JCX78" s="481"/>
      <c r="JCY78" s="481"/>
      <c r="JCZ78" s="481"/>
      <c r="JDA78" s="481"/>
      <c r="JDB78" s="481"/>
      <c r="JDC78" s="481"/>
      <c r="JDD78" s="481"/>
      <c r="JDE78" s="481"/>
      <c r="JDF78" s="481"/>
      <c r="JDG78" s="481"/>
      <c r="JDH78" s="481"/>
      <c r="JDI78" s="481"/>
      <c r="JDJ78" s="481"/>
      <c r="JDK78" s="481"/>
      <c r="JDL78" s="481"/>
      <c r="JDM78" s="481"/>
      <c r="JDN78" s="481"/>
      <c r="JDO78" s="481"/>
      <c r="JDP78" s="481"/>
      <c r="JDQ78" s="481"/>
      <c r="JDR78" s="481"/>
      <c r="JDS78" s="481"/>
      <c r="JDT78" s="481"/>
      <c r="JDU78" s="481"/>
      <c r="JDV78" s="481"/>
      <c r="JDW78" s="481"/>
      <c r="JDX78" s="481"/>
      <c r="JDY78" s="481"/>
      <c r="JDZ78" s="481"/>
      <c r="JEA78" s="481"/>
      <c r="JEB78" s="481"/>
      <c r="JEC78" s="481"/>
      <c r="JED78" s="481"/>
      <c r="JEE78" s="481"/>
      <c r="JEF78" s="481"/>
      <c r="JEG78" s="481"/>
      <c r="JEH78" s="481"/>
      <c r="JEI78" s="481"/>
      <c r="JEJ78" s="481"/>
      <c r="JEK78" s="481"/>
      <c r="JEL78" s="481"/>
      <c r="JEM78" s="481"/>
      <c r="JEN78" s="481"/>
      <c r="JEO78" s="481"/>
      <c r="JEP78" s="481"/>
      <c r="JEQ78" s="481"/>
      <c r="JER78" s="481"/>
      <c r="JES78" s="481"/>
      <c r="JET78" s="481"/>
      <c r="JEU78" s="481"/>
      <c r="JEV78" s="481"/>
      <c r="JEW78" s="481"/>
      <c r="JEX78" s="481"/>
      <c r="JEY78" s="481"/>
      <c r="JEZ78" s="481"/>
      <c r="JFA78" s="481"/>
      <c r="JFB78" s="481"/>
      <c r="JFC78" s="481"/>
      <c r="JFD78" s="481"/>
      <c r="JFE78" s="481"/>
      <c r="JFF78" s="481"/>
      <c r="JFG78" s="481"/>
      <c r="JFH78" s="481"/>
      <c r="JFI78" s="481"/>
      <c r="JFJ78" s="481"/>
      <c r="JFK78" s="481"/>
      <c r="JFL78" s="481"/>
      <c r="JFM78" s="481"/>
      <c r="JFN78" s="481"/>
      <c r="JFO78" s="481"/>
      <c r="JFP78" s="481"/>
      <c r="JFQ78" s="481"/>
      <c r="JFR78" s="481"/>
      <c r="JFS78" s="481"/>
      <c r="JFT78" s="481"/>
      <c r="JFU78" s="481"/>
      <c r="JFV78" s="481"/>
      <c r="JFW78" s="481"/>
      <c r="JFX78" s="481"/>
      <c r="JFY78" s="481"/>
      <c r="JFZ78" s="481"/>
      <c r="JGA78" s="481"/>
      <c r="JGB78" s="481"/>
      <c r="JGC78" s="481"/>
      <c r="JGD78" s="481"/>
      <c r="JGE78" s="481"/>
      <c r="JGF78" s="481"/>
      <c r="JGG78" s="481"/>
      <c r="JGH78" s="481"/>
      <c r="JGI78" s="481"/>
      <c r="JGJ78" s="481"/>
      <c r="JGK78" s="481"/>
      <c r="JGL78" s="481"/>
      <c r="JGM78" s="481"/>
      <c r="JGN78" s="481"/>
      <c r="JGO78" s="481"/>
      <c r="JGP78" s="481"/>
      <c r="JGQ78" s="481"/>
      <c r="JGR78" s="481"/>
      <c r="JGS78" s="481"/>
      <c r="JGT78" s="481"/>
      <c r="JGU78" s="481"/>
      <c r="JGV78" s="481"/>
      <c r="JGW78" s="481"/>
      <c r="JGX78" s="481"/>
      <c r="JGY78" s="481"/>
      <c r="JGZ78" s="481"/>
      <c r="JHA78" s="481"/>
      <c r="JHB78" s="481"/>
      <c r="JHC78" s="481"/>
      <c r="JHD78" s="481"/>
      <c r="JHE78" s="481"/>
      <c r="JHF78" s="481"/>
      <c r="JHG78" s="481"/>
      <c r="JHH78" s="481"/>
      <c r="JHI78" s="481"/>
      <c r="JHJ78" s="481"/>
      <c r="JHK78" s="481"/>
      <c r="JHL78" s="481"/>
      <c r="JHM78" s="481"/>
      <c r="JHN78" s="481"/>
      <c r="JHO78" s="481"/>
      <c r="JHP78" s="481"/>
      <c r="JHQ78" s="481"/>
      <c r="JHR78" s="481"/>
      <c r="JHS78" s="481"/>
      <c r="JHT78" s="481"/>
      <c r="JHU78" s="481"/>
      <c r="JHV78" s="481"/>
      <c r="JHW78" s="481"/>
      <c r="JHX78" s="481"/>
      <c r="JHY78" s="481"/>
      <c r="JHZ78" s="481"/>
      <c r="JIA78" s="481"/>
      <c r="JIB78" s="481"/>
      <c r="JIC78" s="481"/>
      <c r="JID78" s="481"/>
      <c r="JIE78" s="481"/>
      <c r="JIF78" s="481"/>
      <c r="JIG78" s="481"/>
      <c r="JIH78" s="481"/>
      <c r="JII78" s="481"/>
      <c r="JIJ78" s="481"/>
      <c r="JIK78" s="481"/>
      <c r="JIL78" s="481"/>
      <c r="JIM78" s="481"/>
      <c r="JIN78" s="481"/>
      <c r="JIO78" s="481"/>
      <c r="JIP78" s="481"/>
      <c r="JIQ78" s="481"/>
      <c r="JIR78" s="481"/>
      <c r="JIS78" s="481"/>
      <c r="JIT78" s="481"/>
      <c r="JIU78" s="481"/>
      <c r="JIV78" s="481"/>
      <c r="JIW78" s="481"/>
      <c r="JIX78" s="481"/>
      <c r="JIY78" s="481"/>
      <c r="JIZ78" s="481"/>
      <c r="JJA78" s="481"/>
      <c r="JJB78" s="481"/>
      <c r="JJC78" s="481"/>
      <c r="JJD78" s="481"/>
      <c r="JJE78" s="481"/>
      <c r="JJF78" s="481"/>
      <c r="JJG78" s="481"/>
      <c r="JJH78" s="481"/>
      <c r="JJI78" s="481"/>
      <c r="JJJ78" s="481"/>
      <c r="JJK78" s="481"/>
      <c r="JJL78" s="481"/>
      <c r="JJM78" s="481"/>
      <c r="JJN78" s="481"/>
      <c r="JJO78" s="481"/>
      <c r="JJP78" s="481"/>
      <c r="JJQ78" s="481"/>
      <c r="JJR78" s="481"/>
      <c r="JJS78" s="481"/>
      <c r="JJT78" s="481"/>
      <c r="JJU78" s="481"/>
      <c r="JJV78" s="481"/>
      <c r="JJW78" s="481"/>
      <c r="JJX78" s="481"/>
      <c r="JJY78" s="481"/>
      <c r="JJZ78" s="481"/>
      <c r="JKA78" s="481"/>
      <c r="JKB78" s="481"/>
      <c r="JKC78" s="481"/>
      <c r="JKD78" s="481"/>
      <c r="JKE78" s="481"/>
      <c r="JKF78" s="481"/>
      <c r="JKG78" s="481"/>
      <c r="JKH78" s="481"/>
      <c r="JKI78" s="481"/>
      <c r="JKJ78" s="481"/>
      <c r="JKK78" s="481"/>
      <c r="JKL78" s="481"/>
      <c r="JKM78" s="481"/>
      <c r="JKN78" s="481"/>
      <c r="JKO78" s="481"/>
      <c r="JKP78" s="481"/>
      <c r="JKQ78" s="481"/>
      <c r="JKR78" s="481"/>
      <c r="JKS78" s="481"/>
      <c r="JKT78" s="481"/>
      <c r="JKU78" s="481"/>
      <c r="JKV78" s="481"/>
      <c r="JKW78" s="481"/>
      <c r="JKX78" s="481"/>
      <c r="JKY78" s="481"/>
      <c r="JKZ78" s="481"/>
      <c r="JLA78" s="481"/>
      <c r="JLB78" s="481"/>
      <c r="JLC78" s="481"/>
      <c r="JLD78" s="481"/>
      <c r="JLE78" s="481"/>
      <c r="JLF78" s="481"/>
      <c r="JLG78" s="481"/>
      <c r="JLH78" s="481"/>
      <c r="JLI78" s="481"/>
      <c r="JLJ78" s="481"/>
      <c r="JLK78" s="481"/>
      <c r="JLL78" s="481"/>
      <c r="JLM78" s="481"/>
      <c r="JLN78" s="481"/>
      <c r="JLO78" s="481"/>
      <c r="JLP78" s="481"/>
      <c r="JLQ78" s="481"/>
      <c r="JLR78" s="481"/>
      <c r="JLS78" s="481"/>
      <c r="JLT78" s="481"/>
      <c r="JLU78" s="481"/>
      <c r="JLV78" s="481"/>
      <c r="JLW78" s="481"/>
      <c r="JLX78" s="481"/>
      <c r="JLY78" s="481"/>
      <c r="JLZ78" s="481"/>
      <c r="JMA78" s="481"/>
      <c r="JMB78" s="481"/>
      <c r="JMC78" s="481"/>
      <c r="JMD78" s="481"/>
      <c r="JME78" s="481"/>
      <c r="JMF78" s="481"/>
      <c r="JMG78" s="481"/>
      <c r="JMH78" s="481"/>
      <c r="JMI78" s="481"/>
      <c r="JMJ78" s="481"/>
      <c r="JMK78" s="481"/>
      <c r="JML78" s="481"/>
      <c r="JMM78" s="481"/>
      <c r="JMN78" s="481"/>
      <c r="JMO78" s="481"/>
      <c r="JMP78" s="481"/>
      <c r="JMQ78" s="481"/>
      <c r="JMR78" s="481"/>
      <c r="JMS78" s="481"/>
      <c r="JMT78" s="481"/>
      <c r="JMU78" s="481"/>
      <c r="JMV78" s="481"/>
      <c r="JMW78" s="481"/>
      <c r="JMX78" s="481"/>
      <c r="JMY78" s="481"/>
      <c r="JMZ78" s="481"/>
      <c r="JNA78" s="481"/>
      <c r="JNB78" s="481"/>
      <c r="JNC78" s="481"/>
      <c r="JND78" s="481"/>
      <c r="JNE78" s="481"/>
      <c r="JNF78" s="481"/>
      <c r="JNG78" s="481"/>
      <c r="JNH78" s="481"/>
      <c r="JNI78" s="481"/>
      <c r="JNJ78" s="481"/>
      <c r="JNK78" s="481"/>
      <c r="JNL78" s="481"/>
      <c r="JNM78" s="481"/>
      <c r="JNN78" s="481"/>
      <c r="JNO78" s="481"/>
      <c r="JNP78" s="481"/>
      <c r="JNQ78" s="481"/>
      <c r="JNR78" s="481"/>
      <c r="JNS78" s="481"/>
      <c r="JNT78" s="481"/>
      <c r="JNU78" s="481"/>
      <c r="JNV78" s="481"/>
      <c r="JNW78" s="481"/>
      <c r="JNX78" s="481"/>
      <c r="JNY78" s="481"/>
      <c r="JNZ78" s="481"/>
      <c r="JOA78" s="481"/>
      <c r="JOB78" s="481"/>
      <c r="JOC78" s="481"/>
      <c r="JOD78" s="481"/>
      <c r="JOE78" s="481"/>
      <c r="JOF78" s="481"/>
      <c r="JOG78" s="481"/>
      <c r="JOH78" s="481"/>
      <c r="JOI78" s="481"/>
      <c r="JOJ78" s="481"/>
      <c r="JOK78" s="481"/>
      <c r="JOL78" s="481"/>
      <c r="JOM78" s="481"/>
      <c r="JON78" s="481"/>
      <c r="JOO78" s="481"/>
      <c r="JOP78" s="481"/>
      <c r="JOQ78" s="481"/>
      <c r="JOR78" s="481"/>
      <c r="JOS78" s="481"/>
      <c r="JOT78" s="481"/>
      <c r="JOU78" s="481"/>
      <c r="JOV78" s="481"/>
      <c r="JOW78" s="481"/>
      <c r="JOX78" s="481"/>
      <c r="JOY78" s="481"/>
      <c r="JOZ78" s="481"/>
      <c r="JPA78" s="481"/>
      <c r="JPB78" s="481"/>
      <c r="JPC78" s="481"/>
      <c r="JPD78" s="481"/>
      <c r="JPE78" s="481"/>
      <c r="JPF78" s="481"/>
      <c r="JPG78" s="481"/>
      <c r="JPH78" s="481"/>
      <c r="JPI78" s="481"/>
      <c r="JPJ78" s="481"/>
      <c r="JPK78" s="481"/>
      <c r="JPL78" s="481"/>
      <c r="JPM78" s="481"/>
      <c r="JPN78" s="481"/>
      <c r="JPO78" s="481"/>
      <c r="JPP78" s="481"/>
      <c r="JPQ78" s="481"/>
      <c r="JPR78" s="481"/>
      <c r="JPS78" s="481"/>
      <c r="JPT78" s="481"/>
      <c r="JPU78" s="481"/>
      <c r="JPV78" s="481"/>
      <c r="JPW78" s="481"/>
      <c r="JPX78" s="481"/>
      <c r="JPY78" s="481"/>
      <c r="JPZ78" s="481"/>
      <c r="JQA78" s="481"/>
      <c r="JQB78" s="481"/>
      <c r="JQC78" s="481"/>
      <c r="JQD78" s="481"/>
      <c r="JQE78" s="481"/>
      <c r="JQF78" s="481"/>
      <c r="JQG78" s="481"/>
      <c r="JQH78" s="481"/>
      <c r="JQI78" s="481"/>
      <c r="JQJ78" s="481"/>
      <c r="JQK78" s="481"/>
      <c r="JQL78" s="481"/>
      <c r="JQM78" s="481"/>
      <c r="JQN78" s="481"/>
      <c r="JQO78" s="481"/>
      <c r="JQP78" s="481"/>
      <c r="JQQ78" s="481"/>
      <c r="JQR78" s="481"/>
      <c r="JQS78" s="481"/>
      <c r="JQT78" s="481"/>
      <c r="JQU78" s="481"/>
      <c r="JQV78" s="481"/>
      <c r="JQW78" s="481"/>
      <c r="JQX78" s="481"/>
      <c r="JQY78" s="481"/>
      <c r="JQZ78" s="481"/>
      <c r="JRA78" s="481"/>
      <c r="JRB78" s="481"/>
      <c r="JRC78" s="481"/>
      <c r="JRD78" s="481"/>
      <c r="JRE78" s="481"/>
      <c r="JRF78" s="481"/>
      <c r="JRG78" s="481"/>
      <c r="JRH78" s="481"/>
      <c r="JRI78" s="481"/>
      <c r="JRJ78" s="481"/>
      <c r="JRK78" s="481"/>
      <c r="JRL78" s="481"/>
      <c r="JRM78" s="481"/>
      <c r="JRN78" s="481"/>
      <c r="JRO78" s="481"/>
      <c r="JRP78" s="481"/>
      <c r="JRQ78" s="481"/>
      <c r="JRR78" s="481"/>
      <c r="JRS78" s="481"/>
      <c r="JRT78" s="481"/>
      <c r="JRU78" s="481"/>
      <c r="JRV78" s="481"/>
      <c r="JRW78" s="481"/>
      <c r="JRX78" s="481"/>
      <c r="JRY78" s="481"/>
      <c r="JRZ78" s="481"/>
      <c r="JSA78" s="481"/>
      <c r="JSB78" s="481"/>
      <c r="JSC78" s="481"/>
      <c r="JSD78" s="481"/>
      <c r="JSE78" s="481"/>
      <c r="JSF78" s="481"/>
      <c r="JSG78" s="481"/>
      <c r="JSH78" s="481"/>
      <c r="JSI78" s="481"/>
      <c r="JSJ78" s="481"/>
      <c r="JSK78" s="481"/>
      <c r="JSL78" s="481"/>
      <c r="JSM78" s="481"/>
      <c r="JSN78" s="481"/>
      <c r="JSO78" s="481"/>
      <c r="JSP78" s="481"/>
      <c r="JSQ78" s="481"/>
      <c r="JSR78" s="481"/>
      <c r="JSS78" s="481"/>
      <c r="JST78" s="481"/>
      <c r="JSU78" s="481"/>
      <c r="JSV78" s="481"/>
      <c r="JSW78" s="481"/>
      <c r="JSX78" s="481"/>
      <c r="JSY78" s="481"/>
      <c r="JSZ78" s="481"/>
      <c r="JTA78" s="481"/>
      <c r="JTB78" s="481"/>
      <c r="JTC78" s="481"/>
      <c r="JTD78" s="481"/>
      <c r="JTE78" s="481"/>
      <c r="JTF78" s="481"/>
      <c r="JTG78" s="481"/>
      <c r="JTH78" s="481"/>
      <c r="JTI78" s="481"/>
      <c r="JTJ78" s="481"/>
      <c r="JTK78" s="481"/>
      <c r="JTL78" s="481"/>
      <c r="JTM78" s="481"/>
      <c r="JTN78" s="481"/>
      <c r="JTO78" s="481"/>
      <c r="JTP78" s="481"/>
      <c r="JTQ78" s="481"/>
      <c r="JTR78" s="481"/>
      <c r="JTS78" s="481"/>
      <c r="JTT78" s="481"/>
      <c r="JTU78" s="481"/>
      <c r="JTV78" s="481"/>
      <c r="JTW78" s="481"/>
      <c r="JTX78" s="481"/>
      <c r="JTY78" s="481"/>
      <c r="JTZ78" s="481"/>
      <c r="JUA78" s="481"/>
      <c r="JUB78" s="481"/>
      <c r="JUC78" s="481"/>
      <c r="JUD78" s="481"/>
      <c r="JUE78" s="481"/>
      <c r="JUF78" s="481"/>
      <c r="JUG78" s="481"/>
      <c r="JUH78" s="481"/>
      <c r="JUI78" s="481"/>
      <c r="JUJ78" s="481"/>
      <c r="JUK78" s="481"/>
      <c r="JUL78" s="481"/>
      <c r="JUM78" s="481"/>
      <c r="JUN78" s="481"/>
      <c r="JUO78" s="481"/>
      <c r="JUP78" s="481"/>
      <c r="JUQ78" s="481"/>
      <c r="JUR78" s="481"/>
      <c r="JUS78" s="481"/>
      <c r="JUT78" s="481"/>
      <c r="JUU78" s="481"/>
      <c r="JUV78" s="481"/>
      <c r="JUW78" s="481"/>
      <c r="JUX78" s="481"/>
      <c r="JUY78" s="481"/>
      <c r="JUZ78" s="481"/>
      <c r="JVA78" s="481"/>
      <c r="JVB78" s="481"/>
      <c r="JVC78" s="481"/>
      <c r="JVD78" s="481"/>
      <c r="JVE78" s="481"/>
      <c r="JVF78" s="481"/>
      <c r="JVG78" s="481"/>
      <c r="JVH78" s="481"/>
      <c r="JVI78" s="481"/>
      <c r="JVJ78" s="481"/>
      <c r="JVK78" s="481"/>
      <c r="JVL78" s="481"/>
      <c r="JVM78" s="481"/>
      <c r="JVN78" s="481"/>
      <c r="JVO78" s="481"/>
      <c r="JVP78" s="481"/>
      <c r="JVQ78" s="481"/>
      <c r="JVR78" s="481"/>
      <c r="JVS78" s="481"/>
      <c r="JVT78" s="481"/>
      <c r="JVU78" s="481"/>
      <c r="JVV78" s="481"/>
      <c r="JVW78" s="481"/>
      <c r="JVX78" s="481"/>
      <c r="JVY78" s="481"/>
      <c r="JVZ78" s="481"/>
      <c r="JWA78" s="481"/>
      <c r="JWB78" s="481"/>
      <c r="JWC78" s="481"/>
      <c r="JWD78" s="481"/>
      <c r="JWE78" s="481"/>
      <c r="JWF78" s="481"/>
      <c r="JWG78" s="481"/>
      <c r="JWH78" s="481"/>
      <c r="JWI78" s="481"/>
      <c r="JWJ78" s="481"/>
      <c r="JWK78" s="481"/>
      <c r="JWL78" s="481"/>
      <c r="JWM78" s="481"/>
      <c r="JWN78" s="481"/>
      <c r="JWO78" s="481"/>
      <c r="JWP78" s="481"/>
      <c r="JWQ78" s="481"/>
      <c r="JWR78" s="481"/>
      <c r="JWS78" s="481"/>
      <c r="JWT78" s="481"/>
      <c r="JWU78" s="481"/>
      <c r="JWV78" s="481"/>
      <c r="JWW78" s="481"/>
      <c r="JWX78" s="481"/>
      <c r="JWY78" s="481"/>
      <c r="JWZ78" s="481"/>
      <c r="JXA78" s="481"/>
      <c r="JXB78" s="481"/>
      <c r="JXC78" s="481"/>
      <c r="JXD78" s="481"/>
      <c r="JXE78" s="481"/>
      <c r="JXF78" s="481"/>
      <c r="JXG78" s="481"/>
      <c r="JXH78" s="481"/>
      <c r="JXI78" s="481"/>
      <c r="JXJ78" s="481"/>
      <c r="JXK78" s="481"/>
      <c r="JXL78" s="481"/>
      <c r="JXM78" s="481"/>
      <c r="JXN78" s="481"/>
      <c r="JXO78" s="481"/>
      <c r="JXP78" s="481"/>
      <c r="JXQ78" s="481"/>
      <c r="JXR78" s="481"/>
      <c r="JXS78" s="481"/>
      <c r="JXT78" s="481"/>
      <c r="JXU78" s="481"/>
      <c r="JXV78" s="481"/>
      <c r="JXW78" s="481"/>
      <c r="JXX78" s="481"/>
      <c r="JXY78" s="481"/>
      <c r="JXZ78" s="481"/>
      <c r="JYA78" s="481"/>
      <c r="JYB78" s="481"/>
      <c r="JYC78" s="481"/>
      <c r="JYD78" s="481"/>
      <c r="JYE78" s="481"/>
      <c r="JYF78" s="481"/>
      <c r="JYG78" s="481"/>
      <c r="JYH78" s="481"/>
      <c r="JYI78" s="481"/>
      <c r="JYJ78" s="481"/>
      <c r="JYK78" s="481"/>
      <c r="JYL78" s="481"/>
      <c r="JYM78" s="481"/>
      <c r="JYN78" s="481"/>
      <c r="JYO78" s="481"/>
      <c r="JYP78" s="481"/>
      <c r="JYQ78" s="481"/>
      <c r="JYR78" s="481"/>
      <c r="JYS78" s="481"/>
      <c r="JYT78" s="481"/>
      <c r="JYU78" s="481"/>
      <c r="JYV78" s="481"/>
      <c r="JYW78" s="481"/>
      <c r="JYX78" s="481"/>
      <c r="JYY78" s="481"/>
      <c r="JYZ78" s="481"/>
      <c r="JZA78" s="481"/>
      <c r="JZB78" s="481"/>
      <c r="JZC78" s="481"/>
      <c r="JZD78" s="481"/>
      <c r="JZE78" s="481"/>
      <c r="JZF78" s="481"/>
      <c r="JZG78" s="481"/>
      <c r="JZH78" s="481"/>
      <c r="JZI78" s="481"/>
      <c r="JZJ78" s="481"/>
      <c r="JZK78" s="481"/>
      <c r="JZL78" s="481"/>
      <c r="JZM78" s="481"/>
      <c r="JZN78" s="481"/>
      <c r="JZO78" s="481"/>
      <c r="JZP78" s="481"/>
      <c r="JZQ78" s="481"/>
      <c r="JZR78" s="481"/>
      <c r="JZS78" s="481"/>
      <c r="JZT78" s="481"/>
      <c r="JZU78" s="481"/>
      <c r="JZV78" s="481"/>
      <c r="JZW78" s="481"/>
      <c r="JZX78" s="481"/>
      <c r="JZY78" s="481"/>
      <c r="JZZ78" s="481"/>
      <c r="KAA78" s="481"/>
      <c r="KAB78" s="481"/>
      <c r="KAC78" s="481"/>
      <c r="KAD78" s="481"/>
      <c r="KAE78" s="481"/>
      <c r="KAF78" s="481"/>
      <c r="KAG78" s="481"/>
      <c r="KAH78" s="481"/>
      <c r="KAI78" s="481"/>
      <c r="KAJ78" s="481"/>
      <c r="KAK78" s="481"/>
      <c r="KAL78" s="481"/>
      <c r="KAM78" s="481"/>
      <c r="KAN78" s="481"/>
      <c r="KAO78" s="481"/>
      <c r="KAP78" s="481"/>
      <c r="KAQ78" s="481"/>
      <c r="KAR78" s="481"/>
      <c r="KAS78" s="481"/>
      <c r="KAT78" s="481"/>
      <c r="KAU78" s="481"/>
      <c r="KAV78" s="481"/>
      <c r="KAW78" s="481"/>
      <c r="KAX78" s="481"/>
      <c r="KAY78" s="481"/>
      <c r="KAZ78" s="481"/>
      <c r="KBA78" s="481"/>
      <c r="KBB78" s="481"/>
      <c r="KBC78" s="481"/>
      <c r="KBD78" s="481"/>
      <c r="KBE78" s="481"/>
      <c r="KBF78" s="481"/>
      <c r="KBG78" s="481"/>
      <c r="KBH78" s="481"/>
      <c r="KBI78" s="481"/>
      <c r="KBJ78" s="481"/>
      <c r="KBK78" s="481"/>
      <c r="KBL78" s="481"/>
      <c r="KBM78" s="481"/>
      <c r="KBN78" s="481"/>
      <c r="KBO78" s="481"/>
      <c r="KBP78" s="481"/>
      <c r="KBQ78" s="481"/>
      <c r="KBR78" s="481"/>
      <c r="KBS78" s="481"/>
      <c r="KBT78" s="481"/>
      <c r="KBU78" s="481"/>
      <c r="KBV78" s="481"/>
      <c r="KBW78" s="481"/>
      <c r="KBX78" s="481"/>
      <c r="KBY78" s="481"/>
      <c r="KBZ78" s="481"/>
      <c r="KCA78" s="481"/>
      <c r="KCB78" s="481"/>
      <c r="KCC78" s="481"/>
      <c r="KCD78" s="481"/>
      <c r="KCE78" s="481"/>
      <c r="KCF78" s="481"/>
      <c r="KCG78" s="481"/>
      <c r="KCH78" s="481"/>
      <c r="KCI78" s="481"/>
      <c r="KCJ78" s="481"/>
      <c r="KCK78" s="481"/>
      <c r="KCL78" s="481"/>
      <c r="KCM78" s="481"/>
      <c r="KCN78" s="481"/>
      <c r="KCO78" s="481"/>
      <c r="KCP78" s="481"/>
      <c r="KCQ78" s="481"/>
      <c r="KCR78" s="481"/>
      <c r="KCS78" s="481"/>
      <c r="KCT78" s="481"/>
      <c r="KCU78" s="481"/>
      <c r="KCV78" s="481"/>
      <c r="KCW78" s="481"/>
      <c r="KCX78" s="481"/>
      <c r="KCY78" s="481"/>
      <c r="KCZ78" s="481"/>
      <c r="KDA78" s="481"/>
      <c r="KDB78" s="481"/>
      <c r="KDC78" s="481"/>
      <c r="KDD78" s="481"/>
      <c r="KDE78" s="481"/>
      <c r="KDF78" s="481"/>
      <c r="KDG78" s="481"/>
      <c r="KDH78" s="481"/>
      <c r="KDI78" s="481"/>
      <c r="KDJ78" s="481"/>
      <c r="KDK78" s="481"/>
      <c r="KDL78" s="481"/>
      <c r="KDM78" s="481"/>
      <c r="KDN78" s="481"/>
      <c r="KDO78" s="481"/>
      <c r="KDP78" s="481"/>
      <c r="KDQ78" s="481"/>
      <c r="KDR78" s="481"/>
      <c r="KDS78" s="481"/>
      <c r="KDT78" s="481"/>
      <c r="KDU78" s="481"/>
      <c r="KDV78" s="481"/>
      <c r="KDW78" s="481"/>
      <c r="KDX78" s="481"/>
      <c r="KDY78" s="481"/>
      <c r="KDZ78" s="481"/>
      <c r="KEA78" s="481"/>
      <c r="KEB78" s="481"/>
      <c r="KEC78" s="481"/>
      <c r="KED78" s="481"/>
      <c r="KEE78" s="481"/>
      <c r="KEF78" s="481"/>
      <c r="KEG78" s="481"/>
      <c r="KEH78" s="481"/>
      <c r="KEI78" s="481"/>
      <c r="KEJ78" s="481"/>
      <c r="KEK78" s="481"/>
      <c r="KEL78" s="481"/>
      <c r="KEM78" s="481"/>
      <c r="KEN78" s="481"/>
      <c r="KEO78" s="481"/>
      <c r="KEP78" s="481"/>
      <c r="KEQ78" s="481"/>
      <c r="KER78" s="481"/>
      <c r="KES78" s="481"/>
      <c r="KET78" s="481"/>
      <c r="KEU78" s="481"/>
      <c r="KEV78" s="481"/>
      <c r="KEW78" s="481"/>
      <c r="KEX78" s="481"/>
      <c r="KEY78" s="481"/>
      <c r="KEZ78" s="481"/>
      <c r="KFA78" s="481"/>
      <c r="KFB78" s="481"/>
      <c r="KFC78" s="481"/>
      <c r="KFD78" s="481"/>
      <c r="KFE78" s="481"/>
      <c r="KFF78" s="481"/>
      <c r="KFG78" s="481"/>
      <c r="KFH78" s="481"/>
      <c r="KFI78" s="481"/>
      <c r="KFJ78" s="481"/>
      <c r="KFK78" s="481"/>
      <c r="KFL78" s="481"/>
      <c r="KFM78" s="481"/>
      <c r="KFN78" s="481"/>
      <c r="KFO78" s="481"/>
      <c r="KFP78" s="481"/>
      <c r="KFQ78" s="481"/>
      <c r="KFR78" s="481"/>
      <c r="KFS78" s="481"/>
      <c r="KFT78" s="481"/>
      <c r="KFU78" s="481"/>
      <c r="KFV78" s="481"/>
      <c r="KFW78" s="481"/>
      <c r="KFX78" s="481"/>
      <c r="KFY78" s="481"/>
      <c r="KFZ78" s="481"/>
      <c r="KGA78" s="481"/>
      <c r="KGB78" s="481"/>
      <c r="KGC78" s="481"/>
      <c r="KGD78" s="481"/>
      <c r="KGE78" s="481"/>
      <c r="KGF78" s="481"/>
      <c r="KGG78" s="481"/>
      <c r="KGH78" s="481"/>
      <c r="KGI78" s="481"/>
      <c r="KGJ78" s="481"/>
      <c r="KGK78" s="481"/>
      <c r="KGL78" s="481"/>
      <c r="KGM78" s="481"/>
      <c r="KGN78" s="481"/>
      <c r="KGO78" s="481"/>
      <c r="KGP78" s="481"/>
      <c r="KGQ78" s="481"/>
      <c r="KGR78" s="481"/>
      <c r="KGS78" s="481"/>
      <c r="KGT78" s="481"/>
      <c r="KGU78" s="481"/>
      <c r="KGV78" s="481"/>
      <c r="KGW78" s="481"/>
      <c r="KGX78" s="481"/>
      <c r="KGY78" s="481"/>
      <c r="KGZ78" s="481"/>
      <c r="KHA78" s="481"/>
      <c r="KHB78" s="481"/>
      <c r="KHC78" s="481"/>
      <c r="KHD78" s="481"/>
      <c r="KHE78" s="481"/>
      <c r="KHF78" s="481"/>
      <c r="KHG78" s="481"/>
      <c r="KHH78" s="481"/>
      <c r="KHI78" s="481"/>
      <c r="KHJ78" s="481"/>
      <c r="KHK78" s="481"/>
      <c r="KHL78" s="481"/>
      <c r="KHM78" s="481"/>
      <c r="KHN78" s="481"/>
      <c r="KHO78" s="481"/>
      <c r="KHP78" s="481"/>
      <c r="KHQ78" s="481"/>
      <c r="KHR78" s="481"/>
      <c r="KHS78" s="481"/>
      <c r="KHT78" s="481"/>
      <c r="KHU78" s="481"/>
      <c r="KHV78" s="481"/>
      <c r="KHW78" s="481"/>
      <c r="KHX78" s="481"/>
      <c r="KHY78" s="481"/>
      <c r="KHZ78" s="481"/>
      <c r="KIA78" s="481"/>
      <c r="KIB78" s="481"/>
      <c r="KIC78" s="481"/>
      <c r="KID78" s="481"/>
      <c r="KIE78" s="481"/>
      <c r="KIF78" s="481"/>
      <c r="KIG78" s="481"/>
      <c r="KIH78" s="481"/>
      <c r="KII78" s="481"/>
      <c r="KIJ78" s="481"/>
      <c r="KIK78" s="481"/>
      <c r="KIL78" s="481"/>
      <c r="KIM78" s="481"/>
      <c r="KIN78" s="481"/>
      <c r="KIO78" s="481"/>
      <c r="KIP78" s="481"/>
      <c r="KIQ78" s="481"/>
      <c r="KIR78" s="481"/>
      <c r="KIS78" s="481"/>
      <c r="KIT78" s="481"/>
      <c r="KIU78" s="481"/>
      <c r="KIV78" s="481"/>
      <c r="KIW78" s="481"/>
      <c r="KIX78" s="481"/>
      <c r="KIY78" s="481"/>
      <c r="KIZ78" s="481"/>
      <c r="KJA78" s="481"/>
      <c r="KJB78" s="481"/>
      <c r="KJC78" s="481"/>
      <c r="KJD78" s="481"/>
      <c r="KJE78" s="481"/>
      <c r="KJF78" s="481"/>
      <c r="KJG78" s="481"/>
      <c r="KJH78" s="481"/>
      <c r="KJI78" s="481"/>
      <c r="KJJ78" s="481"/>
      <c r="KJK78" s="481"/>
      <c r="KJL78" s="481"/>
      <c r="KJM78" s="481"/>
      <c r="KJN78" s="481"/>
      <c r="KJO78" s="481"/>
      <c r="KJP78" s="481"/>
      <c r="KJQ78" s="481"/>
      <c r="KJR78" s="481"/>
      <c r="KJS78" s="481"/>
      <c r="KJT78" s="481"/>
      <c r="KJU78" s="481"/>
      <c r="KJV78" s="481"/>
      <c r="KJW78" s="481"/>
      <c r="KJX78" s="481"/>
      <c r="KJY78" s="481"/>
      <c r="KJZ78" s="481"/>
      <c r="KKA78" s="481"/>
      <c r="KKB78" s="481"/>
      <c r="KKC78" s="481"/>
      <c r="KKD78" s="481"/>
      <c r="KKE78" s="481"/>
      <c r="KKF78" s="481"/>
      <c r="KKG78" s="481"/>
      <c r="KKH78" s="481"/>
      <c r="KKI78" s="481"/>
      <c r="KKJ78" s="481"/>
      <c r="KKK78" s="481"/>
      <c r="KKL78" s="481"/>
      <c r="KKM78" s="481"/>
      <c r="KKN78" s="481"/>
      <c r="KKO78" s="481"/>
      <c r="KKP78" s="481"/>
      <c r="KKQ78" s="481"/>
      <c r="KKR78" s="481"/>
      <c r="KKS78" s="481"/>
      <c r="KKT78" s="481"/>
      <c r="KKU78" s="481"/>
      <c r="KKV78" s="481"/>
      <c r="KKW78" s="481"/>
      <c r="KKX78" s="481"/>
      <c r="KKY78" s="481"/>
      <c r="KKZ78" s="481"/>
      <c r="KLA78" s="481"/>
      <c r="KLB78" s="481"/>
      <c r="KLC78" s="481"/>
      <c r="KLD78" s="481"/>
      <c r="KLE78" s="481"/>
      <c r="KLF78" s="481"/>
      <c r="KLG78" s="481"/>
      <c r="KLH78" s="481"/>
      <c r="KLI78" s="481"/>
      <c r="KLJ78" s="481"/>
      <c r="KLK78" s="481"/>
      <c r="KLL78" s="481"/>
      <c r="KLM78" s="481"/>
      <c r="KLN78" s="481"/>
      <c r="KLO78" s="481"/>
      <c r="KLP78" s="481"/>
      <c r="KLQ78" s="481"/>
      <c r="KLR78" s="481"/>
      <c r="KLS78" s="481"/>
      <c r="KLT78" s="481"/>
      <c r="KLU78" s="481"/>
      <c r="KLV78" s="481"/>
      <c r="KLW78" s="481"/>
      <c r="KLX78" s="481"/>
      <c r="KLY78" s="481"/>
      <c r="KLZ78" s="481"/>
      <c r="KMA78" s="481"/>
      <c r="KMB78" s="481"/>
      <c r="KMC78" s="481"/>
      <c r="KMD78" s="481"/>
      <c r="KME78" s="481"/>
      <c r="KMF78" s="481"/>
      <c r="KMG78" s="481"/>
      <c r="KMH78" s="481"/>
      <c r="KMI78" s="481"/>
      <c r="KMJ78" s="481"/>
      <c r="KMK78" s="481"/>
      <c r="KML78" s="481"/>
      <c r="KMM78" s="481"/>
      <c r="KMN78" s="481"/>
      <c r="KMO78" s="481"/>
      <c r="KMP78" s="481"/>
      <c r="KMQ78" s="481"/>
      <c r="KMR78" s="481"/>
      <c r="KMS78" s="481"/>
      <c r="KMT78" s="481"/>
      <c r="KMU78" s="481"/>
      <c r="KMV78" s="481"/>
      <c r="KMW78" s="481"/>
      <c r="KMX78" s="481"/>
      <c r="KMY78" s="481"/>
      <c r="KMZ78" s="481"/>
      <c r="KNA78" s="481"/>
      <c r="KNB78" s="481"/>
      <c r="KNC78" s="481"/>
      <c r="KND78" s="481"/>
      <c r="KNE78" s="481"/>
      <c r="KNF78" s="481"/>
      <c r="KNG78" s="481"/>
      <c r="KNH78" s="481"/>
      <c r="KNI78" s="481"/>
      <c r="KNJ78" s="481"/>
      <c r="KNK78" s="481"/>
      <c r="KNL78" s="481"/>
      <c r="KNM78" s="481"/>
      <c r="KNN78" s="481"/>
      <c r="KNO78" s="481"/>
      <c r="KNP78" s="481"/>
      <c r="KNQ78" s="481"/>
      <c r="KNR78" s="481"/>
      <c r="KNS78" s="481"/>
      <c r="KNT78" s="481"/>
      <c r="KNU78" s="481"/>
      <c r="KNV78" s="481"/>
      <c r="KNW78" s="481"/>
      <c r="KNX78" s="481"/>
      <c r="KNY78" s="481"/>
      <c r="KNZ78" s="481"/>
      <c r="KOA78" s="481"/>
      <c r="KOB78" s="481"/>
      <c r="KOC78" s="481"/>
      <c r="KOD78" s="481"/>
      <c r="KOE78" s="481"/>
      <c r="KOF78" s="481"/>
      <c r="KOG78" s="481"/>
      <c r="KOH78" s="481"/>
      <c r="KOI78" s="481"/>
      <c r="KOJ78" s="481"/>
      <c r="KOK78" s="481"/>
      <c r="KOL78" s="481"/>
      <c r="KOM78" s="481"/>
      <c r="KON78" s="481"/>
      <c r="KOO78" s="481"/>
      <c r="KOP78" s="481"/>
      <c r="KOQ78" s="481"/>
      <c r="KOR78" s="481"/>
      <c r="KOS78" s="481"/>
      <c r="KOT78" s="481"/>
      <c r="KOU78" s="481"/>
      <c r="KOV78" s="481"/>
      <c r="KOW78" s="481"/>
      <c r="KOX78" s="481"/>
      <c r="KOY78" s="481"/>
      <c r="KOZ78" s="481"/>
      <c r="KPA78" s="481"/>
      <c r="KPB78" s="481"/>
      <c r="KPC78" s="481"/>
      <c r="KPD78" s="481"/>
      <c r="KPE78" s="481"/>
      <c r="KPF78" s="481"/>
      <c r="KPG78" s="481"/>
      <c r="KPH78" s="481"/>
      <c r="KPI78" s="481"/>
      <c r="KPJ78" s="481"/>
      <c r="KPK78" s="481"/>
      <c r="KPL78" s="481"/>
      <c r="KPM78" s="481"/>
      <c r="KPN78" s="481"/>
      <c r="KPO78" s="481"/>
      <c r="KPP78" s="481"/>
      <c r="KPQ78" s="481"/>
      <c r="KPR78" s="481"/>
      <c r="KPS78" s="481"/>
      <c r="KPT78" s="481"/>
      <c r="KPU78" s="481"/>
      <c r="KPV78" s="481"/>
      <c r="KPW78" s="481"/>
      <c r="KPX78" s="481"/>
      <c r="KPY78" s="481"/>
      <c r="KPZ78" s="481"/>
      <c r="KQA78" s="481"/>
      <c r="KQB78" s="481"/>
      <c r="KQC78" s="481"/>
      <c r="KQD78" s="481"/>
      <c r="KQE78" s="481"/>
      <c r="KQF78" s="481"/>
      <c r="KQG78" s="481"/>
      <c r="KQH78" s="481"/>
      <c r="KQI78" s="481"/>
      <c r="KQJ78" s="481"/>
      <c r="KQK78" s="481"/>
      <c r="KQL78" s="481"/>
      <c r="KQM78" s="481"/>
      <c r="KQN78" s="481"/>
      <c r="KQO78" s="481"/>
      <c r="KQP78" s="481"/>
      <c r="KQQ78" s="481"/>
      <c r="KQR78" s="481"/>
      <c r="KQS78" s="481"/>
      <c r="KQT78" s="481"/>
      <c r="KQU78" s="481"/>
      <c r="KQV78" s="481"/>
      <c r="KQW78" s="481"/>
      <c r="KQX78" s="481"/>
      <c r="KQY78" s="481"/>
      <c r="KQZ78" s="481"/>
      <c r="KRA78" s="481"/>
      <c r="KRB78" s="481"/>
      <c r="KRC78" s="481"/>
      <c r="KRD78" s="481"/>
      <c r="KRE78" s="481"/>
      <c r="KRF78" s="481"/>
      <c r="KRG78" s="481"/>
      <c r="KRH78" s="481"/>
      <c r="KRI78" s="481"/>
      <c r="KRJ78" s="481"/>
      <c r="KRK78" s="481"/>
      <c r="KRL78" s="481"/>
      <c r="KRM78" s="481"/>
      <c r="KRN78" s="481"/>
      <c r="KRO78" s="481"/>
      <c r="KRP78" s="481"/>
      <c r="KRQ78" s="481"/>
      <c r="KRR78" s="481"/>
      <c r="KRS78" s="481"/>
      <c r="KRT78" s="481"/>
      <c r="KRU78" s="481"/>
      <c r="KRV78" s="481"/>
      <c r="KRW78" s="481"/>
      <c r="KRX78" s="481"/>
      <c r="KRY78" s="481"/>
      <c r="KRZ78" s="481"/>
      <c r="KSA78" s="481"/>
      <c r="KSB78" s="481"/>
      <c r="KSC78" s="481"/>
      <c r="KSD78" s="481"/>
      <c r="KSE78" s="481"/>
      <c r="KSF78" s="481"/>
      <c r="KSG78" s="481"/>
      <c r="KSH78" s="481"/>
      <c r="KSI78" s="481"/>
      <c r="KSJ78" s="481"/>
      <c r="KSK78" s="481"/>
      <c r="KSL78" s="481"/>
      <c r="KSM78" s="481"/>
      <c r="KSN78" s="481"/>
      <c r="KSO78" s="481"/>
      <c r="KSP78" s="481"/>
      <c r="KSQ78" s="481"/>
      <c r="KSR78" s="481"/>
      <c r="KSS78" s="481"/>
      <c r="KST78" s="481"/>
      <c r="KSU78" s="481"/>
      <c r="KSV78" s="481"/>
      <c r="KSW78" s="481"/>
      <c r="KSX78" s="481"/>
      <c r="KSY78" s="481"/>
      <c r="KSZ78" s="481"/>
      <c r="KTA78" s="481"/>
      <c r="KTB78" s="481"/>
      <c r="KTC78" s="481"/>
      <c r="KTD78" s="481"/>
      <c r="KTE78" s="481"/>
      <c r="KTF78" s="481"/>
      <c r="KTG78" s="481"/>
      <c r="KTH78" s="481"/>
      <c r="KTI78" s="481"/>
      <c r="KTJ78" s="481"/>
      <c r="KTK78" s="481"/>
      <c r="KTL78" s="481"/>
      <c r="KTM78" s="481"/>
      <c r="KTN78" s="481"/>
      <c r="KTO78" s="481"/>
      <c r="KTP78" s="481"/>
      <c r="KTQ78" s="481"/>
      <c r="KTR78" s="481"/>
      <c r="KTS78" s="481"/>
      <c r="KTT78" s="481"/>
      <c r="KTU78" s="481"/>
      <c r="KTV78" s="481"/>
      <c r="KTW78" s="481"/>
      <c r="KTX78" s="481"/>
      <c r="KTY78" s="481"/>
      <c r="KTZ78" s="481"/>
      <c r="KUA78" s="481"/>
      <c r="KUB78" s="481"/>
      <c r="KUC78" s="481"/>
      <c r="KUD78" s="481"/>
      <c r="KUE78" s="481"/>
      <c r="KUF78" s="481"/>
      <c r="KUG78" s="481"/>
      <c r="KUH78" s="481"/>
      <c r="KUI78" s="481"/>
      <c r="KUJ78" s="481"/>
      <c r="KUK78" s="481"/>
      <c r="KUL78" s="481"/>
      <c r="KUM78" s="481"/>
      <c r="KUN78" s="481"/>
      <c r="KUO78" s="481"/>
      <c r="KUP78" s="481"/>
      <c r="KUQ78" s="481"/>
      <c r="KUR78" s="481"/>
      <c r="KUS78" s="481"/>
      <c r="KUT78" s="481"/>
      <c r="KUU78" s="481"/>
      <c r="KUV78" s="481"/>
      <c r="KUW78" s="481"/>
      <c r="KUX78" s="481"/>
      <c r="KUY78" s="481"/>
      <c r="KUZ78" s="481"/>
      <c r="KVA78" s="481"/>
      <c r="KVB78" s="481"/>
      <c r="KVC78" s="481"/>
      <c r="KVD78" s="481"/>
      <c r="KVE78" s="481"/>
      <c r="KVF78" s="481"/>
      <c r="KVG78" s="481"/>
      <c r="KVH78" s="481"/>
      <c r="KVI78" s="481"/>
      <c r="KVJ78" s="481"/>
      <c r="KVK78" s="481"/>
      <c r="KVL78" s="481"/>
      <c r="KVM78" s="481"/>
      <c r="KVN78" s="481"/>
      <c r="KVO78" s="481"/>
      <c r="KVP78" s="481"/>
      <c r="KVQ78" s="481"/>
      <c r="KVR78" s="481"/>
      <c r="KVS78" s="481"/>
      <c r="KVT78" s="481"/>
      <c r="KVU78" s="481"/>
      <c r="KVV78" s="481"/>
      <c r="KVW78" s="481"/>
      <c r="KVX78" s="481"/>
      <c r="KVY78" s="481"/>
      <c r="KVZ78" s="481"/>
      <c r="KWA78" s="481"/>
      <c r="KWB78" s="481"/>
      <c r="KWC78" s="481"/>
      <c r="KWD78" s="481"/>
      <c r="KWE78" s="481"/>
      <c r="KWF78" s="481"/>
      <c r="KWG78" s="481"/>
      <c r="KWH78" s="481"/>
      <c r="KWI78" s="481"/>
      <c r="KWJ78" s="481"/>
      <c r="KWK78" s="481"/>
      <c r="KWL78" s="481"/>
      <c r="KWM78" s="481"/>
      <c r="KWN78" s="481"/>
      <c r="KWO78" s="481"/>
      <c r="KWP78" s="481"/>
      <c r="KWQ78" s="481"/>
      <c r="KWR78" s="481"/>
      <c r="KWS78" s="481"/>
      <c r="KWT78" s="481"/>
      <c r="KWU78" s="481"/>
      <c r="KWV78" s="481"/>
      <c r="KWW78" s="481"/>
      <c r="KWX78" s="481"/>
      <c r="KWY78" s="481"/>
      <c r="KWZ78" s="481"/>
      <c r="KXA78" s="481"/>
      <c r="KXB78" s="481"/>
      <c r="KXC78" s="481"/>
      <c r="KXD78" s="481"/>
      <c r="KXE78" s="481"/>
      <c r="KXF78" s="481"/>
      <c r="KXG78" s="481"/>
      <c r="KXH78" s="481"/>
      <c r="KXI78" s="481"/>
      <c r="KXJ78" s="481"/>
      <c r="KXK78" s="481"/>
      <c r="KXL78" s="481"/>
      <c r="KXM78" s="481"/>
      <c r="KXN78" s="481"/>
      <c r="KXO78" s="481"/>
      <c r="KXP78" s="481"/>
      <c r="KXQ78" s="481"/>
      <c r="KXR78" s="481"/>
      <c r="KXS78" s="481"/>
      <c r="KXT78" s="481"/>
      <c r="KXU78" s="481"/>
      <c r="KXV78" s="481"/>
      <c r="KXW78" s="481"/>
      <c r="KXX78" s="481"/>
      <c r="KXY78" s="481"/>
      <c r="KXZ78" s="481"/>
      <c r="KYA78" s="481"/>
      <c r="KYB78" s="481"/>
      <c r="KYC78" s="481"/>
      <c r="KYD78" s="481"/>
      <c r="KYE78" s="481"/>
      <c r="KYF78" s="481"/>
      <c r="KYG78" s="481"/>
      <c r="KYH78" s="481"/>
      <c r="KYI78" s="481"/>
      <c r="KYJ78" s="481"/>
      <c r="KYK78" s="481"/>
      <c r="KYL78" s="481"/>
      <c r="KYM78" s="481"/>
      <c r="KYN78" s="481"/>
      <c r="KYO78" s="481"/>
      <c r="KYP78" s="481"/>
      <c r="KYQ78" s="481"/>
      <c r="KYR78" s="481"/>
      <c r="KYS78" s="481"/>
      <c r="KYT78" s="481"/>
      <c r="KYU78" s="481"/>
      <c r="KYV78" s="481"/>
      <c r="KYW78" s="481"/>
      <c r="KYX78" s="481"/>
      <c r="KYY78" s="481"/>
      <c r="KYZ78" s="481"/>
      <c r="KZA78" s="481"/>
      <c r="KZB78" s="481"/>
      <c r="KZC78" s="481"/>
      <c r="KZD78" s="481"/>
      <c r="KZE78" s="481"/>
      <c r="KZF78" s="481"/>
      <c r="KZG78" s="481"/>
      <c r="KZH78" s="481"/>
      <c r="KZI78" s="481"/>
      <c r="KZJ78" s="481"/>
      <c r="KZK78" s="481"/>
      <c r="KZL78" s="481"/>
      <c r="KZM78" s="481"/>
      <c r="KZN78" s="481"/>
      <c r="KZO78" s="481"/>
      <c r="KZP78" s="481"/>
      <c r="KZQ78" s="481"/>
      <c r="KZR78" s="481"/>
      <c r="KZS78" s="481"/>
      <c r="KZT78" s="481"/>
      <c r="KZU78" s="481"/>
      <c r="KZV78" s="481"/>
      <c r="KZW78" s="481"/>
      <c r="KZX78" s="481"/>
      <c r="KZY78" s="481"/>
      <c r="KZZ78" s="481"/>
      <c r="LAA78" s="481"/>
      <c r="LAB78" s="481"/>
      <c r="LAC78" s="481"/>
      <c r="LAD78" s="481"/>
      <c r="LAE78" s="481"/>
      <c r="LAF78" s="481"/>
      <c r="LAG78" s="481"/>
      <c r="LAH78" s="481"/>
      <c r="LAI78" s="481"/>
      <c r="LAJ78" s="481"/>
      <c r="LAK78" s="481"/>
      <c r="LAL78" s="481"/>
      <c r="LAM78" s="481"/>
      <c r="LAN78" s="481"/>
      <c r="LAO78" s="481"/>
      <c r="LAP78" s="481"/>
      <c r="LAQ78" s="481"/>
      <c r="LAR78" s="481"/>
      <c r="LAS78" s="481"/>
      <c r="LAT78" s="481"/>
      <c r="LAU78" s="481"/>
      <c r="LAV78" s="481"/>
      <c r="LAW78" s="481"/>
      <c r="LAX78" s="481"/>
      <c r="LAY78" s="481"/>
      <c r="LAZ78" s="481"/>
      <c r="LBA78" s="481"/>
      <c r="LBB78" s="481"/>
      <c r="LBC78" s="481"/>
      <c r="LBD78" s="481"/>
      <c r="LBE78" s="481"/>
      <c r="LBF78" s="481"/>
      <c r="LBG78" s="481"/>
      <c r="LBH78" s="481"/>
      <c r="LBI78" s="481"/>
      <c r="LBJ78" s="481"/>
      <c r="LBK78" s="481"/>
      <c r="LBL78" s="481"/>
      <c r="LBM78" s="481"/>
      <c r="LBN78" s="481"/>
      <c r="LBO78" s="481"/>
      <c r="LBP78" s="481"/>
      <c r="LBQ78" s="481"/>
      <c r="LBR78" s="481"/>
      <c r="LBS78" s="481"/>
      <c r="LBT78" s="481"/>
      <c r="LBU78" s="481"/>
      <c r="LBV78" s="481"/>
      <c r="LBW78" s="481"/>
      <c r="LBX78" s="481"/>
      <c r="LBY78" s="481"/>
      <c r="LBZ78" s="481"/>
      <c r="LCA78" s="481"/>
      <c r="LCB78" s="481"/>
      <c r="LCC78" s="481"/>
      <c r="LCD78" s="481"/>
      <c r="LCE78" s="481"/>
      <c r="LCF78" s="481"/>
      <c r="LCG78" s="481"/>
      <c r="LCH78" s="481"/>
      <c r="LCI78" s="481"/>
      <c r="LCJ78" s="481"/>
      <c r="LCK78" s="481"/>
      <c r="LCL78" s="481"/>
      <c r="LCM78" s="481"/>
      <c r="LCN78" s="481"/>
      <c r="LCO78" s="481"/>
      <c r="LCP78" s="481"/>
      <c r="LCQ78" s="481"/>
      <c r="LCR78" s="481"/>
      <c r="LCS78" s="481"/>
      <c r="LCT78" s="481"/>
      <c r="LCU78" s="481"/>
      <c r="LCV78" s="481"/>
      <c r="LCW78" s="481"/>
      <c r="LCX78" s="481"/>
      <c r="LCY78" s="481"/>
      <c r="LCZ78" s="481"/>
      <c r="LDA78" s="481"/>
      <c r="LDB78" s="481"/>
      <c r="LDC78" s="481"/>
      <c r="LDD78" s="481"/>
      <c r="LDE78" s="481"/>
      <c r="LDF78" s="481"/>
      <c r="LDG78" s="481"/>
      <c r="LDH78" s="481"/>
      <c r="LDI78" s="481"/>
      <c r="LDJ78" s="481"/>
      <c r="LDK78" s="481"/>
      <c r="LDL78" s="481"/>
      <c r="LDM78" s="481"/>
      <c r="LDN78" s="481"/>
      <c r="LDO78" s="481"/>
      <c r="LDP78" s="481"/>
      <c r="LDQ78" s="481"/>
      <c r="LDR78" s="481"/>
      <c r="LDS78" s="481"/>
      <c r="LDT78" s="481"/>
      <c r="LDU78" s="481"/>
      <c r="LDV78" s="481"/>
      <c r="LDW78" s="481"/>
      <c r="LDX78" s="481"/>
      <c r="LDY78" s="481"/>
      <c r="LDZ78" s="481"/>
      <c r="LEA78" s="481"/>
      <c r="LEB78" s="481"/>
      <c r="LEC78" s="481"/>
      <c r="LED78" s="481"/>
      <c r="LEE78" s="481"/>
      <c r="LEF78" s="481"/>
      <c r="LEG78" s="481"/>
      <c r="LEH78" s="481"/>
      <c r="LEI78" s="481"/>
      <c r="LEJ78" s="481"/>
      <c r="LEK78" s="481"/>
      <c r="LEL78" s="481"/>
      <c r="LEM78" s="481"/>
      <c r="LEN78" s="481"/>
      <c r="LEO78" s="481"/>
      <c r="LEP78" s="481"/>
      <c r="LEQ78" s="481"/>
      <c r="LER78" s="481"/>
      <c r="LES78" s="481"/>
      <c r="LET78" s="481"/>
      <c r="LEU78" s="481"/>
      <c r="LEV78" s="481"/>
      <c r="LEW78" s="481"/>
      <c r="LEX78" s="481"/>
      <c r="LEY78" s="481"/>
      <c r="LEZ78" s="481"/>
      <c r="LFA78" s="481"/>
      <c r="LFB78" s="481"/>
      <c r="LFC78" s="481"/>
      <c r="LFD78" s="481"/>
      <c r="LFE78" s="481"/>
      <c r="LFF78" s="481"/>
      <c r="LFG78" s="481"/>
      <c r="LFH78" s="481"/>
      <c r="LFI78" s="481"/>
      <c r="LFJ78" s="481"/>
      <c r="LFK78" s="481"/>
      <c r="LFL78" s="481"/>
      <c r="LFM78" s="481"/>
      <c r="LFN78" s="481"/>
      <c r="LFO78" s="481"/>
      <c r="LFP78" s="481"/>
      <c r="LFQ78" s="481"/>
      <c r="LFR78" s="481"/>
      <c r="LFS78" s="481"/>
      <c r="LFT78" s="481"/>
      <c r="LFU78" s="481"/>
      <c r="LFV78" s="481"/>
      <c r="LFW78" s="481"/>
      <c r="LFX78" s="481"/>
      <c r="LFY78" s="481"/>
      <c r="LFZ78" s="481"/>
      <c r="LGA78" s="481"/>
      <c r="LGB78" s="481"/>
      <c r="LGC78" s="481"/>
      <c r="LGD78" s="481"/>
      <c r="LGE78" s="481"/>
      <c r="LGF78" s="481"/>
      <c r="LGG78" s="481"/>
      <c r="LGH78" s="481"/>
      <c r="LGI78" s="481"/>
      <c r="LGJ78" s="481"/>
      <c r="LGK78" s="481"/>
      <c r="LGL78" s="481"/>
      <c r="LGM78" s="481"/>
      <c r="LGN78" s="481"/>
      <c r="LGO78" s="481"/>
      <c r="LGP78" s="481"/>
      <c r="LGQ78" s="481"/>
      <c r="LGR78" s="481"/>
      <c r="LGS78" s="481"/>
      <c r="LGT78" s="481"/>
      <c r="LGU78" s="481"/>
      <c r="LGV78" s="481"/>
      <c r="LGW78" s="481"/>
      <c r="LGX78" s="481"/>
      <c r="LGY78" s="481"/>
      <c r="LGZ78" s="481"/>
      <c r="LHA78" s="481"/>
      <c r="LHB78" s="481"/>
      <c r="LHC78" s="481"/>
      <c r="LHD78" s="481"/>
      <c r="LHE78" s="481"/>
      <c r="LHF78" s="481"/>
      <c r="LHG78" s="481"/>
      <c r="LHH78" s="481"/>
      <c r="LHI78" s="481"/>
      <c r="LHJ78" s="481"/>
      <c r="LHK78" s="481"/>
      <c r="LHL78" s="481"/>
      <c r="LHM78" s="481"/>
      <c r="LHN78" s="481"/>
      <c r="LHO78" s="481"/>
      <c r="LHP78" s="481"/>
      <c r="LHQ78" s="481"/>
      <c r="LHR78" s="481"/>
      <c r="LHS78" s="481"/>
      <c r="LHT78" s="481"/>
      <c r="LHU78" s="481"/>
      <c r="LHV78" s="481"/>
      <c r="LHW78" s="481"/>
      <c r="LHX78" s="481"/>
      <c r="LHY78" s="481"/>
      <c r="LHZ78" s="481"/>
      <c r="LIA78" s="481"/>
      <c r="LIB78" s="481"/>
      <c r="LIC78" s="481"/>
      <c r="LID78" s="481"/>
      <c r="LIE78" s="481"/>
      <c r="LIF78" s="481"/>
      <c r="LIG78" s="481"/>
      <c r="LIH78" s="481"/>
      <c r="LII78" s="481"/>
      <c r="LIJ78" s="481"/>
      <c r="LIK78" s="481"/>
      <c r="LIL78" s="481"/>
      <c r="LIM78" s="481"/>
      <c r="LIN78" s="481"/>
      <c r="LIO78" s="481"/>
      <c r="LIP78" s="481"/>
      <c r="LIQ78" s="481"/>
      <c r="LIR78" s="481"/>
      <c r="LIS78" s="481"/>
      <c r="LIT78" s="481"/>
      <c r="LIU78" s="481"/>
      <c r="LIV78" s="481"/>
      <c r="LIW78" s="481"/>
      <c r="LIX78" s="481"/>
      <c r="LIY78" s="481"/>
      <c r="LIZ78" s="481"/>
      <c r="LJA78" s="481"/>
      <c r="LJB78" s="481"/>
      <c r="LJC78" s="481"/>
      <c r="LJD78" s="481"/>
      <c r="LJE78" s="481"/>
      <c r="LJF78" s="481"/>
      <c r="LJG78" s="481"/>
      <c r="LJH78" s="481"/>
      <c r="LJI78" s="481"/>
      <c r="LJJ78" s="481"/>
      <c r="LJK78" s="481"/>
      <c r="LJL78" s="481"/>
      <c r="LJM78" s="481"/>
      <c r="LJN78" s="481"/>
      <c r="LJO78" s="481"/>
      <c r="LJP78" s="481"/>
      <c r="LJQ78" s="481"/>
      <c r="LJR78" s="481"/>
      <c r="LJS78" s="481"/>
      <c r="LJT78" s="481"/>
      <c r="LJU78" s="481"/>
      <c r="LJV78" s="481"/>
      <c r="LJW78" s="481"/>
      <c r="LJX78" s="481"/>
      <c r="LJY78" s="481"/>
      <c r="LJZ78" s="481"/>
      <c r="LKA78" s="481"/>
      <c r="LKB78" s="481"/>
      <c r="LKC78" s="481"/>
      <c r="LKD78" s="481"/>
      <c r="LKE78" s="481"/>
      <c r="LKF78" s="481"/>
      <c r="LKG78" s="481"/>
      <c r="LKH78" s="481"/>
      <c r="LKI78" s="481"/>
      <c r="LKJ78" s="481"/>
      <c r="LKK78" s="481"/>
      <c r="LKL78" s="481"/>
      <c r="LKM78" s="481"/>
      <c r="LKN78" s="481"/>
      <c r="LKO78" s="481"/>
      <c r="LKP78" s="481"/>
      <c r="LKQ78" s="481"/>
      <c r="LKR78" s="481"/>
      <c r="LKS78" s="481"/>
      <c r="LKT78" s="481"/>
      <c r="LKU78" s="481"/>
      <c r="LKV78" s="481"/>
      <c r="LKW78" s="481"/>
      <c r="LKX78" s="481"/>
      <c r="LKY78" s="481"/>
      <c r="LKZ78" s="481"/>
      <c r="LLA78" s="481"/>
      <c r="LLB78" s="481"/>
      <c r="LLC78" s="481"/>
      <c r="LLD78" s="481"/>
      <c r="LLE78" s="481"/>
      <c r="LLF78" s="481"/>
      <c r="LLG78" s="481"/>
      <c r="LLH78" s="481"/>
      <c r="LLI78" s="481"/>
      <c r="LLJ78" s="481"/>
      <c r="LLK78" s="481"/>
      <c r="LLL78" s="481"/>
      <c r="LLM78" s="481"/>
      <c r="LLN78" s="481"/>
      <c r="LLO78" s="481"/>
      <c r="LLP78" s="481"/>
      <c r="LLQ78" s="481"/>
      <c r="LLR78" s="481"/>
      <c r="LLS78" s="481"/>
      <c r="LLT78" s="481"/>
      <c r="LLU78" s="481"/>
      <c r="LLV78" s="481"/>
      <c r="LLW78" s="481"/>
      <c r="LLX78" s="481"/>
      <c r="LLY78" s="481"/>
      <c r="LLZ78" s="481"/>
      <c r="LMA78" s="481"/>
      <c r="LMB78" s="481"/>
      <c r="LMC78" s="481"/>
      <c r="LMD78" s="481"/>
      <c r="LME78" s="481"/>
      <c r="LMF78" s="481"/>
      <c r="LMG78" s="481"/>
      <c r="LMH78" s="481"/>
      <c r="LMI78" s="481"/>
      <c r="LMJ78" s="481"/>
      <c r="LMK78" s="481"/>
      <c r="LML78" s="481"/>
      <c r="LMM78" s="481"/>
      <c r="LMN78" s="481"/>
      <c r="LMO78" s="481"/>
      <c r="LMP78" s="481"/>
      <c r="LMQ78" s="481"/>
      <c r="LMR78" s="481"/>
      <c r="LMS78" s="481"/>
      <c r="LMT78" s="481"/>
      <c r="LMU78" s="481"/>
      <c r="LMV78" s="481"/>
      <c r="LMW78" s="481"/>
      <c r="LMX78" s="481"/>
      <c r="LMY78" s="481"/>
      <c r="LMZ78" s="481"/>
      <c r="LNA78" s="481"/>
      <c r="LNB78" s="481"/>
      <c r="LNC78" s="481"/>
      <c r="LND78" s="481"/>
      <c r="LNE78" s="481"/>
      <c r="LNF78" s="481"/>
      <c r="LNG78" s="481"/>
      <c r="LNH78" s="481"/>
      <c r="LNI78" s="481"/>
      <c r="LNJ78" s="481"/>
      <c r="LNK78" s="481"/>
      <c r="LNL78" s="481"/>
      <c r="LNM78" s="481"/>
      <c r="LNN78" s="481"/>
      <c r="LNO78" s="481"/>
      <c r="LNP78" s="481"/>
      <c r="LNQ78" s="481"/>
      <c r="LNR78" s="481"/>
      <c r="LNS78" s="481"/>
      <c r="LNT78" s="481"/>
      <c r="LNU78" s="481"/>
      <c r="LNV78" s="481"/>
      <c r="LNW78" s="481"/>
      <c r="LNX78" s="481"/>
      <c r="LNY78" s="481"/>
      <c r="LNZ78" s="481"/>
      <c r="LOA78" s="481"/>
      <c r="LOB78" s="481"/>
      <c r="LOC78" s="481"/>
      <c r="LOD78" s="481"/>
      <c r="LOE78" s="481"/>
      <c r="LOF78" s="481"/>
      <c r="LOG78" s="481"/>
      <c r="LOH78" s="481"/>
      <c r="LOI78" s="481"/>
      <c r="LOJ78" s="481"/>
      <c r="LOK78" s="481"/>
      <c r="LOL78" s="481"/>
      <c r="LOM78" s="481"/>
      <c r="LON78" s="481"/>
      <c r="LOO78" s="481"/>
      <c r="LOP78" s="481"/>
      <c r="LOQ78" s="481"/>
      <c r="LOR78" s="481"/>
      <c r="LOS78" s="481"/>
      <c r="LOT78" s="481"/>
      <c r="LOU78" s="481"/>
      <c r="LOV78" s="481"/>
      <c r="LOW78" s="481"/>
      <c r="LOX78" s="481"/>
      <c r="LOY78" s="481"/>
      <c r="LOZ78" s="481"/>
      <c r="LPA78" s="481"/>
      <c r="LPB78" s="481"/>
      <c r="LPC78" s="481"/>
      <c r="LPD78" s="481"/>
      <c r="LPE78" s="481"/>
      <c r="LPF78" s="481"/>
      <c r="LPG78" s="481"/>
      <c r="LPH78" s="481"/>
      <c r="LPI78" s="481"/>
      <c r="LPJ78" s="481"/>
      <c r="LPK78" s="481"/>
      <c r="LPL78" s="481"/>
      <c r="LPM78" s="481"/>
      <c r="LPN78" s="481"/>
      <c r="LPO78" s="481"/>
      <c r="LPP78" s="481"/>
      <c r="LPQ78" s="481"/>
      <c r="LPR78" s="481"/>
      <c r="LPS78" s="481"/>
      <c r="LPT78" s="481"/>
      <c r="LPU78" s="481"/>
      <c r="LPV78" s="481"/>
      <c r="LPW78" s="481"/>
      <c r="LPX78" s="481"/>
      <c r="LPY78" s="481"/>
      <c r="LPZ78" s="481"/>
      <c r="LQA78" s="481"/>
      <c r="LQB78" s="481"/>
      <c r="LQC78" s="481"/>
      <c r="LQD78" s="481"/>
      <c r="LQE78" s="481"/>
      <c r="LQF78" s="481"/>
      <c r="LQG78" s="481"/>
      <c r="LQH78" s="481"/>
      <c r="LQI78" s="481"/>
      <c r="LQJ78" s="481"/>
      <c r="LQK78" s="481"/>
      <c r="LQL78" s="481"/>
      <c r="LQM78" s="481"/>
      <c r="LQN78" s="481"/>
      <c r="LQO78" s="481"/>
      <c r="LQP78" s="481"/>
      <c r="LQQ78" s="481"/>
      <c r="LQR78" s="481"/>
      <c r="LQS78" s="481"/>
      <c r="LQT78" s="481"/>
      <c r="LQU78" s="481"/>
      <c r="LQV78" s="481"/>
      <c r="LQW78" s="481"/>
      <c r="LQX78" s="481"/>
      <c r="LQY78" s="481"/>
      <c r="LQZ78" s="481"/>
      <c r="LRA78" s="481"/>
      <c r="LRB78" s="481"/>
      <c r="LRC78" s="481"/>
      <c r="LRD78" s="481"/>
      <c r="LRE78" s="481"/>
      <c r="LRF78" s="481"/>
      <c r="LRG78" s="481"/>
      <c r="LRH78" s="481"/>
      <c r="LRI78" s="481"/>
      <c r="LRJ78" s="481"/>
      <c r="LRK78" s="481"/>
      <c r="LRL78" s="481"/>
      <c r="LRM78" s="481"/>
      <c r="LRN78" s="481"/>
      <c r="LRO78" s="481"/>
      <c r="LRP78" s="481"/>
      <c r="LRQ78" s="481"/>
      <c r="LRR78" s="481"/>
      <c r="LRS78" s="481"/>
      <c r="LRT78" s="481"/>
      <c r="LRU78" s="481"/>
      <c r="LRV78" s="481"/>
      <c r="LRW78" s="481"/>
      <c r="LRX78" s="481"/>
      <c r="LRY78" s="481"/>
      <c r="LRZ78" s="481"/>
      <c r="LSA78" s="481"/>
      <c r="LSB78" s="481"/>
      <c r="LSC78" s="481"/>
      <c r="LSD78" s="481"/>
      <c r="LSE78" s="481"/>
      <c r="LSF78" s="481"/>
      <c r="LSG78" s="481"/>
      <c r="LSH78" s="481"/>
      <c r="LSI78" s="481"/>
      <c r="LSJ78" s="481"/>
      <c r="LSK78" s="481"/>
      <c r="LSL78" s="481"/>
      <c r="LSM78" s="481"/>
      <c r="LSN78" s="481"/>
      <c r="LSO78" s="481"/>
      <c r="LSP78" s="481"/>
      <c r="LSQ78" s="481"/>
      <c r="LSR78" s="481"/>
      <c r="LSS78" s="481"/>
      <c r="LST78" s="481"/>
      <c r="LSU78" s="481"/>
      <c r="LSV78" s="481"/>
      <c r="LSW78" s="481"/>
      <c r="LSX78" s="481"/>
      <c r="LSY78" s="481"/>
      <c r="LSZ78" s="481"/>
      <c r="LTA78" s="481"/>
      <c r="LTB78" s="481"/>
      <c r="LTC78" s="481"/>
      <c r="LTD78" s="481"/>
      <c r="LTE78" s="481"/>
      <c r="LTF78" s="481"/>
      <c r="LTG78" s="481"/>
      <c r="LTH78" s="481"/>
      <c r="LTI78" s="481"/>
      <c r="LTJ78" s="481"/>
      <c r="LTK78" s="481"/>
      <c r="LTL78" s="481"/>
      <c r="LTM78" s="481"/>
      <c r="LTN78" s="481"/>
      <c r="LTO78" s="481"/>
      <c r="LTP78" s="481"/>
      <c r="LTQ78" s="481"/>
      <c r="LTR78" s="481"/>
      <c r="LTS78" s="481"/>
      <c r="LTT78" s="481"/>
      <c r="LTU78" s="481"/>
      <c r="LTV78" s="481"/>
      <c r="LTW78" s="481"/>
      <c r="LTX78" s="481"/>
      <c r="LTY78" s="481"/>
      <c r="LTZ78" s="481"/>
      <c r="LUA78" s="481"/>
      <c r="LUB78" s="481"/>
      <c r="LUC78" s="481"/>
      <c r="LUD78" s="481"/>
      <c r="LUE78" s="481"/>
      <c r="LUF78" s="481"/>
      <c r="LUG78" s="481"/>
      <c r="LUH78" s="481"/>
      <c r="LUI78" s="481"/>
      <c r="LUJ78" s="481"/>
      <c r="LUK78" s="481"/>
      <c r="LUL78" s="481"/>
      <c r="LUM78" s="481"/>
      <c r="LUN78" s="481"/>
      <c r="LUO78" s="481"/>
      <c r="LUP78" s="481"/>
      <c r="LUQ78" s="481"/>
      <c r="LUR78" s="481"/>
      <c r="LUS78" s="481"/>
      <c r="LUT78" s="481"/>
      <c r="LUU78" s="481"/>
      <c r="LUV78" s="481"/>
      <c r="LUW78" s="481"/>
      <c r="LUX78" s="481"/>
      <c r="LUY78" s="481"/>
      <c r="LUZ78" s="481"/>
      <c r="LVA78" s="481"/>
      <c r="LVB78" s="481"/>
      <c r="LVC78" s="481"/>
      <c r="LVD78" s="481"/>
      <c r="LVE78" s="481"/>
      <c r="LVF78" s="481"/>
      <c r="LVG78" s="481"/>
      <c r="LVH78" s="481"/>
      <c r="LVI78" s="481"/>
      <c r="LVJ78" s="481"/>
      <c r="LVK78" s="481"/>
      <c r="LVL78" s="481"/>
      <c r="LVM78" s="481"/>
      <c r="LVN78" s="481"/>
      <c r="LVO78" s="481"/>
      <c r="LVP78" s="481"/>
      <c r="LVQ78" s="481"/>
      <c r="LVR78" s="481"/>
      <c r="LVS78" s="481"/>
      <c r="LVT78" s="481"/>
      <c r="LVU78" s="481"/>
      <c r="LVV78" s="481"/>
      <c r="LVW78" s="481"/>
      <c r="LVX78" s="481"/>
      <c r="LVY78" s="481"/>
      <c r="LVZ78" s="481"/>
      <c r="LWA78" s="481"/>
      <c r="LWB78" s="481"/>
      <c r="LWC78" s="481"/>
      <c r="LWD78" s="481"/>
      <c r="LWE78" s="481"/>
      <c r="LWF78" s="481"/>
      <c r="LWG78" s="481"/>
      <c r="LWH78" s="481"/>
      <c r="LWI78" s="481"/>
      <c r="LWJ78" s="481"/>
      <c r="LWK78" s="481"/>
      <c r="LWL78" s="481"/>
      <c r="LWM78" s="481"/>
      <c r="LWN78" s="481"/>
      <c r="LWO78" s="481"/>
      <c r="LWP78" s="481"/>
      <c r="LWQ78" s="481"/>
      <c r="LWR78" s="481"/>
      <c r="LWS78" s="481"/>
      <c r="LWT78" s="481"/>
      <c r="LWU78" s="481"/>
      <c r="LWV78" s="481"/>
      <c r="LWW78" s="481"/>
      <c r="LWX78" s="481"/>
      <c r="LWY78" s="481"/>
      <c r="LWZ78" s="481"/>
      <c r="LXA78" s="481"/>
      <c r="LXB78" s="481"/>
      <c r="LXC78" s="481"/>
      <c r="LXD78" s="481"/>
      <c r="LXE78" s="481"/>
      <c r="LXF78" s="481"/>
      <c r="LXG78" s="481"/>
      <c r="LXH78" s="481"/>
      <c r="LXI78" s="481"/>
      <c r="LXJ78" s="481"/>
      <c r="LXK78" s="481"/>
      <c r="LXL78" s="481"/>
      <c r="LXM78" s="481"/>
      <c r="LXN78" s="481"/>
      <c r="LXO78" s="481"/>
      <c r="LXP78" s="481"/>
      <c r="LXQ78" s="481"/>
      <c r="LXR78" s="481"/>
      <c r="LXS78" s="481"/>
      <c r="LXT78" s="481"/>
      <c r="LXU78" s="481"/>
      <c r="LXV78" s="481"/>
      <c r="LXW78" s="481"/>
      <c r="LXX78" s="481"/>
      <c r="LXY78" s="481"/>
      <c r="LXZ78" s="481"/>
      <c r="LYA78" s="481"/>
      <c r="LYB78" s="481"/>
      <c r="LYC78" s="481"/>
      <c r="LYD78" s="481"/>
      <c r="LYE78" s="481"/>
      <c r="LYF78" s="481"/>
      <c r="LYG78" s="481"/>
      <c r="LYH78" s="481"/>
      <c r="LYI78" s="481"/>
      <c r="LYJ78" s="481"/>
      <c r="LYK78" s="481"/>
      <c r="LYL78" s="481"/>
      <c r="LYM78" s="481"/>
      <c r="LYN78" s="481"/>
      <c r="LYO78" s="481"/>
      <c r="LYP78" s="481"/>
      <c r="LYQ78" s="481"/>
      <c r="LYR78" s="481"/>
      <c r="LYS78" s="481"/>
      <c r="LYT78" s="481"/>
      <c r="LYU78" s="481"/>
      <c r="LYV78" s="481"/>
      <c r="LYW78" s="481"/>
      <c r="LYX78" s="481"/>
      <c r="LYY78" s="481"/>
      <c r="LYZ78" s="481"/>
      <c r="LZA78" s="481"/>
      <c r="LZB78" s="481"/>
      <c r="LZC78" s="481"/>
      <c r="LZD78" s="481"/>
      <c r="LZE78" s="481"/>
      <c r="LZF78" s="481"/>
      <c r="LZG78" s="481"/>
      <c r="LZH78" s="481"/>
      <c r="LZI78" s="481"/>
      <c r="LZJ78" s="481"/>
      <c r="LZK78" s="481"/>
      <c r="LZL78" s="481"/>
      <c r="LZM78" s="481"/>
      <c r="LZN78" s="481"/>
      <c r="LZO78" s="481"/>
      <c r="LZP78" s="481"/>
      <c r="LZQ78" s="481"/>
      <c r="LZR78" s="481"/>
      <c r="LZS78" s="481"/>
      <c r="LZT78" s="481"/>
      <c r="LZU78" s="481"/>
      <c r="LZV78" s="481"/>
      <c r="LZW78" s="481"/>
      <c r="LZX78" s="481"/>
      <c r="LZY78" s="481"/>
      <c r="LZZ78" s="481"/>
      <c r="MAA78" s="481"/>
      <c r="MAB78" s="481"/>
      <c r="MAC78" s="481"/>
      <c r="MAD78" s="481"/>
      <c r="MAE78" s="481"/>
      <c r="MAF78" s="481"/>
      <c r="MAG78" s="481"/>
      <c r="MAH78" s="481"/>
      <c r="MAI78" s="481"/>
      <c r="MAJ78" s="481"/>
      <c r="MAK78" s="481"/>
      <c r="MAL78" s="481"/>
      <c r="MAM78" s="481"/>
      <c r="MAN78" s="481"/>
      <c r="MAO78" s="481"/>
      <c r="MAP78" s="481"/>
      <c r="MAQ78" s="481"/>
      <c r="MAR78" s="481"/>
      <c r="MAS78" s="481"/>
      <c r="MAT78" s="481"/>
      <c r="MAU78" s="481"/>
      <c r="MAV78" s="481"/>
      <c r="MAW78" s="481"/>
      <c r="MAX78" s="481"/>
      <c r="MAY78" s="481"/>
      <c r="MAZ78" s="481"/>
      <c r="MBA78" s="481"/>
      <c r="MBB78" s="481"/>
      <c r="MBC78" s="481"/>
      <c r="MBD78" s="481"/>
      <c r="MBE78" s="481"/>
      <c r="MBF78" s="481"/>
      <c r="MBG78" s="481"/>
      <c r="MBH78" s="481"/>
      <c r="MBI78" s="481"/>
      <c r="MBJ78" s="481"/>
      <c r="MBK78" s="481"/>
      <c r="MBL78" s="481"/>
      <c r="MBM78" s="481"/>
      <c r="MBN78" s="481"/>
      <c r="MBO78" s="481"/>
      <c r="MBP78" s="481"/>
      <c r="MBQ78" s="481"/>
      <c r="MBR78" s="481"/>
      <c r="MBS78" s="481"/>
      <c r="MBT78" s="481"/>
      <c r="MBU78" s="481"/>
      <c r="MBV78" s="481"/>
      <c r="MBW78" s="481"/>
      <c r="MBX78" s="481"/>
      <c r="MBY78" s="481"/>
      <c r="MBZ78" s="481"/>
      <c r="MCA78" s="481"/>
      <c r="MCB78" s="481"/>
      <c r="MCC78" s="481"/>
      <c r="MCD78" s="481"/>
      <c r="MCE78" s="481"/>
      <c r="MCF78" s="481"/>
      <c r="MCG78" s="481"/>
      <c r="MCH78" s="481"/>
      <c r="MCI78" s="481"/>
      <c r="MCJ78" s="481"/>
      <c r="MCK78" s="481"/>
      <c r="MCL78" s="481"/>
      <c r="MCM78" s="481"/>
      <c r="MCN78" s="481"/>
      <c r="MCO78" s="481"/>
      <c r="MCP78" s="481"/>
      <c r="MCQ78" s="481"/>
      <c r="MCR78" s="481"/>
      <c r="MCS78" s="481"/>
      <c r="MCT78" s="481"/>
      <c r="MCU78" s="481"/>
      <c r="MCV78" s="481"/>
      <c r="MCW78" s="481"/>
      <c r="MCX78" s="481"/>
      <c r="MCY78" s="481"/>
      <c r="MCZ78" s="481"/>
      <c r="MDA78" s="481"/>
      <c r="MDB78" s="481"/>
      <c r="MDC78" s="481"/>
      <c r="MDD78" s="481"/>
      <c r="MDE78" s="481"/>
      <c r="MDF78" s="481"/>
      <c r="MDG78" s="481"/>
      <c r="MDH78" s="481"/>
      <c r="MDI78" s="481"/>
      <c r="MDJ78" s="481"/>
      <c r="MDK78" s="481"/>
      <c r="MDL78" s="481"/>
      <c r="MDM78" s="481"/>
      <c r="MDN78" s="481"/>
      <c r="MDO78" s="481"/>
      <c r="MDP78" s="481"/>
      <c r="MDQ78" s="481"/>
      <c r="MDR78" s="481"/>
      <c r="MDS78" s="481"/>
      <c r="MDT78" s="481"/>
      <c r="MDU78" s="481"/>
      <c r="MDV78" s="481"/>
      <c r="MDW78" s="481"/>
      <c r="MDX78" s="481"/>
      <c r="MDY78" s="481"/>
      <c r="MDZ78" s="481"/>
      <c r="MEA78" s="481"/>
      <c r="MEB78" s="481"/>
      <c r="MEC78" s="481"/>
      <c r="MED78" s="481"/>
      <c r="MEE78" s="481"/>
      <c r="MEF78" s="481"/>
      <c r="MEG78" s="481"/>
      <c r="MEH78" s="481"/>
      <c r="MEI78" s="481"/>
      <c r="MEJ78" s="481"/>
      <c r="MEK78" s="481"/>
      <c r="MEL78" s="481"/>
      <c r="MEM78" s="481"/>
      <c r="MEN78" s="481"/>
      <c r="MEO78" s="481"/>
      <c r="MEP78" s="481"/>
      <c r="MEQ78" s="481"/>
      <c r="MER78" s="481"/>
      <c r="MES78" s="481"/>
      <c r="MET78" s="481"/>
      <c r="MEU78" s="481"/>
      <c r="MEV78" s="481"/>
      <c r="MEW78" s="481"/>
      <c r="MEX78" s="481"/>
      <c r="MEY78" s="481"/>
      <c r="MEZ78" s="481"/>
      <c r="MFA78" s="481"/>
      <c r="MFB78" s="481"/>
      <c r="MFC78" s="481"/>
      <c r="MFD78" s="481"/>
      <c r="MFE78" s="481"/>
      <c r="MFF78" s="481"/>
      <c r="MFG78" s="481"/>
      <c r="MFH78" s="481"/>
      <c r="MFI78" s="481"/>
      <c r="MFJ78" s="481"/>
      <c r="MFK78" s="481"/>
      <c r="MFL78" s="481"/>
      <c r="MFM78" s="481"/>
      <c r="MFN78" s="481"/>
      <c r="MFO78" s="481"/>
      <c r="MFP78" s="481"/>
      <c r="MFQ78" s="481"/>
      <c r="MFR78" s="481"/>
      <c r="MFS78" s="481"/>
      <c r="MFT78" s="481"/>
      <c r="MFU78" s="481"/>
      <c r="MFV78" s="481"/>
      <c r="MFW78" s="481"/>
      <c r="MFX78" s="481"/>
      <c r="MFY78" s="481"/>
      <c r="MFZ78" s="481"/>
      <c r="MGA78" s="481"/>
      <c r="MGB78" s="481"/>
      <c r="MGC78" s="481"/>
      <c r="MGD78" s="481"/>
      <c r="MGE78" s="481"/>
      <c r="MGF78" s="481"/>
      <c r="MGG78" s="481"/>
      <c r="MGH78" s="481"/>
      <c r="MGI78" s="481"/>
      <c r="MGJ78" s="481"/>
      <c r="MGK78" s="481"/>
      <c r="MGL78" s="481"/>
      <c r="MGM78" s="481"/>
      <c r="MGN78" s="481"/>
      <c r="MGO78" s="481"/>
      <c r="MGP78" s="481"/>
      <c r="MGQ78" s="481"/>
      <c r="MGR78" s="481"/>
      <c r="MGS78" s="481"/>
      <c r="MGT78" s="481"/>
      <c r="MGU78" s="481"/>
      <c r="MGV78" s="481"/>
      <c r="MGW78" s="481"/>
      <c r="MGX78" s="481"/>
      <c r="MGY78" s="481"/>
      <c r="MGZ78" s="481"/>
      <c r="MHA78" s="481"/>
      <c r="MHB78" s="481"/>
      <c r="MHC78" s="481"/>
      <c r="MHD78" s="481"/>
      <c r="MHE78" s="481"/>
      <c r="MHF78" s="481"/>
      <c r="MHG78" s="481"/>
      <c r="MHH78" s="481"/>
      <c r="MHI78" s="481"/>
      <c r="MHJ78" s="481"/>
      <c r="MHK78" s="481"/>
      <c r="MHL78" s="481"/>
      <c r="MHM78" s="481"/>
      <c r="MHN78" s="481"/>
      <c r="MHO78" s="481"/>
      <c r="MHP78" s="481"/>
      <c r="MHQ78" s="481"/>
      <c r="MHR78" s="481"/>
      <c r="MHS78" s="481"/>
      <c r="MHT78" s="481"/>
      <c r="MHU78" s="481"/>
      <c r="MHV78" s="481"/>
      <c r="MHW78" s="481"/>
      <c r="MHX78" s="481"/>
      <c r="MHY78" s="481"/>
      <c r="MHZ78" s="481"/>
      <c r="MIA78" s="481"/>
      <c r="MIB78" s="481"/>
      <c r="MIC78" s="481"/>
      <c r="MID78" s="481"/>
      <c r="MIE78" s="481"/>
      <c r="MIF78" s="481"/>
      <c r="MIG78" s="481"/>
      <c r="MIH78" s="481"/>
      <c r="MII78" s="481"/>
      <c r="MIJ78" s="481"/>
      <c r="MIK78" s="481"/>
      <c r="MIL78" s="481"/>
      <c r="MIM78" s="481"/>
      <c r="MIN78" s="481"/>
      <c r="MIO78" s="481"/>
      <c r="MIP78" s="481"/>
      <c r="MIQ78" s="481"/>
      <c r="MIR78" s="481"/>
      <c r="MIS78" s="481"/>
      <c r="MIT78" s="481"/>
      <c r="MIU78" s="481"/>
      <c r="MIV78" s="481"/>
      <c r="MIW78" s="481"/>
      <c r="MIX78" s="481"/>
      <c r="MIY78" s="481"/>
      <c r="MIZ78" s="481"/>
      <c r="MJA78" s="481"/>
      <c r="MJB78" s="481"/>
      <c r="MJC78" s="481"/>
      <c r="MJD78" s="481"/>
      <c r="MJE78" s="481"/>
      <c r="MJF78" s="481"/>
      <c r="MJG78" s="481"/>
      <c r="MJH78" s="481"/>
      <c r="MJI78" s="481"/>
      <c r="MJJ78" s="481"/>
      <c r="MJK78" s="481"/>
      <c r="MJL78" s="481"/>
      <c r="MJM78" s="481"/>
      <c r="MJN78" s="481"/>
      <c r="MJO78" s="481"/>
      <c r="MJP78" s="481"/>
      <c r="MJQ78" s="481"/>
      <c r="MJR78" s="481"/>
      <c r="MJS78" s="481"/>
      <c r="MJT78" s="481"/>
      <c r="MJU78" s="481"/>
      <c r="MJV78" s="481"/>
      <c r="MJW78" s="481"/>
      <c r="MJX78" s="481"/>
      <c r="MJY78" s="481"/>
      <c r="MJZ78" s="481"/>
      <c r="MKA78" s="481"/>
      <c r="MKB78" s="481"/>
      <c r="MKC78" s="481"/>
      <c r="MKD78" s="481"/>
      <c r="MKE78" s="481"/>
      <c r="MKF78" s="481"/>
      <c r="MKG78" s="481"/>
      <c r="MKH78" s="481"/>
      <c r="MKI78" s="481"/>
      <c r="MKJ78" s="481"/>
      <c r="MKK78" s="481"/>
      <c r="MKL78" s="481"/>
      <c r="MKM78" s="481"/>
      <c r="MKN78" s="481"/>
      <c r="MKO78" s="481"/>
      <c r="MKP78" s="481"/>
      <c r="MKQ78" s="481"/>
      <c r="MKR78" s="481"/>
      <c r="MKS78" s="481"/>
      <c r="MKT78" s="481"/>
      <c r="MKU78" s="481"/>
      <c r="MKV78" s="481"/>
      <c r="MKW78" s="481"/>
      <c r="MKX78" s="481"/>
      <c r="MKY78" s="481"/>
      <c r="MKZ78" s="481"/>
      <c r="MLA78" s="481"/>
      <c r="MLB78" s="481"/>
      <c r="MLC78" s="481"/>
      <c r="MLD78" s="481"/>
      <c r="MLE78" s="481"/>
      <c r="MLF78" s="481"/>
      <c r="MLG78" s="481"/>
      <c r="MLH78" s="481"/>
      <c r="MLI78" s="481"/>
      <c r="MLJ78" s="481"/>
      <c r="MLK78" s="481"/>
      <c r="MLL78" s="481"/>
      <c r="MLM78" s="481"/>
      <c r="MLN78" s="481"/>
      <c r="MLO78" s="481"/>
      <c r="MLP78" s="481"/>
      <c r="MLQ78" s="481"/>
      <c r="MLR78" s="481"/>
      <c r="MLS78" s="481"/>
      <c r="MLT78" s="481"/>
      <c r="MLU78" s="481"/>
      <c r="MLV78" s="481"/>
      <c r="MLW78" s="481"/>
      <c r="MLX78" s="481"/>
      <c r="MLY78" s="481"/>
      <c r="MLZ78" s="481"/>
      <c r="MMA78" s="481"/>
      <c r="MMB78" s="481"/>
      <c r="MMC78" s="481"/>
      <c r="MMD78" s="481"/>
      <c r="MME78" s="481"/>
      <c r="MMF78" s="481"/>
      <c r="MMG78" s="481"/>
      <c r="MMH78" s="481"/>
      <c r="MMI78" s="481"/>
      <c r="MMJ78" s="481"/>
      <c r="MMK78" s="481"/>
      <c r="MML78" s="481"/>
      <c r="MMM78" s="481"/>
      <c r="MMN78" s="481"/>
      <c r="MMO78" s="481"/>
      <c r="MMP78" s="481"/>
      <c r="MMQ78" s="481"/>
      <c r="MMR78" s="481"/>
      <c r="MMS78" s="481"/>
      <c r="MMT78" s="481"/>
      <c r="MMU78" s="481"/>
      <c r="MMV78" s="481"/>
      <c r="MMW78" s="481"/>
      <c r="MMX78" s="481"/>
      <c r="MMY78" s="481"/>
      <c r="MMZ78" s="481"/>
      <c r="MNA78" s="481"/>
      <c r="MNB78" s="481"/>
      <c r="MNC78" s="481"/>
      <c r="MND78" s="481"/>
      <c r="MNE78" s="481"/>
      <c r="MNF78" s="481"/>
      <c r="MNG78" s="481"/>
      <c r="MNH78" s="481"/>
      <c r="MNI78" s="481"/>
      <c r="MNJ78" s="481"/>
      <c r="MNK78" s="481"/>
      <c r="MNL78" s="481"/>
      <c r="MNM78" s="481"/>
      <c r="MNN78" s="481"/>
      <c r="MNO78" s="481"/>
      <c r="MNP78" s="481"/>
      <c r="MNQ78" s="481"/>
      <c r="MNR78" s="481"/>
      <c r="MNS78" s="481"/>
      <c r="MNT78" s="481"/>
      <c r="MNU78" s="481"/>
      <c r="MNV78" s="481"/>
      <c r="MNW78" s="481"/>
      <c r="MNX78" s="481"/>
      <c r="MNY78" s="481"/>
      <c r="MNZ78" s="481"/>
      <c r="MOA78" s="481"/>
      <c r="MOB78" s="481"/>
      <c r="MOC78" s="481"/>
      <c r="MOD78" s="481"/>
      <c r="MOE78" s="481"/>
      <c r="MOF78" s="481"/>
      <c r="MOG78" s="481"/>
      <c r="MOH78" s="481"/>
      <c r="MOI78" s="481"/>
      <c r="MOJ78" s="481"/>
      <c r="MOK78" s="481"/>
      <c r="MOL78" s="481"/>
      <c r="MOM78" s="481"/>
      <c r="MON78" s="481"/>
      <c r="MOO78" s="481"/>
      <c r="MOP78" s="481"/>
      <c r="MOQ78" s="481"/>
      <c r="MOR78" s="481"/>
      <c r="MOS78" s="481"/>
      <c r="MOT78" s="481"/>
      <c r="MOU78" s="481"/>
      <c r="MOV78" s="481"/>
      <c r="MOW78" s="481"/>
      <c r="MOX78" s="481"/>
      <c r="MOY78" s="481"/>
      <c r="MOZ78" s="481"/>
      <c r="MPA78" s="481"/>
      <c r="MPB78" s="481"/>
      <c r="MPC78" s="481"/>
      <c r="MPD78" s="481"/>
      <c r="MPE78" s="481"/>
      <c r="MPF78" s="481"/>
      <c r="MPG78" s="481"/>
      <c r="MPH78" s="481"/>
      <c r="MPI78" s="481"/>
      <c r="MPJ78" s="481"/>
      <c r="MPK78" s="481"/>
      <c r="MPL78" s="481"/>
      <c r="MPM78" s="481"/>
      <c r="MPN78" s="481"/>
      <c r="MPO78" s="481"/>
      <c r="MPP78" s="481"/>
      <c r="MPQ78" s="481"/>
      <c r="MPR78" s="481"/>
      <c r="MPS78" s="481"/>
      <c r="MPT78" s="481"/>
      <c r="MPU78" s="481"/>
      <c r="MPV78" s="481"/>
      <c r="MPW78" s="481"/>
      <c r="MPX78" s="481"/>
      <c r="MPY78" s="481"/>
      <c r="MPZ78" s="481"/>
      <c r="MQA78" s="481"/>
      <c r="MQB78" s="481"/>
      <c r="MQC78" s="481"/>
      <c r="MQD78" s="481"/>
      <c r="MQE78" s="481"/>
      <c r="MQF78" s="481"/>
      <c r="MQG78" s="481"/>
      <c r="MQH78" s="481"/>
      <c r="MQI78" s="481"/>
      <c r="MQJ78" s="481"/>
      <c r="MQK78" s="481"/>
      <c r="MQL78" s="481"/>
      <c r="MQM78" s="481"/>
      <c r="MQN78" s="481"/>
      <c r="MQO78" s="481"/>
      <c r="MQP78" s="481"/>
      <c r="MQQ78" s="481"/>
      <c r="MQR78" s="481"/>
      <c r="MQS78" s="481"/>
      <c r="MQT78" s="481"/>
      <c r="MQU78" s="481"/>
      <c r="MQV78" s="481"/>
      <c r="MQW78" s="481"/>
      <c r="MQX78" s="481"/>
      <c r="MQY78" s="481"/>
      <c r="MQZ78" s="481"/>
      <c r="MRA78" s="481"/>
      <c r="MRB78" s="481"/>
      <c r="MRC78" s="481"/>
      <c r="MRD78" s="481"/>
      <c r="MRE78" s="481"/>
      <c r="MRF78" s="481"/>
      <c r="MRG78" s="481"/>
      <c r="MRH78" s="481"/>
      <c r="MRI78" s="481"/>
      <c r="MRJ78" s="481"/>
      <c r="MRK78" s="481"/>
      <c r="MRL78" s="481"/>
      <c r="MRM78" s="481"/>
      <c r="MRN78" s="481"/>
      <c r="MRO78" s="481"/>
      <c r="MRP78" s="481"/>
      <c r="MRQ78" s="481"/>
      <c r="MRR78" s="481"/>
      <c r="MRS78" s="481"/>
      <c r="MRT78" s="481"/>
      <c r="MRU78" s="481"/>
      <c r="MRV78" s="481"/>
      <c r="MRW78" s="481"/>
      <c r="MRX78" s="481"/>
      <c r="MRY78" s="481"/>
      <c r="MRZ78" s="481"/>
      <c r="MSA78" s="481"/>
      <c r="MSB78" s="481"/>
      <c r="MSC78" s="481"/>
      <c r="MSD78" s="481"/>
      <c r="MSE78" s="481"/>
      <c r="MSF78" s="481"/>
      <c r="MSG78" s="481"/>
      <c r="MSH78" s="481"/>
      <c r="MSI78" s="481"/>
      <c r="MSJ78" s="481"/>
      <c r="MSK78" s="481"/>
      <c r="MSL78" s="481"/>
      <c r="MSM78" s="481"/>
      <c r="MSN78" s="481"/>
      <c r="MSO78" s="481"/>
      <c r="MSP78" s="481"/>
      <c r="MSQ78" s="481"/>
      <c r="MSR78" s="481"/>
      <c r="MSS78" s="481"/>
      <c r="MST78" s="481"/>
      <c r="MSU78" s="481"/>
      <c r="MSV78" s="481"/>
      <c r="MSW78" s="481"/>
      <c r="MSX78" s="481"/>
      <c r="MSY78" s="481"/>
      <c r="MSZ78" s="481"/>
      <c r="MTA78" s="481"/>
      <c r="MTB78" s="481"/>
      <c r="MTC78" s="481"/>
      <c r="MTD78" s="481"/>
      <c r="MTE78" s="481"/>
      <c r="MTF78" s="481"/>
      <c r="MTG78" s="481"/>
      <c r="MTH78" s="481"/>
      <c r="MTI78" s="481"/>
      <c r="MTJ78" s="481"/>
      <c r="MTK78" s="481"/>
      <c r="MTL78" s="481"/>
      <c r="MTM78" s="481"/>
      <c r="MTN78" s="481"/>
      <c r="MTO78" s="481"/>
      <c r="MTP78" s="481"/>
      <c r="MTQ78" s="481"/>
      <c r="MTR78" s="481"/>
      <c r="MTS78" s="481"/>
      <c r="MTT78" s="481"/>
      <c r="MTU78" s="481"/>
      <c r="MTV78" s="481"/>
      <c r="MTW78" s="481"/>
      <c r="MTX78" s="481"/>
      <c r="MTY78" s="481"/>
      <c r="MTZ78" s="481"/>
      <c r="MUA78" s="481"/>
      <c r="MUB78" s="481"/>
      <c r="MUC78" s="481"/>
      <c r="MUD78" s="481"/>
      <c r="MUE78" s="481"/>
      <c r="MUF78" s="481"/>
      <c r="MUG78" s="481"/>
      <c r="MUH78" s="481"/>
      <c r="MUI78" s="481"/>
      <c r="MUJ78" s="481"/>
      <c r="MUK78" s="481"/>
      <c r="MUL78" s="481"/>
      <c r="MUM78" s="481"/>
      <c r="MUN78" s="481"/>
      <c r="MUO78" s="481"/>
      <c r="MUP78" s="481"/>
      <c r="MUQ78" s="481"/>
      <c r="MUR78" s="481"/>
      <c r="MUS78" s="481"/>
      <c r="MUT78" s="481"/>
      <c r="MUU78" s="481"/>
      <c r="MUV78" s="481"/>
      <c r="MUW78" s="481"/>
      <c r="MUX78" s="481"/>
      <c r="MUY78" s="481"/>
      <c r="MUZ78" s="481"/>
      <c r="MVA78" s="481"/>
      <c r="MVB78" s="481"/>
      <c r="MVC78" s="481"/>
      <c r="MVD78" s="481"/>
      <c r="MVE78" s="481"/>
      <c r="MVF78" s="481"/>
      <c r="MVG78" s="481"/>
      <c r="MVH78" s="481"/>
      <c r="MVI78" s="481"/>
      <c r="MVJ78" s="481"/>
      <c r="MVK78" s="481"/>
      <c r="MVL78" s="481"/>
      <c r="MVM78" s="481"/>
      <c r="MVN78" s="481"/>
      <c r="MVO78" s="481"/>
      <c r="MVP78" s="481"/>
      <c r="MVQ78" s="481"/>
      <c r="MVR78" s="481"/>
      <c r="MVS78" s="481"/>
      <c r="MVT78" s="481"/>
      <c r="MVU78" s="481"/>
      <c r="MVV78" s="481"/>
      <c r="MVW78" s="481"/>
      <c r="MVX78" s="481"/>
      <c r="MVY78" s="481"/>
      <c r="MVZ78" s="481"/>
      <c r="MWA78" s="481"/>
      <c r="MWB78" s="481"/>
      <c r="MWC78" s="481"/>
      <c r="MWD78" s="481"/>
      <c r="MWE78" s="481"/>
      <c r="MWF78" s="481"/>
      <c r="MWG78" s="481"/>
      <c r="MWH78" s="481"/>
      <c r="MWI78" s="481"/>
      <c r="MWJ78" s="481"/>
      <c r="MWK78" s="481"/>
      <c r="MWL78" s="481"/>
      <c r="MWM78" s="481"/>
      <c r="MWN78" s="481"/>
      <c r="MWO78" s="481"/>
      <c r="MWP78" s="481"/>
      <c r="MWQ78" s="481"/>
      <c r="MWR78" s="481"/>
      <c r="MWS78" s="481"/>
      <c r="MWT78" s="481"/>
      <c r="MWU78" s="481"/>
      <c r="MWV78" s="481"/>
      <c r="MWW78" s="481"/>
      <c r="MWX78" s="481"/>
      <c r="MWY78" s="481"/>
      <c r="MWZ78" s="481"/>
      <c r="MXA78" s="481"/>
      <c r="MXB78" s="481"/>
      <c r="MXC78" s="481"/>
      <c r="MXD78" s="481"/>
      <c r="MXE78" s="481"/>
      <c r="MXF78" s="481"/>
      <c r="MXG78" s="481"/>
      <c r="MXH78" s="481"/>
      <c r="MXI78" s="481"/>
      <c r="MXJ78" s="481"/>
      <c r="MXK78" s="481"/>
      <c r="MXL78" s="481"/>
      <c r="MXM78" s="481"/>
      <c r="MXN78" s="481"/>
      <c r="MXO78" s="481"/>
      <c r="MXP78" s="481"/>
      <c r="MXQ78" s="481"/>
      <c r="MXR78" s="481"/>
      <c r="MXS78" s="481"/>
      <c r="MXT78" s="481"/>
      <c r="MXU78" s="481"/>
      <c r="MXV78" s="481"/>
      <c r="MXW78" s="481"/>
      <c r="MXX78" s="481"/>
      <c r="MXY78" s="481"/>
      <c r="MXZ78" s="481"/>
      <c r="MYA78" s="481"/>
      <c r="MYB78" s="481"/>
      <c r="MYC78" s="481"/>
      <c r="MYD78" s="481"/>
      <c r="MYE78" s="481"/>
      <c r="MYF78" s="481"/>
      <c r="MYG78" s="481"/>
      <c r="MYH78" s="481"/>
      <c r="MYI78" s="481"/>
      <c r="MYJ78" s="481"/>
      <c r="MYK78" s="481"/>
      <c r="MYL78" s="481"/>
      <c r="MYM78" s="481"/>
      <c r="MYN78" s="481"/>
      <c r="MYO78" s="481"/>
      <c r="MYP78" s="481"/>
      <c r="MYQ78" s="481"/>
      <c r="MYR78" s="481"/>
      <c r="MYS78" s="481"/>
      <c r="MYT78" s="481"/>
      <c r="MYU78" s="481"/>
      <c r="MYV78" s="481"/>
      <c r="MYW78" s="481"/>
      <c r="MYX78" s="481"/>
      <c r="MYY78" s="481"/>
      <c r="MYZ78" s="481"/>
      <c r="MZA78" s="481"/>
      <c r="MZB78" s="481"/>
      <c r="MZC78" s="481"/>
      <c r="MZD78" s="481"/>
      <c r="MZE78" s="481"/>
      <c r="MZF78" s="481"/>
      <c r="MZG78" s="481"/>
      <c r="MZH78" s="481"/>
      <c r="MZI78" s="481"/>
      <c r="MZJ78" s="481"/>
      <c r="MZK78" s="481"/>
      <c r="MZL78" s="481"/>
      <c r="MZM78" s="481"/>
      <c r="MZN78" s="481"/>
      <c r="MZO78" s="481"/>
      <c r="MZP78" s="481"/>
      <c r="MZQ78" s="481"/>
      <c r="MZR78" s="481"/>
      <c r="MZS78" s="481"/>
      <c r="MZT78" s="481"/>
      <c r="MZU78" s="481"/>
      <c r="MZV78" s="481"/>
      <c r="MZW78" s="481"/>
      <c r="MZX78" s="481"/>
      <c r="MZY78" s="481"/>
      <c r="MZZ78" s="481"/>
      <c r="NAA78" s="481"/>
      <c r="NAB78" s="481"/>
      <c r="NAC78" s="481"/>
      <c r="NAD78" s="481"/>
      <c r="NAE78" s="481"/>
      <c r="NAF78" s="481"/>
      <c r="NAG78" s="481"/>
      <c r="NAH78" s="481"/>
      <c r="NAI78" s="481"/>
      <c r="NAJ78" s="481"/>
      <c r="NAK78" s="481"/>
      <c r="NAL78" s="481"/>
      <c r="NAM78" s="481"/>
      <c r="NAN78" s="481"/>
      <c r="NAO78" s="481"/>
      <c r="NAP78" s="481"/>
      <c r="NAQ78" s="481"/>
      <c r="NAR78" s="481"/>
      <c r="NAS78" s="481"/>
      <c r="NAT78" s="481"/>
      <c r="NAU78" s="481"/>
      <c r="NAV78" s="481"/>
      <c r="NAW78" s="481"/>
      <c r="NAX78" s="481"/>
      <c r="NAY78" s="481"/>
      <c r="NAZ78" s="481"/>
      <c r="NBA78" s="481"/>
      <c r="NBB78" s="481"/>
      <c r="NBC78" s="481"/>
      <c r="NBD78" s="481"/>
      <c r="NBE78" s="481"/>
      <c r="NBF78" s="481"/>
      <c r="NBG78" s="481"/>
      <c r="NBH78" s="481"/>
      <c r="NBI78" s="481"/>
      <c r="NBJ78" s="481"/>
      <c r="NBK78" s="481"/>
      <c r="NBL78" s="481"/>
      <c r="NBM78" s="481"/>
      <c r="NBN78" s="481"/>
      <c r="NBO78" s="481"/>
      <c r="NBP78" s="481"/>
      <c r="NBQ78" s="481"/>
      <c r="NBR78" s="481"/>
      <c r="NBS78" s="481"/>
      <c r="NBT78" s="481"/>
      <c r="NBU78" s="481"/>
      <c r="NBV78" s="481"/>
      <c r="NBW78" s="481"/>
      <c r="NBX78" s="481"/>
      <c r="NBY78" s="481"/>
      <c r="NBZ78" s="481"/>
      <c r="NCA78" s="481"/>
      <c r="NCB78" s="481"/>
      <c r="NCC78" s="481"/>
      <c r="NCD78" s="481"/>
      <c r="NCE78" s="481"/>
      <c r="NCF78" s="481"/>
      <c r="NCG78" s="481"/>
      <c r="NCH78" s="481"/>
      <c r="NCI78" s="481"/>
      <c r="NCJ78" s="481"/>
      <c r="NCK78" s="481"/>
      <c r="NCL78" s="481"/>
      <c r="NCM78" s="481"/>
      <c r="NCN78" s="481"/>
      <c r="NCO78" s="481"/>
      <c r="NCP78" s="481"/>
      <c r="NCQ78" s="481"/>
      <c r="NCR78" s="481"/>
      <c r="NCS78" s="481"/>
      <c r="NCT78" s="481"/>
      <c r="NCU78" s="481"/>
      <c r="NCV78" s="481"/>
      <c r="NCW78" s="481"/>
      <c r="NCX78" s="481"/>
      <c r="NCY78" s="481"/>
      <c r="NCZ78" s="481"/>
      <c r="NDA78" s="481"/>
      <c r="NDB78" s="481"/>
      <c r="NDC78" s="481"/>
      <c r="NDD78" s="481"/>
      <c r="NDE78" s="481"/>
      <c r="NDF78" s="481"/>
      <c r="NDG78" s="481"/>
      <c r="NDH78" s="481"/>
      <c r="NDI78" s="481"/>
      <c r="NDJ78" s="481"/>
      <c r="NDK78" s="481"/>
      <c r="NDL78" s="481"/>
      <c r="NDM78" s="481"/>
      <c r="NDN78" s="481"/>
      <c r="NDO78" s="481"/>
      <c r="NDP78" s="481"/>
      <c r="NDQ78" s="481"/>
      <c r="NDR78" s="481"/>
      <c r="NDS78" s="481"/>
      <c r="NDT78" s="481"/>
      <c r="NDU78" s="481"/>
      <c r="NDV78" s="481"/>
      <c r="NDW78" s="481"/>
      <c r="NDX78" s="481"/>
      <c r="NDY78" s="481"/>
      <c r="NDZ78" s="481"/>
      <c r="NEA78" s="481"/>
      <c r="NEB78" s="481"/>
      <c r="NEC78" s="481"/>
      <c r="NED78" s="481"/>
      <c r="NEE78" s="481"/>
      <c r="NEF78" s="481"/>
      <c r="NEG78" s="481"/>
      <c r="NEH78" s="481"/>
      <c r="NEI78" s="481"/>
      <c r="NEJ78" s="481"/>
      <c r="NEK78" s="481"/>
      <c r="NEL78" s="481"/>
      <c r="NEM78" s="481"/>
      <c r="NEN78" s="481"/>
      <c r="NEO78" s="481"/>
      <c r="NEP78" s="481"/>
      <c r="NEQ78" s="481"/>
      <c r="NER78" s="481"/>
      <c r="NES78" s="481"/>
      <c r="NET78" s="481"/>
      <c r="NEU78" s="481"/>
      <c r="NEV78" s="481"/>
      <c r="NEW78" s="481"/>
      <c r="NEX78" s="481"/>
      <c r="NEY78" s="481"/>
      <c r="NEZ78" s="481"/>
      <c r="NFA78" s="481"/>
      <c r="NFB78" s="481"/>
      <c r="NFC78" s="481"/>
      <c r="NFD78" s="481"/>
      <c r="NFE78" s="481"/>
      <c r="NFF78" s="481"/>
      <c r="NFG78" s="481"/>
      <c r="NFH78" s="481"/>
      <c r="NFI78" s="481"/>
      <c r="NFJ78" s="481"/>
      <c r="NFK78" s="481"/>
      <c r="NFL78" s="481"/>
      <c r="NFM78" s="481"/>
      <c r="NFN78" s="481"/>
      <c r="NFO78" s="481"/>
      <c r="NFP78" s="481"/>
      <c r="NFQ78" s="481"/>
      <c r="NFR78" s="481"/>
      <c r="NFS78" s="481"/>
      <c r="NFT78" s="481"/>
      <c r="NFU78" s="481"/>
      <c r="NFV78" s="481"/>
      <c r="NFW78" s="481"/>
      <c r="NFX78" s="481"/>
      <c r="NFY78" s="481"/>
      <c r="NFZ78" s="481"/>
      <c r="NGA78" s="481"/>
      <c r="NGB78" s="481"/>
      <c r="NGC78" s="481"/>
      <c r="NGD78" s="481"/>
      <c r="NGE78" s="481"/>
      <c r="NGF78" s="481"/>
      <c r="NGG78" s="481"/>
      <c r="NGH78" s="481"/>
      <c r="NGI78" s="481"/>
      <c r="NGJ78" s="481"/>
      <c r="NGK78" s="481"/>
      <c r="NGL78" s="481"/>
      <c r="NGM78" s="481"/>
      <c r="NGN78" s="481"/>
      <c r="NGO78" s="481"/>
      <c r="NGP78" s="481"/>
      <c r="NGQ78" s="481"/>
      <c r="NGR78" s="481"/>
      <c r="NGS78" s="481"/>
      <c r="NGT78" s="481"/>
      <c r="NGU78" s="481"/>
      <c r="NGV78" s="481"/>
      <c r="NGW78" s="481"/>
      <c r="NGX78" s="481"/>
      <c r="NGY78" s="481"/>
      <c r="NGZ78" s="481"/>
      <c r="NHA78" s="481"/>
      <c r="NHB78" s="481"/>
      <c r="NHC78" s="481"/>
      <c r="NHD78" s="481"/>
      <c r="NHE78" s="481"/>
      <c r="NHF78" s="481"/>
      <c r="NHG78" s="481"/>
      <c r="NHH78" s="481"/>
      <c r="NHI78" s="481"/>
      <c r="NHJ78" s="481"/>
      <c r="NHK78" s="481"/>
      <c r="NHL78" s="481"/>
      <c r="NHM78" s="481"/>
      <c r="NHN78" s="481"/>
      <c r="NHO78" s="481"/>
      <c r="NHP78" s="481"/>
      <c r="NHQ78" s="481"/>
      <c r="NHR78" s="481"/>
      <c r="NHS78" s="481"/>
      <c r="NHT78" s="481"/>
      <c r="NHU78" s="481"/>
      <c r="NHV78" s="481"/>
      <c r="NHW78" s="481"/>
      <c r="NHX78" s="481"/>
      <c r="NHY78" s="481"/>
      <c r="NHZ78" s="481"/>
      <c r="NIA78" s="481"/>
      <c r="NIB78" s="481"/>
      <c r="NIC78" s="481"/>
      <c r="NID78" s="481"/>
      <c r="NIE78" s="481"/>
      <c r="NIF78" s="481"/>
      <c r="NIG78" s="481"/>
      <c r="NIH78" s="481"/>
      <c r="NII78" s="481"/>
      <c r="NIJ78" s="481"/>
      <c r="NIK78" s="481"/>
      <c r="NIL78" s="481"/>
      <c r="NIM78" s="481"/>
      <c r="NIN78" s="481"/>
      <c r="NIO78" s="481"/>
      <c r="NIP78" s="481"/>
      <c r="NIQ78" s="481"/>
      <c r="NIR78" s="481"/>
      <c r="NIS78" s="481"/>
      <c r="NIT78" s="481"/>
      <c r="NIU78" s="481"/>
      <c r="NIV78" s="481"/>
      <c r="NIW78" s="481"/>
      <c r="NIX78" s="481"/>
      <c r="NIY78" s="481"/>
      <c r="NIZ78" s="481"/>
      <c r="NJA78" s="481"/>
      <c r="NJB78" s="481"/>
      <c r="NJC78" s="481"/>
      <c r="NJD78" s="481"/>
      <c r="NJE78" s="481"/>
      <c r="NJF78" s="481"/>
      <c r="NJG78" s="481"/>
      <c r="NJH78" s="481"/>
      <c r="NJI78" s="481"/>
      <c r="NJJ78" s="481"/>
      <c r="NJK78" s="481"/>
      <c r="NJL78" s="481"/>
      <c r="NJM78" s="481"/>
      <c r="NJN78" s="481"/>
      <c r="NJO78" s="481"/>
      <c r="NJP78" s="481"/>
      <c r="NJQ78" s="481"/>
      <c r="NJR78" s="481"/>
      <c r="NJS78" s="481"/>
      <c r="NJT78" s="481"/>
      <c r="NJU78" s="481"/>
      <c r="NJV78" s="481"/>
      <c r="NJW78" s="481"/>
      <c r="NJX78" s="481"/>
      <c r="NJY78" s="481"/>
      <c r="NJZ78" s="481"/>
      <c r="NKA78" s="481"/>
      <c r="NKB78" s="481"/>
      <c r="NKC78" s="481"/>
      <c r="NKD78" s="481"/>
      <c r="NKE78" s="481"/>
      <c r="NKF78" s="481"/>
      <c r="NKG78" s="481"/>
      <c r="NKH78" s="481"/>
      <c r="NKI78" s="481"/>
      <c r="NKJ78" s="481"/>
      <c r="NKK78" s="481"/>
      <c r="NKL78" s="481"/>
      <c r="NKM78" s="481"/>
      <c r="NKN78" s="481"/>
      <c r="NKO78" s="481"/>
      <c r="NKP78" s="481"/>
      <c r="NKQ78" s="481"/>
      <c r="NKR78" s="481"/>
      <c r="NKS78" s="481"/>
      <c r="NKT78" s="481"/>
      <c r="NKU78" s="481"/>
      <c r="NKV78" s="481"/>
      <c r="NKW78" s="481"/>
      <c r="NKX78" s="481"/>
      <c r="NKY78" s="481"/>
      <c r="NKZ78" s="481"/>
      <c r="NLA78" s="481"/>
      <c r="NLB78" s="481"/>
      <c r="NLC78" s="481"/>
      <c r="NLD78" s="481"/>
      <c r="NLE78" s="481"/>
      <c r="NLF78" s="481"/>
      <c r="NLG78" s="481"/>
      <c r="NLH78" s="481"/>
      <c r="NLI78" s="481"/>
      <c r="NLJ78" s="481"/>
      <c r="NLK78" s="481"/>
      <c r="NLL78" s="481"/>
      <c r="NLM78" s="481"/>
      <c r="NLN78" s="481"/>
      <c r="NLO78" s="481"/>
      <c r="NLP78" s="481"/>
      <c r="NLQ78" s="481"/>
      <c r="NLR78" s="481"/>
      <c r="NLS78" s="481"/>
      <c r="NLT78" s="481"/>
      <c r="NLU78" s="481"/>
      <c r="NLV78" s="481"/>
      <c r="NLW78" s="481"/>
      <c r="NLX78" s="481"/>
      <c r="NLY78" s="481"/>
      <c r="NLZ78" s="481"/>
      <c r="NMA78" s="481"/>
      <c r="NMB78" s="481"/>
      <c r="NMC78" s="481"/>
      <c r="NMD78" s="481"/>
      <c r="NME78" s="481"/>
      <c r="NMF78" s="481"/>
      <c r="NMG78" s="481"/>
      <c r="NMH78" s="481"/>
      <c r="NMI78" s="481"/>
      <c r="NMJ78" s="481"/>
      <c r="NMK78" s="481"/>
      <c r="NML78" s="481"/>
      <c r="NMM78" s="481"/>
      <c r="NMN78" s="481"/>
      <c r="NMO78" s="481"/>
      <c r="NMP78" s="481"/>
      <c r="NMQ78" s="481"/>
      <c r="NMR78" s="481"/>
      <c r="NMS78" s="481"/>
      <c r="NMT78" s="481"/>
      <c r="NMU78" s="481"/>
      <c r="NMV78" s="481"/>
      <c r="NMW78" s="481"/>
      <c r="NMX78" s="481"/>
      <c r="NMY78" s="481"/>
      <c r="NMZ78" s="481"/>
      <c r="NNA78" s="481"/>
      <c r="NNB78" s="481"/>
      <c r="NNC78" s="481"/>
      <c r="NND78" s="481"/>
      <c r="NNE78" s="481"/>
      <c r="NNF78" s="481"/>
      <c r="NNG78" s="481"/>
      <c r="NNH78" s="481"/>
      <c r="NNI78" s="481"/>
      <c r="NNJ78" s="481"/>
      <c r="NNK78" s="481"/>
      <c r="NNL78" s="481"/>
      <c r="NNM78" s="481"/>
      <c r="NNN78" s="481"/>
      <c r="NNO78" s="481"/>
      <c r="NNP78" s="481"/>
      <c r="NNQ78" s="481"/>
      <c r="NNR78" s="481"/>
      <c r="NNS78" s="481"/>
      <c r="NNT78" s="481"/>
      <c r="NNU78" s="481"/>
      <c r="NNV78" s="481"/>
      <c r="NNW78" s="481"/>
      <c r="NNX78" s="481"/>
      <c r="NNY78" s="481"/>
      <c r="NNZ78" s="481"/>
      <c r="NOA78" s="481"/>
      <c r="NOB78" s="481"/>
      <c r="NOC78" s="481"/>
      <c r="NOD78" s="481"/>
      <c r="NOE78" s="481"/>
      <c r="NOF78" s="481"/>
      <c r="NOG78" s="481"/>
      <c r="NOH78" s="481"/>
      <c r="NOI78" s="481"/>
      <c r="NOJ78" s="481"/>
      <c r="NOK78" s="481"/>
      <c r="NOL78" s="481"/>
      <c r="NOM78" s="481"/>
      <c r="NON78" s="481"/>
      <c r="NOO78" s="481"/>
      <c r="NOP78" s="481"/>
      <c r="NOQ78" s="481"/>
      <c r="NOR78" s="481"/>
      <c r="NOS78" s="481"/>
      <c r="NOT78" s="481"/>
      <c r="NOU78" s="481"/>
      <c r="NOV78" s="481"/>
      <c r="NOW78" s="481"/>
      <c r="NOX78" s="481"/>
      <c r="NOY78" s="481"/>
      <c r="NOZ78" s="481"/>
      <c r="NPA78" s="481"/>
      <c r="NPB78" s="481"/>
      <c r="NPC78" s="481"/>
      <c r="NPD78" s="481"/>
      <c r="NPE78" s="481"/>
      <c r="NPF78" s="481"/>
      <c r="NPG78" s="481"/>
      <c r="NPH78" s="481"/>
      <c r="NPI78" s="481"/>
      <c r="NPJ78" s="481"/>
      <c r="NPK78" s="481"/>
      <c r="NPL78" s="481"/>
      <c r="NPM78" s="481"/>
      <c r="NPN78" s="481"/>
      <c r="NPO78" s="481"/>
      <c r="NPP78" s="481"/>
      <c r="NPQ78" s="481"/>
      <c r="NPR78" s="481"/>
      <c r="NPS78" s="481"/>
      <c r="NPT78" s="481"/>
      <c r="NPU78" s="481"/>
      <c r="NPV78" s="481"/>
      <c r="NPW78" s="481"/>
      <c r="NPX78" s="481"/>
      <c r="NPY78" s="481"/>
      <c r="NPZ78" s="481"/>
      <c r="NQA78" s="481"/>
      <c r="NQB78" s="481"/>
      <c r="NQC78" s="481"/>
      <c r="NQD78" s="481"/>
      <c r="NQE78" s="481"/>
      <c r="NQF78" s="481"/>
      <c r="NQG78" s="481"/>
      <c r="NQH78" s="481"/>
      <c r="NQI78" s="481"/>
      <c r="NQJ78" s="481"/>
      <c r="NQK78" s="481"/>
      <c r="NQL78" s="481"/>
      <c r="NQM78" s="481"/>
      <c r="NQN78" s="481"/>
      <c r="NQO78" s="481"/>
      <c r="NQP78" s="481"/>
      <c r="NQQ78" s="481"/>
      <c r="NQR78" s="481"/>
      <c r="NQS78" s="481"/>
      <c r="NQT78" s="481"/>
      <c r="NQU78" s="481"/>
      <c r="NQV78" s="481"/>
      <c r="NQW78" s="481"/>
      <c r="NQX78" s="481"/>
      <c r="NQY78" s="481"/>
      <c r="NQZ78" s="481"/>
      <c r="NRA78" s="481"/>
      <c r="NRB78" s="481"/>
      <c r="NRC78" s="481"/>
      <c r="NRD78" s="481"/>
      <c r="NRE78" s="481"/>
      <c r="NRF78" s="481"/>
      <c r="NRG78" s="481"/>
      <c r="NRH78" s="481"/>
      <c r="NRI78" s="481"/>
      <c r="NRJ78" s="481"/>
      <c r="NRK78" s="481"/>
      <c r="NRL78" s="481"/>
      <c r="NRM78" s="481"/>
      <c r="NRN78" s="481"/>
      <c r="NRO78" s="481"/>
      <c r="NRP78" s="481"/>
      <c r="NRQ78" s="481"/>
      <c r="NRR78" s="481"/>
      <c r="NRS78" s="481"/>
      <c r="NRT78" s="481"/>
      <c r="NRU78" s="481"/>
      <c r="NRV78" s="481"/>
      <c r="NRW78" s="481"/>
      <c r="NRX78" s="481"/>
      <c r="NRY78" s="481"/>
      <c r="NRZ78" s="481"/>
      <c r="NSA78" s="481"/>
      <c r="NSB78" s="481"/>
      <c r="NSC78" s="481"/>
      <c r="NSD78" s="481"/>
      <c r="NSE78" s="481"/>
      <c r="NSF78" s="481"/>
      <c r="NSG78" s="481"/>
      <c r="NSH78" s="481"/>
      <c r="NSI78" s="481"/>
      <c r="NSJ78" s="481"/>
      <c r="NSK78" s="481"/>
      <c r="NSL78" s="481"/>
      <c r="NSM78" s="481"/>
      <c r="NSN78" s="481"/>
      <c r="NSO78" s="481"/>
      <c r="NSP78" s="481"/>
      <c r="NSQ78" s="481"/>
      <c r="NSR78" s="481"/>
      <c r="NSS78" s="481"/>
      <c r="NST78" s="481"/>
      <c r="NSU78" s="481"/>
      <c r="NSV78" s="481"/>
      <c r="NSW78" s="481"/>
      <c r="NSX78" s="481"/>
      <c r="NSY78" s="481"/>
      <c r="NSZ78" s="481"/>
      <c r="NTA78" s="481"/>
      <c r="NTB78" s="481"/>
      <c r="NTC78" s="481"/>
      <c r="NTD78" s="481"/>
      <c r="NTE78" s="481"/>
      <c r="NTF78" s="481"/>
      <c r="NTG78" s="481"/>
      <c r="NTH78" s="481"/>
      <c r="NTI78" s="481"/>
      <c r="NTJ78" s="481"/>
      <c r="NTK78" s="481"/>
      <c r="NTL78" s="481"/>
      <c r="NTM78" s="481"/>
      <c r="NTN78" s="481"/>
      <c r="NTO78" s="481"/>
      <c r="NTP78" s="481"/>
      <c r="NTQ78" s="481"/>
      <c r="NTR78" s="481"/>
      <c r="NTS78" s="481"/>
      <c r="NTT78" s="481"/>
      <c r="NTU78" s="481"/>
      <c r="NTV78" s="481"/>
      <c r="NTW78" s="481"/>
      <c r="NTX78" s="481"/>
      <c r="NTY78" s="481"/>
      <c r="NTZ78" s="481"/>
      <c r="NUA78" s="481"/>
      <c r="NUB78" s="481"/>
      <c r="NUC78" s="481"/>
      <c r="NUD78" s="481"/>
      <c r="NUE78" s="481"/>
      <c r="NUF78" s="481"/>
      <c r="NUG78" s="481"/>
      <c r="NUH78" s="481"/>
      <c r="NUI78" s="481"/>
      <c r="NUJ78" s="481"/>
      <c r="NUK78" s="481"/>
      <c r="NUL78" s="481"/>
      <c r="NUM78" s="481"/>
      <c r="NUN78" s="481"/>
      <c r="NUO78" s="481"/>
      <c r="NUP78" s="481"/>
      <c r="NUQ78" s="481"/>
      <c r="NUR78" s="481"/>
      <c r="NUS78" s="481"/>
      <c r="NUT78" s="481"/>
      <c r="NUU78" s="481"/>
      <c r="NUV78" s="481"/>
      <c r="NUW78" s="481"/>
      <c r="NUX78" s="481"/>
      <c r="NUY78" s="481"/>
      <c r="NUZ78" s="481"/>
      <c r="NVA78" s="481"/>
      <c r="NVB78" s="481"/>
      <c r="NVC78" s="481"/>
      <c r="NVD78" s="481"/>
      <c r="NVE78" s="481"/>
      <c r="NVF78" s="481"/>
      <c r="NVG78" s="481"/>
      <c r="NVH78" s="481"/>
      <c r="NVI78" s="481"/>
      <c r="NVJ78" s="481"/>
      <c r="NVK78" s="481"/>
      <c r="NVL78" s="481"/>
      <c r="NVM78" s="481"/>
      <c r="NVN78" s="481"/>
      <c r="NVO78" s="481"/>
      <c r="NVP78" s="481"/>
      <c r="NVQ78" s="481"/>
      <c r="NVR78" s="481"/>
      <c r="NVS78" s="481"/>
      <c r="NVT78" s="481"/>
      <c r="NVU78" s="481"/>
      <c r="NVV78" s="481"/>
      <c r="NVW78" s="481"/>
      <c r="NVX78" s="481"/>
      <c r="NVY78" s="481"/>
      <c r="NVZ78" s="481"/>
      <c r="NWA78" s="481"/>
      <c r="NWB78" s="481"/>
      <c r="NWC78" s="481"/>
      <c r="NWD78" s="481"/>
      <c r="NWE78" s="481"/>
      <c r="NWF78" s="481"/>
      <c r="NWG78" s="481"/>
      <c r="NWH78" s="481"/>
      <c r="NWI78" s="481"/>
      <c r="NWJ78" s="481"/>
      <c r="NWK78" s="481"/>
      <c r="NWL78" s="481"/>
      <c r="NWM78" s="481"/>
      <c r="NWN78" s="481"/>
      <c r="NWO78" s="481"/>
      <c r="NWP78" s="481"/>
      <c r="NWQ78" s="481"/>
      <c r="NWR78" s="481"/>
      <c r="NWS78" s="481"/>
      <c r="NWT78" s="481"/>
      <c r="NWU78" s="481"/>
      <c r="NWV78" s="481"/>
      <c r="NWW78" s="481"/>
      <c r="NWX78" s="481"/>
      <c r="NWY78" s="481"/>
      <c r="NWZ78" s="481"/>
      <c r="NXA78" s="481"/>
      <c r="NXB78" s="481"/>
      <c r="NXC78" s="481"/>
      <c r="NXD78" s="481"/>
      <c r="NXE78" s="481"/>
      <c r="NXF78" s="481"/>
      <c r="NXG78" s="481"/>
      <c r="NXH78" s="481"/>
      <c r="NXI78" s="481"/>
      <c r="NXJ78" s="481"/>
      <c r="NXK78" s="481"/>
      <c r="NXL78" s="481"/>
      <c r="NXM78" s="481"/>
      <c r="NXN78" s="481"/>
      <c r="NXO78" s="481"/>
      <c r="NXP78" s="481"/>
      <c r="NXQ78" s="481"/>
      <c r="NXR78" s="481"/>
      <c r="NXS78" s="481"/>
      <c r="NXT78" s="481"/>
      <c r="NXU78" s="481"/>
      <c r="NXV78" s="481"/>
      <c r="NXW78" s="481"/>
      <c r="NXX78" s="481"/>
      <c r="NXY78" s="481"/>
      <c r="NXZ78" s="481"/>
      <c r="NYA78" s="481"/>
      <c r="NYB78" s="481"/>
      <c r="NYC78" s="481"/>
      <c r="NYD78" s="481"/>
      <c r="NYE78" s="481"/>
      <c r="NYF78" s="481"/>
      <c r="NYG78" s="481"/>
      <c r="NYH78" s="481"/>
      <c r="NYI78" s="481"/>
      <c r="NYJ78" s="481"/>
      <c r="NYK78" s="481"/>
      <c r="NYL78" s="481"/>
      <c r="NYM78" s="481"/>
      <c r="NYN78" s="481"/>
      <c r="NYO78" s="481"/>
      <c r="NYP78" s="481"/>
      <c r="NYQ78" s="481"/>
      <c r="NYR78" s="481"/>
      <c r="NYS78" s="481"/>
      <c r="NYT78" s="481"/>
      <c r="NYU78" s="481"/>
      <c r="NYV78" s="481"/>
      <c r="NYW78" s="481"/>
      <c r="NYX78" s="481"/>
      <c r="NYY78" s="481"/>
      <c r="NYZ78" s="481"/>
      <c r="NZA78" s="481"/>
      <c r="NZB78" s="481"/>
      <c r="NZC78" s="481"/>
      <c r="NZD78" s="481"/>
      <c r="NZE78" s="481"/>
      <c r="NZF78" s="481"/>
      <c r="NZG78" s="481"/>
      <c r="NZH78" s="481"/>
      <c r="NZI78" s="481"/>
      <c r="NZJ78" s="481"/>
      <c r="NZK78" s="481"/>
      <c r="NZL78" s="481"/>
      <c r="NZM78" s="481"/>
      <c r="NZN78" s="481"/>
      <c r="NZO78" s="481"/>
      <c r="NZP78" s="481"/>
      <c r="NZQ78" s="481"/>
      <c r="NZR78" s="481"/>
      <c r="NZS78" s="481"/>
      <c r="NZT78" s="481"/>
      <c r="NZU78" s="481"/>
      <c r="NZV78" s="481"/>
      <c r="NZW78" s="481"/>
      <c r="NZX78" s="481"/>
      <c r="NZY78" s="481"/>
      <c r="NZZ78" s="481"/>
      <c r="OAA78" s="481"/>
      <c r="OAB78" s="481"/>
      <c r="OAC78" s="481"/>
      <c r="OAD78" s="481"/>
      <c r="OAE78" s="481"/>
      <c r="OAF78" s="481"/>
      <c r="OAG78" s="481"/>
      <c r="OAH78" s="481"/>
      <c r="OAI78" s="481"/>
      <c r="OAJ78" s="481"/>
      <c r="OAK78" s="481"/>
      <c r="OAL78" s="481"/>
      <c r="OAM78" s="481"/>
      <c r="OAN78" s="481"/>
      <c r="OAO78" s="481"/>
      <c r="OAP78" s="481"/>
      <c r="OAQ78" s="481"/>
      <c r="OAR78" s="481"/>
      <c r="OAS78" s="481"/>
      <c r="OAT78" s="481"/>
      <c r="OAU78" s="481"/>
      <c r="OAV78" s="481"/>
      <c r="OAW78" s="481"/>
      <c r="OAX78" s="481"/>
      <c r="OAY78" s="481"/>
      <c r="OAZ78" s="481"/>
      <c r="OBA78" s="481"/>
      <c r="OBB78" s="481"/>
      <c r="OBC78" s="481"/>
      <c r="OBD78" s="481"/>
      <c r="OBE78" s="481"/>
      <c r="OBF78" s="481"/>
      <c r="OBG78" s="481"/>
      <c r="OBH78" s="481"/>
      <c r="OBI78" s="481"/>
      <c r="OBJ78" s="481"/>
      <c r="OBK78" s="481"/>
      <c r="OBL78" s="481"/>
      <c r="OBM78" s="481"/>
      <c r="OBN78" s="481"/>
      <c r="OBO78" s="481"/>
      <c r="OBP78" s="481"/>
      <c r="OBQ78" s="481"/>
      <c r="OBR78" s="481"/>
      <c r="OBS78" s="481"/>
      <c r="OBT78" s="481"/>
      <c r="OBU78" s="481"/>
      <c r="OBV78" s="481"/>
      <c r="OBW78" s="481"/>
      <c r="OBX78" s="481"/>
      <c r="OBY78" s="481"/>
      <c r="OBZ78" s="481"/>
      <c r="OCA78" s="481"/>
      <c r="OCB78" s="481"/>
      <c r="OCC78" s="481"/>
      <c r="OCD78" s="481"/>
      <c r="OCE78" s="481"/>
      <c r="OCF78" s="481"/>
      <c r="OCG78" s="481"/>
      <c r="OCH78" s="481"/>
      <c r="OCI78" s="481"/>
      <c r="OCJ78" s="481"/>
      <c r="OCK78" s="481"/>
      <c r="OCL78" s="481"/>
      <c r="OCM78" s="481"/>
      <c r="OCN78" s="481"/>
      <c r="OCO78" s="481"/>
      <c r="OCP78" s="481"/>
      <c r="OCQ78" s="481"/>
      <c r="OCR78" s="481"/>
      <c r="OCS78" s="481"/>
      <c r="OCT78" s="481"/>
      <c r="OCU78" s="481"/>
      <c r="OCV78" s="481"/>
      <c r="OCW78" s="481"/>
      <c r="OCX78" s="481"/>
      <c r="OCY78" s="481"/>
      <c r="OCZ78" s="481"/>
      <c r="ODA78" s="481"/>
      <c r="ODB78" s="481"/>
      <c r="ODC78" s="481"/>
      <c r="ODD78" s="481"/>
      <c r="ODE78" s="481"/>
      <c r="ODF78" s="481"/>
      <c r="ODG78" s="481"/>
      <c r="ODH78" s="481"/>
      <c r="ODI78" s="481"/>
      <c r="ODJ78" s="481"/>
      <c r="ODK78" s="481"/>
      <c r="ODL78" s="481"/>
      <c r="ODM78" s="481"/>
      <c r="ODN78" s="481"/>
      <c r="ODO78" s="481"/>
      <c r="ODP78" s="481"/>
      <c r="ODQ78" s="481"/>
      <c r="ODR78" s="481"/>
      <c r="ODS78" s="481"/>
      <c r="ODT78" s="481"/>
      <c r="ODU78" s="481"/>
      <c r="ODV78" s="481"/>
      <c r="ODW78" s="481"/>
      <c r="ODX78" s="481"/>
      <c r="ODY78" s="481"/>
      <c r="ODZ78" s="481"/>
      <c r="OEA78" s="481"/>
      <c r="OEB78" s="481"/>
      <c r="OEC78" s="481"/>
      <c r="OED78" s="481"/>
      <c r="OEE78" s="481"/>
      <c r="OEF78" s="481"/>
      <c r="OEG78" s="481"/>
      <c r="OEH78" s="481"/>
      <c r="OEI78" s="481"/>
      <c r="OEJ78" s="481"/>
      <c r="OEK78" s="481"/>
      <c r="OEL78" s="481"/>
      <c r="OEM78" s="481"/>
      <c r="OEN78" s="481"/>
      <c r="OEO78" s="481"/>
      <c r="OEP78" s="481"/>
      <c r="OEQ78" s="481"/>
      <c r="OER78" s="481"/>
      <c r="OES78" s="481"/>
      <c r="OET78" s="481"/>
      <c r="OEU78" s="481"/>
      <c r="OEV78" s="481"/>
      <c r="OEW78" s="481"/>
      <c r="OEX78" s="481"/>
      <c r="OEY78" s="481"/>
      <c r="OEZ78" s="481"/>
      <c r="OFA78" s="481"/>
      <c r="OFB78" s="481"/>
      <c r="OFC78" s="481"/>
      <c r="OFD78" s="481"/>
      <c r="OFE78" s="481"/>
      <c r="OFF78" s="481"/>
      <c r="OFG78" s="481"/>
      <c r="OFH78" s="481"/>
      <c r="OFI78" s="481"/>
      <c r="OFJ78" s="481"/>
      <c r="OFK78" s="481"/>
      <c r="OFL78" s="481"/>
      <c r="OFM78" s="481"/>
      <c r="OFN78" s="481"/>
      <c r="OFO78" s="481"/>
      <c r="OFP78" s="481"/>
      <c r="OFQ78" s="481"/>
      <c r="OFR78" s="481"/>
      <c r="OFS78" s="481"/>
      <c r="OFT78" s="481"/>
      <c r="OFU78" s="481"/>
      <c r="OFV78" s="481"/>
      <c r="OFW78" s="481"/>
      <c r="OFX78" s="481"/>
      <c r="OFY78" s="481"/>
      <c r="OFZ78" s="481"/>
      <c r="OGA78" s="481"/>
      <c r="OGB78" s="481"/>
      <c r="OGC78" s="481"/>
      <c r="OGD78" s="481"/>
      <c r="OGE78" s="481"/>
      <c r="OGF78" s="481"/>
      <c r="OGG78" s="481"/>
      <c r="OGH78" s="481"/>
      <c r="OGI78" s="481"/>
      <c r="OGJ78" s="481"/>
      <c r="OGK78" s="481"/>
      <c r="OGL78" s="481"/>
      <c r="OGM78" s="481"/>
      <c r="OGN78" s="481"/>
      <c r="OGO78" s="481"/>
      <c r="OGP78" s="481"/>
      <c r="OGQ78" s="481"/>
      <c r="OGR78" s="481"/>
      <c r="OGS78" s="481"/>
      <c r="OGT78" s="481"/>
      <c r="OGU78" s="481"/>
      <c r="OGV78" s="481"/>
      <c r="OGW78" s="481"/>
      <c r="OGX78" s="481"/>
      <c r="OGY78" s="481"/>
      <c r="OGZ78" s="481"/>
      <c r="OHA78" s="481"/>
      <c r="OHB78" s="481"/>
      <c r="OHC78" s="481"/>
      <c r="OHD78" s="481"/>
      <c r="OHE78" s="481"/>
      <c r="OHF78" s="481"/>
      <c r="OHG78" s="481"/>
      <c r="OHH78" s="481"/>
      <c r="OHI78" s="481"/>
      <c r="OHJ78" s="481"/>
      <c r="OHK78" s="481"/>
      <c r="OHL78" s="481"/>
      <c r="OHM78" s="481"/>
      <c r="OHN78" s="481"/>
      <c r="OHO78" s="481"/>
      <c r="OHP78" s="481"/>
      <c r="OHQ78" s="481"/>
      <c r="OHR78" s="481"/>
      <c r="OHS78" s="481"/>
      <c r="OHT78" s="481"/>
      <c r="OHU78" s="481"/>
      <c r="OHV78" s="481"/>
      <c r="OHW78" s="481"/>
      <c r="OHX78" s="481"/>
      <c r="OHY78" s="481"/>
      <c r="OHZ78" s="481"/>
      <c r="OIA78" s="481"/>
      <c r="OIB78" s="481"/>
      <c r="OIC78" s="481"/>
      <c r="OID78" s="481"/>
      <c r="OIE78" s="481"/>
      <c r="OIF78" s="481"/>
      <c r="OIG78" s="481"/>
      <c r="OIH78" s="481"/>
      <c r="OII78" s="481"/>
      <c r="OIJ78" s="481"/>
      <c r="OIK78" s="481"/>
      <c r="OIL78" s="481"/>
      <c r="OIM78" s="481"/>
      <c r="OIN78" s="481"/>
      <c r="OIO78" s="481"/>
      <c r="OIP78" s="481"/>
      <c r="OIQ78" s="481"/>
      <c r="OIR78" s="481"/>
      <c r="OIS78" s="481"/>
      <c r="OIT78" s="481"/>
      <c r="OIU78" s="481"/>
      <c r="OIV78" s="481"/>
      <c r="OIW78" s="481"/>
      <c r="OIX78" s="481"/>
      <c r="OIY78" s="481"/>
      <c r="OIZ78" s="481"/>
      <c r="OJA78" s="481"/>
      <c r="OJB78" s="481"/>
      <c r="OJC78" s="481"/>
      <c r="OJD78" s="481"/>
      <c r="OJE78" s="481"/>
      <c r="OJF78" s="481"/>
      <c r="OJG78" s="481"/>
      <c r="OJH78" s="481"/>
      <c r="OJI78" s="481"/>
      <c r="OJJ78" s="481"/>
      <c r="OJK78" s="481"/>
      <c r="OJL78" s="481"/>
      <c r="OJM78" s="481"/>
      <c r="OJN78" s="481"/>
      <c r="OJO78" s="481"/>
      <c r="OJP78" s="481"/>
      <c r="OJQ78" s="481"/>
      <c r="OJR78" s="481"/>
      <c r="OJS78" s="481"/>
      <c r="OJT78" s="481"/>
      <c r="OJU78" s="481"/>
      <c r="OJV78" s="481"/>
      <c r="OJW78" s="481"/>
      <c r="OJX78" s="481"/>
      <c r="OJY78" s="481"/>
      <c r="OJZ78" s="481"/>
      <c r="OKA78" s="481"/>
      <c r="OKB78" s="481"/>
      <c r="OKC78" s="481"/>
      <c r="OKD78" s="481"/>
      <c r="OKE78" s="481"/>
      <c r="OKF78" s="481"/>
      <c r="OKG78" s="481"/>
      <c r="OKH78" s="481"/>
      <c r="OKI78" s="481"/>
      <c r="OKJ78" s="481"/>
      <c r="OKK78" s="481"/>
      <c r="OKL78" s="481"/>
      <c r="OKM78" s="481"/>
      <c r="OKN78" s="481"/>
      <c r="OKO78" s="481"/>
      <c r="OKP78" s="481"/>
      <c r="OKQ78" s="481"/>
      <c r="OKR78" s="481"/>
      <c r="OKS78" s="481"/>
      <c r="OKT78" s="481"/>
      <c r="OKU78" s="481"/>
      <c r="OKV78" s="481"/>
      <c r="OKW78" s="481"/>
      <c r="OKX78" s="481"/>
      <c r="OKY78" s="481"/>
      <c r="OKZ78" s="481"/>
      <c r="OLA78" s="481"/>
      <c r="OLB78" s="481"/>
      <c r="OLC78" s="481"/>
      <c r="OLD78" s="481"/>
      <c r="OLE78" s="481"/>
      <c r="OLF78" s="481"/>
      <c r="OLG78" s="481"/>
      <c r="OLH78" s="481"/>
      <c r="OLI78" s="481"/>
      <c r="OLJ78" s="481"/>
      <c r="OLK78" s="481"/>
      <c r="OLL78" s="481"/>
      <c r="OLM78" s="481"/>
      <c r="OLN78" s="481"/>
      <c r="OLO78" s="481"/>
      <c r="OLP78" s="481"/>
      <c r="OLQ78" s="481"/>
      <c r="OLR78" s="481"/>
      <c r="OLS78" s="481"/>
      <c r="OLT78" s="481"/>
      <c r="OLU78" s="481"/>
      <c r="OLV78" s="481"/>
      <c r="OLW78" s="481"/>
      <c r="OLX78" s="481"/>
      <c r="OLY78" s="481"/>
      <c r="OLZ78" s="481"/>
      <c r="OMA78" s="481"/>
      <c r="OMB78" s="481"/>
      <c r="OMC78" s="481"/>
      <c r="OMD78" s="481"/>
      <c r="OME78" s="481"/>
      <c r="OMF78" s="481"/>
      <c r="OMG78" s="481"/>
      <c r="OMH78" s="481"/>
      <c r="OMI78" s="481"/>
      <c r="OMJ78" s="481"/>
      <c r="OMK78" s="481"/>
      <c r="OML78" s="481"/>
      <c r="OMM78" s="481"/>
      <c r="OMN78" s="481"/>
      <c r="OMO78" s="481"/>
      <c r="OMP78" s="481"/>
      <c r="OMQ78" s="481"/>
      <c r="OMR78" s="481"/>
      <c r="OMS78" s="481"/>
      <c r="OMT78" s="481"/>
      <c r="OMU78" s="481"/>
      <c r="OMV78" s="481"/>
      <c r="OMW78" s="481"/>
      <c r="OMX78" s="481"/>
      <c r="OMY78" s="481"/>
      <c r="OMZ78" s="481"/>
      <c r="ONA78" s="481"/>
      <c r="ONB78" s="481"/>
      <c r="ONC78" s="481"/>
      <c r="OND78" s="481"/>
      <c r="ONE78" s="481"/>
      <c r="ONF78" s="481"/>
      <c r="ONG78" s="481"/>
      <c r="ONH78" s="481"/>
      <c r="ONI78" s="481"/>
      <c r="ONJ78" s="481"/>
      <c r="ONK78" s="481"/>
      <c r="ONL78" s="481"/>
      <c r="ONM78" s="481"/>
      <c r="ONN78" s="481"/>
      <c r="ONO78" s="481"/>
      <c r="ONP78" s="481"/>
      <c r="ONQ78" s="481"/>
      <c r="ONR78" s="481"/>
      <c r="ONS78" s="481"/>
      <c r="ONT78" s="481"/>
      <c r="ONU78" s="481"/>
      <c r="ONV78" s="481"/>
      <c r="ONW78" s="481"/>
      <c r="ONX78" s="481"/>
      <c r="ONY78" s="481"/>
      <c r="ONZ78" s="481"/>
      <c r="OOA78" s="481"/>
      <c r="OOB78" s="481"/>
      <c r="OOC78" s="481"/>
      <c r="OOD78" s="481"/>
      <c r="OOE78" s="481"/>
      <c r="OOF78" s="481"/>
      <c r="OOG78" s="481"/>
      <c r="OOH78" s="481"/>
      <c r="OOI78" s="481"/>
      <c r="OOJ78" s="481"/>
      <c r="OOK78" s="481"/>
      <c r="OOL78" s="481"/>
      <c r="OOM78" s="481"/>
      <c r="OON78" s="481"/>
      <c r="OOO78" s="481"/>
      <c r="OOP78" s="481"/>
      <c r="OOQ78" s="481"/>
      <c r="OOR78" s="481"/>
      <c r="OOS78" s="481"/>
      <c r="OOT78" s="481"/>
      <c r="OOU78" s="481"/>
      <c r="OOV78" s="481"/>
      <c r="OOW78" s="481"/>
      <c r="OOX78" s="481"/>
      <c r="OOY78" s="481"/>
      <c r="OOZ78" s="481"/>
      <c r="OPA78" s="481"/>
      <c r="OPB78" s="481"/>
      <c r="OPC78" s="481"/>
      <c r="OPD78" s="481"/>
      <c r="OPE78" s="481"/>
      <c r="OPF78" s="481"/>
      <c r="OPG78" s="481"/>
      <c r="OPH78" s="481"/>
      <c r="OPI78" s="481"/>
      <c r="OPJ78" s="481"/>
      <c r="OPK78" s="481"/>
      <c r="OPL78" s="481"/>
      <c r="OPM78" s="481"/>
      <c r="OPN78" s="481"/>
      <c r="OPO78" s="481"/>
      <c r="OPP78" s="481"/>
      <c r="OPQ78" s="481"/>
      <c r="OPR78" s="481"/>
      <c r="OPS78" s="481"/>
      <c r="OPT78" s="481"/>
      <c r="OPU78" s="481"/>
      <c r="OPV78" s="481"/>
      <c r="OPW78" s="481"/>
      <c r="OPX78" s="481"/>
      <c r="OPY78" s="481"/>
      <c r="OPZ78" s="481"/>
      <c r="OQA78" s="481"/>
      <c r="OQB78" s="481"/>
      <c r="OQC78" s="481"/>
      <c r="OQD78" s="481"/>
      <c r="OQE78" s="481"/>
      <c r="OQF78" s="481"/>
      <c r="OQG78" s="481"/>
      <c r="OQH78" s="481"/>
      <c r="OQI78" s="481"/>
      <c r="OQJ78" s="481"/>
      <c r="OQK78" s="481"/>
      <c r="OQL78" s="481"/>
      <c r="OQM78" s="481"/>
      <c r="OQN78" s="481"/>
      <c r="OQO78" s="481"/>
      <c r="OQP78" s="481"/>
      <c r="OQQ78" s="481"/>
      <c r="OQR78" s="481"/>
      <c r="OQS78" s="481"/>
      <c r="OQT78" s="481"/>
      <c r="OQU78" s="481"/>
      <c r="OQV78" s="481"/>
      <c r="OQW78" s="481"/>
      <c r="OQX78" s="481"/>
      <c r="OQY78" s="481"/>
      <c r="OQZ78" s="481"/>
      <c r="ORA78" s="481"/>
      <c r="ORB78" s="481"/>
      <c r="ORC78" s="481"/>
      <c r="ORD78" s="481"/>
      <c r="ORE78" s="481"/>
      <c r="ORF78" s="481"/>
      <c r="ORG78" s="481"/>
      <c r="ORH78" s="481"/>
      <c r="ORI78" s="481"/>
      <c r="ORJ78" s="481"/>
      <c r="ORK78" s="481"/>
      <c r="ORL78" s="481"/>
      <c r="ORM78" s="481"/>
      <c r="ORN78" s="481"/>
      <c r="ORO78" s="481"/>
      <c r="ORP78" s="481"/>
      <c r="ORQ78" s="481"/>
      <c r="ORR78" s="481"/>
      <c r="ORS78" s="481"/>
      <c r="ORT78" s="481"/>
      <c r="ORU78" s="481"/>
      <c r="ORV78" s="481"/>
      <c r="ORW78" s="481"/>
      <c r="ORX78" s="481"/>
      <c r="ORY78" s="481"/>
      <c r="ORZ78" s="481"/>
      <c r="OSA78" s="481"/>
      <c r="OSB78" s="481"/>
      <c r="OSC78" s="481"/>
      <c r="OSD78" s="481"/>
      <c r="OSE78" s="481"/>
      <c r="OSF78" s="481"/>
      <c r="OSG78" s="481"/>
      <c r="OSH78" s="481"/>
      <c r="OSI78" s="481"/>
      <c r="OSJ78" s="481"/>
      <c r="OSK78" s="481"/>
      <c r="OSL78" s="481"/>
      <c r="OSM78" s="481"/>
      <c r="OSN78" s="481"/>
      <c r="OSO78" s="481"/>
      <c r="OSP78" s="481"/>
      <c r="OSQ78" s="481"/>
      <c r="OSR78" s="481"/>
      <c r="OSS78" s="481"/>
      <c r="OST78" s="481"/>
      <c r="OSU78" s="481"/>
      <c r="OSV78" s="481"/>
      <c r="OSW78" s="481"/>
      <c r="OSX78" s="481"/>
      <c r="OSY78" s="481"/>
      <c r="OSZ78" s="481"/>
      <c r="OTA78" s="481"/>
      <c r="OTB78" s="481"/>
      <c r="OTC78" s="481"/>
      <c r="OTD78" s="481"/>
      <c r="OTE78" s="481"/>
      <c r="OTF78" s="481"/>
      <c r="OTG78" s="481"/>
      <c r="OTH78" s="481"/>
      <c r="OTI78" s="481"/>
      <c r="OTJ78" s="481"/>
      <c r="OTK78" s="481"/>
      <c r="OTL78" s="481"/>
      <c r="OTM78" s="481"/>
      <c r="OTN78" s="481"/>
      <c r="OTO78" s="481"/>
      <c r="OTP78" s="481"/>
      <c r="OTQ78" s="481"/>
      <c r="OTR78" s="481"/>
      <c r="OTS78" s="481"/>
      <c r="OTT78" s="481"/>
      <c r="OTU78" s="481"/>
      <c r="OTV78" s="481"/>
      <c r="OTW78" s="481"/>
      <c r="OTX78" s="481"/>
      <c r="OTY78" s="481"/>
      <c r="OTZ78" s="481"/>
      <c r="OUA78" s="481"/>
      <c r="OUB78" s="481"/>
      <c r="OUC78" s="481"/>
      <c r="OUD78" s="481"/>
      <c r="OUE78" s="481"/>
      <c r="OUF78" s="481"/>
      <c r="OUG78" s="481"/>
      <c r="OUH78" s="481"/>
      <c r="OUI78" s="481"/>
      <c r="OUJ78" s="481"/>
      <c r="OUK78" s="481"/>
      <c r="OUL78" s="481"/>
      <c r="OUM78" s="481"/>
      <c r="OUN78" s="481"/>
      <c r="OUO78" s="481"/>
      <c r="OUP78" s="481"/>
      <c r="OUQ78" s="481"/>
      <c r="OUR78" s="481"/>
      <c r="OUS78" s="481"/>
      <c r="OUT78" s="481"/>
      <c r="OUU78" s="481"/>
      <c r="OUV78" s="481"/>
      <c r="OUW78" s="481"/>
      <c r="OUX78" s="481"/>
      <c r="OUY78" s="481"/>
      <c r="OUZ78" s="481"/>
      <c r="OVA78" s="481"/>
      <c r="OVB78" s="481"/>
      <c r="OVC78" s="481"/>
      <c r="OVD78" s="481"/>
      <c r="OVE78" s="481"/>
      <c r="OVF78" s="481"/>
      <c r="OVG78" s="481"/>
      <c r="OVH78" s="481"/>
      <c r="OVI78" s="481"/>
      <c r="OVJ78" s="481"/>
      <c r="OVK78" s="481"/>
      <c r="OVL78" s="481"/>
      <c r="OVM78" s="481"/>
      <c r="OVN78" s="481"/>
      <c r="OVO78" s="481"/>
      <c r="OVP78" s="481"/>
      <c r="OVQ78" s="481"/>
      <c r="OVR78" s="481"/>
      <c r="OVS78" s="481"/>
      <c r="OVT78" s="481"/>
      <c r="OVU78" s="481"/>
      <c r="OVV78" s="481"/>
      <c r="OVW78" s="481"/>
      <c r="OVX78" s="481"/>
      <c r="OVY78" s="481"/>
      <c r="OVZ78" s="481"/>
      <c r="OWA78" s="481"/>
      <c r="OWB78" s="481"/>
      <c r="OWC78" s="481"/>
      <c r="OWD78" s="481"/>
      <c r="OWE78" s="481"/>
      <c r="OWF78" s="481"/>
      <c r="OWG78" s="481"/>
      <c r="OWH78" s="481"/>
      <c r="OWI78" s="481"/>
      <c r="OWJ78" s="481"/>
      <c r="OWK78" s="481"/>
      <c r="OWL78" s="481"/>
      <c r="OWM78" s="481"/>
      <c r="OWN78" s="481"/>
      <c r="OWO78" s="481"/>
      <c r="OWP78" s="481"/>
      <c r="OWQ78" s="481"/>
      <c r="OWR78" s="481"/>
      <c r="OWS78" s="481"/>
      <c r="OWT78" s="481"/>
      <c r="OWU78" s="481"/>
      <c r="OWV78" s="481"/>
      <c r="OWW78" s="481"/>
      <c r="OWX78" s="481"/>
      <c r="OWY78" s="481"/>
      <c r="OWZ78" s="481"/>
      <c r="OXA78" s="481"/>
      <c r="OXB78" s="481"/>
      <c r="OXC78" s="481"/>
      <c r="OXD78" s="481"/>
      <c r="OXE78" s="481"/>
      <c r="OXF78" s="481"/>
      <c r="OXG78" s="481"/>
      <c r="OXH78" s="481"/>
      <c r="OXI78" s="481"/>
      <c r="OXJ78" s="481"/>
      <c r="OXK78" s="481"/>
      <c r="OXL78" s="481"/>
      <c r="OXM78" s="481"/>
      <c r="OXN78" s="481"/>
      <c r="OXO78" s="481"/>
      <c r="OXP78" s="481"/>
      <c r="OXQ78" s="481"/>
      <c r="OXR78" s="481"/>
      <c r="OXS78" s="481"/>
      <c r="OXT78" s="481"/>
      <c r="OXU78" s="481"/>
      <c r="OXV78" s="481"/>
      <c r="OXW78" s="481"/>
      <c r="OXX78" s="481"/>
      <c r="OXY78" s="481"/>
      <c r="OXZ78" s="481"/>
      <c r="OYA78" s="481"/>
      <c r="OYB78" s="481"/>
      <c r="OYC78" s="481"/>
      <c r="OYD78" s="481"/>
      <c r="OYE78" s="481"/>
      <c r="OYF78" s="481"/>
      <c r="OYG78" s="481"/>
      <c r="OYH78" s="481"/>
      <c r="OYI78" s="481"/>
      <c r="OYJ78" s="481"/>
      <c r="OYK78" s="481"/>
      <c r="OYL78" s="481"/>
      <c r="OYM78" s="481"/>
      <c r="OYN78" s="481"/>
      <c r="OYO78" s="481"/>
      <c r="OYP78" s="481"/>
      <c r="OYQ78" s="481"/>
      <c r="OYR78" s="481"/>
      <c r="OYS78" s="481"/>
      <c r="OYT78" s="481"/>
      <c r="OYU78" s="481"/>
      <c r="OYV78" s="481"/>
      <c r="OYW78" s="481"/>
      <c r="OYX78" s="481"/>
      <c r="OYY78" s="481"/>
      <c r="OYZ78" s="481"/>
      <c r="OZA78" s="481"/>
      <c r="OZB78" s="481"/>
      <c r="OZC78" s="481"/>
      <c r="OZD78" s="481"/>
      <c r="OZE78" s="481"/>
      <c r="OZF78" s="481"/>
      <c r="OZG78" s="481"/>
      <c r="OZH78" s="481"/>
      <c r="OZI78" s="481"/>
      <c r="OZJ78" s="481"/>
      <c r="OZK78" s="481"/>
      <c r="OZL78" s="481"/>
      <c r="OZM78" s="481"/>
      <c r="OZN78" s="481"/>
      <c r="OZO78" s="481"/>
      <c r="OZP78" s="481"/>
      <c r="OZQ78" s="481"/>
      <c r="OZR78" s="481"/>
      <c r="OZS78" s="481"/>
      <c r="OZT78" s="481"/>
      <c r="OZU78" s="481"/>
      <c r="OZV78" s="481"/>
      <c r="OZW78" s="481"/>
      <c r="OZX78" s="481"/>
      <c r="OZY78" s="481"/>
      <c r="OZZ78" s="481"/>
      <c r="PAA78" s="481"/>
      <c r="PAB78" s="481"/>
      <c r="PAC78" s="481"/>
      <c r="PAD78" s="481"/>
      <c r="PAE78" s="481"/>
      <c r="PAF78" s="481"/>
      <c r="PAG78" s="481"/>
      <c r="PAH78" s="481"/>
      <c r="PAI78" s="481"/>
      <c r="PAJ78" s="481"/>
      <c r="PAK78" s="481"/>
      <c r="PAL78" s="481"/>
      <c r="PAM78" s="481"/>
      <c r="PAN78" s="481"/>
      <c r="PAO78" s="481"/>
      <c r="PAP78" s="481"/>
      <c r="PAQ78" s="481"/>
      <c r="PAR78" s="481"/>
      <c r="PAS78" s="481"/>
      <c r="PAT78" s="481"/>
      <c r="PAU78" s="481"/>
      <c r="PAV78" s="481"/>
      <c r="PAW78" s="481"/>
      <c r="PAX78" s="481"/>
      <c r="PAY78" s="481"/>
      <c r="PAZ78" s="481"/>
      <c r="PBA78" s="481"/>
      <c r="PBB78" s="481"/>
      <c r="PBC78" s="481"/>
      <c r="PBD78" s="481"/>
      <c r="PBE78" s="481"/>
      <c r="PBF78" s="481"/>
      <c r="PBG78" s="481"/>
      <c r="PBH78" s="481"/>
      <c r="PBI78" s="481"/>
      <c r="PBJ78" s="481"/>
      <c r="PBK78" s="481"/>
      <c r="PBL78" s="481"/>
      <c r="PBM78" s="481"/>
      <c r="PBN78" s="481"/>
      <c r="PBO78" s="481"/>
      <c r="PBP78" s="481"/>
      <c r="PBQ78" s="481"/>
      <c r="PBR78" s="481"/>
      <c r="PBS78" s="481"/>
      <c r="PBT78" s="481"/>
      <c r="PBU78" s="481"/>
      <c r="PBV78" s="481"/>
      <c r="PBW78" s="481"/>
      <c r="PBX78" s="481"/>
      <c r="PBY78" s="481"/>
      <c r="PBZ78" s="481"/>
      <c r="PCA78" s="481"/>
      <c r="PCB78" s="481"/>
      <c r="PCC78" s="481"/>
      <c r="PCD78" s="481"/>
      <c r="PCE78" s="481"/>
      <c r="PCF78" s="481"/>
      <c r="PCG78" s="481"/>
      <c r="PCH78" s="481"/>
      <c r="PCI78" s="481"/>
      <c r="PCJ78" s="481"/>
      <c r="PCK78" s="481"/>
      <c r="PCL78" s="481"/>
      <c r="PCM78" s="481"/>
      <c r="PCN78" s="481"/>
      <c r="PCO78" s="481"/>
      <c r="PCP78" s="481"/>
      <c r="PCQ78" s="481"/>
      <c r="PCR78" s="481"/>
      <c r="PCS78" s="481"/>
      <c r="PCT78" s="481"/>
      <c r="PCU78" s="481"/>
      <c r="PCV78" s="481"/>
      <c r="PCW78" s="481"/>
      <c r="PCX78" s="481"/>
      <c r="PCY78" s="481"/>
      <c r="PCZ78" s="481"/>
      <c r="PDA78" s="481"/>
      <c r="PDB78" s="481"/>
      <c r="PDC78" s="481"/>
      <c r="PDD78" s="481"/>
      <c r="PDE78" s="481"/>
      <c r="PDF78" s="481"/>
      <c r="PDG78" s="481"/>
      <c r="PDH78" s="481"/>
      <c r="PDI78" s="481"/>
      <c r="PDJ78" s="481"/>
      <c r="PDK78" s="481"/>
      <c r="PDL78" s="481"/>
      <c r="PDM78" s="481"/>
      <c r="PDN78" s="481"/>
      <c r="PDO78" s="481"/>
      <c r="PDP78" s="481"/>
      <c r="PDQ78" s="481"/>
      <c r="PDR78" s="481"/>
      <c r="PDS78" s="481"/>
      <c r="PDT78" s="481"/>
      <c r="PDU78" s="481"/>
      <c r="PDV78" s="481"/>
      <c r="PDW78" s="481"/>
      <c r="PDX78" s="481"/>
      <c r="PDY78" s="481"/>
      <c r="PDZ78" s="481"/>
      <c r="PEA78" s="481"/>
      <c r="PEB78" s="481"/>
      <c r="PEC78" s="481"/>
      <c r="PED78" s="481"/>
      <c r="PEE78" s="481"/>
      <c r="PEF78" s="481"/>
      <c r="PEG78" s="481"/>
      <c r="PEH78" s="481"/>
      <c r="PEI78" s="481"/>
      <c r="PEJ78" s="481"/>
      <c r="PEK78" s="481"/>
      <c r="PEL78" s="481"/>
      <c r="PEM78" s="481"/>
      <c r="PEN78" s="481"/>
      <c r="PEO78" s="481"/>
      <c r="PEP78" s="481"/>
      <c r="PEQ78" s="481"/>
      <c r="PER78" s="481"/>
      <c r="PES78" s="481"/>
      <c r="PET78" s="481"/>
      <c r="PEU78" s="481"/>
      <c r="PEV78" s="481"/>
      <c r="PEW78" s="481"/>
      <c r="PEX78" s="481"/>
      <c r="PEY78" s="481"/>
      <c r="PEZ78" s="481"/>
      <c r="PFA78" s="481"/>
      <c r="PFB78" s="481"/>
      <c r="PFC78" s="481"/>
      <c r="PFD78" s="481"/>
      <c r="PFE78" s="481"/>
      <c r="PFF78" s="481"/>
      <c r="PFG78" s="481"/>
      <c r="PFH78" s="481"/>
      <c r="PFI78" s="481"/>
      <c r="PFJ78" s="481"/>
      <c r="PFK78" s="481"/>
      <c r="PFL78" s="481"/>
      <c r="PFM78" s="481"/>
      <c r="PFN78" s="481"/>
      <c r="PFO78" s="481"/>
      <c r="PFP78" s="481"/>
      <c r="PFQ78" s="481"/>
      <c r="PFR78" s="481"/>
      <c r="PFS78" s="481"/>
      <c r="PFT78" s="481"/>
      <c r="PFU78" s="481"/>
      <c r="PFV78" s="481"/>
      <c r="PFW78" s="481"/>
      <c r="PFX78" s="481"/>
      <c r="PFY78" s="481"/>
      <c r="PFZ78" s="481"/>
      <c r="PGA78" s="481"/>
      <c r="PGB78" s="481"/>
      <c r="PGC78" s="481"/>
      <c r="PGD78" s="481"/>
      <c r="PGE78" s="481"/>
      <c r="PGF78" s="481"/>
      <c r="PGG78" s="481"/>
      <c r="PGH78" s="481"/>
      <c r="PGI78" s="481"/>
      <c r="PGJ78" s="481"/>
      <c r="PGK78" s="481"/>
      <c r="PGL78" s="481"/>
      <c r="PGM78" s="481"/>
      <c r="PGN78" s="481"/>
      <c r="PGO78" s="481"/>
      <c r="PGP78" s="481"/>
      <c r="PGQ78" s="481"/>
      <c r="PGR78" s="481"/>
      <c r="PGS78" s="481"/>
      <c r="PGT78" s="481"/>
      <c r="PGU78" s="481"/>
      <c r="PGV78" s="481"/>
      <c r="PGW78" s="481"/>
      <c r="PGX78" s="481"/>
      <c r="PGY78" s="481"/>
      <c r="PGZ78" s="481"/>
      <c r="PHA78" s="481"/>
      <c r="PHB78" s="481"/>
      <c r="PHC78" s="481"/>
      <c r="PHD78" s="481"/>
      <c r="PHE78" s="481"/>
      <c r="PHF78" s="481"/>
      <c r="PHG78" s="481"/>
      <c r="PHH78" s="481"/>
      <c r="PHI78" s="481"/>
      <c r="PHJ78" s="481"/>
      <c r="PHK78" s="481"/>
      <c r="PHL78" s="481"/>
      <c r="PHM78" s="481"/>
      <c r="PHN78" s="481"/>
      <c r="PHO78" s="481"/>
      <c r="PHP78" s="481"/>
      <c r="PHQ78" s="481"/>
      <c r="PHR78" s="481"/>
      <c r="PHS78" s="481"/>
      <c r="PHT78" s="481"/>
      <c r="PHU78" s="481"/>
      <c r="PHV78" s="481"/>
      <c r="PHW78" s="481"/>
      <c r="PHX78" s="481"/>
      <c r="PHY78" s="481"/>
      <c r="PHZ78" s="481"/>
      <c r="PIA78" s="481"/>
      <c r="PIB78" s="481"/>
      <c r="PIC78" s="481"/>
      <c r="PID78" s="481"/>
      <c r="PIE78" s="481"/>
      <c r="PIF78" s="481"/>
      <c r="PIG78" s="481"/>
      <c r="PIH78" s="481"/>
      <c r="PII78" s="481"/>
      <c r="PIJ78" s="481"/>
      <c r="PIK78" s="481"/>
      <c r="PIL78" s="481"/>
      <c r="PIM78" s="481"/>
      <c r="PIN78" s="481"/>
      <c r="PIO78" s="481"/>
      <c r="PIP78" s="481"/>
      <c r="PIQ78" s="481"/>
      <c r="PIR78" s="481"/>
      <c r="PIS78" s="481"/>
      <c r="PIT78" s="481"/>
      <c r="PIU78" s="481"/>
      <c r="PIV78" s="481"/>
      <c r="PIW78" s="481"/>
      <c r="PIX78" s="481"/>
      <c r="PIY78" s="481"/>
      <c r="PIZ78" s="481"/>
      <c r="PJA78" s="481"/>
      <c r="PJB78" s="481"/>
      <c r="PJC78" s="481"/>
      <c r="PJD78" s="481"/>
      <c r="PJE78" s="481"/>
      <c r="PJF78" s="481"/>
      <c r="PJG78" s="481"/>
      <c r="PJH78" s="481"/>
      <c r="PJI78" s="481"/>
      <c r="PJJ78" s="481"/>
      <c r="PJK78" s="481"/>
      <c r="PJL78" s="481"/>
      <c r="PJM78" s="481"/>
      <c r="PJN78" s="481"/>
      <c r="PJO78" s="481"/>
      <c r="PJP78" s="481"/>
      <c r="PJQ78" s="481"/>
      <c r="PJR78" s="481"/>
      <c r="PJS78" s="481"/>
      <c r="PJT78" s="481"/>
      <c r="PJU78" s="481"/>
      <c r="PJV78" s="481"/>
      <c r="PJW78" s="481"/>
      <c r="PJX78" s="481"/>
      <c r="PJY78" s="481"/>
      <c r="PJZ78" s="481"/>
      <c r="PKA78" s="481"/>
      <c r="PKB78" s="481"/>
      <c r="PKC78" s="481"/>
      <c r="PKD78" s="481"/>
      <c r="PKE78" s="481"/>
      <c r="PKF78" s="481"/>
      <c r="PKG78" s="481"/>
      <c r="PKH78" s="481"/>
      <c r="PKI78" s="481"/>
      <c r="PKJ78" s="481"/>
      <c r="PKK78" s="481"/>
      <c r="PKL78" s="481"/>
      <c r="PKM78" s="481"/>
      <c r="PKN78" s="481"/>
      <c r="PKO78" s="481"/>
      <c r="PKP78" s="481"/>
      <c r="PKQ78" s="481"/>
      <c r="PKR78" s="481"/>
      <c r="PKS78" s="481"/>
      <c r="PKT78" s="481"/>
      <c r="PKU78" s="481"/>
      <c r="PKV78" s="481"/>
      <c r="PKW78" s="481"/>
      <c r="PKX78" s="481"/>
      <c r="PKY78" s="481"/>
      <c r="PKZ78" s="481"/>
      <c r="PLA78" s="481"/>
      <c r="PLB78" s="481"/>
      <c r="PLC78" s="481"/>
      <c r="PLD78" s="481"/>
      <c r="PLE78" s="481"/>
      <c r="PLF78" s="481"/>
      <c r="PLG78" s="481"/>
      <c r="PLH78" s="481"/>
      <c r="PLI78" s="481"/>
      <c r="PLJ78" s="481"/>
      <c r="PLK78" s="481"/>
      <c r="PLL78" s="481"/>
      <c r="PLM78" s="481"/>
      <c r="PLN78" s="481"/>
      <c r="PLO78" s="481"/>
      <c r="PLP78" s="481"/>
      <c r="PLQ78" s="481"/>
      <c r="PLR78" s="481"/>
      <c r="PLS78" s="481"/>
      <c r="PLT78" s="481"/>
      <c r="PLU78" s="481"/>
      <c r="PLV78" s="481"/>
      <c r="PLW78" s="481"/>
      <c r="PLX78" s="481"/>
      <c r="PLY78" s="481"/>
      <c r="PLZ78" s="481"/>
      <c r="PMA78" s="481"/>
      <c r="PMB78" s="481"/>
      <c r="PMC78" s="481"/>
      <c r="PMD78" s="481"/>
      <c r="PME78" s="481"/>
      <c r="PMF78" s="481"/>
      <c r="PMG78" s="481"/>
      <c r="PMH78" s="481"/>
      <c r="PMI78" s="481"/>
      <c r="PMJ78" s="481"/>
      <c r="PMK78" s="481"/>
      <c r="PML78" s="481"/>
      <c r="PMM78" s="481"/>
      <c r="PMN78" s="481"/>
      <c r="PMO78" s="481"/>
      <c r="PMP78" s="481"/>
      <c r="PMQ78" s="481"/>
      <c r="PMR78" s="481"/>
      <c r="PMS78" s="481"/>
      <c r="PMT78" s="481"/>
      <c r="PMU78" s="481"/>
      <c r="PMV78" s="481"/>
      <c r="PMW78" s="481"/>
      <c r="PMX78" s="481"/>
      <c r="PMY78" s="481"/>
      <c r="PMZ78" s="481"/>
      <c r="PNA78" s="481"/>
      <c r="PNB78" s="481"/>
      <c r="PNC78" s="481"/>
      <c r="PND78" s="481"/>
      <c r="PNE78" s="481"/>
      <c r="PNF78" s="481"/>
      <c r="PNG78" s="481"/>
      <c r="PNH78" s="481"/>
      <c r="PNI78" s="481"/>
      <c r="PNJ78" s="481"/>
      <c r="PNK78" s="481"/>
      <c r="PNL78" s="481"/>
      <c r="PNM78" s="481"/>
      <c r="PNN78" s="481"/>
      <c r="PNO78" s="481"/>
      <c r="PNP78" s="481"/>
      <c r="PNQ78" s="481"/>
      <c r="PNR78" s="481"/>
      <c r="PNS78" s="481"/>
      <c r="PNT78" s="481"/>
      <c r="PNU78" s="481"/>
      <c r="PNV78" s="481"/>
      <c r="PNW78" s="481"/>
      <c r="PNX78" s="481"/>
      <c r="PNY78" s="481"/>
      <c r="PNZ78" s="481"/>
      <c r="POA78" s="481"/>
      <c r="POB78" s="481"/>
      <c r="POC78" s="481"/>
      <c r="POD78" s="481"/>
      <c r="POE78" s="481"/>
      <c r="POF78" s="481"/>
      <c r="POG78" s="481"/>
      <c r="POH78" s="481"/>
      <c r="POI78" s="481"/>
      <c r="POJ78" s="481"/>
      <c r="POK78" s="481"/>
      <c r="POL78" s="481"/>
      <c r="POM78" s="481"/>
      <c r="PON78" s="481"/>
      <c r="POO78" s="481"/>
      <c r="POP78" s="481"/>
      <c r="POQ78" s="481"/>
      <c r="POR78" s="481"/>
      <c r="POS78" s="481"/>
      <c r="POT78" s="481"/>
      <c r="POU78" s="481"/>
      <c r="POV78" s="481"/>
      <c r="POW78" s="481"/>
      <c r="POX78" s="481"/>
      <c r="POY78" s="481"/>
      <c r="POZ78" s="481"/>
      <c r="PPA78" s="481"/>
      <c r="PPB78" s="481"/>
      <c r="PPC78" s="481"/>
      <c r="PPD78" s="481"/>
      <c r="PPE78" s="481"/>
      <c r="PPF78" s="481"/>
      <c r="PPG78" s="481"/>
      <c r="PPH78" s="481"/>
      <c r="PPI78" s="481"/>
      <c r="PPJ78" s="481"/>
      <c r="PPK78" s="481"/>
      <c r="PPL78" s="481"/>
      <c r="PPM78" s="481"/>
      <c r="PPN78" s="481"/>
      <c r="PPO78" s="481"/>
      <c r="PPP78" s="481"/>
      <c r="PPQ78" s="481"/>
      <c r="PPR78" s="481"/>
      <c r="PPS78" s="481"/>
      <c r="PPT78" s="481"/>
      <c r="PPU78" s="481"/>
      <c r="PPV78" s="481"/>
      <c r="PPW78" s="481"/>
      <c r="PPX78" s="481"/>
      <c r="PPY78" s="481"/>
      <c r="PPZ78" s="481"/>
      <c r="PQA78" s="481"/>
      <c r="PQB78" s="481"/>
      <c r="PQC78" s="481"/>
      <c r="PQD78" s="481"/>
      <c r="PQE78" s="481"/>
      <c r="PQF78" s="481"/>
      <c r="PQG78" s="481"/>
      <c r="PQH78" s="481"/>
      <c r="PQI78" s="481"/>
      <c r="PQJ78" s="481"/>
      <c r="PQK78" s="481"/>
      <c r="PQL78" s="481"/>
      <c r="PQM78" s="481"/>
      <c r="PQN78" s="481"/>
      <c r="PQO78" s="481"/>
      <c r="PQP78" s="481"/>
      <c r="PQQ78" s="481"/>
      <c r="PQR78" s="481"/>
      <c r="PQS78" s="481"/>
      <c r="PQT78" s="481"/>
      <c r="PQU78" s="481"/>
      <c r="PQV78" s="481"/>
      <c r="PQW78" s="481"/>
      <c r="PQX78" s="481"/>
      <c r="PQY78" s="481"/>
      <c r="PQZ78" s="481"/>
      <c r="PRA78" s="481"/>
      <c r="PRB78" s="481"/>
      <c r="PRC78" s="481"/>
      <c r="PRD78" s="481"/>
      <c r="PRE78" s="481"/>
      <c r="PRF78" s="481"/>
      <c r="PRG78" s="481"/>
      <c r="PRH78" s="481"/>
      <c r="PRI78" s="481"/>
      <c r="PRJ78" s="481"/>
      <c r="PRK78" s="481"/>
      <c r="PRL78" s="481"/>
      <c r="PRM78" s="481"/>
      <c r="PRN78" s="481"/>
      <c r="PRO78" s="481"/>
      <c r="PRP78" s="481"/>
      <c r="PRQ78" s="481"/>
      <c r="PRR78" s="481"/>
      <c r="PRS78" s="481"/>
      <c r="PRT78" s="481"/>
      <c r="PRU78" s="481"/>
      <c r="PRV78" s="481"/>
      <c r="PRW78" s="481"/>
      <c r="PRX78" s="481"/>
      <c r="PRY78" s="481"/>
      <c r="PRZ78" s="481"/>
      <c r="PSA78" s="481"/>
      <c r="PSB78" s="481"/>
      <c r="PSC78" s="481"/>
      <c r="PSD78" s="481"/>
      <c r="PSE78" s="481"/>
      <c r="PSF78" s="481"/>
      <c r="PSG78" s="481"/>
      <c r="PSH78" s="481"/>
      <c r="PSI78" s="481"/>
      <c r="PSJ78" s="481"/>
      <c r="PSK78" s="481"/>
      <c r="PSL78" s="481"/>
      <c r="PSM78" s="481"/>
      <c r="PSN78" s="481"/>
      <c r="PSO78" s="481"/>
      <c r="PSP78" s="481"/>
      <c r="PSQ78" s="481"/>
      <c r="PSR78" s="481"/>
      <c r="PSS78" s="481"/>
      <c r="PST78" s="481"/>
      <c r="PSU78" s="481"/>
      <c r="PSV78" s="481"/>
      <c r="PSW78" s="481"/>
      <c r="PSX78" s="481"/>
      <c r="PSY78" s="481"/>
      <c r="PSZ78" s="481"/>
      <c r="PTA78" s="481"/>
      <c r="PTB78" s="481"/>
      <c r="PTC78" s="481"/>
      <c r="PTD78" s="481"/>
      <c r="PTE78" s="481"/>
      <c r="PTF78" s="481"/>
      <c r="PTG78" s="481"/>
      <c r="PTH78" s="481"/>
      <c r="PTI78" s="481"/>
      <c r="PTJ78" s="481"/>
      <c r="PTK78" s="481"/>
      <c r="PTL78" s="481"/>
      <c r="PTM78" s="481"/>
      <c r="PTN78" s="481"/>
      <c r="PTO78" s="481"/>
      <c r="PTP78" s="481"/>
      <c r="PTQ78" s="481"/>
      <c r="PTR78" s="481"/>
      <c r="PTS78" s="481"/>
      <c r="PTT78" s="481"/>
      <c r="PTU78" s="481"/>
      <c r="PTV78" s="481"/>
      <c r="PTW78" s="481"/>
      <c r="PTX78" s="481"/>
      <c r="PTY78" s="481"/>
      <c r="PTZ78" s="481"/>
      <c r="PUA78" s="481"/>
      <c r="PUB78" s="481"/>
      <c r="PUC78" s="481"/>
      <c r="PUD78" s="481"/>
      <c r="PUE78" s="481"/>
      <c r="PUF78" s="481"/>
      <c r="PUG78" s="481"/>
      <c r="PUH78" s="481"/>
      <c r="PUI78" s="481"/>
      <c r="PUJ78" s="481"/>
      <c r="PUK78" s="481"/>
      <c r="PUL78" s="481"/>
      <c r="PUM78" s="481"/>
      <c r="PUN78" s="481"/>
      <c r="PUO78" s="481"/>
      <c r="PUP78" s="481"/>
      <c r="PUQ78" s="481"/>
      <c r="PUR78" s="481"/>
      <c r="PUS78" s="481"/>
      <c r="PUT78" s="481"/>
      <c r="PUU78" s="481"/>
      <c r="PUV78" s="481"/>
      <c r="PUW78" s="481"/>
      <c r="PUX78" s="481"/>
      <c r="PUY78" s="481"/>
      <c r="PUZ78" s="481"/>
      <c r="PVA78" s="481"/>
      <c r="PVB78" s="481"/>
      <c r="PVC78" s="481"/>
      <c r="PVD78" s="481"/>
      <c r="PVE78" s="481"/>
      <c r="PVF78" s="481"/>
      <c r="PVG78" s="481"/>
      <c r="PVH78" s="481"/>
      <c r="PVI78" s="481"/>
      <c r="PVJ78" s="481"/>
      <c r="PVK78" s="481"/>
      <c r="PVL78" s="481"/>
      <c r="PVM78" s="481"/>
      <c r="PVN78" s="481"/>
      <c r="PVO78" s="481"/>
      <c r="PVP78" s="481"/>
      <c r="PVQ78" s="481"/>
      <c r="PVR78" s="481"/>
      <c r="PVS78" s="481"/>
      <c r="PVT78" s="481"/>
      <c r="PVU78" s="481"/>
      <c r="PVV78" s="481"/>
      <c r="PVW78" s="481"/>
      <c r="PVX78" s="481"/>
      <c r="PVY78" s="481"/>
      <c r="PVZ78" s="481"/>
      <c r="PWA78" s="481"/>
      <c r="PWB78" s="481"/>
      <c r="PWC78" s="481"/>
      <c r="PWD78" s="481"/>
      <c r="PWE78" s="481"/>
      <c r="PWF78" s="481"/>
      <c r="PWG78" s="481"/>
      <c r="PWH78" s="481"/>
      <c r="PWI78" s="481"/>
      <c r="PWJ78" s="481"/>
      <c r="PWK78" s="481"/>
      <c r="PWL78" s="481"/>
      <c r="PWM78" s="481"/>
      <c r="PWN78" s="481"/>
      <c r="PWO78" s="481"/>
      <c r="PWP78" s="481"/>
      <c r="PWQ78" s="481"/>
      <c r="PWR78" s="481"/>
      <c r="PWS78" s="481"/>
      <c r="PWT78" s="481"/>
      <c r="PWU78" s="481"/>
      <c r="PWV78" s="481"/>
      <c r="PWW78" s="481"/>
      <c r="PWX78" s="481"/>
      <c r="PWY78" s="481"/>
      <c r="PWZ78" s="481"/>
      <c r="PXA78" s="481"/>
      <c r="PXB78" s="481"/>
      <c r="PXC78" s="481"/>
      <c r="PXD78" s="481"/>
      <c r="PXE78" s="481"/>
      <c r="PXF78" s="481"/>
      <c r="PXG78" s="481"/>
      <c r="PXH78" s="481"/>
      <c r="PXI78" s="481"/>
      <c r="PXJ78" s="481"/>
      <c r="PXK78" s="481"/>
      <c r="PXL78" s="481"/>
      <c r="PXM78" s="481"/>
      <c r="PXN78" s="481"/>
      <c r="PXO78" s="481"/>
      <c r="PXP78" s="481"/>
      <c r="PXQ78" s="481"/>
      <c r="PXR78" s="481"/>
      <c r="PXS78" s="481"/>
      <c r="PXT78" s="481"/>
      <c r="PXU78" s="481"/>
      <c r="PXV78" s="481"/>
      <c r="PXW78" s="481"/>
      <c r="PXX78" s="481"/>
      <c r="PXY78" s="481"/>
      <c r="PXZ78" s="481"/>
      <c r="PYA78" s="481"/>
      <c r="PYB78" s="481"/>
      <c r="PYC78" s="481"/>
      <c r="PYD78" s="481"/>
      <c r="PYE78" s="481"/>
      <c r="PYF78" s="481"/>
      <c r="PYG78" s="481"/>
      <c r="PYH78" s="481"/>
      <c r="PYI78" s="481"/>
      <c r="PYJ78" s="481"/>
      <c r="PYK78" s="481"/>
      <c r="PYL78" s="481"/>
      <c r="PYM78" s="481"/>
      <c r="PYN78" s="481"/>
      <c r="PYO78" s="481"/>
      <c r="PYP78" s="481"/>
      <c r="PYQ78" s="481"/>
      <c r="PYR78" s="481"/>
      <c r="PYS78" s="481"/>
      <c r="PYT78" s="481"/>
      <c r="PYU78" s="481"/>
      <c r="PYV78" s="481"/>
      <c r="PYW78" s="481"/>
      <c r="PYX78" s="481"/>
      <c r="PYY78" s="481"/>
      <c r="PYZ78" s="481"/>
      <c r="PZA78" s="481"/>
      <c r="PZB78" s="481"/>
      <c r="PZC78" s="481"/>
      <c r="PZD78" s="481"/>
      <c r="PZE78" s="481"/>
      <c r="PZF78" s="481"/>
      <c r="PZG78" s="481"/>
      <c r="PZH78" s="481"/>
      <c r="PZI78" s="481"/>
      <c r="PZJ78" s="481"/>
      <c r="PZK78" s="481"/>
      <c r="PZL78" s="481"/>
      <c r="PZM78" s="481"/>
      <c r="PZN78" s="481"/>
      <c r="PZO78" s="481"/>
      <c r="PZP78" s="481"/>
      <c r="PZQ78" s="481"/>
      <c r="PZR78" s="481"/>
      <c r="PZS78" s="481"/>
      <c r="PZT78" s="481"/>
      <c r="PZU78" s="481"/>
      <c r="PZV78" s="481"/>
      <c r="PZW78" s="481"/>
      <c r="PZX78" s="481"/>
      <c r="PZY78" s="481"/>
      <c r="PZZ78" s="481"/>
      <c r="QAA78" s="481"/>
      <c r="QAB78" s="481"/>
      <c r="QAC78" s="481"/>
      <c r="QAD78" s="481"/>
      <c r="QAE78" s="481"/>
      <c r="QAF78" s="481"/>
      <c r="QAG78" s="481"/>
      <c r="QAH78" s="481"/>
      <c r="QAI78" s="481"/>
      <c r="QAJ78" s="481"/>
      <c r="QAK78" s="481"/>
      <c r="QAL78" s="481"/>
      <c r="QAM78" s="481"/>
      <c r="QAN78" s="481"/>
      <c r="QAO78" s="481"/>
      <c r="QAP78" s="481"/>
      <c r="QAQ78" s="481"/>
      <c r="QAR78" s="481"/>
      <c r="QAS78" s="481"/>
      <c r="QAT78" s="481"/>
      <c r="QAU78" s="481"/>
      <c r="QAV78" s="481"/>
      <c r="QAW78" s="481"/>
      <c r="QAX78" s="481"/>
      <c r="QAY78" s="481"/>
      <c r="QAZ78" s="481"/>
      <c r="QBA78" s="481"/>
      <c r="QBB78" s="481"/>
      <c r="QBC78" s="481"/>
      <c r="QBD78" s="481"/>
      <c r="QBE78" s="481"/>
      <c r="QBF78" s="481"/>
      <c r="QBG78" s="481"/>
      <c r="QBH78" s="481"/>
      <c r="QBI78" s="481"/>
      <c r="QBJ78" s="481"/>
      <c r="QBK78" s="481"/>
      <c r="QBL78" s="481"/>
      <c r="QBM78" s="481"/>
      <c r="QBN78" s="481"/>
      <c r="QBO78" s="481"/>
      <c r="QBP78" s="481"/>
      <c r="QBQ78" s="481"/>
      <c r="QBR78" s="481"/>
      <c r="QBS78" s="481"/>
      <c r="QBT78" s="481"/>
      <c r="QBU78" s="481"/>
      <c r="QBV78" s="481"/>
      <c r="QBW78" s="481"/>
      <c r="QBX78" s="481"/>
      <c r="QBY78" s="481"/>
      <c r="QBZ78" s="481"/>
      <c r="QCA78" s="481"/>
      <c r="QCB78" s="481"/>
      <c r="QCC78" s="481"/>
      <c r="QCD78" s="481"/>
      <c r="QCE78" s="481"/>
      <c r="QCF78" s="481"/>
      <c r="QCG78" s="481"/>
      <c r="QCH78" s="481"/>
      <c r="QCI78" s="481"/>
      <c r="QCJ78" s="481"/>
      <c r="QCK78" s="481"/>
      <c r="QCL78" s="481"/>
      <c r="QCM78" s="481"/>
      <c r="QCN78" s="481"/>
      <c r="QCO78" s="481"/>
      <c r="QCP78" s="481"/>
      <c r="QCQ78" s="481"/>
      <c r="QCR78" s="481"/>
      <c r="QCS78" s="481"/>
      <c r="QCT78" s="481"/>
      <c r="QCU78" s="481"/>
      <c r="QCV78" s="481"/>
      <c r="QCW78" s="481"/>
      <c r="QCX78" s="481"/>
      <c r="QCY78" s="481"/>
      <c r="QCZ78" s="481"/>
      <c r="QDA78" s="481"/>
      <c r="QDB78" s="481"/>
      <c r="QDC78" s="481"/>
      <c r="QDD78" s="481"/>
      <c r="QDE78" s="481"/>
      <c r="QDF78" s="481"/>
      <c r="QDG78" s="481"/>
      <c r="QDH78" s="481"/>
      <c r="QDI78" s="481"/>
      <c r="QDJ78" s="481"/>
      <c r="QDK78" s="481"/>
      <c r="QDL78" s="481"/>
      <c r="QDM78" s="481"/>
      <c r="QDN78" s="481"/>
      <c r="QDO78" s="481"/>
      <c r="QDP78" s="481"/>
      <c r="QDQ78" s="481"/>
      <c r="QDR78" s="481"/>
      <c r="QDS78" s="481"/>
      <c r="QDT78" s="481"/>
      <c r="QDU78" s="481"/>
      <c r="QDV78" s="481"/>
      <c r="QDW78" s="481"/>
      <c r="QDX78" s="481"/>
      <c r="QDY78" s="481"/>
      <c r="QDZ78" s="481"/>
      <c r="QEA78" s="481"/>
      <c r="QEB78" s="481"/>
      <c r="QEC78" s="481"/>
      <c r="QED78" s="481"/>
      <c r="QEE78" s="481"/>
      <c r="QEF78" s="481"/>
      <c r="QEG78" s="481"/>
      <c r="QEH78" s="481"/>
      <c r="QEI78" s="481"/>
      <c r="QEJ78" s="481"/>
      <c r="QEK78" s="481"/>
      <c r="QEL78" s="481"/>
      <c r="QEM78" s="481"/>
      <c r="QEN78" s="481"/>
      <c r="QEO78" s="481"/>
      <c r="QEP78" s="481"/>
      <c r="QEQ78" s="481"/>
      <c r="QER78" s="481"/>
      <c r="QES78" s="481"/>
      <c r="QET78" s="481"/>
      <c r="QEU78" s="481"/>
      <c r="QEV78" s="481"/>
      <c r="QEW78" s="481"/>
      <c r="QEX78" s="481"/>
      <c r="QEY78" s="481"/>
      <c r="QEZ78" s="481"/>
      <c r="QFA78" s="481"/>
      <c r="QFB78" s="481"/>
      <c r="QFC78" s="481"/>
      <c r="QFD78" s="481"/>
      <c r="QFE78" s="481"/>
      <c r="QFF78" s="481"/>
      <c r="QFG78" s="481"/>
      <c r="QFH78" s="481"/>
      <c r="QFI78" s="481"/>
      <c r="QFJ78" s="481"/>
      <c r="QFK78" s="481"/>
      <c r="QFL78" s="481"/>
      <c r="QFM78" s="481"/>
      <c r="QFN78" s="481"/>
      <c r="QFO78" s="481"/>
      <c r="QFP78" s="481"/>
      <c r="QFQ78" s="481"/>
      <c r="QFR78" s="481"/>
      <c r="QFS78" s="481"/>
      <c r="QFT78" s="481"/>
      <c r="QFU78" s="481"/>
      <c r="QFV78" s="481"/>
      <c r="QFW78" s="481"/>
      <c r="QFX78" s="481"/>
      <c r="QFY78" s="481"/>
      <c r="QFZ78" s="481"/>
      <c r="QGA78" s="481"/>
      <c r="QGB78" s="481"/>
      <c r="QGC78" s="481"/>
      <c r="QGD78" s="481"/>
      <c r="QGE78" s="481"/>
      <c r="QGF78" s="481"/>
      <c r="QGG78" s="481"/>
      <c r="QGH78" s="481"/>
      <c r="QGI78" s="481"/>
      <c r="QGJ78" s="481"/>
      <c r="QGK78" s="481"/>
      <c r="QGL78" s="481"/>
      <c r="QGM78" s="481"/>
      <c r="QGN78" s="481"/>
      <c r="QGO78" s="481"/>
      <c r="QGP78" s="481"/>
      <c r="QGQ78" s="481"/>
      <c r="QGR78" s="481"/>
      <c r="QGS78" s="481"/>
      <c r="QGT78" s="481"/>
      <c r="QGU78" s="481"/>
      <c r="QGV78" s="481"/>
      <c r="QGW78" s="481"/>
      <c r="QGX78" s="481"/>
      <c r="QGY78" s="481"/>
      <c r="QGZ78" s="481"/>
      <c r="QHA78" s="481"/>
      <c r="QHB78" s="481"/>
      <c r="QHC78" s="481"/>
      <c r="QHD78" s="481"/>
      <c r="QHE78" s="481"/>
      <c r="QHF78" s="481"/>
      <c r="QHG78" s="481"/>
      <c r="QHH78" s="481"/>
      <c r="QHI78" s="481"/>
      <c r="QHJ78" s="481"/>
      <c r="QHK78" s="481"/>
      <c r="QHL78" s="481"/>
      <c r="QHM78" s="481"/>
      <c r="QHN78" s="481"/>
      <c r="QHO78" s="481"/>
      <c r="QHP78" s="481"/>
      <c r="QHQ78" s="481"/>
      <c r="QHR78" s="481"/>
      <c r="QHS78" s="481"/>
      <c r="QHT78" s="481"/>
      <c r="QHU78" s="481"/>
      <c r="QHV78" s="481"/>
      <c r="QHW78" s="481"/>
      <c r="QHX78" s="481"/>
      <c r="QHY78" s="481"/>
      <c r="QHZ78" s="481"/>
      <c r="QIA78" s="481"/>
      <c r="QIB78" s="481"/>
      <c r="QIC78" s="481"/>
      <c r="QID78" s="481"/>
      <c r="QIE78" s="481"/>
      <c r="QIF78" s="481"/>
      <c r="QIG78" s="481"/>
      <c r="QIH78" s="481"/>
      <c r="QII78" s="481"/>
      <c r="QIJ78" s="481"/>
      <c r="QIK78" s="481"/>
      <c r="QIL78" s="481"/>
      <c r="QIM78" s="481"/>
      <c r="QIN78" s="481"/>
      <c r="QIO78" s="481"/>
      <c r="QIP78" s="481"/>
      <c r="QIQ78" s="481"/>
      <c r="QIR78" s="481"/>
      <c r="QIS78" s="481"/>
      <c r="QIT78" s="481"/>
      <c r="QIU78" s="481"/>
      <c r="QIV78" s="481"/>
      <c r="QIW78" s="481"/>
      <c r="QIX78" s="481"/>
      <c r="QIY78" s="481"/>
      <c r="QIZ78" s="481"/>
      <c r="QJA78" s="481"/>
      <c r="QJB78" s="481"/>
      <c r="QJC78" s="481"/>
      <c r="QJD78" s="481"/>
      <c r="QJE78" s="481"/>
      <c r="QJF78" s="481"/>
      <c r="QJG78" s="481"/>
      <c r="QJH78" s="481"/>
      <c r="QJI78" s="481"/>
      <c r="QJJ78" s="481"/>
      <c r="QJK78" s="481"/>
      <c r="QJL78" s="481"/>
      <c r="QJM78" s="481"/>
      <c r="QJN78" s="481"/>
      <c r="QJO78" s="481"/>
      <c r="QJP78" s="481"/>
      <c r="QJQ78" s="481"/>
      <c r="QJR78" s="481"/>
      <c r="QJS78" s="481"/>
      <c r="QJT78" s="481"/>
      <c r="QJU78" s="481"/>
      <c r="QJV78" s="481"/>
      <c r="QJW78" s="481"/>
      <c r="QJX78" s="481"/>
      <c r="QJY78" s="481"/>
      <c r="QJZ78" s="481"/>
      <c r="QKA78" s="481"/>
      <c r="QKB78" s="481"/>
      <c r="QKC78" s="481"/>
      <c r="QKD78" s="481"/>
      <c r="QKE78" s="481"/>
      <c r="QKF78" s="481"/>
      <c r="QKG78" s="481"/>
      <c r="QKH78" s="481"/>
      <c r="QKI78" s="481"/>
      <c r="QKJ78" s="481"/>
      <c r="QKK78" s="481"/>
      <c r="QKL78" s="481"/>
      <c r="QKM78" s="481"/>
      <c r="QKN78" s="481"/>
      <c r="QKO78" s="481"/>
      <c r="QKP78" s="481"/>
      <c r="QKQ78" s="481"/>
      <c r="QKR78" s="481"/>
      <c r="QKS78" s="481"/>
      <c r="QKT78" s="481"/>
      <c r="QKU78" s="481"/>
      <c r="QKV78" s="481"/>
      <c r="QKW78" s="481"/>
      <c r="QKX78" s="481"/>
      <c r="QKY78" s="481"/>
      <c r="QKZ78" s="481"/>
      <c r="QLA78" s="481"/>
      <c r="QLB78" s="481"/>
      <c r="QLC78" s="481"/>
      <c r="QLD78" s="481"/>
      <c r="QLE78" s="481"/>
      <c r="QLF78" s="481"/>
      <c r="QLG78" s="481"/>
      <c r="QLH78" s="481"/>
      <c r="QLI78" s="481"/>
      <c r="QLJ78" s="481"/>
      <c r="QLK78" s="481"/>
      <c r="QLL78" s="481"/>
      <c r="QLM78" s="481"/>
      <c r="QLN78" s="481"/>
      <c r="QLO78" s="481"/>
      <c r="QLP78" s="481"/>
      <c r="QLQ78" s="481"/>
      <c r="QLR78" s="481"/>
      <c r="QLS78" s="481"/>
      <c r="QLT78" s="481"/>
      <c r="QLU78" s="481"/>
      <c r="QLV78" s="481"/>
      <c r="QLW78" s="481"/>
      <c r="QLX78" s="481"/>
      <c r="QLY78" s="481"/>
      <c r="QLZ78" s="481"/>
      <c r="QMA78" s="481"/>
      <c r="QMB78" s="481"/>
      <c r="QMC78" s="481"/>
      <c r="QMD78" s="481"/>
      <c r="QME78" s="481"/>
      <c r="QMF78" s="481"/>
      <c r="QMG78" s="481"/>
      <c r="QMH78" s="481"/>
      <c r="QMI78" s="481"/>
      <c r="QMJ78" s="481"/>
      <c r="QMK78" s="481"/>
      <c r="QML78" s="481"/>
      <c r="QMM78" s="481"/>
      <c r="QMN78" s="481"/>
      <c r="QMO78" s="481"/>
      <c r="QMP78" s="481"/>
      <c r="QMQ78" s="481"/>
      <c r="QMR78" s="481"/>
      <c r="QMS78" s="481"/>
      <c r="QMT78" s="481"/>
      <c r="QMU78" s="481"/>
      <c r="QMV78" s="481"/>
      <c r="QMW78" s="481"/>
      <c r="QMX78" s="481"/>
      <c r="QMY78" s="481"/>
      <c r="QMZ78" s="481"/>
      <c r="QNA78" s="481"/>
      <c r="QNB78" s="481"/>
      <c r="QNC78" s="481"/>
      <c r="QND78" s="481"/>
      <c r="QNE78" s="481"/>
      <c r="QNF78" s="481"/>
      <c r="QNG78" s="481"/>
      <c r="QNH78" s="481"/>
      <c r="QNI78" s="481"/>
      <c r="QNJ78" s="481"/>
      <c r="QNK78" s="481"/>
      <c r="QNL78" s="481"/>
      <c r="QNM78" s="481"/>
      <c r="QNN78" s="481"/>
      <c r="QNO78" s="481"/>
      <c r="QNP78" s="481"/>
      <c r="QNQ78" s="481"/>
      <c r="QNR78" s="481"/>
      <c r="QNS78" s="481"/>
      <c r="QNT78" s="481"/>
      <c r="QNU78" s="481"/>
      <c r="QNV78" s="481"/>
      <c r="QNW78" s="481"/>
      <c r="QNX78" s="481"/>
      <c r="QNY78" s="481"/>
      <c r="QNZ78" s="481"/>
      <c r="QOA78" s="481"/>
      <c r="QOB78" s="481"/>
      <c r="QOC78" s="481"/>
      <c r="QOD78" s="481"/>
      <c r="QOE78" s="481"/>
      <c r="QOF78" s="481"/>
      <c r="QOG78" s="481"/>
      <c r="QOH78" s="481"/>
      <c r="QOI78" s="481"/>
      <c r="QOJ78" s="481"/>
      <c r="QOK78" s="481"/>
      <c r="QOL78" s="481"/>
      <c r="QOM78" s="481"/>
      <c r="QON78" s="481"/>
      <c r="QOO78" s="481"/>
      <c r="QOP78" s="481"/>
      <c r="QOQ78" s="481"/>
      <c r="QOR78" s="481"/>
      <c r="QOS78" s="481"/>
      <c r="QOT78" s="481"/>
      <c r="QOU78" s="481"/>
      <c r="QOV78" s="481"/>
      <c r="QOW78" s="481"/>
      <c r="QOX78" s="481"/>
      <c r="QOY78" s="481"/>
      <c r="QOZ78" s="481"/>
      <c r="QPA78" s="481"/>
      <c r="QPB78" s="481"/>
      <c r="QPC78" s="481"/>
      <c r="QPD78" s="481"/>
      <c r="QPE78" s="481"/>
      <c r="QPF78" s="481"/>
      <c r="QPG78" s="481"/>
      <c r="QPH78" s="481"/>
      <c r="QPI78" s="481"/>
      <c r="QPJ78" s="481"/>
      <c r="QPK78" s="481"/>
      <c r="QPL78" s="481"/>
      <c r="QPM78" s="481"/>
      <c r="QPN78" s="481"/>
      <c r="QPO78" s="481"/>
      <c r="QPP78" s="481"/>
      <c r="QPQ78" s="481"/>
      <c r="QPR78" s="481"/>
      <c r="QPS78" s="481"/>
      <c r="QPT78" s="481"/>
      <c r="QPU78" s="481"/>
      <c r="QPV78" s="481"/>
      <c r="QPW78" s="481"/>
      <c r="QPX78" s="481"/>
      <c r="QPY78" s="481"/>
      <c r="QPZ78" s="481"/>
      <c r="QQA78" s="481"/>
      <c r="QQB78" s="481"/>
      <c r="QQC78" s="481"/>
      <c r="QQD78" s="481"/>
      <c r="QQE78" s="481"/>
      <c r="QQF78" s="481"/>
      <c r="QQG78" s="481"/>
      <c r="QQH78" s="481"/>
      <c r="QQI78" s="481"/>
      <c r="QQJ78" s="481"/>
      <c r="QQK78" s="481"/>
      <c r="QQL78" s="481"/>
      <c r="QQM78" s="481"/>
      <c r="QQN78" s="481"/>
      <c r="QQO78" s="481"/>
      <c r="QQP78" s="481"/>
      <c r="QQQ78" s="481"/>
      <c r="QQR78" s="481"/>
      <c r="QQS78" s="481"/>
      <c r="QQT78" s="481"/>
      <c r="QQU78" s="481"/>
      <c r="QQV78" s="481"/>
      <c r="QQW78" s="481"/>
      <c r="QQX78" s="481"/>
      <c r="QQY78" s="481"/>
      <c r="QQZ78" s="481"/>
      <c r="QRA78" s="481"/>
      <c r="QRB78" s="481"/>
      <c r="QRC78" s="481"/>
      <c r="QRD78" s="481"/>
      <c r="QRE78" s="481"/>
      <c r="QRF78" s="481"/>
      <c r="QRG78" s="481"/>
      <c r="QRH78" s="481"/>
      <c r="QRI78" s="481"/>
      <c r="QRJ78" s="481"/>
      <c r="QRK78" s="481"/>
      <c r="QRL78" s="481"/>
      <c r="QRM78" s="481"/>
      <c r="QRN78" s="481"/>
      <c r="QRO78" s="481"/>
      <c r="QRP78" s="481"/>
      <c r="QRQ78" s="481"/>
      <c r="QRR78" s="481"/>
      <c r="QRS78" s="481"/>
      <c r="QRT78" s="481"/>
      <c r="QRU78" s="481"/>
      <c r="QRV78" s="481"/>
      <c r="QRW78" s="481"/>
      <c r="QRX78" s="481"/>
      <c r="QRY78" s="481"/>
      <c r="QRZ78" s="481"/>
      <c r="QSA78" s="481"/>
      <c r="QSB78" s="481"/>
      <c r="QSC78" s="481"/>
      <c r="QSD78" s="481"/>
      <c r="QSE78" s="481"/>
      <c r="QSF78" s="481"/>
      <c r="QSG78" s="481"/>
      <c r="QSH78" s="481"/>
      <c r="QSI78" s="481"/>
      <c r="QSJ78" s="481"/>
      <c r="QSK78" s="481"/>
      <c r="QSL78" s="481"/>
      <c r="QSM78" s="481"/>
      <c r="QSN78" s="481"/>
      <c r="QSO78" s="481"/>
      <c r="QSP78" s="481"/>
      <c r="QSQ78" s="481"/>
      <c r="QSR78" s="481"/>
      <c r="QSS78" s="481"/>
      <c r="QST78" s="481"/>
      <c r="QSU78" s="481"/>
      <c r="QSV78" s="481"/>
      <c r="QSW78" s="481"/>
      <c r="QSX78" s="481"/>
      <c r="QSY78" s="481"/>
      <c r="QSZ78" s="481"/>
      <c r="QTA78" s="481"/>
      <c r="QTB78" s="481"/>
      <c r="QTC78" s="481"/>
      <c r="QTD78" s="481"/>
      <c r="QTE78" s="481"/>
      <c r="QTF78" s="481"/>
      <c r="QTG78" s="481"/>
      <c r="QTH78" s="481"/>
      <c r="QTI78" s="481"/>
      <c r="QTJ78" s="481"/>
      <c r="QTK78" s="481"/>
      <c r="QTL78" s="481"/>
      <c r="QTM78" s="481"/>
      <c r="QTN78" s="481"/>
      <c r="QTO78" s="481"/>
      <c r="QTP78" s="481"/>
      <c r="QTQ78" s="481"/>
      <c r="QTR78" s="481"/>
      <c r="QTS78" s="481"/>
      <c r="QTT78" s="481"/>
      <c r="QTU78" s="481"/>
      <c r="QTV78" s="481"/>
      <c r="QTW78" s="481"/>
      <c r="QTX78" s="481"/>
      <c r="QTY78" s="481"/>
      <c r="QTZ78" s="481"/>
      <c r="QUA78" s="481"/>
      <c r="QUB78" s="481"/>
      <c r="QUC78" s="481"/>
      <c r="QUD78" s="481"/>
      <c r="QUE78" s="481"/>
      <c r="QUF78" s="481"/>
      <c r="QUG78" s="481"/>
      <c r="QUH78" s="481"/>
      <c r="QUI78" s="481"/>
      <c r="QUJ78" s="481"/>
      <c r="QUK78" s="481"/>
      <c r="QUL78" s="481"/>
      <c r="QUM78" s="481"/>
      <c r="QUN78" s="481"/>
      <c r="QUO78" s="481"/>
      <c r="QUP78" s="481"/>
      <c r="QUQ78" s="481"/>
      <c r="QUR78" s="481"/>
      <c r="QUS78" s="481"/>
      <c r="QUT78" s="481"/>
      <c r="QUU78" s="481"/>
      <c r="QUV78" s="481"/>
      <c r="QUW78" s="481"/>
      <c r="QUX78" s="481"/>
      <c r="QUY78" s="481"/>
      <c r="QUZ78" s="481"/>
      <c r="QVA78" s="481"/>
      <c r="QVB78" s="481"/>
      <c r="QVC78" s="481"/>
      <c r="QVD78" s="481"/>
      <c r="QVE78" s="481"/>
      <c r="QVF78" s="481"/>
      <c r="QVG78" s="481"/>
      <c r="QVH78" s="481"/>
      <c r="QVI78" s="481"/>
      <c r="QVJ78" s="481"/>
      <c r="QVK78" s="481"/>
      <c r="QVL78" s="481"/>
      <c r="QVM78" s="481"/>
      <c r="QVN78" s="481"/>
      <c r="QVO78" s="481"/>
      <c r="QVP78" s="481"/>
      <c r="QVQ78" s="481"/>
      <c r="QVR78" s="481"/>
      <c r="QVS78" s="481"/>
      <c r="QVT78" s="481"/>
      <c r="QVU78" s="481"/>
      <c r="QVV78" s="481"/>
      <c r="QVW78" s="481"/>
      <c r="QVX78" s="481"/>
      <c r="QVY78" s="481"/>
      <c r="QVZ78" s="481"/>
      <c r="QWA78" s="481"/>
      <c r="QWB78" s="481"/>
      <c r="QWC78" s="481"/>
      <c r="QWD78" s="481"/>
      <c r="QWE78" s="481"/>
      <c r="QWF78" s="481"/>
      <c r="QWG78" s="481"/>
      <c r="QWH78" s="481"/>
      <c r="QWI78" s="481"/>
      <c r="QWJ78" s="481"/>
      <c r="QWK78" s="481"/>
      <c r="QWL78" s="481"/>
      <c r="QWM78" s="481"/>
      <c r="QWN78" s="481"/>
      <c r="QWO78" s="481"/>
      <c r="QWP78" s="481"/>
      <c r="QWQ78" s="481"/>
      <c r="QWR78" s="481"/>
      <c r="QWS78" s="481"/>
      <c r="QWT78" s="481"/>
      <c r="QWU78" s="481"/>
      <c r="QWV78" s="481"/>
      <c r="QWW78" s="481"/>
      <c r="QWX78" s="481"/>
      <c r="QWY78" s="481"/>
      <c r="QWZ78" s="481"/>
      <c r="QXA78" s="481"/>
      <c r="QXB78" s="481"/>
      <c r="QXC78" s="481"/>
      <c r="QXD78" s="481"/>
      <c r="QXE78" s="481"/>
      <c r="QXF78" s="481"/>
      <c r="QXG78" s="481"/>
      <c r="QXH78" s="481"/>
      <c r="QXI78" s="481"/>
      <c r="QXJ78" s="481"/>
      <c r="QXK78" s="481"/>
      <c r="QXL78" s="481"/>
      <c r="QXM78" s="481"/>
      <c r="QXN78" s="481"/>
      <c r="QXO78" s="481"/>
      <c r="QXP78" s="481"/>
      <c r="QXQ78" s="481"/>
      <c r="QXR78" s="481"/>
      <c r="QXS78" s="481"/>
      <c r="QXT78" s="481"/>
      <c r="QXU78" s="481"/>
      <c r="QXV78" s="481"/>
      <c r="QXW78" s="481"/>
      <c r="QXX78" s="481"/>
      <c r="QXY78" s="481"/>
      <c r="QXZ78" s="481"/>
      <c r="QYA78" s="481"/>
      <c r="QYB78" s="481"/>
      <c r="QYC78" s="481"/>
      <c r="QYD78" s="481"/>
      <c r="QYE78" s="481"/>
      <c r="QYF78" s="481"/>
      <c r="QYG78" s="481"/>
      <c r="QYH78" s="481"/>
      <c r="QYI78" s="481"/>
      <c r="QYJ78" s="481"/>
      <c r="QYK78" s="481"/>
      <c r="QYL78" s="481"/>
      <c r="QYM78" s="481"/>
      <c r="QYN78" s="481"/>
      <c r="QYO78" s="481"/>
      <c r="QYP78" s="481"/>
      <c r="QYQ78" s="481"/>
      <c r="QYR78" s="481"/>
      <c r="QYS78" s="481"/>
      <c r="QYT78" s="481"/>
      <c r="QYU78" s="481"/>
      <c r="QYV78" s="481"/>
      <c r="QYW78" s="481"/>
      <c r="QYX78" s="481"/>
      <c r="QYY78" s="481"/>
      <c r="QYZ78" s="481"/>
      <c r="QZA78" s="481"/>
      <c r="QZB78" s="481"/>
      <c r="QZC78" s="481"/>
      <c r="QZD78" s="481"/>
      <c r="QZE78" s="481"/>
      <c r="QZF78" s="481"/>
      <c r="QZG78" s="481"/>
      <c r="QZH78" s="481"/>
      <c r="QZI78" s="481"/>
      <c r="QZJ78" s="481"/>
      <c r="QZK78" s="481"/>
      <c r="QZL78" s="481"/>
      <c r="QZM78" s="481"/>
      <c r="QZN78" s="481"/>
      <c r="QZO78" s="481"/>
      <c r="QZP78" s="481"/>
      <c r="QZQ78" s="481"/>
      <c r="QZR78" s="481"/>
      <c r="QZS78" s="481"/>
      <c r="QZT78" s="481"/>
      <c r="QZU78" s="481"/>
      <c r="QZV78" s="481"/>
      <c r="QZW78" s="481"/>
      <c r="QZX78" s="481"/>
      <c r="QZY78" s="481"/>
      <c r="QZZ78" s="481"/>
      <c r="RAA78" s="481"/>
      <c r="RAB78" s="481"/>
      <c r="RAC78" s="481"/>
      <c r="RAD78" s="481"/>
      <c r="RAE78" s="481"/>
      <c r="RAF78" s="481"/>
      <c r="RAG78" s="481"/>
      <c r="RAH78" s="481"/>
      <c r="RAI78" s="481"/>
      <c r="RAJ78" s="481"/>
      <c r="RAK78" s="481"/>
      <c r="RAL78" s="481"/>
      <c r="RAM78" s="481"/>
      <c r="RAN78" s="481"/>
      <c r="RAO78" s="481"/>
      <c r="RAP78" s="481"/>
      <c r="RAQ78" s="481"/>
      <c r="RAR78" s="481"/>
      <c r="RAS78" s="481"/>
      <c r="RAT78" s="481"/>
      <c r="RAU78" s="481"/>
      <c r="RAV78" s="481"/>
      <c r="RAW78" s="481"/>
      <c r="RAX78" s="481"/>
      <c r="RAY78" s="481"/>
      <c r="RAZ78" s="481"/>
      <c r="RBA78" s="481"/>
      <c r="RBB78" s="481"/>
      <c r="RBC78" s="481"/>
      <c r="RBD78" s="481"/>
      <c r="RBE78" s="481"/>
      <c r="RBF78" s="481"/>
      <c r="RBG78" s="481"/>
      <c r="RBH78" s="481"/>
      <c r="RBI78" s="481"/>
      <c r="RBJ78" s="481"/>
      <c r="RBK78" s="481"/>
      <c r="RBL78" s="481"/>
      <c r="RBM78" s="481"/>
      <c r="RBN78" s="481"/>
      <c r="RBO78" s="481"/>
      <c r="RBP78" s="481"/>
      <c r="RBQ78" s="481"/>
      <c r="RBR78" s="481"/>
      <c r="RBS78" s="481"/>
      <c r="RBT78" s="481"/>
      <c r="RBU78" s="481"/>
      <c r="RBV78" s="481"/>
      <c r="RBW78" s="481"/>
      <c r="RBX78" s="481"/>
      <c r="RBY78" s="481"/>
      <c r="RBZ78" s="481"/>
      <c r="RCA78" s="481"/>
      <c r="RCB78" s="481"/>
      <c r="RCC78" s="481"/>
      <c r="RCD78" s="481"/>
      <c r="RCE78" s="481"/>
      <c r="RCF78" s="481"/>
      <c r="RCG78" s="481"/>
      <c r="RCH78" s="481"/>
      <c r="RCI78" s="481"/>
      <c r="RCJ78" s="481"/>
      <c r="RCK78" s="481"/>
      <c r="RCL78" s="481"/>
      <c r="RCM78" s="481"/>
      <c r="RCN78" s="481"/>
      <c r="RCO78" s="481"/>
      <c r="RCP78" s="481"/>
      <c r="RCQ78" s="481"/>
      <c r="RCR78" s="481"/>
      <c r="RCS78" s="481"/>
      <c r="RCT78" s="481"/>
      <c r="RCU78" s="481"/>
      <c r="RCV78" s="481"/>
      <c r="RCW78" s="481"/>
      <c r="RCX78" s="481"/>
      <c r="RCY78" s="481"/>
      <c r="RCZ78" s="481"/>
      <c r="RDA78" s="481"/>
      <c r="RDB78" s="481"/>
      <c r="RDC78" s="481"/>
      <c r="RDD78" s="481"/>
      <c r="RDE78" s="481"/>
      <c r="RDF78" s="481"/>
      <c r="RDG78" s="481"/>
      <c r="RDH78" s="481"/>
      <c r="RDI78" s="481"/>
      <c r="RDJ78" s="481"/>
      <c r="RDK78" s="481"/>
      <c r="RDL78" s="481"/>
      <c r="RDM78" s="481"/>
      <c r="RDN78" s="481"/>
      <c r="RDO78" s="481"/>
      <c r="RDP78" s="481"/>
      <c r="RDQ78" s="481"/>
      <c r="RDR78" s="481"/>
      <c r="RDS78" s="481"/>
      <c r="RDT78" s="481"/>
      <c r="RDU78" s="481"/>
      <c r="RDV78" s="481"/>
      <c r="RDW78" s="481"/>
      <c r="RDX78" s="481"/>
      <c r="RDY78" s="481"/>
      <c r="RDZ78" s="481"/>
      <c r="REA78" s="481"/>
      <c r="REB78" s="481"/>
      <c r="REC78" s="481"/>
      <c r="RED78" s="481"/>
      <c r="REE78" s="481"/>
      <c r="REF78" s="481"/>
      <c r="REG78" s="481"/>
      <c r="REH78" s="481"/>
      <c r="REI78" s="481"/>
      <c r="REJ78" s="481"/>
      <c r="REK78" s="481"/>
      <c r="REL78" s="481"/>
      <c r="REM78" s="481"/>
      <c r="REN78" s="481"/>
      <c r="REO78" s="481"/>
      <c r="REP78" s="481"/>
      <c r="REQ78" s="481"/>
      <c r="RER78" s="481"/>
      <c r="RES78" s="481"/>
      <c r="RET78" s="481"/>
      <c r="REU78" s="481"/>
      <c r="REV78" s="481"/>
      <c r="REW78" s="481"/>
      <c r="REX78" s="481"/>
      <c r="REY78" s="481"/>
      <c r="REZ78" s="481"/>
      <c r="RFA78" s="481"/>
      <c r="RFB78" s="481"/>
      <c r="RFC78" s="481"/>
      <c r="RFD78" s="481"/>
      <c r="RFE78" s="481"/>
      <c r="RFF78" s="481"/>
      <c r="RFG78" s="481"/>
      <c r="RFH78" s="481"/>
      <c r="RFI78" s="481"/>
      <c r="RFJ78" s="481"/>
      <c r="RFK78" s="481"/>
      <c r="RFL78" s="481"/>
      <c r="RFM78" s="481"/>
      <c r="RFN78" s="481"/>
      <c r="RFO78" s="481"/>
      <c r="RFP78" s="481"/>
      <c r="RFQ78" s="481"/>
      <c r="RFR78" s="481"/>
      <c r="RFS78" s="481"/>
      <c r="RFT78" s="481"/>
      <c r="RFU78" s="481"/>
      <c r="RFV78" s="481"/>
      <c r="RFW78" s="481"/>
      <c r="RFX78" s="481"/>
      <c r="RFY78" s="481"/>
      <c r="RFZ78" s="481"/>
      <c r="RGA78" s="481"/>
      <c r="RGB78" s="481"/>
      <c r="RGC78" s="481"/>
      <c r="RGD78" s="481"/>
      <c r="RGE78" s="481"/>
      <c r="RGF78" s="481"/>
      <c r="RGG78" s="481"/>
      <c r="RGH78" s="481"/>
      <c r="RGI78" s="481"/>
      <c r="RGJ78" s="481"/>
      <c r="RGK78" s="481"/>
      <c r="RGL78" s="481"/>
      <c r="RGM78" s="481"/>
      <c r="RGN78" s="481"/>
      <c r="RGO78" s="481"/>
      <c r="RGP78" s="481"/>
      <c r="RGQ78" s="481"/>
      <c r="RGR78" s="481"/>
      <c r="RGS78" s="481"/>
      <c r="RGT78" s="481"/>
      <c r="RGU78" s="481"/>
      <c r="RGV78" s="481"/>
      <c r="RGW78" s="481"/>
      <c r="RGX78" s="481"/>
      <c r="RGY78" s="481"/>
      <c r="RGZ78" s="481"/>
      <c r="RHA78" s="481"/>
      <c r="RHB78" s="481"/>
      <c r="RHC78" s="481"/>
      <c r="RHD78" s="481"/>
      <c r="RHE78" s="481"/>
      <c r="RHF78" s="481"/>
      <c r="RHG78" s="481"/>
      <c r="RHH78" s="481"/>
      <c r="RHI78" s="481"/>
      <c r="RHJ78" s="481"/>
      <c r="RHK78" s="481"/>
      <c r="RHL78" s="481"/>
      <c r="RHM78" s="481"/>
      <c r="RHN78" s="481"/>
      <c r="RHO78" s="481"/>
      <c r="RHP78" s="481"/>
      <c r="RHQ78" s="481"/>
      <c r="RHR78" s="481"/>
      <c r="RHS78" s="481"/>
      <c r="RHT78" s="481"/>
      <c r="RHU78" s="481"/>
      <c r="RHV78" s="481"/>
      <c r="RHW78" s="481"/>
      <c r="RHX78" s="481"/>
      <c r="RHY78" s="481"/>
      <c r="RHZ78" s="481"/>
      <c r="RIA78" s="481"/>
      <c r="RIB78" s="481"/>
      <c r="RIC78" s="481"/>
      <c r="RID78" s="481"/>
      <c r="RIE78" s="481"/>
      <c r="RIF78" s="481"/>
      <c r="RIG78" s="481"/>
      <c r="RIH78" s="481"/>
      <c r="RII78" s="481"/>
      <c r="RIJ78" s="481"/>
      <c r="RIK78" s="481"/>
      <c r="RIL78" s="481"/>
      <c r="RIM78" s="481"/>
      <c r="RIN78" s="481"/>
      <c r="RIO78" s="481"/>
      <c r="RIP78" s="481"/>
      <c r="RIQ78" s="481"/>
      <c r="RIR78" s="481"/>
      <c r="RIS78" s="481"/>
      <c r="RIT78" s="481"/>
      <c r="RIU78" s="481"/>
      <c r="RIV78" s="481"/>
      <c r="RIW78" s="481"/>
      <c r="RIX78" s="481"/>
      <c r="RIY78" s="481"/>
      <c r="RIZ78" s="481"/>
      <c r="RJA78" s="481"/>
      <c r="RJB78" s="481"/>
      <c r="RJC78" s="481"/>
      <c r="RJD78" s="481"/>
      <c r="RJE78" s="481"/>
      <c r="RJF78" s="481"/>
      <c r="RJG78" s="481"/>
      <c r="RJH78" s="481"/>
      <c r="RJI78" s="481"/>
      <c r="RJJ78" s="481"/>
      <c r="RJK78" s="481"/>
      <c r="RJL78" s="481"/>
      <c r="RJM78" s="481"/>
      <c r="RJN78" s="481"/>
      <c r="RJO78" s="481"/>
      <c r="RJP78" s="481"/>
      <c r="RJQ78" s="481"/>
      <c r="RJR78" s="481"/>
      <c r="RJS78" s="481"/>
      <c r="RJT78" s="481"/>
      <c r="RJU78" s="481"/>
      <c r="RJV78" s="481"/>
      <c r="RJW78" s="481"/>
      <c r="RJX78" s="481"/>
      <c r="RJY78" s="481"/>
      <c r="RJZ78" s="481"/>
      <c r="RKA78" s="481"/>
      <c r="RKB78" s="481"/>
      <c r="RKC78" s="481"/>
      <c r="RKD78" s="481"/>
      <c r="RKE78" s="481"/>
      <c r="RKF78" s="481"/>
      <c r="RKG78" s="481"/>
      <c r="RKH78" s="481"/>
      <c r="RKI78" s="481"/>
      <c r="RKJ78" s="481"/>
      <c r="RKK78" s="481"/>
      <c r="RKL78" s="481"/>
      <c r="RKM78" s="481"/>
      <c r="RKN78" s="481"/>
      <c r="RKO78" s="481"/>
      <c r="RKP78" s="481"/>
      <c r="RKQ78" s="481"/>
      <c r="RKR78" s="481"/>
      <c r="RKS78" s="481"/>
      <c r="RKT78" s="481"/>
      <c r="RKU78" s="481"/>
      <c r="RKV78" s="481"/>
      <c r="RKW78" s="481"/>
      <c r="RKX78" s="481"/>
      <c r="RKY78" s="481"/>
      <c r="RKZ78" s="481"/>
      <c r="RLA78" s="481"/>
      <c r="RLB78" s="481"/>
      <c r="RLC78" s="481"/>
      <c r="RLD78" s="481"/>
      <c r="RLE78" s="481"/>
      <c r="RLF78" s="481"/>
      <c r="RLG78" s="481"/>
      <c r="RLH78" s="481"/>
      <c r="RLI78" s="481"/>
      <c r="RLJ78" s="481"/>
      <c r="RLK78" s="481"/>
      <c r="RLL78" s="481"/>
      <c r="RLM78" s="481"/>
      <c r="RLN78" s="481"/>
      <c r="RLO78" s="481"/>
      <c r="RLP78" s="481"/>
      <c r="RLQ78" s="481"/>
      <c r="RLR78" s="481"/>
      <c r="RLS78" s="481"/>
      <c r="RLT78" s="481"/>
      <c r="RLU78" s="481"/>
      <c r="RLV78" s="481"/>
      <c r="RLW78" s="481"/>
      <c r="RLX78" s="481"/>
      <c r="RLY78" s="481"/>
      <c r="RLZ78" s="481"/>
      <c r="RMA78" s="481"/>
      <c r="RMB78" s="481"/>
      <c r="RMC78" s="481"/>
      <c r="RMD78" s="481"/>
      <c r="RME78" s="481"/>
      <c r="RMF78" s="481"/>
      <c r="RMG78" s="481"/>
      <c r="RMH78" s="481"/>
      <c r="RMI78" s="481"/>
      <c r="RMJ78" s="481"/>
      <c r="RMK78" s="481"/>
      <c r="RML78" s="481"/>
      <c r="RMM78" s="481"/>
      <c r="RMN78" s="481"/>
      <c r="RMO78" s="481"/>
      <c r="RMP78" s="481"/>
      <c r="RMQ78" s="481"/>
      <c r="RMR78" s="481"/>
      <c r="RMS78" s="481"/>
      <c r="RMT78" s="481"/>
      <c r="RMU78" s="481"/>
      <c r="RMV78" s="481"/>
      <c r="RMW78" s="481"/>
      <c r="RMX78" s="481"/>
      <c r="RMY78" s="481"/>
      <c r="RMZ78" s="481"/>
      <c r="RNA78" s="481"/>
      <c r="RNB78" s="481"/>
      <c r="RNC78" s="481"/>
      <c r="RND78" s="481"/>
      <c r="RNE78" s="481"/>
      <c r="RNF78" s="481"/>
      <c r="RNG78" s="481"/>
      <c r="RNH78" s="481"/>
      <c r="RNI78" s="481"/>
      <c r="RNJ78" s="481"/>
      <c r="RNK78" s="481"/>
      <c r="RNL78" s="481"/>
      <c r="RNM78" s="481"/>
      <c r="RNN78" s="481"/>
      <c r="RNO78" s="481"/>
      <c r="RNP78" s="481"/>
      <c r="RNQ78" s="481"/>
      <c r="RNR78" s="481"/>
      <c r="RNS78" s="481"/>
      <c r="RNT78" s="481"/>
      <c r="RNU78" s="481"/>
      <c r="RNV78" s="481"/>
      <c r="RNW78" s="481"/>
      <c r="RNX78" s="481"/>
      <c r="RNY78" s="481"/>
      <c r="RNZ78" s="481"/>
      <c r="ROA78" s="481"/>
      <c r="ROB78" s="481"/>
      <c r="ROC78" s="481"/>
      <c r="ROD78" s="481"/>
      <c r="ROE78" s="481"/>
      <c r="ROF78" s="481"/>
      <c r="ROG78" s="481"/>
      <c r="ROH78" s="481"/>
      <c r="ROI78" s="481"/>
      <c r="ROJ78" s="481"/>
      <c r="ROK78" s="481"/>
      <c r="ROL78" s="481"/>
      <c r="ROM78" s="481"/>
      <c r="RON78" s="481"/>
      <c r="ROO78" s="481"/>
      <c r="ROP78" s="481"/>
      <c r="ROQ78" s="481"/>
      <c r="ROR78" s="481"/>
      <c r="ROS78" s="481"/>
      <c r="ROT78" s="481"/>
      <c r="ROU78" s="481"/>
      <c r="ROV78" s="481"/>
      <c r="ROW78" s="481"/>
      <c r="ROX78" s="481"/>
      <c r="ROY78" s="481"/>
      <c r="ROZ78" s="481"/>
      <c r="RPA78" s="481"/>
      <c r="RPB78" s="481"/>
      <c r="RPC78" s="481"/>
      <c r="RPD78" s="481"/>
      <c r="RPE78" s="481"/>
      <c r="RPF78" s="481"/>
      <c r="RPG78" s="481"/>
      <c r="RPH78" s="481"/>
      <c r="RPI78" s="481"/>
      <c r="RPJ78" s="481"/>
      <c r="RPK78" s="481"/>
      <c r="RPL78" s="481"/>
      <c r="RPM78" s="481"/>
      <c r="RPN78" s="481"/>
      <c r="RPO78" s="481"/>
      <c r="RPP78" s="481"/>
      <c r="RPQ78" s="481"/>
      <c r="RPR78" s="481"/>
      <c r="RPS78" s="481"/>
      <c r="RPT78" s="481"/>
      <c r="RPU78" s="481"/>
      <c r="RPV78" s="481"/>
      <c r="RPW78" s="481"/>
      <c r="RPX78" s="481"/>
      <c r="RPY78" s="481"/>
      <c r="RPZ78" s="481"/>
      <c r="RQA78" s="481"/>
      <c r="RQB78" s="481"/>
      <c r="RQC78" s="481"/>
      <c r="RQD78" s="481"/>
      <c r="RQE78" s="481"/>
      <c r="RQF78" s="481"/>
      <c r="RQG78" s="481"/>
      <c r="RQH78" s="481"/>
      <c r="RQI78" s="481"/>
      <c r="RQJ78" s="481"/>
      <c r="RQK78" s="481"/>
      <c r="RQL78" s="481"/>
      <c r="RQM78" s="481"/>
      <c r="RQN78" s="481"/>
      <c r="RQO78" s="481"/>
      <c r="RQP78" s="481"/>
      <c r="RQQ78" s="481"/>
      <c r="RQR78" s="481"/>
      <c r="RQS78" s="481"/>
      <c r="RQT78" s="481"/>
      <c r="RQU78" s="481"/>
      <c r="RQV78" s="481"/>
      <c r="RQW78" s="481"/>
      <c r="RQX78" s="481"/>
      <c r="RQY78" s="481"/>
      <c r="RQZ78" s="481"/>
      <c r="RRA78" s="481"/>
      <c r="RRB78" s="481"/>
      <c r="RRC78" s="481"/>
      <c r="RRD78" s="481"/>
      <c r="RRE78" s="481"/>
      <c r="RRF78" s="481"/>
      <c r="RRG78" s="481"/>
      <c r="RRH78" s="481"/>
      <c r="RRI78" s="481"/>
      <c r="RRJ78" s="481"/>
      <c r="RRK78" s="481"/>
      <c r="RRL78" s="481"/>
      <c r="RRM78" s="481"/>
      <c r="RRN78" s="481"/>
      <c r="RRO78" s="481"/>
      <c r="RRP78" s="481"/>
      <c r="RRQ78" s="481"/>
      <c r="RRR78" s="481"/>
      <c r="RRS78" s="481"/>
      <c r="RRT78" s="481"/>
      <c r="RRU78" s="481"/>
      <c r="RRV78" s="481"/>
      <c r="RRW78" s="481"/>
      <c r="RRX78" s="481"/>
      <c r="RRY78" s="481"/>
      <c r="RRZ78" s="481"/>
      <c r="RSA78" s="481"/>
      <c r="RSB78" s="481"/>
      <c r="RSC78" s="481"/>
      <c r="RSD78" s="481"/>
      <c r="RSE78" s="481"/>
      <c r="RSF78" s="481"/>
      <c r="RSG78" s="481"/>
      <c r="RSH78" s="481"/>
      <c r="RSI78" s="481"/>
      <c r="RSJ78" s="481"/>
      <c r="RSK78" s="481"/>
      <c r="RSL78" s="481"/>
      <c r="RSM78" s="481"/>
      <c r="RSN78" s="481"/>
      <c r="RSO78" s="481"/>
      <c r="RSP78" s="481"/>
      <c r="RSQ78" s="481"/>
      <c r="RSR78" s="481"/>
      <c r="RSS78" s="481"/>
      <c r="RST78" s="481"/>
      <c r="RSU78" s="481"/>
      <c r="RSV78" s="481"/>
      <c r="RSW78" s="481"/>
      <c r="RSX78" s="481"/>
      <c r="RSY78" s="481"/>
      <c r="RSZ78" s="481"/>
      <c r="RTA78" s="481"/>
      <c r="RTB78" s="481"/>
      <c r="RTC78" s="481"/>
      <c r="RTD78" s="481"/>
      <c r="RTE78" s="481"/>
      <c r="RTF78" s="481"/>
      <c r="RTG78" s="481"/>
      <c r="RTH78" s="481"/>
      <c r="RTI78" s="481"/>
      <c r="RTJ78" s="481"/>
      <c r="RTK78" s="481"/>
      <c r="RTL78" s="481"/>
      <c r="RTM78" s="481"/>
      <c r="RTN78" s="481"/>
      <c r="RTO78" s="481"/>
      <c r="RTP78" s="481"/>
      <c r="RTQ78" s="481"/>
      <c r="RTR78" s="481"/>
      <c r="RTS78" s="481"/>
      <c r="RTT78" s="481"/>
      <c r="RTU78" s="481"/>
      <c r="RTV78" s="481"/>
      <c r="RTW78" s="481"/>
      <c r="RTX78" s="481"/>
      <c r="RTY78" s="481"/>
      <c r="RTZ78" s="481"/>
      <c r="RUA78" s="481"/>
      <c r="RUB78" s="481"/>
      <c r="RUC78" s="481"/>
      <c r="RUD78" s="481"/>
      <c r="RUE78" s="481"/>
      <c r="RUF78" s="481"/>
      <c r="RUG78" s="481"/>
      <c r="RUH78" s="481"/>
      <c r="RUI78" s="481"/>
      <c r="RUJ78" s="481"/>
      <c r="RUK78" s="481"/>
      <c r="RUL78" s="481"/>
      <c r="RUM78" s="481"/>
      <c r="RUN78" s="481"/>
      <c r="RUO78" s="481"/>
      <c r="RUP78" s="481"/>
      <c r="RUQ78" s="481"/>
      <c r="RUR78" s="481"/>
      <c r="RUS78" s="481"/>
      <c r="RUT78" s="481"/>
      <c r="RUU78" s="481"/>
      <c r="RUV78" s="481"/>
      <c r="RUW78" s="481"/>
      <c r="RUX78" s="481"/>
      <c r="RUY78" s="481"/>
      <c r="RUZ78" s="481"/>
      <c r="RVA78" s="481"/>
      <c r="RVB78" s="481"/>
      <c r="RVC78" s="481"/>
      <c r="RVD78" s="481"/>
      <c r="RVE78" s="481"/>
      <c r="RVF78" s="481"/>
      <c r="RVG78" s="481"/>
      <c r="RVH78" s="481"/>
      <c r="RVI78" s="481"/>
      <c r="RVJ78" s="481"/>
      <c r="RVK78" s="481"/>
      <c r="RVL78" s="481"/>
      <c r="RVM78" s="481"/>
      <c r="RVN78" s="481"/>
      <c r="RVO78" s="481"/>
      <c r="RVP78" s="481"/>
      <c r="RVQ78" s="481"/>
      <c r="RVR78" s="481"/>
      <c r="RVS78" s="481"/>
      <c r="RVT78" s="481"/>
      <c r="RVU78" s="481"/>
      <c r="RVV78" s="481"/>
      <c r="RVW78" s="481"/>
      <c r="RVX78" s="481"/>
      <c r="RVY78" s="481"/>
      <c r="RVZ78" s="481"/>
      <c r="RWA78" s="481"/>
      <c r="RWB78" s="481"/>
      <c r="RWC78" s="481"/>
      <c r="RWD78" s="481"/>
      <c r="RWE78" s="481"/>
      <c r="RWF78" s="481"/>
      <c r="RWG78" s="481"/>
      <c r="RWH78" s="481"/>
      <c r="RWI78" s="481"/>
      <c r="RWJ78" s="481"/>
      <c r="RWK78" s="481"/>
      <c r="RWL78" s="481"/>
      <c r="RWM78" s="481"/>
      <c r="RWN78" s="481"/>
      <c r="RWO78" s="481"/>
      <c r="RWP78" s="481"/>
      <c r="RWQ78" s="481"/>
      <c r="RWR78" s="481"/>
      <c r="RWS78" s="481"/>
      <c r="RWT78" s="481"/>
      <c r="RWU78" s="481"/>
      <c r="RWV78" s="481"/>
      <c r="RWW78" s="481"/>
      <c r="RWX78" s="481"/>
      <c r="RWY78" s="481"/>
      <c r="RWZ78" s="481"/>
      <c r="RXA78" s="481"/>
      <c r="RXB78" s="481"/>
      <c r="RXC78" s="481"/>
      <c r="RXD78" s="481"/>
      <c r="RXE78" s="481"/>
      <c r="RXF78" s="481"/>
      <c r="RXG78" s="481"/>
      <c r="RXH78" s="481"/>
      <c r="RXI78" s="481"/>
      <c r="RXJ78" s="481"/>
      <c r="RXK78" s="481"/>
      <c r="RXL78" s="481"/>
      <c r="RXM78" s="481"/>
      <c r="RXN78" s="481"/>
      <c r="RXO78" s="481"/>
      <c r="RXP78" s="481"/>
      <c r="RXQ78" s="481"/>
      <c r="RXR78" s="481"/>
      <c r="RXS78" s="481"/>
      <c r="RXT78" s="481"/>
      <c r="RXU78" s="481"/>
      <c r="RXV78" s="481"/>
      <c r="RXW78" s="481"/>
      <c r="RXX78" s="481"/>
      <c r="RXY78" s="481"/>
      <c r="RXZ78" s="481"/>
      <c r="RYA78" s="481"/>
      <c r="RYB78" s="481"/>
      <c r="RYC78" s="481"/>
      <c r="RYD78" s="481"/>
      <c r="RYE78" s="481"/>
      <c r="RYF78" s="481"/>
      <c r="RYG78" s="481"/>
      <c r="RYH78" s="481"/>
      <c r="RYI78" s="481"/>
      <c r="RYJ78" s="481"/>
      <c r="RYK78" s="481"/>
      <c r="RYL78" s="481"/>
      <c r="RYM78" s="481"/>
      <c r="RYN78" s="481"/>
      <c r="RYO78" s="481"/>
      <c r="RYP78" s="481"/>
      <c r="RYQ78" s="481"/>
      <c r="RYR78" s="481"/>
      <c r="RYS78" s="481"/>
      <c r="RYT78" s="481"/>
      <c r="RYU78" s="481"/>
      <c r="RYV78" s="481"/>
      <c r="RYW78" s="481"/>
      <c r="RYX78" s="481"/>
      <c r="RYY78" s="481"/>
      <c r="RYZ78" s="481"/>
      <c r="RZA78" s="481"/>
      <c r="RZB78" s="481"/>
      <c r="RZC78" s="481"/>
      <c r="RZD78" s="481"/>
      <c r="RZE78" s="481"/>
      <c r="RZF78" s="481"/>
      <c r="RZG78" s="481"/>
      <c r="RZH78" s="481"/>
      <c r="RZI78" s="481"/>
      <c r="RZJ78" s="481"/>
      <c r="RZK78" s="481"/>
      <c r="RZL78" s="481"/>
      <c r="RZM78" s="481"/>
      <c r="RZN78" s="481"/>
      <c r="RZO78" s="481"/>
      <c r="RZP78" s="481"/>
      <c r="RZQ78" s="481"/>
      <c r="RZR78" s="481"/>
      <c r="RZS78" s="481"/>
      <c r="RZT78" s="481"/>
      <c r="RZU78" s="481"/>
      <c r="RZV78" s="481"/>
      <c r="RZW78" s="481"/>
      <c r="RZX78" s="481"/>
      <c r="RZY78" s="481"/>
      <c r="RZZ78" s="481"/>
      <c r="SAA78" s="481"/>
      <c r="SAB78" s="481"/>
      <c r="SAC78" s="481"/>
      <c r="SAD78" s="481"/>
      <c r="SAE78" s="481"/>
      <c r="SAF78" s="481"/>
      <c r="SAG78" s="481"/>
      <c r="SAH78" s="481"/>
      <c r="SAI78" s="481"/>
      <c r="SAJ78" s="481"/>
      <c r="SAK78" s="481"/>
      <c r="SAL78" s="481"/>
      <c r="SAM78" s="481"/>
      <c r="SAN78" s="481"/>
      <c r="SAO78" s="481"/>
      <c r="SAP78" s="481"/>
      <c r="SAQ78" s="481"/>
      <c r="SAR78" s="481"/>
      <c r="SAS78" s="481"/>
      <c r="SAT78" s="481"/>
      <c r="SAU78" s="481"/>
      <c r="SAV78" s="481"/>
      <c r="SAW78" s="481"/>
      <c r="SAX78" s="481"/>
      <c r="SAY78" s="481"/>
      <c r="SAZ78" s="481"/>
      <c r="SBA78" s="481"/>
      <c r="SBB78" s="481"/>
      <c r="SBC78" s="481"/>
      <c r="SBD78" s="481"/>
      <c r="SBE78" s="481"/>
      <c r="SBF78" s="481"/>
      <c r="SBG78" s="481"/>
      <c r="SBH78" s="481"/>
      <c r="SBI78" s="481"/>
      <c r="SBJ78" s="481"/>
      <c r="SBK78" s="481"/>
      <c r="SBL78" s="481"/>
      <c r="SBM78" s="481"/>
      <c r="SBN78" s="481"/>
      <c r="SBO78" s="481"/>
      <c r="SBP78" s="481"/>
      <c r="SBQ78" s="481"/>
      <c r="SBR78" s="481"/>
      <c r="SBS78" s="481"/>
      <c r="SBT78" s="481"/>
      <c r="SBU78" s="481"/>
      <c r="SBV78" s="481"/>
      <c r="SBW78" s="481"/>
      <c r="SBX78" s="481"/>
      <c r="SBY78" s="481"/>
      <c r="SBZ78" s="481"/>
      <c r="SCA78" s="481"/>
      <c r="SCB78" s="481"/>
      <c r="SCC78" s="481"/>
      <c r="SCD78" s="481"/>
      <c r="SCE78" s="481"/>
      <c r="SCF78" s="481"/>
      <c r="SCG78" s="481"/>
      <c r="SCH78" s="481"/>
      <c r="SCI78" s="481"/>
      <c r="SCJ78" s="481"/>
      <c r="SCK78" s="481"/>
      <c r="SCL78" s="481"/>
      <c r="SCM78" s="481"/>
      <c r="SCN78" s="481"/>
      <c r="SCO78" s="481"/>
      <c r="SCP78" s="481"/>
      <c r="SCQ78" s="481"/>
      <c r="SCR78" s="481"/>
      <c r="SCS78" s="481"/>
      <c r="SCT78" s="481"/>
      <c r="SCU78" s="481"/>
      <c r="SCV78" s="481"/>
      <c r="SCW78" s="481"/>
      <c r="SCX78" s="481"/>
      <c r="SCY78" s="481"/>
      <c r="SCZ78" s="481"/>
      <c r="SDA78" s="481"/>
      <c r="SDB78" s="481"/>
      <c r="SDC78" s="481"/>
      <c r="SDD78" s="481"/>
      <c r="SDE78" s="481"/>
      <c r="SDF78" s="481"/>
      <c r="SDG78" s="481"/>
      <c r="SDH78" s="481"/>
      <c r="SDI78" s="481"/>
      <c r="SDJ78" s="481"/>
      <c r="SDK78" s="481"/>
      <c r="SDL78" s="481"/>
      <c r="SDM78" s="481"/>
      <c r="SDN78" s="481"/>
      <c r="SDO78" s="481"/>
      <c r="SDP78" s="481"/>
      <c r="SDQ78" s="481"/>
      <c r="SDR78" s="481"/>
      <c r="SDS78" s="481"/>
      <c r="SDT78" s="481"/>
      <c r="SDU78" s="481"/>
      <c r="SDV78" s="481"/>
      <c r="SDW78" s="481"/>
      <c r="SDX78" s="481"/>
      <c r="SDY78" s="481"/>
      <c r="SDZ78" s="481"/>
      <c r="SEA78" s="481"/>
      <c r="SEB78" s="481"/>
      <c r="SEC78" s="481"/>
      <c r="SED78" s="481"/>
      <c r="SEE78" s="481"/>
      <c r="SEF78" s="481"/>
      <c r="SEG78" s="481"/>
      <c r="SEH78" s="481"/>
      <c r="SEI78" s="481"/>
      <c r="SEJ78" s="481"/>
      <c r="SEK78" s="481"/>
      <c r="SEL78" s="481"/>
      <c r="SEM78" s="481"/>
      <c r="SEN78" s="481"/>
      <c r="SEO78" s="481"/>
      <c r="SEP78" s="481"/>
      <c r="SEQ78" s="481"/>
      <c r="SER78" s="481"/>
      <c r="SES78" s="481"/>
      <c r="SET78" s="481"/>
      <c r="SEU78" s="481"/>
      <c r="SEV78" s="481"/>
      <c r="SEW78" s="481"/>
      <c r="SEX78" s="481"/>
      <c r="SEY78" s="481"/>
      <c r="SEZ78" s="481"/>
      <c r="SFA78" s="481"/>
      <c r="SFB78" s="481"/>
      <c r="SFC78" s="481"/>
      <c r="SFD78" s="481"/>
      <c r="SFE78" s="481"/>
      <c r="SFF78" s="481"/>
      <c r="SFG78" s="481"/>
      <c r="SFH78" s="481"/>
      <c r="SFI78" s="481"/>
      <c r="SFJ78" s="481"/>
      <c r="SFK78" s="481"/>
      <c r="SFL78" s="481"/>
      <c r="SFM78" s="481"/>
      <c r="SFN78" s="481"/>
      <c r="SFO78" s="481"/>
      <c r="SFP78" s="481"/>
      <c r="SFQ78" s="481"/>
      <c r="SFR78" s="481"/>
      <c r="SFS78" s="481"/>
      <c r="SFT78" s="481"/>
      <c r="SFU78" s="481"/>
      <c r="SFV78" s="481"/>
      <c r="SFW78" s="481"/>
      <c r="SFX78" s="481"/>
      <c r="SFY78" s="481"/>
      <c r="SFZ78" s="481"/>
      <c r="SGA78" s="481"/>
      <c r="SGB78" s="481"/>
      <c r="SGC78" s="481"/>
      <c r="SGD78" s="481"/>
      <c r="SGE78" s="481"/>
      <c r="SGF78" s="481"/>
      <c r="SGG78" s="481"/>
      <c r="SGH78" s="481"/>
      <c r="SGI78" s="481"/>
      <c r="SGJ78" s="481"/>
      <c r="SGK78" s="481"/>
      <c r="SGL78" s="481"/>
      <c r="SGM78" s="481"/>
      <c r="SGN78" s="481"/>
      <c r="SGO78" s="481"/>
      <c r="SGP78" s="481"/>
      <c r="SGQ78" s="481"/>
      <c r="SGR78" s="481"/>
      <c r="SGS78" s="481"/>
      <c r="SGT78" s="481"/>
      <c r="SGU78" s="481"/>
      <c r="SGV78" s="481"/>
      <c r="SGW78" s="481"/>
      <c r="SGX78" s="481"/>
      <c r="SGY78" s="481"/>
      <c r="SGZ78" s="481"/>
      <c r="SHA78" s="481"/>
      <c r="SHB78" s="481"/>
      <c r="SHC78" s="481"/>
      <c r="SHD78" s="481"/>
      <c r="SHE78" s="481"/>
      <c r="SHF78" s="481"/>
      <c r="SHG78" s="481"/>
      <c r="SHH78" s="481"/>
      <c r="SHI78" s="481"/>
      <c r="SHJ78" s="481"/>
      <c r="SHK78" s="481"/>
      <c r="SHL78" s="481"/>
      <c r="SHM78" s="481"/>
      <c r="SHN78" s="481"/>
      <c r="SHO78" s="481"/>
      <c r="SHP78" s="481"/>
      <c r="SHQ78" s="481"/>
      <c r="SHR78" s="481"/>
      <c r="SHS78" s="481"/>
      <c r="SHT78" s="481"/>
      <c r="SHU78" s="481"/>
      <c r="SHV78" s="481"/>
      <c r="SHW78" s="481"/>
      <c r="SHX78" s="481"/>
      <c r="SHY78" s="481"/>
      <c r="SHZ78" s="481"/>
      <c r="SIA78" s="481"/>
      <c r="SIB78" s="481"/>
      <c r="SIC78" s="481"/>
      <c r="SID78" s="481"/>
      <c r="SIE78" s="481"/>
      <c r="SIF78" s="481"/>
      <c r="SIG78" s="481"/>
      <c r="SIH78" s="481"/>
      <c r="SII78" s="481"/>
      <c r="SIJ78" s="481"/>
      <c r="SIK78" s="481"/>
      <c r="SIL78" s="481"/>
      <c r="SIM78" s="481"/>
      <c r="SIN78" s="481"/>
      <c r="SIO78" s="481"/>
      <c r="SIP78" s="481"/>
      <c r="SIQ78" s="481"/>
      <c r="SIR78" s="481"/>
      <c r="SIS78" s="481"/>
      <c r="SIT78" s="481"/>
      <c r="SIU78" s="481"/>
      <c r="SIV78" s="481"/>
      <c r="SIW78" s="481"/>
      <c r="SIX78" s="481"/>
      <c r="SIY78" s="481"/>
      <c r="SIZ78" s="481"/>
      <c r="SJA78" s="481"/>
      <c r="SJB78" s="481"/>
      <c r="SJC78" s="481"/>
      <c r="SJD78" s="481"/>
      <c r="SJE78" s="481"/>
      <c r="SJF78" s="481"/>
      <c r="SJG78" s="481"/>
      <c r="SJH78" s="481"/>
      <c r="SJI78" s="481"/>
      <c r="SJJ78" s="481"/>
      <c r="SJK78" s="481"/>
      <c r="SJL78" s="481"/>
      <c r="SJM78" s="481"/>
      <c r="SJN78" s="481"/>
      <c r="SJO78" s="481"/>
      <c r="SJP78" s="481"/>
      <c r="SJQ78" s="481"/>
      <c r="SJR78" s="481"/>
      <c r="SJS78" s="481"/>
      <c r="SJT78" s="481"/>
      <c r="SJU78" s="481"/>
      <c r="SJV78" s="481"/>
      <c r="SJW78" s="481"/>
      <c r="SJX78" s="481"/>
      <c r="SJY78" s="481"/>
      <c r="SJZ78" s="481"/>
      <c r="SKA78" s="481"/>
      <c r="SKB78" s="481"/>
      <c r="SKC78" s="481"/>
      <c r="SKD78" s="481"/>
      <c r="SKE78" s="481"/>
      <c r="SKF78" s="481"/>
      <c r="SKG78" s="481"/>
      <c r="SKH78" s="481"/>
      <c r="SKI78" s="481"/>
      <c r="SKJ78" s="481"/>
      <c r="SKK78" s="481"/>
      <c r="SKL78" s="481"/>
      <c r="SKM78" s="481"/>
      <c r="SKN78" s="481"/>
      <c r="SKO78" s="481"/>
      <c r="SKP78" s="481"/>
      <c r="SKQ78" s="481"/>
      <c r="SKR78" s="481"/>
      <c r="SKS78" s="481"/>
      <c r="SKT78" s="481"/>
      <c r="SKU78" s="481"/>
      <c r="SKV78" s="481"/>
      <c r="SKW78" s="481"/>
      <c r="SKX78" s="481"/>
      <c r="SKY78" s="481"/>
      <c r="SKZ78" s="481"/>
      <c r="SLA78" s="481"/>
      <c r="SLB78" s="481"/>
      <c r="SLC78" s="481"/>
      <c r="SLD78" s="481"/>
      <c r="SLE78" s="481"/>
      <c r="SLF78" s="481"/>
      <c r="SLG78" s="481"/>
      <c r="SLH78" s="481"/>
      <c r="SLI78" s="481"/>
      <c r="SLJ78" s="481"/>
      <c r="SLK78" s="481"/>
      <c r="SLL78" s="481"/>
      <c r="SLM78" s="481"/>
      <c r="SLN78" s="481"/>
      <c r="SLO78" s="481"/>
      <c r="SLP78" s="481"/>
      <c r="SLQ78" s="481"/>
      <c r="SLR78" s="481"/>
      <c r="SLS78" s="481"/>
      <c r="SLT78" s="481"/>
      <c r="SLU78" s="481"/>
      <c r="SLV78" s="481"/>
      <c r="SLW78" s="481"/>
      <c r="SLX78" s="481"/>
      <c r="SLY78" s="481"/>
      <c r="SLZ78" s="481"/>
      <c r="SMA78" s="481"/>
      <c r="SMB78" s="481"/>
      <c r="SMC78" s="481"/>
      <c r="SMD78" s="481"/>
      <c r="SME78" s="481"/>
      <c r="SMF78" s="481"/>
      <c r="SMG78" s="481"/>
      <c r="SMH78" s="481"/>
      <c r="SMI78" s="481"/>
      <c r="SMJ78" s="481"/>
      <c r="SMK78" s="481"/>
      <c r="SML78" s="481"/>
      <c r="SMM78" s="481"/>
      <c r="SMN78" s="481"/>
      <c r="SMO78" s="481"/>
      <c r="SMP78" s="481"/>
      <c r="SMQ78" s="481"/>
      <c r="SMR78" s="481"/>
      <c r="SMS78" s="481"/>
      <c r="SMT78" s="481"/>
      <c r="SMU78" s="481"/>
      <c r="SMV78" s="481"/>
      <c r="SMW78" s="481"/>
      <c r="SMX78" s="481"/>
      <c r="SMY78" s="481"/>
      <c r="SMZ78" s="481"/>
      <c r="SNA78" s="481"/>
      <c r="SNB78" s="481"/>
      <c r="SNC78" s="481"/>
      <c r="SND78" s="481"/>
      <c r="SNE78" s="481"/>
      <c r="SNF78" s="481"/>
      <c r="SNG78" s="481"/>
      <c r="SNH78" s="481"/>
      <c r="SNI78" s="481"/>
      <c r="SNJ78" s="481"/>
      <c r="SNK78" s="481"/>
      <c r="SNL78" s="481"/>
      <c r="SNM78" s="481"/>
      <c r="SNN78" s="481"/>
      <c r="SNO78" s="481"/>
      <c r="SNP78" s="481"/>
      <c r="SNQ78" s="481"/>
      <c r="SNR78" s="481"/>
      <c r="SNS78" s="481"/>
      <c r="SNT78" s="481"/>
      <c r="SNU78" s="481"/>
      <c r="SNV78" s="481"/>
      <c r="SNW78" s="481"/>
      <c r="SNX78" s="481"/>
      <c r="SNY78" s="481"/>
      <c r="SNZ78" s="481"/>
      <c r="SOA78" s="481"/>
      <c r="SOB78" s="481"/>
      <c r="SOC78" s="481"/>
      <c r="SOD78" s="481"/>
      <c r="SOE78" s="481"/>
      <c r="SOF78" s="481"/>
      <c r="SOG78" s="481"/>
      <c r="SOH78" s="481"/>
      <c r="SOI78" s="481"/>
      <c r="SOJ78" s="481"/>
      <c r="SOK78" s="481"/>
      <c r="SOL78" s="481"/>
      <c r="SOM78" s="481"/>
      <c r="SON78" s="481"/>
      <c r="SOO78" s="481"/>
      <c r="SOP78" s="481"/>
      <c r="SOQ78" s="481"/>
      <c r="SOR78" s="481"/>
      <c r="SOS78" s="481"/>
      <c r="SOT78" s="481"/>
      <c r="SOU78" s="481"/>
      <c r="SOV78" s="481"/>
      <c r="SOW78" s="481"/>
      <c r="SOX78" s="481"/>
      <c r="SOY78" s="481"/>
      <c r="SOZ78" s="481"/>
      <c r="SPA78" s="481"/>
      <c r="SPB78" s="481"/>
      <c r="SPC78" s="481"/>
      <c r="SPD78" s="481"/>
      <c r="SPE78" s="481"/>
      <c r="SPF78" s="481"/>
      <c r="SPG78" s="481"/>
      <c r="SPH78" s="481"/>
      <c r="SPI78" s="481"/>
      <c r="SPJ78" s="481"/>
      <c r="SPK78" s="481"/>
      <c r="SPL78" s="481"/>
      <c r="SPM78" s="481"/>
      <c r="SPN78" s="481"/>
      <c r="SPO78" s="481"/>
      <c r="SPP78" s="481"/>
      <c r="SPQ78" s="481"/>
      <c r="SPR78" s="481"/>
      <c r="SPS78" s="481"/>
      <c r="SPT78" s="481"/>
      <c r="SPU78" s="481"/>
      <c r="SPV78" s="481"/>
      <c r="SPW78" s="481"/>
      <c r="SPX78" s="481"/>
      <c r="SPY78" s="481"/>
      <c r="SPZ78" s="481"/>
      <c r="SQA78" s="481"/>
      <c r="SQB78" s="481"/>
      <c r="SQC78" s="481"/>
      <c r="SQD78" s="481"/>
      <c r="SQE78" s="481"/>
      <c r="SQF78" s="481"/>
      <c r="SQG78" s="481"/>
      <c r="SQH78" s="481"/>
      <c r="SQI78" s="481"/>
      <c r="SQJ78" s="481"/>
      <c r="SQK78" s="481"/>
      <c r="SQL78" s="481"/>
      <c r="SQM78" s="481"/>
      <c r="SQN78" s="481"/>
      <c r="SQO78" s="481"/>
      <c r="SQP78" s="481"/>
      <c r="SQQ78" s="481"/>
      <c r="SQR78" s="481"/>
      <c r="SQS78" s="481"/>
      <c r="SQT78" s="481"/>
      <c r="SQU78" s="481"/>
      <c r="SQV78" s="481"/>
      <c r="SQW78" s="481"/>
      <c r="SQX78" s="481"/>
      <c r="SQY78" s="481"/>
      <c r="SQZ78" s="481"/>
      <c r="SRA78" s="481"/>
      <c r="SRB78" s="481"/>
      <c r="SRC78" s="481"/>
      <c r="SRD78" s="481"/>
      <c r="SRE78" s="481"/>
      <c r="SRF78" s="481"/>
      <c r="SRG78" s="481"/>
      <c r="SRH78" s="481"/>
      <c r="SRI78" s="481"/>
      <c r="SRJ78" s="481"/>
      <c r="SRK78" s="481"/>
      <c r="SRL78" s="481"/>
      <c r="SRM78" s="481"/>
      <c r="SRN78" s="481"/>
      <c r="SRO78" s="481"/>
      <c r="SRP78" s="481"/>
      <c r="SRQ78" s="481"/>
      <c r="SRR78" s="481"/>
      <c r="SRS78" s="481"/>
      <c r="SRT78" s="481"/>
      <c r="SRU78" s="481"/>
      <c r="SRV78" s="481"/>
      <c r="SRW78" s="481"/>
      <c r="SRX78" s="481"/>
      <c r="SRY78" s="481"/>
      <c r="SRZ78" s="481"/>
      <c r="SSA78" s="481"/>
      <c r="SSB78" s="481"/>
      <c r="SSC78" s="481"/>
      <c r="SSD78" s="481"/>
      <c r="SSE78" s="481"/>
      <c r="SSF78" s="481"/>
      <c r="SSG78" s="481"/>
      <c r="SSH78" s="481"/>
      <c r="SSI78" s="481"/>
      <c r="SSJ78" s="481"/>
      <c r="SSK78" s="481"/>
      <c r="SSL78" s="481"/>
      <c r="SSM78" s="481"/>
      <c r="SSN78" s="481"/>
      <c r="SSO78" s="481"/>
      <c r="SSP78" s="481"/>
      <c r="SSQ78" s="481"/>
      <c r="SSR78" s="481"/>
      <c r="SSS78" s="481"/>
      <c r="SST78" s="481"/>
      <c r="SSU78" s="481"/>
      <c r="SSV78" s="481"/>
      <c r="SSW78" s="481"/>
      <c r="SSX78" s="481"/>
      <c r="SSY78" s="481"/>
      <c r="SSZ78" s="481"/>
      <c r="STA78" s="481"/>
      <c r="STB78" s="481"/>
      <c r="STC78" s="481"/>
      <c r="STD78" s="481"/>
      <c r="STE78" s="481"/>
      <c r="STF78" s="481"/>
      <c r="STG78" s="481"/>
      <c r="STH78" s="481"/>
      <c r="STI78" s="481"/>
      <c r="STJ78" s="481"/>
      <c r="STK78" s="481"/>
      <c r="STL78" s="481"/>
      <c r="STM78" s="481"/>
      <c r="STN78" s="481"/>
      <c r="STO78" s="481"/>
      <c r="STP78" s="481"/>
      <c r="STQ78" s="481"/>
      <c r="STR78" s="481"/>
      <c r="STS78" s="481"/>
      <c r="STT78" s="481"/>
      <c r="STU78" s="481"/>
      <c r="STV78" s="481"/>
      <c r="STW78" s="481"/>
      <c r="STX78" s="481"/>
      <c r="STY78" s="481"/>
      <c r="STZ78" s="481"/>
      <c r="SUA78" s="481"/>
      <c r="SUB78" s="481"/>
      <c r="SUC78" s="481"/>
      <c r="SUD78" s="481"/>
      <c r="SUE78" s="481"/>
      <c r="SUF78" s="481"/>
      <c r="SUG78" s="481"/>
      <c r="SUH78" s="481"/>
      <c r="SUI78" s="481"/>
      <c r="SUJ78" s="481"/>
      <c r="SUK78" s="481"/>
      <c r="SUL78" s="481"/>
      <c r="SUM78" s="481"/>
      <c r="SUN78" s="481"/>
      <c r="SUO78" s="481"/>
      <c r="SUP78" s="481"/>
      <c r="SUQ78" s="481"/>
      <c r="SUR78" s="481"/>
      <c r="SUS78" s="481"/>
      <c r="SUT78" s="481"/>
      <c r="SUU78" s="481"/>
      <c r="SUV78" s="481"/>
      <c r="SUW78" s="481"/>
      <c r="SUX78" s="481"/>
      <c r="SUY78" s="481"/>
      <c r="SUZ78" s="481"/>
      <c r="SVA78" s="481"/>
      <c r="SVB78" s="481"/>
      <c r="SVC78" s="481"/>
      <c r="SVD78" s="481"/>
      <c r="SVE78" s="481"/>
      <c r="SVF78" s="481"/>
      <c r="SVG78" s="481"/>
      <c r="SVH78" s="481"/>
      <c r="SVI78" s="481"/>
      <c r="SVJ78" s="481"/>
      <c r="SVK78" s="481"/>
      <c r="SVL78" s="481"/>
      <c r="SVM78" s="481"/>
      <c r="SVN78" s="481"/>
      <c r="SVO78" s="481"/>
      <c r="SVP78" s="481"/>
      <c r="SVQ78" s="481"/>
      <c r="SVR78" s="481"/>
      <c r="SVS78" s="481"/>
      <c r="SVT78" s="481"/>
      <c r="SVU78" s="481"/>
      <c r="SVV78" s="481"/>
      <c r="SVW78" s="481"/>
      <c r="SVX78" s="481"/>
      <c r="SVY78" s="481"/>
      <c r="SVZ78" s="481"/>
      <c r="SWA78" s="481"/>
      <c r="SWB78" s="481"/>
      <c r="SWC78" s="481"/>
      <c r="SWD78" s="481"/>
      <c r="SWE78" s="481"/>
      <c r="SWF78" s="481"/>
      <c r="SWG78" s="481"/>
      <c r="SWH78" s="481"/>
      <c r="SWI78" s="481"/>
      <c r="SWJ78" s="481"/>
      <c r="SWK78" s="481"/>
      <c r="SWL78" s="481"/>
      <c r="SWM78" s="481"/>
      <c r="SWN78" s="481"/>
      <c r="SWO78" s="481"/>
      <c r="SWP78" s="481"/>
      <c r="SWQ78" s="481"/>
      <c r="SWR78" s="481"/>
      <c r="SWS78" s="481"/>
      <c r="SWT78" s="481"/>
      <c r="SWU78" s="481"/>
      <c r="SWV78" s="481"/>
      <c r="SWW78" s="481"/>
      <c r="SWX78" s="481"/>
      <c r="SWY78" s="481"/>
      <c r="SWZ78" s="481"/>
      <c r="SXA78" s="481"/>
      <c r="SXB78" s="481"/>
      <c r="SXC78" s="481"/>
      <c r="SXD78" s="481"/>
      <c r="SXE78" s="481"/>
      <c r="SXF78" s="481"/>
      <c r="SXG78" s="481"/>
      <c r="SXH78" s="481"/>
      <c r="SXI78" s="481"/>
      <c r="SXJ78" s="481"/>
      <c r="SXK78" s="481"/>
      <c r="SXL78" s="481"/>
      <c r="SXM78" s="481"/>
      <c r="SXN78" s="481"/>
      <c r="SXO78" s="481"/>
      <c r="SXP78" s="481"/>
      <c r="SXQ78" s="481"/>
      <c r="SXR78" s="481"/>
      <c r="SXS78" s="481"/>
      <c r="SXT78" s="481"/>
      <c r="SXU78" s="481"/>
      <c r="SXV78" s="481"/>
      <c r="SXW78" s="481"/>
      <c r="SXX78" s="481"/>
      <c r="SXY78" s="481"/>
      <c r="SXZ78" s="481"/>
      <c r="SYA78" s="481"/>
      <c r="SYB78" s="481"/>
      <c r="SYC78" s="481"/>
      <c r="SYD78" s="481"/>
      <c r="SYE78" s="481"/>
      <c r="SYF78" s="481"/>
      <c r="SYG78" s="481"/>
      <c r="SYH78" s="481"/>
      <c r="SYI78" s="481"/>
      <c r="SYJ78" s="481"/>
      <c r="SYK78" s="481"/>
      <c r="SYL78" s="481"/>
      <c r="SYM78" s="481"/>
      <c r="SYN78" s="481"/>
      <c r="SYO78" s="481"/>
      <c r="SYP78" s="481"/>
      <c r="SYQ78" s="481"/>
      <c r="SYR78" s="481"/>
      <c r="SYS78" s="481"/>
      <c r="SYT78" s="481"/>
      <c r="SYU78" s="481"/>
      <c r="SYV78" s="481"/>
      <c r="SYW78" s="481"/>
      <c r="SYX78" s="481"/>
      <c r="SYY78" s="481"/>
      <c r="SYZ78" s="481"/>
      <c r="SZA78" s="481"/>
      <c r="SZB78" s="481"/>
      <c r="SZC78" s="481"/>
      <c r="SZD78" s="481"/>
      <c r="SZE78" s="481"/>
      <c r="SZF78" s="481"/>
      <c r="SZG78" s="481"/>
      <c r="SZH78" s="481"/>
      <c r="SZI78" s="481"/>
      <c r="SZJ78" s="481"/>
      <c r="SZK78" s="481"/>
      <c r="SZL78" s="481"/>
      <c r="SZM78" s="481"/>
      <c r="SZN78" s="481"/>
      <c r="SZO78" s="481"/>
      <c r="SZP78" s="481"/>
      <c r="SZQ78" s="481"/>
      <c r="SZR78" s="481"/>
      <c r="SZS78" s="481"/>
      <c r="SZT78" s="481"/>
      <c r="SZU78" s="481"/>
      <c r="SZV78" s="481"/>
      <c r="SZW78" s="481"/>
      <c r="SZX78" s="481"/>
      <c r="SZY78" s="481"/>
      <c r="SZZ78" s="481"/>
      <c r="TAA78" s="481"/>
      <c r="TAB78" s="481"/>
      <c r="TAC78" s="481"/>
      <c r="TAD78" s="481"/>
      <c r="TAE78" s="481"/>
      <c r="TAF78" s="481"/>
      <c r="TAG78" s="481"/>
      <c r="TAH78" s="481"/>
      <c r="TAI78" s="481"/>
      <c r="TAJ78" s="481"/>
      <c r="TAK78" s="481"/>
      <c r="TAL78" s="481"/>
      <c r="TAM78" s="481"/>
      <c r="TAN78" s="481"/>
      <c r="TAO78" s="481"/>
      <c r="TAP78" s="481"/>
      <c r="TAQ78" s="481"/>
      <c r="TAR78" s="481"/>
      <c r="TAS78" s="481"/>
      <c r="TAT78" s="481"/>
      <c r="TAU78" s="481"/>
      <c r="TAV78" s="481"/>
      <c r="TAW78" s="481"/>
      <c r="TAX78" s="481"/>
      <c r="TAY78" s="481"/>
      <c r="TAZ78" s="481"/>
      <c r="TBA78" s="481"/>
      <c r="TBB78" s="481"/>
      <c r="TBC78" s="481"/>
      <c r="TBD78" s="481"/>
      <c r="TBE78" s="481"/>
      <c r="TBF78" s="481"/>
      <c r="TBG78" s="481"/>
      <c r="TBH78" s="481"/>
      <c r="TBI78" s="481"/>
      <c r="TBJ78" s="481"/>
      <c r="TBK78" s="481"/>
      <c r="TBL78" s="481"/>
      <c r="TBM78" s="481"/>
      <c r="TBN78" s="481"/>
      <c r="TBO78" s="481"/>
      <c r="TBP78" s="481"/>
      <c r="TBQ78" s="481"/>
      <c r="TBR78" s="481"/>
      <c r="TBS78" s="481"/>
      <c r="TBT78" s="481"/>
      <c r="TBU78" s="481"/>
      <c r="TBV78" s="481"/>
      <c r="TBW78" s="481"/>
      <c r="TBX78" s="481"/>
      <c r="TBY78" s="481"/>
      <c r="TBZ78" s="481"/>
      <c r="TCA78" s="481"/>
      <c r="TCB78" s="481"/>
      <c r="TCC78" s="481"/>
      <c r="TCD78" s="481"/>
      <c r="TCE78" s="481"/>
      <c r="TCF78" s="481"/>
      <c r="TCG78" s="481"/>
      <c r="TCH78" s="481"/>
      <c r="TCI78" s="481"/>
      <c r="TCJ78" s="481"/>
      <c r="TCK78" s="481"/>
      <c r="TCL78" s="481"/>
      <c r="TCM78" s="481"/>
      <c r="TCN78" s="481"/>
      <c r="TCO78" s="481"/>
      <c r="TCP78" s="481"/>
      <c r="TCQ78" s="481"/>
      <c r="TCR78" s="481"/>
      <c r="TCS78" s="481"/>
      <c r="TCT78" s="481"/>
      <c r="TCU78" s="481"/>
      <c r="TCV78" s="481"/>
      <c r="TCW78" s="481"/>
      <c r="TCX78" s="481"/>
      <c r="TCY78" s="481"/>
      <c r="TCZ78" s="481"/>
      <c r="TDA78" s="481"/>
      <c r="TDB78" s="481"/>
      <c r="TDC78" s="481"/>
      <c r="TDD78" s="481"/>
      <c r="TDE78" s="481"/>
      <c r="TDF78" s="481"/>
      <c r="TDG78" s="481"/>
      <c r="TDH78" s="481"/>
      <c r="TDI78" s="481"/>
      <c r="TDJ78" s="481"/>
      <c r="TDK78" s="481"/>
      <c r="TDL78" s="481"/>
      <c r="TDM78" s="481"/>
      <c r="TDN78" s="481"/>
      <c r="TDO78" s="481"/>
      <c r="TDP78" s="481"/>
      <c r="TDQ78" s="481"/>
      <c r="TDR78" s="481"/>
      <c r="TDS78" s="481"/>
      <c r="TDT78" s="481"/>
      <c r="TDU78" s="481"/>
      <c r="TDV78" s="481"/>
      <c r="TDW78" s="481"/>
      <c r="TDX78" s="481"/>
      <c r="TDY78" s="481"/>
      <c r="TDZ78" s="481"/>
      <c r="TEA78" s="481"/>
      <c r="TEB78" s="481"/>
      <c r="TEC78" s="481"/>
      <c r="TED78" s="481"/>
      <c r="TEE78" s="481"/>
      <c r="TEF78" s="481"/>
      <c r="TEG78" s="481"/>
      <c r="TEH78" s="481"/>
      <c r="TEI78" s="481"/>
      <c r="TEJ78" s="481"/>
      <c r="TEK78" s="481"/>
      <c r="TEL78" s="481"/>
      <c r="TEM78" s="481"/>
      <c r="TEN78" s="481"/>
      <c r="TEO78" s="481"/>
      <c r="TEP78" s="481"/>
      <c r="TEQ78" s="481"/>
      <c r="TER78" s="481"/>
      <c r="TES78" s="481"/>
      <c r="TET78" s="481"/>
      <c r="TEU78" s="481"/>
      <c r="TEV78" s="481"/>
      <c r="TEW78" s="481"/>
      <c r="TEX78" s="481"/>
      <c r="TEY78" s="481"/>
      <c r="TEZ78" s="481"/>
      <c r="TFA78" s="481"/>
      <c r="TFB78" s="481"/>
      <c r="TFC78" s="481"/>
      <c r="TFD78" s="481"/>
      <c r="TFE78" s="481"/>
      <c r="TFF78" s="481"/>
      <c r="TFG78" s="481"/>
      <c r="TFH78" s="481"/>
      <c r="TFI78" s="481"/>
      <c r="TFJ78" s="481"/>
      <c r="TFK78" s="481"/>
      <c r="TFL78" s="481"/>
      <c r="TFM78" s="481"/>
      <c r="TFN78" s="481"/>
      <c r="TFO78" s="481"/>
      <c r="TFP78" s="481"/>
      <c r="TFQ78" s="481"/>
      <c r="TFR78" s="481"/>
      <c r="TFS78" s="481"/>
      <c r="TFT78" s="481"/>
      <c r="TFU78" s="481"/>
      <c r="TFV78" s="481"/>
      <c r="TFW78" s="481"/>
      <c r="TFX78" s="481"/>
      <c r="TFY78" s="481"/>
      <c r="TFZ78" s="481"/>
      <c r="TGA78" s="481"/>
      <c r="TGB78" s="481"/>
      <c r="TGC78" s="481"/>
      <c r="TGD78" s="481"/>
      <c r="TGE78" s="481"/>
      <c r="TGF78" s="481"/>
      <c r="TGG78" s="481"/>
      <c r="TGH78" s="481"/>
      <c r="TGI78" s="481"/>
      <c r="TGJ78" s="481"/>
      <c r="TGK78" s="481"/>
      <c r="TGL78" s="481"/>
      <c r="TGM78" s="481"/>
      <c r="TGN78" s="481"/>
      <c r="TGO78" s="481"/>
      <c r="TGP78" s="481"/>
      <c r="TGQ78" s="481"/>
      <c r="TGR78" s="481"/>
      <c r="TGS78" s="481"/>
      <c r="TGT78" s="481"/>
      <c r="TGU78" s="481"/>
      <c r="TGV78" s="481"/>
      <c r="TGW78" s="481"/>
      <c r="TGX78" s="481"/>
      <c r="TGY78" s="481"/>
      <c r="TGZ78" s="481"/>
      <c r="THA78" s="481"/>
      <c r="THB78" s="481"/>
      <c r="THC78" s="481"/>
      <c r="THD78" s="481"/>
      <c r="THE78" s="481"/>
      <c r="THF78" s="481"/>
      <c r="THG78" s="481"/>
      <c r="THH78" s="481"/>
      <c r="THI78" s="481"/>
      <c r="THJ78" s="481"/>
      <c r="THK78" s="481"/>
      <c r="THL78" s="481"/>
      <c r="THM78" s="481"/>
      <c r="THN78" s="481"/>
      <c r="THO78" s="481"/>
      <c r="THP78" s="481"/>
      <c r="THQ78" s="481"/>
      <c r="THR78" s="481"/>
      <c r="THS78" s="481"/>
      <c r="THT78" s="481"/>
      <c r="THU78" s="481"/>
      <c r="THV78" s="481"/>
      <c r="THW78" s="481"/>
      <c r="THX78" s="481"/>
      <c r="THY78" s="481"/>
      <c r="THZ78" s="481"/>
      <c r="TIA78" s="481"/>
      <c r="TIB78" s="481"/>
      <c r="TIC78" s="481"/>
      <c r="TID78" s="481"/>
      <c r="TIE78" s="481"/>
      <c r="TIF78" s="481"/>
      <c r="TIG78" s="481"/>
      <c r="TIH78" s="481"/>
      <c r="TII78" s="481"/>
      <c r="TIJ78" s="481"/>
      <c r="TIK78" s="481"/>
      <c r="TIL78" s="481"/>
      <c r="TIM78" s="481"/>
      <c r="TIN78" s="481"/>
      <c r="TIO78" s="481"/>
      <c r="TIP78" s="481"/>
      <c r="TIQ78" s="481"/>
      <c r="TIR78" s="481"/>
      <c r="TIS78" s="481"/>
      <c r="TIT78" s="481"/>
      <c r="TIU78" s="481"/>
      <c r="TIV78" s="481"/>
      <c r="TIW78" s="481"/>
      <c r="TIX78" s="481"/>
      <c r="TIY78" s="481"/>
      <c r="TIZ78" s="481"/>
      <c r="TJA78" s="481"/>
      <c r="TJB78" s="481"/>
      <c r="TJC78" s="481"/>
      <c r="TJD78" s="481"/>
      <c r="TJE78" s="481"/>
      <c r="TJF78" s="481"/>
      <c r="TJG78" s="481"/>
      <c r="TJH78" s="481"/>
      <c r="TJI78" s="481"/>
      <c r="TJJ78" s="481"/>
      <c r="TJK78" s="481"/>
      <c r="TJL78" s="481"/>
      <c r="TJM78" s="481"/>
      <c r="TJN78" s="481"/>
      <c r="TJO78" s="481"/>
      <c r="TJP78" s="481"/>
      <c r="TJQ78" s="481"/>
      <c r="TJR78" s="481"/>
      <c r="TJS78" s="481"/>
      <c r="TJT78" s="481"/>
      <c r="TJU78" s="481"/>
      <c r="TJV78" s="481"/>
      <c r="TJW78" s="481"/>
      <c r="TJX78" s="481"/>
      <c r="TJY78" s="481"/>
      <c r="TJZ78" s="481"/>
      <c r="TKA78" s="481"/>
      <c r="TKB78" s="481"/>
      <c r="TKC78" s="481"/>
      <c r="TKD78" s="481"/>
      <c r="TKE78" s="481"/>
      <c r="TKF78" s="481"/>
      <c r="TKG78" s="481"/>
      <c r="TKH78" s="481"/>
      <c r="TKI78" s="481"/>
      <c r="TKJ78" s="481"/>
      <c r="TKK78" s="481"/>
      <c r="TKL78" s="481"/>
      <c r="TKM78" s="481"/>
      <c r="TKN78" s="481"/>
      <c r="TKO78" s="481"/>
      <c r="TKP78" s="481"/>
      <c r="TKQ78" s="481"/>
      <c r="TKR78" s="481"/>
      <c r="TKS78" s="481"/>
      <c r="TKT78" s="481"/>
      <c r="TKU78" s="481"/>
      <c r="TKV78" s="481"/>
      <c r="TKW78" s="481"/>
      <c r="TKX78" s="481"/>
      <c r="TKY78" s="481"/>
      <c r="TKZ78" s="481"/>
      <c r="TLA78" s="481"/>
      <c r="TLB78" s="481"/>
      <c r="TLC78" s="481"/>
      <c r="TLD78" s="481"/>
      <c r="TLE78" s="481"/>
      <c r="TLF78" s="481"/>
      <c r="TLG78" s="481"/>
      <c r="TLH78" s="481"/>
      <c r="TLI78" s="481"/>
      <c r="TLJ78" s="481"/>
      <c r="TLK78" s="481"/>
      <c r="TLL78" s="481"/>
      <c r="TLM78" s="481"/>
      <c r="TLN78" s="481"/>
      <c r="TLO78" s="481"/>
      <c r="TLP78" s="481"/>
      <c r="TLQ78" s="481"/>
      <c r="TLR78" s="481"/>
      <c r="TLS78" s="481"/>
      <c r="TLT78" s="481"/>
      <c r="TLU78" s="481"/>
      <c r="TLV78" s="481"/>
      <c r="TLW78" s="481"/>
      <c r="TLX78" s="481"/>
      <c r="TLY78" s="481"/>
      <c r="TLZ78" s="481"/>
      <c r="TMA78" s="481"/>
      <c r="TMB78" s="481"/>
      <c r="TMC78" s="481"/>
      <c r="TMD78" s="481"/>
      <c r="TME78" s="481"/>
      <c r="TMF78" s="481"/>
      <c r="TMG78" s="481"/>
      <c r="TMH78" s="481"/>
      <c r="TMI78" s="481"/>
      <c r="TMJ78" s="481"/>
      <c r="TMK78" s="481"/>
      <c r="TML78" s="481"/>
      <c r="TMM78" s="481"/>
      <c r="TMN78" s="481"/>
      <c r="TMO78" s="481"/>
      <c r="TMP78" s="481"/>
      <c r="TMQ78" s="481"/>
      <c r="TMR78" s="481"/>
      <c r="TMS78" s="481"/>
      <c r="TMT78" s="481"/>
      <c r="TMU78" s="481"/>
      <c r="TMV78" s="481"/>
      <c r="TMW78" s="481"/>
      <c r="TMX78" s="481"/>
      <c r="TMY78" s="481"/>
      <c r="TMZ78" s="481"/>
      <c r="TNA78" s="481"/>
      <c r="TNB78" s="481"/>
      <c r="TNC78" s="481"/>
      <c r="TND78" s="481"/>
      <c r="TNE78" s="481"/>
      <c r="TNF78" s="481"/>
      <c r="TNG78" s="481"/>
      <c r="TNH78" s="481"/>
      <c r="TNI78" s="481"/>
      <c r="TNJ78" s="481"/>
      <c r="TNK78" s="481"/>
      <c r="TNL78" s="481"/>
      <c r="TNM78" s="481"/>
      <c r="TNN78" s="481"/>
      <c r="TNO78" s="481"/>
      <c r="TNP78" s="481"/>
      <c r="TNQ78" s="481"/>
      <c r="TNR78" s="481"/>
      <c r="TNS78" s="481"/>
      <c r="TNT78" s="481"/>
      <c r="TNU78" s="481"/>
      <c r="TNV78" s="481"/>
      <c r="TNW78" s="481"/>
      <c r="TNX78" s="481"/>
      <c r="TNY78" s="481"/>
      <c r="TNZ78" s="481"/>
      <c r="TOA78" s="481"/>
      <c r="TOB78" s="481"/>
      <c r="TOC78" s="481"/>
      <c r="TOD78" s="481"/>
      <c r="TOE78" s="481"/>
      <c r="TOF78" s="481"/>
      <c r="TOG78" s="481"/>
      <c r="TOH78" s="481"/>
      <c r="TOI78" s="481"/>
      <c r="TOJ78" s="481"/>
      <c r="TOK78" s="481"/>
      <c r="TOL78" s="481"/>
      <c r="TOM78" s="481"/>
      <c r="TON78" s="481"/>
      <c r="TOO78" s="481"/>
      <c r="TOP78" s="481"/>
      <c r="TOQ78" s="481"/>
      <c r="TOR78" s="481"/>
      <c r="TOS78" s="481"/>
      <c r="TOT78" s="481"/>
      <c r="TOU78" s="481"/>
      <c r="TOV78" s="481"/>
      <c r="TOW78" s="481"/>
      <c r="TOX78" s="481"/>
      <c r="TOY78" s="481"/>
      <c r="TOZ78" s="481"/>
      <c r="TPA78" s="481"/>
      <c r="TPB78" s="481"/>
      <c r="TPC78" s="481"/>
      <c r="TPD78" s="481"/>
      <c r="TPE78" s="481"/>
      <c r="TPF78" s="481"/>
      <c r="TPG78" s="481"/>
      <c r="TPH78" s="481"/>
      <c r="TPI78" s="481"/>
      <c r="TPJ78" s="481"/>
      <c r="TPK78" s="481"/>
      <c r="TPL78" s="481"/>
      <c r="TPM78" s="481"/>
      <c r="TPN78" s="481"/>
      <c r="TPO78" s="481"/>
      <c r="TPP78" s="481"/>
      <c r="TPQ78" s="481"/>
      <c r="TPR78" s="481"/>
      <c r="TPS78" s="481"/>
      <c r="TPT78" s="481"/>
      <c r="TPU78" s="481"/>
      <c r="TPV78" s="481"/>
      <c r="TPW78" s="481"/>
      <c r="TPX78" s="481"/>
      <c r="TPY78" s="481"/>
      <c r="TPZ78" s="481"/>
      <c r="TQA78" s="481"/>
      <c r="TQB78" s="481"/>
      <c r="TQC78" s="481"/>
      <c r="TQD78" s="481"/>
      <c r="TQE78" s="481"/>
      <c r="TQF78" s="481"/>
      <c r="TQG78" s="481"/>
      <c r="TQH78" s="481"/>
      <c r="TQI78" s="481"/>
      <c r="TQJ78" s="481"/>
      <c r="TQK78" s="481"/>
      <c r="TQL78" s="481"/>
      <c r="TQM78" s="481"/>
      <c r="TQN78" s="481"/>
      <c r="TQO78" s="481"/>
      <c r="TQP78" s="481"/>
      <c r="TQQ78" s="481"/>
      <c r="TQR78" s="481"/>
      <c r="TQS78" s="481"/>
      <c r="TQT78" s="481"/>
      <c r="TQU78" s="481"/>
      <c r="TQV78" s="481"/>
      <c r="TQW78" s="481"/>
      <c r="TQX78" s="481"/>
      <c r="TQY78" s="481"/>
      <c r="TQZ78" s="481"/>
      <c r="TRA78" s="481"/>
      <c r="TRB78" s="481"/>
      <c r="TRC78" s="481"/>
      <c r="TRD78" s="481"/>
      <c r="TRE78" s="481"/>
      <c r="TRF78" s="481"/>
      <c r="TRG78" s="481"/>
      <c r="TRH78" s="481"/>
      <c r="TRI78" s="481"/>
      <c r="TRJ78" s="481"/>
      <c r="TRK78" s="481"/>
      <c r="TRL78" s="481"/>
      <c r="TRM78" s="481"/>
      <c r="TRN78" s="481"/>
      <c r="TRO78" s="481"/>
      <c r="TRP78" s="481"/>
      <c r="TRQ78" s="481"/>
      <c r="TRR78" s="481"/>
      <c r="TRS78" s="481"/>
      <c r="TRT78" s="481"/>
      <c r="TRU78" s="481"/>
      <c r="TRV78" s="481"/>
      <c r="TRW78" s="481"/>
      <c r="TRX78" s="481"/>
      <c r="TRY78" s="481"/>
      <c r="TRZ78" s="481"/>
      <c r="TSA78" s="481"/>
      <c r="TSB78" s="481"/>
      <c r="TSC78" s="481"/>
      <c r="TSD78" s="481"/>
      <c r="TSE78" s="481"/>
      <c r="TSF78" s="481"/>
      <c r="TSG78" s="481"/>
      <c r="TSH78" s="481"/>
      <c r="TSI78" s="481"/>
      <c r="TSJ78" s="481"/>
      <c r="TSK78" s="481"/>
      <c r="TSL78" s="481"/>
      <c r="TSM78" s="481"/>
      <c r="TSN78" s="481"/>
      <c r="TSO78" s="481"/>
      <c r="TSP78" s="481"/>
      <c r="TSQ78" s="481"/>
      <c r="TSR78" s="481"/>
      <c r="TSS78" s="481"/>
      <c r="TST78" s="481"/>
      <c r="TSU78" s="481"/>
      <c r="TSV78" s="481"/>
      <c r="TSW78" s="481"/>
      <c r="TSX78" s="481"/>
      <c r="TSY78" s="481"/>
      <c r="TSZ78" s="481"/>
      <c r="TTA78" s="481"/>
      <c r="TTB78" s="481"/>
      <c r="TTC78" s="481"/>
      <c r="TTD78" s="481"/>
      <c r="TTE78" s="481"/>
      <c r="TTF78" s="481"/>
      <c r="TTG78" s="481"/>
      <c r="TTH78" s="481"/>
      <c r="TTI78" s="481"/>
      <c r="TTJ78" s="481"/>
      <c r="TTK78" s="481"/>
      <c r="TTL78" s="481"/>
      <c r="TTM78" s="481"/>
      <c r="TTN78" s="481"/>
      <c r="TTO78" s="481"/>
      <c r="TTP78" s="481"/>
      <c r="TTQ78" s="481"/>
      <c r="TTR78" s="481"/>
      <c r="TTS78" s="481"/>
      <c r="TTT78" s="481"/>
      <c r="TTU78" s="481"/>
      <c r="TTV78" s="481"/>
      <c r="TTW78" s="481"/>
      <c r="TTX78" s="481"/>
      <c r="TTY78" s="481"/>
      <c r="TTZ78" s="481"/>
      <c r="TUA78" s="481"/>
      <c r="TUB78" s="481"/>
      <c r="TUC78" s="481"/>
      <c r="TUD78" s="481"/>
      <c r="TUE78" s="481"/>
      <c r="TUF78" s="481"/>
      <c r="TUG78" s="481"/>
      <c r="TUH78" s="481"/>
      <c r="TUI78" s="481"/>
      <c r="TUJ78" s="481"/>
      <c r="TUK78" s="481"/>
      <c r="TUL78" s="481"/>
      <c r="TUM78" s="481"/>
      <c r="TUN78" s="481"/>
      <c r="TUO78" s="481"/>
      <c r="TUP78" s="481"/>
      <c r="TUQ78" s="481"/>
      <c r="TUR78" s="481"/>
      <c r="TUS78" s="481"/>
      <c r="TUT78" s="481"/>
      <c r="TUU78" s="481"/>
      <c r="TUV78" s="481"/>
      <c r="TUW78" s="481"/>
      <c r="TUX78" s="481"/>
      <c r="TUY78" s="481"/>
      <c r="TUZ78" s="481"/>
      <c r="TVA78" s="481"/>
      <c r="TVB78" s="481"/>
      <c r="TVC78" s="481"/>
      <c r="TVD78" s="481"/>
      <c r="TVE78" s="481"/>
      <c r="TVF78" s="481"/>
      <c r="TVG78" s="481"/>
      <c r="TVH78" s="481"/>
      <c r="TVI78" s="481"/>
      <c r="TVJ78" s="481"/>
      <c r="TVK78" s="481"/>
      <c r="TVL78" s="481"/>
      <c r="TVM78" s="481"/>
      <c r="TVN78" s="481"/>
      <c r="TVO78" s="481"/>
      <c r="TVP78" s="481"/>
      <c r="TVQ78" s="481"/>
      <c r="TVR78" s="481"/>
      <c r="TVS78" s="481"/>
      <c r="TVT78" s="481"/>
      <c r="TVU78" s="481"/>
      <c r="TVV78" s="481"/>
      <c r="TVW78" s="481"/>
      <c r="TVX78" s="481"/>
      <c r="TVY78" s="481"/>
      <c r="TVZ78" s="481"/>
      <c r="TWA78" s="481"/>
      <c r="TWB78" s="481"/>
      <c r="TWC78" s="481"/>
      <c r="TWD78" s="481"/>
      <c r="TWE78" s="481"/>
      <c r="TWF78" s="481"/>
      <c r="TWG78" s="481"/>
      <c r="TWH78" s="481"/>
      <c r="TWI78" s="481"/>
      <c r="TWJ78" s="481"/>
      <c r="TWK78" s="481"/>
      <c r="TWL78" s="481"/>
      <c r="TWM78" s="481"/>
      <c r="TWN78" s="481"/>
      <c r="TWO78" s="481"/>
      <c r="TWP78" s="481"/>
      <c r="TWQ78" s="481"/>
      <c r="TWR78" s="481"/>
      <c r="TWS78" s="481"/>
      <c r="TWT78" s="481"/>
      <c r="TWU78" s="481"/>
      <c r="TWV78" s="481"/>
      <c r="TWW78" s="481"/>
      <c r="TWX78" s="481"/>
      <c r="TWY78" s="481"/>
      <c r="TWZ78" s="481"/>
      <c r="TXA78" s="481"/>
      <c r="TXB78" s="481"/>
      <c r="TXC78" s="481"/>
      <c r="TXD78" s="481"/>
      <c r="TXE78" s="481"/>
      <c r="TXF78" s="481"/>
      <c r="TXG78" s="481"/>
      <c r="TXH78" s="481"/>
      <c r="TXI78" s="481"/>
      <c r="TXJ78" s="481"/>
      <c r="TXK78" s="481"/>
      <c r="TXL78" s="481"/>
      <c r="TXM78" s="481"/>
      <c r="TXN78" s="481"/>
      <c r="TXO78" s="481"/>
      <c r="TXP78" s="481"/>
      <c r="TXQ78" s="481"/>
      <c r="TXR78" s="481"/>
      <c r="TXS78" s="481"/>
      <c r="TXT78" s="481"/>
      <c r="TXU78" s="481"/>
      <c r="TXV78" s="481"/>
      <c r="TXW78" s="481"/>
      <c r="TXX78" s="481"/>
      <c r="TXY78" s="481"/>
      <c r="TXZ78" s="481"/>
      <c r="TYA78" s="481"/>
      <c r="TYB78" s="481"/>
      <c r="TYC78" s="481"/>
      <c r="TYD78" s="481"/>
      <c r="TYE78" s="481"/>
      <c r="TYF78" s="481"/>
      <c r="TYG78" s="481"/>
      <c r="TYH78" s="481"/>
      <c r="TYI78" s="481"/>
      <c r="TYJ78" s="481"/>
      <c r="TYK78" s="481"/>
      <c r="TYL78" s="481"/>
      <c r="TYM78" s="481"/>
      <c r="TYN78" s="481"/>
      <c r="TYO78" s="481"/>
      <c r="TYP78" s="481"/>
      <c r="TYQ78" s="481"/>
      <c r="TYR78" s="481"/>
      <c r="TYS78" s="481"/>
      <c r="TYT78" s="481"/>
      <c r="TYU78" s="481"/>
      <c r="TYV78" s="481"/>
      <c r="TYW78" s="481"/>
      <c r="TYX78" s="481"/>
      <c r="TYY78" s="481"/>
      <c r="TYZ78" s="481"/>
      <c r="TZA78" s="481"/>
      <c r="TZB78" s="481"/>
      <c r="TZC78" s="481"/>
      <c r="TZD78" s="481"/>
      <c r="TZE78" s="481"/>
      <c r="TZF78" s="481"/>
      <c r="TZG78" s="481"/>
      <c r="TZH78" s="481"/>
      <c r="TZI78" s="481"/>
      <c r="TZJ78" s="481"/>
      <c r="TZK78" s="481"/>
      <c r="TZL78" s="481"/>
      <c r="TZM78" s="481"/>
      <c r="TZN78" s="481"/>
      <c r="TZO78" s="481"/>
      <c r="TZP78" s="481"/>
      <c r="TZQ78" s="481"/>
      <c r="TZR78" s="481"/>
      <c r="TZS78" s="481"/>
      <c r="TZT78" s="481"/>
      <c r="TZU78" s="481"/>
      <c r="TZV78" s="481"/>
      <c r="TZW78" s="481"/>
      <c r="TZX78" s="481"/>
      <c r="TZY78" s="481"/>
      <c r="TZZ78" s="481"/>
      <c r="UAA78" s="481"/>
      <c r="UAB78" s="481"/>
      <c r="UAC78" s="481"/>
      <c r="UAD78" s="481"/>
      <c r="UAE78" s="481"/>
      <c r="UAF78" s="481"/>
      <c r="UAG78" s="481"/>
      <c r="UAH78" s="481"/>
      <c r="UAI78" s="481"/>
      <c r="UAJ78" s="481"/>
      <c r="UAK78" s="481"/>
      <c r="UAL78" s="481"/>
      <c r="UAM78" s="481"/>
      <c r="UAN78" s="481"/>
      <c r="UAO78" s="481"/>
      <c r="UAP78" s="481"/>
      <c r="UAQ78" s="481"/>
      <c r="UAR78" s="481"/>
      <c r="UAS78" s="481"/>
      <c r="UAT78" s="481"/>
      <c r="UAU78" s="481"/>
      <c r="UAV78" s="481"/>
      <c r="UAW78" s="481"/>
      <c r="UAX78" s="481"/>
      <c r="UAY78" s="481"/>
      <c r="UAZ78" s="481"/>
      <c r="UBA78" s="481"/>
      <c r="UBB78" s="481"/>
      <c r="UBC78" s="481"/>
      <c r="UBD78" s="481"/>
      <c r="UBE78" s="481"/>
      <c r="UBF78" s="481"/>
      <c r="UBG78" s="481"/>
      <c r="UBH78" s="481"/>
      <c r="UBI78" s="481"/>
      <c r="UBJ78" s="481"/>
      <c r="UBK78" s="481"/>
      <c r="UBL78" s="481"/>
      <c r="UBM78" s="481"/>
      <c r="UBN78" s="481"/>
      <c r="UBO78" s="481"/>
      <c r="UBP78" s="481"/>
      <c r="UBQ78" s="481"/>
      <c r="UBR78" s="481"/>
      <c r="UBS78" s="481"/>
      <c r="UBT78" s="481"/>
      <c r="UBU78" s="481"/>
      <c r="UBV78" s="481"/>
      <c r="UBW78" s="481"/>
      <c r="UBX78" s="481"/>
      <c r="UBY78" s="481"/>
      <c r="UBZ78" s="481"/>
      <c r="UCA78" s="481"/>
      <c r="UCB78" s="481"/>
      <c r="UCC78" s="481"/>
      <c r="UCD78" s="481"/>
      <c r="UCE78" s="481"/>
      <c r="UCF78" s="481"/>
      <c r="UCG78" s="481"/>
      <c r="UCH78" s="481"/>
      <c r="UCI78" s="481"/>
      <c r="UCJ78" s="481"/>
      <c r="UCK78" s="481"/>
      <c r="UCL78" s="481"/>
      <c r="UCM78" s="481"/>
      <c r="UCN78" s="481"/>
      <c r="UCO78" s="481"/>
      <c r="UCP78" s="481"/>
      <c r="UCQ78" s="481"/>
      <c r="UCR78" s="481"/>
      <c r="UCS78" s="481"/>
      <c r="UCT78" s="481"/>
      <c r="UCU78" s="481"/>
      <c r="UCV78" s="481"/>
      <c r="UCW78" s="481"/>
      <c r="UCX78" s="481"/>
      <c r="UCY78" s="481"/>
      <c r="UCZ78" s="481"/>
      <c r="UDA78" s="481"/>
      <c r="UDB78" s="481"/>
      <c r="UDC78" s="481"/>
      <c r="UDD78" s="481"/>
      <c r="UDE78" s="481"/>
      <c r="UDF78" s="481"/>
      <c r="UDG78" s="481"/>
      <c r="UDH78" s="481"/>
      <c r="UDI78" s="481"/>
      <c r="UDJ78" s="481"/>
      <c r="UDK78" s="481"/>
      <c r="UDL78" s="481"/>
      <c r="UDM78" s="481"/>
      <c r="UDN78" s="481"/>
      <c r="UDO78" s="481"/>
      <c r="UDP78" s="481"/>
      <c r="UDQ78" s="481"/>
      <c r="UDR78" s="481"/>
      <c r="UDS78" s="481"/>
      <c r="UDT78" s="481"/>
      <c r="UDU78" s="481"/>
      <c r="UDV78" s="481"/>
      <c r="UDW78" s="481"/>
      <c r="UDX78" s="481"/>
      <c r="UDY78" s="481"/>
      <c r="UDZ78" s="481"/>
      <c r="UEA78" s="481"/>
      <c r="UEB78" s="481"/>
      <c r="UEC78" s="481"/>
      <c r="UED78" s="481"/>
      <c r="UEE78" s="481"/>
      <c r="UEF78" s="481"/>
      <c r="UEG78" s="481"/>
      <c r="UEH78" s="481"/>
      <c r="UEI78" s="481"/>
      <c r="UEJ78" s="481"/>
      <c r="UEK78" s="481"/>
      <c r="UEL78" s="481"/>
      <c r="UEM78" s="481"/>
      <c r="UEN78" s="481"/>
      <c r="UEO78" s="481"/>
      <c r="UEP78" s="481"/>
      <c r="UEQ78" s="481"/>
      <c r="UER78" s="481"/>
      <c r="UES78" s="481"/>
      <c r="UET78" s="481"/>
      <c r="UEU78" s="481"/>
      <c r="UEV78" s="481"/>
      <c r="UEW78" s="481"/>
      <c r="UEX78" s="481"/>
      <c r="UEY78" s="481"/>
      <c r="UEZ78" s="481"/>
      <c r="UFA78" s="481"/>
      <c r="UFB78" s="481"/>
      <c r="UFC78" s="481"/>
      <c r="UFD78" s="481"/>
      <c r="UFE78" s="481"/>
      <c r="UFF78" s="481"/>
      <c r="UFG78" s="481"/>
      <c r="UFH78" s="481"/>
      <c r="UFI78" s="481"/>
      <c r="UFJ78" s="481"/>
      <c r="UFK78" s="481"/>
      <c r="UFL78" s="481"/>
      <c r="UFM78" s="481"/>
      <c r="UFN78" s="481"/>
      <c r="UFO78" s="481"/>
      <c r="UFP78" s="481"/>
      <c r="UFQ78" s="481"/>
      <c r="UFR78" s="481"/>
      <c r="UFS78" s="481"/>
      <c r="UFT78" s="481"/>
      <c r="UFU78" s="481"/>
      <c r="UFV78" s="481"/>
      <c r="UFW78" s="481"/>
      <c r="UFX78" s="481"/>
      <c r="UFY78" s="481"/>
      <c r="UFZ78" s="481"/>
      <c r="UGA78" s="481"/>
      <c r="UGB78" s="481"/>
      <c r="UGC78" s="481"/>
      <c r="UGD78" s="481"/>
      <c r="UGE78" s="481"/>
      <c r="UGF78" s="481"/>
      <c r="UGG78" s="481"/>
      <c r="UGH78" s="481"/>
      <c r="UGI78" s="481"/>
      <c r="UGJ78" s="481"/>
      <c r="UGK78" s="481"/>
      <c r="UGL78" s="481"/>
      <c r="UGM78" s="481"/>
      <c r="UGN78" s="481"/>
      <c r="UGO78" s="481"/>
      <c r="UGP78" s="481"/>
      <c r="UGQ78" s="481"/>
      <c r="UGR78" s="481"/>
      <c r="UGS78" s="481"/>
      <c r="UGT78" s="481"/>
      <c r="UGU78" s="481"/>
      <c r="UGV78" s="481"/>
      <c r="UGW78" s="481"/>
      <c r="UGX78" s="481"/>
      <c r="UGY78" s="481"/>
      <c r="UGZ78" s="481"/>
      <c r="UHA78" s="481"/>
      <c r="UHB78" s="481"/>
      <c r="UHC78" s="481"/>
      <c r="UHD78" s="481"/>
      <c r="UHE78" s="481"/>
      <c r="UHF78" s="481"/>
      <c r="UHG78" s="481"/>
      <c r="UHH78" s="481"/>
      <c r="UHI78" s="481"/>
      <c r="UHJ78" s="481"/>
      <c r="UHK78" s="481"/>
      <c r="UHL78" s="481"/>
      <c r="UHM78" s="481"/>
      <c r="UHN78" s="481"/>
      <c r="UHO78" s="481"/>
      <c r="UHP78" s="481"/>
      <c r="UHQ78" s="481"/>
      <c r="UHR78" s="481"/>
      <c r="UHS78" s="481"/>
      <c r="UHT78" s="481"/>
      <c r="UHU78" s="481"/>
      <c r="UHV78" s="481"/>
      <c r="UHW78" s="481"/>
      <c r="UHX78" s="481"/>
      <c r="UHY78" s="481"/>
      <c r="UHZ78" s="481"/>
      <c r="UIA78" s="481"/>
      <c r="UIB78" s="481"/>
      <c r="UIC78" s="481"/>
      <c r="UID78" s="481"/>
      <c r="UIE78" s="481"/>
      <c r="UIF78" s="481"/>
      <c r="UIG78" s="481"/>
      <c r="UIH78" s="481"/>
      <c r="UII78" s="481"/>
      <c r="UIJ78" s="481"/>
      <c r="UIK78" s="481"/>
      <c r="UIL78" s="481"/>
      <c r="UIM78" s="481"/>
      <c r="UIN78" s="481"/>
      <c r="UIO78" s="481"/>
      <c r="UIP78" s="481"/>
      <c r="UIQ78" s="481"/>
      <c r="UIR78" s="481"/>
      <c r="UIS78" s="481"/>
      <c r="UIT78" s="481"/>
      <c r="UIU78" s="481"/>
      <c r="UIV78" s="481"/>
      <c r="UIW78" s="481"/>
      <c r="UIX78" s="481"/>
      <c r="UIY78" s="481"/>
      <c r="UIZ78" s="481"/>
      <c r="UJA78" s="481"/>
      <c r="UJB78" s="481"/>
      <c r="UJC78" s="481"/>
      <c r="UJD78" s="481"/>
      <c r="UJE78" s="481"/>
      <c r="UJF78" s="481"/>
      <c r="UJG78" s="481"/>
      <c r="UJH78" s="481"/>
      <c r="UJI78" s="481"/>
      <c r="UJJ78" s="481"/>
      <c r="UJK78" s="481"/>
      <c r="UJL78" s="481"/>
      <c r="UJM78" s="481"/>
      <c r="UJN78" s="481"/>
      <c r="UJO78" s="481"/>
      <c r="UJP78" s="481"/>
      <c r="UJQ78" s="481"/>
      <c r="UJR78" s="481"/>
      <c r="UJS78" s="481"/>
      <c r="UJT78" s="481"/>
      <c r="UJU78" s="481"/>
      <c r="UJV78" s="481"/>
      <c r="UJW78" s="481"/>
      <c r="UJX78" s="481"/>
      <c r="UJY78" s="481"/>
      <c r="UJZ78" s="481"/>
      <c r="UKA78" s="481"/>
      <c r="UKB78" s="481"/>
      <c r="UKC78" s="481"/>
      <c r="UKD78" s="481"/>
      <c r="UKE78" s="481"/>
      <c r="UKF78" s="481"/>
      <c r="UKG78" s="481"/>
      <c r="UKH78" s="481"/>
      <c r="UKI78" s="481"/>
      <c r="UKJ78" s="481"/>
      <c r="UKK78" s="481"/>
      <c r="UKL78" s="481"/>
      <c r="UKM78" s="481"/>
      <c r="UKN78" s="481"/>
      <c r="UKO78" s="481"/>
      <c r="UKP78" s="481"/>
      <c r="UKQ78" s="481"/>
      <c r="UKR78" s="481"/>
      <c r="UKS78" s="481"/>
      <c r="UKT78" s="481"/>
      <c r="UKU78" s="481"/>
      <c r="UKV78" s="481"/>
      <c r="UKW78" s="481"/>
      <c r="UKX78" s="481"/>
      <c r="UKY78" s="481"/>
      <c r="UKZ78" s="481"/>
      <c r="ULA78" s="481"/>
      <c r="ULB78" s="481"/>
      <c r="ULC78" s="481"/>
      <c r="ULD78" s="481"/>
      <c r="ULE78" s="481"/>
      <c r="ULF78" s="481"/>
      <c r="ULG78" s="481"/>
      <c r="ULH78" s="481"/>
      <c r="ULI78" s="481"/>
      <c r="ULJ78" s="481"/>
      <c r="ULK78" s="481"/>
      <c r="ULL78" s="481"/>
      <c r="ULM78" s="481"/>
      <c r="ULN78" s="481"/>
      <c r="ULO78" s="481"/>
      <c r="ULP78" s="481"/>
      <c r="ULQ78" s="481"/>
      <c r="ULR78" s="481"/>
      <c r="ULS78" s="481"/>
      <c r="ULT78" s="481"/>
      <c r="ULU78" s="481"/>
      <c r="ULV78" s="481"/>
      <c r="ULW78" s="481"/>
      <c r="ULX78" s="481"/>
      <c r="ULY78" s="481"/>
      <c r="ULZ78" s="481"/>
      <c r="UMA78" s="481"/>
      <c r="UMB78" s="481"/>
      <c r="UMC78" s="481"/>
      <c r="UMD78" s="481"/>
      <c r="UME78" s="481"/>
      <c r="UMF78" s="481"/>
      <c r="UMG78" s="481"/>
      <c r="UMH78" s="481"/>
      <c r="UMI78" s="481"/>
      <c r="UMJ78" s="481"/>
      <c r="UMK78" s="481"/>
      <c r="UML78" s="481"/>
      <c r="UMM78" s="481"/>
      <c r="UMN78" s="481"/>
      <c r="UMO78" s="481"/>
      <c r="UMP78" s="481"/>
      <c r="UMQ78" s="481"/>
      <c r="UMR78" s="481"/>
      <c r="UMS78" s="481"/>
      <c r="UMT78" s="481"/>
      <c r="UMU78" s="481"/>
      <c r="UMV78" s="481"/>
      <c r="UMW78" s="481"/>
      <c r="UMX78" s="481"/>
      <c r="UMY78" s="481"/>
      <c r="UMZ78" s="481"/>
      <c r="UNA78" s="481"/>
      <c r="UNB78" s="481"/>
      <c r="UNC78" s="481"/>
      <c r="UND78" s="481"/>
      <c r="UNE78" s="481"/>
      <c r="UNF78" s="481"/>
      <c r="UNG78" s="481"/>
      <c r="UNH78" s="481"/>
      <c r="UNI78" s="481"/>
      <c r="UNJ78" s="481"/>
      <c r="UNK78" s="481"/>
      <c r="UNL78" s="481"/>
      <c r="UNM78" s="481"/>
      <c r="UNN78" s="481"/>
      <c r="UNO78" s="481"/>
      <c r="UNP78" s="481"/>
      <c r="UNQ78" s="481"/>
      <c r="UNR78" s="481"/>
      <c r="UNS78" s="481"/>
      <c r="UNT78" s="481"/>
      <c r="UNU78" s="481"/>
      <c r="UNV78" s="481"/>
      <c r="UNW78" s="481"/>
      <c r="UNX78" s="481"/>
      <c r="UNY78" s="481"/>
      <c r="UNZ78" s="481"/>
      <c r="UOA78" s="481"/>
      <c r="UOB78" s="481"/>
      <c r="UOC78" s="481"/>
      <c r="UOD78" s="481"/>
      <c r="UOE78" s="481"/>
      <c r="UOF78" s="481"/>
      <c r="UOG78" s="481"/>
      <c r="UOH78" s="481"/>
      <c r="UOI78" s="481"/>
      <c r="UOJ78" s="481"/>
      <c r="UOK78" s="481"/>
      <c r="UOL78" s="481"/>
      <c r="UOM78" s="481"/>
      <c r="UON78" s="481"/>
      <c r="UOO78" s="481"/>
      <c r="UOP78" s="481"/>
      <c r="UOQ78" s="481"/>
      <c r="UOR78" s="481"/>
      <c r="UOS78" s="481"/>
      <c r="UOT78" s="481"/>
      <c r="UOU78" s="481"/>
      <c r="UOV78" s="481"/>
      <c r="UOW78" s="481"/>
      <c r="UOX78" s="481"/>
      <c r="UOY78" s="481"/>
      <c r="UOZ78" s="481"/>
      <c r="UPA78" s="481"/>
      <c r="UPB78" s="481"/>
      <c r="UPC78" s="481"/>
      <c r="UPD78" s="481"/>
      <c r="UPE78" s="481"/>
      <c r="UPF78" s="481"/>
      <c r="UPG78" s="481"/>
      <c r="UPH78" s="481"/>
      <c r="UPI78" s="481"/>
      <c r="UPJ78" s="481"/>
      <c r="UPK78" s="481"/>
      <c r="UPL78" s="481"/>
      <c r="UPM78" s="481"/>
      <c r="UPN78" s="481"/>
      <c r="UPO78" s="481"/>
      <c r="UPP78" s="481"/>
      <c r="UPQ78" s="481"/>
      <c r="UPR78" s="481"/>
      <c r="UPS78" s="481"/>
      <c r="UPT78" s="481"/>
      <c r="UPU78" s="481"/>
      <c r="UPV78" s="481"/>
      <c r="UPW78" s="481"/>
      <c r="UPX78" s="481"/>
      <c r="UPY78" s="481"/>
      <c r="UPZ78" s="481"/>
      <c r="UQA78" s="481"/>
      <c r="UQB78" s="481"/>
      <c r="UQC78" s="481"/>
      <c r="UQD78" s="481"/>
      <c r="UQE78" s="481"/>
      <c r="UQF78" s="481"/>
      <c r="UQG78" s="481"/>
      <c r="UQH78" s="481"/>
      <c r="UQI78" s="481"/>
      <c r="UQJ78" s="481"/>
      <c r="UQK78" s="481"/>
      <c r="UQL78" s="481"/>
      <c r="UQM78" s="481"/>
      <c r="UQN78" s="481"/>
      <c r="UQO78" s="481"/>
      <c r="UQP78" s="481"/>
      <c r="UQQ78" s="481"/>
      <c r="UQR78" s="481"/>
      <c r="UQS78" s="481"/>
      <c r="UQT78" s="481"/>
      <c r="UQU78" s="481"/>
      <c r="UQV78" s="481"/>
      <c r="UQW78" s="481"/>
      <c r="UQX78" s="481"/>
      <c r="UQY78" s="481"/>
      <c r="UQZ78" s="481"/>
      <c r="URA78" s="481"/>
      <c r="URB78" s="481"/>
      <c r="URC78" s="481"/>
      <c r="URD78" s="481"/>
      <c r="URE78" s="481"/>
      <c r="URF78" s="481"/>
      <c r="URG78" s="481"/>
      <c r="URH78" s="481"/>
      <c r="URI78" s="481"/>
      <c r="URJ78" s="481"/>
      <c r="URK78" s="481"/>
      <c r="URL78" s="481"/>
      <c r="URM78" s="481"/>
      <c r="URN78" s="481"/>
      <c r="URO78" s="481"/>
      <c r="URP78" s="481"/>
      <c r="URQ78" s="481"/>
      <c r="URR78" s="481"/>
      <c r="URS78" s="481"/>
      <c r="URT78" s="481"/>
      <c r="URU78" s="481"/>
      <c r="URV78" s="481"/>
      <c r="URW78" s="481"/>
      <c r="URX78" s="481"/>
      <c r="URY78" s="481"/>
      <c r="URZ78" s="481"/>
      <c r="USA78" s="481"/>
      <c r="USB78" s="481"/>
      <c r="USC78" s="481"/>
      <c r="USD78" s="481"/>
      <c r="USE78" s="481"/>
      <c r="USF78" s="481"/>
      <c r="USG78" s="481"/>
      <c r="USH78" s="481"/>
      <c r="USI78" s="481"/>
      <c r="USJ78" s="481"/>
      <c r="USK78" s="481"/>
      <c r="USL78" s="481"/>
      <c r="USM78" s="481"/>
      <c r="USN78" s="481"/>
      <c r="USO78" s="481"/>
      <c r="USP78" s="481"/>
      <c r="USQ78" s="481"/>
      <c r="USR78" s="481"/>
      <c r="USS78" s="481"/>
      <c r="UST78" s="481"/>
      <c r="USU78" s="481"/>
      <c r="USV78" s="481"/>
      <c r="USW78" s="481"/>
      <c r="USX78" s="481"/>
      <c r="USY78" s="481"/>
      <c r="USZ78" s="481"/>
      <c r="UTA78" s="481"/>
      <c r="UTB78" s="481"/>
      <c r="UTC78" s="481"/>
      <c r="UTD78" s="481"/>
      <c r="UTE78" s="481"/>
      <c r="UTF78" s="481"/>
      <c r="UTG78" s="481"/>
      <c r="UTH78" s="481"/>
      <c r="UTI78" s="481"/>
      <c r="UTJ78" s="481"/>
      <c r="UTK78" s="481"/>
      <c r="UTL78" s="481"/>
      <c r="UTM78" s="481"/>
      <c r="UTN78" s="481"/>
      <c r="UTO78" s="481"/>
      <c r="UTP78" s="481"/>
      <c r="UTQ78" s="481"/>
      <c r="UTR78" s="481"/>
      <c r="UTS78" s="481"/>
      <c r="UTT78" s="481"/>
      <c r="UTU78" s="481"/>
      <c r="UTV78" s="481"/>
      <c r="UTW78" s="481"/>
      <c r="UTX78" s="481"/>
      <c r="UTY78" s="481"/>
      <c r="UTZ78" s="481"/>
      <c r="UUA78" s="481"/>
      <c r="UUB78" s="481"/>
      <c r="UUC78" s="481"/>
      <c r="UUD78" s="481"/>
      <c r="UUE78" s="481"/>
      <c r="UUF78" s="481"/>
      <c r="UUG78" s="481"/>
      <c r="UUH78" s="481"/>
      <c r="UUI78" s="481"/>
      <c r="UUJ78" s="481"/>
      <c r="UUK78" s="481"/>
      <c r="UUL78" s="481"/>
      <c r="UUM78" s="481"/>
      <c r="UUN78" s="481"/>
      <c r="UUO78" s="481"/>
      <c r="UUP78" s="481"/>
      <c r="UUQ78" s="481"/>
      <c r="UUR78" s="481"/>
      <c r="UUS78" s="481"/>
      <c r="UUT78" s="481"/>
      <c r="UUU78" s="481"/>
      <c r="UUV78" s="481"/>
      <c r="UUW78" s="481"/>
      <c r="UUX78" s="481"/>
      <c r="UUY78" s="481"/>
      <c r="UUZ78" s="481"/>
      <c r="UVA78" s="481"/>
      <c r="UVB78" s="481"/>
      <c r="UVC78" s="481"/>
      <c r="UVD78" s="481"/>
      <c r="UVE78" s="481"/>
      <c r="UVF78" s="481"/>
      <c r="UVG78" s="481"/>
      <c r="UVH78" s="481"/>
      <c r="UVI78" s="481"/>
      <c r="UVJ78" s="481"/>
      <c r="UVK78" s="481"/>
      <c r="UVL78" s="481"/>
      <c r="UVM78" s="481"/>
      <c r="UVN78" s="481"/>
      <c r="UVO78" s="481"/>
      <c r="UVP78" s="481"/>
      <c r="UVQ78" s="481"/>
      <c r="UVR78" s="481"/>
      <c r="UVS78" s="481"/>
      <c r="UVT78" s="481"/>
      <c r="UVU78" s="481"/>
      <c r="UVV78" s="481"/>
      <c r="UVW78" s="481"/>
      <c r="UVX78" s="481"/>
      <c r="UVY78" s="481"/>
      <c r="UVZ78" s="481"/>
      <c r="UWA78" s="481"/>
      <c r="UWB78" s="481"/>
      <c r="UWC78" s="481"/>
      <c r="UWD78" s="481"/>
      <c r="UWE78" s="481"/>
      <c r="UWF78" s="481"/>
      <c r="UWG78" s="481"/>
      <c r="UWH78" s="481"/>
      <c r="UWI78" s="481"/>
      <c r="UWJ78" s="481"/>
      <c r="UWK78" s="481"/>
      <c r="UWL78" s="481"/>
      <c r="UWM78" s="481"/>
      <c r="UWN78" s="481"/>
      <c r="UWO78" s="481"/>
      <c r="UWP78" s="481"/>
      <c r="UWQ78" s="481"/>
      <c r="UWR78" s="481"/>
      <c r="UWS78" s="481"/>
      <c r="UWT78" s="481"/>
      <c r="UWU78" s="481"/>
      <c r="UWV78" s="481"/>
      <c r="UWW78" s="481"/>
      <c r="UWX78" s="481"/>
      <c r="UWY78" s="481"/>
      <c r="UWZ78" s="481"/>
      <c r="UXA78" s="481"/>
      <c r="UXB78" s="481"/>
      <c r="UXC78" s="481"/>
      <c r="UXD78" s="481"/>
      <c r="UXE78" s="481"/>
      <c r="UXF78" s="481"/>
      <c r="UXG78" s="481"/>
      <c r="UXH78" s="481"/>
      <c r="UXI78" s="481"/>
      <c r="UXJ78" s="481"/>
      <c r="UXK78" s="481"/>
      <c r="UXL78" s="481"/>
      <c r="UXM78" s="481"/>
      <c r="UXN78" s="481"/>
      <c r="UXO78" s="481"/>
      <c r="UXP78" s="481"/>
      <c r="UXQ78" s="481"/>
      <c r="UXR78" s="481"/>
      <c r="UXS78" s="481"/>
      <c r="UXT78" s="481"/>
      <c r="UXU78" s="481"/>
      <c r="UXV78" s="481"/>
      <c r="UXW78" s="481"/>
      <c r="UXX78" s="481"/>
      <c r="UXY78" s="481"/>
      <c r="UXZ78" s="481"/>
      <c r="UYA78" s="481"/>
      <c r="UYB78" s="481"/>
      <c r="UYC78" s="481"/>
      <c r="UYD78" s="481"/>
      <c r="UYE78" s="481"/>
      <c r="UYF78" s="481"/>
      <c r="UYG78" s="481"/>
      <c r="UYH78" s="481"/>
      <c r="UYI78" s="481"/>
      <c r="UYJ78" s="481"/>
      <c r="UYK78" s="481"/>
      <c r="UYL78" s="481"/>
      <c r="UYM78" s="481"/>
      <c r="UYN78" s="481"/>
      <c r="UYO78" s="481"/>
      <c r="UYP78" s="481"/>
      <c r="UYQ78" s="481"/>
      <c r="UYR78" s="481"/>
      <c r="UYS78" s="481"/>
      <c r="UYT78" s="481"/>
      <c r="UYU78" s="481"/>
      <c r="UYV78" s="481"/>
      <c r="UYW78" s="481"/>
      <c r="UYX78" s="481"/>
      <c r="UYY78" s="481"/>
      <c r="UYZ78" s="481"/>
      <c r="UZA78" s="481"/>
      <c r="UZB78" s="481"/>
      <c r="UZC78" s="481"/>
      <c r="UZD78" s="481"/>
      <c r="UZE78" s="481"/>
      <c r="UZF78" s="481"/>
      <c r="UZG78" s="481"/>
      <c r="UZH78" s="481"/>
      <c r="UZI78" s="481"/>
      <c r="UZJ78" s="481"/>
      <c r="UZK78" s="481"/>
      <c r="UZL78" s="481"/>
      <c r="UZM78" s="481"/>
      <c r="UZN78" s="481"/>
      <c r="UZO78" s="481"/>
      <c r="UZP78" s="481"/>
      <c r="UZQ78" s="481"/>
      <c r="UZR78" s="481"/>
      <c r="UZS78" s="481"/>
      <c r="UZT78" s="481"/>
      <c r="UZU78" s="481"/>
      <c r="UZV78" s="481"/>
      <c r="UZW78" s="481"/>
      <c r="UZX78" s="481"/>
      <c r="UZY78" s="481"/>
      <c r="UZZ78" s="481"/>
      <c r="VAA78" s="481"/>
      <c r="VAB78" s="481"/>
      <c r="VAC78" s="481"/>
      <c r="VAD78" s="481"/>
      <c r="VAE78" s="481"/>
      <c r="VAF78" s="481"/>
      <c r="VAG78" s="481"/>
      <c r="VAH78" s="481"/>
      <c r="VAI78" s="481"/>
      <c r="VAJ78" s="481"/>
      <c r="VAK78" s="481"/>
      <c r="VAL78" s="481"/>
      <c r="VAM78" s="481"/>
      <c r="VAN78" s="481"/>
      <c r="VAO78" s="481"/>
      <c r="VAP78" s="481"/>
      <c r="VAQ78" s="481"/>
      <c r="VAR78" s="481"/>
      <c r="VAS78" s="481"/>
      <c r="VAT78" s="481"/>
      <c r="VAU78" s="481"/>
      <c r="VAV78" s="481"/>
      <c r="VAW78" s="481"/>
      <c r="VAX78" s="481"/>
      <c r="VAY78" s="481"/>
      <c r="VAZ78" s="481"/>
      <c r="VBA78" s="481"/>
      <c r="VBB78" s="481"/>
      <c r="VBC78" s="481"/>
      <c r="VBD78" s="481"/>
      <c r="VBE78" s="481"/>
      <c r="VBF78" s="481"/>
      <c r="VBG78" s="481"/>
      <c r="VBH78" s="481"/>
      <c r="VBI78" s="481"/>
      <c r="VBJ78" s="481"/>
      <c r="VBK78" s="481"/>
      <c r="VBL78" s="481"/>
      <c r="VBM78" s="481"/>
      <c r="VBN78" s="481"/>
      <c r="VBO78" s="481"/>
      <c r="VBP78" s="481"/>
      <c r="VBQ78" s="481"/>
      <c r="VBR78" s="481"/>
      <c r="VBS78" s="481"/>
      <c r="VBT78" s="481"/>
      <c r="VBU78" s="481"/>
      <c r="VBV78" s="481"/>
      <c r="VBW78" s="481"/>
      <c r="VBX78" s="481"/>
      <c r="VBY78" s="481"/>
      <c r="VBZ78" s="481"/>
      <c r="VCA78" s="481"/>
      <c r="VCB78" s="481"/>
      <c r="VCC78" s="481"/>
      <c r="VCD78" s="481"/>
      <c r="VCE78" s="481"/>
      <c r="VCF78" s="481"/>
      <c r="VCG78" s="481"/>
      <c r="VCH78" s="481"/>
      <c r="VCI78" s="481"/>
      <c r="VCJ78" s="481"/>
      <c r="VCK78" s="481"/>
      <c r="VCL78" s="481"/>
      <c r="VCM78" s="481"/>
      <c r="VCN78" s="481"/>
      <c r="VCO78" s="481"/>
      <c r="VCP78" s="481"/>
      <c r="VCQ78" s="481"/>
      <c r="VCR78" s="481"/>
      <c r="VCS78" s="481"/>
      <c r="VCT78" s="481"/>
      <c r="VCU78" s="481"/>
      <c r="VCV78" s="481"/>
      <c r="VCW78" s="481"/>
      <c r="VCX78" s="481"/>
      <c r="VCY78" s="481"/>
      <c r="VCZ78" s="481"/>
      <c r="VDA78" s="481"/>
      <c r="VDB78" s="481"/>
      <c r="VDC78" s="481"/>
      <c r="VDD78" s="481"/>
      <c r="VDE78" s="481"/>
      <c r="VDF78" s="481"/>
      <c r="VDG78" s="481"/>
      <c r="VDH78" s="481"/>
      <c r="VDI78" s="481"/>
      <c r="VDJ78" s="481"/>
      <c r="VDK78" s="481"/>
      <c r="VDL78" s="481"/>
      <c r="VDM78" s="481"/>
      <c r="VDN78" s="481"/>
      <c r="VDO78" s="481"/>
      <c r="VDP78" s="481"/>
      <c r="VDQ78" s="481"/>
      <c r="VDR78" s="481"/>
      <c r="VDS78" s="481"/>
      <c r="VDT78" s="481"/>
      <c r="VDU78" s="481"/>
      <c r="VDV78" s="481"/>
      <c r="VDW78" s="481"/>
      <c r="VDX78" s="481"/>
      <c r="VDY78" s="481"/>
      <c r="VDZ78" s="481"/>
      <c r="VEA78" s="481"/>
      <c r="VEB78" s="481"/>
      <c r="VEC78" s="481"/>
      <c r="VED78" s="481"/>
      <c r="VEE78" s="481"/>
      <c r="VEF78" s="481"/>
      <c r="VEG78" s="481"/>
      <c r="VEH78" s="481"/>
      <c r="VEI78" s="481"/>
      <c r="VEJ78" s="481"/>
      <c r="VEK78" s="481"/>
      <c r="VEL78" s="481"/>
      <c r="VEM78" s="481"/>
      <c r="VEN78" s="481"/>
      <c r="VEO78" s="481"/>
      <c r="VEP78" s="481"/>
      <c r="VEQ78" s="481"/>
      <c r="VER78" s="481"/>
      <c r="VES78" s="481"/>
      <c r="VET78" s="481"/>
      <c r="VEU78" s="481"/>
      <c r="VEV78" s="481"/>
      <c r="VEW78" s="481"/>
      <c r="VEX78" s="481"/>
      <c r="VEY78" s="481"/>
      <c r="VEZ78" s="481"/>
      <c r="VFA78" s="481"/>
      <c r="VFB78" s="481"/>
      <c r="VFC78" s="481"/>
      <c r="VFD78" s="481"/>
      <c r="VFE78" s="481"/>
      <c r="VFF78" s="481"/>
      <c r="VFG78" s="481"/>
      <c r="VFH78" s="481"/>
      <c r="VFI78" s="481"/>
      <c r="VFJ78" s="481"/>
      <c r="VFK78" s="481"/>
      <c r="VFL78" s="481"/>
      <c r="VFM78" s="481"/>
      <c r="VFN78" s="481"/>
      <c r="VFO78" s="481"/>
      <c r="VFP78" s="481"/>
      <c r="VFQ78" s="481"/>
      <c r="VFR78" s="481"/>
      <c r="VFS78" s="481"/>
      <c r="VFT78" s="481"/>
      <c r="VFU78" s="481"/>
      <c r="VFV78" s="481"/>
      <c r="VFW78" s="481"/>
      <c r="VFX78" s="481"/>
      <c r="VFY78" s="481"/>
      <c r="VFZ78" s="481"/>
      <c r="VGA78" s="481"/>
      <c r="VGB78" s="481"/>
      <c r="VGC78" s="481"/>
      <c r="VGD78" s="481"/>
      <c r="VGE78" s="481"/>
      <c r="VGF78" s="481"/>
      <c r="VGG78" s="481"/>
      <c r="VGH78" s="481"/>
      <c r="VGI78" s="481"/>
      <c r="VGJ78" s="481"/>
      <c r="VGK78" s="481"/>
      <c r="VGL78" s="481"/>
      <c r="VGM78" s="481"/>
      <c r="VGN78" s="481"/>
      <c r="VGO78" s="481"/>
      <c r="VGP78" s="481"/>
      <c r="VGQ78" s="481"/>
      <c r="VGR78" s="481"/>
      <c r="VGS78" s="481"/>
      <c r="VGT78" s="481"/>
      <c r="VGU78" s="481"/>
      <c r="VGV78" s="481"/>
      <c r="VGW78" s="481"/>
      <c r="VGX78" s="481"/>
      <c r="VGY78" s="481"/>
      <c r="VGZ78" s="481"/>
      <c r="VHA78" s="481"/>
      <c r="VHB78" s="481"/>
      <c r="VHC78" s="481"/>
      <c r="VHD78" s="481"/>
      <c r="VHE78" s="481"/>
      <c r="VHF78" s="481"/>
      <c r="VHG78" s="481"/>
      <c r="VHH78" s="481"/>
      <c r="VHI78" s="481"/>
      <c r="VHJ78" s="481"/>
      <c r="VHK78" s="481"/>
      <c r="VHL78" s="481"/>
      <c r="VHM78" s="481"/>
      <c r="VHN78" s="481"/>
      <c r="VHO78" s="481"/>
      <c r="VHP78" s="481"/>
      <c r="VHQ78" s="481"/>
      <c r="VHR78" s="481"/>
      <c r="VHS78" s="481"/>
      <c r="VHT78" s="481"/>
      <c r="VHU78" s="481"/>
      <c r="VHV78" s="481"/>
      <c r="VHW78" s="481"/>
      <c r="VHX78" s="481"/>
      <c r="VHY78" s="481"/>
      <c r="VHZ78" s="481"/>
      <c r="VIA78" s="481"/>
      <c r="VIB78" s="481"/>
      <c r="VIC78" s="481"/>
      <c r="VID78" s="481"/>
      <c r="VIE78" s="481"/>
      <c r="VIF78" s="481"/>
      <c r="VIG78" s="481"/>
      <c r="VIH78" s="481"/>
      <c r="VII78" s="481"/>
      <c r="VIJ78" s="481"/>
      <c r="VIK78" s="481"/>
      <c r="VIL78" s="481"/>
      <c r="VIM78" s="481"/>
      <c r="VIN78" s="481"/>
      <c r="VIO78" s="481"/>
      <c r="VIP78" s="481"/>
      <c r="VIQ78" s="481"/>
      <c r="VIR78" s="481"/>
      <c r="VIS78" s="481"/>
      <c r="VIT78" s="481"/>
      <c r="VIU78" s="481"/>
      <c r="VIV78" s="481"/>
      <c r="VIW78" s="481"/>
      <c r="VIX78" s="481"/>
      <c r="VIY78" s="481"/>
      <c r="VIZ78" s="481"/>
      <c r="VJA78" s="481"/>
      <c r="VJB78" s="481"/>
      <c r="VJC78" s="481"/>
      <c r="VJD78" s="481"/>
      <c r="VJE78" s="481"/>
      <c r="VJF78" s="481"/>
      <c r="VJG78" s="481"/>
      <c r="VJH78" s="481"/>
      <c r="VJI78" s="481"/>
      <c r="VJJ78" s="481"/>
      <c r="VJK78" s="481"/>
      <c r="VJL78" s="481"/>
      <c r="VJM78" s="481"/>
      <c r="VJN78" s="481"/>
      <c r="VJO78" s="481"/>
      <c r="VJP78" s="481"/>
      <c r="VJQ78" s="481"/>
      <c r="VJR78" s="481"/>
      <c r="VJS78" s="481"/>
      <c r="VJT78" s="481"/>
      <c r="VJU78" s="481"/>
      <c r="VJV78" s="481"/>
      <c r="VJW78" s="481"/>
      <c r="VJX78" s="481"/>
      <c r="VJY78" s="481"/>
      <c r="VJZ78" s="481"/>
      <c r="VKA78" s="481"/>
      <c r="VKB78" s="481"/>
      <c r="VKC78" s="481"/>
      <c r="VKD78" s="481"/>
      <c r="VKE78" s="481"/>
      <c r="VKF78" s="481"/>
      <c r="VKG78" s="481"/>
      <c r="VKH78" s="481"/>
      <c r="VKI78" s="481"/>
      <c r="VKJ78" s="481"/>
      <c r="VKK78" s="481"/>
      <c r="VKL78" s="481"/>
      <c r="VKM78" s="481"/>
      <c r="VKN78" s="481"/>
      <c r="VKO78" s="481"/>
      <c r="VKP78" s="481"/>
      <c r="VKQ78" s="481"/>
      <c r="VKR78" s="481"/>
      <c r="VKS78" s="481"/>
      <c r="VKT78" s="481"/>
      <c r="VKU78" s="481"/>
      <c r="VKV78" s="481"/>
      <c r="VKW78" s="481"/>
      <c r="VKX78" s="481"/>
      <c r="VKY78" s="481"/>
      <c r="VKZ78" s="481"/>
      <c r="VLA78" s="481"/>
      <c r="VLB78" s="481"/>
      <c r="VLC78" s="481"/>
      <c r="VLD78" s="481"/>
      <c r="VLE78" s="481"/>
      <c r="VLF78" s="481"/>
      <c r="VLG78" s="481"/>
      <c r="VLH78" s="481"/>
      <c r="VLI78" s="481"/>
      <c r="VLJ78" s="481"/>
      <c r="VLK78" s="481"/>
      <c r="VLL78" s="481"/>
      <c r="VLM78" s="481"/>
      <c r="VLN78" s="481"/>
      <c r="VLO78" s="481"/>
      <c r="VLP78" s="481"/>
      <c r="VLQ78" s="481"/>
      <c r="VLR78" s="481"/>
      <c r="VLS78" s="481"/>
      <c r="VLT78" s="481"/>
      <c r="VLU78" s="481"/>
      <c r="VLV78" s="481"/>
      <c r="VLW78" s="481"/>
      <c r="VLX78" s="481"/>
      <c r="VLY78" s="481"/>
      <c r="VLZ78" s="481"/>
      <c r="VMA78" s="481"/>
      <c r="VMB78" s="481"/>
      <c r="VMC78" s="481"/>
      <c r="VMD78" s="481"/>
      <c r="VME78" s="481"/>
      <c r="VMF78" s="481"/>
      <c r="VMG78" s="481"/>
      <c r="VMH78" s="481"/>
      <c r="VMI78" s="481"/>
      <c r="VMJ78" s="481"/>
      <c r="VMK78" s="481"/>
      <c r="VML78" s="481"/>
      <c r="VMM78" s="481"/>
      <c r="VMN78" s="481"/>
      <c r="VMO78" s="481"/>
      <c r="VMP78" s="481"/>
      <c r="VMQ78" s="481"/>
      <c r="VMR78" s="481"/>
      <c r="VMS78" s="481"/>
      <c r="VMT78" s="481"/>
      <c r="VMU78" s="481"/>
      <c r="VMV78" s="481"/>
      <c r="VMW78" s="481"/>
      <c r="VMX78" s="481"/>
      <c r="VMY78" s="481"/>
      <c r="VMZ78" s="481"/>
      <c r="VNA78" s="481"/>
      <c r="VNB78" s="481"/>
      <c r="VNC78" s="481"/>
      <c r="VND78" s="481"/>
      <c r="VNE78" s="481"/>
      <c r="VNF78" s="481"/>
      <c r="VNG78" s="481"/>
      <c r="VNH78" s="481"/>
      <c r="VNI78" s="481"/>
      <c r="VNJ78" s="481"/>
      <c r="VNK78" s="481"/>
      <c r="VNL78" s="481"/>
      <c r="VNM78" s="481"/>
      <c r="VNN78" s="481"/>
      <c r="VNO78" s="481"/>
      <c r="VNP78" s="481"/>
      <c r="VNQ78" s="481"/>
      <c r="VNR78" s="481"/>
      <c r="VNS78" s="481"/>
      <c r="VNT78" s="481"/>
      <c r="VNU78" s="481"/>
      <c r="VNV78" s="481"/>
      <c r="VNW78" s="481"/>
      <c r="VNX78" s="481"/>
      <c r="VNY78" s="481"/>
      <c r="VNZ78" s="481"/>
      <c r="VOA78" s="481"/>
      <c r="VOB78" s="481"/>
      <c r="VOC78" s="481"/>
      <c r="VOD78" s="481"/>
      <c r="VOE78" s="481"/>
      <c r="VOF78" s="481"/>
      <c r="VOG78" s="481"/>
      <c r="VOH78" s="481"/>
      <c r="VOI78" s="481"/>
      <c r="VOJ78" s="481"/>
      <c r="VOK78" s="481"/>
      <c r="VOL78" s="481"/>
      <c r="VOM78" s="481"/>
      <c r="VON78" s="481"/>
      <c r="VOO78" s="481"/>
      <c r="VOP78" s="481"/>
      <c r="VOQ78" s="481"/>
      <c r="VOR78" s="481"/>
      <c r="VOS78" s="481"/>
      <c r="VOT78" s="481"/>
      <c r="VOU78" s="481"/>
      <c r="VOV78" s="481"/>
      <c r="VOW78" s="481"/>
      <c r="VOX78" s="481"/>
      <c r="VOY78" s="481"/>
      <c r="VOZ78" s="481"/>
      <c r="VPA78" s="481"/>
      <c r="VPB78" s="481"/>
      <c r="VPC78" s="481"/>
      <c r="VPD78" s="481"/>
      <c r="VPE78" s="481"/>
      <c r="VPF78" s="481"/>
      <c r="VPG78" s="481"/>
      <c r="VPH78" s="481"/>
      <c r="VPI78" s="481"/>
      <c r="VPJ78" s="481"/>
      <c r="VPK78" s="481"/>
      <c r="VPL78" s="481"/>
      <c r="VPM78" s="481"/>
      <c r="VPN78" s="481"/>
      <c r="VPO78" s="481"/>
      <c r="VPP78" s="481"/>
      <c r="VPQ78" s="481"/>
      <c r="VPR78" s="481"/>
      <c r="VPS78" s="481"/>
      <c r="VPT78" s="481"/>
      <c r="VPU78" s="481"/>
      <c r="VPV78" s="481"/>
      <c r="VPW78" s="481"/>
      <c r="VPX78" s="481"/>
      <c r="VPY78" s="481"/>
      <c r="VPZ78" s="481"/>
      <c r="VQA78" s="481"/>
      <c r="VQB78" s="481"/>
      <c r="VQC78" s="481"/>
      <c r="VQD78" s="481"/>
      <c r="VQE78" s="481"/>
      <c r="VQF78" s="481"/>
      <c r="VQG78" s="481"/>
      <c r="VQH78" s="481"/>
      <c r="VQI78" s="481"/>
      <c r="VQJ78" s="481"/>
      <c r="VQK78" s="481"/>
      <c r="VQL78" s="481"/>
      <c r="VQM78" s="481"/>
      <c r="VQN78" s="481"/>
      <c r="VQO78" s="481"/>
      <c r="VQP78" s="481"/>
      <c r="VQQ78" s="481"/>
      <c r="VQR78" s="481"/>
      <c r="VQS78" s="481"/>
      <c r="VQT78" s="481"/>
      <c r="VQU78" s="481"/>
      <c r="VQV78" s="481"/>
      <c r="VQW78" s="481"/>
      <c r="VQX78" s="481"/>
      <c r="VQY78" s="481"/>
      <c r="VQZ78" s="481"/>
      <c r="VRA78" s="481"/>
      <c r="VRB78" s="481"/>
      <c r="VRC78" s="481"/>
      <c r="VRD78" s="481"/>
      <c r="VRE78" s="481"/>
      <c r="VRF78" s="481"/>
      <c r="VRG78" s="481"/>
      <c r="VRH78" s="481"/>
      <c r="VRI78" s="481"/>
      <c r="VRJ78" s="481"/>
      <c r="VRK78" s="481"/>
      <c r="VRL78" s="481"/>
      <c r="VRM78" s="481"/>
      <c r="VRN78" s="481"/>
      <c r="VRO78" s="481"/>
      <c r="VRP78" s="481"/>
      <c r="VRQ78" s="481"/>
      <c r="VRR78" s="481"/>
      <c r="VRS78" s="481"/>
      <c r="VRT78" s="481"/>
      <c r="VRU78" s="481"/>
      <c r="VRV78" s="481"/>
      <c r="VRW78" s="481"/>
      <c r="VRX78" s="481"/>
      <c r="VRY78" s="481"/>
      <c r="VRZ78" s="481"/>
      <c r="VSA78" s="481"/>
      <c r="VSB78" s="481"/>
      <c r="VSC78" s="481"/>
      <c r="VSD78" s="481"/>
      <c r="VSE78" s="481"/>
      <c r="VSF78" s="481"/>
      <c r="VSG78" s="481"/>
      <c r="VSH78" s="481"/>
      <c r="VSI78" s="481"/>
      <c r="VSJ78" s="481"/>
      <c r="VSK78" s="481"/>
      <c r="VSL78" s="481"/>
      <c r="VSM78" s="481"/>
      <c r="VSN78" s="481"/>
      <c r="VSO78" s="481"/>
      <c r="VSP78" s="481"/>
      <c r="VSQ78" s="481"/>
      <c r="VSR78" s="481"/>
      <c r="VSS78" s="481"/>
      <c r="VST78" s="481"/>
      <c r="VSU78" s="481"/>
      <c r="VSV78" s="481"/>
      <c r="VSW78" s="481"/>
      <c r="VSX78" s="481"/>
      <c r="VSY78" s="481"/>
      <c r="VSZ78" s="481"/>
      <c r="VTA78" s="481"/>
      <c r="VTB78" s="481"/>
      <c r="VTC78" s="481"/>
      <c r="VTD78" s="481"/>
      <c r="VTE78" s="481"/>
      <c r="VTF78" s="481"/>
      <c r="VTG78" s="481"/>
      <c r="VTH78" s="481"/>
      <c r="VTI78" s="481"/>
      <c r="VTJ78" s="481"/>
      <c r="VTK78" s="481"/>
      <c r="VTL78" s="481"/>
      <c r="VTM78" s="481"/>
      <c r="VTN78" s="481"/>
      <c r="VTO78" s="481"/>
      <c r="VTP78" s="481"/>
      <c r="VTQ78" s="481"/>
      <c r="VTR78" s="481"/>
      <c r="VTS78" s="481"/>
      <c r="VTT78" s="481"/>
      <c r="VTU78" s="481"/>
      <c r="VTV78" s="481"/>
      <c r="VTW78" s="481"/>
      <c r="VTX78" s="481"/>
      <c r="VTY78" s="481"/>
      <c r="VTZ78" s="481"/>
      <c r="VUA78" s="481"/>
      <c r="VUB78" s="481"/>
      <c r="VUC78" s="481"/>
      <c r="VUD78" s="481"/>
      <c r="VUE78" s="481"/>
      <c r="VUF78" s="481"/>
      <c r="VUG78" s="481"/>
      <c r="VUH78" s="481"/>
      <c r="VUI78" s="481"/>
      <c r="VUJ78" s="481"/>
      <c r="VUK78" s="481"/>
      <c r="VUL78" s="481"/>
      <c r="VUM78" s="481"/>
      <c r="VUN78" s="481"/>
      <c r="VUO78" s="481"/>
      <c r="VUP78" s="481"/>
      <c r="VUQ78" s="481"/>
      <c r="VUR78" s="481"/>
      <c r="VUS78" s="481"/>
      <c r="VUT78" s="481"/>
      <c r="VUU78" s="481"/>
      <c r="VUV78" s="481"/>
      <c r="VUW78" s="481"/>
      <c r="VUX78" s="481"/>
      <c r="VUY78" s="481"/>
      <c r="VUZ78" s="481"/>
      <c r="VVA78" s="481"/>
      <c r="VVB78" s="481"/>
      <c r="VVC78" s="481"/>
      <c r="VVD78" s="481"/>
      <c r="VVE78" s="481"/>
      <c r="VVF78" s="481"/>
      <c r="VVG78" s="481"/>
      <c r="VVH78" s="481"/>
      <c r="VVI78" s="481"/>
      <c r="VVJ78" s="481"/>
      <c r="VVK78" s="481"/>
      <c r="VVL78" s="481"/>
      <c r="VVM78" s="481"/>
      <c r="VVN78" s="481"/>
      <c r="VVO78" s="481"/>
      <c r="VVP78" s="481"/>
      <c r="VVQ78" s="481"/>
      <c r="VVR78" s="481"/>
      <c r="VVS78" s="481"/>
      <c r="VVT78" s="481"/>
      <c r="VVU78" s="481"/>
      <c r="VVV78" s="481"/>
      <c r="VVW78" s="481"/>
      <c r="VVX78" s="481"/>
      <c r="VVY78" s="481"/>
      <c r="VVZ78" s="481"/>
      <c r="VWA78" s="481"/>
      <c r="VWB78" s="481"/>
      <c r="VWC78" s="481"/>
      <c r="VWD78" s="481"/>
      <c r="VWE78" s="481"/>
      <c r="VWF78" s="481"/>
      <c r="VWG78" s="481"/>
      <c r="VWH78" s="481"/>
      <c r="VWI78" s="481"/>
      <c r="VWJ78" s="481"/>
      <c r="VWK78" s="481"/>
      <c r="VWL78" s="481"/>
      <c r="VWM78" s="481"/>
      <c r="VWN78" s="481"/>
      <c r="VWO78" s="481"/>
      <c r="VWP78" s="481"/>
      <c r="VWQ78" s="481"/>
      <c r="VWR78" s="481"/>
      <c r="VWS78" s="481"/>
      <c r="VWT78" s="481"/>
      <c r="VWU78" s="481"/>
      <c r="VWV78" s="481"/>
      <c r="VWW78" s="481"/>
      <c r="VWX78" s="481"/>
      <c r="VWY78" s="481"/>
      <c r="VWZ78" s="481"/>
      <c r="VXA78" s="481"/>
      <c r="VXB78" s="481"/>
      <c r="VXC78" s="481"/>
      <c r="VXD78" s="481"/>
      <c r="VXE78" s="481"/>
      <c r="VXF78" s="481"/>
      <c r="VXG78" s="481"/>
      <c r="VXH78" s="481"/>
      <c r="VXI78" s="481"/>
      <c r="VXJ78" s="481"/>
      <c r="VXK78" s="481"/>
      <c r="VXL78" s="481"/>
      <c r="VXM78" s="481"/>
      <c r="VXN78" s="481"/>
      <c r="VXO78" s="481"/>
      <c r="VXP78" s="481"/>
      <c r="VXQ78" s="481"/>
      <c r="VXR78" s="481"/>
      <c r="VXS78" s="481"/>
      <c r="VXT78" s="481"/>
      <c r="VXU78" s="481"/>
      <c r="VXV78" s="481"/>
      <c r="VXW78" s="481"/>
      <c r="VXX78" s="481"/>
      <c r="VXY78" s="481"/>
      <c r="VXZ78" s="481"/>
      <c r="VYA78" s="481"/>
      <c r="VYB78" s="481"/>
      <c r="VYC78" s="481"/>
      <c r="VYD78" s="481"/>
      <c r="VYE78" s="481"/>
      <c r="VYF78" s="481"/>
      <c r="VYG78" s="481"/>
      <c r="VYH78" s="481"/>
      <c r="VYI78" s="481"/>
      <c r="VYJ78" s="481"/>
      <c r="VYK78" s="481"/>
      <c r="VYL78" s="481"/>
      <c r="VYM78" s="481"/>
      <c r="VYN78" s="481"/>
      <c r="VYO78" s="481"/>
      <c r="VYP78" s="481"/>
      <c r="VYQ78" s="481"/>
      <c r="VYR78" s="481"/>
      <c r="VYS78" s="481"/>
      <c r="VYT78" s="481"/>
      <c r="VYU78" s="481"/>
      <c r="VYV78" s="481"/>
      <c r="VYW78" s="481"/>
      <c r="VYX78" s="481"/>
      <c r="VYY78" s="481"/>
      <c r="VYZ78" s="481"/>
      <c r="VZA78" s="481"/>
      <c r="VZB78" s="481"/>
      <c r="VZC78" s="481"/>
      <c r="VZD78" s="481"/>
      <c r="VZE78" s="481"/>
      <c r="VZF78" s="481"/>
      <c r="VZG78" s="481"/>
      <c r="VZH78" s="481"/>
      <c r="VZI78" s="481"/>
      <c r="VZJ78" s="481"/>
      <c r="VZK78" s="481"/>
      <c r="VZL78" s="481"/>
      <c r="VZM78" s="481"/>
      <c r="VZN78" s="481"/>
      <c r="VZO78" s="481"/>
      <c r="VZP78" s="481"/>
      <c r="VZQ78" s="481"/>
      <c r="VZR78" s="481"/>
      <c r="VZS78" s="481"/>
      <c r="VZT78" s="481"/>
      <c r="VZU78" s="481"/>
      <c r="VZV78" s="481"/>
      <c r="VZW78" s="481"/>
      <c r="VZX78" s="481"/>
      <c r="VZY78" s="481"/>
      <c r="VZZ78" s="481"/>
      <c r="WAA78" s="481"/>
      <c r="WAB78" s="481"/>
      <c r="WAC78" s="481"/>
      <c r="WAD78" s="481"/>
      <c r="WAE78" s="481"/>
      <c r="WAF78" s="481"/>
      <c r="WAG78" s="481"/>
      <c r="WAH78" s="481"/>
      <c r="WAI78" s="481"/>
      <c r="WAJ78" s="481"/>
      <c r="WAK78" s="481"/>
      <c r="WAL78" s="481"/>
      <c r="WAM78" s="481"/>
      <c r="WAN78" s="481"/>
      <c r="WAO78" s="481"/>
      <c r="WAP78" s="481"/>
      <c r="WAQ78" s="481"/>
      <c r="WAR78" s="481"/>
      <c r="WAS78" s="481"/>
      <c r="WAT78" s="481"/>
      <c r="WAU78" s="481"/>
      <c r="WAV78" s="481"/>
      <c r="WAW78" s="481"/>
      <c r="WAX78" s="481"/>
      <c r="WAY78" s="481"/>
      <c r="WAZ78" s="481"/>
      <c r="WBA78" s="481"/>
      <c r="WBB78" s="481"/>
      <c r="WBC78" s="481"/>
      <c r="WBD78" s="481"/>
      <c r="WBE78" s="481"/>
      <c r="WBF78" s="481"/>
      <c r="WBG78" s="481"/>
      <c r="WBH78" s="481"/>
      <c r="WBI78" s="481"/>
      <c r="WBJ78" s="481"/>
      <c r="WBK78" s="481"/>
      <c r="WBL78" s="481"/>
      <c r="WBM78" s="481"/>
      <c r="WBN78" s="481"/>
      <c r="WBO78" s="481"/>
      <c r="WBP78" s="481"/>
      <c r="WBQ78" s="481"/>
      <c r="WBR78" s="481"/>
      <c r="WBS78" s="481"/>
      <c r="WBT78" s="481"/>
      <c r="WBU78" s="481"/>
      <c r="WBV78" s="481"/>
      <c r="WBW78" s="481"/>
      <c r="WBX78" s="481"/>
      <c r="WBY78" s="481"/>
      <c r="WBZ78" s="481"/>
      <c r="WCA78" s="481"/>
      <c r="WCB78" s="481"/>
      <c r="WCC78" s="481"/>
      <c r="WCD78" s="481"/>
      <c r="WCE78" s="481"/>
      <c r="WCF78" s="481"/>
      <c r="WCG78" s="481"/>
      <c r="WCH78" s="481"/>
      <c r="WCI78" s="481"/>
      <c r="WCJ78" s="481"/>
      <c r="WCK78" s="481"/>
      <c r="WCL78" s="481"/>
      <c r="WCM78" s="481"/>
      <c r="WCN78" s="481"/>
      <c r="WCO78" s="481"/>
      <c r="WCP78" s="481"/>
      <c r="WCQ78" s="481"/>
      <c r="WCR78" s="481"/>
      <c r="WCS78" s="481"/>
      <c r="WCT78" s="481"/>
      <c r="WCU78" s="481"/>
      <c r="WCV78" s="481"/>
      <c r="WCW78" s="481"/>
      <c r="WCX78" s="481"/>
      <c r="WCY78" s="481"/>
      <c r="WCZ78" s="481"/>
      <c r="WDA78" s="481"/>
      <c r="WDB78" s="481"/>
      <c r="WDC78" s="481"/>
      <c r="WDD78" s="481"/>
      <c r="WDE78" s="481"/>
      <c r="WDF78" s="481"/>
      <c r="WDG78" s="481"/>
      <c r="WDH78" s="481"/>
      <c r="WDI78" s="481"/>
      <c r="WDJ78" s="481"/>
      <c r="WDK78" s="481"/>
      <c r="WDL78" s="481"/>
      <c r="WDM78" s="481"/>
      <c r="WDN78" s="481"/>
      <c r="WDO78" s="481"/>
      <c r="WDP78" s="481"/>
      <c r="WDQ78" s="481"/>
      <c r="WDR78" s="481"/>
      <c r="WDS78" s="481"/>
      <c r="WDT78" s="481"/>
      <c r="WDU78" s="481"/>
      <c r="WDV78" s="481"/>
      <c r="WDW78" s="481"/>
      <c r="WDX78" s="481"/>
      <c r="WDY78" s="481"/>
      <c r="WDZ78" s="481"/>
      <c r="WEA78" s="481"/>
      <c r="WEB78" s="481"/>
      <c r="WEC78" s="481"/>
      <c r="WED78" s="481"/>
      <c r="WEE78" s="481"/>
      <c r="WEF78" s="481"/>
      <c r="WEG78" s="481"/>
      <c r="WEH78" s="481"/>
      <c r="WEI78" s="481"/>
      <c r="WEJ78" s="481"/>
      <c r="WEK78" s="481"/>
      <c r="WEL78" s="481"/>
      <c r="WEM78" s="481"/>
      <c r="WEN78" s="481"/>
      <c r="WEO78" s="481"/>
      <c r="WEP78" s="481"/>
      <c r="WEQ78" s="481"/>
      <c r="WER78" s="481"/>
      <c r="WES78" s="481"/>
      <c r="WET78" s="481"/>
      <c r="WEU78" s="481"/>
      <c r="WEV78" s="481"/>
      <c r="WEW78" s="481"/>
      <c r="WEX78" s="481"/>
      <c r="WEY78" s="481"/>
      <c r="WEZ78" s="481"/>
      <c r="WFA78" s="481"/>
      <c r="WFB78" s="481"/>
      <c r="WFC78" s="481"/>
      <c r="WFD78" s="481"/>
      <c r="WFE78" s="481"/>
      <c r="WFF78" s="481"/>
      <c r="WFG78" s="481"/>
      <c r="WFH78" s="481"/>
      <c r="WFI78" s="481"/>
      <c r="WFJ78" s="481"/>
      <c r="WFK78" s="481"/>
      <c r="WFL78" s="481"/>
      <c r="WFM78" s="481"/>
      <c r="WFN78" s="481"/>
      <c r="WFO78" s="481"/>
      <c r="WFP78" s="481"/>
      <c r="WFQ78" s="481"/>
      <c r="WFR78" s="481"/>
      <c r="WFS78" s="481"/>
      <c r="WFT78" s="481"/>
      <c r="WFU78" s="481"/>
      <c r="WFV78" s="481"/>
      <c r="WFW78" s="481"/>
      <c r="WFX78" s="481"/>
      <c r="WFY78" s="481"/>
      <c r="WFZ78" s="481"/>
      <c r="WGA78" s="481"/>
      <c r="WGB78" s="481"/>
      <c r="WGC78" s="481"/>
      <c r="WGD78" s="481"/>
      <c r="WGE78" s="481"/>
      <c r="WGF78" s="481"/>
      <c r="WGG78" s="481"/>
      <c r="WGH78" s="481"/>
      <c r="WGI78" s="481"/>
      <c r="WGJ78" s="481"/>
      <c r="WGK78" s="481"/>
      <c r="WGL78" s="481"/>
      <c r="WGM78" s="481"/>
      <c r="WGN78" s="481"/>
      <c r="WGO78" s="481"/>
      <c r="WGP78" s="481"/>
      <c r="WGQ78" s="481"/>
      <c r="WGR78" s="481"/>
      <c r="WGS78" s="481"/>
      <c r="WGT78" s="481"/>
      <c r="WGU78" s="481"/>
      <c r="WGV78" s="481"/>
      <c r="WGW78" s="481"/>
      <c r="WGX78" s="481"/>
      <c r="WGY78" s="481"/>
      <c r="WGZ78" s="481"/>
      <c r="WHA78" s="481"/>
      <c r="WHB78" s="481"/>
      <c r="WHC78" s="481"/>
      <c r="WHD78" s="481"/>
      <c r="WHE78" s="481"/>
      <c r="WHF78" s="481"/>
      <c r="WHG78" s="481"/>
      <c r="WHH78" s="481"/>
      <c r="WHI78" s="481"/>
      <c r="WHJ78" s="481"/>
      <c r="WHK78" s="481"/>
      <c r="WHL78" s="481"/>
      <c r="WHM78" s="481"/>
      <c r="WHN78" s="481"/>
      <c r="WHO78" s="481"/>
      <c r="WHP78" s="481"/>
      <c r="WHQ78" s="481"/>
      <c r="WHR78" s="481"/>
      <c r="WHS78" s="481"/>
      <c r="WHT78" s="481"/>
      <c r="WHU78" s="481"/>
      <c r="WHV78" s="481"/>
      <c r="WHW78" s="481"/>
      <c r="WHX78" s="481"/>
      <c r="WHY78" s="481"/>
      <c r="WHZ78" s="481"/>
      <c r="WIA78" s="481"/>
      <c r="WIB78" s="481"/>
      <c r="WIC78" s="481"/>
      <c r="WID78" s="481"/>
      <c r="WIE78" s="481"/>
      <c r="WIF78" s="481"/>
      <c r="WIG78" s="481"/>
      <c r="WIH78" s="481"/>
      <c r="WII78" s="481"/>
      <c r="WIJ78" s="481"/>
      <c r="WIK78" s="481"/>
      <c r="WIL78" s="481"/>
      <c r="WIM78" s="481"/>
      <c r="WIN78" s="481"/>
      <c r="WIO78" s="481"/>
      <c r="WIP78" s="481"/>
      <c r="WIQ78" s="481"/>
      <c r="WIR78" s="481"/>
      <c r="WIS78" s="481"/>
      <c r="WIT78" s="481"/>
      <c r="WIU78" s="481"/>
      <c r="WIV78" s="481"/>
      <c r="WIW78" s="481"/>
      <c r="WIX78" s="481"/>
      <c r="WIY78" s="481"/>
      <c r="WIZ78" s="481"/>
      <c r="WJA78" s="481"/>
      <c r="WJB78" s="481"/>
      <c r="WJC78" s="481"/>
      <c r="WJD78" s="481"/>
      <c r="WJE78" s="481"/>
      <c r="WJF78" s="481"/>
      <c r="WJG78" s="481"/>
      <c r="WJH78" s="481"/>
      <c r="WJI78" s="481"/>
      <c r="WJJ78" s="481"/>
      <c r="WJK78" s="481"/>
      <c r="WJL78" s="481"/>
      <c r="WJM78" s="481"/>
      <c r="WJN78" s="481"/>
      <c r="WJO78" s="481"/>
      <c r="WJP78" s="481"/>
      <c r="WJQ78" s="481"/>
      <c r="WJR78" s="481"/>
      <c r="WJS78" s="481"/>
      <c r="WJT78" s="481"/>
      <c r="WJU78" s="481"/>
      <c r="WJV78" s="481"/>
      <c r="WJW78" s="481"/>
      <c r="WJX78" s="481"/>
      <c r="WJY78" s="481"/>
      <c r="WJZ78" s="481"/>
      <c r="WKA78" s="481"/>
      <c r="WKB78" s="481"/>
      <c r="WKC78" s="481"/>
      <c r="WKD78" s="481"/>
      <c r="WKE78" s="481"/>
      <c r="WKF78" s="481"/>
      <c r="WKG78" s="481"/>
      <c r="WKH78" s="481"/>
      <c r="WKI78" s="481"/>
      <c r="WKJ78" s="481"/>
      <c r="WKK78" s="481"/>
      <c r="WKL78" s="481"/>
      <c r="WKM78" s="481"/>
      <c r="WKN78" s="481"/>
      <c r="WKO78" s="481"/>
      <c r="WKP78" s="481"/>
      <c r="WKQ78" s="481"/>
      <c r="WKR78" s="481"/>
      <c r="WKS78" s="481"/>
      <c r="WKT78" s="481"/>
      <c r="WKU78" s="481"/>
      <c r="WKV78" s="481"/>
      <c r="WKW78" s="481"/>
      <c r="WKX78" s="481"/>
      <c r="WKY78" s="481"/>
      <c r="WKZ78" s="481"/>
      <c r="WLA78" s="481"/>
      <c r="WLB78" s="481"/>
      <c r="WLC78" s="481"/>
      <c r="WLD78" s="481"/>
      <c r="WLE78" s="481"/>
      <c r="WLF78" s="481"/>
      <c r="WLG78" s="481"/>
      <c r="WLH78" s="481"/>
      <c r="WLI78" s="481"/>
      <c r="WLJ78" s="481"/>
      <c r="WLK78" s="481"/>
      <c r="WLL78" s="481"/>
      <c r="WLM78" s="481"/>
      <c r="WLN78" s="481"/>
      <c r="WLO78" s="481"/>
      <c r="WLP78" s="481"/>
      <c r="WLQ78" s="481"/>
      <c r="WLR78" s="481"/>
      <c r="WLS78" s="481"/>
      <c r="WLT78" s="481"/>
      <c r="WLU78" s="481"/>
      <c r="WLV78" s="481"/>
      <c r="WLW78" s="481"/>
      <c r="WLX78" s="481"/>
      <c r="WLY78" s="481"/>
      <c r="WLZ78" s="481"/>
      <c r="WMA78" s="481"/>
      <c r="WMB78" s="481"/>
      <c r="WMC78" s="481"/>
      <c r="WMD78" s="481"/>
      <c r="WME78" s="481"/>
      <c r="WMF78" s="481"/>
      <c r="WMG78" s="481"/>
      <c r="WMH78" s="481"/>
      <c r="WMI78" s="481"/>
      <c r="WMJ78" s="481"/>
      <c r="WMK78" s="481"/>
      <c r="WML78" s="481"/>
      <c r="WMM78" s="481"/>
      <c r="WMN78" s="481"/>
      <c r="WMO78" s="481"/>
      <c r="WMP78" s="481"/>
      <c r="WMQ78" s="481"/>
      <c r="WMR78" s="481"/>
      <c r="WMS78" s="481"/>
      <c r="WMT78" s="481"/>
      <c r="WMU78" s="481"/>
      <c r="WMV78" s="481"/>
      <c r="WMW78" s="481"/>
      <c r="WMX78" s="481"/>
      <c r="WMY78" s="481"/>
      <c r="WMZ78" s="481"/>
      <c r="WNA78" s="481"/>
      <c r="WNB78" s="481"/>
      <c r="WNC78" s="481"/>
      <c r="WND78" s="481"/>
      <c r="WNE78" s="481"/>
      <c r="WNF78" s="481"/>
      <c r="WNG78" s="481"/>
      <c r="WNH78" s="481"/>
      <c r="WNI78" s="481"/>
      <c r="WNJ78" s="481"/>
      <c r="WNK78" s="481"/>
      <c r="WNL78" s="481"/>
      <c r="WNM78" s="481"/>
      <c r="WNN78" s="481"/>
      <c r="WNO78" s="481"/>
      <c r="WNP78" s="481"/>
      <c r="WNQ78" s="481"/>
      <c r="WNR78" s="481"/>
      <c r="WNS78" s="481"/>
      <c r="WNT78" s="481"/>
      <c r="WNU78" s="481"/>
      <c r="WNV78" s="481"/>
      <c r="WNW78" s="481"/>
      <c r="WNX78" s="481"/>
      <c r="WNY78" s="481"/>
      <c r="WNZ78" s="481"/>
      <c r="WOA78" s="481"/>
      <c r="WOB78" s="481"/>
      <c r="WOC78" s="481"/>
      <c r="WOD78" s="481"/>
      <c r="WOE78" s="481"/>
      <c r="WOF78" s="481"/>
      <c r="WOG78" s="481"/>
      <c r="WOH78" s="481"/>
      <c r="WOI78" s="481"/>
      <c r="WOJ78" s="481"/>
      <c r="WOK78" s="481"/>
      <c r="WOL78" s="481"/>
      <c r="WOM78" s="481"/>
      <c r="WON78" s="481"/>
      <c r="WOO78" s="481"/>
      <c r="WOP78" s="481"/>
      <c r="WOQ78" s="481"/>
      <c r="WOR78" s="481"/>
      <c r="WOS78" s="481"/>
      <c r="WOT78" s="481"/>
      <c r="WOU78" s="481"/>
      <c r="WOV78" s="481"/>
      <c r="WOW78" s="481"/>
      <c r="WOX78" s="481"/>
      <c r="WOY78" s="481"/>
      <c r="WOZ78" s="481"/>
      <c r="WPA78" s="481"/>
      <c r="WPB78" s="481"/>
      <c r="WPC78" s="481"/>
      <c r="WPD78" s="481"/>
      <c r="WPE78" s="481"/>
      <c r="WPF78" s="481"/>
      <c r="WPG78" s="481"/>
      <c r="WPH78" s="481"/>
      <c r="WPI78" s="481"/>
      <c r="WPJ78" s="481"/>
      <c r="WPK78" s="481"/>
      <c r="WPL78" s="481"/>
      <c r="WPM78" s="481"/>
      <c r="WPN78" s="481"/>
      <c r="WPO78" s="481"/>
      <c r="WPP78" s="481"/>
      <c r="WPQ78" s="481"/>
      <c r="WPR78" s="481"/>
      <c r="WPS78" s="481"/>
      <c r="WPT78" s="481"/>
      <c r="WPU78" s="481"/>
      <c r="WPV78" s="481"/>
      <c r="WPW78" s="481"/>
      <c r="WPX78" s="481"/>
      <c r="WPY78" s="481"/>
      <c r="WPZ78" s="481"/>
      <c r="WQA78" s="481"/>
      <c r="WQB78" s="481"/>
      <c r="WQC78" s="481"/>
      <c r="WQD78" s="481"/>
      <c r="WQE78" s="481"/>
      <c r="WQF78" s="481"/>
      <c r="WQG78" s="481"/>
      <c r="WQH78" s="481"/>
      <c r="WQI78" s="481"/>
      <c r="WQJ78" s="481"/>
      <c r="WQK78" s="481"/>
      <c r="WQL78" s="481"/>
      <c r="WQM78" s="481"/>
      <c r="WQN78" s="481"/>
      <c r="WQO78" s="481"/>
      <c r="WQP78" s="481"/>
      <c r="WQQ78" s="481"/>
      <c r="WQR78" s="481"/>
      <c r="WQS78" s="481"/>
      <c r="WQT78" s="481"/>
      <c r="WQU78" s="481"/>
      <c r="WQV78" s="481"/>
      <c r="WQW78" s="481"/>
      <c r="WQX78" s="481"/>
      <c r="WQY78" s="481"/>
      <c r="WQZ78" s="481"/>
      <c r="WRA78" s="481"/>
      <c r="WRB78" s="481"/>
      <c r="WRC78" s="481"/>
      <c r="WRD78" s="481"/>
      <c r="WRE78" s="481"/>
      <c r="WRF78" s="481"/>
      <c r="WRG78" s="481"/>
      <c r="WRH78" s="481"/>
      <c r="WRI78" s="481"/>
      <c r="WRJ78" s="481"/>
      <c r="WRK78" s="481"/>
      <c r="WRL78" s="481"/>
      <c r="WRM78" s="481"/>
      <c r="WRN78" s="481"/>
      <c r="WRO78" s="481"/>
      <c r="WRP78" s="481"/>
      <c r="WRQ78" s="481"/>
      <c r="WRR78" s="481"/>
      <c r="WRS78" s="481"/>
      <c r="WRT78" s="481"/>
      <c r="WRU78" s="481"/>
      <c r="WRV78" s="481"/>
      <c r="WRW78" s="481"/>
      <c r="WRX78" s="481"/>
      <c r="WRY78" s="481"/>
      <c r="WRZ78" s="481"/>
      <c r="WSA78" s="481"/>
      <c r="WSB78" s="481"/>
      <c r="WSC78" s="481"/>
      <c r="WSD78" s="481"/>
      <c r="WSE78" s="481"/>
      <c r="WSF78" s="481"/>
      <c r="WSG78" s="481"/>
      <c r="WSH78" s="481"/>
      <c r="WSI78" s="481"/>
      <c r="WSJ78" s="481"/>
      <c r="WSK78" s="481"/>
      <c r="WSL78" s="481"/>
      <c r="WSM78" s="481"/>
      <c r="WSN78" s="481"/>
      <c r="WSO78" s="481"/>
      <c r="WSP78" s="481"/>
      <c r="WSQ78" s="481"/>
      <c r="WSR78" s="481"/>
      <c r="WSS78" s="481"/>
      <c r="WST78" s="481"/>
      <c r="WSU78" s="481"/>
      <c r="WSV78" s="481"/>
      <c r="WSW78" s="481"/>
      <c r="WSX78" s="481"/>
      <c r="WSY78" s="481"/>
      <c r="WSZ78" s="481"/>
      <c r="WTA78" s="481"/>
      <c r="WTB78" s="481"/>
      <c r="WTC78" s="481"/>
      <c r="WTD78" s="481"/>
      <c r="WTE78" s="481"/>
      <c r="WTF78" s="481"/>
      <c r="WTG78" s="481"/>
      <c r="WTH78" s="481"/>
      <c r="WTI78" s="481"/>
      <c r="WTJ78" s="481"/>
      <c r="WTK78" s="481"/>
      <c r="WTL78" s="481"/>
      <c r="WTM78" s="481"/>
      <c r="WTN78" s="481"/>
      <c r="WTO78" s="481"/>
      <c r="WTP78" s="481"/>
      <c r="WTQ78" s="481"/>
      <c r="WTR78" s="481"/>
      <c r="WTS78" s="481"/>
      <c r="WTT78" s="481"/>
      <c r="WTU78" s="481"/>
      <c r="WTV78" s="481"/>
      <c r="WTW78" s="481"/>
      <c r="WTX78" s="481"/>
      <c r="WTY78" s="481"/>
      <c r="WTZ78" s="481"/>
      <c r="WUA78" s="481"/>
      <c r="WUB78" s="481"/>
      <c r="WUC78" s="481"/>
      <c r="WUD78" s="481"/>
      <c r="WUE78" s="481"/>
      <c r="WUF78" s="481"/>
      <c r="WUG78" s="481"/>
      <c r="WUH78" s="481"/>
      <c r="WUI78" s="481"/>
      <c r="WUJ78" s="481"/>
      <c r="WUK78" s="481"/>
      <c r="WUL78" s="481"/>
      <c r="WUM78" s="481"/>
      <c r="WUN78" s="481"/>
      <c r="WUO78" s="481"/>
      <c r="WUP78" s="481"/>
      <c r="WUQ78" s="481"/>
      <c r="WUR78" s="481"/>
      <c r="WUS78" s="481"/>
      <c r="WUT78" s="481"/>
      <c r="WUU78" s="481"/>
      <c r="WUV78" s="481"/>
      <c r="WUW78" s="481"/>
      <c r="WUX78" s="481"/>
      <c r="WUY78" s="481"/>
      <c r="WUZ78" s="481"/>
      <c r="WVA78" s="481"/>
      <c r="WVB78" s="481"/>
      <c r="WVC78" s="481"/>
      <c r="WVD78" s="481"/>
      <c r="WVE78" s="481"/>
      <c r="WVF78" s="481"/>
      <c r="WVG78" s="481"/>
      <c r="WVH78" s="481"/>
      <c r="WVI78" s="481"/>
      <c r="WVJ78" s="481"/>
      <c r="WVK78" s="481"/>
      <c r="WVL78" s="481"/>
      <c r="WVM78" s="481"/>
      <c r="WVN78" s="481"/>
      <c r="WVO78" s="481"/>
      <c r="WVP78" s="481"/>
      <c r="WVQ78" s="481"/>
      <c r="WVR78" s="481"/>
      <c r="WVS78" s="481"/>
      <c r="WVT78" s="481"/>
      <c r="WVU78" s="481"/>
      <c r="WVV78" s="481"/>
      <c r="WVW78" s="481"/>
      <c r="WVX78" s="481"/>
      <c r="WVY78" s="481"/>
      <c r="WVZ78" s="481"/>
      <c r="WWA78" s="481"/>
      <c r="WWB78" s="481"/>
      <c r="WWC78" s="481"/>
      <c r="WWD78" s="481"/>
      <c r="WWE78" s="481"/>
      <c r="WWF78" s="481"/>
      <c r="WWG78" s="481"/>
      <c r="WWH78" s="481"/>
      <c r="WWI78" s="481"/>
      <c r="WWJ78" s="481"/>
      <c r="WWK78" s="481"/>
      <c r="WWL78" s="481"/>
      <c r="WWM78" s="481"/>
      <c r="WWN78" s="481"/>
      <c r="WWO78" s="481"/>
      <c r="WWP78" s="481"/>
      <c r="WWQ78" s="481"/>
      <c r="WWR78" s="481"/>
      <c r="WWS78" s="481"/>
      <c r="WWT78" s="481"/>
      <c r="WWU78" s="481"/>
      <c r="WWV78" s="481"/>
      <c r="WWW78" s="481"/>
      <c r="WWX78" s="481"/>
      <c r="WWY78" s="481"/>
      <c r="WWZ78" s="481"/>
      <c r="WXA78" s="481"/>
      <c r="WXB78" s="481"/>
      <c r="WXC78" s="481"/>
      <c r="WXD78" s="481"/>
      <c r="WXE78" s="481"/>
      <c r="WXF78" s="481"/>
      <c r="WXG78" s="481"/>
      <c r="WXH78" s="481"/>
      <c r="WXI78" s="481"/>
      <c r="WXJ78" s="481"/>
      <c r="WXK78" s="481"/>
      <c r="WXL78" s="481"/>
      <c r="WXM78" s="481"/>
      <c r="WXN78" s="481"/>
      <c r="WXO78" s="481"/>
      <c r="WXP78" s="481"/>
      <c r="WXQ78" s="481"/>
      <c r="WXR78" s="481"/>
      <c r="WXS78" s="481"/>
      <c r="WXT78" s="481"/>
      <c r="WXU78" s="481"/>
      <c r="WXV78" s="481"/>
      <c r="WXW78" s="481"/>
      <c r="WXX78" s="481"/>
      <c r="WXY78" s="481"/>
      <c r="WXZ78" s="481"/>
      <c r="WYA78" s="481"/>
      <c r="WYB78" s="481"/>
      <c r="WYC78" s="481"/>
      <c r="WYD78" s="481"/>
      <c r="WYE78" s="481"/>
      <c r="WYF78" s="481"/>
      <c r="WYG78" s="481"/>
      <c r="WYH78" s="481"/>
      <c r="WYI78" s="481"/>
      <c r="WYJ78" s="481"/>
      <c r="WYK78" s="481"/>
      <c r="WYL78" s="481"/>
      <c r="WYM78" s="481"/>
      <c r="WYN78" s="481"/>
      <c r="WYO78" s="481"/>
      <c r="WYP78" s="481"/>
      <c r="WYQ78" s="481"/>
      <c r="WYR78" s="481"/>
      <c r="WYS78" s="481"/>
      <c r="WYT78" s="481"/>
      <c r="WYU78" s="481"/>
      <c r="WYV78" s="481"/>
      <c r="WYW78" s="481"/>
      <c r="WYX78" s="481"/>
      <c r="WYY78" s="481"/>
      <c r="WYZ78" s="481"/>
      <c r="WZA78" s="481"/>
      <c r="WZB78" s="481"/>
      <c r="WZC78" s="481"/>
      <c r="WZD78" s="481"/>
      <c r="WZE78" s="481"/>
      <c r="WZF78" s="481"/>
      <c r="WZG78" s="481"/>
      <c r="WZH78" s="481"/>
      <c r="WZI78" s="481"/>
      <c r="WZJ78" s="481"/>
      <c r="WZK78" s="481"/>
      <c r="WZL78" s="481"/>
      <c r="WZM78" s="481"/>
      <c r="WZN78" s="481"/>
      <c r="WZO78" s="481"/>
      <c r="WZP78" s="481"/>
      <c r="WZQ78" s="481"/>
      <c r="WZR78" s="481"/>
      <c r="WZS78" s="481"/>
      <c r="WZT78" s="481"/>
      <c r="WZU78" s="481"/>
      <c r="WZV78" s="481"/>
      <c r="WZW78" s="481"/>
      <c r="WZX78" s="481"/>
      <c r="WZY78" s="481"/>
      <c r="WZZ78" s="481"/>
      <c r="XAA78" s="481"/>
      <c r="XAB78" s="481"/>
      <c r="XAC78" s="481"/>
      <c r="XAD78" s="481"/>
      <c r="XAE78" s="481"/>
      <c r="XAF78" s="481"/>
      <c r="XAG78" s="481"/>
      <c r="XAH78" s="481"/>
      <c r="XAI78" s="481"/>
      <c r="XAJ78" s="481"/>
      <c r="XAK78" s="481"/>
      <c r="XAL78" s="481"/>
      <c r="XAM78" s="481"/>
      <c r="XAN78" s="481"/>
      <c r="XAO78" s="481"/>
      <c r="XAP78" s="481"/>
      <c r="XAQ78" s="481"/>
      <c r="XAR78" s="481"/>
      <c r="XAS78" s="481"/>
      <c r="XAT78" s="481"/>
      <c r="XAU78" s="481"/>
      <c r="XAV78" s="481"/>
      <c r="XAW78" s="481"/>
      <c r="XAX78" s="481"/>
      <c r="XAY78" s="481"/>
      <c r="XAZ78" s="481"/>
      <c r="XBA78" s="481"/>
      <c r="XBB78" s="481"/>
      <c r="XBC78" s="481"/>
      <c r="XBD78" s="481"/>
      <c r="XBE78" s="481"/>
      <c r="XBF78" s="481"/>
      <c r="XBG78" s="481"/>
      <c r="XBH78" s="481"/>
      <c r="XBI78" s="481"/>
      <c r="XBJ78" s="481"/>
      <c r="XBK78" s="481"/>
      <c r="XBL78" s="481"/>
      <c r="XBM78" s="481"/>
      <c r="XBN78" s="481"/>
      <c r="XBO78" s="481"/>
      <c r="XBP78" s="481"/>
      <c r="XBQ78" s="481"/>
      <c r="XBR78" s="481"/>
      <c r="XBS78" s="481"/>
      <c r="XBT78" s="481"/>
      <c r="XBU78" s="481"/>
      <c r="XBV78" s="481"/>
      <c r="XBW78" s="481"/>
      <c r="XBX78" s="481"/>
      <c r="XBY78" s="481"/>
      <c r="XBZ78" s="481"/>
      <c r="XCA78" s="481"/>
      <c r="XCB78" s="481"/>
      <c r="XCC78" s="481"/>
      <c r="XCD78" s="481"/>
      <c r="XCE78" s="481"/>
      <c r="XCF78" s="481"/>
      <c r="XCG78" s="481"/>
      <c r="XCH78" s="481"/>
      <c r="XCI78" s="481"/>
      <c r="XCJ78" s="481"/>
      <c r="XCK78" s="481"/>
      <c r="XCL78" s="481"/>
      <c r="XCM78" s="481"/>
      <c r="XCN78" s="481"/>
      <c r="XCO78" s="481"/>
      <c r="XCP78" s="481"/>
      <c r="XCQ78" s="481"/>
      <c r="XCR78" s="481"/>
      <c r="XCS78" s="481"/>
      <c r="XCT78" s="481"/>
      <c r="XCU78" s="481"/>
      <c r="XCV78" s="481"/>
      <c r="XCW78" s="481"/>
      <c r="XCX78" s="481"/>
      <c r="XCY78" s="481"/>
      <c r="XCZ78" s="481"/>
      <c r="XDA78" s="481"/>
      <c r="XDB78" s="481"/>
      <c r="XDC78" s="481"/>
      <c r="XDD78" s="481"/>
      <c r="XDE78" s="481"/>
      <c r="XDF78" s="481"/>
      <c r="XDG78" s="481"/>
      <c r="XDH78" s="481"/>
      <c r="XDI78" s="481"/>
      <c r="XDJ78" s="481"/>
      <c r="XDK78" s="481"/>
      <c r="XDL78" s="481"/>
      <c r="XDM78" s="481"/>
      <c r="XDN78" s="481"/>
      <c r="XDO78" s="481"/>
      <c r="XDP78" s="481"/>
      <c r="XDQ78" s="481"/>
      <c r="XDR78" s="481"/>
      <c r="XDS78" s="481"/>
      <c r="XDT78" s="481"/>
      <c r="XDU78" s="481"/>
      <c r="XDV78" s="481"/>
      <c r="XDW78" s="481"/>
      <c r="XDX78" s="481"/>
      <c r="XDY78" s="481"/>
      <c r="XDZ78" s="481"/>
      <c r="XEA78" s="481"/>
      <c r="XEB78" s="481"/>
      <c r="XEC78" s="481"/>
      <c r="XED78" s="481"/>
      <c r="XEE78" s="481"/>
      <c r="XEF78" s="481"/>
      <c r="XEG78" s="481"/>
      <c r="XEH78" s="481"/>
      <c r="XEI78" s="481"/>
      <c r="XEJ78" s="481"/>
      <c r="XEK78" s="481"/>
      <c r="XEL78" s="481"/>
      <c r="XEM78" s="481"/>
      <c r="XEN78" s="481"/>
      <c r="XEO78" s="481"/>
      <c r="XEP78" s="481"/>
      <c r="XEQ78" s="481"/>
      <c r="XER78" s="481"/>
      <c r="XES78" s="481"/>
      <c r="XET78" s="481"/>
      <c r="XEU78" s="481"/>
      <c r="XEV78" s="481"/>
      <c r="XEW78" s="481"/>
      <c r="XEX78" s="481"/>
      <c r="XEY78" s="481"/>
      <c r="XEZ78" s="481"/>
      <c r="XFA78" s="481"/>
      <c r="XFB78" s="481"/>
      <c r="XFC78" s="481"/>
    </row>
    <row r="79" spans="1:16383" ht="14.25" customHeight="1" x14ac:dyDescent="0.15">
      <c r="A79" s="85" t="str">
        <f>+Input!G25</f>
        <v>Other Assets</v>
      </c>
      <c r="B79" s="3" t="str">
        <f>$B11</f>
        <v>Purchase Price</v>
      </c>
      <c r="C79" s="71" t="str">
        <f t="shared" ref="C79:C109" si="153">currency</f>
        <v>EUR</v>
      </c>
      <c r="D79" s="23"/>
      <c r="E79" s="89">
        <f ca="1">+IFERROR(SUM(OFFSET(E45,0,0,1,-MIN(Input!$F25*12,Capex!E$1)))/(Input!$F25*12),0)</f>
        <v>19250</v>
      </c>
      <c r="F79" s="89">
        <f ca="1">+IFERROR(SUM(OFFSET(F45,0,0,1,-MIN(Input!$F25*12,Capex!F$1)))/(Input!$F25*12),0)</f>
        <v>19250</v>
      </c>
      <c r="G79" s="89">
        <f ca="1">+IFERROR(SUM(OFFSET(G45,0,0,1,-MIN(Input!$F25*12,Capex!G$1)))/(Input!$F25*12),0)</f>
        <v>19250</v>
      </c>
      <c r="H79" s="89">
        <f ca="1">+IFERROR(SUM(OFFSET(H45,0,0,1,-MIN(Input!$F25*12,Capex!H$1)))/(Input!$F25*12),0)</f>
        <v>19250</v>
      </c>
      <c r="I79" s="89">
        <f ca="1">+IFERROR(SUM(OFFSET(I45,0,0,1,-MIN(Input!$F25*12,Capex!I$1)))/(Input!$F25*12),0)</f>
        <v>19250</v>
      </c>
      <c r="J79" s="89">
        <f ca="1">+IFERROR(SUM(OFFSET(J45,0,0,1,-MIN(Input!$F25*12,Capex!J$1)))/(Input!$F25*12),0)</f>
        <v>19250</v>
      </c>
      <c r="K79" s="89">
        <f ca="1">+IFERROR(SUM(OFFSET(K45,0,0,1,-MIN(Input!$F25*12,Capex!K$1)))/(Input!$F25*12),0)</f>
        <v>19250</v>
      </c>
      <c r="L79" s="89">
        <f ca="1">+IFERROR(SUM(OFFSET(L45,0,0,1,-MIN(Input!$F25*12,Capex!L$1)))/(Input!$F25*12),0)</f>
        <v>19250</v>
      </c>
      <c r="M79" s="89">
        <f ca="1">+IFERROR(SUM(OFFSET(M45,0,0,1,-MIN(Input!$F25*12,Capex!M$1)))/(Input!$F25*12),0)</f>
        <v>19250</v>
      </c>
      <c r="N79" s="89">
        <f ca="1">+IFERROR(SUM(OFFSET(N45,0,0,1,-MIN(Input!$F25*12,Capex!N$1)))/(Input!$F25*12),0)</f>
        <v>19250</v>
      </c>
      <c r="O79" s="89">
        <f ca="1">+IFERROR(SUM(OFFSET(O45,0,0,1,-MIN(Input!$F25*12,Capex!O$1)))/(Input!$F25*12),0)</f>
        <v>19250</v>
      </c>
      <c r="P79" s="89">
        <f ca="1">+IFERROR(SUM(OFFSET(P45,0,0,1,-MIN(Input!$F25*12,Capex!P$1)))/(Input!$F25*12),0)</f>
        <v>19250</v>
      </c>
      <c r="Q79" s="89">
        <f ca="1">+IFERROR(SUM(OFFSET(Q45,0,0,1,-MIN(Input!$F25*12,Capex!Q$1)))/(Input!$F25*12),0)</f>
        <v>19250</v>
      </c>
      <c r="R79" s="89">
        <f ca="1">+IFERROR(SUM(OFFSET(R45,0,0,1,-MIN(Input!$F25*12,Capex!R$1)))/(Input!$F25*12),0)</f>
        <v>19250</v>
      </c>
      <c r="S79" s="89">
        <f ca="1">+IFERROR(SUM(OFFSET(S45,0,0,1,-MIN(Input!$F25*12,Capex!S$1)))/(Input!$F25*12),0)</f>
        <v>19250</v>
      </c>
      <c r="T79" s="89">
        <f ca="1">+IFERROR(SUM(OFFSET(T45,0,0,1,-MIN(Input!$F25*12,Capex!T$1)))/(Input!$F25*12),0)</f>
        <v>19250</v>
      </c>
      <c r="U79" s="89">
        <f ca="1">+IFERROR(SUM(OFFSET(U45,0,0,1,-MIN(Input!$F25*12,Capex!U$1)))/(Input!$F25*12),0)</f>
        <v>19250</v>
      </c>
      <c r="V79" s="89">
        <f ca="1">+IFERROR(SUM(OFFSET(V45,0,0,1,-MIN(Input!$F25*12,Capex!V$1)))/(Input!$F25*12),0)</f>
        <v>19250</v>
      </c>
      <c r="W79" s="89">
        <f ca="1">+IFERROR(SUM(OFFSET(W45,0,0,1,-MIN(Input!$F25*12,Capex!W$1)))/(Input!$F25*12),0)</f>
        <v>19250</v>
      </c>
      <c r="X79" s="89">
        <f ca="1">+IFERROR(SUM(OFFSET(X45,0,0,1,-MIN(Input!$F25*12,Capex!X$1)))/(Input!$F25*12),0)</f>
        <v>19250</v>
      </c>
      <c r="Y79" s="89">
        <f ca="1">+IFERROR(SUM(OFFSET(Y45,0,0,1,-MIN(Input!$F25*12,Capex!Y$1)))/(Input!$F25*12),0)</f>
        <v>19250</v>
      </c>
      <c r="Z79" s="89">
        <f ca="1">+IFERROR(SUM(OFFSET(Z45,0,0,1,-MIN(Input!$F25*12,Capex!Z$1)))/(Input!$F25*12),0)</f>
        <v>19250</v>
      </c>
      <c r="AA79" s="89">
        <f ca="1">+IFERROR(SUM(OFFSET(AA45,0,0,1,-MIN(Input!$F25*12,Capex!AA$1)))/(Input!$F25*12),0)</f>
        <v>19250</v>
      </c>
      <c r="AB79" s="89">
        <f ca="1">+IFERROR(SUM(OFFSET(AB45,0,0,1,-MIN(Input!$F25*12,Capex!AB$1)))/(Input!$F25*12),0)</f>
        <v>19250</v>
      </c>
      <c r="AC79" s="89">
        <f ca="1">+IFERROR(SUM(OFFSET(AC45,0,0,1,-MIN(Input!$F25*12,Capex!AC$1)))/(Input!$F25*12),0)</f>
        <v>19250</v>
      </c>
      <c r="AD79" s="89">
        <f ca="1">+IFERROR(SUM(OFFSET(AD45,0,0,1,-MIN(Input!$F25*12,Capex!AD$1)))/(Input!$F25*12),0)</f>
        <v>19250</v>
      </c>
      <c r="AE79" s="89">
        <f ca="1">+IFERROR(SUM(OFFSET(AE45,0,0,1,-MIN(Input!$F25*12,Capex!AE$1)))/(Input!$F25*12),0)</f>
        <v>19250</v>
      </c>
      <c r="AF79" s="89">
        <f ca="1">+IFERROR(SUM(OFFSET(AF45,0,0,1,-MIN(Input!$F25*12,Capex!AF$1)))/(Input!$F25*12),0)</f>
        <v>19250</v>
      </c>
      <c r="AG79" s="89">
        <f ca="1">+IFERROR(SUM(OFFSET(AG45,0,0,1,-MIN(Input!$F25*12,Capex!AG$1)))/(Input!$F25*12),0)</f>
        <v>19250</v>
      </c>
      <c r="AH79" s="89">
        <f ca="1">+IFERROR(SUM(OFFSET(AH45,0,0,1,-MIN(Input!$F25*12,Capex!AH$1)))/(Input!$F25*12),0)</f>
        <v>19250</v>
      </c>
      <c r="AI79" s="89">
        <f ca="1">+IFERROR(SUM(OFFSET(AI45,0,0,1,-MIN(Input!$F25*12,Capex!AI$1)))/(Input!$F25*12),0)</f>
        <v>19250</v>
      </c>
      <c r="AJ79" s="89">
        <f ca="1">+IFERROR(SUM(OFFSET(AJ45,0,0,1,-MIN(Input!$F25*12,Capex!AJ$1)))/(Input!$F25*12),0)</f>
        <v>19250</v>
      </c>
      <c r="AK79" s="89">
        <f ca="1">+IFERROR(SUM(OFFSET(AK45,0,0,1,-MIN(Input!$F25*12,Capex!AK$1)))/(Input!$F25*12),0)</f>
        <v>19250</v>
      </c>
      <c r="AL79" s="89">
        <f ca="1">+IFERROR(SUM(OFFSET(AL45,0,0,1,-MIN(Input!$F25*12,Capex!AL$1)))/(Input!$F25*12),0)</f>
        <v>19250</v>
      </c>
      <c r="AM79" s="89">
        <f ca="1">+IFERROR(SUM(OFFSET(AM45,0,0,1,-MIN(Input!$F25*12,Capex!AM$1)))/(Input!$F25*12),0)</f>
        <v>19250</v>
      </c>
      <c r="AN79" s="89">
        <f ca="1">+IFERROR(SUM(OFFSET(AN45,0,0,1,-MIN(Input!$F25*12,Capex!AN$1)))/(Input!$F25*12),0)</f>
        <v>19250</v>
      </c>
      <c r="AO79" s="89">
        <f ca="1">+IFERROR(SUM(OFFSET(AO45,0,0,1,-MIN(Input!$F25*12,Capex!AO$1)))/(Input!$F25*12),0)</f>
        <v>19250</v>
      </c>
      <c r="AP79" s="89">
        <f ca="1">+IFERROR(SUM(OFFSET(AP45,0,0,1,-MIN(Input!$F25*12,Capex!AP$1)))/(Input!$F25*12),0)</f>
        <v>19250</v>
      </c>
      <c r="AQ79" s="89">
        <f ca="1">+IFERROR(SUM(OFFSET(AQ45,0,0,1,-MIN(Input!$F25*12,Capex!AQ$1)))/(Input!$F25*12),0)</f>
        <v>19250</v>
      </c>
      <c r="AR79" s="89">
        <f ca="1">+IFERROR(SUM(OFFSET(AR45,0,0,1,-MIN(Input!$F25*12,Capex!AR$1)))/(Input!$F25*12),0)</f>
        <v>19250</v>
      </c>
      <c r="AS79" s="89">
        <f ca="1">+IFERROR(SUM(OFFSET(AS45,0,0,1,-MIN(Input!$F25*12,Capex!AS$1)))/(Input!$F25*12),0)</f>
        <v>19250</v>
      </c>
      <c r="AT79" s="89">
        <f ca="1">+IFERROR(SUM(OFFSET(AT45,0,0,1,-MIN(Input!$F25*12,Capex!AT$1)))/(Input!$F25*12),0)</f>
        <v>19250</v>
      </c>
      <c r="AU79" s="89">
        <f ca="1">+IFERROR(SUM(OFFSET(AU45,0,0,1,-MIN(Input!$F25*12,Capex!AU$1)))/(Input!$F25*12),0)</f>
        <v>19250</v>
      </c>
      <c r="AV79" s="89">
        <f ca="1">+IFERROR(SUM(OFFSET(AV45,0,0,1,-MIN(Input!$F25*12,Capex!AV$1)))/(Input!$F25*12),0)</f>
        <v>19250</v>
      </c>
      <c r="AW79" s="89">
        <f ca="1">+IFERROR(SUM(OFFSET(AW45,0,0,1,-MIN(Input!$F25*12,Capex!AW$1)))/(Input!$F25*12),0)</f>
        <v>19250</v>
      </c>
      <c r="AX79" s="89">
        <f ca="1">+IFERROR(SUM(OFFSET(AX45,0,0,1,-MIN(Input!$F25*12,Capex!AX$1)))/(Input!$F25*12),0)</f>
        <v>19250</v>
      </c>
      <c r="AY79" s="89">
        <f ca="1">+IFERROR(SUM(OFFSET(AY45,0,0,1,-MIN(Input!$F25*12,Capex!AY$1)))/(Input!$F25*12),0)</f>
        <v>19250</v>
      </c>
      <c r="AZ79" s="89">
        <f ca="1">+IFERROR(SUM(OFFSET(AZ45,0,0,1,-MIN(Input!$F25*12,Capex!AZ$1)))/(Input!$F25*12),0)</f>
        <v>19250</v>
      </c>
      <c r="BA79" s="89">
        <f ca="1">+IFERROR(SUM(OFFSET(BA45,0,0,1,-MIN(Input!$F25*12,Capex!BA$1)))/(Input!$F25*12),0)</f>
        <v>19250</v>
      </c>
      <c r="BB79" s="89">
        <f ca="1">+IFERROR(SUM(OFFSET(BB45,0,0,1,-MIN(Input!$F25*12,Capex!BB$1)))/(Input!$F25*12),0)</f>
        <v>19250</v>
      </c>
      <c r="BC79" s="89">
        <f ca="1">+IFERROR(SUM(OFFSET(BC45,0,0,1,-MIN(Input!$F25*12,Capex!BC$1)))/(Input!$F25*12),0)</f>
        <v>19250</v>
      </c>
      <c r="BD79" s="89">
        <f ca="1">+IFERROR(SUM(OFFSET(BD45,0,0,1,-MIN(Input!$F25*12,Capex!BD$1)))/(Input!$F25*12),0)</f>
        <v>19250</v>
      </c>
      <c r="BE79" s="89">
        <f ca="1">+IFERROR(SUM(OFFSET(BE45,0,0,1,-MIN(Input!$F25*12,Capex!BE$1)))/(Input!$F25*12),0)</f>
        <v>19250</v>
      </c>
      <c r="BF79" s="89">
        <f ca="1">+IFERROR(SUM(OFFSET(BF45,0,0,1,-MIN(Input!$F25*12,Capex!BF$1)))/(Input!$F25*12),0)</f>
        <v>19250</v>
      </c>
      <c r="BG79" s="89">
        <f ca="1">+IFERROR(SUM(OFFSET(BG45,0,0,1,-MIN(Input!$F25*12,Capex!BG$1)))/(Input!$F25*12),0)</f>
        <v>19250</v>
      </c>
      <c r="BH79" s="89">
        <f ca="1">+IFERROR(SUM(OFFSET(BH45,0,0,1,-MIN(Input!$F25*12,Capex!BH$1)))/(Input!$F25*12),0)</f>
        <v>19250</v>
      </c>
      <c r="BI79" s="89">
        <f ca="1">+IFERROR(SUM(OFFSET(BI45,0,0,1,-MIN(Input!$F25*12,Capex!BI$1)))/(Input!$F25*12),0)</f>
        <v>19250</v>
      </c>
      <c r="BJ79" s="89">
        <f ca="1">+IFERROR(SUM(OFFSET(BJ45,0,0,1,-MIN(Input!$F25*12,Capex!BJ$1)))/(Input!$F25*12),0)</f>
        <v>19250</v>
      </c>
      <c r="BK79" s="89">
        <f ca="1">+IFERROR(SUM(OFFSET(BK45,0,0,1,-MIN(Input!$F25*12,Capex!BK$1)))/(Input!$F25*12),0)</f>
        <v>19250</v>
      </c>
      <c r="BL79" s="89">
        <f ca="1">+IFERROR(SUM(OFFSET(BL45,0,0,1,-MIN(Input!$F25*12,Capex!BL$1)))/(Input!$F25*12),0)</f>
        <v>19250</v>
      </c>
      <c r="BM79" s="89">
        <f ca="1">+IFERROR(SUM(OFFSET(BM45,0,0,1,-MIN(Input!$F25*12,Capex!BM$1)))/(Input!$F25*12),0)</f>
        <v>19250</v>
      </c>
      <c r="BN79" s="89">
        <f ca="1">+IFERROR(SUM(OFFSET(BN45,0,0,1,-MIN(Input!$F25*12,Capex!BN$1)))/(Input!$F25*12),0)</f>
        <v>19250</v>
      </c>
      <c r="BO79" s="89">
        <f ca="1">+IFERROR(SUM(OFFSET(BO45,0,0,1,-MIN(Input!$F25*12,Capex!BO$1)))/(Input!$F25*12),0)</f>
        <v>19250</v>
      </c>
      <c r="BP79" s="89">
        <f ca="1">+IFERROR(SUM(OFFSET(BP45,0,0,1,-MIN(Input!$F25*12,Capex!BP$1)))/(Input!$F25*12),0)</f>
        <v>19250</v>
      </c>
      <c r="BQ79" s="89">
        <f ca="1">+IFERROR(SUM(OFFSET(BQ45,0,0,1,-MIN(Input!$F25*12,Capex!BQ$1)))/(Input!$F25*12),0)</f>
        <v>19250</v>
      </c>
      <c r="BR79" s="89">
        <f ca="1">+IFERROR(SUM(OFFSET(BR45,0,0,1,-MIN(Input!$F25*12,Capex!BR$1)))/(Input!$F25*12),0)</f>
        <v>19250</v>
      </c>
      <c r="BS79" s="89">
        <f ca="1">+IFERROR(SUM(OFFSET(BS45,0,0,1,-MIN(Input!$F25*12,Capex!BS$1)))/(Input!$F25*12),0)</f>
        <v>19250</v>
      </c>
      <c r="BT79" s="89">
        <f ca="1">+IFERROR(SUM(OFFSET(BT45,0,0,1,-MIN(Input!$F25*12,Capex!BT$1)))/(Input!$F25*12),0)</f>
        <v>19250</v>
      </c>
      <c r="BU79" s="89">
        <f ca="1">+IFERROR(SUM(OFFSET(BU45,0,0,1,-MIN(Input!$F25*12,Capex!BU$1)))/(Input!$F25*12),0)</f>
        <v>19250</v>
      </c>
      <c r="BV79" s="89">
        <f ca="1">+IFERROR(SUM(OFFSET(BV45,0,0,1,-MIN(Input!$F25*12,Capex!BV$1)))/(Input!$F25*12),0)</f>
        <v>19250</v>
      </c>
      <c r="BW79" s="89">
        <f ca="1">+IFERROR(SUM(OFFSET(BW45,0,0,1,-MIN(Input!$F25*12,Capex!BW$1)))/(Input!$F25*12),0)</f>
        <v>19250</v>
      </c>
      <c r="BX79" s="89">
        <f ca="1">+IFERROR(SUM(OFFSET(BX45,0,0,1,-MIN(Input!$F25*12,Capex!BX$1)))/(Input!$F25*12),0)</f>
        <v>19250</v>
      </c>
      <c r="BY79" s="89">
        <f ca="1">+IFERROR(SUM(OFFSET(BY45,0,0,1,-MIN(Input!$F25*12,Capex!BY$1)))/(Input!$F25*12),0)</f>
        <v>19250</v>
      </c>
      <c r="BZ79" s="89">
        <f ca="1">+IFERROR(SUM(OFFSET(BZ45,0,0,1,-MIN(Input!$F25*12,Capex!BZ$1)))/(Input!$F25*12),0)</f>
        <v>19250</v>
      </c>
      <c r="CA79" s="89">
        <f ca="1">+IFERROR(SUM(OFFSET(CA45,0,0,1,-MIN(Input!$F25*12,Capex!CA$1)))/(Input!$F25*12),0)</f>
        <v>19250</v>
      </c>
      <c r="CB79" s="89">
        <f ca="1">+IFERROR(SUM(OFFSET(CB45,0,0,1,-MIN(Input!$F25*12,Capex!CB$1)))/(Input!$F25*12),0)</f>
        <v>19250</v>
      </c>
      <c r="CC79" s="89">
        <f ca="1">+IFERROR(SUM(OFFSET(CC45,0,0,1,-MIN(Input!$F25*12,Capex!CC$1)))/(Input!$F25*12),0)</f>
        <v>19250</v>
      </c>
      <c r="CD79" s="89">
        <f ca="1">+IFERROR(SUM(OFFSET(CD45,0,0,1,-MIN(Input!$F25*12,Capex!CD$1)))/(Input!$F25*12),0)</f>
        <v>19250</v>
      </c>
      <c r="CE79" s="89">
        <f ca="1">+IFERROR(SUM(OFFSET(CE45,0,0,1,-MIN(Input!$F25*12,Capex!CE$1)))/(Input!$F25*12),0)</f>
        <v>19250</v>
      </c>
      <c r="CF79" s="89">
        <f ca="1">+IFERROR(SUM(OFFSET(CF45,0,0,1,-MIN(Input!$F25*12,Capex!CF$1)))/(Input!$F25*12),0)</f>
        <v>19250</v>
      </c>
      <c r="CG79" s="89">
        <f ca="1">+IFERROR(SUM(OFFSET(CG45,0,0,1,-MIN(Input!$F25*12,Capex!CG$1)))/(Input!$F25*12),0)</f>
        <v>19250</v>
      </c>
      <c r="CH79" s="89">
        <f ca="1">+IFERROR(SUM(OFFSET(CH45,0,0,1,-MIN(Input!$F25*12,Capex!CH$1)))/(Input!$F25*12),0)</f>
        <v>19250</v>
      </c>
      <c r="CI79" s="89">
        <f ca="1">+IFERROR(SUM(OFFSET(CI45,0,0,1,-MIN(Input!$F25*12,Capex!CI$1)))/(Input!$F25*12),0)</f>
        <v>19250</v>
      </c>
      <c r="CJ79" s="89">
        <f ca="1">+IFERROR(SUM(OFFSET(CJ45,0,0,1,-MIN(Input!$F25*12,Capex!CJ$1)))/(Input!$F25*12),0)</f>
        <v>19250</v>
      </c>
      <c r="CK79" s="89">
        <f ca="1">+IFERROR(SUM(OFFSET(CK45,0,0,1,-MIN(Input!$F25*12,Capex!CK$1)))/(Input!$F25*12),0)</f>
        <v>19250</v>
      </c>
      <c r="CL79" s="89">
        <f ca="1">+IFERROR(SUM(OFFSET(CL45,0,0,1,-MIN(Input!$F25*12,Capex!CL$1)))/(Input!$F25*12),0)</f>
        <v>19250</v>
      </c>
      <c r="CM79" s="89">
        <f ca="1">+IFERROR(SUM(OFFSET(CM45,0,0,1,-MIN(Input!$F25*12,Capex!CM$1)))/(Input!$F25*12),0)</f>
        <v>19250</v>
      </c>
      <c r="CN79" s="89">
        <f ca="1">+IFERROR(SUM(OFFSET(CN45,0,0,1,-MIN(Input!$F25*12,Capex!CN$1)))/(Input!$F25*12),0)</f>
        <v>19250</v>
      </c>
      <c r="CO79" s="89">
        <f ca="1">+IFERROR(SUM(OFFSET(CO45,0,0,1,-MIN(Input!$F25*12,Capex!CO$1)))/(Input!$F25*12),0)</f>
        <v>19250</v>
      </c>
      <c r="CP79" s="89">
        <f ca="1">+IFERROR(SUM(OFFSET(CP45,0,0,1,-MIN(Input!$F25*12,Capex!CP$1)))/(Input!$F25*12),0)</f>
        <v>19250</v>
      </c>
      <c r="CQ79" s="89">
        <f ca="1">+IFERROR(SUM(OFFSET(CQ45,0,0,1,-MIN(Input!$F25*12,Capex!CQ$1)))/(Input!$F25*12),0)</f>
        <v>19250</v>
      </c>
      <c r="CR79" s="89">
        <f ca="1">+IFERROR(SUM(OFFSET(CR45,0,0,1,-MIN(Input!$F25*12,Capex!CR$1)))/(Input!$F25*12),0)</f>
        <v>19250</v>
      </c>
      <c r="CS79" s="89">
        <f ca="1">+IFERROR(SUM(OFFSET(CS45,0,0,1,-MIN(Input!$F25*12,Capex!CS$1)))/(Input!$F25*12),0)</f>
        <v>19250</v>
      </c>
      <c r="CT79" s="89">
        <f ca="1">+IFERROR(SUM(OFFSET(CT45,0,0,1,-MIN(Input!$F25*12,Capex!CT$1)))/(Input!$F25*12),0)</f>
        <v>19250</v>
      </c>
      <c r="CU79" s="89">
        <f ca="1">+IFERROR(SUM(OFFSET(CU45,0,0,1,-MIN(Input!$F25*12,Capex!CU$1)))/(Input!$F25*12),0)</f>
        <v>19250</v>
      </c>
      <c r="CV79" s="89">
        <f ca="1">+IFERROR(SUM(OFFSET(CV45,0,0,1,-MIN(Input!$F25*12,Capex!CV$1)))/(Input!$F25*12),0)</f>
        <v>19250</v>
      </c>
      <c r="CW79" s="89">
        <f ca="1">+IFERROR(SUM(OFFSET(CW45,0,0,1,-MIN(Input!$F25*12,Capex!CW$1)))/(Input!$F25*12),0)</f>
        <v>19250</v>
      </c>
      <c r="CX79" s="89">
        <f ca="1">+IFERROR(SUM(OFFSET(CX45,0,0,1,-MIN(Input!$F25*12,Capex!CX$1)))/(Input!$F25*12),0)</f>
        <v>19250</v>
      </c>
      <c r="CY79" s="89">
        <f ca="1">+IFERROR(SUM(OFFSET(CY45,0,0,1,-MIN(Input!$F25*12,Capex!CY$1)))/(Input!$F25*12),0)</f>
        <v>19250</v>
      </c>
      <c r="CZ79" s="89">
        <f ca="1">+IFERROR(SUM(OFFSET(CZ45,0,0,1,-MIN(Input!$F25*12,Capex!CZ$1)))/(Input!$F25*12),0)</f>
        <v>19250</v>
      </c>
      <c r="DA79" s="89">
        <f ca="1">+IFERROR(SUM(OFFSET(DA45,0,0,1,-MIN(Input!$F25*12,Capex!DA$1)))/(Input!$F25*12),0)</f>
        <v>19250</v>
      </c>
      <c r="DB79" s="89">
        <f ca="1">+IFERROR(SUM(OFFSET(DB45,0,0,1,-MIN(Input!$F25*12,Capex!DB$1)))/(Input!$F25*12),0)</f>
        <v>19250</v>
      </c>
      <c r="DC79" s="89">
        <f ca="1">+IFERROR(SUM(OFFSET(DC45,0,0,1,-MIN(Input!$F25*12,Capex!DC$1)))/(Input!$F25*12),0)</f>
        <v>19250</v>
      </c>
      <c r="DD79" s="89">
        <f ca="1">+IFERROR(SUM(OFFSET(DD45,0,0,1,-MIN(Input!$F25*12,Capex!DD$1)))/(Input!$F25*12),0)</f>
        <v>19250</v>
      </c>
      <c r="DE79" s="89">
        <f ca="1">+IFERROR(SUM(OFFSET(DE45,0,0,1,-MIN(Input!$F25*12,Capex!DE$1)))/(Input!$F25*12),0)</f>
        <v>19250</v>
      </c>
      <c r="DF79" s="89">
        <f ca="1">+IFERROR(SUM(OFFSET(DF45,0,0,1,-MIN(Input!$F25*12,Capex!DF$1)))/(Input!$F25*12),0)</f>
        <v>19250</v>
      </c>
      <c r="DG79" s="89">
        <f ca="1">+IFERROR(SUM(OFFSET(DG45,0,0,1,-MIN(Input!$F25*12,Capex!DG$1)))/(Input!$F25*12),0)</f>
        <v>19250</v>
      </c>
      <c r="DH79" s="89">
        <f ca="1">+IFERROR(SUM(OFFSET(DH45,0,0,1,-MIN(Input!$F25*12,Capex!DH$1)))/(Input!$F25*12),0)</f>
        <v>19250</v>
      </c>
      <c r="DI79" s="89">
        <f ca="1">+IFERROR(SUM(OFFSET(DI45,0,0,1,-MIN(Input!$F25*12,Capex!DI$1)))/(Input!$F25*12),0)</f>
        <v>19250</v>
      </c>
      <c r="DJ79" s="89">
        <f ca="1">+IFERROR(SUM(OFFSET(DJ45,0,0,1,-MIN(Input!$F25*12,Capex!DJ$1)))/(Input!$F25*12),0)</f>
        <v>19250</v>
      </c>
      <c r="DK79" s="89">
        <f ca="1">+IFERROR(SUM(OFFSET(DK45,0,0,1,-MIN(Input!$F25*12,Capex!DK$1)))/(Input!$F25*12),0)</f>
        <v>19250</v>
      </c>
      <c r="DL79" s="89">
        <f ca="1">+IFERROR(SUM(OFFSET(DL45,0,0,1,-MIN(Input!$F25*12,Capex!DL$1)))/(Input!$F25*12),0)</f>
        <v>19250</v>
      </c>
      <c r="DM79" s="89">
        <f ca="1">+IFERROR(SUM(OFFSET(DM45,0,0,1,-MIN(Input!$F25*12,Capex!DM$1)))/(Input!$F25*12),0)</f>
        <v>19250</v>
      </c>
      <c r="DN79" s="89">
        <f ca="1">+IFERROR(SUM(OFFSET(DN45,0,0,1,-MIN(Input!$F25*12,Capex!DN$1)))/(Input!$F25*12),0)</f>
        <v>19250</v>
      </c>
      <c r="DO79" s="89">
        <f ca="1">+IFERROR(SUM(OFFSET(DO45,0,0,1,-MIN(Input!$F25*12,Capex!DO$1)))/(Input!$F25*12),0)</f>
        <v>19250</v>
      </c>
      <c r="DP79" s="89">
        <f ca="1">+IFERROR(SUM(OFFSET(DP45,0,0,1,-MIN(Input!$F25*12,Capex!DP$1)))/(Input!$F25*12),0)</f>
        <v>19250</v>
      </c>
      <c r="DQ79" s="89">
        <f ca="1">+IFERROR(SUM(OFFSET(DQ45,0,0,1,-MIN(Input!$F25*12,Capex!DQ$1)))/(Input!$F25*12),0)</f>
        <v>19250</v>
      </c>
      <c r="DR79" s="89">
        <f ca="1">+IFERROR(SUM(OFFSET(DR45,0,0,1,-MIN(Input!$F25*12,Capex!DR$1)))/(Input!$F25*12),0)</f>
        <v>19250</v>
      </c>
      <c r="DS79" s="89">
        <f ca="1">+IFERROR(SUM(OFFSET(DS45,0,0,1,-MIN(Input!$F25*12,Capex!DS$1)))/(Input!$F25*12),0)</f>
        <v>19250</v>
      </c>
      <c r="DT79" s="89">
        <f ca="1">+IFERROR(SUM(OFFSET(DT45,0,0,1,-MIN(Input!$F25*12,Capex!DT$1)))/(Input!$F25*12),0)</f>
        <v>19250</v>
      </c>
    </row>
    <row r="80" spans="1:16383" ht="14.25" customHeight="1" x14ac:dyDescent="0.15">
      <c r="A80" s="85" t="str">
        <f>+Input!G26</f>
        <v>Other Assets</v>
      </c>
      <c r="B80" s="3" t="str">
        <f t="shared" ref="B80:B108" si="154">$B12</f>
        <v>Closing Costs 2.5% TAX Baleares Government</v>
      </c>
      <c r="C80" s="71" t="str">
        <f t="shared" si="153"/>
        <v>EUR</v>
      </c>
      <c r="D80" s="23"/>
      <c r="E80" s="89">
        <f ca="1">+IFERROR(SUM(OFFSET(E46,0,0,1,-MIN(Input!$F26*12,Capex!E$1)))/(Input!$F26*12),0)</f>
        <v>481.25</v>
      </c>
      <c r="F80" s="89">
        <f ca="1">+IFERROR(SUM(OFFSET(F46,0,0,1,-MIN(Input!$F26*12,Capex!F$1)))/(Input!$F26*12),0)</f>
        <v>481.25</v>
      </c>
      <c r="G80" s="89">
        <f ca="1">+IFERROR(SUM(OFFSET(G46,0,0,1,-MIN(Input!$F26*12,Capex!G$1)))/(Input!$F26*12),0)</f>
        <v>481.25</v>
      </c>
      <c r="H80" s="89">
        <f ca="1">+IFERROR(SUM(OFFSET(H46,0,0,1,-MIN(Input!$F26*12,Capex!H$1)))/(Input!$F26*12),0)</f>
        <v>481.25</v>
      </c>
      <c r="I80" s="89">
        <f ca="1">+IFERROR(SUM(OFFSET(I46,0,0,1,-MIN(Input!$F26*12,Capex!I$1)))/(Input!$F26*12),0)</f>
        <v>481.25</v>
      </c>
      <c r="J80" s="89">
        <f ca="1">+IFERROR(SUM(OFFSET(J46,0,0,1,-MIN(Input!$F26*12,Capex!J$1)))/(Input!$F26*12),0)</f>
        <v>481.25</v>
      </c>
      <c r="K80" s="89">
        <f ca="1">+IFERROR(SUM(OFFSET(K46,0,0,1,-MIN(Input!$F26*12,Capex!K$1)))/(Input!$F26*12),0)</f>
        <v>481.25</v>
      </c>
      <c r="L80" s="89">
        <f ca="1">+IFERROR(SUM(OFFSET(L46,0,0,1,-MIN(Input!$F26*12,Capex!L$1)))/(Input!$F26*12),0)</f>
        <v>481.25</v>
      </c>
      <c r="M80" s="89">
        <f ca="1">+IFERROR(SUM(OFFSET(M46,0,0,1,-MIN(Input!$F26*12,Capex!M$1)))/(Input!$F26*12),0)</f>
        <v>481.25</v>
      </c>
      <c r="N80" s="89">
        <f ca="1">+IFERROR(SUM(OFFSET(N46,0,0,1,-MIN(Input!$F26*12,Capex!N$1)))/(Input!$F26*12),0)</f>
        <v>481.25</v>
      </c>
      <c r="O80" s="89">
        <f ca="1">+IFERROR(SUM(OFFSET(O46,0,0,1,-MIN(Input!$F26*12,Capex!O$1)))/(Input!$F26*12),0)</f>
        <v>481.25</v>
      </c>
      <c r="P80" s="89">
        <f ca="1">+IFERROR(SUM(OFFSET(P46,0,0,1,-MIN(Input!$F26*12,Capex!P$1)))/(Input!$F26*12),0)</f>
        <v>481.25</v>
      </c>
      <c r="Q80" s="89">
        <f ca="1">+IFERROR(SUM(OFFSET(Q46,0,0,1,-MIN(Input!$F26*12,Capex!Q$1)))/(Input!$F26*12),0)</f>
        <v>481.25</v>
      </c>
      <c r="R80" s="89">
        <f ca="1">+IFERROR(SUM(OFFSET(R46,0,0,1,-MIN(Input!$F26*12,Capex!R$1)))/(Input!$F26*12),0)</f>
        <v>481.25</v>
      </c>
      <c r="S80" s="89">
        <f ca="1">+IFERROR(SUM(OFFSET(S46,0,0,1,-MIN(Input!$F26*12,Capex!S$1)))/(Input!$F26*12),0)</f>
        <v>481.25</v>
      </c>
      <c r="T80" s="89">
        <f ca="1">+IFERROR(SUM(OFFSET(T46,0,0,1,-MIN(Input!$F26*12,Capex!T$1)))/(Input!$F26*12),0)</f>
        <v>481.25</v>
      </c>
      <c r="U80" s="89">
        <f ca="1">+IFERROR(SUM(OFFSET(U46,0,0,1,-MIN(Input!$F26*12,Capex!U$1)))/(Input!$F26*12),0)</f>
        <v>481.25</v>
      </c>
      <c r="V80" s="89">
        <f ca="1">+IFERROR(SUM(OFFSET(V46,0,0,1,-MIN(Input!$F26*12,Capex!V$1)))/(Input!$F26*12),0)</f>
        <v>481.25</v>
      </c>
      <c r="W80" s="89">
        <f ca="1">+IFERROR(SUM(OFFSET(W46,0,0,1,-MIN(Input!$F26*12,Capex!W$1)))/(Input!$F26*12),0)</f>
        <v>481.25</v>
      </c>
      <c r="X80" s="89">
        <f ca="1">+IFERROR(SUM(OFFSET(X46,0,0,1,-MIN(Input!$F26*12,Capex!X$1)))/(Input!$F26*12),0)</f>
        <v>481.25</v>
      </c>
      <c r="Y80" s="89">
        <f ca="1">+IFERROR(SUM(OFFSET(Y46,0,0,1,-MIN(Input!$F26*12,Capex!Y$1)))/(Input!$F26*12),0)</f>
        <v>481.25</v>
      </c>
      <c r="Z80" s="89">
        <f ca="1">+IFERROR(SUM(OFFSET(Z46,0,0,1,-MIN(Input!$F26*12,Capex!Z$1)))/(Input!$F26*12),0)</f>
        <v>481.25</v>
      </c>
      <c r="AA80" s="89">
        <f ca="1">+IFERROR(SUM(OFFSET(AA46,0,0,1,-MIN(Input!$F26*12,Capex!AA$1)))/(Input!$F26*12),0)</f>
        <v>481.25</v>
      </c>
      <c r="AB80" s="89">
        <f ca="1">+IFERROR(SUM(OFFSET(AB46,0,0,1,-MIN(Input!$F26*12,Capex!AB$1)))/(Input!$F26*12),0)</f>
        <v>481.25</v>
      </c>
      <c r="AC80" s="89">
        <f ca="1">+IFERROR(SUM(OFFSET(AC46,0,0,1,-MIN(Input!$F26*12,Capex!AC$1)))/(Input!$F26*12),0)</f>
        <v>481.25</v>
      </c>
      <c r="AD80" s="89">
        <f ca="1">+IFERROR(SUM(OFFSET(AD46,0,0,1,-MIN(Input!$F26*12,Capex!AD$1)))/(Input!$F26*12),0)</f>
        <v>481.25</v>
      </c>
      <c r="AE80" s="89">
        <f ca="1">+IFERROR(SUM(OFFSET(AE46,0,0,1,-MIN(Input!$F26*12,Capex!AE$1)))/(Input!$F26*12),0)</f>
        <v>481.25</v>
      </c>
      <c r="AF80" s="89">
        <f ca="1">+IFERROR(SUM(OFFSET(AF46,0,0,1,-MIN(Input!$F26*12,Capex!AF$1)))/(Input!$F26*12),0)</f>
        <v>481.25</v>
      </c>
      <c r="AG80" s="89">
        <f ca="1">+IFERROR(SUM(OFFSET(AG46,0,0,1,-MIN(Input!$F26*12,Capex!AG$1)))/(Input!$F26*12),0)</f>
        <v>481.25</v>
      </c>
      <c r="AH80" s="89">
        <f ca="1">+IFERROR(SUM(OFFSET(AH46,0,0,1,-MIN(Input!$F26*12,Capex!AH$1)))/(Input!$F26*12),0)</f>
        <v>481.25</v>
      </c>
      <c r="AI80" s="89">
        <f ca="1">+IFERROR(SUM(OFFSET(AI46,0,0,1,-MIN(Input!$F26*12,Capex!AI$1)))/(Input!$F26*12),0)</f>
        <v>481.25</v>
      </c>
      <c r="AJ80" s="89">
        <f ca="1">+IFERROR(SUM(OFFSET(AJ46,0,0,1,-MIN(Input!$F26*12,Capex!AJ$1)))/(Input!$F26*12),0)</f>
        <v>481.25</v>
      </c>
      <c r="AK80" s="89">
        <f ca="1">+IFERROR(SUM(OFFSET(AK46,0,0,1,-MIN(Input!$F26*12,Capex!AK$1)))/(Input!$F26*12),0)</f>
        <v>481.25</v>
      </c>
      <c r="AL80" s="89">
        <f ca="1">+IFERROR(SUM(OFFSET(AL46,0,0,1,-MIN(Input!$F26*12,Capex!AL$1)))/(Input!$F26*12),0)</f>
        <v>481.25</v>
      </c>
      <c r="AM80" s="89">
        <f ca="1">+IFERROR(SUM(OFFSET(AM46,0,0,1,-MIN(Input!$F26*12,Capex!AM$1)))/(Input!$F26*12),0)</f>
        <v>481.25</v>
      </c>
      <c r="AN80" s="89">
        <f ca="1">+IFERROR(SUM(OFFSET(AN46,0,0,1,-MIN(Input!$F26*12,Capex!AN$1)))/(Input!$F26*12),0)</f>
        <v>481.25</v>
      </c>
      <c r="AO80" s="89">
        <f ca="1">+IFERROR(SUM(OFFSET(AO46,0,0,1,-MIN(Input!$F26*12,Capex!AO$1)))/(Input!$F26*12),0)</f>
        <v>481.25</v>
      </c>
      <c r="AP80" s="89">
        <f ca="1">+IFERROR(SUM(OFFSET(AP46,0,0,1,-MIN(Input!$F26*12,Capex!AP$1)))/(Input!$F26*12),0)</f>
        <v>481.25</v>
      </c>
      <c r="AQ80" s="89">
        <f ca="1">+IFERROR(SUM(OFFSET(AQ46,0,0,1,-MIN(Input!$F26*12,Capex!AQ$1)))/(Input!$F26*12),0)</f>
        <v>481.25</v>
      </c>
      <c r="AR80" s="89">
        <f ca="1">+IFERROR(SUM(OFFSET(AR46,0,0,1,-MIN(Input!$F26*12,Capex!AR$1)))/(Input!$F26*12),0)</f>
        <v>481.25</v>
      </c>
      <c r="AS80" s="89">
        <f ca="1">+IFERROR(SUM(OFFSET(AS46,0,0,1,-MIN(Input!$F26*12,Capex!AS$1)))/(Input!$F26*12),0)</f>
        <v>481.25</v>
      </c>
      <c r="AT80" s="89">
        <f ca="1">+IFERROR(SUM(OFFSET(AT46,0,0,1,-MIN(Input!$F26*12,Capex!AT$1)))/(Input!$F26*12),0)</f>
        <v>481.25</v>
      </c>
      <c r="AU80" s="89">
        <f ca="1">+IFERROR(SUM(OFFSET(AU46,0,0,1,-MIN(Input!$F26*12,Capex!AU$1)))/(Input!$F26*12),0)</f>
        <v>481.25</v>
      </c>
      <c r="AV80" s="89">
        <f ca="1">+IFERROR(SUM(OFFSET(AV46,0,0,1,-MIN(Input!$F26*12,Capex!AV$1)))/(Input!$F26*12),0)</f>
        <v>481.25</v>
      </c>
      <c r="AW80" s="89">
        <f ca="1">+IFERROR(SUM(OFFSET(AW46,0,0,1,-MIN(Input!$F26*12,Capex!AW$1)))/(Input!$F26*12),0)</f>
        <v>481.25</v>
      </c>
      <c r="AX80" s="89">
        <f ca="1">+IFERROR(SUM(OFFSET(AX46,0,0,1,-MIN(Input!$F26*12,Capex!AX$1)))/(Input!$F26*12),0)</f>
        <v>481.25</v>
      </c>
      <c r="AY80" s="89">
        <f ca="1">+IFERROR(SUM(OFFSET(AY46,0,0,1,-MIN(Input!$F26*12,Capex!AY$1)))/(Input!$F26*12),0)</f>
        <v>481.25</v>
      </c>
      <c r="AZ80" s="89">
        <f ca="1">+IFERROR(SUM(OFFSET(AZ46,0,0,1,-MIN(Input!$F26*12,Capex!AZ$1)))/(Input!$F26*12),0)</f>
        <v>481.25</v>
      </c>
      <c r="BA80" s="89">
        <f ca="1">+IFERROR(SUM(OFFSET(BA46,0,0,1,-MIN(Input!$F26*12,Capex!BA$1)))/(Input!$F26*12),0)</f>
        <v>481.25</v>
      </c>
      <c r="BB80" s="89">
        <f ca="1">+IFERROR(SUM(OFFSET(BB46,0,0,1,-MIN(Input!$F26*12,Capex!BB$1)))/(Input!$F26*12),0)</f>
        <v>481.25</v>
      </c>
      <c r="BC80" s="89">
        <f ca="1">+IFERROR(SUM(OFFSET(BC46,0,0,1,-MIN(Input!$F26*12,Capex!BC$1)))/(Input!$F26*12),0)</f>
        <v>481.25</v>
      </c>
      <c r="BD80" s="89">
        <f ca="1">+IFERROR(SUM(OFFSET(BD46,0,0,1,-MIN(Input!$F26*12,Capex!BD$1)))/(Input!$F26*12),0)</f>
        <v>481.25</v>
      </c>
      <c r="BE80" s="89">
        <f ca="1">+IFERROR(SUM(OFFSET(BE46,0,0,1,-MIN(Input!$F26*12,Capex!BE$1)))/(Input!$F26*12),0)</f>
        <v>481.25</v>
      </c>
      <c r="BF80" s="89">
        <f ca="1">+IFERROR(SUM(OFFSET(BF46,0,0,1,-MIN(Input!$F26*12,Capex!BF$1)))/(Input!$F26*12),0)</f>
        <v>481.25</v>
      </c>
      <c r="BG80" s="89">
        <f ca="1">+IFERROR(SUM(OFFSET(BG46,0,0,1,-MIN(Input!$F26*12,Capex!BG$1)))/(Input!$F26*12),0)</f>
        <v>481.25</v>
      </c>
      <c r="BH80" s="89">
        <f ca="1">+IFERROR(SUM(OFFSET(BH46,0,0,1,-MIN(Input!$F26*12,Capex!BH$1)))/(Input!$F26*12),0)</f>
        <v>481.25</v>
      </c>
      <c r="BI80" s="89">
        <f ca="1">+IFERROR(SUM(OFFSET(BI46,0,0,1,-MIN(Input!$F26*12,Capex!BI$1)))/(Input!$F26*12),0)</f>
        <v>481.25</v>
      </c>
      <c r="BJ80" s="89">
        <f ca="1">+IFERROR(SUM(OFFSET(BJ46,0,0,1,-MIN(Input!$F26*12,Capex!BJ$1)))/(Input!$F26*12),0)</f>
        <v>481.25</v>
      </c>
      <c r="BK80" s="89">
        <f ca="1">+IFERROR(SUM(OFFSET(BK46,0,0,1,-MIN(Input!$F26*12,Capex!BK$1)))/(Input!$F26*12),0)</f>
        <v>481.25</v>
      </c>
      <c r="BL80" s="89">
        <f ca="1">+IFERROR(SUM(OFFSET(BL46,0,0,1,-MIN(Input!$F26*12,Capex!BL$1)))/(Input!$F26*12),0)</f>
        <v>481.25</v>
      </c>
      <c r="BM80" s="89">
        <f ca="1">+IFERROR(SUM(OFFSET(BM46,0,0,1,-MIN(Input!$F26*12,Capex!BM$1)))/(Input!$F26*12),0)</f>
        <v>481.25</v>
      </c>
      <c r="BN80" s="89">
        <f ca="1">+IFERROR(SUM(OFFSET(BN46,0,0,1,-MIN(Input!$F26*12,Capex!BN$1)))/(Input!$F26*12),0)</f>
        <v>481.25</v>
      </c>
      <c r="BO80" s="89">
        <f ca="1">+IFERROR(SUM(OFFSET(BO46,0,0,1,-MIN(Input!$F26*12,Capex!BO$1)))/(Input!$F26*12),0)</f>
        <v>481.25</v>
      </c>
      <c r="BP80" s="89">
        <f ca="1">+IFERROR(SUM(OFFSET(BP46,0,0,1,-MIN(Input!$F26*12,Capex!BP$1)))/(Input!$F26*12),0)</f>
        <v>481.25</v>
      </c>
      <c r="BQ80" s="89">
        <f ca="1">+IFERROR(SUM(OFFSET(BQ46,0,0,1,-MIN(Input!$F26*12,Capex!BQ$1)))/(Input!$F26*12),0)</f>
        <v>481.25</v>
      </c>
      <c r="BR80" s="89">
        <f ca="1">+IFERROR(SUM(OFFSET(BR46,0,0,1,-MIN(Input!$F26*12,Capex!BR$1)))/(Input!$F26*12),0)</f>
        <v>481.25</v>
      </c>
      <c r="BS80" s="89">
        <f ca="1">+IFERROR(SUM(OFFSET(BS46,0,0,1,-MIN(Input!$F26*12,Capex!BS$1)))/(Input!$F26*12),0)</f>
        <v>481.25</v>
      </c>
      <c r="BT80" s="89">
        <f ca="1">+IFERROR(SUM(OFFSET(BT46,0,0,1,-MIN(Input!$F26*12,Capex!BT$1)))/(Input!$F26*12),0)</f>
        <v>481.25</v>
      </c>
      <c r="BU80" s="89">
        <f ca="1">+IFERROR(SUM(OFFSET(BU46,0,0,1,-MIN(Input!$F26*12,Capex!BU$1)))/(Input!$F26*12),0)</f>
        <v>481.25</v>
      </c>
      <c r="BV80" s="89">
        <f ca="1">+IFERROR(SUM(OFFSET(BV46,0,0,1,-MIN(Input!$F26*12,Capex!BV$1)))/(Input!$F26*12),0)</f>
        <v>481.25</v>
      </c>
      <c r="BW80" s="89">
        <f ca="1">+IFERROR(SUM(OFFSET(BW46,0,0,1,-MIN(Input!$F26*12,Capex!BW$1)))/(Input!$F26*12),0)</f>
        <v>481.25</v>
      </c>
      <c r="BX80" s="89">
        <f ca="1">+IFERROR(SUM(OFFSET(BX46,0,0,1,-MIN(Input!$F26*12,Capex!BX$1)))/(Input!$F26*12),0)</f>
        <v>481.25</v>
      </c>
      <c r="BY80" s="89">
        <f ca="1">+IFERROR(SUM(OFFSET(BY46,0,0,1,-MIN(Input!$F26*12,Capex!BY$1)))/(Input!$F26*12),0)</f>
        <v>481.25</v>
      </c>
      <c r="BZ80" s="89">
        <f ca="1">+IFERROR(SUM(OFFSET(BZ46,0,0,1,-MIN(Input!$F26*12,Capex!BZ$1)))/(Input!$F26*12),0)</f>
        <v>481.25</v>
      </c>
      <c r="CA80" s="89">
        <f ca="1">+IFERROR(SUM(OFFSET(CA46,0,0,1,-MIN(Input!$F26*12,Capex!CA$1)))/(Input!$F26*12),0)</f>
        <v>481.25</v>
      </c>
      <c r="CB80" s="89">
        <f ca="1">+IFERROR(SUM(OFFSET(CB46,0,0,1,-MIN(Input!$F26*12,Capex!CB$1)))/(Input!$F26*12),0)</f>
        <v>481.25</v>
      </c>
      <c r="CC80" s="89">
        <f ca="1">+IFERROR(SUM(OFFSET(CC46,0,0,1,-MIN(Input!$F26*12,Capex!CC$1)))/(Input!$F26*12),0)</f>
        <v>481.25</v>
      </c>
      <c r="CD80" s="89">
        <f ca="1">+IFERROR(SUM(OFFSET(CD46,0,0,1,-MIN(Input!$F26*12,Capex!CD$1)))/(Input!$F26*12),0)</f>
        <v>481.25</v>
      </c>
      <c r="CE80" s="89">
        <f ca="1">+IFERROR(SUM(OFFSET(CE46,0,0,1,-MIN(Input!$F26*12,Capex!CE$1)))/(Input!$F26*12),0)</f>
        <v>481.25</v>
      </c>
      <c r="CF80" s="89">
        <f ca="1">+IFERROR(SUM(OFFSET(CF46,0,0,1,-MIN(Input!$F26*12,Capex!CF$1)))/(Input!$F26*12),0)</f>
        <v>481.25</v>
      </c>
      <c r="CG80" s="89">
        <f ca="1">+IFERROR(SUM(OFFSET(CG46,0,0,1,-MIN(Input!$F26*12,Capex!CG$1)))/(Input!$F26*12),0)</f>
        <v>481.25</v>
      </c>
      <c r="CH80" s="89">
        <f ca="1">+IFERROR(SUM(OFFSET(CH46,0,0,1,-MIN(Input!$F26*12,Capex!CH$1)))/(Input!$F26*12),0)</f>
        <v>481.25</v>
      </c>
      <c r="CI80" s="89">
        <f ca="1">+IFERROR(SUM(OFFSET(CI46,0,0,1,-MIN(Input!$F26*12,Capex!CI$1)))/(Input!$F26*12),0)</f>
        <v>481.25</v>
      </c>
      <c r="CJ80" s="89">
        <f ca="1">+IFERROR(SUM(OFFSET(CJ46,0,0,1,-MIN(Input!$F26*12,Capex!CJ$1)))/(Input!$F26*12),0)</f>
        <v>481.25</v>
      </c>
      <c r="CK80" s="89">
        <f ca="1">+IFERROR(SUM(OFFSET(CK46,0,0,1,-MIN(Input!$F26*12,Capex!CK$1)))/(Input!$F26*12),0)</f>
        <v>481.25</v>
      </c>
      <c r="CL80" s="89">
        <f ca="1">+IFERROR(SUM(OFFSET(CL46,0,0,1,-MIN(Input!$F26*12,Capex!CL$1)))/(Input!$F26*12),0)</f>
        <v>481.25</v>
      </c>
      <c r="CM80" s="89">
        <f ca="1">+IFERROR(SUM(OFFSET(CM46,0,0,1,-MIN(Input!$F26*12,Capex!CM$1)))/(Input!$F26*12),0)</f>
        <v>481.25</v>
      </c>
      <c r="CN80" s="89">
        <f ca="1">+IFERROR(SUM(OFFSET(CN46,0,0,1,-MIN(Input!$F26*12,Capex!CN$1)))/(Input!$F26*12),0)</f>
        <v>481.25</v>
      </c>
      <c r="CO80" s="89">
        <f ca="1">+IFERROR(SUM(OFFSET(CO46,0,0,1,-MIN(Input!$F26*12,Capex!CO$1)))/(Input!$F26*12),0)</f>
        <v>481.25</v>
      </c>
      <c r="CP80" s="89">
        <f ca="1">+IFERROR(SUM(OFFSET(CP46,0,0,1,-MIN(Input!$F26*12,Capex!CP$1)))/(Input!$F26*12),0)</f>
        <v>481.25</v>
      </c>
      <c r="CQ80" s="89">
        <f ca="1">+IFERROR(SUM(OFFSET(CQ46,0,0,1,-MIN(Input!$F26*12,Capex!CQ$1)))/(Input!$F26*12),0)</f>
        <v>481.25</v>
      </c>
      <c r="CR80" s="89">
        <f ca="1">+IFERROR(SUM(OFFSET(CR46,0,0,1,-MIN(Input!$F26*12,Capex!CR$1)))/(Input!$F26*12),0)</f>
        <v>481.25</v>
      </c>
      <c r="CS80" s="89">
        <f ca="1">+IFERROR(SUM(OFFSET(CS46,0,0,1,-MIN(Input!$F26*12,Capex!CS$1)))/(Input!$F26*12),0)</f>
        <v>481.25</v>
      </c>
      <c r="CT80" s="89">
        <f ca="1">+IFERROR(SUM(OFFSET(CT46,0,0,1,-MIN(Input!$F26*12,Capex!CT$1)))/(Input!$F26*12),0)</f>
        <v>481.25</v>
      </c>
      <c r="CU80" s="89">
        <f ca="1">+IFERROR(SUM(OFFSET(CU46,0,0,1,-MIN(Input!$F26*12,Capex!CU$1)))/(Input!$F26*12),0)</f>
        <v>481.25</v>
      </c>
      <c r="CV80" s="89">
        <f ca="1">+IFERROR(SUM(OFFSET(CV46,0,0,1,-MIN(Input!$F26*12,Capex!CV$1)))/(Input!$F26*12),0)</f>
        <v>481.25</v>
      </c>
      <c r="CW80" s="89">
        <f ca="1">+IFERROR(SUM(OFFSET(CW46,0,0,1,-MIN(Input!$F26*12,Capex!CW$1)))/(Input!$F26*12),0)</f>
        <v>481.25</v>
      </c>
      <c r="CX80" s="89">
        <f ca="1">+IFERROR(SUM(OFFSET(CX46,0,0,1,-MIN(Input!$F26*12,Capex!CX$1)))/(Input!$F26*12),0)</f>
        <v>481.25</v>
      </c>
      <c r="CY80" s="89">
        <f ca="1">+IFERROR(SUM(OFFSET(CY46,0,0,1,-MIN(Input!$F26*12,Capex!CY$1)))/(Input!$F26*12),0)</f>
        <v>481.25</v>
      </c>
      <c r="CZ80" s="89">
        <f ca="1">+IFERROR(SUM(OFFSET(CZ46,0,0,1,-MIN(Input!$F26*12,Capex!CZ$1)))/(Input!$F26*12),0)</f>
        <v>481.25</v>
      </c>
      <c r="DA80" s="89">
        <f ca="1">+IFERROR(SUM(OFFSET(DA46,0,0,1,-MIN(Input!$F26*12,Capex!DA$1)))/(Input!$F26*12),0)</f>
        <v>481.25</v>
      </c>
      <c r="DB80" s="89">
        <f ca="1">+IFERROR(SUM(OFFSET(DB46,0,0,1,-MIN(Input!$F26*12,Capex!DB$1)))/(Input!$F26*12),0)</f>
        <v>481.25</v>
      </c>
      <c r="DC80" s="89">
        <f ca="1">+IFERROR(SUM(OFFSET(DC46,0,0,1,-MIN(Input!$F26*12,Capex!DC$1)))/(Input!$F26*12),0)</f>
        <v>481.25</v>
      </c>
      <c r="DD80" s="89">
        <f ca="1">+IFERROR(SUM(OFFSET(DD46,0,0,1,-MIN(Input!$F26*12,Capex!DD$1)))/(Input!$F26*12),0)</f>
        <v>481.25</v>
      </c>
      <c r="DE80" s="89">
        <f ca="1">+IFERROR(SUM(OFFSET(DE46,0,0,1,-MIN(Input!$F26*12,Capex!DE$1)))/(Input!$F26*12),0)</f>
        <v>481.25</v>
      </c>
      <c r="DF80" s="89">
        <f ca="1">+IFERROR(SUM(OFFSET(DF46,0,0,1,-MIN(Input!$F26*12,Capex!DF$1)))/(Input!$F26*12),0)</f>
        <v>481.25</v>
      </c>
      <c r="DG80" s="89">
        <f ca="1">+IFERROR(SUM(OFFSET(DG46,0,0,1,-MIN(Input!$F26*12,Capex!DG$1)))/(Input!$F26*12),0)</f>
        <v>481.25</v>
      </c>
      <c r="DH80" s="89">
        <f ca="1">+IFERROR(SUM(OFFSET(DH46,0,0,1,-MIN(Input!$F26*12,Capex!DH$1)))/(Input!$F26*12),0)</f>
        <v>481.25</v>
      </c>
      <c r="DI80" s="89">
        <f ca="1">+IFERROR(SUM(OFFSET(DI46,0,0,1,-MIN(Input!$F26*12,Capex!DI$1)))/(Input!$F26*12),0)</f>
        <v>481.25</v>
      </c>
      <c r="DJ80" s="89">
        <f ca="1">+IFERROR(SUM(OFFSET(DJ46,0,0,1,-MIN(Input!$F26*12,Capex!DJ$1)))/(Input!$F26*12),0)</f>
        <v>481.25</v>
      </c>
      <c r="DK80" s="89">
        <f ca="1">+IFERROR(SUM(OFFSET(DK46,0,0,1,-MIN(Input!$F26*12,Capex!DK$1)))/(Input!$F26*12),0)</f>
        <v>481.25</v>
      </c>
      <c r="DL80" s="89">
        <f ca="1">+IFERROR(SUM(OFFSET(DL46,0,0,1,-MIN(Input!$F26*12,Capex!DL$1)))/(Input!$F26*12),0)</f>
        <v>481.25</v>
      </c>
      <c r="DM80" s="89">
        <f ca="1">+IFERROR(SUM(OFFSET(DM46,0,0,1,-MIN(Input!$F26*12,Capex!DM$1)))/(Input!$F26*12),0)</f>
        <v>481.25</v>
      </c>
      <c r="DN80" s="89">
        <f ca="1">+IFERROR(SUM(OFFSET(DN46,0,0,1,-MIN(Input!$F26*12,Capex!DN$1)))/(Input!$F26*12),0)</f>
        <v>481.25</v>
      </c>
      <c r="DO80" s="89">
        <f ca="1">+IFERROR(SUM(OFFSET(DO46,0,0,1,-MIN(Input!$F26*12,Capex!DO$1)))/(Input!$F26*12),0)</f>
        <v>481.25</v>
      </c>
      <c r="DP80" s="89">
        <f ca="1">+IFERROR(SUM(OFFSET(DP46,0,0,1,-MIN(Input!$F26*12,Capex!DP$1)))/(Input!$F26*12),0)</f>
        <v>481.25</v>
      </c>
      <c r="DQ80" s="89">
        <f ca="1">+IFERROR(SUM(OFFSET(DQ46,0,0,1,-MIN(Input!$F26*12,Capex!DQ$1)))/(Input!$F26*12),0)</f>
        <v>481.25</v>
      </c>
      <c r="DR80" s="89">
        <f ca="1">+IFERROR(SUM(OFFSET(DR46,0,0,1,-MIN(Input!$F26*12,Capex!DR$1)))/(Input!$F26*12),0)</f>
        <v>481.25</v>
      </c>
      <c r="DS80" s="89">
        <f ca="1">+IFERROR(SUM(OFFSET(DS46,0,0,1,-MIN(Input!$F26*12,Capex!DS$1)))/(Input!$F26*12),0)</f>
        <v>481.25</v>
      </c>
      <c r="DT80" s="89">
        <f ca="1">+IFERROR(SUM(OFFSET(DT46,0,0,1,-MIN(Input!$F26*12,Capex!DT$1)))/(Input!$F26*12),0)</f>
        <v>481.25</v>
      </c>
    </row>
    <row r="81" spans="1:124" ht="14.25" customHeight="1" x14ac:dyDescent="0.15">
      <c r="A81" s="85" t="str">
        <f>+Input!G27</f>
        <v>Other Assets</v>
      </c>
      <c r="B81" s="3" t="str">
        <f t="shared" si="154"/>
        <v>Legal and Professional Fees 1% Attorney</v>
      </c>
      <c r="C81" s="71" t="str">
        <f t="shared" si="153"/>
        <v>EUR</v>
      </c>
      <c r="D81" s="23"/>
      <c r="E81" s="89">
        <f ca="1">+IFERROR(SUM(OFFSET(E47,0,0,1,-MIN(Input!$F27*12,Capex!E$1)))/(Input!$F27*12),0)</f>
        <v>192.5</v>
      </c>
      <c r="F81" s="89">
        <f ca="1">+IFERROR(SUM(OFFSET(F47,0,0,1,-MIN(Input!$F27*12,Capex!F$1)))/(Input!$F27*12),0)</f>
        <v>192.5</v>
      </c>
      <c r="G81" s="89">
        <f ca="1">+IFERROR(SUM(OFFSET(G47,0,0,1,-MIN(Input!$F27*12,Capex!G$1)))/(Input!$F27*12),0)</f>
        <v>192.5</v>
      </c>
      <c r="H81" s="89">
        <f ca="1">+IFERROR(SUM(OFFSET(H47,0,0,1,-MIN(Input!$F27*12,Capex!H$1)))/(Input!$F27*12),0)</f>
        <v>192.5</v>
      </c>
      <c r="I81" s="89">
        <f ca="1">+IFERROR(SUM(OFFSET(I47,0,0,1,-MIN(Input!$F27*12,Capex!I$1)))/(Input!$F27*12),0)</f>
        <v>192.5</v>
      </c>
      <c r="J81" s="89">
        <f ca="1">+IFERROR(SUM(OFFSET(J47,0,0,1,-MIN(Input!$F27*12,Capex!J$1)))/(Input!$F27*12),0)</f>
        <v>192.5</v>
      </c>
      <c r="K81" s="89">
        <f ca="1">+IFERROR(SUM(OFFSET(K47,0,0,1,-MIN(Input!$F27*12,Capex!K$1)))/(Input!$F27*12),0)</f>
        <v>192.5</v>
      </c>
      <c r="L81" s="89">
        <f ca="1">+IFERROR(SUM(OFFSET(L47,0,0,1,-MIN(Input!$F27*12,Capex!L$1)))/(Input!$F27*12),0)</f>
        <v>192.5</v>
      </c>
      <c r="M81" s="89">
        <f ca="1">+IFERROR(SUM(OFFSET(M47,0,0,1,-MIN(Input!$F27*12,Capex!M$1)))/(Input!$F27*12),0)</f>
        <v>192.5</v>
      </c>
      <c r="N81" s="89">
        <f ca="1">+IFERROR(SUM(OFFSET(N47,0,0,1,-MIN(Input!$F27*12,Capex!N$1)))/(Input!$F27*12),0)</f>
        <v>192.5</v>
      </c>
      <c r="O81" s="89">
        <f ca="1">+IFERROR(SUM(OFFSET(O47,0,0,1,-MIN(Input!$F27*12,Capex!O$1)))/(Input!$F27*12),0)</f>
        <v>192.5</v>
      </c>
      <c r="P81" s="89">
        <f ca="1">+IFERROR(SUM(OFFSET(P47,0,0,1,-MIN(Input!$F27*12,Capex!P$1)))/(Input!$F27*12),0)</f>
        <v>192.5</v>
      </c>
      <c r="Q81" s="89">
        <f ca="1">+IFERROR(SUM(OFFSET(Q47,0,0,1,-MIN(Input!$F27*12,Capex!Q$1)))/(Input!$F27*12),0)</f>
        <v>192.5</v>
      </c>
      <c r="R81" s="89">
        <f ca="1">+IFERROR(SUM(OFFSET(R47,0,0,1,-MIN(Input!$F27*12,Capex!R$1)))/(Input!$F27*12),0)</f>
        <v>192.5</v>
      </c>
      <c r="S81" s="89">
        <f ca="1">+IFERROR(SUM(OFFSET(S47,0,0,1,-MIN(Input!$F27*12,Capex!S$1)))/(Input!$F27*12),0)</f>
        <v>192.5</v>
      </c>
      <c r="T81" s="89">
        <f ca="1">+IFERROR(SUM(OFFSET(T47,0,0,1,-MIN(Input!$F27*12,Capex!T$1)))/(Input!$F27*12),0)</f>
        <v>192.5</v>
      </c>
      <c r="U81" s="89">
        <f ca="1">+IFERROR(SUM(OFFSET(U47,0,0,1,-MIN(Input!$F27*12,Capex!U$1)))/(Input!$F27*12),0)</f>
        <v>192.5</v>
      </c>
      <c r="V81" s="89">
        <f ca="1">+IFERROR(SUM(OFFSET(V47,0,0,1,-MIN(Input!$F27*12,Capex!V$1)))/(Input!$F27*12),0)</f>
        <v>192.5</v>
      </c>
      <c r="W81" s="89">
        <f ca="1">+IFERROR(SUM(OFFSET(W47,0,0,1,-MIN(Input!$F27*12,Capex!W$1)))/(Input!$F27*12),0)</f>
        <v>192.5</v>
      </c>
      <c r="X81" s="89">
        <f ca="1">+IFERROR(SUM(OFFSET(X47,0,0,1,-MIN(Input!$F27*12,Capex!X$1)))/(Input!$F27*12),0)</f>
        <v>192.5</v>
      </c>
      <c r="Y81" s="89">
        <f ca="1">+IFERROR(SUM(OFFSET(Y47,0,0,1,-MIN(Input!$F27*12,Capex!Y$1)))/(Input!$F27*12),0)</f>
        <v>192.5</v>
      </c>
      <c r="Z81" s="89">
        <f ca="1">+IFERROR(SUM(OFFSET(Z47,0,0,1,-MIN(Input!$F27*12,Capex!Z$1)))/(Input!$F27*12),0)</f>
        <v>192.5</v>
      </c>
      <c r="AA81" s="89">
        <f ca="1">+IFERROR(SUM(OFFSET(AA47,0,0,1,-MIN(Input!$F27*12,Capex!AA$1)))/(Input!$F27*12),0)</f>
        <v>192.5</v>
      </c>
      <c r="AB81" s="89">
        <f ca="1">+IFERROR(SUM(OFFSET(AB47,0,0,1,-MIN(Input!$F27*12,Capex!AB$1)))/(Input!$F27*12),0)</f>
        <v>192.5</v>
      </c>
      <c r="AC81" s="89">
        <f ca="1">+IFERROR(SUM(OFFSET(AC47,0,0,1,-MIN(Input!$F27*12,Capex!AC$1)))/(Input!$F27*12),0)</f>
        <v>192.5</v>
      </c>
      <c r="AD81" s="89">
        <f ca="1">+IFERROR(SUM(OFFSET(AD47,0,0,1,-MIN(Input!$F27*12,Capex!AD$1)))/(Input!$F27*12),0)</f>
        <v>192.5</v>
      </c>
      <c r="AE81" s="89">
        <f ca="1">+IFERROR(SUM(OFFSET(AE47,0,0,1,-MIN(Input!$F27*12,Capex!AE$1)))/(Input!$F27*12),0)</f>
        <v>192.5</v>
      </c>
      <c r="AF81" s="89">
        <f ca="1">+IFERROR(SUM(OFFSET(AF47,0,0,1,-MIN(Input!$F27*12,Capex!AF$1)))/(Input!$F27*12),0)</f>
        <v>192.5</v>
      </c>
      <c r="AG81" s="89">
        <f ca="1">+IFERROR(SUM(OFFSET(AG47,0,0,1,-MIN(Input!$F27*12,Capex!AG$1)))/(Input!$F27*12),0)</f>
        <v>192.5</v>
      </c>
      <c r="AH81" s="89">
        <f ca="1">+IFERROR(SUM(OFFSET(AH47,0,0,1,-MIN(Input!$F27*12,Capex!AH$1)))/(Input!$F27*12),0)</f>
        <v>192.5</v>
      </c>
      <c r="AI81" s="89">
        <f ca="1">+IFERROR(SUM(OFFSET(AI47,0,0,1,-MIN(Input!$F27*12,Capex!AI$1)))/(Input!$F27*12),0)</f>
        <v>192.5</v>
      </c>
      <c r="AJ81" s="89">
        <f ca="1">+IFERROR(SUM(OFFSET(AJ47,0,0,1,-MIN(Input!$F27*12,Capex!AJ$1)))/(Input!$F27*12),0)</f>
        <v>192.5</v>
      </c>
      <c r="AK81" s="89">
        <f ca="1">+IFERROR(SUM(OFFSET(AK47,0,0,1,-MIN(Input!$F27*12,Capex!AK$1)))/(Input!$F27*12),0)</f>
        <v>192.5</v>
      </c>
      <c r="AL81" s="89">
        <f ca="1">+IFERROR(SUM(OFFSET(AL47,0,0,1,-MIN(Input!$F27*12,Capex!AL$1)))/(Input!$F27*12),0)</f>
        <v>192.5</v>
      </c>
      <c r="AM81" s="89">
        <f ca="1">+IFERROR(SUM(OFFSET(AM47,0,0,1,-MIN(Input!$F27*12,Capex!AM$1)))/(Input!$F27*12),0)</f>
        <v>192.5</v>
      </c>
      <c r="AN81" s="89">
        <f ca="1">+IFERROR(SUM(OFFSET(AN47,0,0,1,-MIN(Input!$F27*12,Capex!AN$1)))/(Input!$F27*12),0)</f>
        <v>192.5</v>
      </c>
      <c r="AO81" s="89">
        <f ca="1">+IFERROR(SUM(OFFSET(AO47,0,0,1,-MIN(Input!$F27*12,Capex!AO$1)))/(Input!$F27*12),0)</f>
        <v>192.5</v>
      </c>
      <c r="AP81" s="89">
        <f ca="1">+IFERROR(SUM(OFFSET(AP47,0,0,1,-MIN(Input!$F27*12,Capex!AP$1)))/(Input!$F27*12),0)</f>
        <v>192.5</v>
      </c>
      <c r="AQ81" s="89">
        <f ca="1">+IFERROR(SUM(OFFSET(AQ47,0,0,1,-MIN(Input!$F27*12,Capex!AQ$1)))/(Input!$F27*12),0)</f>
        <v>192.5</v>
      </c>
      <c r="AR81" s="89">
        <f ca="1">+IFERROR(SUM(OFFSET(AR47,0,0,1,-MIN(Input!$F27*12,Capex!AR$1)))/(Input!$F27*12),0)</f>
        <v>192.5</v>
      </c>
      <c r="AS81" s="89">
        <f ca="1">+IFERROR(SUM(OFFSET(AS47,0,0,1,-MIN(Input!$F27*12,Capex!AS$1)))/(Input!$F27*12),0)</f>
        <v>192.5</v>
      </c>
      <c r="AT81" s="89">
        <f ca="1">+IFERROR(SUM(OFFSET(AT47,0,0,1,-MIN(Input!$F27*12,Capex!AT$1)))/(Input!$F27*12),0)</f>
        <v>192.5</v>
      </c>
      <c r="AU81" s="89">
        <f ca="1">+IFERROR(SUM(OFFSET(AU47,0,0,1,-MIN(Input!$F27*12,Capex!AU$1)))/(Input!$F27*12),0)</f>
        <v>192.5</v>
      </c>
      <c r="AV81" s="89">
        <f ca="1">+IFERROR(SUM(OFFSET(AV47,0,0,1,-MIN(Input!$F27*12,Capex!AV$1)))/(Input!$F27*12),0)</f>
        <v>192.5</v>
      </c>
      <c r="AW81" s="89">
        <f ca="1">+IFERROR(SUM(OFFSET(AW47,0,0,1,-MIN(Input!$F27*12,Capex!AW$1)))/(Input!$F27*12),0)</f>
        <v>192.5</v>
      </c>
      <c r="AX81" s="89">
        <f ca="1">+IFERROR(SUM(OFFSET(AX47,0,0,1,-MIN(Input!$F27*12,Capex!AX$1)))/(Input!$F27*12),0)</f>
        <v>192.5</v>
      </c>
      <c r="AY81" s="89">
        <f ca="1">+IFERROR(SUM(OFFSET(AY47,0,0,1,-MIN(Input!$F27*12,Capex!AY$1)))/(Input!$F27*12),0)</f>
        <v>192.5</v>
      </c>
      <c r="AZ81" s="89">
        <f ca="1">+IFERROR(SUM(OFFSET(AZ47,0,0,1,-MIN(Input!$F27*12,Capex!AZ$1)))/(Input!$F27*12),0)</f>
        <v>192.5</v>
      </c>
      <c r="BA81" s="89">
        <f ca="1">+IFERROR(SUM(OFFSET(BA47,0,0,1,-MIN(Input!$F27*12,Capex!BA$1)))/(Input!$F27*12),0)</f>
        <v>192.5</v>
      </c>
      <c r="BB81" s="89">
        <f ca="1">+IFERROR(SUM(OFFSET(BB47,0,0,1,-MIN(Input!$F27*12,Capex!BB$1)))/(Input!$F27*12),0)</f>
        <v>192.5</v>
      </c>
      <c r="BC81" s="89">
        <f ca="1">+IFERROR(SUM(OFFSET(BC47,0,0,1,-MIN(Input!$F27*12,Capex!BC$1)))/(Input!$F27*12),0)</f>
        <v>192.5</v>
      </c>
      <c r="BD81" s="89">
        <f ca="1">+IFERROR(SUM(OFFSET(BD47,0,0,1,-MIN(Input!$F27*12,Capex!BD$1)))/(Input!$F27*12),0)</f>
        <v>192.5</v>
      </c>
      <c r="BE81" s="89">
        <f ca="1">+IFERROR(SUM(OFFSET(BE47,0,0,1,-MIN(Input!$F27*12,Capex!BE$1)))/(Input!$F27*12),0)</f>
        <v>192.5</v>
      </c>
      <c r="BF81" s="89">
        <f ca="1">+IFERROR(SUM(OFFSET(BF47,0,0,1,-MIN(Input!$F27*12,Capex!BF$1)))/(Input!$F27*12),0)</f>
        <v>192.5</v>
      </c>
      <c r="BG81" s="89">
        <f ca="1">+IFERROR(SUM(OFFSET(BG47,0,0,1,-MIN(Input!$F27*12,Capex!BG$1)))/(Input!$F27*12),0)</f>
        <v>192.5</v>
      </c>
      <c r="BH81" s="89">
        <f ca="1">+IFERROR(SUM(OFFSET(BH47,0,0,1,-MIN(Input!$F27*12,Capex!BH$1)))/(Input!$F27*12),0)</f>
        <v>192.5</v>
      </c>
      <c r="BI81" s="89">
        <f ca="1">+IFERROR(SUM(OFFSET(BI47,0,0,1,-MIN(Input!$F27*12,Capex!BI$1)))/(Input!$F27*12),0)</f>
        <v>192.5</v>
      </c>
      <c r="BJ81" s="89">
        <f ca="1">+IFERROR(SUM(OFFSET(BJ47,0,0,1,-MIN(Input!$F27*12,Capex!BJ$1)))/(Input!$F27*12),0)</f>
        <v>192.5</v>
      </c>
      <c r="BK81" s="89">
        <f ca="1">+IFERROR(SUM(OFFSET(BK47,0,0,1,-MIN(Input!$F27*12,Capex!BK$1)))/(Input!$F27*12),0)</f>
        <v>192.5</v>
      </c>
      <c r="BL81" s="89">
        <f ca="1">+IFERROR(SUM(OFFSET(BL47,0,0,1,-MIN(Input!$F27*12,Capex!BL$1)))/(Input!$F27*12),0)</f>
        <v>192.5</v>
      </c>
      <c r="BM81" s="89">
        <f ca="1">+IFERROR(SUM(OFFSET(BM47,0,0,1,-MIN(Input!$F27*12,Capex!BM$1)))/(Input!$F27*12),0)</f>
        <v>192.5</v>
      </c>
      <c r="BN81" s="89">
        <f ca="1">+IFERROR(SUM(OFFSET(BN47,0,0,1,-MIN(Input!$F27*12,Capex!BN$1)))/(Input!$F27*12),0)</f>
        <v>192.5</v>
      </c>
      <c r="BO81" s="89">
        <f ca="1">+IFERROR(SUM(OFFSET(BO47,0,0,1,-MIN(Input!$F27*12,Capex!BO$1)))/(Input!$F27*12),0)</f>
        <v>192.5</v>
      </c>
      <c r="BP81" s="89">
        <f ca="1">+IFERROR(SUM(OFFSET(BP47,0,0,1,-MIN(Input!$F27*12,Capex!BP$1)))/(Input!$F27*12),0)</f>
        <v>192.5</v>
      </c>
      <c r="BQ81" s="89">
        <f ca="1">+IFERROR(SUM(OFFSET(BQ47,0,0,1,-MIN(Input!$F27*12,Capex!BQ$1)))/(Input!$F27*12),0)</f>
        <v>192.5</v>
      </c>
      <c r="BR81" s="89">
        <f ca="1">+IFERROR(SUM(OFFSET(BR47,0,0,1,-MIN(Input!$F27*12,Capex!BR$1)))/(Input!$F27*12),0)</f>
        <v>192.5</v>
      </c>
      <c r="BS81" s="89">
        <f ca="1">+IFERROR(SUM(OFFSET(BS47,0,0,1,-MIN(Input!$F27*12,Capex!BS$1)))/(Input!$F27*12),0)</f>
        <v>192.5</v>
      </c>
      <c r="BT81" s="89">
        <f ca="1">+IFERROR(SUM(OFFSET(BT47,0,0,1,-MIN(Input!$F27*12,Capex!BT$1)))/(Input!$F27*12),0)</f>
        <v>192.5</v>
      </c>
      <c r="BU81" s="89">
        <f ca="1">+IFERROR(SUM(OFFSET(BU47,0,0,1,-MIN(Input!$F27*12,Capex!BU$1)))/(Input!$F27*12),0)</f>
        <v>192.5</v>
      </c>
      <c r="BV81" s="89">
        <f ca="1">+IFERROR(SUM(OFFSET(BV47,0,0,1,-MIN(Input!$F27*12,Capex!BV$1)))/(Input!$F27*12),0)</f>
        <v>192.5</v>
      </c>
      <c r="BW81" s="89">
        <f ca="1">+IFERROR(SUM(OFFSET(BW47,0,0,1,-MIN(Input!$F27*12,Capex!BW$1)))/(Input!$F27*12),0)</f>
        <v>192.5</v>
      </c>
      <c r="BX81" s="89">
        <f ca="1">+IFERROR(SUM(OFFSET(BX47,0,0,1,-MIN(Input!$F27*12,Capex!BX$1)))/(Input!$F27*12),0)</f>
        <v>192.5</v>
      </c>
      <c r="BY81" s="89">
        <f ca="1">+IFERROR(SUM(OFFSET(BY47,0,0,1,-MIN(Input!$F27*12,Capex!BY$1)))/(Input!$F27*12),0)</f>
        <v>192.5</v>
      </c>
      <c r="BZ81" s="89">
        <f ca="1">+IFERROR(SUM(OFFSET(BZ47,0,0,1,-MIN(Input!$F27*12,Capex!BZ$1)))/(Input!$F27*12),0)</f>
        <v>192.5</v>
      </c>
      <c r="CA81" s="89">
        <f ca="1">+IFERROR(SUM(OFFSET(CA47,0,0,1,-MIN(Input!$F27*12,Capex!CA$1)))/(Input!$F27*12),0)</f>
        <v>192.5</v>
      </c>
      <c r="CB81" s="89">
        <f ca="1">+IFERROR(SUM(OFFSET(CB47,0,0,1,-MIN(Input!$F27*12,Capex!CB$1)))/(Input!$F27*12),0)</f>
        <v>192.5</v>
      </c>
      <c r="CC81" s="89">
        <f ca="1">+IFERROR(SUM(OFFSET(CC47,0,0,1,-MIN(Input!$F27*12,Capex!CC$1)))/(Input!$F27*12),0)</f>
        <v>192.5</v>
      </c>
      <c r="CD81" s="89">
        <f ca="1">+IFERROR(SUM(OFFSET(CD47,0,0,1,-MIN(Input!$F27*12,Capex!CD$1)))/(Input!$F27*12),0)</f>
        <v>192.5</v>
      </c>
      <c r="CE81" s="89">
        <f ca="1">+IFERROR(SUM(OFFSET(CE47,0,0,1,-MIN(Input!$F27*12,Capex!CE$1)))/(Input!$F27*12),0)</f>
        <v>192.5</v>
      </c>
      <c r="CF81" s="89">
        <f ca="1">+IFERROR(SUM(OFFSET(CF47,0,0,1,-MIN(Input!$F27*12,Capex!CF$1)))/(Input!$F27*12),0)</f>
        <v>192.5</v>
      </c>
      <c r="CG81" s="89">
        <f ca="1">+IFERROR(SUM(OFFSET(CG47,0,0,1,-MIN(Input!$F27*12,Capex!CG$1)))/(Input!$F27*12),0)</f>
        <v>192.5</v>
      </c>
      <c r="CH81" s="89">
        <f ca="1">+IFERROR(SUM(OFFSET(CH47,0,0,1,-MIN(Input!$F27*12,Capex!CH$1)))/(Input!$F27*12),0)</f>
        <v>192.5</v>
      </c>
      <c r="CI81" s="89">
        <f ca="1">+IFERROR(SUM(OFFSET(CI47,0,0,1,-MIN(Input!$F27*12,Capex!CI$1)))/(Input!$F27*12),0)</f>
        <v>192.5</v>
      </c>
      <c r="CJ81" s="89">
        <f ca="1">+IFERROR(SUM(OFFSET(CJ47,0,0,1,-MIN(Input!$F27*12,Capex!CJ$1)))/(Input!$F27*12),0)</f>
        <v>192.5</v>
      </c>
      <c r="CK81" s="89">
        <f ca="1">+IFERROR(SUM(OFFSET(CK47,0,0,1,-MIN(Input!$F27*12,Capex!CK$1)))/(Input!$F27*12),0)</f>
        <v>192.5</v>
      </c>
      <c r="CL81" s="89">
        <f ca="1">+IFERROR(SUM(OFFSET(CL47,0,0,1,-MIN(Input!$F27*12,Capex!CL$1)))/(Input!$F27*12),0)</f>
        <v>192.5</v>
      </c>
      <c r="CM81" s="89">
        <f ca="1">+IFERROR(SUM(OFFSET(CM47,0,0,1,-MIN(Input!$F27*12,Capex!CM$1)))/(Input!$F27*12),0)</f>
        <v>192.5</v>
      </c>
      <c r="CN81" s="89">
        <f ca="1">+IFERROR(SUM(OFFSET(CN47,0,0,1,-MIN(Input!$F27*12,Capex!CN$1)))/(Input!$F27*12),0)</f>
        <v>192.5</v>
      </c>
      <c r="CO81" s="89">
        <f ca="1">+IFERROR(SUM(OFFSET(CO47,0,0,1,-MIN(Input!$F27*12,Capex!CO$1)))/(Input!$F27*12),0)</f>
        <v>192.5</v>
      </c>
      <c r="CP81" s="89">
        <f ca="1">+IFERROR(SUM(OFFSET(CP47,0,0,1,-MIN(Input!$F27*12,Capex!CP$1)))/(Input!$F27*12),0)</f>
        <v>192.5</v>
      </c>
      <c r="CQ81" s="89">
        <f ca="1">+IFERROR(SUM(OFFSET(CQ47,0,0,1,-MIN(Input!$F27*12,Capex!CQ$1)))/(Input!$F27*12),0)</f>
        <v>192.5</v>
      </c>
      <c r="CR81" s="89">
        <f ca="1">+IFERROR(SUM(OFFSET(CR47,0,0,1,-MIN(Input!$F27*12,Capex!CR$1)))/(Input!$F27*12),0)</f>
        <v>192.5</v>
      </c>
      <c r="CS81" s="89">
        <f ca="1">+IFERROR(SUM(OFFSET(CS47,0,0,1,-MIN(Input!$F27*12,Capex!CS$1)))/(Input!$F27*12),0)</f>
        <v>192.5</v>
      </c>
      <c r="CT81" s="89">
        <f ca="1">+IFERROR(SUM(OFFSET(CT47,0,0,1,-MIN(Input!$F27*12,Capex!CT$1)))/(Input!$F27*12),0)</f>
        <v>192.5</v>
      </c>
      <c r="CU81" s="89">
        <f ca="1">+IFERROR(SUM(OFFSET(CU47,0,0,1,-MIN(Input!$F27*12,Capex!CU$1)))/(Input!$F27*12),0)</f>
        <v>192.5</v>
      </c>
      <c r="CV81" s="89">
        <f ca="1">+IFERROR(SUM(OFFSET(CV47,0,0,1,-MIN(Input!$F27*12,Capex!CV$1)))/(Input!$F27*12),0)</f>
        <v>192.5</v>
      </c>
      <c r="CW81" s="89">
        <f ca="1">+IFERROR(SUM(OFFSET(CW47,0,0,1,-MIN(Input!$F27*12,Capex!CW$1)))/(Input!$F27*12),0)</f>
        <v>192.5</v>
      </c>
      <c r="CX81" s="89">
        <f ca="1">+IFERROR(SUM(OFFSET(CX47,0,0,1,-MIN(Input!$F27*12,Capex!CX$1)))/(Input!$F27*12),0)</f>
        <v>192.5</v>
      </c>
      <c r="CY81" s="89">
        <f ca="1">+IFERROR(SUM(OFFSET(CY47,0,0,1,-MIN(Input!$F27*12,Capex!CY$1)))/(Input!$F27*12),0)</f>
        <v>192.5</v>
      </c>
      <c r="CZ81" s="89">
        <f ca="1">+IFERROR(SUM(OFFSET(CZ47,0,0,1,-MIN(Input!$F27*12,Capex!CZ$1)))/(Input!$F27*12),0)</f>
        <v>192.5</v>
      </c>
      <c r="DA81" s="89">
        <f ca="1">+IFERROR(SUM(OFFSET(DA47,0,0,1,-MIN(Input!$F27*12,Capex!DA$1)))/(Input!$F27*12),0)</f>
        <v>192.5</v>
      </c>
      <c r="DB81" s="89">
        <f ca="1">+IFERROR(SUM(OFFSET(DB47,0,0,1,-MIN(Input!$F27*12,Capex!DB$1)))/(Input!$F27*12),0)</f>
        <v>192.5</v>
      </c>
      <c r="DC81" s="89">
        <f ca="1">+IFERROR(SUM(OFFSET(DC47,0,0,1,-MIN(Input!$F27*12,Capex!DC$1)))/(Input!$F27*12),0)</f>
        <v>192.5</v>
      </c>
      <c r="DD81" s="89">
        <f ca="1">+IFERROR(SUM(OFFSET(DD47,0,0,1,-MIN(Input!$F27*12,Capex!DD$1)))/(Input!$F27*12),0)</f>
        <v>192.5</v>
      </c>
      <c r="DE81" s="89">
        <f ca="1">+IFERROR(SUM(OFFSET(DE47,0,0,1,-MIN(Input!$F27*12,Capex!DE$1)))/(Input!$F27*12),0)</f>
        <v>192.5</v>
      </c>
      <c r="DF81" s="89">
        <f ca="1">+IFERROR(SUM(OFFSET(DF47,0,0,1,-MIN(Input!$F27*12,Capex!DF$1)))/(Input!$F27*12),0)</f>
        <v>192.5</v>
      </c>
      <c r="DG81" s="89">
        <f ca="1">+IFERROR(SUM(OFFSET(DG47,0,0,1,-MIN(Input!$F27*12,Capex!DG$1)))/(Input!$F27*12),0)</f>
        <v>192.5</v>
      </c>
      <c r="DH81" s="89">
        <f ca="1">+IFERROR(SUM(OFFSET(DH47,0,0,1,-MIN(Input!$F27*12,Capex!DH$1)))/(Input!$F27*12),0)</f>
        <v>192.5</v>
      </c>
      <c r="DI81" s="89">
        <f ca="1">+IFERROR(SUM(OFFSET(DI47,0,0,1,-MIN(Input!$F27*12,Capex!DI$1)))/(Input!$F27*12),0)</f>
        <v>192.5</v>
      </c>
      <c r="DJ81" s="89">
        <f ca="1">+IFERROR(SUM(OFFSET(DJ47,0,0,1,-MIN(Input!$F27*12,Capex!DJ$1)))/(Input!$F27*12),0)</f>
        <v>192.5</v>
      </c>
      <c r="DK81" s="89">
        <f ca="1">+IFERROR(SUM(OFFSET(DK47,0,0,1,-MIN(Input!$F27*12,Capex!DK$1)))/(Input!$F27*12),0)</f>
        <v>192.5</v>
      </c>
      <c r="DL81" s="89">
        <f ca="1">+IFERROR(SUM(OFFSET(DL47,0,0,1,-MIN(Input!$F27*12,Capex!DL$1)))/(Input!$F27*12),0)</f>
        <v>192.5</v>
      </c>
      <c r="DM81" s="89">
        <f ca="1">+IFERROR(SUM(OFFSET(DM47,0,0,1,-MIN(Input!$F27*12,Capex!DM$1)))/(Input!$F27*12),0)</f>
        <v>192.5</v>
      </c>
      <c r="DN81" s="89">
        <f ca="1">+IFERROR(SUM(OFFSET(DN47,0,0,1,-MIN(Input!$F27*12,Capex!DN$1)))/(Input!$F27*12),0)</f>
        <v>192.5</v>
      </c>
      <c r="DO81" s="89">
        <f ca="1">+IFERROR(SUM(OFFSET(DO47,0,0,1,-MIN(Input!$F27*12,Capex!DO$1)))/(Input!$F27*12),0)</f>
        <v>192.5</v>
      </c>
      <c r="DP81" s="89">
        <f ca="1">+IFERROR(SUM(OFFSET(DP47,0,0,1,-MIN(Input!$F27*12,Capex!DP$1)))/(Input!$F27*12),0)</f>
        <v>192.5</v>
      </c>
      <c r="DQ81" s="89">
        <f ca="1">+IFERROR(SUM(OFFSET(DQ47,0,0,1,-MIN(Input!$F27*12,Capex!DQ$1)))/(Input!$F27*12),0)</f>
        <v>192.5</v>
      </c>
      <c r="DR81" s="89">
        <f ca="1">+IFERROR(SUM(OFFSET(DR47,0,0,1,-MIN(Input!$F27*12,Capex!DR$1)))/(Input!$F27*12),0)</f>
        <v>192.5</v>
      </c>
      <c r="DS81" s="89">
        <f ca="1">+IFERROR(SUM(OFFSET(DS47,0,0,1,-MIN(Input!$F27*12,Capex!DS$1)))/(Input!$F27*12),0)</f>
        <v>192.5</v>
      </c>
      <c r="DT81" s="89">
        <f ca="1">+IFERROR(SUM(OFFSET(DT47,0,0,1,-MIN(Input!$F27*12,Capex!DT$1)))/(Input!$F27*12),0)</f>
        <v>192.5</v>
      </c>
    </row>
    <row r="82" spans="1:124" ht="14.25" customHeight="1" x14ac:dyDescent="0.15">
      <c r="A82" s="85" t="str">
        <f>+Input!G28</f>
        <v>Other Assets</v>
      </c>
      <c r="B82" s="3" t="str">
        <f t="shared" si="154"/>
        <v>Due Diligence and Inspection</v>
      </c>
      <c r="C82" s="71" t="str">
        <f t="shared" si="153"/>
        <v>EUR</v>
      </c>
      <c r="D82" s="23"/>
      <c r="E82" s="89">
        <f ca="1">+IFERROR(SUM(OFFSET(E48,0,0,1,-MIN(Input!$F28*12,Capex!E$1)))/(Input!$F28*12),0)</f>
        <v>11.111111111111111</v>
      </c>
      <c r="F82" s="89">
        <f ca="1">+IFERROR(SUM(OFFSET(F48,0,0,1,-MIN(Input!$F28*12,Capex!F$1)))/(Input!$F28*12),0)</f>
        <v>11.111111111111111</v>
      </c>
      <c r="G82" s="89">
        <f ca="1">+IFERROR(SUM(OFFSET(G48,0,0,1,-MIN(Input!$F28*12,Capex!G$1)))/(Input!$F28*12),0)</f>
        <v>11.111111111111111</v>
      </c>
      <c r="H82" s="89">
        <f ca="1">+IFERROR(SUM(OFFSET(H48,0,0,1,-MIN(Input!$F28*12,Capex!H$1)))/(Input!$F28*12),0)</f>
        <v>11.111111111111111</v>
      </c>
      <c r="I82" s="89">
        <f ca="1">+IFERROR(SUM(OFFSET(I48,0,0,1,-MIN(Input!$F28*12,Capex!I$1)))/(Input!$F28*12),0)</f>
        <v>11.111111111111111</v>
      </c>
      <c r="J82" s="89">
        <f ca="1">+IFERROR(SUM(OFFSET(J48,0,0,1,-MIN(Input!$F28*12,Capex!J$1)))/(Input!$F28*12),0)</f>
        <v>11.111111111111111</v>
      </c>
      <c r="K82" s="89">
        <f ca="1">+IFERROR(SUM(OFFSET(K48,0,0,1,-MIN(Input!$F28*12,Capex!K$1)))/(Input!$F28*12),0)</f>
        <v>11.111111111111111</v>
      </c>
      <c r="L82" s="89">
        <f ca="1">+IFERROR(SUM(OFFSET(L48,0,0,1,-MIN(Input!$F28*12,Capex!L$1)))/(Input!$F28*12),0)</f>
        <v>11.111111111111111</v>
      </c>
      <c r="M82" s="89">
        <f ca="1">+IFERROR(SUM(OFFSET(M48,0,0,1,-MIN(Input!$F28*12,Capex!M$1)))/(Input!$F28*12),0)</f>
        <v>11.111111111111111</v>
      </c>
      <c r="N82" s="89">
        <f ca="1">+IFERROR(SUM(OFFSET(N48,0,0,1,-MIN(Input!$F28*12,Capex!N$1)))/(Input!$F28*12),0)</f>
        <v>11.111111111111111</v>
      </c>
      <c r="O82" s="89">
        <f ca="1">+IFERROR(SUM(OFFSET(O48,0,0,1,-MIN(Input!$F28*12,Capex!O$1)))/(Input!$F28*12),0)</f>
        <v>11.111111111111111</v>
      </c>
      <c r="P82" s="89">
        <f ca="1">+IFERROR(SUM(OFFSET(P48,0,0,1,-MIN(Input!$F28*12,Capex!P$1)))/(Input!$F28*12),0)</f>
        <v>11.111111111111111</v>
      </c>
      <c r="Q82" s="89">
        <f ca="1">+IFERROR(SUM(OFFSET(Q48,0,0,1,-MIN(Input!$F28*12,Capex!Q$1)))/(Input!$F28*12),0)</f>
        <v>11.111111111111111</v>
      </c>
      <c r="R82" s="89">
        <f ca="1">+IFERROR(SUM(OFFSET(R48,0,0,1,-MIN(Input!$F28*12,Capex!R$1)))/(Input!$F28*12),0)</f>
        <v>11.111111111111111</v>
      </c>
      <c r="S82" s="89">
        <f ca="1">+IFERROR(SUM(OFFSET(S48,0,0,1,-MIN(Input!$F28*12,Capex!S$1)))/(Input!$F28*12),0)</f>
        <v>11.111111111111111</v>
      </c>
      <c r="T82" s="89">
        <f ca="1">+IFERROR(SUM(OFFSET(T48,0,0,1,-MIN(Input!$F28*12,Capex!T$1)))/(Input!$F28*12),0)</f>
        <v>11.111111111111111</v>
      </c>
      <c r="U82" s="89">
        <f ca="1">+IFERROR(SUM(OFFSET(U48,0,0,1,-MIN(Input!$F28*12,Capex!U$1)))/(Input!$F28*12),0)</f>
        <v>11.111111111111111</v>
      </c>
      <c r="V82" s="89">
        <f ca="1">+IFERROR(SUM(OFFSET(V48,0,0,1,-MIN(Input!$F28*12,Capex!V$1)))/(Input!$F28*12),0)</f>
        <v>11.111111111111111</v>
      </c>
      <c r="W82" s="89">
        <f ca="1">+IFERROR(SUM(OFFSET(W48,0,0,1,-MIN(Input!$F28*12,Capex!W$1)))/(Input!$F28*12),0)</f>
        <v>11.111111111111111</v>
      </c>
      <c r="X82" s="89">
        <f ca="1">+IFERROR(SUM(OFFSET(X48,0,0,1,-MIN(Input!$F28*12,Capex!X$1)))/(Input!$F28*12),0)</f>
        <v>11.111111111111111</v>
      </c>
      <c r="Y82" s="89">
        <f ca="1">+IFERROR(SUM(OFFSET(Y48,0,0,1,-MIN(Input!$F28*12,Capex!Y$1)))/(Input!$F28*12),0)</f>
        <v>11.111111111111111</v>
      </c>
      <c r="Z82" s="89">
        <f ca="1">+IFERROR(SUM(OFFSET(Z48,0,0,1,-MIN(Input!$F28*12,Capex!Z$1)))/(Input!$F28*12),0)</f>
        <v>11.111111111111111</v>
      </c>
      <c r="AA82" s="89">
        <f ca="1">+IFERROR(SUM(OFFSET(AA48,0,0,1,-MIN(Input!$F28*12,Capex!AA$1)))/(Input!$F28*12),0)</f>
        <v>11.111111111111111</v>
      </c>
      <c r="AB82" s="89">
        <f ca="1">+IFERROR(SUM(OFFSET(AB48,0,0,1,-MIN(Input!$F28*12,Capex!AB$1)))/(Input!$F28*12),0)</f>
        <v>11.111111111111111</v>
      </c>
      <c r="AC82" s="89">
        <f ca="1">+IFERROR(SUM(OFFSET(AC48,0,0,1,-MIN(Input!$F28*12,Capex!AC$1)))/(Input!$F28*12),0)</f>
        <v>11.111111111111111</v>
      </c>
      <c r="AD82" s="89">
        <f ca="1">+IFERROR(SUM(OFFSET(AD48,0,0,1,-MIN(Input!$F28*12,Capex!AD$1)))/(Input!$F28*12),0)</f>
        <v>11.111111111111111</v>
      </c>
      <c r="AE82" s="89">
        <f ca="1">+IFERROR(SUM(OFFSET(AE48,0,0,1,-MIN(Input!$F28*12,Capex!AE$1)))/(Input!$F28*12),0)</f>
        <v>11.111111111111111</v>
      </c>
      <c r="AF82" s="89">
        <f ca="1">+IFERROR(SUM(OFFSET(AF48,0,0,1,-MIN(Input!$F28*12,Capex!AF$1)))/(Input!$F28*12),0)</f>
        <v>11.111111111111111</v>
      </c>
      <c r="AG82" s="89">
        <f ca="1">+IFERROR(SUM(OFFSET(AG48,0,0,1,-MIN(Input!$F28*12,Capex!AG$1)))/(Input!$F28*12),0)</f>
        <v>11.111111111111111</v>
      </c>
      <c r="AH82" s="89">
        <f ca="1">+IFERROR(SUM(OFFSET(AH48,0,0,1,-MIN(Input!$F28*12,Capex!AH$1)))/(Input!$F28*12),0)</f>
        <v>11.111111111111111</v>
      </c>
      <c r="AI82" s="89">
        <f ca="1">+IFERROR(SUM(OFFSET(AI48,0,0,1,-MIN(Input!$F28*12,Capex!AI$1)))/(Input!$F28*12),0)</f>
        <v>11.111111111111111</v>
      </c>
      <c r="AJ82" s="89">
        <f ca="1">+IFERROR(SUM(OFFSET(AJ48,0,0,1,-MIN(Input!$F28*12,Capex!AJ$1)))/(Input!$F28*12),0)</f>
        <v>11.111111111111111</v>
      </c>
      <c r="AK82" s="89">
        <f ca="1">+IFERROR(SUM(OFFSET(AK48,0,0,1,-MIN(Input!$F28*12,Capex!AK$1)))/(Input!$F28*12),0)</f>
        <v>11.111111111111111</v>
      </c>
      <c r="AL82" s="89">
        <f ca="1">+IFERROR(SUM(OFFSET(AL48,0,0,1,-MIN(Input!$F28*12,Capex!AL$1)))/(Input!$F28*12),0)</f>
        <v>11.111111111111111</v>
      </c>
      <c r="AM82" s="89">
        <f ca="1">+IFERROR(SUM(OFFSET(AM48,0,0,1,-MIN(Input!$F28*12,Capex!AM$1)))/(Input!$F28*12),0)</f>
        <v>11.111111111111111</v>
      </c>
      <c r="AN82" s="89">
        <f ca="1">+IFERROR(SUM(OFFSET(AN48,0,0,1,-MIN(Input!$F28*12,Capex!AN$1)))/(Input!$F28*12),0)</f>
        <v>11.111111111111111</v>
      </c>
      <c r="AO82" s="89">
        <f ca="1">+IFERROR(SUM(OFFSET(AO48,0,0,1,-MIN(Input!$F28*12,Capex!AO$1)))/(Input!$F28*12),0)</f>
        <v>11.111111111111111</v>
      </c>
      <c r="AP82" s="89">
        <f ca="1">+IFERROR(SUM(OFFSET(AP48,0,0,1,-MIN(Input!$F28*12,Capex!AP$1)))/(Input!$F28*12),0)</f>
        <v>11.111111111111111</v>
      </c>
      <c r="AQ82" s="89">
        <f ca="1">+IFERROR(SUM(OFFSET(AQ48,0,0,1,-MIN(Input!$F28*12,Capex!AQ$1)))/(Input!$F28*12),0)</f>
        <v>11.111111111111111</v>
      </c>
      <c r="AR82" s="89">
        <f ca="1">+IFERROR(SUM(OFFSET(AR48,0,0,1,-MIN(Input!$F28*12,Capex!AR$1)))/(Input!$F28*12),0)</f>
        <v>11.111111111111111</v>
      </c>
      <c r="AS82" s="89">
        <f ca="1">+IFERROR(SUM(OFFSET(AS48,0,0,1,-MIN(Input!$F28*12,Capex!AS$1)))/(Input!$F28*12),0)</f>
        <v>11.111111111111111</v>
      </c>
      <c r="AT82" s="89">
        <f ca="1">+IFERROR(SUM(OFFSET(AT48,0,0,1,-MIN(Input!$F28*12,Capex!AT$1)))/(Input!$F28*12),0)</f>
        <v>11.111111111111111</v>
      </c>
      <c r="AU82" s="89">
        <f ca="1">+IFERROR(SUM(OFFSET(AU48,0,0,1,-MIN(Input!$F28*12,Capex!AU$1)))/(Input!$F28*12),0)</f>
        <v>11.111111111111111</v>
      </c>
      <c r="AV82" s="89">
        <f ca="1">+IFERROR(SUM(OFFSET(AV48,0,0,1,-MIN(Input!$F28*12,Capex!AV$1)))/(Input!$F28*12),0)</f>
        <v>11.111111111111111</v>
      </c>
      <c r="AW82" s="89">
        <f ca="1">+IFERROR(SUM(OFFSET(AW48,0,0,1,-MIN(Input!$F28*12,Capex!AW$1)))/(Input!$F28*12),0)</f>
        <v>11.111111111111111</v>
      </c>
      <c r="AX82" s="89">
        <f ca="1">+IFERROR(SUM(OFFSET(AX48,0,0,1,-MIN(Input!$F28*12,Capex!AX$1)))/(Input!$F28*12),0)</f>
        <v>11.111111111111111</v>
      </c>
      <c r="AY82" s="89">
        <f ca="1">+IFERROR(SUM(OFFSET(AY48,0,0,1,-MIN(Input!$F28*12,Capex!AY$1)))/(Input!$F28*12),0)</f>
        <v>11.111111111111111</v>
      </c>
      <c r="AZ82" s="89">
        <f ca="1">+IFERROR(SUM(OFFSET(AZ48,0,0,1,-MIN(Input!$F28*12,Capex!AZ$1)))/(Input!$F28*12),0)</f>
        <v>11.111111111111111</v>
      </c>
      <c r="BA82" s="89">
        <f ca="1">+IFERROR(SUM(OFFSET(BA48,0,0,1,-MIN(Input!$F28*12,Capex!BA$1)))/(Input!$F28*12),0)</f>
        <v>11.111111111111111</v>
      </c>
      <c r="BB82" s="89">
        <f ca="1">+IFERROR(SUM(OFFSET(BB48,0,0,1,-MIN(Input!$F28*12,Capex!BB$1)))/(Input!$F28*12),0)</f>
        <v>11.111111111111111</v>
      </c>
      <c r="BC82" s="89">
        <f ca="1">+IFERROR(SUM(OFFSET(BC48,0,0,1,-MIN(Input!$F28*12,Capex!BC$1)))/(Input!$F28*12),0)</f>
        <v>11.111111111111111</v>
      </c>
      <c r="BD82" s="89">
        <f ca="1">+IFERROR(SUM(OFFSET(BD48,0,0,1,-MIN(Input!$F28*12,Capex!BD$1)))/(Input!$F28*12),0)</f>
        <v>11.111111111111111</v>
      </c>
      <c r="BE82" s="89">
        <f ca="1">+IFERROR(SUM(OFFSET(BE48,0,0,1,-MIN(Input!$F28*12,Capex!BE$1)))/(Input!$F28*12),0)</f>
        <v>11.111111111111111</v>
      </c>
      <c r="BF82" s="89">
        <f ca="1">+IFERROR(SUM(OFFSET(BF48,0,0,1,-MIN(Input!$F28*12,Capex!BF$1)))/(Input!$F28*12),0)</f>
        <v>11.111111111111111</v>
      </c>
      <c r="BG82" s="89">
        <f ca="1">+IFERROR(SUM(OFFSET(BG48,0,0,1,-MIN(Input!$F28*12,Capex!BG$1)))/(Input!$F28*12),0)</f>
        <v>11.111111111111111</v>
      </c>
      <c r="BH82" s="89">
        <f ca="1">+IFERROR(SUM(OFFSET(BH48,0,0,1,-MIN(Input!$F28*12,Capex!BH$1)))/(Input!$F28*12),0)</f>
        <v>11.111111111111111</v>
      </c>
      <c r="BI82" s="89">
        <f ca="1">+IFERROR(SUM(OFFSET(BI48,0,0,1,-MIN(Input!$F28*12,Capex!BI$1)))/(Input!$F28*12),0)</f>
        <v>11.111111111111111</v>
      </c>
      <c r="BJ82" s="89">
        <f ca="1">+IFERROR(SUM(OFFSET(BJ48,0,0,1,-MIN(Input!$F28*12,Capex!BJ$1)))/(Input!$F28*12),0)</f>
        <v>11.111111111111111</v>
      </c>
      <c r="BK82" s="89">
        <f ca="1">+IFERROR(SUM(OFFSET(BK48,0,0,1,-MIN(Input!$F28*12,Capex!BK$1)))/(Input!$F28*12),0)</f>
        <v>11.111111111111111</v>
      </c>
      <c r="BL82" s="89">
        <f ca="1">+IFERROR(SUM(OFFSET(BL48,0,0,1,-MIN(Input!$F28*12,Capex!BL$1)))/(Input!$F28*12),0)</f>
        <v>11.111111111111111</v>
      </c>
      <c r="BM82" s="89">
        <f ca="1">+IFERROR(SUM(OFFSET(BM48,0,0,1,-MIN(Input!$F28*12,Capex!BM$1)))/(Input!$F28*12),0)</f>
        <v>11.111111111111111</v>
      </c>
      <c r="BN82" s="89">
        <f ca="1">+IFERROR(SUM(OFFSET(BN48,0,0,1,-MIN(Input!$F28*12,Capex!BN$1)))/(Input!$F28*12),0)</f>
        <v>11.111111111111111</v>
      </c>
      <c r="BO82" s="89">
        <f ca="1">+IFERROR(SUM(OFFSET(BO48,0,0,1,-MIN(Input!$F28*12,Capex!BO$1)))/(Input!$F28*12),0)</f>
        <v>11.111111111111111</v>
      </c>
      <c r="BP82" s="89">
        <f ca="1">+IFERROR(SUM(OFFSET(BP48,0,0,1,-MIN(Input!$F28*12,Capex!BP$1)))/(Input!$F28*12),0)</f>
        <v>11.111111111111111</v>
      </c>
      <c r="BQ82" s="89">
        <f ca="1">+IFERROR(SUM(OFFSET(BQ48,0,0,1,-MIN(Input!$F28*12,Capex!BQ$1)))/(Input!$F28*12),0)</f>
        <v>11.111111111111111</v>
      </c>
      <c r="BR82" s="89">
        <f ca="1">+IFERROR(SUM(OFFSET(BR48,0,0,1,-MIN(Input!$F28*12,Capex!BR$1)))/(Input!$F28*12),0)</f>
        <v>11.111111111111111</v>
      </c>
      <c r="BS82" s="89">
        <f ca="1">+IFERROR(SUM(OFFSET(BS48,0,0,1,-MIN(Input!$F28*12,Capex!BS$1)))/(Input!$F28*12),0)</f>
        <v>11.111111111111111</v>
      </c>
      <c r="BT82" s="89">
        <f ca="1">+IFERROR(SUM(OFFSET(BT48,0,0,1,-MIN(Input!$F28*12,Capex!BT$1)))/(Input!$F28*12),0)</f>
        <v>11.111111111111111</v>
      </c>
      <c r="BU82" s="89">
        <f ca="1">+IFERROR(SUM(OFFSET(BU48,0,0,1,-MIN(Input!$F28*12,Capex!BU$1)))/(Input!$F28*12),0)</f>
        <v>11.111111111111111</v>
      </c>
      <c r="BV82" s="89">
        <f ca="1">+IFERROR(SUM(OFFSET(BV48,0,0,1,-MIN(Input!$F28*12,Capex!BV$1)))/(Input!$F28*12),0)</f>
        <v>11.111111111111111</v>
      </c>
      <c r="BW82" s="89">
        <f ca="1">+IFERROR(SUM(OFFSET(BW48,0,0,1,-MIN(Input!$F28*12,Capex!BW$1)))/(Input!$F28*12),0)</f>
        <v>11.111111111111111</v>
      </c>
      <c r="BX82" s="89">
        <f ca="1">+IFERROR(SUM(OFFSET(BX48,0,0,1,-MIN(Input!$F28*12,Capex!BX$1)))/(Input!$F28*12),0)</f>
        <v>11.111111111111111</v>
      </c>
      <c r="BY82" s="89">
        <f ca="1">+IFERROR(SUM(OFFSET(BY48,0,0,1,-MIN(Input!$F28*12,Capex!BY$1)))/(Input!$F28*12),0)</f>
        <v>11.111111111111111</v>
      </c>
      <c r="BZ82" s="89">
        <f ca="1">+IFERROR(SUM(OFFSET(BZ48,0,0,1,-MIN(Input!$F28*12,Capex!BZ$1)))/(Input!$F28*12),0)</f>
        <v>11.111111111111111</v>
      </c>
      <c r="CA82" s="89">
        <f ca="1">+IFERROR(SUM(OFFSET(CA48,0,0,1,-MIN(Input!$F28*12,Capex!CA$1)))/(Input!$F28*12),0)</f>
        <v>11.111111111111111</v>
      </c>
      <c r="CB82" s="89">
        <f ca="1">+IFERROR(SUM(OFFSET(CB48,0,0,1,-MIN(Input!$F28*12,Capex!CB$1)))/(Input!$F28*12),0)</f>
        <v>11.111111111111111</v>
      </c>
      <c r="CC82" s="89">
        <f ca="1">+IFERROR(SUM(OFFSET(CC48,0,0,1,-MIN(Input!$F28*12,Capex!CC$1)))/(Input!$F28*12),0)</f>
        <v>11.111111111111111</v>
      </c>
      <c r="CD82" s="89">
        <f ca="1">+IFERROR(SUM(OFFSET(CD48,0,0,1,-MIN(Input!$F28*12,Capex!CD$1)))/(Input!$F28*12),0)</f>
        <v>11.111111111111111</v>
      </c>
      <c r="CE82" s="89">
        <f ca="1">+IFERROR(SUM(OFFSET(CE48,0,0,1,-MIN(Input!$F28*12,Capex!CE$1)))/(Input!$F28*12),0)</f>
        <v>11.111111111111111</v>
      </c>
      <c r="CF82" s="89">
        <f ca="1">+IFERROR(SUM(OFFSET(CF48,0,0,1,-MIN(Input!$F28*12,Capex!CF$1)))/(Input!$F28*12),0)</f>
        <v>11.111111111111111</v>
      </c>
      <c r="CG82" s="89">
        <f ca="1">+IFERROR(SUM(OFFSET(CG48,0,0,1,-MIN(Input!$F28*12,Capex!CG$1)))/(Input!$F28*12),0)</f>
        <v>11.111111111111111</v>
      </c>
      <c r="CH82" s="89">
        <f ca="1">+IFERROR(SUM(OFFSET(CH48,0,0,1,-MIN(Input!$F28*12,Capex!CH$1)))/(Input!$F28*12),0)</f>
        <v>11.111111111111111</v>
      </c>
      <c r="CI82" s="89">
        <f ca="1">+IFERROR(SUM(OFFSET(CI48,0,0,1,-MIN(Input!$F28*12,Capex!CI$1)))/(Input!$F28*12),0)</f>
        <v>11.111111111111111</v>
      </c>
      <c r="CJ82" s="89">
        <f ca="1">+IFERROR(SUM(OFFSET(CJ48,0,0,1,-MIN(Input!$F28*12,Capex!CJ$1)))/(Input!$F28*12),0)</f>
        <v>11.111111111111111</v>
      </c>
      <c r="CK82" s="89">
        <f ca="1">+IFERROR(SUM(OFFSET(CK48,0,0,1,-MIN(Input!$F28*12,Capex!CK$1)))/(Input!$F28*12),0)</f>
        <v>11.111111111111111</v>
      </c>
      <c r="CL82" s="89">
        <f ca="1">+IFERROR(SUM(OFFSET(CL48,0,0,1,-MIN(Input!$F28*12,Capex!CL$1)))/(Input!$F28*12),0)</f>
        <v>11.111111111111111</v>
      </c>
      <c r="CM82" s="89">
        <f ca="1">+IFERROR(SUM(OFFSET(CM48,0,0,1,-MIN(Input!$F28*12,Capex!CM$1)))/(Input!$F28*12),0)</f>
        <v>11.111111111111111</v>
      </c>
      <c r="CN82" s="89">
        <f ca="1">+IFERROR(SUM(OFFSET(CN48,0,0,1,-MIN(Input!$F28*12,Capex!CN$1)))/(Input!$F28*12),0)</f>
        <v>11.111111111111111</v>
      </c>
      <c r="CO82" s="89">
        <f ca="1">+IFERROR(SUM(OFFSET(CO48,0,0,1,-MIN(Input!$F28*12,Capex!CO$1)))/(Input!$F28*12),0)</f>
        <v>11.111111111111111</v>
      </c>
      <c r="CP82" s="89">
        <f ca="1">+IFERROR(SUM(OFFSET(CP48,0,0,1,-MIN(Input!$F28*12,Capex!CP$1)))/(Input!$F28*12),0)</f>
        <v>11.111111111111111</v>
      </c>
      <c r="CQ82" s="89">
        <f ca="1">+IFERROR(SUM(OFFSET(CQ48,0,0,1,-MIN(Input!$F28*12,Capex!CQ$1)))/(Input!$F28*12),0)</f>
        <v>11.111111111111111</v>
      </c>
      <c r="CR82" s="89">
        <f ca="1">+IFERROR(SUM(OFFSET(CR48,0,0,1,-MIN(Input!$F28*12,Capex!CR$1)))/(Input!$F28*12),0)</f>
        <v>11.111111111111111</v>
      </c>
      <c r="CS82" s="89">
        <f ca="1">+IFERROR(SUM(OFFSET(CS48,0,0,1,-MIN(Input!$F28*12,Capex!CS$1)))/(Input!$F28*12),0)</f>
        <v>11.111111111111111</v>
      </c>
      <c r="CT82" s="89">
        <f ca="1">+IFERROR(SUM(OFFSET(CT48,0,0,1,-MIN(Input!$F28*12,Capex!CT$1)))/(Input!$F28*12),0)</f>
        <v>11.111111111111111</v>
      </c>
      <c r="CU82" s="89">
        <f ca="1">+IFERROR(SUM(OFFSET(CU48,0,0,1,-MIN(Input!$F28*12,Capex!CU$1)))/(Input!$F28*12),0)</f>
        <v>11.111111111111111</v>
      </c>
      <c r="CV82" s="89">
        <f ca="1">+IFERROR(SUM(OFFSET(CV48,0,0,1,-MIN(Input!$F28*12,Capex!CV$1)))/(Input!$F28*12),0)</f>
        <v>11.111111111111111</v>
      </c>
      <c r="CW82" s="89">
        <f ca="1">+IFERROR(SUM(OFFSET(CW48,0,0,1,-MIN(Input!$F28*12,Capex!CW$1)))/(Input!$F28*12),0)</f>
        <v>11.111111111111111</v>
      </c>
      <c r="CX82" s="89">
        <f ca="1">+IFERROR(SUM(OFFSET(CX48,0,0,1,-MIN(Input!$F28*12,Capex!CX$1)))/(Input!$F28*12),0)</f>
        <v>11.111111111111111</v>
      </c>
      <c r="CY82" s="89">
        <f ca="1">+IFERROR(SUM(OFFSET(CY48,0,0,1,-MIN(Input!$F28*12,Capex!CY$1)))/(Input!$F28*12),0)</f>
        <v>11.111111111111111</v>
      </c>
      <c r="CZ82" s="89">
        <f ca="1">+IFERROR(SUM(OFFSET(CZ48,0,0,1,-MIN(Input!$F28*12,Capex!CZ$1)))/(Input!$F28*12),0)</f>
        <v>11.111111111111111</v>
      </c>
      <c r="DA82" s="89">
        <f ca="1">+IFERROR(SUM(OFFSET(DA48,0,0,1,-MIN(Input!$F28*12,Capex!DA$1)))/(Input!$F28*12),0)</f>
        <v>11.111111111111111</v>
      </c>
      <c r="DB82" s="89">
        <f ca="1">+IFERROR(SUM(OFFSET(DB48,0,0,1,-MIN(Input!$F28*12,Capex!DB$1)))/(Input!$F28*12),0)</f>
        <v>11.111111111111111</v>
      </c>
      <c r="DC82" s="89">
        <f ca="1">+IFERROR(SUM(OFFSET(DC48,0,0,1,-MIN(Input!$F28*12,Capex!DC$1)))/(Input!$F28*12),0)</f>
        <v>11.111111111111111</v>
      </c>
      <c r="DD82" s="89">
        <f ca="1">+IFERROR(SUM(OFFSET(DD48,0,0,1,-MIN(Input!$F28*12,Capex!DD$1)))/(Input!$F28*12),0)</f>
        <v>11.111111111111111</v>
      </c>
      <c r="DE82" s="89">
        <f ca="1">+IFERROR(SUM(OFFSET(DE48,0,0,1,-MIN(Input!$F28*12,Capex!DE$1)))/(Input!$F28*12),0)</f>
        <v>11.111111111111111</v>
      </c>
      <c r="DF82" s="89">
        <f ca="1">+IFERROR(SUM(OFFSET(DF48,0,0,1,-MIN(Input!$F28*12,Capex!DF$1)))/(Input!$F28*12),0)</f>
        <v>11.111111111111111</v>
      </c>
      <c r="DG82" s="89">
        <f ca="1">+IFERROR(SUM(OFFSET(DG48,0,0,1,-MIN(Input!$F28*12,Capex!DG$1)))/(Input!$F28*12),0)</f>
        <v>11.111111111111111</v>
      </c>
      <c r="DH82" s="89">
        <f ca="1">+IFERROR(SUM(OFFSET(DH48,0,0,1,-MIN(Input!$F28*12,Capex!DH$1)))/(Input!$F28*12),0)</f>
        <v>11.111111111111111</v>
      </c>
      <c r="DI82" s="89">
        <f ca="1">+IFERROR(SUM(OFFSET(DI48,0,0,1,-MIN(Input!$F28*12,Capex!DI$1)))/(Input!$F28*12),0)</f>
        <v>11.111111111111111</v>
      </c>
      <c r="DJ82" s="89">
        <f ca="1">+IFERROR(SUM(OFFSET(DJ48,0,0,1,-MIN(Input!$F28*12,Capex!DJ$1)))/(Input!$F28*12),0)</f>
        <v>11.111111111111111</v>
      </c>
      <c r="DK82" s="89">
        <f ca="1">+IFERROR(SUM(OFFSET(DK48,0,0,1,-MIN(Input!$F28*12,Capex!DK$1)))/(Input!$F28*12),0)</f>
        <v>11.111111111111111</v>
      </c>
      <c r="DL82" s="89">
        <f ca="1">+IFERROR(SUM(OFFSET(DL48,0,0,1,-MIN(Input!$F28*12,Capex!DL$1)))/(Input!$F28*12),0)</f>
        <v>11.111111111111111</v>
      </c>
      <c r="DM82" s="89">
        <f ca="1">+IFERROR(SUM(OFFSET(DM48,0,0,1,-MIN(Input!$F28*12,Capex!DM$1)))/(Input!$F28*12),0)</f>
        <v>11.111111111111111</v>
      </c>
      <c r="DN82" s="89">
        <f ca="1">+IFERROR(SUM(OFFSET(DN48,0,0,1,-MIN(Input!$F28*12,Capex!DN$1)))/(Input!$F28*12),0)</f>
        <v>11.111111111111111</v>
      </c>
      <c r="DO82" s="89">
        <f ca="1">+IFERROR(SUM(OFFSET(DO48,0,0,1,-MIN(Input!$F28*12,Capex!DO$1)))/(Input!$F28*12),0)</f>
        <v>11.111111111111111</v>
      </c>
      <c r="DP82" s="89">
        <f ca="1">+IFERROR(SUM(OFFSET(DP48,0,0,1,-MIN(Input!$F28*12,Capex!DP$1)))/(Input!$F28*12),0)</f>
        <v>11.111111111111111</v>
      </c>
      <c r="DQ82" s="89">
        <f ca="1">+IFERROR(SUM(OFFSET(DQ48,0,0,1,-MIN(Input!$F28*12,Capex!DQ$1)))/(Input!$F28*12),0)</f>
        <v>11.111111111111111</v>
      </c>
      <c r="DR82" s="89">
        <f ca="1">+IFERROR(SUM(OFFSET(DR48,0,0,1,-MIN(Input!$F28*12,Capex!DR$1)))/(Input!$F28*12),0)</f>
        <v>11.111111111111111</v>
      </c>
      <c r="DS82" s="89">
        <f ca="1">+IFERROR(SUM(OFFSET(DS48,0,0,1,-MIN(Input!$F28*12,Capex!DS$1)))/(Input!$F28*12),0)</f>
        <v>11.111111111111111</v>
      </c>
      <c r="DT82" s="89">
        <f ca="1">+IFERROR(SUM(OFFSET(DT48,0,0,1,-MIN(Input!$F28*12,Capex!DT$1)))/(Input!$F28*12),0)</f>
        <v>11.111111111111111</v>
      </c>
    </row>
    <row r="83" spans="1:124" ht="14.25" customHeight="1" x14ac:dyDescent="0.15">
      <c r="A83" s="85" t="str">
        <f>+Input!G29</f>
        <v>Other Assets</v>
      </c>
      <c r="B83" s="3" t="str">
        <f t="shared" si="154"/>
        <v>Architectural and Design Fees</v>
      </c>
      <c r="C83" s="71" t="str">
        <f t="shared" si="153"/>
        <v>EUR</v>
      </c>
      <c r="D83" s="23"/>
      <c r="E83" s="89">
        <f ca="1">+IFERROR(SUM(OFFSET(E49,0,0,1,-MIN(Input!$F29*12,Capex!E$1)))/(Input!$F29*12),0)</f>
        <v>55.555555555555557</v>
      </c>
      <c r="F83" s="89">
        <f ca="1">+IFERROR(SUM(OFFSET(F49,0,0,1,-MIN(Input!$F29*12,Capex!F$1)))/(Input!$F29*12),0)</f>
        <v>55.555555555555557</v>
      </c>
      <c r="G83" s="89">
        <f ca="1">+IFERROR(SUM(OFFSET(G49,0,0,1,-MIN(Input!$F29*12,Capex!G$1)))/(Input!$F29*12),0)</f>
        <v>55.555555555555557</v>
      </c>
      <c r="H83" s="89">
        <f ca="1">+IFERROR(SUM(OFFSET(H49,0,0,1,-MIN(Input!$F29*12,Capex!H$1)))/(Input!$F29*12),0)</f>
        <v>55.555555555555557</v>
      </c>
      <c r="I83" s="89">
        <f ca="1">+IFERROR(SUM(OFFSET(I49,0,0,1,-MIN(Input!$F29*12,Capex!I$1)))/(Input!$F29*12),0)</f>
        <v>55.555555555555557</v>
      </c>
      <c r="J83" s="89">
        <f ca="1">+IFERROR(SUM(OFFSET(J49,0,0,1,-MIN(Input!$F29*12,Capex!J$1)))/(Input!$F29*12),0)</f>
        <v>55.555555555555557</v>
      </c>
      <c r="K83" s="89">
        <f ca="1">+IFERROR(SUM(OFFSET(K49,0,0,1,-MIN(Input!$F29*12,Capex!K$1)))/(Input!$F29*12),0)</f>
        <v>55.555555555555557</v>
      </c>
      <c r="L83" s="89">
        <f ca="1">+IFERROR(SUM(OFFSET(L49,0,0,1,-MIN(Input!$F29*12,Capex!L$1)))/(Input!$F29*12),0)</f>
        <v>55.555555555555557</v>
      </c>
      <c r="M83" s="89">
        <f ca="1">+IFERROR(SUM(OFFSET(M49,0,0,1,-MIN(Input!$F29*12,Capex!M$1)))/(Input!$F29*12),0)</f>
        <v>55.555555555555557</v>
      </c>
      <c r="N83" s="89">
        <f ca="1">+IFERROR(SUM(OFFSET(N49,0,0,1,-MIN(Input!$F29*12,Capex!N$1)))/(Input!$F29*12),0)</f>
        <v>55.555555555555557</v>
      </c>
      <c r="O83" s="89">
        <f ca="1">+IFERROR(SUM(OFFSET(O49,0,0,1,-MIN(Input!$F29*12,Capex!O$1)))/(Input!$F29*12),0)</f>
        <v>55.555555555555557</v>
      </c>
      <c r="P83" s="89">
        <f ca="1">+IFERROR(SUM(OFFSET(P49,0,0,1,-MIN(Input!$F29*12,Capex!P$1)))/(Input!$F29*12),0)</f>
        <v>55.555555555555557</v>
      </c>
      <c r="Q83" s="89">
        <f ca="1">+IFERROR(SUM(OFFSET(Q49,0,0,1,-MIN(Input!$F29*12,Capex!Q$1)))/(Input!$F29*12),0)</f>
        <v>55.555555555555557</v>
      </c>
      <c r="R83" s="89">
        <f ca="1">+IFERROR(SUM(OFFSET(R49,0,0,1,-MIN(Input!$F29*12,Capex!R$1)))/(Input!$F29*12),0)</f>
        <v>55.555555555555557</v>
      </c>
      <c r="S83" s="89">
        <f ca="1">+IFERROR(SUM(OFFSET(S49,0,0,1,-MIN(Input!$F29*12,Capex!S$1)))/(Input!$F29*12),0)</f>
        <v>55.555555555555557</v>
      </c>
      <c r="T83" s="89">
        <f ca="1">+IFERROR(SUM(OFFSET(T49,0,0,1,-MIN(Input!$F29*12,Capex!T$1)))/(Input!$F29*12),0)</f>
        <v>55.555555555555557</v>
      </c>
      <c r="U83" s="89">
        <f ca="1">+IFERROR(SUM(OFFSET(U49,0,0,1,-MIN(Input!$F29*12,Capex!U$1)))/(Input!$F29*12),0)</f>
        <v>55.555555555555557</v>
      </c>
      <c r="V83" s="89">
        <f ca="1">+IFERROR(SUM(OFFSET(V49,0,0,1,-MIN(Input!$F29*12,Capex!V$1)))/(Input!$F29*12),0)</f>
        <v>55.555555555555557</v>
      </c>
      <c r="W83" s="89">
        <f ca="1">+IFERROR(SUM(OFFSET(W49,0,0,1,-MIN(Input!$F29*12,Capex!W$1)))/(Input!$F29*12),0)</f>
        <v>55.555555555555557</v>
      </c>
      <c r="X83" s="89">
        <f ca="1">+IFERROR(SUM(OFFSET(X49,0,0,1,-MIN(Input!$F29*12,Capex!X$1)))/(Input!$F29*12),0)</f>
        <v>55.555555555555557</v>
      </c>
      <c r="Y83" s="89">
        <f ca="1">+IFERROR(SUM(OFFSET(Y49,0,0,1,-MIN(Input!$F29*12,Capex!Y$1)))/(Input!$F29*12),0)</f>
        <v>55.555555555555557</v>
      </c>
      <c r="Z83" s="89">
        <f ca="1">+IFERROR(SUM(OFFSET(Z49,0,0,1,-MIN(Input!$F29*12,Capex!Z$1)))/(Input!$F29*12),0)</f>
        <v>55.555555555555557</v>
      </c>
      <c r="AA83" s="89">
        <f ca="1">+IFERROR(SUM(OFFSET(AA49,0,0,1,-MIN(Input!$F29*12,Capex!AA$1)))/(Input!$F29*12),0)</f>
        <v>55.555555555555557</v>
      </c>
      <c r="AB83" s="89">
        <f ca="1">+IFERROR(SUM(OFFSET(AB49,0,0,1,-MIN(Input!$F29*12,Capex!AB$1)))/(Input!$F29*12),0)</f>
        <v>55.555555555555557</v>
      </c>
      <c r="AC83" s="89">
        <f ca="1">+IFERROR(SUM(OFFSET(AC49,0,0,1,-MIN(Input!$F29*12,Capex!AC$1)))/(Input!$F29*12),0)</f>
        <v>55.555555555555557</v>
      </c>
      <c r="AD83" s="89">
        <f ca="1">+IFERROR(SUM(OFFSET(AD49,0,0,1,-MIN(Input!$F29*12,Capex!AD$1)))/(Input!$F29*12),0)</f>
        <v>55.555555555555557</v>
      </c>
      <c r="AE83" s="89">
        <f ca="1">+IFERROR(SUM(OFFSET(AE49,0,0,1,-MIN(Input!$F29*12,Capex!AE$1)))/(Input!$F29*12),0)</f>
        <v>55.555555555555557</v>
      </c>
      <c r="AF83" s="89">
        <f ca="1">+IFERROR(SUM(OFFSET(AF49,0,0,1,-MIN(Input!$F29*12,Capex!AF$1)))/(Input!$F29*12),0)</f>
        <v>55.555555555555557</v>
      </c>
      <c r="AG83" s="89">
        <f ca="1">+IFERROR(SUM(OFFSET(AG49,0,0,1,-MIN(Input!$F29*12,Capex!AG$1)))/(Input!$F29*12),0)</f>
        <v>55.555555555555557</v>
      </c>
      <c r="AH83" s="89">
        <f ca="1">+IFERROR(SUM(OFFSET(AH49,0,0,1,-MIN(Input!$F29*12,Capex!AH$1)))/(Input!$F29*12),0)</f>
        <v>55.555555555555557</v>
      </c>
      <c r="AI83" s="89">
        <f ca="1">+IFERROR(SUM(OFFSET(AI49,0,0,1,-MIN(Input!$F29*12,Capex!AI$1)))/(Input!$F29*12),0)</f>
        <v>55.555555555555557</v>
      </c>
      <c r="AJ83" s="89">
        <f ca="1">+IFERROR(SUM(OFFSET(AJ49,0,0,1,-MIN(Input!$F29*12,Capex!AJ$1)))/(Input!$F29*12),0)</f>
        <v>55.555555555555557</v>
      </c>
      <c r="AK83" s="89">
        <f ca="1">+IFERROR(SUM(OFFSET(AK49,0,0,1,-MIN(Input!$F29*12,Capex!AK$1)))/(Input!$F29*12),0)</f>
        <v>55.555555555555557</v>
      </c>
      <c r="AL83" s="89">
        <f ca="1">+IFERROR(SUM(OFFSET(AL49,0,0,1,-MIN(Input!$F29*12,Capex!AL$1)))/(Input!$F29*12),0)</f>
        <v>55.555555555555557</v>
      </c>
      <c r="AM83" s="89">
        <f ca="1">+IFERROR(SUM(OFFSET(AM49,0,0,1,-MIN(Input!$F29*12,Capex!AM$1)))/(Input!$F29*12),0)</f>
        <v>55.555555555555557</v>
      </c>
      <c r="AN83" s="89">
        <f ca="1">+IFERROR(SUM(OFFSET(AN49,0,0,1,-MIN(Input!$F29*12,Capex!AN$1)))/(Input!$F29*12),0)</f>
        <v>55.555555555555557</v>
      </c>
      <c r="AO83" s="89">
        <f ca="1">+IFERROR(SUM(OFFSET(AO49,0,0,1,-MIN(Input!$F29*12,Capex!AO$1)))/(Input!$F29*12),0)</f>
        <v>55.555555555555557</v>
      </c>
      <c r="AP83" s="89">
        <f ca="1">+IFERROR(SUM(OFFSET(AP49,0,0,1,-MIN(Input!$F29*12,Capex!AP$1)))/(Input!$F29*12),0)</f>
        <v>55.555555555555557</v>
      </c>
      <c r="AQ83" s="89">
        <f ca="1">+IFERROR(SUM(OFFSET(AQ49,0,0,1,-MIN(Input!$F29*12,Capex!AQ$1)))/(Input!$F29*12),0)</f>
        <v>55.555555555555557</v>
      </c>
      <c r="AR83" s="89">
        <f ca="1">+IFERROR(SUM(OFFSET(AR49,0,0,1,-MIN(Input!$F29*12,Capex!AR$1)))/(Input!$F29*12),0)</f>
        <v>55.555555555555557</v>
      </c>
      <c r="AS83" s="89">
        <f ca="1">+IFERROR(SUM(OFFSET(AS49,0,0,1,-MIN(Input!$F29*12,Capex!AS$1)))/(Input!$F29*12),0)</f>
        <v>55.555555555555557</v>
      </c>
      <c r="AT83" s="89">
        <f ca="1">+IFERROR(SUM(OFFSET(AT49,0,0,1,-MIN(Input!$F29*12,Capex!AT$1)))/(Input!$F29*12),0)</f>
        <v>55.555555555555557</v>
      </c>
      <c r="AU83" s="89">
        <f ca="1">+IFERROR(SUM(OFFSET(AU49,0,0,1,-MIN(Input!$F29*12,Capex!AU$1)))/(Input!$F29*12),0)</f>
        <v>55.555555555555557</v>
      </c>
      <c r="AV83" s="89">
        <f ca="1">+IFERROR(SUM(OFFSET(AV49,0,0,1,-MIN(Input!$F29*12,Capex!AV$1)))/(Input!$F29*12),0)</f>
        <v>55.555555555555557</v>
      </c>
      <c r="AW83" s="89">
        <f ca="1">+IFERROR(SUM(OFFSET(AW49,0,0,1,-MIN(Input!$F29*12,Capex!AW$1)))/(Input!$F29*12),0)</f>
        <v>55.555555555555557</v>
      </c>
      <c r="AX83" s="89">
        <f ca="1">+IFERROR(SUM(OFFSET(AX49,0,0,1,-MIN(Input!$F29*12,Capex!AX$1)))/(Input!$F29*12),0)</f>
        <v>55.555555555555557</v>
      </c>
      <c r="AY83" s="89">
        <f ca="1">+IFERROR(SUM(OFFSET(AY49,0,0,1,-MIN(Input!$F29*12,Capex!AY$1)))/(Input!$F29*12),0)</f>
        <v>55.555555555555557</v>
      </c>
      <c r="AZ83" s="89">
        <f ca="1">+IFERROR(SUM(OFFSET(AZ49,0,0,1,-MIN(Input!$F29*12,Capex!AZ$1)))/(Input!$F29*12),0)</f>
        <v>55.555555555555557</v>
      </c>
      <c r="BA83" s="89">
        <f ca="1">+IFERROR(SUM(OFFSET(BA49,0,0,1,-MIN(Input!$F29*12,Capex!BA$1)))/(Input!$F29*12),0)</f>
        <v>55.555555555555557</v>
      </c>
      <c r="BB83" s="89">
        <f ca="1">+IFERROR(SUM(OFFSET(BB49,0,0,1,-MIN(Input!$F29*12,Capex!BB$1)))/(Input!$F29*12),0)</f>
        <v>55.555555555555557</v>
      </c>
      <c r="BC83" s="89">
        <f ca="1">+IFERROR(SUM(OFFSET(BC49,0,0,1,-MIN(Input!$F29*12,Capex!BC$1)))/(Input!$F29*12),0)</f>
        <v>55.555555555555557</v>
      </c>
      <c r="BD83" s="89">
        <f ca="1">+IFERROR(SUM(OFFSET(BD49,0,0,1,-MIN(Input!$F29*12,Capex!BD$1)))/(Input!$F29*12),0)</f>
        <v>55.555555555555557</v>
      </c>
      <c r="BE83" s="89">
        <f ca="1">+IFERROR(SUM(OFFSET(BE49,0,0,1,-MIN(Input!$F29*12,Capex!BE$1)))/(Input!$F29*12),0)</f>
        <v>55.555555555555557</v>
      </c>
      <c r="BF83" s="89">
        <f ca="1">+IFERROR(SUM(OFFSET(BF49,0,0,1,-MIN(Input!$F29*12,Capex!BF$1)))/(Input!$F29*12),0)</f>
        <v>55.555555555555557</v>
      </c>
      <c r="BG83" s="89">
        <f ca="1">+IFERROR(SUM(OFFSET(BG49,0,0,1,-MIN(Input!$F29*12,Capex!BG$1)))/(Input!$F29*12),0)</f>
        <v>55.555555555555557</v>
      </c>
      <c r="BH83" s="89">
        <f ca="1">+IFERROR(SUM(OFFSET(BH49,0,0,1,-MIN(Input!$F29*12,Capex!BH$1)))/(Input!$F29*12),0)</f>
        <v>55.555555555555557</v>
      </c>
      <c r="BI83" s="89">
        <f ca="1">+IFERROR(SUM(OFFSET(BI49,0,0,1,-MIN(Input!$F29*12,Capex!BI$1)))/(Input!$F29*12),0)</f>
        <v>55.555555555555557</v>
      </c>
      <c r="BJ83" s="89">
        <f ca="1">+IFERROR(SUM(OFFSET(BJ49,0,0,1,-MIN(Input!$F29*12,Capex!BJ$1)))/(Input!$F29*12),0)</f>
        <v>55.555555555555557</v>
      </c>
      <c r="BK83" s="89">
        <f ca="1">+IFERROR(SUM(OFFSET(BK49,0,0,1,-MIN(Input!$F29*12,Capex!BK$1)))/(Input!$F29*12),0)</f>
        <v>55.555555555555557</v>
      </c>
      <c r="BL83" s="89">
        <f ca="1">+IFERROR(SUM(OFFSET(BL49,0,0,1,-MIN(Input!$F29*12,Capex!BL$1)))/(Input!$F29*12),0)</f>
        <v>55.555555555555557</v>
      </c>
      <c r="BM83" s="89">
        <f ca="1">+IFERROR(SUM(OFFSET(BM49,0,0,1,-MIN(Input!$F29*12,Capex!BM$1)))/(Input!$F29*12),0)</f>
        <v>55.555555555555557</v>
      </c>
      <c r="BN83" s="89">
        <f ca="1">+IFERROR(SUM(OFFSET(BN49,0,0,1,-MIN(Input!$F29*12,Capex!BN$1)))/(Input!$F29*12),0)</f>
        <v>55.555555555555557</v>
      </c>
      <c r="BO83" s="89">
        <f ca="1">+IFERROR(SUM(OFFSET(BO49,0,0,1,-MIN(Input!$F29*12,Capex!BO$1)))/(Input!$F29*12),0)</f>
        <v>55.555555555555557</v>
      </c>
      <c r="BP83" s="89">
        <f ca="1">+IFERROR(SUM(OFFSET(BP49,0,0,1,-MIN(Input!$F29*12,Capex!BP$1)))/(Input!$F29*12),0)</f>
        <v>55.555555555555557</v>
      </c>
      <c r="BQ83" s="89">
        <f ca="1">+IFERROR(SUM(OFFSET(BQ49,0,0,1,-MIN(Input!$F29*12,Capex!BQ$1)))/(Input!$F29*12),0)</f>
        <v>55.555555555555557</v>
      </c>
      <c r="BR83" s="89">
        <f ca="1">+IFERROR(SUM(OFFSET(BR49,0,0,1,-MIN(Input!$F29*12,Capex!BR$1)))/(Input!$F29*12),0)</f>
        <v>55.555555555555557</v>
      </c>
      <c r="BS83" s="89">
        <f ca="1">+IFERROR(SUM(OFFSET(BS49,0,0,1,-MIN(Input!$F29*12,Capex!BS$1)))/(Input!$F29*12),0)</f>
        <v>55.555555555555557</v>
      </c>
      <c r="BT83" s="89">
        <f ca="1">+IFERROR(SUM(OFFSET(BT49,0,0,1,-MIN(Input!$F29*12,Capex!BT$1)))/(Input!$F29*12),0)</f>
        <v>55.555555555555557</v>
      </c>
      <c r="BU83" s="89">
        <f ca="1">+IFERROR(SUM(OFFSET(BU49,0,0,1,-MIN(Input!$F29*12,Capex!BU$1)))/(Input!$F29*12),0)</f>
        <v>55.555555555555557</v>
      </c>
      <c r="BV83" s="89">
        <f ca="1">+IFERROR(SUM(OFFSET(BV49,0,0,1,-MIN(Input!$F29*12,Capex!BV$1)))/(Input!$F29*12),0)</f>
        <v>55.555555555555557</v>
      </c>
      <c r="BW83" s="89">
        <f ca="1">+IFERROR(SUM(OFFSET(BW49,0,0,1,-MIN(Input!$F29*12,Capex!BW$1)))/(Input!$F29*12),0)</f>
        <v>55.555555555555557</v>
      </c>
      <c r="BX83" s="89">
        <f ca="1">+IFERROR(SUM(OFFSET(BX49,0,0,1,-MIN(Input!$F29*12,Capex!BX$1)))/(Input!$F29*12),0)</f>
        <v>55.555555555555557</v>
      </c>
      <c r="BY83" s="89">
        <f ca="1">+IFERROR(SUM(OFFSET(BY49,0,0,1,-MIN(Input!$F29*12,Capex!BY$1)))/(Input!$F29*12),0)</f>
        <v>55.555555555555557</v>
      </c>
      <c r="BZ83" s="89">
        <f ca="1">+IFERROR(SUM(OFFSET(BZ49,0,0,1,-MIN(Input!$F29*12,Capex!BZ$1)))/(Input!$F29*12),0)</f>
        <v>55.555555555555557</v>
      </c>
      <c r="CA83" s="89">
        <f ca="1">+IFERROR(SUM(OFFSET(CA49,0,0,1,-MIN(Input!$F29*12,Capex!CA$1)))/(Input!$F29*12),0)</f>
        <v>55.555555555555557</v>
      </c>
      <c r="CB83" s="89">
        <f ca="1">+IFERROR(SUM(OFFSET(CB49,0,0,1,-MIN(Input!$F29*12,Capex!CB$1)))/(Input!$F29*12),0)</f>
        <v>55.555555555555557</v>
      </c>
      <c r="CC83" s="89">
        <f ca="1">+IFERROR(SUM(OFFSET(CC49,0,0,1,-MIN(Input!$F29*12,Capex!CC$1)))/(Input!$F29*12),0)</f>
        <v>55.555555555555557</v>
      </c>
      <c r="CD83" s="89">
        <f ca="1">+IFERROR(SUM(OFFSET(CD49,0,0,1,-MIN(Input!$F29*12,Capex!CD$1)))/(Input!$F29*12),0)</f>
        <v>55.555555555555557</v>
      </c>
      <c r="CE83" s="89">
        <f ca="1">+IFERROR(SUM(OFFSET(CE49,0,0,1,-MIN(Input!$F29*12,Capex!CE$1)))/(Input!$F29*12),0)</f>
        <v>55.555555555555557</v>
      </c>
      <c r="CF83" s="89">
        <f ca="1">+IFERROR(SUM(OFFSET(CF49,0,0,1,-MIN(Input!$F29*12,Capex!CF$1)))/(Input!$F29*12),0)</f>
        <v>55.555555555555557</v>
      </c>
      <c r="CG83" s="89">
        <f ca="1">+IFERROR(SUM(OFFSET(CG49,0,0,1,-MIN(Input!$F29*12,Capex!CG$1)))/(Input!$F29*12),0)</f>
        <v>55.555555555555557</v>
      </c>
      <c r="CH83" s="89">
        <f ca="1">+IFERROR(SUM(OFFSET(CH49,0,0,1,-MIN(Input!$F29*12,Capex!CH$1)))/(Input!$F29*12),0)</f>
        <v>55.555555555555557</v>
      </c>
      <c r="CI83" s="89">
        <f ca="1">+IFERROR(SUM(OFFSET(CI49,0,0,1,-MIN(Input!$F29*12,Capex!CI$1)))/(Input!$F29*12),0)</f>
        <v>55.555555555555557</v>
      </c>
      <c r="CJ83" s="89">
        <f ca="1">+IFERROR(SUM(OFFSET(CJ49,0,0,1,-MIN(Input!$F29*12,Capex!CJ$1)))/(Input!$F29*12),0)</f>
        <v>55.555555555555557</v>
      </c>
      <c r="CK83" s="89">
        <f ca="1">+IFERROR(SUM(OFFSET(CK49,0,0,1,-MIN(Input!$F29*12,Capex!CK$1)))/(Input!$F29*12),0)</f>
        <v>55.555555555555557</v>
      </c>
      <c r="CL83" s="89">
        <f ca="1">+IFERROR(SUM(OFFSET(CL49,0,0,1,-MIN(Input!$F29*12,Capex!CL$1)))/(Input!$F29*12),0)</f>
        <v>55.555555555555557</v>
      </c>
      <c r="CM83" s="89">
        <f ca="1">+IFERROR(SUM(OFFSET(CM49,0,0,1,-MIN(Input!$F29*12,Capex!CM$1)))/(Input!$F29*12),0)</f>
        <v>55.555555555555557</v>
      </c>
      <c r="CN83" s="89">
        <f ca="1">+IFERROR(SUM(OFFSET(CN49,0,0,1,-MIN(Input!$F29*12,Capex!CN$1)))/(Input!$F29*12),0)</f>
        <v>55.555555555555557</v>
      </c>
      <c r="CO83" s="89">
        <f ca="1">+IFERROR(SUM(OFFSET(CO49,0,0,1,-MIN(Input!$F29*12,Capex!CO$1)))/(Input!$F29*12),0)</f>
        <v>55.555555555555557</v>
      </c>
      <c r="CP83" s="89">
        <f ca="1">+IFERROR(SUM(OFFSET(CP49,0,0,1,-MIN(Input!$F29*12,Capex!CP$1)))/(Input!$F29*12),0)</f>
        <v>55.555555555555557</v>
      </c>
      <c r="CQ83" s="89">
        <f ca="1">+IFERROR(SUM(OFFSET(CQ49,0,0,1,-MIN(Input!$F29*12,Capex!CQ$1)))/(Input!$F29*12),0)</f>
        <v>55.555555555555557</v>
      </c>
      <c r="CR83" s="89">
        <f ca="1">+IFERROR(SUM(OFFSET(CR49,0,0,1,-MIN(Input!$F29*12,Capex!CR$1)))/(Input!$F29*12),0)</f>
        <v>55.555555555555557</v>
      </c>
      <c r="CS83" s="89">
        <f ca="1">+IFERROR(SUM(OFFSET(CS49,0,0,1,-MIN(Input!$F29*12,Capex!CS$1)))/(Input!$F29*12),0)</f>
        <v>55.555555555555557</v>
      </c>
      <c r="CT83" s="89">
        <f ca="1">+IFERROR(SUM(OFFSET(CT49,0,0,1,-MIN(Input!$F29*12,Capex!CT$1)))/(Input!$F29*12),0)</f>
        <v>55.555555555555557</v>
      </c>
      <c r="CU83" s="89">
        <f ca="1">+IFERROR(SUM(OFFSET(CU49,0,0,1,-MIN(Input!$F29*12,Capex!CU$1)))/(Input!$F29*12),0)</f>
        <v>55.555555555555557</v>
      </c>
      <c r="CV83" s="89">
        <f ca="1">+IFERROR(SUM(OFFSET(CV49,0,0,1,-MIN(Input!$F29*12,Capex!CV$1)))/(Input!$F29*12),0)</f>
        <v>55.555555555555557</v>
      </c>
      <c r="CW83" s="89">
        <f ca="1">+IFERROR(SUM(OFFSET(CW49,0,0,1,-MIN(Input!$F29*12,Capex!CW$1)))/(Input!$F29*12),0)</f>
        <v>55.555555555555557</v>
      </c>
      <c r="CX83" s="89">
        <f ca="1">+IFERROR(SUM(OFFSET(CX49,0,0,1,-MIN(Input!$F29*12,Capex!CX$1)))/(Input!$F29*12),0)</f>
        <v>55.555555555555557</v>
      </c>
      <c r="CY83" s="89">
        <f ca="1">+IFERROR(SUM(OFFSET(CY49,0,0,1,-MIN(Input!$F29*12,Capex!CY$1)))/(Input!$F29*12),0)</f>
        <v>55.555555555555557</v>
      </c>
      <c r="CZ83" s="89">
        <f ca="1">+IFERROR(SUM(OFFSET(CZ49,0,0,1,-MIN(Input!$F29*12,Capex!CZ$1)))/(Input!$F29*12),0)</f>
        <v>55.555555555555557</v>
      </c>
      <c r="DA83" s="89">
        <f ca="1">+IFERROR(SUM(OFFSET(DA49,0,0,1,-MIN(Input!$F29*12,Capex!DA$1)))/(Input!$F29*12),0)</f>
        <v>55.555555555555557</v>
      </c>
      <c r="DB83" s="89">
        <f ca="1">+IFERROR(SUM(OFFSET(DB49,0,0,1,-MIN(Input!$F29*12,Capex!DB$1)))/(Input!$F29*12),0)</f>
        <v>55.555555555555557</v>
      </c>
      <c r="DC83" s="89">
        <f ca="1">+IFERROR(SUM(OFFSET(DC49,0,0,1,-MIN(Input!$F29*12,Capex!DC$1)))/(Input!$F29*12),0)</f>
        <v>55.555555555555557</v>
      </c>
      <c r="DD83" s="89">
        <f ca="1">+IFERROR(SUM(OFFSET(DD49,0,0,1,-MIN(Input!$F29*12,Capex!DD$1)))/(Input!$F29*12),0)</f>
        <v>55.555555555555557</v>
      </c>
      <c r="DE83" s="89">
        <f ca="1">+IFERROR(SUM(OFFSET(DE49,0,0,1,-MIN(Input!$F29*12,Capex!DE$1)))/(Input!$F29*12),0)</f>
        <v>55.555555555555557</v>
      </c>
      <c r="DF83" s="89">
        <f ca="1">+IFERROR(SUM(OFFSET(DF49,0,0,1,-MIN(Input!$F29*12,Capex!DF$1)))/(Input!$F29*12),0)</f>
        <v>55.555555555555557</v>
      </c>
      <c r="DG83" s="89">
        <f ca="1">+IFERROR(SUM(OFFSET(DG49,0,0,1,-MIN(Input!$F29*12,Capex!DG$1)))/(Input!$F29*12),0)</f>
        <v>55.555555555555557</v>
      </c>
      <c r="DH83" s="89">
        <f ca="1">+IFERROR(SUM(OFFSET(DH49,0,0,1,-MIN(Input!$F29*12,Capex!DH$1)))/(Input!$F29*12),0)</f>
        <v>55.555555555555557</v>
      </c>
      <c r="DI83" s="89">
        <f ca="1">+IFERROR(SUM(OFFSET(DI49,0,0,1,-MIN(Input!$F29*12,Capex!DI$1)))/(Input!$F29*12),0)</f>
        <v>55.555555555555557</v>
      </c>
      <c r="DJ83" s="89">
        <f ca="1">+IFERROR(SUM(OFFSET(DJ49,0,0,1,-MIN(Input!$F29*12,Capex!DJ$1)))/(Input!$F29*12),0)</f>
        <v>55.555555555555557</v>
      </c>
      <c r="DK83" s="89">
        <f ca="1">+IFERROR(SUM(OFFSET(DK49,0,0,1,-MIN(Input!$F29*12,Capex!DK$1)))/(Input!$F29*12),0)</f>
        <v>55.555555555555557</v>
      </c>
      <c r="DL83" s="89">
        <f ca="1">+IFERROR(SUM(OFFSET(DL49,0,0,1,-MIN(Input!$F29*12,Capex!DL$1)))/(Input!$F29*12),0)</f>
        <v>55.555555555555557</v>
      </c>
      <c r="DM83" s="89">
        <f ca="1">+IFERROR(SUM(OFFSET(DM49,0,0,1,-MIN(Input!$F29*12,Capex!DM$1)))/(Input!$F29*12),0)</f>
        <v>55.555555555555557</v>
      </c>
      <c r="DN83" s="89">
        <f ca="1">+IFERROR(SUM(OFFSET(DN49,0,0,1,-MIN(Input!$F29*12,Capex!DN$1)))/(Input!$F29*12),0)</f>
        <v>55.555555555555557</v>
      </c>
      <c r="DO83" s="89">
        <f ca="1">+IFERROR(SUM(OFFSET(DO49,0,0,1,-MIN(Input!$F29*12,Capex!DO$1)))/(Input!$F29*12),0)</f>
        <v>55.555555555555557</v>
      </c>
      <c r="DP83" s="89">
        <f ca="1">+IFERROR(SUM(OFFSET(DP49,0,0,1,-MIN(Input!$F29*12,Capex!DP$1)))/(Input!$F29*12),0)</f>
        <v>55.555555555555557</v>
      </c>
      <c r="DQ83" s="89">
        <f ca="1">+IFERROR(SUM(OFFSET(DQ49,0,0,1,-MIN(Input!$F29*12,Capex!DQ$1)))/(Input!$F29*12),0)</f>
        <v>55.555555555555557</v>
      </c>
      <c r="DR83" s="89">
        <f ca="1">+IFERROR(SUM(OFFSET(DR49,0,0,1,-MIN(Input!$F29*12,Capex!DR$1)))/(Input!$F29*12),0)</f>
        <v>55.555555555555557</v>
      </c>
      <c r="DS83" s="89">
        <f ca="1">+IFERROR(SUM(OFFSET(DS49,0,0,1,-MIN(Input!$F29*12,Capex!DS$1)))/(Input!$F29*12),0)</f>
        <v>55.555555555555557</v>
      </c>
      <c r="DT83" s="89">
        <f ca="1">+IFERROR(SUM(OFFSET(DT49,0,0,1,-MIN(Input!$F29*12,Capex!DT$1)))/(Input!$F29*12),0)</f>
        <v>55.555555555555557</v>
      </c>
    </row>
    <row r="84" spans="1:124" ht="14.25" customHeight="1" x14ac:dyDescent="0.15">
      <c r="A84" s="85" t="str">
        <f>+Input!G30</f>
        <v>Other Assets</v>
      </c>
      <c r="B84" s="3" t="str">
        <f t="shared" si="154"/>
        <v>Interior Design and Furnishings ESTIMATED</v>
      </c>
      <c r="C84" s="71" t="str">
        <f t="shared" si="153"/>
        <v>EUR</v>
      </c>
      <c r="D84" s="23"/>
      <c r="E84" s="89">
        <f ca="1">+IFERROR(SUM(OFFSET(E50,0,0,1,-MIN(Input!$F30*12,Capex!E$1)))/(Input!$F30*12),0)</f>
        <v>55.555555555555557</v>
      </c>
      <c r="F84" s="89">
        <f ca="1">+IFERROR(SUM(OFFSET(F50,0,0,1,-MIN(Input!$F30*12,Capex!F$1)))/(Input!$F30*12),0)</f>
        <v>55.555555555555557</v>
      </c>
      <c r="G84" s="89">
        <f ca="1">+IFERROR(SUM(OFFSET(G50,0,0,1,-MIN(Input!$F30*12,Capex!G$1)))/(Input!$F30*12),0)</f>
        <v>55.555555555555557</v>
      </c>
      <c r="H84" s="89">
        <f ca="1">+IFERROR(SUM(OFFSET(H50,0,0,1,-MIN(Input!$F30*12,Capex!H$1)))/(Input!$F30*12),0)</f>
        <v>55.555555555555557</v>
      </c>
      <c r="I84" s="89">
        <f ca="1">+IFERROR(SUM(OFFSET(I50,0,0,1,-MIN(Input!$F30*12,Capex!I$1)))/(Input!$F30*12),0)</f>
        <v>55.555555555555557</v>
      </c>
      <c r="J84" s="89">
        <f ca="1">+IFERROR(SUM(OFFSET(J50,0,0,1,-MIN(Input!$F30*12,Capex!J$1)))/(Input!$F30*12),0)</f>
        <v>55.555555555555557</v>
      </c>
      <c r="K84" s="89">
        <f ca="1">+IFERROR(SUM(OFFSET(K50,0,0,1,-MIN(Input!$F30*12,Capex!K$1)))/(Input!$F30*12),0)</f>
        <v>55.555555555555557</v>
      </c>
      <c r="L84" s="89">
        <f ca="1">+IFERROR(SUM(OFFSET(L50,0,0,1,-MIN(Input!$F30*12,Capex!L$1)))/(Input!$F30*12),0)</f>
        <v>55.555555555555557</v>
      </c>
      <c r="M84" s="89">
        <f ca="1">+IFERROR(SUM(OFFSET(M50,0,0,1,-MIN(Input!$F30*12,Capex!M$1)))/(Input!$F30*12),0)</f>
        <v>55.555555555555557</v>
      </c>
      <c r="N84" s="89">
        <f ca="1">+IFERROR(SUM(OFFSET(N50,0,0,1,-MIN(Input!$F30*12,Capex!N$1)))/(Input!$F30*12),0)</f>
        <v>55.555555555555557</v>
      </c>
      <c r="O84" s="89">
        <f ca="1">+IFERROR(SUM(OFFSET(O50,0,0,1,-MIN(Input!$F30*12,Capex!O$1)))/(Input!$F30*12),0)</f>
        <v>55.555555555555557</v>
      </c>
      <c r="P84" s="89">
        <f ca="1">+IFERROR(SUM(OFFSET(P50,0,0,1,-MIN(Input!$F30*12,Capex!P$1)))/(Input!$F30*12),0)</f>
        <v>55.555555555555557</v>
      </c>
      <c r="Q84" s="89">
        <f ca="1">+IFERROR(SUM(OFFSET(Q50,0,0,1,-MIN(Input!$F30*12,Capex!Q$1)))/(Input!$F30*12),0)</f>
        <v>55.555555555555557</v>
      </c>
      <c r="R84" s="89">
        <f ca="1">+IFERROR(SUM(OFFSET(R50,0,0,1,-MIN(Input!$F30*12,Capex!R$1)))/(Input!$F30*12),0)</f>
        <v>55.555555555555557</v>
      </c>
      <c r="S84" s="89">
        <f ca="1">+IFERROR(SUM(OFFSET(S50,0,0,1,-MIN(Input!$F30*12,Capex!S$1)))/(Input!$F30*12),0)</f>
        <v>55.555555555555557</v>
      </c>
      <c r="T84" s="89">
        <f ca="1">+IFERROR(SUM(OFFSET(T50,0,0,1,-MIN(Input!$F30*12,Capex!T$1)))/(Input!$F30*12),0)</f>
        <v>55.555555555555557</v>
      </c>
      <c r="U84" s="89">
        <f ca="1">+IFERROR(SUM(OFFSET(U50,0,0,1,-MIN(Input!$F30*12,Capex!U$1)))/(Input!$F30*12),0)</f>
        <v>55.555555555555557</v>
      </c>
      <c r="V84" s="89">
        <f ca="1">+IFERROR(SUM(OFFSET(V50,0,0,1,-MIN(Input!$F30*12,Capex!V$1)))/(Input!$F30*12),0)</f>
        <v>55.555555555555557</v>
      </c>
      <c r="W84" s="89">
        <f ca="1">+IFERROR(SUM(OFFSET(W50,0,0,1,-MIN(Input!$F30*12,Capex!W$1)))/(Input!$F30*12),0)</f>
        <v>55.555555555555557</v>
      </c>
      <c r="X84" s="89">
        <f ca="1">+IFERROR(SUM(OFFSET(X50,0,0,1,-MIN(Input!$F30*12,Capex!X$1)))/(Input!$F30*12),0)</f>
        <v>55.555555555555557</v>
      </c>
      <c r="Y84" s="89">
        <f ca="1">+IFERROR(SUM(OFFSET(Y50,0,0,1,-MIN(Input!$F30*12,Capex!Y$1)))/(Input!$F30*12),0)</f>
        <v>55.555555555555557</v>
      </c>
      <c r="Z84" s="89">
        <f ca="1">+IFERROR(SUM(OFFSET(Z50,0,0,1,-MIN(Input!$F30*12,Capex!Z$1)))/(Input!$F30*12),0)</f>
        <v>55.555555555555557</v>
      </c>
      <c r="AA84" s="89">
        <f ca="1">+IFERROR(SUM(OFFSET(AA50,0,0,1,-MIN(Input!$F30*12,Capex!AA$1)))/(Input!$F30*12),0)</f>
        <v>55.555555555555557</v>
      </c>
      <c r="AB84" s="89">
        <f ca="1">+IFERROR(SUM(OFFSET(AB50,0,0,1,-MIN(Input!$F30*12,Capex!AB$1)))/(Input!$F30*12),0)</f>
        <v>55.555555555555557</v>
      </c>
      <c r="AC84" s="89">
        <f ca="1">+IFERROR(SUM(OFFSET(AC50,0,0,1,-MIN(Input!$F30*12,Capex!AC$1)))/(Input!$F30*12),0)</f>
        <v>55.555555555555557</v>
      </c>
      <c r="AD84" s="89">
        <f ca="1">+IFERROR(SUM(OFFSET(AD50,0,0,1,-MIN(Input!$F30*12,Capex!AD$1)))/(Input!$F30*12),0)</f>
        <v>55.555555555555557</v>
      </c>
      <c r="AE84" s="89">
        <f ca="1">+IFERROR(SUM(OFFSET(AE50,0,0,1,-MIN(Input!$F30*12,Capex!AE$1)))/(Input!$F30*12),0)</f>
        <v>55.555555555555557</v>
      </c>
      <c r="AF84" s="89">
        <f ca="1">+IFERROR(SUM(OFFSET(AF50,0,0,1,-MIN(Input!$F30*12,Capex!AF$1)))/(Input!$F30*12),0)</f>
        <v>55.555555555555557</v>
      </c>
      <c r="AG84" s="89">
        <f ca="1">+IFERROR(SUM(OFFSET(AG50,0,0,1,-MIN(Input!$F30*12,Capex!AG$1)))/(Input!$F30*12),0)</f>
        <v>55.555555555555557</v>
      </c>
      <c r="AH84" s="89">
        <f ca="1">+IFERROR(SUM(OFFSET(AH50,0,0,1,-MIN(Input!$F30*12,Capex!AH$1)))/(Input!$F30*12),0)</f>
        <v>55.555555555555557</v>
      </c>
      <c r="AI84" s="89">
        <f ca="1">+IFERROR(SUM(OFFSET(AI50,0,0,1,-MIN(Input!$F30*12,Capex!AI$1)))/(Input!$F30*12),0)</f>
        <v>55.555555555555557</v>
      </c>
      <c r="AJ84" s="89">
        <f ca="1">+IFERROR(SUM(OFFSET(AJ50,0,0,1,-MIN(Input!$F30*12,Capex!AJ$1)))/(Input!$F30*12),0)</f>
        <v>55.555555555555557</v>
      </c>
      <c r="AK84" s="89">
        <f ca="1">+IFERROR(SUM(OFFSET(AK50,0,0,1,-MIN(Input!$F30*12,Capex!AK$1)))/(Input!$F30*12),0)</f>
        <v>55.555555555555557</v>
      </c>
      <c r="AL84" s="89">
        <f ca="1">+IFERROR(SUM(OFFSET(AL50,0,0,1,-MIN(Input!$F30*12,Capex!AL$1)))/(Input!$F30*12),0)</f>
        <v>55.555555555555557</v>
      </c>
      <c r="AM84" s="89">
        <f ca="1">+IFERROR(SUM(OFFSET(AM50,0,0,1,-MIN(Input!$F30*12,Capex!AM$1)))/(Input!$F30*12),0)</f>
        <v>55.555555555555557</v>
      </c>
      <c r="AN84" s="89">
        <f ca="1">+IFERROR(SUM(OFFSET(AN50,0,0,1,-MIN(Input!$F30*12,Capex!AN$1)))/(Input!$F30*12),0)</f>
        <v>55.555555555555557</v>
      </c>
      <c r="AO84" s="89">
        <f ca="1">+IFERROR(SUM(OFFSET(AO50,0,0,1,-MIN(Input!$F30*12,Capex!AO$1)))/(Input!$F30*12),0)</f>
        <v>55.555555555555557</v>
      </c>
      <c r="AP84" s="89">
        <f ca="1">+IFERROR(SUM(OFFSET(AP50,0,0,1,-MIN(Input!$F30*12,Capex!AP$1)))/(Input!$F30*12),0)</f>
        <v>55.555555555555557</v>
      </c>
      <c r="AQ84" s="89">
        <f ca="1">+IFERROR(SUM(OFFSET(AQ50,0,0,1,-MIN(Input!$F30*12,Capex!AQ$1)))/(Input!$F30*12),0)</f>
        <v>55.555555555555557</v>
      </c>
      <c r="AR84" s="89">
        <f ca="1">+IFERROR(SUM(OFFSET(AR50,0,0,1,-MIN(Input!$F30*12,Capex!AR$1)))/(Input!$F30*12),0)</f>
        <v>55.555555555555557</v>
      </c>
      <c r="AS84" s="89">
        <f ca="1">+IFERROR(SUM(OFFSET(AS50,0,0,1,-MIN(Input!$F30*12,Capex!AS$1)))/(Input!$F30*12),0)</f>
        <v>55.555555555555557</v>
      </c>
      <c r="AT84" s="89">
        <f ca="1">+IFERROR(SUM(OFFSET(AT50,0,0,1,-MIN(Input!$F30*12,Capex!AT$1)))/(Input!$F30*12),0)</f>
        <v>55.555555555555557</v>
      </c>
      <c r="AU84" s="89">
        <f ca="1">+IFERROR(SUM(OFFSET(AU50,0,0,1,-MIN(Input!$F30*12,Capex!AU$1)))/(Input!$F30*12),0)</f>
        <v>55.555555555555557</v>
      </c>
      <c r="AV84" s="89">
        <f ca="1">+IFERROR(SUM(OFFSET(AV50,0,0,1,-MIN(Input!$F30*12,Capex!AV$1)))/(Input!$F30*12),0)</f>
        <v>55.555555555555557</v>
      </c>
      <c r="AW84" s="89">
        <f ca="1">+IFERROR(SUM(OFFSET(AW50,0,0,1,-MIN(Input!$F30*12,Capex!AW$1)))/(Input!$F30*12),0)</f>
        <v>55.555555555555557</v>
      </c>
      <c r="AX84" s="89">
        <f ca="1">+IFERROR(SUM(OFFSET(AX50,0,0,1,-MIN(Input!$F30*12,Capex!AX$1)))/(Input!$F30*12),0)</f>
        <v>55.555555555555557</v>
      </c>
      <c r="AY84" s="89">
        <f ca="1">+IFERROR(SUM(OFFSET(AY50,0,0,1,-MIN(Input!$F30*12,Capex!AY$1)))/(Input!$F30*12),0)</f>
        <v>55.555555555555557</v>
      </c>
      <c r="AZ84" s="89">
        <f ca="1">+IFERROR(SUM(OFFSET(AZ50,0,0,1,-MIN(Input!$F30*12,Capex!AZ$1)))/(Input!$F30*12),0)</f>
        <v>55.555555555555557</v>
      </c>
      <c r="BA84" s="89">
        <f ca="1">+IFERROR(SUM(OFFSET(BA50,0,0,1,-MIN(Input!$F30*12,Capex!BA$1)))/(Input!$F30*12),0)</f>
        <v>55.555555555555557</v>
      </c>
      <c r="BB84" s="89">
        <f ca="1">+IFERROR(SUM(OFFSET(BB50,0,0,1,-MIN(Input!$F30*12,Capex!BB$1)))/(Input!$F30*12),0)</f>
        <v>55.555555555555557</v>
      </c>
      <c r="BC84" s="89">
        <f ca="1">+IFERROR(SUM(OFFSET(BC50,0,0,1,-MIN(Input!$F30*12,Capex!BC$1)))/(Input!$F30*12),0)</f>
        <v>55.555555555555557</v>
      </c>
      <c r="BD84" s="89">
        <f ca="1">+IFERROR(SUM(OFFSET(BD50,0,0,1,-MIN(Input!$F30*12,Capex!BD$1)))/(Input!$F30*12),0)</f>
        <v>55.555555555555557</v>
      </c>
      <c r="BE84" s="89">
        <f ca="1">+IFERROR(SUM(OFFSET(BE50,0,0,1,-MIN(Input!$F30*12,Capex!BE$1)))/(Input!$F30*12),0)</f>
        <v>55.555555555555557</v>
      </c>
      <c r="BF84" s="89">
        <f ca="1">+IFERROR(SUM(OFFSET(BF50,0,0,1,-MIN(Input!$F30*12,Capex!BF$1)))/(Input!$F30*12),0)</f>
        <v>55.555555555555557</v>
      </c>
      <c r="BG84" s="89">
        <f ca="1">+IFERROR(SUM(OFFSET(BG50,0,0,1,-MIN(Input!$F30*12,Capex!BG$1)))/(Input!$F30*12),0)</f>
        <v>55.555555555555557</v>
      </c>
      <c r="BH84" s="89">
        <f ca="1">+IFERROR(SUM(OFFSET(BH50,0,0,1,-MIN(Input!$F30*12,Capex!BH$1)))/(Input!$F30*12),0)</f>
        <v>55.555555555555557</v>
      </c>
      <c r="BI84" s="89">
        <f ca="1">+IFERROR(SUM(OFFSET(BI50,0,0,1,-MIN(Input!$F30*12,Capex!BI$1)))/(Input!$F30*12),0)</f>
        <v>55.555555555555557</v>
      </c>
      <c r="BJ84" s="89">
        <f ca="1">+IFERROR(SUM(OFFSET(BJ50,0,0,1,-MIN(Input!$F30*12,Capex!BJ$1)))/(Input!$F30*12),0)</f>
        <v>55.555555555555557</v>
      </c>
      <c r="BK84" s="89">
        <f ca="1">+IFERROR(SUM(OFFSET(BK50,0,0,1,-MIN(Input!$F30*12,Capex!BK$1)))/(Input!$F30*12),0)</f>
        <v>55.555555555555557</v>
      </c>
      <c r="BL84" s="89">
        <f ca="1">+IFERROR(SUM(OFFSET(BL50,0,0,1,-MIN(Input!$F30*12,Capex!BL$1)))/(Input!$F30*12),0)</f>
        <v>55.555555555555557</v>
      </c>
      <c r="BM84" s="89">
        <f ca="1">+IFERROR(SUM(OFFSET(BM50,0,0,1,-MIN(Input!$F30*12,Capex!BM$1)))/(Input!$F30*12),0)</f>
        <v>55.555555555555557</v>
      </c>
      <c r="BN84" s="89">
        <f ca="1">+IFERROR(SUM(OFFSET(BN50,0,0,1,-MIN(Input!$F30*12,Capex!BN$1)))/(Input!$F30*12),0)</f>
        <v>55.555555555555557</v>
      </c>
      <c r="BO84" s="89">
        <f ca="1">+IFERROR(SUM(OFFSET(BO50,0,0,1,-MIN(Input!$F30*12,Capex!BO$1)))/(Input!$F30*12),0)</f>
        <v>55.555555555555557</v>
      </c>
      <c r="BP84" s="89">
        <f ca="1">+IFERROR(SUM(OFFSET(BP50,0,0,1,-MIN(Input!$F30*12,Capex!BP$1)))/(Input!$F30*12),0)</f>
        <v>55.555555555555557</v>
      </c>
      <c r="BQ84" s="89">
        <f ca="1">+IFERROR(SUM(OFFSET(BQ50,0,0,1,-MIN(Input!$F30*12,Capex!BQ$1)))/(Input!$F30*12),0)</f>
        <v>55.555555555555557</v>
      </c>
      <c r="BR84" s="89">
        <f ca="1">+IFERROR(SUM(OFFSET(BR50,0,0,1,-MIN(Input!$F30*12,Capex!BR$1)))/(Input!$F30*12),0)</f>
        <v>55.555555555555557</v>
      </c>
      <c r="BS84" s="89">
        <f ca="1">+IFERROR(SUM(OFFSET(BS50,0,0,1,-MIN(Input!$F30*12,Capex!BS$1)))/(Input!$F30*12),0)</f>
        <v>55.555555555555557</v>
      </c>
      <c r="BT84" s="89">
        <f ca="1">+IFERROR(SUM(OFFSET(BT50,0,0,1,-MIN(Input!$F30*12,Capex!BT$1)))/(Input!$F30*12),0)</f>
        <v>55.555555555555557</v>
      </c>
      <c r="BU84" s="89">
        <f ca="1">+IFERROR(SUM(OFFSET(BU50,0,0,1,-MIN(Input!$F30*12,Capex!BU$1)))/(Input!$F30*12),0)</f>
        <v>55.555555555555557</v>
      </c>
      <c r="BV84" s="89">
        <f ca="1">+IFERROR(SUM(OFFSET(BV50,0,0,1,-MIN(Input!$F30*12,Capex!BV$1)))/(Input!$F30*12),0)</f>
        <v>55.555555555555557</v>
      </c>
      <c r="BW84" s="89">
        <f ca="1">+IFERROR(SUM(OFFSET(BW50,0,0,1,-MIN(Input!$F30*12,Capex!BW$1)))/(Input!$F30*12),0)</f>
        <v>55.555555555555557</v>
      </c>
      <c r="BX84" s="89">
        <f ca="1">+IFERROR(SUM(OFFSET(BX50,0,0,1,-MIN(Input!$F30*12,Capex!BX$1)))/(Input!$F30*12),0)</f>
        <v>55.555555555555557</v>
      </c>
      <c r="BY84" s="89">
        <f ca="1">+IFERROR(SUM(OFFSET(BY50,0,0,1,-MIN(Input!$F30*12,Capex!BY$1)))/(Input!$F30*12),0)</f>
        <v>55.555555555555557</v>
      </c>
      <c r="BZ84" s="89">
        <f ca="1">+IFERROR(SUM(OFFSET(BZ50,0,0,1,-MIN(Input!$F30*12,Capex!BZ$1)))/(Input!$F30*12),0)</f>
        <v>55.555555555555557</v>
      </c>
      <c r="CA84" s="89">
        <f ca="1">+IFERROR(SUM(OFFSET(CA50,0,0,1,-MIN(Input!$F30*12,Capex!CA$1)))/(Input!$F30*12),0)</f>
        <v>55.555555555555557</v>
      </c>
      <c r="CB84" s="89">
        <f ca="1">+IFERROR(SUM(OFFSET(CB50,0,0,1,-MIN(Input!$F30*12,Capex!CB$1)))/(Input!$F30*12),0)</f>
        <v>55.555555555555557</v>
      </c>
      <c r="CC84" s="89">
        <f ca="1">+IFERROR(SUM(OFFSET(CC50,0,0,1,-MIN(Input!$F30*12,Capex!CC$1)))/(Input!$F30*12),0)</f>
        <v>55.555555555555557</v>
      </c>
      <c r="CD84" s="89">
        <f ca="1">+IFERROR(SUM(OFFSET(CD50,0,0,1,-MIN(Input!$F30*12,Capex!CD$1)))/(Input!$F30*12),0)</f>
        <v>55.555555555555557</v>
      </c>
      <c r="CE84" s="89">
        <f ca="1">+IFERROR(SUM(OFFSET(CE50,0,0,1,-MIN(Input!$F30*12,Capex!CE$1)))/(Input!$F30*12),0)</f>
        <v>55.555555555555557</v>
      </c>
      <c r="CF84" s="89">
        <f ca="1">+IFERROR(SUM(OFFSET(CF50,0,0,1,-MIN(Input!$F30*12,Capex!CF$1)))/(Input!$F30*12),0)</f>
        <v>55.555555555555557</v>
      </c>
      <c r="CG84" s="89">
        <f ca="1">+IFERROR(SUM(OFFSET(CG50,0,0,1,-MIN(Input!$F30*12,Capex!CG$1)))/(Input!$F30*12),0)</f>
        <v>55.555555555555557</v>
      </c>
      <c r="CH84" s="89">
        <f ca="1">+IFERROR(SUM(OFFSET(CH50,0,0,1,-MIN(Input!$F30*12,Capex!CH$1)))/(Input!$F30*12),0)</f>
        <v>55.555555555555557</v>
      </c>
      <c r="CI84" s="89">
        <f ca="1">+IFERROR(SUM(OFFSET(CI50,0,0,1,-MIN(Input!$F30*12,Capex!CI$1)))/(Input!$F30*12),0)</f>
        <v>55.555555555555557</v>
      </c>
      <c r="CJ84" s="89">
        <f ca="1">+IFERROR(SUM(OFFSET(CJ50,0,0,1,-MIN(Input!$F30*12,Capex!CJ$1)))/(Input!$F30*12),0)</f>
        <v>55.555555555555557</v>
      </c>
      <c r="CK84" s="89">
        <f ca="1">+IFERROR(SUM(OFFSET(CK50,0,0,1,-MIN(Input!$F30*12,Capex!CK$1)))/(Input!$F30*12),0)</f>
        <v>55.555555555555557</v>
      </c>
      <c r="CL84" s="89">
        <f ca="1">+IFERROR(SUM(OFFSET(CL50,0,0,1,-MIN(Input!$F30*12,Capex!CL$1)))/(Input!$F30*12),0)</f>
        <v>55.555555555555557</v>
      </c>
      <c r="CM84" s="89">
        <f ca="1">+IFERROR(SUM(OFFSET(CM50,0,0,1,-MIN(Input!$F30*12,Capex!CM$1)))/(Input!$F30*12),0)</f>
        <v>55.555555555555557</v>
      </c>
      <c r="CN84" s="89">
        <f ca="1">+IFERROR(SUM(OFFSET(CN50,0,0,1,-MIN(Input!$F30*12,Capex!CN$1)))/(Input!$F30*12),0)</f>
        <v>55.555555555555557</v>
      </c>
      <c r="CO84" s="89">
        <f ca="1">+IFERROR(SUM(OFFSET(CO50,0,0,1,-MIN(Input!$F30*12,Capex!CO$1)))/(Input!$F30*12),0)</f>
        <v>55.555555555555557</v>
      </c>
      <c r="CP84" s="89">
        <f ca="1">+IFERROR(SUM(OFFSET(CP50,0,0,1,-MIN(Input!$F30*12,Capex!CP$1)))/(Input!$F30*12),0)</f>
        <v>55.555555555555557</v>
      </c>
      <c r="CQ84" s="89">
        <f ca="1">+IFERROR(SUM(OFFSET(CQ50,0,0,1,-MIN(Input!$F30*12,Capex!CQ$1)))/(Input!$F30*12),0)</f>
        <v>55.555555555555557</v>
      </c>
      <c r="CR84" s="89">
        <f ca="1">+IFERROR(SUM(OFFSET(CR50,0,0,1,-MIN(Input!$F30*12,Capex!CR$1)))/(Input!$F30*12),0)</f>
        <v>55.555555555555557</v>
      </c>
      <c r="CS84" s="89">
        <f ca="1">+IFERROR(SUM(OFFSET(CS50,0,0,1,-MIN(Input!$F30*12,Capex!CS$1)))/(Input!$F30*12),0)</f>
        <v>55.555555555555557</v>
      </c>
      <c r="CT84" s="89">
        <f ca="1">+IFERROR(SUM(OFFSET(CT50,0,0,1,-MIN(Input!$F30*12,Capex!CT$1)))/(Input!$F30*12),0)</f>
        <v>55.555555555555557</v>
      </c>
      <c r="CU84" s="89">
        <f ca="1">+IFERROR(SUM(OFFSET(CU50,0,0,1,-MIN(Input!$F30*12,Capex!CU$1)))/(Input!$F30*12),0)</f>
        <v>55.555555555555557</v>
      </c>
      <c r="CV84" s="89">
        <f ca="1">+IFERROR(SUM(OFFSET(CV50,0,0,1,-MIN(Input!$F30*12,Capex!CV$1)))/(Input!$F30*12),0)</f>
        <v>55.555555555555557</v>
      </c>
      <c r="CW84" s="89">
        <f ca="1">+IFERROR(SUM(OFFSET(CW50,0,0,1,-MIN(Input!$F30*12,Capex!CW$1)))/(Input!$F30*12),0)</f>
        <v>55.555555555555557</v>
      </c>
      <c r="CX84" s="89">
        <f ca="1">+IFERROR(SUM(OFFSET(CX50,0,0,1,-MIN(Input!$F30*12,Capex!CX$1)))/(Input!$F30*12),0)</f>
        <v>55.555555555555557</v>
      </c>
      <c r="CY84" s="89">
        <f ca="1">+IFERROR(SUM(OFFSET(CY50,0,0,1,-MIN(Input!$F30*12,Capex!CY$1)))/(Input!$F30*12),0)</f>
        <v>55.555555555555557</v>
      </c>
      <c r="CZ84" s="89">
        <f ca="1">+IFERROR(SUM(OFFSET(CZ50,0,0,1,-MIN(Input!$F30*12,Capex!CZ$1)))/(Input!$F30*12),0)</f>
        <v>55.555555555555557</v>
      </c>
      <c r="DA84" s="89">
        <f ca="1">+IFERROR(SUM(OFFSET(DA50,0,0,1,-MIN(Input!$F30*12,Capex!DA$1)))/(Input!$F30*12),0)</f>
        <v>55.555555555555557</v>
      </c>
      <c r="DB84" s="89">
        <f ca="1">+IFERROR(SUM(OFFSET(DB50,0,0,1,-MIN(Input!$F30*12,Capex!DB$1)))/(Input!$F30*12),0)</f>
        <v>55.555555555555557</v>
      </c>
      <c r="DC84" s="89">
        <f ca="1">+IFERROR(SUM(OFFSET(DC50,0,0,1,-MIN(Input!$F30*12,Capex!DC$1)))/(Input!$F30*12),0)</f>
        <v>55.555555555555557</v>
      </c>
      <c r="DD84" s="89">
        <f ca="1">+IFERROR(SUM(OFFSET(DD50,0,0,1,-MIN(Input!$F30*12,Capex!DD$1)))/(Input!$F30*12),0)</f>
        <v>55.555555555555557</v>
      </c>
      <c r="DE84" s="89">
        <f ca="1">+IFERROR(SUM(OFFSET(DE50,0,0,1,-MIN(Input!$F30*12,Capex!DE$1)))/(Input!$F30*12),0)</f>
        <v>55.555555555555557</v>
      </c>
      <c r="DF84" s="89">
        <f ca="1">+IFERROR(SUM(OFFSET(DF50,0,0,1,-MIN(Input!$F30*12,Capex!DF$1)))/(Input!$F30*12),0)</f>
        <v>55.555555555555557</v>
      </c>
      <c r="DG84" s="89">
        <f ca="1">+IFERROR(SUM(OFFSET(DG50,0,0,1,-MIN(Input!$F30*12,Capex!DG$1)))/(Input!$F30*12),0)</f>
        <v>55.555555555555557</v>
      </c>
      <c r="DH84" s="89">
        <f ca="1">+IFERROR(SUM(OFFSET(DH50,0,0,1,-MIN(Input!$F30*12,Capex!DH$1)))/(Input!$F30*12),0)</f>
        <v>55.555555555555557</v>
      </c>
      <c r="DI84" s="89">
        <f ca="1">+IFERROR(SUM(OFFSET(DI50,0,0,1,-MIN(Input!$F30*12,Capex!DI$1)))/(Input!$F30*12),0)</f>
        <v>55.555555555555557</v>
      </c>
      <c r="DJ84" s="89">
        <f ca="1">+IFERROR(SUM(OFFSET(DJ50,0,0,1,-MIN(Input!$F30*12,Capex!DJ$1)))/(Input!$F30*12),0)</f>
        <v>55.555555555555557</v>
      </c>
      <c r="DK84" s="89">
        <f ca="1">+IFERROR(SUM(OFFSET(DK50,0,0,1,-MIN(Input!$F30*12,Capex!DK$1)))/(Input!$F30*12),0)</f>
        <v>55.555555555555557</v>
      </c>
      <c r="DL84" s="89">
        <f ca="1">+IFERROR(SUM(OFFSET(DL50,0,0,1,-MIN(Input!$F30*12,Capex!DL$1)))/(Input!$F30*12),0)</f>
        <v>55.555555555555557</v>
      </c>
      <c r="DM84" s="89">
        <f ca="1">+IFERROR(SUM(OFFSET(DM50,0,0,1,-MIN(Input!$F30*12,Capex!DM$1)))/(Input!$F30*12),0)</f>
        <v>55.555555555555557</v>
      </c>
      <c r="DN84" s="89">
        <f ca="1">+IFERROR(SUM(OFFSET(DN50,0,0,1,-MIN(Input!$F30*12,Capex!DN$1)))/(Input!$F30*12),0)</f>
        <v>55.555555555555557</v>
      </c>
      <c r="DO84" s="89">
        <f ca="1">+IFERROR(SUM(OFFSET(DO50,0,0,1,-MIN(Input!$F30*12,Capex!DO$1)))/(Input!$F30*12),0)</f>
        <v>55.555555555555557</v>
      </c>
      <c r="DP84" s="89">
        <f ca="1">+IFERROR(SUM(OFFSET(DP50,0,0,1,-MIN(Input!$F30*12,Capex!DP$1)))/(Input!$F30*12),0)</f>
        <v>55.555555555555557</v>
      </c>
      <c r="DQ84" s="89">
        <f ca="1">+IFERROR(SUM(OFFSET(DQ50,0,0,1,-MIN(Input!$F30*12,Capex!DQ$1)))/(Input!$F30*12),0)</f>
        <v>55.555555555555557</v>
      </c>
      <c r="DR84" s="89">
        <f ca="1">+IFERROR(SUM(OFFSET(DR50,0,0,1,-MIN(Input!$F30*12,Capex!DR$1)))/(Input!$F30*12),0)</f>
        <v>55.555555555555557</v>
      </c>
      <c r="DS84" s="89">
        <f ca="1">+IFERROR(SUM(OFFSET(DS50,0,0,1,-MIN(Input!$F30*12,Capex!DS$1)))/(Input!$F30*12),0)</f>
        <v>55.555555555555557</v>
      </c>
      <c r="DT84" s="89">
        <f ca="1">+IFERROR(SUM(OFFSET(DT50,0,0,1,-MIN(Input!$F30*12,Capex!DT$1)))/(Input!$F30*12),0)</f>
        <v>55.555555555555557</v>
      </c>
    </row>
    <row r="85" spans="1:124" ht="14.25" customHeight="1" x14ac:dyDescent="0.15">
      <c r="A85" s="85" t="str">
        <f>+Input!G31</f>
        <v>Other Assets</v>
      </c>
      <c r="B85" s="3" t="str">
        <f t="shared" si="154"/>
        <v>Structural Repairs ESTIMATED</v>
      </c>
      <c r="C85" s="71" t="str">
        <f t="shared" si="153"/>
        <v>EUR</v>
      </c>
      <c r="D85" s="23"/>
      <c r="E85" s="89">
        <f ca="1">+IFERROR(SUM(OFFSET(E51,0,0,1,-MIN(Input!$F31*12,Capex!E$1)))/(Input!$F31*12),0)</f>
        <v>55.555555555555557</v>
      </c>
      <c r="F85" s="89">
        <f ca="1">+IFERROR(SUM(OFFSET(F51,0,0,1,-MIN(Input!$F31*12,Capex!F$1)))/(Input!$F31*12),0)</f>
        <v>55.555555555555557</v>
      </c>
      <c r="G85" s="89">
        <f ca="1">+IFERROR(SUM(OFFSET(G51,0,0,1,-MIN(Input!$F31*12,Capex!G$1)))/(Input!$F31*12),0)</f>
        <v>55.555555555555557</v>
      </c>
      <c r="H85" s="89">
        <f ca="1">+IFERROR(SUM(OFFSET(H51,0,0,1,-MIN(Input!$F31*12,Capex!H$1)))/(Input!$F31*12),0)</f>
        <v>55.555555555555557</v>
      </c>
      <c r="I85" s="89">
        <f ca="1">+IFERROR(SUM(OFFSET(I51,0,0,1,-MIN(Input!$F31*12,Capex!I$1)))/(Input!$F31*12),0)</f>
        <v>55.555555555555557</v>
      </c>
      <c r="J85" s="89">
        <f ca="1">+IFERROR(SUM(OFFSET(J51,0,0,1,-MIN(Input!$F31*12,Capex!J$1)))/(Input!$F31*12),0)</f>
        <v>55.555555555555557</v>
      </c>
      <c r="K85" s="89">
        <f ca="1">+IFERROR(SUM(OFFSET(K51,0,0,1,-MIN(Input!$F31*12,Capex!K$1)))/(Input!$F31*12),0)</f>
        <v>55.555555555555557</v>
      </c>
      <c r="L85" s="89">
        <f ca="1">+IFERROR(SUM(OFFSET(L51,0,0,1,-MIN(Input!$F31*12,Capex!L$1)))/(Input!$F31*12),0)</f>
        <v>55.555555555555557</v>
      </c>
      <c r="M85" s="89">
        <f ca="1">+IFERROR(SUM(OFFSET(M51,0,0,1,-MIN(Input!$F31*12,Capex!M$1)))/(Input!$F31*12),0)</f>
        <v>55.555555555555557</v>
      </c>
      <c r="N85" s="89">
        <f ca="1">+IFERROR(SUM(OFFSET(N51,0,0,1,-MIN(Input!$F31*12,Capex!N$1)))/(Input!$F31*12),0)</f>
        <v>55.555555555555557</v>
      </c>
      <c r="O85" s="89">
        <f ca="1">+IFERROR(SUM(OFFSET(O51,0,0,1,-MIN(Input!$F31*12,Capex!O$1)))/(Input!$F31*12),0)</f>
        <v>55.555555555555557</v>
      </c>
      <c r="P85" s="89">
        <f ca="1">+IFERROR(SUM(OFFSET(P51,0,0,1,-MIN(Input!$F31*12,Capex!P$1)))/(Input!$F31*12),0)</f>
        <v>55.555555555555557</v>
      </c>
      <c r="Q85" s="89">
        <f ca="1">+IFERROR(SUM(OFFSET(Q51,0,0,1,-MIN(Input!$F31*12,Capex!Q$1)))/(Input!$F31*12),0)</f>
        <v>55.555555555555557</v>
      </c>
      <c r="R85" s="89">
        <f ca="1">+IFERROR(SUM(OFFSET(R51,0,0,1,-MIN(Input!$F31*12,Capex!R$1)))/(Input!$F31*12),0)</f>
        <v>55.555555555555557</v>
      </c>
      <c r="S85" s="89">
        <f ca="1">+IFERROR(SUM(OFFSET(S51,0,0,1,-MIN(Input!$F31*12,Capex!S$1)))/(Input!$F31*12),0)</f>
        <v>55.555555555555557</v>
      </c>
      <c r="T85" s="89">
        <f ca="1">+IFERROR(SUM(OFFSET(T51,0,0,1,-MIN(Input!$F31*12,Capex!T$1)))/(Input!$F31*12),0)</f>
        <v>55.555555555555557</v>
      </c>
      <c r="U85" s="89">
        <f ca="1">+IFERROR(SUM(OFFSET(U51,0,0,1,-MIN(Input!$F31*12,Capex!U$1)))/(Input!$F31*12),0)</f>
        <v>55.555555555555557</v>
      </c>
      <c r="V85" s="89">
        <f ca="1">+IFERROR(SUM(OFFSET(V51,0,0,1,-MIN(Input!$F31*12,Capex!V$1)))/(Input!$F31*12),0)</f>
        <v>55.555555555555557</v>
      </c>
      <c r="W85" s="89">
        <f ca="1">+IFERROR(SUM(OFFSET(W51,0,0,1,-MIN(Input!$F31*12,Capex!W$1)))/(Input!$F31*12),0)</f>
        <v>55.555555555555557</v>
      </c>
      <c r="X85" s="89">
        <f ca="1">+IFERROR(SUM(OFFSET(X51,0,0,1,-MIN(Input!$F31*12,Capex!X$1)))/(Input!$F31*12),0)</f>
        <v>55.555555555555557</v>
      </c>
      <c r="Y85" s="89">
        <f ca="1">+IFERROR(SUM(OFFSET(Y51,0,0,1,-MIN(Input!$F31*12,Capex!Y$1)))/(Input!$F31*12),0)</f>
        <v>55.555555555555557</v>
      </c>
      <c r="Z85" s="89">
        <f ca="1">+IFERROR(SUM(OFFSET(Z51,0,0,1,-MIN(Input!$F31*12,Capex!Z$1)))/(Input!$F31*12),0)</f>
        <v>55.555555555555557</v>
      </c>
      <c r="AA85" s="89">
        <f ca="1">+IFERROR(SUM(OFFSET(AA51,0,0,1,-MIN(Input!$F31*12,Capex!AA$1)))/(Input!$F31*12),0)</f>
        <v>55.555555555555557</v>
      </c>
      <c r="AB85" s="89">
        <f ca="1">+IFERROR(SUM(OFFSET(AB51,0,0,1,-MIN(Input!$F31*12,Capex!AB$1)))/(Input!$F31*12),0)</f>
        <v>55.555555555555557</v>
      </c>
      <c r="AC85" s="89">
        <f ca="1">+IFERROR(SUM(OFFSET(AC51,0,0,1,-MIN(Input!$F31*12,Capex!AC$1)))/(Input!$F31*12),0)</f>
        <v>55.555555555555557</v>
      </c>
      <c r="AD85" s="89">
        <f ca="1">+IFERROR(SUM(OFFSET(AD51,0,0,1,-MIN(Input!$F31*12,Capex!AD$1)))/(Input!$F31*12),0)</f>
        <v>55.555555555555557</v>
      </c>
      <c r="AE85" s="89">
        <f ca="1">+IFERROR(SUM(OFFSET(AE51,0,0,1,-MIN(Input!$F31*12,Capex!AE$1)))/(Input!$F31*12),0)</f>
        <v>55.555555555555557</v>
      </c>
      <c r="AF85" s="89">
        <f ca="1">+IFERROR(SUM(OFFSET(AF51,0,0,1,-MIN(Input!$F31*12,Capex!AF$1)))/(Input!$F31*12),0)</f>
        <v>55.555555555555557</v>
      </c>
      <c r="AG85" s="89">
        <f ca="1">+IFERROR(SUM(OFFSET(AG51,0,0,1,-MIN(Input!$F31*12,Capex!AG$1)))/(Input!$F31*12),0)</f>
        <v>55.555555555555557</v>
      </c>
      <c r="AH85" s="89">
        <f ca="1">+IFERROR(SUM(OFFSET(AH51,0,0,1,-MIN(Input!$F31*12,Capex!AH$1)))/(Input!$F31*12),0)</f>
        <v>55.555555555555557</v>
      </c>
      <c r="AI85" s="89">
        <f ca="1">+IFERROR(SUM(OFFSET(AI51,0,0,1,-MIN(Input!$F31*12,Capex!AI$1)))/(Input!$F31*12),0)</f>
        <v>55.555555555555557</v>
      </c>
      <c r="AJ85" s="89">
        <f ca="1">+IFERROR(SUM(OFFSET(AJ51,0,0,1,-MIN(Input!$F31*12,Capex!AJ$1)))/(Input!$F31*12),0)</f>
        <v>55.555555555555557</v>
      </c>
      <c r="AK85" s="89">
        <f ca="1">+IFERROR(SUM(OFFSET(AK51,0,0,1,-MIN(Input!$F31*12,Capex!AK$1)))/(Input!$F31*12),0)</f>
        <v>55.555555555555557</v>
      </c>
      <c r="AL85" s="89">
        <f ca="1">+IFERROR(SUM(OFFSET(AL51,0,0,1,-MIN(Input!$F31*12,Capex!AL$1)))/(Input!$F31*12),0)</f>
        <v>55.555555555555557</v>
      </c>
      <c r="AM85" s="89">
        <f ca="1">+IFERROR(SUM(OFFSET(AM51,0,0,1,-MIN(Input!$F31*12,Capex!AM$1)))/(Input!$F31*12),0)</f>
        <v>55.555555555555557</v>
      </c>
      <c r="AN85" s="89">
        <f ca="1">+IFERROR(SUM(OFFSET(AN51,0,0,1,-MIN(Input!$F31*12,Capex!AN$1)))/(Input!$F31*12),0)</f>
        <v>55.555555555555557</v>
      </c>
      <c r="AO85" s="89">
        <f ca="1">+IFERROR(SUM(OFFSET(AO51,0,0,1,-MIN(Input!$F31*12,Capex!AO$1)))/(Input!$F31*12),0)</f>
        <v>55.555555555555557</v>
      </c>
      <c r="AP85" s="89">
        <f ca="1">+IFERROR(SUM(OFFSET(AP51,0,0,1,-MIN(Input!$F31*12,Capex!AP$1)))/(Input!$F31*12),0)</f>
        <v>55.555555555555557</v>
      </c>
      <c r="AQ85" s="89">
        <f ca="1">+IFERROR(SUM(OFFSET(AQ51,0,0,1,-MIN(Input!$F31*12,Capex!AQ$1)))/(Input!$F31*12),0)</f>
        <v>55.555555555555557</v>
      </c>
      <c r="AR85" s="89">
        <f ca="1">+IFERROR(SUM(OFFSET(AR51,0,0,1,-MIN(Input!$F31*12,Capex!AR$1)))/(Input!$F31*12),0)</f>
        <v>55.555555555555557</v>
      </c>
      <c r="AS85" s="89">
        <f ca="1">+IFERROR(SUM(OFFSET(AS51,0,0,1,-MIN(Input!$F31*12,Capex!AS$1)))/(Input!$F31*12),0)</f>
        <v>55.555555555555557</v>
      </c>
      <c r="AT85" s="89">
        <f ca="1">+IFERROR(SUM(OFFSET(AT51,0,0,1,-MIN(Input!$F31*12,Capex!AT$1)))/(Input!$F31*12),0)</f>
        <v>55.555555555555557</v>
      </c>
      <c r="AU85" s="89">
        <f ca="1">+IFERROR(SUM(OFFSET(AU51,0,0,1,-MIN(Input!$F31*12,Capex!AU$1)))/(Input!$F31*12),0)</f>
        <v>55.555555555555557</v>
      </c>
      <c r="AV85" s="89">
        <f ca="1">+IFERROR(SUM(OFFSET(AV51,0,0,1,-MIN(Input!$F31*12,Capex!AV$1)))/(Input!$F31*12),0)</f>
        <v>55.555555555555557</v>
      </c>
      <c r="AW85" s="89">
        <f ca="1">+IFERROR(SUM(OFFSET(AW51,0,0,1,-MIN(Input!$F31*12,Capex!AW$1)))/(Input!$F31*12),0)</f>
        <v>55.555555555555557</v>
      </c>
      <c r="AX85" s="89">
        <f ca="1">+IFERROR(SUM(OFFSET(AX51,0,0,1,-MIN(Input!$F31*12,Capex!AX$1)))/(Input!$F31*12),0)</f>
        <v>55.555555555555557</v>
      </c>
      <c r="AY85" s="89">
        <f ca="1">+IFERROR(SUM(OFFSET(AY51,0,0,1,-MIN(Input!$F31*12,Capex!AY$1)))/(Input!$F31*12),0)</f>
        <v>55.555555555555557</v>
      </c>
      <c r="AZ85" s="89">
        <f ca="1">+IFERROR(SUM(OFFSET(AZ51,0,0,1,-MIN(Input!$F31*12,Capex!AZ$1)))/(Input!$F31*12),0)</f>
        <v>55.555555555555557</v>
      </c>
      <c r="BA85" s="89">
        <f ca="1">+IFERROR(SUM(OFFSET(BA51,0,0,1,-MIN(Input!$F31*12,Capex!BA$1)))/(Input!$F31*12),0)</f>
        <v>55.555555555555557</v>
      </c>
      <c r="BB85" s="89">
        <f ca="1">+IFERROR(SUM(OFFSET(BB51,0,0,1,-MIN(Input!$F31*12,Capex!BB$1)))/(Input!$F31*12),0)</f>
        <v>55.555555555555557</v>
      </c>
      <c r="BC85" s="89">
        <f ca="1">+IFERROR(SUM(OFFSET(BC51,0,0,1,-MIN(Input!$F31*12,Capex!BC$1)))/(Input!$F31*12),0)</f>
        <v>55.555555555555557</v>
      </c>
      <c r="BD85" s="89">
        <f ca="1">+IFERROR(SUM(OFFSET(BD51,0,0,1,-MIN(Input!$F31*12,Capex!BD$1)))/(Input!$F31*12),0)</f>
        <v>55.555555555555557</v>
      </c>
      <c r="BE85" s="89">
        <f ca="1">+IFERROR(SUM(OFFSET(BE51,0,0,1,-MIN(Input!$F31*12,Capex!BE$1)))/(Input!$F31*12),0)</f>
        <v>55.555555555555557</v>
      </c>
      <c r="BF85" s="89">
        <f ca="1">+IFERROR(SUM(OFFSET(BF51,0,0,1,-MIN(Input!$F31*12,Capex!BF$1)))/(Input!$F31*12),0)</f>
        <v>55.555555555555557</v>
      </c>
      <c r="BG85" s="89">
        <f ca="1">+IFERROR(SUM(OFFSET(BG51,0,0,1,-MIN(Input!$F31*12,Capex!BG$1)))/(Input!$F31*12),0)</f>
        <v>55.555555555555557</v>
      </c>
      <c r="BH85" s="89">
        <f ca="1">+IFERROR(SUM(OFFSET(BH51,0,0,1,-MIN(Input!$F31*12,Capex!BH$1)))/(Input!$F31*12),0)</f>
        <v>55.555555555555557</v>
      </c>
      <c r="BI85" s="89">
        <f ca="1">+IFERROR(SUM(OFFSET(BI51,0,0,1,-MIN(Input!$F31*12,Capex!BI$1)))/(Input!$F31*12),0)</f>
        <v>55.555555555555557</v>
      </c>
      <c r="BJ85" s="89">
        <f ca="1">+IFERROR(SUM(OFFSET(BJ51,0,0,1,-MIN(Input!$F31*12,Capex!BJ$1)))/(Input!$F31*12),0)</f>
        <v>55.555555555555557</v>
      </c>
      <c r="BK85" s="89">
        <f ca="1">+IFERROR(SUM(OFFSET(BK51,0,0,1,-MIN(Input!$F31*12,Capex!BK$1)))/(Input!$F31*12),0)</f>
        <v>55.555555555555557</v>
      </c>
      <c r="BL85" s="89">
        <f ca="1">+IFERROR(SUM(OFFSET(BL51,0,0,1,-MIN(Input!$F31*12,Capex!BL$1)))/(Input!$F31*12),0)</f>
        <v>55.555555555555557</v>
      </c>
      <c r="BM85" s="89">
        <f ca="1">+IFERROR(SUM(OFFSET(BM51,0,0,1,-MIN(Input!$F31*12,Capex!BM$1)))/(Input!$F31*12),0)</f>
        <v>55.555555555555557</v>
      </c>
      <c r="BN85" s="89">
        <f ca="1">+IFERROR(SUM(OFFSET(BN51,0,0,1,-MIN(Input!$F31*12,Capex!BN$1)))/(Input!$F31*12),0)</f>
        <v>55.555555555555557</v>
      </c>
      <c r="BO85" s="89">
        <f ca="1">+IFERROR(SUM(OFFSET(BO51,0,0,1,-MIN(Input!$F31*12,Capex!BO$1)))/(Input!$F31*12),0)</f>
        <v>55.555555555555557</v>
      </c>
      <c r="BP85" s="89">
        <f ca="1">+IFERROR(SUM(OFFSET(BP51,0,0,1,-MIN(Input!$F31*12,Capex!BP$1)))/(Input!$F31*12),0)</f>
        <v>55.555555555555557</v>
      </c>
      <c r="BQ85" s="89">
        <f ca="1">+IFERROR(SUM(OFFSET(BQ51,0,0,1,-MIN(Input!$F31*12,Capex!BQ$1)))/(Input!$F31*12),0)</f>
        <v>55.555555555555557</v>
      </c>
      <c r="BR85" s="89">
        <f ca="1">+IFERROR(SUM(OFFSET(BR51,0,0,1,-MIN(Input!$F31*12,Capex!BR$1)))/(Input!$F31*12),0)</f>
        <v>55.555555555555557</v>
      </c>
      <c r="BS85" s="89">
        <f ca="1">+IFERROR(SUM(OFFSET(BS51,0,0,1,-MIN(Input!$F31*12,Capex!BS$1)))/(Input!$F31*12),0)</f>
        <v>55.555555555555557</v>
      </c>
      <c r="BT85" s="89">
        <f ca="1">+IFERROR(SUM(OFFSET(BT51,0,0,1,-MIN(Input!$F31*12,Capex!BT$1)))/(Input!$F31*12),0)</f>
        <v>55.555555555555557</v>
      </c>
      <c r="BU85" s="89">
        <f ca="1">+IFERROR(SUM(OFFSET(BU51,0,0,1,-MIN(Input!$F31*12,Capex!BU$1)))/(Input!$F31*12),0)</f>
        <v>55.555555555555557</v>
      </c>
      <c r="BV85" s="89">
        <f ca="1">+IFERROR(SUM(OFFSET(BV51,0,0,1,-MIN(Input!$F31*12,Capex!BV$1)))/(Input!$F31*12),0)</f>
        <v>55.555555555555557</v>
      </c>
      <c r="BW85" s="89">
        <f ca="1">+IFERROR(SUM(OFFSET(BW51,0,0,1,-MIN(Input!$F31*12,Capex!BW$1)))/(Input!$F31*12),0)</f>
        <v>55.555555555555557</v>
      </c>
      <c r="BX85" s="89">
        <f ca="1">+IFERROR(SUM(OFFSET(BX51,0,0,1,-MIN(Input!$F31*12,Capex!BX$1)))/(Input!$F31*12),0)</f>
        <v>55.555555555555557</v>
      </c>
      <c r="BY85" s="89">
        <f ca="1">+IFERROR(SUM(OFFSET(BY51,0,0,1,-MIN(Input!$F31*12,Capex!BY$1)))/(Input!$F31*12),0)</f>
        <v>55.555555555555557</v>
      </c>
      <c r="BZ85" s="89">
        <f ca="1">+IFERROR(SUM(OFFSET(BZ51,0,0,1,-MIN(Input!$F31*12,Capex!BZ$1)))/(Input!$F31*12),0)</f>
        <v>55.555555555555557</v>
      </c>
      <c r="CA85" s="89">
        <f ca="1">+IFERROR(SUM(OFFSET(CA51,0,0,1,-MIN(Input!$F31*12,Capex!CA$1)))/(Input!$F31*12),0)</f>
        <v>55.555555555555557</v>
      </c>
      <c r="CB85" s="89">
        <f ca="1">+IFERROR(SUM(OFFSET(CB51,0,0,1,-MIN(Input!$F31*12,Capex!CB$1)))/(Input!$F31*12),0)</f>
        <v>55.555555555555557</v>
      </c>
      <c r="CC85" s="89">
        <f ca="1">+IFERROR(SUM(OFFSET(CC51,0,0,1,-MIN(Input!$F31*12,Capex!CC$1)))/(Input!$F31*12),0)</f>
        <v>55.555555555555557</v>
      </c>
      <c r="CD85" s="89">
        <f ca="1">+IFERROR(SUM(OFFSET(CD51,0,0,1,-MIN(Input!$F31*12,Capex!CD$1)))/(Input!$F31*12),0)</f>
        <v>55.555555555555557</v>
      </c>
      <c r="CE85" s="89">
        <f ca="1">+IFERROR(SUM(OFFSET(CE51,0,0,1,-MIN(Input!$F31*12,Capex!CE$1)))/(Input!$F31*12),0)</f>
        <v>55.555555555555557</v>
      </c>
      <c r="CF85" s="89">
        <f ca="1">+IFERROR(SUM(OFFSET(CF51,0,0,1,-MIN(Input!$F31*12,Capex!CF$1)))/(Input!$F31*12),0)</f>
        <v>55.555555555555557</v>
      </c>
      <c r="CG85" s="89">
        <f ca="1">+IFERROR(SUM(OFFSET(CG51,0,0,1,-MIN(Input!$F31*12,Capex!CG$1)))/(Input!$F31*12),0)</f>
        <v>55.555555555555557</v>
      </c>
      <c r="CH85" s="89">
        <f ca="1">+IFERROR(SUM(OFFSET(CH51,0,0,1,-MIN(Input!$F31*12,Capex!CH$1)))/(Input!$F31*12),0)</f>
        <v>55.555555555555557</v>
      </c>
      <c r="CI85" s="89">
        <f ca="1">+IFERROR(SUM(OFFSET(CI51,0,0,1,-MIN(Input!$F31*12,Capex!CI$1)))/(Input!$F31*12),0)</f>
        <v>55.555555555555557</v>
      </c>
      <c r="CJ85" s="89">
        <f ca="1">+IFERROR(SUM(OFFSET(CJ51,0,0,1,-MIN(Input!$F31*12,Capex!CJ$1)))/(Input!$F31*12),0)</f>
        <v>55.555555555555557</v>
      </c>
      <c r="CK85" s="89">
        <f ca="1">+IFERROR(SUM(OFFSET(CK51,0,0,1,-MIN(Input!$F31*12,Capex!CK$1)))/(Input!$F31*12),0)</f>
        <v>55.555555555555557</v>
      </c>
      <c r="CL85" s="89">
        <f ca="1">+IFERROR(SUM(OFFSET(CL51,0,0,1,-MIN(Input!$F31*12,Capex!CL$1)))/(Input!$F31*12),0)</f>
        <v>55.555555555555557</v>
      </c>
      <c r="CM85" s="89">
        <f ca="1">+IFERROR(SUM(OFFSET(CM51,0,0,1,-MIN(Input!$F31*12,Capex!CM$1)))/(Input!$F31*12),0)</f>
        <v>55.555555555555557</v>
      </c>
      <c r="CN85" s="89">
        <f ca="1">+IFERROR(SUM(OFFSET(CN51,0,0,1,-MIN(Input!$F31*12,Capex!CN$1)))/(Input!$F31*12),0)</f>
        <v>55.555555555555557</v>
      </c>
      <c r="CO85" s="89">
        <f ca="1">+IFERROR(SUM(OFFSET(CO51,0,0,1,-MIN(Input!$F31*12,Capex!CO$1)))/(Input!$F31*12),0)</f>
        <v>55.555555555555557</v>
      </c>
      <c r="CP85" s="89">
        <f ca="1">+IFERROR(SUM(OFFSET(CP51,0,0,1,-MIN(Input!$F31*12,Capex!CP$1)))/(Input!$F31*12),0)</f>
        <v>55.555555555555557</v>
      </c>
      <c r="CQ85" s="89">
        <f ca="1">+IFERROR(SUM(OFFSET(CQ51,0,0,1,-MIN(Input!$F31*12,Capex!CQ$1)))/(Input!$F31*12),0)</f>
        <v>55.555555555555557</v>
      </c>
      <c r="CR85" s="89">
        <f ca="1">+IFERROR(SUM(OFFSET(CR51,0,0,1,-MIN(Input!$F31*12,Capex!CR$1)))/(Input!$F31*12),0)</f>
        <v>55.555555555555557</v>
      </c>
      <c r="CS85" s="89">
        <f ca="1">+IFERROR(SUM(OFFSET(CS51,0,0,1,-MIN(Input!$F31*12,Capex!CS$1)))/(Input!$F31*12),0)</f>
        <v>55.555555555555557</v>
      </c>
      <c r="CT85" s="89">
        <f ca="1">+IFERROR(SUM(OFFSET(CT51,0,0,1,-MIN(Input!$F31*12,Capex!CT$1)))/(Input!$F31*12),0)</f>
        <v>55.555555555555557</v>
      </c>
      <c r="CU85" s="89">
        <f ca="1">+IFERROR(SUM(OFFSET(CU51,0,0,1,-MIN(Input!$F31*12,Capex!CU$1)))/(Input!$F31*12),0)</f>
        <v>55.555555555555557</v>
      </c>
      <c r="CV85" s="89">
        <f ca="1">+IFERROR(SUM(OFFSET(CV51,0,0,1,-MIN(Input!$F31*12,Capex!CV$1)))/(Input!$F31*12),0)</f>
        <v>55.555555555555557</v>
      </c>
      <c r="CW85" s="89">
        <f ca="1">+IFERROR(SUM(OFFSET(CW51,0,0,1,-MIN(Input!$F31*12,Capex!CW$1)))/(Input!$F31*12),0)</f>
        <v>55.555555555555557</v>
      </c>
      <c r="CX85" s="89">
        <f ca="1">+IFERROR(SUM(OFFSET(CX51,0,0,1,-MIN(Input!$F31*12,Capex!CX$1)))/(Input!$F31*12),0)</f>
        <v>55.555555555555557</v>
      </c>
      <c r="CY85" s="89">
        <f ca="1">+IFERROR(SUM(OFFSET(CY51,0,0,1,-MIN(Input!$F31*12,Capex!CY$1)))/(Input!$F31*12),0)</f>
        <v>55.555555555555557</v>
      </c>
      <c r="CZ85" s="89">
        <f ca="1">+IFERROR(SUM(OFFSET(CZ51,0,0,1,-MIN(Input!$F31*12,Capex!CZ$1)))/(Input!$F31*12),0)</f>
        <v>55.555555555555557</v>
      </c>
      <c r="DA85" s="89">
        <f ca="1">+IFERROR(SUM(OFFSET(DA51,0,0,1,-MIN(Input!$F31*12,Capex!DA$1)))/(Input!$F31*12),0)</f>
        <v>55.555555555555557</v>
      </c>
      <c r="DB85" s="89">
        <f ca="1">+IFERROR(SUM(OFFSET(DB51,0,0,1,-MIN(Input!$F31*12,Capex!DB$1)))/(Input!$F31*12),0)</f>
        <v>55.555555555555557</v>
      </c>
      <c r="DC85" s="89">
        <f ca="1">+IFERROR(SUM(OFFSET(DC51,0,0,1,-MIN(Input!$F31*12,Capex!DC$1)))/(Input!$F31*12),0)</f>
        <v>55.555555555555557</v>
      </c>
      <c r="DD85" s="89">
        <f ca="1">+IFERROR(SUM(OFFSET(DD51,0,0,1,-MIN(Input!$F31*12,Capex!DD$1)))/(Input!$F31*12),0)</f>
        <v>55.555555555555557</v>
      </c>
      <c r="DE85" s="89">
        <f ca="1">+IFERROR(SUM(OFFSET(DE51,0,0,1,-MIN(Input!$F31*12,Capex!DE$1)))/(Input!$F31*12),0)</f>
        <v>55.555555555555557</v>
      </c>
      <c r="DF85" s="89">
        <f ca="1">+IFERROR(SUM(OFFSET(DF51,0,0,1,-MIN(Input!$F31*12,Capex!DF$1)))/(Input!$F31*12),0)</f>
        <v>55.555555555555557</v>
      </c>
      <c r="DG85" s="89">
        <f ca="1">+IFERROR(SUM(OFFSET(DG51,0,0,1,-MIN(Input!$F31*12,Capex!DG$1)))/(Input!$F31*12),0)</f>
        <v>55.555555555555557</v>
      </c>
      <c r="DH85" s="89">
        <f ca="1">+IFERROR(SUM(OFFSET(DH51,0,0,1,-MIN(Input!$F31*12,Capex!DH$1)))/(Input!$F31*12),0)</f>
        <v>55.555555555555557</v>
      </c>
      <c r="DI85" s="89">
        <f ca="1">+IFERROR(SUM(OFFSET(DI51,0,0,1,-MIN(Input!$F31*12,Capex!DI$1)))/(Input!$F31*12),0)</f>
        <v>55.555555555555557</v>
      </c>
      <c r="DJ85" s="89">
        <f ca="1">+IFERROR(SUM(OFFSET(DJ51,0,0,1,-MIN(Input!$F31*12,Capex!DJ$1)))/(Input!$F31*12),0)</f>
        <v>55.555555555555557</v>
      </c>
      <c r="DK85" s="89">
        <f ca="1">+IFERROR(SUM(OFFSET(DK51,0,0,1,-MIN(Input!$F31*12,Capex!DK$1)))/(Input!$F31*12),0)</f>
        <v>55.555555555555557</v>
      </c>
      <c r="DL85" s="89">
        <f ca="1">+IFERROR(SUM(OFFSET(DL51,0,0,1,-MIN(Input!$F31*12,Capex!DL$1)))/(Input!$F31*12),0)</f>
        <v>55.555555555555557</v>
      </c>
      <c r="DM85" s="89">
        <f ca="1">+IFERROR(SUM(OFFSET(DM51,0,0,1,-MIN(Input!$F31*12,Capex!DM$1)))/(Input!$F31*12),0)</f>
        <v>55.555555555555557</v>
      </c>
      <c r="DN85" s="89">
        <f ca="1">+IFERROR(SUM(OFFSET(DN51,0,0,1,-MIN(Input!$F31*12,Capex!DN$1)))/(Input!$F31*12),0)</f>
        <v>55.555555555555557</v>
      </c>
      <c r="DO85" s="89">
        <f ca="1">+IFERROR(SUM(OFFSET(DO51,0,0,1,-MIN(Input!$F31*12,Capex!DO$1)))/(Input!$F31*12),0)</f>
        <v>55.555555555555557</v>
      </c>
      <c r="DP85" s="89">
        <f ca="1">+IFERROR(SUM(OFFSET(DP51,0,0,1,-MIN(Input!$F31*12,Capex!DP$1)))/(Input!$F31*12),0)</f>
        <v>55.555555555555557</v>
      </c>
      <c r="DQ85" s="89">
        <f ca="1">+IFERROR(SUM(OFFSET(DQ51,0,0,1,-MIN(Input!$F31*12,Capex!DQ$1)))/(Input!$F31*12),0)</f>
        <v>55.555555555555557</v>
      </c>
      <c r="DR85" s="89">
        <f ca="1">+IFERROR(SUM(OFFSET(DR51,0,0,1,-MIN(Input!$F31*12,Capex!DR$1)))/(Input!$F31*12),0)</f>
        <v>55.555555555555557</v>
      </c>
      <c r="DS85" s="89">
        <f ca="1">+IFERROR(SUM(OFFSET(DS51,0,0,1,-MIN(Input!$F31*12,Capex!DS$1)))/(Input!$F31*12),0)</f>
        <v>55.555555555555557</v>
      </c>
      <c r="DT85" s="89">
        <f ca="1">+IFERROR(SUM(OFFSET(DT51,0,0,1,-MIN(Input!$F31*12,Capex!DT$1)))/(Input!$F31*12),0)</f>
        <v>55.555555555555557</v>
      </c>
    </row>
    <row r="86" spans="1:124" ht="14.25" customHeight="1" x14ac:dyDescent="0.15">
      <c r="A86" s="85" t="str">
        <f>+Input!G32</f>
        <v>Other Assets</v>
      </c>
      <c r="B86" s="3" t="str">
        <f t="shared" si="154"/>
        <v>Plumbing and Electrical Upgrades ESTIMATED</v>
      </c>
      <c r="C86" s="71" t="str">
        <f t="shared" si="153"/>
        <v>EUR</v>
      </c>
      <c r="D86" s="23"/>
      <c r="E86" s="89">
        <f ca="1">+IFERROR(SUM(OFFSET(E52,0,0,1,-MIN(Input!$F32*12,Capex!E$1)))/(Input!$F32*12),0)</f>
        <v>83.333333333333329</v>
      </c>
      <c r="F86" s="89">
        <f ca="1">+IFERROR(SUM(OFFSET(F52,0,0,1,-MIN(Input!$F32*12,Capex!F$1)))/(Input!$F32*12),0)</f>
        <v>83.333333333333329</v>
      </c>
      <c r="G86" s="89">
        <f ca="1">+IFERROR(SUM(OFFSET(G52,0,0,1,-MIN(Input!$F32*12,Capex!G$1)))/(Input!$F32*12),0)</f>
        <v>83.333333333333329</v>
      </c>
      <c r="H86" s="89">
        <f ca="1">+IFERROR(SUM(OFFSET(H52,0,0,1,-MIN(Input!$F32*12,Capex!H$1)))/(Input!$F32*12),0)</f>
        <v>83.333333333333329</v>
      </c>
      <c r="I86" s="89">
        <f ca="1">+IFERROR(SUM(OFFSET(I52,0,0,1,-MIN(Input!$F32*12,Capex!I$1)))/(Input!$F32*12),0)</f>
        <v>83.333333333333329</v>
      </c>
      <c r="J86" s="89">
        <f ca="1">+IFERROR(SUM(OFFSET(J52,0,0,1,-MIN(Input!$F32*12,Capex!J$1)))/(Input!$F32*12),0)</f>
        <v>83.333333333333329</v>
      </c>
      <c r="K86" s="89">
        <f ca="1">+IFERROR(SUM(OFFSET(K52,0,0,1,-MIN(Input!$F32*12,Capex!K$1)))/(Input!$F32*12),0)</f>
        <v>83.333333333333329</v>
      </c>
      <c r="L86" s="89">
        <f ca="1">+IFERROR(SUM(OFFSET(L52,0,0,1,-MIN(Input!$F32*12,Capex!L$1)))/(Input!$F32*12),0)</f>
        <v>83.333333333333329</v>
      </c>
      <c r="M86" s="89">
        <f ca="1">+IFERROR(SUM(OFFSET(M52,0,0,1,-MIN(Input!$F32*12,Capex!M$1)))/(Input!$F32*12),0)</f>
        <v>83.333333333333329</v>
      </c>
      <c r="N86" s="89">
        <f ca="1">+IFERROR(SUM(OFFSET(N52,0,0,1,-MIN(Input!$F32*12,Capex!N$1)))/(Input!$F32*12),0)</f>
        <v>83.333333333333329</v>
      </c>
      <c r="O86" s="89">
        <f ca="1">+IFERROR(SUM(OFFSET(O52,0,0,1,-MIN(Input!$F32*12,Capex!O$1)))/(Input!$F32*12),0)</f>
        <v>83.333333333333329</v>
      </c>
      <c r="P86" s="89">
        <f ca="1">+IFERROR(SUM(OFFSET(P52,0,0,1,-MIN(Input!$F32*12,Capex!P$1)))/(Input!$F32*12),0)</f>
        <v>83.333333333333329</v>
      </c>
      <c r="Q86" s="89">
        <f ca="1">+IFERROR(SUM(OFFSET(Q52,0,0,1,-MIN(Input!$F32*12,Capex!Q$1)))/(Input!$F32*12),0)</f>
        <v>83.333333333333329</v>
      </c>
      <c r="R86" s="89">
        <f ca="1">+IFERROR(SUM(OFFSET(R52,0,0,1,-MIN(Input!$F32*12,Capex!R$1)))/(Input!$F32*12),0)</f>
        <v>83.333333333333329</v>
      </c>
      <c r="S86" s="89">
        <f ca="1">+IFERROR(SUM(OFFSET(S52,0,0,1,-MIN(Input!$F32*12,Capex!S$1)))/(Input!$F32*12),0)</f>
        <v>83.333333333333329</v>
      </c>
      <c r="T86" s="89">
        <f ca="1">+IFERROR(SUM(OFFSET(T52,0,0,1,-MIN(Input!$F32*12,Capex!T$1)))/(Input!$F32*12),0)</f>
        <v>83.333333333333329</v>
      </c>
      <c r="U86" s="89">
        <f ca="1">+IFERROR(SUM(OFFSET(U52,0,0,1,-MIN(Input!$F32*12,Capex!U$1)))/(Input!$F32*12),0)</f>
        <v>83.333333333333329</v>
      </c>
      <c r="V86" s="89">
        <f ca="1">+IFERROR(SUM(OFFSET(V52,0,0,1,-MIN(Input!$F32*12,Capex!V$1)))/(Input!$F32*12),0)</f>
        <v>83.333333333333329</v>
      </c>
      <c r="W86" s="89">
        <f ca="1">+IFERROR(SUM(OFFSET(W52,0,0,1,-MIN(Input!$F32*12,Capex!W$1)))/(Input!$F32*12),0)</f>
        <v>83.333333333333329</v>
      </c>
      <c r="X86" s="89">
        <f ca="1">+IFERROR(SUM(OFFSET(X52,0,0,1,-MIN(Input!$F32*12,Capex!X$1)))/(Input!$F32*12),0)</f>
        <v>83.333333333333329</v>
      </c>
      <c r="Y86" s="89">
        <f ca="1">+IFERROR(SUM(OFFSET(Y52,0,0,1,-MIN(Input!$F32*12,Capex!Y$1)))/(Input!$F32*12),0)</f>
        <v>83.333333333333329</v>
      </c>
      <c r="Z86" s="89">
        <f ca="1">+IFERROR(SUM(OFFSET(Z52,0,0,1,-MIN(Input!$F32*12,Capex!Z$1)))/(Input!$F32*12),0)</f>
        <v>83.333333333333329</v>
      </c>
      <c r="AA86" s="89">
        <f ca="1">+IFERROR(SUM(OFFSET(AA52,0,0,1,-MIN(Input!$F32*12,Capex!AA$1)))/(Input!$F32*12),0)</f>
        <v>83.333333333333329</v>
      </c>
      <c r="AB86" s="89">
        <f ca="1">+IFERROR(SUM(OFFSET(AB52,0,0,1,-MIN(Input!$F32*12,Capex!AB$1)))/(Input!$F32*12),0)</f>
        <v>83.333333333333329</v>
      </c>
      <c r="AC86" s="89">
        <f ca="1">+IFERROR(SUM(OFFSET(AC52,0,0,1,-MIN(Input!$F32*12,Capex!AC$1)))/(Input!$F32*12),0)</f>
        <v>83.333333333333329</v>
      </c>
      <c r="AD86" s="89">
        <f ca="1">+IFERROR(SUM(OFFSET(AD52,0,0,1,-MIN(Input!$F32*12,Capex!AD$1)))/(Input!$F32*12),0)</f>
        <v>83.333333333333329</v>
      </c>
      <c r="AE86" s="89">
        <f ca="1">+IFERROR(SUM(OFFSET(AE52,0,0,1,-MIN(Input!$F32*12,Capex!AE$1)))/(Input!$F32*12),0)</f>
        <v>83.333333333333329</v>
      </c>
      <c r="AF86" s="89">
        <f ca="1">+IFERROR(SUM(OFFSET(AF52,0,0,1,-MIN(Input!$F32*12,Capex!AF$1)))/(Input!$F32*12),0)</f>
        <v>83.333333333333329</v>
      </c>
      <c r="AG86" s="89">
        <f ca="1">+IFERROR(SUM(OFFSET(AG52,0,0,1,-MIN(Input!$F32*12,Capex!AG$1)))/(Input!$F32*12),0)</f>
        <v>83.333333333333329</v>
      </c>
      <c r="AH86" s="89">
        <f ca="1">+IFERROR(SUM(OFFSET(AH52,0,0,1,-MIN(Input!$F32*12,Capex!AH$1)))/(Input!$F32*12),0)</f>
        <v>83.333333333333329</v>
      </c>
      <c r="AI86" s="89">
        <f ca="1">+IFERROR(SUM(OFFSET(AI52,0,0,1,-MIN(Input!$F32*12,Capex!AI$1)))/(Input!$F32*12),0)</f>
        <v>83.333333333333329</v>
      </c>
      <c r="AJ86" s="89">
        <f ca="1">+IFERROR(SUM(OFFSET(AJ52,0,0,1,-MIN(Input!$F32*12,Capex!AJ$1)))/(Input!$F32*12),0)</f>
        <v>83.333333333333329</v>
      </c>
      <c r="AK86" s="89">
        <f ca="1">+IFERROR(SUM(OFFSET(AK52,0,0,1,-MIN(Input!$F32*12,Capex!AK$1)))/(Input!$F32*12),0)</f>
        <v>83.333333333333329</v>
      </c>
      <c r="AL86" s="89">
        <f ca="1">+IFERROR(SUM(OFFSET(AL52,0,0,1,-MIN(Input!$F32*12,Capex!AL$1)))/(Input!$F32*12),0)</f>
        <v>83.333333333333329</v>
      </c>
      <c r="AM86" s="89">
        <f ca="1">+IFERROR(SUM(OFFSET(AM52,0,0,1,-MIN(Input!$F32*12,Capex!AM$1)))/(Input!$F32*12),0)</f>
        <v>83.333333333333329</v>
      </c>
      <c r="AN86" s="89">
        <f ca="1">+IFERROR(SUM(OFFSET(AN52,0,0,1,-MIN(Input!$F32*12,Capex!AN$1)))/(Input!$F32*12),0)</f>
        <v>83.333333333333329</v>
      </c>
      <c r="AO86" s="89">
        <f ca="1">+IFERROR(SUM(OFFSET(AO52,0,0,1,-MIN(Input!$F32*12,Capex!AO$1)))/(Input!$F32*12),0)</f>
        <v>83.333333333333329</v>
      </c>
      <c r="AP86" s="89">
        <f ca="1">+IFERROR(SUM(OFFSET(AP52,0,0,1,-MIN(Input!$F32*12,Capex!AP$1)))/(Input!$F32*12),0)</f>
        <v>83.333333333333329</v>
      </c>
      <c r="AQ86" s="89">
        <f ca="1">+IFERROR(SUM(OFFSET(AQ52,0,0,1,-MIN(Input!$F32*12,Capex!AQ$1)))/(Input!$F32*12),0)</f>
        <v>83.333333333333329</v>
      </c>
      <c r="AR86" s="89">
        <f ca="1">+IFERROR(SUM(OFFSET(AR52,0,0,1,-MIN(Input!$F32*12,Capex!AR$1)))/(Input!$F32*12),0)</f>
        <v>83.333333333333329</v>
      </c>
      <c r="AS86" s="89">
        <f ca="1">+IFERROR(SUM(OFFSET(AS52,0,0,1,-MIN(Input!$F32*12,Capex!AS$1)))/(Input!$F32*12),0)</f>
        <v>83.333333333333329</v>
      </c>
      <c r="AT86" s="89">
        <f ca="1">+IFERROR(SUM(OFFSET(AT52,0,0,1,-MIN(Input!$F32*12,Capex!AT$1)))/(Input!$F32*12),0)</f>
        <v>83.333333333333329</v>
      </c>
      <c r="AU86" s="89">
        <f ca="1">+IFERROR(SUM(OFFSET(AU52,0,0,1,-MIN(Input!$F32*12,Capex!AU$1)))/(Input!$F32*12),0)</f>
        <v>83.333333333333329</v>
      </c>
      <c r="AV86" s="89">
        <f ca="1">+IFERROR(SUM(OFFSET(AV52,0,0,1,-MIN(Input!$F32*12,Capex!AV$1)))/(Input!$F32*12),0)</f>
        <v>83.333333333333329</v>
      </c>
      <c r="AW86" s="89">
        <f ca="1">+IFERROR(SUM(OFFSET(AW52,0,0,1,-MIN(Input!$F32*12,Capex!AW$1)))/(Input!$F32*12),0)</f>
        <v>83.333333333333329</v>
      </c>
      <c r="AX86" s="89">
        <f ca="1">+IFERROR(SUM(OFFSET(AX52,0,0,1,-MIN(Input!$F32*12,Capex!AX$1)))/(Input!$F32*12),0)</f>
        <v>83.333333333333329</v>
      </c>
      <c r="AY86" s="89">
        <f ca="1">+IFERROR(SUM(OFFSET(AY52,0,0,1,-MIN(Input!$F32*12,Capex!AY$1)))/(Input!$F32*12),0)</f>
        <v>83.333333333333329</v>
      </c>
      <c r="AZ86" s="89">
        <f ca="1">+IFERROR(SUM(OFFSET(AZ52,0,0,1,-MIN(Input!$F32*12,Capex!AZ$1)))/(Input!$F32*12),0)</f>
        <v>83.333333333333329</v>
      </c>
      <c r="BA86" s="89">
        <f ca="1">+IFERROR(SUM(OFFSET(BA52,0,0,1,-MIN(Input!$F32*12,Capex!BA$1)))/(Input!$F32*12),0)</f>
        <v>83.333333333333329</v>
      </c>
      <c r="BB86" s="89">
        <f ca="1">+IFERROR(SUM(OFFSET(BB52,0,0,1,-MIN(Input!$F32*12,Capex!BB$1)))/(Input!$F32*12),0)</f>
        <v>83.333333333333329</v>
      </c>
      <c r="BC86" s="89">
        <f ca="1">+IFERROR(SUM(OFFSET(BC52,0,0,1,-MIN(Input!$F32*12,Capex!BC$1)))/(Input!$F32*12),0)</f>
        <v>83.333333333333329</v>
      </c>
      <c r="BD86" s="89">
        <f ca="1">+IFERROR(SUM(OFFSET(BD52,0,0,1,-MIN(Input!$F32*12,Capex!BD$1)))/(Input!$F32*12),0)</f>
        <v>83.333333333333329</v>
      </c>
      <c r="BE86" s="89">
        <f ca="1">+IFERROR(SUM(OFFSET(BE52,0,0,1,-MIN(Input!$F32*12,Capex!BE$1)))/(Input!$F32*12),0)</f>
        <v>83.333333333333329</v>
      </c>
      <c r="BF86" s="89">
        <f ca="1">+IFERROR(SUM(OFFSET(BF52,0,0,1,-MIN(Input!$F32*12,Capex!BF$1)))/(Input!$F32*12),0)</f>
        <v>83.333333333333329</v>
      </c>
      <c r="BG86" s="89">
        <f ca="1">+IFERROR(SUM(OFFSET(BG52,0,0,1,-MIN(Input!$F32*12,Capex!BG$1)))/(Input!$F32*12),0)</f>
        <v>83.333333333333329</v>
      </c>
      <c r="BH86" s="89">
        <f ca="1">+IFERROR(SUM(OFFSET(BH52,0,0,1,-MIN(Input!$F32*12,Capex!BH$1)))/(Input!$F32*12),0)</f>
        <v>83.333333333333329</v>
      </c>
      <c r="BI86" s="89">
        <f ca="1">+IFERROR(SUM(OFFSET(BI52,0,0,1,-MIN(Input!$F32*12,Capex!BI$1)))/(Input!$F32*12),0)</f>
        <v>83.333333333333329</v>
      </c>
      <c r="BJ86" s="89">
        <f ca="1">+IFERROR(SUM(OFFSET(BJ52,0,0,1,-MIN(Input!$F32*12,Capex!BJ$1)))/(Input!$F32*12),0)</f>
        <v>83.333333333333329</v>
      </c>
      <c r="BK86" s="89">
        <f ca="1">+IFERROR(SUM(OFFSET(BK52,0,0,1,-MIN(Input!$F32*12,Capex!BK$1)))/(Input!$F32*12),0)</f>
        <v>83.333333333333329</v>
      </c>
      <c r="BL86" s="89">
        <f ca="1">+IFERROR(SUM(OFFSET(BL52,0,0,1,-MIN(Input!$F32*12,Capex!BL$1)))/(Input!$F32*12),0)</f>
        <v>83.333333333333329</v>
      </c>
      <c r="BM86" s="89">
        <f ca="1">+IFERROR(SUM(OFFSET(BM52,0,0,1,-MIN(Input!$F32*12,Capex!BM$1)))/(Input!$F32*12),0)</f>
        <v>83.333333333333329</v>
      </c>
      <c r="BN86" s="89">
        <f ca="1">+IFERROR(SUM(OFFSET(BN52,0,0,1,-MIN(Input!$F32*12,Capex!BN$1)))/(Input!$F32*12),0)</f>
        <v>83.333333333333329</v>
      </c>
      <c r="BO86" s="89">
        <f ca="1">+IFERROR(SUM(OFFSET(BO52,0,0,1,-MIN(Input!$F32*12,Capex!BO$1)))/(Input!$F32*12),0)</f>
        <v>83.333333333333329</v>
      </c>
      <c r="BP86" s="89">
        <f ca="1">+IFERROR(SUM(OFFSET(BP52,0,0,1,-MIN(Input!$F32*12,Capex!BP$1)))/(Input!$F32*12),0)</f>
        <v>83.333333333333329</v>
      </c>
      <c r="BQ86" s="89">
        <f ca="1">+IFERROR(SUM(OFFSET(BQ52,0,0,1,-MIN(Input!$F32*12,Capex!BQ$1)))/(Input!$F32*12),0)</f>
        <v>83.333333333333329</v>
      </c>
      <c r="BR86" s="89">
        <f ca="1">+IFERROR(SUM(OFFSET(BR52,0,0,1,-MIN(Input!$F32*12,Capex!BR$1)))/(Input!$F32*12),0)</f>
        <v>83.333333333333329</v>
      </c>
      <c r="BS86" s="89">
        <f ca="1">+IFERROR(SUM(OFFSET(BS52,0,0,1,-MIN(Input!$F32*12,Capex!BS$1)))/(Input!$F32*12),0)</f>
        <v>83.333333333333329</v>
      </c>
      <c r="BT86" s="89">
        <f ca="1">+IFERROR(SUM(OFFSET(BT52,0,0,1,-MIN(Input!$F32*12,Capex!BT$1)))/(Input!$F32*12),0)</f>
        <v>83.333333333333329</v>
      </c>
      <c r="BU86" s="89">
        <f ca="1">+IFERROR(SUM(OFFSET(BU52,0,0,1,-MIN(Input!$F32*12,Capex!BU$1)))/(Input!$F32*12),0)</f>
        <v>83.333333333333329</v>
      </c>
      <c r="BV86" s="89">
        <f ca="1">+IFERROR(SUM(OFFSET(BV52,0,0,1,-MIN(Input!$F32*12,Capex!BV$1)))/(Input!$F32*12),0)</f>
        <v>83.333333333333329</v>
      </c>
      <c r="BW86" s="89">
        <f ca="1">+IFERROR(SUM(OFFSET(BW52,0,0,1,-MIN(Input!$F32*12,Capex!BW$1)))/(Input!$F32*12),0)</f>
        <v>83.333333333333329</v>
      </c>
      <c r="BX86" s="89">
        <f ca="1">+IFERROR(SUM(OFFSET(BX52,0,0,1,-MIN(Input!$F32*12,Capex!BX$1)))/(Input!$F32*12),0)</f>
        <v>83.333333333333329</v>
      </c>
      <c r="BY86" s="89">
        <f ca="1">+IFERROR(SUM(OFFSET(BY52,0,0,1,-MIN(Input!$F32*12,Capex!BY$1)))/(Input!$F32*12),0)</f>
        <v>83.333333333333329</v>
      </c>
      <c r="BZ86" s="89">
        <f ca="1">+IFERROR(SUM(OFFSET(BZ52,0,0,1,-MIN(Input!$F32*12,Capex!BZ$1)))/(Input!$F32*12),0)</f>
        <v>83.333333333333329</v>
      </c>
      <c r="CA86" s="89">
        <f ca="1">+IFERROR(SUM(OFFSET(CA52,0,0,1,-MIN(Input!$F32*12,Capex!CA$1)))/(Input!$F32*12),0)</f>
        <v>83.333333333333329</v>
      </c>
      <c r="CB86" s="89">
        <f ca="1">+IFERROR(SUM(OFFSET(CB52,0,0,1,-MIN(Input!$F32*12,Capex!CB$1)))/(Input!$F32*12),0)</f>
        <v>83.333333333333329</v>
      </c>
      <c r="CC86" s="89">
        <f ca="1">+IFERROR(SUM(OFFSET(CC52,0,0,1,-MIN(Input!$F32*12,Capex!CC$1)))/(Input!$F32*12),0)</f>
        <v>83.333333333333329</v>
      </c>
      <c r="CD86" s="89">
        <f ca="1">+IFERROR(SUM(OFFSET(CD52,0,0,1,-MIN(Input!$F32*12,Capex!CD$1)))/(Input!$F32*12),0)</f>
        <v>83.333333333333329</v>
      </c>
      <c r="CE86" s="89">
        <f ca="1">+IFERROR(SUM(OFFSET(CE52,0,0,1,-MIN(Input!$F32*12,Capex!CE$1)))/(Input!$F32*12),0)</f>
        <v>83.333333333333329</v>
      </c>
      <c r="CF86" s="89">
        <f ca="1">+IFERROR(SUM(OFFSET(CF52,0,0,1,-MIN(Input!$F32*12,Capex!CF$1)))/(Input!$F32*12),0)</f>
        <v>83.333333333333329</v>
      </c>
      <c r="CG86" s="89">
        <f ca="1">+IFERROR(SUM(OFFSET(CG52,0,0,1,-MIN(Input!$F32*12,Capex!CG$1)))/(Input!$F32*12),0)</f>
        <v>83.333333333333329</v>
      </c>
      <c r="CH86" s="89">
        <f ca="1">+IFERROR(SUM(OFFSET(CH52,0,0,1,-MIN(Input!$F32*12,Capex!CH$1)))/(Input!$F32*12),0)</f>
        <v>83.333333333333329</v>
      </c>
      <c r="CI86" s="89">
        <f ca="1">+IFERROR(SUM(OFFSET(CI52,0,0,1,-MIN(Input!$F32*12,Capex!CI$1)))/(Input!$F32*12),0)</f>
        <v>83.333333333333329</v>
      </c>
      <c r="CJ86" s="89">
        <f ca="1">+IFERROR(SUM(OFFSET(CJ52,0,0,1,-MIN(Input!$F32*12,Capex!CJ$1)))/(Input!$F32*12),0)</f>
        <v>83.333333333333329</v>
      </c>
      <c r="CK86" s="89">
        <f ca="1">+IFERROR(SUM(OFFSET(CK52,0,0,1,-MIN(Input!$F32*12,Capex!CK$1)))/(Input!$F32*12),0)</f>
        <v>83.333333333333329</v>
      </c>
      <c r="CL86" s="89">
        <f ca="1">+IFERROR(SUM(OFFSET(CL52,0,0,1,-MIN(Input!$F32*12,Capex!CL$1)))/(Input!$F32*12),0)</f>
        <v>83.333333333333329</v>
      </c>
      <c r="CM86" s="89">
        <f ca="1">+IFERROR(SUM(OFFSET(CM52,0,0,1,-MIN(Input!$F32*12,Capex!CM$1)))/(Input!$F32*12),0)</f>
        <v>83.333333333333329</v>
      </c>
      <c r="CN86" s="89">
        <f ca="1">+IFERROR(SUM(OFFSET(CN52,0,0,1,-MIN(Input!$F32*12,Capex!CN$1)))/(Input!$F32*12),0)</f>
        <v>83.333333333333329</v>
      </c>
      <c r="CO86" s="89">
        <f ca="1">+IFERROR(SUM(OFFSET(CO52,0,0,1,-MIN(Input!$F32*12,Capex!CO$1)))/(Input!$F32*12),0)</f>
        <v>83.333333333333329</v>
      </c>
      <c r="CP86" s="89">
        <f ca="1">+IFERROR(SUM(OFFSET(CP52,0,0,1,-MIN(Input!$F32*12,Capex!CP$1)))/(Input!$F32*12),0)</f>
        <v>83.333333333333329</v>
      </c>
      <c r="CQ86" s="89">
        <f ca="1">+IFERROR(SUM(OFFSET(CQ52,0,0,1,-MIN(Input!$F32*12,Capex!CQ$1)))/(Input!$F32*12),0)</f>
        <v>83.333333333333329</v>
      </c>
      <c r="CR86" s="89">
        <f ca="1">+IFERROR(SUM(OFFSET(CR52,0,0,1,-MIN(Input!$F32*12,Capex!CR$1)))/(Input!$F32*12),0)</f>
        <v>83.333333333333329</v>
      </c>
      <c r="CS86" s="89">
        <f ca="1">+IFERROR(SUM(OFFSET(CS52,0,0,1,-MIN(Input!$F32*12,Capex!CS$1)))/(Input!$F32*12),0)</f>
        <v>83.333333333333329</v>
      </c>
      <c r="CT86" s="89">
        <f ca="1">+IFERROR(SUM(OFFSET(CT52,0,0,1,-MIN(Input!$F32*12,Capex!CT$1)))/(Input!$F32*12),0)</f>
        <v>83.333333333333329</v>
      </c>
      <c r="CU86" s="89">
        <f ca="1">+IFERROR(SUM(OFFSET(CU52,0,0,1,-MIN(Input!$F32*12,Capex!CU$1)))/(Input!$F32*12),0)</f>
        <v>83.333333333333329</v>
      </c>
      <c r="CV86" s="89">
        <f ca="1">+IFERROR(SUM(OFFSET(CV52,0,0,1,-MIN(Input!$F32*12,Capex!CV$1)))/(Input!$F32*12),0)</f>
        <v>83.333333333333329</v>
      </c>
      <c r="CW86" s="89">
        <f ca="1">+IFERROR(SUM(OFFSET(CW52,0,0,1,-MIN(Input!$F32*12,Capex!CW$1)))/(Input!$F32*12),0)</f>
        <v>83.333333333333329</v>
      </c>
      <c r="CX86" s="89">
        <f ca="1">+IFERROR(SUM(OFFSET(CX52,0,0,1,-MIN(Input!$F32*12,Capex!CX$1)))/(Input!$F32*12),0)</f>
        <v>83.333333333333329</v>
      </c>
      <c r="CY86" s="89">
        <f ca="1">+IFERROR(SUM(OFFSET(CY52,0,0,1,-MIN(Input!$F32*12,Capex!CY$1)))/(Input!$F32*12),0)</f>
        <v>83.333333333333329</v>
      </c>
      <c r="CZ86" s="89">
        <f ca="1">+IFERROR(SUM(OFFSET(CZ52,0,0,1,-MIN(Input!$F32*12,Capex!CZ$1)))/(Input!$F32*12),0)</f>
        <v>83.333333333333329</v>
      </c>
      <c r="DA86" s="89">
        <f ca="1">+IFERROR(SUM(OFFSET(DA52,0,0,1,-MIN(Input!$F32*12,Capex!DA$1)))/(Input!$F32*12),0)</f>
        <v>83.333333333333329</v>
      </c>
      <c r="DB86" s="89">
        <f ca="1">+IFERROR(SUM(OFFSET(DB52,0,0,1,-MIN(Input!$F32*12,Capex!DB$1)))/(Input!$F32*12),0)</f>
        <v>83.333333333333329</v>
      </c>
      <c r="DC86" s="89">
        <f ca="1">+IFERROR(SUM(OFFSET(DC52,0,0,1,-MIN(Input!$F32*12,Capex!DC$1)))/(Input!$F32*12),0)</f>
        <v>83.333333333333329</v>
      </c>
      <c r="DD86" s="89">
        <f ca="1">+IFERROR(SUM(OFFSET(DD52,0,0,1,-MIN(Input!$F32*12,Capex!DD$1)))/(Input!$F32*12),0)</f>
        <v>83.333333333333329</v>
      </c>
      <c r="DE86" s="89">
        <f ca="1">+IFERROR(SUM(OFFSET(DE52,0,0,1,-MIN(Input!$F32*12,Capex!DE$1)))/(Input!$F32*12),0)</f>
        <v>83.333333333333329</v>
      </c>
      <c r="DF86" s="89">
        <f ca="1">+IFERROR(SUM(OFFSET(DF52,0,0,1,-MIN(Input!$F32*12,Capex!DF$1)))/(Input!$F32*12),0)</f>
        <v>83.333333333333329</v>
      </c>
      <c r="DG86" s="89">
        <f ca="1">+IFERROR(SUM(OFFSET(DG52,0,0,1,-MIN(Input!$F32*12,Capex!DG$1)))/(Input!$F32*12),0)</f>
        <v>83.333333333333329</v>
      </c>
      <c r="DH86" s="89">
        <f ca="1">+IFERROR(SUM(OFFSET(DH52,0,0,1,-MIN(Input!$F32*12,Capex!DH$1)))/(Input!$F32*12),0)</f>
        <v>83.333333333333329</v>
      </c>
      <c r="DI86" s="89">
        <f ca="1">+IFERROR(SUM(OFFSET(DI52,0,0,1,-MIN(Input!$F32*12,Capex!DI$1)))/(Input!$F32*12),0)</f>
        <v>83.333333333333329</v>
      </c>
      <c r="DJ86" s="89">
        <f ca="1">+IFERROR(SUM(OFFSET(DJ52,0,0,1,-MIN(Input!$F32*12,Capex!DJ$1)))/(Input!$F32*12),0)</f>
        <v>83.333333333333329</v>
      </c>
      <c r="DK86" s="89">
        <f ca="1">+IFERROR(SUM(OFFSET(DK52,0,0,1,-MIN(Input!$F32*12,Capex!DK$1)))/(Input!$F32*12),0)</f>
        <v>83.333333333333329</v>
      </c>
      <c r="DL86" s="89">
        <f ca="1">+IFERROR(SUM(OFFSET(DL52,0,0,1,-MIN(Input!$F32*12,Capex!DL$1)))/(Input!$F32*12),0)</f>
        <v>83.333333333333329</v>
      </c>
      <c r="DM86" s="89">
        <f ca="1">+IFERROR(SUM(OFFSET(DM52,0,0,1,-MIN(Input!$F32*12,Capex!DM$1)))/(Input!$F32*12),0)</f>
        <v>83.333333333333329</v>
      </c>
      <c r="DN86" s="89">
        <f ca="1">+IFERROR(SUM(OFFSET(DN52,0,0,1,-MIN(Input!$F32*12,Capex!DN$1)))/(Input!$F32*12),0)</f>
        <v>83.333333333333329</v>
      </c>
      <c r="DO86" s="89">
        <f ca="1">+IFERROR(SUM(OFFSET(DO52,0,0,1,-MIN(Input!$F32*12,Capex!DO$1)))/(Input!$F32*12),0)</f>
        <v>83.333333333333329</v>
      </c>
      <c r="DP86" s="89">
        <f ca="1">+IFERROR(SUM(OFFSET(DP52,0,0,1,-MIN(Input!$F32*12,Capex!DP$1)))/(Input!$F32*12),0)</f>
        <v>83.333333333333329</v>
      </c>
      <c r="DQ86" s="89">
        <f ca="1">+IFERROR(SUM(OFFSET(DQ52,0,0,1,-MIN(Input!$F32*12,Capex!DQ$1)))/(Input!$F32*12),0)</f>
        <v>83.333333333333329</v>
      </c>
      <c r="DR86" s="89">
        <f ca="1">+IFERROR(SUM(OFFSET(DR52,0,0,1,-MIN(Input!$F32*12,Capex!DR$1)))/(Input!$F32*12),0)</f>
        <v>83.333333333333329</v>
      </c>
      <c r="DS86" s="89">
        <f ca="1">+IFERROR(SUM(OFFSET(DS52,0,0,1,-MIN(Input!$F32*12,Capex!DS$1)))/(Input!$F32*12),0)</f>
        <v>83.333333333333329</v>
      </c>
      <c r="DT86" s="89">
        <f ca="1">+IFERROR(SUM(OFFSET(DT52,0,0,1,-MIN(Input!$F32*12,Capex!DT$1)))/(Input!$F32*12),0)</f>
        <v>83.333333333333329</v>
      </c>
    </row>
    <row r="87" spans="1:124" ht="14.25" customHeight="1" x14ac:dyDescent="0.15">
      <c r="A87" s="85" t="str">
        <f>+Input!G33</f>
        <v>Other Assets</v>
      </c>
      <c r="B87" s="3" t="str">
        <f t="shared" si="154"/>
        <v>HVAC System Upgrades ESTIMATED</v>
      </c>
      <c r="C87" s="71" t="str">
        <f t="shared" si="153"/>
        <v>EUR</v>
      </c>
      <c r="D87" s="23"/>
      <c r="E87" s="89">
        <f ca="1">+IFERROR(SUM(OFFSET(E53,0,0,1,-MIN(Input!$F33*12,Capex!E$1)))/(Input!$F33*12),0)</f>
        <v>50</v>
      </c>
      <c r="F87" s="89">
        <f ca="1">+IFERROR(SUM(OFFSET(F53,0,0,1,-MIN(Input!$F33*12,Capex!F$1)))/(Input!$F33*12),0)</f>
        <v>50</v>
      </c>
      <c r="G87" s="89">
        <f ca="1">+IFERROR(SUM(OFFSET(G53,0,0,1,-MIN(Input!$F33*12,Capex!G$1)))/(Input!$F33*12),0)</f>
        <v>50</v>
      </c>
      <c r="H87" s="89">
        <f ca="1">+IFERROR(SUM(OFFSET(H53,0,0,1,-MIN(Input!$F33*12,Capex!H$1)))/(Input!$F33*12),0)</f>
        <v>50</v>
      </c>
      <c r="I87" s="89">
        <f ca="1">+IFERROR(SUM(OFFSET(I53,0,0,1,-MIN(Input!$F33*12,Capex!I$1)))/(Input!$F33*12),0)</f>
        <v>50</v>
      </c>
      <c r="J87" s="89">
        <f ca="1">+IFERROR(SUM(OFFSET(J53,0,0,1,-MIN(Input!$F33*12,Capex!J$1)))/(Input!$F33*12),0)</f>
        <v>50</v>
      </c>
      <c r="K87" s="89">
        <f ca="1">+IFERROR(SUM(OFFSET(K53,0,0,1,-MIN(Input!$F33*12,Capex!K$1)))/(Input!$F33*12),0)</f>
        <v>50</v>
      </c>
      <c r="L87" s="89">
        <f ca="1">+IFERROR(SUM(OFFSET(L53,0,0,1,-MIN(Input!$F33*12,Capex!L$1)))/(Input!$F33*12),0)</f>
        <v>50</v>
      </c>
      <c r="M87" s="89">
        <f ca="1">+IFERROR(SUM(OFFSET(M53,0,0,1,-MIN(Input!$F33*12,Capex!M$1)))/(Input!$F33*12),0)</f>
        <v>50</v>
      </c>
      <c r="N87" s="89">
        <f ca="1">+IFERROR(SUM(OFFSET(N53,0,0,1,-MIN(Input!$F33*12,Capex!N$1)))/(Input!$F33*12),0)</f>
        <v>50</v>
      </c>
      <c r="O87" s="89">
        <f ca="1">+IFERROR(SUM(OFFSET(O53,0,0,1,-MIN(Input!$F33*12,Capex!O$1)))/(Input!$F33*12),0)</f>
        <v>50</v>
      </c>
      <c r="P87" s="89">
        <f ca="1">+IFERROR(SUM(OFFSET(P53,0,0,1,-MIN(Input!$F33*12,Capex!P$1)))/(Input!$F33*12),0)</f>
        <v>50</v>
      </c>
      <c r="Q87" s="89">
        <f ca="1">+IFERROR(SUM(OFFSET(Q53,0,0,1,-MIN(Input!$F33*12,Capex!Q$1)))/(Input!$F33*12),0)</f>
        <v>50</v>
      </c>
      <c r="R87" s="89">
        <f ca="1">+IFERROR(SUM(OFFSET(R53,0,0,1,-MIN(Input!$F33*12,Capex!R$1)))/(Input!$F33*12),0)</f>
        <v>50</v>
      </c>
      <c r="S87" s="89">
        <f ca="1">+IFERROR(SUM(OFFSET(S53,0,0,1,-MIN(Input!$F33*12,Capex!S$1)))/(Input!$F33*12),0)</f>
        <v>50</v>
      </c>
      <c r="T87" s="89">
        <f ca="1">+IFERROR(SUM(OFFSET(T53,0,0,1,-MIN(Input!$F33*12,Capex!T$1)))/(Input!$F33*12),0)</f>
        <v>50</v>
      </c>
      <c r="U87" s="89">
        <f ca="1">+IFERROR(SUM(OFFSET(U53,0,0,1,-MIN(Input!$F33*12,Capex!U$1)))/(Input!$F33*12),0)</f>
        <v>50</v>
      </c>
      <c r="V87" s="89">
        <f ca="1">+IFERROR(SUM(OFFSET(V53,0,0,1,-MIN(Input!$F33*12,Capex!V$1)))/(Input!$F33*12),0)</f>
        <v>50</v>
      </c>
      <c r="W87" s="89">
        <f ca="1">+IFERROR(SUM(OFFSET(W53,0,0,1,-MIN(Input!$F33*12,Capex!W$1)))/(Input!$F33*12),0)</f>
        <v>50</v>
      </c>
      <c r="X87" s="89">
        <f ca="1">+IFERROR(SUM(OFFSET(X53,0,0,1,-MIN(Input!$F33*12,Capex!X$1)))/(Input!$F33*12),0)</f>
        <v>50</v>
      </c>
      <c r="Y87" s="89">
        <f ca="1">+IFERROR(SUM(OFFSET(Y53,0,0,1,-MIN(Input!$F33*12,Capex!Y$1)))/(Input!$F33*12),0)</f>
        <v>50</v>
      </c>
      <c r="Z87" s="89">
        <f ca="1">+IFERROR(SUM(OFFSET(Z53,0,0,1,-MIN(Input!$F33*12,Capex!Z$1)))/(Input!$F33*12),0)</f>
        <v>50</v>
      </c>
      <c r="AA87" s="89">
        <f ca="1">+IFERROR(SUM(OFFSET(AA53,0,0,1,-MIN(Input!$F33*12,Capex!AA$1)))/(Input!$F33*12),0)</f>
        <v>50</v>
      </c>
      <c r="AB87" s="89">
        <f ca="1">+IFERROR(SUM(OFFSET(AB53,0,0,1,-MIN(Input!$F33*12,Capex!AB$1)))/(Input!$F33*12),0)</f>
        <v>50</v>
      </c>
      <c r="AC87" s="89">
        <f ca="1">+IFERROR(SUM(OFFSET(AC53,0,0,1,-MIN(Input!$F33*12,Capex!AC$1)))/(Input!$F33*12),0)</f>
        <v>50</v>
      </c>
      <c r="AD87" s="89">
        <f ca="1">+IFERROR(SUM(OFFSET(AD53,0,0,1,-MIN(Input!$F33*12,Capex!AD$1)))/(Input!$F33*12),0)</f>
        <v>50</v>
      </c>
      <c r="AE87" s="89">
        <f ca="1">+IFERROR(SUM(OFFSET(AE53,0,0,1,-MIN(Input!$F33*12,Capex!AE$1)))/(Input!$F33*12),0)</f>
        <v>50</v>
      </c>
      <c r="AF87" s="89">
        <f ca="1">+IFERROR(SUM(OFFSET(AF53,0,0,1,-MIN(Input!$F33*12,Capex!AF$1)))/(Input!$F33*12),0)</f>
        <v>50</v>
      </c>
      <c r="AG87" s="89">
        <f ca="1">+IFERROR(SUM(OFFSET(AG53,0,0,1,-MIN(Input!$F33*12,Capex!AG$1)))/(Input!$F33*12),0)</f>
        <v>50</v>
      </c>
      <c r="AH87" s="89">
        <f ca="1">+IFERROR(SUM(OFFSET(AH53,0,0,1,-MIN(Input!$F33*12,Capex!AH$1)))/(Input!$F33*12),0)</f>
        <v>50</v>
      </c>
      <c r="AI87" s="89">
        <f ca="1">+IFERROR(SUM(OFFSET(AI53,0,0,1,-MIN(Input!$F33*12,Capex!AI$1)))/(Input!$F33*12),0)</f>
        <v>50</v>
      </c>
      <c r="AJ87" s="89">
        <f ca="1">+IFERROR(SUM(OFFSET(AJ53,0,0,1,-MIN(Input!$F33*12,Capex!AJ$1)))/(Input!$F33*12),0)</f>
        <v>50</v>
      </c>
      <c r="AK87" s="89">
        <f ca="1">+IFERROR(SUM(OFFSET(AK53,0,0,1,-MIN(Input!$F33*12,Capex!AK$1)))/(Input!$F33*12),0)</f>
        <v>50</v>
      </c>
      <c r="AL87" s="89">
        <f ca="1">+IFERROR(SUM(OFFSET(AL53,0,0,1,-MIN(Input!$F33*12,Capex!AL$1)))/(Input!$F33*12),0)</f>
        <v>50</v>
      </c>
      <c r="AM87" s="89">
        <f ca="1">+IFERROR(SUM(OFFSET(AM53,0,0,1,-MIN(Input!$F33*12,Capex!AM$1)))/(Input!$F33*12),0)</f>
        <v>50</v>
      </c>
      <c r="AN87" s="89">
        <f ca="1">+IFERROR(SUM(OFFSET(AN53,0,0,1,-MIN(Input!$F33*12,Capex!AN$1)))/(Input!$F33*12),0)</f>
        <v>50</v>
      </c>
      <c r="AO87" s="89">
        <f ca="1">+IFERROR(SUM(OFFSET(AO53,0,0,1,-MIN(Input!$F33*12,Capex!AO$1)))/(Input!$F33*12),0)</f>
        <v>50</v>
      </c>
      <c r="AP87" s="89">
        <f ca="1">+IFERROR(SUM(OFFSET(AP53,0,0,1,-MIN(Input!$F33*12,Capex!AP$1)))/(Input!$F33*12),0)</f>
        <v>50</v>
      </c>
      <c r="AQ87" s="89">
        <f ca="1">+IFERROR(SUM(OFFSET(AQ53,0,0,1,-MIN(Input!$F33*12,Capex!AQ$1)))/(Input!$F33*12),0)</f>
        <v>50</v>
      </c>
      <c r="AR87" s="89">
        <f ca="1">+IFERROR(SUM(OFFSET(AR53,0,0,1,-MIN(Input!$F33*12,Capex!AR$1)))/(Input!$F33*12),0)</f>
        <v>50</v>
      </c>
      <c r="AS87" s="89">
        <f ca="1">+IFERROR(SUM(OFFSET(AS53,0,0,1,-MIN(Input!$F33*12,Capex!AS$1)))/(Input!$F33*12),0)</f>
        <v>50</v>
      </c>
      <c r="AT87" s="89">
        <f ca="1">+IFERROR(SUM(OFFSET(AT53,0,0,1,-MIN(Input!$F33*12,Capex!AT$1)))/(Input!$F33*12),0)</f>
        <v>50</v>
      </c>
      <c r="AU87" s="89">
        <f ca="1">+IFERROR(SUM(OFFSET(AU53,0,0,1,-MIN(Input!$F33*12,Capex!AU$1)))/(Input!$F33*12),0)</f>
        <v>50</v>
      </c>
      <c r="AV87" s="89">
        <f ca="1">+IFERROR(SUM(OFFSET(AV53,0,0,1,-MIN(Input!$F33*12,Capex!AV$1)))/(Input!$F33*12),0)</f>
        <v>50</v>
      </c>
      <c r="AW87" s="89">
        <f ca="1">+IFERROR(SUM(OFFSET(AW53,0,0,1,-MIN(Input!$F33*12,Capex!AW$1)))/(Input!$F33*12),0)</f>
        <v>50</v>
      </c>
      <c r="AX87" s="89">
        <f ca="1">+IFERROR(SUM(OFFSET(AX53,0,0,1,-MIN(Input!$F33*12,Capex!AX$1)))/(Input!$F33*12),0)</f>
        <v>50</v>
      </c>
      <c r="AY87" s="89">
        <f ca="1">+IFERROR(SUM(OFFSET(AY53,0,0,1,-MIN(Input!$F33*12,Capex!AY$1)))/(Input!$F33*12),0)</f>
        <v>50</v>
      </c>
      <c r="AZ87" s="89">
        <f ca="1">+IFERROR(SUM(OFFSET(AZ53,0,0,1,-MIN(Input!$F33*12,Capex!AZ$1)))/(Input!$F33*12),0)</f>
        <v>50</v>
      </c>
      <c r="BA87" s="89">
        <f ca="1">+IFERROR(SUM(OFFSET(BA53,0,0,1,-MIN(Input!$F33*12,Capex!BA$1)))/(Input!$F33*12),0)</f>
        <v>50</v>
      </c>
      <c r="BB87" s="89">
        <f ca="1">+IFERROR(SUM(OFFSET(BB53,0,0,1,-MIN(Input!$F33*12,Capex!BB$1)))/(Input!$F33*12),0)</f>
        <v>50</v>
      </c>
      <c r="BC87" s="89">
        <f ca="1">+IFERROR(SUM(OFFSET(BC53,0,0,1,-MIN(Input!$F33*12,Capex!BC$1)))/(Input!$F33*12),0)</f>
        <v>50</v>
      </c>
      <c r="BD87" s="89">
        <f ca="1">+IFERROR(SUM(OFFSET(BD53,0,0,1,-MIN(Input!$F33*12,Capex!BD$1)))/(Input!$F33*12),0)</f>
        <v>50</v>
      </c>
      <c r="BE87" s="89">
        <f ca="1">+IFERROR(SUM(OFFSET(BE53,0,0,1,-MIN(Input!$F33*12,Capex!BE$1)))/(Input!$F33*12),0)</f>
        <v>50</v>
      </c>
      <c r="BF87" s="89">
        <f ca="1">+IFERROR(SUM(OFFSET(BF53,0,0,1,-MIN(Input!$F33*12,Capex!BF$1)))/(Input!$F33*12),0)</f>
        <v>50</v>
      </c>
      <c r="BG87" s="89">
        <f ca="1">+IFERROR(SUM(OFFSET(BG53,0,0,1,-MIN(Input!$F33*12,Capex!BG$1)))/(Input!$F33*12),0)</f>
        <v>50</v>
      </c>
      <c r="BH87" s="89">
        <f ca="1">+IFERROR(SUM(OFFSET(BH53,0,0,1,-MIN(Input!$F33*12,Capex!BH$1)))/(Input!$F33*12),0)</f>
        <v>50</v>
      </c>
      <c r="BI87" s="89">
        <f ca="1">+IFERROR(SUM(OFFSET(BI53,0,0,1,-MIN(Input!$F33*12,Capex!BI$1)))/(Input!$F33*12),0)</f>
        <v>50</v>
      </c>
      <c r="BJ87" s="89">
        <f ca="1">+IFERROR(SUM(OFFSET(BJ53,0,0,1,-MIN(Input!$F33*12,Capex!BJ$1)))/(Input!$F33*12),0)</f>
        <v>50</v>
      </c>
      <c r="BK87" s="89">
        <f ca="1">+IFERROR(SUM(OFFSET(BK53,0,0,1,-MIN(Input!$F33*12,Capex!BK$1)))/(Input!$F33*12),0)</f>
        <v>50</v>
      </c>
      <c r="BL87" s="89">
        <f ca="1">+IFERROR(SUM(OFFSET(BL53,0,0,1,-MIN(Input!$F33*12,Capex!BL$1)))/(Input!$F33*12),0)</f>
        <v>50</v>
      </c>
      <c r="BM87" s="89">
        <f ca="1">+IFERROR(SUM(OFFSET(BM53,0,0,1,-MIN(Input!$F33*12,Capex!BM$1)))/(Input!$F33*12),0)</f>
        <v>50</v>
      </c>
      <c r="BN87" s="89">
        <f ca="1">+IFERROR(SUM(OFFSET(BN53,0,0,1,-MIN(Input!$F33*12,Capex!BN$1)))/(Input!$F33*12),0)</f>
        <v>50</v>
      </c>
      <c r="BO87" s="89">
        <f ca="1">+IFERROR(SUM(OFFSET(BO53,0,0,1,-MIN(Input!$F33*12,Capex!BO$1)))/(Input!$F33*12),0)</f>
        <v>50</v>
      </c>
      <c r="BP87" s="89">
        <f ca="1">+IFERROR(SUM(OFFSET(BP53,0,0,1,-MIN(Input!$F33*12,Capex!BP$1)))/(Input!$F33*12),0)</f>
        <v>50</v>
      </c>
      <c r="BQ87" s="89">
        <f ca="1">+IFERROR(SUM(OFFSET(BQ53,0,0,1,-MIN(Input!$F33*12,Capex!BQ$1)))/(Input!$F33*12),0)</f>
        <v>50</v>
      </c>
      <c r="BR87" s="89">
        <f ca="1">+IFERROR(SUM(OFFSET(BR53,0,0,1,-MIN(Input!$F33*12,Capex!BR$1)))/(Input!$F33*12),0)</f>
        <v>50</v>
      </c>
      <c r="BS87" s="89">
        <f ca="1">+IFERROR(SUM(OFFSET(BS53,0,0,1,-MIN(Input!$F33*12,Capex!BS$1)))/(Input!$F33*12),0)</f>
        <v>50</v>
      </c>
      <c r="BT87" s="89">
        <f ca="1">+IFERROR(SUM(OFFSET(BT53,0,0,1,-MIN(Input!$F33*12,Capex!BT$1)))/(Input!$F33*12),0)</f>
        <v>50</v>
      </c>
      <c r="BU87" s="89">
        <f ca="1">+IFERROR(SUM(OFFSET(BU53,0,0,1,-MIN(Input!$F33*12,Capex!BU$1)))/(Input!$F33*12),0)</f>
        <v>50</v>
      </c>
      <c r="BV87" s="89">
        <f ca="1">+IFERROR(SUM(OFFSET(BV53,0,0,1,-MIN(Input!$F33*12,Capex!BV$1)))/(Input!$F33*12),0)</f>
        <v>50</v>
      </c>
      <c r="BW87" s="89">
        <f ca="1">+IFERROR(SUM(OFFSET(BW53,0,0,1,-MIN(Input!$F33*12,Capex!BW$1)))/(Input!$F33*12),0)</f>
        <v>50</v>
      </c>
      <c r="BX87" s="89">
        <f ca="1">+IFERROR(SUM(OFFSET(BX53,0,0,1,-MIN(Input!$F33*12,Capex!BX$1)))/(Input!$F33*12),0)</f>
        <v>50</v>
      </c>
      <c r="BY87" s="89">
        <f ca="1">+IFERROR(SUM(OFFSET(BY53,0,0,1,-MIN(Input!$F33*12,Capex!BY$1)))/(Input!$F33*12),0)</f>
        <v>50</v>
      </c>
      <c r="BZ87" s="89">
        <f ca="1">+IFERROR(SUM(OFFSET(BZ53,0,0,1,-MIN(Input!$F33*12,Capex!BZ$1)))/(Input!$F33*12),0)</f>
        <v>50</v>
      </c>
      <c r="CA87" s="89">
        <f ca="1">+IFERROR(SUM(OFFSET(CA53,0,0,1,-MIN(Input!$F33*12,Capex!CA$1)))/(Input!$F33*12),0)</f>
        <v>50</v>
      </c>
      <c r="CB87" s="89">
        <f ca="1">+IFERROR(SUM(OFFSET(CB53,0,0,1,-MIN(Input!$F33*12,Capex!CB$1)))/(Input!$F33*12),0)</f>
        <v>50</v>
      </c>
      <c r="CC87" s="89">
        <f ca="1">+IFERROR(SUM(OFFSET(CC53,0,0,1,-MIN(Input!$F33*12,Capex!CC$1)))/(Input!$F33*12),0)</f>
        <v>50</v>
      </c>
      <c r="CD87" s="89">
        <f ca="1">+IFERROR(SUM(OFFSET(CD53,0,0,1,-MIN(Input!$F33*12,Capex!CD$1)))/(Input!$F33*12),0)</f>
        <v>50</v>
      </c>
      <c r="CE87" s="89">
        <f ca="1">+IFERROR(SUM(OFFSET(CE53,0,0,1,-MIN(Input!$F33*12,Capex!CE$1)))/(Input!$F33*12),0)</f>
        <v>50</v>
      </c>
      <c r="CF87" s="89">
        <f ca="1">+IFERROR(SUM(OFFSET(CF53,0,0,1,-MIN(Input!$F33*12,Capex!CF$1)))/(Input!$F33*12),0)</f>
        <v>50</v>
      </c>
      <c r="CG87" s="89">
        <f ca="1">+IFERROR(SUM(OFFSET(CG53,0,0,1,-MIN(Input!$F33*12,Capex!CG$1)))/(Input!$F33*12),0)</f>
        <v>50</v>
      </c>
      <c r="CH87" s="89">
        <f ca="1">+IFERROR(SUM(OFFSET(CH53,0,0,1,-MIN(Input!$F33*12,Capex!CH$1)))/(Input!$F33*12),0)</f>
        <v>50</v>
      </c>
      <c r="CI87" s="89">
        <f ca="1">+IFERROR(SUM(OFFSET(CI53,0,0,1,-MIN(Input!$F33*12,Capex!CI$1)))/(Input!$F33*12),0)</f>
        <v>50</v>
      </c>
      <c r="CJ87" s="89">
        <f ca="1">+IFERROR(SUM(OFFSET(CJ53,0,0,1,-MIN(Input!$F33*12,Capex!CJ$1)))/(Input!$F33*12),0)</f>
        <v>50</v>
      </c>
      <c r="CK87" s="89">
        <f ca="1">+IFERROR(SUM(OFFSET(CK53,0,0,1,-MIN(Input!$F33*12,Capex!CK$1)))/(Input!$F33*12),0)</f>
        <v>50</v>
      </c>
      <c r="CL87" s="89">
        <f ca="1">+IFERROR(SUM(OFFSET(CL53,0,0,1,-MIN(Input!$F33*12,Capex!CL$1)))/(Input!$F33*12),0)</f>
        <v>50</v>
      </c>
      <c r="CM87" s="89">
        <f ca="1">+IFERROR(SUM(OFFSET(CM53,0,0,1,-MIN(Input!$F33*12,Capex!CM$1)))/(Input!$F33*12),0)</f>
        <v>50</v>
      </c>
      <c r="CN87" s="89">
        <f ca="1">+IFERROR(SUM(OFFSET(CN53,0,0,1,-MIN(Input!$F33*12,Capex!CN$1)))/(Input!$F33*12),0)</f>
        <v>50</v>
      </c>
      <c r="CO87" s="89">
        <f ca="1">+IFERROR(SUM(OFFSET(CO53,0,0,1,-MIN(Input!$F33*12,Capex!CO$1)))/(Input!$F33*12),0)</f>
        <v>50</v>
      </c>
      <c r="CP87" s="89">
        <f ca="1">+IFERROR(SUM(OFFSET(CP53,0,0,1,-MIN(Input!$F33*12,Capex!CP$1)))/(Input!$F33*12),0)</f>
        <v>50</v>
      </c>
      <c r="CQ87" s="89">
        <f ca="1">+IFERROR(SUM(OFFSET(CQ53,0,0,1,-MIN(Input!$F33*12,Capex!CQ$1)))/(Input!$F33*12),0)</f>
        <v>50</v>
      </c>
      <c r="CR87" s="89">
        <f ca="1">+IFERROR(SUM(OFFSET(CR53,0,0,1,-MIN(Input!$F33*12,Capex!CR$1)))/(Input!$F33*12),0)</f>
        <v>50</v>
      </c>
      <c r="CS87" s="89">
        <f ca="1">+IFERROR(SUM(OFFSET(CS53,0,0,1,-MIN(Input!$F33*12,Capex!CS$1)))/(Input!$F33*12),0)</f>
        <v>50</v>
      </c>
      <c r="CT87" s="89">
        <f ca="1">+IFERROR(SUM(OFFSET(CT53,0,0,1,-MIN(Input!$F33*12,Capex!CT$1)))/(Input!$F33*12),0)</f>
        <v>50</v>
      </c>
      <c r="CU87" s="89">
        <f ca="1">+IFERROR(SUM(OFFSET(CU53,0,0,1,-MIN(Input!$F33*12,Capex!CU$1)))/(Input!$F33*12),0)</f>
        <v>50</v>
      </c>
      <c r="CV87" s="89">
        <f ca="1">+IFERROR(SUM(OFFSET(CV53,0,0,1,-MIN(Input!$F33*12,Capex!CV$1)))/(Input!$F33*12),0)</f>
        <v>50</v>
      </c>
      <c r="CW87" s="89">
        <f ca="1">+IFERROR(SUM(OFFSET(CW53,0,0,1,-MIN(Input!$F33*12,Capex!CW$1)))/(Input!$F33*12),0)</f>
        <v>50</v>
      </c>
      <c r="CX87" s="89">
        <f ca="1">+IFERROR(SUM(OFFSET(CX53,0,0,1,-MIN(Input!$F33*12,Capex!CX$1)))/(Input!$F33*12),0)</f>
        <v>50</v>
      </c>
      <c r="CY87" s="89">
        <f ca="1">+IFERROR(SUM(OFFSET(CY53,0,0,1,-MIN(Input!$F33*12,Capex!CY$1)))/(Input!$F33*12),0)</f>
        <v>50</v>
      </c>
      <c r="CZ87" s="89">
        <f ca="1">+IFERROR(SUM(OFFSET(CZ53,0,0,1,-MIN(Input!$F33*12,Capex!CZ$1)))/(Input!$F33*12),0)</f>
        <v>50</v>
      </c>
      <c r="DA87" s="89">
        <f ca="1">+IFERROR(SUM(OFFSET(DA53,0,0,1,-MIN(Input!$F33*12,Capex!DA$1)))/(Input!$F33*12),0)</f>
        <v>50</v>
      </c>
      <c r="DB87" s="89">
        <f ca="1">+IFERROR(SUM(OFFSET(DB53,0,0,1,-MIN(Input!$F33*12,Capex!DB$1)))/(Input!$F33*12),0)</f>
        <v>50</v>
      </c>
      <c r="DC87" s="89">
        <f ca="1">+IFERROR(SUM(OFFSET(DC53,0,0,1,-MIN(Input!$F33*12,Capex!DC$1)))/(Input!$F33*12),0)</f>
        <v>50</v>
      </c>
      <c r="DD87" s="89">
        <f ca="1">+IFERROR(SUM(OFFSET(DD53,0,0,1,-MIN(Input!$F33*12,Capex!DD$1)))/(Input!$F33*12),0)</f>
        <v>50</v>
      </c>
      <c r="DE87" s="89">
        <f ca="1">+IFERROR(SUM(OFFSET(DE53,0,0,1,-MIN(Input!$F33*12,Capex!DE$1)))/(Input!$F33*12),0)</f>
        <v>50</v>
      </c>
      <c r="DF87" s="89">
        <f ca="1">+IFERROR(SUM(OFFSET(DF53,0,0,1,-MIN(Input!$F33*12,Capex!DF$1)))/(Input!$F33*12),0)</f>
        <v>50</v>
      </c>
      <c r="DG87" s="89">
        <f ca="1">+IFERROR(SUM(OFFSET(DG53,0,0,1,-MIN(Input!$F33*12,Capex!DG$1)))/(Input!$F33*12),0)</f>
        <v>50</v>
      </c>
      <c r="DH87" s="89">
        <f ca="1">+IFERROR(SUM(OFFSET(DH53,0,0,1,-MIN(Input!$F33*12,Capex!DH$1)))/(Input!$F33*12),0)</f>
        <v>50</v>
      </c>
      <c r="DI87" s="89">
        <f ca="1">+IFERROR(SUM(OFFSET(DI53,0,0,1,-MIN(Input!$F33*12,Capex!DI$1)))/(Input!$F33*12),0)</f>
        <v>50</v>
      </c>
      <c r="DJ87" s="89">
        <f ca="1">+IFERROR(SUM(OFFSET(DJ53,0,0,1,-MIN(Input!$F33*12,Capex!DJ$1)))/(Input!$F33*12),0)</f>
        <v>50</v>
      </c>
      <c r="DK87" s="89">
        <f ca="1">+IFERROR(SUM(OFFSET(DK53,0,0,1,-MIN(Input!$F33*12,Capex!DK$1)))/(Input!$F33*12),0)</f>
        <v>50</v>
      </c>
      <c r="DL87" s="89">
        <f ca="1">+IFERROR(SUM(OFFSET(DL53,0,0,1,-MIN(Input!$F33*12,Capex!DL$1)))/(Input!$F33*12),0)</f>
        <v>50</v>
      </c>
      <c r="DM87" s="89">
        <f ca="1">+IFERROR(SUM(OFFSET(DM53,0,0,1,-MIN(Input!$F33*12,Capex!DM$1)))/(Input!$F33*12),0)</f>
        <v>50</v>
      </c>
      <c r="DN87" s="89">
        <f ca="1">+IFERROR(SUM(OFFSET(DN53,0,0,1,-MIN(Input!$F33*12,Capex!DN$1)))/(Input!$F33*12),0)</f>
        <v>50</v>
      </c>
      <c r="DO87" s="89">
        <f ca="1">+IFERROR(SUM(OFFSET(DO53,0,0,1,-MIN(Input!$F33*12,Capex!DO$1)))/(Input!$F33*12),0)</f>
        <v>50</v>
      </c>
      <c r="DP87" s="89">
        <f ca="1">+IFERROR(SUM(OFFSET(DP53,0,0,1,-MIN(Input!$F33*12,Capex!DP$1)))/(Input!$F33*12),0)</f>
        <v>50</v>
      </c>
      <c r="DQ87" s="89">
        <f ca="1">+IFERROR(SUM(OFFSET(DQ53,0,0,1,-MIN(Input!$F33*12,Capex!DQ$1)))/(Input!$F33*12),0)</f>
        <v>50</v>
      </c>
      <c r="DR87" s="89">
        <f ca="1">+IFERROR(SUM(OFFSET(DR53,0,0,1,-MIN(Input!$F33*12,Capex!DR$1)))/(Input!$F33*12),0)</f>
        <v>50</v>
      </c>
      <c r="DS87" s="89">
        <f ca="1">+IFERROR(SUM(OFFSET(DS53,0,0,1,-MIN(Input!$F33*12,Capex!DS$1)))/(Input!$F33*12),0)</f>
        <v>50</v>
      </c>
      <c r="DT87" s="89">
        <f ca="1">+IFERROR(SUM(OFFSET(DT53,0,0,1,-MIN(Input!$F33*12,Capex!DT$1)))/(Input!$F33*12),0)</f>
        <v>50</v>
      </c>
    </row>
    <row r="88" spans="1:124" ht="14.25" customHeight="1" x14ac:dyDescent="0.15">
      <c r="A88" s="85" t="str">
        <f>+Input!G34</f>
        <v>Other Assets</v>
      </c>
      <c r="B88" s="3" t="str">
        <f t="shared" si="154"/>
        <v>Room Renovations ESTIMATED</v>
      </c>
      <c r="C88" s="71" t="str">
        <f t="shared" si="153"/>
        <v>EUR</v>
      </c>
      <c r="D88" s="23"/>
      <c r="E88" s="89">
        <f ca="1">+IFERROR(SUM(OFFSET(E54,0,0,1,-MIN(Input!$F34*12,Capex!E$1)))/(Input!$F34*12),0)</f>
        <v>83.333333333333329</v>
      </c>
      <c r="F88" s="89">
        <f ca="1">+IFERROR(SUM(OFFSET(F54,0,0,1,-MIN(Input!$F34*12,Capex!F$1)))/(Input!$F34*12),0)</f>
        <v>83.333333333333329</v>
      </c>
      <c r="G88" s="89">
        <f ca="1">+IFERROR(SUM(OFFSET(G54,0,0,1,-MIN(Input!$F34*12,Capex!G$1)))/(Input!$F34*12),0)</f>
        <v>83.333333333333329</v>
      </c>
      <c r="H88" s="89">
        <f ca="1">+IFERROR(SUM(OFFSET(H54,0,0,1,-MIN(Input!$F34*12,Capex!H$1)))/(Input!$F34*12),0)</f>
        <v>83.333333333333329</v>
      </c>
      <c r="I88" s="89">
        <f ca="1">+IFERROR(SUM(OFFSET(I54,0,0,1,-MIN(Input!$F34*12,Capex!I$1)))/(Input!$F34*12),0)</f>
        <v>83.333333333333329</v>
      </c>
      <c r="J88" s="89">
        <f ca="1">+IFERROR(SUM(OFFSET(J54,0,0,1,-MIN(Input!$F34*12,Capex!J$1)))/(Input!$F34*12),0)</f>
        <v>83.333333333333329</v>
      </c>
      <c r="K88" s="89">
        <f ca="1">+IFERROR(SUM(OFFSET(K54,0,0,1,-MIN(Input!$F34*12,Capex!K$1)))/(Input!$F34*12),0)</f>
        <v>83.333333333333329</v>
      </c>
      <c r="L88" s="89">
        <f ca="1">+IFERROR(SUM(OFFSET(L54,0,0,1,-MIN(Input!$F34*12,Capex!L$1)))/(Input!$F34*12),0)</f>
        <v>83.333333333333329</v>
      </c>
      <c r="M88" s="89">
        <f ca="1">+IFERROR(SUM(OFFSET(M54,0,0,1,-MIN(Input!$F34*12,Capex!M$1)))/(Input!$F34*12),0)</f>
        <v>83.333333333333329</v>
      </c>
      <c r="N88" s="89">
        <f ca="1">+IFERROR(SUM(OFFSET(N54,0,0,1,-MIN(Input!$F34*12,Capex!N$1)))/(Input!$F34*12),0)</f>
        <v>83.333333333333329</v>
      </c>
      <c r="O88" s="89">
        <f ca="1">+IFERROR(SUM(OFFSET(O54,0,0,1,-MIN(Input!$F34*12,Capex!O$1)))/(Input!$F34*12),0)</f>
        <v>83.333333333333329</v>
      </c>
      <c r="P88" s="89">
        <f ca="1">+IFERROR(SUM(OFFSET(P54,0,0,1,-MIN(Input!$F34*12,Capex!P$1)))/(Input!$F34*12),0)</f>
        <v>83.333333333333329</v>
      </c>
      <c r="Q88" s="89">
        <f ca="1">+IFERROR(SUM(OFFSET(Q54,0,0,1,-MIN(Input!$F34*12,Capex!Q$1)))/(Input!$F34*12),0)</f>
        <v>83.333333333333329</v>
      </c>
      <c r="R88" s="89">
        <f ca="1">+IFERROR(SUM(OFFSET(R54,0,0,1,-MIN(Input!$F34*12,Capex!R$1)))/(Input!$F34*12),0)</f>
        <v>83.333333333333329</v>
      </c>
      <c r="S88" s="89">
        <f ca="1">+IFERROR(SUM(OFFSET(S54,0,0,1,-MIN(Input!$F34*12,Capex!S$1)))/(Input!$F34*12),0)</f>
        <v>83.333333333333329</v>
      </c>
      <c r="T88" s="89">
        <f ca="1">+IFERROR(SUM(OFFSET(T54,0,0,1,-MIN(Input!$F34*12,Capex!T$1)))/(Input!$F34*12),0)</f>
        <v>83.333333333333329</v>
      </c>
      <c r="U88" s="89">
        <f ca="1">+IFERROR(SUM(OFFSET(U54,0,0,1,-MIN(Input!$F34*12,Capex!U$1)))/(Input!$F34*12),0)</f>
        <v>83.333333333333329</v>
      </c>
      <c r="V88" s="89">
        <f ca="1">+IFERROR(SUM(OFFSET(V54,0,0,1,-MIN(Input!$F34*12,Capex!V$1)))/(Input!$F34*12),0)</f>
        <v>83.333333333333329</v>
      </c>
      <c r="W88" s="89">
        <f ca="1">+IFERROR(SUM(OFFSET(W54,0,0,1,-MIN(Input!$F34*12,Capex!W$1)))/(Input!$F34*12),0)</f>
        <v>83.333333333333329</v>
      </c>
      <c r="X88" s="89">
        <f ca="1">+IFERROR(SUM(OFFSET(X54,0,0,1,-MIN(Input!$F34*12,Capex!X$1)))/(Input!$F34*12),0)</f>
        <v>83.333333333333329</v>
      </c>
      <c r="Y88" s="89">
        <f ca="1">+IFERROR(SUM(OFFSET(Y54,0,0,1,-MIN(Input!$F34*12,Capex!Y$1)))/(Input!$F34*12),0)</f>
        <v>83.333333333333329</v>
      </c>
      <c r="Z88" s="89">
        <f ca="1">+IFERROR(SUM(OFFSET(Z54,0,0,1,-MIN(Input!$F34*12,Capex!Z$1)))/(Input!$F34*12),0)</f>
        <v>83.333333333333329</v>
      </c>
      <c r="AA88" s="89">
        <f ca="1">+IFERROR(SUM(OFFSET(AA54,0,0,1,-MIN(Input!$F34*12,Capex!AA$1)))/(Input!$F34*12),0)</f>
        <v>83.333333333333329</v>
      </c>
      <c r="AB88" s="89">
        <f ca="1">+IFERROR(SUM(OFFSET(AB54,0,0,1,-MIN(Input!$F34*12,Capex!AB$1)))/(Input!$F34*12),0)</f>
        <v>83.333333333333329</v>
      </c>
      <c r="AC88" s="89">
        <f ca="1">+IFERROR(SUM(OFFSET(AC54,0,0,1,-MIN(Input!$F34*12,Capex!AC$1)))/(Input!$F34*12),0)</f>
        <v>83.333333333333329</v>
      </c>
      <c r="AD88" s="89">
        <f ca="1">+IFERROR(SUM(OFFSET(AD54,0,0,1,-MIN(Input!$F34*12,Capex!AD$1)))/(Input!$F34*12),0)</f>
        <v>83.333333333333329</v>
      </c>
      <c r="AE88" s="89">
        <f ca="1">+IFERROR(SUM(OFFSET(AE54,0,0,1,-MIN(Input!$F34*12,Capex!AE$1)))/(Input!$F34*12),0)</f>
        <v>83.333333333333329</v>
      </c>
      <c r="AF88" s="89">
        <f ca="1">+IFERROR(SUM(OFFSET(AF54,0,0,1,-MIN(Input!$F34*12,Capex!AF$1)))/(Input!$F34*12),0)</f>
        <v>83.333333333333329</v>
      </c>
      <c r="AG88" s="89">
        <f ca="1">+IFERROR(SUM(OFFSET(AG54,0,0,1,-MIN(Input!$F34*12,Capex!AG$1)))/(Input!$F34*12),0)</f>
        <v>83.333333333333329</v>
      </c>
      <c r="AH88" s="89">
        <f ca="1">+IFERROR(SUM(OFFSET(AH54,0,0,1,-MIN(Input!$F34*12,Capex!AH$1)))/(Input!$F34*12),0)</f>
        <v>83.333333333333329</v>
      </c>
      <c r="AI88" s="89">
        <f ca="1">+IFERROR(SUM(OFFSET(AI54,0,0,1,-MIN(Input!$F34*12,Capex!AI$1)))/(Input!$F34*12),0)</f>
        <v>83.333333333333329</v>
      </c>
      <c r="AJ88" s="89">
        <f ca="1">+IFERROR(SUM(OFFSET(AJ54,0,0,1,-MIN(Input!$F34*12,Capex!AJ$1)))/(Input!$F34*12),0)</f>
        <v>83.333333333333329</v>
      </c>
      <c r="AK88" s="89">
        <f ca="1">+IFERROR(SUM(OFFSET(AK54,0,0,1,-MIN(Input!$F34*12,Capex!AK$1)))/(Input!$F34*12),0)</f>
        <v>83.333333333333329</v>
      </c>
      <c r="AL88" s="89">
        <f ca="1">+IFERROR(SUM(OFFSET(AL54,0,0,1,-MIN(Input!$F34*12,Capex!AL$1)))/(Input!$F34*12),0)</f>
        <v>83.333333333333329</v>
      </c>
      <c r="AM88" s="89">
        <f ca="1">+IFERROR(SUM(OFFSET(AM54,0,0,1,-MIN(Input!$F34*12,Capex!AM$1)))/(Input!$F34*12),0)</f>
        <v>83.333333333333329</v>
      </c>
      <c r="AN88" s="89">
        <f ca="1">+IFERROR(SUM(OFFSET(AN54,0,0,1,-MIN(Input!$F34*12,Capex!AN$1)))/(Input!$F34*12),0)</f>
        <v>83.333333333333329</v>
      </c>
      <c r="AO88" s="89">
        <f ca="1">+IFERROR(SUM(OFFSET(AO54,0,0,1,-MIN(Input!$F34*12,Capex!AO$1)))/(Input!$F34*12),0)</f>
        <v>83.333333333333329</v>
      </c>
      <c r="AP88" s="89">
        <f ca="1">+IFERROR(SUM(OFFSET(AP54,0,0,1,-MIN(Input!$F34*12,Capex!AP$1)))/(Input!$F34*12),0)</f>
        <v>83.333333333333329</v>
      </c>
      <c r="AQ88" s="89">
        <f ca="1">+IFERROR(SUM(OFFSET(AQ54,0,0,1,-MIN(Input!$F34*12,Capex!AQ$1)))/(Input!$F34*12),0)</f>
        <v>83.333333333333329</v>
      </c>
      <c r="AR88" s="89">
        <f ca="1">+IFERROR(SUM(OFFSET(AR54,0,0,1,-MIN(Input!$F34*12,Capex!AR$1)))/(Input!$F34*12),0)</f>
        <v>83.333333333333329</v>
      </c>
      <c r="AS88" s="89">
        <f ca="1">+IFERROR(SUM(OFFSET(AS54,0,0,1,-MIN(Input!$F34*12,Capex!AS$1)))/(Input!$F34*12),0)</f>
        <v>83.333333333333329</v>
      </c>
      <c r="AT88" s="89">
        <f ca="1">+IFERROR(SUM(OFFSET(AT54,0,0,1,-MIN(Input!$F34*12,Capex!AT$1)))/(Input!$F34*12),0)</f>
        <v>83.333333333333329</v>
      </c>
      <c r="AU88" s="89">
        <f ca="1">+IFERROR(SUM(OFFSET(AU54,0,0,1,-MIN(Input!$F34*12,Capex!AU$1)))/(Input!$F34*12),0)</f>
        <v>83.333333333333329</v>
      </c>
      <c r="AV88" s="89">
        <f ca="1">+IFERROR(SUM(OFFSET(AV54,0,0,1,-MIN(Input!$F34*12,Capex!AV$1)))/(Input!$F34*12),0)</f>
        <v>83.333333333333329</v>
      </c>
      <c r="AW88" s="89">
        <f ca="1">+IFERROR(SUM(OFFSET(AW54,0,0,1,-MIN(Input!$F34*12,Capex!AW$1)))/(Input!$F34*12),0)</f>
        <v>83.333333333333329</v>
      </c>
      <c r="AX88" s="89">
        <f ca="1">+IFERROR(SUM(OFFSET(AX54,0,0,1,-MIN(Input!$F34*12,Capex!AX$1)))/(Input!$F34*12),0)</f>
        <v>83.333333333333329</v>
      </c>
      <c r="AY88" s="89">
        <f ca="1">+IFERROR(SUM(OFFSET(AY54,0,0,1,-MIN(Input!$F34*12,Capex!AY$1)))/(Input!$F34*12),0)</f>
        <v>83.333333333333329</v>
      </c>
      <c r="AZ88" s="89">
        <f ca="1">+IFERROR(SUM(OFFSET(AZ54,0,0,1,-MIN(Input!$F34*12,Capex!AZ$1)))/(Input!$F34*12),0)</f>
        <v>83.333333333333329</v>
      </c>
      <c r="BA88" s="89">
        <f ca="1">+IFERROR(SUM(OFFSET(BA54,0,0,1,-MIN(Input!$F34*12,Capex!BA$1)))/(Input!$F34*12),0)</f>
        <v>83.333333333333329</v>
      </c>
      <c r="BB88" s="89">
        <f ca="1">+IFERROR(SUM(OFFSET(BB54,0,0,1,-MIN(Input!$F34*12,Capex!BB$1)))/(Input!$F34*12),0)</f>
        <v>83.333333333333329</v>
      </c>
      <c r="BC88" s="89">
        <f ca="1">+IFERROR(SUM(OFFSET(BC54,0,0,1,-MIN(Input!$F34*12,Capex!BC$1)))/(Input!$F34*12),0)</f>
        <v>83.333333333333329</v>
      </c>
      <c r="BD88" s="89">
        <f ca="1">+IFERROR(SUM(OFFSET(BD54,0,0,1,-MIN(Input!$F34*12,Capex!BD$1)))/(Input!$F34*12),0)</f>
        <v>83.333333333333329</v>
      </c>
      <c r="BE88" s="89">
        <f ca="1">+IFERROR(SUM(OFFSET(BE54,0,0,1,-MIN(Input!$F34*12,Capex!BE$1)))/(Input!$F34*12),0)</f>
        <v>83.333333333333329</v>
      </c>
      <c r="BF88" s="89">
        <f ca="1">+IFERROR(SUM(OFFSET(BF54,0,0,1,-MIN(Input!$F34*12,Capex!BF$1)))/(Input!$F34*12),0)</f>
        <v>83.333333333333329</v>
      </c>
      <c r="BG88" s="89">
        <f ca="1">+IFERROR(SUM(OFFSET(BG54,0,0,1,-MIN(Input!$F34*12,Capex!BG$1)))/(Input!$F34*12),0)</f>
        <v>83.333333333333329</v>
      </c>
      <c r="BH88" s="89">
        <f ca="1">+IFERROR(SUM(OFFSET(BH54,0,0,1,-MIN(Input!$F34*12,Capex!BH$1)))/(Input!$F34*12),0)</f>
        <v>83.333333333333329</v>
      </c>
      <c r="BI88" s="89">
        <f ca="1">+IFERROR(SUM(OFFSET(BI54,0,0,1,-MIN(Input!$F34*12,Capex!BI$1)))/(Input!$F34*12),0)</f>
        <v>83.333333333333329</v>
      </c>
      <c r="BJ88" s="89">
        <f ca="1">+IFERROR(SUM(OFFSET(BJ54,0,0,1,-MIN(Input!$F34*12,Capex!BJ$1)))/(Input!$F34*12),0)</f>
        <v>83.333333333333329</v>
      </c>
      <c r="BK88" s="89">
        <f ca="1">+IFERROR(SUM(OFFSET(BK54,0,0,1,-MIN(Input!$F34*12,Capex!BK$1)))/(Input!$F34*12),0)</f>
        <v>83.333333333333329</v>
      </c>
      <c r="BL88" s="89">
        <f ca="1">+IFERROR(SUM(OFFSET(BL54,0,0,1,-MIN(Input!$F34*12,Capex!BL$1)))/(Input!$F34*12),0)</f>
        <v>83.333333333333329</v>
      </c>
      <c r="BM88" s="89">
        <f ca="1">+IFERROR(SUM(OFFSET(BM54,0,0,1,-MIN(Input!$F34*12,Capex!BM$1)))/(Input!$F34*12),0)</f>
        <v>83.333333333333329</v>
      </c>
      <c r="BN88" s="89">
        <f ca="1">+IFERROR(SUM(OFFSET(BN54,0,0,1,-MIN(Input!$F34*12,Capex!BN$1)))/(Input!$F34*12),0)</f>
        <v>83.333333333333329</v>
      </c>
      <c r="BO88" s="89">
        <f ca="1">+IFERROR(SUM(OFFSET(BO54,0,0,1,-MIN(Input!$F34*12,Capex!BO$1)))/(Input!$F34*12),0)</f>
        <v>83.333333333333329</v>
      </c>
      <c r="BP88" s="89">
        <f ca="1">+IFERROR(SUM(OFFSET(BP54,0,0,1,-MIN(Input!$F34*12,Capex!BP$1)))/(Input!$F34*12),0)</f>
        <v>83.333333333333329</v>
      </c>
      <c r="BQ88" s="89">
        <f ca="1">+IFERROR(SUM(OFFSET(BQ54,0,0,1,-MIN(Input!$F34*12,Capex!BQ$1)))/(Input!$F34*12),0)</f>
        <v>83.333333333333329</v>
      </c>
      <c r="BR88" s="89">
        <f ca="1">+IFERROR(SUM(OFFSET(BR54,0,0,1,-MIN(Input!$F34*12,Capex!BR$1)))/(Input!$F34*12),0)</f>
        <v>83.333333333333329</v>
      </c>
      <c r="BS88" s="89">
        <f ca="1">+IFERROR(SUM(OFFSET(BS54,0,0,1,-MIN(Input!$F34*12,Capex!BS$1)))/(Input!$F34*12),0)</f>
        <v>83.333333333333329</v>
      </c>
      <c r="BT88" s="89">
        <f ca="1">+IFERROR(SUM(OFFSET(BT54,0,0,1,-MIN(Input!$F34*12,Capex!BT$1)))/(Input!$F34*12),0)</f>
        <v>83.333333333333329</v>
      </c>
      <c r="BU88" s="89">
        <f ca="1">+IFERROR(SUM(OFFSET(BU54,0,0,1,-MIN(Input!$F34*12,Capex!BU$1)))/(Input!$F34*12),0)</f>
        <v>83.333333333333329</v>
      </c>
      <c r="BV88" s="89">
        <f ca="1">+IFERROR(SUM(OFFSET(BV54,0,0,1,-MIN(Input!$F34*12,Capex!BV$1)))/(Input!$F34*12),0)</f>
        <v>83.333333333333329</v>
      </c>
      <c r="BW88" s="89">
        <f ca="1">+IFERROR(SUM(OFFSET(BW54,0,0,1,-MIN(Input!$F34*12,Capex!BW$1)))/(Input!$F34*12),0)</f>
        <v>83.333333333333329</v>
      </c>
      <c r="BX88" s="89">
        <f ca="1">+IFERROR(SUM(OFFSET(BX54,0,0,1,-MIN(Input!$F34*12,Capex!BX$1)))/(Input!$F34*12),0)</f>
        <v>83.333333333333329</v>
      </c>
      <c r="BY88" s="89">
        <f ca="1">+IFERROR(SUM(OFFSET(BY54,0,0,1,-MIN(Input!$F34*12,Capex!BY$1)))/(Input!$F34*12),0)</f>
        <v>83.333333333333329</v>
      </c>
      <c r="BZ88" s="89">
        <f ca="1">+IFERROR(SUM(OFFSET(BZ54,0,0,1,-MIN(Input!$F34*12,Capex!BZ$1)))/(Input!$F34*12),0)</f>
        <v>83.333333333333329</v>
      </c>
      <c r="CA88" s="89">
        <f ca="1">+IFERROR(SUM(OFFSET(CA54,0,0,1,-MIN(Input!$F34*12,Capex!CA$1)))/(Input!$F34*12),0)</f>
        <v>83.333333333333329</v>
      </c>
      <c r="CB88" s="89">
        <f ca="1">+IFERROR(SUM(OFFSET(CB54,0,0,1,-MIN(Input!$F34*12,Capex!CB$1)))/(Input!$F34*12),0)</f>
        <v>83.333333333333329</v>
      </c>
      <c r="CC88" s="89">
        <f ca="1">+IFERROR(SUM(OFFSET(CC54,0,0,1,-MIN(Input!$F34*12,Capex!CC$1)))/(Input!$F34*12),0)</f>
        <v>83.333333333333329</v>
      </c>
      <c r="CD88" s="89">
        <f ca="1">+IFERROR(SUM(OFFSET(CD54,0,0,1,-MIN(Input!$F34*12,Capex!CD$1)))/(Input!$F34*12),0)</f>
        <v>83.333333333333329</v>
      </c>
      <c r="CE88" s="89">
        <f ca="1">+IFERROR(SUM(OFFSET(CE54,0,0,1,-MIN(Input!$F34*12,Capex!CE$1)))/(Input!$F34*12),0)</f>
        <v>83.333333333333329</v>
      </c>
      <c r="CF88" s="89">
        <f ca="1">+IFERROR(SUM(OFFSET(CF54,0,0,1,-MIN(Input!$F34*12,Capex!CF$1)))/(Input!$F34*12),0)</f>
        <v>83.333333333333329</v>
      </c>
      <c r="CG88" s="89">
        <f ca="1">+IFERROR(SUM(OFFSET(CG54,0,0,1,-MIN(Input!$F34*12,Capex!CG$1)))/(Input!$F34*12),0)</f>
        <v>83.333333333333329</v>
      </c>
      <c r="CH88" s="89">
        <f ca="1">+IFERROR(SUM(OFFSET(CH54,0,0,1,-MIN(Input!$F34*12,Capex!CH$1)))/(Input!$F34*12),0)</f>
        <v>83.333333333333329</v>
      </c>
      <c r="CI88" s="89">
        <f ca="1">+IFERROR(SUM(OFFSET(CI54,0,0,1,-MIN(Input!$F34*12,Capex!CI$1)))/(Input!$F34*12),0)</f>
        <v>83.333333333333329</v>
      </c>
      <c r="CJ88" s="89">
        <f ca="1">+IFERROR(SUM(OFFSET(CJ54,0,0,1,-MIN(Input!$F34*12,Capex!CJ$1)))/(Input!$F34*12),0)</f>
        <v>83.333333333333329</v>
      </c>
      <c r="CK88" s="89">
        <f ca="1">+IFERROR(SUM(OFFSET(CK54,0,0,1,-MIN(Input!$F34*12,Capex!CK$1)))/(Input!$F34*12),0)</f>
        <v>83.333333333333329</v>
      </c>
      <c r="CL88" s="89">
        <f ca="1">+IFERROR(SUM(OFFSET(CL54,0,0,1,-MIN(Input!$F34*12,Capex!CL$1)))/(Input!$F34*12),0)</f>
        <v>83.333333333333329</v>
      </c>
      <c r="CM88" s="89">
        <f ca="1">+IFERROR(SUM(OFFSET(CM54,0,0,1,-MIN(Input!$F34*12,Capex!CM$1)))/(Input!$F34*12),0)</f>
        <v>83.333333333333329</v>
      </c>
      <c r="CN88" s="89">
        <f ca="1">+IFERROR(SUM(OFFSET(CN54,0,0,1,-MIN(Input!$F34*12,Capex!CN$1)))/(Input!$F34*12),0)</f>
        <v>83.333333333333329</v>
      </c>
      <c r="CO88" s="89">
        <f ca="1">+IFERROR(SUM(OFFSET(CO54,0,0,1,-MIN(Input!$F34*12,Capex!CO$1)))/(Input!$F34*12),0)</f>
        <v>83.333333333333329</v>
      </c>
      <c r="CP88" s="89">
        <f ca="1">+IFERROR(SUM(OFFSET(CP54,0,0,1,-MIN(Input!$F34*12,Capex!CP$1)))/(Input!$F34*12),0)</f>
        <v>83.333333333333329</v>
      </c>
      <c r="CQ88" s="89">
        <f ca="1">+IFERROR(SUM(OFFSET(CQ54,0,0,1,-MIN(Input!$F34*12,Capex!CQ$1)))/(Input!$F34*12),0)</f>
        <v>83.333333333333329</v>
      </c>
      <c r="CR88" s="89">
        <f ca="1">+IFERROR(SUM(OFFSET(CR54,0,0,1,-MIN(Input!$F34*12,Capex!CR$1)))/(Input!$F34*12),0)</f>
        <v>83.333333333333329</v>
      </c>
      <c r="CS88" s="89">
        <f ca="1">+IFERROR(SUM(OFFSET(CS54,0,0,1,-MIN(Input!$F34*12,Capex!CS$1)))/(Input!$F34*12),0)</f>
        <v>83.333333333333329</v>
      </c>
      <c r="CT88" s="89">
        <f ca="1">+IFERROR(SUM(OFFSET(CT54,0,0,1,-MIN(Input!$F34*12,Capex!CT$1)))/(Input!$F34*12),0)</f>
        <v>83.333333333333329</v>
      </c>
      <c r="CU88" s="89">
        <f ca="1">+IFERROR(SUM(OFFSET(CU54,0,0,1,-MIN(Input!$F34*12,Capex!CU$1)))/(Input!$F34*12),0)</f>
        <v>83.333333333333329</v>
      </c>
      <c r="CV88" s="89">
        <f ca="1">+IFERROR(SUM(OFFSET(CV54,0,0,1,-MIN(Input!$F34*12,Capex!CV$1)))/(Input!$F34*12),0)</f>
        <v>83.333333333333329</v>
      </c>
      <c r="CW88" s="89">
        <f ca="1">+IFERROR(SUM(OFFSET(CW54,0,0,1,-MIN(Input!$F34*12,Capex!CW$1)))/(Input!$F34*12),0)</f>
        <v>83.333333333333329</v>
      </c>
      <c r="CX88" s="89">
        <f ca="1">+IFERROR(SUM(OFFSET(CX54,0,0,1,-MIN(Input!$F34*12,Capex!CX$1)))/(Input!$F34*12),0)</f>
        <v>83.333333333333329</v>
      </c>
      <c r="CY88" s="89">
        <f ca="1">+IFERROR(SUM(OFFSET(CY54,0,0,1,-MIN(Input!$F34*12,Capex!CY$1)))/(Input!$F34*12),0)</f>
        <v>83.333333333333329</v>
      </c>
      <c r="CZ88" s="89">
        <f ca="1">+IFERROR(SUM(OFFSET(CZ54,0,0,1,-MIN(Input!$F34*12,Capex!CZ$1)))/(Input!$F34*12),0)</f>
        <v>83.333333333333329</v>
      </c>
      <c r="DA88" s="89">
        <f ca="1">+IFERROR(SUM(OFFSET(DA54,0,0,1,-MIN(Input!$F34*12,Capex!DA$1)))/(Input!$F34*12),0)</f>
        <v>83.333333333333329</v>
      </c>
      <c r="DB88" s="89">
        <f ca="1">+IFERROR(SUM(OFFSET(DB54,0,0,1,-MIN(Input!$F34*12,Capex!DB$1)))/(Input!$F34*12),0)</f>
        <v>83.333333333333329</v>
      </c>
      <c r="DC88" s="89">
        <f ca="1">+IFERROR(SUM(OFFSET(DC54,0,0,1,-MIN(Input!$F34*12,Capex!DC$1)))/(Input!$F34*12),0)</f>
        <v>83.333333333333329</v>
      </c>
      <c r="DD88" s="89">
        <f ca="1">+IFERROR(SUM(OFFSET(DD54,0,0,1,-MIN(Input!$F34*12,Capex!DD$1)))/(Input!$F34*12),0)</f>
        <v>83.333333333333329</v>
      </c>
      <c r="DE88" s="89">
        <f ca="1">+IFERROR(SUM(OFFSET(DE54,0,0,1,-MIN(Input!$F34*12,Capex!DE$1)))/(Input!$F34*12),0)</f>
        <v>83.333333333333329</v>
      </c>
      <c r="DF88" s="89">
        <f ca="1">+IFERROR(SUM(OFFSET(DF54,0,0,1,-MIN(Input!$F34*12,Capex!DF$1)))/(Input!$F34*12),0)</f>
        <v>83.333333333333329</v>
      </c>
      <c r="DG88" s="89">
        <f ca="1">+IFERROR(SUM(OFFSET(DG54,0,0,1,-MIN(Input!$F34*12,Capex!DG$1)))/(Input!$F34*12),0)</f>
        <v>83.333333333333329</v>
      </c>
      <c r="DH88" s="89">
        <f ca="1">+IFERROR(SUM(OFFSET(DH54,0,0,1,-MIN(Input!$F34*12,Capex!DH$1)))/(Input!$F34*12),0)</f>
        <v>83.333333333333329</v>
      </c>
      <c r="DI88" s="89">
        <f ca="1">+IFERROR(SUM(OFFSET(DI54,0,0,1,-MIN(Input!$F34*12,Capex!DI$1)))/(Input!$F34*12),0)</f>
        <v>83.333333333333329</v>
      </c>
      <c r="DJ88" s="89">
        <f ca="1">+IFERROR(SUM(OFFSET(DJ54,0,0,1,-MIN(Input!$F34*12,Capex!DJ$1)))/(Input!$F34*12),0)</f>
        <v>83.333333333333329</v>
      </c>
      <c r="DK88" s="89">
        <f ca="1">+IFERROR(SUM(OFFSET(DK54,0,0,1,-MIN(Input!$F34*12,Capex!DK$1)))/(Input!$F34*12),0)</f>
        <v>83.333333333333329</v>
      </c>
      <c r="DL88" s="89">
        <f ca="1">+IFERROR(SUM(OFFSET(DL54,0,0,1,-MIN(Input!$F34*12,Capex!DL$1)))/(Input!$F34*12),0)</f>
        <v>83.333333333333329</v>
      </c>
      <c r="DM88" s="89">
        <f ca="1">+IFERROR(SUM(OFFSET(DM54,0,0,1,-MIN(Input!$F34*12,Capex!DM$1)))/(Input!$F34*12),0)</f>
        <v>83.333333333333329</v>
      </c>
      <c r="DN88" s="89">
        <f ca="1">+IFERROR(SUM(OFFSET(DN54,0,0,1,-MIN(Input!$F34*12,Capex!DN$1)))/(Input!$F34*12),0)</f>
        <v>83.333333333333329</v>
      </c>
      <c r="DO88" s="89">
        <f ca="1">+IFERROR(SUM(OFFSET(DO54,0,0,1,-MIN(Input!$F34*12,Capex!DO$1)))/(Input!$F34*12),0)</f>
        <v>83.333333333333329</v>
      </c>
      <c r="DP88" s="89">
        <f ca="1">+IFERROR(SUM(OFFSET(DP54,0,0,1,-MIN(Input!$F34*12,Capex!DP$1)))/(Input!$F34*12),0)</f>
        <v>83.333333333333329</v>
      </c>
      <c r="DQ88" s="89">
        <f ca="1">+IFERROR(SUM(OFFSET(DQ54,0,0,1,-MIN(Input!$F34*12,Capex!DQ$1)))/(Input!$F34*12),0)</f>
        <v>83.333333333333329</v>
      </c>
      <c r="DR88" s="89">
        <f ca="1">+IFERROR(SUM(OFFSET(DR54,0,0,1,-MIN(Input!$F34*12,Capex!DR$1)))/(Input!$F34*12),0)</f>
        <v>83.333333333333329</v>
      </c>
      <c r="DS88" s="89">
        <f ca="1">+IFERROR(SUM(OFFSET(DS54,0,0,1,-MIN(Input!$F34*12,Capex!DS$1)))/(Input!$F34*12),0)</f>
        <v>83.333333333333329</v>
      </c>
      <c r="DT88" s="89">
        <f ca="1">+IFERROR(SUM(OFFSET(DT54,0,0,1,-MIN(Input!$F34*12,Capex!DT$1)))/(Input!$F34*12),0)</f>
        <v>83.333333333333329</v>
      </c>
    </row>
    <row r="89" spans="1:124" ht="14.25" customHeight="1" x14ac:dyDescent="0.15">
      <c r="A89" s="85" t="str">
        <f>+Input!G35</f>
        <v>Other Assets</v>
      </c>
      <c r="B89" s="3" t="str">
        <f t="shared" si="154"/>
        <v>Common Area  and Cleaning Renovations ESTIMATED</v>
      </c>
      <c r="C89" s="71" t="str">
        <f t="shared" si="153"/>
        <v>EUR</v>
      </c>
      <c r="D89" s="23"/>
      <c r="E89" s="89">
        <f ca="1">+IFERROR(SUM(OFFSET(E55,0,0,1,-MIN(Input!$F35*12,Capex!E$1)))/(Input!$F35*12),0)</f>
        <v>27.777777777777779</v>
      </c>
      <c r="F89" s="89">
        <f ca="1">+IFERROR(SUM(OFFSET(F55,0,0,1,-MIN(Input!$F35*12,Capex!F$1)))/(Input!$F35*12),0)</f>
        <v>27.777777777777779</v>
      </c>
      <c r="G89" s="89">
        <f ca="1">+IFERROR(SUM(OFFSET(G55,0,0,1,-MIN(Input!$F35*12,Capex!G$1)))/(Input!$F35*12),0)</f>
        <v>27.777777777777779</v>
      </c>
      <c r="H89" s="89">
        <f ca="1">+IFERROR(SUM(OFFSET(H55,0,0,1,-MIN(Input!$F35*12,Capex!H$1)))/(Input!$F35*12),0)</f>
        <v>27.777777777777779</v>
      </c>
      <c r="I89" s="89">
        <f ca="1">+IFERROR(SUM(OFFSET(I55,0,0,1,-MIN(Input!$F35*12,Capex!I$1)))/(Input!$F35*12),0)</f>
        <v>27.777777777777779</v>
      </c>
      <c r="J89" s="89">
        <f ca="1">+IFERROR(SUM(OFFSET(J55,0,0,1,-MIN(Input!$F35*12,Capex!J$1)))/(Input!$F35*12),0)</f>
        <v>27.777777777777779</v>
      </c>
      <c r="K89" s="89">
        <f ca="1">+IFERROR(SUM(OFFSET(K55,0,0,1,-MIN(Input!$F35*12,Capex!K$1)))/(Input!$F35*12),0)</f>
        <v>27.777777777777779</v>
      </c>
      <c r="L89" s="89">
        <f ca="1">+IFERROR(SUM(OFFSET(L55,0,0,1,-MIN(Input!$F35*12,Capex!L$1)))/(Input!$F35*12),0)</f>
        <v>27.777777777777779</v>
      </c>
      <c r="M89" s="89">
        <f ca="1">+IFERROR(SUM(OFFSET(M55,0,0,1,-MIN(Input!$F35*12,Capex!M$1)))/(Input!$F35*12),0)</f>
        <v>27.777777777777779</v>
      </c>
      <c r="N89" s="89">
        <f ca="1">+IFERROR(SUM(OFFSET(N55,0,0,1,-MIN(Input!$F35*12,Capex!N$1)))/(Input!$F35*12),0)</f>
        <v>27.777777777777779</v>
      </c>
      <c r="O89" s="89">
        <f ca="1">+IFERROR(SUM(OFFSET(O55,0,0,1,-MIN(Input!$F35*12,Capex!O$1)))/(Input!$F35*12),0)</f>
        <v>27.777777777777779</v>
      </c>
      <c r="P89" s="89">
        <f ca="1">+IFERROR(SUM(OFFSET(P55,0,0,1,-MIN(Input!$F35*12,Capex!P$1)))/(Input!$F35*12),0)</f>
        <v>27.777777777777779</v>
      </c>
      <c r="Q89" s="89">
        <f ca="1">+IFERROR(SUM(OFFSET(Q55,0,0,1,-MIN(Input!$F35*12,Capex!Q$1)))/(Input!$F35*12),0)</f>
        <v>27.777777777777779</v>
      </c>
      <c r="R89" s="89">
        <f ca="1">+IFERROR(SUM(OFFSET(R55,0,0,1,-MIN(Input!$F35*12,Capex!R$1)))/(Input!$F35*12),0)</f>
        <v>27.777777777777779</v>
      </c>
      <c r="S89" s="89">
        <f ca="1">+IFERROR(SUM(OFFSET(S55,0,0,1,-MIN(Input!$F35*12,Capex!S$1)))/(Input!$F35*12),0)</f>
        <v>27.777777777777779</v>
      </c>
      <c r="T89" s="89">
        <f ca="1">+IFERROR(SUM(OFFSET(T55,0,0,1,-MIN(Input!$F35*12,Capex!T$1)))/(Input!$F35*12),0)</f>
        <v>27.777777777777779</v>
      </c>
      <c r="U89" s="89">
        <f ca="1">+IFERROR(SUM(OFFSET(U55,0,0,1,-MIN(Input!$F35*12,Capex!U$1)))/(Input!$F35*12),0)</f>
        <v>27.777777777777779</v>
      </c>
      <c r="V89" s="89">
        <f ca="1">+IFERROR(SUM(OFFSET(V55,0,0,1,-MIN(Input!$F35*12,Capex!V$1)))/(Input!$F35*12),0)</f>
        <v>27.777777777777779</v>
      </c>
      <c r="W89" s="89">
        <f ca="1">+IFERROR(SUM(OFFSET(W55,0,0,1,-MIN(Input!$F35*12,Capex!W$1)))/(Input!$F35*12),0)</f>
        <v>27.777777777777779</v>
      </c>
      <c r="X89" s="89">
        <f ca="1">+IFERROR(SUM(OFFSET(X55,0,0,1,-MIN(Input!$F35*12,Capex!X$1)))/(Input!$F35*12),0)</f>
        <v>27.777777777777779</v>
      </c>
      <c r="Y89" s="89">
        <f ca="1">+IFERROR(SUM(OFFSET(Y55,0,0,1,-MIN(Input!$F35*12,Capex!Y$1)))/(Input!$F35*12),0)</f>
        <v>27.777777777777779</v>
      </c>
      <c r="Z89" s="89">
        <f ca="1">+IFERROR(SUM(OFFSET(Z55,0,0,1,-MIN(Input!$F35*12,Capex!Z$1)))/(Input!$F35*12),0)</f>
        <v>27.777777777777779</v>
      </c>
      <c r="AA89" s="89">
        <f ca="1">+IFERROR(SUM(OFFSET(AA55,0,0,1,-MIN(Input!$F35*12,Capex!AA$1)))/(Input!$F35*12),0)</f>
        <v>27.777777777777779</v>
      </c>
      <c r="AB89" s="89">
        <f ca="1">+IFERROR(SUM(OFFSET(AB55,0,0,1,-MIN(Input!$F35*12,Capex!AB$1)))/(Input!$F35*12),0)</f>
        <v>27.777777777777779</v>
      </c>
      <c r="AC89" s="89">
        <f ca="1">+IFERROR(SUM(OFFSET(AC55,0,0,1,-MIN(Input!$F35*12,Capex!AC$1)))/(Input!$F35*12),0)</f>
        <v>27.777777777777779</v>
      </c>
      <c r="AD89" s="89">
        <f ca="1">+IFERROR(SUM(OFFSET(AD55,0,0,1,-MIN(Input!$F35*12,Capex!AD$1)))/(Input!$F35*12),0)</f>
        <v>27.777777777777779</v>
      </c>
      <c r="AE89" s="89">
        <f ca="1">+IFERROR(SUM(OFFSET(AE55,0,0,1,-MIN(Input!$F35*12,Capex!AE$1)))/(Input!$F35*12),0)</f>
        <v>27.777777777777779</v>
      </c>
      <c r="AF89" s="89">
        <f ca="1">+IFERROR(SUM(OFFSET(AF55,0,0,1,-MIN(Input!$F35*12,Capex!AF$1)))/(Input!$F35*12),0)</f>
        <v>27.777777777777779</v>
      </c>
      <c r="AG89" s="89">
        <f ca="1">+IFERROR(SUM(OFFSET(AG55,0,0,1,-MIN(Input!$F35*12,Capex!AG$1)))/(Input!$F35*12),0)</f>
        <v>27.777777777777779</v>
      </c>
      <c r="AH89" s="89">
        <f ca="1">+IFERROR(SUM(OFFSET(AH55,0,0,1,-MIN(Input!$F35*12,Capex!AH$1)))/(Input!$F35*12),0)</f>
        <v>27.777777777777779</v>
      </c>
      <c r="AI89" s="89">
        <f ca="1">+IFERROR(SUM(OFFSET(AI55,0,0,1,-MIN(Input!$F35*12,Capex!AI$1)))/(Input!$F35*12),0)</f>
        <v>27.777777777777779</v>
      </c>
      <c r="AJ89" s="89">
        <f ca="1">+IFERROR(SUM(OFFSET(AJ55,0,0,1,-MIN(Input!$F35*12,Capex!AJ$1)))/(Input!$F35*12),0)</f>
        <v>27.777777777777779</v>
      </c>
      <c r="AK89" s="89">
        <f ca="1">+IFERROR(SUM(OFFSET(AK55,0,0,1,-MIN(Input!$F35*12,Capex!AK$1)))/(Input!$F35*12),0)</f>
        <v>27.777777777777779</v>
      </c>
      <c r="AL89" s="89">
        <f ca="1">+IFERROR(SUM(OFFSET(AL55,0,0,1,-MIN(Input!$F35*12,Capex!AL$1)))/(Input!$F35*12),0)</f>
        <v>27.777777777777779</v>
      </c>
      <c r="AM89" s="89">
        <f ca="1">+IFERROR(SUM(OFFSET(AM55,0,0,1,-MIN(Input!$F35*12,Capex!AM$1)))/(Input!$F35*12),0)</f>
        <v>27.777777777777779</v>
      </c>
      <c r="AN89" s="89">
        <f ca="1">+IFERROR(SUM(OFFSET(AN55,0,0,1,-MIN(Input!$F35*12,Capex!AN$1)))/(Input!$F35*12),0)</f>
        <v>27.777777777777779</v>
      </c>
      <c r="AO89" s="89">
        <f ca="1">+IFERROR(SUM(OFFSET(AO55,0,0,1,-MIN(Input!$F35*12,Capex!AO$1)))/(Input!$F35*12),0)</f>
        <v>27.777777777777779</v>
      </c>
      <c r="AP89" s="89">
        <f ca="1">+IFERROR(SUM(OFFSET(AP55,0,0,1,-MIN(Input!$F35*12,Capex!AP$1)))/(Input!$F35*12),0)</f>
        <v>27.777777777777779</v>
      </c>
      <c r="AQ89" s="89">
        <f ca="1">+IFERROR(SUM(OFFSET(AQ55,0,0,1,-MIN(Input!$F35*12,Capex!AQ$1)))/(Input!$F35*12),0)</f>
        <v>27.777777777777779</v>
      </c>
      <c r="AR89" s="89">
        <f ca="1">+IFERROR(SUM(OFFSET(AR55,0,0,1,-MIN(Input!$F35*12,Capex!AR$1)))/(Input!$F35*12),0)</f>
        <v>27.777777777777779</v>
      </c>
      <c r="AS89" s="89">
        <f ca="1">+IFERROR(SUM(OFFSET(AS55,0,0,1,-MIN(Input!$F35*12,Capex!AS$1)))/(Input!$F35*12),0)</f>
        <v>27.777777777777779</v>
      </c>
      <c r="AT89" s="89">
        <f ca="1">+IFERROR(SUM(OFFSET(AT55,0,0,1,-MIN(Input!$F35*12,Capex!AT$1)))/(Input!$F35*12),0)</f>
        <v>27.777777777777779</v>
      </c>
      <c r="AU89" s="89">
        <f ca="1">+IFERROR(SUM(OFFSET(AU55,0,0,1,-MIN(Input!$F35*12,Capex!AU$1)))/(Input!$F35*12),0)</f>
        <v>27.777777777777779</v>
      </c>
      <c r="AV89" s="89">
        <f ca="1">+IFERROR(SUM(OFFSET(AV55,0,0,1,-MIN(Input!$F35*12,Capex!AV$1)))/(Input!$F35*12),0)</f>
        <v>27.777777777777779</v>
      </c>
      <c r="AW89" s="89">
        <f ca="1">+IFERROR(SUM(OFFSET(AW55,0,0,1,-MIN(Input!$F35*12,Capex!AW$1)))/(Input!$F35*12),0)</f>
        <v>27.777777777777779</v>
      </c>
      <c r="AX89" s="89">
        <f ca="1">+IFERROR(SUM(OFFSET(AX55,0,0,1,-MIN(Input!$F35*12,Capex!AX$1)))/(Input!$F35*12),0)</f>
        <v>27.777777777777779</v>
      </c>
      <c r="AY89" s="89">
        <f ca="1">+IFERROR(SUM(OFFSET(AY55,0,0,1,-MIN(Input!$F35*12,Capex!AY$1)))/(Input!$F35*12),0)</f>
        <v>27.777777777777779</v>
      </c>
      <c r="AZ89" s="89">
        <f ca="1">+IFERROR(SUM(OFFSET(AZ55,0,0,1,-MIN(Input!$F35*12,Capex!AZ$1)))/(Input!$F35*12),0)</f>
        <v>27.777777777777779</v>
      </c>
      <c r="BA89" s="89">
        <f ca="1">+IFERROR(SUM(OFFSET(BA55,0,0,1,-MIN(Input!$F35*12,Capex!BA$1)))/(Input!$F35*12),0)</f>
        <v>27.777777777777779</v>
      </c>
      <c r="BB89" s="89">
        <f ca="1">+IFERROR(SUM(OFFSET(BB55,0,0,1,-MIN(Input!$F35*12,Capex!BB$1)))/(Input!$F35*12),0)</f>
        <v>27.777777777777779</v>
      </c>
      <c r="BC89" s="89">
        <f ca="1">+IFERROR(SUM(OFFSET(BC55,0,0,1,-MIN(Input!$F35*12,Capex!BC$1)))/(Input!$F35*12),0)</f>
        <v>27.777777777777779</v>
      </c>
      <c r="BD89" s="89">
        <f ca="1">+IFERROR(SUM(OFFSET(BD55,0,0,1,-MIN(Input!$F35*12,Capex!BD$1)))/(Input!$F35*12),0)</f>
        <v>27.777777777777779</v>
      </c>
      <c r="BE89" s="89">
        <f ca="1">+IFERROR(SUM(OFFSET(BE55,0,0,1,-MIN(Input!$F35*12,Capex!BE$1)))/(Input!$F35*12),0)</f>
        <v>27.777777777777779</v>
      </c>
      <c r="BF89" s="89">
        <f ca="1">+IFERROR(SUM(OFFSET(BF55,0,0,1,-MIN(Input!$F35*12,Capex!BF$1)))/(Input!$F35*12),0)</f>
        <v>27.777777777777779</v>
      </c>
      <c r="BG89" s="89">
        <f ca="1">+IFERROR(SUM(OFFSET(BG55,0,0,1,-MIN(Input!$F35*12,Capex!BG$1)))/(Input!$F35*12),0)</f>
        <v>27.777777777777779</v>
      </c>
      <c r="BH89" s="89">
        <f ca="1">+IFERROR(SUM(OFFSET(BH55,0,0,1,-MIN(Input!$F35*12,Capex!BH$1)))/(Input!$F35*12),0)</f>
        <v>27.777777777777779</v>
      </c>
      <c r="BI89" s="89">
        <f ca="1">+IFERROR(SUM(OFFSET(BI55,0,0,1,-MIN(Input!$F35*12,Capex!BI$1)))/(Input!$F35*12),0)</f>
        <v>27.777777777777779</v>
      </c>
      <c r="BJ89" s="89">
        <f ca="1">+IFERROR(SUM(OFFSET(BJ55,0,0,1,-MIN(Input!$F35*12,Capex!BJ$1)))/(Input!$F35*12),0)</f>
        <v>27.777777777777779</v>
      </c>
      <c r="BK89" s="89">
        <f ca="1">+IFERROR(SUM(OFFSET(BK55,0,0,1,-MIN(Input!$F35*12,Capex!BK$1)))/(Input!$F35*12),0)</f>
        <v>27.777777777777779</v>
      </c>
      <c r="BL89" s="89">
        <f ca="1">+IFERROR(SUM(OFFSET(BL55,0,0,1,-MIN(Input!$F35*12,Capex!BL$1)))/(Input!$F35*12),0)</f>
        <v>27.777777777777779</v>
      </c>
      <c r="BM89" s="89">
        <f ca="1">+IFERROR(SUM(OFFSET(BM55,0,0,1,-MIN(Input!$F35*12,Capex!BM$1)))/(Input!$F35*12),0)</f>
        <v>27.777777777777779</v>
      </c>
      <c r="BN89" s="89">
        <f ca="1">+IFERROR(SUM(OFFSET(BN55,0,0,1,-MIN(Input!$F35*12,Capex!BN$1)))/(Input!$F35*12),0)</f>
        <v>27.777777777777779</v>
      </c>
      <c r="BO89" s="89">
        <f ca="1">+IFERROR(SUM(OFFSET(BO55,0,0,1,-MIN(Input!$F35*12,Capex!BO$1)))/(Input!$F35*12),0)</f>
        <v>27.777777777777779</v>
      </c>
      <c r="BP89" s="89">
        <f ca="1">+IFERROR(SUM(OFFSET(BP55,0,0,1,-MIN(Input!$F35*12,Capex!BP$1)))/(Input!$F35*12),0)</f>
        <v>27.777777777777779</v>
      </c>
      <c r="BQ89" s="89">
        <f ca="1">+IFERROR(SUM(OFFSET(BQ55,0,0,1,-MIN(Input!$F35*12,Capex!BQ$1)))/(Input!$F35*12),0)</f>
        <v>27.777777777777779</v>
      </c>
      <c r="BR89" s="89">
        <f ca="1">+IFERROR(SUM(OFFSET(BR55,0,0,1,-MIN(Input!$F35*12,Capex!BR$1)))/(Input!$F35*12),0)</f>
        <v>27.777777777777779</v>
      </c>
      <c r="BS89" s="89">
        <f ca="1">+IFERROR(SUM(OFFSET(BS55,0,0,1,-MIN(Input!$F35*12,Capex!BS$1)))/(Input!$F35*12),0)</f>
        <v>27.777777777777779</v>
      </c>
      <c r="BT89" s="89">
        <f ca="1">+IFERROR(SUM(OFFSET(BT55,0,0,1,-MIN(Input!$F35*12,Capex!BT$1)))/(Input!$F35*12),0)</f>
        <v>27.777777777777779</v>
      </c>
      <c r="BU89" s="89">
        <f ca="1">+IFERROR(SUM(OFFSET(BU55,0,0,1,-MIN(Input!$F35*12,Capex!BU$1)))/(Input!$F35*12),0)</f>
        <v>27.777777777777779</v>
      </c>
      <c r="BV89" s="89">
        <f ca="1">+IFERROR(SUM(OFFSET(BV55,0,0,1,-MIN(Input!$F35*12,Capex!BV$1)))/(Input!$F35*12),0)</f>
        <v>27.777777777777779</v>
      </c>
      <c r="BW89" s="89">
        <f ca="1">+IFERROR(SUM(OFFSET(BW55,0,0,1,-MIN(Input!$F35*12,Capex!BW$1)))/(Input!$F35*12),0)</f>
        <v>27.777777777777779</v>
      </c>
      <c r="BX89" s="89">
        <f ca="1">+IFERROR(SUM(OFFSET(BX55,0,0,1,-MIN(Input!$F35*12,Capex!BX$1)))/(Input!$F35*12),0)</f>
        <v>27.777777777777779</v>
      </c>
      <c r="BY89" s="89">
        <f ca="1">+IFERROR(SUM(OFFSET(BY55,0,0,1,-MIN(Input!$F35*12,Capex!BY$1)))/(Input!$F35*12),0)</f>
        <v>27.777777777777779</v>
      </c>
      <c r="BZ89" s="89">
        <f ca="1">+IFERROR(SUM(OFFSET(BZ55,0,0,1,-MIN(Input!$F35*12,Capex!BZ$1)))/(Input!$F35*12),0)</f>
        <v>27.777777777777779</v>
      </c>
      <c r="CA89" s="89">
        <f ca="1">+IFERROR(SUM(OFFSET(CA55,0,0,1,-MIN(Input!$F35*12,Capex!CA$1)))/(Input!$F35*12),0)</f>
        <v>27.777777777777779</v>
      </c>
      <c r="CB89" s="89">
        <f ca="1">+IFERROR(SUM(OFFSET(CB55,0,0,1,-MIN(Input!$F35*12,Capex!CB$1)))/(Input!$F35*12),0)</f>
        <v>27.777777777777779</v>
      </c>
      <c r="CC89" s="89">
        <f ca="1">+IFERROR(SUM(OFFSET(CC55,0,0,1,-MIN(Input!$F35*12,Capex!CC$1)))/(Input!$F35*12),0)</f>
        <v>27.777777777777779</v>
      </c>
      <c r="CD89" s="89">
        <f ca="1">+IFERROR(SUM(OFFSET(CD55,0,0,1,-MIN(Input!$F35*12,Capex!CD$1)))/(Input!$F35*12),0)</f>
        <v>27.777777777777779</v>
      </c>
      <c r="CE89" s="89">
        <f ca="1">+IFERROR(SUM(OFFSET(CE55,0,0,1,-MIN(Input!$F35*12,Capex!CE$1)))/(Input!$F35*12),0)</f>
        <v>27.777777777777779</v>
      </c>
      <c r="CF89" s="89">
        <f ca="1">+IFERROR(SUM(OFFSET(CF55,0,0,1,-MIN(Input!$F35*12,Capex!CF$1)))/(Input!$F35*12),0)</f>
        <v>27.777777777777779</v>
      </c>
      <c r="CG89" s="89">
        <f ca="1">+IFERROR(SUM(OFFSET(CG55,0,0,1,-MIN(Input!$F35*12,Capex!CG$1)))/(Input!$F35*12),0)</f>
        <v>27.777777777777779</v>
      </c>
      <c r="CH89" s="89">
        <f ca="1">+IFERROR(SUM(OFFSET(CH55,0,0,1,-MIN(Input!$F35*12,Capex!CH$1)))/(Input!$F35*12),0)</f>
        <v>27.777777777777779</v>
      </c>
      <c r="CI89" s="89">
        <f ca="1">+IFERROR(SUM(OFFSET(CI55,0,0,1,-MIN(Input!$F35*12,Capex!CI$1)))/(Input!$F35*12),0)</f>
        <v>27.777777777777779</v>
      </c>
      <c r="CJ89" s="89">
        <f ca="1">+IFERROR(SUM(OFFSET(CJ55,0,0,1,-MIN(Input!$F35*12,Capex!CJ$1)))/(Input!$F35*12),0)</f>
        <v>27.777777777777779</v>
      </c>
      <c r="CK89" s="89">
        <f ca="1">+IFERROR(SUM(OFFSET(CK55,0,0,1,-MIN(Input!$F35*12,Capex!CK$1)))/(Input!$F35*12),0)</f>
        <v>27.777777777777779</v>
      </c>
      <c r="CL89" s="89">
        <f ca="1">+IFERROR(SUM(OFFSET(CL55,0,0,1,-MIN(Input!$F35*12,Capex!CL$1)))/(Input!$F35*12),0)</f>
        <v>27.777777777777779</v>
      </c>
      <c r="CM89" s="89">
        <f ca="1">+IFERROR(SUM(OFFSET(CM55,0,0,1,-MIN(Input!$F35*12,Capex!CM$1)))/(Input!$F35*12),0)</f>
        <v>27.777777777777779</v>
      </c>
      <c r="CN89" s="89">
        <f ca="1">+IFERROR(SUM(OFFSET(CN55,0,0,1,-MIN(Input!$F35*12,Capex!CN$1)))/(Input!$F35*12),0)</f>
        <v>27.777777777777779</v>
      </c>
      <c r="CO89" s="89">
        <f ca="1">+IFERROR(SUM(OFFSET(CO55,0,0,1,-MIN(Input!$F35*12,Capex!CO$1)))/(Input!$F35*12),0)</f>
        <v>27.777777777777779</v>
      </c>
      <c r="CP89" s="89">
        <f ca="1">+IFERROR(SUM(OFFSET(CP55,0,0,1,-MIN(Input!$F35*12,Capex!CP$1)))/(Input!$F35*12),0)</f>
        <v>27.777777777777779</v>
      </c>
      <c r="CQ89" s="89">
        <f ca="1">+IFERROR(SUM(OFFSET(CQ55,0,0,1,-MIN(Input!$F35*12,Capex!CQ$1)))/(Input!$F35*12),0)</f>
        <v>27.777777777777779</v>
      </c>
      <c r="CR89" s="89">
        <f ca="1">+IFERROR(SUM(OFFSET(CR55,0,0,1,-MIN(Input!$F35*12,Capex!CR$1)))/(Input!$F35*12),0)</f>
        <v>27.777777777777779</v>
      </c>
      <c r="CS89" s="89">
        <f ca="1">+IFERROR(SUM(OFFSET(CS55,0,0,1,-MIN(Input!$F35*12,Capex!CS$1)))/(Input!$F35*12),0)</f>
        <v>27.777777777777779</v>
      </c>
      <c r="CT89" s="89">
        <f ca="1">+IFERROR(SUM(OFFSET(CT55,0,0,1,-MIN(Input!$F35*12,Capex!CT$1)))/(Input!$F35*12),0)</f>
        <v>27.777777777777779</v>
      </c>
      <c r="CU89" s="89">
        <f ca="1">+IFERROR(SUM(OFFSET(CU55,0,0,1,-MIN(Input!$F35*12,Capex!CU$1)))/(Input!$F35*12),0)</f>
        <v>27.777777777777779</v>
      </c>
      <c r="CV89" s="89">
        <f ca="1">+IFERROR(SUM(OFFSET(CV55,0,0,1,-MIN(Input!$F35*12,Capex!CV$1)))/(Input!$F35*12),0)</f>
        <v>27.777777777777779</v>
      </c>
      <c r="CW89" s="89">
        <f ca="1">+IFERROR(SUM(OFFSET(CW55,0,0,1,-MIN(Input!$F35*12,Capex!CW$1)))/(Input!$F35*12),0)</f>
        <v>27.777777777777779</v>
      </c>
      <c r="CX89" s="89">
        <f ca="1">+IFERROR(SUM(OFFSET(CX55,0,0,1,-MIN(Input!$F35*12,Capex!CX$1)))/(Input!$F35*12),0)</f>
        <v>27.777777777777779</v>
      </c>
      <c r="CY89" s="89">
        <f ca="1">+IFERROR(SUM(OFFSET(CY55,0,0,1,-MIN(Input!$F35*12,Capex!CY$1)))/(Input!$F35*12),0)</f>
        <v>27.777777777777779</v>
      </c>
      <c r="CZ89" s="89">
        <f ca="1">+IFERROR(SUM(OFFSET(CZ55,0,0,1,-MIN(Input!$F35*12,Capex!CZ$1)))/(Input!$F35*12),0)</f>
        <v>27.777777777777779</v>
      </c>
      <c r="DA89" s="89">
        <f ca="1">+IFERROR(SUM(OFFSET(DA55,0,0,1,-MIN(Input!$F35*12,Capex!DA$1)))/(Input!$F35*12),0)</f>
        <v>27.777777777777779</v>
      </c>
      <c r="DB89" s="89">
        <f ca="1">+IFERROR(SUM(OFFSET(DB55,0,0,1,-MIN(Input!$F35*12,Capex!DB$1)))/(Input!$F35*12),0)</f>
        <v>27.777777777777779</v>
      </c>
      <c r="DC89" s="89">
        <f ca="1">+IFERROR(SUM(OFFSET(DC55,0,0,1,-MIN(Input!$F35*12,Capex!DC$1)))/(Input!$F35*12),0)</f>
        <v>27.777777777777779</v>
      </c>
      <c r="DD89" s="89">
        <f ca="1">+IFERROR(SUM(OFFSET(DD55,0,0,1,-MIN(Input!$F35*12,Capex!DD$1)))/(Input!$F35*12),0)</f>
        <v>27.777777777777779</v>
      </c>
      <c r="DE89" s="89">
        <f ca="1">+IFERROR(SUM(OFFSET(DE55,0,0,1,-MIN(Input!$F35*12,Capex!DE$1)))/(Input!$F35*12),0)</f>
        <v>27.777777777777779</v>
      </c>
      <c r="DF89" s="89">
        <f ca="1">+IFERROR(SUM(OFFSET(DF55,0,0,1,-MIN(Input!$F35*12,Capex!DF$1)))/(Input!$F35*12),0)</f>
        <v>27.777777777777779</v>
      </c>
      <c r="DG89" s="89">
        <f ca="1">+IFERROR(SUM(OFFSET(DG55,0,0,1,-MIN(Input!$F35*12,Capex!DG$1)))/(Input!$F35*12),0)</f>
        <v>27.777777777777779</v>
      </c>
      <c r="DH89" s="89">
        <f ca="1">+IFERROR(SUM(OFFSET(DH55,0,0,1,-MIN(Input!$F35*12,Capex!DH$1)))/(Input!$F35*12),0)</f>
        <v>27.777777777777779</v>
      </c>
      <c r="DI89" s="89">
        <f ca="1">+IFERROR(SUM(OFFSET(DI55,0,0,1,-MIN(Input!$F35*12,Capex!DI$1)))/(Input!$F35*12),0)</f>
        <v>27.777777777777779</v>
      </c>
      <c r="DJ89" s="89">
        <f ca="1">+IFERROR(SUM(OFFSET(DJ55,0,0,1,-MIN(Input!$F35*12,Capex!DJ$1)))/(Input!$F35*12),0)</f>
        <v>27.777777777777779</v>
      </c>
      <c r="DK89" s="89">
        <f ca="1">+IFERROR(SUM(OFFSET(DK55,0,0,1,-MIN(Input!$F35*12,Capex!DK$1)))/(Input!$F35*12),0)</f>
        <v>27.777777777777779</v>
      </c>
      <c r="DL89" s="89">
        <f ca="1">+IFERROR(SUM(OFFSET(DL55,0,0,1,-MIN(Input!$F35*12,Capex!DL$1)))/(Input!$F35*12),0)</f>
        <v>27.777777777777779</v>
      </c>
      <c r="DM89" s="89">
        <f ca="1">+IFERROR(SUM(OFFSET(DM55,0,0,1,-MIN(Input!$F35*12,Capex!DM$1)))/(Input!$F35*12),0)</f>
        <v>27.777777777777779</v>
      </c>
      <c r="DN89" s="89">
        <f ca="1">+IFERROR(SUM(OFFSET(DN55,0,0,1,-MIN(Input!$F35*12,Capex!DN$1)))/(Input!$F35*12),0)</f>
        <v>27.777777777777779</v>
      </c>
      <c r="DO89" s="89">
        <f ca="1">+IFERROR(SUM(OFFSET(DO55,0,0,1,-MIN(Input!$F35*12,Capex!DO$1)))/(Input!$F35*12),0)</f>
        <v>27.777777777777779</v>
      </c>
      <c r="DP89" s="89">
        <f ca="1">+IFERROR(SUM(OFFSET(DP55,0,0,1,-MIN(Input!$F35*12,Capex!DP$1)))/(Input!$F35*12),0)</f>
        <v>27.777777777777779</v>
      </c>
      <c r="DQ89" s="89">
        <f ca="1">+IFERROR(SUM(OFFSET(DQ55,0,0,1,-MIN(Input!$F35*12,Capex!DQ$1)))/(Input!$F35*12),0)</f>
        <v>27.777777777777779</v>
      </c>
      <c r="DR89" s="89">
        <f ca="1">+IFERROR(SUM(OFFSET(DR55,0,0,1,-MIN(Input!$F35*12,Capex!DR$1)))/(Input!$F35*12),0)</f>
        <v>27.777777777777779</v>
      </c>
      <c r="DS89" s="89">
        <f ca="1">+IFERROR(SUM(OFFSET(DS55,0,0,1,-MIN(Input!$F35*12,Capex!DS$1)))/(Input!$F35*12),0)</f>
        <v>27.777777777777779</v>
      </c>
      <c r="DT89" s="89">
        <f ca="1">+IFERROR(SUM(OFFSET(DT55,0,0,1,-MIN(Input!$F35*12,Capex!DT$1)))/(Input!$F35*12),0)</f>
        <v>27.777777777777779</v>
      </c>
    </row>
    <row r="90" spans="1:124" ht="14.25" customHeight="1" x14ac:dyDescent="0.15">
      <c r="A90" s="85" t="str">
        <f>+Input!G36</f>
        <v>Intangible</v>
      </c>
      <c r="B90" s="3" t="str">
        <f t="shared" si="154"/>
        <v>Exterior &amp; Pool Improvements ESTIMATED</v>
      </c>
      <c r="C90" s="71" t="str">
        <f t="shared" si="153"/>
        <v>EUR</v>
      </c>
      <c r="D90" s="23"/>
      <c r="E90" s="89">
        <f ca="1">+IFERROR(SUM(OFFSET(E56,0,0,1,-MIN(Input!$F36*12,Capex!E$1)))/(Input!$F36*12),0)</f>
        <v>55.555555555555557</v>
      </c>
      <c r="F90" s="89">
        <f ca="1">+IFERROR(SUM(OFFSET(F56,0,0,1,-MIN(Input!$F36*12,Capex!F$1)))/(Input!$F36*12),0)</f>
        <v>55.555555555555557</v>
      </c>
      <c r="G90" s="89">
        <f ca="1">+IFERROR(SUM(OFFSET(G56,0,0,1,-MIN(Input!$F36*12,Capex!G$1)))/(Input!$F36*12),0)</f>
        <v>55.555555555555557</v>
      </c>
      <c r="H90" s="89">
        <f ca="1">+IFERROR(SUM(OFFSET(H56,0,0,1,-MIN(Input!$F36*12,Capex!H$1)))/(Input!$F36*12),0)</f>
        <v>55.555555555555557</v>
      </c>
      <c r="I90" s="89">
        <f ca="1">+IFERROR(SUM(OFFSET(I56,0,0,1,-MIN(Input!$F36*12,Capex!I$1)))/(Input!$F36*12),0)</f>
        <v>55.555555555555557</v>
      </c>
      <c r="J90" s="89">
        <f ca="1">+IFERROR(SUM(OFFSET(J56,0,0,1,-MIN(Input!$F36*12,Capex!J$1)))/(Input!$F36*12),0)</f>
        <v>55.555555555555557</v>
      </c>
      <c r="K90" s="89">
        <f ca="1">+IFERROR(SUM(OFFSET(K56,0,0,1,-MIN(Input!$F36*12,Capex!K$1)))/(Input!$F36*12),0)</f>
        <v>55.555555555555557</v>
      </c>
      <c r="L90" s="89">
        <f ca="1">+IFERROR(SUM(OFFSET(L56,0,0,1,-MIN(Input!$F36*12,Capex!L$1)))/(Input!$F36*12),0)</f>
        <v>55.555555555555557</v>
      </c>
      <c r="M90" s="89">
        <f ca="1">+IFERROR(SUM(OFFSET(M56,0,0,1,-MIN(Input!$F36*12,Capex!M$1)))/(Input!$F36*12),0)</f>
        <v>55.555555555555557</v>
      </c>
      <c r="N90" s="89">
        <f ca="1">+IFERROR(SUM(OFFSET(N56,0,0,1,-MIN(Input!$F36*12,Capex!N$1)))/(Input!$F36*12),0)</f>
        <v>55.555555555555557</v>
      </c>
      <c r="O90" s="89">
        <f ca="1">+IFERROR(SUM(OFFSET(O56,0,0,1,-MIN(Input!$F36*12,Capex!O$1)))/(Input!$F36*12),0)</f>
        <v>55.555555555555557</v>
      </c>
      <c r="P90" s="89">
        <f ca="1">+IFERROR(SUM(OFFSET(P56,0,0,1,-MIN(Input!$F36*12,Capex!P$1)))/(Input!$F36*12),0)</f>
        <v>55.555555555555557</v>
      </c>
      <c r="Q90" s="89">
        <f ca="1">+IFERROR(SUM(OFFSET(Q56,0,0,1,-MIN(Input!$F36*12,Capex!Q$1)))/(Input!$F36*12),0)</f>
        <v>55.555555555555557</v>
      </c>
      <c r="R90" s="89">
        <f ca="1">+IFERROR(SUM(OFFSET(R56,0,0,1,-MIN(Input!$F36*12,Capex!R$1)))/(Input!$F36*12),0)</f>
        <v>55.555555555555557</v>
      </c>
      <c r="S90" s="89">
        <f ca="1">+IFERROR(SUM(OFFSET(S56,0,0,1,-MIN(Input!$F36*12,Capex!S$1)))/(Input!$F36*12),0)</f>
        <v>55.555555555555557</v>
      </c>
      <c r="T90" s="89">
        <f ca="1">+IFERROR(SUM(OFFSET(T56,0,0,1,-MIN(Input!$F36*12,Capex!T$1)))/(Input!$F36*12),0)</f>
        <v>55.555555555555557</v>
      </c>
      <c r="U90" s="89">
        <f ca="1">+IFERROR(SUM(OFFSET(U56,0,0,1,-MIN(Input!$F36*12,Capex!U$1)))/(Input!$F36*12),0)</f>
        <v>55.555555555555557</v>
      </c>
      <c r="V90" s="89">
        <f ca="1">+IFERROR(SUM(OFFSET(V56,0,0,1,-MIN(Input!$F36*12,Capex!V$1)))/(Input!$F36*12),0)</f>
        <v>55.555555555555557</v>
      </c>
      <c r="W90" s="89">
        <f ca="1">+IFERROR(SUM(OFFSET(W56,0,0,1,-MIN(Input!$F36*12,Capex!W$1)))/(Input!$F36*12),0)</f>
        <v>55.555555555555557</v>
      </c>
      <c r="X90" s="89">
        <f ca="1">+IFERROR(SUM(OFFSET(X56,0,0,1,-MIN(Input!$F36*12,Capex!X$1)))/(Input!$F36*12),0)</f>
        <v>55.555555555555557</v>
      </c>
      <c r="Y90" s="89">
        <f ca="1">+IFERROR(SUM(OFFSET(Y56,0,0,1,-MIN(Input!$F36*12,Capex!Y$1)))/(Input!$F36*12),0)</f>
        <v>55.555555555555557</v>
      </c>
      <c r="Z90" s="89">
        <f ca="1">+IFERROR(SUM(OFFSET(Z56,0,0,1,-MIN(Input!$F36*12,Capex!Z$1)))/(Input!$F36*12),0)</f>
        <v>55.555555555555557</v>
      </c>
      <c r="AA90" s="89">
        <f ca="1">+IFERROR(SUM(OFFSET(AA56,0,0,1,-MIN(Input!$F36*12,Capex!AA$1)))/(Input!$F36*12),0)</f>
        <v>55.555555555555557</v>
      </c>
      <c r="AB90" s="89">
        <f ca="1">+IFERROR(SUM(OFFSET(AB56,0,0,1,-MIN(Input!$F36*12,Capex!AB$1)))/(Input!$F36*12),0)</f>
        <v>55.555555555555557</v>
      </c>
      <c r="AC90" s="89">
        <f ca="1">+IFERROR(SUM(OFFSET(AC56,0,0,1,-MIN(Input!$F36*12,Capex!AC$1)))/(Input!$F36*12),0)</f>
        <v>55.555555555555557</v>
      </c>
      <c r="AD90" s="89">
        <f ca="1">+IFERROR(SUM(OFFSET(AD56,0,0,1,-MIN(Input!$F36*12,Capex!AD$1)))/(Input!$F36*12),0)</f>
        <v>55.555555555555557</v>
      </c>
      <c r="AE90" s="89">
        <f ca="1">+IFERROR(SUM(OFFSET(AE56,0,0,1,-MIN(Input!$F36*12,Capex!AE$1)))/(Input!$F36*12),0)</f>
        <v>55.555555555555557</v>
      </c>
      <c r="AF90" s="89">
        <f ca="1">+IFERROR(SUM(OFFSET(AF56,0,0,1,-MIN(Input!$F36*12,Capex!AF$1)))/(Input!$F36*12),0)</f>
        <v>55.555555555555557</v>
      </c>
      <c r="AG90" s="89">
        <f ca="1">+IFERROR(SUM(OFFSET(AG56,0,0,1,-MIN(Input!$F36*12,Capex!AG$1)))/(Input!$F36*12),0)</f>
        <v>55.555555555555557</v>
      </c>
      <c r="AH90" s="89">
        <f ca="1">+IFERROR(SUM(OFFSET(AH56,0,0,1,-MIN(Input!$F36*12,Capex!AH$1)))/(Input!$F36*12),0)</f>
        <v>55.555555555555557</v>
      </c>
      <c r="AI90" s="89">
        <f ca="1">+IFERROR(SUM(OFFSET(AI56,0,0,1,-MIN(Input!$F36*12,Capex!AI$1)))/(Input!$F36*12),0)</f>
        <v>55.555555555555557</v>
      </c>
      <c r="AJ90" s="89">
        <f ca="1">+IFERROR(SUM(OFFSET(AJ56,0,0,1,-MIN(Input!$F36*12,Capex!AJ$1)))/(Input!$F36*12),0)</f>
        <v>55.555555555555557</v>
      </c>
      <c r="AK90" s="89">
        <f ca="1">+IFERROR(SUM(OFFSET(AK56,0,0,1,-MIN(Input!$F36*12,Capex!AK$1)))/(Input!$F36*12),0)</f>
        <v>55.555555555555557</v>
      </c>
      <c r="AL90" s="89">
        <f ca="1">+IFERROR(SUM(OFFSET(AL56,0,0,1,-MIN(Input!$F36*12,Capex!AL$1)))/(Input!$F36*12),0)</f>
        <v>55.555555555555557</v>
      </c>
      <c r="AM90" s="89">
        <f ca="1">+IFERROR(SUM(OFFSET(AM56,0,0,1,-MIN(Input!$F36*12,Capex!AM$1)))/(Input!$F36*12),0)</f>
        <v>55.555555555555557</v>
      </c>
      <c r="AN90" s="89">
        <f ca="1">+IFERROR(SUM(OFFSET(AN56,0,0,1,-MIN(Input!$F36*12,Capex!AN$1)))/(Input!$F36*12),0)</f>
        <v>55.555555555555557</v>
      </c>
      <c r="AO90" s="89">
        <f ca="1">+IFERROR(SUM(OFFSET(AO56,0,0,1,-MIN(Input!$F36*12,Capex!AO$1)))/(Input!$F36*12),0)</f>
        <v>55.555555555555557</v>
      </c>
      <c r="AP90" s="89">
        <f ca="1">+IFERROR(SUM(OFFSET(AP56,0,0,1,-MIN(Input!$F36*12,Capex!AP$1)))/(Input!$F36*12),0)</f>
        <v>55.555555555555557</v>
      </c>
      <c r="AQ90" s="89">
        <f ca="1">+IFERROR(SUM(OFFSET(AQ56,0,0,1,-MIN(Input!$F36*12,Capex!AQ$1)))/(Input!$F36*12),0)</f>
        <v>55.555555555555557</v>
      </c>
      <c r="AR90" s="89">
        <f ca="1">+IFERROR(SUM(OFFSET(AR56,0,0,1,-MIN(Input!$F36*12,Capex!AR$1)))/(Input!$F36*12),0)</f>
        <v>55.555555555555557</v>
      </c>
      <c r="AS90" s="89">
        <f ca="1">+IFERROR(SUM(OFFSET(AS56,0,0,1,-MIN(Input!$F36*12,Capex!AS$1)))/(Input!$F36*12),0)</f>
        <v>55.555555555555557</v>
      </c>
      <c r="AT90" s="89">
        <f ca="1">+IFERROR(SUM(OFFSET(AT56,0,0,1,-MIN(Input!$F36*12,Capex!AT$1)))/(Input!$F36*12),0)</f>
        <v>55.555555555555557</v>
      </c>
      <c r="AU90" s="89">
        <f ca="1">+IFERROR(SUM(OFFSET(AU56,0,0,1,-MIN(Input!$F36*12,Capex!AU$1)))/(Input!$F36*12),0)</f>
        <v>55.555555555555557</v>
      </c>
      <c r="AV90" s="89">
        <f ca="1">+IFERROR(SUM(OFFSET(AV56,0,0,1,-MIN(Input!$F36*12,Capex!AV$1)))/(Input!$F36*12),0)</f>
        <v>55.555555555555557</v>
      </c>
      <c r="AW90" s="89">
        <f ca="1">+IFERROR(SUM(OFFSET(AW56,0,0,1,-MIN(Input!$F36*12,Capex!AW$1)))/(Input!$F36*12),0)</f>
        <v>55.555555555555557</v>
      </c>
      <c r="AX90" s="89">
        <f ca="1">+IFERROR(SUM(OFFSET(AX56,0,0,1,-MIN(Input!$F36*12,Capex!AX$1)))/(Input!$F36*12),0)</f>
        <v>55.555555555555557</v>
      </c>
      <c r="AY90" s="89">
        <f ca="1">+IFERROR(SUM(OFFSET(AY56,0,0,1,-MIN(Input!$F36*12,Capex!AY$1)))/(Input!$F36*12),0)</f>
        <v>55.555555555555557</v>
      </c>
      <c r="AZ90" s="89">
        <f ca="1">+IFERROR(SUM(OFFSET(AZ56,0,0,1,-MIN(Input!$F36*12,Capex!AZ$1)))/(Input!$F36*12),0)</f>
        <v>55.555555555555557</v>
      </c>
      <c r="BA90" s="89">
        <f ca="1">+IFERROR(SUM(OFFSET(BA56,0,0,1,-MIN(Input!$F36*12,Capex!BA$1)))/(Input!$F36*12),0)</f>
        <v>55.555555555555557</v>
      </c>
      <c r="BB90" s="89">
        <f ca="1">+IFERROR(SUM(OFFSET(BB56,0,0,1,-MIN(Input!$F36*12,Capex!BB$1)))/(Input!$F36*12),0)</f>
        <v>55.555555555555557</v>
      </c>
      <c r="BC90" s="89">
        <f ca="1">+IFERROR(SUM(OFFSET(BC56,0,0,1,-MIN(Input!$F36*12,Capex!BC$1)))/(Input!$F36*12),0)</f>
        <v>55.555555555555557</v>
      </c>
      <c r="BD90" s="89">
        <f ca="1">+IFERROR(SUM(OFFSET(BD56,0,0,1,-MIN(Input!$F36*12,Capex!BD$1)))/(Input!$F36*12),0)</f>
        <v>55.555555555555557</v>
      </c>
      <c r="BE90" s="89">
        <f ca="1">+IFERROR(SUM(OFFSET(BE56,0,0,1,-MIN(Input!$F36*12,Capex!BE$1)))/(Input!$F36*12),0)</f>
        <v>55.555555555555557</v>
      </c>
      <c r="BF90" s="89">
        <f ca="1">+IFERROR(SUM(OFFSET(BF56,0,0,1,-MIN(Input!$F36*12,Capex!BF$1)))/(Input!$F36*12),0)</f>
        <v>55.555555555555557</v>
      </c>
      <c r="BG90" s="89">
        <f ca="1">+IFERROR(SUM(OFFSET(BG56,0,0,1,-MIN(Input!$F36*12,Capex!BG$1)))/(Input!$F36*12),0)</f>
        <v>55.555555555555557</v>
      </c>
      <c r="BH90" s="89">
        <f ca="1">+IFERROR(SUM(OFFSET(BH56,0,0,1,-MIN(Input!$F36*12,Capex!BH$1)))/(Input!$F36*12),0)</f>
        <v>55.555555555555557</v>
      </c>
      <c r="BI90" s="89">
        <f ca="1">+IFERROR(SUM(OFFSET(BI56,0,0,1,-MIN(Input!$F36*12,Capex!BI$1)))/(Input!$F36*12),0)</f>
        <v>55.555555555555557</v>
      </c>
      <c r="BJ90" s="89">
        <f ca="1">+IFERROR(SUM(OFFSET(BJ56,0,0,1,-MIN(Input!$F36*12,Capex!BJ$1)))/(Input!$F36*12),0)</f>
        <v>55.555555555555557</v>
      </c>
      <c r="BK90" s="89">
        <f ca="1">+IFERROR(SUM(OFFSET(BK56,0,0,1,-MIN(Input!$F36*12,Capex!BK$1)))/(Input!$F36*12),0)</f>
        <v>55.555555555555557</v>
      </c>
      <c r="BL90" s="89">
        <f ca="1">+IFERROR(SUM(OFFSET(BL56,0,0,1,-MIN(Input!$F36*12,Capex!BL$1)))/(Input!$F36*12),0)</f>
        <v>55.555555555555557</v>
      </c>
      <c r="BM90" s="89">
        <f ca="1">+IFERROR(SUM(OFFSET(BM56,0,0,1,-MIN(Input!$F36*12,Capex!BM$1)))/(Input!$F36*12),0)</f>
        <v>55.555555555555557</v>
      </c>
      <c r="BN90" s="89">
        <f ca="1">+IFERROR(SUM(OFFSET(BN56,0,0,1,-MIN(Input!$F36*12,Capex!BN$1)))/(Input!$F36*12),0)</f>
        <v>55.555555555555557</v>
      </c>
      <c r="BO90" s="89">
        <f ca="1">+IFERROR(SUM(OFFSET(BO56,0,0,1,-MIN(Input!$F36*12,Capex!BO$1)))/(Input!$F36*12),0)</f>
        <v>55.555555555555557</v>
      </c>
      <c r="BP90" s="89">
        <f ca="1">+IFERROR(SUM(OFFSET(BP56,0,0,1,-MIN(Input!$F36*12,Capex!BP$1)))/(Input!$F36*12),0)</f>
        <v>55.555555555555557</v>
      </c>
      <c r="BQ90" s="89">
        <f ca="1">+IFERROR(SUM(OFFSET(BQ56,0,0,1,-MIN(Input!$F36*12,Capex!BQ$1)))/(Input!$F36*12),0)</f>
        <v>55.555555555555557</v>
      </c>
      <c r="BR90" s="89">
        <f ca="1">+IFERROR(SUM(OFFSET(BR56,0,0,1,-MIN(Input!$F36*12,Capex!BR$1)))/(Input!$F36*12),0)</f>
        <v>55.555555555555557</v>
      </c>
      <c r="BS90" s="89">
        <f ca="1">+IFERROR(SUM(OFFSET(BS56,0,0,1,-MIN(Input!$F36*12,Capex!BS$1)))/(Input!$F36*12),0)</f>
        <v>55.555555555555557</v>
      </c>
      <c r="BT90" s="89">
        <f ca="1">+IFERROR(SUM(OFFSET(BT56,0,0,1,-MIN(Input!$F36*12,Capex!BT$1)))/(Input!$F36*12),0)</f>
        <v>55.555555555555557</v>
      </c>
      <c r="BU90" s="89">
        <f ca="1">+IFERROR(SUM(OFFSET(BU56,0,0,1,-MIN(Input!$F36*12,Capex!BU$1)))/(Input!$F36*12),0)</f>
        <v>55.555555555555557</v>
      </c>
      <c r="BV90" s="89">
        <f ca="1">+IFERROR(SUM(OFFSET(BV56,0,0,1,-MIN(Input!$F36*12,Capex!BV$1)))/(Input!$F36*12),0)</f>
        <v>55.555555555555557</v>
      </c>
      <c r="BW90" s="89">
        <f ca="1">+IFERROR(SUM(OFFSET(BW56,0,0,1,-MIN(Input!$F36*12,Capex!BW$1)))/(Input!$F36*12),0)</f>
        <v>55.555555555555557</v>
      </c>
      <c r="BX90" s="89">
        <f ca="1">+IFERROR(SUM(OFFSET(BX56,0,0,1,-MIN(Input!$F36*12,Capex!BX$1)))/(Input!$F36*12),0)</f>
        <v>55.555555555555557</v>
      </c>
      <c r="BY90" s="89">
        <f ca="1">+IFERROR(SUM(OFFSET(BY56,0,0,1,-MIN(Input!$F36*12,Capex!BY$1)))/(Input!$F36*12),0)</f>
        <v>55.555555555555557</v>
      </c>
      <c r="BZ90" s="89">
        <f ca="1">+IFERROR(SUM(OFFSET(BZ56,0,0,1,-MIN(Input!$F36*12,Capex!BZ$1)))/(Input!$F36*12),0)</f>
        <v>55.555555555555557</v>
      </c>
      <c r="CA90" s="89">
        <f ca="1">+IFERROR(SUM(OFFSET(CA56,0,0,1,-MIN(Input!$F36*12,Capex!CA$1)))/(Input!$F36*12),0)</f>
        <v>55.555555555555557</v>
      </c>
      <c r="CB90" s="89">
        <f ca="1">+IFERROR(SUM(OFFSET(CB56,0,0,1,-MIN(Input!$F36*12,Capex!CB$1)))/(Input!$F36*12),0)</f>
        <v>55.555555555555557</v>
      </c>
      <c r="CC90" s="89">
        <f ca="1">+IFERROR(SUM(OFFSET(CC56,0,0,1,-MIN(Input!$F36*12,Capex!CC$1)))/(Input!$F36*12),0)</f>
        <v>55.555555555555557</v>
      </c>
      <c r="CD90" s="89">
        <f ca="1">+IFERROR(SUM(OFFSET(CD56,0,0,1,-MIN(Input!$F36*12,Capex!CD$1)))/(Input!$F36*12),0)</f>
        <v>55.555555555555557</v>
      </c>
      <c r="CE90" s="89">
        <f ca="1">+IFERROR(SUM(OFFSET(CE56,0,0,1,-MIN(Input!$F36*12,Capex!CE$1)))/(Input!$F36*12),0)</f>
        <v>55.555555555555557</v>
      </c>
      <c r="CF90" s="89">
        <f ca="1">+IFERROR(SUM(OFFSET(CF56,0,0,1,-MIN(Input!$F36*12,Capex!CF$1)))/(Input!$F36*12),0)</f>
        <v>55.555555555555557</v>
      </c>
      <c r="CG90" s="89">
        <f ca="1">+IFERROR(SUM(OFFSET(CG56,0,0,1,-MIN(Input!$F36*12,Capex!CG$1)))/(Input!$F36*12),0)</f>
        <v>55.555555555555557</v>
      </c>
      <c r="CH90" s="89">
        <f ca="1">+IFERROR(SUM(OFFSET(CH56,0,0,1,-MIN(Input!$F36*12,Capex!CH$1)))/(Input!$F36*12),0)</f>
        <v>55.555555555555557</v>
      </c>
      <c r="CI90" s="89">
        <f ca="1">+IFERROR(SUM(OFFSET(CI56,0,0,1,-MIN(Input!$F36*12,Capex!CI$1)))/(Input!$F36*12),0)</f>
        <v>55.555555555555557</v>
      </c>
      <c r="CJ90" s="89">
        <f ca="1">+IFERROR(SUM(OFFSET(CJ56,0,0,1,-MIN(Input!$F36*12,Capex!CJ$1)))/(Input!$F36*12),0)</f>
        <v>55.555555555555557</v>
      </c>
      <c r="CK90" s="89">
        <f ca="1">+IFERROR(SUM(OFFSET(CK56,0,0,1,-MIN(Input!$F36*12,Capex!CK$1)))/(Input!$F36*12),0)</f>
        <v>55.555555555555557</v>
      </c>
      <c r="CL90" s="89">
        <f ca="1">+IFERROR(SUM(OFFSET(CL56,0,0,1,-MIN(Input!$F36*12,Capex!CL$1)))/(Input!$F36*12),0)</f>
        <v>55.555555555555557</v>
      </c>
      <c r="CM90" s="89">
        <f ca="1">+IFERROR(SUM(OFFSET(CM56,0,0,1,-MIN(Input!$F36*12,Capex!CM$1)))/(Input!$F36*12),0)</f>
        <v>55.555555555555557</v>
      </c>
      <c r="CN90" s="89">
        <f ca="1">+IFERROR(SUM(OFFSET(CN56,0,0,1,-MIN(Input!$F36*12,Capex!CN$1)))/(Input!$F36*12),0)</f>
        <v>55.555555555555557</v>
      </c>
      <c r="CO90" s="89">
        <f ca="1">+IFERROR(SUM(OFFSET(CO56,0,0,1,-MIN(Input!$F36*12,Capex!CO$1)))/(Input!$F36*12),0)</f>
        <v>55.555555555555557</v>
      </c>
      <c r="CP90" s="89">
        <f ca="1">+IFERROR(SUM(OFFSET(CP56,0,0,1,-MIN(Input!$F36*12,Capex!CP$1)))/(Input!$F36*12),0)</f>
        <v>55.555555555555557</v>
      </c>
      <c r="CQ90" s="89">
        <f ca="1">+IFERROR(SUM(OFFSET(CQ56,0,0,1,-MIN(Input!$F36*12,Capex!CQ$1)))/(Input!$F36*12),0)</f>
        <v>55.555555555555557</v>
      </c>
      <c r="CR90" s="89">
        <f ca="1">+IFERROR(SUM(OFFSET(CR56,0,0,1,-MIN(Input!$F36*12,Capex!CR$1)))/(Input!$F36*12),0)</f>
        <v>55.555555555555557</v>
      </c>
      <c r="CS90" s="89">
        <f ca="1">+IFERROR(SUM(OFFSET(CS56,0,0,1,-MIN(Input!$F36*12,Capex!CS$1)))/(Input!$F36*12),0)</f>
        <v>55.555555555555557</v>
      </c>
      <c r="CT90" s="89">
        <f ca="1">+IFERROR(SUM(OFFSET(CT56,0,0,1,-MIN(Input!$F36*12,Capex!CT$1)))/(Input!$F36*12),0)</f>
        <v>55.555555555555557</v>
      </c>
      <c r="CU90" s="89">
        <f ca="1">+IFERROR(SUM(OFFSET(CU56,0,0,1,-MIN(Input!$F36*12,Capex!CU$1)))/(Input!$F36*12),0)</f>
        <v>55.555555555555557</v>
      </c>
      <c r="CV90" s="89">
        <f ca="1">+IFERROR(SUM(OFFSET(CV56,0,0,1,-MIN(Input!$F36*12,Capex!CV$1)))/(Input!$F36*12),0)</f>
        <v>55.555555555555557</v>
      </c>
      <c r="CW90" s="89">
        <f ca="1">+IFERROR(SUM(OFFSET(CW56,0,0,1,-MIN(Input!$F36*12,Capex!CW$1)))/(Input!$F36*12),0)</f>
        <v>55.555555555555557</v>
      </c>
      <c r="CX90" s="89">
        <f ca="1">+IFERROR(SUM(OFFSET(CX56,0,0,1,-MIN(Input!$F36*12,Capex!CX$1)))/(Input!$F36*12),0)</f>
        <v>55.555555555555557</v>
      </c>
      <c r="CY90" s="89">
        <f ca="1">+IFERROR(SUM(OFFSET(CY56,0,0,1,-MIN(Input!$F36*12,Capex!CY$1)))/(Input!$F36*12),0)</f>
        <v>55.555555555555557</v>
      </c>
      <c r="CZ90" s="89">
        <f ca="1">+IFERROR(SUM(OFFSET(CZ56,0,0,1,-MIN(Input!$F36*12,Capex!CZ$1)))/(Input!$F36*12),0)</f>
        <v>55.555555555555557</v>
      </c>
      <c r="DA90" s="89">
        <f ca="1">+IFERROR(SUM(OFFSET(DA56,0,0,1,-MIN(Input!$F36*12,Capex!DA$1)))/(Input!$F36*12),0)</f>
        <v>55.555555555555557</v>
      </c>
      <c r="DB90" s="89">
        <f ca="1">+IFERROR(SUM(OFFSET(DB56,0,0,1,-MIN(Input!$F36*12,Capex!DB$1)))/(Input!$F36*12),0)</f>
        <v>55.555555555555557</v>
      </c>
      <c r="DC90" s="89">
        <f ca="1">+IFERROR(SUM(OFFSET(DC56,0,0,1,-MIN(Input!$F36*12,Capex!DC$1)))/(Input!$F36*12),0)</f>
        <v>55.555555555555557</v>
      </c>
      <c r="DD90" s="89">
        <f ca="1">+IFERROR(SUM(OFFSET(DD56,0,0,1,-MIN(Input!$F36*12,Capex!DD$1)))/(Input!$F36*12),0)</f>
        <v>55.555555555555557</v>
      </c>
      <c r="DE90" s="89">
        <f ca="1">+IFERROR(SUM(OFFSET(DE56,0,0,1,-MIN(Input!$F36*12,Capex!DE$1)))/(Input!$F36*12),0)</f>
        <v>55.555555555555557</v>
      </c>
      <c r="DF90" s="89">
        <f ca="1">+IFERROR(SUM(OFFSET(DF56,0,0,1,-MIN(Input!$F36*12,Capex!DF$1)))/(Input!$F36*12),0)</f>
        <v>55.555555555555557</v>
      </c>
      <c r="DG90" s="89">
        <f ca="1">+IFERROR(SUM(OFFSET(DG56,0,0,1,-MIN(Input!$F36*12,Capex!DG$1)))/(Input!$F36*12),0)</f>
        <v>55.555555555555557</v>
      </c>
      <c r="DH90" s="89">
        <f ca="1">+IFERROR(SUM(OFFSET(DH56,0,0,1,-MIN(Input!$F36*12,Capex!DH$1)))/(Input!$F36*12),0)</f>
        <v>55.555555555555557</v>
      </c>
      <c r="DI90" s="89">
        <f ca="1">+IFERROR(SUM(OFFSET(DI56,0,0,1,-MIN(Input!$F36*12,Capex!DI$1)))/(Input!$F36*12),0)</f>
        <v>55.555555555555557</v>
      </c>
      <c r="DJ90" s="89">
        <f ca="1">+IFERROR(SUM(OFFSET(DJ56,0,0,1,-MIN(Input!$F36*12,Capex!DJ$1)))/(Input!$F36*12),0)</f>
        <v>55.555555555555557</v>
      </c>
      <c r="DK90" s="89">
        <f ca="1">+IFERROR(SUM(OFFSET(DK56,0,0,1,-MIN(Input!$F36*12,Capex!DK$1)))/(Input!$F36*12),0)</f>
        <v>55.555555555555557</v>
      </c>
      <c r="DL90" s="89">
        <f ca="1">+IFERROR(SUM(OFFSET(DL56,0,0,1,-MIN(Input!$F36*12,Capex!DL$1)))/(Input!$F36*12),0)</f>
        <v>55.555555555555557</v>
      </c>
      <c r="DM90" s="89">
        <f ca="1">+IFERROR(SUM(OFFSET(DM56,0,0,1,-MIN(Input!$F36*12,Capex!DM$1)))/(Input!$F36*12),0)</f>
        <v>55.555555555555557</v>
      </c>
      <c r="DN90" s="89">
        <f ca="1">+IFERROR(SUM(OFFSET(DN56,0,0,1,-MIN(Input!$F36*12,Capex!DN$1)))/(Input!$F36*12),0)</f>
        <v>55.555555555555557</v>
      </c>
      <c r="DO90" s="89">
        <f ca="1">+IFERROR(SUM(OFFSET(DO56,0,0,1,-MIN(Input!$F36*12,Capex!DO$1)))/(Input!$F36*12),0)</f>
        <v>55.555555555555557</v>
      </c>
      <c r="DP90" s="89">
        <f ca="1">+IFERROR(SUM(OFFSET(DP56,0,0,1,-MIN(Input!$F36*12,Capex!DP$1)))/(Input!$F36*12),0)</f>
        <v>55.555555555555557</v>
      </c>
      <c r="DQ90" s="89">
        <f ca="1">+IFERROR(SUM(OFFSET(DQ56,0,0,1,-MIN(Input!$F36*12,Capex!DQ$1)))/(Input!$F36*12),0)</f>
        <v>55.555555555555557</v>
      </c>
      <c r="DR90" s="89">
        <f ca="1">+IFERROR(SUM(OFFSET(DR56,0,0,1,-MIN(Input!$F36*12,Capex!DR$1)))/(Input!$F36*12),0)</f>
        <v>55.555555555555557</v>
      </c>
      <c r="DS90" s="89">
        <f ca="1">+IFERROR(SUM(OFFSET(DS56,0,0,1,-MIN(Input!$F36*12,Capex!DS$1)))/(Input!$F36*12),0)</f>
        <v>55.555555555555557</v>
      </c>
      <c r="DT90" s="89">
        <f ca="1">+IFERROR(SUM(OFFSET(DT56,0,0,1,-MIN(Input!$F36*12,Capex!DT$1)))/(Input!$F36*12),0)</f>
        <v>55.555555555555557</v>
      </c>
    </row>
    <row r="91" spans="1:124" ht="14.25" customHeight="1" x14ac:dyDescent="0.15">
      <c r="A91" s="85" t="str">
        <f>+Input!G37</f>
        <v>Intangible</v>
      </c>
      <c r="B91" s="3" t="str">
        <f t="shared" si="154"/>
        <v>Permits and Licensing Baleares Government Fee</v>
      </c>
      <c r="C91" s="71" t="str">
        <f t="shared" si="153"/>
        <v>EUR</v>
      </c>
      <c r="D91" s="23"/>
      <c r="E91" s="89">
        <f ca="1">+IFERROR(SUM(OFFSET(E57,0,0,1,-MIN(Input!$F37*12,Capex!E$1)))/(Input!$F37*12),0)</f>
        <v>0.69444444444444442</v>
      </c>
      <c r="F91" s="89">
        <f ca="1">+IFERROR(SUM(OFFSET(F57,0,0,1,-MIN(Input!$F37*12,Capex!F$1)))/(Input!$F37*12),0)</f>
        <v>0.69444444444444442</v>
      </c>
      <c r="G91" s="89">
        <f ca="1">+IFERROR(SUM(OFFSET(G57,0,0,1,-MIN(Input!$F37*12,Capex!G$1)))/(Input!$F37*12),0)</f>
        <v>0.69444444444444442</v>
      </c>
      <c r="H91" s="89">
        <f ca="1">+IFERROR(SUM(OFFSET(H57,0,0,1,-MIN(Input!$F37*12,Capex!H$1)))/(Input!$F37*12),0)</f>
        <v>0.69444444444444442</v>
      </c>
      <c r="I91" s="89">
        <f ca="1">+IFERROR(SUM(OFFSET(I57,0,0,1,-MIN(Input!$F37*12,Capex!I$1)))/(Input!$F37*12),0)</f>
        <v>0.69444444444444442</v>
      </c>
      <c r="J91" s="89">
        <f ca="1">+IFERROR(SUM(OFFSET(J57,0,0,1,-MIN(Input!$F37*12,Capex!J$1)))/(Input!$F37*12),0)</f>
        <v>0.69444444444444442</v>
      </c>
      <c r="K91" s="89">
        <f ca="1">+IFERROR(SUM(OFFSET(K57,0,0,1,-MIN(Input!$F37*12,Capex!K$1)))/(Input!$F37*12),0)</f>
        <v>0.69444444444444442</v>
      </c>
      <c r="L91" s="89">
        <f ca="1">+IFERROR(SUM(OFFSET(L57,0,0,1,-MIN(Input!$F37*12,Capex!L$1)))/(Input!$F37*12),0)</f>
        <v>0.69444444444444442</v>
      </c>
      <c r="M91" s="89">
        <f ca="1">+IFERROR(SUM(OFFSET(M57,0,0,1,-MIN(Input!$F37*12,Capex!M$1)))/(Input!$F37*12),0)</f>
        <v>0.69444444444444442</v>
      </c>
      <c r="N91" s="89">
        <f ca="1">+IFERROR(SUM(OFFSET(N57,0,0,1,-MIN(Input!$F37*12,Capex!N$1)))/(Input!$F37*12),0)</f>
        <v>0.69444444444444442</v>
      </c>
      <c r="O91" s="89">
        <f ca="1">+IFERROR(SUM(OFFSET(O57,0,0,1,-MIN(Input!$F37*12,Capex!O$1)))/(Input!$F37*12),0)</f>
        <v>0.69444444444444442</v>
      </c>
      <c r="P91" s="89">
        <f ca="1">+IFERROR(SUM(OFFSET(P57,0,0,1,-MIN(Input!$F37*12,Capex!P$1)))/(Input!$F37*12),0)</f>
        <v>0.69444444444444442</v>
      </c>
      <c r="Q91" s="89">
        <f ca="1">+IFERROR(SUM(OFFSET(Q57,0,0,1,-MIN(Input!$F37*12,Capex!Q$1)))/(Input!$F37*12),0)</f>
        <v>0.69444444444444442</v>
      </c>
      <c r="R91" s="89">
        <f ca="1">+IFERROR(SUM(OFFSET(R57,0,0,1,-MIN(Input!$F37*12,Capex!R$1)))/(Input!$F37*12),0)</f>
        <v>0.69444444444444442</v>
      </c>
      <c r="S91" s="89">
        <f ca="1">+IFERROR(SUM(OFFSET(S57,0,0,1,-MIN(Input!$F37*12,Capex!S$1)))/(Input!$F37*12),0)</f>
        <v>0.69444444444444442</v>
      </c>
      <c r="T91" s="89">
        <f ca="1">+IFERROR(SUM(OFFSET(T57,0,0,1,-MIN(Input!$F37*12,Capex!T$1)))/(Input!$F37*12),0)</f>
        <v>0.69444444444444442</v>
      </c>
      <c r="U91" s="89">
        <f ca="1">+IFERROR(SUM(OFFSET(U57,0,0,1,-MIN(Input!$F37*12,Capex!U$1)))/(Input!$F37*12),0)</f>
        <v>0.69444444444444442</v>
      </c>
      <c r="V91" s="89">
        <f ca="1">+IFERROR(SUM(OFFSET(V57,0,0,1,-MIN(Input!$F37*12,Capex!V$1)))/(Input!$F37*12),0)</f>
        <v>0.69444444444444442</v>
      </c>
      <c r="W91" s="89">
        <f ca="1">+IFERROR(SUM(OFFSET(W57,0,0,1,-MIN(Input!$F37*12,Capex!W$1)))/(Input!$F37*12),0)</f>
        <v>0.69444444444444442</v>
      </c>
      <c r="X91" s="89">
        <f ca="1">+IFERROR(SUM(OFFSET(X57,0,0,1,-MIN(Input!$F37*12,Capex!X$1)))/(Input!$F37*12),0)</f>
        <v>0.69444444444444442</v>
      </c>
      <c r="Y91" s="89">
        <f ca="1">+IFERROR(SUM(OFFSET(Y57,0,0,1,-MIN(Input!$F37*12,Capex!Y$1)))/(Input!$F37*12),0)</f>
        <v>0.69444444444444442</v>
      </c>
      <c r="Z91" s="89">
        <f ca="1">+IFERROR(SUM(OFFSET(Z57,0,0,1,-MIN(Input!$F37*12,Capex!Z$1)))/(Input!$F37*12),0)</f>
        <v>0.69444444444444442</v>
      </c>
      <c r="AA91" s="89">
        <f ca="1">+IFERROR(SUM(OFFSET(AA57,0,0,1,-MIN(Input!$F37*12,Capex!AA$1)))/(Input!$F37*12),0)</f>
        <v>0.69444444444444442</v>
      </c>
      <c r="AB91" s="89">
        <f ca="1">+IFERROR(SUM(OFFSET(AB57,0,0,1,-MIN(Input!$F37*12,Capex!AB$1)))/(Input!$F37*12),0)</f>
        <v>0.69444444444444442</v>
      </c>
      <c r="AC91" s="89">
        <f ca="1">+IFERROR(SUM(OFFSET(AC57,0,0,1,-MIN(Input!$F37*12,Capex!AC$1)))/(Input!$F37*12),0)</f>
        <v>0.69444444444444442</v>
      </c>
      <c r="AD91" s="89">
        <f ca="1">+IFERROR(SUM(OFFSET(AD57,0,0,1,-MIN(Input!$F37*12,Capex!AD$1)))/(Input!$F37*12),0)</f>
        <v>0.69444444444444442</v>
      </c>
      <c r="AE91" s="89">
        <f ca="1">+IFERROR(SUM(OFFSET(AE57,0,0,1,-MIN(Input!$F37*12,Capex!AE$1)))/(Input!$F37*12),0)</f>
        <v>0.69444444444444442</v>
      </c>
      <c r="AF91" s="89">
        <f ca="1">+IFERROR(SUM(OFFSET(AF57,0,0,1,-MIN(Input!$F37*12,Capex!AF$1)))/(Input!$F37*12),0)</f>
        <v>0.69444444444444442</v>
      </c>
      <c r="AG91" s="89">
        <f ca="1">+IFERROR(SUM(OFFSET(AG57,0,0,1,-MIN(Input!$F37*12,Capex!AG$1)))/(Input!$F37*12),0)</f>
        <v>0.69444444444444442</v>
      </c>
      <c r="AH91" s="89">
        <f ca="1">+IFERROR(SUM(OFFSET(AH57,0,0,1,-MIN(Input!$F37*12,Capex!AH$1)))/(Input!$F37*12),0)</f>
        <v>0.69444444444444442</v>
      </c>
      <c r="AI91" s="89">
        <f ca="1">+IFERROR(SUM(OFFSET(AI57,0,0,1,-MIN(Input!$F37*12,Capex!AI$1)))/(Input!$F37*12),0)</f>
        <v>0.69444444444444442</v>
      </c>
      <c r="AJ91" s="89">
        <f ca="1">+IFERROR(SUM(OFFSET(AJ57,0,0,1,-MIN(Input!$F37*12,Capex!AJ$1)))/(Input!$F37*12),0)</f>
        <v>0.69444444444444442</v>
      </c>
      <c r="AK91" s="89">
        <f ca="1">+IFERROR(SUM(OFFSET(AK57,0,0,1,-MIN(Input!$F37*12,Capex!AK$1)))/(Input!$F37*12),0)</f>
        <v>0.69444444444444442</v>
      </c>
      <c r="AL91" s="89">
        <f ca="1">+IFERROR(SUM(OFFSET(AL57,0,0,1,-MIN(Input!$F37*12,Capex!AL$1)))/(Input!$F37*12),0)</f>
        <v>0.69444444444444442</v>
      </c>
      <c r="AM91" s="89">
        <f ca="1">+IFERROR(SUM(OFFSET(AM57,0,0,1,-MIN(Input!$F37*12,Capex!AM$1)))/(Input!$F37*12),0)</f>
        <v>0.69444444444444442</v>
      </c>
      <c r="AN91" s="89">
        <f ca="1">+IFERROR(SUM(OFFSET(AN57,0,0,1,-MIN(Input!$F37*12,Capex!AN$1)))/(Input!$F37*12),0)</f>
        <v>0.69444444444444442</v>
      </c>
      <c r="AO91" s="89">
        <f ca="1">+IFERROR(SUM(OFFSET(AO57,0,0,1,-MIN(Input!$F37*12,Capex!AO$1)))/(Input!$F37*12),0)</f>
        <v>0.69444444444444442</v>
      </c>
      <c r="AP91" s="89">
        <f ca="1">+IFERROR(SUM(OFFSET(AP57,0,0,1,-MIN(Input!$F37*12,Capex!AP$1)))/(Input!$F37*12),0)</f>
        <v>0.69444444444444442</v>
      </c>
      <c r="AQ91" s="89">
        <f ca="1">+IFERROR(SUM(OFFSET(AQ57,0,0,1,-MIN(Input!$F37*12,Capex!AQ$1)))/(Input!$F37*12),0)</f>
        <v>0.69444444444444442</v>
      </c>
      <c r="AR91" s="89">
        <f ca="1">+IFERROR(SUM(OFFSET(AR57,0,0,1,-MIN(Input!$F37*12,Capex!AR$1)))/(Input!$F37*12),0)</f>
        <v>0.69444444444444442</v>
      </c>
      <c r="AS91" s="89">
        <f ca="1">+IFERROR(SUM(OFFSET(AS57,0,0,1,-MIN(Input!$F37*12,Capex!AS$1)))/(Input!$F37*12),0)</f>
        <v>0.69444444444444442</v>
      </c>
      <c r="AT91" s="89">
        <f ca="1">+IFERROR(SUM(OFFSET(AT57,0,0,1,-MIN(Input!$F37*12,Capex!AT$1)))/(Input!$F37*12),0)</f>
        <v>0.69444444444444442</v>
      </c>
      <c r="AU91" s="89">
        <f ca="1">+IFERROR(SUM(OFFSET(AU57,0,0,1,-MIN(Input!$F37*12,Capex!AU$1)))/(Input!$F37*12),0)</f>
        <v>0.69444444444444442</v>
      </c>
      <c r="AV91" s="89">
        <f ca="1">+IFERROR(SUM(OFFSET(AV57,0,0,1,-MIN(Input!$F37*12,Capex!AV$1)))/(Input!$F37*12),0)</f>
        <v>0.69444444444444442</v>
      </c>
      <c r="AW91" s="89">
        <f ca="1">+IFERROR(SUM(OFFSET(AW57,0,0,1,-MIN(Input!$F37*12,Capex!AW$1)))/(Input!$F37*12),0)</f>
        <v>0.69444444444444442</v>
      </c>
      <c r="AX91" s="89">
        <f ca="1">+IFERROR(SUM(OFFSET(AX57,0,0,1,-MIN(Input!$F37*12,Capex!AX$1)))/(Input!$F37*12),0)</f>
        <v>0.69444444444444442</v>
      </c>
      <c r="AY91" s="89">
        <f ca="1">+IFERROR(SUM(OFFSET(AY57,0,0,1,-MIN(Input!$F37*12,Capex!AY$1)))/(Input!$F37*12),0)</f>
        <v>0.69444444444444442</v>
      </c>
      <c r="AZ91" s="89">
        <f ca="1">+IFERROR(SUM(OFFSET(AZ57,0,0,1,-MIN(Input!$F37*12,Capex!AZ$1)))/(Input!$F37*12),0)</f>
        <v>0.69444444444444442</v>
      </c>
      <c r="BA91" s="89">
        <f ca="1">+IFERROR(SUM(OFFSET(BA57,0,0,1,-MIN(Input!$F37*12,Capex!BA$1)))/(Input!$F37*12),0)</f>
        <v>0.69444444444444442</v>
      </c>
      <c r="BB91" s="89">
        <f ca="1">+IFERROR(SUM(OFFSET(BB57,0,0,1,-MIN(Input!$F37*12,Capex!BB$1)))/(Input!$F37*12),0)</f>
        <v>0.69444444444444442</v>
      </c>
      <c r="BC91" s="89">
        <f ca="1">+IFERROR(SUM(OFFSET(BC57,0,0,1,-MIN(Input!$F37*12,Capex!BC$1)))/(Input!$F37*12),0)</f>
        <v>0.69444444444444442</v>
      </c>
      <c r="BD91" s="89">
        <f ca="1">+IFERROR(SUM(OFFSET(BD57,0,0,1,-MIN(Input!$F37*12,Capex!BD$1)))/(Input!$F37*12),0)</f>
        <v>0.69444444444444442</v>
      </c>
      <c r="BE91" s="89">
        <f ca="1">+IFERROR(SUM(OFFSET(BE57,0,0,1,-MIN(Input!$F37*12,Capex!BE$1)))/(Input!$F37*12),0)</f>
        <v>0.69444444444444442</v>
      </c>
      <c r="BF91" s="89">
        <f ca="1">+IFERROR(SUM(OFFSET(BF57,0,0,1,-MIN(Input!$F37*12,Capex!BF$1)))/(Input!$F37*12),0)</f>
        <v>0.69444444444444442</v>
      </c>
      <c r="BG91" s="89">
        <f ca="1">+IFERROR(SUM(OFFSET(BG57,0,0,1,-MIN(Input!$F37*12,Capex!BG$1)))/(Input!$F37*12),0)</f>
        <v>0.69444444444444442</v>
      </c>
      <c r="BH91" s="89">
        <f ca="1">+IFERROR(SUM(OFFSET(BH57,0,0,1,-MIN(Input!$F37*12,Capex!BH$1)))/(Input!$F37*12),0)</f>
        <v>0.69444444444444442</v>
      </c>
      <c r="BI91" s="89">
        <f ca="1">+IFERROR(SUM(OFFSET(BI57,0,0,1,-MIN(Input!$F37*12,Capex!BI$1)))/(Input!$F37*12),0)</f>
        <v>0.69444444444444442</v>
      </c>
      <c r="BJ91" s="89">
        <f ca="1">+IFERROR(SUM(OFFSET(BJ57,0,0,1,-MIN(Input!$F37*12,Capex!BJ$1)))/(Input!$F37*12),0)</f>
        <v>0.69444444444444442</v>
      </c>
      <c r="BK91" s="89">
        <f ca="1">+IFERROR(SUM(OFFSET(BK57,0,0,1,-MIN(Input!$F37*12,Capex!BK$1)))/(Input!$F37*12),0)</f>
        <v>0.69444444444444442</v>
      </c>
      <c r="BL91" s="89">
        <f ca="1">+IFERROR(SUM(OFFSET(BL57,0,0,1,-MIN(Input!$F37*12,Capex!BL$1)))/(Input!$F37*12),0)</f>
        <v>0.69444444444444442</v>
      </c>
      <c r="BM91" s="89">
        <f ca="1">+IFERROR(SUM(OFFSET(BM57,0,0,1,-MIN(Input!$F37*12,Capex!BM$1)))/(Input!$F37*12),0)</f>
        <v>0.69444444444444442</v>
      </c>
      <c r="BN91" s="89">
        <f ca="1">+IFERROR(SUM(OFFSET(BN57,0,0,1,-MIN(Input!$F37*12,Capex!BN$1)))/(Input!$F37*12),0)</f>
        <v>0.69444444444444442</v>
      </c>
      <c r="BO91" s="89">
        <f ca="1">+IFERROR(SUM(OFFSET(BO57,0,0,1,-MIN(Input!$F37*12,Capex!BO$1)))/(Input!$F37*12),0)</f>
        <v>0.69444444444444442</v>
      </c>
      <c r="BP91" s="89">
        <f ca="1">+IFERROR(SUM(OFFSET(BP57,0,0,1,-MIN(Input!$F37*12,Capex!BP$1)))/(Input!$F37*12),0)</f>
        <v>0.69444444444444442</v>
      </c>
      <c r="BQ91" s="89">
        <f ca="1">+IFERROR(SUM(OFFSET(BQ57,0,0,1,-MIN(Input!$F37*12,Capex!BQ$1)))/(Input!$F37*12),0)</f>
        <v>0.69444444444444442</v>
      </c>
      <c r="BR91" s="89">
        <f ca="1">+IFERROR(SUM(OFFSET(BR57,0,0,1,-MIN(Input!$F37*12,Capex!BR$1)))/(Input!$F37*12),0)</f>
        <v>0.69444444444444442</v>
      </c>
      <c r="BS91" s="89">
        <f ca="1">+IFERROR(SUM(OFFSET(BS57,0,0,1,-MIN(Input!$F37*12,Capex!BS$1)))/(Input!$F37*12),0)</f>
        <v>0.69444444444444442</v>
      </c>
      <c r="BT91" s="89">
        <f ca="1">+IFERROR(SUM(OFFSET(BT57,0,0,1,-MIN(Input!$F37*12,Capex!BT$1)))/(Input!$F37*12),0)</f>
        <v>0.69444444444444442</v>
      </c>
      <c r="BU91" s="89">
        <f ca="1">+IFERROR(SUM(OFFSET(BU57,0,0,1,-MIN(Input!$F37*12,Capex!BU$1)))/(Input!$F37*12),0)</f>
        <v>0.69444444444444442</v>
      </c>
      <c r="BV91" s="89">
        <f ca="1">+IFERROR(SUM(OFFSET(BV57,0,0,1,-MIN(Input!$F37*12,Capex!BV$1)))/(Input!$F37*12),0)</f>
        <v>0.69444444444444442</v>
      </c>
      <c r="BW91" s="89">
        <f ca="1">+IFERROR(SUM(OFFSET(BW57,0,0,1,-MIN(Input!$F37*12,Capex!BW$1)))/(Input!$F37*12),0)</f>
        <v>0.69444444444444442</v>
      </c>
      <c r="BX91" s="89">
        <f ca="1">+IFERROR(SUM(OFFSET(BX57,0,0,1,-MIN(Input!$F37*12,Capex!BX$1)))/(Input!$F37*12),0)</f>
        <v>0.69444444444444442</v>
      </c>
      <c r="BY91" s="89">
        <f ca="1">+IFERROR(SUM(OFFSET(BY57,0,0,1,-MIN(Input!$F37*12,Capex!BY$1)))/(Input!$F37*12),0)</f>
        <v>0.69444444444444442</v>
      </c>
      <c r="BZ91" s="89">
        <f ca="1">+IFERROR(SUM(OFFSET(BZ57,0,0,1,-MIN(Input!$F37*12,Capex!BZ$1)))/(Input!$F37*12),0)</f>
        <v>0.69444444444444442</v>
      </c>
      <c r="CA91" s="89">
        <f ca="1">+IFERROR(SUM(OFFSET(CA57,0,0,1,-MIN(Input!$F37*12,Capex!CA$1)))/(Input!$F37*12),0)</f>
        <v>0.69444444444444442</v>
      </c>
      <c r="CB91" s="89">
        <f ca="1">+IFERROR(SUM(OFFSET(CB57,0,0,1,-MIN(Input!$F37*12,Capex!CB$1)))/(Input!$F37*12),0)</f>
        <v>0.69444444444444442</v>
      </c>
      <c r="CC91" s="89">
        <f ca="1">+IFERROR(SUM(OFFSET(CC57,0,0,1,-MIN(Input!$F37*12,Capex!CC$1)))/(Input!$F37*12),0)</f>
        <v>0.69444444444444442</v>
      </c>
      <c r="CD91" s="89">
        <f ca="1">+IFERROR(SUM(OFFSET(CD57,0,0,1,-MIN(Input!$F37*12,Capex!CD$1)))/(Input!$F37*12),0)</f>
        <v>0.69444444444444442</v>
      </c>
      <c r="CE91" s="89">
        <f ca="1">+IFERROR(SUM(OFFSET(CE57,0,0,1,-MIN(Input!$F37*12,Capex!CE$1)))/(Input!$F37*12),0)</f>
        <v>0.69444444444444442</v>
      </c>
      <c r="CF91" s="89">
        <f ca="1">+IFERROR(SUM(OFFSET(CF57,0,0,1,-MIN(Input!$F37*12,Capex!CF$1)))/(Input!$F37*12),0)</f>
        <v>0.69444444444444442</v>
      </c>
      <c r="CG91" s="89">
        <f ca="1">+IFERROR(SUM(OFFSET(CG57,0,0,1,-MIN(Input!$F37*12,Capex!CG$1)))/(Input!$F37*12),0)</f>
        <v>0.69444444444444442</v>
      </c>
      <c r="CH91" s="89">
        <f ca="1">+IFERROR(SUM(OFFSET(CH57,0,0,1,-MIN(Input!$F37*12,Capex!CH$1)))/(Input!$F37*12),0)</f>
        <v>0.69444444444444442</v>
      </c>
      <c r="CI91" s="89">
        <f ca="1">+IFERROR(SUM(OFFSET(CI57,0,0,1,-MIN(Input!$F37*12,Capex!CI$1)))/(Input!$F37*12),0)</f>
        <v>0.69444444444444442</v>
      </c>
      <c r="CJ91" s="89">
        <f ca="1">+IFERROR(SUM(OFFSET(CJ57,0,0,1,-MIN(Input!$F37*12,Capex!CJ$1)))/(Input!$F37*12),0)</f>
        <v>0.69444444444444442</v>
      </c>
      <c r="CK91" s="89">
        <f ca="1">+IFERROR(SUM(OFFSET(CK57,0,0,1,-MIN(Input!$F37*12,Capex!CK$1)))/(Input!$F37*12),0)</f>
        <v>0.69444444444444442</v>
      </c>
      <c r="CL91" s="89">
        <f ca="1">+IFERROR(SUM(OFFSET(CL57,0,0,1,-MIN(Input!$F37*12,Capex!CL$1)))/(Input!$F37*12),0)</f>
        <v>0.69444444444444442</v>
      </c>
      <c r="CM91" s="89">
        <f ca="1">+IFERROR(SUM(OFFSET(CM57,0,0,1,-MIN(Input!$F37*12,Capex!CM$1)))/(Input!$F37*12),0)</f>
        <v>0.69444444444444442</v>
      </c>
      <c r="CN91" s="89">
        <f ca="1">+IFERROR(SUM(OFFSET(CN57,0,0,1,-MIN(Input!$F37*12,Capex!CN$1)))/(Input!$F37*12),0)</f>
        <v>0.69444444444444442</v>
      </c>
      <c r="CO91" s="89">
        <f ca="1">+IFERROR(SUM(OFFSET(CO57,0,0,1,-MIN(Input!$F37*12,Capex!CO$1)))/(Input!$F37*12),0)</f>
        <v>0.69444444444444442</v>
      </c>
      <c r="CP91" s="89">
        <f ca="1">+IFERROR(SUM(OFFSET(CP57,0,0,1,-MIN(Input!$F37*12,Capex!CP$1)))/(Input!$F37*12),0)</f>
        <v>0.69444444444444442</v>
      </c>
      <c r="CQ91" s="89">
        <f ca="1">+IFERROR(SUM(OFFSET(CQ57,0,0,1,-MIN(Input!$F37*12,Capex!CQ$1)))/(Input!$F37*12),0)</f>
        <v>0.69444444444444442</v>
      </c>
      <c r="CR91" s="89">
        <f ca="1">+IFERROR(SUM(OFFSET(CR57,0,0,1,-MIN(Input!$F37*12,Capex!CR$1)))/(Input!$F37*12),0)</f>
        <v>0.69444444444444442</v>
      </c>
      <c r="CS91" s="89">
        <f ca="1">+IFERROR(SUM(OFFSET(CS57,0,0,1,-MIN(Input!$F37*12,Capex!CS$1)))/(Input!$F37*12),0)</f>
        <v>0.69444444444444442</v>
      </c>
      <c r="CT91" s="89">
        <f ca="1">+IFERROR(SUM(OFFSET(CT57,0,0,1,-MIN(Input!$F37*12,Capex!CT$1)))/(Input!$F37*12),0)</f>
        <v>0.69444444444444442</v>
      </c>
      <c r="CU91" s="89">
        <f ca="1">+IFERROR(SUM(OFFSET(CU57,0,0,1,-MIN(Input!$F37*12,Capex!CU$1)))/(Input!$F37*12),0)</f>
        <v>0.69444444444444442</v>
      </c>
      <c r="CV91" s="89">
        <f ca="1">+IFERROR(SUM(OFFSET(CV57,0,0,1,-MIN(Input!$F37*12,Capex!CV$1)))/(Input!$F37*12),0)</f>
        <v>0.69444444444444442</v>
      </c>
      <c r="CW91" s="89">
        <f ca="1">+IFERROR(SUM(OFFSET(CW57,0,0,1,-MIN(Input!$F37*12,Capex!CW$1)))/(Input!$F37*12),0)</f>
        <v>0.69444444444444442</v>
      </c>
      <c r="CX91" s="89">
        <f ca="1">+IFERROR(SUM(OFFSET(CX57,0,0,1,-MIN(Input!$F37*12,Capex!CX$1)))/(Input!$F37*12),0)</f>
        <v>0.69444444444444442</v>
      </c>
      <c r="CY91" s="89">
        <f ca="1">+IFERROR(SUM(OFFSET(CY57,0,0,1,-MIN(Input!$F37*12,Capex!CY$1)))/(Input!$F37*12),0)</f>
        <v>0.69444444444444442</v>
      </c>
      <c r="CZ91" s="89">
        <f ca="1">+IFERROR(SUM(OFFSET(CZ57,0,0,1,-MIN(Input!$F37*12,Capex!CZ$1)))/(Input!$F37*12),0)</f>
        <v>0.69444444444444442</v>
      </c>
      <c r="DA91" s="89">
        <f ca="1">+IFERROR(SUM(OFFSET(DA57,0,0,1,-MIN(Input!$F37*12,Capex!DA$1)))/(Input!$F37*12),0)</f>
        <v>0.69444444444444442</v>
      </c>
      <c r="DB91" s="89">
        <f ca="1">+IFERROR(SUM(OFFSET(DB57,0,0,1,-MIN(Input!$F37*12,Capex!DB$1)))/(Input!$F37*12),0)</f>
        <v>0.69444444444444442</v>
      </c>
      <c r="DC91" s="89">
        <f ca="1">+IFERROR(SUM(OFFSET(DC57,0,0,1,-MIN(Input!$F37*12,Capex!DC$1)))/(Input!$F37*12),0)</f>
        <v>0.69444444444444442</v>
      </c>
      <c r="DD91" s="89">
        <f ca="1">+IFERROR(SUM(OFFSET(DD57,0,0,1,-MIN(Input!$F37*12,Capex!DD$1)))/(Input!$F37*12),0)</f>
        <v>0.69444444444444442</v>
      </c>
      <c r="DE91" s="89">
        <f ca="1">+IFERROR(SUM(OFFSET(DE57,0,0,1,-MIN(Input!$F37*12,Capex!DE$1)))/(Input!$F37*12),0)</f>
        <v>0.69444444444444442</v>
      </c>
      <c r="DF91" s="89">
        <f ca="1">+IFERROR(SUM(OFFSET(DF57,0,0,1,-MIN(Input!$F37*12,Capex!DF$1)))/(Input!$F37*12),0)</f>
        <v>0.69444444444444442</v>
      </c>
      <c r="DG91" s="89">
        <f ca="1">+IFERROR(SUM(OFFSET(DG57,0,0,1,-MIN(Input!$F37*12,Capex!DG$1)))/(Input!$F37*12),0)</f>
        <v>0.69444444444444442</v>
      </c>
      <c r="DH91" s="89">
        <f ca="1">+IFERROR(SUM(OFFSET(DH57,0,0,1,-MIN(Input!$F37*12,Capex!DH$1)))/(Input!$F37*12),0)</f>
        <v>0.69444444444444442</v>
      </c>
      <c r="DI91" s="89">
        <f ca="1">+IFERROR(SUM(OFFSET(DI57,0,0,1,-MIN(Input!$F37*12,Capex!DI$1)))/(Input!$F37*12),0)</f>
        <v>0.69444444444444442</v>
      </c>
      <c r="DJ91" s="89">
        <f ca="1">+IFERROR(SUM(OFFSET(DJ57,0,0,1,-MIN(Input!$F37*12,Capex!DJ$1)))/(Input!$F37*12),0)</f>
        <v>0.69444444444444442</v>
      </c>
      <c r="DK91" s="89">
        <f ca="1">+IFERROR(SUM(OFFSET(DK57,0,0,1,-MIN(Input!$F37*12,Capex!DK$1)))/(Input!$F37*12),0)</f>
        <v>0.69444444444444442</v>
      </c>
      <c r="DL91" s="89">
        <f ca="1">+IFERROR(SUM(OFFSET(DL57,0,0,1,-MIN(Input!$F37*12,Capex!DL$1)))/(Input!$F37*12),0)</f>
        <v>0.69444444444444442</v>
      </c>
      <c r="DM91" s="89">
        <f ca="1">+IFERROR(SUM(OFFSET(DM57,0,0,1,-MIN(Input!$F37*12,Capex!DM$1)))/(Input!$F37*12),0)</f>
        <v>0.69444444444444442</v>
      </c>
      <c r="DN91" s="89">
        <f ca="1">+IFERROR(SUM(OFFSET(DN57,0,0,1,-MIN(Input!$F37*12,Capex!DN$1)))/(Input!$F37*12),0)</f>
        <v>0.69444444444444442</v>
      </c>
      <c r="DO91" s="89">
        <f ca="1">+IFERROR(SUM(OFFSET(DO57,0,0,1,-MIN(Input!$F37*12,Capex!DO$1)))/(Input!$F37*12),0)</f>
        <v>0.69444444444444442</v>
      </c>
      <c r="DP91" s="89">
        <f ca="1">+IFERROR(SUM(OFFSET(DP57,0,0,1,-MIN(Input!$F37*12,Capex!DP$1)))/(Input!$F37*12),0)</f>
        <v>0.69444444444444442</v>
      </c>
      <c r="DQ91" s="89">
        <f ca="1">+IFERROR(SUM(OFFSET(DQ57,0,0,1,-MIN(Input!$F37*12,Capex!DQ$1)))/(Input!$F37*12),0)</f>
        <v>0.69444444444444442</v>
      </c>
      <c r="DR91" s="89">
        <f ca="1">+IFERROR(SUM(OFFSET(DR57,0,0,1,-MIN(Input!$F37*12,Capex!DR$1)))/(Input!$F37*12),0)</f>
        <v>0.69444444444444442</v>
      </c>
      <c r="DS91" s="89">
        <f ca="1">+IFERROR(SUM(OFFSET(DS57,0,0,1,-MIN(Input!$F37*12,Capex!DS$1)))/(Input!$F37*12),0)</f>
        <v>0.69444444444444442</v>
      </c>
      <c r="DT91" s="89">
        <f ca="1">+IFERROR(SUM(OFFSET(DT57,0,0,1,-MIN(Input!$F37*12,Capex!DT$1)))/(Input!$F37*12),0)</f>
        <v>0.69444444444444442</v>
      </c>
    </row>
    <row r="92" spans="1:124" ht="14.25" customHeight="1" x14ac:dyDescent="0.15">
      <c r="A92" s="85" t="str">
        <f>+Input!G38</f>
        <v>Other Assets</v>
      </c>
      <c r="B92" s="3" t="str">
        <f t="shared" si="154"/>
        <v xml:space="preserve">Contingency ESTIMATED AT 1% OF PURCHASE </v>
      </c>
      <c r="C92" s="71" t="str">
        <f t="shared" si="153"/>
        <v>EUR</v>
      </c>
      <c r="D92" s="23"/>
      <c r="E92" s="89">
        <f ca="1">+IFERROR(SUM(OFFSET(E58,0,0,1,-MIN(Input!$F38*12,Capex!E$1)))/(Input!$F38*12),0)</f>
        <v>192.5</v>
      </c>
      <c r="F92" s="89">
        <f ca="1">+IFERROR(SUM(OFFSET(F58,0,0,1,-MIN(Input!$F38*12,Capex!F$1)))/(Input!$F38*12),0)</f>
        <v>192.5</v>
      </c>
      <c r="G92" s="89">
        <f ca="1">+IFERROR(SUM(OFFSET(G58,0,0,1,-MIN(Input!$F38*12,Capex!G$1)))/(Input!$F38*12),0)</f>
        <v>192.5</v>
      </c>
      <c r="H92" s="89">
        <f ca="1">+IFERROR(SUM(OFFSET(H58,0,0,1,-MIN(Input!$F38*12,Capex!H$1)))/(Input!$F38*12),0)</f>
        <v>192.5</v>
      </c>
      <c r="I92" s="89">
        <f ca="1">+IFERROR(SUM(OFFSET(I58,0,0,1,-MIN(Input!$F38*12,Capex!I$1)))/(Input!$F38*12),0)</f>
        <v>192.5</v>
      </c>
      <c r="J92" s="89">
        <f ca="1">+IFERROR(SUM(OFFSET(J58,0,0,1,-MIN(Input!$F38*12,Capex!J$1)))/(Input!$F38*12),0)</f>
        <v>192.5</v>
      </c>
      <c r="K92" s="89">
        <f ca="1">+IFERROR(SUM(OFFSET(K58,0,0,1,-MIN(Input!$F38*12,Capex!K$1)))/(Input!$F38*12),0)</f>
        <v>192.5</v>
      </c>
      <c r="L92" s="89">
        <f ca="1">+IFERROR(SUM(OFFSET(L58,0,0,1,-MIN(Input!$F38*12,Capex!L$1)))/(Input!$F38*12),0)</f>
        <v>192.5</v>
      </c>
      <c r="M92" s="89">
        <f ca="1">+IFERROR(SUM(OFFSET(M58,0,0,1,-MIN(Input!$F38*12,Capex!M$1)))/(Input!$F38*12),0)</f>
        <v>192.5</v>
      </c>
      <c r="N92" s="89">
        <f ca="1">+IFERROR(SUM(OFFSET(N58,0,0,1,-MIN(Input!$F38*12,Capex!N$1)))/(Input!$F38*12),0)</f>
        <v>192.5</v>
      </c>
      <c r="O92" s="89">
        <f ca="1">+IFERROR(SUM(OFFSET(O58,0,0,1,-MIN(Input!$F38*12,Capex!O$1)))/(Input!$F38*12),0)</f>
        <v>192.5</v>
      </c>
      <c r="P92" s="89">
        <f ca="1">+IFERROR(SUM(OFFSET(P58,0,0,1,-MIN(Input!$F38*12,Capex!P$1)))/(Input!$F38*12),0)</f>
        <v>192.5</v>
      </c>
      <c r="Q92" s="89">
        <f ca="1">+IFERROR(SUM(OFFSET(Q58,0,0,1,-MIN(Input!$F38*12,Capex!Q$1)))/(Input!$F38*12),0)</f>
        <v>192.5</v>
      </c>
      <c r="R92" s="89">
        <f ca="1">+IFERROR(SUM(OFFSET(R58,0,0,1,-MIN(Input!$F38*12,Capex!R$1)))/(Input!$F38*12),0)</f>
        <v>192.5</v>
      </c>
      <c r="S92" s="89">
        <f ca="1">+IFERROR(SUM(OFFSET(S58,0,0,1,-MIN(Input!$F38*12,Capex!S$1)))/(Input!$F38*12),0)</f>
        <v>192.5</v>
      </c>
      <c r="T92" s="89">
        <f ca="1">+IFERROR(SUM(OFFSET(T58,0,0,1,-MIN(Input!$F38*12,Capex!T$1)))/(Input!$F38*12),0)</f>
        <v>192.5</v>
      </c>
      <c r="U92" s="89">
        <f ca="1">+IFERROR(SUM(OFFSET(U58,0,0,1,-MIN(Input!$F38*12,Capex!U$1)))/(Input!$F38*12),0)</f>
        <v>192.5</v>
      </c>
      <c r="V92" s="89">
        <f ca="1">+IFERROR(SUM(OFFSET(V58,0,0,1,-MIN(Input!$F38*12,Capex!V$1)))/(Input!$F38*12),0)</f>
        <v>192.5</v>
      </c>
      <c r="W92" s="89">
        <f ca="1">+IFERROR(SUM(OFFSET(W58,0,0,1,-MIN(Input!$F38*12,Capex!W$1)))/(Input!$F38*12),0)</f>
        <v>192.5</v>
      </c>
      <c r="X92" s="89">
        <f ca="1">+IFERROR(SUM(OFFSET(X58,0,0,1,-MIN(Input!$F38*12,Capex!X$1)))/(Input!$F38*12),0)</f>
        <v>192.5</v>
      </c>
      <c r="Y92" s="89">
        <f ca="1">+IFERROR(SUM(OFFSET(Y58,0,0,1,-MIN(Input!$F38*12,Capex!Y$1)))/(Input!$F38*12),0)</f>
        <v>192.5</v>
      </c>
      <c r="Z92" s="89">
        <f ca="1">+IFERROR(SUM(OFFSET(Z58,0,0,1,-MIN(Input!$F38*12,Capex!Z$1)))/(Input!$F38*12),0)</f>
        <v>192.5</v>
      </c>
      <c r="AA92" s="89">
        <f ca="1">+IFERROR(SUM(OFFSET(AA58,0,0,1,-MIN(Input!$F38*12,Capex!AA$1)))/(Input!$F38*12),0)</f>
        <v>192.5</v>
      </c>
      <c r="AB92" s="89">
        <f ca="1">+IFERROR(SUM(OFFSET(AB58,0,0,1,-MIN(Input!$F38*12,Capex!AB$1)))/(Input!$F38*12),0)</f>
        <v>192.5</v>
      </c>
      <c r="AC92" s="89">
        <f ca="1">+IFERROR(SUM(OFFSET(AC58,0,0,1,-MIN(Input!$F38*12,Capex!AC$1)))/(Input!$F38*12),0)</f>
        <v>192.5</v>
      </c>
      <c r="AD92" s="89">
        <f ca="1">+IFERROR(SUM(OFFSET(AD58,0,0,1,-MIN(Input!$F38*12,Capex!AD$1)))/(Input!$F38*12),0)</f>
        <v>192.5</v>
      </c>
      <c r="AE92" s="89">
        <f ca="1">+IFERROR(SUM(OFFSET(AE58,0,0,1,-MIN(Input!$F38*12,Capex!AE$1)))/(Input!$F38*12),0)</f>
        <v>192.5</v>
      </c>
      <c r="AF92" s="89">
        <f ca="1">+IFERROR(SUM(OFFSET(AF58,0,0,1,-MIN(Input!$F38*12,Capex!AF$1)))/(Input!$F38*12),0)</f>
        <v>192.5</v>
      </c>
      <c r="AG92" s="89">
        <f ca="1">+IFERROR(SUM(OFFSET(AG58,0,0,1,-MIN(Input!$F38*12,Capex!AG$1)))/(Input!$F38*12),0)</f>
        <v>192.5</v>
      </c>
      <c r="AH92" s="89">
        <f ca="1">+IFERROR(SUM(OFFSET(AH58,0,0,1,-MIN(Input!$F38*12,Capex!AH$1)))/(Input!$F38*12),0)</f>
        <v>192.5</v>
      </c>
      <c r="AI92" s="89">
        <f ca="1">+IFERROR(SUM(OFFSET(AI58,0,0,1,-MIN(Input!$F38*12,Capex!AI$1)))/(Input!$F38*12),0)</f>
        <v>192.5</v>
      </c>
      <c r="AJ92" s="89">
        <f ca="1">+IFERROR(SUM(OFFSET(AJ58,0,0,1,-MIN(Input!$F38*12,Capex!AJ$1)))/(Input!$F38*12),0)</f>
        <v>192.5</v>
      </c>
      <c r="AK92" s="89">
        <f ca="1">+IFERROR(SUM(OFFSET(AK58,0,0,1,-MIN(Input!$F38*12,Capex!AK$1)))/(Input!$F38*12),0)</f>
        <v>192.5</v>
      </c>
      <c r="AL92" s="89">
        <f ca="1">+IFERROR(SUM(OFFSET(AL58,0,0,1,-MIN(Input!$F38*12,Capex!AL$1)))/(Input!$F38*12),0)</f>
        <v>192.5</v>
      </c>
      <c r="AM92" s="89">
        <f ca="1">+IFERROR(SUM(OFFSET(AM58,0,0,1,-MIN(Input!$F38*12,Capex!AM$1)))/(Input!$F38*12),0)</f>
        <v>192.5</v>
      </c>
      <c r="AN92" s="89">
        <f ca="1">+IFERROR(SUM(OFFSET(AN58,0,0,1,-MIN(Input!$F38*12,Capex!AN$1)))/(Input!$F38*12),0)</f>
        <v>192.5</v>
      </c>
      <c r="AO92" s="89">
        <f ca="1">+IFERROR(SUM(OFFSET(AO58,0,0,1,-MIN(Input!$F38*12,Capex!AO$1)))/(Input!$F38*12),0)</f>
        <v>192.5</v>
      </c>
      <c r="AP92" s="89">
        <f ca="1">+IFERROR(SUM(OFFSET(AP58,0,0,1,-MIN(Input!$F38*12,Capex!AP$1)))/(Input!$F38*12),0)</f>
        <v>192.5</v>
      </c>
      <c r="AQ92" s="89">
        <f ca="1">+IFERROR(SUM(OFFSET(AQ58,0,0,1,-MIN(Input!$F38*12,Capex!AQ$1)))/(Input!$F38*12),0)</f>
        <v>192.5</v>
      </c>
      <c r="AR92" s="89">
        <f ca="1">+IFERROR(SUM(OFFSET(AR58,0,0,1,-MIN(Input!$F38*12,Capex!AR$1)))/(Input!$F38*12),0)</f>
        <v>192.5</v>
      </c>
      <c r="AS92" s="89">
        <f ca="1">+IFERROR(SUM(OFFSET(AS58,0,0,1,-MIN(Input!$F38*12,Capex!AS$1)))/(Input!$F38*12),0)</f>
        <v>192.5</v>
      </c>
      <c r="AT92" s="89">
        <f ca="1">+IFERROR(SUM(OFFSET(AT58,0,0,1,-MIN(Input!$F38*12,Capex!AT$1)))/(Input!$F38*12),0)</f>
        <v>192.5</v>
      </c>
      <c r="AU92" s="89">
        <f ca="1">+IFERROR(SUM(OFFSET(AU58,0,0,1,-MIN(Input!$F38*12,Capex!AU$1)))/(Input!$F38*12),0)</f>
        <v>192.5</v>
      </c>
      <c r="AV92" s="89">
        <f ca="1">+IFERROR(SUM(OFFSET(AV58,0,0,1,-MIN(Input!$F38*12,Capex!AV$1)))/(Input!$F38*12),0)</f>
        <v>192.5</v>
      </c>
      <c r="AW92" s="89">
        <f ca="1">+IFERROR(SUM(OFFSET(AW58,0,0,1,-MIN(Input!$F38*12,Capex!AW$1)))/(Input!$F38*12),0)</f>
        <v>192.5</v>
      </c>
      <c r="AX92" s="89">
        <f ca="1">+IFERROR(SUM(OFFSET(AX58,0,0,1,-MIN(Input!$F38*12,Capex!AX$1)))/(Input!$F38*12),0)</f>
        <v>192.5</v>
      </c>
      <c r="AY92" s="89">
        <f ca="1">+IFERROR(SUM(OFFSET(AY58,0,0,1,-MIN(Input!$F38*12,Capex!AY$1)))/(Input!$F38*12),0)</f>
        <v>192.5</v>
      </c>
      <c r="AZ92" s="89">
        <f ca="1">+IFERROR(SUM(OFFSET(AZ58,0,0,1,-MIN(Input!$F38*12,Capex!AZ$1)))/(Input!$F38*12),0)</f>
        <v>192.5</v>
      </c>
      <c r="BA92" s="89">
        <f ca="1">+IFERROR(SUM(OFFSET(BA58,0,0,1,-MIN(Input!$F38*12,Capex!BA$1)))/(Input!$F38*12),0)</f>
        <v>192.5</v>
      </c>
      <c r="BB92" s="89">
        <f ca="1">+IFERROR(SUM(OFFSET(BB58,0,0,1,-MIN(Input!$F38*12,Capex!BB$1)))/(Input!$F38*12),0)</f>
        <v>192.5</v>
      </c>
      <c r="BC92" s="89">
        <f ca="1">+IFERROR(SUM(OFFSET(BC58,0,0,1,-MIN(Input!$F38*12,Capex!BC$1)))/(Input!$F38*12),0)</f>
        <v>192.5</v>
      </c>
      <c r="BD92" s="89">
        <f ca="1">+IFERROR(SUM(OFFSET(BD58,0,0,1,-MIN(Input!$F38*12,Capex!BD$1)))/(Input!$F38*12),0)</f>
        <v>192.5</v>
      </c>
      <c r="BE92" s="89">
        <f ca="1">+IFERROR(SUM(OFFSET(BE58,0,0,1,-MIN(Input!$F38*12,Capex!BE$1)))/(Input!$F38*12),0)</f>
        <v>192.5</v>
      </c>
      <c r="BF92" s="89">
        <f ca="1">+IFERROR(SUM(OFFSET(BF58,0,0,1,-MIN(Input!$F38*12,Capex!BF$1)))/(Input!$F38*12),0)</f>
        <v>192.5</v>
      </c>
      <c r="BG92" s="89">
        <f ca="1">+IFERROR(SUM(OFFSET(BG58,0,0,1,-MIN(Input!$F38*12,Capex!BG$1)))/(Input!$F38*12),0)</f>
        <v>192.5</v>
      </c>
      <c r="BH92" s="89">
        <f ca="1">+IFERROR(SUM(OFFSET(BH58,0,0,1,-MIN(Input!$F38*12,Capex!BH$1)))/(Input!$F38*12),0)</f>
        <v>192.5</v>
      </c>
      <c r="BI92" s="89">
        <f ca="1">+IFERROR(SUM(OFFSET(BI58,0,0,1,-MIN(Input!$F38*12,Capex!BI$1)))/(Input!$F38*12),0)</f>
        <v>192.5</v>
      </c>
      <c r="BJ92" s="89">
        <f ca="1">+IFERROR(SUM(OFFSET(BJ58,0,0,1,-MIN(Input!$F38*12,Capex!BJ$1)))/(Input!$F38*12),0)</f>
        <v>192.5</v>
      </c>
      <c r="BK92" s="89">
        <f ca="1">+IFERROR(SUM(OFFSET(BK58,0,0,1,-MIN(Input!$F38*12,Capex!BK$1)))/(Input!$F38*12),0)</f>
        <v>192.5</v>
      </c>
      <c r="BL92" s="89">
        <f ca="1">+IFERROR(SUM(OFFSET(BL58,0,0,1,-MIN(Input!$F38*12,Capex!BL$1)))/(Input!$F38*12),0)</f>
        <v>192.5</v>
      </c>
      <c r="BM92" s="89">
        <f ca="1">+IFERROR(SUM(OFFSET(BM58,0,0,1,-MIN(Input!$F38*12,Capex!BM$1)))/(Input!$F38*12),0)</f>
        <v>192.5</v>
      </c>
      <c r="BN92" s="89">
        <f ca="1">+IFERROR(SUM(OFFSET(BN58,0,0,1,-MIN(Input!$F38*12,Capex!BN$1)))/(Input!$F38*12),0)</f>
        <v>192.5</v>
      </c>
      <c r="BO92" s="89">
        <f ca="1">+IFERROR(SUM(OFFSET(BO58,0,0,1,-MIN(Input!$F38*12,Capex!BO$1)))/(Input!$F38*12),0)</f>
        <v>192.5</v>
      </c>
      <c r="BP92" s="89">
        <f ca="1">+IFERROR(SUM(OFFSET(BP58,0,0,1,-MIN(Input!$F38*12,Capex!BP$1)))/(Input!$F38*12),0)</f>
        <v>192.5</v>
      </c>
      <c r="BQ92" s="89">
        <f ca="1">+IFERROR(SUM(OFFSET(BQ58,0,0,1,-MIN(Input!$F38*12,Capex!BQ$1)))/(Input!$F38*12),0)</f>
        <v>192.5</v>
      </c>
      <c r="BR92" s="89">
        <f ca="1">+IFERROR(SUM(OFFSET(BR58,0,0,1,-MIN(Input!$F38*12,Capex!BR$1)))/(Input!$F38*12),0)</f>
        <v>192.5</v>
      </c>
      <c r="BS92" s="89">
        <f ca="1">+IFERROR(SUM(OFFSET(BS58,0,0,1,-MIN(Input!$F38*12,Capex!BS$1)))/(Input!$F38*12),0)</f>
        <v>192.5</v>
      </c>
      <c r="BT92" s="89">
        <f ca="1">+IFERROR(SUM(OFFSET(BT58,0,0,1,-MIN(Input!$F38*12,Capex!BT$1)))/(Input!$F38*12),0)</f>
        <v>192.5</v>
      </c>
      <c r="BU92" s="89">
        <f ca="1">+IFERROR(SUM(OFFSET(BU58,0,0,1,-MIN(Input!$F38*12,Capex!BU$1)))/(Input!$F38*12),0)</f>
        <v>192.5</v>
      </c>
      <c r="BV92" s="89">
        <f ca="1">+IFERROR(SUM(OFFSET(BV58,0,0,1,-MIN(Input!$F38*12,Capex!BV$1)))/(Input!$F38*12),0)</f>
        <v>192.5</v>
      </c>
      <c r="BW92" s="89">
        <f ca="1">+IFERROR(SUM(OFFSET(BW58,0,0,1,-MIN(Input!$F38*12,Capex!BW$1)))/(Input!$F38*12),0)</f>
        <v>192.5</v>
      </c>
      <c r="BX92" s="89">
        <f ca="1">+IFERROR(SUM(OFFSET(BX58,0,0,1,-MIN(Input!$F38*12,Capex!BX$1)))/(Input!$F38*12),0)</f>
        <v>192.5</v>
      </c>
      <c r="BY92" s="89">
        <f ca="1">+IFERROR(SUM(OFFSET(BY58,0,0,1,-MIN(Input!$F38*12,Capex!BY$1)))/(Input!$F38*12),0)</f>
        <v>192.5</v>
      </c>
      <c r="BZ92" s="89">
        <f ca="1">+IFERROR(SUM(OFFSET(BZ58,0,0,1,-MIN(Input!$F38*12,Capex!BZ$1)))/(Input!$F38*12),0)</f>
        <v>192.5</v>
      </c>
      <c r="CA92" s="89">
        <f ca="1">+IFERROR(SUM(OFFSET(CA58,0,0,1,-MIN(Input!$F38*12,Capex!CA$1)))/(Input!$F38*12),0)</f>
        <v>192.5</v>
      </c>
      <c r="CB92" s="89">
        <f ca="1">+IFERROR(SUM(OFFSET(CB58,0,0,1,-MIN(Input!$F38*12,Capex!CB$1)))/(Input!$F38*12),0)</f>
        <v>192.5</v>
      </c>
      <c r="CC92" s="89">
        <f ca="1">+IFERROR(SUM(OFFSET(CC58,0,0,1,-MIN(Input!$F38*12,Capex!CC$1)))/(Input!$F38*12),0)</f>
        <v>192.5</v>
      </c>
      <c r="CD92" s="89">
        <f ca="1">+IFERROR(SUM(OFFSET(CD58,0,0,1,-MIN(Input!$F38*12,Capex!CD$1)))/(Input!$F38*12),0)</f>
        <v>192.5</v>
      </c>
      <c r="CE92" s="89">
        <f ca="1">+IFERROR(SUM(OFFSET(CE58,0,0,1,-MIN(Input!$F38*12,Capex!CE$1)))/(Input!$F38*12),0)</f>
        <v>192.5</v>
      </c>
      <c r="CF92" s="89">
        <f ca="1">+IFERROR(SUM(OFFSET(CF58,0,0,1,-MIN(Input!$F38*12,Capex!CF$1)))/(Input!$F38*12),0)</f>
        <v>192.5</v>
      </c>
      <c r="CG92" s="89">
        <f ca="1">+IFERROR(SUM(OFFSET(CG58,0,0,1,-MIN(Input!$F38*12,Capex!CG$1)))/(Input!$F38*12),0)</f>
        <v>192.5</v>
      </c>
      <c r="CH92" s="89">
        <f ca="1">+IFERROR(SUM(OFFSET(CH58,0,0,1,-MIN(Input!$F38*12,Capex!CH$1)))/(Input!$F38*12),0)</f>
        <v>192.5</v>
      </c>
      <c r="CI92" s="89">
        <f ca="1">+IFERROR(SUM(OFFSET(CI58,0,0,1,-MIN(Input!$F38*12,Capex!CI$1)))/(Input!$F38*12),0)</f>
        <v>192.5</v>
      </c>
      <c r="CJ92" s="89">
        <f ca="1">+IFERROR(SUM(OFFSET(CJ58,0,0,1,-MIN(Input!$F38*12,Capex!CJ$1)))/(Input!$F38*12),0)</f>
        <v>192.5</v>
      </c>
      <c r="CK92" s="89">
        <f ca="1">+IFERROR(SUM(OFFSET(CK58,0,0,1,-MIN(Input!$F38*12,Capex!CK$1)))/(Input!$F38*12),0)</f>
        <v>192.5</v>
      </c>
      <c r="CL92" s="89">
        <f ca="1">+IFERROR(SUM(OFFSET(CL58,0,0,1,-MIN(Input!$F38*12,Capex!CL$1)))/(Input!$F38*12),0)</f>
        <v>192.5</v>
      </c>
      <c r="CM92" s="89">
        <f ca="1">+IFERROR(SUM(OFFSET(CM58,0,0,1,-MIN(Input!$F38*12,Capex!CM$1)))/(Input!$F38*12),0)</f>
        <v>192.5</v>
      </c>
      <c r="CN92" s="89">
        <f ca="1">+IFERROR(SUM(OFFSET(CN58,0,0,1,-MIN(Input!$F38*12,Capex!CN$1)))/(Input!$F38*12),0)</f>
        <v>192.5</v>
      </c>
      <c r="CO92" s="89">
        <f ca="1">+IFERROR(SUM(OFFSET(CO58,0,0,1,-MIN(Input!$F38*12,Capex!CO$1)))/(Input!$F38*12),0)</f>
        <v>192.5</v>
      </c>
      <c r="CP92" s="89">
        <f ca="1">+IFERROR(SUM(OFFSET(CP58,0,0,1,-MIN(Input!$F38*12,Capex!CP$1)))/(Input!$F38*12),0)</f>
        <v>192.5</v>
      </c>
      <c r="CQ92" s="89">
        <f ca="1">+IFERROR(SUM(OFFSET(CQ58,0,0,1,-MIN(Input!$F38*12,Capex!CQ$1)))/(Input!$F38*12),0)</f>
        <v>192.5</v>
      </c>
      <c r="CR92" s="89">
        <f ca="1">+IFERROR(SUM(OFFSET(CR58,0,0,1,-MIN(Input!$F38*12,Capex!CR$1)))/(Input!$F38*12),0)</f>
        <v>192.5</v>
      </c>
      <c r="CS92" s="89">
        <f ca="1">+IFERROR(SUM(OFFSET(CS58,0,0,1,-MIN(Input!$F38*12,Capex!CS$1)))/(Input!$F38*12),0)</f>
        <v>192.5</v>
      </c>
      <c r="CT92" s="89">
        <f ca="1">+IFERROR(SUM(OFFSET(CT58,0,0,1,-MIN(Input!$F38*12,Capex!CT$1)))/(Input!$F38*12),0)</f>
        <v>192.5</v>
      </c>
      <c r="CU92" s="89">
        <f ca="1">+IFERROR(SUM(OFFSET(CU58,0,0,1,-MIN(Input!$F38*12,Capex!CU$1)))/(Input!$F38*12),0)</f>
        <v>192.5</v>
      </c>
      <c r="CV92" s="89">
        <f ca="1">+IFERROR(SUM(OFFSET(CV58,0,0,1,-MIN(Input!$F38*12,Capex!CV$1)))/(Input!$F38*12),0)</f>
        <v>192.5</v>
      </c>
      <c r="CW92" s="89">
        <f ca="1">+IFERROR(SUM(OFFSET(CW58,0,0,1,-MIN(Input!$F38*12,Capex!CW$1)))/(Input!$F38*12),0)</f>
        <v>192.5</v>
      </c>
      <c r="CX92" s="89">
        <f ca="1">+IFERROR(SUM(OFFSET(CX58,0,0,1,-MIN(Input!$F38*12,Capex!CX$1)))/(Input!$F38*12),0)</f>
        <v>192.5</v>
      </c>
      <c r="CY92" s="89">
        <f ca="1">+IFERROR(SUM(OFFSET(CY58,0,0,1,-MIN(Input!$F38*12,Capex!CY$1)))/(Input!$F38*12),0)</f>
        <v>192.5</v>
      </c>
      <c r="CZ92" s="89">
        <f ca="1">+IFERROR(SUM(OFFSET(CZ58,0,0,1,-MIN(Input!$F38*12,Capex!CZ$1)))/(Input!$F38*12),0)</f>
        <v>192.5</v>
      </c>
      <c r="DA92" s="89">
        <f ca="1">+IFERROR(SUM(OFFSET(DA58,0,0,1,-MIN(Input!$F38*12,Capex!DA$1)))/(Input!$F38*12),0)</f>
        <v>192.5</v>
      </c>
      <c r="DB92" s="89">
        <f ca="1">+IFERROR(SUM(OFFSET(DB58,0,0,1,-MIN(Input!$F38*12,Capex!DB$1)))/(Input!$F38*12),0)</f>
        <v>192.5</v>
      </c>
      <c r="DC92" s="89">
        <f ca="1">+IFERROR(SUM(OFFSET(DC58,0,0,1,-MIN(Input!$F38*12,Capex!DC$1)))/(Input!$F38*12),0)</f>
        <v>192.5</v>
      </c>
      <c r="DD92" s="89">
        <f ca="1">+IFERROR(SUM(OFFSET(DD58,0,0,1,-MIN(Input!$F38*12,Capex!DD$1)))/(Input!$F38*12),0)</f>
        <v>192.5</v>
      </c>
      <c r="DE92" s="89">
        <f ca="1">+IFERROR(SUM(OFFSET(DE58,0,0,1,-MIN(Input!$F38*12,Capex!DE$1)))/(Input!$F38*12),0)</f>
        <v>192.5</v>
      </c>
      <c r="DF92" s="89">
        <f ca="1">+IFERROR(SUM(OFFSET(DF58,0,0,1,-MIN(Input!$F38*12,Capex!DF$1)))/(Input!$F38*12),0)</f>
        <v>192.5</v>
      </c>
      <c r="DG92" s="89">
        <f ca="1">+IFERROR(SUM(OFFSET(DG58,0,0,1,-MIN(Input!$F38*12,Capex!DG$1)))/(Input!$F38*12),0)</f>
        <v>192.5</v>
      </c>
      <c r="DH92" s="89">
        <f ca="1">+IFERROR(SUM(OFFSET(DH58,0,0,1,-MIN(Input!$F38*12,Capex!DH$1)))/(Input!$F38*12),0)</f>
        <v>192.5</v>
      </c>
      <c r="DI92" s="89">
        <f ca="1">+IFERROR(SUM(OFFSET(DI58,0,0,1,-MIN(Input!$F38*12,Capex!DI$1)))/(Input!$F38*12),0)</f>
        <v>192.5</v>
      </c>
      <c r="DJ92" s="89">
        <f ca="1">+IFERROR(SUM(OFFSET(DJ58,0,0,1,-MIN(Input!$F38*12,Capex!DJ$1)))/(Input!$F38*12),0)</f>
        <v>192.5</v>
      </c>
      <c r="DK92" s="89">
        <f ca="1">+IFERROR(SUM(OFFSET(DK58,0,0,1,-MIN(Input!$F38*12,Capex!DK$1)))/(Input!$F38*12),0)</f>
        <v>192.5</v>
      </c>
      <c r="DL92" s="89">
        <f ca="1">+IFERROR(SUM(OFFSET(DL58,0,0,1,-MIN(Input!$F38*12,Capex!DL$1)))/(Input!$F38*12),0)</f>
        <v>192.5</v>
      </c>
      <c r="DM92" s="89">
        <f ca="1">+IFERROR(SUM(OFFSET(DM58,0,0,1,-MIN(Input!$F38*12,Capex!DM$1)))/(Input!$F38*12),0)</f>
        <v>192.5</v>
      </c>
      <c r="DN92" s="89">
        <f ca="1">+IFERROR(SUM(OFFSET(DN58,0,0,1,-MIN(Input!$F38*12,Capex!DN$1)))/(Input!$F38*12),0)</f>
        <v>192.5</v>
      </c>
      <c r="DO92" s="89">
        <f ca="1">+IFERROR(SUM(OFFSET(DO58,0,0,1,-MIN(Input!$F38*12,Capex!DO$1)))/(Input!$F38*12),0)</f>
        <v>192.5</v>
      </c>
      <c r="DP92" s="89">
        <f ca="1">+IFERROR(SUM(OFFSET(DP58,0,0,1,-MIN(Input!$F38*12,Capex!DP$1)))/(Input!$F38*12),0)</f>
        <v>192.5</v>
      </c>
      <c r="DQ92" s="89">
        <f ca="1">+IFERROR(SUM(OFFSET(DQ58,0,0,1,-MIN(Input!$F38*12,Capex!DQ$1)))/(Input!$F38*12),0)</f>
        <v>192.5</v>
      </c>
      <c r="DR92" s="89">
        <f ca="1">+IFERROR(SUM(OFFSET(DR58,0,0,1,-MIN(Input!$F38*12,Capex!DR$1)))/(Input!$F38*12),0)</f>
        <v>192.5</v>
      </c>
      <c r="DS92" s="89">
        <f ca="1">+IFERROR(SUM(OFFSET(DS58,0,0,1,-MIN(Input!$F38*12,Capex!DS$1)))/(Input!$F38*12),0)</f>
        <v>192.5</v>
      </c>
      <c r="DT92" s="89">
        <f ca="1">+IFERROR(SUM(OFFSET(DT58,0,0,1,-MIN(Input!$F38*12,Capex!DT$1)))/(Input!$F38*12),0)</f>
        <v>192.5</v>
      </c>
    </row>
    <row r="93" spans="1:124" ht="14.25" customHeight="1" x14ac:dyDescent="0.15">
      <c r="A93" s="85" t="str">
        <f>+Input!G39</f>
        <v>PPE</v>
      </c>
      <c r="B93" s="3" t="str">
        <f t="shared" si="154"/>
        <v>Common Area Furniture ESTIMATED</v>
      </c>
      <c r="C93" s="71" t="str">
        <f t="shared" si="153"/>
        <v>EUR</v>
      </c>
      <c r="D93" s="23"/>
      <c r="E93" s="89">
        <f ca="1">+IFERROR(SUM(OFFSET(E59,0,0,1,-MIN(Input!$F39*12,Capex!E$1)))/(Input!$F39*12),0)</f>
        <v>41.666666666666664</v>
      </c>
      <c r="F93" s="89">
        <f ca="1">+IFERROR(SUM(OFFSET(F59,0,0,1,-MIN(Input!$F39*12,Capex!F$1)))/(Input!$F39*12),0)</f>
        <v>41.666666666666664</v>
      </c>
      <c r="G93" s="89">
        <f ca="1">+IFERROR(SUM(OFFSET(G59,0,0,1,-MIN(Input!$F39*12,Capex!G$1)))/(Input!$F39*12),0)</f>
        <v>41.666666666666664</v>
      </c>
      <c r="H93" s="89">
        <f ca="1">+IFERROR(SUM(OFFSET(H59,0,0,1,-MIN(Input!$F39*12,Capex!H$1)))/(Input!$F39*12),0)</f>
        <v>41.666666666666664</v>
      </c>
      <c r="I93" s="89">
        <f ca="1">+IFERROR(SUM(OFFSET(I59,0,0,1,-MIN(Input!$F39*12,Capex!I$1)))/(Input!$F39*12),0)</f>
        <v>41.666666666666664</v>
      </c>
      <c r="J93" s="89">
        <f ca="1">+IFERROR(SUM(OFFSET(J59,0,0,1,-MIN(Input!$F39*12,Capex!J$1)))/(Input!$F39*12),0)</f>
        <v>41.666666666666664</v>
      </c>
      <c r="K93" s="89">
        <f ca="1">+IFERROR(SUM(OFFSET(K59,0,0,1,-MIN(Input!$F39*12,Capex!K$1)))/(Input!$F39*12),0)</f>
        <v>41.666666666666664</v>
      </c>
      <c r="L93" s="89">
        <f ca="1">+IFERROR(SUM(OFFSET(L59,0,0,1,-MIN(Input!$F39*12,Capex!L$1)))/(Input!$F39*12),0)</f>
        <v>41.666666666666664</v>
      </c>
      <c r="M93" s="89">
        <f ca="1">+IFERROR(SUM(OFFSET(M59,0,0,1,-MIN(Input!$F39*12,Capex!M$1)))/(Input!$F39*12),0)</f>
        <v>41.666666666666664</v>
      </c>
      <c r="N93" s="89">
        <f ca="1">+IFERROR(SUM(OFFSET(N59,0,0,1,-MIN(Input!$F39*12,Capex!N$1)))/(Input!$F39*12),0)</f>
        <v>41.666666666666664</v>
      </c>
      <c r="O93" s="89">
        <f ca="1">+IFERROR(SUM(OFFSET(O59,0,0,1,-MIN(Input!$F39*12,Capex!O$1)))/(Input!$F39*12),0)</f>
        <v>41.666666666666664</v>
      </c>
      <c r="P93" s="89">
        <f ca="1">+IFERROR(SUM(OFFSET(P59,0,0,1,-MIN(Input!$F39*12,Capex!P$1)))/(Input!$F39*12),0)</f>
        <v>41.666666666666664</v>
      </c>
      <c r="Q93" s="89">
        <f ca="1">+IFERROR(SUM(OFFSET(Q59,0,0,1,-MIN(Input!$F39*12,Capex!Q$1)))/(Input!$F39*12),0)</f>
        <v>41.666666666666664</v>
      </c>
      <c r="R93" s="89">
        <f ca="1">+IFERROR(SUM(OFFSET(R59,0,0,1,-MIN(Input!$F39*12,Capex!R$1)))/(Input!$F39*12),0)</f>
        <v>41.666666666666664</v>
      </c>
      <c r="S93" s="89">
        <f ca="1">+IFERROR(SUM(OFFSET(S59,0,0,1,-MIN(Input!$F39*12,Capex!S$1)))/(Input!$F39*12),0)</f>
        <v>41.666666666666664</v>
      </c>
      <c r="T93" s="89">
        <f ca="1">+IFERROR(SUM(OFFSET(T59,0,0,1,-MIN(Input!$F39*12,Capex!T$1)))/(Input!$F39*12),0)</f>
        <v>41.666666666666664</v>
      </c>
      <c r="U93" s="89">
        <f ca="1">+IFERROR(SUM(OFFSET(U59,0,0,1,-MIN(Input!$F39*12,Capex!U$1)))/(Input!$F39*12),0)</f>
        <v>41.666666666666664</v>
      </c>
      <c r="V93" s="89">
        <f ca="1">+IFERROR(SUM(OFFSET(V59,0,0,1,-MIN(Input!$F39*12,Capex!V$1)))/(Input!$F39*12),0)</f>
        <v>41.666666666666664</v>
      </c>
      <c r="W93" s="89">
        <f ca="1">+IFERROR(SUM(OFFSET(W59,0,0,1,-MIN(Input!$F39*12,Capex!W$1)))/(Input!$F39*12),0)</f>
        <v>41.666666666666664</v>
      </c>
      <c r="X93" s="89">
        <f ca="1">+IFERROR(SUM(OFFSET(X59,0,0,1,-MIN(Input!$F39*12,Capex!X$1)))/(Input!$F39*12),0)</f>
        <v>41.666666666666664</v>
      </c>
      <c r="Y93" s="89">
        <f ca="1">+IFERROR(SUM(OFFSET(Y59,0,0,1,-MIN(Input!$F39*12,Capex!Y$1)))/(Input!$F39*12),0)</f>
        <v>41.666666666666664</v>
      </c>
      <c r="Z93" s="89">
        <f ca="1">+IFERROR(SUM(OFFSET(Z59,0,0,1,-MIN(Input!$F39*12,Capex!Z$1)))/(Input!$F39*12),0)</f>
        <v>41.666666666666664</v>
      </c>
      <c r="AA93" s="89">
        <f ca="1">+IFERROR(SUM(OFFSET(AA59,0,0,1,-MIN(Input!$F39*12,Capex!AA$1)))/(Input!$F39*12),0)</f>
        <v>41.666666666666664</v>
      </c>
      <c r="AB93" s="89">
        <f ca="1">+IFERROR(SUM(OFFSET(AB59,0,0,1,-MIN(Input!$F39*12,Capex!AB$1)))/(Input!$F39*12),0)</f>
        <v>41.666666666666664</v>
      </c>
      <c r="AC93" s="89">
        <f ca="1">+IFERROR(SUM(OFFSET(AC59,0,0,1,-MIN(Input!$F39*12,Capex!AC$1)))/(Input!$F39*12),0)</f>
        <v>41.666666666666664</v>
      </c>
      <c r="AD93" s="89">
        <f ca="1">+IFERROR(SUM(OFFSET(AD59,0,0,1,-MIN(Input!$F39*12,Capex!AD$1)))/(Input!$F39*12),0)</f>
        <v>41.666666666666664</v>
      </c>
      <c r="AE93" s="89">
        <f ca="1">+IFERROR(SUM(OFFSET(AE59,0,0,1,-MIN(Input!$F39*12,Capex!AE$1)))/(Input!$F39*12),0)</f>
        <v>41.666666666666664</v>
      </c>
      <c r="AF93" s="89">
        <f ca="1">+IFERROR(SUM(OFFSET(AF59,0,0,1,-MIN(Input!$F39*12,Capex!AF$1)))/(Input!$F39*12),0)</f>
        <v>41.666666666666664</v>
      </c>
      <c r="AG93" s="89">
        <f ca="1">+IFERROR(SUM(OFFSET(AG59,0,0,1,-MIN(Input!$F39*12,Capex!AG$1)))/(Input!$F39*12),0)</f>
        <v>41.666666666666664</v>
      </c>
      <c r="AH93" s="89">
        <f ca="1">+IFERROR(SUM(OFFSET(AH59,0,0,1,-MIN(Input!$F39*12,Capex!AH$1)))/(Input!$F39*12),0)</f>
        <v>41.666666666666664</v>
      </c>
      <c r="AI93" s="89">
        <f ca="1">+IFERROR(SUM(OFFSET(AI59,0,0,1,-MIN(Input!$F39*12,Capex!AI$1)))/(Input!$F39*12),0)</f>
        <v>41.666666666666664</v>
      </c>
      <c r="AJ93" s="89">
        <f ca="1">+IFERROR(SUM(OFFSET(AJ59,0,0,1,-MIN(Input!$F39*12,Capex!AJ$1)))/(Input!$F39*12),0)</f>
        <v>41.666666666666664</v>
      </c>
      <c r="AK93" s="89">
        <f ca="1">+IFERROR(SUM(OFFSET(AK59,0,0,1,-MIN(Input!$F39*12,Capex!AK$1)))/(Input!$F39*12),0)</f>
        <v>41.666666666666664</v>
      </c>
      <c r="AL93" s="89">
        <f ca="1">+IFERROR(SUM(OFFSET(AL59,0,0,1,-MIN(Input!$F39*12,Capex!AL$1)))/(Input!$F39*12),0)</f>
        <v>41.666666666666664</v>
      </c>
      <c r="AM93" s="89">
        <f ca="1">+IFERROR(SUM(OFFSET(AM59,0,0,1,-MIN(Input!$F39*12,Capex!AM$1)))/(Input!$F39*12),0)</f>
        <v>41.666666666666664</v>
      </c>
      <c r="AN93" s="89">
        <f ca="1">+IFERROR(SUM(OFFSET(AN59,0,0,1,-MIN(Input!$F39*12,Capex!AN$1)))/(Input!$F39*12),0)</f>
        <v>41.666666666666664</v>
      </c>
      <c r="AO93" s="89">
        <f ca="1">+IFERROR(SUM(OFFSET(AO59,0,0,1,-MIN(Input!$F39*12,Capex!AO$1)))/(Input!$F39*12),0)</f>
        <v>41.666666666666664</v>
      </c>
      <c r="AP93" s="89">
        <f ca="1">+IFERROR(SUM(OFFSET(AP59,0,0,1,-MIN(Input!$F39*12,Capex!AP$1)))/(Input!$F39*12),0)</f>
        <v>41.666666666666664</v>
      </c>
      <c r="AQ93" s="89">
        <f ca="1">+IFERROR(SUM(OFFSET(AQ59,0,0,1,-MIN(Input!$F39*12,Capex!AQ$1)))/(Input!$F39*12),0)</f>
        <v>41.666666666666664</v>
      </c>
      <c r="AR93" s="89">
        <f ca="1">+IFERROR(SUM(OFFSET(AR59,0,0,1,-MIN(Input!$F39*12,Capex!AR$1)))/(Input!$F39*12),0)</f>
        <v>41.666666666666664</v>
      </c>
      <c r="AS93" s="89">
        <f ca="1">+IFERROR(SUM(OFFSET(AS59,0,0,1,-MIN(Input!$F39*12,Capex!AS$1)))/(Input!$F39*12),0)</f>
        <v>41.666666666666664</v>
      </c>
      <c r="AT93" s="89">
        <f ca="1">+IFERROR(SUM(OFFSET(AT59,0,0,1,-MIN(Input!$F39*12,Capex!AT$1)))/(Input!$F39*12),0)</f>
        <v>41.666666666666664</v>
      </c>
      <c r="AU93" s="89">
        <f ca="1">+IFERROR(SUM(OFFSET(AU59,0,0,1,-MIN(Input!$F39*12,Capex!AU$1)))/(Input!$F39*12),0)</f>
        <v>41.666666666666664</v>
      </c>
      <c r="AV93" s="89">
        <f ca="1">+IFERROR(SUM(OFFSET(AV59,0,0,1,-MIN(Input!$F39*12,Capex!AV$1)))/(Input!$F39*12),0)</f>
        <v>41.666666666666664</v>
      </c>
      <c r="AW93" s="89">
        <f ca="1">+IFERROR(SUM(OFFSET(AW59,0,0,1,-MIN(Input!$F39*12,Capex!AW$1)))/(Input!$F39*12),0)</f>
        <v>41.666666666666664</v>
      </c>
      <c r="AX93" s="89">
        <f ca="1">+IFERROR(SUM(OFFSET(AX59,0,0,1,-MIN(Input!$F39*12,Capex!AX$1)))/(Input!$F39*12),0)</f>
        <v>41.666666666666664</v>
      </c>
      <c r="AY93" s="89">
        <f ca="1">+IFERROR(SUM(OFFSET(AY59,0,0,1,-MIN(Input!$F39*12,Capex!AY$1)))/(Input!$F39*12),0)</f>
        <v>41.666666666666664</v>
      </c>
      <c r="AZ93" s="89">
        <f ca="1">+IFERROR(SUM(OFFSET(AZ59,0,0,1,-MIN(Input!$F39*12,Capex!AZ$1)))/(Input!$F39*12),0)</f>
        <v>41.666666666666664</v>
      </c>
      <c r="BA93" s="89">
        <f ca="1">+IFERROR(SUM(OFFSET(BA59,0,0,1,-MIN(Input!$F39*12,Capex!BA$1)))/(Input!$F39*12),0)</f>
        <v>41.666666666666664</v>
      </c>
      <c r="BB93" s="89">
        <f ca="1">+IFERROR(SUM(OFFSET(BB59,0,0,1,-MIN(Input!$F39*12,Capex!BB$1)))/(Input!$F39*12),0)</f>
        <v>41.666666666666664</v>
      </c>
      <c r="BC93" s="89">
        <f ca="1">+IFERROR(SUM(OFFSET(BC59,0,0,1,-MIN(Input!$F39*12,Capex!BC$1)))/(Input!$F39*12),0)</f>
        <v>41.666666666666664</v>
      </c>
      <c r="BD93" s="89">
        <f ca="1">+IFERROR(SUM(OFFSET(BD59,0,0,1,-MIN(Input!$F39*12,Capex!BD$1)))/(Input!$F39*12),0)</f>
        <v>41.666666666666664</v>
      </c>
      <c r="BE93" s="89">
        <f ca="1">+IFERROR(SUM(OFFSET(BE59,0,0,1,-MIN(Input!$F39*12,Capex!BE$1)))/(Input!$F39*12),0)</f>
        <v>41.666666666666664</v>
      </c>
      <c r="BF93" s="89">
        <f ca="1">+IFERROR(SUM(OFFSET(BF59,0,0,1,-MIN(Input!$F39*12,Capex!BF$1)))/(Input!$F39*12),0)</f>
        <v>41.666666666666664</v>
      </c>
      <c r="BG93" s="89">
        <f ca="1">+IFERROR(SUM(OFFSET(BG59,0,0,1,-MIN(Input!$F39*12,Capex!BG$1)))/(Input!$F39*12),0)</f>
        <v>41.666666666666664</v>
      </c>
      <c r="BH93" s="89">
        <f ca="1">+IFERROR(SUM(OFFSET(BH59,0,0,1,-MIN(Input!$F39*12,Capex!BH$1)))/(Input!$F39*12),0)</f>
        <v>41.666666666666664</v>
      </c>
      <c r="BI93" s="89">
        <f ca="1">+IFERROR(SUM(OFFSET(BI59,0,0,1,-MIN(Input!$F39*12,Capex!BI$1)))/(Input!$F39*12),0)</f>
        <v>41.666666666666664</v>
      </c>
      <c r="BJ93" s="89">
        <f ca="1">+IFERROR(SUM(OFFSET(BJ59,0,0,1,-MIN(Input!$F39*12,Capex!BJ$1)))/(Input!$F39*12),0)</f>
        <v>41.666666666666664</v>
      </c>
      <c r="BK93" s="89">
        <f ca="1">+IFERROR(SUM(OFFSET(BK59,0,0,1,-MIN(Input!$F39*12,Capex!BK$1)))/(Input!$F39*12),0)</f>
        <v>41.666666666666664</v>
      </c>
      <c r="BL93" s="89">
        <f ca="1">+IFERROR(SUM(OFFSET(BL59,0,0,1,-MIN(Input!$F39*12,Capex!BL$1)))/(Input!$F39*12),0)</f>
        <v>41.666666666666664</v>
      </c>
      <c r="BM93" s="89">
        <f ca="1">+IFERROR(SUM(OFFSET(BM59,0,0,1,-MIN(Input!$F39*12,Capex!BM$1)))/(Input!$F39*12),0)</f>
        <v>41.666666666666664</v>
      </c>
      <c r="BN93" s="89">
        <f ca="1">+IFERROR(SUM(OFFSET(BN59,0,0,1,-MIN(Input!$F39*12,Capex!BN$1)))/(Input!$F39*12),0)</f>
        <v>41.666666666666664</v>
      </c>
      <c r="BO93" s="89">
        <f ca="1">+IFERROR(SUM(OFFSET(BO59,0,0,1,-MIN(Input!$F39*12,Capex!BO$1)))/(Input!$F39*12),0)</f>
        <v>41.666666666666664</v>
      </c>
      <c r="BP93" s="89">
        <f ca="1">+IFERROR(SUM(OFFSET(BP59,0,0,1,-MIN(Input!$F39*12,Capex!BP$1)))/(Input!$F39*12),0)</f>
        <v>41.666666666666664</v>
      </c>
      <c r="BQ93" s="89">
        <f ca="1">+IFERROR(SUM(OFFSET(BQ59,0,0,1,-MIN(Input!$F39*12,Capex!BQ$1)))/(Input!$F39*12),0)</f>
        <v>41.666666666666664</v>
      </c>
      <c r="BR93" s="89">
        <f ca="1">+IFERROR(SUM(OFFSET(BR59,0,0,1,-MIN(Input!$F39*12,Capex!BR$1)))/(Input!$F39*12),0)</f>
        <v>41.666666666666664</v>
      </c>
      <c r="BS93" s="89">
        <f ca="1">+IFERROR(SUM(OFFSET(BS59,0,0,1,-MIN(Input!$F39*12,Capex!BS$1)))/(Input!$F39*12),0)</f>
        <v>41.666666666666664</v>
      </c>
      <c r="BT93" s="89">
        <f ca="1">+IFERROR(SUM(OFFSET(BT59,0,0,1,-MIN(Input!$F39*12,Capex!BT$1)))/(Input!$F39*12),0)</f>
        <v>41.666666666666664</v>
      </c>
      <c r="BU93" s="89">
        <f ca="1">+IFERROR(SUM(OFFSET(BU59,0,0,1,-MIN(Input!$F39*12,Capex!BU$1)))/(Input!$F39*12),0)</f>
        <v>41.666666666666664</v>
      </c>
      <c r="BV93" s="89">
        <f ca="1">+IFERROR(SUM(OFFSET(BV59,0,0,1,-MIN(Input!$F39*12,Capex!BV$1)))/(Input!$F39*12),0)</f>
        <v>41.666666666666664</v>
      </c>
      <c r="BW93" s="89">
        <f ca="1">+IFERROR(SUM(OFFSET(BW59,0,0,1,-MIN(Input!$F39*12,Capex!BW$1)))/(Input!$F39*12),0)</f>
        <v>41.666666666666664</v>
      </c>
      <c r="BX93" s="89">
        <f ca="1">+IFERROR(SUM(OFFSET(BX59,0,0,1,-MIN(Input!$F39*12,Capex!BX$1)))/(Input!$F39*12),0)</f>
        <v>41.666666666666664</v>
      </c>
      <c r="BY93" s="89">
        <f ca="1">+IFERROR(SUM(OFFSET(BY59,0,0,1,-MIN(Input!$F39*12,Capex!BY$1)))/(Input!$F39*12),0)</f>
        <v>41.666666666666664</v>
      </c>
      <c r="BZ93" s="89">
        <f ca="1">+IFERROR(SUM(OFFSET(BZ59,0,0,1,-MIN(Input!$F39*12,Capex!BZ$1)))/(Input!$F39*12),0)</f>
        <v>41.666666666666664</v>
      </c>
      <c r="CA93" s="89">
        <f ca="1">+IFERROR(SUM(OFFSET(CA59,0,0,1,-MIN(Input!$F39*12,Capex!CA$1)))/(Input!$F39*12),0)</f>
        <v>41.666666666666664</v>
      </c>
      <c r="CB93" s="89">
        <f ca="1">+IFERROR(SUM(OFFSET(CB59,0,0,1,-MIN(Input!$F39*12,Capex!CB$1)))/(Input!$F39*12),0)</f>
        <v>41.666666666666664</v>
      </c>
      <c r="CC93" s="89">
        <f ca="1">+IFERROR(SUM(OFFSET(CC59,0,0,1,-MIN(Input!$F39*12,Capex!CC$1)))/(Input!$F39*12),0)</f>
        <v>41.666666666666664</v>
      </c>
      <c r="CD93" s="89">
        <f ca="1">+IFERROR(SUM(OFFSET(CD59,0,0,1,-MIN(Input!$F39*12,Capex!CD$1)))/(Input!$F39*12),0)</f>
        <v>41.666666666666664</v>
      </c>
      <c r="CE93" s="89">
        <f ca="1">+IFERROR(SUM(OFFSET(CE59,0,0,1,-MIN(Input!$F39*12,Capex!CE$1)))/(Input!$F39*12),0)</f>
        <v>41.666666666666664</v>
      </c>
      <c r="CF93" s="89">
        <f ca="1">+IFERROR(SUM(OFFSET(CF59,0,0,1,-MIN(Input!$F39*12,Capex!CF$1)))/(Input!$F39*12),0)</f>
        <v>41.666666666666664</v>
      </c>
      <c r="CG93" s="89">
        <f ca="1">+IFERROR(SUM(OFFSET(CG59,0,0,1,-MIN(Input!$F39*12,Capex!CG$1)))/(Input!$F39*12),0)</f>
        <v>41.666666666666664</v>
      </c>
      <c r="CH93" s="89">
        <f ca="1">+IFERROR(SUM(OFFSET(CH59,0,0,1,-MIN(Input!$F39*12,Capex!CH$1)))/(Input!$F39*12),0)</f>
        <v>41.666666666666664</v>
      </c>
      <c r="CI93" s="89">
        <f ca="1">+IFERROR(SUM(OFFSET(CI59,0,0,1,-MIN(Input!$F39*12,Capex!CI$1)))/(Input!$F39*12),0)</f>
        <v>41.666666666666664</v>
      </c>
      <c r="CJ93" s="89">
        <f ca="1">+IFERROR(SUM(OFFSET(CJ59,0,0,1,-MIN(Input!$F39*12,Capex!CJ$1)))/(Input!$F39*12),0)</f>
        <v>41.666666666666664</v>
      </c>
      <c r="CK93" s="89">
        <f ca="1">+IFERROR(SUM(OFFSET(CK59,0,0,1,-MIN(Input!$F39*12,Capex!CK$1)))/(Input!$F39*12),0)</f>
        <v>41.666666666666664</v>
      </c>
      <c r="CL93" s="89">
        <f ca="1">+IFERROR(SUM(OFFSET(CL59,0,0,1,-MIN(Input!$F39*12,Capex!CL$1)))/(Input!$F39*12),0)</f>
        <v>41.666666666666664</v>
      </c>
      <c r="CM93" s="89">
        <f ca="1">+IFERROR(SUM(OFFSET(CM59,0,0,1,-MIN(Input!$F39*12,Capex!CM$1)))/(Input!$F39*12),0)</f>
        <v>41.666666666666664</v>
      </c>
      <c r="CN93" s="89">
        <f ca="1">+IFERROR(SUM(OFFSET(CN59,0,0,1,-MIN(Input!$F39*12,Capex!CN$1)))/(Input!$F39*12),0)</f>
        <v>41.666666666666664</v>
      </c>
      <c r="CO93" s="89">
        <f ca="1">+IFERROR(SUM(OFFSET(CO59,0,0,1,-MIN(Input!$F39*12,Capex!CO$1)))/(Input!$F39*12),0)</f>
        <v>41.666666666666664</v>
      </c>
      <c r="CP93" s="89">
        <f ca="1">+IFERROR(SUM(OFFSET(CP59,0,0,1,-MIN(Input!$F39*12,Capex!CP$1)))/(Input!$F39*12),0)</f>
        <v>41.666666666666664</v>
      </c>
      <c r="CQ93" s="89">
        <f ca="1">+IFERROR(SUM(OFFSET(CQ59,0,0,1,-MIN(Input!$F39*12,Capex!CQ$1)))/(Input!$F39*12),0)</f>
        <v>41.666666666666664</v>
      </c>
      <c r="CR93" s="89">
        <f ca="1">+IFERROR(SUM(OFFSET(CR59,0,0,1,-MIN(Input!$F39*12,Capex!CR$1)))/(Input!$F39*12),0)</f>
        <v>41.666666666666664</v>
      </c>
      <c r="CS93" s="89">
        <f ca="1">+IFERROR(SUM(OFFSET(CS59,0,0,1,-MIN(Input!$F39*12,Capex!CS$1)))/(Input!$F39*12),0)</f>
        <v>41.666666666666664</v>
      </c>
      <c r="CT93" s="89">
        <f ca="1">+IFERROR(SUM(OFFSET(CT59,0,0,1,-MIN(Input!$F39*12,Capex!CT$1)))/(Input!$F39*12),0)</f>
        <v>41.666666666666664</v>
      </c>
      <c r="CU93" s="89">
        <f ca="1">+IFERROR(SUM(OFFSET(CU59,0,0,1,-MIN(Input!$F39*12,Capex!CU$1)))/(Input!$F39*12),0)</f>
        <v>41.666666666666664</v>
      </c>
      <c r="CV93" s="89">
        <f ca="1">+IFERROR(SUM(OFFSET(CV59,0,0,1,-MIN(Input!$F39*12,Capex!CV$1)))/(Input!$F39*12),0)</f>
        <v>41.666666666666664</v>
      </c>
      <c r="CW93" s="89">
        <f ca="1">+IFERROR(SUM(OFFSET(CW59,0,0,1,-MIN(Input!$F39*12,Capex!CW$1)))/(Input!$F39*12),0)</f>
        <v>41.666666666666664</v>
      </c>
      <c r="CX93" s="89">
        <f ca="1">+IFERROR(SUM(OFFSET(CX59,0,0,1,-MIN(Input!$F39*12,Capex!CX$1)))/(Input!$F39*12),0)</f>
        <v>41.666666666666664</v>
      </c>
      <c r="CY93" s="89">
        <f ca="1">+IFERROR(SUM(OFFSET(CY59,0,0,1,-MIN(Input!$F39*12,Capex!CY$1)))/(Input!$F39*12),0)</f>
        <v>41.666666666666664</v>
      </c>
      <c r="CZ93" s="89">
        <f ca="1">+IFERROR(SUM(OFFSET(CZ59,0,0,1,-MIN(Input!$F39*12,Capex!CZ$1)))/(Input!$F39*12),0)</f>
        <v>41.666666666666664</v>
      </c>
      <c r="DA93" s="89">
        <f ca="1">+IFERROR(SUM(OFFSET(DA59,0,0,1,-MIN(Input!$F39*12,Capex!DA$1)))/(Input!$F39*12),0)</f>
        <v>41.666666666666664</v>
      </c>
      <c r="DB93" s="89">
        <f ca="1">+IFERROR(SUM(OFFSET(DB59,0,0,1,-MIN(Input!$F39*12,Capex!DB$1)))/(Input!$F39*12),0)</f>
        <v>41.666666666666664</v>
      </c>
      <c r="DC93" s="89">
        <f ca="1">+IFERROR(SUM(OFFSET(DC59,0,0,1,-MIN(Input!$F39*12,Capex!DC$1)))/(Input!$F39*12),0)</f>
        <v>41.666666666666664</v>
      </c>
      <c r="DD93" s="89">
        <f ca="1">+IFERROR(SUM(OFFSET(DD59,0,0,1,-MIN(Input!$F39*12,Capex!DD$1)))/(Input!$F39*12),0)</f>
        <v>41.666666666666664</v>
      </c>
      <c r="DE93" s="89">
        <f ca="1">+IFERROR(SUM(OFFSET(DE59,0,0,1,-MIN(Input!$F39*12,Capex!DE$1)))/(Input!$F39*12),0)</f>
        <v>41.666666666666664</v>
      </c>
      <c r="DF93" s="89">
        <f ca="1">+IFERROR(SUM(OFFSET(DF59,0,0,1,-MIN(Input!$F39*12,Capex!DF$1)))/(Input!$F39*12),0)</f>
        <v>41.666666666666664</v>
      </c>
      <c r="DG93" s="89">
        <f ca="1">+IFERROR(SUM(OFFSET(DG59,0,0,1,-MIN(Input!$F39*12,Capex!DG$1)))/(Input!$F39*12),0)</f>
        <v>41.666666666666664</v>
      </c>
      <c r="DH93" s="89">
        <f ca="1">+IFERROR(SUM(OFFSET(DH59,0,0,1,-MIN(Input!$F39*12,Capex!DH$1)))/(Input!$F39*12),0)</f>
        <v>41.666666666666664</v>
      </c>
      <c r="DI93" s="89">
        <f ca="1">+IFERROR(SUM(OFFSET(DI59,0,0,1,-MIN(Input!$F39*12,Capex!DI$1)))/(Input!$F39*12),0)</f>
        <v>41.666666666666664</v>
      </c>
      <c r="DJ93" s="89">
        <f ca="1">+IFERROR(SUM(OFFSET(DJ59,0,0,1,-MIN(Input!$F39*12,Capex!DJ$1)))/(Input!$F39*12),0)</f>
        <v>41.666666666666664</v>
      </c>
      <c r="DK93" s="89">
        <f ca="1">+IFERROR(SUM(OFFSET(DK59,0,0,1,-MIN(Input!$F39*12,Capex!DK$1)))/(Input!$F39*12),0)</f>
        <v>41.666666666666664</v>
      </c>
      <c r="DL93" s="89">
        <f ca="1">+IFERROR(SUM(OFFSET(DL59,0,0,1,-MIN(Input!$F39*12,Capex!DL$1)))/(Input!$F39*12),0)</f>
        <v>41.666666666666664</v>
      </c>
      <c r="DM93" s="89">
        <f ca="1">+IFERROR(SUM(OFFSET(DM59,0,0,1,-MIN(Input!$F39*12,Capex!DM$1)))/(Input!$F39*12),0)</f>
        <v>41.666666666666664</v>
      </c>
      <c r="DN93" s="89">
        <f ca="1">+IFERROR(SUM(OFFSET(DN59,0,0,1,-MIN(Input!$F39*12,Capex!DN$1)))/(Input!$F39*12),0)</f>
        <v>41.666666666666664</v>
      </c>
      <c r="DO93" s="89">
        <f ca="1">+IFERROR(SUM(OFFSET(DO59,0,0,1,-MIN(Input!$F39*12,Capex!DO$1)))/(Input!$F39*12),0)</f>
        <v>41.666666666666664</v>
      </c>
      <c r="DP93" s="89">
        <f ca="1">+IFERROR(SUM(OFFSET(DP59,0,0,1,-MIN(Input!$F39*12,Capex!DP$1)))/(Input!$F39*12),0)</f>
        <v>41.666666666666664</v>
      </c>
      <c r="DQ93" s="89">
        <f ca="1">+IFERROR(SUM(OFFSET(DQ59,0,0,1,-MIN(Input!$F39*12,Capex!DQ$1)))/(Input!$F39*12),0)</f>
        <v>41.666666666666664</v>
      </c>
      <c r="DR93" s="89">
        <f ca="1">+IFERROR(SUM(OFFSET(DR59,0,0,1,-MIN(Input!$F39*12,Capex!DR$1)))/(Input!$F39*12),0)</f>
        <v>41.666666666666664</v>
      </c>
      <c r="DS93" s="89">
        <f ca="1">+IFERROR(SUM(OFFSET(DS59,0,0,1,-MIN(Input!$F39*12,Capex!DS$1)))/(Input!$F39*12),0)</f>
        <v>41.666666666666664</v>
      </c>
      <c r="DT93" s="89">
        <f ca="1">+IFERROR(SUM(OFFSET(DT59,0,0,1,-MIN(Input!$F39*12,Capex!DT$1)))/(Input!$F39*12),0)</f>
        <v>41.666666666666664</v>
      </c>
    </row>
    <row r="94" spans="1:124" ht="14.25" customHeight="1" x14ac:dyDescent="0.15">
      <c r="A94" s="85" t="str">
        <f>+Input!G40</f>
        <v>PPE</v>
      </c>
      <c r="B94" s="3" t="str">
        <f t="shared" si="154"/>
        <v>Kitchen and Restaurant Equipment ESTIMATED</v>
      </c>
      <c r="C94" s="71" t="str">
        <f t="shared" si="153"/>
        <v>EUR</v>
      </c>
      <c r="D94" s="23"/>
      <c r="E94" s="89">
        <f ca="1">+IFERROR(SUM(OFFSET(E60,0,0,1,-MIN(Input!$F40*12,Capex!E$1)))/(Input!$F40*12),0)</f>
        <v>141.66666666666666</v>
      </c>
      <c r="F94" s="89">
        <f ca="1">+IFERROR(SUM(OFFSET(F60,0,0,1,-MIN(Input!$F40*12,Capex!F$1)))/(Input!$F40*12),0)</f>
        <v>141.66666666666666</v>
      </c>
      <c r="G94" s="89">
        <f ca="1">+IFERROR(SUM(OFFSET(G60,0,0,1,-MIN(Input!$F40*12,Capex!G$1)))/(Input!$F40*12),0)</f>
        <v>141.66666666666666</v>
      </c>
      <c r="H94" s="89">
        <f ca="1">+IFERROR(SUM(OFFSET(H60,0,0,1,-MIN(Input!$F40*12,Capex!H$1)))/(Input!$F40*12),0)</f>
        <v>141.66666666666666</v>
      </c>
      <c r="I94" s="89">
        <f ca="1">+IFERROR(SUM(OFFSET(I60,0,0,1,-MIN(Input!$F40*12,Capex!I$1)))/(Input!$F40*12),0)</f>
        <v>141.66666666666666</v>
      </c>
      <c r="J94" s="89">
        <f ca="1">+IFERROR(SUM(OFFSET(J60,0,0,1,-MIN(Input!$F40*12,Capex!J$1)))/(Input!$F40*12),0)</f>
        <v>141.66666666666666</v>
      </c>
      <c r="K94" s="89">
        <f ca="1">+IFERROR(SUM(OFFSET(K60,0,0,1,-MIN(Input!$F40*12,Capex!K$1)))/(Input!$F40*12),0)</f>
        <v>141.66666666666666</v>
      </c>
      <c r="L94" s="89">
        <f ca="1">+IFERROR(SUM(OFFSET(L60,0,0,1,-MIN(Input!$F40*12,Capex!L$1)))/(Input!$F40*12),0)</f>
        <v>141.66666666666666</v>
      </c>
      <c r="M94" s="89">
        <f ca="1">+IFERROR(SUM(OFFSET(M60,0,0,1,-MIN(Input!$F40*12,Capex!M$1)))/(Input!$F40*12),0)</f>
        <v>141.66666666666666</v>
      </c>
      <c r="N94" s="89">
        <f ca="1">+IFERROR(SUM(OFFSET(N60,0,0,1,-MIN(Input!$F40*12,Capex!N$1)))/(Input!$F40*12),0)</f>
        <v>141.66666666666666</v>
      </c>
      <c r="O94" s="89">
        <f ca="1">+IFERROR(SUM(OFFSET(O60,0,0,1,-MIN(Input!$F40*12,Capex!O$1)))/(Input!$F40*12),0)</f>
        <v>141.66666666666666</v>
      </c>
      <c r="P94" s="89">
        <f ca="1">+IFERROR(SUM(OFFSET(P60,0,0,1,-MIN(Input!$F40*12,Capex!P$1)))/(Input!$F40*12),0)</f>
        <v>141.66666666666666</v>
      </c>
      <c r="Q94" s="89">
        <f ca="1">+IFERROR(SUM(OFFSET(Q60,0,0,1,-MIN(Input!$F40*12,Capex!Q$1)))/(Input!$F40*12),0)</f>
        <v>141.66666666666666</v>
      </c>
      <c r="R94" s="89">
        <f ca="1">+IFERROR(SUM(OFFSET(R60,0,0,1,-MIN(Input!$F40*12,Capex!R$1)))/(Input!$F40*12),0)</f>
        <v>141.66666666666666</v>
      </c>
      <c r="S94" s="89">
        <f ca="1">+IFERROR(SUM(OFFSET(S60,0,0,1,-MIN(Input!$F40*12,Capex!S$1)))/(Input!$F40*12),0)</f>
        <v>141.66666666666666</v>
      </c>
      <c r="T94" s="89">
        <f ca="1">+IFERROR(SUM(OFFSET(T60,0,0,1,-MIN(Input!$F40*12,Capex!T$1)))/(Input!$F40*12),0)</f>
        <v>141.66666666666666</v>
      </c>
      <c r="U94" s="89">
        <f ca="1">+IFERROR(SUM(OFFSET(U60,0,0,1,-MIN(Input!$F40*12,Capex!U$1)))/(Input!$F40*12),0)</f>
        <v>141.66666666666666</v>
      </c>
      <c r="V94" s="89">
        <f ca="1">+IFERROR(SUM(OFFSET(V60,0,0,1,-MIN(Input!$F40*12,Capex!V$1)))/(Input!$F40*12),0)</f>
        <v>141.66666666666666</v>
      </c>
      <c r="W94" s="89">
        <f ca="1">+IFERROR(SUM(OFFSET(W60,0,0,1,-MIN(Input!$F40*12,Capex!W$1)))/(Input!$F40*12),0)</f>
        <v>141.66666666666666</v>
      </c>
      <c r="X94" s="89">
        <f ca="1">+IFERROR(SUM(OFFSET(X60,0,0,1,-MIN(Input!$F40*12,Capex!X$1)))/(Input!$F40*12),0)</f>
        <v>141.66666666666666</v>
      </c>
      <c r="Y94" s="89">
        <f ca="1">+IFERROR(SUM(OFFSET(Y60,0,0,1,-MIN(Input!$F40*12,Capex!Y$1)))/(Input!$F40*12),0)</f>
        <v>141.66666666666666</v>
      </c>
      <c r="Z94" s="89">
        <f ca="1">+IFERROR(SUM(OFFSET(Z60,0,0,1,-MIN(Input!$F40*12,Capex!Z$1)))/(Input!$F40*12),0)</f>
        <v>141.66666666666666</v>
      </c>
      <c r="AA94" s="89">
        <f ca="1">+IFERROR(SUM(OFFSET(AA60,0,0,1,-MIN(Input!$F40*12,Capex!AA$1)))/(Input!$F40*12),0)</f>
        <v>141.66666666666666</v>
      </c>
      <c r="AB94" s="89">
        <f ca="1">+IFERROR(SUM(OFFSET(AB60,0,0,1,-MIN(Input!$F40*12,Capex!AB$1)))/(Input!$F40*12),0)</f>
        <v>141.66666666666666</v>
      </c>
      <c r="AC94" s="89">
        <f ca="1">+IFERROR(SUM(OFFSET(AC60,0,0,1,-MIN(Input!$F40*12,Capex!AC$1)))/(Input!$F40*12),0)</f>
        <v>141.66666666666666</v>
      </c>
      <c r="AD94" s="89">
        <f ca="1">+IFERROR(SUM(OFFSET(AD60,0,0,1,-MIN(Input!$F40*12,Capex!AD$1)))/(Input!$F40*12),0)</f>
        <v>141.66666666666666</v>
      </c>
      <c r="AE94" s="89">
        <f ca="1">+IFERROR(SUM(OFFSET(AE60,0,0,1,-MIN(Input!$F40*12,Capex!AE$1)))/(Input!$F40*12),0)</f>
        <v>141.66666666666666</v>
      </c>
      <c r="AF94" s="89">
        <f ca="1">+IFERROR(SUM(OFFSET(AF60,0,0,1,-MIN(Input!$F40*12,Capex!AF$1)))/(Input!$F40*12),0)</f>
        <v>141.66666666666666</v>
      </c>
      <c r="AG94" s="89">
        <f ca="1">+IFERROR(SUM(OFFSET(AG60,0,0,1,-MIN(Input!$F40*12,Capex!AG$1)))/(Input!$F40*12),0)</f>
        <v>141.66666666666666</v>
      </c>
      <c r="AH94" s="89">
        <f ca="1">+IFERROR(SUM(OFFSET(AH60,0,0,1,-MIN(Input!$F40*12,Capex!AH$1)))/(Input!$F40*12),0)</f>
        <v>141.66666666666666</v>
      </c>
      <c r="AI94" s="89">
        <f ca="1">+IFERROR(SUM(OFFSET(AI60,0,0,1,-MIN(Input!$F40*12,Capex!AI$1)))/(Input!$F40*12),0)</f>
        <v>141.66666666666666</v>
      </c>
      <c r="AJ94" s="89">
        <f ca="1">+IFERROR(SUM(OFFSET(AJ60,0,0,1,-MIN(Input!$F40*12,Capex!AJ$1)))/(Input!$F40*12),0)</f>
        <v>141.66666666666666</v>
      </c>
      <c r="AK94" s="89">
        <f ca="1">+IFERROR(SUM(OFFSET(AK60,0,0,1,-MIN(Input!$F40*12,Capex!AK$1)))/(Input!$F40*12),0)</f>
        <v>141.66666666666666</v>
      </c>
      <c r="AL94" s="89">
        <f ca="1">+IFERROR(SUM(OFFSET(AL60,0,0,1,-MIN(Input!$F40*12,Capex!AL$1)))/(Input!$F40*12),0)</f>
        <v>141.66666666666666</v>
      </c>
      <c r="AM94" s="89">
        <f ca="1">+IFERROR(SUM(OFFSET(AM60,0,0,1,-MIN(Input!$F40*12,Capex!AM$1)))/(Input!$F40*12),0)</f>
        <v>141.66666666666666</v>
      </c>
      <c r="AN94" s="89">
        <f ca="1">+IFERROR(SUM(OFFSET(AN60,0,0,1,-MIN(Input!$F40*12,Capex!AN$1)))/(Input!$F40*12),0)</f>
        <v>141.66666666666666</v>
      </c>
      <c r="AO94" s="89">
        <f ca="1">+IFERROR(SUM(OFFSET(AO60,0,0,1,-MIN(Input!$F40*12,Capex!AO$1)))/(Input!$F40*12),0)</f>
        <v>141.66666666666666</v>
      </c>
      <c r="AP94" s="89">
        <f ca="1">+IFERROR(SUM(OFFSET(AP60,0,0,1,-MIN(Input!$F40*12,Capex!AP$1)))/(Input!$F40*12),0)</f>
        <v>141.66666666666666</v>
      </c>
      <c r="AQ94" s="89">
        <f ca="1">+IFERROR(SUM(OFFSET(AQ60,0,0,1,-MIN(Input!$F40*12,Capex!AQ$1)))/(Input!$F40*12),0)</f>
        <v>141.66666666666666</v>
      </c>
      <c r="AR94" s="89">
        <f ca="1">+IFERROR(SUM(OFFSET(AR60,0,0,1,-MIN(Input!$F40*12,Capex!AR$1)))/(Input!$F40*12),0)</f>
        <v>141.66666666666666</v>
      </c>
      <c r="AS94" s="89">
        <f ca="1">+IFERROR(SUM(OFFSET(AS60,0,0,1,-MIN(Input!$F40*12,Capex!AS$1)))/(Input!$F40*12),0)</f>
        <v>141.66666666666666</v>
      </c>
      <c r="AT94" s="89">
        <f ca="1">+IFERROR(SUM(OFFSET(AT60,0,0,1,-MIN(Input!$F40*12,Capex!AT$1)))/(Input!$F40*12),0)</f>
        <v>141.66666666666666</v>
      </c>
      <c r="AU94" s="89">
        <f ca="1">+IFERROR(SUM(OFFSET(AU60,0,0,1,-MIN(Input!$F40*12,Capex!AU$1)))/(Input!$F40*12),0)</f>
        <v>141.66666666666666</v>
      </c>
      <c r="AV94" s="89">
        <f ca="1">+IFERROR(SUM(OFFSET(AV60,0,0,1,-MIN(Input!$F40*12,Capex!AV$1)))/(Input!$F40*12),0)</f>
        <v>141.66666666666666</v>
      </c>
      <c r="AW94" s="89">
        <f ca="1">+IFERROR(SUM(OFFSET(AW60,0,0,1,-MIN(Input!$F40*12,Capex!AW$1)))/(Input!$F40*12),0)</f>
        <v>141.66666666666666</v>
      </c>
      <c r="AX94" s="89">
        <f ca="1">+IFERROR(SUM(OFFSET(AX60,0,0,1,-MIN(Input!$F40*12,Capex!AX$1)))/(Input!$F40*12),0)</f>
        <v>141.66666666666666</v>
      </c>
      <c r="AY94" s="89">
        <f ca="1">+IFERROR(SUM(OFFSET(AY60,0,0,1,-MIN(Input!$F40*12,Capex!AY$1)))/(Input!$F40*12),0)</f>
        <v>141.66666666666666</v>
      </c>
      <c r="AZ94" s="89">
        <f ca="1">+IFERROR(SUM(OFFSET(AZ60,0,0,1,-MIN(Input!$F40*12,Capex!AZ$1)))/(Input!$F40*12),0)</f>
        <v>141.66666666666666</v>
      </c>
      <c r="BA94" s="89">
        <f ca="1">+IFERROR(SUM(OFFSET(BA60,0,0,1,-MIN(Input!$F40*12,Capex!BA$1)))/(Input!$F40*12),0)</f>
        <v>141.66666666666666</v>
      </c>
      <c r="BB94" s="89">
        <f ca="1">+IFERROR(SUM(OFFSET(BB60,0,0,1,-MIN(Input!$F40*12,Capex!BB$1)))/(Input!$F40*12),0)</f>
        <v>141.66666666666666</v>
      </c>
      <c r="BC94" s="89">
        <f ca="1">+IFERROR(SUM(OFFSET(BC60,0,0,1,-MIN(Input!$F40*12,Capex!BC$1)))/(Input!$F40*12),0)</f>
        <v>141.66666666666666</v>
      </c>
      <c r="BD94" s="89">
        <f ca="1">+IFERROR(SUM(OFFSET(BD60,0,0,1,-MIN(Input!$F40*12,Capex!BD$1)))/(Input!$F40*12),0)</f>
        <v>141.66666666666666</v>
      </c>
      <c r="BE94" s="89">
        <f ca="1">+IFERROR(SUM(OFFSET(BE60,0,0,1,-MIN(Input!$F40*12,Capex!BE$1)))/(Input!$F40*12),0)</f>
        <v>141.66666666666666</v>
      </c>
      <c r="BF94" s="89">
        <f ca="1">+IFERROR(SUM(OFFSET(BF60,0,0,1,-MIN(Input!$F40*12,Capex!BF$1)))/(Input!$F40*12),0)</f>
        <v>141.66666666666666</v>
      </c>
      <c r="BG94" s="89">
        <f ca="1">+IFERROR(SUM(OFFSET(BG60,0,0,1,-MIN(Input!$F40*12,Capex!BG$1)))/(Input!$F40*12),0)</f>
        <v>141.66666666666666</v>
      </c>
      <c r="BH94" s="89">
        <f ca="1">+IFERROR(SUM(OFFSET(BH60,0,0,1,-MIN(Input!$F40*12,Capex!BH$1)))/(Input!$F40*12),0)</f>
        <v>141.66666666666666</v>
      </c>
      <c r="BI94" s="89">
        <f ca="1">+IFERROR(SUM(OFFSET(BI60,0,0,1,-MIN(Input!$F40*12,Capex!BI$1)))/(Input!$F40*12),0)</f>
        <v>141.66666666666666</v>
      </c>
      <c r="BJ94" s="89">
        <f ca="1">+IFERROR(SUM(OFFSET(BJ60,0,0,1,-MIN(Input!$F40*12,Capex!BJ$1)))/(Input!$F40*12),0)</f>
        <v>141.66666666666666</v>
      </c>
      <c r="BK94" s="89">
        <f ca="1">+IFERROR(SUM(OFFSET(BK60,0,0,1,-MIN(Input!$F40*12,Capex!BK$1)))/(Input!$F40*12),0)</f>
        <v>141.66666666666666</v>
      </c>
      <c r="BL94" s="89">
        <f ca="1">+IFERROR(SUM(OFFSET(BL60,0,0,1,-MIN(Input!$F40*12,Capex!BL$1)))/(Input!$F40*12),0)</f>
        <v>141.66666666666666</v>
      </c>
      <c r="BM94" s="89">
        <f ca="1">+IFERROR(SUM(OFFSET(BM60,0,0,1,-MIN(Input!$F40*12,Capex!BM$1)))/(Input!$F40*12),0)</f>
        <v>141.66666666666666</v>
      </c>
      <c r="BN94" s="89">
        <f ca="1">+IFERROR(SUM(OFFSET(BN60,0,0,1,-MIN(Input!$F40*12,Capex!BN$1)))/(Input!$F40*12),0)</f>
        <v>141.66666666666666</v>
      </c>
      <c r="BO94" s="89">
        <f ca="1">+IFERROR(SUM(OFFSET(BO60,0,0,1,-MIN(Input!$F40*12,Capex!BO$1)))/(Input!$F40*12),0)</f>
        <v>141.66666666666666</v>
      </c>
      <c r="BP94" s="89">
        <f ca="1">+IFERROR(SUM(OFFSET(BP60,0,0,1,-MIN(Input!$F40*12,Capex!BP$1)))/(Input!$F40*12),0)</f>
        <v>141.66666666666666</v>
      </c>
      <c r="BQ94" s="89">
        <f ca="1">+IFERROR(SUM(OFFSET(BQ60,0,0,1,-MIN(Input!$F40*12,Capex!BQ$1)))/(Input!$F40*12),0)</f>
        <v>141.66666666666666</v>
      </c>
      <c r="BR94" s="89">
        <f ca="1">+IFERROR(SUM(OFFSET(BR60,0,0,1,-MIN(Input!$F40*12,Capex!BR$1)))/(Input!$F40*12),0)</f>
        <v>141.66666666666666</v>
      </c>
      <c r="BS94" s="89">
        <f ca="1">+IFERROR(SUM(OFFSET(BS60,0,0,1,-MIN(Input!$F40*12,Capex!BS$1)))/(Input!$F40*12),0)</f>
        <v>141.66666666666666</v>
      </c>
      <c r="BT94" s="89">
        <f ca="1">+IFERROR(SUM(OFFSET(BT60,0,0,1,-MIN(Input!$F40*12,Capex!BT$1)))/(Input!$F40*12),0)</f>
        <v>141.66666666666666</v>
      </c>
      <c r="BU94" s="89">
        <f ca="1">+IFERROR(SUM(OFFSET(BU60,0,0,1,-MIN(Input!$F40*12,Capex!BU$1)))/(Input!$F40*12),0)</f>
        <v>141.66666666666666</v>
      </c>
      <c r="BV94" s="89">
        <f ca="1">+IFERROR(SUM(OFFSET(BV60,0,0,1,-MIN(Input!$F40*12,Capex!BV$1)))/(Input!$F40*12),0)</f>
        <v>141.66666666666666</v>
      </c>
      <c r="BW94" s="89">
        <f ca="1">+IFERROR(SUM(OFFSET(BW60,0,0,1,-MIN(Input!$F40*12,Capex!BW$1)))/(Input!$F40*12),0)</f>
        <v>141.66666666666666</v>
      </c>
      <c r="BX94" s="89">
        <f ca="1">+IFERROR(SUM(OFFSET(BX60,0,0,1,-MIN(Input!$F40*12,Capex!BX$1)))/(Input!$F40*12),0)</f>
        <v>141.66666666666666</v>
      </c>
      <c r="BY94" s="89">
        <f ca="1">+IFERROR(SUM(OFFSET(BY60,0,0,1,-MIN(Input!$F40*12,Capex!BY$1)))/(Input!$F40*12),0)</f>
        <v>141.66666666666666</v>
      </c>
      <c r="BZ94" s="89">
        <f ca="1">+IFERROR(SUM(OFFSET(BZ60,0,0,1,-MIN(Input!$F40*12,Capex!BZ$1)))/(Input!$F40*12),0)</f>
        <v>141.66666666666666</v>
      </c>
      <c r="CA94" s="89">
        <f ca="1">+IFERROR(SUM(OFFSET(CA60,0,0,1,-MIN(Input!$F40*12,Capex!CA$1)))/(Input!$F40*12),0)</f>
        <v>141.66666666666666</v>
      </c>
      <c r="CB94" s="89">
        <f ca="1">+IFERROR(SUM(OFFSET(CB60,0,0,1,-MIN(Input!$F40*12,Capex!CB$1)))/(Input!$F40*12),0)</f>
        <v>141.66666666666666</v>
      </c>
      <c r="CC94" s="89">
        <f ca="1">+IFERROR(SUM(OFFSET(CC60,0,0,1,-MIN(Input!$F40*12,Capex!CC$1)))/(Input!$F40*12),0)</f>
        <v>141.66666666666666</v>
      </c>
      <c r="CD94" s="89">
        <f ca="1">+IFERROR(SUM(OFFSET(CD60,0,0,1,-MIN(Input!$F40*12,Capex!CD$1)))/(Input!$F40*12),0)</f>
        <v>141.66666666666666</v>
      </c>
      <c r="CE94" s="89">
        <f ca="1">+IFERROR(SUM(OFFSET(CE60,0,0,1,-MIN(Input!$F40*12,Capex!CE$1)))/(Input!$F40*12),0)</f>
        <v>141.66666666666666</v>
      </c>
      <c r="CF94" s="89">
        <f ca="1">+IFERROR(SUM(OFFSET(CF60,0,0,1,-MIN(Input!$F40*12,Capex!CF$1)))/(Input!$F40*12),0)</f>
        <v>141.66666666666666</v>
      </c>
      <c r="CG94" s="89">
        <f ca="1">+IFERROR(SUM(OFFSET(CG60,0,0,1,-MIN(Input!$F40*12,Capex!CG$1)))/(Input!$F40*12),0)</f>
        <v>141.66666666666666</v>
      </c>
      <c r="CH94" s="89">
        <f ca="1">+IFERROR(SUM(OFFSET(CH60,0,0,1,-MIN(Input!$F40*12,Capex!CH$1)))/(Input!$F40*12),0)</f>
        <v>141.66666666666666</v>
      </c>
      <c r="CI94" s="89">
        <f ca="1">+IFERROR(SUM(OFFSET(CI60,0,0,1,-MIN(Input!$F40*12,Capex!CI$1)))/(Input!$F40*12),0)</f>
        <v>283.33333333333331</v>
      </c>
      <c r="CJ94" s="89">
        <f ca="1">+IFERROR(SUM(OFFSET(CJ60,0,0,1,-MIN(Input!$F40*12,Capex!CJ$1)))/(Input!$F40*12),0)</f>
        <v>283.33333333333331</v>
      </c>
      <c r="CK94" s="89">
        <f ca="1">+IFERROR(SUM(OFFSET(CK60,0,0,1,-MIN(Input!$F40*12,Capex!CK$1)))/(Input!$F40*12),0)</f>
        <v>283.33333333333331</v>
      </c>
      <c r="CL94" s="89">
        <f ca="1">+IFERROR(SUM(OFFSET(CL60,0,0,1,-MIN(Input!$F40*12,Capex!CL$1)))/(Input!$F40*12),0)</f>
        <v>283.33333333333331</v>
      </c>
      <c r="CM94" s="89">
        <f ca="1">+IFERROR(SUM(OFFSET(CM60,0,0,1,-MIN(Input!$F40*12,Capex!CM$1)))/(Input!$F40*12),0)</f>
        <v>283.33333333333331</v>
      </c>
      <c r="CN94" s="89">
        <f ca="1">+IFERROR(SUM(OFFSET(CN60,0,0,1,-MIN(Input!$F40*12,Capex!CN$1)))/(Input!$F40*12),0)</f>
        <v>283.33333333333331</v>
      </c>
      <c r="CO94" s="89">
        <f ca="1">+IFERROR(SUM(OFFSET(CO60,0,0,1,-MIN(Input!$F40*12,Capex!CO$1)))/(Input!$F40*12),0)</f>
        <v>283.33333333333331</v>
      </c>
      <c r="CP94" s="89">
        <f ca="1">+IFERROR(SUM(OFFSET(CP60,0,0,1,-MIN(Input!$F40*12,Capex!CP$1)))/(Input!$F40*12),0)</f>
        <v>283.33333333333331</v>
      </c>
      <c r="CQ94" s="89">
        <f ca="1">+IFERROR(SUM(OFFSET(CQ60,0,0,1,-MIN(Input!$F40*12,Capex!CQ$1)))/(Input!$F40*12),0)</f>
        <v>283.33333333333331</v>
      </c>
      <c r="CR94" s="89">
        <f ca="1">+IFERROR(SUM(OFFSET(CR60,0,0,1,-MIN(Input!$F40*12,Capex!CR$1)))/(Input!$F40*12),0)</f>
        <v>283.33333333333331</v>
      </c>
      <c r="CS94" s="89">
        <f ca="1">+IFERROR(SUM(OFFSET(CS60,0,0,1,-MIN(Input!$F40*12,Capex!CS$1)))/(Input!$F40*12),0)</f>
        <v>283.33333333333331</v>
      </c>
      <c r="CT94" s="89">
        <f ca="1">+IFERROR(SUM(OFFSET(CT60,0,0,1,-MIN(Input!$F40*12,Capex!CT$1)))/(Input!$F40*12),0)</f>
        <v>283.33333333333331</v>
      </c>
      <c r="CU94" s="89">
        <f ca="1">+IFERROR(SUM(OFFSET(CU60,0,0,1,-MIN(Input!$F40*12,Capex!CU$1)))/(Input!$F40*12),0)</f>
        <v>283.33333333333331</v>
      </c>
      <c r="CV94" s="89">
        <f ca="1">+IFERROR(SUM(OFFSET(CV60,0,0,1,-MIN(Input!$F40*12,Capex!CV$1)))/(Input!$F40*12),0)</f>
        <v>283.33333333333331</v>
      </c>
      <c r="CW94" s="89">
        <f ca="1">+IFERROR(SUM(OFFSET(CW60,0,0,1,-MIN(Input!$F40*12,Capex!CW$1)))/(Input!$F40*12),0)</f>
        <v>283.33333333333331</v>
      </c>
      <c r="CX94" s="89">
        <f ca="1">+IFERROR(SUM(OFFSET(CX60,0,0,1,-MIN(Input!$F40*12,Capex!CX$1)))/(Input!$F40*12),0)</f>
        <v>283.33333333333331</v>
      </c>
      <c r="CY94" s="89">
        <f ca="1">+IFERROR(SUM(OFFSET(CY60,0,0,1,-MIN(Input!$F40*12,Capex!CY$1)))/(Input!$F40*12),0)</f>
        <v>283.33333333333331</v>
      </c>
      <c r="CZ94" s="89">
        <f ca="1">+IFERROR(SUM(OFFSET(CZ60,0,0,1,-MIN(Input!$F40*12,Capex!CZ$1)))/(Input!$F40*12),0)</f>
        <v>283.33333333333331</v>
      </c>
      <c r="DA94" s="89">
        <f ca="1">+IFERROR(SUM(OFFSET(DA60,0,0,1,-MIN(Input!$F40*12,Capex!DA$1)))/(Input!$F40*12),0)</f>
        <v>283.33333333333331</v>
      </c>
      <c r="DB94" s="89">
        <f ca="1">+IFERROR(SUM(OFFSET(DB60,0,0,1,-MIN(Input!$F40*12,Capex!DB$1)))/(Input!$F40*12),0)</f>
        <v>283.33333333333331</v>
      </c>
      <c r="DC94" s="89">
        <f ca="1">+IFERROR(SUM(OFFSET(DC60,0,0,1,-MIN(Input!$F40*12,Capex!DC$1)))/(Input!$F40*12),0)</f>
        <v>283.33333333333331</v>
      </c>
      <c r="DD94" s="89">
        <f ca="1">+IFERROR(SUM(OFFSET(DD60,0,0,1,-MIN(Input!$F40*12,Capex!DD$1)))/(Input!$F40*12),0)</f>
        <v>283.33333333333331</v>
      </c>
      <c r="DE94" s="89">
        <f ca="1">+IFERROR(SUM(OFFSET(DE60,0,0,1,-MIN(Input!$F40*12,Capex!DE$1)))/(Input!$F40*12),0)</f>
        <v>283.33333333333331</v>
      </c>
      <c r="DF94" s="89">
        <f ca="1">+IFERROR(SUM(OFFSET(DF60,0,0,1,-MIN(Input!$F40*12,Capex!DF$1)))/(Input!$F40*12),0)</f>
        <v>283.33333333333331</v>
      </c>
      <c r="DG94" s="89">
        <f ca="1">+IFERROR(SUM(OFFSET(DG60,0,0,1,-MIN(Input!$F40*12,Capex!DG$1)))/(Input!$F40*12),0)</f>
        <v>283.33333333333331</v>
      </c>
      <c r="DH94" s="89">
        <f ca="1">+IFERROR(SUM(OFFSET(DH60,0,0,1,-MIN(Input!$F40*12,Capex!DH$1)))/(Input!$F40*12),0)</f>
        <v>283.33333333333331</v>
      </c>
      <c r="DI94" s="89">
        <f ca="1">+IFERROR(SUM(OFFSET(DI60,0,0,1,-MIN(Input!$F40*12,Capex!DI$1)))/(Input!$F40*12),0)</f>
        <v>283.33333333333331</v>
      </c>
      <c r="DJ94" s="89">
        <f ca="1">+IFERROR(SUM(OFFSET(DJ60,0,0,1,-MIN(Input!$F40*12,Capex!DJ$1)))/(Input!$F40*12),0)</f>
        <v>283.33333333333331</v>
      </c>
      <c r="DK94" s="89">
        <f ca="1">+IFERROR(SUM(OFFSET(DK60,0,0,1,-MIN(Input!$F40*12,Capex!DK$1)))/(Input!$F40*12),0)</f>
        <v>283.33333333333331</v>
      </c>
      <c r="DL94" s="89">
        <f ca="1">+IFERROR(SUM(OFFSET(DL60,0,0,1,-MIN(Input!$F40*12,Capex!DL$1)))/(Input!$F40*12),0)</f>
        <v>283.33333333333331</v>
      </c>
      <c r="DM94" s="89">
        <f ca="1">+IFERROR(SUM(OFFSET(DM60,0,0,1,-MIN(Input!$F40*12,Capex!DM$1)))/(Input!$F40*12),0)</f>
        <v>283.33333333333331</v>
      </c>
      <c r="DN94" s="89">
        <f ca="1">+IFERROR(SUM(OFFSET(DN60,0,0,1,-MIN(Input!$F40*12,Capex!DN$1)))/(Input!$F40*12),0)</f>
        <v>283.33333333333331</v>
      </c>
      <c r="DO94" s="89">
        <f ca="1">+IFERROR(SUM(OFFSET(DO60,0,0,1,-MIN(Input!$F40*12,Capex!DO$1)))/(Input!$F40*12),0)</f>
        <v>283.33333333333331</v>
      </c>
      <c r="DP94" s="89">
        <f ca="1">+IFERROR(SUM(OFFSET(DP60,0,0,1,-MIN(Input!$F40*12,Capex!DP$1)))/(Input!$F40*12),0)</f>
        <v>283.33333333333331</v>
      </c>
      <c r="DQ94" s="89">
        <f ca="1">+IFERROR(SUM(OFFSET(DQ60,0,0,1,-MIN(Input!$F40*12,Capex!DQ$1)))/(Input!$F40*12),0)</f>
        <v>283.33333333333331</v>
      </c>
      <c r="DR94" s="89">
        <f ca="1">+IFERROR(SUM(OFFSET(DR60,0,0,1,-MIN(Input!$F40*12,Capex!DR$1)))/(Input!$F40*12),0)</f>
        <v>283.33333333333331</v>
      </c>
      <c r="DS94" s="89">
        <f ca="1">+IFERROR(SUM(OFFSET(DS60,0,0,1,-MIN(Input!$F40*12,Capex!DS$1)))/(Input!$F40*12),0)</f>
        <v>283.33333333333331</v>
      </c>
      <c r="DT94" s="89">
        <f ca="1">+IFERROR(SUM(OFFSET(DT60,0,0,1,-MIN(Input!$F40*12,Capex!DT$1)))/(Input!$F40*12),0)</f>
        <v>283.33333333333331</v>
      </c>
    </row>
    <row r="95" spans="1:124" ht="14.25" customHeight="1" x14ac:dyDescent="0.15">
      <c r="A95" s="85" t="str">
        <f>+Input!G41</f>
        <v>PPE</v>
      </c>
      <c r="B95" s="3" t="str">
        <f t="shared" si="154"/>
        <v>Laundry and Housekeeping Equipment ESTIMATED</v>
      </c>
      <c r="C95" s="71" t="str">
        <f t="shared" si="153"/>
        <v>EUR</v>
      </c>
      <c r="D95" s="23"/>
      <c r="E95" s="89">
        <f ca="1">+IFERROR(SUM(OFFSET(E61,0,0,1,-MIN(Input!$F41*12,Capex!E$1)))/(Input!$F41*12),0)</f>
        <v>20.833333333333332</v>
      </c>
      <c r="F95" s="89">
        <f ca="1">+IFERROR(SUM(OFFSET(F61,0,0,1,-MIN(Input!$F41*12,Capex!F$1)))/(Input!$F41*12),0)</f>
        <v>20.833333333333332</v>
      </c>
      <c r="G95" s="89">
        <f ca="1">+IFERROR(SUM(OFFSET(G61,0,0,1,-MIN(Input!$F41*12,Capex!G$1)))/(Input!$F41*12),0)</f>
        <v>20.833333333333332</v>
      </c>
      <c r="H95" s="89">
        <f ca="1">+IFERROR(SUM(OFFSET(H61,0,0,1,-MIN(Input!$F41*12,Capex!H$1)))/(Input!$F41*12),0)</f>
        <v>20.833333333333332</v>
      </c>
      <c r="I95" s="89">
        <f ca="1">+IFERROR(SUM(OFFSET(I61,0,0,1,-MIN(Input!$F41*12,Capex!I$1)))/(Input!$F41*12),0)</f>
        <v>20.833333333333332</v>
      </c>
      <c r="J95" s="89">
        <f ca="1">+IFERROR(SUM(OFFSET(J61,0,0,1,-MIN(Input!$F41*12,Capex!J$1)))/(Input!$F41*12),0)</f>
        <v>20.833333333333332</v>
      </c>
      <c r="K95" s="89">
        <f ca="1">+IFERROR(SUM(OFFSET(K61,0,0,1,-MIN(Input!$F41*12,Capex!K$1)))/(Input!$F41*12),0)</f>
        <v>20.833333333333332</v>
      </c>
      <c r="L95" s="89">
        <f ca="1">+IFERROR(SUM(OFFSET(L61,0,0,1,-MIN(Input!$F41*12,Capex!L$1)))/(Input!$F41*12),0)</f>
        <v>20.833333333333332</v>
      </c>
      <c r="M95" s="89">
        <f ca="1">+IFERROR(SUM(OFFSET(M61,0,0,1,-MIN(Input!$F41*12,Capex!M$1)))/(Input!$F41*12),0)</f>
        <v>20.833333333333332</v>
      </c>
      <c r="N95" s="89">
        <f ca="1">+IFERROR(SUM(OFFSET(N61,0,0,1,-MIN(Input!$F41*12,Capex!N$1)))/(Input!$F41*12),0)</f>
        <v>20.833333333333332</v>
      </c>
      <c r="O95" s="89">
        <f ca="1">+IFERROR(SUM(OFFSET(O61,0,0,1,-MIN(Input!$F41*12,Capex!O$1)))/(Input!$F41*12),0)</f>
        <v>20.833333333333332</v>
      </c>
      <c r="P95" s="89">
        <f ca="1">+IFERROR(SUM(OFFSET(P61,0,0,1,-MIN(Input!$F41*12,Capex!P$1)))/(Input!$F41*12),0)</f>
        <v>20.833333333333332</v>
      </c>
      <c r="Q95" s="89">
        <f ca="1">+IFERROR(SUM(OFFSET(Q61,0,0,1,-MIN(Input!$F41*12,Capex!Q$1)))/(Input!$F41*12),0)</f>
        <v>20.833333333333332</v>
      </c>
      <c r="R95" s="89">
        <f ca="1">+IFERROR(SUM(OFFSET(R61,0,0,1,-MIN(Input!$F41*12,Capex!R$1)))/(Input!$F41*12),0)</f>
        <v>20.833333333333332</v>
      </c>
      <c r="S95" s="89">
        <f ca="1">+IFERROR(SUM(OFFSET(S61,0,0,1,-MIN(Input!$F41*12,Capex!S$1)))/(Input!$F41*12),0)</f>
        <v>20.833333333333332</v>
      </c>
      <c r="T95" s="89">
        <f ca="1">+IFERROR(SUM(OFFSET(T61,0,0,1,-MIN(Input!$F41*12,Capex!T$1)))/(Input!$F41*12),0)</f>
        <v>20.833333333333332</v>
      </c>
      <c r="U95" s="89">
        <f ca="1">+IFERROR(SUM(OFFSET(U61,0,0,1,-MIN(Input!$F41*12,Capex!U$1)))/(Input!$F41*12),0)</f>
        <v>20.833333333333332</v>
      </c>
      <c r="V95" s="89">
        <f ca="1">+IFERROR(SUM(OFFSET(V61,0,0,1,-MIN(Input!$F41*12,Capex!V$1)))/(Input!$F41*12),0)</f>
        <v>20.833333333333332</v>
      </c>
      <c r="W95" s="89">
        <f ca="1">+IFERROR(SUM(OFFSET(W61,0,0,1,-MIN(Input!$F41*12,Capex!W$1)))/(Input!$F41*12),0)</f>
        <v>20.833333333333332</v>
      </c>
      <c r="X95" s="89">
        <f ca="1">+IFERROR(SUM(OFFSET(X61,0,0,1,-MIN(Input!$F41*12,Capex!X$1)))/(Input!$F41*12),0)</f>
        <v>20.833333333333332</v>
      </c>
      <c r="Y95" s="89">
        <f ca="1">+IFERROR(SUM(OFFSET(Y61,0,0,1,-MIN(Input!$F41*12,Capex!Y$1)))/(Input!$F41*12),0)</f>
        <v>20.833333333333332</v>
      </c>
      <c r="Z95" s="89">
        <f ca="1">+IFERROR(SUM(OFFSET(Z61,0,0,1,-MIN(Input!$F41*12,Capex!Z$1)))/(Input!$F41*12),0)</f>
        <v>20.833333333333332</v>
      </c>
      <c r="AA95" s="89">
        <f ca="1">+IFERROR(SUM(OFFSET(AA61,0,0,1,-MIN(Input!$F41*12,Capex!AA$1)))/(Input!$F41*12),0)</f>
        <v>20.833333333333332</v>
      </c>
      <c r="AB95" s="89">
        <f ca="1">+IFERROR(SUM(OFFSET(AB61,0,0,1,-MIN(Input!$F41*12,Capex!AB$1)))/(Input!$F41*12),0)</f>
        <v>20.833333333333332</v>
      </c>
      <c r="AC95" s="89">
        <f ca="1">+IFERROR(SUM(OFFSET(AC61,0,0,1,-MIN(Input!$F41*12,Capex!AC$1)))/(Input!$F41*12),0)</f>
        <v>20.833333333333332</v>
      </c>
      <c r="AD95" s="89">
        <f ca="1">+IFERROR(SUM(OFFSET(AD61,0,0,1,-MIN(Input!$F41*12,Capex!AD$1)))/(Input!$F41*12),0)</f>
        <v>20.833333333333332</v>
      </c>
      <c r="AE95" s="89">
        <f ca="1">+IFERROR(SUM(OFFSET(AE61,0,0,1,-MIN(Input!$F41*12,Capex!AE$1)))/(Input!$F41*12),0)</f>
        <v>20.833333333333332</v>
      </c>
      <c r="AF95" s="89">
        <f ca="1">+IFERROR(SUM(OFFSET(AF61,0,0,1,-MIN(Input!$F41*12,Capex!AF$1)))/(Input!$F41*12),0)</f>
        <v>20.833333333333332</v>
      </c>
      <c r="AG95" s="89">
        <f ca="1">+IFERROR(SUM(OFFSET(AG61,0,0,1,-MIN(Input!$F41*12,Capex!AG$1)))/(Input!$F41*12),0)</f>
        <v>20.833333333333332</v>
      </c>
      <c r="AH95" s="89">
        <f ca="1">+IFERROR(SUM(OFFSET(AH61,0,0,1,-MIN(Input!$F41*12,Capex!AH$1)))/(Input!$F41*12),0)</f>
        <v>20.833333333333332</v>
      </c>
      <c r="AI95" s="89">
        <f ca="1">+IFERROR(SUM(OFFSET(AI61,0,0,1,-MIN(Input!$F41*12,Capex!AI$1)))/(Input!$F41*12),0)</f>
        <v>20.833333333333332</v>
      </c>
      <c r="AJ95" s="89">
        <f ca="1">+IFERROR(SUM(OFFSET(AJ61,0,0,1,-MIN(Input!$F41*12,Capex!AJ$1)))/(Input!$F41*12),0)</f>
        <v>20.833333333333332</v>
      </c>
      <c r="AK95" s="89">
        <f ca="1">+IFERROR(SUM(OFFSET(AK61,0,0,1,-MIN(Input!$F41*12,Capex!AK$1)))/(Input!$F41*12),0)</f>
        <v>20.833333333333332</v>
      </c>
      <c r="AL95" s="89">
        <f ca="1">+IFERROR(SUM(OFFSET(AL61,0,0,1,-MIN(Input!$F41*12,Capex!AL$1)))/(Input!$F41*12),0)</f>
        <v>20.833333333333332</v>
      </c>
      <c r="AM95" s="89">
        <f ca="1">+IFERROR(SUM(OFFSET(AM61,0,0,1,-MIN(Input!$F41*12,Capex!AM$1)))/(Input!$F41*12),0)</f>
        <v>20.833333333333332</v>
      </c>
      <c r="AN95" s="89">
        <f ca="1">+IFERROR(SUM(OFFSET(AN61,0,0,1,-MIN(Input!$F41*12,Capex!AN$1)))/(Input!$F41*12),0)</f>
        <v>20.833333333333332</v>
      </c>
      <c r="AO95" s="89">
        <f ca="1">+IFERROR(SUM(OFFSET(AO61,0,0,1,-MIN(Input!$F41*12,Capex!AO$1)))/(Input!$F41*12),0)</f>
        <v>20.833333333333332</v>
      </c>
      <c r="AP95" s="89">
        <f ca="1">+IFERROR(SUM(OFFSET(AP61,0,0,1,-MIN(Input!$F41*12,Capex!AP$1)))/(Input!$F41*12),0)</f>
        <v>20.833333333333332</v>
      </c>
      <c r="AQ95" s="89">
        <f ca="1">+IFERROR(SUM(OFFSET(AQ61,0,0,1,-MIN(Input!$F41*12,Capex!AQ$1)))/(Input!$F41*12),0)</f>
        <v>20.833333333333332</v>
      </c>
      <c r="AR95" s="89">
        <f ca="1">+IFERROR(SUM(OFFSET(AR61,0,0,1,-MIN(Input!$F41*12,Capex!AR$1)))/(Input!$F41*12),0)</f>
        <v>20.833333333333332</v>
      </c>
      <c r="AS95" s="89">
        <f ca="1">+IFERROR(SUM(OFFSET(AS61,0,0,1,-MIN(Input!$F41*12,Capex!AS$1)))/(Input!$F41*12),0)</f>
        <v>20.833333333333332</v>
      </c>
      <c r="AT95" s="89">
        <f ca="1">+IFERROR(SUM(OFFSET(AT61,0,0,1,-MIN(Input!$F41*12,Capex!AT$1)))/(Input!$F41*12),0)</f>
        <v>20.833333333333332</v>
      </c>
      <c r="AU95" s="89">
        <f ca="1">+IFERROR(SUM(OFFSET(AU61,0,0,1,-MIN(Input!$F41*12,Capex!AU$1)))/(Input!$F41*12),0)</f>
        <v>20.833333333333332</v>
      </c>
      <c r="AV95" s="89">
        <f ca="1">+IFERROR(SUM(OFFSET(AV61,0,0,1,-MIN(Input!$F41*12,Capex!AV$1)))/(Input!$F41*12),0)</f>
        <v>20.833333333333332</v>
      </c>
      <c r="AW95" s="89">
        <f ca="1">+IFERROR(SUM(OFFSET(AW61,0,0,1,-MIN(Input!$F41*12,Capex!AW$1)))/(Input!$F41*12),0)</f>
        <v>20.833333333333332</v>
      </c>
      <c r="AX95" s="89">
        <f ca="1">+IFERROR(SUM(OFFSET(AX61,0,0,1,-MIN(Input!$F41*12,Capex!AX$1)))/(Input!$F41*12),0)</f>
        <v>20.833333333333332</v>
      </c>
      <c r="AY95" s="89">
        <f ca="1">+IFERROR(SUM(OFFSET(AY61,0,0,1,-MIN(Input!$F41*12,Capex!AY$1)))/(Input!$F41*12),0)</f>
        <v>20.833333333333332</v>
      </c>
      <c r="AZ95" s="89">
        <f ca="1">+IFERROR(SUM(OFFSET(AZ61,0,0,1,-MIN(Input!$F41*12,Capex!AZ$1)))/(Input!$F41*12),0)</f>
        <v>20.833333333333332</v>
      </c>
      <c r="BA95" s="89">
        <f ca="1">+IFERROR(SUM(OFFSET(BA61,0,0,1,-MIN(Input!$F41*12,Capex!BA$1)))/(Input!$F41*12),0)</f>
        <v>20.833333333333332</v>
      </c>
      <c r="BB95" s="89">
        <f ca="1">+IFERROR(SUM(OFFSET(BB61,0,0,1,-MIN(Input!$F41*12,Capex!BB$1)))/(Input!$F41*12),0)</f>
        <v>20.833333333333332</v>
      </c>
      <c r="BC95" s="89">
        <f ca="1">+IFERROR(SUM(OFFSET(BC61,0,0,1,-MIN(Input!$F41*12,Capex!BC$1)))/(Input!$F41*12),0)</f>
        <v>20.833333333333332</v>
      </c>
      <c r="BD95" s="89">
        <f ca="1">+IFERROR(SUM(OFFSET(BD61,0,0,1,-MIN(Input!$F41*12,Capex!BD$1)))/(Input!$F41*12),0)</f>
        <v>20.833333333333332</v>
      </c>
      <c r="BE95" s="89">
        <f ca="1">+IFERROR(SUM(OFFSET(BE61,0,0,1,-MIN(Input!$F41*12,Capex!BE$1)))/(Input!$F41*12),0)</f>
        <v>20.833333333333332</v>
      </c>
      <c r="BF95" s="89">
        <f ca="1">+IFERROR(SUM(OFFSET(BF61,0,0,1,-MIN(Input!$F41*12,Capex!BF$1)))/(Input!$F41*12),0)</f>
        <v>20.833333333333332</v>
      </c>
      <c r="BG95" s="89">
        <f ca="1">+IFERROR(SUM(OFFSET(BG61,0,0,1,-MIN(Input!$F41*12,Capex!BG$1)))/(Input!$F41*12),0)</f>
        <v>20.833333333333332</v>
      </c>
      <c r="BH95" s="89">
        <f ca="1">+IFERROR(SUM(OFFSET(BH61,0,0,1,-MIN(Input!$F41*12,Capex!BH$1)))/(Input!$F41*12),0)</f>
        <v>20.833333333333332</v>
      </c>
      <c r="BI95" s="89">
        <f ca="1">+IFERROR(SUM(OFFSET(BI61,0,0,1,-MIN(Input!$F41*12,Capex!BI$1)))/(Input!$F41*12),0)</f>
        <v>20.833333333333332</v>
      </c>
      <c r="BJ95" s="89">
        <f ca="1">+IFERROR(SUM(OFFSET(BJ61,0,0,1,-MIN(Input!$F41*12,Capex!BJ$1)))/(Input!$F41*12),0)</f>
        <v>20.833333333333332</v>
      </c>
      <c r="BK95" s="89">
        <f ca="1">+IFERROR(SUM(OFFSET(BK61,0,0,1,-MIN(Input!$F41*12,Capex!BK$1)))/(Input!$F41*12),0)</f>
        <v>20.833333333333332</v>
      </c>
      <c r="BL95" s="89">
        <f ca="1">+IFERROR(SUM(OFFSET(BL61,0,0,1,-MIN(Input!$F41*12,Capex!BL$1)))/(Input!$F41*12),0)</f>
        <v>20.833333333333332</v>
      </c>
      <c r="BM95" s="89">
        <f ca="1">+IFERROR(SUM(OFFSET(BM61,0,0,1,-MIN(Input!$F41*12,Capex!BM$1)))/(Input!$F41*12),0)</f>
        <v>20.833333333333332</v>
      </c>
      <c r="BN95" s="89">
        <f ca="1">+IFERROR(SUM(OFFSET(BN61,0,0,1,-MIN(Input!$F41*12,Capex!BN$1)))/(Input!$F41*12),0)</f>
        <v>20.833333333333332</v>
      </c>
      <c r="BO95" s="89">
        <f ca="1">+IFERROR(SUM(OFFSET(BO61,0,0,1,-MIN(Input!$F41*12,Capex!BO$1)))/(Input!$F41*12),0)</f>
        <v>20.833333333333332</v>
      </c>
      <c r="BP95" s="89">
        <f ca="1">+IFERROR(SUM(OFFSET(BP61,0,0,1,-MIN(Input!$F41*12,Capex!BP$1)))/(Input!$F41*12),0)</f>
        <v>20.833333333333332</v>
      </c>
      <c r="BQ95" s="89">
        <f ca="1">+IFERROR(SUM(OFFSET(BQ61,0,0,1,-MIN(Input!$F41*12,Capex!BQ$1)))/(Input!$F41*12),0)</f>
        <v>20.833333333333332</v>
      </c>
      <c r="BR95" s="89">
        <f ca="1">+IFERROR(SUM(OFFSET(BR61,0,0,1,-MIN(Input!$F41*12,Capex!BR$1)))/(Input!$F41*12),0)</f>
        <v>20.833333333333332</v>
      </c>
      <c r="BS95" s="89">
        <f ca="1">+IFERROR(SUM(OFFSET(BS61,0,0,1,-MIN(Input!$F41*12,Capex!BS$1)))/(Input!$F41*12),0)</f>
        <v>20.833333333333332</v>
      </c>
      <c r="BT95" s="89">
        <f ca="1">+IFERROR(SUM(OFFSET(BT61,0,0,1,-MIN(Input!$F41*12,Capex!BT$1)))/(Input!$F41*12),0)</f>
        <v>20.833333333333332</v>
      </c>
      <c r="BU95" s="89">
        <f ca="1">+IFERROR(SUM(OFFSET(BU61,0,0,1,-MIN(Input!$F41*12,Capex!BU$1)))/(Input!$F41*12),0)</f>
        <v>20.833333333333332</v>
      </c>
      <c r="BV95" s="89">
        <f ca="1">+IFERROR(SUM(OFFSET(BV61,0,0,1,-MIN(Input!$F41*12,Capex!BV$1)))/(Input!$F41*12),0)</f>
        <v>20.833333333333332</v>
      </c>
      <c r="BW95" s="89">
        <f ca="1">+IFERROR(SUM(OFFSET(BW61,0,0,1,-MIN(Input!$F41*12,Capex!BW$1)))/(Input!$F41*12),0)</f>
        <v>20.833333333333332</v>
      </c>
      <c r="BX95" s="89">
        <f ca="1">+IFERROR(SUM(OFFSET(BX61,0,0,1,-MIN(Input!$F41*12,Capex!BX$1)))/(Input!$F41*12),0)</f>
        <v>20.833333333333332</v>
      </c>
      <c r="BY95" s="89">
        <f ca="1">+IFERROR(SUM(OFFSET(BY61,0,0,1,-MIN(Input!$F41*12,Capex!BY$1)))/(Input!$F41*12),0)</f>
        <v>20.833333333333332</v>
      </c>
      <c r="BZ95" s="89">
        <f ca="1">+IFERROR(SUM(OFFSET(BZ61,0,0,1,-MIN(Input!$F41*12,Capex!BZ$1)))/(Input!$F41*12),0)</f>
        <v>20.833333333333332</v>
      </c>
      <c r="CA95" s="89">
        <f ca="1">+IFERROR(SUM(OFFSET(CA61,0,0,1,-MIN(Input!$F41*12,Capex!CA$1)))/(Input!$F41*12),0)</f>
        <v>20.833333333333332</v>
      </c>
      <c r="CB95" s="89">
        <f ca="1">+IFERROR(SUM(OFFSET(CB61,0,0,1,-MIN(Input!$F41*12,Capex!CB$1)))/(Input!$F41*12),0)</f>
        <v>20.833333333333332</v>
      </c>
      <c r="CC95" s="89">
        <f ca="1">+IFERROR(SUM(OFFSET(CC61,0,0,1,-MIN(Input!$F41*12,Capex!CC$1)))/(Input!$F41*12),0)</f>
        <v>20.833333333333332</v>
      </c>
      <c r="CD95" s="89">
        <f ca="1">+IFERROR(SUM(OFFSET(CD61,0,0,1,-MIN(Input!$F41*12,Capex!CD$1)))/(Input!$F41*12),0)</f>
        <v>20.833333333333332</v>
      </c>
      <c r="CE95" s="89">
        <f ca="1">+IFERROR(SUM(OFFSET(CE61,0,0,1,-MIN(Input!$F41*12,Capex!CE$1)))/(Input!$F41*12),0)</f>
        <v>20.833333333333332</v>
      </c>
      <c r="CF95" s="89">
        <f ca="1">+IFERROR(SUM(OFFSET(CF61,0,0,1,-MIN(Input!$F41*12,Capex!CF$1)))/(Input!$F41*12),0)</f>
        <v>20.833333333333332</v>
      </c>
      <c r="CG95" s="89">
        <f ca="1">+IFERROR(SUM(OFFSET(CG61,0,0,1,-MIN(Input!$F41*12,Capex!CG$1)))/(Input!$F41*12),0)</f>
        <v>20.833333333333332</v>
      </c>
      <c r="CH95" s="89">
        <f ca="1">+IFERROR(SUM(OFFSET(CH61,0,0,1,-MIN(Input!$F41*12,Capex!CH$1)))/(Input!$F41*12),0)</f>
        <v>20.833333333333332</v>
      </c>
      <c r="CI95" s="89">
        <f ca="1">+IFERROR(SUM(OFFSET(CI61,0,0,1,-MIN(Input!$F41*12,Capex!CI$1)))/(Input!$F41*12),0)</f>
        <v>41.666666666666664</v>
      </c>
      <c r="CJ95" s="89">
        <f ca="1">+IFERROR(SUM(OFFSET(CJ61,0,0,1,-MIN(Input!$F41*12,Capex!CJ$1)))/(Input!$F41*12),0)</f>
        <v>41.666666666666664</v>
      </c>
      <c r="CK95" s="89">
        <f ca="1">+IFERROR(SUM(OFFSET(CK61,0,0,1,-MIN(Input!$F41*12,Capex!CK$1)))/(Input!$F41*12),0)</f>
        <v>41.666666666666664</v>
      </c>
      <c r="CL95" s="89">
        <f ca="1">+IFERROR(SUM(OFFSET(CL61,0,0,1,-MIN(Input!$F41*12,Capex!CL$1)))/(Input!$F41*12),0)</f>
        <v>41.666666666666664</v>
      </c>
      <c r="CM95" s="89">
        <f ca="1">+IFERROR(SUM(OFFSET(CM61,0,0,1,-MIN(Input!$F41*12,Capex!CM$1)))/(Input!$F41*12),0)</f>
        <v>41.666666666666664</v>
      </c>
      <c r="CN95" s="89">
        <f ca="1">+IFERROR(SUM(OFFSET(CN61,0,0,1,-MIN(Input!$F41*12,Capex!CN$1)))/(Input!$F41*12),0)</f>
        <v>41.666666666666664</v>
      </c>
      <c r="CO95" s="89">
        <f ca="1">+IFERROR(SUM(OFFSET(CO61,0,0,1,-MIN(Input!$F41*12,Capex!CO$1)))/(Input!$F41*12),0)</f>
        <v>41.666666666666664</v>
      </c>
      <c r="CP95" s="89">
        <f ca="1">+IFERROR(SUM(OFFSET(CP61,0,0,1,-MIN(Input!$F41*12,Capex!CP$1)))/(Input!$F41*12),0)</f>
        <v>41.666666666666664</v>
      </c>
      <c r="CQ95" s="89">
        <f ca="1">+IFERROR(SUM(OFFSET(CQ61,0,0,1,-MIN(Input!$F41*12,Capex!CQ$1)))/(Input!$F41*12),0)</f>
        <v>41.666666666666664</v>
      </c>
      <c r="CR95" s="89">
        <f ca="1">+IFERROR(SUM(OFFSET(CR61,0,0,1,-MIN(Input!$F41*12,Capex!CR$1)))/(Input!$F41*12),0)</f>
        <v>41.666666666666664</v>
      </c>
      <c r="CS95" s="89">
        <f ca="1">+IFERROR(SUM(OFFSET(CS61,0,0,1,-MIN(Input!$F41*12,Capex!CS$1)))/(Input!$F41*12),0)</f>
        <v>41.666666666666664</v>
      </c>
      <c r="CT95" s="89">
        <f ca="1">+IFERROR(SUM(OFFSET(CT61,0,0,1,-MIN(Input!$F41*12,Capex!CT$1)))/(Input!$F41*12),0)</f>
        <v>41.666666666666664</v>
      </c>
      <c r="CU95" s="89">
        <f ca="1">+IFERROR(SUM(OFFSET(CU61,0,0,1,-MIN(Input!$F41*12,Capex!CU$1)))/(Input!$F41*12),0)</f>
        <v>41.666666666666664</v>
      </c>
      <c r="CV95" s="89">
        <f ca="1">+IFERROR(SUM(OFFSET(CV61,0,0,1,-MIN(Input!$F41*12,Capex!CV$1)))/(Input!$F41*12),0)</f>
        <v>41.666666666666664</v>
      </c>
      <c r="CW95" s="89">
        <f ca="1">+IFERROR(SUM(OFFSET(CW61,0,0,1,-MIN(Input!$F41*12,Capex!CW$1)))/(Input!$F41*12),0)</f>
        <v>41.666666666666664</v>
      </c>
      <c r="CX95" s="89">
        <f ca="1">+IFERROR(SUM(OFFSET(CX61,0,0,1,-MIN(Input!$F41*12,Capex!CX$1)))/(Input!$F41*12),0)</f>
        <v>41.666666666666664</v>
      </c>
      <c r="CY95" s="89">
        <f ca="1">+IFERROR(SUM(OFFSET(CY61,0,0,1,-MIN(Input!$F41*12,Capex!CY$1)))/(Input!$F41*12),0)</f>
        <v>41.666666666666664</v>
      </c>
      <c r="CZ95" s="89">
        <f ca="1">+IFERROR(SUM(OFFSET(CZ61,0,0,1,-MIN(Input!$F41*12,Capex!CZ$1)))/(Input!$F41*12),0)</f>
        <v>41.666666666666664</v>
      </c>
      <c r="DA95" s="89">
        <f ca="1">+IFERROR(SUM(OFFSET(DA61,0,0,1,-MIN(Input!$F41*12,Capex!DA$1)))/(Input!$F41*12),0)</f>
        <v>41.666666666666664</v>
      </c>
      <c r="DB95" s="89">
        <f ca="1">+IFERROR(SUM(OFFSET(DB61,0,0,1,-MIN(Input!$F41*12,Capex!DB$1)))/(Input!$F41*12),0)</f>
        <v>41.666666666666664</v>
      </c>
      <c r="DC95" s="89">
        <f ca="1">+IFERROR(SUM(OFFSET(DC61,0,0,1,-MIN(Input!$F41*12,Capex!DC$1)))/(Input!$F41*12),0)</f>
        <v>41.666666666666664</v>
      </c>
      <c r="DD95" s="89">
        <f ca="1">+IFERROR(SUM(OFFSET(DD61,0,0,1,-MIN(Input!$F41*12,Capex!DD$1)))/(Input!$F41*12),0)</f>
        <v>41.666666666666664</v>
      </c>
      <c r="DE95" s="89">
        <f ca="1">+IFERROR(SUM(OFFSET(DE61,0,0,1,-MIN(Input!$F41*12,Capex!DE$1)))/(Input!$F41*12),0)</f>
        <v>41.666666666666664</v>
      </c>
      <c r="DF95" s="89">
        <f ca="1">+IFERROR(SUM(OFFSET(DF61,0,0,1,-MIN(Input!$F41*12,Capex!DF$1)))/(Input!$F41*12),0)</f>
        <v>41.666666666666664</v>
      </c>
      <c r="DG95" s="89">
        <f ca="1">+IFERROR(SUM(OFFSET(DG61,0,0,1,-MIN(Input!$F41*12,Capex!DG$1)))/(Input!$F41*12),0)</f>
        <v>41.666666666666664</v>
      </c>
      <c r="DH95" s="89">
        <f ca="1">+IFERROR(SUM(OFFSET(DH61,0,0,1,-MIN(Input!$F41*12,Capex!DH$1)))/(Input!$F41*12),0)</f>
        <v>41.666666666666664</v>
      </c>
      <c r="DI95" s="89">
        <f ca="1">+IFERROR(SUM(OFFSET(DI61,0,0,1,-MIN(Input!$F41*12,Capex!DI$1)))/(Input!$F41*12),0)</f>
        <v>41.666666666666664</v>
      </c>
      <c r="DJ95" s="89">
        <f ca="1">+IFERROR(SUM(OFFSET(DJ61,0,0,1,-MIN(Input!$F41*12,Capex!DJ$1)))/(Input!$F41*12),0)</f>
        <v>41.666666666666664</v>
      </c>
      <c r="DK95" s="89">
        <f ca="1">+IFERROR(SUM(OFFSET(DK61,0,0,1,-MIN(Input!$F41*12,Capex!DK$1)))/(Input!$F41*12),0)</f>
        <v>41.666666666666664</v>
      </c>
      <c r="DL95" s="89">
        <f ca="1">+IFERROR(SUM(OFFSET(DL61,0,0,1,-MIN(Input!$F41*12,Capex!DL$1)))/(Input!$F41*12),0)</f>
        <v>41.666666666666664</v>
      </c>
      <c r="DM95" s="89">
        <f ca="1">+IFERROR(SUM(OFFSET(DM61,0,0,1,-MIN(Input!$F41*12,Capex!DM$1)))/(Input!$F41*12),0)</f>
        <v>41.666666666666664</v>
      </c>
      <c r="DN95" s="89">
        <f ca="1">+IFERROR(SUM(OFFSET(DN61,0,0,1,-MIN(Input!$F41*12,Capex!DN$1)))/(Input!$F41*12),0)</f>
        <v>41.666666666666664</v>
      </c>
      <c r="DO95" s="89">
        <f ca="1">+IFERROR(SUM(OFFSET(DO61,0,0,1,-MIN(Input!$F41*12,Capex!DO$1)))/(Input!$F41*12),0)</f>
        <v>41.666666666666664</v>
      </c>
      <c r="DP95" s="89">
        <f ca="1">+IFERROR(SUM(OFFSET(DP61,0,0,1,-MIN(Input!$F41*12,Capex!DP$1)))/(Input!$F41*12),0)</f>
        <v>41.666666666666664</v>
      </c>
      <c r="DQ95" s="89">
        <f ca="1">+IFERROR(SUM(OFFSET(DQ61,0,0,1,-MIN(Input!$F41*12,Capex!DQ$1)))/(Input!$F41*12),0)</f>
        <v>41.666666666666664</v>
      </c>
      <c r="DR95" s="89">
        <f ca="1">+IFERROR(SUM(OFFSET(DR61,0,0,1,-MIN(Input!$F41*12,Capex!DR$1)))/(Input!$F41*12),0)</f>
        <v>41.666666666666664</v>
      </c>
      <c r="DS95" s="89">
        <f ca="1">+IFERROR(SUM(OFFSET(DS61,0,0,1,-MIN(Input!$F41*12,Capex!DS$1)))/(Input!$F41*12),0)</f>
        <v>41.666666666666664</v>
      </c>
      <c r="DT95" s="89">
        <f ca="1">+IFERROR(SUM(OFFSET(DT61,0,0,1,-MIN(Input!$F41*12,Capex!DT$1)))/(Input!$F41*12),0)</f>
        <v>41.666666666666664</v>
      </c>
    </row>
    <row r="96" spans="1:124" ht="14.25" customHeight="1" x14ac:dyDescent="0.15">
      <c r="A96" s="85" t="str">
        <f>+Input!G42</f>
        <v>PPE</v>
      </c>
      <c r="B96" s="3" t="str">
        <f t="shared" si="154"/>
        <v>IT and Office Equipment ESTIMATED</v>
      </c>
      <c r="C96" s="71" t="str">
        <f t="shared" si="153"/>
        <v>EUR</v>
      </c>
      <c r="D96" s="23"/>
      <c r="E96" s="89">
        <f ca="1">+IFERROR(SUM(OFFSET(E62,0,0,1,-MIN(Input!$F42*12,Capex!E$1)))/(Input!$F42*12),0)</f>
        <v>41.666666666666664</v>
      </c>
      <c r="F96" s="89">
        <f ca="1">+IFERROR(SUM(OFFSET(F62,0,0,1,-MIN(Input!$F42*12,Capex!F$1)))/(Input!$F42*12),0)</f>
        <v>41.666666666666664</v>
      </c>
      <c r="G96" s="89">
        <f ca="1">+IFERROR(SUM(OFFSET(G62,0,0,1,-MIN(Input!$F42*12,Capex!G$1)))/(Input!$F42*12),0)</f>
        <v>41.666666666666664</v>
      </c>
      <c r="H96" s="89">
        <f ca="1">+IFERROR(SUM(OFFSET(H62,0,0,1,-MIN(Input!$F42*12,Capex!H$1)))/(Input!$F42*12),0)</f>
        <v>41.666666666666664</v>
      </c>
      <c r="I96" s="89">
        <f ca="1">+IFERROR(SUM(OFFSET(I62,0,0,1,-MIN(Input!$F42*12,Capex!I$1)))/(Input!$F42*12),0)</f>
        <v>41.666666666666664</v>
      </c>
      <c r="J96" s="89">
        <f ca="1">+IFERROR(SUM(OFFSET(J62,0,0,1,-MIN(Input!$F42*12,Capex!J$1)))/(Input!$F42*12),0)</f>
        <v>41.666666666666664</v>
      </c>
      <c r="K96" s="89">
        <f ca="1">+IFERROR(SUM(OFFSET(K62,0,0,1,-MIN(Input!$F42*12,Capex!K$1)))/(Input!$F42*12),0)</f>
        <v>41.666666666666664</v>
      </c>
      <c r="L96" s="89">
        <f ca="1">+IFERROR(SUM(OFFSET(L62,0,0,1,-MIN(Input!$F42*12,Capex!L$1)))/(Input!$F42*12),0)</f>
        <v>41.666666666666664</v>
      </c>
      <c r="M96" s="89">
        <f ca="1">+IFERROR(SUM(OFFSET(M62,0,0,1,-MIN(Input!$F42*12,Capex!M$1)))/(Input!$F42*12),0)</f>
        <v>41.666666666666664</v>
      </c>
      <c r="N96" s="89">
        <f ca="1">+IFERROR(SUM(OFFSET(N62,0,0,1,-MIN(Input!$F42*12,Capex!N$1)))/(Input!$F42*12),0)</f>
        <v>41.666666666666664</v>
      </c>
      <c r="O96" s="89">
        <f ca="1">+IFERROR(SUM(OFFSET(O62,0,0,1,-MIN(Input!$F42*12,Capex!O$1)))/(Input!$F42*12),0)</f>
        <v>41.666666666666664</v>
      </c>
      <c r="P96" s="89">
        <f ca="1">+IFERROR(SUM(OFFSET(P62,0,0,1,-MIN(Input!$F42*12,Capex!P$1)))/(Input!$F42*12),0)</f>
        <v>41.666666666666664</v>
      </c>
      <c r="Q96" s="89">
        <f ca="1">+IFERROR(SUM(OFFSET(Q62,0,0,1,-MIN(Input!$F42*12,Capex!Q$1)))/(Input!$F42*12),0)</f>
        <v>41.666666666666664</v>
      </c>
      <c r="R96" s="89">
        <f ca="1">+IFERROR(SUM(OFFSET(R62,0,0,1,-MIN(Input!$F42*12,Capex!R$1)))/(Input!$F42*12),0)</f>
        <v>41.666666666666664</v>
      </c>
      <c r="S96" s="89">
        <f ca="1">+IFERROR(SUM(OFFSET(S62,0,0,1,-MIN(Input!$F42*12,Capex!S$1)))/(Input!$F42*12),0)</f>
        <v>41.666666666666664</v>
      </c>
      <c r="T96" s="89">
        <f ca="1">+IFERROR(SUM(OFFSET(T62,0,0,1,-MIN(Input!$F42*12,Capex!T$1)))/(Input!$F42*12),0)</f>
        <v>41.666666666666664</v>
      </c>
      <c r="U96" s="89">
        <f ca="1">+IFERROR(SUM(OFFSET(U62,0,0,1,-MIN(Input!$F42*12,Capex!U$1)))/(Input!$F42*12),0)</f>
        <v>41.666666666666664</v>
      </c>
      <c r="V96" s="89">
        <f ca="1">+IFERROR(SUM(OFFSET(V62,0,0,1,-MIN(Input!$F42*12,Capex!V$1)))/(Input!$F42*12),0)</f>
        <v>41.666666666666664</v>
      </c>
      <c r="W96" s="89">
        <f ca="1">+IFERROR(SUM(OFFSET(W62,0,0,1,-MIN(Input!$F42*12,Capex!W$1)))/(Input!$F42*12),0)</f>
        <v>41.666666666666664</v>
      </c>
      <c r="X96" s="89">
        <f ca="1">+IFERROR(SUM(OFFSET(X62,0,0,1,-MIN(Input!$F42*12,Capex!X$1)))/(Input!$F42*12),0)</f>
        <v>41.666666666666664</v>
      </c>
      <c r="Y96" s="89">
        <f ca="1">+IFERROR(SUM(OFFSET(Y62,0,0,1,-MIN(Input!$F42*12,Capex!Y$1)))/(Input!$F42*12),0)</f>
        <v>41.666666666666664</v>
      </c>
      <c r="Z96" s="89">
        <f ca="1">+IFERROR(SUM(OFFSET(Z62,0,0,1,-MIN(Input!$F42*12,Capex!Z$1)))/(Input!$F42*12),0)</f>
        <v>41.666666666666664</v>
      </c>
      <c r="AA96" s="89">
        <f ca="1">+IFERROR(SUM(OFFSET(AA62,0,0,1,-MIN(Input!$F42*12,Capex!AA$1)))/(Input!$F42*12),0)</f>
        <v>41.666666666666664</v>
      </c>
      <c r="AB96" s="89">
        <f ca="1">+IFERROR(SUM(OFFSET(AB62,0,0,1,-MIN(Input!$F42*12,Capex!AB$1)))/(Input!$F42*12),0)</f>
        <v>41.666666666666664</v>
      </c>
      <c r="AC96" s="89">
        <f ca="1">+IFERROR(SUM(OFFSET(AC62,0,0,1,-MIN(Input!$F42*12,Capex!AC$1)))/(Input!$F42*12),0)</f>
        <v>41.666666666666664</v>
      </c>
      <c r="AD96" s="89">
        <f ca="1">+IFERROR(SUM(OFFSET(AD62,0,0,1,-MIN(Input!$F42*12,Capex!AD$1)))/(Input!$F42*12),0)</f>
        <v>41.666666666666664</v>
      </c>
      <c r="AE96" s="89">
        <f ca="1">+IFERROR(SUM(OFFSET(AE62,0,0,1,-MIN(Input!$F42*12,Capex!AE$1)))/(Input!$F42*12),0)</f>
        <v>41.666666666666664</v>
      </c>
      <c r="AF96" s="89">
        <f ca="1">+IFERROR(SUM(OFFSET(AF62,0,0,1,-MIN(Input!$F42*12,Capex!AF$1)))/(Input!$F42*12),0)</f>
        <v>41.666666666666664</v>
      </c>
      <c r="AG96" s="89">
        <f ca="1">+IFERROR(SUM(OFFSET(AG62,0,0,1,-MIN(Input!$F42*12,Capex!AG$1)))/(Input!$F42*12),0)</f>
        <v>41.666666666666664</v>
      </c>
      <c r="AH96" s="89">
        <f ca="1">+IFERROR(SUM(OFFSET(AH62,0,0,1,-MIN(Input!$F42*12,Capex!AH$1)))/(Input!$F42*12),0)</f>
        <v>41.666666666666664</v>
      </c>
      <c r="AI96" s="89">
        <f ca="1">+IFERROR(SUM(OFFSET(AI62,0,0,1,-MIN(Input!$F42*12,Capex!AI$1)))/(Input!$F42*12),0)</f>
        <v>41.666666666666664</v>
      </c>
      <c r="AJ96" s="89">
        <f ca="1">+IFERROR(SUM(OFFSET(AJ62,0,0,1,-MIN(Input!$F42*12,Capex!AJ$1)))/(Input!$F42*12),0)</f>
        <v>41.666666666666664</v>
      </c>
      <c r="AK96" s="89">
        <f ca="1">+IFERROR(SUM(OFFSET(AK62,0,0,1,-MIN(Input!$F42*12,Capex!AK$1)))/(Input!$F42*12),0)</f>
        <v>41.666666666666664</v>
      </c>
      <c r="AL96" s="89">
        <f ca="1">+IFERROR(SUM(OFFSET(AL62,0,0,1,-MIN(Input!$F42*12,Capex!AL$1)))/(Input!$F42*12),0)</f>
        <v>41.666666666666664</v>
      </c>
      <c r="AM96" s="89">
        <f ca="1">+IFERROR(SUM(OFFSET(AM62,0,0,1,-MIN(Input!$F42*12,Capex!AM$1)))/(Input!$F42*12),0)</f>
        <v>41.666666666666664</v>
      </c>
      <c r="AN96" s="89">
        <f ca="1">+IFERROR(SUM(OFFSET(AN62,0,0,1,-MIN(Input!$F42*12,Capex!AN$1)))/(Input!$F42*12),0)</f>
        <v>41.666666666666664</v>
      </c>
      <c r="AO96" s="89">
        <f ca="1">+IFERROR(SUM(OFFSET(AO62,0,0,1,-MIN(Input!$F42*12,Capex!AO$1)))/(Input!$F42*12),0)</f>
        <v>41.666666666666664</v>
      </c>
      <c r="AP96" s="89">
        <f ca="1">+IFERROR(SUM(OFFSET(AP62,0,0,1,-MIN(Input!$F42*12,Capex!AP$1)))/(Input!$F42*12),0)</f>
        <v>41.666666666666664</v>
      </c>
      <c r="AQ96" s="89">
        <f ca="1">+IFERROR(SUM(OFFSET(AQ62,0,0,1,-MIN(Input!$F42*12,Capex!AQ$1)))/(Input!$F42*12),0)</f>
        <v>41.666666666666664</v>
      </c>
      <c r="AR96" s="89">
        <f ca="1">+IFERROR(SUM(OFFSET(AR62,0,0,1,-MIN(Input!$F42*12,Capex!AR$1)))/(Input!$F42*12),0)</f>
        <v>41.666666666666664</v>
      </c>
      <c r="AS96" s="89">
        <f ca="1">+IFERROR(SUM(OFFSET(AS62,0,0,1,-MIN(Input!$F42*12,Capex!AS$1)))/(Input!$F42*12),0)</f>
        <v>41.666666666666664</v>
      </c>
      <c r="AT96" s="89">
        <f ca="1">+IFERROR(SUM(OFFSET(AT62,0,0,1,-MIN(Input!$F42*12,Capex!AT$1)))/(Input!$F42*12),0)</f>
        <v>41.666666666666664</v>
      </c>
      <c r="AU96" s="89">
        <f ca="1">+IFERROR(SUM(OFFSET(AU62,0,0,1,-MIN(Input!$F42*12,Capex!AU$1)))/(Input!$F42*12),0)</f>
        <v>41.666666666666664</v>
      </c>
      <c r="AV96" s="89">
        <f ca="1">+IFERROR(SUM(OFFSET(AV62,0,0,1,-MIN(Input!$F42*12,Capex!AV$1)))/(Input!$F42*12),0)</f>
        <v>41.666666666666664</v>
      </c>
      <c r="AW96" s="89">
        <f ca="1">+IFERROR(SUM(OFFSET(AW62,0,0,1,-MIN(Input!$F42*12,Capex!AW$1)))/(Input!$F42*12),0)</f>
        <v>41.666666666666664</v>
      </c>
      <c r="AX96" s="89">
        <f ca="1">+IFERROR(SUM(OFFSET(AX62,0,0,1,-MIN(Input!$F42*12,Capex!AX$1)))/(Input!$F42*12),0)</f>
        <v>41.666666666666664</v>
      </c>
      <c r="AY96" s="89">
        <f ca="1">+IFERROR(SUM(OFFSET(AY62,0,0,1,-MIN(Input!$F42*12,Capex!AY$1)))/(Input!$F42*12),0)</f>
        <v>41.666666666666664</v>
      </c>
      <c r="AZ96" s="89">
        <f ca="1">+IFERROR(SUM(OFFSET(AZ62,0,0,1,-MIN(Input!$F42*12,Capex!AZ$1)))/(Input!$F42*12),0)</f>
        <v>41.666666666666664</v>
      </c>
      <c r="BA96" s="89">
        <f ca="1">+IFERROR(SUM(OFFSET(BA62,0,0,1,-MIN(Input!$F42*12,Capex!BA$1)))/(Input!$F42*12),0)</f>
        <v>41.666666666666664</v>
      </c>
      <c r="BB96" s="89">
        <f ca="1">+IFERROR(SUM(OFFSET(BB62,0,0,1,-MIN(Input!$F42*12,Capex!BB$1)))/(Input!$F42*12),0)</f>
        <v>41.666666666666664</v>
      </c>
      <c r="BC96" s="89">
        <f ca="1">+IFERROR(SUM(OFFSET(BC62,0,0,1,-MIN(Input!$F42*12,Capex!BC$1)))/(Input!$F42*12),0)</f>
        <v>41.666666666666664</v>
      </c>
      <c r="BD96" s="89">
        <f ca="1">+IFERROR(SUM(OFFSET(BD62,0,0,1,-MIN(Input!$F42*12,Capex!BD$1)))/(Input!$F42*12),0)</f>
        <v>41.666666666666664</v>
      </c>
      <c r="BE96" s="89">
        <f ca="1">+IFERROR(SUM(OFFSET(BE62,0,0,1,-MIN(Input!$F42*12,Capex!BE$1)))/(Input!$F42*12),0)</f>
        <v>41.666666666666664</v>
      </c>
      <c r="BF96" s="89">
        <f ca="1">+IFERROR(SUM(OFFSET(BF62,0,0,1,-MIN(Input!$F42*12,Capex!BF$1)))/(Input!$F42*12),0)</f>
        <v>41.666666666666664</v>
      </c>
      <c r="BG96" s="89">
        <f ca="1">+IFERROR(SUM(OFFSET(BG62,0,0,1,-MIN(Input!$F42*12,Capex!BG$1)))/(Input!$F42*12),0)</f>
        <v>41.666666666666664</v>
      </c>
      <c r="BH96" s="89">
        <f ca="1">+IFERROR(SUM(OFFSET(BH62,0,0,1,-MIN(Input!$F42*12,Capex!BH$1)))/(Input!$F42*12),0)</f>
        <v>41.666666666666664</v>
      </c>
      <c r="BI96" s="89">
        <f ca="1">+IFERROR(SUM(OFFSET(BI62,0,0,1,-MIN(Input!$F42*12,Capex!BI$1)))/(Input!$F42*12),0)</f>
        <v>41.666666666666664</v>
      </c>
      <c r="BJ96" s="89">
        <f ca="1">+IFERROR(SUM(OFFSET(BJ62,0,0,1,-MIN(Input!$F42*12,Capex!BJ$1)))/(Input!$F42*12),0)</f>
        <v>41.666666666666664</v>
      </c>
      <c r="BK96" s="89">
        <f ca="1">+IFERROR(SUM(OFFSET(BK62,0,0,1,-MIN(Input!$F42*12,Capex!BK$1)))/(Input!$F42*12),0)</f>
        <v>41.666666666666664</v>
      </c>
      <c r="BL96" s="89">
        <f ca="1">+IFERROR(SUM(OFFSET(BL62,0,0,1,-MIN(Input!$F42*12,Capex!BL$1)))/(Input!$F42*12),0)</f>
        <v>41.666666666666664</v>
      </c>
      <c r="BM96" s="89">
        <f ca="1">+IFERROR(SUM(OFFSET(BM62,0,0,1,-MIN(Input!$F42*12,Capex!BM$1)))/(Input!$F42*12),0)</f>
        <v>41.666666666666664</v>
      </c>
      <c r="BN96" s="89">
        <f ca="1">+IFERROR(SUM(OFFSET(BN62,0,0,1,-MIN(Input!$F42*12,Capex!BN$1)))/(Input!$F42*12),0)</f>
        <v>41.666666666666664</v>
      </c>
      <c r="BO96" s="89">
        <f ca="1">+IFERROR(SUM(OFFSET(BO62,0,0,1,-MIN(Input!$F42*12,Capex!BO$1)))/(Input!$F42*12),0)</f>
        <v>41.666666666666664</v>
      </c>
      <c r="BP96" s="89">
        <f ca="1">+IFERROR(SUM(OFFSET(BP62,0,0,1,-MIN(Input!$F42*12,Capex!BP$1)))/(Input!$F42*12),0)</f>
        <v>41.666666666666664</v>
      </c>
      <c r="BQ96" s="89">
        <f ca="1">+IFERROR(SUM(OFFSET(BQ62,0,0,1,-MIN(Input!$F42*12,Capex!BQ$1)))/(Input!$F42*12),0)</f>
        <v>41.666666666666664</v>
      </c>
      <c r="BR96" s="89">
        <f ca="1">+IFERROR(SUM(OFFSET(BR62,0,0,1,-MIN(Input!$F42*12,Capex!BR$1)))/(Input!$F42*12),0)</f>
        <v>41.666666666666664</v>
      </c>
      <c r="BS96" s="89">
        <f ca="1">+IFERROR(SUM(OFFSET(BS62,0,0,1,-MIN(Input!$F42*12,Capex!BS$1)))/(Input!$F42*12),0)</f>
        <v>41.666666666666664</v>
      </c>
      <c r="BT96" s="89">
        <f ca="1">+IFERROR(SUM(OFFSET(BT62,0,0,1,-MIN(Input!$F42*12,Capex!BT$1)))/(Input!$F42*12),0)</f>
        <v>41.666666666666664</v>
      </c>
      <c r="BU96" s="89">
        <f ca="1">+IFERROR(SUM(OFFSET(BU62,0,0,1,-MIN(Input!$F42*12,Capex!BU$1)))/(Input!$F42*12),0)</f>
        <v>41.666666666666664</v>
      </c>
      <c r="BV96" s="89">
        <f ca="1">+IFERROR(SUM(OFFSET(BV62,0,0,1,-MIN(Input!$F42*12,Capex!BV$1)))/(Input!$F42*12),0)</f>
        <v>41.666666666666664</v>
      </c>
      <c r="BW96" s="89">
        <f ca="1">+IFERROR(SUM(OFFSET(BW62,0,0,1,-MIN(Input!$F42*12,Capex!BW$1)))/(Input!$F42*12),0)</f>
        <v>41.666666666666664</v>
      </c>
      <c r="BX96" s="89">
        <f ca="1">+IFERROR(SUM(OFFSET(BX62,0,0,1,-MIN(Input!$F42*12,Capex!BX$1)))/(Input!$F42*12),0)</f>
        <v>41.666666666666664</v>
      </c>
      <c r="BY96" s="89">
        <f ca="1">+IFERROR(SUM(OFFSET(BY62,0,0,1,-MIN(Input!$F42*12,Capex!BY$1)))/(Input!$F42*12),0)</f>
        <v>41.666666666666664</v>
      </c>
      <c r="BZ96" s="89">
        <f ca="1">+IFERROR(SUM(OFFSET(BZ62,0,0,1,-MIN(Input!$F42*12,Capex!BZ$1)))/(Input!$F42*12),0)</f>
        <v>41.666666666666664</v>
      </c>
      <c r="CA96" s="89">
        <f ca="1">+IFERROR(SUM(OFFSET(CA62,0,0,1,-MIN(Input!$F42*12,Capex!CA$1)))/(Input!$F42*12),0)</f>
        <v>41.666666666666664</v>
      </c>
      <c r="CB96" s="89">
        <f ca="1">+IFERROR(SUM(OFFSET(CB62,0,0,1,-MIN(Input!$F42*12,Capex!CB$1)))/(Input!$F42*12),0)</f>
        <v>41.666666666666664</v>
      </c>
      <c r="CC96" s="89">
        <f ca="1">+IFERROR(SUM(OFFSET(CC62,0,0,1,-MIN(Input!$F42*12,Capex!CC$1)))/(Input!$F42*12),0)</f>
        <v>41.666666666666664</v>
      </c>
      <c r="CD96" s="89">
        <f ca="1">+IFERROR(SUM(OFFSET(CD62,0,0,1,-MIN(Input!$F42*12,Capex!CD$1)))/(Input!$F42*12),0)</f>
        <v>41.666666666666664</v>
      </c>
      <c r="CE96" s="89">
        <f ca="1">+IFERROR(SUM(OFFSET(CE62,0,0,1,-MIN(Input!$F42*12,Capex!CE$1)))/(Input!$F42*12),0)</f>
        <v>41.666666666666664</v>
      </c>
      <c r="CF96" s="89">
        <f ca="1">+IFERROR(SUM(OFFSET(CF62,0,0,1,-MIN(Input!$F42*12,Capex!CF$1)))/(Input!$F42*12),0)</f>
        <v>41.666666666666664</v>
      </c>
      <c r="CG96" s="89">
        <f ca="1">+IFERROR(SUM(OFFSET(CG62,0,0,1,-MIN(Input!$F42*12,Capex!CG$1)))/(Input!$F42*12),0)</f>
        <v>41.666666666666664</v>
      </c>
      <c r="CH96" s="89">
        <f ca="1">+IFERROR(SUM(OFFSET(CH62,0,0,1,-MIN(Input!$F42*12,Capex!CH$1)))/(Input!$F42*12),0)</f>
        <v>41.666666666666664</v>
      </c>
      <c r="CI96" s="89">
        <f ca="1">+IFERROR(SUM(OFFSET(CI62,0,0,1,-MIN(Input!$F42*12,Capex!CI$1)))/(Input!$F42*12),0)</f>
        <v>41.666666666666664</v>
      </c>
      <c r="CJ96" s="89">
        <f ca="1">+IFERROR(SUM(OFFSET(CJ62,0,0,1,-MIN(Input!$F42*12,Capex!CJ$1)))/(Input!$F42*12),0)</f>
        <v>41.666666666666664</v>
      </c>
      <c r="CK96" s="89">
        <f ca="1">+IFERROR(SUM(OFFSET(CK62,0,0,1,-MIN(Input!$F42*12,Capex!CK$1)))/(Input!$F42*12),0)</f>
        <v>41.666666666666664</v>
      </c>
      <c r="CL96" s="89">
        <f ca="1">+IFERROR(SUM(OFFSET(CL62,0,0,1,-MIN(Input!$F42*12,Capex!CL$1)))/(Input!$F42*12),0)</f>
        <v>41.666666666666664</v>
      </c>
      <c r="CM96" s="89">
        <f ca="1">+IFERROR(SUM(OFFSET(CM62,0,0,1,-MIN(Input!$F42*12,Capex!CM$1)))/(Input!$F42*12),0)</f>
        <v>41.666666666666664</v>
      </c>
      <c r="CN96" s="89">
        <f ca="1">+IFERROR(SUM(OFFSET(CN62,0,0,1,-MIN(Input!$F42*12,Capex!CN$1)))/(Input!$F42*12),0)</f>
        <v>41.666666666666664</v>
      </c>
      <c r="CO96" s="89">
        <f ca="1">+IFERROR(SUM(OFFSET(CO62,0,0,1,-MIN(Input!$F42*12,Capex!CO$1)))/(Input!$F42*12),0)</f>
        <v>41.666666666666664</v>
      </c>
      <c r="CP96" s="89">
        <f ca="1">+IFERROR(SUM(OFFSET(CP62,0,0,1,-MIN(Input!$F42*12,Capex!CP$1)))/(Input!$F42*12),0)</f>
        <v>41.666666666666664</v>
      </c>
      <c r="CQ96" s="89">
        <f ca="1">+IFERROR(SUM(OFFSET(CQ62,0,0,1,-MIN(Input!$F42*12,Capex!CQ$1)))/(Input!$F42*12),0)</f>
        <v>41.666666666666664</v>
      </c>
      <c r="CR96" s="89">
        <f ca="1">+IFERROR(SUM(OFFSET(CR62,0,0,1,-MIN(Input!$F42*12,Capex!CR$1)))/(Input!$F42*12),0)</f>
        <v>41.666666666666664</v>
      </c>
      <c r="CS96" s="89">
        <f ca="1">+IFERROR(SUM(OFFSET(CS62,0,0,1,-MIN(Input!$F42*12,Capex!CS$1)))/(Input!$F42*12),0)</f>
        <v>41.666666666666664</v>
      </c>
      <c r="CT96" s="89">
        <f ca="1">+IFERROR(SUM(OFFSET(CT62,0,0,1,-MIN(Input!$F42*12,Capex!CT$1)))/(Input!$F42*12),0)</f>
        <v>41.666666666666664</v>
      </c>
      <c r="CU96" s="89">
        <f ca="1">+IFERROR(SUM(OFFSET(CU62,0,0,1,-MIN(Input!$F42*12,Capex!CU$1)))/(Input!$F42*12),0)</f>
        <v>41.666666666666664</v>
      </c>
      <c r="CV96" s="89">
        <f ca="1">+IFERROR(SUM(OFFSET(CV62,0,0,1,-MIN(Input!$F42*12,Capex!CV$1)))/(Input!$F42*12),0)</f>
        <v>41.666666666666664</v>
      </c>
      <c r="CW96" s="89">
        <f ca="1">+IFERROR(SUM(OFFSET(CW62,0,0,1,-MIN(Input!$F42*12,Capex!CW$1)))/(Input!$F42*12),0)</f>
        <v>41.666666666666664</v>
      </c>
      <c r="CX96" s="89">
        <f ca="1">+IFERROR(SUM(OFFSET(CX62,0,0,1,-MIN(Input!$F42*12,Capex!CX$1)))/(Input!$F42*12),0)</f>
        <v>41.666666666666664</v>
      </c>
      <c r="CY96" s="89">
        <f ca="1">+IFERROR(SUM(OFFSET(CY62,0,0,1,-MIN(Input!$F42*12,Capex!CY$1)))/(Input!$F42*12),0)</f>
        <v>41.666666666666664</v>
      </c>
      <c r="CZ96" s="89">
        <f ca="1">+IFERROR(SUM(OFFSET(CZ62,0,0,1,-MIN(Input!$F42*12,Capex!CZ$1)))/(Input!$F42*12),0)</f>
        <v>41.666666666666664</v>
      </c>
      <c r="DA96" s="89">
        <f ca="1">+IFERROR(SUM(OFFSET(DA62,0,0,1,-MIN(Input!$F42*12,Capex!DA$1)))/(Input!$F42*12),0)</f>
        <v>41.666666666666664</v>
      </c>
      <c r="DB96" s="89">
        <f ca="1">+IFERROR(SUM(OFFSET(DB62,0,0,1,-MIN(Input!$F42*12,Capex!DB$1)))/(Input!$F42*12),0)</f>
        <v>41.666666666666664</v>
      </c>
      <c r="DC96" s="89">
        <f ca="1">+IFERROR(SUM(OFFSET(DC62,0,0,1,-MIN(Input!$F42*12,Capex!DC$1)))/(Input!$F42*12),0)</f>
        <v>41.666666666666664</v>
      </c>
      <c r="DD96" s="89">
        <f ca="1">+IFERROR(SUM(OFFSET(DD62,0,0,1,-MIN(Input!$F42*12,Capex!DD$1)))/(Input!$F42*12),0)</f>
        <v>41.666666666666664</v>
      </c>
      <c r="DE96" s="89">
        <f ca="1">+IFERROR(SUM(OFFSET(DE62,0,0,1,-MIN(Input!$F42*12,Capex!DE$1)))/(Input!$F42*12),0)</f>
        <v>41.666666666666664</v>
      </c>
      <c r="DF96" s="89">
        <f ca="1">+IFERROR(SUM(OFFSET(DF62,0,0,1,-MIN(Input!$F42*12,Capex!DF$1)))/(Input!$F42*12),0)</f>
        <v>41.666666666666664</v>
      </c>
      <c r="DG96" s="89">
        <f ca="1">+IFERROR(SUM(OFFSET(DG62,0,0,1,-MIN(Input!$F42*12,Capex!DG$1)))/(Input!$F42*12),0)</f>
        <v>41.666666666666664</v>
      </c>
      <c r="DH96" s="89">
        <f ca="1">+IFERROR(SUM(OFFSET(DH62,0,0,1,-MIN(Input!$F42*12,Capex!DH$1)))/(Input!$F42*12),0)</f>
        <v>41.666666666666664</v>
      </c>
      <c r="DI96" s="89">
        <f ca="1">+IFERROR(SUM(OFFSET(DI62,0,0,1,-MIN(Input!$F42*12,Capex!DI$1)))/(Input!$F42*12),0)</f>
        <v>41.666666666666664</v>
      </c>
      <c r="DJ96" s="89">
        <f ca="1">+IFERROR(SUM(OFFSET(DJ62,0,0,1,-MIN(Input!$F42*12,Capex!DJ$1)))/(Input!$F42*12),0)</f>
        <v>41.666666666666664</v>
      </c>
      <c r="DK96" s="89">
        <f ca="1">+IFERROR(SUM(OFFSET(DK62,0,0,1,-MIN(Input!$F42*12,Capex!DK$1)))/(Input!$F42*12),0)</f>
        <v>41.666666666666664</v>
      </c>
      <c r="DL96" s="89">
        <f ca="1">+IFERROR(SUM(OFFSET(DL62,0,0,1,-MIN(Input!$F42*12,Capex!DL$1)))/(Input!$F42*12),0)</f>
        <v>41.666666666666664</v>
      </c>
      <c r="DM96" s="89">
        <f ca="1">+IFERROR(SUM(OFFSET(DM62,0,0,1,-MIN(Input!$F42*12,Capex!DM$1)))/(Input!$F42*12),0)</f>
        <v>41.666666666666664</v>
      </c>
      <c r="DN96" s="89">
        <f ca="1">+IFERROR(SUM(OFFSET(DN62,0,0,1,-MIN(Input!$F42*12,Capex!DN$1)))/(Input!$F42*12),0)</f>
        <v>41.666666666666664</v>
      </c>
      <c r="DO96" s="89">
        <f ca="1">+IFERROR(SUM(OFFSET(DO62,0,0,1,-MIN(Input!$F42*12,Capex!DO$1)))/(Input!$F42*12),0)</f>
        <v>41.666666666666664</v>
      </c>
      <c r="DP96" s="89">
        <f ca="1">+IFERROR(SUM(OFFSET(DP62,0,0,1,-MIN(Input!$F42*12,Capex!DP$1)))/(Input!$F42*12),0)</f>
        <v>41.666666666666664</v>
      </c>
      <c r="DQ96" s="89">
        <f ca="1">+IFERROR(SUM(OFFSET(DQ62,0,0,1,-MIN(Input!$F42*12,Capex!DQ$1)))/(Input!$F42*12),0)</f>
        <v>41.666666666666664</v>
      </c>
      <c r="DR96" s="89">
        <f ca="1">+IFERROR(SUM(OFFSET(DR62,0,0,1,-MIN(Input!$F42*12,Capex!DR$1)))/(Input!$F42*12),0)</f>
        <v>41.666666666666664</v>
      </c>
      <c r="DS96" s="89">
        <f ca="1">+IFERROR(SUM(OFFSET(DS62,0,0,1,-MIN(Input!$F42*12,Capex!DS$1)))/(Input!$F42*12),0)</f>
        <v>41.666666666666664</v>
      </c>
      <c r="DT96" s="89">
        <f ca="1">+IFERROR(SUM(OFFSET(DT62,0,0,1,-MIN(Input!$F42*12,Capex!DT$1)))/(Input!$F42*12),0)</f>
        <v>41.666666666666664</v>
      </c>
    </row>
    <row r="97" spans="1:16383" ht="14.25" customHeight="1" x14ac:dyDescent="0.15">
      <c r="A97" s="85" t="str">
        <f>+Input!G43</f>
        <v>PPE</v>
      </c>
      <c r="B97" s="3" t="str">
        <f t="shared" si="154"/>
        <v>Security Systems ESTIMATED</v>
      </c>
      <c r="C97" s="71" t="str">
        <f t="shared" si="153"/>
        <v>EUR</v>
      </c>
      <c r="D97" s="23"/>
      <c r="E97" s="89">
        <f ca="1">+IFERROR(SUM(OFFSET(E63,0,0,1,-MIN(Input!$F43*12,Capex!E$1)))/(Input!$F43*12),0)</f>
        <v>41.666666666666664</v>
      </c>
      <c r="F97" s="89">
        <f ca="1">+IFERROR(SUM(OFFSET(F63,0,0,1,-MIN(Input!$F43*12,Capex!F$1)))/(Input!$F43*12),0)</f>
        <v>41.666666666666664</v>
      </c>
      <c r="G97" s="89">
        <f ca="1">+IFERROR(SUM(OFFSET(G63,0,0,1,-MIN(Input!$F43*12,Capex!G$1)))/(Input!$F43*12),0)</f>
        <v>41.666666666666664</v>
      </c>
      <c r="H97" s="89">
        <f ca="1">+IFERROR(SUM(OFFSET(H63,0,0,1,-MIN(Input!$F43*12,Capex!H$1)))/(Input!$F43*12),0)</f>
        <v>41.666666666666664</v>
      </c>
      <c r="I97" s="89">
        <f ca="1">+IFERROR(SUM(OFFSET(I63,0,0,1,-MIN(Input!$F43*12,Capex!I$1)))/(Input!$F43*12),0)</f>
        <v>41.666666666666664</v>
      </c>
      <c r="J97" s="89">
        <f ca="1">+IFERROR(SUM(OFFSET(J63,0,0,1,-MIN(Input!$F43*12,Capex!J$1)))/(Input!$F43*12),0)</f>
        <v>41.666666666666664</v>
      </c>
      <c r="K97" s="89">
        <f ca="1">+IFERROR(SUM(OFFSET(K63,0,0,1,-MIN(Input!$F43*12,Capex!K$1)))/(Input!$F43*12),0)</f>
        <v>41.666666666666664</v>
      </c>
      <c r="L97" s="89">
        <f ca="1">+IFERROR(SUM(OFFSET(L63,0,0,1,-MIN(Input!$F43*12,Capex!L$1)))/(Input!$F43*12),0)</f>
        <v>41.666666666666664</v>
      </c>
      <c r="M97" s="89">
        <f ca="1">+IFERROR(SUM(OFFSET(M63,0,0,1,-MIN(Input!$F43*12,Capex!M$1)))/(Input!$F43*12),0)</f>
        <v>41.666666666666664</v>
      </c>
      <c r="N97" s="89">
        <f ca="1">+IFERROR(SUM(OFFSET(N63,0,0,1,-MIN(Input!$F43*12,Capex!N$1)))/(Input!$F43*12),0)</f>
        <v>41.666666666666664</v>
      </c>
      <c r="O97" s="89">
        <f ca="1">+IFERROR(SUM(OFFSET(O63,0,0,1,-MIN(Input!$F43*12,Capex!O$1)))/(Input!$F43*12),0)</f>
        <v>41.666666666666664</v>
      </c>
      <c r="P97" s="89">
        <f ca="1">+IFERROR(SUM(OFFSET(P63,0,0,1,-MIN(Input!$F43*12,Capex!P$1)))/(Input!$F43*12),0)</f>
        <v>41.666666666666664</v>
      </c>
      <c r="Q97" s="89">
        <f ca="1">+IFERROR(SUM(OFFSET(Q63,0,0,1,-MIN(Input!$F43*12,Capex!Q$1)))/(Input!$F43*12),0)</f>
        <v>41.666666666666664</v>
      </c>
      <c r="R97" s="89">
        <f ca="1">+IFERROR(SUM(OFFSET(R63,0,0,1,-MIN(Input!$F43*12,Capex!R$1)))/(Input!$F43*12),0)</f>
        <v>41.666666666666664</v>
      </c>
      <c r="S97" s="89">
        <f ca="1">+IFERROR(SUM(OFFSET(S63,0,0,1,-MIN(Input!$F43*12,Capex!S$1)))/(Input!$F43*12),0)</f>
        <v>41.666666666666664</v>
      </c>
      <c r="T97" s="89">
        <f ca="1">+IFERROR(SUM(OFFSET(T63,0,0,1,-MIN(Input!$F43*12,Capex!T$1)))/(Input!$F43*12),0)</f>
        <v>41.666666666666664</v>
      </c>
      <c r="U97" s="89">
        <f ca="1">+IFERROR(SUM(OFFSET(U63,0,0,1,-MIN(Input!$F43*12,Capex!U$1)))/(Input!$F43*12),0)</f>
        <v>41.666666666666664</v>
      </c>
      <c r="V97" s="89">
        <f ca="1">+IFERROR(SUM(OFFSET(V63,0,0,1,-MIN(Input!$F43*12,Capex!V$1)))/(Input!$F43*12),0)</f>
        <v>41.666666666666664</v>
      </c>
      <c r="W97" s="89">
        <f ca="1">+IFERROR(SUM(OFFSET(W63,0,0,1,-MIN(Input!$F43*12,Capex!W$1)))/(Input!$F43*12),0)</f>
        <v>41.666666666666664</v>
      </c>
      <c r="X97" s="89">
        <f ca="1">+IFERROR(SUM(OFFSET(X63,0,0,1,-MIN(Input!$F43*12,Capex!X$1)))/(Input!$F43*12),0)</f>
        <v>41.666666666666664</v>
      </c>
      <c r="Y97" s="89">
        <f ca="1">+IFERROR(SUM(OFFSET(Y63,0,0,1,-MIN(Input!$F43*12,Capex!Y$1)))/(Input!$F43*12),0)</f>
        <v>41.666666666666664</v>
      </c>
      <c r="Z97" s="89">
        <f ca="1">+IFERROR(SUM(OFFSET(Z63,0,0,1,-MIN(Input!$F43*12,Capex!Z$1)))/(Input!$F43*12),0)</f>
        <v>41.666666666666664</v>
      </c>
      <c r="AA97" s="89">
        <f ca="1">+IFERROR(SUM(OFFSET(AA63,0,0,1,-MIN(Input!$F43*12,Capex!AA$1)))/(Input!$F43*12),0)</f>
        <v>41.666666666666664</v>
      </c>
      <c r="AB97" s="89">
        <f ca="1">+IFERROR(SUM(OFFSET(AB63,0,0,1,-MIN(Input!$F43*12,Capex!AB$1)))/(Input!$F43*12),0)</f>
        <v>41.666666666666664</v>
      </c>
      <c r="AC97" s="89">
        <f ca="1">+IFERROR(SUM(OFFSET(AC63,0,0,1,-MIN(Input!$F43*12,Capex!AC$1)))/(Input!$F43*12),0)</f>
        <v>41.666666666666664</v>
      </c>
      <c r="AD97" s="89">
        <f ca="1">+IFERROR(SUM(OFFSET(AD63,0,0,1,-MIN(Input!$F43*12,Capex!AD$1)))/(Input!$F43*12),0)</f>
        <v>41.666666666666664</v>
      </c>
      <c r="AE97" s="89">
        <f ca="1">+IFERROR(SUM(OFFSET(AE63,0,0,1,-MIN(Input!$F43*12,Capex!AE$1)))/(Input!$F43*12),0)</f>
        <v>41.666666666666664</v>
      </c>
      <c r="AF97" s="89">
        <f ca="1">+IFERROR(SUM(OFFSET(AF63,0,0,1,-MIN(Input!$F43*12,Capex!AF$1)))/(Input!$F43*12),0)</f>
        <v>41.666666666666664</v>
      </c>
      <c r="AG97" s="89">
        <f ca="1">+IFERROR(SUM(OFFSET(AG63,0,0,1,-MIN(Input!$F43*12,Capex!AG$1)))/(Input!$F43*12),0)</f>
        <v>41.666666666666664</v>
      </c>
      <c r="AH97" s="89">
        <f ca="1">+IFERROR(SUM(OFFSET(AH63,0,0,1,-MIN(Input!$F43*12,Capex!AH$1)))/(Input!$F43*12),0)</f>
        <v>41.666666666666664</v>
      </c>
      <c r="AI97" s="89">
        <f ca="1">+IFERROR(SUM(OFFSET(AI63,0,0,1,-MIN(Input!$F43*12,Capex!AI$1)))/(Input!$F43*12),0)</f>
        <v>41.666666666666664</v>
      </c>
      <c r="AJ97" s="89">
        <f ca="1">+IFERROR(SUM(OFFSET(AJ63,0,0,1,-MIN(Input!$F43*12,Capex!AJ$1)))/(Input!$F43*12),0)</f>
        <v>41.666666666666664</v>
      </c>
      <c r="AK97" s="89">
        <f ca="1">+IFERROR(SUM(OFFSET(AK63,0,0,1,-MIN(Input!$F43*12,Capex!AK$1)))/(Input!$F43*12),0)</f>
        <v>41.666666666666664</v>
      </c>
      <c r="AL97" s="89">
        <f ca="1">+IFERROR(SUM(OFFSET(AL63,0,0,1,-MIN(Input!$F43*12,Capex!AL$1)))/(Input!$F43*12),0)</f>
        <v>41.666666666666664</v>
      </c>
      <c r="AM97" s="89">
        <f ca="1">+IFERROR(SUM(OFFSET(AM63,0,0,1,-MIN(Input!$F43*12,Capex!AM$1)))/(Input!$F43*12),0)</f>
        <v>41.666666666666664</v>
      </c>
      <c r="AN97" s="89">
        <f ca="1">+IFERROR(SUM(OFFSET(AN63,0,0,1,-MIN(Input!$F43*12,Capex!AN$1)))/(Input!$F43*12),0)</f>
        <v>41.666666666666664</v>
      </c>
      <c r="AO97" s="89">
        <f ca="1">+IFERROR(SUM(OFFSET(AO63,0,0,1,-MIN(Input!$F43*12,Capex!AO$1)))/(Input!$F43*12),0)</f>
        <v>41.666666666666664</v>
      </c>
      <c r="AP97" s="89">
        <f ca="1">+IFERROR(SUM(OFFSET(AP63,0,0,1,-MIN(Input!$F43*12,Capex!AP$1)))/(Input!$F43*12),0)</f>
        <v>41.666666666666664</v>
      </c>
      <c r="AQ97" s="89">
        <f ca="1">+IFERROR(SUM(OFFSET(AQ63,0,0,1,-MIN(Input!$F43*12,Capex!AQ$1)))/(Input!$F43*12),0)</f>
        <v>41.666666666666664</v>
      </c>
      <c r="AR97" s="89">
        <f ca="1">+IFERROR(SUM(OFFSET(AR63,0,0,1,-MIN(Input!$F43*12,Capex!AR$1)))/(Input!$F43*12),0)</f>
        <v>41.666666666666664</v>
      </c>
      <c r="AS97" s="89">
        <f ca="1">+IFERROR(SUM(OFFSET(AS63,0,0,1,-MIN(Input!$F43*12,Capex!AS$1)))/(Input!$F43*12),0)</f>
        <v>41.666666666666664</v>
      </c>
      <c r="AT97" s="89">
        <f ca="1">+IFERROR(SUM(OFFSET(AT63,0,0,1,-MIN(Input!$F43*12,Capex!AT$1)))/(Input!$F43*12),0)</f>
        <v>41.666666666666664</v>
      </c>
      <c r="AU97" s="89">
        <f ca="1">+IFERROR(SUM(OFFSET(AU63,0,0,1,-MIN(Input!$F43*12,Capex!AU$1)))/(Input!$F43*12),0)</f>
        <v>41.666666666666664</v>
      </c>
      <c r="AV97" s="89">
        <f ca="1">+IFERROR(SUM(OFFSET(AV63,0,0,1,-MIN(Input!$F43*12,Capex!AV$1)))/(Input!$F43*12),0)</f>
        <v>41.666666666666664</v>
      </c>
      <c r="AW97" s="89">
        <f ca="1">+IFERROR(SUM(OFFSET(AW63,0,0,1,-MIN(Input!$F43*12,Capex!AW$1)))/(Input!$F43*12),0)</f>
        <v>41.666666666666664</v>
      </c>
      <c r="AX97" s="89">
        <f ca="1">+IFERROR(SUM(OFFSET(AX63,0,0,1,-MIN(Input!$F43*12,Capex!AX$1)))/(Input!$F43*12),0)</f>
        <v>41.666666666666664</v>
      </c>
      <c r="AY97" s="89">
        <f ca="1">+IFERROR(SUM(OFFSET(AY63,0,0,1,-MIN(Input!$F43*12,Capex!AY$1)))/(Input!$F43*12),0)</f>
        <v>41.666666666666664</v>
      </c>
      <c r="AZ97" s="89">
        <f ca="1">+IFERROR(SUM(OFFSET(AZ63,0,0,1,-MIN(Input!$F43*12,Capex!AZ$1)))/(Input!$F43*12),0)</f>
        <v>41.666666666666664</v>
      </c>
      <c r="BA97" s="89">
        <f ca="1">+IFERROR(SUM(OFFSET(BA63,0,0,1,-MIN(Input!$F43*12,Capex!BA$1)))/(Input!$F43*12),0)</f>
        <v>41.666666666666664</v>
      </c>
      <c r="BB97" s="89">
        <f ca="1">+IFERROR(SUM(OFFSET(BB63,0,0,1,-MIN(Input!$F43*12,Capex!BB$1)))/(Input!$F43*12),0)</f>
        <v>41.666666666666664</v>
      </c>
      <c r="BC97" s="89">
        <f ca="1">+IFERROR(SUM(OFFSET(BC63,0,0,1,-MIN(Input!$F43*12,Capex!BC$1)))/(Input!$F43*12),0)</f>
        <v>41.666666666666664</v>
      </c>
      <c r="BD97" s="89">
        <f ca="1">+IFERROR(SUM(OFFSET(BD63,0,0,1,-MIN(Input!$F43*12,Capex!BD$1)))/(Input!$F43*12),0)</f>
        <v>41.666666666666664</v>
      </c>
      <c r="BE97" s="89">
        <f ca="1">+IFERROR(SUM(OFFSET(BE63,0,0,1,-MIN(Input!$F43*12,Capex!BE$1)))/(Input!$F43*12),0)</f>
        <v>41.666666666666664</v>
      </c>
      <c r="BF97" s="89">
        <f ca="1">+IFERROR(SUM(OFFSET(BF63,0,0,1,-MIN(Input!$F43*12,Capex!BF$1)))/(Input!$F43*12),0)</f>
        <v>41.666666666666664</v>
      </c>
      <c r="BG97" s="89">
        <f ca="1">+IFERROR(SUM(OFFSET(BG63,0,0,1,-MIN(Input!$F43*12,Capex!BG$1)))/(Input!$F43*12),0)</f>
        <v>41.666666666666664</v>
      </c>
      <c r="BH97" s="89">
        <f ca="1">+IFERROR(SUM(OFFSET(BH63,0,0,1,-MIN(Input!$F43*12,Capex!BH$1)))/(Input!$F43*12),0)</f>
        <v>41.666666666666664</v>
      </c>
      <c r="BI97" s="89">
        <f ca="1">+IFERROR(SUM(OFFSET(BI63,0,0,1,-MIN(Input!$F43*12,Capex!BI$1)))/(Input!$F43*12),0)</f>
        <v>41.666666666666664</v>
      </c>
      <c r="BJ97" s="89">
        <f ca="1">+IFERROR(SUM(OFFSET(BJ63,0,0,1,-MIN(Input!$F43*12,Capex!BJ$1)))/(Input!$F43*12),0)</f>
        <v>41.666666666666664</v>
      </c>
      <c r="BK97" s="89">
        <f ca="1">+IFERROR(SUM(OFFSET(BK63,0,0,1,-MIN(Input!$F43*12,Capex!BK$1)))/(Input!$F43*12),0)</f>
        <v>41.666666666666664</v>
      </c>
      <c r="BL97" s="89">
        <f ca="1">+IFERROR(SUM(OFFSET(BL63,0,0,1,-MIN(Input!$F43*12,Capex!BL$1)))/(Input!$F43*12),0)</f>
        <v>41.666666666666664</v>
      </c>
      <c r="BM97" s="89">
        <f ca="1">+IFERROR(SUM(OFFSET(BM63,0,0,1,-MIN(Input!$F43*12,Capex!BM$1)))/(Input!$F43*12),0)</f>
        <v>41.666666666666664</v>
      </c>
      <c r="BN97" s="89">
        <f ca="1">+IFERROR(SUM(OFFSET(BN63,0,0,1,-MIN(Input!$F43*12,Capex!BN$1)))/(Input!$F43*12),0)</f>
        <v>41.666666666666664</v>
      </c>
      <c r="BO97" s="89">
        <f ca="1">+IFERROR(SUM(OFFSET(BO63,0,0,1,-MIN(Input!$F43*12,Capex!BO$1)))/(Input!$F43*12),0)</f>
        <v>41.666666666666664</v>
      </c>
      <c r="BP97" s="89">
        <f ca="1">+IFERROR(SUM(OFFSET(BP63,0,0,1,-MIN(Input!$F43*12,Capex!BP$1)))/(Input!$F43*12),0)</f>
        <v>41.666666666666664</v>
      </c>
      <c r="BQ97" s="89">
        <f ca="1">+IFERROR(SUM(OFFSET(BQ63,0,0,1,-MIN(Input!$F43*12,Capex!BQ$1)))/(Input!$F43*12),0)</f>
        <v>41.666666666666664</v>
      </c>
      <c r="BR97" s="89">
        <f ca="1">+IFERROR(SUM(OFFSET(BR63,0,0,1,-MIN(Input!$F43*12,Capex!BR$1)))/(Input!$F43*12),0)</f>
        <v>41.666666666666664</v>
      </c>
      <c r="BS97" s="89">
        <f ca="1">+IFERROR(SUM(OFFSET(BS63,0,0,1,-MIN(Input!$F43*12,Capex!BS$1)))/(Input!$F43*12),0)</f>
        <v>41.666666666666664</v>
      </c>
      <c r="BT97" s="89">
        <f ca="1">+IFERROR(SUM(OFFSET(BT63,0,0,1,-MIN(Input!$F43*12,Capex!BT$1)))/(Input!$F43*12),0)</f>
        <v>41.666666666666664</v>
      </c>
      <c r="BU97" s="89">
        <f ca="1">+IFERROR(SUM(OFFSET(BU63,0,0,1,-MIN(Input!$F43*12,Capex!BU$1)))/(Input!$F43*12),0)</f>
        <v>41.666666666666664</v>
      </c>
      <c r="BV97" s="89">
        <f ca="1">+IFERROR(SUM(OFFSET(BV63,0,0,1,-MIN(Input!$F43*12,Capex!BV$1)))/(Input!$F43*12),0)</f>
        <v>41.666666666666664</v>
      </c>
      <c r="BW97" s="89">
        <f ca="1">+IFERROR(SUM(OFFSET(BW63,0,0,1,-MIN(Input!$F43*12,Capex!BW$1)))/(Input!$F43*12),0)</f>
        <v>41.666666666666664</v>
      </c>
      <c r="BX97" s="89">
        <f ca="1">+IFERROR(SUM(OFFSET(BX63,0,0,1,-MIN(Input!$F43*12,Capex!BX$1)))/(Input!$F43*12),0)</f>
        <v>41.666666666666664</v>
      </c>
      <c r="BY97" s="89">
        <f ca="1">+IFERROR(SUM(OFFSET(BY63,0,0,1,-MIN(Input!$F43*12,Capex!BY$1)))/(Input!$F43*12),0)</f>
        <v>41.666666666666664</v>
      </c>
      <c r="BZ97" s="89">
        <f ca="1">+IFERROR(SUM(OFFSET(BZ63,0,0,1,-MIN(Input!$F43*12,Capex!BZ$1)))/(Input!$F43*12),0)</f>
        <v>41.666666666666664</v>
      </c>
      <c r="CA97" s="89">
        <f ca="1">+IFERROR(SUM(OFFSET(CA63,0,0,1,-MIN(Input!$F43*12,Capex!CA$1)))/(Input!$F43*12),0)</f>
        <v>41.666666666666664</v>
      </c>
      <c r="CB97" s="89">
        <f ca="1">+IFERROR(SUM(OFFSET(CB63,0,0,1,-MIN(Input!$F43*12,Capex!CB$1)))/(Input!$F43*12),0)</f>
        <v>41.666666666666664</v>
      </c>
      <c r="CC97" s="89">
        <f ca="1">+IFERROR(SUM(OFFSET(CC63,0,0,1,-MIN(Input!$F43*12,Capex!CC$1)))/(Input!$F43*12),0)</f>
        <v>41.666666666666664</v>
      </c>
      <c r="CD97" s="89">
        <f ca="1">+IFERROR(SUM(OFFSET(CD63,0,0,1,-MIN(Input!$F43*12,Capex!CD$1)))/(Input!$F43*12),0)</f>
        <v>41.666666666666664</v>
      </c>
      <c r="CE97" s="89">
        <f ca="1">+IFERROR(SUM(OFFSET(CE63,0,0,1,-MIN(Input!$F43*12,Capex!CE$1)))/(Input!$F43*12),0)</f>
        <v>41.666666666666664</v>
      </c>
      <c r="CF97" s="89">
        <f ca="1">+IFERROR(SUM(OFFSET(CF63,0,0,1,-MIN(Input!$F43*12,Capex!CF$1)))/(Input!$F43*12),0)</f>
        <v>41.666666666666664</v>
      </c>
      <c r="CG97" s="89">
        <f ca="1">+IFERROR(SUM(OFFSET(CG63,0,0,1,-MIN(Input!$F43*12,Capex!CG$1)))/(Input!$F43*12),0)</f>
        <v>41.666666666666664</v>
      </c>
      <c r="CH97" s="89">
        <f ca="1">+IFERROR(SUM(OFFSET(CH63,0,0,1,-MIN(Input!$F43*12,Capex!CH$1)))/(Input!$F43*12),0)</f>
        <v>41.666666666666664</v>
      </c>
      <c r="CI97" s="89">
        <f ca="1">+IFERROR(SUM(OFFSET(CI63,0,0,1,-MIN(Input!$F43*12,Capex!CI$1)))/(Input!$F43*12),0)</f>
        <v>41.666666666666664</v>
      </c>
      <c r="CJ97" s="89">
        <f ca="1">+IFERROR(SUM(OFFSET(CJ63,0,0,1,-MIN(Input!$F43*12,Capex!CJ$1)))/(Input!$F43*12),0)</f>
        <v>41.666666666666664</v>
      </c>
      <c r="CK97" s="89">
        <f ca="1">+IFERROR(SUM(OFFSET(CK63,0,0,1,-MIN(Input!$F43*12,Capex!CK$1)))/(Input!$F43*12),0)</f>
        <v>0</v>
      </c>
      <c r="CL97" s="89">
        <f ca="1">+IFERROR(SUM(OFFSET(CL63,0,0,1,-MIN(Input!$F43*12,Capex!CL$1)))/(Input!$F43*12),0)</f>
        <v>0</v>
      </c>
      <c r="CM97" s="89">
        <f ca="1">+IFERROR(SUM(OFFSET(CM63,0,0,1,-MIN(Input!$F43*12,Capex!CM$1)))/(Input!$F43*12),0)</f>
        <v>0</v>
      </c>
      <c r="CN97" s="89">
        <f ca="1">+IFERROR(SUM(OFFSET(CN63,0,0,1,-MIN(Input!$F43*12,Capex!CN$1)))/(Input!$F43*12),0)</f>
        <v>0</v>
      </c>
      <c r="CO97" s="89">
        <f ca="1">+IFERROR(SUM(OFFSET(CO63,0,0,1,-MIN(Input!$F43*12,Capex!CO$1)))/(Input!$F43*12),0)</f>
        <v>0</v>
      </c>
      <c r="CP97" s="89">
        <f ca="1">+IFERROR(SUM(OFFSET(CP63,0,0,1,-MIN(Input!$F43*12,Capex!CP$1)))/(Input!$F43*12),0)</f>
        <v>0</v>
      </c>
      <c r="CQ97" s="89">
        <f ca="1">+IFERROR(SUM(OFFSET(CQ63,0,0,1,-MIN(Input!$F43*12,Capex!CQ$1)))/(Input!$F43*12),0)</f>
        <v>0</v>
      </c>
      <c r="CR97" s="89">
        <f ca="1">+IFERROR(SUM(OFFSET(CR63,0,0,1,-MIN(Input!$F43*12,Capex!CR$1)))/(Input!$F43*12),0)</f>
        <v>0</v>
      </c>
      <c r="CS97" s="89">
        <f ca="1">+IFERROR(SUM(OFFSET(CS63,0,0,1,-MIN(Input!$F43*12,Capex!CS$1)))/(Input!$F43*12),0)</f>
        <v>0</v>
      </c>
      <c r="CT97" s="89">
        <f ca="1">+IFERROR(SUM(OFFSET(CT63,0,0,1,-MIN(Input!$F43*12,Capex!CT$1)))/(Input!$F43*12),0)</f>
        <v>0</v>
      </c>
      <c r="CU97" s="89">
        <f ca="1">+IFERROR(SUM(OFFSET(CU63,0,0,1,-MIN(Input!$F43*12,Capex!CU$1)))/(Input!$F43*12),0)</f>
        <v>0</v>
      </c>
      <c r="CV97" s="89">
        <f ca="1">+IFERROR(SUM(OFFSET(CV63,0,0,1,-MIN(Input!$F43*12,Capex!CV$1)))/(Input!$F43*12),0)</f>
        <v>0</v>
      </c>
      <c r="CW97" s="89">
        <f ca="1">+IFERROR(SUM(OFFSET(CW63,0,0,1,-MIN(Input!$F43*12,Capex!CW$1)))/(Input!$F43*12),0)</f>
        <v>0</v>
      </c>
      <c r="CX97" s="89">
        <f ca="1">+IFERROR(SUM(OFFSET(CX63,0,0,1,-MIN(Input!$F43*12,Capex!CX$1)))/(Input!$F43*12),0)</f>
        <v>0</v>
      </c>
      <c r="CY97" s="89">
        <f ca="1">+IFERROR(SUM(OFFSET(CY63,0,0,1,-MIN(Input!$F43*12,Capex!CY$1)))/(Input!$F43*12),0)</f>
        <v>0</v>
      </c>
      <c r="CZ97" s="89">
        <f ca="1">+IFERROR(SUM(OFFSET(CZ63,0,0,1,-MIN(Input!$F43*12,Capex!CZ$1)))/(Input!$F43*12),0)</f>
        <v>0</v>
      </c>
      <c r="DA97" s="89">
        <f ca="1">+IFERROR(SUM(OFFSET(DA63,0,0,1,-MIN(Input!$F43*12,Capex!DA$1)))/(Input!$F43*12),0)</f>
        <v>0</v>
      </c>
      <c r="DB97" s="89">
        <f ca="1">+IFERROR(SUM(OFFSET(DB63,0,0,1,-MIN(Input!$F43*12,Capex!DB$1)))/(Input!$F43*12),0)</f>
        <v>0</v>
      </c>
      <c r="DC97" s="89">
        <f ca="1">+IFERROR(SUM(OFFSET(DC63,0,0,1,-MIN(Input!$F43*12,Capex!DC$1)))/(Input!$F43*12),0)</f>
        <v>0</v>
      </c>
      <c r="DD97" s="89">
        <f ca="1">+IFERROR(SUM(OFFSET(DD63,0,0,1,-MIN(Input!$F43*12,Capex!DD$1)))/(Input!$F43*12),0)</f>
        <v>0</v>
      </c>
      <c r="DE97" s="89">
        <f ca="1">+IFERROR(SUM(OFFSET(DE63,0,0,1,-MIN(Input!$F43*12,Capex!DE$1)))/(Input!$F43*12),0)</f>
        <v>0</v>
      </c>
      <c r="DF97" s="89">
        <f ca="1">+IFERROR(SUM(OFFSET(DF63,0,0,1,-MIN(Input!$F43*12,Capex!DF$1)))/(Input!$F43*12),0)</f>
        <v>0</v>
      </c>
      <c r="DG97" s="89">
        <f ca="1">+IFERROR(SUM(OFFSET(DG63,0,0,1,-MIN(Input!$F43*12,Capex!DG$1)))/(Input!$F43*12),0)</f>
        <v>0</v>
      </c>
      <c r="DH97" s="89">
        <f ca="1">+IFERROR(SUM(OFFSET(DH63,0,0,1,-MIN(Input!$F43*12,Capex!DH$1)))/(Input!$F43*12),0)</f>
        <v>0</v>
      </c>
      <c r="DI97" s="89">
        <f ca="1">+IFERROR(SUM(OFFSET(DI63,0,0,1,-MIN(Input!$F43*12,Capex!DI$1)))/(Input!$F43*12),0)</f>
        <v>0</v>
      </c>
      <c r="DJ97" s="89">
        <f ca="1">+IFERROR(SUM(OFFSET(DJ63,0,0,1,-MIN(Input!$F43*12,Capex!DJ$1)))/(Input!$F43*12),0)</f>
        <v>0</v>
      </c>
      <c r="DK97" s="89">
        <f ca="1">+IFERROR(SUM(OFFSET(DK63,0,0,1,-MIN(Input!$F43*12,Capex!DK$1)))/(Input!$F43*12),0)</f>
        <v>0</v>
      </c>
      <c r="DL97" s="89">
        <f ca="1">+IFERROR(SUM(OFFSET(DL63,0,0,1,-MIN(Input!$F43*12,Capex!DL$1)))/(Input!$F43*12),0)</f>
        <v>0</v>
      </c>
      <c r="DM97" s="89">
        <f ca="1">+IFERROR(SUM(OFFSET(DM63,0,0,1,-MIN(Input!$F43*12,Capex!DM$1)))/(Input!$F43*12),0)</f>
        <v>0</v>
      </c>
      <c r="DN97" s="89">
        <f ca="1">+IFERROR(SUM(OFFSET(DN63,0,0,1,-MIN(Input!$F43*12,Capex!DN$1)))/(Input!$F43*12),0)</f>
        <v>0</v>
      </c>
      <c r="DO97" s="89">
        <f ca="1">+IFERROR(SUM(OFFSET(DO63,0,0,1,-MIN(Input!$F43*12,Capex!DO$1)))/(Input!$F43*12),0)</f>
        <v>0</v>
      </c>
      <c r="DP97" s="89">
        <f ca="1">+IFERROR(SUM(OFFSET(DP63,0,0,1,-MIN(Input!$F43*12,Capex!DP$1)))/(Input!$F43*12),0)</f>
        <v>0</v>
      </c>
      <c r="DQ97" s="89">
        <f ca="1">+IFERROR(SUM(OFFSET(DQ63,0,0,1,-MIN(Input!$F43*12,Capex!DQ$1)))/(Input!$F43*12),0)</f>
        <v>0</v>
      </c>
      <c r="DR97" s="89">
        <f ca="1">+IFERROR(SUM(OFFSET(DR63,0,0,1,-MIN(Input!$F43*12,Capex!DR$1)))/(Input!$F43*12),0)</f>
        <v>0</v>
      </c>
      <c r="DS97" s="89">
        <f ca="1">+IFERROR(SUM(OFFSET(DS63,0,0,1,-MIN(Input!$F43*12,Capex!DS$1)))/(Input!$F43*12),0)</f>
        <v>0</v>
      </c>
      <c r="DT97" s="89">
        <f ca="1">+IFERROR(SUM(OFFSET(DT63,0,0,1,-MIN(Input!$F43*12,Capex!DT$1)))/(Input!$F43*12),0)</f>
        <v>0</v>
      </c>
    </row>
    <row r="98" spans="1:16383" ht="14.25" customHeight="1" x14ac:dyDescent="0.15">
      <c r="A98" s="85" t="str">
        <f>+Input!G44</f>
        <v>PPE</v>
      </c>
      <c r="B98" s="3" t="str">
        <f t="shared" si="154"/>
        <v>Fitness Center Equipment</v>
      </c>
      <c r="C98" s="71" t="str">
        <f t="shared" si="153"/>
        <v>EUR</v>
      </c>
      <c r="D98" s="23"/>
      <c r="E98" s="89">
        <f ca="1">+IFERROR(SUM(OFFSET(E64,0,0,1,-MIN(Input!$F44*12,Capex!E$1)))/(Input!$F44*12),0)</f>
        <v>357.14285714285717</v>
      </c>
      <c r="F98" s="89">
        <f ca="1">+IFERROR(SUM(OFFSET(F64,0,0,1,-MIN(Input!$F44*12,Capex!F$1)))/(Input!$F44*12),0)</f>
        <v>357.14285714285717</v>
      </c>
      <c r="G98" s="89">
        <f ca="1">+IFERROR(SUM(OFFSET(G64,0,0,1,-MIN(Input!$F44*12,Capex!G$1)))/(Input!$F44*12),0)</f>
        <v>357.14285714285717</v>
      </c>
      <c r="H98" s="89">
        <f ca="1">+IFERROR(SUM(OFFSET(H64,0,0,1,-MIN(Input!$F44*12,Capex!H$1)))/(Input!$F44*12),0)</f>
        <v>357.14285714285717</v>
      </c>
      <c r="I98" s="89">
        <f ca="1">+IFERROR(SUM(OFFSET(I64,0,0,1,-MIN(Input!$F44*12,Capex!I$1)))/(Input!$F44*12),0)</f>
        <v>357.14285714285717</v>
      </c>
      <c r="J98" s="89">
        <f ca="1">+IFERROR(SUM(OFFSET(J64,0,0,1,-MIN(Input!$F44*12,Capex!J$1)))/(Input!$F44*12),0)</f>
        <v>357.14285714285717</v>
      </c>
      <c r="K98" s="89">
        <f ca="1">+IFERROR(SUM(OFFSET(K64,0,0,1,-MIN(Input!$F44*12,Capex!K$1)))/(Input!$F44*12),0)</f>
        <v>357.14285714285717</v>
      </c>
      <c r="L98" s="89">
        <f ca="1">+IFERROR(SUM(OFFSET(L64,0,0,1,-MIN(Input!$F44*12,Capex!L$1)))/(Input!$F44*12),0)</f>
        <v>357.14285714285717</v>
      </c>
      <c r="M98" s="89">
        <f ca="1">+IFERROR(SUM(OFFSET(M64,0,0,1,-MIN(Input!$F44*12,Capex!M$1)))/(Input!$F44*12),0)</f>
        <v>357.14285714285717</v>
      </c>
      <c r="N98" s="89">
        <f ca="1">+IFERROR(SUM(OFFSET(N64,0,0,1,-MIN(Input!$F44*12,Capex!N$1)))/(Input!$F44*12),0)</f>
        <v>357.14285714285717</v>
      </c>
      <c r="O98" s="89">
        <f ca="1">+IFERROR(SUM(OFFSET(O64,0,0,1,-MIN(Input!$F44*12,Capex!O$1)))/(Input!$F44*12),0)</f>
        <v>357.14285714285717</v>
      </c>
      <c r="P98" s="89">
        <f ca="1">+IFERROR(SUM(OFFSET(P64,0,0,1,-MIN(Input!$F44*12,Capex!P$1)))/(Input!$F44*12),0)</f>
        <v>357.14285714285717</v>
      </c>
      <c r="Q98" s="89">
        <f ca="1">+IFERROR(SUM(OFFSET(Q64,0,0,1,-MIN(Input!$F44*12,Capex!Q$1)))/(Input!$F44*12),0)</f>
        <v>357.14285714285717</v>
      </c>
      <c r="R98" s="89">
        <f ca="1">+IFERROR(SUM(OFFSET(R64,0,0,1,-MIN(Input!$F44*12,Capex!R$1)))/(Input!$F44*12),0)</f>
        <v>357.14285714285717</v>
      </c>
      <c r="S98" s="89">
        <f ca="1">+IFERROR(SUM(OFFSET(S64,0,0,1,-MIN(Input!$F44*12,Capex!S$1)))/(Input!$F44*12),0)</f>
        <v>357.14285714285717</v>
      </c>
      <c r="T98" s="89">
        <f ca="1">+IFERROR(SUM(OFFSET(T64,0,0,1,-MIN(Input!$F44*12,Capex!T$1)))/(Input!$F44*12),0)</f>
        <v>357.14285714285717</v>
      </c>
      <c r="U98" s="89">
        <f ca="1">+IFERROR(SUM(OFFSET(U64,0,0,1,-MIN(Input!$F44*12,Capex!U$1)))/(Input!$F44*12),0)</f>
        <v>357.14285714285717</v>
      </c>
      <c r="V98" s="89">
        <f ca="1">+IFERROR(SUM(OFFSET(V64,0,0,1,-MIN(Input!$F44*12,Capex!V$1)))/(Input!$F44*12),0)</f>
        <v>357.14285714285717</v>
      </c>
      <c r="W98" s="89">
        <f ca="1">+IFERROR(SUM(OFFSET(W64,0,0,1,-MIN(Input!$F44*12,Capex!W$1)))/(Input!$F44*12),0)</f>
        <v>357.14285714285717</v>
      </c>
      <c r="X98" s="89">
        <f ca="1">+IFERROR(SUM(OFFSET(X64,0,0,1,-MIN(Input!$F44*12,Capex!X$1)))/(Input!$F44*12),0)</f>
        <v>357.14285714285717</v>
      </c>
      <c r="Y98" s="89">
        <f ca="1">+IFERROR(SUM(OFFSET(Y64,0,0,1,-MIN(Input!$F44*12,Capex!Y$1)))/(Input!$F44*12),0)</f>
        <v>357.14285714285717</v>
      </c>
      <c r="Z98" s="89">
        <f ca="1">+IFERROR(SUM(OFFSET(Z64,0,0,1,-MIN(Input!$F44*12,Capex!Z$1)))/(Input!$F44*12),0)</f>
        <v>357.14285714285717</v>
      </c>
      <c r="AA98" s="89">
        <f ca="1">+IFERROR(SUM(OFFSET(AA64,0,0,1,-MIN(Input!$F44*12,Capex!AA$1)))/(Input!$F44*12),0)</f>
        <v>357.14285714285717</v>
      </c>
      <c r="AB98" s="89">
        <f ca="1">+IFERROR(SUM(OFFSET(AB64,0,0,1,-MIN(Input!$F44*12,Capex!AB$1)))/(Input!$F44*12),0)</f>
        <v>357.14285714285717</v>
      </c>
      <c r="AC98" s="89">
        <f ca="1">+IFERROR(SUM(OFFSET(AC64,0,0,1,-MIN(Input!$F44*12,Capex!AC$1)))/(Input!$F44*12),0)</f>
        <v>357.14285714285717</v>
      </c>
      <c r="AD98" s="89">
        <f ca="1">+IFERROR(SUM(OFFSET(AD64,0,0,1,-MIN(Input!$F44*12,Capex!AD$1)))/(Input!$F44*12),0)</f>
        <v>357.14285714285717</v>
      </c>
      <c r="AE98" s="89">
        <f ca="1">+IFERROR(SUM(OFFSET(AE64,0,0,1,-MIN(Input!$F44*12,Capex!AE$1)))/(Input!$F44*12),0)</f>
        <v>357.14285714285717</v>
      </c>
      <c r="AF98" s="89">
        <f ca="1">+IFERROR(SUM(OFFSET(AF64,0,0,1,-MIN(Input!$F44*12,Capex!AF$1)))/(Input!$F44*12),0)</f>
        <v>357.14285714285717</v>
      </c>
      <c r="AG98" s="89">
        <f ca="1">+IFERROR(SUM(OFFSET(AG64,0,0,1,-MIN(Input!$F44*12,Capex!AG$1)))/(Input!$F44*12),0)</f>
        <v>357.14285714285717</v>
      </c>
      <c r="AH98" s="89">
        <f ca="1">+IFERROR(SUM(OFFSET(AH64,0,0,1,-MIN(Input!$F44*12,Capex!AH$1)))/(Input!$F44*12),0)</f>
        <v>357.14285714285717</v>
      </c>
      <c r="AI98" s="89">
        <f ca="1">+IFERROR(SUM(OFFSET(AI64,0,0,1,-MIN(Input!$F44*12,Capex!AI$1)))/(Input!$F44*12),0)</f>
        <v>357.14285714285717</v>
      </c>
      <c r="AJ98" s="89">
        <f ca="1">+IFERROR(SUM(OFFSET(AJ64,0,0,1,-MIN(Input!$F44*12,Capex!AJ$1)))/(Input!$F44*12),0)</f>
        <v>357.14285714285717</v>
      </c>
      <c r="AK98" s="89">
        <f ca="1">+IFERROR(SUM(OFFSET(AK64,0,0,1,-MIN(Input!$F44*12,Capex!AK$1)))/(Input!$F44*12),0)</f>
        <v>357.14285714285717</v>
      </c>
      <c r="AL98" s="89">
        <f ca="1">+IFERROR(SUM(OFFSET(AL64,0,0,1,-MIN(Input!$F44*12,Capex!AL$1)))/(Input!$F44*12),0)</f>
        <v>357.14285714285717</v>
      </c>
      <c r="AM98" s="89">
        <f ca="1">+IFERROR(SUM(OFFSET(AM64,0,0,1,-MIN(Input!$F44*12,Capex!AM$1)))/(Input!$F44*12),0)</f>
        <v>357.14285714285717</v>
      </c>
      <c r="AN98" s="89">
        <f ca="1">+IFERROR(SUM(OFFSET(AN64,0,0,1,-MIN(Input!$F44*12,Capex!AN$1)))/(Input!$F44*12),0)</f>
        <v>357.14285714285717</v>
      </c>
      <c r="AO98" s="89">
        <f ca="1">+IFERROR(SUM(OFFSET(AO64,0,0,1,-MIN(Input!$F44*12,Capex!AO$1)))/(Input!$F44*12),0)</f>
        <v>357.14285714285717</v>
      </c>
      <c r="AP98" s="89">
        <f ca="1">+IFERROR(SUM(OFFSET(AP64,0,0,1,-MIN(Input!$F44*12,Capex!AP$1)))/(Input!$F44*12),0)</f>
        <v>357.14285714285717</v>
      </c>
      <c r="AQ98" s="89">
        <f ca="1">+IFERROR(SUM(OFFSET(AQ64,0,0,1,-MIN(Input!$F44*12,Capex!AQ$1)))/(Input!$F44*12),0)</f>
        <v>357.14285714285717</v>
      </c>
      <c r="AR98" s="89">
        <f ca="1">+IFERROR(SUM(OFFSET(AR64,0,0,1,-MIN(Input!$F44*12,Capex!AR$1)))/(Input!$F44*12),0)</f>
        <v>357.14285714285717</v>
      </c>
      <c r="AS98" s="89">
        <f ca="1">+IFERROR(SUM(OFFSET(AS64,0,0,1,-MIN(Input!$F44*12,Capex!AS$1)))/(Input!$F44*12),0)</f>
        <v>357.14285714285717</v>
      </c>
      <c r="AT98" s="89">
        <f ca="1">+IFERROR(SUM(OFFSET(AT64,0,0,1,-MIN(Input!$F44*12,Capex!AT$1)))/(Input!$F44*12),0)</f>
        <v>357.14285714285717</v>
      </c>
      <c r="AU98" s="89">
        <f ca="1">+IFERROR(SUM(OFFSET(AU64,0,0,1,-MIN(Input!$F44*12,Capex!AU$1)))/(Input!$F44*12),0)</f>
        <v>357.14285714285717</v>
      </c>
      <c r="AV98" s="89">
        <f ca="1">+IFERROR(SUM(OFFSET(AV64,0,0,1,-MIN(Input!$F44*12,Capex!AV$1)))/(Input!$F44*12),0)</f>
        <v>357.14285714285717</v>
      </c>
      <c r="AW98" s="89">
        <f ca="1">+IFERROR(SUM(OFFSET(AW64,0,0,1,-MIN(Input!$F44*12,Capex!AW$1)))/(Input!$F44*12),0)</f>
        <v>357.14285714285717</v>
      </c>
      <c r="AX98" s="89">
        <f ca="1">+IFERROR(SUM(OFFSET(AX64,0,0,1,-MIN(Input!$F44*12,Capex!AX$1)))/(Input!$F44*12),0)</f>
        <v>357.14285714285717</v>
      </c>
      <c r="AY98" s="89">
        <f ca="1">+IFERROR(SUM(OFFSET(AY64,0,0,1,-MIN(Input!$F44*12,Capex!AY$1)))/(Input!$F44*12),0)</f>
        <v>357.14285714285717</v>
      </c>
      <c r="AZ98" s="89">
        <f ca="1">+IFERROR(SUM(OFFSET(AZ64,0,0,1,-MIN(Input!$F44*12,Capex!AZ$1)))/(Input!$F44*12),0)</f>
        <v>357.14285714285717</v>
      </c>
      <c r="BA98" s="89">
        <f ca="1">+IFERROR(SUM(OFFSET(BA64,0,0,1,-MIN(Input!$F44*12,Capex!BA$1)))/(Input!$F44*12),0)</f>
        <v>357.14285714285717</v>
      </c>
      <c r="BB98" s="89">
        <f ca="1">+IFERROR(SUM(OFFSET(BB64,0,0,1,-MIN(Input!$F44*12,Capex!BB$1)))/(Input!$F44*12),0)</f>
        <v>357.14285714285717</v>
      </c>
      <c r="BC98" s="89">
        <f ca="1">+IFERROR(SUM(OFFSET(BC64,0,0,1,-MIN(Input!$F44*12,Capex!BC$1)))/(Input!$F44*12),0)</f>
        <v>357.14285714285717</v>
      </c>
      <c r="BD98" s="89">
        <f ca="1">+IFERROR(SUM(OFFSET(BD64,0,0,1,-MIN(Input!$F44*12,Capex!BD$1)))/(Input!$F44*12),0)</f>
        <v>357.14285714285717</v>
      </c>
      <c r="BE98" s="89">
        <f ca="1">+IFERROR(SUM(OFFSET(BE64,0,0,1,-MIN(Input!$F44*12,Capex!BE$1)))/(Input!$F44*12),0)</f>
        <v>357.14285714285717</v>
      </c>
      <c r="BF98" s="89">
        <f ca="1">+IFERROR(SUM(OFFSET(BF64,0,0,1,-MIN(Input!$F44*12,Capex!BF$1)))/(Input!$F44*12),0)</f>
        <v>357.14285714285717</v>
      </c>
      <c r="BG98" s="89">
        <f ca="1">+IFERROR(SUM(OFFSET(BG64,0,0,1,-MIN(Input!$F44*12,Capex!BG$1)))/(Input!$F44*12),0)</f>
        <v>357.14285714285717</v>
      </c>
      <c r="BH98" s="89">
        <f ca="1">+IFERROR(SUM(OFFSET(BH64,0,0,1,-MIN(Input!$F44*12,Capex!BH$1)))/(Input!$F44*12),0)</f>
        <v>357.14285714285717</v>
      </c>
      <c r="BI98" s="89">
        <f ca="1">+IFERROR(SUM(OFFSET(BI64,0,0,1,-MIN(Input!$F44*12,Capex!BI$1)))/(Input!$F44*12),0)</f>
        <v>357.14285714285717</v>
      </c>
      <c r="BJ98" s="89">
        <f ca="1">+IFERROR(SUM(OFFSET(BJ64,0,0,1,-MIN(Input!$F44*12,Capex!BJ$1)))/(Input!$F44*12),0)</f>
        <v>357.14285714285717</v>
      </c>
      <c r="BK98" s="89">
        <f ca="1">+IFERROR(SUM(OFFSET(BK64,0,0,1,-MIN(Input!$F44*12,Capex!BK$1)))/(Input!$F44*12),0)</f>
        <v>357.14285714285717</v>
      </c>
      <c r="BL98" s="89">
        <f ca="1">+IFERROR(SUM(OFFSET(BL64,0,0,1,-MIN(Input!$F44*12,Capex!BL$1)))/(Input!$F44*12),0)</f>
        <v>357.14285714285717</v>
      </c>
      <c r="BM98" s="89">
        <f ca="1">+IFERROR(SUM(OFFSET(BM64,0,0,1,-MIN(Input!$F44*12,Capex!BM$1)))/(Input!$F44*12),0)</f>
        <v>357.14285714285717</v>
      </c>
      <c r="BN98" s="89">
        <f ca="1">+IFERROR(SUM(OFFSET(BN64,0,0,1,-MIN(Input!$F44*12,Capex!BN$1)))/(Input!$F44*12),0)</f>
        <v>357.14285714285717</v>
      </c>
      <c r="BO98" s="89">
        <f ca="1">+IFERROR(SUM(OFFSET(BO64,0,0,1,-MIN(Input!$F44*12,Capex!BO$1)))/(Input!$F44*12),0)</f>
        <v>357.14285714285717</v>
      </c>
      <c r="BP98" s="89">
        <f ca="1">+IFERROR(SUM(OFFSET(BP64,0,0,1,-MIN(Input!$F44*12,Capex!BP$1)))/(Input!$F44*12),0)</f>
        <v>357.14285714285717</v>
      </c>
      <c r="BQ98" s="89">
        <f ca="1">+IFERROR(SUM(OFFSET(BQ64,0,0,1,-MIN(Input!$F44*12,Capex!BQ$1)))/(Input!$F44*12),0)</f>
        <v>357.14285714285717</v>
      </c>
      <c r="BR98" s="89">
        <f ca="1">+IFERROR(SUM(OFFSET(BR64,0,0,1,-MIN(Input!$F44*12,Capex!BR$1)))/(Input!$F44*12),0)</f>
        <v>357.14285714285717</v>
      </c>
      <c r="BS98" s="89">
        <f ca="1">+IFERROR(SUM(OFFSET(BS64,0,0,1,-MIN(Input!$F44*12,Capex!BS$1)))/(Input!$F44*12),0)</f>
        <v>357.14285714285717</v>
      </c>
      <c r="BT98" s="89">
        <f ca="1">+IFERROR(SUM(OFFSET(BT64,0,0,1,-MIN(Input!$F44*12,Capex!BT$1)))/(Input!$F44*12),0)</f>
        <v>357.14285714285717</v>
      </c>
      <c r="BU98" s="89">
        <f ca="1">+IFERROR(SUM(OFFSET(BU64,0,0,1,-MIN(Input!$F44*12,Capex!BU$1)))/(Input!$F44*12),0)</f>
        <v>357.14285714285717</v>
      </c>
      <c r="BV98" s="89">
        <f ca="1">+IFERROR(SUM(OFFSET(BV64,0,0,1,-MIN(Input!$F44*12,Capex!BV$1)))/(Input!$F44*12),0)</f>
        <v>357.14285714285717</v>
      </c>
      <c r="BW98" s="89">
        <f ca="1">+IFERROR(SUM(OFFSET(BW64,0,0,1,-MIN(Input!$F44*12,Capex!BW$1)))/(Input!$F44*12),0)</f>
        <v>357.14285714285717</v>
      </c>
      <c r="BX98" s="89">
        <f ca="1">+IFERROR(SUM(OFFSET(BX64,0,0,1,-MIN(Input!$F44*12,Capex!BX$1)))/(Input!$F44*12),0)</f>
        <v>357.14285714285717</v>
      </c>
      <c r="BY98" s="89">
        <f ca="1">+IFERROR(SUM(OFFSET(BY64,0,0,1,-MIN(Input!$F44*12,Capex!BY$1)))/(Input!$F44*12),0)</f>
        <v>357.14285714285717</v>
      </c>
      <c r="BZ98" s="89">
        <f ca="1">+IFERROR(SUM(OFFSET(BZ64,0,0,1,-MIN(Input!$F44*12,Capex!BZ$1)))/(Input!$F44*12),0)</f>
        <v>357.14285714285717</v>
      </c>
      <c r="CA98" s="89">
        <f ca="1">+IFERROR(SUM(OFFSET(CA64,0,0,1,-MIN(Input!$F44*12,Capex!CA$1)))/(Input!$F44*12),0)</f>
        <v>357.14285714285717</v>
      </c>
      <c r="CB98" s="89">
        <f ca="1">+IFERROR(SUM(OFFSET(CB64,0,0,1,-MIN(Input!$F44*12,Capex!CB$1)))/(Input!$F44*12),0)</f>
        <v>357.14285714285717</v>
      </c>
      <c r="CC98" s="89">
        <f ca="1">+IFERROR(SUM(OFFSET(CC64,0,0,1,-MIN(Input!$F44*12,Capex!CC$1)))/(Input!$F44*12),0)</f>
        <v>357.14285714285717</v>
      </c>
      <c r="CD98" s="89">
        <f ca="1">+IFERROR(SUM(OFFSET(CD64,0,0,1,-MIN(Input!$F44*12,Capex!CD$1)))/(Input!$F44*12),0)</f>
        <v>357.14285714285717</v>
      </c>
      <c r="CE98" s="89">
        <f ca="1">+IFERROR(SUM(OFFSET(CE64,0,0,1,-MIN(Input!$F44*12,Capex!CE$1)))/(Input!$F44*12),0)</f>
        <v>357.14285714285717</v>
      </c>
      <c r="CF98" s="89">
        <f ca="1">+IFERROR(SUM(OFFSET(CF64,0,0,1,-MIN(Input!$F44*12,Capex!CF$1)))/(Input!$F44*12),0)</f>
        <v>357.14285714285717</v>
      </c>
      <c r="CG98" s="89">
        <f ca="1">+IFERROR(SUM(OFFSET(CG64,0,0,1,-MIN(Input!$F44*12,Capex!CG$1)))/(Input!$F44*12),0)</f>
        <v>357.14285714285717</v>
      </c>
      <c r="CH98" s="89">
        <f ca="1">+IFERROR(SUM(OFFSET(CH64,0,0,1,-MIN(Input!$F44*12,Capex!CH$1)))/(Input!$F44*12),0)</f>
        <v>357.14285714285717</v>
      </c>
      <c r="CI98" s="89">
        <f ca="1">+IFERROR(SUM(OFFSET(CI64,0,0,1,-MIN(Input!$F44*12,Capex!CI$1)))/(Input!$F44*12),0)</f>
        <v>357.14285714285717</v>
      </c>
      <c r="CJ98" s="89">
        <f ca="1">+IFERROR(SUM(OFFSET(CJ64,0,0,1,-MIN(Input!$F44*12,Capex!CJ$1)))/(Input!$F44*12),0)</f>
        <v>357.14285714285717</v>
      </c>
      <c r="CK98" s="89">
        <f ca="1">+IFERROR(SUM(OFFSET(CK64,0,0,1,-MIN(Input!$F44*12,Capex!CK$1)))/(Input!$F44*12),0)</f>
        <v>0</v>
      </c>
      <c r="CL98" s="89">
        <f ca="1">+IFERROR(SUM(OFFSET(CL64,0,0,1,-MIN(Input!$F44*12,Capex!CL$1)))/(Input!$F44*12),0)</f>
        <v>0</v>
      </c>
      <c r="CM98" s="89">
        <f ca="1">+IFERROR(SUM(OFFSET(CM64,0,0,1,-MIN(Input!$F44*12,Capex!CM$1)))/(Input!$F44*12),0)</f>
        <v>0</v>
      </c>
      <c r="CN98" s="89">
        <f ca="1">+IFERROR(SUM(OFFSET(CN64,0,0,1,-MIN(Input!$F44*12,Capex!CN$1)))/(Input!$F44*12),0)</f>
        <v>0</v>
      </c>
      <c r="CO98" s="89">
        <f ca="1">+IFERROR(SUM(OFFSET(CO64,0,0,1,-MIN(Input!$F44*12,Capex!CO$1)))/(Input!$F44*12),0)</f>
        <v>0</v>
      </c>
      <c r="CP98" s="89">
        <f ca="1">+IFERROR(SUM(OFFSET(CP64,0,0,1,-MIN(Input!$F44*12,Capex!CP$1)))/(Input!$F44*12),0)</f>
        <v>0</v>
      </c>
      <c r="CQ98" s="89">
        <f ca="1">+IFERROR(SUM(OFFSET(CQ64,0,0,1,-MIN(Input!$F44*12,Capex!CQ$1)))/(Input!$F44*12),0)</f>
        <v>0</v>
      </c>
      <c r="CR98" s="89">
        <f ca="1">+IFERROR(SUM(OFFSET(CR64,0,0,1,-MIN(Input!$F44*12,Capex!CR$1)))/(Input!$F44*12),0)</f>
        <v>0</v>
      </c>
      <c r="CS98" s="89">
        <f ca="1">+IFERROR(SUM(OFFSET(CS64,0,0,1,-MIN(Input!$F44*12,Capex!CS$1)))/(Input!$F44*12),0)</f>
        <v>0</v>
      </c>
      <c r="CT98" s="89">
        <f ca="1">+IFERROR(SUM(OFFSET(CT64,0,0,1,-MIN(Input!$F44*12,Capex!CT$1)))/(Input!$F44*12),0)</f>
        <v>0</v>
      </c>
      <c r="CU98" s="89">
        <f ca="1">+IFERROR(SUM(OFFSET(CU64,0,0,1,-MIN(Input!$F44*12,Capex!CU$1)))/(Input!$F44*12),0)</f>
        <v>0</v>
      </c>
      <c r="CV98" s="89">
        <f ca="1">+IFERROR(SUM(OFFSET(CV64,0,0,1,-MIN(Input!$F44*12,Capex!CV$1)))/(Input!$F44*12),0)</f>
        <v>0</v>
      </c>
      <c r="CW98" s="89">
        <f ca="1">+IFERROR(SUM(OFFSET(CW64,0,0,1,-MIN(Input!$F44*12,Capex!CW$1)))/(Input!$F44*12),0)</f>
        <v>0</v>
      </c>
      <c r="CX98" s="89">
        <f ca="1">+IFERROR(SUM(OFFSET(CX64,0,0,1,-MIN(Input!$F44*12,Capex!CX$1)))/(Input!$F44*12),0)</f>
        <v>0</v>
      </c>
      <c r="CY98" s="89">
        <f ca="1">+IFERROR(SUM(OFFSET(CY64,0,0,1,-MIN(Input!$F44*12,Capex!CY$1)))/(Input!$F44*12),0)</f>
        <v>0</v>
      </c>
      <c r="CZ98" s="89">
        <f ca="1">+IFERROR(SUM(OFFSET(CZ64,0,0,1,-MIN(Input!$F44*12,Capex!CZ$1)))/(Input!$F44*12),0)</f>
        <v>0</v>
      </c>
      <c r="DA98" s="89">
        <f ca="1">+IFERROR(SUM(OFFSET(DA64,0,0,1,-MIN(Input!$F44*12,Capex!DA$1)))/(Input!$F44*12),0)</f>
        <v>0</v>
      </c>
      <c r="DB98" s="89">
        <f ca="1">+IFERROR(SUM(OFFSET(DB64,0,0,1,-MIN(Input!$F44*12,Capex!DB$1)))/(Input!$F44*12),0)</f>
        <v>0</v>
      </c>
      <c r="DC98" s="89">
        <f ca="1">+IFERROR(SUM(OFFSET(DC64,0,0,1,-MIN(Input!$F44*12,Capex!DC$1)))/(Input!$F44*12),0)</f>
        <v>0</v>
      </c>
      <c r="DD98" s="89">
        <f ca="1">+IFERROR(SUM(OFFSET(DD64,0,0,1,-MIN(Input!$F44*12,Capex!DD$1)))/(Input!$F44*12),0)</f>
        <v>0</v>
      </c>
      <c r="DE98" s="89">
        <f ca="1">+IFERROR(SUM(OFFSET(DE64,0,0,1,-MIN(Input!$F44*12,Capex!DE$1)))/(Input!$F44*12),0)</f>
        <v>0</v>
      </c>
      <c r="DF98" s="89">
        <f ca="1">+IFERROR(SUM(OFFSET(DF64,0,0,1,-MIN(Input!$F44*12,Capex!DF$1)))/(Input!$F44*12),0)</f>
        <v>0</v>
      </c>
      <c r="DG98" s="89">
        <f ca="1">+IFERROR(SUM(OFFSET(DG64,0,0,1,-MIN(Input!$F44*12,Capex!DG$1)))/(Input!$F44*12),0)</f>
        <v>0</v>
      </c>
      <c r="DH98" s="89">
        <f ca="1">+IFERROR(SUM(OFFSET(DH64,0,0,1,-MIN(Input!$F44*12,Capex!DH$1)))/(Input!$F44*12),0)</f>
        <v>0</v>
      </c>
      <c r="DI98" s="89">
        <f ca="1">+IFERROR(SUM(OFFSET(DI64,0,0,1,-MIN(Input!$F44*12,Capex!DI$1)))/(Input!$F44*12),0)</f>
        <v>0</v>
      </c>
      <c r="DJ98" s="89">
        <f ca="1">+IFERROR(SUM(OFFSET(DJ64,0,0,1,-MIN(Input!$F44*12,Capex!DJ$1)))/(Input!$F44*12),0)</f>
        <v>0</v>
      </c>
      <c r="DK98" s="89">
        <f ca="1">+IFERROR(SUM(OFFSET(DK64,0,0,1,-MIN(Input!$F44*12,Capex!DK$1)))/(Input!$F44*12),0)</f>
        <v>0</v>
      </c>
      <c r="DL98" s="89">
        <f ca="1">+IFERROR(SUM(OFFSET(DL64,0,0,1,-MIN(Input!$F44*12,Capex!DL$1)))/(Input!$F44*12),0)</f>
        <v>0</v>
      </c>
      <c r="DM98" s="89">
        <f ca="1">+IFERROR(SUM(OFFSET(DM64,0,0,1,-MIN(Input!$F44*12,Capex!DM$1)))/(Input!$F44*12),0)</f>
        <v>0</v>
      </c>
      <c r="DN98" s="89">
        <f ca="1">+IFERROR(SUM(OFFSET(DN64,0,0,1,-MIN(Input!$F44*12,Capex!DN$1)))/(Input!$F44*12),0)</f>
        <v>0</v>
      </c>
      <c r="DO98" s="89">
        <f ca="1">+IFERROR(SUM(OFFSET(DO64,0,0,1,-MIN(Input!$F44*12,Capex!DO$1)))/(Input!$F44*12),0)</f>
        <v>0</v>
      </c>
      <c r="DP98" s="89">
        <f ca="1">+IFERROR(SUM(OFFSET(DP64,0,0,1,-MIN(Input!$F44*12,Capex!DP$1)))/(Input!$F44*12),0)</f>
        <v>0</v>
      </c>
      <c r="DQ98" s="89">
        <f ca="1">+IFERROR(SUM(OFFSET(DQ64,0,0,1,-MIN(Input!$F44*12,Capex!DQ$1)))/(Input!$F44*12),0)</f>
        <v>0</v>
      </c>
      <c r="DR98" s="89">
        <f ca="1">+IFERROR(SUM(OFFSET(DR64,0,0,1,-MIN(Input!$F44*12,Capex!DR$1)))/(Input!$F44*12),0)</f>
        <v>0</v>
      </c>
      <c r="DS98" s="89">
        <f ca="1">+IFERROR(SUM(OFFSET(DS64,0,0,1,-MIN(Input!$F44*12,Capex!DS$1)))/(Input!$F44*12),0)</f>
        <v>0</v>
      </c>
      <c r="DT98" s="89">
        <f ca="1">+IFERROR(SUM(OFFSET(DT64,0,0,1,-MIN(Input!$F44*12,Capex!DT$1)))/(Input!$F44*12),0)</f>
        <v>0</v>
      </c>
    </row>
    <row r="99" spans="1:16383" ht="14.25" customHeight="1" x14ac:dyDescent="0.15">
      <c r="A99" s="85">
        <f>+Input!G45</f>
        <v>0</v>
      </c>
      <c r="B99" s="3" t="str">
        <f t="shared" si="154"/>
        <v/>
      </c>
      <c r="C99" s="71" t="str">
        <f t="shared" si="153"/>
        <v>EUR</v>
      </c>
      <c r="D99" s="23"/>
      <c r="E99" s="89">
        <f ca="1">+IFERROR(SUM(OFFSET(E65,0,0,1,-MIN(Input!$F45*12,Capex!E$1)))/(Input!$F45*12),0)</f>
        <v>0</v>
      </c>
      <c r="F99" s="89">
        <f ca="1">+IFERROR(SUM(OFFSET(F65,0,0,1,-MIN(Input!$F45*12,Capex!F$1)))/(Input!$F45*12),0)</f>
        <v>0</v>
      </c>
      <c r="G99" s="89">
        <f ca="1">+IFERROR(SUM(OFFSET(G65,0,0,1,-MIN(Input!$F45*12,Capex!G$1)))/(Input!$F45*12),0)</f>
        <v>0</v>
      </c>
      <c r="H99" s="89">
        <f ca="1">+IFERROR(SUM(OFFSET(H65,0,0,1,-MIN(Input!$F45*12,Capex!H$1)))/(Input!$F45*12),0)</f>
        <v>0</v>
      </c>
      <c r="I99" s="89">
        <f ca="1">+IFERROR(SUM(OFFSET(I65,0,0,1,-MIN(Input!$F45*12,Capex!I$1)))/(Input!$F45*12),0)</f>
        <v>0</v>
      </c>
      <c r="J99" s="89">
        <f ca="1">+IFERROR(SUM(OFFSET(J65,0,0,1,-MIN(Input!$F45*12,Capex!J$1)))/(Input!$F45*12),0)</f>
        <v>0</v>
      </c>
      <c r="K99" s="89">
        <f ca="1">+IFERROR(SUM(OFFSET(K65,0,0,1,-MIN(Input!$F45*12,Capex!K$1)))/(Input!$F45*12),0)</f>
        <v>0</v>
      </c>
      <c r="L99" s="89">
        <f ca="1">+IFERROR(SUM(OFFSET(L65,0,0,1,-MIN(Input!$F45*12,Capex!L$1)))/(Input!$F45*12),0)</f>
        <v>0</v>
      </c>
      <c r="M99" s="89">
        <f ca="1">+IFERROR(SUM(OFFSET(M65,0,0,1,-MIN(Input!$F45*12,Capex!M$1)))/(Input!$F45*12),0)</f>
        <v>0</v>
      </c>
      <c r="N99" s="89">
        <f ca="1">+IFERROR(SUM(OFFSET(N65,0,0,1,-MIN(Input!$F45*12,Capex!N$1)))/(Input!$F45*12),0)</f>
        <v>0</v>
      </c>
      <c r="O99" s="89">
        <f ca="1">+IFERROR(SUM(OFFSET(O65,0,0,1,-MIN(Input!$F45*12,Capex!O$1)))/(Input!$F45*12),0)</f>
        <v>0</v>
      </c>
      <c r="P99" s="89">
        <f ca="1">+IFERROR(SUM(OFFSET(P65,0,0,1,-MIN(Input!$F45*12,Capex!P$1)))/(Input!$F45*12),0)</f>
        <v>0</v>
      </c>
      <c r="Q99" s="89">
        <f ca="1">+IFERROR(SUM(OFFSET(Q65,0,0,1,-MIN(Input!$F45*12,Capex!Q$1)))/(Input!$F45*12),0)</f>
        <v>0</v>
      </c>
      <c r="R99" s="89">
        <f ca="1">+IFERROR(SUM(OFFSET(R65,0,0,1,-MIN(Input!$F45*12,Capex!R$1)))/(Input!$F45*12),0)</f>
        <v>0</v>
      </c>
      <c r="S99" s="89">
        <f ca="1">+IFERROR(SUM(OFFSET(S65,0,0,1,-MIN(Input!$F45*12,Capex!S$1)))/(Input!$F45*12),0)</f>
        <v>0</v>
      </c>
      <c r="T99" s="89">
        <f ca="1">+IFERROR(SUM(OFFSET(T65,0,0,1,-MIN(Input!$F45*12,Capex!T$1)))/(Input!$F45*12),0)</f>
        <v>0</v>
      </c>
      <c r="U99" s="89">
        <f ca="1">+IFERROR(SUM(OFFSET(U65,0,0,1,-MIN(Input!$F45*12,Capex!U$1)))/(Input!$F45*12),0)</f>
        <v>0</v>
      </c>
      <c r="V99" s="89">
        <f ca="1">+IFERROR(SUM(OFFSET(V65,0,0,1,-MIN(Input!$F45*12,Capex!V$1)))/(Input!$F45*12),0)</f>
        <v>0</v>
      </c>
      <c r="W99" s="89">
        <f ca="1">+IFERROR(SUM(OFFSET(W65,0,0,1,-MIN(Input!$F45*12,Capex!W$1)))/(Input!$F45*12),0)</f>
        <v>0</v>
      </c>
      <c r="X99" s="89">
        <f ca="1">+IFERROR(SUM(OFFSET(X65,0,0,1,-MIN(Input!$F45*12,Capex!X$1)))/(Input!$F45*12),0)</f>
        <v>0</v>
      </c>
      <c r="Y99" s="89">
        <f ca="1">+IFERROR(SUM(OFFSET(Y65,0,0,1,-MIN(Input!$F45*12,Capex!Y$1)))/(Input!$F45*12),0)</f>
        <v>0</v>
      </c>
      <c r="Z99" s="89">
        <f ca="1">+IFERROR(SUM(OFFSET(Z65,0,0,1,-MIN(Input!$F45*12,Capex!Z$1)))/(Input!$F45*12),0)</f>
        <v>0</v>
      </c>
      <c r="AA99" s="89">
        <f ca="1">+IFERROR(SUM(OFFSET(AA65,0,0,1,-MIN(Input!$F45*12,Capex!AA$1)))/(Input!$F45*12),0)</f>
        <v>0</v>
      </c>
      <c r="AB99" s="89">
        <f ca="1">+IFERROR(SUM(OFFSET(AB65,0,0,1,-MIN(Input!$F45*12,Capex!AB$1)))/(Input!$F45*12),0)</f>
        <v>0</v>
      </c>
      <c r="AC99" s="89">
        <f ca="1">+IFERROR(SUM(OFFSET(AC65,0,0,1,-MIN(Input!$F45*12,Capex!AC$1)))/(Input!$F45*12),0)</f>
        <v>0</v>
      </c>
      <c r="AD99" s="89">
        <f ca="1">+IFERROR(SUM(OFFSET(AD65,0,0,1,-MIN(Input!$F45*12,Capex!AD$1)))/(Input!$F45*12),0)</f>
        <v>0</v>
      </c>
      <c r="AE99" s="89">
        <f ca="1">+IFERROR(SUM(OFFSET(AE65,0,0,1,-MIN(Input!$F45*12,Capex!AE$1)))/(Input!$F45*12),0)</f>
        <v>0</v>
      </c>
      <c r="AF99" s="89">
        <f ca="1">+IFERROR(SUM(OFFSET(AF65,0,0,1,-MIN(Input!$F45*12,Capex!AF$1)))/(Input!$F45*12),0)</f>
        <v>0</v>
      </c>
      <c r="AG99" s="89">
        <f ca="1">+IFERROR(SUM(OFFSET(AG65,0,0,1,-MIN(Input!$F45*12,Capex!AG$1)))/(Input!$F45*12),0)</f>
        <v>0</v>
      </c>
      <c r="AH99" s="89">
        <f ca="1">+IFERROR(SUM(OFFSET(AH65,0,0,1,-MIN(Input!$F45*12,Capex!AH$1)))/(Input!$F45*12),0)</f>
        <v>0</v>
      </c>
      <c r="AI99" s="89">
        <f ca="1">+IFERROR(SUM(OFFSET(AI65,0,0,1,-MIN(Input!$F45*12,Capex!AI$1)))/(Input!$F45*12),0)</f>
        <v>0</v>
      </c>
      <c r="AJ99" s="89">
        <f ca="1">+IFERROR(SUM(OFFSET(AJ65,0,0,1,-MIN(Input!$F45*12,Capex!AJ$1)))/(Input!$F45*12),0)</f>
        <v>0</v>
      </c>
      <c r="AK99" s="89">
        <f ca="1">+IFERROR(SUM(OFFSET(AK65,0,0,1,-MIN(Input!$F45*12,Capex!AK$1)))/(Input!$F45*12),0)</f>
        <v>0</v>
      </c>
      <c r="AL99" s="89">
        <f ca="1">+IFERROR(SUM(OFFSET(AL65,0,0,1,-MIN(Input!$F45*12,Capex!AL$1)))/(Input!$F45*12),0)</f>
        <v>0</v>
      </c>
      <c r="AM99" s="89">
        <f ca="1">+IFERROR(SUM(OFFSET(AM65,0,0,1,-MIN(Input!$F45*12,Capex!AM$1)))/(Input!$F45*12),0)</f>
        <v>0</v>
      </c>
      <c r="AN99" s="89">
        <f ca="1">+IFERROR(SUM(OFFSET(AN65,0,0,1,-MIN(Input!$F45*12,Capex!AN$1)))/(Input!$F45*12),0)</f>
        <v>0</v>
      </c>
      <c r="AO99" s="89">
        <f ca="1">+IFERROR(SUM(OFFSET(AO65,0,0,1,-MIN(Input!$F45*12,Capex!AO$1)))/(Input!$F45*12),0)</f>
        <v>0</v>
      </c>
      <c r="AP99" s="89">
        <f ca="1">+IFERROR(SUM(OFFSET(AP65,0,0,1,-MIN(Input!$F45*12,Capex!AP$1)))/(Input!$F45*12),0)</f>
        <v>0</v>
      </c>
      <c r="AQ99" s="89">
        <f ca="1">+IFERROR(SUM(OFFSET(AQ65,0,0,1,-MIN(Input!$F45*12,Capex!AQ$1)))/(Input!$F45*12),0)</f>
        <v>0</v>
      </c>
      <c r="AR99" s="89">
        <f ca="1">+IFERROR(SUM(OFFSET(AR65,0,0,1,-MIN(Input!$F45*12,Capex!AR$1)))/(Input!$F45*12),0)</f>
        <v>0</v>
      </c>
      <c r="AS99" s="89">
        <f ca="1">+IFERROR(SUM(OFFSET(AS65,0,0,1,-MIN(Input!$F45*12,Capex!AS$1)))/(Input!$F45*12),0)</f>
        <v>0</v>
      </c>
      <c r="AT99" s="89">
        <f ca="1">+IFERROR(SUM(OFFSET(AT65,0,0,1,-MIN(Input!$F45*12,Capex!AT$1)))/(Input!$F45*12),0)</f>
        <v>0</v>
      </c>
      <c r="AU99" s="89">
        <f ca="1">+IFERROR(SUM(OFFSET(AU65,0,0,1,-MIN(Input!$F45*12,Capex!AU$1)))/(Input!$F45*12),0)</f>
        <v>0</v>
      </c>
      <c r="AV99" s="89">
        <f ca="1">+IFERROR(SUM(OFFSET(AV65,0,0,1,-MIN(Input!$F45*12,Capex!AV$1)))/(Input!$F45*12),0)</f>
        <v>0</v>
      </c>
      <c r="AW99" s="89">
        <f ca="1">+IFERROR(SUM(OFFSET(AW65,0,0,1,-MIN(Input!$F45*12,Capex!AW$1)))/(Input!$F45*12),0)</f>
        <v>0</v>
      </c>
      <c r="AX99" s="89">
        <f ca="1">+IFERROR(SUM(OFFSET(AX65,0,0,1,-MIN(Input!$F45*12,Capex!AX$1)))/(Input!$F45*12),0)</f>
        <v>0</v>
      </c>
      <c r="AY99" s="89">
        <f ca="1">+IFERROR(SUM(OFFSET(AY65,0,0,1,-MIN(Input!$F45*12,Capex!AY$1)))/(Input!$F45*12),0)</f>
        <v>0</v>
      </c>
      <c r="AZ99" s="89">
        <f ca="1">+IFERROR(SUM(OFFSET(AZ65,0,0,1,-MIN(Input!$F45*12,Capex!AZ$1)))/(Input!$F45*12),0)</f>
        <v>0</v>
      </c>
      <c r="BA99" s="89">
        <f ca="1">+IFERROR(SUM(OFFSET(BA65,0,0,1,-MIN(Input!$F45*12,Capex!BA$1)))/(Input!$F45*12),0)</f>
        <v>0</v>
      </c>
      <c r="BB99" s="89">
        <f ca="1">+IFERROR(SUM(OFFSET(BB65,0,0,1,-MIN(Input!$F45*12,Capex!BB$1)))/(Input!$F45*12),0)</f>
        <v>0</v>
      </c>
      <c r="BC99" s="89">
        <f ca="1">+IFERROR(SUM(OFFSET(BC65,0,0,1,-MIN(Input!$F45*12,Capex!BC$1)))/(Input!$F45*12),0)</f>
        <v>0</v>
      </c>
      <c r="BD99" s="89">
        <f ca="1">+IFERROR(SUM(OFFSET(BD65,0,0,1,-MIN(Input!$F45*12,Capex!BD$1)))/(Input!$F45*12),0)</f>
        <v>0</v>
      </c>
      <c r="BE99" s="89">
        <f ca="1">+IFERROR(SUM(OFFSET(BE65,0,0,1,-MIN(Input!$F45*12,Capex!BE$1)))/(Input!$F45*12),0)</f>
        <v>0</v>
      </c>
      <c r="BF99" s="89">
        <f ca="1">+IFERROR(SUM(OFFSET(BF65,0,0,1,-MIN(Input!$F45*12,Capex!BF$1)))/(Input!$F45*12),0)</f>
        <v>0</v>
      </c>
      <c r="BG99" s="89">
        <f ca="1">+IFERROR(SUM(OFFSET(BG65,0,0,1,-MIN(Input!$F45*12,Capex!BG$1)))/(Input!$F45*12),0)</f>
        <v>0</v>
      </c>
      <c r="BH99" s="89">
        <f ca="1">+IFERROR(SUM(OFFSET(BH65,0,0,1,-MIN(Input!$F45*12,Capex!BH$1)))/(Input!$F45*12),0)</f>
        <v>0</v>
      </c>
      <c r="BI99" s="89">
        <f ca="1">+IFERROR(SUM(OFFSET(BI65,0,0,1,-MIN(Input!$F45*12,Capex!BI$1)))/(Input!$F45*12),0)</f>
        <v>0</v>
      </c>
      <c r="BJ99" s="89">
        <f ca="1">+IFERROR(SUM(OFFSET(BJ65,0,0,1,-MIN(Input!$F45*12,Capex!BJ$1)))/(Input!$F45*12),0)</f>
        <v>0</v>
      </c>
      <c r="BK99" s="89">
        <f ca="1">+IFERROR(SUM(OFFSET(BK65,0,0,1,-MIN(Input!$F45*12,Capex!BK$1)))/(Input!$F45*12),0)</f>
        <v>0</v>
      </c>
      <c r="BL99" s="89">
        <f ca="1">+IFERROR(SUM(OFFSET(BL65,0,0,1,-MIN(Input!$F45*12,Capex!BL$1)))/(Input!$F45*12),0)</f>
        <v>0</v>
      </c>
      <c r="BM99" s="89">
        <f ca="1">+IFERROR(SUM(OFFSET(BM65,0,0,1,-MIN(Input!$F45*12,Capex!BM$1)))/(Input!$F45*12),0)</f>
        <v>0</v>
      </c>
      <c r="BN99" s="89">
        <f ca="1">+IFERROR(SUM(OFFSET(BN65,0,0,1,-MIN(Input!$F45*12,Capex!BN$1)))/(Input!$F45*12),0)</f>
        <v>0</v>
      </c>
      <c r="BO99" s="89">
        <f ca="1">+IFERROR(SUM(OFFSET(BO65,0,0,1,-MIN(Input!$F45*12,Capex!BO$1)))/(Input!$F45*12),0)</f>
        <v>0</v>
      </c>
      <c r="BP99" s="89">
        <f ca="1">+IFERROR(SUM(OFFSET(BP65,0,0,1,-MIN(Input!$F45*12,Capex!BP$1)))/(Input!$F45*12),0)</f>
        <v>0</v>
      </c>
      <c r="BQ99" s="89">
        <f ca="1">+IFERROR(SUM(OFFSET(BQ65,0,0,1,-MIN(Input!$F45*12,Capex!BQ$1)))/(Input!$F45*12),0)</f>
        <v>0</v>
      </c>
      <c r="BR99" s="89">
        <f ca="1">+IFERROR(SUM(OFFSET(BR65,0,0,1,-MIN(Input!$F45*12,Capex!BR$1)))/(Input!$F45*12),0)</f>
        <v>0</v>
      </c>
      <c r="BS99" s="89">
        <f ca="1">+IFERROR(SUM(OFFSET(BS65,0,0,1,-MIN(Input!$F45*12,Capex!BS$1)))/(Input!$F45*12),0)</f>
        <v>0</v>
      </c>
      <c r="BT99" s="89">
        <f ca="1">+IFERROR(SUM(OFFSET(BT65,0,0,1,-MIN(Input!$F45*12,Capex!BT$1)))/(Input!$F45*12),0)</f>
        <v>0</v>
      </c>
      <c r="BU99" s="89">
        <f ca="1">+IFERROR(SUM(OFFSET(BU65,0,0,1,-MIN(Input!$F45*12,Capex!BU$1)))/(Input!$F45*12),0)</f>
        <v>0</v>
      </c>
      <c r="BV99" s="89">
        <f ca="1">+IFERROR(SUM(OFFSET(BV65,0,0,1,-MIN(Input!$F45*12,Capex!BV$1)))/(Input!$F45*12),0)</f>
        <v>0</v>
      </c>
      <c r="BW99" s="89">
        <f ca="1">+IFERROR(SUM(OFFSET(BW65,0,0,1,-MIN(Input!$F45*12,Capex!BW$1)))/(Input!$F45*12),0)</f>
        <v>0</v>
      </c>
      <c r="BX99" s="89">
        <f ca="1">+IFERROR(SUM(OFFSET(BX65,0,0,1,-MIN(Input!$F45*12,Capex!BX$1)))/(Input!$F45*12),0)</f>
        <v>0</v>
      </c>
      <c r="BY99" s="89">
        <f ca="1">+IFERROR(SUM(OFFSET(BY65,0,0,1,-MIN(Input!$F45*12,Capex!BY$1)))/(Input!$F45*12),0)</f>
        <v>0</v>
      </c>
      <c r="BZ99" s="89">
        <f ca="1">+IFERROR(SUM(OFFSET(BZ65,0,0,1,-MIN(Input!$F45*12,Capex!BZ$1)))/(Input!$F45*12),0)</f>
        <v>0</v>
      </c>
      <c r="CA99" s="89">
        <f ca="1">+IFERROR(SUM(OFFSET(CA65,0,0,1,-MIN(Input!$F45*12,Capex!CA$1)))/(Input!$F45*12),0)</f>
        <v>0</v>
      </c>
      <c r="CB99" s="89">
        <f ca="1">+IFERROR(SUM(OFFSET(CB65,0,0,1,-MIN(Input!$F45*12,Capex!CB$1)))/(Input!$F45*12),0)</f>
        <v>0</v>
      </c>
      <c r="CC99" s="89">
        <f ca="1">+IFERROR(SUM(OFFSET(CC65,0,0,1,-MIN(Input!$F45*12,Capex!CC$1)))/(Input!$F45*12),0)</f>
        <v>0</v>
      </c>
      <c r="CD99" s="89">
        <f ca="1">+IFERROR(SUM(OFFSET(CD65,0,0,1,-MIN(Input!$F45*12,Capex!CD$1)))/(Input!$F45*12),0)</f>
        <v>0</v>
      </c>
      <c r="CE99" s="89">
        <f ca="1">+IFERROR(SUM(OFFSET(CE65,0,0,1,-MIN(Input!$F45*12,Capex!CE$1)))/(Input!$F45*12),0)</f>
        <v>0</v>
      </c>
      <c r="CF99" s="89">
        <f ca="1">+IFERROR(SUM(OFFSET(CF65,0,0,1,-MIN(Input!$F45*12,Capex!CF$1)))/(Input!$F45*12),0)</f>
        <v>0</v>
      </c>
      <c r="CG99" s="89">
        <f ca="1">+IFERROR(SUM(OFFSET(CG65,0,0,1,-MIN(Input!$F45*12,Capex!CG$1)))/(Input!$F45*12),0)</f>
        <v>0</v>
      </c>
      <c r="CH99" s="89">
        <f ca="1">+IFERROR(SUM(OFFSET(CH65,0,0,1,-MIN(Input!$F45*12,Capex!CH$1)))/(Input!$F45*12),0)</f>
        <v>0</v>
      </c>
      <c r="CI99" s="89">
        <f ca="1">+IFERROR(SUM(OFFSET(CI65,0,0,1,-MIN(Input!$F45*12,Capex!CI$1)))/(Input!$F45*12),0)</f>
        <v>0</v>
      </c>
      <c r="CJ99" s="89">
        <f ca="1">+IFERROR(SUM(OFFSET(CJ65,0,0,1,-MIN(Input!$F45*12,Capex!CJ$1)))/(Input!$F45*12),0)</f>
        <v>0</v>
      </c>
      <c r="CK99" s="89">
        <f ca="1">+IFERROR(SUM(OFFSET(CK65,0,0,1,-MIN(Input!$F45*12,Capex!CK$1)))/(Input!$F45*12),0)</f>
        <v>0</v>
      </c>
      <c r="CL99" s="89">
        <f ca="1">+IFERROR(SUM(OFFSET(CL65,0,0,1,-MIN(Input!$F45*12,Capex!CL$1)))/(Input!$F45*12),0)</f>
        <v>0</v>
      </c>
      <c r="CM99" s="89">
        <f ca="1">+IFERROR(SUM(OFFSET(CM65,0,0,1,-MIN(Input!$F45*12,Capex!CM$1)))/(Input!$F45*12),0)</f>
        <v>0</v>
      </c>
      <c r="CN99" s="89">
        <f ca="1">+IFERROR(SUM(OFFSET(CN65,0,0,1,-MIN(Input!$F45*12,Capex!CN$1)))/(Input!$F45*12),0)</f>
        <v>0</v>
      </c>
      <c r="CO99" s="89">
        <f ca="1">+IFERROR(SUM(OFFSET(CO65,0,0,1,-MIN(Input!$F45*12,Capex!CO$1)))/(Input!$F45*12),0)</f>
        <v>0</v>
      </c>
      <c r="CP99" s="89">
        <f ca="1">+IFERROR(SUM(OFFSET(CP65,0,0,1,-MIN(Input!$F45*12,Capex!CP$1)))/(Input!$F45*12),0)</f>
        <v>0</v>
      </c>
      <c r="CQ99" s="89">
        <f ca="1">+IFERROR(SUM(OFFSET(CQ65,0,0,1,-MIN(Input!$F45*12,Capex!CQ$1)))/(Input!$F45*12),0)</f>
        <v>0</v>
      </c>
      <c r="CR99" s="89">
        <f ca="1">+IFERROR(SUM(OFFSET(CR65,0,0,1,-MIN(Input!$F45*12,Capex!CR$1)))/(Input!$F45*12),0)</f>
        <v>0</v>
      </c>
      <c r="CS99" s="89">
        <f ca="1">+IFERROR(SUM(OFFSET(CS65,0,0,1,-MIN(Input!$F45*12,Capex!CS$1)))/(Input!$F45*12),0)</f>
        <v>0</v>
      </c>
      <c r="CT99" s="89">
        <f ca="1">+IFERROR(SUM(OFFSET(CT65,0,0,1,-MIN(Input!$F45*12,Capex!CT$1)))/(Input!$F45*12),0)</f>
        <v>0</v>
      </c>
      <c r="CU99" s="89">
        <f ca="1">+IFERROR(SUM(OFFSET(CU65,0,0,1,-MIN(Input!$F45*12,Capex!CU$1)))/(Input!$F45*12),0)</f>
        <v>0</v>
      </c>
      <c r="CV99" s="89">
        <f ca="1">+IFERROR(SUM(OFFSET(CV65,0,0,1,-MIN(Input!$F45*12,Capex!CV$1)))/(Input!$F45*12),0)</f>
        <v>0</v>
      </c>
      <c r="CW99" s="89">
        <f ca="1">+IFERROR(SUM(OFFSET(CW65,0,0,1,-MIN(Input!$F45*12,Capex!CW$1)))/(Input!$F45*12),0)</f>
        <v>0</v>
      </c>
      <c r="CX99" s="89">
        <f ca="1">+IFERROR(SUM(OFFSET(CX65,0,0,1,-MIN(Input!$F45*12,Capex!CX$1)))/(Input!$F45*12),0)</f>
        <v>0</v>
      </c>
      <c r="CY99" s="89">
        <f ca="1">+IFERROR(SUM(OFFSET(CY65,0,0,1,-MIN(Input!$F45*12,Capex!CY$1)))/(Input!$F45*12),0)</f>
        <v>0</v>
      </c>
      <c r="CZ99" s="89">
        <f ca="1">+IFERROR(SUM(OFFSET(CZ65,0,0,1,-MIN(Input!$F45*12,Capex!CZ$1)))/(Input!$F45*12),0)</f>
        <v>0</v>
      </c>
      <c r="DA99" s="89">
        <f ca="1">+IFERROR(SUM(OFFSET(DA65,0,0,1,-MIN(Input!$F45*12,Capex!DA$1)))/(Input!$F45*12),0)</f>
        <v>0</v>
      </c>
      <c r="DB99" s="89">
        <f ca="1">+IFERROR(SUM(OFFSET(DB65,0,0,1,-MIN(Input!$F45*12,Capex!DB$1)))/(Input!$F45*12),0)</f>
        <v>0</v>
      </c>
      <c r="DC99" s="89">
        <f ca="1">+IFERROR(SUM(OFFSET(DC65,0,0,1,-MIN(Input!$F45*12,Capex!DC$1)))/(Input!$F45*12),0)</f>
        <v>0</v>
      </c>
      <c r="DD99" s="89">
        <f ca="1">+IFERROR(SUM(OFFSET(DD65,0,0,1,-MIN(Input!$F45*12,Capex!DD$1)))/(Input!$F45*12),0)</f>
        <v>0</v>
      </c>
      <c r="DE99" s="89">
        <f ca="1">+IFERROR(SUM(OFFSET(DE65,0,0,1,-MIN(Input!$F45*12,Capex!DE$1)))/(Input!$F45*12),0)</f>
        <v>0</v>
      </c>
      <c r="DF99" s="89">
        <f ca="1">+IFERROR(SUM(OFFSET(DF65,0,0,1,-MIN(Input!$F45*12,Capex!DF$1)))/(Input!$F45*12),0)</f>
        <v>0</v>
      </c>
      <c r="DG99" s="89">
        <f ca="1">+IFERROR(SUM(OFFSET(DG65,0,0,1,-MIN(Input!$F45*12,Capex!DG$1)))/(Input!$F45*12),0)</f>
        <v>0</v>
      </c>
      <c r="DH99" s="89">
        <f ca="1">+IFERROR(SUM(OFFSET(DH65,0,0,1,-MIN(Input!$F45*12,Capex!DH$1)))/(Input!$F45*12),0)</f>
        <v>0</v>
      </c>
      <c r="DI99" s="89">
        <f ca="1">+IFERROR(SUM(OFFSET(DI65,0,0,1,-MIN(Input!$F45*12,Capex!DI$1)))/(Input!$F45*12),0)</f>
        <v>0</v>
      </c>
      <c r="DJ99" s="89">
        <f ca="1">+IFERROR(SUM(OFFSET(DJ65,0,0,1,-MIN(Input!$F45*12,Capex!DJ$1)))/(Input!$F45*12),0)</f>
        <v>0</v>
      </c>
      <c r="DK99" s="89">
        <f ca="1">+IFERROR(SUM(OFFSET(DK65,0,0,1,-MIN(Input!$F45*12,Capex!DK$1)))/(Input!$F45*12),0)</f>
        <v>0</v>
      </c>
      <c r="DL99" s="89">
        <f ca="1">+IFERROR(SUM(OFFSET(DL65,0,0,1,-MIN(Input!$F45*12,Capex!DL$1)))/(Input!$F45*12),0)</f>
        <v>0</v>
      </c>
      <c r="DM99" s="89">
        <f ca="1">+IFERROR(SUM(OFFSET(DM65,0,0,1,-MIN(Input!$F45*12,Capex!DM$1)))/(Input!$F45*12),0)</f>
        <v>0</v>
      </c>
      <c r="DN99" s="89">
        <f ca="1">+IFERROR(SUM(OFFSET(DN65,0,0,1,-MIN(Input!$F45*12,Capex!DN$1)))/(Input!$F45*12),0)</f>
        <v>0</v>
      </c>
      <c r="DO99" s="89">
        <f ca="1">+IFERROR(SUM(OFFSET(DO65,0,0,1,-MIN(Input!$F45*12,Capex!DO$1)))/(Input!$F45*12),0)</f>
        <v>0</v>
      </c>
      <c r="DP99" s="89">
        <f ca="1">+IFERROR(SUM(OFFSET(DP65,0,0,1,-MIN(Input!$F45*12,Capex!DP$1)))/(Input!$F45*12),0)</f>
        <v>0</v>
      </c>
      <c r="DQ99" s="89">
        <f ca="1">+IFERROR(SUM(OFFSET(DQ65,0,0,1,-MIN(Input!$F45*12,Capex!DQ$1)))/(Input!$F45*12),0)</f>
        <v>0</v>
      </c>
      <c r="DR99" s="89">
        <f ca="1">+IFERROR(SUM(OFFSET(DR65,0,0,1,-MIN(Input!$F45*12,Capex!DR$1)))/(Input!$F45*12),0)</f>
        <v>0</v>
      </c>
      <c r="DS99" s="89">
        <f ca="1">+IFERROR(SUM(OFFSET(DS65,0,0,1,-MIN(Input!$F45*12,Capex!DS$1)))/(Input!$F45*12),0)</f>
        <v>0</v>
      </c>
      <c r="DT99" s="89">
        <f ca="1">+IFERROR(SUM(OFFSET(DT65,0,0,1,-MIN(Input!$F45*12,Capex!DT$1)))/(Input!$F45*12),0)</f>
        <v>0</v>
      </c>
    </row>
    <row r="100" spans="1:16383" ht="14.25" customHeight="1" x14ac:dyDescent="0.15">
      <c r="A100" s="85">
        <f>+Input!G46</f>
        <v>0</v>
      </c>
      <c r="B100" s="3" t="str">
        <f t="shared" si="154"/>
        <v/>
      </c>
      <c r="C100" s="71" t="str">
        <f t="shared" si="153"/>
        <v>EUR</v>
      </c>
      <c r="D100" s="23"/>
      <c r="E100" s="89">
        <f ca="1">+IFERROR(SUM(OFFSET(E66,0,0,1,-MIN(Input!$F46*12,Capex!E$1)))/(Input!$F46*12),0)</f>
        <v>0</v>
      </c>
      <c r="F100" s="89">
        <f ca="1">+IFERROR(SUM(OFFSET(F66,0,0,1,-MIN(Input!$F46*12,Capex!F$1)))/(Input!$F46*12),0)</f>
        <v>0</v>
      </c>
      <c r="G100" s="89">
        <f ca="1">+IFERROR(SUM(OFFSET(G66,0,0,1,-MIN(Input!$F46*12,Capex!G$1)))/(Input!$F46*12),0)</f>
        <v>0</v>
      </c>
      <c r="H100" s="89">
        <f ca="1">+IFERROR(SUM(OFFSET(H66,0,0,1,-MIN(Input!$F46*12,Capex!H$1)))/(Input!$F46*12),0)</f>
        <v>0</v>
      </c>
      <c r="I100" s="89">
        <f ca="1">+IFERROR(SUM(OFFSET(I66,0,0,1,-MIN(Input!$F46*12,Capex!I$1)))/(Input!$F46*12),0)</f>
        <v>0</v>
      </c>
      <c r="J100" s="89">
        <f ca="1">+IFERROR(SUM(OFFSET(J66,0,0,1,-MIN(Input!$F46*12,Capex!J$1)))/(Input!$F46*12),0)</f>
        <v>0</v>
      </c>
      <c r="K100" s="89">
        <f ca="1">+IFERROR(SUM(OFFSET(K66,0,0,1,-MIN(Input!$F46*12,Capex!K$1)))/(Input!$F46*12),0)</f>
        <v>0</v>
      </c>
      <c r="L100" s="89">
        <f ca="1">+IFERROR(SUM(OFFSET(L66,0,0,1,-MIN(Input!$F46*12,Capex!L$1)))/(Input!$F46*12),0)</f>
        <v>0</v>
      </c>
      <c r="M100" s="89">
        <f ca="1">+IFERROR(SUM(OFFSET(M66,0,0,1,-MIN(Input!$F46*12,Capex!M$1)))/(Input!$F46*12),0)</f>
        <v>0</v>
      </c>
      <c r="N100" s="89">
        <f ca="1">+IFERROR(SUM(OFFSET(N66,0,0,1,-MIN(Input!$F46*12,Capex!N$1)))/(Input!$F46*12),0)</f>
        <v>0</v>
      </c>
      <c r="O100" s="89">
        <f ca="1">+IFERROR(SUM(OFFSET(O66,0,0,1,-MIN(Input!$F46*12,Capex!O$1)))/(Input!$F46*12),0)</f>
        <v>0</v>
      </c>
      <c r="P100" s="89">
        <f ca="1">+IFERROR(SUM(OFFSET(P66,0,0,1,-MIN(Input!$F46*12,Capex!P$1)))/(Input!$F46*12),0)</f>
        <v>0</v>
      </c>
      <c r="Q100" s="89">
        <f ca="1">+IFERROR(SUM(OFFSET(Q66,0,0,1,-MIN(Input!$F46*12,Capex!Q$1)))/(Input!$F46*12),0)</f>
        <v>0</v>
      </c>
      <c r="R100" s="89">
        <f ca="1">+IFERROR(SUM(OFFSET(R66,0,0,1,-MIN(Input!$F46*12,Capex!R$1)))/(Input!$F46*12),0)</f>
        <v>0</v>
      </c>
      <c r="S100" s="89">
        <f ca="1">+IFERROR(SUM(OFFSET(S66,0,0,1,-MIN(Input!$F46*12,Capex!S$1)))/(Input!$F46*12),0)</f>
        <v>0</v>
      </c>
      <c r="T100" s="89">
        <f ca="1">+IFERROR(SUM(OFFSET(T66,0,0,1,-MIN(Input!$F46*12,Capex!T$1)))/(Input!$F46*12),0)</f>
        <v>0</v>
      </c>
      <c r="U100" s="89">
        <f ca="1">+IFERROR(SUM(OFFSET(U66,0,0,1,-MIN(Input!$F46*12,Capex!U$1)))/(Input!$F46*12),0)</f>
        <v>0</v>
      </c>
      <c r="V100" s="89">
        <f ca="1">+IFERROR(SUM(OFFSET(V66,0,0,1,-MIN(Input!$F46*12,Capex!V$1)))/(Input!$F46*12),0)</f>
        <v>0</v>
      </c>
      <c r="W100" s="89">
        <f ca="1">+IFERROR(SUM(OFFSET(W66,0,0,1,-MIN(Input!$F46*12,Capex!W$1)))/(Input!$F46*12),0)</f>
        <v>0</v>
      </c>
      <c r="X100" s="89">
        <f ca="1">+IFERROR(SUM(OFFSET(X66,0,0,1,-MIN(Input!$F46*12,Capex!X$1)))/(Input!$F46*12),0)</f>
        <v>0</v>
      </c>
      <c r="Y100" s="89">
        <f ca="1">+IFERROR(SUM(OFFSET(Y66,0,0,1,-MIN(Input!$F46*12,Capex!Y$1)))/(Input!$F46*12),0)</f>
        <v>0</v>
      </c>
      <c r="Z100" s="89">
        <f ca="1">+IFERROR(SUM(OFFSET(Z66,0,0,1,-MIN(Input!$F46*12,Capex!Z$1)))/(Input!$F46*12),0)</f>
        <v>0</v>
      </c>
      <c r="AA100" s="89">
        <f ca="1">+IFERROR(SUM(OFFSET(AA66,0,0,1,-MIN(Input!$F46*12,Capex!AA$1)))/(Input!$F46*12),0)</f>
        <v>0</v>
      </c>
      <c r="AB100" s="89">
        <f ca="1">+IFERROR(SUM(OFFSET(AB66,0,0,1,-MIN(Input!$F46*12,Capex!AB$1)))/(Input!$F46*12),0)</f>
        <v>0</v>
      </c>
      <c r="AC100" s="89">
        <f ca="1">+IFERROR(SUM(OFFSET(AC66,0,0,1,-MIN(Input!$F46*12,Capex!AC$1)))/(Input!$F46*12),0)</f>
        <v>0</v>
      </c>
      <c r="AD100" s="89">
        <f ca="1">+IFERROR(SUM(OFFSET(AD66,0,0,1,-MIN(Input!$F46*12,Capex!AD$1)))/(Input!$F46*12),0)</f>
        <v>0</v>
      </c>
      <c r="AE100" s="89">
        <f ca="1">+IFERROR(SUM(OFFSET(AE66,0,0,1,-MIN(Input!$F46*12,Capex!AE$1)))/(Input!$F46*12),0)</f>
        <v>0</v>
      </c>
      <c r="AF100" s="89">
        <f ca="1">+IFERROR(SUM(OFFSET(AF66,0,0,1,-MIN(Input!$F46*12,Capex!AF$1)))/(Input!$F46*12),0)</f>
        <v>0</v>
      </c>
      <c r="AG100" s="89">
        <f ca="1">+IFERROR(SUM(OFFSET(AG66,0,0,1,-MIN(Input!$F46*12,Capex!AG$1)))/(Input!$F46*12),0)</f>
        <v>0</v>
      </c>
      <c r="AH100" s="89">
        <f ca="1">+IFERROR(SUM(OFFSET(AH66,0,0,1,-MIN(Input!$F46*12,Capex!AH$1)))/(Input!$F46*12),0)</f>
        <v>0</v>
      </c>
      <c r="AI100" s="89">
        <f ca="1">+IFERROR(SUM(OFFSET(AI66,0,0,1,-MIN(Input!$F46*12,Capex!AI$1)))/(Input!$F46*12),0)</f>
        <v>0</v>
      </c>
      <c r="AJ100" s="89">
        <f ca="1">+IFERROR(SUM(OFFSET(AJ66,0,0,1,-MIN(Input!$F46*12,Capex!AJ$1)))/(Input!$F46*12),0)</f>
        <v>0</v>
      </c>
      <c r="AK100" s="89">
        <f ca="1">+IFERROR(SUM(OFFSET(AK66,0,0,1,-MIN(Input!$F46*12,Capex!AK$1)))/(Input!$F46*12),0)</f>
        <v>0</v>
      </c>
      <c r="AL100" s="89">
        <f ca="1">+IFERROR(SUM(OFFSET(AL66,0,0,1,-MIN(Input!$F46*12,Capex!AL$1)))/(Input!$F46*12),0)</f>
        <v>0</v>
      </c>
      <c r="AM100" s="89">
        <f ca="1">+IFERROR(SUM(OFFSET(AM66,0,0,1,-MIN(Input!$F46*12,Capex!AM$1)))/(Input!$F46*12),0)</f>
        <v>0</v>
      </c>
      <c r="AN100" s="89">
        <f ca="1">+IFERROR(SUM(OFFSET(AN66,0,0,1,-MIN(Input!$F46*12,Capex!AN$1)))/(Input!$F46*12),0)</f>
        <v>0</v>
      </c>
      <c r="AO100" s="89">
        <f ca="1">+IFERROR(SUM(OFFSET(AO66,0,0,1,-MIN(Input!$F46*12,Capex!AO$1)))/(Input!$F46*12),0)</f>
        <v>0</v>
      </c>
      <c r="AP100" s="89">
        <f ca="1">+IFERROR(SUM(OFFSET(AP66,0,0,1,-MIN(Input!$F46*12,Capex!AP$1)))/(Input!$F46*12),0)</f>
        <v>0</v>
      </c>
      <c r="AQ100" s="89">
        <f ca="1">+IFERROR(SUM(OFFSET(AQ66,0,0,1,-MIN(Input!$F46*12,Capex!AQ$1)))/(Input!$F46*12),0)</f>
        <v>0</v>
      </c>
      <c r="AR100" s="89">
        <f ca="1">+IFERROR(SUM(OFFSET(AR66,0,0,1,-MIN(Input!$F46*12,Capex!AR$1)))/(Input!$F46*12),0)</f>
        <v>0</v>
      </c>
      <c r="AS100" s="89">
        <f ca="1">+IFERROR(SUM(OFFSET(AS66,0,0,1,-MIN(Input!$F46*12,Capex!AS$1)))/(Input!$F46*12),0)</f>
        <v>0</v>
      </c>
      <c r="AT100" s="89">
        <f ca="1">+IFERROR(SUM(OFFSET(AT66,0,0,1,-MIN(Input!$F46*12,Capex!AT$1)))/(Input!$F46*12),0)</f>
        <v>0</v>
      </c>
      <c r="AU100" s="89">
        <f ca="1">+IFERROR(SUM(OFFSET(AU66,0,0,1,-MIN(Input!$F46*12,Capex!AU$1)))/(Input!$F46*12),0)</f>
        <v>0</v>
      </c>
      <c r="AV100" s="89">
        <f ca="1">+IFERROR(SUM(OFFSET(AV66,0,0,1,-MIN(Input!$F46*12,Capex!AV$1)))/(Input!$F46*12),0)</f>
        <v>0</v>
      </c>
      <c r="AW100" s="89">
        <f ca="1">+IFERROR(SUM(OFFSET(AW66,0,0,1,-MIN(Input!$F46*12,Capex!AW$1)))/(Input!$F46*12),0)</f>
        <v>0</v>
      </c>
      <c r="AX100" s="89">
        <f ca="1">+IFERROR(SUM(OFFSET(AX66,0,0,1,-MIN(Input!$F46*12,Capex!AX$1)))/(Input!$F46*12),0)</f>
        <v>0</v>
      </c>
      <c r="AY100" s="89">
        <f ca="1">+IFERROR(SUM(OFFSET(AY66,0,0,1,-MIN(Input!$F46*12,Capex!AY$1)))/(Input!$F46*12),0)</f>
        <v>0</v>
      </c>
      <c r="AZ100" s="89">
        <f ca="1">+IFERROR(SUM(OFFSET(AZ66,0,0,1,-MIN(Input!$F46*12,Capex!AZ$1)))/(Input!$F46*12),0)</f>
        <v>0</v>
      </c>
      <c r="BA100" s="89">
        <f ca="1">+IFERROR(SUM(OFFSET(BA66,0,0,1,-MIN(Input!$F46*12,Capex!BA$1)))/(Input!$F46*12),0)</f>
        <v>0</v>
      </c>
      <c r="BB100" s="89">
        <f ca="1">+IFERROR(SUM(OFFSET(BB66,0,0,1,-MIN(Input!$F46*12,Capex!BB$1)))/(Input!$F46*12),0)</f>
        <v>0</v>
      </c>
      <c r="BC100" s="89">
        <f ca="1">+IFERROR(SUM(OFFSET(BC66,0,0,1,-MIN(Input!$F46*12,Capex!BC$1)))/(Input!$F46*12),0)</f>
        <v>0</v>
      </c>
      <c r="BD100" s="89">
        <f ca="1">+IFERROR(SUM(OFFSET(BD66,0,0,1,-MIN(Input!$F46*12,Capex!BD$1)))/(Input!$F46*12),0)</f>
        <v>0</v>
      </c>
      <c r="BE100" s="89">
        <f ca="1">+IFERROR(SUM(OFFSET(BE66,0,0,1,-MIN(Input!$F46*12,Capex!BE$1)))/(Input!$F46*12),0)</f>
        <v>0</v>
      </c>
      <c r="BF100" s="89">
        <f ca="1">+IFERROR(SUM(OFFSET(BF66,0,0,1,-MIN(Input!$F46*12,Capex!BF$1)))/(Input!$F46*12),0)</f>
        <v>0</v>
      </c>
      <c r="BG100" s="89">
        <f ca="1">+IFERROR(SUM(OFFSET(BG66,0,0,1,-MIN(Input!$F46*12,Capex!BG$1)))/(Input!$F46*12),0)</f>
        <v>0</v>
      </c>
      <c r="BH100" s="89">
        <f ca="1">+IFERROR(SUM(OFFSET(BH66,0,0,1,-MIN(Input!$F46*12,Capex!BH$1)))/(Input!$F46*12),0)</f>
        <v>0</v>
      </c>
      <c r="BI100" s="89">
        <f ca="1">+IFERROR(SUM(OFFSET(BI66,0,0,1,-MIN(Input!$F46*12,Capex!BI$1)))/(Input!$F46*12),0)</f>
        <v>0</v>
      </c>
      <c r="BJ100" s="89">
        <f ca="1">+IFERROR(SUM(OFFSET(BJ66,0,0,1,-MIN(Input!$F46*12,Capex!BJ$1)))/(Input!$F46*12),0)</f>
        <v>0</v>
      </c>
      <c r="BK100" s="89">
        <f ca="1">+IFERROR(SUM(OFFSET(BK66,0,0,1,-MIN(Input!$F46*12,Capex!BK$1)))/(Input!$F46*12),0)</f>
        <v>0</v>
      </c>
      <c r="BL100" s="89">
        <f ca="1">+IFERROR(SUM(OFFSET(BL66,0,0,1,-MIN(Input!$F46*12,Capex!BL$1)))/(Input!$F46*12),0)</f>
        <v>0</v>
      </c>
      <c r="BM100" s="89">
        <f ca="1">+IFERROR(SUM(OFFSET(BM66,0,0,1,-MIN(Input!$F46*12,Capex!BM$1)))/(Input!$F46*12),0)</f>
        <v>0</v>
      </c>
      <c r="BN100" s="89">
        <f ca="1">+IFERROR(SUM(OFFSET(BN66,0,0,1,-MIN(Input!$F46*12,Capex!BN$1)))/(Input!$F46*12),0)</f>
        <v>0</v>
      </c>
      <c r="BO100" s="89">
        <f ca="1">+IFERROR(SUM(OFFSET(BO66,0,0,1,-MIN(Input!$F46*12,Capex!BO$1)))/(Input!$F46*12),0)</f>
        <v>0</v>
      </c>
      <c r="BP100" s="89">
        <f ca="1">+IFERROR(SUM(OFFSET(BP66,0,0,1,-MIN(Input!$F46*12,Capex!BP$1)))/(Input!$F46*12),0)</f>
        <v>0</v>
      </c>
      <c r="BQ100" s="89">
        <f ca="1">+IFERROR(SUM(OFFSET(BQ66,0,0,1,-MIN(Input!$F46*12,Capex!BQ$1)))/(Input!$F46*12),0)</f>
        <v>0</v>
      </c>
      <c r="BR100" s="89">
        <f ca="1">+IFERROR(SUM(OFFSET(BR66,0,0,1,-MIN(Input!$F46*12,Capex!BR$1)))/(Input!$F46*12),0)</f>
        <v>0</v>
      </c>
      <c r="BS100" s="89">
        <f ca="1">+IFERROR(SUM(OFFSET(BS66,0,0,1,-MIN(Input!$F46*12,Capex!BS$1)))/(Input!$F46*12),0)</f>
        <v>0</v>
      </c>
      <c r="BT100" s="89">
        <f ca="1">+IFERROR(SUM(OFFSET(BT66,0,0,1,-MIN(Input!$F46*12,Capex!BT$1)))/(Input!$F46*12),0)</f>
        <v>0</v>
      </c>
      <c r="BU100" s="89">
        <f ca="1">+IFERROR(SUM(OFFSET(BU66,0,0,1,-MIN(Input!$F46*12,Capex!BU$1)))/(Input!$F46*12),0)</f>
        <v>0</v>
      </c>
      <c r="BV100" s="89">
        <f ca="1">+IFERROR(SUM(OFFSET(BV66,0,0,1,-MIN(Input!$F46*12,Capex!BV$1)))/(Input!$F46*12),0)</f>
        <v>0</v>
      </c>
      <c r="BW100" s="89">
        <f ca="1">+IFERROR(SUM(OFFSET(BW66,0,0,1,-MIN(Input!$F46*12,Capex!BW$1)))/(Input!$F46*12),0)</f>
        <v>0</v>
      </c>
      <c r="BX100" s="89">
        <f ca="1">+IFERROR(SUM(OFFSET(BX66,0,0,1,-MIN(Input!$F46*12,Capex!BX$1)))/(Input!$F46*12),0)</f>
        <v>0</v>
      </c>
      <c r="BY100" s="89">
        <f ca="1">+IFERROR(SUM(OFFSET(BY66,0,0,1,-MIN(Input!$F46*12,Capex!BY$1)))/(Input!$F46*12),0)</f>
        <v>0</v>
      </c>
      <c r="BZ100" s="89">
        <f ca="1">+IFERROR(SUM(OFFSET(BZ66,0,0,1,-MIN(Input!$F46*12,Capex!BZ$1)))/(Input!$F46*12),0)</f>
        <v>0</v>
      </c>
      <c r="CA100" s="89">
        <f ca="1">+IFERROR(SUM(OFFSET(CA66,0,0,1,-MIN(Input!$F46*12,Capex!CA$1)))/(Input!$F46*12),0)</f>
        <v>0</v>
      </c>
      <c r="CB100" s="89">
        <f ca="1">+IFERROR(SUM(OFFSET(CB66,0,0,1,-MIN(Input!$F46*12,Capex!CB$1)))/(Input!$F46*12),0)</f>
        <v>0</v>
      </c>
      <c r="CC100" s="89">
        <f ca="1">+IFERROR(SUM(OFFSET(CC66,0,0,1,-MIN(Input!$F46*12,Capex!CC$1)))/(Input!$F46*12),0)</f>
        <v>0</v>
      </c>
      <c r="CD100" s="89">
        <f ca="1">+IFERROR(SUM(OFFSET(CD66,0,0,1,-MIN(Input!$F46*12,Capex!CD$1)))/(Input!$F46*12),0)</f>
        <v>0</v>
      </c>
      <c r="CE100" s="89">
        <f ca="1">+IFERROR(SUM(OFFSET(CE66,0,0,1,-MIN(Input!$F46*12,Capex!CE$1)))/(Input!$F46*12),0)</f>
        <v>0</v>
      </c>
      <c r="CF100" s="89">
        <f ca="1">+IFERROR(SUM(OFFSET(CF66,0,0,1,-MIN(Input!$F46*12,Capex!CF$1)))/(Input!$F46*12),0)</f>
        <v>0</v>
      </c>
      <c r="CG100" s="89">
        <f ca="1">+IFERROR(SUM(OFFSET(CG66,0,0,1,-MIN(Input!$F46*12,Capex!CG$1)))/(Input!$F46*12),0)</f>
        <v>0</v>
      </c>
      <c r="CH100" s="89">
        <f ca="1">+IFERROR(SUM(OFFSET(CH66,0,0,1,-MIN(Input!$F46*12,Capex!CH$1)))/(Input!$F46*12),0)</f>
        <v>0</v>
      </c>
      <c r="CI100" s="89">
        <f ca="1">+IFERROR(SUM(OFFSET(CI66,0,0,1,-MIN(Input!$F46*12,Capex!CI$1)))/(Input!$F46*12),0)</f>
        <v>0</v>
      </c>
      <c r="CJ100" s="89">
        <f ca="1">+IFERROR(SUM(OFFSET(CJ66,0,0,1,-MIN(Input!$F46*12,Capex!CJ$1)))/(Input!$F46*12),0)</f>
        <v>0</v>
      </c>
      <c r="CK100" s="89">
        <f ca="1">+IFERROR(SUM(OFFSET(CK66,0,0,1,-MIN(Input!$F46*12,Capex!CK$1)))/(Input!$F46*12),0)</f>
        <v>0</v>
      </c>
      <c r="CL100" s="89">
        <f ca="1">+IFERROR(SUM(OFFSET(CL66,0,0,1,-MIN(Input!$F46*12,Capex!CL$1)))/(Input!$F46*12),0)</f>
        <v>0</v>
      </c>
      <c r="CM100" s="89">
        <f ca="1">+IFERROR(SUM(OFFSET(CM66,0,0,1,-MIN(Input!$F46*12,Capex!CM$1)))/(Input!$F46*12),0)</f>
        <v>0</v>
      </c>
      <c r="CN100" s="89">
        <f ca="1">+IFERROR(SUM(OFFSET(CN66,0,0,1,-MIN(Input!$F46*12,Capex!CN$1)))/(Input!$F46*12),0)</f>
        <v>0</v>
      </c>
      <c r="CO100" s="89">
        <f ca="1">+IFERROR(SUM(OFFSET(CO66,0,0,1,-MIN(Input!$F46*12,Capex!CO$1)))/(Input!$F46*12),0)</f>
        <v>0</v>
      </c>
      <c r="CP100" s="89">
        <f ca="1">+IFERROR(SUM(OFFSET(CP66,0,0,1,-MIN(Input!$F46*12,Capex!CP$1)))/(Input!$F46*12),0)</f>
        <v>0</v>
      </c>
      <c r="CQ100" s="89">
        <f ca="1">+IFERROR(SUM(OFFSET(CQ66,0,0,1,-MIN(Input!$F46*12,Capex!CQ$1)))/(Input!$F46*12),0)</f>
        <v>0</v>
      </c>
      <c r="CR100" s="89">
        <f ca="1">+IFERROR(SUM(OFFSET(CR66,0,0,1,-MIN(Input!$F46*12,Capex!CR$1)))/(Input!$F46*12),0)</f>
        <v>0</v>
      </c>
      <c r="CS100" s="89">
        <f ca="1">+IFERROR(SUM(OFFSET(CS66,0,0,1,-MIN(Input!$F46*12,Capex!CS$1)))/(Input!$F46*12),0)</f>
        <v>0</v>
      </c>
      <c r="CT100" s="89">
        <f ca="1">+IFERROR(SUM(OFFSET(CT66,0,0,1,-MIN(Input!$F46*12,Capex!CT$1)))/(Input!$F46*12),0)</f>
        <v>0</v>
      </c>
      <c r="CU100" s="89">
        <f ca="1">+IFERROR(SUM(OFFSET(CU66,0,0,1,-MIN(Input!$F46*12,Capex!CU$1)))/(Input!$F46*12),0)</f>
        <v>0</v>
      </c>
      <c r="CV100" s="89">
        <f ca="1">+IFERROR(SUM(OFFSET(CV66,0,0,1,-MIN(Input!$F46*12,Capex!CV$1)))/(Input!$F46*12),0)</f>
        <v>0</v>
      </c>
      <c r="CW100" s="89">
        <f ca="1">+IFERROR(SUM(OFFSET(CW66,0,0,1,-MIN(Input!$F46*12,Capex!CW$1)))/(Input!$F46*12),0)</f>
        <v>0</v>
      </c>
      <c r="CX100" s="89">
        <f ca="1">+IFERROR(SUM(OFFSET(CX66,0,0,1,-MIN(Input!$F46*12,Capex!CX$1)))/(Input!$F46*12),0)</f>
        <v>0</v>
      </c>
      <c r="CY100" s="89">
        <f ca="1">+IFERROR(SUM(OFFSET(CY66,0,0,1,-MIN(Input!$F46*12,Capex!CY$1)))/(Input!$F46*12),0)</f>
        <v>0</v>
      </c>
      <c r="CZ100" s="89">
        <f ca="1">+IFERROR(SUM(OFFSET(CZ66,0,0,1,-MIN(Input!$F46*12,Capex!CZ$1)))/(Input!$F46*12),0)</f>
        <v>0</v>
      </c>
      <c r="DA100" s="89">
        <f ca="1">+IFERROR(SUM(OFFSET(DA66,0,0,1,-MIN(Input!$F46*12,Capex!DA$1)))/(Input!$F46*12),0)</f>
        <v>0</v>
      </c>
      <c r="DB100" s="89">
        <f ca="1">+IFERROR(SUM(OFFSET(DB66,0,0,1,-MIN(Input!$F46*12,Capex!DB$1)))/(Input!$F46*12),0)</f>
        <v>0</v>
      </c>
      <c r="DC100" s="89">
        <f ca="1">+IFERROR(SUM(OFFSET(DC66,0,0,1,-MIN(Input!$F46*12,Capex!DC$1)))/(Input!$F46*12),0)</f>
        <v>0</v>
      </c>
      <c r="DD100" s="89">
        <f ca="1">+IFERROR(SUM(OFFSET(DD66,0,0,1,-MIN(Input!$F46*12,Capex!DD$1)))/(Input!$F46*12),0)</f>
        <v>0</v>
      </c>
      <c r="DE100" s="89">
        <f ca="1">+IFERROR(SUM(OFFSET(DE66,0,0,1,-MIN(Input!$F46*12,Capex!DE$1)))/(Input!$F46*12),0)</f>
        <v>0</v>
      </c>
      <c r="DF100" s="89">
        <f ca="1">+IFERROR(SUM(OFFSET(DF66,0,0,1,-MIN(Input!$F46*12,Capex!DF$1)))/(Input!$F46*12),0)</f>
        <v>0</v>
      </c>
      <c r="DG100" s="89">
        <f ca="1">+IFERROR(SUM(OFFSET(DG66,0,0,1,-MIN(Input!$F46*12,Capex!DG$1)))/(Input!$F46*12),0)</f>
        <v>0</v>
      </c>
      <c r="DH100" s="89">
        <f ca="1">+IFERROR(SUM(OFFSET(DH66,0,0,1,-MIN(Input!$F46*12,Capex!DH$1)))/(Input!$F46*12),0)</f>
        <v>0</v>
      </c>
      <c r="DI100" s="89">
        <f ca="1">+IFERROR(SUM(OFFSET(DI66,0,0,1,-MIN(Input!$F46*12,Capex!DI$1)))/(Input!$F46*12),0)</f>
        <v>0</v>
      </c>
      <c r="DJ100" s="89">
        <f ca="1">+IFERROR(SUM(OFFSET(DJ66,0,0,1,-MIN(Input!$F46*12,Capex!DJ$1)))/(Input!$F46*12),0)</f>
        <v>0</v>
      </c>
      <c r="DK100" s="89">
        <f ca="1">+IFERROR(SUM(OFFSET(DK66,0,0,1,-MIN(Input!$F46*12,Capex!DK$1)))/(Input!$F46*12),0)</f>
        <v>0</v>
      </c>
      <c r="DL100" s="89">
        <f ca="1">+IFERROR(SUM(OFFSET(DL66,0,0,1,-MIN(Input!$F46*12,Capex!DL$1)))/(Input!$F46*12),0)</f>
        <v>0</v>
      </c>
      <c r="DM100" s="89">
        <f ca="1">+IFERROR(SUM(OFFSET(DM66,0,0,1,-MIN(Input!$F46*12,Capex!DM$1)))/(Input!$F46*12),0)</f>
        <v>0</v>
      </c>
      <c r="DN100" s="89">
        <f ca="1">+IFERROR(SUM(OFFSET(DN66,0,0,1,-MIN(Input!$F46*12,Capex!DN$1)))/(Input!$F46*12),0)</f>
        <v>0</v>
      </c>
      <c r="DO100" s="89">
        <f ca="1">+IFERROR(SUM(OFFSET(DO66,0,0,1,-MIN(Input!$F46*12,Capex!DO$1)))/(Input!$F46*12),0)</f>
        <v>0</v>
      </c>
      <c r="DP100" s="89">
        <f ca="1">+IFERROR(SUM(OFFSET(DP66,0,0,1,-MIN(Input!$F46*12,Capex!DP$1)))/(Input!$F46*12),0)</f>
        <v>0</v>
      </c>
      <c r="DQ100" s="89">
        <f ca="1">+IFERROR(SUM(OFFSET(DQ66,0,0,1,-MIN(Input!$F46*12,Capex!DQ$1)))/(Input!$F46*12),0)</f>
        <v>0</v>
      </c>
      <c r="DR100" s="89">
        <f ca="1">+IFERROR(SUM(OFFSET(DR66,0,0,1,-MIN(Input!$F46*12,Capex!DR$1)))/(Input!$F46*12),0)</f>
        <v>0</v>
      </c>
      <c r="DS100" s="89">
        <f ca="1">+IFERROR(SUM(OFFSET(DS66,0,0,1,-MIN(Input!$F46*12,Capex!DS$1)))/(Input!$F46*12),0)</f>
        <v>0</v>
      </c>
      <c r="DT100" s="89">
        <f ca="1">+IFERROR(SUM(OFFSET(DT66,0,0,1,-MIN(Input!$F46*12,Capex!DT$1)))/(Input!$F46*12),0)</f>
        <v>0</v>
      </c>
    </row>
    <row r="101" spans="1:16383" ht="14.25" customHeight="1" x14ac:dyDescent="0.15">
      <c r="A101" s="85">
        <f>+Input!G47</f>
        <v>0</v>
      </c>
      <c r="B101" s="3" t="str">
        <f t="shared" si="154"/>
        <v/>
      </c>
      <c r="C101" s="71" t="str">
        <f t="shared" si="153"/>
        <v>EUR</v>
      </c>
      <c r="D101" s="23"/>
      <c r="E101" s="89">
        <f ca="1">+IFERROR(SUM(OFFSET(E67,0,0,1,-MIN(Input!$F47*12,Capex!E$1)))/(Input!$F47*12),0)</f>
        <v>0</v>
      </c>
      <c r="F101" s="89">
        <f ca="1">+IFERROR(SUM(OFFSET(F67,0,0,1,-MIN(Input!$F47*12,Capex!F$1)))/(Input!$F47*12),0)</f>
        <v>0</v>
      </c>
      <c r="G101" s="89">
        <f ca="1">+IFERROR(SUM(OFFSET(G67,0,0,1,-MIN(Input!$F47*12,Capex!G$1)))/(Input!$F47*12),0)</f>
        <v>0</v>
      </c>
      <c r="H101" s="89">
        <f ca="1">+IFERROR(SUM(OFFSET(H67,0,0,1,-MIN(Input!$F47*12,Capex!H$1)))/(Input!$F47*12),0)</f>
        <v>0</v>
      </c>
      <c r="I101" s="89">
        <f ca="1">+IFERROR(SUM(OFFSET(I67,0,0,1,-MIN(Input!$F47*12,Capex!I$1)))/(Input!$F47*12),0)</f>
        <v>0</v>
      </c>
      <c r="J101" s="89">
        <f ca="1">+IFERROR(SUM(OFFSET(J67,0,0,1,-MIN(Input!$F47*12,Capex!J$1)))/(Input!$F47*12),0)</f>
        <v>0</v>
      </c>
      <c r="K101" s="89">
        <f ca="1">+IFERROR(SUM(OFFSET(K67,0,0,1,-MIN(Input!$F47*12,Capex!K$1)))/(Input!$F47*12),0)</f>
        <v>0</v>
      </c>
      <c r="L101" s="89">
        <f ca="1">+IFERROR(SUM(OFFSET(L67,0,0,1,-MIN(Input!$F47*12,Capex!L$1)))/(Input!$F47*12),0)</f>
        <v>0</v>
      </c>
      <c r="M101" s="89">
        <f ca="1">+IFERROR(SUM(OFFSET(M67,0,0,1,-MIN(Input!$F47*12,Capex!M$1)))/(Input!$F47*12),0)</f>
        <v>0</v>
      </c>
      <c r="N101" s="89">
        <f ca="1">+IFERROR(SUM(OFFSET(N67,0,0,1,-MIN(Input!$F47*12,Capex!N$1)))/(Input!$F47*12),0)</f>
        <v>0</v>
      </c>
      <c r="O101" s="89">
        <f ca="1">+IFERROR(SUM(OFFSET(O67,0,0,1,-MIN(Input!$F47*12,Capex!O$1)))/(Input!$F47*12),0)</f>
        <v>0</v>
      </c>
      <c r="P101" s="89">
        <f ca="1">+IFERROR(SUM(OFFSET(P67,0,0,1,-MIN(Input!$F47*12,Capex!P$1)))/(Input!$F47*12),0)</f>
        <v>0</v>
      </c>
      <c r="Q101" s="89">
        <f ca="1">+IFERROR(SUM(OFFSET(Q67,0,0,1,-MIN(Input!$F47*12,Capex!Q$1)))/(Input!$F47*12),0)</f>
        <v>0</v>
      </c>
      <c r="R101" s="89">
        <f ca="1">+IFERROR(SUM(OFFSET(R67,0,0,1,-MIN(Input!$F47*12,Capex!R$1)))/(Input!$F47*12),0)</f>
        <v>0</v>
      </c>
      <c r="S101" s="89">
        <f ca="1">+IFERROR(SUM(OFFSET(S67,0,0,1,-MIN(Input!$F47*12,Capex!S$1)))/(Input!$F47*12),0)</f>
        <v>0</v>
      </c>
      <c r="T101" s="89">
        <f ca="1">+IFERROR(SUM(OFFSET(T67,0,0,1,-MIN(Input!$F47*12,Capex!T$1)))/(Input!$F47*12),0)</f>
        <v>0</v>
      </c>
      <c r="U101" s="89">
        <f ca="1">+IFERROR(SUM(OFFSET(U67,0,0,1,-MIN(Input!$F47*12,Capex!U$1)))/(Input!$F47*12),0)</f>
        <v>0</v>
      </c>
      <c r="V101" s="89">
        <f ca="1">+IFERROR(SUM(OFFSET(V67,0,0,1,-MIN(Input!$F47*12,Capex!V$1)))/(Input!$F47*12),0)</f>
        <v>0</v>
      </c>
      <c r="W101" s="89">
        <f ca="1">+IFERROR(SUM(OFFSET(W67,0,0,1,-MIN(Input!$F47*12,Capex!W$1)))/(Input!$F47*12),0)</f>
        <v>0</v>
      </c>
      <c r="X101" s="89">
        <f ca="1">+IFERROR(SUM(OFFSET(X67,0,0,1,-MIN(Input!$F47*12,Capex!X$1)))/(Input!$F47*12),0)</f>
        <v>0</v>
      </c>
      <c r="Y101" s="89">
        <f ca="1">+IFERROR(SUM(OFFSET(Y67,0,0,1,-MIN(Input!$F47*12,Capex!Y$1)))/(Input!$F47*12),0)</f>
        <v>0</v>
      </c>
      <c r="Z101" s="89">
        <f ca="1">+IFERROR(SUM(OFFSET(Z67,0,0,1,-MIN(Input!$F47*12,Capex!Z$1)))/(Input!$F47*12),0)</f>
        <v>0</v>
      </c>
      <c r="AA101" s="89">
        <f ca="1">+IFERROR(SUM(OFFSET(AA67,0,0,1,-MIN(Input!$F47*12,Capex!AA$1)))/(Input!$F47*12),0)</f>
        <v>0</v>
      </c>
      <c r="AB101" s="89">
        <f ca="1">+IFERROR(SUM(OFFSET(AB67,0,0,1,-MIN(Input!$F47*12,Capex!AB$1)))/(Input!$F47*12),0)</f>
        <v>0</v>
      </c>
      <c r="AC101" s="89">
        <f ca="1">+IFERROR(SUM(OFFSET(AC67,0,0,1,-MIN(Input!$F47*12,Capex!AC$1)))/(Input!$F47*12),0)</f>
        <v>0</v>
      </c>
      <c r="AD101" s="89">
        <f ca="1">+IFERROR(SUM(OFFSET(AD67,0,0,1,-MIN(Input!$F47*12,Capex!AD$1)))/(Input!$F47*12),0)</f>
        <v>0</v>
      </c>
      <c r="AE101" s="89">
        <f ca="1">+IFERROR(SUM(OFFSET(AE67,0,0,1,-MIN(Input!$F47*12,Capex!AE$1)))/(Input!$F47*12),0)</f>
        <v>0</v>
      </c>
      <c r="AF101" s="89">
        <f ca="1">+IFERROR(SUM(OFFSET(AF67,0,0,1,-MIN(Input!$F47*12,Capex!AF$1)))/(Input!$F47*12),0)</f>
        <v>0</v>
      </c>
      <c r="AG101" s="89">
        <f ca="1">+IFERROR(SUM(OFFSET(AG67,0,0,1,-MIN(Input!$F47*12,Capex!AG$1)))/(Input!$F47*12),0)</f>
        <v>0</v>
      </c>
      <c r="AH101" s="89">
        <f ca="1">+IFERROR(SUM(OFFSET(AH67,0,0,1,-MIN(Input!$F47*12,Capex!AH$1)))/(Input!$F47*12),0)</f>
        <v>0</v>
      </c>
      <c r="AI101" s="89">
        <f ca="1">+IFERROR(SUM(OFFSET(AI67,0,0,1,-MIN(Input!$F47*12,Capex!AI$1)))/(Input!$F47*12),0)</f>
        <v>0</v>
      </c>
      <c r="AJ101" s="89">
        <f ca="1">+IFERROR(SUM(OFFSET(AJ67,0,0,1,-MIN(Input!$F47*12,Capex!AJ$1)))/(Input!$F47*12),0)</f>
        <v>0</v>
      </c>
      <c r="AK101" s="89">
        <f ca="1">+IFERROR(SUM(OFFSET(AK67,0,0,1,-MIN(Input!$F47*12,Capex!AK$1)))/(Input!$F47*12),0)</f>
        <v>0</v>
      </c>
      <c r="AL101" s="89">
        <f ca="1">+IFERROR(SUM(OFFSET(AL67,0,0,1,-MIN(Input!$F47*12,Capex!AL$1)))/(Input!$F47*12),0)</f>
        <v>0</v>
      </c>
      <c r="AM101" s="89">
        <f ca="1">+IFERROR(SUM(OFFSET(AM67,0,0,1,-MIN(Input!$F47*12,Capex!AM$1)))/(Input!$F47*12),0)</f>
        <v>0</v>
      </c>
      <c r="AN101" s="89">
        <f ca="1">+IFERROR(SUM(OFFSET(AN67,0,0,1,-MIN(Input!$F47*12,Capex!AN$1)))/(Input!$F47*12),0)</f>
        <v>0</v>
      </c>
      <c r="AO101" s="89">
        <f ca="1">+IFERROR(SUM(OFFSET(AO67,0,0,1,-MIN(Input!$F47*12,Capex!AO$1)))/(Input!$F47*12),0)</f>
        <v>0</v>
      </c>
      <c r="AP101" s="89">
        <f ca="1">+IFERROR(SUM(OFFSET(AP67,0,0,1,-MIN(Input!$F47*12,Capex!AP$1)))/(Input!$F47*12),0)</f>
        <v>0</v>
      </c>
      <c r="AQ101" s="89">
        <f ca="1">+IFERROR(SUM(OFFSET(AQ67,0,0,1,-MIN(Input!$F47*12,Capex!AQ$1)))/(Input!$F47*12),0)</f>
        <v>0</v>
      </c>
      <c r="AR101" s="89">
        <f ca="1">+IFERROR(SUM(OFFSET(AR67,0,0,1,-MIN(Input!$F47*12,Capex!AR$1)))/(Input!$F47*12),0)</f>
        <v>0</v>
      </c>
      <c r="AS101" s="89">
        <f ca="1">+IFERROR(SUM(OFFSET(AS67,0,0,1,-MIN(Input!$F47*12,Capex!AS$1)))/(Input!$F47*12),0)</f>
        <v>0</v>
      </c>
      <c r="AT101" s="89">
        <f ca="1">+IFERROR(SUM(OFFSET(AT67,0,0,1,-MIN(Input!$F47*12,Capex!AT$1)))/(Input!$F47*12),0)</f>
        <v>0</v>
      </c>
      <c r="AU101" s="89">
        <f ca="1">+IFERROR(SUM(OFFSET(AU67,0,0,1,-MIN(Input!$F47*12,Capex!AU$1)))/(Input!$F47*12),0)</f>
        <v>0</v>
      </c>
      <c r="AV101" s="89">
        <f ca="1">+IFERROR(SUM(OFFSET(AV67,0,0,1,-MIN(Input!$F47*12,Capex!AV$1)))/(Input!$F47*12),0)</f>
        <v>0</v>
      </c>
      <c r="AW101" s="89">
        <f ca="1">+IFERROR(SUM(OFFSET(AW67,0,0,1,-MIN(Input!$F47*12,Capex!AW$1)))/(Input!$F47*12),0)</f>
        <v>0</v>
      </c>
      <c r="AX101" s="89">
        <f ca="1">+IFERROR(SUM(OFFSET(AX67,0,0,1,-MIN(Input!$F47*12,Capex!AX$1)))/(Input!$F47*12),0)</f>
        <v>0</v>
      </c>
      <c r="AY101" s="89">
        <f ca="1">+IFERROR(SUM(OFFSET(AY67,0,0,1,-MIN(Input!$F47*12,Capex!AY$1)))/(Input!$F47*12),0)</f>
        <v>0</v>
      </c>
      <c r="AZ101" s="89">
        <f ca="1">+IFERROR(SUM(OFFSET(AZ67,0,0,1,-MIN(Input!$F47*12,Capex!AZ$1)))/(Input!$F47*12),0)</f>
        <v>0</v>
      </c>
      <c r="BA101" s="89">
        <f ca="1">+IFERROR(SUM(OFFSET(BA67,0,0,1,-MIN(Input!$F47*12,Capex!BA$1)))/(Input!$F47*12),0)</f>
        <v>0</v>
      </c>
      <c r="BB101" s="89">
        <f ca="1">+IFERROR(SUM(OFFSET(BB67,0,0,1,-MIN(Input!$F47*12,Capex!BB$1)))/(Input!$F47*12),0)</f>
        <v>0</v>
      </c>
      <c r="BC101" s="89">
        <f ca="1">+IFERROR(SUM(OFFSET(BC67,0,0,1,-MIN(Input!$F47*12,Capex!BC$1)))/(Input!$F47*12),0)</f>
        <v>0</v>
      </c>
      <c r="BD101" s="89">
        <f ca="1">+IFERROR(SUM(OFFSET(BD67,0,0,1,-MIN(Input!$F47*12,Capex!BD$1)))/(Input!$F47*12),0)</f>
        <v>0</v>
      </c>
      <c r="BE101" s="89">
        <f ca="1">+IFERROR(SUM(OFFSET(BE67,0,0,1,-MIN(Input!$F47*12,Capex!BE$1)))/(Input!$F47*12),0)</f>
        <v>0</v>
      </c>
      <c r="BF101" s="89">
        <f ca="1">+IFERROR(SUM(OFFSET(BF67,0,0,1,-MIN(Input!$F47*12,Capex!BF$1)))/(Input!$F47*12),0)</f>
        <v>0</v>
      </c>
      <c r="BG101" s="89">
        <f ca="1">+IFERROR(SUM(OFFSET(BG67,0,0,1,-MIN(Input!$F47*12,Capex!BG$1)))/(Input!$F47*12),0)</f>
        <v>0</v>
      </c>
      <c r="BH101" s="89">
        <f ca="1">+IFERROR(SUM(OFFSET(BH67,0,0,1,-MIN(Input!$F47*12,Capex!BH$1)))/(Input!$F47*12),0)</f>
        <v>0</v>
      </c>
      <c r="BI101" s="89">
        <f ca="1">+IFERROR(SUM(OFFSET(BI67,0,0,1,-MIN(Input!$F47*12,Capex!BI$1)))/(Input!$F47*12),0)</f>
        <v>0</v>
      </c>
      <c r="BJ101" s="89">
        <f ca="1">+IFERROR(SUM(OFFSET(BJ67,0,0,1,-MIN(Input!$F47*12,Capex!BJ$1)))/(Input!$F47*12),0)</f>
        <v>0</v>
      </c>
      <c r="BK101" s="89">
        <f ca="1">+IFERROR(SUM(OFFSET(BK67,0,0,1,-MIN(Input!$F47*12,Capex!BK$1)))/(Input!$F47*12),0)</f>
        <v>0</v>
      </c>
      <c r="BL101" s="89">
        <f ca="1">+IFERROR(SUM(OFFSET(BL67,0,0,1,-MIN(Input!$F47*12,Capex!BL$1)))/(Input!$F47*12),0)</f>
        <v>0</v>
      </c>
      <c r="BM101" s="89">
        <f ca="1">+IFERROR(SUM(OFFSET(BM67,0,0,1,-MIN(Input!$F47*12,Capex!BM$1)))/(Input!$F47*12),0)</f>
        <v>0</v>
      </c>
      <c r="BN101" s="89">
        <f ca="1">+IFERROR(SUM(OFFSET(BN67,0,0,1,-MIN(Input!$F47*12,Capex!BN$1)))/(Input!$F47*12),0)</f>
        <v>0</v>
      </c>
      <c r="BO101" s="89">
        <f ca="1">+IFERROR(SUM(OFFSET(BO67,0,0,1,-MIN(Input!$F47*12,Capex!BO$1)))/(Input!$F47*12),0)</f>
        <v>0</v>
      </c>
      <c r="BP101" s="89">
        <f ca="1">+IFERROR(SUM(OFFSET(BP67,0,0,1,-MIN(Input!$F47*12,Capex!BP$1)))/(Input!$F47*12),0)</f>
        <v>0</v>
      </c>
      <c r="BQ101" s="89">
        <f ca="1">+IFERROR(SUM(OFFSET(BQ67,0,0,1,-MIN(Input!$F47*12,Capex!BQ$1)))/(Input!$F47*12),0)</f>
        <v>0</v>
      </c>
      <c r="BR101" s="89">
        <f ca="1">+IFERROR(SUM(OFFSET(BR67,0,0,1,-MIN(Input!$F47*12,Capex!BR$1)))/(Input!$F47*12),0)</f>
        <v>0</v>
      </c>
      <c r="BS101" s="89">
        <f ca="1">+IFERROR(SUM(OFFSET(BS67,0,0,1,-MIN(Input!$F47*12,Capex!BS$1)))/(Input!$F47*12),0)</f>
        <v>0</v>
      </c>
      <c r="BT101" s="89">
        <f ca="1">+IFERROR(SUM(OFFSET(BT67,0,0,1,-MIN(Input!$F47*12,Capex!BT$1)))/(Input!$F47*12),0)</f>
        <v>0</v>
      </c>
      <c r="BU101" s="89">
        <f ca="1">+IFERROR(SUM(OFFSET(BU67,0,0,1,-MIN(Input!$F47*12,Capex!BU$1)))/(Input!$F47*12),0)</f>
        <v>0</v>
      </c>
      <c r="BV101" s="89">
        <f ca="1">+IFERROR(SUM(OFFSET(BV67,0,0,1,-MIN(Input!$F47*12,Capex!BV$1)))/(Input!$F47*12),0)</f>
        <v>0</v>
      </c>
      <c r="BW101" s="89">
        <f ca="1">+IFERROR(SUM(OFFSET(BW67,0,0,1,-MIN(Input!$F47*12,Capex!BW$1)))/(Input!$F47*12),0)</f>
        <v>0</v>
      </c>
      <c r="BX101" s="89">
        <f ca="1">+IFERROR(SUM(OFFSET(BX67,0,0,1,-MIN(Input!$F47*12,Capex!BX$1)))/(Input!$F47*12),0)</f>
        <v>0</v>
      </c>
      <c r="BY101" s="89">
        <f ca="1">+IFERROR(SUM(OFFSET(BY67,0,0,1,-MIN(Input!$F47*12,Capex!BY$1)))/(Input!$F47*12),0)</f>
        <v>0</v>
      </c>
      <c r="BZ101" s="89">
        <f ca="1">+IFERROR(SUM(OFFSET(BZ67,0,0,1,-MIN(Input!$F47*12,Capex!BZ$1)))/(Input!$F47*12),0)</f>
        <v>0</v>
      </c>
      <c r="CA101" s="89">
        <f ca="1">+IFERROR(SUM(OFFSET(CA67,0,0,1,-MIN(Input!$F47*12,Capex!CA$1)))/(Input!$F47*12),0)</f>
        <v>0</v>
      </c>
      <c r="CB101" s="89">
        <f ca="1">+IFERROR(SUM(OFFSET(CB67,0,0,1,-MIN(Input!$F47*12,Capex!CB$1)))/(Input!$F47*12),0)</f>
        <v>0</v>
      </c>
      <c r="CC101" s="89">
        <f ca="1">+IFERROR(SUM(OFFSET(CC67,0,0,1,-MIN(Input!$F47*12,Capex!CC$1)))/(Input!$F47*12),0)</f>
        <v>0</v>
      </c>
      <c r="CD101" s="89">
        <f ca="1">+IFERROR(SUM(OFFSET(CD67,0,0,1,-MIN(Input!$F47*12,Capex!CD$1)))/(Input!$F47*12),0)</f>
        <v>0</v>
      </c>
      <c r="CE101" s="89">
        <f ca="1">+IFERROR(SUM(OFFSET(CE67,0,0,1,-MIN(Input!$F47*12,Capex!CE$1)))/(Input!$F47*12),0)</f>
        <v>0</v>
      </c>
      <c r="CF101" s="89">
        <f ca="1">+IFERROR(SUM(OFFSET(CF67,0,0,1,-MIN(Input!$F47*12,Capex!CF$1)))/(Input!$F47*12),0)</f>
        <v>0</v>
      </c>
      <c r="CG101" s="89">
        <f ca="1">+IFERROR(SUM(OFFSET(CG67,0,0,1,-MIN(Input!$F47*12,Capex!CG$1)))/(Input!$F47*12),0)</f>
        <v>0</v>
      </c>
      <c r="CH101" s="89">
        <f ca="1">+IFERROR(SUM(OFFSET(CH67,0,0,1,-MIN(Input!$F47*12,Capex!CH$1)))/(Input!$F47*12),0)</f>
        <v>0</v>
      </c>
      <c r="CI101" s="89">
        <f ca="1">+IFERROR(SUM(OFFSET(CI67,0,0,1,-MIN(Input!$F47*12,Capex!CI$1)))/(Input!$F47*12),0)</f>
        <v>0</v>
      </c>
      <c r="CJ101" s="89">
        <f ca="1">+IFERROR(SUM(OFFSET(CJ67,0,0,1,-MIN(Input!$F47*12,Capex!CJ$1)))/(Input!$F47*12),0)</f>
        <v>0</v>
      </c>
      <c r="CK101" s="89">
        <f ca="1">+IFERROR(SUM(OFFSET(CK67,0,0,1,-MIN(Input!$F47*12,Capex!CK$1)))/(Input!$F47*12),0)</f>
        <v>0</v>
      </c>
      <c r="CL101" s="89">
        <f ca="1">+IFERROR(SUM(OFFSET(CL67,0,0,1,-MIN(Input!$F47*12,Capex!CL$1)))/(Input!$F47*12),0)</f>
        <v>0</v>
      </c>
      <c r="CM101" s="89">
        <f ca="1">+IFERROR(SUM(OFFSET(CM67,0,0,1,-MIN(Input!$F47*12,Capex!CM$1)))/(Input!$F47*12),0)</f>
        <v>0</v>
      </c>
      <c r="CN101" s="89">
        <f ca="1">+IFERROR(SUM(OFFSET(CN67,0,0,1,-MIN(Input!$F47*12,Capex!CN$1)))/(Input!$F47*12),0)</f>
        <v>0</v>
      </c>
      <c r="CO101" s="89">
        <f ca="1">+IFERROR(SUM(OFFSET(CO67,0,0,1,-MIN(Input!$F47*12,Capex!CO$1)))/(Input!$F47*12),0)</f>
        <v>0</v>
      </c>
      <c r="CP101" s="89">
        <f ca="1">+IFERROR(SUM(OFFSET(CP67,0,0,1,-MIN(Input!$F47*12,Capex!CP$1)))/(Input!$F47*12),0)</f>
        <v>0</v>
      </c>
      <c r="CQ101" s="89">
        <f ca="1">+IFERROR(SUM(OFFSET(CQ67,0,0,1,-MIN(Input!$F47*12,Capex!CQ$1)))/(Input!$F47*12),0)</f>
        <v>0</v>
      </c>
      <c r="CR101" s="89">
        <f ca="1">+IFERROR(SUM(OFFSET(CR67,0,0,1,-MIN(Input!$F47*12,Capex!CR$1)))/(Input!$F47*12),0)</f>
        <v>0</v>
      </c>
      <c r="CS101" s="89">
        <f ca="1">+IFERROR(SUM(OFFSET(CS67,0,0,1,-MIN(Input!$F47*12,Capex!CS$1)))/(Input!$F47*12),0)</f>
        <v>0</v>
      </c>
      <c r="CT101" s="89">
        <f ca="1">+IFERROR(SUM(OFFSET(CT67,0,0,1,-MIN(Input!$F47*12,Capex!CT$1)))/(Input!$F47*12),0)</f>
        <v>0</v>
      </c>
      <c r="CU101" s="89">
        <f ca="1">+IFERROR(SUM(OFFSET(CU67,0,0,1,-MIN(Input!$F47*12,Capex!CU$1)))/(Input!$F47*12),0)</f>
        <v>0</v>
      </c>
      <c r="CV101" s="89">
        <f ca="1">+IFERROR(SUM(OFFSET(CV67,0,0,1,-MIN(Input!$F47*12,Capex!CV$1)))/(Input!$F47*12),0)</f>
        <v>0</v>
      </c>
      <c r="CW101" s="89">
        <f ca="1">+IFERROR(SUM(OFFSET(CW67,0,0,1,-MIN(Input!$F47*12,Capex!CW$1)))/(Input!$F47*12),0)</f>
        <v>0</v>
      </c>
      <c r="CX101" s="89">
        <f ca="1">+IFERROR(SUM(OFFSET(CX67,0,0,1,-MIN(Input!$F47*12,Capex!CX$1)))/(Input!$F47*12),0)</f>
        <v>0</v>
      </c>
      <c r="CY101" s="89">
        <f ca="1">+IFERROR(SUM(OFFSET(CY67,0,0,1,-MIN(Input!$F47*12,Capex!CY$1)))/(Input!$F47*12),0)</f>
        <v>0</v>
      </c>
      <c r="CZ101" s="89">
        <f ca="1">+IFERROR(SUM(OFFSET(CZ67,0,0,1,-MIN(Input!$F47*12,Capex!CZ$1)))/(Input!$F47*12),0)</f>
        <v>0</v>
      </c>
      <c r="DA101" s="89">
        <f ca="1">+IFERROR(SUM(OFFSET(DA67,0,0,1,-MIN(Input!$F47*12,Capex!DA$1)))/(Input!$F47*12),0)</f>
        <v>0</v>
      </c>
      <c r="DB101" s="89">
        <f ca="1">+IFERROR(SUM(OFFSET(DB67,0,0,1,-MIN(Input!$F47*12,Capex!DB$1)))/(Input!$F47*12),0)</f>
        <v>0</v>
      </c>
      <c r="DC101" s="89">
        <f ca="1">+IFERROR(SUM(OFFSET(DC67,0,0,1,-MIN(Input!$F47*12,Capex!DC$1)))/(Input!$F47*12),0)</f>
        <v>0</v>
      </c>
      <c r="DD101" s="89">
        <f ca="1">+IFERROR(SUM(OFFSET(DD67,0,0,1,-MIN(Input!$F47*12,Capex!DD$1)))/(Input!$F47*12),0)</f>
        <v>0</v>
      </c>
      <c r="DE101" s="89">
        <f ca="1">+IFERROR(SUM(OFFSET(DE67,0,0,1,-MIN(Input!$F47*12,Capex!DE$1)))/(Input!$F47*12),0)</f>
        <v>0</v>
      </c>
      <c r="DF101" s="89">
        <f ca="1">+IFERROR(SUM(OFFSET(DF67,0,0,1,-MIN(Input!$F47*12,Capex!DF$1)))/(Input!$F47*12),0)</f>
        <v>0</v>
      </c>
      <c r="DG101" s="89">
        <f ca="1">+IFERROR(SUM(OFFSET(DG67,0,0,1,-MIN(Input!$F47*12,Capex!DG$1)))/(Input!$F47*12),0)</f>
        <v>0</v>
      </c>
      <c r="DH101" s="89">
        <f ca="1">+IFERROR(SUM(OFFSET(DH67,0,0,1,-MIN(Input!$F47*12,Capex!DH$1)))/(Input!$F47*12),0)</f>
        <v>0</v>
      </c>
      <c r="DI101" s="89">
        <f ca="1">+IFERROR(SUM(OFFSET(DI67,0,0,1,-MIN(Input!$F47*12,Capex!DI$1)))/(Input!$F47*12),0)</f>
        <v>0</v>
      </c>
      <c r="DJ101" s="89">
        <f ca="1">+IFERROR(SUM(OFFSET(DJ67,0,0,1,-MIN(Input!$F47*12,Capex!DJ$1)))/(Input!$F47*12),0)</f>
        <v>0</v>
      </c>
      <c r="DK101" s="89">
        <f ca="1">+IFERROR(SUM(OFFSET(DK67,0,0,1,-MIN(Input!$F47*12,Capex!DK$1)))/(Input!$F47*12),0)</f>
        <v>0</v>
      </c>
      <c r="DL101" s="89">
        <f ca="1">+IFERROR(SUM(OFFSET(DL67,0,0,1,-MIN(Input!$F47*12,Capex!DL$1)))/(Input!$F47*12),0)</f>
        <v>0</v>
      </c>
      <c r="DM101" s="89">
        <f ca="1">+IFERROR(SUM(OFFSET(DM67,0,0,1,-MIN(Input!$F47*12,Capex!DM$1)))/(Input!$F47*12),0)</f>
        <v>0</v>
      </c>
      <c r="DN101" s="89">
        <f ca="1">+IFERROR(SUM(OFFSET(DN67,0,0,1,-MIN(Input!$F47*12,Capex!DN$1)))/(Input!$F47*12),0)</f>
        <v>0</v>
      </c>
      <c r="DO101" s="89">
        <f ca="1">+IFERROR(SUM(OFFSET(DO67,0,0,1,-MIN(Input!$F47*12,Capex!DO$1)))/(Input!$F47*12),0)</f>
        <v>0</v>
      </c>
      <c r="DP101" s="89">
        <f ca="1">+IFERROR(SUM(OFFSET(DP67,0,0,1,-MIN(Input!$F47*12,Capex!DP$1)))/(Input!$F47*12),0)</f>
        <v>0</v>
      </c>
      <c r="DQ101" s="89">
        <f ca="1">+IFERROR(SUM(OFFSET(DQ67,0,0,1,-MIN(Input!$F47*12,Capex!DQ$1)))/(Input!$F47*12),0)</f>
        <v>0</v>
      </c>
      <c r="DR101" s="89">
        <f ca="1">+IFERROR(SUM(OFFSET(DR67,0,0,1,-MIN(Input!$F47*12,Capex!DR$1)))/(Input!$F47*12),0)</f>
        <v>0</v>
      </c>
      <c r="DS101" s="89">
        <f ca="1">+IFERROR(SUM(OFFSET(DS67,0,0,1,-MIN(Input!$F47*12,Capex!DS$1)))/(Input!$F47*12),0)</f>
        <v>0</v>
      </c>
      <c r="DT101" s="89">
        <f ca="1">+IFERROR(SUM(OFFSET(DT67,0,0,1,-MIN(Input!$F47*12,Capex!DT$1)))/(Input!$F47*12),0)</f>
        <v>0</v>
      </c>
    </row>
    <row r="102" spans="1:16383" ht="14.25" customHeight="1" x14ac:dyDescent="0.15">
      <c r="A102" s="85">
        <f>+Input!G48</f>
        <v>0</v>
      </c>
      <c r="B102" s="3" t="str">
        <f t="shared" si="154"/>
        <v/>
      </c>
      <c r="C102" s="71" t="str">
        <f t="shared" si="153"/>
        <v>EUR</v>
      </c>
      <c r="D102" s="23"/>
      <c r="E102" s="89">
        <f ca="1">+IFERROR(SUM(OFFSET(E68,0,0,1,-MIN(Input!$F48*12,Capex!E$1)))/(Input!$F48*12),0)</f>
        <v>0</v>
      </c>
      <c r="F102" s="89">
        <f ca="1">+IFERROR(SUM(OFFSET(F68,0,0,1,-MIN(Input!$F48*12,Capex!F$1)))/(Input!$F48*12),0)</f>
        <v>0</v>
      </c>
      <c r="G102" s="89">
        <f ca="1">+IFERROR(SUM(OFFSET(G68,0,0,1,-MIN(Input!$F48*12,Capex!G$1)))/(Input!$F48*12),0)</f>
        <v>0</v>
      </c>
      <c r="H102" s="89">
        <f ca="1">+IFERROR(SUM(OFFSET(H68,0,0,1,-MIN(Input!$F48*12,Capex!H$1)))/(Input!$F48*12),0)</f>
        <v>0</v>
      </c>
      <c r="I102" s="89">
        <f ca="1">+IFERROR(SUM(OFFSET(I68,0,0,1,-MIN(Input!$F48*12,Capex!I$1)))/(Input!$F48*12),0)</f>
        <v>0</v>
      </c>
      <c r="J102" s="89">
        <f ca="1">+IFERROR(SUM(OFFSET(J68,0,0,1,-MIN(Input!$F48*12,Capex!J$1)))/(Input!$F48*12),0)</f>
        <v>0</v>
      </c>
      <c r="K102" s="89">
        <f ca="1">+IFERROR(SUM(OFFSET(K68,0,0,1,-MIN(Input!$F48*12,Capex!K$1)))/(Input!$F48*12),0)</f>
        <v>0</v>
      </c>
      <c r="L102" s="89">
        <f ca="1">+IFERROR(SUM(OFFSET(L68,0,0,1,-MIN(Input!$F48*12,Capex!L$1)))/(Input!$F48*12),0)</f>
        <v>0</v>
      </c>
      <c r="M102" s="89">
        <f ca="1">+IFERROR(SUM(OFFSET(M68,0,0,1,-MIN(Input!$F48*12,Capex!M$1)))/(Input!$F48*12),0)</f>
        <v>0</v>
      </c>
      <c r="N102" s="89">
        <f ca="1">+IFERROR(SUM(OFFSET(N68,0,0,1,-MIN(Input!$F48*12,Capex!N$1)))/(Input!$F48*12),0)</f>
        <v>0</v>
      </c>
      <c r="O102" s="89">
        <f ca="1">+IFERROR(SUM(OFFSET(O68,0,0,1,-MIN(Input!$F48*12,Capex!O$1)))/(Input!$F48*12),0)</f>
        <v>0</v>
      </c>
      <c r="P102" s="89">
        <f ca="1">+IFERROR(SUM(OFFSET(P68,0,0,1,-MIN(Input!$F48*12,Capex!P$1)))/(Input!$F48*12),0)</f>
        <v>0</v>
      </c>
      <c r="Q102" s="89">
        <f ca="1">+IFERROR(SUM(OFFSET(Q68,0,0,1,-MIN(Input!$F48*12,Capex!Q$1)))/(Input!$F48*12),0)</f>
        <v>0</v>
      </c>
      <c r="R102" s="89">
        <f ca="1">+IFERROR(SUM(OFFSET(R68,0,0,1,-MIN(Input!$F48*12,Capex!R$1)))/(Input!$F48*12),0)</f>
        <v>0</v>
      </c>
      <c r="S102" s="89">
        <f ca="1">+IFERROR(SUM(OFFSET(S68,0,0,1,-MIN(Input!$F48*12,Capex!S$1)))/(Input!$F48*12),0)</f>
        <v>0</v>
      </c>
      <c r="T102" s="89">
        <f ca="1">+IFERROR(SUM(OFFSET(T68,0,0,1,-MIN(Input!$F48*12,Capex!T$1)))/(Input!$F48*12),0)</f>
        <v>0</v>
      </c>
      <c r="U102" s="89">
        <f ca="1">+IFERROR(SUM(OFFSET(U68,0,0,1,-MIN(Input!$F48*12,Capex!U$1)))/(Input!$F48*12),0)</f>
        <v>0</v>
      </c>
      <c r="V102" s="89">
        <f ca="1">+IFERROR(SUM(OFFSET(V68,0,0,1,-MIN(Input!$F48*12,Capex!V$1)))/(Input!$F48*12),0)</f>
        <v>0</v>
      </c>
      <c r="W102" s="89">
        <f ca="1">+IFERROR(SUM(OFFSET(W68,0,0,1,-MIN(Input!$F48*12,Capex!W$1)))/(Input!$F48*12),0)</f>
        <v>0</v>
      </c>
      <c r="X102" s="89">
        <f ca="1">+IFERROR(SUM(OFFSET(X68,0,0,1,-MIN(Input!$F48*12,Capex!X$1)))/(Input!$F48*12),0)</f>
        <v>0</v>
      </c>
      <c r="Y102" s="89">
        <f ca="1">+IFERROR(SUM(OFFSET(Y68,0,0,1,-MIN(Input!$F48*12,Capex!Y$1)))/(Input!$F48*12),0)</f>
        <v>0</v>
      </c>
      <c r="Z102" s="89">
        <f ca="1">+IFERROR(SUM(OFFSET(Z68,0,0,1,-MIN(Input!$F48*12,Capex!Z$1)))/(Input!$F48*12),0)</f>
        <v>0</v>
      </c>
      <c r="AA102" s="89">
        <f ca="1">+IFERROR(SUM(OFFSET(AA68,0,0,1,-MIN(Input!$F48*12,Capex!AA$1)))/(Input!$F48*12),0)</f>
        <v>0</v>
      </c>
      <c r="AB102" s="89">
        <f ca="1">+IFERROR(SUM(OFFSET(AB68,0,0,1,-MIN(Input!$F48*12,Capex!AB$1)))/(Input!$F48*12),0)</f>
        <v>0</v>
      </c>
      <c r="AC102" s="89">
        <f ca="1">+IFERROR(SUM(OFFSET(AC68,0,0,1,-MIN(Input!$F48*12,Capex!AC$1)))/(Input!$F48*12),0)</f>
        <v>0</v>
      </c>
      <c r="AD102" s="89">
        <f ca="1">+IFERROR(SUM(OFFSET(AD68,0,0,1,-MIN(Input!$F48*12,Capex!AD$1)))/(Input!$F48*12),0)</f>
        <v>0</v>
      </c>
      <c r="AE102" s="89">
        <f ca="1">+IFERROR(SUM(OFFSET(AE68,0,0,1,-MIN(Input!$F48*12,Capex!AE$1)))/(Input!$F48*12),0)</f>
        <v>0</v>
      </c>
      <c r="AF102" s="89">
        <f ca="1">+IFERROR(SUM(OFFSET(AF68,0,0,1,-MIN(Input!$F48*12,Capex!AF$1)))/(Input!$F48*12),0)</f>
        <v>0</v>
      </c>
      <c r="AG102" s="89">
        <f ca="1">+IFERROR(SUM(OFFSET(AG68,0,0,1,-MIN(Input!$F48*12,Capex!AG$1)))/(Input!$F48*12),0)</f>
        <v>0</v>
      </c>
      <c r="AH102" s="89">
        <f ca="1">+IFERROR(SUM(OFFSET(AH68,0,0,1,-MIN(Input!$F48*12,Capex!AH$1)))/(Input!$F48*12),0)</f>
        <v>0</v>
      </c>
      <c r="AI102" s="89">
        <f ca="1">+IFERROR(SUM(OFFSET(AI68,0,0,1,-MIN(Input!$F48*12,Capex!AI$1)))/(Input!$F48*12),0)</f>
        <v>0</v>
      </c>
      <c r="AJ102" s="89">
        <f ca="1">+IFERROR(SUM(OFFSET(AJ68,0,0,1,-MIN(Input!$F48*12,Capex!AJ$1)))/(Input!$F48*12),0)</f>
        <v>0</v>
      </c>
      <c r="AK102" s="89">
        <f ca="1">+IFERROR(SUM(OFFSET(AK68,0,0,1,-MIN(Input!$F48*12,Capex!AK$1)))/(Input!$F48*12),0)</f>
        <v>0</v>
      </c>
      <c r="AL102" s="89">
        <f ca="1">+IFERROR(SUM(OFFSET(AL68,0,0,1,-MIN(Input!$F48*12,Capex!AL$1)))/(Input!$F48*12),0)</f>
        <v>0</v>
      </c>
      <c r="AM102" s="89">
        <f ca="1">+IFERROR(SUM(OFFSET(AM68,0,0,1,-MIN(Input!$F48*12,Capex!AM$1)))/(Input!$F48*12),0)</f>
        <v>0</v>
      </c>
      <c r="AN102" s="89">
        <f ca="1">+IFERROR(SUM(OFFSET(AN68,0,0,1,-MIN(Input!$F48*12,Capex!AN$1)))/(Input!$F48*12),0)</f>
        <v>0</v>
      </c>
      <c r="AO102" s="89">
        <f ca="1">+IFERROR(SUM(OFFSET(AO68,0,0,1,-MIN(Input!$F48*12,Capex!AO$1)))/(Input!$F48*12),0)</f>
        <v>0</v>
      </c>
      <c r="AP102" s="89">
        <f ca="1">+IFERROR(SUM(OFFSET(AP68,0,0,1,-MIN(Input!$F48*12,Capex!AP$1)))/(Input!$F48*12),0)</f>
        <v>0</v>
      </c>
      <c r="AQ102" s="89">
        <f ca="1">+IFERROR(SUM(OFFSET(AQ68,0,0,1,-MIN(Input!$F48*12,Capex!AQ$1)))/(Input!$F48*12),0)</f>
        <v>0</v>
      </c>
      <c r="AR102" s="89">
        <f ca="1">+IFERROR(SUM(OFFSET(AR68,0,0,1,-MIN(Input!$F48*12,Capex!AR$1)))/(Input!$F48*12),0)</f>
        <v>0</v>
      </c>
      <c r="AS102" s="89">
        <f ca="1">+IFERROR(SUM(OFFSET(AS68,0,0,1,-MIN(Input!$F48*12,Capex!AS$1)))/(Input!$F48*12),0)</f>
        <v>0</v>
      </c>
      <c r="AT102" s="89">
        <f ca="1">+IFERROR(SUM(OFFSET(AT68,0,0,1,-MIN(Input!$F48*12,Capex!AT$1)))/(Input!$F48*12),0)</f>
        <v>0</v>
      </c>
      <c r="AU102" s="89">
        <f ca="1">+IFERROR(SUM(OFFSET(AU68,0,0,1,-MIN(Input!$F48*12,Capex!AU$1)))/(Input!$F48*12),0)</f>
        <v>0</v>
      </c>
      <c r="AV102" s="89">
        <f ca="1">+IFERROR(SUM(OFFSET(AV68,0,0,1,-MIN(Input!$F48*12,Capex!AV$1)))/(Input!$F48*12),0)</f>
        <v>0</v>
      </c>
      <c r="AW102" s="89">
        <f ca="1">+IFERROR(SUM(OFFSET(AW68,0,0,1,-MIN(Input!$F48*12,Capex!AW$1)))/(Input!$F48*12),0)</f>
        <v>0</v>
      </c>
      <c r="AX102" s="89">
        <f ca="1">+IFERROR(SUM(OFFSET(AX68,0,0,1,-MIN(Input!$F48*12,Capex!AX$1)))/(Input!$F48*12),0)</f>
        <v>0</v>
      </c>
      <c r="AY102" s="89">
        <f ca="1">+IFERROR(SUM(OFFSET(AY68,0,0,1,-MIN(Input!$F48*12,Capex!AY$1)))/(Input!$F48*12),0)</f>
        <v>0</v>
      </c>
      <c r="AZ102" s="89">
        <f ca="1">+IFERROR(SUM(OFFSET(AZ68,0,0,1,-MIN(Input!$F48*12,Capex!AZ$1)))/(Input!$F48*12),0)</f>
        <v>0</v>
      </c>
      <c r="BA102" s="89">
        <f ca="1">+IFERROR(SUM(OFFSET(BA68,0,0,1,-MIN(Input!$F48*12,Capex!BA$1)))/(Input!$F48*12),0)</f>
        <v>0</v>
      </c>
      <c r="BB102" s="89">
        <f ca="1">+IFERROR(SUM(OFFSET(BB68,0,0,1,-MIN(Input!$F48*12,Capex!BB$1)))/(Input!$F48*12),0)</f>
        <v>0</v>
      </c>
      <c r="BC102" s="89">
        <f ca="1">+IFERROR(SUM(OFFSET(BC68,0,0,1,-MIN(Input!$F48*12,Capex!BC$1)))/(Input!$F48*12),0)</f>
        <v>0</v>
      </c>
      <c r="BD102" s="89">
        <f ca="1">+IFERROR(SUM(OFFSET(BD68,0,0,1,-MIN(Input!$F48*12,Capex!BD$1)))/(Input!$F48*12),0)</f>
        <v>0</v>
      </c>
      <c r="BE102" s="89">
        <f ca="1">+IFERROR(SUM(OFFSET(BE68,0,0,1,-MIN(Input!$F48*12,Capex!BE$1)))/(Input!$F48*12),0)</f>
        <v>0</v>
      </c>
      <c r="BF102" s="89">
        <f ca="1">+IFERROR(SUM(OFFSET(BF68,0,0,1,-MIN(Input!$F48*12,Capex!BF$1)))/(Input!$F48*12),0)</f>
        <v>0</v>
      </c>
      <c r="BG102" s="89">
        <f ca="1">+IFERROR(SUM(OFFSET(BG68,0,0,1,-MIN(Input!$F48*12,Capex!BG$1)))/(Input!$F48*12),0)</f>
        <v>0</v>
      </c>
      <c r="BH102" s="89">
        <f ca="1">+IFERROR(SUM(OFFSET(BH68,0,0,1,-MIN(Input!$F48*12,Capex!BH$1)))/(Input!$F48*12),0)</f>
        <v>0</v>
      </c>
      <c r="BI102" s="89">
        <f ca="1">+IFERROR(SUM(OFFSET(BI68,0,0,1,-MIN(Input!$F48*12,Capex!BI$1)))/(Input!$F48*12),0)</f>
        <v>0</v>
      </c>
      <c r="BJ102" s="89">
        <f ca="1">+IFERROR(SUM(OFFSET(BJ68,0,0,1,-MIN(Input!$F48*12,Capex!BJ$1)))/(Input!$F48*12),0)</f>
        <v>0</v>
      </c>
      <c r="BK102" s="89">
        <f ca="1">+IFERROR(SUM(OFFSET(BK68,0,0,1,-MIN(Input!$F48*12,Capex!BK$1)))/(Input!$F48*12),0)</f>
        <v>0</v>
      </c>
      <c r="BL102" s="89">
        <f ca="1">+IFERROR(SUM(OFFSET(BL68,0,0,1,-MIN(Input!$F48*12,Capex!BL$1)))/(Input!$F48*12),0)</f>
        <v>0</v>
      </c>
      <c r="BM102" s="89">
        <f ca="1">+IFERROR(SUM(OFFSET(BM68,0,0,1,-MIN(Input!$F48*12,Capex!BM$1)))/(Input!$F48*12),0)</f>
        <v>0</v>
      </c>
      <c r="BN102" s="89">
        <f ca="1">+IFERROR(SUM(OFFSET(BN68,0,0,1,-MIN(Input!$F48*12,Capex!BN$1)))/(Input!$F48*12),0)</f>
        <v>0</v>
      </c>
      <c r="BO102" s="89">
        <f ca="1">+IFERROR(SUM(OFFSET(BO68,0,0,1,-MIN(Input!$F48*12,Capex!BO$1)))/(Input!$F48*12),0)</f>
        <v>0</v>
      </c>
      <c r="BP102" s="89">
        <f ca="1">+IFERROR(SUM(OFFSET(BP68,0,0,1,-MIN(Input!$F48*12,Capex!BP$1)))/(Input!$F48*12),0)</f>
        <v>0</v>
      </c>
      <c r="BQ102" s="89">
        <f ca="1">+IFERROR(SUM(OFFSET(BQ68,0,0,1,-MIN(Input!$F48*12,Capex!BQ$1)))/(Input!$F48*12),0)</f>
        <v>0</v>
      </c>
      <c r="BR102" s="89">
        <f ca="1">+IFERROR(SUM(OFFSET(BR68,0,0,1,-MIN(Input!$F48*12,Capex!BR$1)))/(Input!$F48*12),0)</f>
        <v>0</v>
      </c>
      <c r="BS102" s="89">
        <f ca="1">+IFERROR(SUM(OFFSET(BS68,0,0,1,-MIN(Input!$F48*12,Capex!BS$1)))/(Input!$F48*12),0)</f>
        <v>0</v>
      </c>
      <c r="BT102" s="89">
        <f ca="1">+IFERROR(SUM(OFFSET(BT68,0,0,1,-MIN(Input!$F48*12,Capex!BT$1)))/(Input!$F48*12),0)</f>
        <v>0</v>
      </c>
      <c r="BU102" s="89">
        <f ca="1">+IFERROR(SUM(OFFSET(BU68,0,0,1,-MIN(Input!$F48*12,Capex!BU$1)))/(Input!$F48*12),0)</f>
        <v>0</v>
      </c>
      <c r="BV102" s="89">
        <f ca="1">+IFERROR(SUM(OFFSET(BV68,0,0,1,-MIN(Input!$F48*12,Capex!BV$1)))/(Input!$F48*12),0)</f>
        <v>0</v>
      </c>
      <c r="BW102" s="89">
        <f ca="1">+IFERROR(SUM(OFFSET(BW68,0,0,1,-MIN(Input!$F48*12,Capex!BW$1)))/(Input!$F48*12),0)</f>
        <v>0</v>
      </c>
      <c r="BX102" s="89">
        <f ca="1">+IFERROR(SUM(OFFSET(BX68,0,0,1,-MIN(Input!$F48*12,Capex!BX$1)))/(Input!$F48*12),0)</f>
        <v>0</v>
      </c>
      <c r="BY102" s="89">
        <f ca="1">+IFERROR(SUM(OFFSET(BY68,0,0,1,-MIN(Input!$F48*12,Capex!BY$1)))/(Input!$F48*12),0)</f>
        <v>0</v>
      </c>
      <c r="BZ102" s="89">
        <f ca="1">+IFERROR(SUM(OFFSET(BZ68,0,0,1,-MIN(Input!$F48*12,Capex!BZ$1)))/(Input!$F48*12),0)</f>
        <v>0</v>
      </c>
      <c r="CA102" s="89">
        <f ca="1">+IFERROR(SUM(OFFSET(CA68,0,0,1,-MIN(Input!$F48*12,Capex!CA$1)))/(Input!$F48*12),0)</f>
        <v>0</v>
      </c>
      <c r="CB102" s="89">
        <f ca="1">+IFERROR(SUM(OFFSET(CB68,0,0,1,-MIN(Input!$F48*12,Capex!CB$1)))/(Input!$F48*12),0)</f>
        <v>0</v>
      </c>
      <c r="CC102" s="89">
        <f ca="1">+IFERROR(SUM(OFFSET(CC68,0,0,1,-MIN(Input!$F48*12,Capex!CC$1)))/(Input!$F48*12),0)</f>
        <v>0</v>
      </c>
      <c r="CD102" s="89">
        <f ca="1">+IFERROR(SUM(OFFSET(CD68,0,0,1,-MIN(Input!$F48*12,Capex!CD$1)))/(Input!$F48*12),0)</f>
        <v>0</v>
      </c>
      <c r="CE102" s="89">
        <f ca="1">+IFERROR(SUM(OFFSET(CE68,0,0,1,-MIN(Input!$F48*12,Capex!CE$1)))/(Input!$F48*12),0)</f>
        <v>0</v>
      </c>
      <c r="CF102" s="89">
        <f ca="1">+IFERROR(SUM(OFFSET(CF68,0,0,1,-MIN(Input!$F48*12,Capex!CF$1)))/(Input!$F48*12),0)</f>
        <v>0</v>
      </c>
      <c r="CG102" s="89">
        <f ca="1">+IFERROR(SUM(OFFSET(CG68,0,0,1,-MIN(Input!$F48*12,Capex!CG$1)))/(Input!$F48*12),0)</f>
        <v>0</v>
      </c>
      <c r="CH102" s="89">
        <f ca="1">+IFERROR(SUM(OFFSET(CH68,0,0,1,-MIN(Input!$F48*12,Capex!CH$1)))/(Input!$F48*12),0)</f>
        <v>0</v>
      </c>
      <c r="CI102" s="89">
        <f ca="1">+IFERROR(SUM(OFFSET(CI68,0,0,1,-MIN(Input!$F48*12,Capex!CI$1)))/(Input!$F48*12),0)</f>
        <v>0</v>
      </c>
      <c r="CJ102" s="89">
        <f ca="1">+IFERROR(SUM(OFFSET(CJ68,0,0,1,-MIN(Input!$F48*12,Capex!CJ$1)))/(Input!$F48*12),0)</f>
        <v>0</v>
      </c>
      <c r="CK102" s="89">
        <f ca="1">+IFERROR(SUM(OFFSET(CK68,0,0,1,-MIN(Input!$F48*12,Capex!CK$1)))/(Input!$F48*12),0)</f>
        <v>0</v>
      </c>
      <c r="CL102" s="89">
        <f ca="1">+IFERROR(SUM(OFFSET(CL68,0,0,1,-MIN(Input!$F48*12,Capex!CL$1)))/(Input!$F48*12),0)</f>
        <v>0</v>
      </c>
      <c r="CM102" s="89">
        <f ca="1">+IFERROR(SUM(OFFSET(CM68,0,0,1,-MIN(Input!$F48*12,Capex!CM$1)))/(Input!$F48*12),0)</f>
        <v>0</v>
      </c>
      <c r="CN102" s="89">
        <f ca="1">+IFERROR(SUM(OFFSET(CN68,0,0,1,-MIN(Input!$F48*12,Capex!CN$1)))/(Input!$F48*12),0)</f>
        <v>0</v>
      </c>
      <c r="CO102" s="89">
        <f ca="1">+IFERROR(SUM(OFFSET(CO68,0,0,1,-MIN(Input!$F48*12,Capex!CO$1)))/(Input!$F48*12),0)</f>
        <v>0</v>
      </c>
      <c r="CP102" s="89">
        <f ca="1">+IFERROR(SUM(OFFSET(CP68,0,0,1,-MIN(Input!$F48*12,Capex!CP$1)))/(Input!$F48*12),0)</f>
        <v>0</v>
      </c>
      <c r="CQ102" s="89">
        <f ca="1">+IFERROR(SUM(OFFSET(CQ68,0,0,1,-MIN(Input!$F48*12,Capex!CQ$1)))/(Input!$F48*12),0)</f>
        <v>0</v>
      </c>
      <c r="CR102" s="89">
        <f ca="1">+IFERROR(SUM(OFFSET(CR68,0,0,1,-MIN(Input!$F48*12,Capex!CR$1)))/(Input!$F48*12),0)</f>
        <v>0</v>
      </c>
      <c r="CS102" s="89">
        <f ca="1">+IFERROR(SUM(OFFSET(CS68,0,0,1,-MIN(Input!$F48*12,Capex!CS$1)))/(Input!$F48*12),0)</f>
        <v>0</v>
      </c>
      <c r="CT102" s="89">
        <f ca="1">+IFERROR(SUM(OFFSET(CT68,0,0,1,-MIN(Input!$F48*12,Capex!CT$1)))/(Input!$F48*12),0)</f>
        <v>0</v>
      </c>
      <c r="CU102" s="89">
        <f ca="1">+IFERROR(SUM(OFFSET(CU68,0,0,1,-MIN(Input!$F48*12,Capex!CU$1)))/(Input!$F48*12),0)</f>
        <v>0</v>
      </c>
      <c r="CV102" s="89">
        <f ca="1">+IFERROR(SUM(OFFSET(CV68,0,0,1,-MIN(Input!$F48*12,Capex!CV$1)))/(Input!$F48*12),0)</f>
        <v>0</v>
      </c>
      <c r="CW102" s="89">
        <f ca="1">+IFERROR(SUM(OFFSET(CW68,0,0,1,-MIN(Input!$F48*12,Capex!CW$1)))/(Input!$F48*12),0)</f>
        <v>0</v>
      </c>
      <c r="CX102" s="89">
        <f ca="1">+IFERROR(SUM(OFFSET(CX68,0,0,1,-MIN(Input!$F48*12,Capex!CX$1)))/(Input!$F48*12),0)</f>
        <v>0</v>
      </c>
      <c r="CY102" s="89">
        <f ca="1">+IFERROR(SUM(OFFSET(CY68,0,0,1,-MIN(Input!$F48*12,Capex!CY$1)))/(Input!$F48*12),0)</f>
        <v>0</v>
      </c>
      <c r="CZ102" s="89">
        <f ca="1">+IFERROR(SUM(OFFSET(CZ68,0,0,1,-MIN(Input!$F48*12,Capex!CZ$1)))/(Input!$F48*12),0)</f>
        <v>0</v>
      </c>
      <c r="DA102" s="89">
        <f ca="1">+IFERROR(SUM(OFFSET(DA68,0,0,1,-MIN(Input!$F48*12,Capex!DA$1)))/(Input!$F48*12),0)</f>
        <v>0</v>
      </c>
      <c r="DB102" s="89">
        <f ca="1">+IFERROR(SUM(OFFSET(DB68,0,0,1,-MIN(Input!$F48*12,Capex!DB$1)))/(Input!$F48*12),0)</f>
        <v>0</v>
      </c>
      <c r="DC102" s="89">
        <f ca="1">+IFERROR(SUM(OFFSET(DC68,0,0,1,-MIN(Input!$F48*12,Capex!DC$1)))/(Input!$F48*12),0)</f>
        <v>0</v>
      </c>
      <c r="DD102" s="89">
        <f ca="1">+IFERROR(SUM(OFFSET(DD68,0,0,1,-MIN(Input!$F48*12,Capex!DD$1)))/(Input!$F48*12),0)</f>
        <v>0</v>
      </c>
      <c r="DE102" s="89">
        <f ca="1">+IFERROR(SUM(OFFSET(DE68,0,0,1,-MIN(Input!$F48*12,Capex!DE$1)))/(Input!$F48*12),0)</f>
        <v>0</v>
      </c>
      <c r="DF102" s="89">
        <f ca="1">+IFERROR(SUM(OFFSET(DF68,0,0,1,-MIN(Input!$F48*12,Capex!DF$1)))/(Input!$F48*12),0)</f>
        <v>0</v>
      </c>
      <c r="DG102" s="89">
        <f ca="1">+IFERROR(SUM(OFFSET(DG68,0,0,1,-MIN(Input!$F48*12,Capex!DG$1)))/(Input!$F48*12),0)</f>
        <v>0</v>
      </c>
      <c r="DH102" s="89">
        <f ca="1">+IFERROR(SUM(OFFSET(DH68,0,0,1,-MIN(Input!$F48*12,Capex!DH$1)))/(Input!$F48*12),0)</f>
        <v>0</v>
      </c>
      <c r="DI102" s="89">
        <f ca="1">+IFERROR(SUM(OFFSET(DI68,0,0,1,-MIN(Input!$F48*12,Capex!DI$1)))/(Input!$F48*12),0)</f>
        <v>0</v>
      </c>
      <c r="DJ102" s="89">
        <f ca="1">+IFERROR(SUM(OFFSET(DJ68,0,0,1,-MIN(Input!$F48*12,Capex!DJ$1)))/(Input!$F48*12),0)</f>
        <v>0</v>
      </c>
      <c r="DK102" s="89">
        <f ca="1">+IFERROR(SUM(OFFSET(DK68,0,0,1,-MIN(Input!$F48*12,Capex!DK$1)))/(Input!$F48*12),0)</f>
        <v>0</v>
      </c>
      <c r="DL102" s="89">
        <f ca="1">+IFERROR(SUM(OFFSET(DL68,0,0,1,-MIN(Input!$F48*12,Capex!DL$1)))/(Input!$F48*12),0)</f>
        <v>0</v>
      </c>
      <c r="DM102" s="89">
        <f ca="1">+IFERROR(SUM(OFFSET(DM68,0,0,1,-MIN(Input!$F48*12,Capex!DM$1)))/(Input!$F48*12),0)</f>
        <v>0</v>
      </c>
      <c r="DN102" s="89">
        <f ca="1">+IFERROR(SUM(OFFSET(DN68,0,0,1,-MIN(Input!$F48*12,Capex!DN$1)))/(Input!$F48*12),0)</f>
        <v>0</v>
      </c>
      <c r="DO102" s="89">
        <f ca="1">+IFERROR(SUM(OFFSET(DO68,0,0,1,-MIN(Input!$F48*12,Capex!DO$1)))/(Input!$F48*12),0)</f>
        <v>0</v>
      </c>
      <c r="DP102" s="89">
        <f ca="1">+IFERROR(SUM(OFFSET(DP68,0,0,1,-MIN(Input!$F48*12,Capex!DP$1)))/(Input!$F48*12),0)</f>
        <v>0</v>
      </c>
      <c r="DQ102" s="89">
        <f ca="1">+IFERROR(SUM(OFFSET(DQ68,0,0,1,-MIN(Input!$F48*12,Capex!DQ$1)))/(Input!$F48*12),0)</f>
        <v>0</v>
      </c>
      <c r="DR102" s="89">
        <f ca="1">+IFERROR(SUM(OFFSET(DR68,0,0,1,-MIN(Input!$F48*12,Capex!DR$1)))/(Input!$F48*12),0)</f>
        <v>0</v>
      </c>
      <c r="DS102" s="89">
        <f ca="1">+IFERROR(SUM(OFFSET(DS68,0,0,1,-MIN(Input!$F48*12,Capex!DS$1)))/(Input!$F48*12),0)</f>
        <v>0</v>
      </c>
      <c r="DT102" s="89">
        <f ca="1">+IFERROR(SUM(OFFSET(DT68,0,0,1,-MIN(Input!$F48*12,Capex!DT$1)))/(Input!$F48*12),0)</f>
        <v>0</v>
      </c>
    </row>
    <row r="103" spans="1:16383" ht="14.25" customHeight="1" x14ac:dyDescent="0.15">
      <c r="A103" s="85">
        <f>+Input!G49</f>
        <v>0</v>
      </c>
      <c r="B103" s="3" t="str">
        <f t="shared" si="154"/>
        <v/>
      </c>
      <c r="C103" s="71" t="str">
        <f t="shared" si="153"/>
        <v>EUR</v>
      </c>
      <c r="D103" s="23"/>
      <c r="E103" s="89">
        <f ca="1">+IFERROR(SUM(OFFSET(E69,0,0,1,-MIN(Input!$F49*12,Capex!E$1)))/(Input!$F49*12),0)</f>
        <v>0</v>
      </c>
      <c r="F103" s="89">
        <f ca="1">+IFERROR(SUM(OFFSET(F69,0,0,1,-MIN(Input!$F49*12,Capex!F$1)))/(Input!$F49*12),0)</f>
        <v>0</v>
      </c>
      <c r="G103" s="89">
        <f ca="1">+IFERROR(SUM(OFFSET(G69,0,0,1,-MIN(Input!$F49*12,Capex!G$1)))/(Input!$F49*12),0)</f>
        <v>0</v>
      </c>
      <c r="H103" s="89">
        <f ca="1">+IFERROR(SUM(OFFSET(H69,0,0,1,-MIN(Input!$F49*12,Capex!H$1)))/(Input!$F49*12),0)</f>
        <v>0</v>
      </c>
      <c r="I103" s="89">
        <f ca="1">+IFERROR(SUM(OFFSET(I69,0,0,1,-MIN(Input!$F49*12,Capex!I$1)))/(Input!$F49*12),0)</f>
        <v>0</v>
      </c>
      <c r="J103" s="89">
        <f ca="1">+IFERROR(SUM(OFFSET(J69,0,0,1,-MIN(Input!$F49*12,Capex!J$1)))/(Input!$F49*12),0)</f>
        <v>0</v>
      </c>
      <c r="K103" s="89">
        <f ca="1">+IFERROR(SUM(OFFSET(K69,0,0,1,-MIN(Input!$F49*12,Capex!K$1)))/(Input!$F49*12),0)</f>
        <v>0</v>
      </c>
      <c r="L103" s="89">
        <f ca="1">+IFERROR(SUM(OFFSET(L69,0,0,1,-MIN(Input!$F49*12,Capex!L$1)))/(Input!$F49*12),0)</f>
        <v>0</v>
      </c>
      <c r="M103" s="89">
        <f ca="1">+IFERROR(SUM(OFFSET(M69,0,0,1,-MIN(Input!$F49*12,Capex!M$1)))/(Input!$F49*12),0)</f>
        <v>0</v>
      </c>
      <c r="N103" s="89">
        <f ca="1">+IFERROR(SUM(OFFSET(N69,0,0,1,-MIN(Input!$F49*12,Capex!N$1)))/(Input!$F49*12),0)</f>
        <v>0</v>
      </c>
      <c r="O103" s="89">
        <f ca="1">+IFERROR(SUM(OFFSET(O69,0,0,1,-MIN(Input!$F49*12,Capex!O$1)))/(Input!$F49*12),0)</f>
        <v>0</v>
      </c>
      <c r="P103" s="89">
        <f ca="1">+IFERROR(SUM(OFFSET(P69,0,0,1,-MIN(Input!$F49*12,Capex!P$1)))/(Input!$F49*12),0)</f>
        <v>0</v>
      </c>
      <c r="Q103" s="89">
        <f ca="1">+IFERROR(SUM(OFFSET(Q69,0,0,1,-MIN(Input!$F49*12,Capex!Q$1)))/(Input!$F49*12),0)</f>
        <v>0</v>
      </c>
      <c r="R103" s="89">
        <f ca="1">+IFERROR(SUM(OFFSET(R69,0,0,1,-MIN(Input!$F49*12,Capex!R$1)))/(Input!$F49*12),0)</f>
        <v>0</v>
      </c>
      <c r="S103" s="89">
        <f ca="1">+IFERROR(SUM(OFFSET(S69,0,0,1,-MIN(Input!$F49*12,Capex!S$1)))/(Input!$F49*12),0)</f>
        <v>0</v>
      </c>
      <c r="T103" s="89">
        <f ca="1">+IFERROR(SUM(OFFSET(T69,0,0,1,-MIN(Input!$F49*12,Capex!T$1)))/(Input!$F49*12),0)</f>
        <v>0</v>
      </c>
      <c r="U103" s="89">
        <f ca="1">+IFERROR(SUM(OFFSET(U69,0,0,1,-MIN(Input!$F49*12,Capex!U$1)))/(Input!$F49*12),0)</f>
        <v>0</v>
      </c>
      <c r="V103" s="89">
        <f ca="1">+IFERROR(SUM(OFFSET(V69,0,0,1,-MIN(Input!$F49*12,Capex!V$1)))/(Input!$F49*12),0)</f>
        <v>0</v>
      </c>
      <c r="W103" s="89">
        <f ca="1">+IFERROR(SUM(OFFSET(W69,0,0,1,-MIN(Input!$F49*12,Capex!W$1)))/(Input!$F49*12),0)</f>
        <v>0</v>
      </c>
      <c r="X103" s="89">
        <f ca="1">+IFERROR(SUM(OFFSET(X69,0,0,1,-MIN(Input!$F49*12,Capex!X$1)))/(Input!$F49*12),0)</f>
        <v>0</v>
      </c>
      <c r="Y103" s="89">
        <f ca="1">+IFERROR(SUM(OFFSET(Y69,0,0,1,-MIN(Input!$F49*12,Capex!Y$1)))/(Input!$F49*12),0)</f>
        <v>0</v>
      </c>
      <c r="Z103" s="89">
        <f ca="1">+IFERROR(SUM(OFFSET(Z69,0,0,1,-MIN(Input!$F49*12,Capex!Z$1)))/(Input!$F49*12),0)</f>
        <v>0</v>
      </c>
      <c r="AA103" s="89">
        <f ca="1">+IFERROR(SUM(OFFSET(AA69,0,0,1,-MIN(Input!$F49*12,Capex!AA$1)))/(Input!$F49*12),0)</f>
        <v>0</v>
      </c>
      <c r="AB103" s="89">
        <f ca="1">+IFERROR(SUM(OFFSET(AB69,0,0,1,-MIN(Input!$F49*12,Capex!AB$1)))/(Input!$F49*12),0)</f>
        <v>0</v>
      </c>
      <c r="AC103" s="89">
        <f ca="1">+IFERROR(SUM(OFFSET(AC69,0,0,1,-MIN(Input!$F49*12,Capex!AC$1)))/(Input!$F49*12),0)</f>
        <v>0</v>
      </c>
      <c r="AD103" s="89">
        <f ca="1">+IFERROR(SUM(OFFSET(AD69,0,0,1,-MIN(Input!$F49*12,Capex!AD$1)))/(Input!$F49*12),0)</f>
        <v>0</v>
      </c>
      <c r="AE103" s="89">
        <f ca="1">+IFERROR(SUM(OFFSET(AE69,0,0,1,-MIN(Input!$F49*12,Capex!AE$1)))/(Input!$F49*12),0)</f>
        <v>0</v>
      </c>
      <c r="AF103" s="89">
        <f ca="1">+IFERROR(SUM(OFFSET(AF69,0,0,1,-MIN(Input!$F49*12,Capex!AF$1)))/(Input!$F49*12),0)</f>
        <v>0</v>
      </c>
      <c r="AG103" s="89">
        <f ca="1">+IFERROR(SUM(OFFSET(AG69,0,0,1,-MIN(Input!$F49*12,Capex!AG$1)))/(Input!$F49*12),0)</f>
        <v>0</v>
      </c>
      <c r="AH103" s="89">
        <f ca="1">+IFERROR(SUM(OFFSET(AH69,0,0,1,-MIN(Input!$F49*12,Capex!AH$1)))/(Input!$F49*12),0)</f>
        <v>0</v>
      </c>
      <c r="AI103" s="89">
        <f ca="1">+IFERROR(SUM(OFFSET(AI69,0,0,1,-MIN(Input!$F49*12,Capex!AI$1)))/(Input!$F49*12),0)</f>
        <v>0</v>
      </c>
      <c r="AJ103" s="89">
        <f ca="1">+IFERROR(SUM(OFFSET(AJ69,0,0,1,-MIN(Input!$F49*12,Capex!AJ$1)))/(Input!$F49*12),0)</f>
        <v>0</v>
      </c>
      <c r="AK103" s="89">
        <f ca="1">+IFERROR(SUM(OFFSET(AK69,0,0,1,-MIN(Input!$F49*12,Capex!AK$1)))/(Input!$F49*12),0)</f>
        <v>0</v>
      </c>
      <c r="AL103" s="89">
        <f ca="1">+IFERROR(SUM(OFFSET(AL69,0,0,1,-MIN(Input!$F49*12,Capex!AL$1)))/(Input!$F49*12),0)</f>
        <v>0</v>
      </c>
      <c r="AM103" s="89">
        <f ca="1">+IFERROR(SUM(OFFSET(AM69,0,0,1,-MIN(Input!$F49*12,Capex!AM$1)))/(Input!$F49*12),0)</f>
        <v>0</v>
      </c>
      <c r="AN103" s="89">
        <f ca="1">+IFERROR(SUM(OFFSET(AN69,0,0,1,-MIN(Input!$F49*12,Capex!AN$1)))/(Input!$F49*12),0)</f>
        <v>0</v>
      </c>
      <c r="AO103" s="89">
        <f ca="1">+IFERROR(SUM(OFFSET(AO69,0,0,1,-MIN(Input!$F49*12,Capex!AO$1)))/(Input!$F49*12),0)</f>
        <v>0</v>
      </c>
      <c r="AP103" s="89">
        <f ca="1">+IFERROR(SUM(OFFSET(AP69,0,0,1,-MIN(Input!$F49*12,Capex!AP$1)))/(Input!$F49*12),0)</f>
        <v>0</v>
      </c>
      <c r="AQ103" s="89">
        <f ca="1">+IFERROR(SUM(OFFSET(AQ69,0,0,1,-MIN(Input!$F49*12,Capex!AQ$1)))/(Input!$F49*12),0)</f>
        <v>0</v>
      </c>
      <c r="AR103" s="89">
        <f ca="1">+IFERROR(SUM(OFFSET(AR69,0,0,1,-MIN(Input!$F49*12,Capex!AR$1)))/(Input!$F49*12),0)</f>
        <v>0</v>
      </c>
      <c r="AS103" s="89">
        <f ca="1">+IFERROR(SUM(OFFSET(AS69,0,0,1,-MIN(Input!$F49*12,Capex!AS$1)))/(Input!$F49*12),0)</f>
        <v>0</v>
      </c>
      <c r="AT103" s="89">
        <f ca="1">+IFERROR(SUM(OFFSET(AT69,0,0,1,-MIN(Input!$F49*12,Capex!AT$1)))/(Input!$F49*12),0)</f>
        <v>0</v>
      </c>
      <c r="AU103" s="89">
        <f ca="1">+IFERROR(SUM(OFFSET(AU69,0,0,1,-MIN(Input!$F49*12,Capex!AU$1)))/(Input!$F49*12),0)</f>
        <v>0</v>
      </c>
      <c r="AV103" s="89">
        <f ca="1">+IFERROR(SUM(OFFSET(AV69,0,0,1,-MIN(Input!$F49*12,Capex!AV$1)))/(Input!$F49*12),0)</f>
        <v>0</v>
      </c>
      <c r="AW103" s="89">
        <f ca="1">+IFERROR(SUM(OFFSET(AW69,0,0,1,-MIN(Input!$F49*12,Capex!AW$1)))/(Input!$F49*12),0)</f>
        <v>0</v>
      </c>
      <c r="AX103" s="89">
        <f ca="1">+IFERROR(SUM(OFFSET(AX69,0,0,1,-MIN(Input!$F49*12,Capex!AX$1)))/(Input!$F49*12),0)</f>
        <v>0</v>
      </c>
      <c r="AY103" s="89">
        <f ca="1">+IFERROR(SUM(OFFSET(AY69,0,0,1,-MIN(Input!$F49*12,Capex!AY$1)))/(Input!$F49*12),0)</f>
        <v>0</v>
      </c>
      <c r="AZ103" s="89">
        <f ca="1">+IFERROR(SUM(OFFSET(AZ69,0,0,1,-MIN(Input!$F49*12,Capex!AZ$1)))/(Input!$F49*12),0)</f>
        <v>0</v>
      </c>
      <c r="BA103" s="89">
        <f ca="1">+IFERROR(SUM(OFFSET(BA69,0,0,1,-MIN(Input!$F49*12,Capex!BA$1)))/(Input!$F49*12),0)</f>
        <v>0</v>
      </c>
      <c r="BB103" s="89">
        <f ca="1">+IFERROR(SUM(OFFSET(BB69,0,0,1,-MIN(Input!$F49*12,Capex!BB$1)))/(Input!$F49*12),0)</f>
        <v>0</v>
      </c>
      <c r="BC103" s="89">
        <f ca="1">+IFERROR(SUM(OFFSET(BC69,0,0,1,-MIN(Input!$F49*12,Capex!BC$1)))/(Input!$F49*12),0)</f>
        <v>0</v>
      </c>
      <c r="BD103" s="89">
        <f ca="1">+IFERROR(SUM(OFFSET(BD69,0,0,1,-MIN(Input!$F49*12,Capex!BD$1)))/(Input!$F49*12),0)</f>
        <v>0</v>
      </c>
      <c r="BE103" s="89">
        <f ca="1">+IFERROR(SUM(OFFSET(BE69,0,0,1,-MIN(Input!$F49*12,Capex!BE$1)))/(Input!$F49*12),0)</f>
        <v>0</v>
      </c>
      <c r="BF103" s="89">
        <f ca="1">+IFERROR(SUM(OFFSET(BF69,0,0,1,-MIN(Input!$F49*12,Capex!BF$1)))/(Input!$F49*12),0)</f>
        <v>0</v>
      </c>
      <c r="BG103" s="89">
        <f ca="1">+IFERROR(SUM(OFFSET(BG69,0,0,1,-MIN(Input!$F49*12,Capex!BG$1)))/(Input!$F49*12),0)</f>
        <v>0</v>
      </c>
      <c r="BH103" s="89">
        <f ca="1">+IFERROR(SUM(OFFSET(BH69,0,0,1,-MIN(Input!$F49*12,Capex!BH$1)))/(Input!$F49*12),0)</f>
        <v>0</v>
      </c>
      <c r="BI103" s="89">
        <f ca="1">+IFERROR(SUM(OFFSET(BI69,0,0,1,-MIN(Input!$F49*12,Capex!BI$1)))/(Input!$F49*12),0)</f>
        <v>0</v>
      </c>
      <c r="BJ103" s="89">
        <f ca="1">+IFERROR(SUM(OFFSET(BJ69,0,0,1,-MIN(Input!$F49*12,Capex!BJ$1)))/(Input!$F49*12),0)</f>
        <v>0</v>
      </c>
      <c r="BK103" s="89">
        <f ca="1">+IFERROR(SUM(OFFSET(BK69,0,0,1,-MIN(Input!$F49*12,Capex!BK$1)))/(Input!$F49*12),0)</f>
        <v>0</v>
      </c>
      <c r="BL103" s="89">
        <f ca="1">+IFERROR(SUM(OFFSET(BL69,0,0,1,-MIN(Input!$F49*12,Capex!BL$1)))/(Input!$F49*12),0)</f>
        <v>0</v>
      </c>
      <c r="BM103" s="89">
        <f ca="1">+IFERROR(SUM(OFFSET(BM69,0,0,1,-MIN(Input!$F49*12,Capex!BM$1)))/(Input!$F49*12),0)</f>
        <v>0</v>
      </c>
      <c r="BN103" s="89">
        <f ca="1">+IFERROR(SUM(OFFSET(BN69,0,0,1,-MIN(Input!$F49*12,Capex!BN$1)))/(Input!$F49*12),0)</f>
        <v>0</v>
      </c>
      <c r="BO103" s="89">
        <f ca="1">+IFERROR(SUM(OFFSET(BO69,0,0,1,-MIN(Input!$F49*12,Capex!BO$1)))/(Input!$F49*12),0)</f>
        <v>0</v>
      </c>
      <c r="BP103" s="89">
        <f ca="1">+IFERROR(SUM(OFFSET(BP69,0,0,1,-MIN(Input!$F49*12,Capex!BP$1)))/(Input!$F49*12),0)</f>
        <v>0</v>
      </c>
      <c r="BQ103" s="89">
        <f ca="1">+IFERROR(SUM(OFFSET(BQ69,0,0,1,-MIN(Input!$F49*12,Capex!BQ$1)))/(Input!$F49*12),0)</f>
        <v>0</v>
      </c>
      <c r="BR103" s="89">
        <f ca="1">+IFERROR(SUM(OFFSET(BR69,0,0,1,-MIN(Input!$F49*12,Capex!BR$1)))/(Input!$F49*12),0)</f>
        <v>0</v>
      </c>
      <c r="BS103" s="89">
        <f ca="1">+IFERROR(SUM(OFFSET(BS69,0,0,1,-MIN(Input!$F49*12,Capex!BS$1)))/(Input!$F49*12),0)</f>
        <v>0</v>
      </c>
      <c r="BT103" s="89">
        <f ca="1">+IFERROR(SUM(OFFSET(BT69,0,0,1,-MIN(Input!$F49*12,Capex!BT$1)))/(Input!$F49*12),0)</f>
        <v>0</v>
      </c>
      <c r="BU103" s="89">
        <f ca="1">+IFERROR(SUM(OFFSET(BU69,0,0,1,-MIN(Input!$F49*12,Capex!BU$1)))/(Input!$F49*12),0)</f>
        <v>0</v>
      </c>
      <c r="BV103" s="89">
        <f ca="1">+IFERROR(SUM(OFFSET(BV69,0,0,1,-MIN(Input!$F49*12,Capex!BV$1)))/(Input!$F49*12),0)</f>
        <v>0</v>
      </c>
      <c r="BW103" s="89">
        <f ca="1">+IFERROR(SUM(OFFSET(BW69,0,0,1,-MIN(Input!$F49*12,Capex!BW$1)))/(Input!$F49*12),0)</f>
        <v>0</v>
      </c>
      <c r="BX103" s="89">
        <f ca="1">+IFERROR(SUM(OFFSET(BX69,0,0,1,-MIN(Input!$F49*12,Capex!BX$1)))/(Input!$F49*12),0)</f>
        <v>0</v>
      </c>
      <c r="BY103" s="89">
        <f ca="1">+IFERROR(SUM(OFFSET(BY69,0,0,1,-MIN(Input!$F49*12,Capex!BY$1)))/(Input!$F49*12),0)</f>
        <v>0</v>
      </c>
      <c r="BZ103" s="89">
        <f ca="1">+IFERROR(SUM(OFFSET(BZ69,0,0,1,-MIN(Input!$F49*12,Capex!BZ$1)))/(Input!$F49*12),0)</f>
        <v>0</v>
      </c>
      <c r="CA103" s="89">
        <f ca="1">+IFERROR(SUM(OFFSET(CA69,0,0,1,-MIN(Input!$F49*12,Capex!CA$1)))/(Input!$F49*12),0)</f>
        <v>0</v>
      </c>
      <c r="CB103" s="89">
        <f ca="1">+IFERROR(SUM(OFFSET(CB69,0,0,1,-MIN(Input!$F49*12,Capex!CB$1)))/(Input!$F49*12),0)</f>
        <v>0</v>
      </c>
      <c r="CC103" s="89">
        <f ca="1">+IFERROR(SUM(OFFSET(CC69,0,0,1,-MIN(Input!$F49*12,Capex!CC$1)))/(Input!$F49*12),0)</f>
        <v>0</v>
      </c>
      <c r="CD103" s="89">
        <f ca="1">+IFERROR(SUM(OFFSET(CD69,0,0,1,-MIN(Input!$F49*12,Capex!CD$1)))/(Input!$F49*12),0)</f>
        <v>0</v>
      </c>
      <c r="CE103" s="89">
        <f ca="1">+IFERROR(SUM(OFFSET(CE69,0,0,1,-MIN(Input!$F49*12,Capex!CE$1)))/(Input!$F49*12),0)</f>
        <v>0</v>
      </c>
      <c r="CF103" s="89">
        <f ca="1">+IFERROR(SUM(OFFSET(CF69,0,0,1,-MIN(Input!$F49*12,Capex!CF$1)))/(Input!$F49*12),0)</f>
        <v>0</v>
      </c>
      <c r="CG103" s="89">
        <f ca="1">+IFERROR(SUM(OFFSET(CG69,0,0,1,-MIN(Input!$F49*12,Capex!CG$1)))/(Input!$F49*12),0)</f>
        <v>0</v>
      </c>
      <c r="CH103" s="89">
        <f ca="1">+IFERROR(SUM(OFFSET(CH69,0,0,1,-MIN(Input!$F49*12,Capex!CH$1)))/(Input!$F49*12),0)</f>
        <v>0</v>
      </c>
      <c r="CI103" s="89">
        <f ca="1">+IFERROR(SUM(OFFSET(CI69,0,0,1,-MIN(Input!$F49*12,Capex!CI$1)))/(Input!$F49*12),0)</f>
        <v>0</v>
      </c>
      <c r="CJ103" s="89">
        <f ca="1">+IFERROR(SUM(OFFSET(CJ69,0,0,1,-MIN(Input!$F49*12,Capex!CJ$1)))/(Input!$F49*12),0)</f>
        <v>0</v>
      </c>
      <c r="CK103" s="89">
        <f ca="1">+IFERROR(SUM(OFFSET(CK69,0,0,1,-MIN(Input!$F49*12,Capex!CK$1)))/(Input!$F49*12),0)</f>
        <v>0</v>
      </c>
      <c r="CL103" s="89">
        <f ca="1">+IFERROR(SUM(OFFSET(CL69,0,0,1,-MIN(Input!$F49*12,Capex!CL$1)))/(Input!$F49*12),0)</f>
        <v>0</v>
      </c>
      <c r="CM103" s="89">
        <f ca="1">+IFERROR(SUM(OFFSET(CM69,0,0,1,-MIN(Input!$F49*12,Capex!CM$1)))/(Input!$F49*12),0)</f>
        <v>0</v>
      </c>
      <c r="CN103" s="89">
        <f ca="1">+IFERROR(SUM(OFFSET(CN69,0,0,1,-MIN(Input!$F49*12,Capex!CN$1)))/(Input!$F49*12),0)</f>
        <v>0</v>
      </c>
      <c r="CO103" s="89">
        <f ca="1">+IFERROR(SUM(OFFSET(CO69,0,0,1,-MIN(Input!$F49*12,Capex!CO$1)))/(Input!$F49*12),0)</f>
        <v>0</v>
      </c>
      <c r="CP103" s="89">
        <f ca="1">+IFERROR(SUM(OFFSET(CP69,0,0,1,-MIN(Input!$F49*12,Capex!CP$1)))/(Input!$F49*12),0)</f>
        <v>0</v>
      </c>
      <c r="CQ103" s="89">
        <f ca="1">+IFERROR(SUM(OFFSET(CQ69,0,0,1,-MIN(Input!$F49*12,Capex!CQ$1)))/(Input!$F49*12),0)</f>
        <v>0</v>
      </c>
      <c r="CR103" s="89">
        <f ca="1">+IFERROR(SUM(OFFSET(CR69,0,0,1,-MIN(Input!$F49*12,Capex!CR$1)))/(Input!$F49*12),0)</f>
        <v>0</v>
      </c>
      <c r="CS103" s="89">
        <f ca="1">+IFERROR(SUM(OFFSET(CS69,0,0,1,-MIN(Input!$F49*12,Capex!CS$1)))/(Input!$F49*12),0)</f>
        <v>0</v>
      </c>
      <c r="CT103" s="89">
        <f ca="1">+IFERROR(SUM(OFFSET(CT69,0,0,1,-MIN(Input!$F49*12,Capex!CT$1)))/(Input!$F49*12),0)</f>
        <v>0</v>
      </c>
      <c r="CU103" s="89">
        <f ca="1">+IFERROR(SUM(OFFSET(CU69,0,0,1,-MIN(Input!$F49*12,Capex!CU$1)))/(Input!$F49*12),0)</f>
        <v>0</v>
      </c>
      <c r="CV103" s="89">
        <f ca="1">+IFERROR(SUM(OFFSET(CV69,0,0,1,-MIN(Input!$F49*12,Capex!CV$1)))/(Input!$F49*12),0)</f>
        <v>0</v>
      </c>
      <c r="CW103" s="89">
        <f ca="1">+IFERROR(SUM(OFFSET(CW69,0,0,1,-MIN(Input!$F49*12,Capex!CW$1)))/(Input!$F49*12),0)</f>
        <v>0</v>
      </c>
      <c r="CX103" s="89">
        <f ca="1">+IFERROR(SUM(OFFSET(CX69,0,0,1,-MIN(Input!$F49*12,Capex!CX$1)))/(Input!$F49*12),0)</f>
        <v>0</v>
      </c>
      <c r="CY103" s="89">
        <f ca="1">+IFERROR(SUM(OFFSET(CY69,0,0,1,-MIN(Input!$F49*12,Capex!CY$1)))/(Input!$F49*12),0)</f>
        <v>0</v>
      </c>
      <c r="CZ103" s="89">
        <f ca="1">+IFERROR(SUM(OFFSET(CZ69,0,0,1,-MIN(Input!$F49*12,Capex!CZ$1)))/(Input!$F49*12),0)</f>
        <v>0</v>
      </c>
      <c r="DA103" s="89">
        <f ca="1">+IFERROR(SUM(OFFSET(DA69,0,0,1,-MIN(Input!$F49*12,Capex!DA$1)))/(Input!$F49*12),0)</f>
        <v>0</v>
      </c>
      <c r="DB103" s="89">
        <f ca="1">+IFERROR(SUM(OFFSET(DB69,0,0,1,-MIN(Input!$F49*12,Capex!DB$1)))/(Input!$F49*12),0)</f>
        <v>0</v>
      </c>
      <c r="DC103" s="89">
        <f ca="1">+IFERROR(SUM(OFFSET(DC69,0,0,1,-MIN(Input!$F49*12,Capex!DC$1)))/(Input!$F49*12),0)</f>
        <v>0</v>
      </c>
      <c r="DD103" s="89">
        <f ca="1">+IFERROR(SUM(OFFSET(DD69,0,0,1,-MIN(Input!$F49*12,Capex!DD$1)))/(Input!$F49*12),0)</f>
        <v>0</v>
      </c>
      <c r="DE103" s="89">
        <f ca="1">+IFERROR(SUM(OFFSET(DE69,0,0,1,-MIN(Input!$F49*12,Capex!DE$1)))/(Input!$F49*12),0)</f>
        <v>0</v>
      </c>
      <c r="DF103" s="89">
        <f ca="1">+IFERROR(SUM(OFFSET(DF69,0,0,1,-MIN(Input!$F49*12,Capex!DF$1)))/(Input!$F49*12),0)</f>
        <v>0</v>
      </c>
      <c r="DG103" s="89">
        <f ca="1">+IFERROR(SUM(OFFSET(DG69,0,0,1,-MIN(Input!$F49*12,Capex!DG$1)))/(Input!$F49*12),0)</f>
        <v>0</v>
      </c>
      <c r="DH103" s="89">
        <f ca="1">+IFERROR(SUM(OFFSET(DH69,0,0,1,-MIN(Input!$F49*12,Capex!DH$1)))/(Input!$F49*12),0)</f>
        <v>0</v>
      </c>
      <c r="DI103" s="89">
        <f ca="1">+IFERROR(SUM(OFFSET(DI69,0,0,1,-MIN(Input!$F49*12,Capex!DI$1)))/(Input!$F49*12),0)</f>
        <v>0</v>
      </c>
      <c r="DJ103" s="89">
        <f ca="1">+IFERROR(SUM(OFFSET(DJ69,0,0,1,-MIN(Input!$F49*12,Capex!DJ$1)))/(Input!$F49*12),0)</f>
        <v>0</v>
      </c>
      <c r="DK103" s="89">
        <f ca="1">+IFERROR(SUM(OFFSET(DK69,0,0,1,-MIN(Input!$F49*12,Capex!DK$1)))/(Input!$F49*12),0)</f>
        <v>0</v>
      </c>
      <c r="DL103" s="89">
        <f ca="1">+IFERROR(SUM(OFFSET(DL69,0,0,1,-MIN(Input!$F49*12,Capex!DL$1)))/(Input!$F49*12),0)</f>
        <v>0</v>
      </c>
      <c r="DM103" s="89">
        <f ca="1">+IFERROR(SUM(OFFSET(DM69,0,0,1,-MIN(Input!$F49*12,Capex!DM$1)))/(Input!$F49*12),0)</f>
        <v>0</v>
      </c>
      <c r="DN103" s="89">
        <f ca="1">+IFERROR(SUM(OFFSET(DN69,0,0,1,-MIN(Input!$F49*12,Capex!DN$1)))/(Input!$F49*12),0)</f>
        <v>0</v>
      </c>
      <c r="DO103" s="89">
        <f ca="1">+IFERROR(SUM(OFFSET(DO69,0,0,1,-MIN(Input!$F49*12,Capex!DO$1)))/(Input!$F49*12),0)</f>
        <v>0</v>
      </c>
      <c r="DP103" s="89">
        <f ca="1">+IFERROR(SUM(OFFSET(DP69,0,0,1,-MIN(Input!$F49*12,Capex!DP$1)))/(Input!$F49*12),0)</f>
        <v>0</v>
      </c>
      <c r="DQ103" s="89">
        <f ca="1">+IFERROR(SUM(OFFSET(DQ69,0,0,1,-MIN(Input!$F49*12,Capex!DQ$1)))/(Input!$F49*12),0)</f>
        <v>0</v>
      </c>
      <c r="DR103" s="89">
        <f ca="1">+IFERROR(SUM(OFFSET(DR69,0,0,1,-MIN(Input!$F49*12,Capex!DR$1)))/(Input!$F49*12),0)</f>
        <v>0</v>
      </c>
      <c r="DS103" s="89">
        <f ca="1">+IFERROR(SUM(OFFSET(DS69,0,0,1,-MIN(Input!$F49*12,Capex!DS$1)))/(Input!$F49*12),0)</f>
        <v>0</v>
      </c>
      <c r="DT103" s="89">
        <f ca="1">+IFERROR(SUM(OFFSET(DT69,0,0,1,-MIN(Input!$F49*12,Capex!DT$1)))/(Input!$F49*12),0)</f>
        <v>0</v>
      </c>
    </row>
    <row r="104" spans="1:16383" ht="14.25" customHeight="1" x14ac:dyDescent="0.15">
      <c r="A104" s="85">
        <f>+Input!G50</f>
        <v>0</v>
      </c>
      <c r="B104" s="3" t="str">
        <f t="shared" si="154"/>
        <v/>
      </c>
      <c r="C104" s="71" t="str">
        <f t="shared" si="153"/>
        <v>EUR</v>
      </c>
      <c r="D104" s="23"/>
      <c r="E104" s="89">
        <f ca="1">+IFERROR(SUM(OFFSET(E70,0,0,1,-MIN(Input!$F50*12,Capex!E$1)))/(Input!$F50*12),0)</f>
        <v>0</v>
      </c>
      <c r="F104" s="89">
        <f ca="1">+IFERROR(SUM(OFFSET(F70,0,0,1,-MIN(Input!$F50*12,Capex!F$1)))/(Input!$F50*12),0)</f>
        <v>0</v>
      </c>
      <c r="G104" s="89">
        <f ca="1">+IFERROR(SUM(OFFSET(G70,0,0,1,-MIN(Input!$F50*12,Capex!G$1)))/(Input!$F50*12),0)</f>
        <v>0</v>
      </c>
      <c r="H104" s="89">
        <f ca="1">+IFERROR(SUM(OFFSET(H70,0,0,1,-MIN(Input!$F50*12,Capex!H$1)))/(Input!$F50*12),0)</f>
        <v>0</v>
      </c>
      <c r="I104" s="89">
        <f ca="1">+IFERROR(SUM(OFFSET(I70,0,0,1,-MIN(Input!$F50*12,Capex!I$1)))/(Input!$F50*12),0)</f>
        <v>0</v>
      </c>
      <c r="J104" s="89">
        <f ca="1">+IFERROR(SUM(OFFSET(J70,0,0,1,-MIN(Input!$F50*12,Capex!J$1)))/(Input!$F50*12),0)</f>
        <v>0</v>
      </c>
      <c r="K104" s="89">
        <f ca="1">+IFERROR(SUM(OFFSET(K70,0,0,1,-MIN(Input!$F50*12,Capex!K$1)))/(Input!$F50*12),0)</f>
        <v>0</v>
      </c>
      <c r="L104" s="89">
        <f ca="1">+IFERROR(SUM(OFFSET(L70,0,0,1,-MIN(Input!$F50*12,Capex!L$1)))/(Input!$F50*12),0)</f>
        <v>0</v>
      </c>
      <c r="M104" s="89">
        <f ca="1">+IFERROR(SUM(OFFSET(M70,0,0,1,-MIN(Input!$F50*12,Capex!M$1)))/(Input!$F50*12),0)</f>
        <v>0</v>
      </c>
      <c r="N104" s="89">
        <f ca="1">+IFERROR(SUM(OFFSET(N70,0,0,1,-MIN(Input!$F50*12,Capex!N$1)))/(Input!$F50*12),0)</f>
        <v>0</v>
      </c>
      <c r="O104" s="89">
        <f ca="1">+IFERROR(SUM(OFFSET(O70,0,0,1,-MIN(Input!$F50*12,Capex!O$1)))/(Input!$F50*12),0)</f>
        <v>0</v>
      </c>
      <c r="P104" s="89">
        <f ca="1">+IFERROR(SUM(OFFSET(P70,0,0,1,-MIN(Input!$F50*12,Capex!P$1)))/(Input!$F50*12),0)</f>
        <v>0</v>
      </c>
      <c r="Q104" s="89">
        <f ca="1">+IFERROR(SUM(OFFSET(Q70,0,0,1,-MIN(Input!$F50*12,Capex!Q$1)))/(Input!$F50*12),0)</f>
        <v>0</v>
      </c>
      <c r="R104" s="89">
        <f ca="1">+IFERROR(SUM(OFFSET(R70,0,0,1,-MIN(Input!$F50*12,Capex!R$1)))/(Input!$F50*12),0)</f>
        <v>0</v>
      </c>
      <c r="S104" s="89">
        <f ca="1">+IFERROR(SUM(OFFSET(S70,0,0,1,-MIN(Input!$F50*12,Capex!S$1)))/(Input!$F50*12),0)</f>
        <v>0</v>
      </c>
      <c r="T104" s="89">
        <f ca="1">+IFERROR(SUM(OFFSET(T70,0,0,1,-MIN(Input!$F50*12,Capex!T$1)))/(Input!$F50*12),0)</f>
        <v>0</v>
      </c>
      <c r="U104" s="89">
        <f ca="1">+IFERROR(SUM(OFFSET(U70,0,0,1,-MIN(Input!$F50*12,Capex!U$1)))/(Input!$F50*12),0)</f>
        <v>0</v>
      </c>
      <c r="V104" s="89">
        <f ca="1">+IFERROR(SUM(OFFSET(V70,0,0,1,-MIN(Input!$F50*12,Capex!V$1)))/(Input!$F50*12),0)</f>
        <v>0</v>
      </c>
      <c r="W104" s="89">
        <f ca="1">+IFERROR(SUM(OFFSET(W70,0,0,1,-MIN(Input!$F50*12,Capex!W$1)))/(Input!$F50*12),0)</f>
        <v>0</v>
      </c>
      <c r="X104" s="89">
        <f ca="1">+IFERROR(SUM(OFFSET(X70,0,0,1,-MIN(Input!$F50*12,Capex!X$1)))/(Input!$F50*12),0)</f>
        <v>0</v>
      </c>
      <c r="Y104" s="89">
        <f ca="1">+IFERROR(SUM(OFFSET(Y70,0,0,1,-MIN(Input!$F50*12,Capex!Y$1)))/(Input!$F50*12),0)</f>
        <v>0</v>
      </c>
      <c r="Z104" s="89">
        <f ca="1">+IFERROR(SUM(OFFSET(Z70,0,0,1,-MIN(Input!$F50*12,Capex!Z$1)))/(Input!$F50*12),0)</f>
        <v>0</v>
      </c>
      <c r="AA104" s="89">
        <f ca="1">+IFERROR(SUM(OFFSET(AA70,0,0,1,-MIN(Input!$F50*12,Capex!AA$1)))/(Input!$F50*12),0)</f>
        <v>0</v>
      </c>
      <c r="AB104" s="89">
        <f ca="1">+IFERROR(SUM(OFFSET(AB70,0,0,1,-MIN(Input!$F50*12,Capex!AB$1)))/(Input!$F50*12),0)</f>
        <v>0</v>
      </c>
      <c r="AC104" s="89">
        <f ca="1">+IFERROR(SUM(OFFSET(AC70,0,0,1,-MIN(Input!$F50*12,Capex!AC$1)))/(Input!$F50*12),0)</f>
        <v>0</v>
      </c>
      <c r="AD104" s="89">
        <f ca="1">+IFERROR(SUM(OFFSET(AD70,0,0,1,-MIN(Input!$F50*12,Capex!AD$1)))/(Input!$F50*12),0)</f>
        <v>0</v>
      </c>
      <c r="AE104" s="89">
        <f ca="1">+IFERROR(SUM(OFFSET(AE70,0,0,1,-MIN(Input!$F50*12,Capex!AE$1)))/(Input!$F50*12),0)</f>
        <v>0</v>
      </c>
      <c r="AF104" s="89">
        <f ca="1">+IFERROR(SUM(OFFSET(AF70,0,0,1,-MIN(Input!$F50*12,Capex!AF$1)))/(Input!$F50*12),0)</f>
        <v>0</v>
      </c>
      <c r="AG104" s="89">
        <f ca="1">+IFERROR(SUM(OFFSET(AG70,0,0,1,-MIN(Input!$F50*12,Capex!AG$1)))/(Input!$F50*12),0)</f>
        <v>0</v>
      </c>
      <c r="AH104" s="89">
        <f ca="1">+IFERROR(SUM(OFFSET(AH70,0,0,1,-MIN(Input!$F50*12,Capex!AH$1)))/(Input!$F50*12),0)</f>
        <v>0</v>
      </c>
      <c r="AI104" s="89">
        <f ca="1">+IFERROR(SUM(OFFSET(AI70,0,0,1,-MIN(Input!$F50*12,Capex!AI$1)))/(Input!$F50*12),0)</f>
        <v>0</v>
      </c>
      <c r="AJ104" s="89">
        <f ca="1">+IFERROR(SUM(OFFSET(AJ70,0,0,1,-MIN(Input!$F50*12,Capex!AJ$1)))/(Input!$F50*12),0)</f>
        <v>0</v>
      </c>
      <c r="AK104" s="89">
        <f ca="1">+IFERROR(SUM(OFFSET(AK70,0,0,1,-MIN(Input!$F50*12,Capex!AK$1)))/(Input!$F50*12),0)</f>
        <v>0</v>
      </c>
      <c r="AL104" s="89">
        <f ca="1">+IFERROR(SUM(OFFSET(AL70,0,0,1,-MIN(Input!$F50*12,Capex!AL$1)))/(Input!$F50*12),0)</f>
        <v>0</v>
      </c>
      <c r="AM104" s="89">
        <f ca="1">+IFERROR(SUM(OFFSET(AM70,0,0,1,-MIN(Input!$F50*12,Capex!AM$1)))/(Input!$F50*12),0)</f>
        <v>0</v>
      </c>
      <c r="AN104" s="89">
        <f ca="1">+IFERROR(SUM(OFFSET(AN70,0,0,1,-MIN(Input!$F50*12,Capex!AN$1)))/(Input!$F50*12),0)</f>
        <v>0</v>
      </c>
      <c r="AO104" s="89">
        <f ca="1">+IFERROR(SUM(OFFSET(AO70,0,0,1,-MIN(Input!$F50*12,Capex!AO$1)))/(Input!$F50*12),0)</f>
        <v>0</v>
      </c>
      <c r="AP104" s="89">
        <f ca="1">+IFERROR(SUM(OFFSET(AP70,0,0,1,-MIN(Input!$F50*12,Capex!AP$1)))/(Input!$F50*12),0)</f>
        <v>0</v>
      </c>
      <c r="AQ104" s="89">
        <f ca="1">+IFERROR(SUM(OFFSET(AQ70,0,0,1,-MIN(Input!$F50*12,Capex!AQ$1)))/(Input!$F50*12),0)</f>
        <v>0</v>
      </c>
      <c r="AR104" s="89">
        <f ca="1">+IFERROR(SUM(OFFSET(AR70,0,0,1,-MIN(Input!$F50*12,Capex!AR$1)))/(Input!$F50*12),0)</f>
        <v>0</v>
      </c>
      <c r="AS104" s="89">
        <f ca="1">+IFERROR(SUM(OFFSET(AS70,0,0,1,-MIN(Input!$F50*12,Capex!AS$1)))/(Input!$F50*12),0)</f>
        <v>0</v>
      </c>
      <c r="AT104" s="89">
        <f ca="1">+IFERROR(SUM(OFFSET(AT70,0,0,1,-MIN(Input!$F50*12,Capex!AT$1)))/(Input!$F50*12),0)</f>
        <v>0</v>
      </c>
      <c r="AU104" s="89">
        <f ca="1">+IFERROR(SUM(OFFSET(AU70,0,0,1,-MIN(Input!$F50*12,Capex!AU$1)))/(Input!$F50*12),0)</f>
        <v>0</v>
      </c>
      <c r="AV104" s="89">
        <f ca="1">+IFERROR(SUM(OFFSET(AV70,0,0,1,-MIN(Input!$F50*12,Capex!AV$1)))/(Input!$F50*12),0)</f>
        <v>0</v>
      </c>
      <c r="AW104" s="89">
        <f ca="1">+IFERROR(SUM(OFFSET(AW70,0,0,1,-MIN(Input!$F50*12,Capex!AW$1)))/(Input!$F50*12),0)</f>
        <v>0</v>
      </c>
      <c r="AX104" s="89">
        <f ca="1">+IFERROR(SUM(OFFSET(AX70,0,0,1,-MIN(Input!$F50*12,Capex!AX$1)))/(Input!$F50*12),0)</f>
        <v>0</v>
      </c>
      <c r="AY104" s="89">
        <f ca="1">+IFERROR(SUM(OFFSET(AY70,0,0,1,-MIN(Input!$F50*12,Capex!AY$1)))/(Input!$F50*12),0)</f>
        <v>0</v>
      </c>
      <c r="AZ104" s="89">
        <f ca="1">+IFERROR(SUM(OFFSET(AZ70,0,0,1,-MIN(Input!$F50*12,Capex!AZ$1)))/(Input!$F50*12),0)</f>
        <v>0</v>
      </c>
      <c r="BA104" s="89">
        <f ca="1">+IFERROR(SUM(OFFSET(BA70,0,0,1,-MIN(Input!$F50*12,Capex!BA$1)))/(Input!$F50*12),0)</f>
        <v>0</v>
      </c>
      <c r="BB104" s="89">
        <f ca="1">+IFERROR(SUM(OFFSET(BB70,0,0,1,-MIN(Input!$F50*12,Capex!BB$1)))/(Input!$F50*12),0)</f>
        <v>0</v>
      </c>
      <c r="BC104" s="89">
        <f ca="1">+IFERROR(SUM(OFFSET(BC70,0,0,1,-MIN(Input!$F50*12,Capex!BC$1)))/(Input!$F50*12),0)</f>
        <v>0</v>
      </c>
      <c r="BD104" s="89">
        <f ca="1">+IFERROR(SUM(OFFSET(BD70,0,0,1,-MIN(Input!$F50*12,Capex!BD$1)))/(Input!$F50*12),0)</f>
        <v>0</v>
      </c>
      <c r="BE104" s="89">
        <f ca="1">+IFERROR(SUM(OFFSET(BE70,0,0,1,-MIN(Input!$F50*12,Capex!BE$1)))/(Input!$F50*12),0)</f>
        <v>0</v>
      </c>
      <c r="BF104" s="89">
        <f ca="1">+IFERROR(SUM(OFFSET(BF70,0,0,1,-MIN(Input!$F50*12,Capex!BF$1)))/(Input!$F50*12),0)</f>
        <v>0</v>
      </c>
      <c r="BG104" s="89">
        <f ca="1">+IFERROR(SUM(OFFSET(BG70,0,0,1,-MIN(Input!$F50*12,Capex!BG$1)))/(Input!$F50*12),0)</f>
        <v>0</v>
      </c>
      <c r="BH104" s="89">
        <f ca="1">+IFERROR(SUM(OFFSET(BH70,0,0,1,-MIN(Input!$F50*12,Capex!BH$1)))/(Input!$F50*12),0)</f>
        <v>0</v>
      </c>
      <c r="BI104" s="89">
        <f ca="1">+IFERROR(SUM(OFFSET(BI70,0,0,1,-MIN(Input!$F50*12,Capex!BI$1)))/(Input!$F50*12),0)</f>
        <v>0</v>
      </c>
      <c r="BJ104" s="89">
        <f ca="1">+IFERROR(SUM(OFFSET(BJ70,0,0,1,-MIN(Input!$F50*12,Capex!BJ$1)))/(Input!$F50*12),0)</f>
        <v>0</v>
      </c>
      <c r="BK104" s="89">
        <f ca="1">+IFERROR(SUM(OFFSET(BK70,0,0,1,-MIN(Input!$F50*12,Capex!BK$1)))/(Input!$F50*12),0)</f>
        <v>0</v>
      </c>
      <c r="BL104" s="89">
        <f ca="1">+IFERROR(SUM(OFFSET(BL70,0,0,1,-MIN(Input!$F50*12,Capex!BL$1)))/(Input!$F50*12),0)</f>
        <v>0</v>
      </c>
      <c r="BM104" s="89">
        <f ca="1">+IFERROR(SUM(OFFSET(BM70,0,0,1,-MIN(Input!$F50*12,Capex!BM$1)))/(Input!$F50*12),0)</f>
        <v>0</v>
      </c>
      <c r="BN104" s="89">
        <f ca="1">+IFERROR(SUM(OFFSET(BN70,0,0,1,-MIN(Input!$F50*12,Capex!BN$1)))/(Input!$F50*12),0)</f>
        <v>0</v>
      </c>
      <c r="BO104" s="89">
        <f ca="1">+IFERROR(SUM(OFFSET(BO70,0,0,1,-MIN(Input!$F50*12,Capex!BO$1)))/(Input!$F50*12),0)</f>
        <v>0</v>
      </c>
      <c r="BP104" s="89">
        <f ca="1">+IFERROR(SUM(OFFSET(BP70,0,0,1,-MIN(Input!$F50*12,Capex!BP$1)))/(Input!$F50*12),0)</f>
        <v>0</v>
      </c>
      <c r="BQ104" s="89">
        <f ca="1">+IFERROR(SUM(OFFSET(BQ70,0,0,1,-MIN(Input!$F50*12,Capex!BQ$1)))/(Input!$F50*12),0)</f>
        <v>0</v>
      </c>
      <c r="BR104" s="89">
        <f ca="1">+IFERROR(SUM(OFFSET(BR70,0,0,1,-MIN(Input!$F50*12,Capex!BR$1)))/(Input!$F50*12),0)</f>
        <v>0</v>
      </c>
      <c r="BS104" s="89">
        <f ca="1">+IFERROR(SUM(OFFSET(BS70,0,0,1,-MIN(Input!$F50*12,Capex!BS$1)))/(Input!$F50*12),0)</f>
        <v>0</v>
      </c>
      <c r="BT104" s="89">
        <f ca="1">+IFERROR(SUM(OFFSET(BT70,0,0,1,-MIN(Input!$F50*12,Capex!BT$1)))/(Input!$F50*12),0)</f>
        <v>0</v>
      </c>
      <c r="BU104" s="89">
        <f ca="1">+IFERROR(SUM(OFFSET(BU70,0,0,1,-MIN(Input!$F50*12,Capex!BU$1)))/(Input!$F50*12),0)</f>
        <v>0</v>
      </c>
      <c r="BV104" s="89">
        <f ca="1">+IFERROR(SUM(OFFSET(BV70,0,0,1,-MIN(Input!$F50*12,Capex!BV$1)))/(Input!$F50*12),0)</f>
        <v>0</v>
      </c>
      <c r="BW104" s="89">
        <f ca="1">+IFERROR(SUM(OFFSET(BW70,0,0,1,-MIN(Input!$F50*12,Capex!BW$1)))/(Input!$F50*12),0)</f>
        <v>0</v>
      </c>
      <c r="BX104" s="89">
        <f ca="1">+IFERROR(SUM(OFFSET(BX70,0,0,1,-MIN(Input!$F50*12,Capex!BX$1)))/(Input!$F50*12),0)</f>
        <v>0</v>
      </c>
      <c r="BY104" s="89">
        <f ca="1">+IFERROR(SUM(OFFSET(BY70,0,0,1,-MIN(Input!$F50*12,Capex!BY$1)))/(Input!$F50*12),0)</f>
        <v>0</v>
      </c>
      <c r="BZ104" s="89">
        <f ca="1">+IFERROR(SUM(OFFSET(BZ70,0,0,1,-MIN(Input!$F50*12,Capex!BZ$1)))/(Input!$F50*12),0)</f>
        <v>0</v>
      </c>
      <c r="CA104" s="89">
        <f ca="1">+IFERROR(SUM(OFFSET(CA70,0,0,1,-MIN(Input!$F50*12,Capex!CA$1)))/(Input!$F50*12),0)</f>
        <v>0</v>
      </c>
      <c r="CB104" s="89">
        <f ca="1">+IFERROR(SUM(OFFSET(CB70,0,0,1,-MIN(Input!$F50*12,Capex!CB$1)))/(Input!$F50*12),0)</f>
        <v>0</v>
      </c>
      <c r="CC104" s="89">
        <f ca="1">+IFERROR(SUM(OFFSET(CC70,0,0,1,-MIN(Input!$F50*12,Capex!CC$1)))/(Input!$F50*12),0)</f>
        <v>0</v>
      </c>
      <c r="CD104" s="89">
        <f ca="1">+IFERROR(SUM(OFFSET(CD70,0,0,1,-MIN(Input!$F50*12,Capex!CD$1)))/(Input!$F50*12),0)</f>
        <v>0</v>
      </c>
      <c r="CE104" s="89">
        <f ca="1">+IFERROR(SUM(OFFSET(CE70,0,0,1,-MIN(Input!$F50*12,Capex!CE$1)))/(Input!$F50*12),0)</f>
        <v>0</v>
      </c>
      <c r="CF104" s="89">
        <f ca="1">+IFERROR(SUM(OFFSET(CF70,0,0,1,-MIN(Input!$F50*12,Capex!CF$1)))/(Input!$F50*12),0)</f>
        <v>0</v>
      </c>
      <c r="CG104" s="89">
        <f ca="1">+IFERROR(SUM(OFFSET(CG70,0,0,1,-MIN(Input!$F50*12,Capex!CG$1)))/(Input!$F50*12),0)</f>
        <v>0</v>
      </c>
      <c r="CH104" s="89">
        <f ca="1">+IFERROR(SUM(OFFSET(CH70,0,0,1,-MIN(Input!$F50*12,Capex!CH$1)))/(Input!$F50*12),0)</f>
        <v>0</v>
      </c>
      <c r="CI104" s="89">
        <f ca="1">+IFERROR(SUM(OFFSET(CI70,0,0,1,-MIN(Input!$F50*12,Capex!CI$1)))/(Input!$F50*12),0)</f>
        <v>0</v>
      </c>
      <c r="CJ104" s="89">
        <f ca="1">+IFERROR(SUM(OFFSET(CJ70,0,0,1,-MIN(Input!$F50*12,Capex!CJ$1)))/(Input!$F50*12),0)</f>
        <v>0</v>
      </c>
      <c r="CK104" s="89">
        <f ca="1">+IFERROR(SUM(OFFSET(CK70,0,0,1,-MIN(Input!$F50*12,Capex!CK$1)))/(Input!$F50*12),0)</f>
        <v>0</v>
      </c>
      <c r="CL104" s="89">
        <f ca="1">+IFERROR(SUM(OFFSET(CL70,0,0,1,-MIN(Input!$F50*12,Capex!CL$1)))/(Input!$F50*12),0)</f>
        <v>0</v>
      </c>
      <c r="CM104" s="89">
        <f ca="1">+IFERROR(SUM(OFFSET(CM70,0,0,1,-MIN(Input!$F50*12,Capex!CM$1)))/(Input!$F50*12),0)</f>
        <v>0</v>
      </c>
      <c r="CN104" s="89">
        <f ca="1">+IFERROR(SUM(OFFSET(CN70,0,0,1,-MIN(Input!$F50*12,Capex!CN$1)))/(Input!$F50*12),0)</f>
        <v>0</v>
      </c>
      <c r="CO104" s="89">
        <f ca="1">+IFERROR(SUM(OFFSET(CO70,0,0,1,-MIN(Input!$F50*12,Capex!CO$1)))/(Input!$F50*12),0)</f>
        <v>0</v>
      </c>
      <c r="CP104" s="89">
        <f ca="1">+IFERROR(SUM(OFFSET(CP70,0,0,1,-MIN(Input!$F50*12,Capex!CP$1)))/(Input!$F50*12),0)</f>
        <v>0</v>
      </c>
      <c r="CQ104" s="89">
        <f ca="1">+IFERROR(SUM(OFFSET(CQ70,0,0,1,-MIN(Input!$F50*12,Capex!CQ$1)))/(Input!$F50*12),0)</f>
        <v>0</v>
      </c>
      <c r="CR104" s="89">
        <f ca="1">+IFERROR(SUM(OFFSET(CR70,0,0,1,-MIN(Input!$F50*12,Capex!CR$1)))/(Input!$F50*12),0)</f>
        <v>0</v>
      </c>
      <c r="CS104" s="89">
        <f ca="1">+IFERROR(SUM(OFFSET(CS70,0,0,1,-MIN(Input!$F50*12,Capex!CS$1)))/(Input!$F50*12),0)</f>
        <v>0</v>
      </c>
      <c r="CT104" s="89">
        <f ca="1">+IFERROR(SUM(OFFSET(CT70,0,0,1,-MIN(Input!$F50*12,Capex!CT$1)))/(Input!$F50*12),0)</f>
        <v>0</v>
      </c>
      <c r="CU104" s="89">
        <f ca="1">+IFERROR(SUM(OFFSET(CU70,0,0,1,-MIN(Input!$F50*12,Capex!CU$1)))/(Input!$F50*12),0)</f>
        <v>0</v>
      </c>
      <c r="CV104" s="89">
        <f ca="1">+IFERROR(SUM(OFFSET(CV70,0,0,1,-MIN(Input!$F50*12,Capex!CV$1)))/(Input!$F50*12),0)</f>
        <v>0</v>
      </c>
      <c r="CW104" s="89">
        <f ca="1">+IFERROR(SUM(OFFSET(CW70,0,0,1,-MIN(Input!$F50*12,Capex!CW$1)))/(Input!$F50*12),0)</f>
        <v>0</v>
      </c>
      <c r="CX104" s="89">
        <f ca="1">+IFERROR(SUM(OFFSET(CX70,0,0,1,-MIN(Input!$F50*12,Capex!CX$1)))/(Input!$F50*12),0)</f>
        <v>0</v>
      </c>
      <c r="CY104" s="89">
        <f ca="1">+IFERROR(SUM(OFFSET(CY70,0,0,1,-MIN(Input!$F50*12,Capex!CY$1)))/(Input!$F50*12),0)</f>
        <v>0</v>
      </c>
      <c r="CZ104" s="89">
        <f ca="1">+IFERROR(SUM(OFFSET(CZ70,0,0,1,-MIN(Input!$F50*12,Capex!CZ$1)))/(Input!$F50*12),0)</f>
        <v>0</v>
      </c>
      <c r="DA104" s="89">
        <f ca="1">+IFERROR(SUM(OFFSET(DA70,0,0,1,-MIN(Input!$F50*12,Capex!DA$1)))/(Input!$F50*12),0)</f>
        <v>0</v>
      </c>
      <c r="DB104" s="89">
        <f ca="1">+IFERROR(SUM(OFFSET(DB70,0,0,1,-MIN(Input!$F50*12,Capex!DB$1)))/(Input!$F50*12),0)</f>
        <v>0</v>
      </c>
      <c r="DC104" s="89">
        <f ca="1">+IFERROR(SUM(OFFSET(DC70,0,0,1,-MIN(Input!$F50*12,Capex!DC$1)))/(Input!$F50*12),0)</f>
        <v>0</v>
      </c>
      <c r="DD104" s="89">
        <f ca="1">+IFERROR(SUM(OFFSET(DD70,0,0,1,-MIN(Input!$F50*12,Capex!DD$1)))/(Input!$F50*12),0)</f>
        <v>0</v>
      </c>
      <c r="DE104" s="89">
        <f ca="1">+IFERROR(SUM(OFFSET(DE70,0,0,1,-MIN(Input!$F50*12,Capex!DE$1)))/(Input!$F50*12),0)</f>
        <v>0</v>
      </c>
      <c r="DF104" s="89">
        <f ca="1">+IFERROR(SUM(OFFSET(DF70,0,0,1,-MIN(Input!$F50*12,Capex!DF$1)))/(Input!$F50*12),0)</f>
        <v>0</v>
      </c>
      <c r="DG104" s="89">
        <f ca="1">+IFERROR(SUM(OFFSET(DG70,0,0,1,-MIN(Input!$F50*12,Capex!DG$1)))/(Input!$F50*12),0)</f>
        <v>0</v>
      </c>
      <c r="DH104" s="89">
        <f ca="1">+IFERROR(SUM(OFFSET(DH70,0,0,1,-MIN(Input!$F50*12,Capex!DH$1)))/(Input!$F50*12),0)</f>
        <v>0</v>
      </c>
      <c r="DI104" s="89">
        <f ca="1">+IFERROR(SUM(OFFSET(DI70,0,0,1,-MIN(Input!$F50*12,Capex!DI$1)))/(Input!$F50*12),0)</f>
        <v>0</v>
      </c>
      <c r="DJ104" s="89">
        <f ca="1">+IFERROR(SUM(OFFSET(DJ70,0,0,1,-MIN(Input!$F50*12,Capex!DJ$1)))/(Input!$F50*12),0)</f>
        <v>0</v>
      </c>
      <c r="DK104" s="89">
        <f ca="1">+IFERROR(SUM(OFFSET(DK70,0,0,1,-MIN(Input!$F50*12,Capex!DK$1)))/(Input!$F50*12),0)</f>
        <v>0</v>
      </c>
      <c r="DL104" s="89">
        <f ca="1">+IFERROR(SUM(OFFSET(DL70,0,0,1,-MIN(Input!$F50*12,Capex!DL$1)))/(Input!$F50*12),0)</f>
        <v>0</v>
      </c>
      <c r="DM104" s="89">
        <f ca="1">+IFERROR(SUM(OFFSET(DM70,0,0,1,-MIN(Input!$F50*12,Capex!DM$1)))/(Input!$F50*12),0)</f>
        <v>0</v>
      </c>
      <c r="DN104" s="89">
        <f ca="1">+IFERROR(SUM(OFFSET(DN70,0,0,1,-MIN(Input!$F50*12,Capex!DN$1)))/(Input!$F50*12),0)</f>
        <v>0</v>
      </c>
      <c r="DO104" s="89">
        <f ca="1">+IFERROR(SUM(OFFSET(DO70,0,0,1,-MIN(Input!$F50*12,Capex!DO$1)))/(Input!$F50*12),0)</f>
        <v>0</v>
      </c>
      <c r="DP104" s="89">
        <f ca="1">+IFERROR(SUM(OFFSET(DP70,0,0,1,-MIN(Input!$F50*12,Capex!DP$1)))/(Input!$F50*12),0)</f>
        <v>0</v>
      </c>
      <c r="DQ104" s="89">
        <f ca="1">+IFERROR(SUM(OFFSET(DQ70,0,0,1,-MIN(Input!$F50*12,Capex!DQ$1)))/(Input!$F50*12),0)</f>
        <v>0</v>
      </c>
      <c r="DR104" s="89">
        <f ca="1">+IFERROR(SUM(OFFSET(DR70,0,0,1,-MIN(Input!$F50*12,Capex!DR$1)))/(Input!$F50*12),0)</f>
        <v>0</v>
      </c>
      <c r="DS104" s="89">
        <f ca="1">+IFERROR(SUM(OFFSET(DS70,0,0,1,-MIN(Input!$F50*12,Capex!DS$1)))/(Input!$F50*12),0)</f>
        <v>0</v>
      </c>
      <c r="DT104" s="89">
        <f ca="1">+IFERROR(SUM(OFFSET(DT70,0,0,1,-MIN(Input!$F50*12,Capex!DT$1)))/(Input!$F50*12),0)</f>
        <v>0</v>
      </c>
    </row>
    <row r="105" spans="1:16383" ht="14.25" customHeight="1" x14ac:dyDescent="0.15">
      <c r="A105" s="85">
        <f>+Input!G51</f>
        <v>0</v>
      </c>
      <c r="B105" s="3" t="str">
        <f t="shared" si="154"/>
        <v/>
      </c>
      <c r="C105" s="71" t="str">
        <f t="shared" si="153"/>
        <v>EUR</v>
      </c>
      <c r="D105" s="23"/>
      <c r="E105" s="89">
        <f ca="1">+IFERROR(SUM(OFFSET(E71,0,0,1,-MIN(Input!$F51*12,Capex!E$1)))/(Input!$F51*12),0)</f>
        <v>0</v>
      </c>
      <c r="F105" s="89">
        <f ca="1">+IFERROR(SUM(OFFSET(F71,0,0,1,-MIN(Input!$F51*12,Capex!F$1)))/(Input!$F51*12),0)</f>
        <v>0</v>
      </c>
      <c r="G105" s="89">
        <f ca="1">+IFERROR(SUM(OFFSET(G71,0,0,1,-MIN(Input!$F51*12,Capex!G$1)))/(Input!$F51*12),0)</f>
        <v>0</v>
      </c>
      <c r="H105" s="89">
        <f ca="1">+IFERROR(SUM(OFFSET(H71,0,0,1,-MIN(Input!$F51*12,Capex!H$1)))/(Input!$F51*12),0)</f>
        <v>0</v>
      </c>
      <c r="I105" s="89">
        <f ca="1">+IFERROR(SUM(OFFSET(I71,0,0,1,-MIN(Input!$F51*12,Capex!I$1)))/(Input!$F51*12),0)</f>
        <v>0</v>
      </c>
      <c r="J105" s="89">
        <f ca="1">+IFERROR(SUM(OFFSET(J71,0,0,1,-MIN(Input!$F51*12,Capex!J$1)))/(Input!$F51*12),0)</f>
        <v>0</v>
      </c>
      <c r="K105" s="89">
        <f ca="1">+IFERROR(SUM(OFFSET(K71,0,0,1,-MIN(Input!$F51*12,Capex!K$1)))/(Input!$F51*12),0)</f>
        <v>0</v>
      </c>
      <c r="L105" s="89">
        <f ca="1">+IFERROR(SUM(OFFSET(L71,0,0,1,-MIN(Input!$F51*12,Capex!L$1)))/(Input!$F51*12),0)</f>
        <v>0</v>
      </c>
      <c r="M105" s="89">
        <f ca="1">+IFERROR(SUM(OFFSET(M71,0,0,1,-MIN(Input!$F51*12,Capex!M$1)))/(Input!$F51*12),0)</f>
        <v>0</v>
      </c>
      <c r="N105" s="89">
        <f ca="1">+IFERROR(SUM(OFFSET(N71,0,0,1,-MIN(Input!$F51*12,Capex!N$1)))/(Input!$F51*12),0)</f>
        <v>0</v>
      </c>
      <c r="O105" s="89">
        <f ca="1">+IFERROR(SUM(OFFSET(O71,0,0,1,-MIN(Input!$F51*12,Capex!O$1)))/(Input!$F51*12),0)</f>
        <v>0</v>
      </c>
      <c r="P105" s="89">
        <f ca="1">+IFERROR(SUM(OFFSET(P71,0,0,1,-MIN(Input!$F51*12,Capex!P$1)))/(Input!$F51*12),0)</f>
        <v>0</v>
      </c>
      <c r="Q105" s="89">
        <f ca="1">+IFERROR(SUM(OFFSET(Q71,0,0,1,-MIN(Input!$F51*12,Capex!Q$1)))/(Input!$F51*12),0)</f>
        <v>0</v>
      </c>
      <c r="R105" s="89">
        <f ca="1">+IFERROR(SUM(OFFSET(R71,0,0,1,-MIN(Input!$F51*12,Capex!R$1)))/(Input!$F51*12),0)</f>
        <v>0</v>
      </c>
      <c r="S105" s="89">
        <f ca="1">+IFERROR(SUM(OFFSET(S71,0,0,1,-MIN(Input!$F51*12,Capex!S$1)))/(Input!$F51*12),0)</f>
        <v>0</v>
      </c>
      <c r="T105" s="89">
        <f ca="1">+IFERROR(SUM(OFFSET(T71,0,0,1,-MIN(Input!$F51*12,Capex!T$1)))/(Input!$F51*12),0)</f>
        <v>0</v>
      </c>
      <c r="U105" s="89">
        <f ca="1">+IFERROR(SUM(OFFSET(U71,0,0,1,-MIN(Input!$F51*12,Capex!U$1)))/(Input!$F51*12),0)</f>
        <v>0</v>
      </c>
      <c r="V105" s="89">
        <f ca="1">+IFERROR(SUM(OFFSET(V71,0,0,1,-MIN(Input!$F51*12,Capex!V$1)))/(Input!$F51*12),0)</f>
        <v>0</v>
      </c>
      <c r="W105" s="89">
        <f ca="1">+IFERROR(SUM(OFFSET(W71,0,0,1,-MIN(Input!$F51*12,Capex!W$1)))/(Input!$F51*12),0)</f>
        <v>0</v>
      </c>
      <c r="X105" s="89">
        <f ca="1">+IFERROR(SUM(OFFSET(X71,0,0,1,-MIN(Input!$F51*12,Capex!X$1)))/(Input!$F51*12),0)</f>
        <v>0</v>
      </c>
      <c r="Y105" s="89">
        <f ca="1">+IFERROR(SUM(OFFSET(Y71,0,0,1,-MIN(Input!$F51*12,Capex!Y$1)))/(Input!$F51*12),0)</f>
        <v>0</v>
      </c>
      <c r="Z105" s="89">
        <f ca="1">+IFERROR(SUM(OFFSET(Z71,0,0,1,-MIN(Input!$F51*12,Capex!Z$1)))/(Input!$F51*12),0)</f>
        <v>0</v>
      </c>
      <c r="AA105" s="89">
        <f ca="1">+IFERROR(SUM(OFFSET(AA71,0,0,1,-MIN(Input!$F51*12,Capex!AA$1)))/(Input!$F51*12),0)</f>
        <v>0</v>
      </c>
      <c r="AB105" s="89">
        <f ca="1">+IFERROR(SUM(OFFSET(AB71,0,0,1,-MIN(Input!$F51*12,Capex!AB$1)))/(Input!$F51*12),0)</f>
        <v>0</v>
      </c>
      <c r="AC105" s="89">
        <f ca="1">+IFERROR(SUM(OFFSET(AC71,0,0,1,-MIN(Input!$F51*12,Capex!AC$1)))/(Input!$F51*12),0)</f>
        <v>0</v>
      </c>
      <c r="AD105" s="89">
        <f ca="1">+IFERROR(SUM(OFFSET(AD71,0,0,1,-MIN(Input!$F51*12,Capex!AD$1)))/(Input!$F51*12),0)</f>
        <v>0</v>
      </c>
      <c r="AE105" s="89">
        <f ca="1">+IFERROR(SUM(OFFSET(AE71,0,0,1,-MIN(Input!$F51*12,Capex!AE$1)))/(Input!$F51*12),0)</f>
        <v>0</v>
      </c>
      <c r="AF105" s="89">
        <f ca="1">+IFERROR(SUM(OFFSET(AF71,0,0,1,-MIN(Input!$F51*12,Capex!AF$1)))/(Input!$F51*12),0)</f>
        <v>0</v>
      </c>
      <c r="AG105" s="89">
        <f ca="1">+IFERROR(SUM(OFFSET(AG71,0,0,1,-MIN(Input!$F51*12,Capex!AG$1)))/(Input!$F51*12),0)</f>
        <v>0</v>
      </c>
      <c r="AH105" s="89">
        <f ca="1">+IFERROR(SUM(OFFSET(AH71,0,0,1,-MIN(Input!$F51*12,Capex!AH$1)))/(Input!$F51*12),0)</f>
        <v>0</v>
      </c>
      <c r="AI105" s="89">
        <f ca="1">+IFERROR(SUM(OFFSET(AI71,0,0,1,-MIN(Input!$F51*12,Capex!AI$1)))/(Input!$F51*12),0)</f>
        <v>0</v>
      </c>
      <c r="AJ105" s="89">
        <f ca="1">+IFERROR(SUM(OFFSET(AJ71,0,0,1,-MIN(Input!$F51*12,Capex!AJ$1)))/(Input!$F51*12),0)</f>
        <v>0</v>
      </c>
      <c r="AK105" s="89">
        <f ca="1">+IFERROR(SUM(OFFSET(AK71,0,0,1,-MIN(Input!$F51*12,Capex!AK$1)))/(Input!$F51*12),0)</f>
        <v>0</v>
      </c>
      <c r="AL105" s="89">
        <f ca="1">+IFERROR(SUM(OFFSET(AL71,0,0,1,-MIN(Input!$F51*12,Capex!AL$1)))/(Input!$F51*12),0)</f>
        <v>0</v>
      </c>
      <c r="AM105" s="89">
        <f ca="1">+IFERROR(SUM(OFFSET(AM71,0,0,1,-MIN(Input!$F51*12,Capex!AM$1)))/(Input!$F51*12),0)</f>
        <v>0</v>
      </c>
      <c r="AN105" s="89">
        <f ca="1">+IFERROR(SUM(OFFSET(AN71,0,0,1,-MIN(Input!$F51*12,Capex!AN$1)))/(Input!$F51*12),0)</f>
        <v>0</v>
      </c>
      <c r="AO105" s="89">
        <f ca="1">+IFERROR(SUM(OFFSET(AO71,0,0,1,-MIN(Input!$F51*12,Capex!AO$1)))/(Input!$F51*12),0)</f>
        <v>0</v>
      </c>
      <c r="AP105" s="89">
        <f ca="1">+IFERROR(SUM(OFFSET(AP71,0,0,1,-MIN(Input!$F51*12,Capex!AP$1)))/(Input!$F51*12),0)</f>
        <v>0</v>
      </c>
      <c r="AQ105" s="89">
        <f ca="1">+IFERROR(SUM(OFFSET(AQ71,0,0,1,-MIN(Input!$F51*12,Capex!AQ$1)))/(Input!$F51*12),0)</f>
        <v>0</v>
      </c>
      <c r="AR105" s="89">
        <f ca="1">+IFERROR(SUM(OFFSET(AR71,0,0,1,-MIN(Input!$F51*12,Capex!AR$1)))/(Input!$F51*12),0)</f>
        <v>0</v>
      </c>
      <c r="AS105" s="89">
        <f ca="1">+IFERROR(SUM(OFFSET(AS71,0,0,1,-MIN(Input!$F51*12,Capex!AS$1)))/(Input!$F51*12),0)</f>
        <v>0</v>
      </c>
      <c r="AT105" s="89">
        <f ca="1">+IFERROR(SUM(OFFSET(AT71,0,0,1,-MIN(Input!$F51*12,Capex!AT$1)))/(Input!$F51*12),0)</f>
        <v>0</v>
      </c>
      <c r="AU105" s="89">
        <f ca="1">+IFERROR(SUM(OFFSET(AU71,0,0,1,-MIN(Input!$F51*12,Capex!AU$1)))/(Input!$F51*12),0)</f>
        <v>0</v>
      </c>
      <c r="AV105" s="89">
        <f ca="1">+IFERROR(SUM(OFFSET(AV71,0,0,1,-MIN(Input!$F51*12,Capex!AV$1)))/(Input!$F51*12),0)</f>
        <v>0</v>
      </c>
      <c r="AW105" s="89">
        <f ca="1">+IFERROR(SUM(OFFSET(AW71,0,0,1,-MIN(Input!$F51*12,Capex!AW$1)))/(Input!$F51*12),0)</f>
        <v>0</v>
      </c>
      <c r="AX105" s="89">
        <f ca="1">+IFERROR(SUM(OFFSET(AX71,0,0,1,-MIN(Input!$F51*12,Capex!AX$1)))/(Input!$F51*12),0)</f>
        <v>0</v>
      </c>
      <c r="AY105" s="89">
        <f ca="1">+IFERROR(SUM(OFFSET(AY71,0,0,1,-MIN(Input!$F51*12,Capex!AY$1)))/(Input!$F51*12),0)</f>
        <v>0</v>
      </c>
      <c r="AZ105" s="89">
        <f ca="1">+IFERROR(SUM(OFFSET(AZ71,0,0,1,-MIN(Input!$F51*12,Capex!AZ$1)))/(Input!$F51*12),0)</f>
        <v>0</v>
      </c>
      <c r="BA105" s="89">
        <f ca="1">+IFERROR(SUM(OFFSET(BA71,0,0,1,-MIN(Input!$F51*12,Capex!BA$1)))/(Input!$F51*12),0)</f>
        <v>0</v>
      </c>
      <c r="BB105" s="89">
        <f ca="1">+IFERROR(SUM(OFFSET(BB71,0,0,1,-MIN(Input!$F51*12,Capex!BB$1)))/(Input!$F51*12),0)</f>
        <v>0</v>
      </c>
      <c r="BC105" s="89">
        <f ca="1">+IFERROR(SUM(OFFSET(BC71,0,0,1,-MIN(Input!$F51*12,Capex!BC$1)))/(Input!$F51*12),0)</f>
        <v>0</v>
      </c>
      <c r="BD105" s="89">
        <f ca="1">+IFERROR(SUM(OFFSET(BD71,0,0,1,-MIN(Input!$F51*12,Capex!BD$1)))/(Input!$F51*12),0)</f>
        <v>0</v>
      </c>
      <c r="BE105" s="89">
        <f ca="1">+IFERROR(SUM(OFFSET(BE71,0,0,1,-MIN(Input!$F51*12,Capex!BE$1)))/(Input!$F51*12),0)</f>
        <v>0</v>
      </c>
      <c r="BF105" s="89">
        <f ca="1">+IFERROR(SUM(OFFSET(BF71,0,0,1,-MIN(Input!$F51*12,Capex!BF$1)))/(Input!$F51*12),0)</f>
        <v>0</v>
      </c>
      <c r="BG105" s="89">
        <f ca="1">+IFERROR(SUM(OFFSET(BG71,0,0,1,-MIN(Input!$F51*12,Capex!BG$1)))/(Input!$F51*12),0)</f>
        <v>0</v>
      </c>
      <c r="BH105" s="89">
        <f ca="1">+IFERROR(SUM(OFFSET(BH71,0,0,1,-MIN(Input!$F51*12,Capex!BH$1)))/(Input!$F51*12),0)</f>
        <v>0</v>
      </c>
      <c r="BI105" s="89">
        <f ca="1">+IFERROR(SUM(OFFSET(BI71,0,0,1,-MIN(Input!$F51*12,Capex!BI$1)))/(Input!$F51*12),0)</f>
        <v>0</v>
      </c>
      <c r="BJ105" s="89">
        <f ca="1">+IFERROR(SUM(OFFSET(BJ71,0,0,1,-MIN(Input!$F51*12,Capex!BJ$1)))/(Input!$F51*12),0)</f>
        <v>0</v>
      </c>
      <c r="BK105" s="89">
        <f ca="1">+IFERROR(SUM(OFFSET(BK71,0,0,1,-MIN(Input!$F51*12,Capex!BK$1)))/(Input!$F51*12),0)</f>
        <v>0</v>
      </c>
      <c r="BL105" s="89">
        <f ca="1">+IFERROR(SUM(OFFSET(BL71,0,0,1,-MIN(Input!$F51*12,Capex!BL$1)))/(Input!$F51*12),0)</f>
        <v>0</v>
      </c>
      <c r="BM105" s="89">
        <f ca="1">+IFERROR(SUM(OFFSET(BM71,0,0,1,-MIN(Input!$F51*12,Capex!BM$1)))/(Input!$F51*12),0)</f>
        <v>0</v>
      </c>
      <c r="BN105" s="89">
        <f ca="1">+IFERROR(SUM(OFFSET(BN71,0,0,1,-MIN(Input!$F51*12,Capex!BN$1)))/(Input!$F51*12),0)</f>
        <v>0</v>
      </c>
      <c r="BO105" s="89">
        <f ca="1">+IFERROR(SUM(OFFSET(BO71,0,0,1,-MIN(Input!$F51*12,Capex!BO$1)))/(Input!$F51*12),0)</f>
        <v>0</v>
      </c>
      <c r="BP105" s="89">
        <f ca="1">+IFERROR(SUM(OFFSET(BP71,0,0,1,-MIN(Input!$F51*12,Capex!BP$1)))/(Input!$F51*12),0)</f>
        <v>0</v>
      </c>
      <c r="BQ105" s="89">
        <f ca="1">+IFERROR(SUM(OFFSET(BQ71,0,0,1,-MIN(Input!$F51*12,Capex!BQ$1)))/(Input!$F51*12),0)</f>
        <v>0</v>
      </c>
      <c r="BR105" s="89">
        <f ca="1">+IFERROR(SUM(OFFSET(BR71,0,0,1,-MIN(Input!$F51*12,Capex!BR$1)))/(Input!$F51*12),0)</f>
        <v>0</v>
      </c>
      <c r="BS105" s="89">
        <f ca="1">+IFERROR(SUM(OFFSET(BS71,0,0,1,-MIN(Input!$F51*12,Capex!BS$1)))/(Input!$F51*12),0)</f>
        <v>0</v>
      </c>
      <c r="BT105" s="89">
        <f ca="1">+IFERROR(SUM(OFFSET(BT71,0,0,1,-MIN(Input!$F51*12,Capex!BT$1)))/(Input!$F51*12),0)</f>
        <v>0</v>
      </c>
      <c r="BU105" s="89">
        <f ca="1">+IFERROR(SUM(OFFSET(BU71,0,0,1,-MIN(Input!$F51*12,Capex!BU$1)))/(Input!$F51*12),0)</f>
        <v>0</v>
      </c>
      <c r="BV105" s="89">
        <f ca="1">+IFERROR(SUM(OFFSET(BV71,0,0,1,-MIN(Input!$F51*12,Capex!BV$1)))/(Input!$F51*12),0)</f>
        <v>0</v>
      </c>
      <c r="BW105" s="89">
        <f ca="1">+IFERROR(SUM(OFFSET(BW71,0,0,1,-MIN(Input!$F51*12,Capex!BW$1)))/(Input!$F51*12),0)</f>
        <v>0</v>
      </c>
      <c r="BX105" s="89">
        <f ca="1">+IFERROR(SUM(OFFSET(BX71,0,0,1,-MIN(Input!$F51*12,Capex!BX$1)))/(Input!$F51*12),0)</f>
        <v>0</v>
      </c>
      <c r="BY105" s="89">
        <f ca="1">+IFERROR(SUM(OFFSET(BY71,0,0,1,-MIN(Input!$F51*12,Capex!BY$1)))/(Input!$F51*12),0)</f>
        <v>0</v>
      </c>
      <c r="BZ105" s="89">
        <f ca="1">+IFERROR(SUM(OFFSET(BZ71,0,0,1,-MIN(Input!$F51*12,Capex!BZ$1)))/(Input!$F51*12),0)</f>
        <v>0</v>
      </c>
      <c r="CA105" s="89">
        <f ca="1">+IFERROR(SUM(OFFSET(CA71,0,0,1,-MIN(Input!$F51*12,Capex!CA$1)))/(Input!$F51*12),0)</f>
        <v>0</v>
      </c>
      <c r="CB105" s="89">
        <f ca="1">+IFERROR(SUM(OFFSET(CB71,0,0,1,-MIN(Input!$F51*12,Capex!CB$1)))/(Input!$F51*12),0)</f>
        <v>0</v>
      </c>
      <c r="CC105" s="89">
        <f ca="1">+IFERROR(SUM(OFFSET(CC71,0,0,1,-MIN(Input!$F51*12,Capex!CC$1)))/(Input!$F51*12),0)</f>
        <v>0</v>
      </c>
      <c r="CD105" s="89">
        <f ca="1">+IFERROR(SUM(OFFSET(CD71,0,0,1,-MIN(Input!$F51*12,Capex!CD$1)))/(Input!$F51*12),0)</f>
        <v>0</v>
      </c>
      <c r="CE105" s="89">
        <f ca="1">+IFERROR(SUM(OFFSET(CE71,0,0,1,-MIN(Input!$F51*12,Capex!CE$1)))/(Input!$F51*12),0)</f>
        <v>0</v>
      </c>
      <c r="CF105" s="89">
        <f ca="1">+IFERROR(SUM(OFFSET(CF71,0,0,1,-MIN(Input!$F51*12,Capex!CF$1)))/(Input!$F51*12),0)</f>
        <v>0</v>
      </c>
      <c r="CG105" s="89">
        <f ca="1">+IFERROR(SUM(OFFSET(CG71,0,0,1,-MIN(Input!$F51*12,Capex!CG$1)))/(Input!$F51*12),0)</f>
        <v>0</v>
      </c>
      <c r="CH105" s="89">
        <f ca="1">+IFERROR(SUM(OFFSET(CH71,0,0,1,-MIN(Input!$F51*12,Capex!CH$1)))/(Input!$F51*12),0)</f>
        <v>0</v>
      </c>
      <c r="CI105" s="89">
        <f ca="1">+IFERROR(SUM(OFFSET(CI71,0,0,1,-MIN(Input!$F51*12,Capex!CI$1)))/(Input!$F51*12),0)</f>
        <v>0</v>
      </c>
      <c r="CJ105" s="89">
        <f ca="1">+IFERROR(SUM(OFFSET(CJ71,0,0,1,-MIN(Input!$F51*12,Capex!CJ$1)))/(Input!$F51*12),0)</f>
        <v>0</v>
      </c>
      <c r="CK105" s="89">
        <f ca="1">+IFERROR(SUM(OFFSET(CK71,0,0,1,-MIN(Input!$F51*12,Capex!CK$1)))/(Input!$F51*12),0)</f>
        <v>0</v>
      </c>
      <c r="CL105" s="89">
        <f ca="1">+IFERROR(SUM(OFFSET(CL71,0,0,1,-MIN(Input!$F51*12,Capex!CL$1)))/(Input!$F51*12),0)</f>
        <v>0</v>
      </c>
      <c r="CM105" s="89">
        <f ca="1">+IFERROR(SUM(OFFSET(CM71,0,0,1,-MIN(Input!$F51*12,Capex!CM$1)))/(Input!$F51*12),0)</f>
        <v>0</v>
      </c>
      <c r="CN105" s="89">
        <f ca="1">+IFERROR(SUM(OFFSET(CN71,0,0,1,-MIN(Input!$F51*12,Capex!CN$1)))/(Input!$F51*12),0)</f>
        <v>0</v>
      </c>
      <c r="CO105" s="89">
        <f ca="1">+IFERROR(SUM(OFFSET(CO71,0,0,1,-MIN(Input!$F51*12,Capex!CO$1)))/(Input!$F51*12),0)</f>
        <v>0</v>
      </c>
      <c r="CP105" s="89">
        <f ca="1">+IFERROR(SUM(OFFSET(CP71,0,0,1,-MIN(Input!$F51*12,Capex!CP$1)))/(Input!$F51*12),0)</f>
        <v>0</v>
      </c>
      <c r="CQ105" s="89">
        <f ca="1">+IFERROR(SUM(OFFSET(CQ71,0,0,1,-MIN(Input!$F51*12,Capex!CQ$1)))/(Input!$F51*12),0)</f>
        <v>0</v>
      </c>
      <c r="CR105" s="89">
        <f ca="1">+IFERROR(SUM(OFFSET(CR71,0,0,1,-MIN(Input!$F51*12,Capex!CR$1)))/(Input!$F51*12),0)</f>
        <v>0</v>
      </c>
      <c r="CS105" s="89">
        <f ca="1">+IFERROR(SUM(OFFSET(CS71,0,0,1,-MIN(Input!$F51*12,Capex!CS$1)))/(Input!$F51*12),0)</f>
        <v>0</v>
      </c>
      <c r="CT105" s="89">
        <f ca="1">+IFERROR(SUM(OFFSET(CT71,0,0,1,-MIN(Input!$F51*12,Capex!CT$1)))/(Input!$F51*12),0)</f>
        <v>0</v>
      </c>
      <c r="CU105" s="89">
        <f ca="1">+IFERROR(SUM(OFFSET(CU71,0,0,1,-MIN(Input!$F51*12,Capex!CU$1)))/(Input!$F51*12),0)</f>
        <v>0</v>
      </c>
      <c r="CV105" s="89">
        <f ca="1">+IFERROR(SUM(OFFSET(CV71,0,0,1,-MIN(Input!$F51*12,Capex!CV$1)))/(Input!$F51*12),0)</f>
        <v>0</v>
      </c>
      <c r="CW105" s="89">
        <f ca="1">+IFERROR(SUM(OFFSET(CW71,0,0,1,-MIN(Input!$F51*12,Capex!CW$1)))/(Input!$F51*12),0)</f>
        <v>0</v>
      </c>
      <c r="CX105" s="89">
        <f ca="1">+IFERROR(SUM(OFFSET(CX71,0,0,1,-MIN(Input!$F51*12,Capex!CX$1)))/(Input!$F51*12),0)</f>
        <v>0</v>
      </c>
      <c r="CY105" s="89">
        <f ca="1">+IFERROR(SUM(OFFSET(CY71,0,0,1,-MIN(Input!$F51*12,Capex!CY$1)))/(Input!$F51*12),0)</f>
        <v>0</v>
      </c>
      <c r="CZ105" s="89">
        <f ca="1">+IFERROR(SUM(OFFSET(CZ71,0,0,1,-MIN(Input!$F51*12,Capex!CZ$1)))/(Input!$F51*12),0)</f>
        <v>0</v>
      </c>
      <c r="DA105" s="89">
        <f ca="1">+IFERROR(SUM(OFFSET(DA71,0,0,1,-MIN(Input!$F51*12,Capex!DA$1)))/(Input!$F51*12),0)</f>
        <v>0</v>
      </c>
      <c r="DB105" s="89">
        <f ca="1">+IFERROR(SUM(OFFSET(DB71,0,0,1,-MIN(Input!$F51*12,Capex!DB$1)))/(Input!$F51*12),0)</f>
        <v>0</v>
      </c>
      <c r="DC105" s="89">
        <f ca="1">+IFERROR(SUM(OFFSET(DC71,0,0,1,-MIN(Input!$F51*12,Capex!DC$1)))/(Input!$F51*12),0)</f>
        <v>0</v>
      </c>
      <c r="DD105" s="89">
        <f ca="1">+IFERROR(SUM(OFFSET(DD71,0,0,1,-MIN(Input!$F51*12,Capex!DD$1)))/(Input!$F51*12),0)</f>
        <v>0</v>
      </c>
      <c r="DE105" s="89">
        <f ca="1">+IFERROR(SUM(OFFSET(DE71,0,0,1,-MIN(Input!$F51*12,Capex!DE$1)))/(Input!$F51*12),0)</f>
        <v>0</v>
      </c>
      <c r="DF105" s="89">
        <f ca="1">+IFERROR(SUM(OFFSET(DF71,0,0,1,-MIN(Input!$F51*12,Capex!DF$1)))/(Input!$F51*12),0)</f>
        <v>0</v>
      </c>
      <c r="DG105" s="89">
        <f ca="1">+IFERROR(SUM(OFFSET(DG71,0,0,1,-MIN(Input!$F51*12,Capex!DG$1)))/(Input!$F51*12),0)</f>
        <v>0</v>
      </c>
      <c r="DH105" s="89">
        <f ca="1">+IFERROR(SUM(OFFSET(DH71,0,0,1,-MIN(Input!$F51*12,Capex!DH$1)))/(Input!$F51*12),0)</f>
        <v>0</v>
      </c>
      <c r="DI105" s="89">
        <f ca="1">+IFERROR(SUM(OFFSET(DI71,0,0,1,-MIN(Input!$F51*12,Capex!DI$1)))/(Input!$F51*12),0)</f>
        <v>0</v>
      </c>
      <c r="DJ105" s="89">
        <f ca="1">+IFERROR(SUM(OFFSET(DJ71,0,0,1,-MIN(Input!$F51*12,Capex!DJ$1)))/(Input!$F51*12),0)</f>
        <v>0</v>
      </c>
      <c r="DK105" s="89">
        <f ca="1">+IFERROR(SUM(OFFSET(DK71,0,0,1,-MIN(Input!$F51*12,Capex!DK$1)))/(Input!$F51*12),0)</f>
        <v>0</v>
      </c>
      <c r="DL105" s="89">
        <f ca="1">+IFERROR(SUM(OFFSET(DL71,0,0,1,-MIN(Input!$F51*12,Capex!DL$1)))/(Input!$F51*12),0)</f>
        <v>0</v>
      </c>
      <c r="DM105" s="89">
        <f ca="1">+IFERROR(SUM(OFFSET(DM71,0,0,1,-MIN(Input!$F51*12,Capex!DM$1)))/(Input!$F51*12),0)</f>
        <v>0</v>
      </c>
      <c r="DN105" s="89">
        <f ca="1">+IFERROR(SUM(OFFSET(DN71,0,0,1,-MIN(Input!$F51*12,Capex!DN$1)))/(Input!$F51*12),0)</f>
        <v>0</v>
      </c>
      <c r="DO105" s="89">
        <f ca="1">+IFERROR(SUM(OFFSET(DO71,0,0,1,-MIN(Input!$F51*12,Capex!DO$1)))/(Input!$F51*12),0)</f>
        <v>0</v>
      </c>
      <c r="DP105" s="89">
        <f ca="1">+IFERROR(SUM(OFFSET(DP71,0,0,1,-MIN(Input!$F51*12,Capex!DP$1)))/(Input!$F51*12),0)</f>
        <v>0</v>
      </c>
      <c r="DQ105" s="89">
        <f ca="1">+IFERROR(SUM(OFFSET(DQ71,0,0,1,-MIN(Input!$F51*12,Capex!DQ$1)))/(Input!$F51*12),0)</f>
        <v>0</v>
      </c>
      <c r="DR105" s="89">
        <f ca="1">+IFERROR(SUM(OFFSET(DR71,0,0,1,-MIN(Input!$F51*12,Capex!DR$1)))/(Input!$F51*12),0)</f>
        <v>0</v>
      </c>
      <c r="DS105" s="89">
        <f ca="1">+IFERROR(SUM(OFFSET(DS71,0,0,1,-MIN(Input!$F51*12,Capex!DS$1)))/(Input!$F51*12),0)</f>
        <v>0</v>
      </c>
      <c r="DT105" s="89">
        <f ca="1">+IFERROR(SUM(OFFSET(DT71,0,0,1,-MIN(Input!$F51*12,Capex!DT$1)))/(Input!$F51*12),0)</f>
        <v>0</v>
      </c>
    </row>
    <row r="106" spans="1:16383" ht="14.25" customHeight="1" x14ac:dyDescent="0.15">
      <c r="A106" s="85">
        <f>+Input!G52</f>
        <v>0</v>
      </c>
      <c r="B106" s="3" t="str">
        <f t="shared" si="154"/>
        <v/>
      </c>
      <c r="C106" s="71" t="str">
        <f t="shared" si="153"/>
        <v>EUR</v>
      </c>
      <c r="D106" s="23"/>
      <c r="E106" s="89">
        <f ca="1">+IFERROR(SUM(OFFSET(E72,0,0,1,-MIN(Input!$F52*12,Capex!E$1)))/(Input!$F52*12),0)</f>
        <v>0</v>
      </c>
      <c r="F106" s="89">
        <f ca="1">+IFERROR(SUM(OFFSET(F72,0,0,1,-MIN(Input!$F52*12,Capex!F$1)))/(Input!$F52*12),0)</f>
        <v>0</v>
      </c>
      <c r="G106" s="89">
        <f ca="1">+IFERROR(SUM(OFFSET(G72,0,0,1,-MIN(Input!$F52*12,Capex!G$1)))/(Input!$F52*12),0)</f>
        <v>0</v>
      </c>
      <c r="H106" s="89">
        <f ca="1">+IFERROR(SUM(OFFSET(H72,0,0,1,-MIN(Input!$F52*12,Capex!H$1)))/(Input!$F52*12),0)</f>
        <v>0</v>
      </c>
      <c r="I106" s="89">
        <f ca="1">+IFERROR(SUM(OFFSET(I72,0,0,1,-MIN(Input!$F52*12,Capex!I$1)))/(Input!$F52*12),0)</f>
        <v>0</v>
      </c>
      <c r="J106" s="89">
        <f ca="1">+IFERROR(SUM(OFFSET(J72,0,0,1,-MIN(Input!$F52*12,Capex!J$1)))/(Input!$F52*12),0)</f>
        <v>0</v>
      </c>
      <c r="K106" s="89">
        <f ca="1">+IFERROR(SUM(OFFSET(K72,0,0,1,-MIN(Input!$F52*12,Capex!K$1)))/(Input!$F52*12),0)</f>
        <v>0</v>
      </c>
      <c r="L106" s="89">
        <f ca="1">+IFERROR(SUM(OFFSET(L72,0,0,1,-MIN(Input!$F52*12,Capex!L$1)))/(Input!$F52*12),0)</f>
        <v>0</v>
      </c>
      <c r="M106" s="89">
        <f ca="1">+IFERROR(SUM(OFFSET(M72,0,0,1,-MIN(Input!$F52*12,Capex!M$1)))/(Input!$F52*12),0)</f>
        <v>0</v>
      </c>
      <c r="N106" s="89">
        <f ca="1">+IFERROR(SUM(OFFSET(N72,0,0,1,-MIN(Input!$F52*12,Capex!N$1)))/(Input!$F52*12),0)</f>
        <v>0</v>
      </c>
      <c r="O106" s="89">
        <f ca="1">+IFERROR(SUM(OFFSET(O72,0,0,1,-MIN(Input!$F52*12,Capex!O$1)))/(Input!$F52*12),0)</f>
        <v>0</v>
      </c>
      <c r="P106" s="89">
        <f ca="1">+IFERROR(SUM(OFFSET(P72,0,0,1,-MIN(Input!$F52*12,Capex!P$1)))/(Input!$F52*12),0)</f>
        <v>0</v>
      </c>
      <c r="Q106" s="89">
        <f ca="1">+IFERROR(SUM(OFFSET(Q72,0,0,1,-MIN(Input!$F52*12,Capex!Q$1)))/(Input!$F52*12),0)</f>
        <v>0</v>
      </c>
      <c r="R106" s="89">
        <f ca="1">+IFERROR(SUM(OFFSET(R72,0,0,1,-MIN(Input!$F52*12,Capex!R$1)))/(Input!$F52*12),0)</f>
        <v>0</v>
      </c>
      <c r="S106" s="89">
        <f ca="1">+IFERROR(SUM(OFFSET(S72,0,0,1,-MIN(Input!$F52*12,Capex!S$1)))/(Input!$F52*12),0)</f>
        <v>0</v>
      </c>
      <c r="T106" s="89">
        <f ca="1">+IFERROR(SUM(OFFSET(T72,0,0,1,-MIN(Input!$F52*12,Capex!T$1)))/(Input!$F52*12),0)</f>
        <v>0</v>
      </c>
      <c r="U106" s="89">
        <f ca="1">+IFERROR(SUM(OFFSET(U72,0,0,1,-MIN(Input!$F52*12,Capex!U$1)))/(Input!$F52*12),0)</f>
        <v>0</v>
      </c>
      <c r="V106" s="89">
        <f ca="1">+IFERROR(SUM(OFFSET(V72,0,0,1,-MIN(Input!$F52*12,Capex!V$1)))/(Input!$F52*12),0)</f>
        <v>0</v>
      </c>
      <c r="W106" s="89">
        <f ca="1">+IFERROR(SUM(OFFSET(W72,0,0,1,-MIN(Input!$F52*12,Capex!W$1)))/(Input!$F52*12),0)</f>
        <v>0</v>
      </c>
      <c r="X106" s="89">
        <f ca="1">+IFERROR(SUM(OFFSET(X72,0,0,1,-MIN(Input!$F52*12,Capex!X$1)))/(Input!$F52*12),0)</f>
        <v>0</v>
      </c>
      <c r="Y106" s="89">
        <f ca="1">+IFERROR(SUM(OFFSET(Y72,0,0,1,-MIN(Input!$F52*12,Capex!Y$1)))/(Input!$F52*12),0)</f>
        <v>0</v>
      </c>
      <c r="Z106" s="89">
        <f ca="1">+IFERROR(SUM(OFFSET(Z72,0,0,1,-MIN(Input!$F52*12,Capex!Z$1)))/(Input!$F52*12),0)</f>
        <v>0</v>
      </c>
      <c r="AA106" s="89">
        <f ca="1">+IFERROR(SUM(OFFSET(AA72,0,0,1,-MIN(Input!$F52*12,Capex!AA$1)))/(Input!$F52*12),0)</f>
        <v>0</v>
      </c>
      <c r="AB106" s="89">
        <f ca="1">+IFERROR(SUM(OFFSET(AB72,0,0,1,-MIN(Input!$F52*12,Capex!AB$1)))/(Input!$F52*12),0)</f>
        <v>0</v>
      </c>
      <c r="AC106" s="89">
        <f ca="1">+IFERROR(SUM(OFFSET(AC72,0,0,1,-MIN(Input!$F52*12,Capex!AC$1)))/(Input!$F52*12),0)</f>
        <v>0</v>
      </c>
      <c r="AD106" s="89">
        <f ca="1">+IFERROR(SUM(OFFSET(AD72,0,0,1,-MIN(Input!$F52*12,Capex!AD$1)))/(Input!$F52*12),0)</f>
        <v>0</v>
      </c>
      <c r="AE106" s="89">
        <f ca="1">+IFERROR(SUM(OFFSET(AE72,0,0,1,-MIN(Input!$F52*12,Capex!AE$1)))/(Input!$F52*12),0)</f>
        <v>0</v>
      </c>
      <c r="AF106" s="89">
        <f ca="1">+IFERROR(SUM(OFFSET(AF72,0,0,1,-MIN(Input!$F52*12,Capex!AF$1)))/(Input!$F52*12),0)</f>
        <v>0</v>
      </c>
      <c r="AG106" s="89">
        <f ca="1">+IFERROR(SUM(OFFSET(AG72,0,0,1,-MIN(Input!$F52*12,Capex!AG$1)))/(Input!$F52*12),0)</f>
        <v>0</v>
      </c>
      <c r="AH106" s="89">
        <f ca="1">+IFERROR(SUM(OFFSET(AH72,0,0,1,-MIN(Input!$F52*12,Capex!AH$1)))/(Input!$F52*12),0)</f>
        <v>0</v>
      </c>
      <c r="AI106" s="89">
        <f ca="1">+IFERROR(SUM(OFFSET(AI72,0,0,1,-MIN(Input!$F52*12,Capex!AI$1)))/(Input!$F52*12),0)</f>
        <v>0</v>
      </c>
      <c r="AJ106" s="89">
        <f ca="1">+IFERROR(SUM(OFFSET(AJ72,0,0,1,-MIN(Input!$F52*12,Capex!AJ$1)))/(Input!$F52*12),0)</f>
        <v>0</v>
      </c>
      <c r="AK106" s="89">
        <f ca="1">+IFERROR(SUM(OFFSET(AK72,0,0,1,-MIN(Input!$F52*12,Capex!AK$1)))/(Input!$F52*12),0)</f>
        <v>0</v>
      </c>
      <c r="AL106" s="89">
        <f ca="1">+IFERROR(SUM(OFFSET(AL72,0,0,1,-MIN(Input!$F52*12,Capex!AL$1)))/(Input!$F52*12),0)</f>
        <v>0</v>
      </c>
      <c r="AM106" s="89">
        <f ca="1">+IFERROR(SUM(OFFSET(AM72,0,0,1,-MIN(Input!$F52*12,Capex!AM$1)))/(Input!$F52*12),0)</f>
        <v>0</v>
      </c>
      <c r="AN106" s="89">
        <f ca="1">+IFERROR(SUM(OFFSET(AN72,0,0,1,-MIN(Input!$F52*12,Capex!AN$1)))/(Input!$F52*12),0)</f>
        <v>0</v>
      </c>
      <c r="AO106" s="89">
        <f ca="1">+IFERROR(SUM(OFFSET(AO72,0,0,1,-MIN(Input!$F52*12,Capex!AO$1)))/(Input!$F52*12),0)</f>
        <v>0</v>
      </c>
      <c r="AP106" s="89">
        <f ca="1">+IFERROR(SUM(OFFSET(AP72,0,0,1,-MIN(Input!$F52*12,Capex!AP$1)))/(Input!$F52*12),0)</f>
        <v>0</v>
      </c>
      <c r="AQ106" s="89">
        <f ca="1">+IFERROR(SUM(OFFSET(AQ72,0,0,1,-MIN(Input!$F52*12,Capex!AQ$1)))/(Input!$F52*12),0)</f>
        <v>0</v>
      </c>
      <c r="AR106" s="89">
        <f ca="1">+IFERROR(SUM(OFFSET(AR72,0,0,1,-MIN(Input!$F52*12,Capex!AR$1)))/(Input!$F52*12),0)</f>
        <v>0</v>
      </c>
      <c r="AS106" s="89">
        <f ca="1">+IFERROR(SUM(OFFSET(AS72,0,0,1,-MIN(Input!$F52*12,Capex!AS$1)))/(Input!$F52*12),0)</f>
        <v>0</v>
      </c>
      <c r="AT106" s="89">
        <f ca="1">+IFERROR(SUM(OFFSET(AT72,0,0,1,-MIN(Input!$F52*12,Capex!AT$1)))/(Input!$F52*12),0)</f>
        <v>0</v>
      </c>
      <c r="AU106" s="89">
        <f ca="1">+IFERROR(SUM(OFFSET(AU72,0,0,1,-MIN(Input!$F52*12,Capex!AU$1)))/(Input!$F52*12),0)</f>
        <v>0</v>
      </c>
      <c r="AV106" s="89">
        <f ca="1">+IFERROR(SUM(OFFSET(AV72,0,0,1,-MIN(Input!$F52*12,Capex!AV$1)))/(Input!$F52*12),0)</f>
        <v>0</v>
      </c>
      <c r="AW106" s="89">
        <f ca="1">+IFERROR(SUM(OFFSET(AW72,0,0,1,-MIN(Input!$F52*12,Capex!AW$1)))/(Input!$F52*12),0)</f>
        <v>0</v>
      </c>
      <c r="AX106" s="89">
        <f ca="1">+IFERROR(SUM(OFFSET(AX72,0,0,1,-MIN(Input!$F52*12,Capex!AX$1)))/(Input!$F52*12),0)</f>
        <v>0</v>
      </c>
      <c r="AY106" s="89">
        <f ca="1">+IFERROR(SUM(OFFSET(AY72,0,0,1,-MIN(Input!$F52*12,Capex!AY$1)))/(Input!$F52*12),0)</f>
        <v>0</v>
      </c>
      <c r="AZ106" s="89">
        <f ca="1">+IFERROR(SUM(OFFSET(AZ72,0,0,1,-MIN(Input!$F52*12,Capex!AZ$1)))/(Input!$F52*12),0)</f>
        <v>0</v>
      </c>
      <c r="BA106" s="89">
        <f ca="1">+IFERROR(SUM(OFFSET(BA72,0,0,1,-MIN(Input!$F52*12,Capex!BA$1)))/(Input!$F52*12),0)</f>
        <v>0</v>
      </c>
      <c r="BB106" s="89">
        <f ca="1">+IFERROR(SUM(OFFSET(BB72,0,0,1,-MIN(Input!$F52*12,Capex!BB$1)))/(Input!$F52*12),0)</f>
        <v>0</v>
      </c>
      <c r="BC106" s="89">
        <f ca="1">+IFERROR(SUM(OFFSET(BC72,0,0,1,-MIN(Input!$F52*12,Capex!BC$1)))/(Input!$F52*12),0)</f>
        <v>0</v>
      </c>
      <c r="BD106" s="89">
        <f ca="1">+IFERROR(SUM(OFFSET(BD72,0,0,1,-MIN(Input!$F52*12,Capex!BD$1)))/(Input!$F52*12),0)</f>
        <v>0</v>
      </c>
      <c r="BE106" s="89">
        <f ca="1">+IFERROR(SUM(OFFSET(BE72,0,0,1,-MIN(Input!$F52*12,Capex!BE$1)))/(Input!$F52*12),0)</f>
        <v>0</v>
      </c>
      <c r="BF106" s="89">
        <f ca="1">+IFERROR(SUM(OFFSET(BF72,0,0,1,-MIN(Input!$F52*12,Capex!BF$1)))/(Input!$F52*12),0)</f>
        <v>0</v>
      </c>
      <c r="BG106" s="89">
        <f ca="1">+IFERROR(SUM(OFFSET(BG72,0,0,1,-MIN(Input!$F52*12,Capex!BG$1)))/(Input!$F52*12),0)</f>
        <v>0</v>
      </c>
      <c r="BH106" s="89">
        <f ca="1">+IFERROR(SUM(OFFSET(BH72,0,0,1,-MIN(Input!$F52*12,Capex!BH$1)))/(Input!$F52*12),0)</f>
        <v>0</v>
      </c>
      <c r="BI106" s="89">
        <f ca="1">+IFERROR(SUM(OFFSET(BI72,0,0,1,-MIN(Input!$F52*12,Capex!BI$1)))/(Input!$F52*12),0)</f>
        <v>0</v>
      </c>
      <c r="BJ106" s="89">
        <f ca="1">+IFERROR(SUM(OFFSET(BJ72,0,0,1,-MIN(Input!$F52*12,Capex!BJ$1)))/(Input!$F52*12),0)</f>
        <v>0</v>
      </c>
      <c r="BK106" s="89">
        <f ca="1">+IFERROR(SUM(OFFSET(BK72,0,0,1,-MIN(Input!$F52*12,Capex!BK$1)))/(Input!$F52*12),0)</f>
        <v>0</v>
      </c>
      <c r="BL106" s="89">
        <f ca="1">+IFERROR(SUM(OFFSET(BL72,0,0,1,-MIN(Input!$F52*12,Capex!BL$1)))/(Input!$F52*12),0)</f>
        <v>0</v>
      </c>
      <c r="BM106" s="89">
        <f ca="1">+IFERROR(SUM(OFFSET(BM72,0,0,1,-MIN(Input!$F52*12,Capex!BM$1)))/(Input!$F52*12),0)</f>
        <v>0</v>
      </c>
      <c r="BN106" s="89">
        <f ca="1">+IFERROR(SUM(OFFSET(BN72,0,0,1,-MIN(Input!$F52*12,Capex!BN$1)))/(Input!$F52*12),0)</f>
        <v>0</v>
      </c>
      <c r="BO106" s="89">
        <f ca="1">+IFERROR(SUM(OFFSET(BO72,0,0,1,-MIN(Input!$F52*12,Capex!BO$1)))/(Input!$F52*12),0)</f>
        <v>0</v>
      </c>
      <c r="BP106" s="89">
        <f ca="1">+IFERROR(SUM(OFFSET(BP72,0,0,1,-MIN(Input!$F52*12,Capex!BP$1)))/(Input!$F52*12),0)</f>
        <v>0</v>
      </c>
      <c r="BQ106" s="89">
        <f ca="1">+IFERROR(SUM(OFFSET(BQ72,0,0,1,-MIN(Input!$F52*12,Capex!BQ$1)))/(Input!$F52*12),0)</f>
        <v>0</v>
      </c>
      <c r="BR106" s="89">
        <f ca="1">+IFERROR(SUM(OFFSET(BR72,0,0,1,-MIN(Input!$F52*12,Capex!BR$1)))/(Input!$F52*12),0)</f>
        <v>0</v>
      </c>
      <c r="BS106" s="89">
        <f ca="1">+IFERROR(SUM(OFFSET(BS72,0,0,1,-MIN(Input!$F52*12,Capex!BS$1)))/(Input!$F52*12),0)</f>
        <v>0</v>
      </c>
      <c r="BT106" s="89">
        <f ca="1">+IFERROR(SUM(OFFSET(BT72,0,0,1,-MIN(Input!$F52*12,Capex!BT$1)))/(Input!$F52*12),0)</f>
        <v>0</v>
      </c>
      <c r="BU106" s="89">
        <f ca="1">+IFERROR(SUM(OFFSET(BU72,0,0,1,-MIN(Input!$F52*12,Capex!BU$1)))/(Input!$F52*12),0)</f>
        <v>0</v>
      </c>
      <c r="BV106" s="89">
        <f ca="1">+IFERROR(SUM(OFFSET(BV72,0,0,1,-MIN(Input!$F52*12,Capex!BV$1)))/(Input!$F52*12),0)</f>
        <v>0</v>
      </c>
      <c r="BW106" s="89">
        <f ca="1">+IFERROR(SUM(OFFSET(BW72,0,0,1,-MIN(Input!$F52*12,Capex!BW$1)))/(Input!$F52*12),0)</f>
        <v>0</v>
      </c>
      <c r="BX106" s="89">
        <f ca="1">+IFERROR(SUM(OFFSET(BX72,0,0,1,-MIN(Input!$F52*12,Capex!BX$1)))/(Input!$F52*12),0)</f>
        <v>0</v>
      </c>
      <c r="BY106" s="89">
        <f ca="1">+IFERROR(SUM(OFFSET(BY72,0,0,1,-MIN(Input!$F52*12,Capex!BY$1)))/(Input!$F52*12),0)</f>
        <v>0</v>
      </c>
      <c r="BZ106" s="89">
        <f ca="1">+IFERROR(SUM(OFFSET(BZ72,0,0,1,-MIN(Input!$F52*12,Capex!BZ$1)))/(Input!$F52*12),0)</f>
        <v>0</v>
      </c>
      <c r="CA106" s="89">
        <f ca="1">+IFERROR(SUM(OFFSET(CA72,0,0,1,-MIN(Input!$F52*12,Capex!CA$1)))/(Input!$F52*12),0)</f>
        <v>0</v>
      </c>
      <c r="CB106" s="89">
        <f ca="1">+IFERROR(SUM(OFFSET(CB72,0,0,1,-MIN(Input!$F52*12,Capex!CB$1)))/(Input!$F52*12),0)</f>
        <v>0</v>
      </c>
      <c r="CC106" s="89">
        <f ca="1">+IFERROR(SUM(OFFSET(CC72,0,0,1,-MIN(Input!$F52*12,Capex!CC$1)))/(Input!$F52*12),0)</f>
        <v>0</v>
      </c>
      <c r="CD106" s="89">
        <f ca="1">+IFERROR(SUM(OFFSET(CD72,0,0,1,-MIN(Input!$F52*12,Capex!CD$1)))/(Input!$F52*12),0)</f>
        <v>0</v>
      </c>
      <c r="CE106" s="89">
        <f ca="1">+IFERROR(SUM(OFFSET(CE72,0,0,1,-MIN(Input!$F52*12,Capex!CE$1)))/(Input!$F52*12),0)</f>
        <v>0</v>
      </c>
      <c r="CF106" s="89">
        <f ca="1">+IFERROR(SUM(OFFSET(CF72,0,0,1,-MIN(Input!$F52*12,Capex!CF$1)))/(Input!$F52*12),0)</f>
        <v>0</v>
      </c>
      <c r="CG106" s="89">
        <f ca="1">+IFERROR(SUM(OFFSET(CG72,0,0,1,-MIN(Input!$F52*12,Capex!CG$1)))/(Input!$F52*12),0)</f>
        <v>0</v>
      </c>
      <c r="CH106" s="89">
        <f ca="1">+IFERROR(SUM(OFFSET(CH72,0,0,1,-MIN(Input!$F52*12,Capex!CH$1)))/(Input!$F52*12),0)</f>
        <v>0</v>
      </c>
      <c r="CI106" s="89">
        <f ca="1">+IFERROR(SUM(OFFSET(CI72,0,0,1,-MIN(Input!$F52*12,Capex!CI$1)))/(Input!$F52*12),0)</f>
        <v>0</v>
      </c>
      <c r="CJ106" s="89">
        <f ca="1">+IFERROR(SUM(OFFSET(CJ72,0,0,1,-MIN(Input!$F52*12,Capex!CJ$1)))/(Input!$F52*12),0)</f>
        <v>0</v>
      </c>
      <c r="CK106" s="89">
        <f ca="1">+IFERROR(SUM(OFFSET(CK72,0,0,1,-MIN(Input!$F52*12,Capex!CK$1)))/(Input!$F52*12),0)</f>
        <v>0</v>
      </c>
      <c r="CL106" s="89">
        <f ca="1">+IFERROR(SUM(OFFSET(CL72,0,0,1,-MIN(Input!$F52*12,Capex!CL$1)))/(Input!$F52*12),0)</f>
        <v>0</v>
      </c>
      <c r="CM106" s="89">
        <f ca="1">+IFERROR(SUM(OFFSET(CM72,0,0,1,-MIN(Input!$F52*12,Capex!CM$1)))/(Input!$F52*12),0)</f>
        <v>0</v>
      </c>
      <c r="CN106" s="89">
        <f ca="1">+IFERROR(SUM(OFFSET(CN72,0,0,1,-MIN(Input!$F52*12,Capex!CN$1)))/(Input!$F52*12),0)</f>
        <v>0</v>
      </c>
      <c r="CO106" s="89">
        <f ca="1">+IFERROR(SUM(OFFSET(CO72,0,0,1,-MIN(Input!$F52*12,Capex!CO$1)))/(Input!$F52*12),0)</f>
        <v>0</v>
      </c>
      <c r="CP106" s="89">
        <f ca="1">+IFERROR(SUM(OFFSET(CP72,0,0,1,-MIN(Input!$F52*12,Capex!CP$1)))/(Input!$F52*12),0)</f>
        <v>0</v>
      </c>
      <c r="CQ106" s="89">
        <f ca="1">+IFERROR(SUM(OFFSET(CQ72,0,0,1,-MIN(Input!$F52*12,Capex!CQ$1)))/(Input!$F52*12),0)</f>
        <v>0</v>
      </c>
      <c r="CR106" s="89">
        <f ca="1">+IFERROR(SUM(OFFSET(CR72,0,0,1,-MIN(Input!$F52*12,Capex!CR$1)))/(Input!$F52*12),0)</f>
        <v>0</v>
      </c>
      <c r="CS106" s="89">
        <f ca="1">+IFERROR(SUM(OFFSET(CS72,0,0,1,-MIN(Input!$F52*12,Capex!CS$1)))/(Input!$F52*12),0)</f>
        <v>0</v>
      </c>
      <c r="CT106" s="89">
        <f ca="1">+IFERROR(SUM(OFFSET(CT72,0,0,1,-MIN(Input!$F52*12,Capex!CT$1)))/(Input!$F52*12),0)</f>
        <v>0</v>
      </c>
      <c r="CU106" s="89">
        <f ca="1">+IFERROR(SUM(OFFSET(CU72,0,0,1,-MIN(Input!$F52*12,Capex!CU$1)))/(Input!$F52*12),0)</f>
        <v>0</v>
      </c>
      <c r="CV106" s="89">
        <f ca="1">+IFERROR(SUM(OFFSET(CV72,0,0,1,-MIN(Input!$F52*12,Capex!CV$1)))/(Input!$F52*12),0)</f>
        <v>0</v>
      </c>
      <c r="CW106" s="89">
        <f ca="1">+IFERROR(SUM(OFFSET(CW72,0,0,1,-MIN(Input!$F52*12,Capex!CW$1)))/(Input!$F52*12),0)</f>
        <v>0</v>
      </c>
      <c r="CX106" s="89">
        <f ca="1">+IFERROR(SUM(OFFSET(CX72,0,0,1,-MIN(Input!$F52*12,Capex!CX$1)))/(Input!$F52*12),0)</f>
        <v>0</v>
      </c>
      <c r="CY106" s="89">
        <f ca="1">+IFERROR(SUM(OFFSET(CY72,0,0,1,-MIN(Input!$F52*12,Capex!CY$1)))/(Input!$F52*12),0)</f>
        <v>0</v>
      </c>
      <c r="CZ106" s="89">
        <f ca="1">+IFERROR(SUM(OFFSET(CZ72,0,0,1,-MIN(Input!$F52*12,Capex!CZ$1)))/(Input!$F52*12),0)</f>
        <v>0</v>
      </c>
      <c r="DA106" s="89">
        <f ca="1">+IFERROR(SUM(OFFSET(DA72,0,0,1,-MIN(Input!$F52*12,Capex!DA$1)))/(Input!$F52*12),0)</f>
        <v>0</v>
      </c>
      <c r="DB106" s="89">
        <f ca="1">+IFERROR(SUM(OFFSET(DB72,0,0,1,-MIN(Input!$F52*12,Capex!DB$1)))/(Input!$F52*12),0)</f>
        <v>0</v>
      </c>
      <c r="DC106" s="89">
        <f ca="1">+IFERROR(SUM(OFFSET(DC72,0,0,1,-MIN(Input!$F52*12,Capex!DC$1)))/(Input!$F52*12),0)</f>
        <v>0</v>
      </c>
      <c r="DD106" s="89">
        <f ca="1">+IFERROR(SUM(OFFSET(DD72,0,0,1,-MIN(Input!$F52*12,Capex!DD$1)))/(Input!$F52*12),0)</f>
        <v>0</v>
      </c>
      <c r="DE106" s="89">
        <f ca="1">+IFERROR(SUM(OFFSET(DE72,0,0,1,-MIN(Input!$F52*12,Capex!DE$1)))/(Input!$F52*12),0)</f>
        <v>0</v>
      </c>
      <c r="DF106" s="89">
        <f ca="1">+IFERROR(SUM(OFFSET(DF72,0,0,1,-MIN(Input!$F52*12,Capex!DF$1)))/(Input!$F52*12),0)</f>
        <v>0</v>
      </c>
      <c r="DG106" s="89">
        <f ca="1">+IFERROR(SUM(OFFSET(DG72,0,0,1,-MIN(Input!$F52*12,Capex!DG$1)))/(Input!$F52*12),0)</f>
        <v>0</v>
      </c>
      <c r="DH106" s="89">
        <f ca="1">+IFERROR(SUM(OFFSET(DH72,0,0,1,-MIN(Input!$F52*12,Capex!DH$1)))/(Input!$F52*12),0)</f>
        <v>0</v>
      </c>
      <c r="DI106" s="89">
        <f ca="1">+IFERROR(SUM(OFFSET(DI72,0,0,1,-MIN(Input!$F52*12,Capex!DI$1)))/(Input!$F52*12),0)</f>
        <v>0</v>
      </c>
      <c r="DJ106" s="89">
        <f ca="1">+IFERROR(SUM(OFFSET(DJ72,0,0,1,-MIN(Input!$F52*12,Capex!DJ$1)))/(Input!$F52*12),0)</f>
        <v>0</v>
      </c>
      <c r="DK106" s="89">
        <f ca="1">+IFERROR(SUM(OFFSET(DK72,0,0,1,-MIN(Input!$F52*12,Capex!DK$1)))/(Input!$F52*12),0)</f>
        <v>0</v>
      </c>
      <c r="DL106" s="89">
        <f ca="1">+IFERROR(SUM(OFFSET(DL72,0,0,1,-MIN(Input!$F52*12,Capex!DL$1)))/(Input!$F52*12),0)</f>
        <v>0</v>
      </c>
      <c r="DM106" s="89">
        <f ca="1">+IFERROR(SUM(OFFSET(DM72,0,0,1,-MIN(Input!$F52*12,Capex!DM$1)))/(Input!$F52*12),0)</f>
        <v>0</v>
      </c>
      <c r="DN106" s="89">
        <f ca="1">+IFERROR(SUM(OFFSET(DN72,0,0,1,-MIN(Input!$F52*12,Capex!DN$1)))/(Input!$F52*12),0)</f>
        <v>0</v>
      </c>
      <c r="DO106" s="89">
        <f ca="1">+IFERROR(SUM(OFFSET(DO72,0,0,1,-MIN(Input!$F52*12,Capex!DO$1)))/(Input!$F52*12),0)</f>
        <v>0</v>
      </c>
      <c r="DP106" s="89">
        <f ca="1">+IFERROR(SUM(OFFSET(DP72,0,0,1,-MIN(Input!$F52*12,Capex!DP$1)))/(Input!$F52*12),0)</f>
        <v>0</v>
      </c>
      <c r="DQ106" s="89">
        <f ca="1">+IFERROR(SUM(OFFSET(DQ72,0,0,1,-MIN(Input!$F52*12,Capex!DQ$1)))/(Input!$F52*12),0)</f>
        <v>0</v>
      </c>
      <c r="DR106" s="89">
        <f ca="1">+IFERROR(SUM(OFFSET(DR72,0,0,1,-MIN(Input!$F52*12,Capex!DR$1)))/(Input!$F52*12),0)</f>
        <v>0</v>
      </c>
      <c r="DS106" s="89">
        <f ca="1">+IFERROR(SUM(OFFSET(DS72,0,0,1,-MIN(Input!$F52*12,Capex!DS$1)))/(Input!$F52*12),0)</f>
        <v>0</v>
      </c>
      <c r="DT106" s="89">
        <f ca="1">+IFERROR(SUM(OFFSET(DT72,0,0,1,-MIN(Input!$F52*12,Capex!DT$1)))/(Input!$F52*12),0)</f>
        <v>0</v>
      </c>
    </row>
    <row r="107" spans="1:16383" ht="14.25" customHeight="1" x14ac:dyDescent="0.15">
      <c r="A107" s="85">
        <f>+Input!G53</f>
        <v>0</v>
      </c>
      <c r="B107" s="3" t="str">
        <f t="shared" si="154"/>
        <v/>
      </c>
      <c r="C107" s="71" t="str">
        <f t="shared" si="153"/>
        <v>EUR</v>
      </c>
      <c r="D107" s="23"/>
      <c r="E107" s="89">
        <f ca="1">+IFERROR(SUM(OFFSET(E73,0,0,1,-MIN(Input!$F53*12,Capex!E$1)))/(Input!$F53*12),0)</f>
        <v>0</v>
      </c>
      <c r="F107" s="89">
        <f ca="1">+IFERROR(SUM(OFFSET(F73,0,0,1,-MIN(Input!$F53*12,Capex!F$1)))/(Input!$F53*12),0)</f>
        <v>0</v>
      </c>
      <c r="G107" s="89">
        <f ca="1">+IFERROR(SUM(OFFSET(G73,0,0,1,-MIN(Input!$F53*12,Capex!G$1)))/(Input!$F53*12),0)</f>
        <v>0</v>
      </c>
      <c r="H107" s="89">
        <f ca="1">+IFERROR(SUM(OFFSET(H73,0,0,1,-MIN(Input!$F53*12,Capex!H$1)))/(Input!$F53*12),0)</f>
        <v>0</v>
      </c>
      <c r="I107" s="89">
        <f ca="1">+IFERROR(SUM(OFFSET(I73,0,0,1,-MIN(Input!$F53*12,Capex!I$1)))/(Input!$F53*12),0)</f>
        <v>0</v>
      </c>
      <c r="J107" s="89">
        <f ca="1">+IFERROR(SUM(OFFSET(J73,0,0,1,-MIN(Input!$F53*12,Capex!J$1)))/(Input!$F53*12),0)</f>
        <v>0</v>
      </c>
      <c r="K107" s="89">
        <f ca="1">+IFERROR(SUM(OFFSET(K73,0,0,1,-MIN(Input!$F53*12,Capex!K$1)))/(Input!$F53*12),0)</f>
        <v>0</v>
      </c>
      <c r="L107" s="89">
        <f ca="1">+IFERROR(SUM(OFFSET(L73,0,0,1,-MIN(Input!$F53*12,Capex!L$1)))/(Input!$F53*12),0)</f>
        <v>0</v>
      </c>
      <c r="M107" s="89">
        <f ca="1">+IFERROR(SUM(OFFSET(M73,0,0,1,-MIN(Input!$F53*12,Capex!M$1)))/(Input!$F53*12),0)</f>
        <v>0</v>
      </c>
      <c r="N107" s="89">
        <f ca="1">+IFERROR(SUM(OFFSET(N73,0,0,1,-MIN(Input!$F53*12,Capex!N$1)))/(Input!$F53*12),0)</f>
        <v>0</v>
      </c>
      <c r="O107" s="89">
        <f ca="1">+IFERROR(SUM(OFFSET(O73,0,0,1,-MIN(Input!$F53*12,Capex!O$1)))/(Input!$F53*12),0)</f>
        <v>0</v>
      </c>
      <c r="P107" s="89">
        <f ca="1">+IFERROR(SUM(OFFSET(P73,0,0,1,-MIN(Input!$F53*12,Capex!P$1)))/(Input!$F53*12),0)</f>
        <v>0</v>
      </c>
      <c r="Q107" s="89">
        <f ca="1">+IFERROR(SUM(OFFSET(Q73,0,0,1,-MIN(Input!$F53*12,Capex!Q$1)))/(Input!$F53*12),0)</f>
        <v>0</v>
      </c>
      <c r="R107" s="89">
        <f ca="1">+IFERROR(SUM(OFFSET(R73,0,0,1,-MIN(Input!$F53*12,Capex!R$1)))/(Input!$F53*12),0)</f>
        <v>0</v>
      </c>
      <c r="S107" s="89">
        <f ca="1">+IFERROR(SUM(OFFSET(S73,0,0,1,-MIN(Input!$F53*12,Capex!S$1)))/(Input!$F53*12),0)</f>
        <v>0</v>
      </c>
      <c r="T107" s="89">
        <f ca="1">+IFERROR(SUM(OFFSET(T73,0,0,1,-MIN(Input!$F53*12,Capex!T$1)))/(Input!$F53*12),0)</f>
        <v>0</v>
      </c>
      <c r="U107" s="89">
        <f ca="1">+IFERROR(SUM(OFFSET(U73,0,0,1,-MIN(Input!$F53*12,Capex!U$1)))/(Input!$F53*12),0)</f>
        <v>0</v>
      </c>
      <c r="V107" s="89">
        <f ca="1">+IFERROR(SUM(OFFSET(V73,0,0,1,-MIN(Input!$F53*12,Capex!V$1)))/(Input!$F53*12),0)</f>
        <v>0</v>
      </c>
      <c r="W107" s="89">
        <f ca="1">+IFERROR(SUM(OFFSET(W73,0,0,1,-MIN(Input!$F53*12,Capex!W$1)))/(Input!$F53*12),0)</f>
        <v>0</v>
      </c>
      <c r="X107" s="89">
        <f ca="1">+IFERROR(SUM(OFFSET(X73,0,0,1,-MIN(Input!$F53*12,Capex!X$1)))/(Input!$F53*12),0)</f>
        <v>0</v>
      </c>
      <c r="Y107" s="89">
        <f ca="1">+IFERROR(SUM(OFFSET(Y73,0,0,1,-MIN(Input!$F53*12,Capex!Y$1)))/(Input!$F53*12),0)</f>
        <v>0</v>
      </c>
      <c r="Z107" s="89">
        <f ca="1">+IFERROR(SUM(OFFSET(Z73,0,0,1,-MIN(Input!$F53*12,Capex!Z$1)))/(Input!$F53*12),0)</f>
        <v>0</v>
      </c>
      <c r="AA107" s="89">
        <f ca="1">+IFERROR(SUM(OFFSET(AA73,0,0,1,-MIN(Input!$F53*12,Capex!AA$1)))/(Input!$F53*12),0)</f>
        <v>0</v>
      </c>
      <c r="AB107" s="89">
        <f ca="1">+IFERROR(SUM(OFFSET(AB73,0,0,1,-MIN(Input!$F53*12,Capex!AB$1)))/(Input!$F53*12),0)</f>
        <v>0</v>
      </c>
      <c r="AC107" s="89">
        <f ca="1">+IFERROR(SUM(OFFSET(AC73,0,0,1,-MIN(Input!$F53*12,Capex!AC$1)))/(Input!$F53*12),0)</f>
        <v>0</v>
      </c>
      <c r="AD107" s="89">
        <f ca="1">+IFERROR(SUM(OFFSET(AD73,0,0,1,-MIN(Input!$F53*12,Capex!AD$1)))/(Input!$F53*12),0)</f>
        <v>0</v>
      </c>
      <c r="AE107" s="89">
        <f ca="1">+IFERROR(SUM(OFFSET(AE73,0,0,1,-MIN(Input!$F53*12,Capex!AE$1)))/(Input!$F53*12),0)</f>
        <v>0</v>
      </c>
      <c r="AF107" s="89">
        <f ca="1">+IFERROR(SUM(OFFSET(AF73,0,0,1,-MIN(Input!$F53*12,Capex!AF$1)))/(Input!$F53*12),0)</f>
        <v>0</v>
      </c>
      <c r="AG107" s="89">
        <f ca="1">+IFERROR(SUM(OFFSET(AG73,0,0,1,-MIN(Input!$F53*12,Capex!AG$1)))/(Input!$F53*12),0)</f>
        <v>0</v>
      </c>
      <c r="AH107" s="89">
        <f ca="1">+IFERROR(SUM(OFFSET(AH73,0,0,1,-MIN(Input!$F53*12,Capex!AH$1)))/(Input!$F53*12),0)</f>
        <v>0</v>
      </c>
      <c r="AI107" s="89">
        <f ca="1">+IFERROR(SUM(OFFSET(AI73,0,0,1,-MIN(Input!$F53*12,Capex!AI$1)))/(Input!$F53*12),0)</f>
        <v>0</v>
      </c>
      <c r="AJ107" s="89">
        <f ca="1">+IFERROR(SUM(OFFSET(AJ73,0,0,1,-MIN(Input!$F53*12,Capex!AJ$1)))/(Input!$F53*12),0)</f>
        <v>0</v>
      </c>
      <c r="AK107" s="89">
        <f ca="1">+IFERROR(SUM(OFFSET(AK73,0,0,1,-MIN(Input!$F53*12,Capex!AK$1)))/(Input!$F53*12),0)</f>
        <v>0</v>
      </c>
      <c r="AL107" s="89">
        <f ca="1">+IFERROR(SUM(OFFSET(AL73,0,0,1,-MIN(Input!$F53*12,Capex!AL$1)))/(Input!$F53*12),0)</f>
        <v>0</v>
      </c>
      <c r="AM107" s="89">
        <f ca="1">+IFERROR(SUM(OFFSET(AM73,0,0,1,-MIN(Input!$F53*12,Capex!AM$1)))/(Input!$F53*12),0)</f>
        <v>0</v>
      </c>
      <c r="AN107" s="89">
        <f ca="1">+IFERROR(SUM(OFFSET(AN73,0,0,1,-MIN(Input!$F53*12,Capex!AN$1)))/(Input!$F53*12),0)</f>
        <v>0</v>
      </c>
      <c r="AO107" s="89">
        <f ca="1">+IFERROR(SUM(OFFSET(AO73,0,0,1,-MIN(Input!$F53*12,Capex!AO$1)))/(Input!$F53*12),0)</f>
        <v>0</v>
      </c>
      <c r="AP107" s="89">
        <f ca="1">+IFERROR(SUM(OFFSET(AP73,0,0,1,-MIN(Input!$F53*12,Capex!AP$1)))/(Input!$F53*12),0)</f>
        <v>0</v>
      </c>
      <c r="AQ107" s="89">
        <f ca="1">+IFERROR(SUM(OFFSET(AQ73,0,0,1,-MIN(Input!$F53*12,Capex!AQ$1)))/(Input!$F53*12),0)</f>
        <v>0</v>
      </c>
      <c r="AR107" s="89">
        <f ca="1">+IFERROR(SUM(OFFSET(AR73,0,0,1,-MIN(Input!$F53*12,Capex!AR$1)))/(Input!$F53*12),0)</f>
        <v>0</v>
      </c>
      <c r="AS107" s="89">
        <f ca="1">+IFERROR(SUM(OFFSET(AS73,0,0,1,-MIN(Input!$F53*12,Capex!AS$1)))/(Input!$F53*12),0)</f>
        <v>0</v>
      </c>
      <c r="AT107" s="89">
        <f ca="1">+IFERROR(SUM(OFFSET(AT73,0,0,1,-MIN(Input!$F53*12,Capex!AT$1)))/(Input!$F53*12),0)</f>
        <v>0</v>
      </c>
      <c r="AU107" s="89">
        <f ca="1">+IFERROR(SUM(OFFSET(AU73,0,0,1,-MIN(Input!$F53*12,Capex!AU$1)))/(Input!$F53*12),0)</f>
        <v>0</v>
      </c>
      <c r="AV107" s="89">
        <f ca="1">+IFERROR(SUM(OFFSET(AV73,0,0,1,-MIN(Input!$F53*12,Capex!AV$1)))/(Input!$F53*12),0)</f>
        <v>0</v>
      </c>
      <c r="AW107" s="89">
        <f ca="1">+IFERROR(SUM(OFFSET(AW73,0,0,1,-MIN(Input!$F53*12,Capex!AW$1)))/(Input!$F53*12),0)</f>
        <v>0</v>
      </c>
      <c r="AX107" s="89">
        <f ca="1">+IFERROR(SUM(OFFSET(AX73,0,0,1,-MIN(Input!$F53*12,Capex!AX$1)))/(Input!$F53*12),0)</f>
        <v>0</v>
      </c>
      <c r="AY107" s="89">
        <f ca="1">+IFERROR(SUM(OFFSET(AY73,0,0,1,-MIN(Input!$F53*12,Capex!AY$1)))/(Input!$F53*12),0)</f>
        <v>0</v>
      </c>
      <c r="AZ107" s="89">
        <f ca="1">+IFERROR(SUM(OFFSET(AZ73,0,0,1,-MIN(Input!$F53*12,Capex!AZ$1)))/(Input!$F53*12),0)</f>
        <v>0</v>
      </c>
      <c r="BA107" s="89">
        <f ca="1">+IFERROR(SUM(OFFSET(BA73,0,0,1,-MIN(Input!$F53*12,Capex!BA$1)))/(Input!$F53*12),0)</f>
        <v>0</v>
      </c>
      <c r="BB107" s="89">
        <f ca="1">+IFERROR(SUM(OFFSET(BB73,0,0,1,-MIN(Input!$F53*12,Capex!BB$1)))/(Input!$F53*12),0)</f>
        <v>0</v>
      </c>
      <c r="BC107" s="89">
        <f ca="1">+IFERROR(SUM(OFFSET(BC73,0,0,1,-MIN(Input!$F53*12,Capex!BC$1)))/(Input!$F53*12),0)</f>
        <v>0</v>
      </c>
      <c r="BD107" s="89">
        <f ca="1">+IFERROR(SUM(OFFSET(BD73,0,0,1,-MIN(Input!$F53*12,Capex!BD$1)))/(Input!$F53*12),0)</f>
        <v>0</v>
      </c>
      <c r="BE107" s="89">
        <f ca="1">+IFERROR(SUM(OFFSET(BE73,0,0,1,-MIN(Input!$F53*12,Capex!BE$1)))/(Input!$F53*12),0)</f>
        <v>0</v>
      </c>
      <c r="BF107" s="89">
        <f ca="1">+IFERROR(SUM(OFFSET(BF73,0,0,1,-MIN(Input!$F53*12,Capex!BF$1)))/(Input!$F53*12),0)</f>
        <v>0</v>
      </c>
      <c r="BG107" s="89">
        <f ca="1">+IFERROR(SUM(OFFSET(BG73,0,0,1,-MIN(Input!$F53*12,Capex!BG$1)))/(Input!$F53*12),0)</f>
        <v>0</v>
      </c>
      <c r="BH107" s="89">
        <f ca="1">+IFERROR(SUM(OFFSET(BH73,0,0,1,-MIN(Input!$F53*12,Capex!BH$1)))/(Input!$F53*12),0)</f>
        <v>0</v>
      </c>
      <c r="BI107" s="89">
        <f ca="1">+IFERROR(SUM(OFFSET(BI73,0,0,1,-MIN(Input!$F53*12,Capex!BI$1)))/(Input!$F53*12),0)</f>
        <v>0</v>
      </c>
      <c r="BJ107" s="89">
        <f ca="1">+IFERROR(SUM(OFFSET(BJ73,0,0,1,-MIN(Input!$F53*12,Capex!BJ$1)))/(Input!$F53*12),0)</f>
        <v>0</v>
      </c>
      <c r="BK107" s="89">
        <f ca="1">+IFERROR(SUM(OFFSET(BK73,0,0,1,-MIN(Input!$F53*12,Capex!BK$1)))/(Input!$F53*12),0)</f>
        <v>0</v>
      </c>
      <c r="BL107" s="89">
        <f ca="1">+IFERROR(SUM(OFFSET(BL73,0,0,1,-MIN(Input!$F53*12,Capex!BL$1)))/(Input!$F53*12),0)</f>
        <v>0</v>
      </c>
      <c r="BM107" s="89">
        <f ca="1">+IFERROR(SUM(OFFSET(BM73,0,0,1,-MIN(Input!$F53*12,Capex!BM$1)))/(Input!$F53*12),0)</f>
        <v>0</v>
      </c>
      <c r="BN107" s="89">
        <f ca="1">+IFERROR(SUM(OFFSET(BN73,0,0,1,-MIN(Input!$F53*12,Capex!BN$1)))/(Input!$F53*12),0)</f>
        <v>0</v>
      </c>
      <c r="BO107" s="89">
        <f ca="1">+IFERROR(SUM(OFFSET(BO73,0,0,1,-MIN(Input!$F53*12,Capex!BO$1)))/(Input!$F53*12),0)</f>
        <v>0</v>
      </c>
      <c r="BP107" s="89">
        <f ca="1">+IFERROR(SUM(OFFSET(BP73,0,0,1,-MIN(Input!$F53*12,Capex!BP$1)))/(Input!$F53*12),0)</f>
        <v>0</v>
      </c>
      <c r="BQ107" s="89">
        <f ca="1">+IFERROR(SUM(OFFSET(BQ73,0,0,1,-MIN(Input!$F53*12,Capex!BQ$1)))/(Input!$F53*12),0)</f>
        <v>0</v>
      </c>
      <c r="BR107" s="89">
        <f ca="1">+IFERROR(SUM(OFFSET(BR73,0,0,1,-MIN(Input!$F53*12,Capex!BR$1)))/(Input!$F53*12),0)</f>
        <v>0</v>
      </c>
      <c r="BS107" s="89">
        <f ca="1">+IFERROR(SUM(OFFSET(BS73,0,0,1,-MIN(Input!$F53*12,Capex!BS$1)))/(Input!$F53*12),0)</f>
        <v>0</v>
      </c>
      <c r="BT107" s="89">
        <f ca="1">+IFERROR(SUM(OFFSET(BT73,0,0,1,-MIN(Input!$F53*12,Capex!BT$1)))/(Input!$F53*12),0)</f>
        <v>0</v>
      </c>
      <c r="BU107" s="89">
        <f ca="1">+IFERROR(SUM(OFFSET(BU73,0,0,1,-MIN(Input!$F53*12,Capex!BU$1)))/(Input!$F53*12),0)</f>
        <v>0</v>
      </c>
      <c r="BV107" s="89">
        <f ca="1">+IFERROR(SUM(OFFSET(BV73,0,0,1,-MIN(Input!$F53*12,Capex!BV$1)))/(Input!$F53*12),0)</f>
        <v>0</v>
      </c>
      <c r="BW107" s="89">
        <f ca="1">+IFERROR(SUM(OFFSET(BW73,0,0,1,-MIN(Input!$F53*12,Capex!BW$1)))/(Input!$F53*12),0)</f>
        <v>0</v>
      </c>
      <c r="BX107" s="89">
        <f ca="1">+IFERROR(SUM(OFFSET(BX73,0,0,1,-MIN(Input!$F53*12,Capex!BX$1)))/(Input!$F53*12),0)</f>
        <v>0</v>
      </c>
      <c r="BY107" s="89">
        <f ca="1">+IFERROR(SUM(OFFSET(BY73,0,0,1,-MIN(Input!$F53*12,Capex!BY$1)))/(Input!$F53*12),0)</f>
        <v>0</v>
      </c>
      <c r="BZ107" s="89">
        <f ca="1">+IFERROR(SUM(OFFSET(BZ73,0,0,1,-MIN(Input!$F53*12,Capex!BZ$1)))/(Input!$F53*12),0)</f>
        <v>0</v>
      </c>
      <c r="CA107" s="89">
        <f ca="1">+IFERROR(SUM(OFFSET(CA73,0,0,1,-MIN(Input!$F53*12,Capex!CA$1)))/(Input!$F53*12),0)</f>
        <v>0</v>
      </c>
      <c r="CB107" s="89">
        <f ca="1">+IFERROR(SUM(OFFSET(CB73,0,0,1,-MIN(Input!$F53*12,Capex!CB$1)))/(Input!$F53*12),0)</f>
        <v>0</v>
      </c>
      <c r="CC107" s="89">
        <f ca="1">+IFERROR(SUM(OFFSET(CC73,0,0,1,-MIN(Input!$F53*12,Capex!CC$1)))/(Input!$F53*12),0)</f>
        <v>0</v>
      </c>
      <c r="CD107" s="89">
        <f ca="1">+IFERROR(SUM(OFFSET(CD73,0,0,1,-MIN(Input!$F53*12,Capex!CD$1)))/(Input!$F53*12),0)</f>
        <v>0</v>
      </c>
      <c r="CE107" s="89">
        <f ca="1">+IFERROR(SUM(OFFSET(CE73,0,0,1,-MIN(Input!$F53*12,Capex!CE$1)))/(Input!$F53*12),0)</f>
        <v>0</v>
      </c>
      <c r="CF107" s="89">
        <f ca="1">+IFERROR(SUM(OFFSET(CF73,0,0,1,-MIN(Input!$F53*12,Capex!CF$1)))/(Input!$F53*12),0)</f>
        <v>0</v>
      </c>
      <c r="CG107" s="89">
        <f ca="1">+IFERROR(SUM(OFFSET(CG73,0,0,1,-MIN(Input!$F53*12,Capex!CG$1)))/(Input!$F53*12),0)</f>
        <v>0</v>
      </c>
      <c r="CH107" s="89">
        <f ca="1">+IFERROR(SUM(OFFSET(CH73,0,0,1,-MIN(Input!$F53*12,Capex!CH$1)))/(Input!$F53*12),0)</f>
        <v>0</v>
      </c>
      <c r="CI107" s="89">
        <f ca="1">+IFERROR(SUM(OFFSET(CI73,0,0,1,-MIN(Input!$F53*12,Capex!CI$1)))/(Input!$F53*12),0)</f>
        <v>0</v>
      </c>
      <c r="CJ107" s="89">
        <f ca="1">+IFERROR(SUM(OFFSET(CJ73,0,0,1,-MIN(Input!$F53*12,Capex!CJ$1)))/(Input!$F53*12),0)</f>
        <v>0</v>
      </c>
      <c r="CK107" s="89">
        <f ca="1">+IFERROR(SUM(OFFSET(CK73,0,0,1,-MIN(Input!$F53*12,Capex!CK$1)))/(Input!$F53*12),0)</f>
        <v>0</v>
      </c>
      <c r="CL107" s="89">
        <f ca="1">+IFERROR(SUM(OFFSET(CL73,0,0,1,-MIN(Input!$F53*12,Capex!CL$1)))/(Input!$F53*12),0)</f>
        <v>0</v>
      </c>
      <c r="CM107" s="89">
        <f ca="1">+IFERROR(SUM(OFFSET(CM73,0,0,1,-MIN(Input!$F53*12,Capex!CM$1)))/(Input!$F53*12),0)</f>
        <v>0</v>
      </c>
      <c r="CN107" s="89">
        <f ca="1">+IFERROR(SUM(OFFSET(CN73,0,0,1,-MIN(Input!$F53*12,Capex!CN$1)))/(Input!$F53*12),0)</f>
        <v>0</v>
      </c>
      <c r="CO107" s="89">
        <f ca="1">+IFERROR(SUM(OFFSET(CO73,0,0,1,-MIN(Input!$F53*12,Capex!CO$1)))/(Input!$F53*12),0)</f>
        <v>0</v>
      </c>
      <c r="CP107" s="89">
        <f ca="1">+IFERROR(SUM(OFFSET(CP73,0,0,1,-MIN(Input!$F53*12,Capex!CP$1)))/(Input!$F53*12),0)</f>
        <v>0</v>
      </c>
      <c r="CQ107" s="89">
        <f ca="1">+IFERROR(SUM(OFFSET(CQ73,0,0,1,-MIN(Input!$F53*12,Capex!CQ$1)))/(Input!$F53*12),0)</f>
        <v>0</v>
      </c>
      <c r="CR107" s="89">
        <f ca="1">+IFERROR(SUM(OFFSET(CR73,0,0,1,-MIN(Input!$F53*12,Capex!CR$1)))/(Input!$F53*12),0)</f>
        <v>0</v>
      </c>
      <c r="CS107" s="89">
        <f ca="1">+IFERROR(SUM(OFFSET(CS73,0,0,1,-MIN(Input!$F53*12,Capex!CS$1)))/(Input!$F53*12),0)</f>
        <v>0</v>
      </c>
      <c r="CT107" s="89">
        <f ca="1">+IFERROR(SUM(OFFSET(CT73,0,0,1,-MIN(Input!$F53*12,Capex!CT$1)))/(Input!$F53*12),0)</f>
        <v>0</v>
      </c>
      <c r="CU107" s="89">
        <f ca="1">+IFERROR(SUM(OFFSET(CU73,0,0,1,-MIN(Input!$F53*12,Capex!CU$1)))/(Input!$F53*12),0)</f>
        <v>0</v>
      </c>
      <c r="CV107" s="89">
        <f ca="1">+IFERROR(SUM(OFFSET(CV73,0,0,1,-MIN(Input!$F53*12,Capex!CV$1)))/(Input!$F53*12),0)</f>
        <v>0</v>
      </c>
      <c r="CW107" s="89">
        <f ca="1">+IFERROR(SUM(OFFSET(CW73,0,0,1,-MIN(Input!$F53*12,Capex!CW$1)))/(Input!$F53*12),0)</f>
        <v>0</v>
      </c>
      <c r="CX107" s="89">
        <f ca="1">+IFERROR(SUM(OFFSET(CX73,0,0,1,-MIN(Input!$F53*12,Capex!CX$1)))/(Input!$F53*12),0)</f>
        <v>0</v>
      </c>
      <c r="CY107" s="89">
        <f ca="1">+IFERROR(SUM(OFFSET(CY73,0,0,1,-MIN(Input!$F53*12,Capex!CY$1)))/(Input!$F53*12),0)</f>
        <v>0</v>
      </c>
      <c r="CZ107" s="89">
        <f ca="1">+IFERROR(SUM(OFFSET(CZ73,0,0,1,-MIN(Input!$F53*12,Capex!CZ$1)))/(Input!$F53*12),0)</f>
        <v>0</v>
      </c>
      <c r="DA107" s="89">
        <f ca="1">+IFERROR(SUM(OFFSET(DA73,0,0,1,-MIN(Input!$F53*12,Capex!DA$1)))/(Input!$F53*12),0)</f>
        <v>0</v>
      </c>
      <c r="DB107" s="89">
        <f ca="1">+IFERROR(SUM(OFFSET(DB73,0,0,1,-MIN(Input!$F53*12,Capex!DB$1)))/(Input!$F53*12),0)</f>
        <v>0</v>
      </c>
      <c r="DC107" s="89">
        <f ca="1">+IFERROR(SUM(OFFSET(DC73,0,0,1,-MIN(Input!$F53*12,Capex!DC$1)))/(Input!$F53*12),0)</f>
        <v>0</v>
      </c>
      <c r="DD107" s="89">
        <f ca="1">+IFERROR(SUM(OFFSET(DD73,0,0,1,-MIN(Input!$F53*12,Capex!DD$1)))/(Input!$F53*12),0)</f>
        <v>0</v>
      </c>
      <c r="DE107" s="89">
        <f ca="1">+IFERROR(SUM(OFFSET(DE73,0,0,1,-MIN(Input!$F53*12,Capex!DE$1)))/(Input!$F53*12),0)</f>
        <v>0</v>
      </c>
      <c r="DF107" s="89">
        <f ca="1">+IFERROR(SUM(OFFSET(DF73,0,0,1,-MIN(Input!$F53*12,Capex!DF$1)))/(Input!$F53*12),0)</f>
        <v>0</v>
      </c>
      <c r="DG107" s="89">
        <f ca="1">+IFERROR(SUM(OFFSET(DG73,0,0,1,-MIN(Input!$F53*12,Capex!DG$1)))/(Input!$F53*12),0)</f>
        <v>0</v>
      </c>
      <c r="DH107" s="89">
        <f ca="1">+IFERROR(SUM(OFFSET(DH73,0,0,1,-MIN(Input!$F53*12,Capex!DH$1)))/(Input!$F53*12),0)</f>
        <v>0</v>
      </c>
      <c r="DI107" s="89">
        <f ca="1">+IFERROR(SUM(OFFSET(DI73,0,0,1,-MIN(Input!$F53*12,Capex!DI$1)))/(Input!$F53*12),0)</f>
        <v>0</v>
      </c>
      <c r="DJ107" s="89">
        <f ca="1">+IFERROR(SUM(OFFSET(DJ73,0,0,1,-MIN(Input!$F53*12,Capex!DJ$1)))/(Input!$F53*12),0)</f>
        <v>0</v>
      </c>
      <c r="DK107" s="89">
        <f ca="1">+IFERROR(SUM(OFFSET(DK73,0,0,1,-MIN(Input!$F53*12,Capex!DK$1)))/(Input!$F53*12),0)</f>
        <v>0</v>
      </c>
      <c r="DL107" s="89">
        <f ca="1">+IFERROR(SUM(OFFSET(DL73,0,0,1,-MIN(Input!$F53*12,Capex!DL$1)))/(Input!$F53*12),0)</f>
        <v>0</v>
      </c>
      <c r="DM107" s="89">
        <f ca="1">+IFERROR(SUM(OFFSET(DM73,0,0,1,-MIN(Input!$F53*12,Capex!DM$1)))/(Input!$F53*12),0)</f>
        <v>0</v>
      </c>
      <c r="DN107" s="89">
        <f ca="1">+IFERROR(SUM(OFFSET(DN73,0,0,1,-MIN(Input!$F53*12,Capex!DN$1)))/(Input!$F53*12),0)</f>
        <v>0</v>
      </c>
      <c r="DO107" s="89">
        <f ca="1">+IFERROR(SUM(OFFSET(DO73,0,0,1,-MIN(Input!$F53*12,Capex!DO$1)))/(Input!$F53*12),0)</f>
        <v>0</v>
      </c>
      <c r="DP107" s="89">
        <f ca="1">+IFERROR(SUM(OFFSET(DP73,0,0,1,-MIN(Input!$F53*12,Capex!DP$1)))/(Input!$F53*12),0)</f>
        <v>0</v>
      </c>
      <c r="DQ107" s="89">
        <f ca="1">+IFERROR(SUM(OFFSET(DQ73,0,0,1,-MIN(Input!$F53*12,Capex!DQ$1)))/(Input!$F53*12),0)</f>
        <v>0</v>
      </c>
      <c r="DR107" s="89">
        <f ca="1">+IFERROR(SUM(OFFSET(DR73,0,0,1,-MIN(Input!$F53*12,Capex!DR$1)))/(Input!$F53*12),0)</f>
        <v>0</v>
      </c>
      <c r="DS107" s="89">
        <f ca="1">+IFERROR(SUM(OFFSET(DS73,0,0,1,-MIN(Input!$F53*12,Capex!DS$1)))/(Input!$F53*12),0)</f>
        <v>0</v>
      </c>
      <c r="DT107" s="89">
        <f ca="1">+IFERROR(SUM(OFFSET(DT73,0,0,1,-MIN(Input!$F53*12,Capex!DT$1)))/(Input!$F53*12),0)</f>
        <v>0</v>
      </c>
    </row>
    <row r="108" spans="1:16383" ht="14.25" customHeight="1" x14ac:dyDescent="0.15">
      <c r="A108" s="85">
        <f>+Input!G54</f>
        <v>0</v>
      </c>
      <c r="B108" s="3" t="str">
        <f t="shared" si="154"/>
        <v/>
      </c>
      <c r="C108" s="71" t="str">
        <f t="shared" si="153"/>
        <v>EUR</v>
      </c>
      <c r="D108" s="23"/>
      <c r="E108" s="89">
        <f ca="1">+IFERROR(SUM(OFFSET(E74,0,0,1,-MIN(Input!$F54*12,Capex!E$1)))/(Input!$F54*12),0)</f>
        <v>0</v>
      </c>
      <c r="F108" s="89">
        <f ca="1">+IFERROR(SUM(OFFSET(F74,0,0,1,-MIN(Input!$F54*12,Capex!F$1)))/(Input!$F54*12),0)</f>
        <v>0</v>
      </c>
      <c r="G108" s="89">
        <f ca="1">+IFERROR(SUM(OFFSET(G74,0,0,1,-MIN(Input!$F54*12,Capex!G$1)))/(Input!$F54*12),0)</f>
        <v>0</v>
      </c>
      <c r="H108" s="89">
        <f ca="1">+IFERROR(SUM(OFFSET(H74,0,0,1,-MIN(Input!$F54*12,Capex!H$1)))/(Input!$F54*12),0)</f>
        <v>0</v>
      </c>
      <c r="I108" s="89">
        <f ca="1">+IFERROR(SUM(OFFSET(I74,0,0,1,-MIN(Input!$F54*12,Capex!I$1)))/(Input!$F54*12),0)</f>
        <v>0</v>
      </c>
      <c r="J108" s="89">
        <f ca="1">+IFERROR(SUM(OFFSET(J74,0,0,1,-MIN(Input!$F54*12,Capex!J$1)))/(Input!$F54*12),0)</f>
        <v>0</v>
      </c>
      <c r="K108" s="89">
        <f ca="1">+IFERROR(SUM(OFFSET(K74,0,0,1,-MIN(Input!$F54*12,Capex!K$1)))/(Input!$F54*12),0)</f>
        <v>0</v>
      </c>
      <c r="L108" s="89">
        <f ca="1">+IFERROR(SUM(OFFSET(L74,0,0,1,-MIN(Input!$F54*12,Capex!L$1)))/(Input!$F54*12),0)</f>
        <v>0</v>
      </c>
      <c r="M108" s="89">
        <f ca="1">+IFERROR(SUM(OFFSET(M74,0,0,1,-MIN(Input!$F54*12,Capex!M$1)))/(Input!$F54*12),0)</f>
        <v>0</v>
      </c>
      <c r="N108" s="89">
        <f ca="1">+IFERROR(SUM(OFFSET(N74,0,0,1,-MIN(Input!$F54*12,Capex!N$1)))/(Input!$F54*12),0)</f>
        <v>0</v>
      </c>
      <c r="O108" s="89">
        <f ca="1">+IFERROR(SUM(OFFSET(O74,0,0,1,-MIN(Input!$F54*12,Capex!O$1)))/(Input!$F54*12),0)</f>
        <v>0</v>
      </c>
      <c r="P108" s="89">
        <f ca="1">+IFERROR(SUM(OFFSET(P74,0,0,1,-MIN(Input!$F54*12,Capex!P$1)))/(Input!$F54*12),0)</f>
        <v>0</v>
      </c>
      <c r="Q108" s="89">
        <f ca="1">+IFERROR(SUM(OFFSET(Q74,0,0,1,-MIN(Input!$F54*12,Capex!Q$1)))/(Input!$F54*12),0)</f>
        <v>0</v>
      </c>
      <c r="R108" s="89">
        <f ca="1">+IFERROR(SUM(OFFSET(R74,0,0,1,-MIN(Input!$F54*12,Capex!R$1)))/(Input!$F54*12),0)</f>
        <v>0</v>
      </c>
      <c r="S108" s="89">
        <f ca="1">+IFERROR(SUM(OFFSET(S74,0,0,1,-MIN(Input!$F54*12,Capex!S$1)))/(Input!$F54*12),0)</f>
        <v>0</v>
      </c>
      <c r="T108" s="89">
        <f ca="1">+IFERROR(SUM(OFFSET(T74,0,0,1,-MIN(Input!$F54*12,Capex!T$1)))/(Input!$F54*12),0)</f>
        <v>0</v>
      </c>
      <c r="U108" s="89">
        <f ca="1">+IFERROR(SUM(OFFSET(U74,0,0,1,-MIN(Input!$F54*12,Capex!U$1)))/(Input!$F54*12),0)</f>
        <v>0</v>
      </c>
      <c r="V108" s="89">
        <f ca="1">+IFERROR(SUM(OFFSET(V74,0,0,1,-MIN(Input!$F54*12,Capex!V$1)))/(Input!$F54*12),0)</f>
        <v>0</v>
      </c>
      <c r="W108" s="89">
        <f ca="1">+IFERROR(SUM(OFFSET(W74,0,0,1,-MIN(Input!$F54*12,Capex!W$1)))/(Input!$F54*12),0)</f>
        <v>0</v>
      </c>
      <c r="X108" s="89">
        <f ca="1">+IFERROR(SUM(OFFSET(X74,0,0,1,-MIN(Input!$F54*12,Capex!X$1)))/(Input!$F54*12),0)</f>
        <v>0</v>
      </c>
      <c r="Y108" s="89">
        <f ca="1">+IFERROR(SUM(OFFSET(Y74,0,0,1,-MIN(Input!$F54*12,Capex!Y$1)))/(Input!$F54*12),0)</f>
        <v>0</v>
      </c>
      <c r="Z108" s="89">
        <f ca="1">+IFERROR(SUM(OFFSET(Z74,0,0,1,-MIN(Input!$F54*12,Capex!Z$1)))/(Input!$F54*12),0)</f>
        <v>0</v>
      </c>
      <c r="AA108" s="89">
        <f ca="1">+IFERROR(SUM(OFFSET(AA74,0,0,1,-MIN(Input!$F54*12,Capex!AA$1)))/(Input!$F54*12),0)</f>
        <v>0</v>
      </c>
      <c r="AB108" s="89">
        <f ca="1">+IFERROR(SUM(OFFSET(AB74,0,0,1,-MIN(Input!$F54*12,Capex!AB$1)))/(Input!$F54*12),0)</f>
        <v>0</v>
      </c>
      <c r="AC108" s="89">
        <f ca="1">+IFERROR(SUM(OFFSET(AC74,0,0,1,-MIN(Input!$F54*12,Capex!AC$1)))/(Input!$F54*12),0)</f>
        <v>0</v>
      </c>
      <c r="AD108" s="89">
        <f ca="1">+IFERROR(SUM(OFFSET(AD74,0,0,1,-MIN(Input!$F54*12,Capex!AD$1)))/(Input!$F54*12),0)</f>
        <v>0</v>
      </c>
      <c r="AE108" s="89">
        <f ca="1">+IFERROR(SUM(OFFSET(AE74,0,0,1,-MIN(Input!$F54*12,Capex!AE$1)))/(Input!$F54*12),0)</f>
        <v>0</v>
      </c>
      <c r="AF108" s="89">
        <f ca="1">+IFERROR(SUM(OFFSET(AF74,0,0,1,-MIN(Input!$F54*12,Capex!AF$1)))/(Input!$F54*12),0)</f>
        <v>0</v>
      </c>
      <c r="AG108" s="89">
        <f ca="1">+IFERROR(SUM(OFFSET(AG74,0,0,1,-MIN(Input!$F54*12,Capex!AG$1)))/(Input!$F54*12),0)</f>
        <v>0</v>
      </c>
      <c r="AH108" s="89">
        <f ca="1">+IFERROR(SUM(OFFSET(AH74,0,0,1,-MIN(Input!$F54*12,Capex!AH$1)))/(Input!$F54*12),0)</f>
        <v>0</v>
      </c>
      <c r="AI108" s="89">
        <f ca="1">+IFERROR(SUM(OFFSET(AI74,0,0,1,-MIN(Input!$F54*12,Capex!AI$1)))/(Input!$F54*12),0)</f>
        <v>0</v>
      </c>
      <c r="AJ108" s="89">
        <f ca="1">+IFERROR(SUM(OFFSET(AJ74,0,0,1,-MIN(Input!$F54*12,Capex!AJ$1)))/(Input!$F54*12),0)</f>
        <v>0</v>
      </c>
      <c r="AK108" s="89">
        <f ca="1">+IFERROR(SUM(OFFSET(AK74,0,0,1,-MIN(Input!$F54*12,Capex!AK$1)))/(Input!$F54*12),0)</f>
        <v>0</v>
      </c>
      <c r="AL108" s="89">
        <f ca="1">+IFERROR(SUM(OFFSET(AL74,0,0,1,-MIN(Input!$F54*12,Capex!AL$1)))/(Input!$F54*12),0)</f>
        <v>0</v>
      </c>
      <c r="AM108" s="89">
        <f ca="1">+IFERROR(SUM(OFFSET(AM74,0,0,1,-MIN(Input!$F54*12,Capex!AM$1)))/(Input!$F54*12),0)</f>
        <v>0</v>
      </c>
      <c r="AN108" s="89">
        <f ca="1">+IFERROR(SUM(OFFSET(AN74,0,0,1,-MIN(Input!$F54*12,Capex!AN$1)))/(Input!$F54*12),0)</f>
        <v>0</v>
      </c>
      <c r="AO108" s="89">
        <f ca="1">+IFERROR(SUM(OFFSET(AO74,0,0,1,-MIN(Input!$F54*12,Capex!AO$1)))/(Input!$F54*12),0)</f>
        <v>0</v>
      </c>
      <c r="AP108" s="89">
        <f ca="1">+IFERROR(SUM(OFFSET(AP74,0,0,1,-MIN(Input!$F54*12,Capex!AP$1)))/(Input!$F54*12),0)</f>
        <v>0</v>
      </c>
      <c r="AQ108" s="89">
        <f ca="1">+IFERROR(SUM(OFFSET(AQ74,0,0,1,-MIN(Input!$F54*12,Capex!AQ$1)))/(Input!$F54*12),0)</f>
        <v>0</v>
      </c>
      <c r="AR108" s="89">
        <f ca="1">+IFERROR(SUM(OFFSET(AR74,0,0,1,-MIN(Input!$F54*12,Capex!AR$1)))/(Input!$F54*12),0)</f>
        <v>0</v>
      </c>
      <c r="AS108" s="89">
        <f ca="1">+IFERROR(SUM(OFFSET(AS74,0,0,1,-MIN(Input!$F54*12,Capex!AS$1)))/(Input!$F54*12),0)</f>
        <v>0</v>
      </c>
      <c r="AT108" s="89">
        <f ca="1">+IFERROR(SUM(OFFSET(AT74,0,0,1,-MIN(Input!$F54*12,Capex!AT$1)))/(Input!$F54*12),0)</f>
        <v>0</v>
      </c>
      <c r="AU108" s="89">
        <f ca="1">+IFERROR(SUM(OFFSET(AU74,0,0,1,-MIN(Input!$F54*12,Capex!AU$1)))/(Input!$F54*12),0)</f>
        <v>0</v>
      </c>
      <c r="AV108" s="89">
        <f ca="1">+IFERROR(SUM(OFFSET(AV74,0,0,1,-MIN(Input!$F54*12,Capex!AV$1)))/(Input!$F54*12),0)</f>
        <v>0</v>
      </c>
      <c r="AW108" s="89">
        <f ca="1">+IFERROR(SUM(OFFSET(AW74,0,0,1,-MIN(Input!$F54*12,Capex!AW$1)))/(Input!$F54*12),0)</f>
        <v>0</v>
      </c>
      <c r="AX108" s="89">
        <f ca="1">+IFERROR(SUM(OFFSET(AX74,0,0,1,-MIN(Input!$F54*12,Capex!AX$1)))/(Input!$F54*12),0)</f>
        <v>0</v>
      </c>
      <c r="AY108" s="89">
        <f ca="1">+IFERROR(SUM(OFFSET(AY74,0,0,1,-MIN(Input!$F54*12,Capex!AY$1)))/(Input!$F54*12),0)</f>
        <v>0</v>
      </c>
      <c r="AZ108" s="89">
        <f ca="1">+IFERROR(SUM(OFFSET(AZ74,0,0,1,-MIN(Input!$F54*12,Capex!AZ$1)))/(Input!$F54*12),0)</f>
        <v>0</v>
      </c>
      <c r="BA108" s="89">
        <f ca="1">+IFERROR(SUM(OFFSET(BA74,0,0,1,-MIN(Input!$F54*12,Capex!BA$1)))/(Input!$F54*12),0)</f>
        <v>0</v>
      </c>
      <c r="BB108" s="89">
        <f ca="1">+IFERROR(SUM(OFFSET(BB74,0,0,1,-MIN(Input!$F54*12,Capex!BB$1)))/(Input!$F54*12),0)</f>
        <v>0</v>
      </c>
      <c r="BC108" s="89">
        <f ca="1">+IFERROR(SUM(OFFSET(BC74,0,0,1,-MIN(Input!$F54*12,Capex!BC$1)))/(Input!$F54*12),0)</f>
        <v>0</v>
      </c>
      <c r="BD108" s="89">
        <f ca="1">+IFERROR(SUM(OFFSET(BD74,0,0,1,-MIN(Input!$F54*12,Capex!BD$1)))/(Input!$F54*12),0)</f>
        <v>0</v>
      </c>
      <c r="BE108" s="89">
        <f ca="1">+IFERROR(SUM(OFFSET(BE74,0,0,1,-MIN(Input!$F54*12,Capex!BE$1)))/(Input!$F54*12),0)</f>
        <v>0</v>
      </c>
      <c r="BF108" s="89">
        <f ca="1">+IFERROR(SUM(OFFSET(BF74,0,0,1,-MIN(Input!$F54*12,Capex!BF$1)))/(Input!$F54*12),0)</f>
        <v>0</v>
      </c>
      <c r="BG108" s="89">
        <f ca="1">+IFERROR(SUM(OFFSET(BG74,0,0,1,-MIN(Input!$F54*12,Capex!BG$1)))/(Input!$F54*12),0)</f>
        <v>0</v>
      </c>
      <c r="BH108" s="89">
        <f ca="1">+IFERROR(SUM(OFFSET(BH74,0,0,1,-MIN(Input!$F54*12,Capex!BH$1)))/(Input!$F54*12),0)</f>
        <v>0</v>
      </c>
      <c r="BI108" s="89">
        <f ca="1">+IFERROR(SUM(OFFSET(BI74,0,0,1,-MIN(Input!$F54*12,Capex!BI$1)))/(Input!$F54*12),0)</f>
        <v>0</v>
      </c>
      <c r="BJ108" s="89">
        <f ca="1">+IFERROR(SUM(OFFSET(BJ74,0,0,1,-MIN(Input!$F54*12,Capex!BJ$1)))/(Input!$F54*12),0)</f>
        <v>0</v>
      </c>
      <c r="BK108" s="89">
        <f ca="1">+IFERROR(SUM(OFFSET(BK74,0,0,1,-MIN(Input!$F54*12,Capex!BK$1)))/(Input!$F54*12),0)</f>
        <v>0</v>
      </c>
      <c r="BL108" s="89">
        <f ca="1">+IFERROR(SUM(OFFSET(BL74,0,0,1,-MIN(Input!$F54*12,Capex!BL$1)))/(Input!$F54*12),0)</f>
        <v>0</v>
      </c>
      <c r="BM108" s="89">
        <f ca="1">+IFERROR(SUM(OFFSET(BM74,0,0,1,-MIN(Input!$F54*12,Capex!BM$1)))/(Input!$F54*12),0)</f>
        <v>0</v>
      </c>
      <c r="BN108" s="89">
        <f ca="1">+IFERROR(SUM(OFFSET(BN74,0,0,1,-MIN(Input!$F54*12,Capex!BN$1)))/(Input!$F54*12),0)</f>
        <v>0</v>
      </c>
      <c r="BO108" s="89">
        <f ca="1">+IFERROR(SUM(OFFSET(BO74,0,0,1,-MIN(Input!$F54*12,Capex!BO$1)))/(Input!$F54*12),0)</f>
        <v>0</v>
      </c>
      <c r="BP108" s="89">
        <f ca="1">+IFERROR(SUM(OFFSET(BP74,0,0,1,-MIN(Input!$F54*12,Capex!BP$1)))/(Input!$F54*12),0)</f>
        <v>0</v>
      </c>
      <c r="BQ108" s="89">
        <f ca="1">+IFERROR(SUM(OFFSET(BQ74,0,0,1,-MIN(Input!$F54*12,Capex!BQ$1)))/(Input!$F54*12),0)</f>
        <v>0</v>
      </c>
      <c r="BR108" s="89">
        <f ca="1">+IFERROR(SUM(OFFSET(BR74,0,0,1,-MIN(Input!$F54*12,Capex!BR$1)))/(Input!$F54*12),0)</f>
        <v>0</v>
      </c>
      <c r="BS108" s="89">
        <f ca="1">+IFERROR(SUM(OFFSET(BS74,0,0,1,-MIN(Input!$F54*12,Capex!BS$1)))/(Input!$F54*12),0)</f>
        <v>0</v>
      </c>
      <c r="BT108" s="89">
        <f ca="1">+IFERROR(SUM(OFFSET(BT74,0,0,1,-MIN(Input!$F54*12,Capex!BT$1)))/(Input!$F54*12),0)</f>
        <v>0</v>
      </c>
      <c r="BU108" s="89">
        <f ca="1">+IFERROR(SUM(OFFSET(BU74,0,0,1,-MIN(Input!$F54*12,Capex!BU$1)))/(Input!$F54*12),0)</f>
        <v>0</v>
      </c>
      <c r="BV108" s="89">
        <f ca="1">+IFERROR(SUM(OFFSET(BV74,0,0,1,-MIN(Input!$F54*12,Capex!BV$1)))/(Input!$F54*12),0)</f>
        <v>0</v>
      </c>
      <c r="BW108" s="89">
        <f ca="1">+IFERROR(SUM(OFFSET(BW74,0,0,1,-MIN(Input!$F54*12,Capex!BW$1)))/(Input!$F54*12),0)</f>
        <v>0</v>
      </c>
      <c r="BX108" s="89">
        <f ca="1">+IFERROR(SUM(OFFSET(BX74,0,0,1,-MIN(Input!$F54*12,Capex!BX$1)))/(Input!$F54*12),0)</f>
        <v>0</v>
      </c>
      <c r="BY108" s="89">
        <f ca="1">+IFERROR(SUM(OFFSET(BY74,0,0,1,-MIN(Input!$F54*12,Capex!BY$1)))/(Input!$F54*12),0)</f>
        <v>0</v>
      </c>
      <c r="BZ108" s="89">
        <f ca="1">+IFERROR(SUM(OFFSET(BZ74,0,0,1,-MIN(Input!$F54*12,Capex!BZ$1)))/(Input!$F54*12),0)</f>
        <v>0</v>
      </c>
      <c r="CA108" s="89">
        <f ca="1">+IFERROR(SUM(OFFSET(CA74,0,0,1,-MIN(Input!$F54*12,Capex!CA$1)))/(Input!$F54*12),0)</f>
        <v>0</v>
      </c>
      <c r="CB108" s="89">
        <f ca="1">+IFERROR(SUM(OFFSET(CB74,0,0,1,-MIN(Input!$F54*12,Capex!CB$1)))/(Input!$F54*12),0)</f>
        <v>0</v>
      </c>
      <c r="CC108" s="89">
        <f ca="1">+IFERROR(SUM(OFFSET(CC74,0,0,1,-MIN(Input!$F54*12,Capex!CC$1)))/(Input!$F54*12),0)</f>
        <v>0</v>
      </c>
      <c r="CD108" s="89">
        <f ca="1">+IFERROR(SUM(OFFSET(CD74,0,0,1,-MIN(Input!$F54*12,Capex!CD$1)))/(Input!$F54*12),0)</f>
        <v>0</v>
      </c>
      <c r="CE108" s="89">
        <f ca="1">+IFERROR(SUM(OFFSET(CE74,0,0,1,-MIN(Input!$F54*12,Capex!CE$1)))/(Input!$F54*12),0)</f>
        <v>0</v>
      </c>
      <c r="CF108" s="89">
        <f ca="1">+IFERROR(SUM(OFFSET(CF74,0,0,1,-MIN(Input!$F54*12,Capex!CF$1)))/(Input!$F54*12),0)</f>
        <v>0</v>
      </c>
      <c r="CG108" s="89">
        <f ca="1">+IFERROR(SUM(OFFSET(CG74,0,0,1,-MIN(Input!$F54*12,Capex!CG$1)))/(Input!$F54*12),0)</f>
        <v>0</v>
      </c>
      <c r="CH108" s="89">
        <f ca="1">+IFERROR(SUM(OFFSET(CH74,0,0,1,-MIN(Input!$F54*12,Capex!CH$1)))/(Input!$F54*12),0)</f>
        <v>0</v>
      </c>
      <c r="CI108" s="89">
        <f ca="1">+IFERROR(SUM(OFFSET(CI74,0,0,1,-MIN(Input!$F54*12,Capex!CI$1)))/(Input!$F54*12),0)</f>
        <v>0</v>
      </c>
      <c r="CJ108" s="89">
        <f ca="1">+IFERROR(SUM(OFFSET(CJ74,0,0,1,-MIN(Input!$F54*12,Capex!CJ$1)))/(Input!$F54*12),0)</f>
        <v>0</v>
      </c>
      <c r="CK108" s="89">
        <f ca="1">+IFERROR(SUM(OFFSET(CK74,0,0,1,-MIN(Input!$F54*12,Capex!CK$1)))/(Input!$F54*12),0)</f>
        <v>0</v>
      </c>
      <c r="CL108" s="89">
        <f ca="1">+IFERROR(SUM(OFFSET(CL74,0,0,1,-MIN(Input!$F54*12,Capex!CL$1)))/(Input!$F54*12),0)</f>
        <v>0</v>
      </c>
      <c r="CM108" s="89">
        <f ca="1">+IFERROR(SUM(OFFSET(CM74,0,0,1,-MIN(Input!$F54*12,Capex!CM$1)))/(Input!$F54*12),0)</f>
        <v>0</v>
      </c>
      <c r="CN108" s="89">
        <f ca="1">+IFERROR(SUM(OFFSET(CN74,0,0,1,-MIN(Input!$F54*12,Capex!CN$1)))/(Input!$F54*12),0)</f>
        <v>0</v>
      </c>
      <c r="CO108" s="89">
        <f ca="1">+IFERROR(SUM(OFFSET(CO74,0,0,1,-MIN(Input!$F54*12,Capex!CO$1)))/(Input!$F54*12),0)</f>
        <v>0</v>
      </c>
      <c r="CP108" s="89">
        <f ca="1">+IFERROR(SUM(OFFSET(CP74,0,0,1,-MIN(Input!$F54*12,Capex!CP$1)))/(Input!$F54*12),0)</f>
        <v>0</v>
      </c>
      <c r="CQ108" s="89">
        <f ca="1">+IFERROR(SUM(OFFSET(CQ74,0,0,1,-MIN(Input!$F54*12,Capex!CQ$1)))/(Input!$F54*12),0)</f>
        <v>0</v>
      </c>
      <c r="CR108" s="89">
        <f ca="1">+IFERROR(SUM(OFFSET(CR74,0,0,1,-MIN(Input!$F54*12,Capex!CR$1)))/(Input!$F54*12),0)</f>
        <v>0</v>
      </c>
      <c r="CS108" s="89">
        <f ca="1">+IFERROR(SUM(OFFSET(CS74,0,0,1,-MIN(Input!$F54*12,Capex!CS$1)))/(Input!$F54*12),0)</f>
        <v>0</v>
      </c>
      <c r="CT108" s="89">
        <f ca="1">+IFERROR(SUM(OFFSET(CT74,0,0,1,-MIN(Input!$F54*12,Capex!CT$1)))/(Input!$F54*12),0)</f>
        <v>0</v>
      </c>
      <c r="CU108" s="89">
        <f ca="1">+IFERROR(SUM(OFFSET(CU74,0,0,1,-MIN(Input!$F54*12,Capex!CU$1)))/(Input!$F54*12),0)</f>
        <v>0</v>
      </c>
      <c r="CV108" s="89">
        <f ca="1">+IFERROR(SUM(OFFSET(CV74,0,0,1,-MIN(Input!$F54*12,Capex!CV$1)))/(Input!$F54*12),0)</f>
        <v>0</v>
      </c>
      <c r="CW108" s="89">
        <f ca="1">+IFERROR(SUM(OFFSET(CW74,0,0,1,-MIN(Input!$F54*12,Capex!CW$1)))/(Input!$F54*12),0)</f>
        <v>0</v>
      </c>
      <c r="CX108" s="89">
        <f ca="1">+IFERROR(SUM(OFFSET(CX74,0,0,1,-MIN(Input!$F54*12,Capex!CX$1)))/(Input!$F54*12),0)</f>
        <v>0</v>
      </c>
      <c r="CY108" s="89">
        <f ca="1">+IFERROR(SUM(OFFSET(CY74,0,0,1,-MIN(Input!$F54*12,Capex!CY$1)))/(Input!$F54*12),0)</f>
        <v>0</v>
      </c>
      <c r="CZ108" s="89">
        <f ca="1">+IFERROR(SUM(OFFSET(CZ74,0,0,1,-MIN(Input!$F54*12,Capex!CZ$1)))/(Input!$F54*12),0)</f>
        <v>0</v>
      </c>
      <c r="DA108" s="89">
        <f ca="1">+IFERROR(SUM(OFFSET(DA74,0,0,1,-MIN(Input!$F54*12,Capex!DA$1)))/(Input!$F54*12),0)</f>
        <v>0</v>
      </c>
      <c r="DB108" s="89">
        <f ca="1">+IFERROR(SUM(OFFSET(DB74,0,0,1,-MIN(Input!$F54*12,Capex!DB$1)))/(Input!$F54*12),0)</f>
        <v>0</v>
      </c>
      <c r="DC108" s="89">
        <f ca="1">+IFERROR(SUM(OFFSET(DC74,0,0,1,-MIN(Input!$F54*12,Capex!DC$1)))/(Input!$F54*12),0)</f>
        <v>0</v>
      </c>
      <c r="DD108" s="89">
        <f ca="1">+IFERROR(SUM(OFFSET(DD74,0,0,1,-MIN(Input!$F54*12,Capex!DD$1)))/(Input!$F54*12),0)</f>
        <v>0</v>
      </c>
      <c r="DE108" s="89">
        <f ca="1">+IFERROR(SUM(OFFSET(DE74,0,0,1,-MIN(Input!$F54*12,Capex!DE$1)))/(Input!$F54*12),0)</f>
        <v>0</v>
      </c>
      <c r="DF108" s="89">
        <f ca="1">+IFERROR(SUM(OFFSET(DF74,0,0,1,-MIN(Input!$F54*12,Capex!DF$1)))/(Input!$F54*12),0)</f>
        <v>0</v>
      </c>
      <c r="DG108" s="89">
        <f ca="1">+IFERROR(SUM(OFFSET(DG74,0,0,1,-MIN(Input!$F54*12,Capex!DG$1)))/(Input!$F54*12),0)</f>
        <v>0</v>
      </c>
      <c r="DH108" s="89">
        <f ca="1">+IFERROR(SUM(OFFSET(DH74,0,0,1,-MIN(Input!$F54*12,Capex!DH$1)))/(Input!$F54*12),0)</f>
        <v>0</v>
      </c>
      <c r="DI108" s="89">
        <f ca="1">+IFERROR(SUM(OFFSET(DI74,0,0,1,-MIN(Input!$F54*12,Capex!DI$1)))/(Input!$F54*12),0)</f>
        <v>0</v>
      </c>
      <c r="DJ108" s="89">
        <f ca="1">+IFERROR(SUM(OFFSET(DJ74,0,0,1,-MIN(Input!$F54*12,Capex!DJ$1)))/(Input!$F54*12),0)</f>
        <v>0</v>
      </c>
      <c r="DK108" s="89">
        <f ca="1">+IFERROR(SUM(OFFSET(DK74,0,0,1,-MIN(Input!$F54*12,Capex!DK$1)))/(Input!$F54*12),0)</f>
        <v>0</v>
      </c>
      <c r="DL108" s="89">
        <f ca="1">+IFERROR(SUM(OFFSET(DL74,0,0,1,-MIN(Input!$F54*12,Capex!DL$1)))/(Input!$F54*12),0)</f>
        <v>0</v>
      </c>
      <c r="DM108" s="89">
        <f ca="1">+IFERROR(SUM(OFFSET(DM74,0,0,1,-MIN(Input!$F54*12,Capex!DM$1)))/(Input!$F54*12),0)</f>
        <v>0</v>
      </c>
      <c r="DN108" s="89">
        <f ca="1">+IFERROR(SUM(OFFSET(DN74,0,0,1,-MIN(Input!$F54*12,Capex!DN$1)))/(Input!$F54*12),0)</f>
        <v>0</v>
      </c>
      <c r="DO108" s="89">
        <f ca="1">+IFERROR(SUM(OFFSET(DO74,0,0,1,-MIN(Input!$F54*12,Capex!DO$1)))/(Input!$F54*12),0)</f>
        <v>0</v>
      </c>
      <c r="DP108" s="89">
        <f ca="1">+IFERROR(SUM(OFFSET(DP74,0,0,1,-MIN(Input!$F54*12,Capex!DP$1)))/(Input!$F54*12),0)</f>
        <v>0</v>
      </c>
      <c r="DQ108" s="89">
        <f ca="1">+IFERROR(SUM(OFFSET(DQ74,0,0,1,-MIN(Input!$F54*12,Capex!DQ$1)))/(Input!$F54*12),0)</f>
        <v>0</v>
      </c>
      <c r="DR108" s="89">
        <f ca="1">+IFERROR(SUM(OFFSET(DR74,0,0,1,-MIN(Input!$F54*12,Capex!DR$1)))/(Input!$F54*12),0)</f>
        <v>0</v>
      </c>
      <c r="DS108" s="89">
        <f ca="1">+IFERROR(SUM(OFFSET(DS74,0,0,1,-MIN(Input!$F54*12,Capex!DS$1)))/(Input!$F54*12),0)</f>
        <v>0</v>
      </c>
      <c r="DT108" s="89">
        <f ca="1">+IFERROR(SUM(OFFSET(DT74,0,0,1,-MIN(Input!$F54*12,Capex!DT$1)))/(Input!$F54*12),0)</f>
        <v>0</v>
      </c>
    </row>
    <row r="109" spans="1:16383" ht="14.25" customHeight="1" x14ac:dyDescent="0.15">
      <c r="A109" s="72"/>
      <c r="B109" s="87" t="s">
        <v>17</v>
      </c>
      <c r="C109" s="73" t="str">
        <f t="shared" si="153"/>
        <v>EUR</v>
      </c>
      <c r="D109" s="72"/>
      <c r="E109" s="88">
        <f ca="1">SUM(E79:E108)</f>
        <v>21239.365079365078</v>
      </c>
      <c r="F109" s="88">
        <f t="shared" ref="F109:BQ109" ca="1" si="155">SUM(F79:F108)</f>
        <v>21239.365079365078</v>
      </c>
      <c r="G109" s="88">
        <f t="shared" ca="1" si="155"/>
        <v>21239.365079365078</v>
      </c>
      <c r="H109" s="88">
        <f t="shared" ca="1" si="155"/>
        <v>21239.365079365078</v>
      </c>
      <c r="I109" s="88">
        <f t="shared" ca="1" si="155"/>
        <v>21239.365079365078</v>
      </c>
      <c r="J109" s="88">
        <f t="shared" ca="1" si="155"/>
        <v>21239.365079365078</v>
      </c>
      <c r="K109" s="88">
        <f t="shared" ca="1" si="155"/>
        <v>21239.365079365078</v>
      </c>
      <c r="L109" s="88">
        <f t="shared" ca="1" si="155"/>
        <v>21239.365079365078</v>
      </c>
      <c r="M109" s="88">
        <f t="shared" ca="1" si="155"/>
        <v>21239.365079365078</v>
      </c>
      <c r="N109" s="88">
        <f t="shared" ca="1" si="155"/>
        <v>21239.365079365078</v>
      </c>
      <c r="O109" s="88">
        <f t="shared" ca="1" si="155"/>
        <v>21239.365079365078</v>
      </c>
      <c r="P109" s="88">
        <f t="shared" ca="1" si="155"/>
        <v>21239.365079365078</v>
      </c>
      <c r="Q109" s="88">
        <f t="shared" ca="1" si="155"/>
        <v>21239.365079365078</v>
      </c>
      <c r="R109" s="88">
        <f t="shared" ca="1" si="155"/>
        <v>21239.365079365078</v>
      </c>
      <c r="S109" s="88">
        <f t="shared" ca="1" si="155"/>
        <v>21239.365079365078</v>
      </c>
      <c r="T109" s="88">
        <f t="shared" ca="1" si="155"/>
        <v>21239.365079365078</v>
      </c>
      <c r="U109" s="88">
        <f t="shared" ca="1" si="155"/>
        <v>21239.365079365078</v>
      </c>
      <c r="V109" s="88">
        <f t="shared" ca="1" si="155"/>
        <v>21239.365079365078</v>
      </c>
      <c r="W109" s="88">
        <f t="shared" ca="1" si="155"/>
        <v>21239.365079365078</v>
      </c>
      <c r="X109" s="88">
        <f t="shared" ca="1" si="155"/>
        <v>21239.365079365078</v>
      </c>
      <c r="Y109" s="88">
        <f t="shared" ca="1" si="155"/>
        <v>21239.365079365078</v>
      </c>
      <c r="Z109" s="88">
        <f t="shared" ca="1" si="155"/>
        <v>21239.365079365078</v>
      </c>
      <c r="AA109" s="88">
        <f t="shared" ca="1" si="155"/>
        <v>21239.365079365078</v>
      </c>
      <c r="AB109" s="88">
        <f t="shared" ca="1" si="155"/>
        <v>21239.365079365078</v>
      </c>
      <c r="AC109" s="88">
        <f t="shared" ca="1" si="155"/>
        <v>21239.365079365078</v>
      </c>
      <c r="AD109" s="88">
        <f t="shared" ca="1" si="155"/>
        <v>21239.365079365078</v>
      </c>
      <c r="AE109" s="88">
        <f t="shared" ca="1" si="155"/>
        <v>21239.365079365078</v>
      </c>
      <c r="AF109" s="88">
        <f t="shared" ca="1" si="155"/>
        <v>21239.365079365078</v>
      </c>
      <c r="AG109" s="88">
        <f t="shared" ca="1" si="155"/>
        <v>21239.365079365078</v>
      </c>
      <c r="AH109" s="88">
        <f t="shared" ca="1" si="155"/>
        <v>21239.365079365078</v>
      </c>
      <c r="AI109" s="88">
        <f t="shared" ca="1" si="155"/>
        <v>21239.365079365078</v>
      </c>
      <c r="AJ109" s="88">
        <f t="shared" ca="1" si="155"/>
        <v>21239.365079365078</v>
      </c>
      <c r="AK109" s="88">
        <f t="shared" ca="1" si="155"/>
        <v>21239.365079365078</v>
      </c>
      <c r="AL109" s="88">
        <f t="shared" ca="1" si="155"/>
        <v>21239.365079365078</v>
      </c>
      <c r="AM109" s="88">
        <f t="shared" ca="1" si="155"/>
        <v>21239.365079365078</v>
      </c>
      <c r="AN109" s="88">
        <f t="shared" ca="1" si="155"/>
        <v>21239.365079365078</v>
      </c>
      <c r="AO109" s="88">
        <f t="shared" ca="1" si="155"/>
        <v>21239.365079365078</v>
      </c>
      <c r="AP109" s="88">
        <f t="shared" ca="1" si="155"/>
        <v>21239.365079365078</v>
      </c>
      <c r="AQ109" s="88">
        <f t="shared" ca="1" si="155"/>
        <v>21239.365079365078</v>
      </c>
      <c r="AR109" s="88">
        <f t="shared" ca="1" si="155"/>
        <v>21239.365079365078</v>
      </c>
      <c r="AS109" s="88">
        <f t="shared" ca="1" si="155"/>
        <v>21239.365079365078</v>
      </c>
      <c r="AT109" s="88">
        <f t="shared" ca="1" si="155"/>
        <v>21239.365079365078</v>
      </c>
      <c r="AU109" s="88">
        <f t="shared" ca="1" si="155"/>
        <v>21239.365079365078</v>
      </c>
      <c r="AV109" s="88">
        <f t="shared" ca="1" si="155"/>
        <v>21239.365079365078</v>
      </c>
      <c r="AW109" s="88">
        <f t="shared" ca="1" si="155"/>
        <v>21239.365079365078</v>
      </c>
      <c r="AX109" s="88">
        <f t="shared" ca="1" si="155"/>
        <v>21239.365079365078</v>
      </c>
      <c r="AY109" s="88">
        <f t="shared" ca="1" si="155"/>
        <v>21239.365079365078</v>
      </c>
      <c r="AZ109" s="88">
        <f t="shared" ca="1" si="155"/>
        <v>21239.365079365078</v>
      </c>
      <c r="BA109" s="88">
        <f t="shared" ca="1" si="155"/>
        <v>21239.365079365078</v>
      </c>
      <c r="BB109" s="88">
        <f t="shared" ca="1" si="155"/>
        <v>21239.365079365078</v>
      </c>
      <c r="BC109" s="88">
        <f t="shared" ca="1" si="155"/>
        <v>21239.365079365078</v>
      </c>
      <c r="BD109" s="88">
        <f t="shared" ca="1" si="155"/>
        <v>21239.365079365078</v>
      </c>
      <c r="BE109" s="88">
        <f t="shared" ca="1" si="155"/>
        <v>21239.365079365078</v>
      </c>
      <c r="BF109" s="88">
        <f t="shared" ca="1" si="155"/>
        <v>21239.365079365078</v>
      </c>
      <c r="BG109" s="88">
        <f t="shared" ca="1" si="155"/>
        <v>21239.365079365078</v>
      </c>
      <c r="BH109" s="88">
        <f t="shared" ca="1" si="155"/>
        <v>21239.365079365078</v>
      </c>
      <c r="BI109" s="88">
        <f t="shared" ca="1" si="155"/>
        <v>21239.365079365078</v>
      </c>
      <c r="BJ109" s="88">
        <f t="shared" ca="1" si="155"/>
        <v>21239.365079365078</v>
      </c>
      <c r="BK109" s="88">
        <f t="shared" ca="1" si="155"/>
        <v>21239.365079365078</v>
      </c>
      <c r="BL109" s="88">
        <f t="shared" ca="1" si="155"/>
        <v>21239.365079365078</v>
      </c>
      <c r="BM109" s="88">
        <f t="shared" ca="1" si="155"/>
        <v>21239.365079365078</v>
      </c>
      <c r="BN109" s="88">
        <f t="shared" ca="1" si="155"/>
        <v>21239.365079365078</v>
      </c>
      <c r="BO109" s="88">
        <f t="shared" ca="1" si="155"/>
        <v>21239.365079365078</v>
      </c>
      <c r="BP109" s="88">
        <f t="shared" ca="1" si="155"/>
        <v>21239.365079365078</v>
      </c>
      <c r="BQ109" s="88">
        <f t="shared" ca="1" si="155"/>
        <v>21239.365079365078</v>
      </c>
      <c r="BR109" s="88">
        <f t="shared" ref="BR109:BX109" ca="1" si="156">SUM(BR79:BR108)</f>
        <v>21239.365079365078</v>
      </c>
      <c r="BS109" s="88">
        <f t="shared" ca="1" si="156"/>
        <v>21239.365079365078</v>
      </c>
      <c r="BT109" s="88">
        <f t="shared" ca="1" si="156"/>
        <v>21239.365079365078</v>
      </c>
      <c r="BU109" s="88">
        <f t="shared" ca="1" si="156"/>
        <v>21239.365079365078</v>
      </c>
      <c r="BV109" s="88">
        <f t="shared" ca="1" si="156"/>
        <v>21239.365079365078</v>
      </c>
      <c r="BW109" s="88">
        <f t="shared" ca="1" si="156"/>
        <v>21239.365079365078</v>
      </c>
      <c r="BX109" s="88">
        <f t="shared" ca="1" si="156"/>
        <v>21239.365079365078</v>
      </c>
      <c r="BY109" s="88">
        <f t="shared" ref="BY109:DT109" ca="1" si="157">SUM(BY79:BY108)</f>
        <v>21239.365079365078</v>
      </c>
      <c r="BZ109" s="88">
        <f t="shared" ca="1" si="157"/>
        <v>21239.365079365078</v>
      </c>
      <c r="CA109" s="88">
        <f t="shared" ca="1" si="157"/>
        <v>21239.365079365078</v>
      </c>
      <c r="CB109" s="88">
        <f t="shared" ca="1" si="157"/>
        <v>21239.365079365078</v>
      </c>
      <c r="CC109" s="88">
        <f t="shared" ca="1" si="157"/>
        <v>21239.365079365078</v>
      </c>
      <c r="CD109" s="88">
        <f t="shared" ca="1" si="157"/>
        <v>21239.365079365078</v>
      </c>
      <c r="CE109" s="88">
        <f t="shared" ca="1" si="157"/>
        <v>21239.365079365078</v>
      </c>
      <c r="CF109" s="88">
        <f t="shared" ca="1" si="157"/>
        <v>21239.365079365078</v>
      </c>
      <c r="CG109" s="88">
        <f t="shared" ca="1" si="157"/>
        <v>21239.365079365078</v>
      </c>
      <c r="CH109" s="88">
        <f t="shared" ca="1" si="157"/>
        <v>21239.365079365078</v>
      </c>
      <c r="CI109" s="88">
        <f t="shared" ca="1" si="157"/>
        <v>21401.865079365078</v>
      </c>
      <c r="CJ109" s="88">
        <f t="shared" ca="1" si="157"/>
        <v>21401.865079365078</v>
      </c>
      <c r="CK109" s="88">
        <f t="shared" ca="1" si="157"/>
        <v>21003.055555555551</v>
      </c>
      <c r="CL109" s="88">
        <f t="shared" ca="1" si="157"/>
        <v>21003.055555555551</v>
      </c>
      <c r="CM109" s="88">
        <f t="shared" ca="1" si="157"/>
        <v>21003.055555555551</v>
      </c>
      <c r="CN109" s="88">
        <f t="shared" ca="1" si="157"/>
        <v>21003.055555555551</v>
      </c>
      <c r="CO109" s="88">
        <f t="shared" ca="1" si="157"/>
        <v>21003.055555555551</v>
      </c>
      <c r="CP109" s="88">
        <f t="shared" ca="1" si="157"/>
        <v>21003.055555555551</v>
      </c>
      <c r="CQ109" s="88">
        <f t="shared" ca="1" si="157"/>
        <v>21003.055555555551</v>
      </c>
      <c r="CR109" s="88">
        <f t="shared" ca="1" si="157"/>
        <v>21003.055555555551</v>
      </c>
      <c r="CS109" s="88">
        <f t="shared" ca="1" si="157"/>
        <v>21003.055555555551</v>
      </c>
      <c r="CT109" s="88">
        <f t="shared" ca="1" si="157"/>
        <v>21003.055555555551</v>
      </c>
      <c r="CU109" s="88">
        <f t="shared" ca="1" si="157"/>
        <v>21003.055555555551</v>
      </c>
      <c r="CV109" s="88">
        <f t="shared" ca="1" si="157"/>
        <v>21003.055555555551</v>
      </c>
      <c r="CW109" s="88">
        <f t="shared" ca="1" si="157"/>
        <v>21003.055555555551</v>
      </c>
      <c r="CX109" s="88">
        <f t="shared" ca="1" si="157"/>
        <v>21003.055555555551</v>
      </c>
      <c r="CY109" s="88">
        <f t="shared" ca="1" si="157"/>
        <v>21003.055555555551</v>
      </c>
      <c r="CZ109" s="88">
        <f t="shared" ca="1" si="157"/>
        <v>21003.055555555551</v>
      </c>
      <c r="DA109" s="88">
        <f t="shared" ca="1" si="157"/>
        <v>21003.055555555551</v>
      </c>
      <c r="DB109" s="88">
        <f t="shared" ca="1" si="157"/>
        <v>21003.055555555551</v>
      </c>
      <c r="DC109" s="88">
        <f t="shared" ca="1" si="157"/>
        <v>21003.055555555551</v>
      </c>
      <c r="DD109" s="88">
        <f t="shared" ca="1" si="157"/>
        <v>21003.055555555551</v>
      </c>
      <c r="DE109" s="88">
        <f t="shared" ca="1" si="157"/>
        <v>21003.055555555551</v>
      </c>
      <c r="DF109" s="88">
        <f t="shared" ca="1" si="157"/>
        <v>21003.055555555551</v>
      </c>
      <c r="DG109" s="88">
        <f t="shared" ca="1" si="157"/>
        <v>21003.055555555551</v>
      </c>
      <c r="DH109" s="88">
        <f t="shared" ca="1" si="157"/>
        <v>21003.055555555551</v>
      </c>
      <c r="DI109" s="88">
        <f t="shared" ca="1" si="157"/>
        <v>21003.055555555551</v>
      </c>
      <c r="DJ109" s="88">
        <f t="shared" ca="1" si="157"/>
        <v>21003.055555555551</v>
      </c>
      <c r="DK109" s="88">
        <f t="shared" ca="1" si="157"/>
        <v>21003.055555555551</v>
      </c>
      <c r="DL109" s="88">
        <f t="shared" ca="1" si="157"/>
        <v>21003.055555555551</v>
      </c>
      <c r="DM109" s="88">
        <f t="shared" ca="1" si="157"/>
        <v>21003.055555555551</v>
      </c>
      <c r="DN109" s="88">
        <f t="shared" ca="1" si="157"/>
        <v>21003.055555555551</v>
      </c>
      <c r="DO109" s="88">
        <f t="shared" ca="1" si="157"/>
        <v>21003.055555555551</v>
      </c>
      <c r="DP109" s="88">
        <f t="shared" ca="1" si="157"/>
        <v>21003.055555555551</v>
      </c>
      <c r="DQ109" s="88">
        <f t="shared" ca="1" si="157"/>
        <v>21003.055555555551</v>
      </c>
      <c r="DR109" s="88">
        <f t="shared" ca="1" si="157"/>
        <v>21003.055555555551</v>
      </c>
      <c r="DS109" s="88">
        <f t="shared" ca="1" si="157"/>
        <v>21003.055555555551</v>
      </c>
      <c r="DT109" s="88">
        <f t="shared" ca="1" si="157"/>
        <v>21003.055555555551</v>
      </c>
    </row>
    <row r="110" spans="1:16383" ht="14.25" customHeight="1" x14ac:dyDescent="0.15">
      <c r="C110" s="23"/>
      <c r="F110" s="89"/>
    </row>
    <row r="111" spans="1:16383" ht="14.25" customHeight="1" x14ac:dyDescent="0.15">
      <c r="B111" s="90"/>
      <c r="C111" s="23"/>
      <c r="F111" s="83"/>
      <c r="G111" s="83"/>
      <c r="H111" s="83"/>
      <c r="I111" s="83"/>
      <c r="J111" s="83"/>
      <c r="K111" s="83"/>
      <c r="L111" s="83"/>
      <c r="M111" s="83"/>
      <c r="N111" s="83"/>
      <c r="O111" s="83"/>
      <c r="P111" s="83"/>
      <c r="AD111" s="84"/>
      <c r="AE111" s="84"/>
    </row>
    <row r="112" spans="1:16383" s="701" customFormat="1" ht="18" x14ac:dyDescent="0.2">
      <c r="A112" s="698"/>
      <c r="B112" s="699" t="s">
        <v>104</v>
      </c>
      <c r="C112" s="699"/>
      <c r="D112" s="700"/>
      <c r="E112" s="700">
        <f t="shared" ref="E112:BY112" si="158">+E$4</f>
        <v>45688</v>
      </c>
      <c r="F112" s="700">
        <f t="shared" si="158"/>
        <v>45716</v>
      </c>
      <c r="G112" s="700">
        <f t="shared" si="158"/>
        <v>45747</v>
      </c>
      <c r="H112" s="700">
        <f t="shared" si="158"/>
        <v>45777</v>
      </c>
      <c r="I112" s="700">
        <f t="shared" si="158"/>
        <v>45808</v>
      </c>
      <c r="J112" s="700">
        <f t="shared" si="158"/>
        <v>45838</v>
      </c>
      <c r="K112" s="700">
        <f t="shared" si="158"/>
        <v>45869</v>
      </c>
      <c r="L112" s="700">
        <f t="shared" si="158"/>
        <v>45900</v>
      </c>
      <c r="M112" s="700">
        <f t="shared" si="158"/>
        <v>45930</v>
      </c>
      <c r="N112" s="700">
        <f t="shared" si="158"/>
        <v>45961</v>
      </c>
      <c r="O112" s="700">
        <f t="shared" si="158"/>
        <v>45991</v>
      </c>
      <c r="P112" s="700">
        <f t="shared" si="158"/>
        <v>46022</v>
      </c>
      <c r="Q112" s="700">
        <f t="shared" si="158"/>
        <v>46053</v>
      </c>
      <c r="R112" s="700">
        <f t="shared" si="158"/>
        <v>46081</v>
      </c>
      <c r="S112" s="700">
        <f t="shared" si="158"/>
        <v>46112</v>
      </c>
      <c r="T112" s="700">
        <f t="shared" si="158"/>
        <v>46142</v>
      </c>
      <c r="U112" s="700">
        <f t="shared" si="158"/>
        <v>46173</v>
      </c>
      <c r="V112" s="700">
        <f t="shared" si="158"/>
        <v>46203</v>
      </c>
      <c r="W112" s="700">
        <f t="shared" si="158"/>
        <v>46234</v>
      </c>
      <c r="X112" s="700">
        <f t="shared" si="158"/>
        <v>46265</v>
      </c>
      <c r="Y112" s="700">
        <f t="shared" si="158"/>
        <v>46295</v>
      </c>
      <c r="Z112" s="700">
        <f t="shared" si="158"/>
        <v>46326</v>
      </c>
      <c r="AA112" s="700">
        <f t="shared" si="158"/>
        <v>46356</v>
      </c>
      <c r="AB112" s="700">
        <f t="shared" si="158"/>
        <v>46387</v>
      </c>
      <c r="AC112" s="700">
        <f t="shared" si="158"/>
        <v>46418</v>
      </c>
      <c r="AD112" s="700">
        <f t="shared" si="158"/>
        <v>46446</v>
      </c>
      <c r="AE112" s="700">
        <f t="shared" si="158"/>
        <v>46477</v>
      </c>
      <c r="AF112" s="700">
        <f t="shared" si="158"/>
        <v>46507</v>
      </c>
      <c r="AG112" s="700">
        <f t="shared" si="158"/>
        <v>46538</v>
      </c>
      <c r="AH112" s="700">
        <f t="shared" si="158"/>
        <v>46568</v>
      </c>
      <c r="AI112" s="700">
        <f t="shared" si="158"/>
        <v>46599</v>
      </c>
      <c r="AJ112" s="700">
        <f t="shared" si="158"/>
        <v>46630</v>
      </c>
      <c r="AK112" s="700">
        <f t="shared" si="158"/>
        <v>46660</v>
      </c>
      <c r="AL112" s="700">
        <f t="shared" si="158"/>
        <v>46691</v>
      </c>
      <c r="AM112" s="700">
        <f t="shared" si="158"/>
        <v>46721</v>
      </c>
      <c r="AN112" s="700">
        <f t="shared" si="158"/>
        <v>46752</v>
      </c>
      <c r="AO112" s="700">
        <f t="shared" si="158"/>
        <v>46783</v>
      </c>
      <c r="AP112" s="700">
        <f t="shared" si="158"/>
        <v>46812</v>
      </c>
      <c r="AQ112" s="700">
        <f t="shared" si="158"/>
        <v>46843</v>
      </c>
      <c r="AR112" s="700">
        <f t="shared" si="158"/>
        <v>46873</v>
      </c>
      <c r="AS112" s="700">
        <f t="shared" si="158"/>
        <v>46904</v>
      </c>
      <c r="AT112" s="700">
        <f t="shared" si="158"/>
        <v>46934</v>
      </c>
      <c r="AU112" s="700">
        <f t="shared" si="158"/>
        <v>46965</v>
      </c>
      <c r="AV112" s="700">
        <f t="shared" si="158"/>
        <v>46996</v>
      </c>
      <c r="AW112" s="700">
        <f t="shared" si="158"/>
        <v>47026</v>
      </c>
      <c r="AX112" s="700">
        <f t="shared" si="158"/>
        <v>47057</v>
      </c>
      <c r="AY112" s="700">
        <f t="shared" si="158"/>
        <v>47087</v>
      </c>
      <c r="AZ112" s="700">
        <f t="shared" si="158"/>
        <v>47118</v>
      </c>
      <c r="BA112" s="700">
        <f t="shared" si="158"/>
        <v>47149</v>
      </c>
      <c r="BB112" s="700">
        <f t="shared" si="158"/>
        <v>47177</v>
      </c>
      <c r="BC112" s="700">
        <f t="shared" si="158"/>
        <v>47208</v>
      </c>
      <c r="BD112" s="700">
        <f t="shared" si="158"/>
        <v>47238</v>
      </c>
      <c r="BE112" s="700">
        <f t="shared" si="158"/>
        <v>47269</v>
      </c>
      <c r="BF112" s="700">
        <f t="shared" si="158"/>
        <v>47299</v>
      </c>
      <c r="BG112" s="700">
        <f t="shared" si="158"/>
        <v>47330</v>
      </c>
      <c r="BH112" s="700">
        <f t="shared" si="158"/>
        <v>47361</v>
      </c>
      <c r="BI112" s="700">
        <f t="shared" si="158"/>
        <v>47391</v>
      </c>
      <c r="BJ112" s="700">
        <f t="shared" si="158"/>
        <v>47422</v>
      </c>
      <c r="BK112" s="700">
        <f t="shared" si="158"/>
        <v>47452</v>
      </c>
      <c r="BL112" s="700">
        <f t="shared" si="158"/>
        <v>47483</v>
      </c>
      <c r="BM112" s="700">
        <f t="shared" si="158"/>
        <v>47514</v>
      </c>
      <c r="BN112" s="700">
        <f t="shared" si="158"/>
        <v>47542</v>
      </c>
      <c r="BO112" s="700">
        <f t="shared" si="158"/>
        <v>47573</v>
      </c>
      <c r="BP112" s="700">
        <f t="shared" si="158"/>
        <v>47603</v>
      </c>
      <c r="BQ112" s="700">
        <f t="shared" si="158"/>
        <v>47634</v>
      </c>
      <c r="BR112" s="700">
        <f t="shared" si="158"/>
        <v>47664</v>
      </c>
      <c r="BS112" s="700">
        <f t="shared" si="158"/>
        <v>47695</v>
      </c>
      <c r="BT112" s="700">
        <f t="shared" si="158"/>
        <v>47726</v>
      </c>
      <c r="BU112" s="700">
        <f t="shared" si="158"/>
        <v>47756</v>
      </c>
      <c r="BV112" s="700">
        <f t="shared" si="158"/>
        <v>47787</v>
      </c>
      <c r="BW112" s="700">
        <f t="shared" si="158"/>
        <v>47817</v>
      </c>
      <c r="BX112" s="700">
        <f t="shared" si="158"/>
        <v>47848</v>
      </c>
      <c r="BY112" s="700">
        <f t="shared" si="158"/>
        <v>47879</v>
      </c>
      <c r="BZ112" s="700">
        <f t="shared" ref="BZ112:DT112" si="159">+BZ$4</f>
        <v>47907</v>
      </c>
      <c r="CA112" s="700">
        <f t="shared" si="159"/>
        <v>47938</v>
      </c>
      <c r="CB112" s="700">
        <f t="shared" si="159"/>
        <v>47968</v>
      </c>
      <c r="CC112" s="700">
        <f t="shared" si="159"/>
        <v>47999</v>
      </c>
      <c r="CD112" s="700">
        <f t="shared" si="159"/>
        <v>48029</v>
      </c>
      <c r="CE112" s="700">
        <f t="shared" si="159"/>
        <v>48060</v>
      </c>
      <c r="CF112" s="700">
        <f t="shared" si="159"/>
        <v>48091</v>
      </c>
      <c r="CG112" s="700">
        <f t="shared" si="159"/>
        <v>48121</v>
      </c>
      <c r="CH112" s="700">
        <f t="shared" si="159"/>
        <v>48152</v>
      </c>
      <c r="CI112" s="700">
        <f t="shared" si="159"/>
        <v>48182</v>
      </c>
      <c r="CJ112" s="700">
        <f t="shared" si="159"/>
        <v>48213</v>
      </c>
      <c r="CK112" s="700">
        <f t="shared" si="159"/>
        <v>48244</v>
      </c>
      <c r="CL112" s="700">
        <f t="shared" si="159"/>
        <v>48273</v>
      </c>
      <c r="CM112" s="700">
        <f t="shared" si="159"/>
        <v>48304</v>
      </c>
      <c r="CN112" s="700">
        <f t="shared" si="159"/>
        <v>48334</v>
      </c>
      <c r="CO112" s="700">
        <f t="shared" si="159"/>
        <v>48365</v>
      </c>
      <c r="CP112" s="700">
        <f t="shared" si="159"/>
        <v>48395</v>
      </c>
      <c r="CQ112" s="700">
        <f t="shared" si="159"/>
        <v>48426</v>
      </c>
      <c r="CR112" s="700">
        <f t="shared" si="159"/>
        <v>48457</v>
      </c>
      <c r="CS112" s="700">
        <f t="shared" si="159"/>
        <v>48487</v>
      </c>
      <c r="CT112" s="700">
        <f t="shared" si="159"/>
        <v>48518</v>
      </c>
      <c r="CU112" s="700">
        <f t="shared" si="159"/>
        <v>48548</v>
      </c>
      <c r="CV112" s="700">
        <f t="shared" si="159"/>
        <v>48579</v>
      </c>
      <c r="CW112" s="700">
        <f t="shared" si="159"/>
        <v>48610</v>
      </c>
      <c r="CX112" s="700">
        <f t="shared" si="159"/>
        <v>48638</v>
      </c>
      <c r="CY112" s="700">
        <f t="shared" si="159"/>
        <v>48669</v>
      </c>
      <c r="CZ112" s="700">
        <f t="shared" si="159"/>
        <v>48699</v>
      </c>
      <c r="DA112" s="700">
        <f t="shared" si="159"/>
        <v>48730</v>
      </c>
      <c r="DB112" s="700">
        <f t="shared" si="159"/>
        <v>48760</v>
      </c>
      <c r="DC112" s="700">
        <f t="shared" si="159"/>
        <v>48791</v>
      </c>
      <c r="DD112" s="700">
        <f t="shared" si="159"/>
        <v>48822</v>
      </c>
      <c r="DE112" s="700">
        <f t="shared" si="159"/>
        <v>48852</v>
      </c>
      <c r="DF112" s="700">
        <f t="shared" si="159"/>
        <v>48883</v>
      </c>
      <c r="DG112" s="700">
        <f t="shared" si="159"/>
        <v>48913</v>
      </c>
      <c r="DH112" s="700">
        <f t="shared" si="159"/>
        <v>48944</v>
      </c>
      <c r="DI112" s="700">
        <f t="shared" si="159"/>
        <v>48975</v>
      </c>
      <c r="DJ112" s="700">
        <f t="shared" si="159"/>
        <v>49003</v>
      </c>
      <c r="DK112" s="700">
        <f t="shared" si="159"/>
        <v>49034</v>
      </c>
      <c r="DL112" s="700">
        <f t="shared" si="159"/>
        <v>49064</v>
      </c>
      <c r="DM112" s="700">
        <f t="shared" si="159"/>
        <v>49095</v>
      </c>
      <c r="DN112" s="700">
        <f t="shared" si="159"/>
        <v>49125</v>
      </c>
      <c r="DO112" s="700">
        <f t="shared" si="159"/>
        <v>49156</v>
      </c>
      <c r="DP112" s="700">
        <f t="shared" si="159"/>
        <v>49187</v>
      </c>
      <c r="DQ112" s="700">
        <f t="shared" si="159"/>
        <v>49217</v>
      </c>
      <c r="DR112" s="700">
        <f t="shared" si="159"/>
        <v>49248</v>
      </c>
      <c r="DS112" s="700">
        <f t="shared" si="159"/>
        <v>49278</v>
      </c>
      <c r="DT112" s="700">
        <f t="shared" si="159"/>
        <v>49309</v>
      </c>
      <c r="DU112" s="481"/>
      <c r="DV112" s="481"/>
      <c r="DW112" s="481"/>
      <c r="DX112" s="481"/>
      <c r="DY112" s="481"/>
      <c r="DZ112" s="481"/>
      <c r="EA112" s="481"/>
      <c r="EB112" s="481"/>
      <c r="EC112" s="481"/>
      <c r="ED112" s="481"/>
      <c r="EE112" s="481"/>
      <c r="EF112" s="481"/>
      <c r="EG112" s="481"/>
      <c r="EH112" s="481"/>
      <c r="EI112" s="481"/>
      <c r="EJ112" s="481"/>
      <c r="EK112" s="481"/>
      <c r="EL112" s="481"/>
      <c r="EM112" s="481"/>
      <c r="EN112" s="481"/>
      <c r="EO112" s="481"/>
      <c r="EP112" s="481"/>
      <c r="EQ112" s="481"/>
      <c r="ER112" s="481"/>
      <c r="ES112" s="481"/>
      <c r="ET112" s="481"/>
      <c r="EU112" s="481"/>
      <c r="EV112" s="481"/>
      <c r="EW112" s="481"/>
      <c r="EX112" s="481"/>
      <c r="EY112" s="481"/>
      <c r="EZ112" s="481"/>
      <c r="FA112" s="481"/>
      <c r="FB112" s="481"/>
      <c r="FC112" s="481"/>
      <c r="FD112" s="481"/>
      <c r="FE112" s="481"/>
      <c r="FF112" s="481"/>
      <c r="FG112" s="481"/>
      <c r="FH112" s="481"/>
      <c r="FI112" s="481"/>
      <c r="FJ112" s="481"/>
      <c r="FK112" s="481"/>
      <c r="FL112" s="481"/>
      <c r="FM112" s="481"/>
      <c r="FN112" s="481"/>
      <c r="FO112" s="481"/>
      <c r="FP112" s="481"/>
      <c r="FQ112" s="481"/>
      <c r="FR112" s="481"/>
      <c r="FS112" s="481"/>
      <c r="FT112" s="481"/>
      <c r="FU112" s="481"/>
      <c r="FV112" s="481"/>
      <c r="FW112" s="481"/>
      <c r="FX112" s="481"/>
      <c r="FY112" s="481"/>
      <c r="FZ112" s="481"/>
      <c r="GA112" s="481"/>
      <c r="GB112" s="481"/>
      <c r="GC112" s="481"/>
      <c r="GD112" s="481"/>
      <c r="GE112" s="481"/>
      <c r="GF112" s="481"/>
      <c r="GG112" s="481"/>
      <c r="GH112" s="481"/>
      <c r="GI112" s="481"/>
      <c r="GJ112" s="481"/>
      <c r="GK112" s="481"/>
      <c r="GL112" s="481"/>
      <c r="GM112" s="481"/>
      <c r="GN112" s="481"/>
      <c r="GO112" s="481"/>
      <c r="GP112" s="481"/>
      <c r="GQ112" s="481"/>
      <c r="GR112" s="481"/>
      <c r="GS112" s="481"/>
      <c r="GT112" s="481"/>
      <c r="GU112" s="481"/>
      <c r="GV112" s="481"/>
      <c r="GW112" s="481"/>
      <c r="GX112" s="481"/>
      <c r="GY112" s="481"/>
      <c r="GZ112" s="481"/>
      <c r="HA112" s="481"/>
      <c r="HB112" s="481"/>
      <c r="HC112" s="481"/>
      <c r="HD112" s="481"/>
      <c r="HE112" s="481"/>
      <c r="HF112" s="481"/>
      <c r="HG112" s="481"/>
      <c r="HH112" s="481"/>
      <c r="HI112" s="481"/>
      <c r="HJ112" s="481"/>
      <c r="HK112" s="481"/>
      <c r="HL112" s="481"/>
      <c r="HM112" s="481"/>
      <c r="HN112" s="481"/>
      <c r="HO112" s="481"/>
      <c r="HP112" s="481"/>
      <c r="HQ112" s="481"/>
      <c r="HR112" s="481"/>
      <c r="HS112" s="481"/>
      <c r="HT112" s="481"/>
      <c r="HU112" s="481"/>
      <c r="HV112" s="481"/>
      <c r="HW112" s="481"/>
      <c r="HX112" s="481"/>
      <c r="HY112" s="481"/>
      <c r="HZ112" s="481"/>
      <c r="IA112" s="481"/>
      <c r="IB112" s="481"/>
      <c r="IC112" s="481"/>
      <c r="ID112" s="481"/>
      <c r="IE112" s="481"/>
      <c r="IF112" s="481"/>
      <c r="IG112" s="481"/>
      <c r="IH112" s="481"/>
      <c r="II112" s="481"/>
      <c r="IJ112" s="481"/>
      <c r="IK112" s="481"/>
      <c r="IL112" s="481"/>
      <c r="IM112" s="481"/>
      <c r="IN112" s="481"/>
      <c r="IO112" s="481"/>
      <c r="IP112" s="481"/>
      <c r="IQ112" s="481"/>
      <c r="IR112" s="481"/>
      <c r="IS112" s="481"/>
      <c r="IT112" s="481"/>
      <c r="IU112" s="481"/>
      <c r="IV112" s="481"/>
      <c r="IW112" s="481"/>
      <c r="IX112" s="481"/>
      <c r="IY112" s="481"/>
      <c r="IZ112" s="481"/>
      <c r="JA112" s="481"/>
      <c r="JB112" s="481"/>
      <c r="JC112" s="481"/>
      <c r="JD112" s="481"/>
      <c r="JE112" s="481"/>
      <c r="JF112" s="481"/>
      <c r="JG112" s="481"/>
      <c r="JH112" s="481"/>
      <c r="JI112" s="481"/>
      <c r="JJ112" s="481"/>
      <c r="JK112" s="481"/>
      <c r="JL112" s="481"/>
      <c r="JM112" s="481"/>
      <c r="JN112" s="481"/>
      <c r="JO112" s="481"/>
      <c r="JP112" s="481"/>
      <c r="JQ112" s="481"/>
      <c r="JR112" s="481"/>
      <c r="JS112" s="481"/>
      <c r="JT112" s="481"/>
      <c r="JU112" s="481"/>
      <c r="JV112" s="481"/>
      <c r="JW112" s="481"/>
      <c r="JX112" s="481"/>
      <c r="JY112" s="481"/>
      <c r="JZ112" s="481"/>
      <c r="KA112" s="481"/>
      <c r="KB112" s="481"/>
      <c r="KC112" s="481"/>
      <c r="KD112" s="481"/>
      <c r="KE112" s="481"/>
      <c r="KF112" s="481"/>
      <c r="KG112" s="481"/>
      <c r="KH112" s="481"/>
      <c r="KI112" s="481"/>
      <c r="KJ112" s="481"/>
      <c r="KK112" s="481"/>
      <c r="KL112" s="481"/>
      <c r="KM112" s="481"/>
      <c r="KN112" s="481"/>
      <c r="KO112" s="481"/>
      <c r="KP112" s="481"/>
      <c r="KQ112" s="481"/>
      <c r="KR112" s="481"/>
      <c r="KS112" s="481"/>
      <c r="KT112" s="481"/>
      <c r="KU112" s="481"/>
      <c r="KV112" s="481"/>
      <c r="KW112" s="481"/>
      <c r="KX112" s="481"/>
      <c r="KY112" s="481"/>
      <c r="KZ112" s="481"/>
      <c r="LA112" s="481"/>
      <c r="LB112" s="481"/>
      <c r="LC112" s="481"/>
      <c r="LD112" s="481"/>
      <c r="LE112" s="481"/>
      <c r="LF112" s="481"/>
      <c r="LG112" s="481"/>
      <c r="LH112" s="481"/>
      <c r="LI112" s="481"/>
      <c r="LJ112" s="481"/>
      <c r="LK112" s="481"/>
      <c r="LL112" s="481"/>
      <c r="LM112" s="481"/>
      <c r="LN112" s="481"/>
      <c r="LO112" s="481"/>
      <c r="LP112" s="481"/>
      <c r="LQ112" s="481"/>
      <c r="LR112" s="481"/>
      <c r="LS112" s="481"/>
      <c r="LT112" s="481"/>
      <c r="LU112" s="481"/>
      <c r="LV112" s="481"/>
      <c r="LW112" s="481"/>
      <c r="LX112" s="481"/>
      <c r="LY112" s="481"/>
      <c r="LZ112" s="481"/>
      <c r="MA112" s="481"/>
      <c r="MB112" s="481"/>
      <c r="MC112" s="481"/>
      <c r="MD112" s="481"/>
      <c r="ME112" s="481"/>
      <c r="MF112" s="481"/>
      <c r="MG112" s="481"/>
      <c r="MH112" s="481"/>
      <c r="MI112" s="481"/>
      <c r="MJ112" s="481"/>
      <c r="MK112" s="481"/>
      <c r="ML112" s="481"/>
      <c r="MM112" s="481"/>
      <c r="MN112" s="481"/>
      <c r="MO112" s="481"/>
      <c r="MP112" s="481"/>
      <c r="MQ112" s="481"/>
      <c r="MR112" s="481"/>
      <c r="MS112" s="481"/>
      <c r="MT112" s="481"/>
      <c r="MU112" s="481"/>
      <c r="MV112" s="481"/>
      <c r="MW112" s="481"/>
      <c r="MX112" s="481"/>
      <c r="MY112" s="481"/>
      <c r="MZ112" s="481"/>
      <c r="NA112" s="481"/>
      <c r="NB112" s="481"/>
      <c r="NC112" s="481"/>
      <c r="ND112" s="481"/>
      <c r="NE112" s="481"/>
      <c r="NF112" s="481"/>
      <c r="NG112" s="481"/>
      <c r="NH112" s="481"/>
      <c r="NI112" s="481"/>
      <c r="NJ112" s="481"/>
      <c r="NK112" s="481"/>
      <c r="NL112" s="481"/>
      <c r="NM112" s="481"/>
      <c r="NN112" s="481"/>
      <c r="NO112" s="481"/>
      <c r="NP112" s="481"/>
      <c r="NQ112" s="481"/>
      <c r="NR112" s="481"/>
      <c r="NS112" s="481"/>
      <c r="NT112" s="481"/>
      <c r="NU112" s="481"/>
      <c r="NV112" s="481"/>
      <c r="NW112" s="481"/>
      <c r="NX112" s="481"/>
      <c r="NY112" s="481"/>
      <c r="NZ112" s="481"/>
      <c r="OA112" s="481"/>
      <c r="OB112" s="481"/>
      <c r="OC112" s="481"/>
      <c r="OD112" s="481"/>
      <c r="OE112" s="481"/>
      <c r="OF112" s="481"/>
      <c r="OG112" s="481"/>
      <c r="OH112" s="481"/>
      <c r="OI112" s="481"/>
      <c r="OJ112" s="481"/>
      <c r="OK112" s="481"/>
      <c r="OL112" s="481"/>
      <c r="OM112" s="481"/>
      <c r="ON112" s="481"/>
      <c r="OO112" s="481"/>
      <c r="OP112" s="481"/>
      <c r="OQ112" s="481"/>
      <c r="OR112" s="481"/>
      <c r="OS112" s="481"/>
      <c r="OT112" s="481"/>
      <c r="OU112" s="481"/>
      <c r="OV112" s="481"/>
      <c r="OW112" s="481"/>
      <c r="OX112" s="481"/>
      <c r="OY112" s="481"/>
      <c r="OZ112" s="481"/>
      <c r="PA112" s="481"/>
      <c r="PB112" s="481"/>
      <c r="PC112" s="481"/>
      <c r="PD112" s="481"/>
      <c r="PE112" s="481"/>
      <c r="PF112" s="481"/>
      <c r="PG112" s="481"/>
      <c r="PH112" s="481"/>
      <c r="PI112" s="481"/>
      <c r="PJ112" s="481"/>
      <c r="PK112" s="481"/>
      <c r="PL112" s="481"/>
      <c r="PM112" s="481"/>
      <c r="PN112" s="481"/>
      <c r="PO112" s="481"/>
      <c r="PP112" s="481"/>
      <c r="PQ112" s="481"/>
      <c r="PR112" s="481"/>
      <c r="PS112" s="481"/>
      <c r="PT112" s="481"/>
      <c r="PU112" s="481"/>
      <c r="PV112" s="481"/>
      <c r="PW112" s="481"/>
      <c r="PX112" s="481"/>
      <c r="PY112" s="481"/>
      <c r="PZ112" s="481"/>
      <c r="QA112" s="481"/>
      <c r="QB112" s="481"/>
      <c r="QC112" s="481"/>
      <c r="QD112" s="481"/>
      <c r="QE112" s="481"/>
      <c r="QF112" s="481"/>
      <c r="QG112" s="481"/>
      <c r="QH112" s="481"/>
      <c r="QI112" s="481"/>
      <c r="QJ112" s="481"/>
      <c r="QK112" s="481"/>
      <c r="QL112" s="481"/>
      <c r="QM112" s="481"/>
      <c r="QN112" s="481"/>
      <c r="QO112" s="481"/>
      <c r="QP112" s="481"/>
      <c r="QQ112" s="481"/>
      <c r="QR112" s="481"/>
      <c r="QS112" s="481"/>
      <c r="QT112" s="481"/>
      <c r="QU112" s="481"/>
      <c r="QV112" s="481"/>
      <c r="QW112" s="481"/>
      <c r="QX112" s="481"/>
      <c r="QY112" s="481"/>
      <c r="QZ112" s="481"/>
      <c r="RA112" s="481"/>
      <c r="RB112" s="481"/>
      <c r="RC112" s="481"/>
      <c r="RD112" s="481"/>
      <c r="RE112" s="481"/>
      <c r="RF112" s="481"/>
      <c r="RG112" s="481"/>
      <c r="RH112" s="481"/>
      <c r="RI112" s="481"/>
      <c r="RJ112" s="481"/>
      <c r="RK112" s="481"/>
      <c r="RL112" s="481"/>
      <c r="RM112" s="481"/>
      <c r="RN112" s="481"/>
      <c r="RO112" s="481"/>
      <c r="RP112" s="481"/>
      <c r="RQ112" s="481"/>
      <c r="RR112" s="481"/>
      <c r="RS112" s="481"/>
      <c r="RT112" s="481"/>
      <c r="RU112" s="481"/>
      <c r="RV112" s="481"/>
      <c r="RW112" s="481"/>
      <c r="RX112" s="481"/>
      <c r="RY112" s="481"/>
      <c r="RZ112" s="481"/>
      <c r="SA112" s="481"/>
      <c r="SB112" s="481"/>
      <c r="SC112" s="481"/>
      <c r="SD112" s="481"/>
      <c r="SE112" s="481"/>
      <c r="SF112" s="481"/>
      <c r="SG112" s="481"/>
      <c r="SH112" s="481"/>
      <c r="SI112" s="481"/>
      <c r="SJ112" s="481"/>
      <c r="SK112" s="481"/>
      <c r="SL112" s="481"/>
      <c r="SM112" s="481"/>
      <c r="SN112" s="481"/>
      <c r="SO112" s="481"/>
      <c r="SP112" s="481"/>
      <c r="SQ112" s="481"/>
      <c r="SR112" s="481"/>
      <c r="SS112" s="481"/>
      <c r="ST112" s="481"/>
      <c r="SU112" s="481"/>
      <c r="SV112" s="481"/>
      <c r="SW112" s="481"/>
      <c r="SX112" s="481"/>
      <c r="SY112" s="481"/>
      <c r="SZ112" s="481"/>
      <c r="TA112" s="481"/>
      <c r="TB112" s="481"/>
      <c r="TC112" s="481"/>
      <c r="TD112" s="481"/>
      <c r="TE112" s="481"/>
      <c r="TF112" s="481"/>
      <c r="TG112" s="481"/>
      <c r="TH112" s="481"/>
      <c r="TI112" s="481"/>
      <c r="TJ112" s="481"/>
      <c r="TK112" s="481"/>
      <c r="TL112" s="481"/>
      <c r="TM112" s="481"/>
      <c r="TN112" s="481"/>
      <c r="TO112" s="481"/>
      <c r="TP112" s="481"/>
      <c r="TQ112" s="481"/>
      <c r="TR112" s="481"/>
      <c r="TS112" s="481"/>
      <c r="TT112" s="481"/>
      <c r="TU112" s="481"/>
      <c r="TV112" s="481"/>
      <c r="TW112" s="481"/>
      <c r="TX112" s="481"/>
      <c r="TY112" s="481"/>
      <c r="TZ112" s="481"/>
      <c r="UA112" s="481"/>
      <c r="UB112" s="481"/>
      <c r="UC112" s="481"/>
      <c r="UD112" s="481"/>
      <c r="UE112" s="481"/>
      <c r="UF112" s="481"/>
      <c r="UG112" s="481"/>
      <c r="UH112" s="481"/>
      <c r="UI112" s="481"/>
      <c r="UJ112" s="481"/>
      <c r="UK112" s="481"/>
      <c r="UL112" s="481"/>
      <c r="UM112" s="481"/>
      <c r="UN112" s="481"/>
      <c r="UO112" s="481"/>
      <c r="UP112" s="481"/>
      <c r="UQ112" s="481"/>
      <c r="UR112" s="481"/>
      <c r="US112" s="481"/>
      <c r="UT112" s="481"/>
      <c r="UU112" s="481"/>
      <c r="UV112" s="481"/>
      <c r="UW112" s="481"/>
      <c r="UX112" s="481"/>
      <c r="UY112" s="481"/>
      <c r="UZ112" s="481"/>
      <c r="VA112" s="481"/>
      <c r="VB112" s="481"/>
      <c r="VC112" s="481"/>
      <c r="VD112" s="481"/>
      <c r="VE112" s="481"/>
      <c r="VF112" s="481"/>
      <c r="VG112" s="481"/>
      <c r="VH112" s="481"/>
      <c r="VI112" s="481"/>
      <c r="VJ112" s="481"/>
      <c r="VK112" s="481"/>
      <c r="VL112" s="481"/>
      <c r="VM112" s="481"/>
      <c r="VN112" s="481"/>
      <c r="VO112" s="481"/>
      <c r="VP112" s="481"/>
      <c r="VQ112" s="481"/>
      <c r="VR112" s="481"/>
      <c r="VS112" s="481"/>
      <c r="VT112" s="481"/>
      <c r="VU112" s="481"/>
      <c r="VV112" s="481"/>
      <c r="VW112" s="481"/>
      <c r="VX112" s="481"/>
      <c r="VY112" s="481"/>
      <c r="VZ112" s="481"/>
      <c r="WA112" s="481"/>
      <c r="WB112" s="481"/>
      <c r="WC112" s="481"/>
      <c r="WD112" s="481"/>
      <c r="WE112" s="481"/>
      <c r="WF112" s="481"/>
      <c r="WG112" s="481"/>
      <c r="WH112" s="481"/>
      <c r="WI112" s="481"/>
      <c r="WJ112" s="481"/>
      <c r="WK112" s="481"/>
      <c r="WL112" s="481"/>
      <c r="WM112" s="481"/>
      <c r="WN112" s="481"/>
      <c r="WO112" s="481"/>
      <c r="WP112" s="481"/>
      <c r="WQ112" s="481"/>
      <c r="WR112" s="481"/>
      <c r="WS112" s="481"/>
      <c r="WT112" s="481"/>
      <c r="WU112" s="481"/>
      <c r="WV112" s="481"/>
      <c r="WW112" s="481"/>
      <c r="WX112" s="481"/>
      <c r="WY112" s="481"/>
      <c r="WZ112" s="481"/>
      <c r="XA112" s="481"/>
      <c r="XB112" s="481"/>
      <c r="XC112" s="481"/>
      <c r="XD112" s="481"/>
      <c r="XE112" s="481"/>
      <c r="XF112" s="481"/>
      <c r="XG112" s="481"/>
      <c r="XH112" s="481"/>
      <c r="XI112" s="481"/>
      <c r="XJ112" s="481"/>
      <c r="XK112" s="481"/>
      <c r="XL112" s="481"/>
      <c r="XM112" s="481"/>
      <c r="XN112" s="481"/>
      <c r="XO112" s="481"/>
      <c r="XP112" s="481"/>
      <c r="XQ112" s="481"/>
      <c r="XR112" s="481"/>
      <c r="XS112" s="481"/>
      <c r="XT112" s="481"/>
      <c r="XU112" s="481"/>
      <c r="XV112" s="481"/>
      <c r="XW112" s="481"/>
      <c r="XX112" s="481"/>
      <c r="XY112" s="481"/>
      <c r="XZ112" s="481"/>
      <c r="YA112" s="481"/>
      <c r="YB112" s="481"/>
      <c r="YC112" s="481"/>
      <c r="YD112" s="481"/>
      <c r="YE112" s="481"/>
      <c r="YF112" s="481"/>
      <c r="YG112" s="481"/>
      <c r="YH112" s="481"/>
      <c r="YI112" s="481"/>
      <c r="YJ112" s="481"/>
      <c r="YK112" s="481"/>
      <c r="YL112" s="481"/>
      <c r="YM112" s="481"/>
      <c r="YN112" s="481"/>
      <c r="YO112" s="481"/>
      <c r="YP112" s="481"/>
      <c r="YQ112" s="481"/>
      <c r="YR112" s="481"/>
      <c r="YS112" s="481"/>
      <c r="YT112" s="481"/>
      <c r="YU112" s="481"/>
      <c r="YV112" s="481"/>
      <c r="YW112" s="481"/>
      <c r="YX112" s="481"/>
      <c r="YY112" s="481"/>
      <c r="YZ112" s="481"/>
      <c r="ZA112" s="481"/>
      <c r="ZB112" s="481"/>
      <c r="ZC112" s="481"/>
      <c r="ZD112" s="481"/>
      <c r="ZE112" s="481"/>
      <c r="ZF112" s="481"/>
      <c r="ZG112" s="481"/>
      <c r="ZH112" s="481"/>
      <c r="ZI112" s="481"/>
      <c r="ZJ112" s="481"/>
      <c r="ZK112" s="481"/>
      <c r="ZL112" s="481"/>
      <c r="ZM112" s="481"/>
      <c r="ZN112" s="481"/>
      <c r="ZO112" s="481"/>
      <c r="ZP112" s="481"/>
      <c r="ZQ112" s="481"/>
      <c r="ZR112" s="481"/>
      <c r="ZS112" s="481"/>
      <c r="ZT112" s="481"/>
      <c r="ZU112" s="481"/>
      <c r="ZV112" s="481"/>
      <c r="ZW112" s="481"/>
      <c r="ZX112" s="481"/>
      <c r="ZY112" s="481"/>
      <c r="ZZ112" s="481"/>
      <c r="AAA112" s="481"/>
      <c r="AAB112" s="481"/>
      <c r="AAC112" s="481"/>
      <c r="AAD112" s="481"/>
      <c r="AAE112" s="481"/>
      <c r="AAF112" s="481"/>
      <c r="AAG112" s="481"/>
      <c r="AAH112" s="481"/>
      <c r="AAI112" s="481"/>
      <c r="AAJ112" s="481"/>
      <c r="AAK112" s="481"/>
      <c r="AAL112" s="481"/>
      <c r="AAM112" s="481"/>
      <c r="AAN112" s="481"/>
      <c r="AAO112" s="481"/>
      <c r="AAP112" s="481"/>
      <c r="AAQ112" s="481"/>
      <c r="AAR112" s="481"/>
      <c r="AAS112" s="481"/>
      <c r="AAT112" s="481"/>
      <c r="AAU112" s="481"/>
      <c r="AAV112" s="481"/>
      <c r="AAW112" s="481"/>
      <c r="AAX112" s="481"/>
      <c r="AAY112" s="481"/>
      <c r="AAZ112" s="481"/>
      <c r="ABA112" s="481"/>
      <c r="ABB112" s="481"/>
      <c r="ABC112" s="481"/>
      <c r="ABD112" s="481"/>
      <c r="ABE112" s="481"/>
      <c r="ABF112" s="481"/>
      <c r="ABG112" s="481"/>
      <c r="ABH112" s="481"/>
      <c r="ABI112" s="481"/>
      <c r="ABJ112" s="481"/>
      <c r="ABK112" s="481"/>
      <c r="ABL112" s="481"/>
      <c r="ABM112" s="481"/>
      <c r="ABN112" s="481"/>
      <c r="ABO112" s="481"/>
      <c r="ABP112" s="481"/>
      <c r="ABQ112" s="481"/>
      <c r="ABR112" s="481"/>
      <c r="ABS112" s="481"/>
      <c r="ABT112" s="481"/>
      <c r="ABU112" s="481"/>
      <c r="ABV112" s="481"/>
      <c r="ABW112" s="481"/>
      <c r="ABX112" s="481"/>
      <c r="ABY112" s="481"/>
      <c r="ABZ112" s="481"/>
      <c r="ACA112" s="481"/>
      <c r="ACB112" s="481"/>
      <c r="ACC112" s="481"/>
      <c r="ACD112" s="481"/>
      <c r="ACE112" s="481"/>
      <c r="ACF112" s="481"/>
      <c r="ACG112" s="481"/>
      <c r="ACH112" s="481"/>
      <c r="ACI112" s="481"/>
      <c r="ACJ112" s="481"/>
      <c r="ACK112" s="481"/>
      <c r="ACL112" s="481"/>
      <c r="ACM112" s="481"/>
      <c r="ACN112" s="481"/>
      <c r="ACO112" s="481"/>
      <c r="ACP112" s="481"/>
      <c r="ACQ112" s="481"/>
      <c r="ACR112" s="481"/>
      <c r="ACS112" s="481"/>
      <c r="ACT112" s="481"/>
      <c r="ACU112" s="481"/>
      <c r="ACV112" s="481"/>
      <c r="ACW112" s="481"/>
      <c r="ACX112" s="481"/>
      <c r="ACY112" s="481"/>
      <c r="ACZ112" s="481"/>
      <c r="ADA112" s="481"/>
      <c r="ADB112" s="481"/>
      <c r="ADC112" s="481"/>
      <c r="ADD112" s="481"/>
      <c r="ADE112" s="481"/>
      <c r="ADF112" s="481"/>
      <c r="ADG112" s="481"/>
      <c r="ADH112" s="481"/>
      <c r="ADI112" s="481"/>
      <c r="ADJ112" s="481"/>
      <c r="ADK112" s="481"/>
      <c r="ADL112" s="481"/>
      <c r="ADM112" s="481"/>
      <c r="ADN112" s="481"/>
      <c r="ADO112" s="481"/>
      <c r="ADP112" s="481"/>
      <c r="ADQ112" s="481"/>
      <c r="ADR112" s="481"/>
      <c r="ADS112" s="481"/>
      <c r="ADT112" s="481"/>
      <c r="ADU112" s="481"/>
      <c r="ADV112" s="481"/>
      <c r="ADW112" s="481"/>
      <c r="ADX112" s="481"/>
      <c r="ADY112" s="481"/>
      <c r="ADZ112" s="481"/>
      <c r="AEA112" s="481"/>
      <c r="AEB112" s="481"/>
      <c r="AEC112" s="481"/>
      <c r="AED112" s="481"/>
      <c r="AEE112" s="481"/>
      <c r="AEF112" s="481"/>
      <c r="AEG112" s="481"/>
      <c r="AEH112" s="481"/>
      <c r="AEI112" s="481"/>
      <c r="AEJ112" s="481"/>
      <c r="AEK112" s="481"/>
      <c r="AEL112" s="481"/>
      <c r="AEM112" s="481"/>
      <c r="AEN112" s="481"/>
      <c r="AEO112" s="481"/>
      <c r="AEP112" s="481"/>
      <c r="AEQ112" s="481"/>
      <c r="AER112" s="481"/>
      <c r="AES112" s="481"/>
      <c r="AET112" s="481"/>
      <c r="AEU112" s="481"/>
      <c r="AEV112" s="481"/>
      <c r="AEW112" s="481"/>
      <c r="AEX112" s="481"/>
      <c r="AEY112" s="481"/>
      <c r="AEZ112" s="481"/>
      <c r="AFA112" s="481"/>
      <c r="AFB112" s="481"/>
      <c r="AFC112" s="481"/>
      <c r="AFD112" s="481"/>
      <c r="AFE112" s="481"/>
      <c r="AFF112" s="481"/>
      <c r="AFG112" s="481"/>
      <c r="AFH112" s="481"/>
      <c r="AFI112" s="481"/>
      <c r="AFJ112" s="481"/>
      <c r="AFK112" s="481"/>
      <c r="AFL112" s="481"/>
      <c r="AFM112" s="481"/>
      <c r="AFN112" s="481"/>
      <c r="AFO112" s="481"/>
      <c r="AFP112" s="481"/>
      <c r="AFQ112" s="481"/>
      <c r="AFR112" s="481"/>
      <c r="AFS112" s="481"/>
      <c r="AFT112" s="481"/>
      <c r="AFU112" s="481"/>
      <c r="AFV112" s="481"/>
      <c r="AFW112" s="481"/>
      <c r="AFX112" s="481"/>
      <c r="AFY112" s="481"/>
      <c r="AFZ112" s="481"/>
      <c r="AGA112" s="481"/>
      <c r="AGB112" s="481"/>
      <c r="AGC112" s="481"/>
      <c r="AGD112" s="481"/>
      <c r="AGE112" s="481"/>
      <c r="AGF112" s="481"/>
      <c r="AGG112" s="481"/>
      <c r="AGH112" s="481"/>
      <c r="AGI112" s="481"/>
      <c r="AGJ112" s="481"/>
      <c r="AGK112" s="481"/>
      <c r="AGL112" s="481"/>
      <c r="AGM112" s="481"/>
      <c r="AGN112" s="481"/>
      <c r="AGO112" s="481"/>
      <c r="AGP112" s="481"/>
      <c r="AGQ112" s="481"/>
      <c r="AGR112" s="481"/>
      <c r="AGS112" s="481"/>
      <c r="AGT112" s="481"/>
      <c r="AGU112" s="481"/>
      <c r="AGV112" s="481"/>
      <c r="AGW112" s="481"/>
      <c r="AGX112" s="481"/>
      <c r="AGY112" s="481"/>
      <c r="AGZ112" s="481"/>
      <c r="AHA112" s="481"/>
      <c r="AHB112" s="481"/>
      <c r="AHC112" s="481"/>
      <c r="AHD112" s="481"/>
      <c r="AHE112" s="481"/>
      <c r="AHF112" s="481"/>
      <c r="AHG112" s="481"/>
      <c r="AHH112" s="481"/>
      <c r="AHI112" s="481"/>
      <c r="AHJ112" s="481"/>
      <c r="AHK112" s="481"/>
      <c r="AHL112" s="481"/>
      <c r="AHM112" s="481"/>
      <c r="AHN112" s="481"/>
      <c r="AHO112" s="481"/>
      <c r="AHP112" s="481"/>
      <c r="AHQ112" s="481"/>
      <c r="AHR112" s="481"/>
      <c r="AHS112" s="481"/>
      <c r="AHT112" s="481"/>
      <c r="AHU112" s="481"/>
      <c r="AHV112" s="481"/>
      <c r="AHW112" s="481"/>
      <c r="AHX112" s="481"/>
      <c r="AHY112" s="481"/>
      <c r="AHZ112" s="481"/>
      <c r="AIA112" s="481"/>
      <c r="AIB112" s="481"/>
      <c r="AIC112" s="481"/>
      <c r="AID112" s="481"/>
      <c r="AIE112" s="481"/>
      <c r="AIF112" s="481"/>
      <c r="AIG112" s="481"/>
      <c r="AIH112" s="481"/>
      <c r="AII112" s="481"/>
      <c r="AIJ112" s="481"/>
      <c r="AIK112" s="481"/>
      <c r="AIL112" s="481"/>
      <c r="AIM112" s="481"/>
      <c r="AIN112" s="481"/>
      <c r="AIO112" s="481"/>
      <c r="AIP112" s="481"/>
      <c r="AIQ112" s="481"/>
      <c r="AIR112" s="481"/>
      <c r="AIS112" s="481"/>
      <c r="AIT112" s="481"/>
      <c r="AIU112" s="481"/>
      <c r="AIV112" s="481"/>
      <c r="AIW112" s="481"/>
      <c r="AIX112" s="481"/>
      <c r="AIY112" s="481"/>
      <c r="AIZ112" s="481"/>
      <c r="AJA112" s="481"/>
      <c r="AJB112" s="481"/>
      <c r="AJC112" s="481"/>
      <c r="AJD112" s="481"/>
      <c r="AJE112" s="481"/>
      <c r="AJF112" s="481"/>
      <c r="AJG112" s="481"/>
      <c r="AJH112" s="481"/>
      <c r="AJI112" s="481"/>
      <c r="AJJ112" s="481"/>
      <c r="AJK112" s="481"/>
      <c r="AJL112" s="481"/>
      <c r="AJM112" s="481"/>
      <c r="AJN112" s="481"/>
      <c r="AJO112" s="481"/>
      <c r="AJP112" s="481"/>
      <c r="AJQ112" s="481"/>
      <c r="AJR112" s="481"/>
      <c r="AJS112" s="481"/>
      <c r="AJT112" s="481"/>
      <c r="AJU112" s="481"/>
      <c r="AJV112" s="481"/>
      <c r="AJW112" s="481"/>
      <c r="AJX112" s="481"/>
      <c r="AJY112" s="481"/>
      <c r="AJZ112" s="481"/>
      <c r="AKA112" s="481"/>
      <c r="AKB112" s="481"/>
      <c r="AKC112" s="481"/>
      <c r="AKD112" s="481"/>
      <c r="AKE112" s="481"/>
      <c r="AKF112" s="481"/>
      <c r="AKG112" s="481"/>
      <c r="AKH112" s="481"/>
      <c r="AKI112" s="481"/>
      <c r="AKJ112" s="481"/>
      <c r="AKK112" s="481"/>
      <c r="AKL112" s="481"/>
      <c r="AKM112" s="481"/>
      <c r="AKN112" s="481"/>
      <c r="AKO112" s="481"/>
      <c r="AKP112" s="481"/>
      <c r="AKQ112" s="481"/>
      <c r="AKR112" s="481"/>
      <c r="AKS112" s="481"/>
      <c r="AKT112" s="481"/>
      <c r="AKU112" s="481"/>
      <c r="AKV112" s="481"/>
      <c r="AKW112" s="481"/>
      <c r="AKX112" s="481"/>
      <c r="AKY112" s="481"/>
      <c r="AKZ112" s="481"/>
      <c r="ALA112" s="481"/>
      <c r="ALB112" s="481"/>
      <c r="ALC112" s="481"/>
      <c r="ALD112" s="481"/>
      <c r="ALE112" s="481"/>
      <c r="ALF112" s="481"/>
      <c r="ALG112" s="481"/>
      <c r="ALH112" s="481"/>
      <c r="ALI112" s="481"/>
      <c r="ALJ112" s="481"/>
      <c r="ALK112" s="481"/>
      <c r="ALL112" s="481"/>
      <c r="ALM112" s="481"/>
      <c r="ALN112" s="481"/>
      <c r="ALO112" s="481"/>
      <c r="ALP112" s="481"/>
      <c r="ALQ112" s="481"/>
      <c r="ALR112" s="481"/>
      <c r="ALS112" s="481"/>
      <c r="ALT112" s="481"/>
      <c r="ALU112" s="481"/>
      <c r="ALV112" s="481"/>
      <c r="ALW112" s="481"/>
      <c r="ALX112" s="481"/>
      <c r="ALY112" s="481"/>
      <c r="ALZ112" s="481"/>
      <c r="AMA112" s="481"/>
      <c r="AMB112" s="481"/>
      <c r="AMC112" s="481"/>
      <c r="AMD112" s="481"/>
      <c r="AME112" s="481"/>
      <c r="AMF112" s="481"/>
      <c r="AMG112" s="481"/>
      <c r="AMH112" s="481"/>
      <c r="AMI112" s="481"/>
      <c r="AMJ112" s="481"/>
      <c r="AMK112" s="481"/>
      <c r="AML112" s="481"/>
      <c r="AMM112" s="481"/>
      <c r="AMN112" s="481"/>
      <c r="AMO112" s="481"/>
      <c r="AMP112" s="481"/>
      <c r="AMQ112" s="481"/>
      <c r="AMR112" s="481"/>
      <c r="AMS112" s="481"/>
      <c r="AMT112" s="481"/>
      <c r="AMU112" s="481"/>
      <c r="AMV112" s="481"/>
      <c r="AMW112" s="481"/>
      <c r="AMX112" s="481"/>
      <c r="AMY112" s="481"/>
      <c r="AMZ112" s="481"/>
      <c r="ANA112" s="481"/>
      <c r="ANB112" s="481"/>
      <c r="ANC112" s="481"/>
      <c r="AND112" s="481"/>
      <c r="ANE112" s="481"/>
      <c r="ANF112" s="481"/>
      <c r="ANG112" s="481"/>
      <c r="ANH112" s="481"/>
      <c r="ANI112" s="481"/>
      <c r="ANJ112" s="481"/>
      <c r="ANK112" s="481"/>
      <c r="ANL112" s="481"/>
      <c r="ANM112" s="481"/>
      <c r="ANN112" s="481"/>
      <c r="ANO112" s="481"/>
      <c r="ANP112" s="481"/>
      <c r="ANQ112" s="481"/>
      <c r="ANR112" s="481"/>
      <c r="ANS112" s="481"/>
      <c r="ANT112" s="481"/>
      <c r="ANU112" s="481"/>
      <c r="ANV112" s="481"/>
      <c r="ANW112" s="481"/>
      <c r="ANX112" s="481"/>
      <c r="ANY112" s="481"/>
      <c r="ANZ112" s="481"/>
      <c r="AOA112" s="481"/>
      <c r="AOB112" s="481"/>
      <c r="AOC112" s="481"/>
      <c r="AOD112" s="481"/>
      <c r="AOE112" s="481"/>
      <c r="AOF112" s="481"/>
      <c r="AOG112" s="481"/>
      <c r="AOH112" s="481"/>
      <c r="AOI112" s="481"/>
      <c r="AOJ112" s="481"/>
      <c r="AOK112" s="481"/>
      <c r="AOL112" s="481"/>
      <c r="AOM112" s="481"/>
      <c r="AON112" s="481"/>
      <c r="AOO112" s="481"/>
      <c r="AOP112" s="481"/>
      <c r="AOQ112" s="481"/>
      <c r="AOR112" s="481"/>
      <c r="AOS112" s="481"/>
      <c r="AOT112" s="481"/>
      <c r="AOU112" s="481"/>
      <c r="AOV112" s="481"/>
      <c r="AOW112" s="481"/>
      <c r="AOX112" s="481"/>
      <c r="AOY112" s="481"/>
      <c r="AOZ112" s="481"/>
      <c r="APA112" s="481"/>
      <c r="APB112" s="481"/>
      <c r="APC112" s="481"/>
      <c r="APD112" s="481"/>
      <c r="APE112" s="481"/>
      <c r="APF112" s="481"/>
      <c r="APG112" s="481"/>
      <c r="APH112" s="481"/>
      <c r="API112" s="481"/>
      <c r="APJ112" s="481"/>
      <c r="APK112" s="481"/>
      <c r="APL112" s="481"/>
      <c r="APM112" s="481"/>
      <c r="APN112" s="481"/>
      <c r="APO112" s="481"/>
      <c r="APP112" s="481"/>
      <c r="APQ112" s="481"/>
      <c r="APR112" s="481"/>
      <c r="APS112" s="481"/>
      <c r="APT112" s="481"/>
      <c r="APU112" s="481"/>
      <c r="APV112" s="481"/>
      <c r="APW112" s="481"/>
      <c r="APX112" s="481"/>
      <c r="APY112" s="481"/>
      <c r="APZ112" s="481"/>
      <c r="AQA112" s="481"/>
      <c r="AQB112" s="481"/>
      <c r="AQC112" s="481"/>
      <c r="AQD112" s="481"/>
      <c r="AQE112" s="481"/>
      <c r="AQF112" s="481"/>
      <c r="AQG112" s="481"/>
      <c r="AQH112" s="481"/>
      <c r="AQI112" s="481"/>
      <c r="AQJ112" s="481"/>
      <c r="AQK112" s="481"/>
      <c r="AQL112" s="481"/>
      <c r="AQM112" s="481"/>
      <c r="AQN112" s="481"/>
      <c r="AQO112" s="481"/>
      <c r="AQP112" s="481"/>
      <c r="AQQ112" s="481"/>
      <c r="AQR112" s="481"/>
      <c r="AQS112" s="481"/>
      <c r="AQT112" s="481"/>
      <c r="AQU112" s="481"/>
      <c r="AQV112" s="481"/>
      <c r="AQW112" s="481"/>
      <c r="AQX112" s="481"/>
      <c r="AQY112" s="481"/>
      <c r="AQZ112" s="481"/>
      <c r="ARA112" s="481"/>
      <c r="ARB112" s="481"/>
      <c r="ARC112" s="481"/>
      <c r="ARD112" s="481"/>
      <c r="ARE112" s="481"/>
      <c r="ARF112" s="481"/>
      <c r="ARG112" s="481"/>
      <c r="ARH112" s="481"/>
      <c r="ARI112" s="481"/>
      <c r="ARJ112" s="481"/>
      <c r="ARK112" s="481"/>
      <c r="ARL112" s="481"/>
      <c r="ARM112" s="481"/>
      <c r="ARN112" s="481"/>
      <c r="ARO112" s="481"/>
      <c r="ARP112" s="481"/>
      <c r="ARQ112" s="481"/>
      <c r="ARR112" s="481"/>
      <c r="ARS112" s="481"/>
      <c r="ART112" s="481"/>
      <c r="ARU112" s="481"/>
      <c r="ARV112" s="481"/>
      <c r="ARW112" s="481"/>
      <c r="ARX112" s="481"/>
      <c r="ARY112" s="481"/>
      <c r="ARZ112" s="481"/>
      <c r="ASA112" s="481"/>
      <c r="ASB112" s="481"/>
      <c r="ASC112" s="481"/>
      <c r="ASD112" s="481"/>
      <c r="ASE112" s="481"/>
      <c r="ASF112" s="481"/>
      <c r="ASG112" s="481"/>
      <c r="ASH112" s="481"/>
      <c r="ASI112" s="481"/>
      <c r="ASJ112" s="481"/>
      <c r="ASK112" s="481"/>
      <c r="ASL112" s="481"/>
      <c r="ASM112" s="481"/>
      <c r="ASN112" s="481"/>
      <c r="ASO112" s="481"/>
      <c r="ASP112" s="481"/>
      <c r="ASQ112" s="481"/>
      <c r="ASR112" s="481"/>
      <c r="ASS112" s="481"/>
      <c r="AST112" s="481"/>
      <c r="ASU112" s="481"/>
      <c r="ASV112" s="481"/>
      <c r="ASW112" s="481"/>
      <c r="ASX112" s="481"/>
      <c r="ASY112" s="481"/>
      <c r="ASZ112" s="481"/>
      <c r="ATA112" s="481"/>
      <c r="ATB112" s="481"/>
      <c r="ATC112" s="481"/>
      <c r="ATD112" s="481"/>
      <c r="ATE112" s="481"/>
      <c r="ATF112" s="481"/>
      <c r="ATG112" s="481"/>
      <c r="ATH112" s="481"/>
      <c r="ATI112" s="481"/>
      <c r="ATJ112" s="481"/>
      <c r="ATK112" s="481"/>
      <c r="ATL112" s="481"/>
      <c r="ATM112" s="481"/>
      <c r="ATN112" s="481"/>
      <c r="ATO112" s="481"/>
      <c r="ATP112" s="481"/>
      <c r="ATQ112" s="481"/>
      <c r="ATR112" s="481"/>
      <c r="ATS112" s="481"/>
      <c r="ATT112" s="481"/>
      <c r="ATU112" s="481"/>
      <c r="ATV112" s="481"/>
      <c r="ATW112" s="481"/>
      <c r="ATX112" s="481"/>
      <c r="ATY112" s="481"/>
      <c r="ATZ112" s="481"/>
      <c r="AUA112" s="481"/>
      <c r="AUB112" s="481"/>
      <c r="AUC112" s="481"/>
      <c r="AUD112" s="481"/>
      <c r="AUE112" s="481"/>
      <c r="AUF112" s="481"/>
      <c r="AUG112" s="481"/>
      <c r="AUH112" s="481"/>
      <c r="AUI112" s="481"/>
      <c r="AUJ112" s="481"/>
      <c r="AUK112" s="481"/>
      <c r="AUL112" s="481"/>
      <c r="AUM112" s="481"/>
      <c r="AUN112" s="481"/>
      <c r="AUO112" s="481"/>
      <c r="AUP112" s="481"/>
      <c r="AUQ112" s="481"/>
      <c r="AUR112" s="481"/>
      <c r="AUS112" s="481"/>
      <c r="AUT112" s="481"/>
      <c r="AUU112" s="481"/>
      <c r="AUV112" s="481"/>
      <c r="AUW112" s="481"/>
      <c r="AUX112" s="481"/>
      <c r="AUY112" s="481"/>
      <c r="AUZ112" s="481"/>
      <c r="AVA112" s="481"/>
      <c r="AVB112" s="481"/>
      <c r="AVC112" s="481"/>
      <c r="AVD112" s="481"/>
      <c r="AVE112" s="481"/>
      <c r="AVF112" s="481"/>
      <c r="AVG112" s="481"/>
      <c r="AVH112" s="481"/>
      <c r="AVI112" s="481"/>
      <c r="AVJ112" s="481"/>
      <c r="AVK112" s="481"/>
      <c r="AVL112" s="481"/>
      <c r="AVM112" s="481"/>
      <c r="AVN112" s="481"/>
      <c r="AVO112" s="481"/>
      <c r="AVP112" s="481"/>
      <c r="AVQ112" s="481"/>
      <c r="AVR112" s="481"/>
      <c r="AVS112" s="481"/>
      <c r="AVT112" s="481"/>
      <c r="AVU112" s="481"/>
      <c r="AVV112" s="481"/>
      <c r="AVW112" s="481"/>
      <c r="AVX112" s="481"/>
      <c r="AVY112" s="481"/>
      <c r="AVZ112" s="481"/>
      <c r="AWA112" s="481"/>
      <c r="AWB112" s="481"/>
      <c r="AWC112" s="481"/>
      <c r="AWD112" s="481"/>
      <c r="AWE112" s="481"/>
      <c r="AWF112" s="481"/>
      <c r="AWG112" s="481"/>
      <c r="AWH112" s="481"/>
      <c r="AWI112" s="481"/>
      <c r="AWJ112" s="481"/>
      <c r="AWK112" s="481"/>
      <c r="AWL112" s="481"/>
      <c r="AWM112" s="481"/>
      <c r="AWN112" s="481"/>
      <c r="AWO112" s="481"/>
      <c r="AWP112" s="481"/>
      <c r="AWQ112" s="481"/>
      <c r="AWR112" s="481"/>
      <c r="AWS112" s="481"/>
      <c r="AWT112" s="481"/>
      <c r="AWU112" s="481"/>
      <c r="AWV112" s="481"/>
      <c r="AWW112" s="481"/>
      <c r="AWX112" s="481"/>
      <c r="AWY112" s="481"/>
      <c r="AWZ112" s="481"/>
      <c r="AXA112" s="481"/>
      <c r="AXB112" s="481"/>
      <c r="AXC112" s="481"/>
      <c r="AXD112" s="481"/>
      <c r="AXE112" s="481"/>
      <c r="AXF112" s="481"/>
      <c r="AXG112" s="481"/>
      <c r="AXH112" s="481"/>
      <c r="AXI112" s="481"/>
      <c r="AXJ112" s="481"/>
      <c r="AXK112" s="481"/>
      <c r="AXL112" s="481"/>
      <c r="AXM112" s="481"/>
      <c r="AXN112" s="481"/>
      <c r="AXO112" s="481"/>
      <c r="AXP112" s="481"/>
      <c r="AXQ112" s="481"/>
      <c r="AXR112" s="481"/>
      <c r="AXS112" s="481"/>
      <c r="AXT112" s="481"/>
      <c r="AXU112" s="481"/>
      <c r="AXV112" s="481"/>
      <c r="AXW112" s="481"/>
      <c r="AXX112" s="481"/>
      <c r="AXY112" s="481"/>
      <c r="AXZ112" s="481"/>
      <c r="AYA112" s="481"/>
      <c r="AYB112" s="481"/>
      <c r="AYC112" s="481"/>
      <c r="AYD112" s="481"/>
      <c r="AYE112" s="481"/>
      <c r="AYF112" s="481"/>
      <c r="AYG112" s="481"/>
      <c r="AYH112" s="481"/>
      <c r="AYI112" s="481"/>
      <c r="AYJ112" s="481"/>
      <c r="AYK112" s="481"/>
      <c r="AYL112" s="481"/>
      <c r="AYM112" s="481"/>
      <c r="AYN112" s="481"/>
      <c r="AYO112" s="481"/>
      <c r="AYP112" s="481"/>
      <c r="AYQ112" s="481"/>
      <c r="AYR112" s="481"/>
      <c r="AYS112" s="481"/>
      <c r="AYT112" s="481"/>
      <c r="AYU112" s="481"/>
      <c r="AYV112" s="481"/>
      <c r="AYW112" s="481"/>
      <c r="AYX112" s="481"/>
      <c r="AYY112" s="481"/>
      <c r="AYZ112" s="481"/>
      <c r="AZA112" s="481"/>
      <c r="AZB112" s="481"/>
      <c r="AZC112" s="481"/>
      <c r="AZD112" s="481"/>
      <c r="AZE112" s="481"/>
      <c r="AZF112" s="481"/>
      <c r="AZG112" s="481"/>
      <c r="AZH112" s="481"/>
      <c r="AZI112" s="481"/>
      <c r="AZJ112" s="481"/>
      <c r="AZK112" s="481"/>
      <c r="AZL112" s="481"/>
      <c r="AZM112" s="481"/>
      <c r="AZN112" s="481"/>
      <c r="AZO112" s="481"/>
      <c r="AZP112" s="481"/>
      <c r="AZQ112" s="481"/>
      <c r="AZR112" s="481"/>
      <c r="AZS112" s="481"/>
      <c r="AZT112" s="481"/>
      <c r="AZU112" s="481"/>
      <c r="AZV112" s="481"/>
      <c r="AZW112" s="481"/>
      <c r="AZX112" s="481"/>
      <c r="AZY112" s="481"/>
      <c r="AZZ112" s="481"/>
      <c r="BAA112" s="481"/>
      <c r="BAB112" s="481"/>
      <c r="BAC112" s="481"/>
      <c r="BAD112" s="481"/>
      <c r="BAE112" s="481"/>
      <c r="BAF112" s="481"/>
      <c r="BAG112" s="481"/>
      <c r="BAH112" s="481"/>
      <c r="BAI112" s="481"/>
      <c r="BAJ112" s="481"/>
      <c r="BAK112" s="481"/>
      <c r="BAL112" s="481"/>
      <c r="BAM112" s="481"/>
      <c r="BAN112" s="481"/>
      <c r="BAO112" s="481"/>
      <c r="BAP112" s="481"/>
      <c r="BAQ112" s="481"/>
      <c r="BAR112" s="481"/>
      <c r="BAS112" s="481"/>
      <c r="BAT112" s="481"/>
      <c r="BAU112" s="481"/>
      <c r="BAV112" s="481"/>
      <c r="BAW112" s="481"/>
      <c r="BAX112" s="481"/>
      <c r="BAY112" s="481"/>
      <c r="BAZ112" s="481"/>
      <c r="BBA112" s="481"/>
      <c r="BBB112" s="481"/>
      <c r="BBC112" s="481"/>
      <c r="BBD112" s="481"/>
      <c r="BBE112" s="481"/>
      <c r="BBF112" s="481"/>
      <c r="BBG112" s="481"/>
      <c r="BBH112" s="481"/>
      <c r="BBI112" s="481"/>
      <c r="BBJ112" s="481"/>
      <c r="BBK112" s="481"/>
      <c r="BBL112" s="481"/>
      <c r="BBM112" s="481"/>
      <c r="BBN112" s="481"/>
      <c r="BBO112" s="481"/>
      <c r="BBP112" s="481"/>
      <c r="BBQ112" s="481"/>
      <c r="BBR112" s="481"/>
      <c r="BBS112" s="481"/>
      <c r="BBT112" s="481"/>
      <c r="BBU112" s="481"/>
      <c r="BBV112" s="481"/>
      <c r="BBW112" s="481"/>
      <c r="BBX112" s="481"/>
      <c r="BBY112" s="481"/>
      <c r="BBZ112" s="481"/>
      <c r="BCA112" s="481"/>
      <c r="BCB112" s="481"/>
      <c r="BCC112" s="481"/>
      <c r="BCD112" s="481"/>
      <c r="BCE112" s="481"/>
      <c r="BCF112" s="481"/>
      <c r="BCG112" s="481"/>
      <c r="BCH112" s="481"/>
      <c r="BCI112" s="481"/>
      <c r="BCJ112" s="481"/>
      <c r="BCK112" s="481"/>
      <c r="BCL112" s="481"/>
      <c r="BCM112" s="481"/>
      <c r="BCN112" s="481"/>
      <c r="BCO112" s="481"/>
      <c r="BCP112" s="481"/>
      <c r="BCQ112" s="481"/>
      <c r="BCR112" s="481"/>
      <c r="BCS112" s="481"/>
      <c r="BCT112" s="481"/>
      <c r="BCU112" s="481"/>
      <c r="BCV112" s="481"/>
      <c r="BCW112" s="481"/>
      <c r="BCX112" s="481"/>
      <c r="BCY112" s="481"/>
      <c r="BCZ112" s="481"/>
      <c r="BDA112" s="481"/>
      <c r="BDB112" s="481"/>
      <c r="BDC112" s="481"/>
      <c r="BDD112" s="481"/>
      <c r="BDE112" s="481"/>
      <c r="BDF112" s="481"/>
      <c r="BDG112" s="481"/>
      <c r="BDH112" s="481"/>
      <c r="BDI112" s="481"/>
      <c r="BDJ112" s="481"/>
      <c r="BDK112" s="481"/>
      <c r="BDL112" s="481"/>
      <c r="BDM112" s="481"/>
      <c r="BDN112" s="481"/>
      <c r="BDO112" s="481"/>
      <c r="BDP112" s="481"/>
      <c r="BDQ112" s="481"/>
      <c r="BDR112" s="481"/>
      <c r="BDS112" s="481"/>
      <c r="BDT112" s="481"/>
      <c r="BDU112" s="481"/>
      <c r="BDV112" s="481"/>
      <c r="BDW112" s="481"/>
      <c r="BDX112" s="481"/>
      <c r="BDY112" s="481"/>
      <c r="BDZ112" s="481"/>
      <c r="BEA112" s="481"/>
      <c r="BEB112" s="481"/>
      <c r="BEC112" s="481"/>
      <c r="BED112" s="481"/>
      <c r="BEE112" s="481"/>
      <c r="BEF112" s="481"/>
      <c r="BEG112" s="481"/>
      <c r="BEH112" s="481"/>
      <c r="BEI112" s="481"/>
      <c r="BEJ112" s="481"/>
      <c r="BEK112" s="481"/>
      <c r="BEL112" s="481"/>
      <c r="BEM112" s="481"/>
      <c r="BEN112" s="481"/>
      <c r="BEO112" s="481"/>
      <c r="BEP112" s="481"/>
      <c r="BEQ112" s="481"/>
      <c r="BER112" s="481"/>
      <c r="BES112" s="481"/>
      <c r="BET112" s="481"/>
      <c r="BEU112" s="481"/>
      <c r="BEV112" s="481"/>
      <c r="BEW112" s="481"/>
      <c r="BEX112" s="481"/>
      <c r="BEY112" s="481"/>
      <c r="BEZ112" s="481"/>
      <c r="BFA112" s="481"/>
      <c r="BFB112" s="481"/>
      <c r="BFC112" s="481"/>
      <c r="BFD112" s="481"/>
      <c r="BFE112" s="481"/>
      <c r="BFF112" s="481"/>
      <c r="BFG112" s="481"/>
      <c r="BFH112" s="481"/>
      <c r="BFI112" s="481"/>
      <c r="BFJ112" s="481"/>
      <c r="BFK112" s="481"/>
      <c r="BFL112" s="481"/>
      <c r="BFM112" s="481"/>
      <c r="BFN112" s="481"/>
      <c r="BFO112" s="481"/>
      <c r="BFP112" s="481"/>
      <c r="BFQ112" s="481"/>
      <c r="BFR112" s="481"/>
      <c r="BFS112" s="481"/>
      <c r="BFT112" s="481"/>
      <c r="BFU112" s="481"/>
      <c r="BFV112" s="481"/>
      <c r="BFW112" s="481"/>
      <c r="BFX112" s="481"/>
      <c r="BFY112" s="481"/>
      <c r="BFZ112" s="481"/>
      <c r="BGA112" s="481"/>
      <c r="BGB112" s="481"/>
      <c r="BGC112" s="481"/>
      <c r="BGD112" s="481"/>
      <c r="BGE112" s="481"/>
      <c r="BGF112" s="481"/>
      <c r="BGG112" s="481"/>
      <c r="BGH112" s="481"/>
      <c r="BGI112" s="481"/>
      <c r="BGJ112" s="481"/>
      <c r="BGK112" s="481"/>
      <c r="BGL112" s="481"/>
      <c r="BGM112" s="481"/>
      <c r="BGN112" s="481"/>
      <c r="BGO112" s="481"/>
      <c r="BGP112" s="481"/>
      <c r="BGQ112" s="481"/>
      <c r="BGR112" s="481"/>
      <c r="BGS112" s="481"/>
      <c r="BGT112" s="481"/>
      <c r="BGU112" s="481"/>
      <c r="BGV112" s="481"/>
      <c r="BGW112" s="481"/>
      <c r="BGX112" s="481"/>
      <c r="BGY112" s="481"/>
      <c r="BGZ112" s="481"/>
      <c r="BHA112" s="481"/>
      <c r="BHB112" s="481"/>
      <c r="BHC112" s="481"/>
      <c r="BHD112" s="481"/>
      <c r="BHE112" s="481"/>
      <c r="BHF112" s="481"/>
      <c r="BHG112" s="481"/>
      <c r="BHH112" s="481"/>
      <c r="BHI112" s="481"/>
      <c r="BHJ112" s="481"/>
      <c r="BHK112" s="481"/>
      <c r="BHL112" s="481"/>
      <c r="BHM112" s="481"/>
      <c r="BHN112" s="481"/>
      <c r="BHO112" s="481"/>
      <c r="BHP112" s="481"/>
      <c r="BHQ112" s="481"/>
      <c r="BHR112" s="481"/>
      <c r="BHS112" s="481"/>
      <c r="BHT112" s="481"/>
      <c r="BHU112" s="481"/>
      <c r="BHV112" s="481"/>
      <c r="BHW112" s="481"/>
      <c r="BHX112" s="481"/>
      <c r="BHY112" s="481"/>
      <c r="BHZ112" s="481"/>
      <c r="BIA112" s="481"/>
      <c r="BIB112" s="481"/>
      <c r="BIC112" s="481"/>
      <c r="BID112" s="481"/>
      <c r="BIE112" s="481"/>
      <c r="BIF112" s="481"/>
      <c r="BIG112" s="481"/>
      <c r="BIH112" s="481"/>
      <c r="BII112" s="481"/>
      <c r="BIJ112" s="481"/>
      <c r="BIK112" s="481"/>
      <c r="BIL112" s="481"/>
      <c r="BIM112" s="481"/>
      <c r="BIN112" s="481"/>
      <c r="BIO112" s="481"/>
      <c r="BIP112" s="481"/>
      <c r="BIQ112" s="481"/>
      <c r="BIR112" s="481"/>
      <c r="BIS112" s="481"/>
      <c r="BIT112" s="481"/>
      <c r="BIU112" s="481"/>
      <c r="BIV112" s="481"/>
      <c r="BIW112" s="481"/>
      <c r="BIX112" s="481"/>
      <c r="BIY112" s="481"/>
      <c r="BIZ112" s="481"/>
      <c r="BJA112" s="481"/>
      <c r="BJB112" s="481"/>
      <c r="BJC112" s="481"/>
      <c r="BJD112" s="481"/>
      <c r="BJE112" s="481"/>
      <c r="BJF112" s="481"/>
      <c r="BJG112" s="481"/>
      <c r="BJH112" s="481"/>
      <c r="BJI112" s="481"/>
      <c r="BJJ112" s="481"/>
      <c r="BJK112" s="481"/>
      <c r="BJL112" s="481"/>
      <c r="BJM112" s="481"/>
      <c r="BJN112" s="481"/>
      <c r="BJO112" s="481"/>
      <c r="BJP112" s="481"/>
      <c r="BJQ112" s="481"/>
      <c r="BJR112" s="481"/>
      <c r="BJS112" s="481"/>
      <c r="BJT112" s="481"/>
      <c r="BJU112" s="481"/>
      <c r="BJV112" s="481"/>
      <c r="BJW112" s="481"/>
      <c r="BJX112" s="481"/>
      <c r="BJY112" s="481"/>
      <c r="BJZ112" s="481"/>
      <c r="BKA112" s="481"/>
      <c r="BKB112" s="481"/>
      <c r="BKC112" s="481"/>
      <c r="BKD112" s="481"/>
      <c r="BKE112" s="481"/>
      <c r="BKF112" s="481"/>
      <c r="BKG112" s="481"/>
      <c r="BKH112" s="481"/>
      <c r="BKI112" s="481"/>
      <c r="BKJ112" s="481"/>
      <c r="BKK112" s="481"/>
      <c r="BKL112" s="481"/>
      <c r="BKM112" s="481"/>
      <c r="BKN112" s="481"/>
      <c r="BKO112" s="481"/>
      <c r="BKP112" s="481"/>
      <c r="BKQ112" s="481"/>
      <c r="BKR112" s="481"/>
      <c r="BKS112" s="481"/>
      <c r="BKT112" s="481"/>
      <c r="BKU112" s="481"/>
      <c r="BKV112" s="481"/>
      <c r="BKW112" s="481"/>
      <c r="BKX112" s="481"/>
      <c r="BKY112" s="481"/>
      <c r="BKZ112" s="481"/>
      <c r="BLA112" s="481"/>
      <c r="BLB112" s="481"/>
      <c r="BLC112" s="481"/>
      <c r="BLD112" s="481"/>
      <c r="BLE112" s="481"/>
      <c r="BLF112" s="481"/>
      <c r="BLG112" s="481"/>
      <c r="BLH112" s="481"/>
      <c r="BLI112" s="481"/>
      <c r="BLJ112" s="481"/>
      <c r="BLK112" s="481"/>
      <c r="BLL112" s="481"/>
      <c r="BLM112" s="481"/>
      <c r="BLN112" s="481"/>
      <c r="BLO112" s="481"/>
      <c r="BLP112" s="481"/>
      <c r="BLQ112" s="481"/>
      <c r="BLR112" s="481"/>
      <c r="BLS112" s="481"/>
      <c r="BLT112" s="481"/>
      <c r="BLU112" s="481"/>
      <c r="BLV112" s="481"/>
      <c r="BLW112" s="481"/>
      <c r="BLX112" s="481"/>
      <c r="BLY112" s="481"/>
      <c r="BLZ112" s="481"/>
      <c r="BMA112" s="481"/>
      <c r="BMB112" s="481"/>
      <c r="BMC112" s="481"/>
      <c r="BMD112" s="481"/>
      <c r="BME112" s="481"/>
      <c r="BMF112" s="481"/>
      <c r="BMG112" s="481"/>
      <c r="BMH112" s="481"/>
      <c r="BMI112" s="481"/>
      <c r="BMJ112" s="481"/>
      <c r="BMK112" s="481"/>
      <c r="BML112" s="481"/>
      <c r="BMM112" s="481"/>
      <c r="BMN112" s="481"/>
      <c r="BMO112" s="481"/>
      <c r="BMP112" s="481"/>
      <c r="BMQ112" s="481"/>
      <c r="BMR112" s="481"/>
      <c r="BMS112" s="481"/>
      <c r="BMT112" s="481"/>
      <c r="BMU112" s="481"/>
      <c r="BMV112" s="481"/>
      <c r="BMW112" s="481"/>
      <c r="BMX112" s="481"/>
      <c r="BMY112" s="481"/>
      <c r="BMZ112" s="481"/>
      <c r="BNA112" s="481"/>
      <c r="BNB112" s="481"/>
      <c r="BNC112" s="481"/>
      <c r="BND112" s="481"/>
      <c r="BNE112" s="481"/>
      <c r="BNF112" s="481"/>
      <c r="BNG112" s="481"/>
      <c r="BNH112" s="481"/>
      <c r="BNI112" s="481"/>
      <c r="BNJ112" s="481"/>
      <c r="BNK112" s="481"/>
      <c r="BNL112" s="481"/>
      <c r="BNM112" s="481"/>
      <c r="BNN112" s="481"/>
      <c r="BNO112" s="481"/>
      <c r="BNP112" s="481"/>
      <c r="BNQ112" s="481"/>
      <c r="BNR112" s="481"/>
      <c r="BNS112" s="481"/>
      <c r="BNT112" s="481"/>
      <c r="BNU112" s="481"/>
      <c r="BNV112" s="481"/>
      <c r="BNW112" s="481"/>
      <c r="BNX112" s="481"/>
      <c r="BNY112" s="481"/>
      <c r="BNZ112" s="481"/>
      <c r="BOA112" s="481"/>
      <c r="BOB112" s="481"/>
      <c r="BOC112" s="481"/>
      <c r="BOD112" s="481"/>
      <c r="BOE112" s="481"/>
      <c r="BOF112" s="481"/>
      <c r="BOG112" s="481"/>
      <c r="BOH112" s="481"/>
      <c r="BOI112" s="481"/>
      <c r="BOJ112" s="481"/>
      <c r="BOK112" s="481"/>
      <c r="BOL112" s="481"/>
      <c r="BOM112" s="481"/>
      <c r="BON112" s="481"/>
      <c r="BOO112" s="481"/>
      <c r="BOP112" s="481"/>
      <c r="BOQ112" s="481"/>
      <c r="BOR112" s="481"/>
      <c r="BOS112" s="481"/>
      <c r="BOT112" s="481"/>
      <c r="BOU112" s="481"/>
      <c r="BOV112" s="481"/>
      <c r="BOW112" s="481"/>
      <c r="BOX112" s="481"/>
      <c r="BOY112" s="481"/>
      <c r="BOZ112" s="481"/>
      <c r="BPA112" s="481"/>
      <c r="BPB112" s="481"/>
      <c r="BPC112" s="481"/>
      <c r="BPD112" s="481"/>
      <c r="BPE112" s="481"/>
      <c r="BPF112" s="481"/>
      <c r="BPG112" s="481"/>
      <c r="BPH112" s="481"/>
      <c r="BPI112" s="481"/>
      <c r="BPJ112" s="481"/>
      <c r="BPK112" s="481"/>
      <c r="BPL112" s="481"/>
      <c r="BPM112" s="481"/>
      <c r="BPN112" s="481"/>
      <c r="BPO112" s="481"/>
      <c r="BPP112" s="481"/>
      <c r="BPQ112" s="481"/>
      <c r="BPR112" s="481"/>
      <c r="BPS112" s="481"/>
      <c r="BPT112" s="481"/>
      <c r="BPU112" s="481"/>
      <c r="BPV112" s="481"/>
      <c r="BPW112" s="481"/>
      <c r="BPX112" s="481"/>
      <c r="BPY112" s="481"/>
      <c r="BPZ112" s="481"/>
      <c r="BQA112" s="481"/>
      <c r="BQB112" s="481"/>
      <c r="BQC112" s="481"/>
      <c r="BQD112" s="481"/>
      <c r="BQE112" s="481"/>
      <c r="BQF112" s="481"/>
      <c r="BQG112" s="481"/>
      <c r="BQH112" s="481"/>
      <c r="BQI112" s="481"/>
      <c r="BQJ112" s="481"/>
      <c r="BQK112" s="481"/>
      <c r="BQL112" s="481"/>
      <c r="BQM112" s="481"/>
      <c r="BQN112" s="481"/>
      <c r="BQO112" s="481"/>
      <c r="BQP112" s="481"/>
      <c r="BQQ112" s="481"/>
      <c r="BQR112" s="481"/>
      <c r="BQS112" s="481"/>
      <c r="BQT112" s="481"/>
      <c r="BQU112" s="481"/>
      <c r="BQV112" s="481"/>
      <c r="BQW112" s="481"/>
      <c r="BQX112" s="481"/>
      <c r="BQY112" s="481"/>
      <c r="BQZ112" s="481"/>
      <c r="BRA112" s="481"/>
      <c r="BRB112" s="481"/>
      <c r="BRC112" s="481"/>
      <c r="BRD112" s="481"/>
      <c r="BRE112" s="481"/>
      <c r="BRF112" s="481"/>
      <c r="BRG112" s="481"/>
      <c r="BRH112" s="481"/>
      <c r="BRI112" s="481"/>
      <c r="BRJ112" s="481"/>
      <c r="BRK112" s="481"/>
      <c r="BRL112" s="481"/>
      <c r="BRM112" s="481"/>
      <c r="BRN112" s="481"/>
      <c r="BRO112" s="481"/>
      <c r="BRP112" s="481"/>
      <c r="BRQ112" s="481"/>
      <c r="BRR112" s="481"/>
      <c r="BRS112" s="481"/>
      <c r="BRT112" s="481"/>
      <c r="BRU112" s="481"/>
      <c r="BRV112" s="481"/>
      <c r="BRW112" s="481"/>
      <c r="BRX112" s="481"/>
      <c r="BRY112" s="481"/>
      <c r="BRZ112" s="481"/>
      <c r="BSA112" s="481"/>
      <c r="BSB112" s="481"/>
      <c r="BSC112" s="481"/>
      <c r="BSD112" s="481"/>
      <c r="BSE112" s="481"/>
      <c r="BSF112" s="481"/>
      <c r="BSG112" s="481"/>
      <c r="BSH112" s="481"/>
      <c r="BSI112" s="481"/>
      <c r="BSJ112" s="481"/>
      <c r="BSK112" s="481"/>
      <c r="BSL112" s="481"/>
      <c r="BSM112" s="481"/>
      <c r="BSN112" s="481"/>
      <c r="BSO112" s="481"/>
      <c r="BSP112" s="481"/>
      <c r="BSQ112" s="481"/>
      <c r="BSR112" s="481"/>
      <c r="BSS112" s="481"/>
      <c r="BST112" s="481"/>
      <c r="BSU112" s="481"/>
      <c r="BSV112" s="481"/>
      <c r="BSW112" s="481"/>
      <c r="BSX112" s="481"/>
      <c r="BSY112" s="481"/>
      <c r="BSZ112" s="481"/>
      <c r="BTA112" s="481"/>
      <c r="BTB112" s="481"/>
      <c r="BTC112" s="481"/>
      <c r="BTD112" s="481"/>
      <c r="BTE112" s="481"/>
      <c r="BTF112" s="481"/>
      <c r="BTG112" s="481"/>
      <c r="BTH112" s="481"/>
      <c r="BTI112" s="481"/>
      <c r="BTJ112" s="481"/>
      <c r="BTK112" s="481"/>
      <c r="BTL112" s="481"/>
      <c r="BTM112" s="481"/>
      <c r="BTN112" s="481"/>
      <c r="BTO112" s="481"/>
      <c r="BTP112" s="481"/>
      <c r="BTQ112" s="481"/>
      <c r="BTR112" s="481"/>
      <c r="BTS112" s="481"/>
      <c r="BTT112" s="481"/>
      <c r="BTU112" s="481"/>
      <c r="BTV112" s="481"/>
      <c r="BTW112" s="481"/>
      <c r="BTX112" s="481"/>
      <c r="BTY112" s="481"/>
      <c r="BTZ112" s="481"/>
      <c r="BUA112" s="481"/>
      <c r="BUB112" s="481"/>
      <c r="BUC112" s="481"/>
      <c r="BUD112" s="481"/>
      <c r="BUE112" s="481"/>
      <c r="BUF112" s="481"/>
      <c r="BUG112" s="481"/>
      <c r="BUH112" s="481"/>
      <c r="BUI112" s="481"/>
      <c r="BUJ112" s="481"/>
      <c r="BUK112" s="481"/>
      <c r="BUL112" s="481"/>
      <c r="BUM112" s="481"/>
      <c r="BUN112" s="481"/>
      <c r="BUO112" s="481"/>
      <c r="BUP112" s="481"/>
      <c r="BUQ112" s="481"/>
      <c r="BUR112" s="481"/>
      <c r="BUS112" s="481"/>
      <c r="BUT112" s="481"/>
      <c r="BUU112" s="481"/>
      <c r="BUV112" s="481"/>
      <c r="BUW112" s="481"/>
      <c r="BUX112" s="481"/>
      <c r="BUY112" s="481"/>
      <c r="BUZ112" s="481"/>
      <c r="BVA112" s="481"/>
      <c r="BVB112" s="481"/>
      <c r="BVC112" s="481"/>
      <c r="BVD112" s="481"/>
      <c r="BVE112" s="481"/>
      <c r="BVF112" s="481"/>
      <c r="BVG112" s="481"/>
      <c r="BVH112" s="481"/>
      <c r="BVI112" s="481"/>
      <c r="BVJ112" s="481"/>
      <c r="BVK112" s="481"/>
      <c r="BVL112" s="481"/>
      <c r="BVM112" s="481"/>
      <c r="BVN112" s="481"/>
      <c r="BVO112" s="481"/>
      <c r="BVP112" s="481"/>
      <c r="BVQ112" s="481"/>
      <c r="BVR112" s="481"/>
      <c r="BVS112" s="481"/>
      <c r="BVT112" s="481"/>
      <c r="BVU112" s="481"/>
      <c r="BVV112" s="481"/>
      <c r="BVW112" s="481"/>
      <c r="BVX112" s="481"/>
      <c r="BVY112" s="481"/>
      <c r="BVZ112" s="481"/>
      <c r="BWA112" s="481"/>
      <c r="BWB112" s="481"/>
      <c r="BWC112" s="481"/>
      <c r="BWD112" s="481"/>
      <c r="BWE112" s="481"/>
      <c r="BWF112" s="481"/>
      <c r="BWG112" s="481"/>
      <c r="BWH112" s="481"/>
      <c r="BWI112" s="481"/>
      <c r="BWJ112" s="481"/>
      <c r="BWK112" s="481"/>
      <c r="BWL112" s="481"/>
      <c r="BWM112" s="481"/>
      <c r="BWN112" s="481"/>
      <c r="BWO112" s="481"/>
      <c r="BWP112" s="481"/>
      <c r="BWQ112" s="481"/>
      <c r="BWR112" s="481"/>
      <c r="BWS112" s="481"/>
      <c r="BWT112" s="481"/>
      <c r="BWU112" s="481"/>
      <c r="BWV112" s="481"/>
      <c r="BWW112" s="481"/>
      <c r="BWX112" s="481"/>
      <c r="BWY112" s="481"/>
      <c r="BWZ112" s="481"/>
      <c r="BXA112" s="481"/>
      <c r="BXB112" s="481"/>
      <c r="BXC112" s="481"/>
      <c r="BXD112" s="481"/>
      <c r="BXE112" s="481"/>
      <c r="BXF112" s="481"/>
      <c r="BXG112" s="481"/>
      <c r="BXH112" s="481"/>
      <c r="BXI112" s="481"/>
      <c r="BXJ112" s="481"/>
      <c r="BXK112" s="481"/>
      <c r="BXL112" s="481"/>
      <c r="BXM112" s="481"/>
      <c r="BXN112" s="481"/>
      <c r="BXO112" s="481"/>
      <c r="BXP112" s="481"/>
      <c r="BXQ112" s="481"/>
      <c r="BXR112" s="481"/>
      <c r="BXS112" s="481"/>
      <c r="BXT112" s="481"/>
      <c r="BXU112" s="481"/>
      <c r="BXV112" s="481"/>
      <c r="BXW112" s="481"/>
      <c r="BXX112" s="481"/>
      <c r="BXY112" s="481"/>
      <c r="BXZ112" s="481"/>
      <c r="BYA112" s="481"/>
      <c r="BYB112" s="481"/>
      <c r="BYC112" s="481"/>
      <c r="BYD112" s="481"/>
      <c r="BYE112" s="481"/>
      <c r="BYF112" s="481"/>
      <c r="BYG112" s="481"/>
      <c r="BYH112" s="481"/>
      <c r="BYI112" s="481"/>
      <c r="BYJ112" s="481"/>
      <c r="BYK112" s="481"/>
      <c r="BYL112" s="481"/>
      <c r="BYM112" s="481"/>
      <c r="BYN112" s="481"/>
      <c r="BYO112" s="481"/>
      <c r="BYP112" s="481"/>
      <c r="BYQ112" s="481"/>
      <c r="BYR112" s="481"/>
      <c r="BYS112" s="481"/>
      <c r="BYT112" s="481"/>
      <c r="BYU112" s="481"/>
      <c r="BYV112" s="481"/>
      <c r="BYW112" s="481"/>
      <c r="BYX112" s="481"/>
      <c r="BYY112" s="481"/>
      <c r="BYZ112" s="481"/>
      <c r="BZA112" s="481"/>
      <c r="BZB112" s="481"/>
      <c r="BZC112" s="481"/>
      <c r="BZD112" s="481"/>
      <c r="BZE112" s="481"/>
      <c r="BZF112" s="481"/>
      <c r="BZG112" s="481"/>
      <c r="BZH112" s="481"/>
      <c r="BZI112" s="481"/>
      <c r="BZJ112" s="481"/>
      <c r="BZK112" s="481"/>
      <c r="BZL112" s="481"/>
      <c r="BZM112" s="481"/>
      <c r="BZN112" s="481"/>
      <c r="BZO112" s="481"/>
      <c r="BZP112" s="481"/>
      <c r="BZQ112" s="481"/>
      <c r="BZR112" s="481"/>
      <c r="BZS112" s="481"/>
      <c r="BZT112" s="481"/>
      <c r="BZU112" s="481"/>
      <c r="BZV112" s="481"/>
      <c r="BZW112" s="481"/>
      <c r="BZX112" s="481"/>
      <c r="BZY112" s="481"/>
      <c r="BZZ112" s="481"/>
      <c r="CAA112" s="481"/>
      <c r="CAB112" s="481"/>
      <c r="CAC112" s="481"/>
      <c r="CAD112" s="481"/>
      <c r="CAE112" s="481"/>
      <c r="CAF112" s="481"/>
      <c r="CAG112" s="481"/>
      <c r="CAH112" s="481"/>
      <c r="CAI112" s="481"/>
      <c r="CAJ112" s="481"/>
      <c r="CAK112" s="481"/>
      <c r="CAL112" s="481"/>
      <c r="CAM112" s="481"/>
      <c r="CAN112" s="481"/>
      <c r="CAO112" s="481"/>
      <c r="CAP112" s="481"/>
      <c r="CAQ112" s="481"/>
      <c r="CAR112" s="481"/>
      <c r="CAS112" s="481"/>
      <c r="CAT112" s="481"/>
      <c r="CAU112" s="481"/>
      <c r="CAV112" s="481"/>
      <c r="CAW112" s="481"/>
      <c r="CAX112" s="481"/>
      <c r="CAY112" s="481"/>
      <c r="CAZ112" s="481"/>
      <c r="CBA112" s="481"/>
      <c r="CBB112" s="481"/>
      <c r="CBC112" s="481"/>
      <c r="CBD112" s="481"/>
      <c r="CBE112" s="481"/>
      <c r="CBF112" s="481"/>
      <c r="CBG112" s="481"/>
      <c r="CBH112" s="481"/>
      <c r="CBI112" s="481"/>
      <c r="CBJ112" s="481"/>
      <c r="CBK112" s="481"/>
      <c r="CBL112" s="481"/>
      <c r="CBM112" s="481"/>
      <c r="CBN112" s="481"/>
      <c r="CBO112" s="481"/>
      <c r="CBP112" s="481"/>
      <c r="CBQ112" s="481"/>
      <c r="CBR112" s="481"/>
      <c r="CBS112" s="481"/>
      <c r="CBT112" s="481"/>
      <c r="CBU112" s="481"/>
      <c r="CBV112" s="481"/>
      <c r="CBW112" s="481"/>
      <c r="CBX112" s="481"/>
      <c r="CBY112" s="481"/>
      <c r="CBZ112" s="481"/>
      <c r="CCA112" s="481"/>
      <c r="CCB112" s="481"/>
      <c r="CCC112" s="481"/>
      <c r="CCD112" s="481"/>
      <c r="CCE112" s="481"/>
      <c r="CCF112" s="481"/>
      <c r="CCG112" s="481"/>
      <c r="CCH112" s="481"/>
      <c r="CCI112" s="481"/>
      <c r="CCJ112" s="481"/>
      <c r="CCK112" s="481"/>
      <c r="CCL112" s="481"/>
      <c r="CCM112" s="481"/>
      <c r="CCN112" s="481"/>
      <c r="CCO112" s="481"/>
      <c r="CCP112" s="481"/>
      <c r="CCQ112" s="481"/>
      <c r="CCR112" s="481"/>
      <c r="CCS112" s="481"/>
      <c r="CCT112" s="481"/>
      <c r="CCU112" s="481"/>
      <c r="CCV112" s="481"/>
      <c r="CCW112" s="481"/>
      <c r="CCX112" s="481"/>
      <c r="CCY112" s="481"/>
      <c r="CCZ112" s="481"/>
      <c r="CDA112" s="481"/>
      <c r="CDB112" s="481"/>
      <c r="CDC112" s="481"/>
      <c r="CDD112" s="481"/>
      <c r="CDE112" s="481"/>
      <c r="CDF112" s="481"/>
      <c r="CDG112" s="481"/>
      <c r="CDH112" s="481"/>
      <c r="CDI112" s="481"/>
      <c r="CDJ112" s="481"/>
      <c r="CDK112" s="481"/>
      <c r="CDL112" s="481"/>
      <c r="CDM112" s="481"/>
      <c r="CDN112" s="481"/>
      <c r="CDO112" s="481"/>
      <c r="CDP112" s="481"/>
      <c r="CDQ112" s="481"/>
      <c r="CDR112" s="481"/>
      <c r="CDS112" s="481"/>
      <c r="CDT112" s="481"/>
      <c r="CDU112" s="481"/>
      <c r="CDV112" s="481"/>
      <c r="CDW112" s="481"/>
      <c r="CDX112" s="481"/>
      <c r="CDY112" s="481"/>
      <c r="CDZ112" s="481"/>
      <c r="CEA112" s="481"/>
      <c r="CEB112" s="481"/>
      <c r="CEC112" s="481"/>
      <c r="CED112" s="481"/>
      <c r="CEE112" s="481"/>
      <c r="CEF112" s="481"/>
      <c r="CEG112" s="481"/>
      <c r="CEH112" s="481"/>
      <c r="CEI112" s="481"/>
      <c r="CEJ112" s="481"/>
      <c r="CEK112" s="481"/>
      <c r="CEL112" s="481"/>
      <c r="CEM112" s="481"/>
      <c r="CEN112" s="481"/>
      <c r="CEO112" s="481"/>
      <c r="CEP112" s="481"/>
      <c r="CEQ112" s="481"/>
      <c r="CER112" s="481"/>
      <c r="CES112" s="481"/>
      <c r="CET112" s="481"/>
      <c r="CEU112" s="481"/>
      <c r="CEV112" s="481"/>
      <c r="CEW112" s="481"/>
      <c r="CEX112" s="481"/>
      <c r="CEY112" s="481"/>
      <c r="CEZ112" s="481"/>
      <c r="CFA112" s="481"/>
      <c r="CFB112" s="481"/>
      <c r="CFC112" s="481"/>
      <c r="CFD112" s="481"/>
      <c r="CFE112" s="481"/>
      <c r="CFF112" s="481"/>
      <c r="CFG112" s="481"/>
      <c r="CFH112" s="481"/>
      <c r="CFI112" s="481"/>
      <c r="CFJ112" s="481"/>
      <c r="CFK112" s="481"/>
      <c r="CFL112" s="481"/>
      <c r="CFM112" s="481"/>
      <c r="CFN112" s="481"/>
      <c r="CFO112" s="481"/>
      <c r="CFP112" s="481"/>
      <c r="CFQ112" s="481"/>
      <c r="CFR112" s="481"/>
      <c r="CFS112" s="481"/>
      <c r="CFT112" s="481"/>
      <c r="CFU112" s="481"/>
      <c r="CFV112" s="481"/>
      <c r="CFW112" s="481"/>
      <c r="CFX112" s="481"/>
      <c r="CFY112" s="481"/>
      <c r="CFZ112" s="481"/>
      <c r="CGA112" s="481"/>
      <c r="CGB112" s="481"/>
      <c r="CGC112" s="481"/>
      <c r="CGD112" s="481"/>
      <c r="CGE112" s="481"/>
      <c r="CGF112" s="481"/>
      <c r="CGG112" s="481"/>
      <c r="CGH112" s="481"/>
      <c r="CGI112" s="481"/>
      <c r="CGJ112" s="481"/>
      <c r="CGK112" s="481"/>
      <c r="CGL112" s="481"/>
      <c r="CGM112" s="481"/>
      <c r="CGN112" s="481"/>
      <c r="CGO112" s="481"/>
      <c r="CGP112" s="481"/>
      <c r="CGQ112" s="481"/>
      <c r="CGR112" s="481"/>
      <c r="CGS112" s="481"/>
      <c r="CGT112" s="481"/>
      <c r="CGU112" s="481"/>
      <c r="CGV112" s="481"/>
      <c r="CGW112" s="481"/>
      <c r="CGX112" s="481"/>
      <c r="CGY112" s="481"/>
      <c r="CGZ112" s="481"/>
      <c r="CHA112" s="481"/>
      <c r="CHB112" s="481"/>
      <c r="CHC112" s="481"/>
      <c r="CHD112" s="481"/>
      <c r="CHE112" s="481"/>
      <c r="CHF112" s="481"/>
      <c r="CHG112" s="481"/>
      <c r="CHH112" s="481"/>
      <c r="CHI112" s="481"/>
      <c r="CHJ112" s="481"/>
      <c r="CHK112" s="481"/>
      <c r="CHL112" s="481"/>
      <c r="CHM112" s="481"/>
      <c r="CHN112" s="481"/>
      <c r="CHO112" s="481"/>
      <c r="CHP112" s="481"/>
      <c r="CHQ112" s="481"/>
      <c r="CHR112" s="481"/>
      <c r="CHS112" s="481"/>
      <c r="CHT112" s="481"/>
      <c r="CHU112" s="481"/>
      <c r="CHV112" s="481"/>
      <c r="CHW112" s="481"/>
      <c r="CHX112" s="481"/>
      <c r="CHY112" s="481"/>
      <c r="CHZ112" s="481"/>
      <c r="CIA112" s="481"/>
      <c r="CIB112" s="481"/>
      <c r="CIC112" s="481"/>
      <c r="CID112" s="481"/>
      <c r="CIE112" s="481"/>
      <c r="CIF112" s="481"/>
      <c r="CIG112" s="481"/>
      <c r="CIH112" s="481"/>
      <c r="CII112" s="481"/>
      <c r="CIJ112" s="481"/>
      <c r="CIK112" s="481"/>
      <c r="CIL112" s="481"/>
      <c r="CIM112" s="481"/>
      <c r="CIN112" s="481"/>
      <c r="CIO112" s="481"/>
      <c r="CIP112" s="481"/>
      <c r="CIQ112" s="481"/>
      <c r="CIR112" s="481"/>
      <c r="CIS112" s="481"/>
      <c r="CIT112" s="481"/>
      <c r="CIU112" s="481"/>
      <c r="CIV112" s="481"/>
      <c r="CIW112" s="481"/>
      <c r="CIX112" s="481"/>
      <c r="CIY112" s="481"/>
      <c r="CIZ112" s="481"/>
      <c r="CJA112" s="481"/>
      <c r="CJB112" s="481"/>
      <c r="CJC112" s="481"/>
      <c r="CJD112" s="481"/>
      <c r="CJE112" s="481"/>
      <c r="CJF112" s="481"/>
      <c r="CJG112" s="481"/>
      <c r="CJH112" s="481"/>
      <c r="CJI112" s="481"/>
      <c r="CJJ112" s="481"/>
      <c r="CJK112" s="481"/>
      <c r="CJL112" s="481"/>
      <c r="CJM112" s="481"/>
      <c r="CJN112" s="481"/>
      <c r="CJO112" s="481"/>
      <c r="CJP112" s="481"/>
      <c r="CJQ112" s="481"/>
      <c r="CJR112" s="481"/>
      <c r="CJS112" s="481"/>
      <c r="CJT112" s="481"/>
      <c r="CJU112" s="481"/>
      <c r="CJV112" s="481"/>
      <c r="CJW112" s="481"/>
      <c r="CJX112" s="481"/>
      <c r="CJY112" s="481"/>
      <c r="CJZ112" s="481"/>
      <c r="CKA112" s="481"/>
      <c r="CKB112" s="481"/>
      <c r="CKC112" s="481"/>
      <c r="CKD112" s="481"/>
      <c r="CKE112" s="481"/>
      <c r="CKF112" s="481"/>
      <c r="CKG112" s="481"/>
      <c r="CKH112" s="481"/>
      <c r="CKI112" s="481"/>
      <c r="CKJ112" s="481"/>
      <c r="CKK112" s="481"/>
      <c r="CKL112" s="481"/>
      <c r="CKM112" s="481"/>
      <c r="CKN112" s="481"/>
      <c r="CKO112" s="481"/>
      <c r="CKP112" s="481"/>
      <c r="CKQ112" s="481"/>
      <c r="CKR112" s="481"/>
      <c r="CKS112" s="481"/>
      <c r="CKT112" s="481"/>
      <c r="CKU112" s="481"/>
      <c r="CKV112" s="481"/>
      <c r="CKW112" s="481"/>
      <c r="CKX112" s="481"/>
      <c r="CKY112" s="481"/>
      <c r="CKZ112" s="481"/>
      <c r="CLA112" s="481"/>
      <c r="CLB112" s="481"/>
      <c r="CLC112" s="481"/>
      <c r="CLD112" s="481"/>
      <c r="CLE112" s="481"/>
      <c r="CLF112" s="481"/>
      <c r="CLG112" s="481"/>
      <c r="CLH112" s="481"/>
      <c r="CLI112" s="481"/>
      <c r="CLJ112" s="481"/>
      <c r="CLK112" s="481"/>
      <c r="CLL112" s="481"/>
      <c r="CLM112" s="481"/>
      <c r="CLN112" s="481"/>
      <c r="CLO112" s="481"/>
      <c r="CLP112" s="481"/>
      <c r="CLQ112" s="481"/>
      <c r="CLR112" s="481"/>
      <c r="CLS112" s="481"/>
      <c r="CLT112" s="481"/>
      <c r="CLU112" s="481"/>
      <c r="CLV112" s="481"/>
      <c r="CLW112" s="481"/>
      <c r="CLX112" s="481"/>
      <c r="CLY112" s="481"/>
      <c r="CLZ112" s="481"/>
      <c r="CMA112" s="481"/>
      <c r="CMB112" s="481"/>
      <c r="CMC112" s="481"/>
      <c r="CMD112" s="481"/>
      <c r="CME112" s="481"/>
      <c r="CMF112" s="481"/>
      <c r="CMG112" s="481"/>
      <c r="CMH112" s="481"/>
      <c r="CMI112" s="481"/>
      <c r="CMJ112" s="481"/>
      <c r="CMK112" s="481"/>
      <c r="CML112" s="481"/>
      <c r="CMM112" s="481"/>
      <c r="CMN112" s="481"/>
      <c r="CMO112" s="481"/>
      <c r="CMP112" s="481"/>
      <c r="CMQ112" s="481"/>
      <c r="CMR112" s="481"/>
      <c r="CMS112" s="481"/>
      <c r="CMT112" s="481"/>
      <c r="CMU112" s="481"/>
      <c r="CMV112" s="481"/>
      <c r="CMW112" s="481"/>
      <c r="CMX112" s="481"/>
      <c r="CMY112" s="481"/>
      <c r="CMZ112" s="481"/>
      <c r="CNA112" s="481"/>
      <c r="CNB112" s="481"/>
      <c r="CNC112" s="481"/>
      <c r="CND112" s="481"/>
      <c r="CNE112" s="481"/>
      <c r="CNF112" s="481"/>
      <c r="CNG112" s="481"/>
      <c r="CNH112" s="481"/>
      <c r="CNI112" s="481"/>
      <c r="CNJ112" s="481"/>
      <c r="CNK112" s="481"/>
      <c r="CNL112" s="481"/>
      <c r="CNM112" s="481"/>
      <c r="CNN112" s="481"/>
      <c r="CNO112" s="481"/>
      <c r="CNP112" s="481"/>
      <c r="CNQ112" s="481"/>
      <c r="CNR112" s="481"/>
      <c r="CNS112" s="481"/>
      <c r="CNT112" s="481"/>
      <c r="CNU112" s="481"/>
      <c r="CNV112" s="481"/>
      <c r="CNW112" s="481"/>
      <c r="CNX112" s="481"/>
      <c r="CNY112" s="481"/>
      <c r="CNZ112" s="481"/>
      <c r="COA112" s="481"/>
      <c r="COB112" s="481"/>
      <c r="COC112" s="481"/>
      <c r="COD112" s="481"/>
      <c r="COE112" s="481"/>
      <c r="COF112" s="481"/>
      <c r="COG112" s="481"/>
      <c r="COH112" s="481"/>
      <c r="COI112" s="481"/>
      <c r="COJ112" s="481"/>
      <c r="COK112" s="481"/>
      <c r="COL112" s="481"/>
      <c r="COM112" s="481"/>
      <c r="CON112" s="481"/>
      <c r="COO112" s="481"/>
      <c r="COP112" s="481"/>
      <c r="COQ112" s="481"/>
      <c r="COR112" s="481"/>
      <c r="COS112" s="481"/>
      <c r="COT112" s="481"/>
      <c r="COU112" s="481"/>
      <c r="COV112" s="481"/>
      <c r="COW112" s="481"/>
      <c r="COX112" s="481"/>
      <c r="COY112" s="481"/>
      <c r="COZ112" s="481"/>
      <c r="CPA112" s="481"/>
      <c r="CPB112" s="481"/>
      <c r="CPC112" s="481"/>
      <c r="CPD112" s="481"/>
      <c r="CPE112" s="481"/>
      <c r="CPF112" s="481"/>
      <c r="CPG112" s="481"/>
      <c r="CPH112" s="481"/>
      <c r="CPI112" s="481"/>
      <c r="CPJ112" s="481"/>
      <c r="CPK112" s="481"/>
      <c r="CPL112" s="481"/>
      <c r="CPM112" s="481"/>
      <c r="CPN112" s="481"/>
      <c r="CPO112" s="481"/>
      <c r="CPP112" s="481"/>
      <c r="CPQ112" s="481"/>
      <c r="CPR112" s="481"/>
      <c r="CPS112" s="481"/>
      <c r="CPT112" s="481"/>
      <c r="CPU112" s="481"/>
      <c r="CPV112" s="481"/>
      <c r="CPW112" s="481"/>
      <c r="CPX112" s="481"/>
      <c r="CPY112" s="481"/>
      <c r="CPZ112" s="481"/>
      <c r="CQA112" s="481"/>
      <c r="CQB112" s="481"/>
      <c r="CQC112" s="481"/>
      <c r="CQD112" s="481"/>
      <c r="CQE112" s="481"/>
      <c r="CQF112" s="481"/>
      <c r="CQG112" s="481"/>
      <c r="CQH112" s="481"/>
      <c r="CQI112" s="481"/>
      <c r="CQJ112" s="481"/>
      <c r="CQK112" s="481"/>
      <c r="CQL112" s="481"/>
      <c r="CQM112" s="481"/>
      <c r="CQN112" s="481"/>
      <c r="CQO112" s="481"/>
      <c r="CQP112" s="481"/>
      <c r="CQQ112" s="481"/>
      <c r="CQR112" s="481"/>
      <c r="CQS112" s="481"/>
      <c r="CQT112" s="481"/>
      <c r="CQU112" s="481"/>
      <c r="CQV112" s="481"/>
      <c r="CQW112" s="481"/>
      <c r="CQX112" s="481"/>
      <c r="CQY112" s="481"/>
      <c r="CQZ112" s="481"/>
      <c r="CRA112" s="481"/>
      <c r="CRB112" s="481"/>
      <c r="CRC112" s="481"/>
      <c r="CRD112" s="481"/>
      <c r="CRE112" s="481"/>
      <c r="CRF112" s="481"/>
      <c r="CRG112" s="481"/>
      <c r="CRH112" s="481"/>
      <c r="CRI112" s="481"/>
      <c r="CRJ112" s="481"/>
      <c r="CRK112" s="481"/>
      <c r="CRL112" s="481"/>
      <c r="CRM112" s="481"/>
      <c r="CRN112" s="481"/>
      <c r="CRO112" s="481"/>
      <c r="CRP112" s="481"/>
      <c r="CRQ112" s="481"/>
      <c r="CRR112" s="481"/>
      <c r="CRS112" s="481"/>
      <c r="CRT112" s="481"/>
      <c r="CRU112" s="481"/>
      <c r="CRV112" s="481"/>
      <c r="CRW112" s="481"/>
      <c r="CRX112" s="481"/>
      <c r="CRY112" s="481"/>
      <c r="CRZ112" s="481"/>
      <c r="CSA112" s="481"/>
      <c r="CSB112" s="481"/>
      <c r="CSC112" s="481"/>
      <c r="CSD112" s="481"/>
      <c r="CSE112" s="481"/>
      <c r="CSF112" s="481"/>
      <c r="CSG112" s="481"/>
      <c r="CSH112" s="481"/>
      <c r="CSI112" s="481"/>
      <c r="CSJ112" s="481"/>
      <c r="CSK112" s="481"/>
      <c r="CSL112" s="481"/>
      <c r="CSM112" s="481"/>
      <c r="CSN112" s="481"/>
      <c r="CSO112" s="481"/>
      <c r="CSP112" s="481"/>
      <c r="CSQ112" s="481"/>
      <c r="CSR112" s="481"/>
      <c r="CSS112" s="481"/>
      <c r="CST112" s="481"/>
      <c r="CSU112" s="481"/>
      <c r="CSV112" s="481"/>
      <c r="CSW112" s="481"/>
      <c r="CSX112" s="481"/>
      <c r="CSY112" s="481"/>
      <c r="CSZ112" s="481"/>
      <c r="CTA112" s="481"/>
      <c r="CTB112" s="481"/>
      <c r="CTC112" s="481"/>
      <c r="CTD112" s="481"/>
      <c r="CTE112" s="481"/>
      <c r="CTF112" s="481"/>
      <c r="CTG112" s="481"/>
      <c r="CTH112" s="481"/>
      <c r="CTI112" s="481"/>
      <c r="CTJ112" s="481"/>
      <c r="CTK112" s="481"/>
      <c r="CTL112" s="481"/>
      <c r="CTM112" s="481"/>
      <c r="CTN112" s="481"/>
      <c r="CTO112" s="481"/>
      <c r="CTP112" s="481"/>
      <c r="CTQ112" s="481"/>
      <c r="CTR112" s="481"/>
      <c r="CTS112" s="481"/>
      <c r="CTT112" s="481"/>
      <c r="CTU112" s="481"/>
      <c r="CTV112" s="481"/>
      <c r="CTW112" s="481"/>
      <c r="CTX112" s="481"/>
      <c r="CTY112" s="481"/>
      <c r="CTZ112" s="481"/>
      <c r="CUA112" s="481"/>
      <c r="CUB112" s="481"/>
      <c r="CUC112" s="481"/>
      <c r="CUD112" s="481"/>
      <c r="CUE112" s="481"/>
      <c r="CUF112" s="481"/>
      <c r="CUG112" s="481"/>
      <c r="CUH112" s="481"/>
      <c r="CUI112" s="481"/>
      <c r="CUJ112" s="481"/>
      <c r="CUK112" s="481"/>
      <c r="CUL112" s="481"/>
      <c r="CUM112" s="481"/>
      <c r="CUN112" s="481"/>
      <c r="CUO112" s="481"/>
      <c r="CUP112" s="481"/>
      <c r="CUQ112" s="481"/>
      <c r="CUR112" s="481"/>
      <c r="CUS112" s="481"/>
      <c r="CUT112" s="481"/>
      <c r="CUU112" s="481"/>
      <c r="CUV112" s="481"/>
      <c r="CUW112" s="481"/>
      <c r="CUX112" s="481"/>
      <c r="CUY112" s="481"/>
      <c r="CUZ112" s="481"/>
      <c r="CVA112" s="481"/>
      <c r="CVB112" s="481"/>
      <c r="CVC112" s="481"/>
      <c r="CVD112" s="481"/>
      <c r="CVE112" s="481"/>
      <c r="CVF112" s="481"/>
      <c r="CVG112" s="481"/>
      <c r="CVH112" s="481"/>
      <c r="CVI112" s="481"/>
      <c r="CVJ112" s="481"/>
      <c r="CVK112" s="481"/>
      <c r="CVL112" s="481"/>
      <c r="CVM112" s="481"/>
      <c r="CVN112" s="481"/>
      <c r="CVO112" s="481"/>
      <c r="CVP112" s="481"/>
      <c r="CVQ112" s="481"/>
      <c r="CVR112" s="481"/>
      <c r="CVS112" s="481"/>
      <c r="CVT112" s="481"/>
      <c r="CVU112" s="481"/>
      <c r="CVV112" s="481"/>
      <c r="CVW112" s="481"/>
      <c r="CVX112" s="481"/>
      <c r="CVY112" s="481"/>
      <c r="CVZ112" s="481"/>
      <c r="CWA112" s="481"/>
      <c r="CWB112" s="481"/>
      <c r="CWC112" s="481"/>
      <c r="CWD112" s="481"/>
      <c r="CWE112" s="481"/>
      <c r="CWF112" s="481"/>
      <c r="CWG112" s="481"/>
      <c r="CWH112" s="481"/>
      <c r="CWI112" s="481"/>
      <c r="CWJ112" s="481"/>
      <c r="CWK112" s="481"/>
      <c r="CWL112" s="481"/>
      <c r="CWM112" s="481"/>
      <c r="CWN112" s="481"/>
      <c r="CWO112" s="481"/>
      <c r="CWP112" s="481"/>
      <c r="CWQ112" s="481"/>
      <c r="CWR112" s="481"/>
      <c r="CWS112" s="481"/>
      <c r="CWT112" s="481"/>
      <c r="CWU112" s="481"/>
      <c r="CWV112" s="481"/>
      <c r="CWW112" s="481"/>
      <c r="CWX112" s="481"/>
      <c r="CWY112" s="481"/>
      <c r="CWZ112" s="481"/>
      <c r="CXA112" s="481"/>
      <c r="CXB112" s="481"/>
      <c r="CXC112" s="481"/>
      <c r="CXD112" s="481"/>
      <c r="CXE112" s="481"/>
      <c r="CXF112" s="481"/>
      <c r="CXG112" s="481"/>
      <c r="CXH112" s="481"/>
      <c r="CXI112" s="481"/>
      <c r="CXJ112" s="481"/>
      <c r="CXK112" s="481"/>
      <c r="CXL112" s="481"/>
      <c r="CXM112" s="481"/>
      <c r="CXN112" s="481"/>
      <c r="CXO112" s="481"/>
      <c r="CXP112" s="481"/>
      <c r="CXQ112" s="481"/>
      <c r="CXR112" s="481"/>
      <c r="CXS112" s="481"/>
      <c r="CXT112" s="481"/>
      <c r="CXU112" s="481"/>
      <c r="CXV112" s="481"/>
      <c r="CXW112" s="481"/>
      <c r="CXX112" s="481"/>
      <c r="CXY112" s="481"/>
      <c r="CXZ112" s="481"/>
      <c r="CYA112" s="481"/>
      <c r="CYB112" s="481"/>
      <c r="CYC112" s="481"/>
      <c r="CYD112" s="481"/>
      <c r="CYE112" s="481"/>
      <c r="CYF112" s="481"/>
      <c r="CYG112" s="481"/>
      <c r="CYH112" s="481"/>
      <c r="CYI112" s="481"/>
      <c r="CYJ112" s="481"/>
      <c r="CYK112" s="481"/>
      <c r="CYL112" s="481"/>
      <c r="CYM112" s="481"/>
      <c r="CYN112" s="481"/>
      <c r="CYO112" s="481"/>
      <c r="CYP112" s="481"/>
      <c r="CYQ112" s="481"/>
      <c r="CYR112" s="481"/>
      <c r="CYS112" s="481"/>
      <c r="CYT112" s="481"/>
      <c r="CYU112" s="481"/>
      <c r="CYV112" s="481"/>
      <c r="CYW112" s="481"/>
      <c r="CYX112" s="481"/>
      <c r="CYY112" s="481"/>
      <c r="CYZ112" s="481"/>
      <c r="CZA112" s="481"/>
      <c r="CZB112" s="481"/>
      <c r="CZC112" s="481"/>
      <c r="CZD112" s="481"/>
      <c r="CZE112" s="481"/>
      <c r="CZF112" s="481"/>
      <c r="CZG112" s="481"/>
      <c r="CZH112" s="481"/>
      <c r="CZI112" s="481"/>
      <c r="CZJ112" s="481"/>
      <c r="CZK112" s="481"/>
      <c r="CZL112" s="481"/>
      <c r="CZM112" s="481"/>
      <c r="CZN112" s="481"/>
      <c r="CZO112" s="481"/>
      <c r="CZP112" s="481"/>
      <c r="CZQ112" s="481"/>
      <c r="CZR112" s="481"/>
      <c r="CZS112" s="481"/>
      <c r="CZT112" s="481"/>
      <c r="CZU112" s="481"/>
      <c r="CZV112" s="481"/>
      <c r="CZW112" s="481"/>
      <c r="CZX112" s="481"/>
      <c r="CZY112" s="481"/>
      <c r="CZZ112" s="481"/>
      <c r="DAA112" s="481"/>
      <c r="DAB112" s="481"/>
      <c r="DAC112" s="481"/>
      <c r="DAD112" s="481"/>
      <c r="DAE112" s="481"/>
      <c r="DAF112" s="481"/>
      <c r="DAG112" s="481"/>
      <c r="DAH112" s="481"/>
      <c r="DAI112" s="481"/>
      <c r="DAJ112" s="481"/>
      <c r="DAK112" s="481"/>
      <c r="DAL112" s="481"/>
      <c r="DAM112" s="481"/>
      <c r="DAN112" s="481"/>
      <c r="DAO112" s="481"/>
      <c r="DAP112" s="481"/>
      <c r="DAQ112" s="481"/>
      <c r="DAR112" s="481"/>
      <c r="DAS112" s="481"/>
      <c r="DAT112" s="481"/>
      <c r="DAU112" s="481"/>
      <c r="DAV112" s="481"/>
      <c r="DAW112" s="481"/>
      <c r="DAX112" s="481"/>
      <c r="DAY112" s="481"/>
      <c r="DAZ112" s="481"/>
      <c r="DBA112" s="481"/>
      <c r="DBB112" s="481"/>
      <c r="DBC112" s="481"/>
      <c r="DBD112" s="481"/>
      <c r="DBE112" s="481"/>
      <c r="DBF112" s="481"/>
      <c r="DBG112" s="481"/>
      <c r="DBH112" s="481"/>
      <c r="DBI112" s="481"/>
      <c r="DBJ112" s="481"/>
      <c r="DBK112" s="481"/>
      <c r="DBL112" s="481"/>
      <c r="DBM112" s="481"/>
      <c r="DBN112" s="481"/>
      <c r="DBO112" s="481"/>
      <c r="DBP112" s="481"/>
      <c r="DBQ112" s="481"/>
      <c r="DBR112" s="481"/>
      <c r="DBS112" s="481"/>
      <c r="DBT112" s="481"/>
      <c r="DBU112" s="481"/>
      <c r="DBV112" s="481"/>
      <c r="DBW112" s="481"/>
      <c r="DBX112" s="481"/>
      <c r="DBY112" s="481"/>
      <c r="DBZ112" s="481"/>
      <c r="DCA112" s="481"/>
      <c r="DCB112" s="481"/>
      <c r="DCC112" s="481"/>
      <c r="DCD112" s="481"/>
      <c r="DCE112" s="481"/>
      <c r="DCF112" s="481"/>
      <c r="DCG112" s="481"/>
      <c r="DCH112" s="481"/>
      <c r="DCI112" s="481"/>
      <c r="DCJ112" s="481"/>
      <c r="DCK112" s="481"/>
      <c r="DCL112" s="481"/>
      <c r="DCM112" s="481"/>
      <c r="DCN112" s="481"/>
      <c r="DCO112" s="481"/>
      <c r="DCP112" s="481"/>
      <c r="DCQ112" s="481"/>
      <c r="DCR112" s="481"/>
      <c r="DCS112" s="481"/>
      <c r="DCT112" s="481"/>
      <c r="DCU112" s="481"/>
      <c r="DCV112" s="481"/>
      <c r="DCW112" s="481"/>
      <c r="DCX112" s="481"/>
      <c r="DCY112" s="481"/>
      <c r="DCZ112" s="481"/>
      <c r="DDA112" s="481"/>
      <c r="DDB112" s="481"/>
      <c r="DDC112" s="481"/>
      <c r="DDD112" s="481"/>
      <c r="DDE112" s="481"/>
      <c r="DDF112" s="481"/>
      <c r="DDG112" s="481"/>
      <c r="DDH112" s="481"/>
      <c r="DDI112" s="481"/>
      <c r="DDJ112" s="481"/>
      <c r="DDK112" s="481"/>
      <c r="DDL112" s="481"/>
      <c r="DDM112" s="481"/>
      <c r="DDN112" s="481"/>
      <c r="DDO112" s="481"/>
      <c r="DDP112" s="481"/>
      <c r="DDQ112" s="481"/>
      <c r="DDR112" s="481"/>
      <c r="DDS112" s="481"/>
      <c r="DDT112" s="481"/>
      <c r="DDU112" s="481"/>
      <c r="DDV112" s="481"/>
      <c r="DDW112" s="481"/>
      <c r="DDX112" s="481"/>
      <c r="DDY112" s="481"/>
      <c r="DDZ112" s="481"/>
      <c r="DEA112" s="481"/>
      <c r="DEB112" s="481"/>
      <c r="DEC112" s="481"/>
      <c r="DED112" s="481"/>
      <c r="DEE112" s="481"/>
      <c r="DEF112" s="481"/>
      <c r="DEG112" s="481"/>
      <c r="DEH112" s="481"/>
      <c r="DEI112" s="481"/>
      <c r="DEJ112" s="481"/>
      <c r="DEK112" s="481"/>
      <c r="DEL112" s="481"/>
      <c r="DEM112" s="481"/>
      <c r="DEN112" s="481"/>
      <c r="DEO112" s="481"/>
      <c r="DEP112" s="481"/>
      <c r="DEQ112" s="481"/>
      <c r="DER112" s="481"/>
      <c r="DES112" s="481"/>
      <c r="DET112" s="481"/>
      <c r="DEU112" s="481"/>
      <c r="DEV112" s="481"/>
      <c r="DEW112" s="481"/>
      <c r="DEX112" s="481"/>
      <c r="DEY112" s="481"/>
      <c r="DEZ112" s="481"/>
      <c r="DFA112" s="481"/>
      <c r="DFB112" s="481"/>
      <c r="DFC112" s="481"/>
      <c r="DFD112" s="481"/>
      <c r="DFE112" s="481"/>
      <c r="DFF112" s="481"/>
      <c r="DFG112" s="481"/>
      <c r="DFH112" s="481"/>
      <c r="DFI112" s="481"/>
      <c r="DFJ112" s="481"/>
      <c r="DFK112" s="481"/>
      <c r="DFL112" s="481"/>
      <c r="DFM112" s="481"/>
      <c r="DFN112" s="481"/>
      <c r="DFO112" s="481"/>
      <c r="DFP112" s="481"/>
      <c r="DFQ112" s="481"/>
      <c r="DFR112" s="481"/>
      <c r="DFS112" s="481"/>
      <c r="DFT112" s="481"/>
      <c r="DFU112" s="481"/>
      <c r="DFV112" s="481"/>
      <c r="DFW112" s="481"/>
      <c r="DFX112" s="481"/>
      <c r="DFY112" s="481"/>
      <c r="DFZ112" s="481"/>
      <c r="DGA112" s="481"/>
      <c r="DGB112" s="481"/>
      <c r="DGC112" s="481"/>
      <c r="DGD112" s="481"/>
      <c r="DGE112" s="481"/>
      <c r="DGF112" s="481"/>
      <c r="DGG112" s="481"/>
      <c r="DGH112" s="481"/>
      <c r="DGI112" s="481"/>
      <c r="DGJ112" s="481"/>
      <c r="DGK112" s="481"/>
      <c r="DGL112" s="481"/>
      <c r="DGM112" s="481"/>
      <c r="DGN112" s="481"/>
      <c r="DGO112" s="481"/>
      <c r="DGP112" s="481"/>
      <c r="DGQ112" s="481"/>
      <c r="DGR112" s="481"/>
      <c r="DGS112" s="481"/>
      <c r="DGT112" s="481"/>
      <c r="DGU112" s="481"/>
      <c r="DGV112" s="481"/>
      <c r="DGW112" s="481"/>
      <c r="DGX112" s="481"/>
      <c r="DGY112" s="481"/>
      <c r="DGZ112" s="481"/>
      <c r="DHA112" s="481"/>
      <c r="DHB112" s="481"/>
      <c r="DHC112" s="481"/>
      <c r="DHD112" s="481"/>
      <c r="DHE112" s="481"/>
      <c r="DHF112" s="481"/>
      <c r="DHG112" s="481"/>
      <c r="DHH112" s="481"/>
      <c r="DHI112" s="481"/>
      <c r="DHJ112" s="481"/>
      <c r="DHK112" s="481"/>
      <c r="DHL112" s="481"/>
      <c r="DHM112" s="481"/>
      <c r="DHN112" s="481"/>
      <c r="DHO112" s="481"/>
      <c r="DHP112" s="481"/>
      <c r="DHQ112" s="481"/>
      <c r="DHR112" s="481"/>
      <c r="DHS112" s="481"/>
      <c r="DHT112" s="481"/>
      <c r="DHU112" s="481"/>
      <c r="DHV112" s="481"/>
      <c r="DHW112" s="481"/>
      <c r="DHX112" s="481"/>
      <c r="DHY112" s="481"/>
      <c r="DHZ112" s="481"/>
      <c r="DIA112" s="481"/>
      <c r="DIB112" s="481"/>
      <c r="DIC112" s="481"/>
      <c r="DID112" s="481"/>
      <c r="DIE112" s="481"/>
      <c r="DIF112" s="481"/>
      <c r="DIG112" s="481"/>
      <c r="DIH112" s="481"/>
      <c r="DII112" s="481"/>
      <c r="DIJ112" s="481"/>
      <c r="DIK112" s="481"/>
      <c r="DIL112" s="481"/>
      <c r="DIM112" s="481"/>
      <c r="DIN112" s="481"/>
      <c r="DIO112" s="481"/>
      <c r="DIP112" s="481"/>
      <c r="DIQ112" s="481"/>
      <c r="DIR112" s="481"/>
      <c r="DIS112" s="481"/>
      <c r="DIT112" s="481"/>
      <c r="DIU112" s="481"/>
      <c r="DIV112" s="481"/>
      <c r="DIW112" s="481"/>
      <c r="DIX112" s="481"/>
      <c r="DIY112" s="481"/>
      <c r="DIZ112" s="481"/>
      <c r="DJA112" s="481"/>
      <c r="DJB112" s="481"/>
      <c r="DJC112" s="481"/>
      <c r="DJD112" s="481"/>
      <c r="DJE112" s="481"/>
      <c r="DJF112" s="481"/>
      <c r="DJG112" s="481"/>
      <c r="DJH112" s="481"/>
      <c r="DJI112" s="481"/>
      <c r="DJJ112" s="481"/>
      <c r="DJK112" s="481"/>
      <c r="DJL112" s="481"/>
      <c r="DJM112" s="481"/>
      <c r="DJN112" s="481"/>
      <c r="DJO112" s="481"/>
      <c r="DJP112" s="481"/>
      <c r="DJQ112" s="481"/>
      <c r="DJR112" s="481"/>
      <c r="DJS112" s="481"/>
      <c r="DJT112" s="481"/>
      <c r="DJU112" s="481"/>
      <c r="DJV112" s="481"/>
      <c r="DJW112" s="481"/>
      <c r="DJX112" s="481"/>
      <c r="DJY112" s="481"/>
      <c r="DJZ112" s="481"/>
      <c r="DKA112" s="481"/>
      <c r="DKB112" s="481"/>
      <c r="DKC112" s="481"/>
      <c r="DKD112" s="481"/>
      <c r="DKE112" s="481"/>
      <c r="DKF112" s="481"/>
      <c r="DKG112" s="481"/>
      <c r="DKH112" s="481"/>
      <c r="DKI112" s="481"/>
      <c r="DKJ112" s="481"/>
      <c r="DKK112" s="481"/>
      <c r="DKL112" s="481"/>
      <c r="DKM112" s="481"/>
      <c r="DKN112" s="481"/>
      <c r="DKO112" s="481"/>
      <c r="DKP112" s="481"/>
      <c r="DKQ112" s="481"/>
      <c r="DKR112" s="481"/>
      <c r="DKS112" s="481"/>
      <c r="DKT112" s="481"/>
      <c r="DKU112" s="481"/>
      <c r="DKV112" s="481"/>
      <c r="DKW112" s="481"/>
      <c r="DKX112" s="481"/>
      <c r="DKY112" s="481"/>
      <c r="DKZ112" s="481"/>
      <c r="DLA112" s="481"/>
      <c r="DLB112" s="481"/>
      <c r="DLC112" s="481"/>
      <c r="DLD112" s="481"/>
      <c r="DLE112" s="481"/>
      <c r="DLF112" s="481"/>
      <c r="DLG112" s="481"/>
      <c r="DLH112" s="481"/>
      <c r="DLI112" s="481"/>
      <c r="DLJ112" s="481"/>
      <c r="DLK112" s="481"/>
      <c r="DLL112" s="481"/>
      <c r="DLM112" s="481"/>
      <c r="DLN112" s="481"/>
      <c r="DLO112" s="481"/>
      <c r="DLP112" s="481"/>
      <c r="DLQ112" s="481"/>
      <c r="DLR112" s="481"/>
      <c r="DLS112" s="481"/>
      <c r="DLT112" s="481"/>
      <c r="DLU112" s="481"/>
      <c r="DLV112" s="481"/>
      <c r="DLW112" s="481"/>
      <c r="DLX112" s="481"/>
      <c r="DLY112" s="481"/>
      <c r="DLZ112" s="481"/>
      <c r="DMA112" s="481"/>
      <c r="DMB112" s="481"/>
      <c r="DMC112" s="481"/>
      <c r="DMD112" s="481"/>
      <c r="DME112" s="481"/>
      <c r="DMF112" s="481"/>
      <c r="DMG112" s="481"/>
      <c r="DMH112" s="481"/>
      <c r="DMI112" s="481"/>
      <c r="DMJ112" s="481"/>
      <c r="DMK112" s="481"/>
      <c r="DML112" s="481"/>
      <c r="DMM112" s="481"/>
      <c r="DMN112" s="481"/>
      <c r="DMO112" s="481"/>
      <c r="DMP112" s="481"/>
      <c r="DMQ112" s="481"/>
      <c r="DMR112" s="481"/>
      <c r="DMS112" s="481"/>
      <c r="DMT112" s="481"/>
      <c r="DMU112" s="481"/>
      <c r="DMV112" s="481"/>
      <c r="DMW112" s="481"/>
      <c r="DMX112" s="481"/>
      <c r="DMY112" s="481"/>
      <c r="DMZ112" s="481"/>
      <c r="DNA112" s="481"/>
      <c r="DNB112" s="481"/>
      <c r="DNC112" s="481"/>
      <c r="DND112" s="481"/>
      <c r="DNE112" s="481"/>
      <c r="DNF112" s="481"/>
      <c r="DNG112" s="481"/>
      <c r="DNH112" s="481"/>
      <c r="DNI112" s="481"/>
      <c r="DNJ112" s="481"/>
      <c r="DNK112" s="481"/>
      <c r="DNL112" s="481"/>
      <c r="DNM112" s="481"/>
      <c r="DNN112" s="481"/>
      <c r="DNO112" s="481"/>
      <c r="DNP112" s="481"/>
      <c r="DNQ112" s="481"/>
      <c r="DNR112" s="481"/>
      <c r="DNS112" s="481"/>
      <c r="DNT112" s="481"/>
      <c r="DNU112" s="481"/>
      <c r="DNV112" s="481"/>
      <c r="DNW112" s="481"/>
      <c r="DNX112" s="481"/>
      <c r="DNY112" s="481"/>
      <c r="DNZ112" s="481"/>
      <c r="DOA112" s="481"/>
      <c r="DOB112" s="481"/>
      <c r="DOC112" s="481"/>
      <c r="DOD112" s="481"/>
      <c r="DOE112" s="481"/>
      <c r="DOF112" s="481"/>
      <c r="DOG112" s="481"/>
      <c r="DOH112" s="481"/>
      <c r="DOI112" s="481"/>
      <c r="DOJ112" s="481"/>
      <c r="DOK112" s="481"/>
      <c r="DOL112" s="481"/>
      <c r="DOM112" s="481"/>
      <c r="DON112" s="481"/>
      <c r="DOO112" s="481"/>
      <c r="DOP112" s="481"/>
      <c r="DOQ112" s="481"/>
      <c r="DOR112" s="481"/>
      <c r="DOS112" s="481"/>
      <c r="DOT112" s="481"/>
      <c r="DOU112" s="481"/>
      <c r="DOV112" s="481"/>
      <c r="DOW112" s="481"/>
      <c r="DOX112" s="481"/>
      <c r="DOY112" s="481"/>
      <c r="DOZ112" s="481"/>
      <c r="DPA112" s="481"/>
      <c r="DPB112" s="481"/>
      <c r="DPC112" s="481"/>
      <c r="DPD112" s="481"/>
      <c r="DPE112" s="481"/>
      <c r="DPF112" s="481"/>
      <c r="DPG112" s="481"/>
      <c r="DPH112" s="481"/>
      <c r="DPI112" s="481"/>
      <c r="DPJ112" s="481"/>
      <c r="DPK112" s="481"/>
      <c r="DPL112" s="481"/>
      <c r="DPM112" s="481"/>
      <c r="DPN112" s="481"/>
      <c r="DPO112" s="481"/>
      <c r="DPP112" s="481"/>
      <c r="DPQ112" s="481"/>
      <c r="DPR112" s="481"/>
      <c r="DPS112" s="481"/>
      <c r="DPT112" s="481"/>
      <c r="DPU112" s="481"/>
      <c r="DPV112" s="481"/>
      <c r="DPW112" s="481"/>
      <c r="DPX112" s="481"/>
      <c r="DPY112" s="481"/>
      <c r="DPZ112" s="481"/>
      <c r="DQA112" s="481"/>
      <c r="DQB112" s="481"/>
      <c r="DQC112" s="481"/>
      <c r="DQD112" s="481"/>
      <c r="DQE112" s="481"/>
      <c r="DQF112" s="481"/>
      <c r="DQG112" s="481"/>
      <c r="DQH112" s="481"/>
      <c r="DQI112" s="481"/>
      <c r="DQJ112" s="481"/>
      <c r="DQK112" s="481"/>
      <c r="DQL112" s="481"/>
      <c r="DQM112" s="481"/>
      <c r="DQN112" s="481"/>
      <c r="DQO112" s="481"/>
      <c r="DQP112" s="481"/>
      <c r="DQQ112" s="481"/>
      <c r="DQR112" s="481"/>
      <c r="DQS112" s="481"/>
      <c r="DQT112" s="481"/>
      <c r="DQU112" s="481"/>
      <c r="DQV112" s="481"/>
      <c r="DQW112" s="481"/>
      <c r="DQX112" s="481"/>
      <c r="DQY112" s="481"/>
      <c r="DQZ112" s="481"/>
      <c r="DRA112" s="481"/>
      <c r="DRB112" s="481"/>
      <c r="DRC112" s="481"/>
      <c r="DRD112" s="481"/>
      <c r="DRE112" s="481"/>
      <c r="DRF112" s="481"/>
      <c r="DRG112" s="481"/>
      <c r="DRH112" s="481"/>
      <c r="DRI112" s="481"/>
      <c r="DRJ112" s="481"/>
      <c r="DRK112" s="481"/>
      <c r="DRL112" s="481"/>
      <c r="DRM112" s="481"/>
      <c r="DRN112" s="481"/>
      <c r="DRO112" s="481"/>
      <c r="DRP112" s="481"/>
      <c r="DRQ112" s="481"/>
      <c r="DRR112" s="481"/>
      <c r="DRS112" s="481"/>
      <c r="DRT112" s="481"/>
      <c r="DRU112" s="481"/>
      <c r="DRV112" s="481"/>
      <c r="DRW112" s="481"/>
      <c r="DRX112" s="481"/>
      <c r="DRY112" s="481"/>
      <c r="DRZ112" s="481"/>
      <c r="DSA112" s="481"/>
      <c r="DSB112" s="481"/>
      <c r="DSC112" s="481"/>
      <c r="DSD112" s="481"/>
      <c r="DSE112" s="481"/>
      <c r="DSF112" s="481"/>
      <c r="DSG112" s="481"/>
      <c r="DSH112" s="481"/>
      <c r="DSI112" s="481"/>
      <c r="DSJ112" s="481"/>
      <c r="DSK112" s="481"/>
      <c r="DSL112" s="481"/>
      <c r="DSM112" s="481"/>
      <c r="DSN112" s="481"/>
      <c r="DSO112" s="481"/>
      <c r="DSP112" s="481"/>
      <c r="DSQ112" s="481"/>
      <c r="DSR112" s="481"/>
      <c r="DSS112" s="481"/>
      <c r="DST112" s="481"/>
      <c r="DSU112" s="481"/>
      <c r="DSV112" s="481"/>
      <c r="DSW112" s="481"/>
      <c r="DSX112" s="481"/>
      <c r="DSY112" s="481"/>
      <c r="DSZ112" s="481"/>
      <c r="DTA112" s="481"/>
      <c r="DTB112" s="481"/>
      <c r="DTC112" s="481"/>
      <c r="DTD112" s="481"/>
      <c r="DTE112" s="481"/>
      <c r="DTF112" s="481"/>
      <c r="DTG112" s="481"/>
      <c r="DTH112" s="481"/>
      <c r="DTI112" s="481"/>
      <c r="DTJ112" s="481"/>
      <c r="DTK112" s="481"/>
      <c r="DTL112" s="481"/>
      <c r="DTM112" s="481"/>
      <c r="DTN112" s="481"/>
      <c r="DTO112" s="481"/>
      <c r="DTP112" s="481"/>
      <c r="DTQ112" s="481"/>
      <c r="DTR112" s="481"/>
      <c r="DTS112" s="481"/>
      <c r="DTT112" s="481"/>
      <c r="DTU112" s="481"/>
      <c r="DTV112" s="481"/>
      <c r="DTW112" s="481"/>
      <c r="DTX112" s="481"/>
      <c r="DTY112" s="481"/>
      <c r="DTZ112" s="481"/>
      <c r="DUA112" s="481"/>
      <c r="DUB112" s="481"/>
      <c r="DUC112" s="481"/>
      <c r="DUD112" s="481"/>
      <c r="DUE112" s="481"/>
      <c r="DUF112" s="481"/>
      <c r="DUG112" s="481"/>
      <c r="DUH112" s="481"/>
      <c r="DUI112" s="481"/>
      <c r="DUJ112" s="481"/>
      <c r="DUK112" s="481"/>
      <c r="DUL112" s="481"/>
      <c r="DUM112" s="481"/>
      <c r="DUN112" s="481"/>
      <c r="DUO112" s="481"/>
      <c r="DUP112" s="481"/>
      <c r="DUQ112" s="481"/>
      <c r="DUR112" s="481"/>
      <c r="DUS112" s="481"/>
      <c r="DUT112" s="481"/>
      <c r="DUU112" s="481"/>
      <c r="DUV112" s="481"/>
      <c r="DUW112" s="481"/>
      <c r="DUX112" s="481"/>
      <c r="DUY112" s="481"/>
      <c r="DUZ112" s="481"/>
      <c r="DVA112" s="481"/>
      <c r="DVB112" s="481"/>
      <c r="DVC112" s="481"/>
      <c r="DVD112" s="481"/>
      <c r="DVE112" s="481"/>
      <c r="DVF112" s="481"/>
      <c r="DVG112" s="481"/>
      <c r="DVH112" s="481"/>
      <c r="DVI112" s="481"/>
      <c r="DVJ112" s="481"/>
      <c r="DVK112" s="481"/>
      <c r="DVL112" s="481"/>
      <c r="DVM112" s="481"/>
      <c r="DVN112" s="481"/>
      <c r="DVO112" s="481"/>
      <c r="DVP112" s="481"/>
      <c r="DVQ112" s="481"/>
      <c r="DVR112" s="481"/>
      <c r="DVS112" s="481"/>
      <c r="DVT112" s="481"/>
      <c r="DVU112" s="481"/>
      <c r="DVV112" s="481"/>
      <c r="DVW112" s="481"/>
      <c r="DVX112" s="481"/>
      <c r="DVY112" s="481"/>
      <c r="DVZ112" s="481"/>
      <c r="DWA112" s="481"/>
      <c r="DWB112" s="481"/>
      <c r="DWC112" s="481"/>
      <c r="DWD112" s="481"/>
      <c r="DWE112" s="481"/>
      <c r="DWF112" s="481"/>
      <c r="DWG112" s="481"/>
      <c r="DWH112" s="481"/>
      <c r="DWI112" s="481"/>
      <c r="DWJ112" s="481"/>
      <c r="DWK112" s="481"/>
      <c r="DWL112" s="481"/>
      <c r="DWM112" s="481"/>
      <c r="DWN112" s="481"/>
      <c r="DWO112" s="481"/>
      <c r="DWP112" s="481"/>
      <c r="DWQ112" s="481"/>
      <c r="DWR112" s="481"/>
      <c r="DWS112" s="481"/>
      <c r="DWT112" s="481"/>
      <c r="DWU112" s="481"/>
      <c r="DWV112" s="481"/>
      <c r="DWW112" s="481"/>
      <c r="DWX112" s="481"/>
      <c r="DWY112" s="481"/>
      <c r="DWZ112" s="481"/>
      <c r="DXA112" s="481"/>
      <c r="DXB112" s="481"/>
      <c r="DXC112" s="481"/>
      <c r="DXD112" s="481"/>
      <c r="DXE112" s="481"/>
      <c r="DXF112" s="481"/>
      <c r="DXG112" s="481"/>
      <c r="DXH112" s="481"/>
      <c r="DXI112" s="481"/>
      <c r="DXJ112" s="481"/>
      <c r="DXK112" s="481"/>
      <c r="DXL112" s="481"/>
      <c r="DXM112" s="481"/>
      <c r="DXN112" s="481"/>
      <c r="DXO112" s="481"/>
      <c r="DXP112" s="481"/>
      <c r="DXQ112" s="481"/>
      <c r="DXR112" s="481"/>
      <c r="DXS112" s="481"/>
      <c r="DXT112" s="481"/>
      <c r="DXU112" s="481"/>
      <c r="DXV112" s="481"/>
      <c r="DXW112" s="481"/>
      <c r="DXX112" s="481"/>
      <c r="DXY112" s="481"/>
      <c r="DXZ112" s="481"/>
      <c r="DYA112" s="481"/>
      <c r="DYB112" s="481"/>
      <c r="DYC112" s="481"/>
      <c r="DYD112" s="481"/>
      <c r="DYE112" s="481"/>
      <c r="DYF112" s="481"/>
      <c r="DYG112" s="481"/>
      <c r="DYH112" s="481"/>
      <c r="DYI112" s="481"/>
      <c r="DYJ112" s="481"/>
      <c r="DYK112" s="481"/>
      <c r="DYL112" s="481"/>
      <c r="DYM112" s="481"/>
      <c r="DYN112" s="481"/>
      <c r="DYO112" s="481"/>
      <c r="DYP112" s="481"/>
      <c r="DYQ112" s="481"/>
      <c r="DYR112" s="481"/>
      <c r="DYS112" s="481"/>
      <c r="DYT112" s="481"/>
      <c r="DYU112" s="481"/>
      <c r="DYV112" s="481"/>
      <c r="DYW112" s="481"/>
      <c r="DYX112" s="481"/>
      <c r="DYY112" s="481"/>
      <c r="DYZ112" s="481"/>
      <c r="DZA112" s="481"/>
      <c r="DZB112" s="481"/>
      <c r="DZC112" s="481"/>
      <c r="DZD112" s="481"/>
      <c r="DZE112" s="481"/>
      <c r="DZF112" s="481"/>
      <c r="DZG112" s="481"/>
      <c r="DZH112" s="481"/>
      <c r="DZI112" s="481"/>
      <c r="DZJ112" s="481"/>
      <c r="DZK112" s="481"/>
      <c r="DZL112" s="481"/>
      <c r="DZM112" s="481"/>
      <c r="DZN112" s="481"/>
      <c r="DZO112" s="481"/>
      <c r="DZP112" s="481"/>
      <c r="DZQ112" s="481"/>
      <c r="DZR112" s="481"/>
      <c r="DZS112" s="481"/>
      <c r="DZT112" s="481"/>
      <c r="DZU112" s="481"/>
      <c r="DZV112" s="481"/>
      <c r="DZW112" s="481"/>
      <c r="DZX112" s="481"/>
      <c r="DZY112" s="481"/>
      <c r="DZZ112" s="481"/>
      <c r="EAA112" s="481"/>
      <c r="EAB112" s="481"/>
      <c r="EAC112" s="481"/>
      <c r="EAD112" s="481"/>
      <c r="EAE112" s="481"/>
      <c r="EAF112" s="481"/>
      <c r="EAG112" s="481"/>
      <c r="EAH112" s="481"/>
      <c r="EAI112" s="481"/>
      <c r="EAJ112" s="481"/>
      <c r="EAK112" s="481"/>
      <c r="EAL112" s="481"/>
      <c r="EAM112" s="481"/>
      <c r="EAN112" s="481"/>
      <c r="EAO112" s="481"/>
      <c r="EAP112" s="481"/>
      <c r="EAQ112" s="481"/>
      <c r="EAR112" s="481"/>
      <c r="EAS112" s="481"/>
      <c r="EAT112" s="481"/>
      <c r="EAU112" s="481"/>
      <c r="EAV112" s="481"/>
      <c r="EAW112" s="481"/>
      <c r="EAX112" s="481"/>
      <c r="EAY112" s="481"/>
      <c r="EAZ112" s="481"/>
      <c r="EBA112" s="481"/>
      <c r="EBB112" s="481"/>
      <c r="EBC112" s="481"/>
      <c r="EBD112" s="481"/>
      <c r="EBE112" s="481"/>
      <c r="EBF112" s="481"/>
      <c r="EBG112" s="481"/>
      <c r="EBH112" s="481"/>
      <c r="EBI112" s="481"/>
      <c r="EBJ112" s="481"/>
      <c r="EBK112" s="481"/>
      <c r="EBL112" s="481"/>
      <c r="EBM112" s="481"/>
      <c r="EBN112" s="481"/>
      <c r="EBO112" s="481"/>
      <c r="EBP112" s="481"/>
      <c r="EBQ112" s="481"/>
      <c r="EBR112" s="481"/>
      <c r="EBS112" s="481"/>
      <c r="EBT112" s="481"/>
      <c r="EBU112" s="481"/>
      <c r="EBV112" s="481"/>
      <c r="EBW112" s="481"/>
      <c r="EBX112" s="481"/>
      <c r="EBY112" s="481"/>
      <c r="EBZ112" s="481"/>
      <c r="ECA112" s="481"/>
      <c r="ECB112" s="481"/>
      <c r="ECC112" s="481"/>
      <c r="ECD112" s="481"/>
      <c r="ECE112" s="481"/>
      <c r="ECF112" s="481"/>
      <c r="ECG112" s="481"/>
      <c r="ECH112" s="481"/>
      <c r="ECI112" s="481"/>
      <c r="ECJ112" s="481"/>
      <c r="ECK112" s="481"/>
      <c r="ECL112" s="481"/>
      <c r="ECM112" s="481"/>
      <c r="ECN112" s="481"/>
      <c r="ECO112" s="481"/>
      <c r="ECP112" s="481"/>
      <c r="ECQ112" s="481"/>
      <c r="ECR112" s="481"/>
      <c r="ECS112" s="481"/>
      <c r="ECT112" s="481"/>
      <c r="ECU112" s="481"/>
      <c r="ECV112" s="481"/>
      <c r="ECW112" s="481"/>
      <c r="ECX112" s="481"/>
      <c r="ECY112" s="481"/>
      <c r="ECZ112" s="481"/>
      <c r="EDA112" s="481"/>
      <c r="EDB112" s="481"/>
      <c r="EDC112" s="481"/>
      <c r="EDD112" s="481"/>
      <c r="EDE112" s="481"/>
      <c r="EDF112" s="481"/>
      <c r="EDG112" s="481"/>
      <c r="EDH112" s="481"/>
      <c r="EDI112" s="481"/>
      <c r="EDJ112" s="481"/>
      <c r="EDK112" s="481"/>
      <c r="EDL112" s="481"/>
      <c r="EDM112" s="481"/>
      <c r="EDN112" s="481"/>
      <c r="EDO112" s="481"/>
      <c r="EDP112" s="481"/>
      <c r="EDQ112" s="481"/>
      <c r="EDR112" s="481"/>
      <c r="EDS112" s="481"/>
      <c r="EDT112" s="481"/>
      <c r="EDU112" s="481"/>
      <c r="EDV112" s="481"/>
      <c r="EDW112" s="481"/>
      <c r="EDX112" s="481"/>
      <c r="EDY112" s="481"/>
      <c r="EDZ112" s="481"/>
      <c r="EEA112" s="481"/>
      <c r="EEB112" s="481"/>
      <c r="EEC112" s="481"/>
      <c r="EED112" s="481"/>
      <c r="EEE112" s="481"/>
      <c r="EEF112" s="481"/>
      <c r="EEG112" s="481"/>
      <c r="EEH112" s="481"/>
      <c r="EEI112" s="481"/>
      <c r="EEJ112" s="481"/>
      <c r="EEK112" s="481"/>
      <c r="EEL112" s="481"/>
      <c r="EEM112" s="481"/>
      <c r="EEN112" s="481"/>
      <c r="EEO112" s="481"/>
      <c r="EEP112" s="481"/>
      <c r="EEQ112" s="481"/>
      <c r="EER112" s="481"/>
      <c r="EES112" s="481"/>
      <c r="EET112" s="481"/>
      <c r="EEU112" s="481"/>
      <c r="EEV112" s="481"/>
      <c r="EEW112" s="481"/>
      <c r="EEX112" s="481"/>
      <c r="EEY112" s="481"/>
      <c r="EEZ112" s="481"/>
      <c r="EFA112" s="481"/>
      <c r="EFB112" s="481"/>
      <c r="EFC112" s="481"/>
      <c r="EFD112" s="481"/>
      <c r="EFE112" s="481"/>
      <c r="EFF112" s="481"/>
      <c r="EFG112" s="481"/>
      <c r="EFH112" s="481"/>
      <c r="EFI112" s="481"/>
      <c r="EFJ112" s="481"/>
      <c r="EFK112" s="481"/>
      <c r="EFL112" s="481"/>
      <c r="EFM112" s="481"/>
      <c r="EFN112" s="481"/>
      <c r="EFO112" s="481"/>
      <c r="EFP112" s="481"/>
      <c r="EFQ112" s="481"/>
      <c r="EFR112" s="481"/>
      <c r="EFS112" s="481"/>
      <c r="EFT112" s="481"/>
      <c r="EFU112" s="481"/>
      <c r="EFV112" s="481"/>
      <c r="EFW112" s="481"/>
      <c r="EFX112" s="481"/>
      <c r="EFY112" s="481"/>
      <c r="EFZ112" s="481"/>
      <c r="EGA112" s="481"/>
      <c r="EGB112" s="481"/>
      <c r="EGC112" s="481"/>
      <c r="EGD112" s="481"/>
      <c r="EGE112" s="481"/>
      <c r="EGF112" s="481"/>
      <c r="EGG112" s="481"/>
      <c r="EGH112" s="481"/>
      <c r="EGI112" s="481"/>
      <c r="EGJ112" s="481"/>
      <c r="EGK112" s="481"/>
      <c r="EGL112" s="481"/>
      <c r="EGM112" s="481"/>
      <c r="EGN112" s="481"/>
      <c r="EGO112" s="481"/>
      <c r="EGP112" s="481"/>
      <c r="EGQ112" s="481"/>
      <c r="EGR112" s="481"/>
      <c r="EGS112" s="481"/>
      <c r="EGT112" s="481"/>
      <c r="EGU112" s="481"/>
      <c r="EGV112" s="481"/>
      <c r="EGW112" s="481"/>
      <c r="EGX112" s="481"/>
      <c r="EGY112" s="481"/>
      <c r="EGZ112" s="481"/>
      <c r="EHA112" s="481"/>
      <c r="EHB112" s="481"/>
      <c r="EHC112" s="481"/>
      <c r="EHD112" s="481"/>
      <c r="EHE112" s="481"/>
      <c r="EHF112" s="481"/>
      <c r="EHG112" s="481"/>
      <c r="EHH112" s="481"/>
      <c r="EHI112" s="481"/>
      <c r="EHJ112" s="481"/>
      <c r="EHK112" s="481"/>
      <c r="EHL112" s="481"/>
      <c r="EHM112" s="481"/>
      <c r="EHN112" s="481"/>
      <c r="EHO112" s="481"/>
      <c r="EHP112" s="481"/>
      <c r="EHQ112" s="481"/>
      <c r="EHR112" s="481"/>
      <c r="EHS112" s="481"/>
      <c r="EHT112" s="481"/>
      <c r="EHU112" s="481"/>
      <c r="EHV112" s="481"/>
      <c r="EHW112" s="481"/>
      <c r="EHX112" s="481"/>
      <c r="EHY112" s="481"/>
      <c r="EHZ112" s="481"/>
      <c r="EIA112" s="481"/>
      <c r="EIB112" s="481"/>
      <c r="EIC112" s="481"/>
      <c r="EID112" s="481"/>
      <c r="EIE112" s="481"/>
      <c r="EIF112" s="481"/>
      <c r="EIG112" s="481"/>
      <c r="EIH112" s="481"/>
      <c r="EII112" s="481"/>
      <c r="EIJ112" s="481"/>
      <c r="EIK112" s="481"/>
      <c r="EIL112" s="481"/>
      <c r="EIM112" s="481"/>
      <c r="EIN112" s="481"/>
      <c r="EIO112" s="481"/>
      <c r="EIP112" s="481"/>
      <c r="EIQ112" s="481"/>
      <c r="EIR112" s="481"/>
      <c r="EIS112" s="481"/>
      <c r="EIT112" s="481"/>
      <c r="EIU112" s="481"/>
      <c r="EIV112" s="481"/>
      <c r="EIW112" s="481"/>
      <c r="EIX112" s="481"/>
      <c r="EIY112" s="481"/>
      <c r="EIZ112" s="481"/>
      <c r="EJA112" s="481"/>
      <c r="EJB112" s="481"/>
      <c r="EJC112" s="481"/>
      <c r="EJD112" s="481"/>
      <c r="EJE112" s="481"/>
      <c r="EJF112" s="481"/>
      <c r="EJG112" s="481"/>
      <c r="EJH112" s="481"/>
      <c r="EJI112" s="481"/>
      <c r="EJJ112" s="481"/>
      <c r="EJK112" s="481"/>
      <c r="EJL112" s="481"/>
      <c r="EJM112" s="481"/>
      <c r="EJN112" s="481"/>
      <c r="EJO112" s="481"/>
      <c r="EJP112" s="481"/>
      <c r="EJQ112" s="481"/>
      <c r="EJR112" s="481"/>
      <c r="EJS112" s="481"/>
      <c r="EJT112" s="481"/>
      <c r="EJU112" s="481"/>
      <c r="EJV112" s="481"/>
      <c r="EJW112" s="481"/>
      <c r="EJX112" s="481"/>
      <c r="EJY112" s="481"/>
      <c r="EJZ112" s="481"/>
      <c r="EKA112" s="481"/>
      <c r="EKB112" s="481"/>
      <c r="EKC112" s="481"/>
      <c r="EKD112" s="481"/>
      <c r="EKE112" s="481"/>
      <c r="EKF112" s="481"/>
      <c r="EKG112" s="481"/>
      <c r="EKH112" s="481"/>
      <c r="EKI112" s="481"/>
      <c r="EKJ112" s="481"/>
      <c r="EKK112" s="481"/>
      <c r="EKL112" s="481"/>
      <c r="EKM112" s="481"/>
      <c r="EKN112" s="481"/>
      <c r="EKO112" s="481"/>
      <c r="EKP112" s="481"/>
      <c r="EKQ112" s="481"/>
      <c r="EKR112" s="481"/>
      <c r="EKS112" s="481"/>
      <c r="EKT112" s="481"/>
      <c r="EKU112" s="481"/>
      <c r="EKV112" s="481"/>
      <c r="EKW112" s="481"/>
      <c r="EKX112" s="481"/>
      <c r="EKY112" s="481"/>
      <c r="EKZ112" s="481"/>
      <c r="ELA112" s="481"/>
      <c r="ELB112" s="481"/>
      <c r="ELC112" s="481"/>
      <c r="ELD112" s="481"/>
      <c r="ELE112" s="481"/>
      <c r="ELF112" s="481"/>
      <c r="ELG112" s="481"/>
      <c r="ELH112" s="481"/>
      <c r="ELI112" s="481"/>
      <c r="ELJ112" s="481"/>
      <c r="ELK112" s="481"/>
      <c r="ELL112" s="481"/>
      <c r="ELM112" s="481"/>
      <c r="ELN112" s="481"/>
      <c r="ELO112" s="481"/>
      <c r="ELP112" s="481"/>
      <c r="ELQ112" s="481"/>
      <c r="ELR112" s="481"/>
      <c r="ELS112" s="481"/>
      <c r="ELT112" s="481"/>
      <c r="ELU112" s="481"/>
      <c r="ELV112" s="481"/>
      <c r="ELW112" s="481"/>
      <c r="ELX112" s="481"/>
      <c r="ELY112" s="481"/>
      <c r="ELZ112" s="481"/>
      <c r="EMA112" s="481"/>
      <c r="EMB112" s="481"/>
      <c r="EMC112" s="481"/>
      <c r="EMD112" s="481"/>
      <c r="EME112" s="481"/>
      <c r="EMF112" s="481"/>
      <c r="EMG112" s="481"/>
      <c r="EMH112" s="481"/>
      <c r="EMI112" s="481"/>
      <c r="EMJ112" s="481"/>
      <c r="EMK112" s="481"/>
      <c r="EML112" s="481"/>
      <c r="EMM112" s="481"/>
      <c r="EMN112" s="481"/>
      <c r="EMO112" s="481"/>
      <c r="EMP112" s="481"/>
      <c r="EMQ112" s="481"/>
      <c r="EMR112" s="481"/>
      <c r="EMS112" s="481"/>
      <c r="EMT112" s="481"/>
      <c r="EMU112" s="481"/>
      <c r="EMV112" s="481"/>
      <c r="EMW112" s="481"/>
      <c r="EMX112" s="481"/>
      <c r="EMY112" s="481"/>
      <c r="EMZ112" s="481"/>
      <c r="ENA112" s="481"/>
      <c r="ENB112" s="481"/>
      <c r="ENC112" s="481"/>
      <c r="END112" s="481"/>
      <c r="ENE112" s="481"/>
      <c r="ENF112" s="481"/>
      <c r="ENG112" s="481"/>
      <c r="ENH112" s="481"/>
      <c r="ENI112" s="481"/>
      <c r="ENJ112" s="481"/>
      <c r="ENK112" s="481"/>
      <c r="ENL112" s="481"/>
      <c r="ENM112" s="481"/>
      <c r="ENN112" s="481"/>
      <c r="ENO112" s="481"/>
      <c r="ENP112" s="481"/>
      <c r="ENQ112" s="481"/>
      <c r="ENR112" s="481"/>
      <c r="ENS112" s="481"/>
      <c r="ENT112" s="481"/>
      <c r="ENU112" s="481"/>
      <c r="ENV112" s="481"/>
      <c r="ENW112" s="481"/>
      <c r="ENX112" s="481"/>
      <c r="ENY112" s="481"/>
      <c r="ENZ112" s="481"/>
      <c r="EOA112" s="481"/>
      <c r="EOB112" s="481"/>
      <c r="EOC112" s="481"/>
      <c r="EOD112" s="481"/>
      <c r="EOE112" s="481"/>
      <c r="EOF112" s="481"/>
      <c r="EOG112" s="481"/>
      <c r="EOH112" s="481"/>
      <c r="EOI112" s="481"/>
      <c r="EOJ112" s="481"/>
      <c r="EOK112" s="481"/>
      <c r="EOL112" s="481"/>
      <c r="EOM112" s="481"/>
      <c r="EON112" s="481"/>
      <c r="EOO112" s="481"/>
      <c r="EOP112" s="481"/>
      <c r="EOQ112" s="481"/>
      <c r="EOR112" s="481"/>
      <c r="EOS112" s="481"/>
      <c r="EOT112" s="481"/>
      <c r="EOU112" s="481"/>
      <c r="EOV112" s="481"/>
      <c r="EOW112" s="481"/>
      <c r="EOX112" s="481"/>
      <c r="EOY112" s="481"/>
      <c r="EOZ112" s="481"/>
      <c r="EPA112" s="481"/>
      <c r="EPB112" s="481"/>
      <c r="EPC112" s="481"/>
      <c r="EPD112" s="481"/>
      <c r="EPE112" s="481"/>
      <c r="EPF112" s="481"/>
      <c r="EPG112" s="481"/>
      <c r="EPH112" s="481"/>
      <c r="EPI112" s="481"/>
      <c r="EPJ112" s="481"/>
      <c r="EPK112" s="481"/>
      <c r="EPL112" s="481"/>
      <c r="EPM112" s="481"/>
      <c r="EPN112" s="481"/>
      <c r="EPO112" s="481"/>
      <c r="EPP112" s="481"/>
      <c r="EPQ112" s="481"/>
      <c r="EPR112" s="481"/>
      <c r="EPS112" s="481"/>
      <c r="EPT112" s="481"/>
      <c r="EPU112" s="481"/>
      <c r="EPV112" s="481"/>
      <c r="EPW112" s="481"/>
      <c r="EPX112" s="481"/>
      <c r="EPY112" s="481"/>
      <c r="EPZ112" s="481"/>
      <c r="EQA112" s="481"/>
      <c r="EQB112" s="481"/>
      <c r="EQC112" s="481"/>
      <c r="EQD112" s="481"/>
      <c r="EQE112" s="481"/>
      <c r="EQF112" s="481"/>
      <c r="EQG112" s="481"/>
      <c r="EQH112" s="481"/>
      <c r="EQI112" s="481"/>
      <c r="EQJ112" s="481"/>
      <c r="EQK112" s="481"/>
      <c r="EQL112" s="481"/>
      <c r="EQM112" s="481"/>
      <c r="EQN112" s="481"/>
      <c r="EQO112" s="481"/>
      <c r="EQP112" s="481"/>
      <c r="EQQ112" s="481"/>
      <c r="EQR112" s="481"/>
      <c r="EQS112" s="481"/>
      <c r="EQT112" s="481"/>
      <c r="EQU112" s="481"/>
      <c r="EQV112" s="481"/>
      <c r="EQW112" s="481"/>
      <c r="EQX112" s="481"/>
      <c r="EQY112" s="481"/>
      <c r="EQZ112" s="481"/>
      <c r="ERA112" s="481"/>
      <c r="ERB112" s="481"/>
      <c r="ERC112" s="481"/>
      <c r="ERD112" s="481"/>
      <c r="ERE112" s="481"/>
      <c r="ERF112" s="481"/>
      <c r="ERG112" s="481"/>
      <c r="ERH112" s="481"/>
      <c r="ERI112" s="481"/>
      <c r="ERJ112" s="481"/>
      <c r="ERK112" s="481"/>
      <c r="ERL112" s="481"/>
      <c r="ERM112" s="481"/>
      <c r="ERN112" s="481"/>
      <c r="ERO112" s="481"/>
      <c r="ERP112" s="481"/>
      <c r="ERQ112" s="481"/>
      <c r="ERR112" s="481"/>
      <c r="ERS112" s="481"/>
      <c r="ERT112" s="481"/>
      <c r="ERU112" s="481"/>
      <c r="ERV112" s="481"/>
      <c r="ERW112" s="481"/>
      <c r="ERX112" s="481"/>
      <c r="ERY112" s="481"/>
      <c r="ERZ112" s="481"/>
      <c r="ESA112" s="481"/>
      <c r="ESB112" s="481"/>
      <c r="ESC112" s="481"/>
      <c r="ESD112" s="481"/>
      <c r="ESE112" s="481"/>
      <c r="ESF112" s="481"/>
      <c r="ESG112" s="481"/>
      <c r="ESH112" s="481"/>
      <c r="ESI112" s="481"/>
      <c r="ESJ112" s="481"/>
      <c r="ESK112" s="481"/>
      <c r="ESL112" s="481"/>
      <c r="ESM112" s="481"/>
      <c r="ESN112" s="481"/>
      <c r="ESO112" s="481"/>
      <c r="ESP112" s="481"/>
      <c r="ESQ112" s="481"/>
      <c r="ESR112" s="481"/>
      <c r="ESS112" s="481"/>
      <c r="EST112" s="481"/>
      <c r="ESU112" s="481"/>
      <c r="ESV112" s="481"/>
      <c r="ESW112" s="481"/>
      <c r="ESX112" s="481"/>
      <c r="ESY112" s="481"/>
      <c r="ESZ112" s="481"/>
      <c r="ETA112" s="481"/>
      <c r="ETB112" s="481"/>
      <c r="ETC112" s="481"/>
      <c r="ETD112" s="481"/>
      <c r="ETE112" s="481"/>
      <c r="ETF112" s="481"/>
      <c r="ETG112" s="481"/>
      <c r="ETH112" s="481"/>
      <c r="ETI112" s="481"/>
      <c r="ETJ112" s="481"/>
      <c r="ETK112" s="481"/>
      <c r="ETL112" s="481"/>
      <c r="ETM112" s="481"/>
      <c r="ETN112" s="481"/>
      <c r="ETO112" s="481"/>
      <c r="ETP112" s="481"/>
      <c r="ETQ112" s="481"/>
      <c r="ETR112" s="481"/>
      <c r="ETS112" s="481"/>
      <c r="ETT112" s="481"/>
      <c r="ETU112" s="481"/>
      <c r="ETV112" s="481"/>
      <c r="ETW112" s="481"/>
      <c r="ETX112" s="481"/>
      <c r="ETY112" s="481"/>
      <c r="ETZ112" s="481"/>
      <c r="EUA112" s="481"/>
      <c r="EUB112" s="481"/>
      <c r="EUC112" s="481"/>
      <c r="EUD112" s="481"/>
      <c r="EUE112" s="481"/>
      <c r="EUF112" s="481"/>
      <c r="EUG112" s="481"/>
      <c r="EUH112" s="481"/>
      <c r="EUI112" s="481"/>
      <c r="EUJ112" s="481"/>
      <c r="EUK112" s="481"/>
      <c r="EUL112" s="481"/>
      <c r="EUM112" s="481"/>
      <c r="EUN112" s="481"/>
      <c r="EUO112" s="481"/>
      <c r="EUP112" s="481"/>
      <c r="EUQ112" s="481"/>
      <c r="EUR112" s="481"/>
      <c r="EUS112" s="481"/>
      <c r="EUT112" s="481"/>
      <c r="EUU112" s="481"/>
      <c r="EUV112" s="481"/>
      <c r="EUW112" s="481"/>
      <c r="EUX112" s="481"/>
      <c r="EUY112" s="481"/>
      <c r="EUZ112" s="481"/>
      <c r="EVA112" s="481"/>
      <c r="EVB112" s="481"/>
      <c r="EVC112" s="481"/>
      <c r="EVD112" s="481"/>
      <c r="EVE112" s="481"/>
      <c r="EVF112" s="481"/>
      <c r="EVG112" s="481"/>
      <c r="EVH112" s="481"/>
      <c r="EVI112" s="481"/>
      <c r="EVJ112" s="481"/>
      <c r="EVK112" s="481"/>
      <c r="EVL112" s="481"/>
      <c r="EVM112" s="481"/>
      <c r="EVN112" s="481"/>
      <c r="EVO112" s="481"/>
      <c r="EVP112" s="481"/>
      <c r="EVQ112" s="481"/>
      <c r="EVR112" s="481"/>
      <c r="EVS112" s="481"/>
      <c r="EVT112" s="481"/>
      <c r="EVU112" s="481"/>
      <c r="EVV112" s="481"/>
      <c r="EVW112" s="481"/>
      <c r="EVX112" s="481"/>
      <c r="EVY112" s="481"/>
      <c r="EVZ112" s="481"/>
      <c r="EWA112" s="481"/>
      <c r="EWB112" s="481"/>
      <c r="EWC112" s="481"/>
      <c r="EWD112" s="481"/>
      <c r="EWE112" s="481"/>
      <c r="EWF112" s="481"/>
      <c r="EWG112" s="481"/>
      <c r="EWH112" s="481"/>
      <c r="EWI112" s="481"/>
      <c r="EWJ112" s="481"/>
      <c r="EWK112" s="481"/>
      <c r="EWL112" s="481"/>
      <c r="EWM112" s="481"/>
      <c r="EWN112" s="481"/>
      <c r="EWO112" s="481"/>
      <c r="EWP112" s="481"/>
      <c r="EWQ112" s="481"/>
      <c r="EWR112" s="481"/>
      <c r="EWS112" s="481"/>
      <c r="EWT112" s="481"/>
      <c r="EWU112" s="481"/>
      <c r="EWV112" s="481"/>
      <c r="EWW112" s="481"/>
      <c r="EWX112" s="481"/>
      <c r="EWY112" s="481"/>
      <c r="EWZ112" s="481"/>
      <c r="EXA112" s="481"/>
      <c r="EXB112" s="481"/>
      <c r="EXC112" s="481"/>
      <c r="EXD112" s="481"/>
      <c r="EXE112" s="481"/>
      <c r="EXF112" s="481"/>
      <c r="EXG112" s="481"/>
      <c r="EXH112" s="481"/>
      <c r="EXI112" s="481"/>
      <c r="EXJ112" s="481"/>
      <c r="EXK112" s="481"/>
      <c r="EXL112" s="481"/>
      <c r="EXM112" s="481"/>
      <c r="EXN112" s="481"/>
      <c r="EXO112" s="481"/>
      <c r="EXP112" s="481"/>
      <c r="EXQ112" s="481"/>
      <c r="EXR112" s="481"/>
      <c r="EXS112" s="481"/>
      <c r="EXT112" s="481"/>
      <c r="EXU112" s="481"/>
      <c r="EXV112" s="481"/>
      <c r="EXW112" s="481"/>
      <c r="EXX112" s="481"/>
      <c r="EXY112" s="481"/>
      <c r="EXZ112" s="481"/>
      <c r="EYA112" s="481"/>
      <c r="EYB112" s="481"/>
      <c r="EYC112" s="481"/>
      <c r="EYD112" s="481"/>
      <c r="EYE112" s="481"/>
      <c r="EYF112" s="481"/>
      <c r="EYG112" s="481"/>
      <c r="EYH112" s="481"/>
      <c r="EYI112" s="481"/>
      <c r="EYJ112" s="481"/>
      <c r="EYK112" s="481"/>
      <c r="EYL112" s="481"/>
      <c r="EYM112" s="481"/>
      <c r="EYN112" s="481"/>
      <c r="EYO112" s="481"/>
      <c r="EYP112" s="481"/>
      <c r="EYQ112" s="481"/>
      <c r="EYR112" s="481"/>
      <c r="EYS112" s="481"/>
      <c r="EYT112" s="481"/>
      <c r="EYU112" s="481"/>
      <c r="EYV112" s="481"/>
      <c r="EYW112" s="481"/>
      <c r="EYX112" s="481"/>
      <c r="EYY112" s="481"/>
      <c r="EYZ112" s="481"/>
      <c r="EZA112" s="481"/>
      <c r="EZB112" s="481"/>
      <c r="EZC112" s="481"/>
      <c r="EZD112" s="481"/>
      <c r="EZE112" s="481"/>
      <c r="EZF112" s="481"/>
      <c r="EZG112" s="481"/>
      <c r="EZH112" s="481"/>
      <c r="EZI112" s="481"/>
      <c r="EZJ112" s="481"/>
      <c r="EZK112" s="481"/>
      <c r="EZL112" s="481"/>
      <c r="EZM112" s="481"/>
      <c r="EZN112" s="481"/>
      <c r="EZO112" s="481"/>
      <c r="EZP112" s="481"/>
      <c r="EZQ112" s="481"/>
      <c r="EZR112" s="481"/>
      <c r="EZS112" s="481"/>
      <c r="EZT112" s="481"/>
      <c r="EZU112" s="481"/>
      <c r="EZV112" s="481"/>
      <c r="EZW112" s="481"/>
      <c r="EZX112" s="481"/>
      <c r="EZY112" s="481"/>
      <c r="EZZ112" s="481"/>
      <c r="FAA112" s="481"/>
      <c r="FAB112" s="481"/>
      <c r="FAC112" s="481"/>
      <c r="FAD112" s="481"/>
      <c r="FAE112" s="481"/>
      <c r="FAF112" s="481"/>
      <c r="FAG112" s="481"/>
      <c r="FAH112" s="481"/>
      <c r="FAI112" s="481"/>
      <c r="FAJ112" s="481"/>
      <c r="FAK112" s="481"/>
      <c r="FAL112" s="481"/>
      <c r="FAM112" s="481"/>
      <c r="FAN112" s="481"/>
      <c r="FAO112" s="481"/>
      <c r="FAP112" s="481"/>
      <c r="FAQ112" s="481"/>
      <c r="FAR112" s="481"/>
      <c r="FAS112" s="481"/>
      <c r="FAT112" s="481"/>
      <c r="FAU112" s="481"/>
      <c r="FAV112" s="481"/>
      <c r="FAW112" s="481"/>
      <c r="FAX112" s="481"/>
      <c r="FAY112" s="481"/>
      <c r="FAZ112" s="481"/>
      <c r="FBA112" s="481"/>
      <c r="FBB112" s="481"/>
      <c r="FBC112" s="481"/>
      <c r="FBD112" s="481"/>
      <c r="FBE112" s="481"/>
      <c r="FBF112" s="481"/>
      <c r="FBG112" s="481"/>
      <c r="FBH112" s="481"/>
      <c r="FBI112" s="481"/>
      <c r="FBJ112" s="481"/>
      <c r="FBK112" s="481"/>
      <c r="FBL112" s="481"/>
      <c r="FBM112" s="481"/>
      <c r="FBN112" s="481"/>
      <c r="FBO112" s="481"/>
      <c r="FBP112" s="481"/>
      <c r="FBQ112" s="481"/>
      <c r="FBR112" s="481"/>
      <c r="FBS112" s="481"/>
      <c r="FBT112" s="481"/>
      <c r="FBU112" s="481"/>
      <c r="FBV112" s="481"/>
      <c r="FBW112" s="481"/>
      <c r="FBX112" s="481"/>
      <c r="FBY112" s="481"/>
      <c r="FBZ112" s="481"/>
      <c r="FCA112" s="481"/>
      <c r="FCB112" s="481"/>
      <c r="FCC112" s="481"/>
      <c r="FCD112" s="481"/>
      <c r="FCE112" s="481"/>
      <c r="FCF112" s="481"/>
      <c r="FCG112" s="481"/>
      <c r="FCH112" s="481"/>
      <c r="FCI112" s="481"/>
      <c r="FCJ112" s="481"/>
      <c r="FCK112" s="481"/>
      <c r="FCL112" s="481"/>
      <c r="FCM112" s="481"/>
      <c r="FCN112" s="481"/>
      <c r="FCO112" s="481"/>
      <c r="FCP112" s="481"/>
      <c r="FCQ112" s="481"/>
      <c r="FCR112" s="481"/>
      <c r="FCS112" s="481"/>
      <c r="FCT112" s="481"/>
      <c r="FCU112" s="481"/>
      <c r="FCV112" s="481"/>
      <c r="FCW112" s="481"/>
      <c r="FCX112" s="481"/>
      <c r="FCY112" s="481"/>
      <c r="FCZ112" s="481"/>
      <c r="FDA112" s="481"/>
      <c r="FDB112" s="481"/>
      <c r="FDC112" s="481"/>
      <c r="FDD112" s="481"/>
      <c r="FDE112" s="481"/>
      <c r="FDF112" s="481"/>
      <c r="FDG112" s="481"/>
      <c r="FDH112" s="481"/>
      <c r="FDI112" s="481"/>
      <c r="FDJ112" s="481"/>
      <c r="FDK112" s="481"/>
      <c r="FDL112" s="481"/>
      <c r="FDM112" s="481"/>
      <c r="FDN112" s="481"/>
      <c r="FDO112" s="481"/>
      <c r="FDP112" s="481"/>
      <c r="FDQ112" s="481"/>
      <c r="FDR112" s="481"/>
      <c r="FDS112" s="481"/>
      <c r="FDT112" s="481"/>
      <c r="FDU112" s="481"/>
      <c r="FDV112" s="481"/>
      <c r="FDW112" s="481"/>
      <c r="FDX112" s="481"/>
      <c r="FDY112" s="481"/>
      <c r="FDZ112" s="481"/>
      <c r="FEA112" s="481"/>
      <c r="FEB112" s="481"/>
      <c r="FEC112" s="481"/>
      <c r="FED112" s="481"/>
      <c r="FEE112" s="481"/>
      <c r="FEF112" s="481"/>
      <c r="FEG112" s="481"/>
      <c r="FEH112" s="481"/>
      <c r="FEI112" s="481"/>
      <c r="FEJ112" s="481"/>
      <c r="FEK112" s="481"/>
      <c r="FEL112" s="481"/>
      <c r="FEM112" s="481"/>
      <c r="FEN112" s="481"/>
      <c r="FEO112" s="481"/>
      <c r="FEP112" s="481"/>
      <c r="FEQ112" s="481"/>
      <c r="FER112" s="481"/>
      <c r="FES112" s="481"/>
      <c r="FET112" s="481"/>
      <c r="FEU112" s="481"/>
      <c r="FEV112" s="481"/>
      <c r="FEW112" s="481"/>
      <c r="FEX112" s="481"/>
      <c r="FEY112" s="481"/>
      <c r="FEZ112" s="481"/>
      <c r="FFA112" s="481"/>
      <c r="FFB112" s="481"/>
      <c r="FFC112" s="481"/>
      <c r="FFD112" s="481"/>
      <c r="FFE112" s="481"/>
      <c r="FFF112" s="481"/>
      <c r="FFG112" s="481"/>
      <c r="FFH112" s="481"/>
      <c r="FFI112" s="481"/>
      <c r="FFJ112" s="481"/>
      <c r="FFK112" s="481"/>
      <c r="FFL112" s="481"/>
      <c r="FFM112" s="481"/>
      <c r="FFN112" s="481"/>
      <c r="FFO112" s="481"/>
      <c r="FFP112" s="481"/>
      <c r="FFQ112" s="481"/>
      <c r="FFR112" s="481"/>
      <c r="FFS112" s="481"/>
      <c r="FFT112" s="481"/>
      <c r="FFU112" s="481"/>
      <c r="FFV112" s="481"/>
      <c r="FFW112" s="481"/>
      <c r="FFX112" s="481"/>
      <c r="FFY112" s="481"/>
      <c r="FFZ112" s="481"/>
      <c r="FGA112" s="481"/>
      <c r="FGB112" s="481"/>
      <c r="FGC112" s="481"/>
      <c r="FGD112" s="481"/>
      <c r="FGE112" s="481"/>
      <c r="FGF112" s="481"/>
      <c r="FGG112" s="481"/>
      <c r="FGH112" s="481"/>
      <c r="FGI112" s="481"/>
      <c r="FGJ112" s="481"/>
      <c r="FGK112" s="481"/>
      <c r="FGL112" s="481"/>
      <c r="FGM112" s="481"/>
      <c r="FGN112" s="481"/>
      <c r="FGO112" s="481"/>
      <c r="FGP112" s="481"/>
      <c r="FGQ112" s="481"/>
      <c r="FGR112" s="481"/>
      <c r="FGS112" s="481"/>
      <c r="FGT112" s="481"/>
      <c r="FGU112" s="481"/>
      <c r="FGV112" s="481"/>
      <c r="FGW112" s="481"/>
      <c r="FGX112" s="481"/>
      <c r="FGY112" s="481"/>
      <c r="FGZ112" s="481"/>
      <c r="FHA112" s="481"/>
      <c r="FHB112" s="481"/>
      <c r="FHC112" s="481"/>
      <c r="FHD112" s="481"/>
      <c r="FHE112" s="481"/>
      <c r="FHF112" s="481"/>
      <c r="FHG112" s="481"/>
      <c r="FHH112" s="481"/>
      <c r="FHI112" s="481"/>
      <c r="FHJ112" s="481"/>
      <c r="FHK112" s="481"/>
      <c r="FHL112" s="481"/>
      <c r="FHM112" s="481"/>
      <c r="FHN112" s="481"/>
      <c r="FHO112" s="481"/>
      <c r="FHP112" s="481"/>
      <c r="FHQ112" s="481"/>
      <c r="FHR112" s="481"/>
      <c r="FHS112" s="481"/>
      <c r="FHT112" s="481"/>
      <c r="FHU112" s="481"/>
      <c r="FHV112" s="481"/>
      <c r="FHW112" s="481"/>
      <c r="FHX112" s="481"/>
      <c r="FHY112" s="481"/>
      <c r="FHZ112" s="481"/>
      <c r="FIA112" s="481"/>
      <c r="FIB112" s="481"/>
      <c r="FIC112" s="481"/>
      <c r="FID112" s="481"/>
      <c r="FIE112" s="481"/>
      <c r="FIF112" s="481"/>
      <c r="FIG112" s="481"/>
      <c r="FIH112" s="481"/>
      <c r="FII112" s="481"/>
      <c r="FIJ112" s="481"/>
      <c r="FIK112" s="481"/>
      <c r="FIL112" s="481"/>
      <c r="FIM112" s="481"/>
      <c r="FIN112" s="481"/>
      <c r="FIO112" s="481"/>
      <c r="FIP112" s="481"/>
      <c r="FIQ112" s="481"/>
      <c r="FIR112" s="481"/>
      <c r="FIS112" s="481"/>
      <c r="FIT112" s="481"/>
      <c r="FIU112" s="481"/>
      <c r="FIV112" s="481"/>
      <c r="FIW112" s="481"/>
      <c r="FIX112" s="481"/>
      <c r="FIY112" s="481"/>
      <c r="FIZ112" s="481"/>
      <c r="FJA112" s="481"/>
      <c r="FJB112" s="481"/>
      <c r="FJC112" s="481"/>
      <c r="FJD112" s="481"/>
      <c r="FJE112" s="481"/>
      <c r="FJF112" s="481"/>
      <c r="FJG112" s="481"/>
      <c r="FJH112" s="481"/>
      <c r="FJI112" s="481"/>
      <c r="FJJ112" s="481"/>
      <c r="FJK112" s="481"/>
      <c r="FJL112" s="481"/>
      <c r="FJM112" s="481"/>
      <c r="FJN112" s="481"/>
      <c r="FJO112" s="481"/>
      <c r="FJP112" s="481"/>
      <c r="FJQ112" s="481"/>
      <c r="FJR112" s="481"/>
      <c r="FJS112" s="481"/>
      <c r="FJT112" s="481"/>
      <c r="FJU112" s="481"/>
      <c r="FJV112" s="481"/>
      <c r="FJW112" s="481"/>
      <c r="FJX112" s="481"/>
      <c r="FJY112" s="481"/>
      <c r="FJZ112" s="481"/>
      <c r="FKA112" s="481"/>
      <c r="FKB112" s="481"/>
      <c r="FKC112" s="481"/>
      <c r="FKD112" s="481"/>
      <c r="FKE112" s="481"/>
      <c r="FKF112" s="481"/>
      <c r="FKG112" s="481"/>
      <c r="FKH112" s="481"/>
      <c r="FKI112" s="481"/>
      <c r="FKJ112" s="481"/>
      <c r="FKK112" s="481"/>
      <c r="FKL112" s="481"/>
      <c r="FKM112" s="481"/>
      <c r="FKN112" s="481"/>
      <c r="FKO112" s="481"/>
      <c r="FKP112" s="481"/>
      <c r="FKQ112" s="481"/>
      <c r="FKR112" s="481"/>
      <c r="FKS112" s="481"/>
      <c r="FKT112" s="481"/>
      <c r="FKU112" s="481"/>
      <c r="FKV112" s="481"/>
      <c r="FKW112" s="481"/>
      <c r="FKX112" s="481"/>
      <c r="FKY112" s="481"/>
      <c r="FKZ112" s="481"/>
      <c r="FLA112" s="481"/>
      <c r="FLB112" s="481"/>
      <c r="FLC112" s="481"/>
      <c r="FLD112" s="481"/>
      <c r="FLE112" s="481"/>
      <c r="FLF112" s="481"/>
      <c r="FLG112" s="481"/>
      <c r="FLH112" s="481"/>
      <c r="FLI112" s="481"/>
      <c r="FLJ112" s="481"/>
      <c r="FLK112" s="481"/>
      <c r="FLL112" s="481"/>
      <c r="FLM112" s="481"/>
      <c r="FLN112" s="481"/>
      <c r="FLO112" s="481"/>
      <c r="FLP112" s="481"/>
      <c r="FLQ112" s="481"/>
      <c r="FLR112" s="481"/>
      <c r="FLS112" s="481"/>
      <c r="FLT112" s="481"/>
      <c r="FLU112" s="481"/>
      <c r="FLV112" s="481"/>
      <c r="FLW112" s="481"/>
      <c r="FLX112" s="481"/>
      <c r="FLY112" s="481"/>
      <c r="FLZ112" s="481"/>
      <c r="FMA112" s="481"/>
      <c r="FMB112" s="481"/>
      <c r="FMC112" s="481"/>
      <c r="FMD112" s="481"/>
      <c r="FME112" s="481"/>
      <c r="FMF112" s="481"/>
      <c r="FMG112" s="481"/>
      <c r="FMH112" s="481"/>
      <c r="FMI112" s="481"/>
      <c r="FMJ112" s="481"/>
      <c r="FMK112" s="481"/>
      <c r="FML112" s="481"/>
      <c r="FMM112" s="481"/>
      <c r="FMN112" s="481"/>
      <c r="FMO112" s="481"/>
      <c r="FMP112" s="481"/>
      <c r="FMQ112" s="481"/>
      <c r="FMR112" s="481"/>
      <c r="FMS112" s="481"/>
      <c r="FMT112" s="481"/>
      <c r="FMU112" s="481"/>
      <c r="FMV112" s="481"/>
      <c r="FMW112" s="481"/>
      <c r="FMX112" s="481"/>
      <c r="FMY112" s="481"/>
      <c r="FMZ112" s="481"/>
      <c r="FNA112" s="481"/>
      <c r="FNB112" s="481"/>
      <c r="FNC112" s="481"/>
      <c r="FND112" s="481"/>
      <c r="FNE112" s="481"/>
      <c r="FNF112" s="481"/>
      <c r="FNG112" s="481"/>
      <c r="FNH112" s="481"/>
      <c r="FNI112" s="481"/>
      <c r="FNJ112" s="481"/>
      <c r="FNK112" s="481"/>
      <c r="FNL112" s="481"/>
      <c r="FNM112" s="481"/>
      <c r="FNN112" s="481"/>
      <c r="FNO112" s="481"/>
      <c r="FNP112" s="481"/>
      <c r="FNQ112" s="481"/>
      <c r="FNR112" s="481"/>
      <c r="FNS112" s="481"/>
      <c r="FNT112" s="481"/>
      <c r="FNU112" s="481"/>
      <c r="FNV112" s="481"/>
      <c r="FNW112" s="481"/>
      <c r="FNX112" s="481"/>
      <c r="FNY112" s="481"/>
      <c r="FNZ112" s="481"/>
      <c r="FOA112" s="481"/>
      <c r="FOB112" s="481"/>
      <c r="FOC112" s="481"/>
      <c r="FOD112" s="481"/>
      <c r="FOE112" s="481"/>
      <c r="FOF112" s="481"/>
      <c r="FOG112" s="481"/>
      <c r="FOH112" s="481"/>
      <c r="FOI112" s="481"/>
      <c r="FOJ112" s="481"/>
      <c r="FOK112" s="481"/>
      <c r="FOL112" s="481"/>
      <c r="FOM112" s="481"/>
      <c r="FON112" s="481"/>
      <c r="FOO112" s="481"/>
      <c r="FOP112" s="481"/>
      <c r="FOQ112" s="481"/>
      <c r="FOR112" s="481"/>
      <c r="FOS112" s="481"/>
      <c r="FOT112" s="481"/>
      <c r="FOU112" s="481"/>
      <c r="FOV112" s="481"/>
      <c r="FOW112" s="481"/>
      <c r="FOX112" s="481"/>
      <c r="FOY112" s="481"/>
      <c r="FOZ112" s="481"/>
      <c r="FPA112" s="481"/>
      <c r="FPB112" s="481"/>
      <c r="FPC112" s="481"/>
      <c r="FPD112" s="481"/>
      <c r="FPE112" s="481"/>
      <c r="FPF112" s="481"/>
      <c r="FPG112" s="481"/>
      <c r="FPH112" s="481"/>
      <c r="FPI112" s="481"/>
      <c r="FPJ112" s="481"/>
      <c r="FPK112" s="481"/>
      <c r="FPL112" s="481"/>
      <c r="FPM112" s="481"/>
      <c r="FPN112" s="481"/>
      <c r="FPO112" s="481"/>
      <c r="FPP112" s="481"/>
      <c r="FPQ112" s="481"/>
      <c r="FPR112" s="481"/>
      <c r="FPS112" s="481"/>
      <c r="FPT112" s="481"/>
      <c r="FPU112" s="481"/>
      <c r="FPV112" s="481"/>
      <c r="FPW112" s="481"/>
      <c r="FPX112" s="481"/>
      <c r="FPY112" s="481"/>
      <c r="FPZ112" s="481"/>
      <c r="FQA112" s="481"/>
      <c r="FQB112" s="481"/>
      <c r="FQC112" s="481"/>
      <c r="FQD112" s="481"/>
      <c r="FQE112" s="481"/>
      <c r="FQF112" s="481"/>
      <c r="FQG112" s="481"/>
      <c r="FQH112" s="481"/>
      <c r="FQI112" s="481"/>
      <c r="FQJ112" s="481"/>
      <c r="FQK112" s="481"/>
      <c r="FQL112" s="481"/>
      <c r="FQM112" s="481"/>
      <c r="FQN112" s="481"/>
      <c r="FQO112" s="481"/>
      <c r="FQP112" s="481"/>
      <c r="FQQ112" s="481"/>
      <c r="FQR112" s="481"/>
      <c r="FQS112" s="481"/>
      <c r="FQT112" s="481"/>
      <c r="FQU112" s="481"/>
      <c r="FQV112" s="481"/>
      <c r="FQW112" s="481"/>
      <c r="FQX112" s="481"/>
      <c r="FQY112" s="481"/>
      <c r="FQZ112" s="481"/>
      <c r="FRA112" s="481"/>
      <c r="FRB112" s="481"/>
      <c r="FRC112" s="481"/>
      <c r="FRD112" s="481"/>
      <c r="FRE112" s="481"/>
      <c r="FRF112" s="481"/>
      <c r="FRG112" s="481"/>
      <c r="FRH112" s="481"/>
      <c r="FRI112" s="481"/>
      <c r="FRJ112" s="481"/>
      <c r="FRK112" s="481"/>
      <c r="FRL112" s="481"/>
      <c r="FRM112" s="481"/>
      <c r="FRN112" s="481"/>
      <c r="FRO112" s="481"/>
      <c r="FRP112" s="481"/>
      <c r="FRQ112" s="481"/>
      <c r="FRR112" s="481"/>
      <c r="FRS112" s="481"/>
      <c r="FRT112" s="481"/>
      <c r="FRU112" s="481"/>
      <c r="FRV112" s="481"/>
      <c r="FRW112" s="481"/>
      <c r="FRX112" s="481"/>
      <c r="FRY112" s="481"/>
      <c r="FRZ112" s="481"/>
      <c r="FSA112" s="481"/>
      <c r="FSB112" s="481"/>
      <c r="FSC112" s="481"/>
      <c r="FSD112" s="481"/>
      <c r="FSE112" s="481"/>
      <c r="FSF112" s="481"/>
      <c r="FSG112" s="481"/>
      <c r="FSH112" s="481"/>
      <c r="FSI112" s="481"/>
      <c r="FSJ112" s="481"/>
      <c r="FSK112" s="481"/>
      <c r="FSL112" s="481"/>
      <c r="FSM112" s="481"/>
      <c r="FSN112" s="481"/>
      <c r="FSO112" s="481"/>
      <c r="FSP112" s="481"/>
      <c r="FSQ112" s="481"/>
      <c r="FSR112" s="481"/>
      <c r="FSS112" s="481"/>
      <c r="FST112" s="481"/>
      <c r="FSU112" s="481"/>
      <c r="FSV112" s="481"/>
      <c r="FSW112" s="481"/>
      <c r="FSX112" s="481"/>
      <c r="FSY112" s="481"/>
      <c r="FSZ112" s="481"/>
      <c r="FTA112" s="481"/>
      <c r="FTB112" s="481"/>
      <c r="FTC112" s="481"/>
      <c r="FTD112" s="481"/>
      <c r="FTE112" s="481"/>
      <c r="FTF112" s="481"/>
      <c r="FTG112" s="481"/>
      <c r="FTH112" s="481"/>
      <c r="FTI112" s="481"/>
      <c r="FTJ112" s="481"/>
      <c r="FTK112" s="481"/>
      <c r="FTL112" s="481"/>
      <c r="FTM112" s="481"/>
      <c r="FTN112" s="481"/>
      <c r="FTO112" s="481"/>
      <c r="FTP112" s="481"/>
      <c r="FTQ112" s="481"/>
      <c r="FTR112" s="481"/>
      <c r="FTS112" s="481"/>
      <c r="FTT112" s="481"/>
      <c r="FTU112" s="481"/>
      <c r="FTV112" s="481"/>
      <c r="FTW112" s="481"/>
      <c r="FTX112" s="481"/>
      <c r="FTY112" s="481"/>
      <c r="FTZ112" s="481"/>
      <c r="FUA112" s="481"/>
      <c r="FUB112" s="481"/>
      <c r="FUC112" s="481"/>
      <c r="FUD112" s="481"/>
      <c r="FUE112" s="481"/>
      <c r="FUF112" s="481"/>
      <c r="FUG112" s="481"/>
      <c r="FUH112" s="481"/>
      <c r="FUI112" s="481"/>
      <c r="FUJ112" s="481"/>
      <c r="FUK112" s="481"/>
      <c r="FUL112" s="481"/>
      <c r="FUM112" s="481"/>
      <c r="FUN112" s="481"/>
      <c r="FUO112" s="481"/>
      <c r="FUP112" s="481"/>
      <c r="FUQ112" s="481"/>
      <c r="FUR112" s="481"/>
      <c r="FUS112" s="481"/>
      <c r="FUT112" s="481"/>
      <c r="FUU112" s="481"/>
      <c r="FUV112" s="481"/>
      <c r="FUW112" s="481"/>
      <c r="FUX112" s="481"/>
      <c r="FUY112" s="481"/>
      <c r="FUZ112" s="481"/>
      <c r="FVA112" s="481"/>
      <c r="FVB112" s="481"/>
      <c r="FVC112" s="481"/>
      <c r="FVD112" s="481"/>
      <c r="FVE112" s="481"/>
      <c r="FVF112" s="481"/>
      <c r="FVG112" s="481"/>
      <c r="FVH112" s="481"/>
      <c r="FVI112" s="481"/>
      <c r="FVJ112" s="481"/>
      <c r="FVK112" s="481"/>
      <c r="FVL112" s="481"/>
      <c r="FVM112" s="481"/>
      <c r="FVN112" s="481"/>
      <c r="FVO112" s="481"/>
      <c r="FVP112" s="481"/>
      <c r="FVQ112" s="481"/>
      <c r="FVR112" s="481"/>
      <c r="FVS112" s="481"/>
      <c r="FVT112" s="481"/>
      <c r="FVU112" s="481"/>
      <c r="FVV112" s="481"/>
      <c r="FVW112" s="481"/>
      <c r="FVX112" s="481"/>
      <c r="FVY112" s="481"/>
      <c r="FVZ112" s="481"/>
      <c r="FWA112" s="481"/>
      <c r="FWB112" s="481"/>
      <c r="FWC112" s="481"/>
      <c r="FWD112" s="481"/>
      <c r="FWE112" s="481"/>
      <c r="FWF112" s="481"/>
      <c r="FWG112" s="481"/>
      <c r="FWH112" s="481"/>
      <c r="FWI112" s="481"/>
      <c r="FWJ112" s="481"/>
      <c r="FWK112" s="481"/>
      <c r="FWL112" s="481"/>
      <c r="FWM112" s="481"/>
      <c r="FWN112" s="481"/>
      <c r="FWO112" s="481"/>
      <c r="FWP112" s="481"/>
      <c r="FWQ112" s="481"/>
      <c r="FWR112" s="481"/>
      <c r="FWS112" s="481"/>
      <c r="FWT112" s="481"/>
      <c r="FWU112" s="481"/>
      <c r="FWV112" s="481"/>
      <c r="FWW112" s="481"/>
      <c r="FWX112" s="481"/>
      <c r="FWY112" s="481"/>
      <c r="FWZ112" s="481"/>
      <c r="FXA112" s="481"/>
      <c r="FXB112" s="481"/>
      <c r="FXC112" s="481"/>
      <c r="FXD112" s="481"/>
      <c r="FXE112" s="481"/>
      <c r="FXF112" s="481"/>
      <c r="FXG112" s="481"/>
      <c r="FXH112" s="481"/>
      <c r="FXI112" s="481"/>
      <c r="FXJ112" s="481"/>
      <c r="FXK112" s="481"/>
      <c r="FXL112" s="481"/>
      <c r="FXM112" s="481"/>
      <c r="FXN112" s="481"/>
      <c r="FXO112" s="481"/>
      <c r="FXP112" s="481"/>
      <c r="FXQ112" s="481"/>
      <c r="FXR112" s="481"/>
      <c r="FXS112" s="481"/>
      <c r="FXT112" s="481"/>
      <c r="FXU112" s="481"/>
      <c r="FXV112" s="481"/>
      <c r="FXW112" s="481"/>
      <c r="FXX112" s="481"/>
      <c r="FXY112" s="481"/>
      <c r="FXZ112" s="481"/>
      <c r="FYA112" s="481"/>
      <c r="FYB112" s="481"/>
      <c r="FYC112" s="481"/>
      <c r="FYD112" s="481"/>
      <c r="FYE112" s="481"/>
      <c r="FYF112" s="481"/>
      <c r="FYG112" s="481"/>
      <c r="FYH112" s="481"/>
      <c r="FYI112" s="481"/>
      <c r="FYJ112" s="481"/>
      <c r="FYK112" s="481"/>
      <c r="FYL112" s="481"/>
      <c r="FYM112" s="481"/>
      <c r="FYN112" s="481"/>
      <c r="FYO112" s="481"/>
      <c r="FYP112" s="481"/>
      <c r="FYQ112" s="481"/>
      <c r="FYR112" s="481"/>
      <c r="FYS112" s="481"/>
      <c r="FYT112" s="481"/>
      <c r="FYU112" s="481"/>
      <c r="FYV112" s="481"/>
      <c r="FYW112" s="481"/>
      <c r="FYX112" s="481"/>
      <c r="FYY112" s="481"/>
      <c r="FYZ112" s="481"/>
      <c r="FZA112" s="481"/>
      <c r="FZB112" s="481"/>
      <c r="FZC112" s="481"/>
      <c r="FZD112" s="481"/>
      <c r="FZE112" s="481"/>
      <c r="FZF112" s="481"/>
      <c r="FZG112" s="481"/>
      <c r="FZH112" s="481"/>
      <c r="FZI112" s="481"/>
      <c r="FZJ112" s="481"/>
      <c r="FZK112" s="481"/>
      <c r="FZL112" s="481"/>
      <c r="FZM112" s="481"/>
      <c r="FZN112" s="481"/>
      <c r="FZO112" s="481"/>
      <c r="FZP112" s="481"/>
      <c r="FZQ112" s="481"/>
      <c r="FZR112" s="481"/>
      <c r="FZS112" s="481"/>
      <c r="FZT112" s="481"/>
      <c r="FZU112" s="481"/>
      <c r="FZV112" s="481"/>
      <c r="FZW112" s="481"/>
      <c r="FZX112" s="481"/>
      <c r="FZY112" s="481"/>
      <c r="FZZ112" s="481"/>
      <c r="GAA112" s="481"/>
      <c r="GAB112" s="481"/>
      <c r="GAC112" s="481"/>
      <c r="GAD112" s="481"/>
      <c r="GAE112" s="481"/>
      <c r="GAF112" s="481"/>
      <c r="GAG112" s="481"/>
      <c r="GAH112" s="481"/>
      <c r="GAI112" s="481"/>
      <c r="GAJ112" s="481"/>
      <c r="GAK112" s="481"/>
      <c r="GAL112" s="481"/>
      <c r="GAM112" s="481"/>
      <c r="GAN112" s="481"/>
      <c r="GAO112" s="481"/>
      <c r="GAP112" s="481"/>
      <c r="GAQ112" s="481"/>
      <c r="GAR112" s="481"/>
      <c r="GAS112" s="481"/>
      <c r="GAT112" s="481"/>
      <c r="GAU112" s="481"/>
      <c r="GAV112" s="481"/>
      <c r="GAW112" s="481"/>
      <c r="GAX112" s="481"/>
      <c r="GAY112" s="481"/>
      <c r="GAZ112" s="481"/>
      <c r="GBA112" s="481"/>
      <c r="GBB112" s="481"/>
      <c r="GBC112" s="481"/>
      <c r="GBD112" s="481"/>
      <c r="GBE112" s="481"/>
      <c r="GBF112" s="481"/>
      <c r="GBG112" s="481"/>
      <c r="GBH112" s="481"/>
      <c r="GBI112" s="481"/>
      <c r="GBJ112" s="481"/>
      <c r="GBK112" s="481"/>
      <c r="GBL112" s="481"/>
      <c r="GBM112" s="481"/>
      <c r="GBN112" s="481"/>
      <c r="GBO112" s="481"/>
      <c r="GBP112" s="481"/>
      <c r="GBQ112" s="481"/>
      <c r="GBR112" s="481"/>
      <c r="GBS112" s="481"/>
      <c r="GBT112" s="481"/>
      <c r="GBU112" s="481"/>
      <c r="GBV112" s="481"/>
      <c r="GBW112" s="481"/>
      <c r="GBX112" s="481"/>
      <c r="GBY112" s="481"/>
      <c r="GBZ112" s="481"/>
      <c r="GCA112" s="481"/>
      <c r="GCB112" s="481"/>
      <c r="GCC112" s="481"/>
      <c r="GCD112" s="481"/>
      <c r="GCE112" s="481"/>
      <c r="GCF112" s="481"/>
      <c r="GCG112" s="481"/>
      <c r="GCH112" s="481"/>
      <c r="GCI112" s="481"/>
      <c r="GCJ112" s="481"/>
      <c r="GCK112" s="481"/>
      <c r="GCL112" s="481"/>
      <c r="GCM112" s="481"/>
      <c r="GCN112" s="481"/>
      <c r="GCO112" s="481"/>
      <c r="GCP112" s="481"/>
      <c r="GCQ112" s="481"/>
      <c r="GCR112" s="481"/>
      <c r="GCS112" s="481"/>
      <c r="GCT112" s="481"/>
      <c r="GCU112" s="481"/>
      <c r="GCV112" s="481"/>
      <c r="GCW112" s="481"/>
      <c r="GCX112" s="481"/>
      <c r="GCY112" s="481"/>
      <c r="GCZ112" s="481"/>
      <c r="GDA112" s="481"/>
      <c r="GDB112" s="481"/>
      <c r="GDC112" s="481"/>
      <c r="GDD112" s="481"/>
      <c r="GDE112" s="481"/>
      <c r="GDF112" s="481"/>
      <c r="GDG112" s="481"/>
      <c r="GDH112" s="481"/>
      <c r="GDI112" s="481"/>
      <c r="GDJ112" s="481"/>
      <c r="GDK112" s="481"/>
      <c r="GDL112" s="481"/>
      <c r="GDM112" s="481"/>
      <c r="GDN112" s="481"/>
      <c r="GDO112" s="481"/>
      <c r="GDP112" s="481"/>
      <c r="GDQ112" s="481"/>
      <c r="GDR112" s="481"/>
      <c r="GDS112" s="481"/>
      <c r="GDT112" s="481"/>
      <c r="GDU112" s="481"/>
      <c r="GDV112" s="481"/>
      <c r="GDW112" s="481"/>
      <c r="GDX112" s="481"/>
      <c r="GDY112" s="481"/>
      <c r="GDZ112" s="481"/>
      <c r="GEA112" s="481"/>
      <c r="GEB112" s="481"/>
      <c r="GEC112" s="481"/>
      <c r="GED112" s="481"/>
      <c r="GEE112" s="481"/>
      <c r="GEF112" s="481"/>
      <c r="GEG112" s="481"/>
      <c r="GEH112" s="481"/>
      <c r="GEI112" s="481"/>
      <c r="GEJ112" s="481"/>
      <c r="GEK112" s="481"/>
      <c r="GEL112" s="481"/>
      <c r="GEM112" s="481"/>
      <c r="GEN112" s="481"/>
      <c r="GEO112" s="481"/>
      <c r="GEP112" s="481"/>
      <c r="GEQ112" s="481"/>
      <c r="GER112" s="481"/>
      <c r="GES112" s="481"/>
      <c r="GET112" s="481"/>
      <c r="GEU112" s="481"/>
      <c r="GEV112" s="481"/>
      <c r="GEW112" s="481"/>
      <c r="GEX112" s="481"/>
      <c r="GEY112" s="481"/>
      <c r="GEZ112" s="481"/>
      <c r="GFA112" s="481"/>
      <c r="GFB112" s="481"/>
      <c r="GFC112" s="481"/>
      <c r="GFD112" s="481"/>
      <c r="GFE112" s="481"/>
      <c r="GFF112" s="481"/>
      <c r="GFG112" s="481"/>
      <c r="GFH112" s="481"/>
      <c r="GFI112" s="481"/>
      <c r="GFJ112" s="481"/>
      <c r="GFK112" s="481"/>
      <c r="GFL112" s="481"/>
      <c r="GFM112" s="481"/>
      <c r="GFN112" s="481"/>
      <c r="GFO112" s="481"/>
      <c r="GFP112" s="481"/>
      <c r="GFQ112" s="481"/>
      <c r="GFR112" s="481"/>
      <c r="GFS112" s="481"/>
      <c r="GFT112" s="481"/>
      <c r="GFU112" s="481"/>
      <c r="GFV112" s="481"/>
      <c r="GFW112" s="481"/>
      <c r="GFX112" s="481"/>
      <c r="GFY112" s="481"/>
      <c r="GFZ112" s="481"/>
      <c r="GGA112" s="481"/>
      <c r="GGB112" s="481"/>
      <c r="GGC112" s="481"/>
      <c r="GGD112" s="481"/>
      <c r="GGE112" s="481"/>
      <c r="GGF112" s="481"/>
      <c r="GGG112" s="481"/>
      <c r="GGH112" s="481"/>
      <c r="GGI112" s="481"/>
      <c r="GGJ112" s="481"/>
      <c r="GGK112" s="481"/>
      <c r="GGL112" s="481"/>
      <c r="GGM112" s="481"/>
      <c r="GGN112" s="481"/>
      <c r="GGO112" s="481"/>
      <c r="GGP112" s="481"/>
      <c r="GGQ112" s="481"/>
      <c r="GGR112" s="481"/>
      <c r="GGS112" s="481"/>
      <c r="GGT112" s="481"/>
      <c r="GGU112" s="481"/>
      <c r="GGV112" s="481"/>
      <c r="GGW112" s="481"/>
      <c r="GGX112" s="481"/>
      <c r="GGY112" s="481"/>
      <c r="GGZ112" s="481"/>
      <c r="GHA112" s="481"/>
      <c r="GHB112" s="481"/>
      <c r="GHC112" s="481"/>
      <c r="GHD112" s="481"/>
      <c r="GHE112" s="481"/>
      <c r="GHF112" s="481"/>
      <c r="GHG112" s="481"/>
      <c r="GHH112" s="481"/>
      <c r="GHI112" s="481"/>
      <c r="GHJ112" s="481"/>
      <c r="GHK112" s="481"/>
      <c r="GHL112" s="481"/>
      <c r="GHM112" s="481"/>
      <c r="GHN112" s="481"/>
      <c r="GHO112" s="481"/>
      <c r="GHP112" s="481"/>
      <c r="GHQ112" s="481"/>
      <c r="GHR112" s="481"/>
      <c r="GHS112" s="481"/>
      <c r="GHT112" s="481"/>
      <c r="GHU112" s="481"/>
      <c r="GHV112" s="481"/>
      <c r="GHW112" s="481"/>
      <c r="GHX112" s="481"/>
      <c r="GHY112" s="481"/>
      <c r="GHZ112" s="481"/>
      <c r="GIA112" s="481"/>
      <c r="GIB112" s="481"/>
      <c r="GIC112" s="481"/>
      <c r="GID112" s="481"/>
      <c r="GIE112" s="481"/>
      <c r="GIF112" s="481"/>
      <c r="GIG112" s="481"/>
      <c r="GIH112" s="481"/>
      <c r="GII112" s="481"/>
      <c r="GIJ112" s="481"/>
      <c r="GIK112" s="481"/>
      <c r="GIL112" s="481"/>
      <c r="GIM112" s="481"/>
      <c r="GIN112" s="481"/>
      <c r="GIO112" s="481"/>
      <c r="GIP112" s="481"/>
      <c r="GIQ112" s="481"/>
      <c r="GIR112" s="481"/>
      <c r="GIS112" s="481"/>
      <c r="GIT112" s="481"/>
      <c r="GIU112" s="481"/>
      <c r="GIV112" s="481"/>
      <c r="GIW112" s="481"/>
      <c r="GIX112" s="481"/>
      <c r="GIY112" s="481"/>
      <c r="GIZ112" s="481"/>
      <c r="GJA112" s="481"/>
      <c r="GJB112" s="481"/>
      <c r="GJC112" s="481"/>
      <c r="GJD112" s="481"/>
      <c r="GJE112" s="481"/>
      <c r="GJF112" s="481"/>
      <c r="GJG112" s="481"/>
      <c r="GJH112" s="481"/>
      <c r="GJI112" s="481"/>
      <c r="GJJ112" s="481"/>
      <c r="GJK112" s="481"/>
      <c r="GJL112" s="481"/>
      <c r="GJM112" s="481"/>
      <c r="GJN112" s="481"/>
      <c r="GJO112" s="481"/>
      <c r="GJP112" s="481"/>
      <c r="GJQ112" s="481"/>
      <c r="GJR112" s="481"/>
      <c r="GJS112" s="481"/>
      <c r="GJT112" s="481"/>
      <c r="GJU112" s="481"/>
      <c r="GJV112" s="481"/>
      <c r="GJW112" s="481"/>
      <c r="GJX112" s="481"/>
      <c r="GJY112" s="481"/>
      <c r="GJZ112" s="481"/>
      <c r="GKA112" s="481"/>
      <c r="GKB112" s="481"/>
      <c r="GKC112" s="481"/>
      <c r="GKD112" s="481"/>
      <c r="GKE112" s="481"/>
      <c r="GKF112" s="481"/>
      <c r="GKG112" s="481"/>
      <c r="GKH112" s="481"/>
      <c r="GKI112" s="481"/>
      <c r="GKJ112" s="481"/>
      <c r="GKK112" s="481"/>
      <c r="GKL112" s="481"/>
      <c r="GKM112" s="481"/>
      <c r="GKN112" s="481"/>
      <c r="GKO112" s="481"/>
      <c r="GKP112" s="481"/>
      <c r="GKQ112" s="481"/>
      <c r="GKR112" s="481"/>
      <c r="GKS112" s="481"/>
      <c r="GKT112" s="481"/>
      <c r="GKU112" s="481"/>
      <c r="GKV112" s="481"/>
      <c r="GKW112" s="481"/>
      <c r="GKX112" s="481"/>
      <c r="GKY112" s="481"/>
      <c r="GKZ112" s="481"/>
      <c r="GLA112" s="481"/>
      <c r="GLB112" s="481"/>
      <c r="GLC112" s="481"/>
      <c r="GLD112" s="481"/>
      <c r="GLE112" s="481"/>
      <c r="GLF112" s="481"/>
      <c r="GLG112" s="481"/>
      <c r="GLH112" s="481"/>
      <c r="GLI112" s="481"/>
      <c r="GLJ112" s="481"/>
      <c r="GLK112" s="481"/>
      <c r="GLL112" s="481"/>
      <c r="GLM112" s="481"/>
      <c r="GLN112" s="481"/>
      <c r="GLO112" s="481"/>
      <c r="GLP112" s="481"/>
      <c r="GLQ112" s="481"/>
      <c r="GLR112" s="481"/>
      <c r="GLS112" s="481"/>
      <c r="GLT112" s="481"/>
      <c r="GLU112" s="481"/>
      <c r="GLV112" s="481"/>
      <c r="GLW112" s="481"/>
      <c r="GLX112" s="481"/>
      <c r="GLY112" s="481"/>
      <c r="GLZ112" s="481"/>
      <c r="GMA112" s="481"/>
      <c r="GMB112" s="481"/>
      <c r="GMC112" s="481"/>
      <c r="GMD112" s="481"/>
      <c r="GME112" s="481"/>
      <c r="GMF112" s="481"/>
      <c r="GMG112" s="481"/>
      <c r="GMH112" s="481"/>
      <c r="GMI112" s="481"/>
      <c r="GMJ112" s="481"/>
      <c r="GMK112" s="481"/>
      <c r="GML112" s="481"/>
      <c r="GMM112" s="481"/>
      <c r="GMN112" s="481"/>
      <c r="GMO112" s="481"/>
      <c r="GMP112" s="481"/>
      <c r="GMQ112" s="481"/>
      <c r="GMR112" s="481"/>
      <c r="GMS112" s="481"/>
      <c r="GMT112" s="481"/>
      <c r="GMU112" s="481"/>
      <c r="GMV112" s="481"/>
      <c r="GMW112" s="481"/>
      <c r="GMX112" s="481"/>
      <c r="GMY112" s="481"/>
      <c r="GMZ112" s="481"/>
      <c r="GNA112" s="481"/>
      <c r="GNB112" s="481"/>
      <c r="GNC112" s="481"/>
      <c r="GND112" s="481"/>
      <c r="GNE112" s="481"/>
      <c r="GNF112" s="481"/>
      <c r="GNG112" s="481"/>
      <c r="GNH112" s="481"/>
      <c r="GNI112" s="481"/>
      <c r="GNJ112" s="481"/>
      <c r="GNK112" s="481"/>
      <c r="GNL112" s="481"/>
      <c r="GNM112" s="481"/>
      <c r="GNN112" s="481"/>
      <c r="GNO112" s="481"/>
      <c r="GNP112" s="481"/>
      <c r="GNQ112" s="481"/>
      <c r="GNR112" s="481"/>
      <c r="GNS112" s="481"/>
      <c r="GNT112" s="481"/>
      <c r="GNU112" s="481"/>
      <c r="GNV112" s="481"/>
      <c r="GNW112" s="481"/>
      <c r="GNX112" s="481"/>
      <c r="GNY112" s="481"/>
      <c r="GNZ112" s="481"/>
      <c r="GOA112" s="481"/>
      <c r="GOB112" s="481"/>
      <c r="GOC112" s="481"/>
      <c r="GOD112" s="481"/>
      <c r="GOE112" s="481"/>
      <c r="GOF112" s="481"/>
      <c r="GOG112" s="481"/>
      <c r="GOH112" s="481"/>
      <c r="GOI112" s="481"/>
      <c r="GOJ112" s="481"/>
      <c r="GOK112" s="481"/>
      <c r="GOL112" s="481"/>
      <c r="GOM112" s="481"/>
      <c r="GON112" s="481"/>
      <c r="GOO112" s="481"/>
      <c r="GOP112" s="481"/>
      <c r="GOQ112" s="481"/>
      <c r="GOR112" s="481"/>
      <c r="GOS112" s="481"/>
      <c r="GOT112" s="481"/>
      <c r="GOU112" s="481"/>
      <c r="GOV112" s="481"/>
      <c r="GOW112" s="481"/>
      <c r="GOX112" s="481"/>
      <c r="GOY112" s="481"/>
      <c r="GOZ112" s="481"/>
      <c r="GPA112" s="481"/>
      <c r="GPB112" s="481"/>
      <c r="GPC112" s="481"/>
      <c r="GPD112" s="481"/>
      <c r="GPE112" s="481"/>
      <c r="GPF112" s="481"/>
      <c r="GPG112" s="481"/>
      <c r="GPH112" s="481"/>
      <c r="GPI112" s="481"/>
      <c r="GPJ112" s="481"/>
      <c r="GPK112" s="481"/>
      <c r="GPL112" s="481"/>
      <c r="GPM112" s="481"/>
      <c r="GPN112" s="481"/>
      <c r="GPO112" s="481"/>
      <c r="GPP112" s="481"/>
      <c r="GPQ112" s="481"/>
      <c r="GPR112" s="481"/>
      <c r="GPS112" s="481"/>
      <c r="GPT112" s="481"/>
      <c r="GPU112" s="481"/>
      <c r="GPV112" s="481"/>
      <c r="GPW112" s="481"/>
      <c r="GPX112" s="481"/>
      <c r="GPY112" s="481"/>
      <c r="GPZ112" s="481"/>
      <c r="GQA112" s="481"/>
      <c r="GQB112" s="481"/>
      <c r="GQC112" s="481"/>
      <c r="GQD112" s="481"/>
      <c r="GQE112" s="481"/>
      <c r="GQF112" s="481"/>
      <c r="GQG112" s="481"/>
      <c r="GQH112" s="481"/>
      <c r="GQI112" s="481"/>
      <c r="GQJ112" s="481"/>
      <c r="GQK112" s="481"/>
      <c r="GQL112" s="481"/>
      <c r="GQM112" s="481"/>
      <c r="GQN112" s="481"/>
      <c r="GQO112" s="481"/>
      <c r="GQP112" s="481"/>
      <c r="GQQ112" s="481"/>
      <c r="GQR112" s="481"/>
      <c r="GQS112" s="481"/>
      <c r="GQT112" s="481"/>
      <c r="GQU112" s="481"/>
      <c r="GQV112" s="481"/>
      <c r="GQW112" s="481"/>
      <c r="GQX112" s="481"/>
      <c r="GQY112" s="481"/>
      <c r="GQZ112" s="481"/>
      <c r="GRA112" s="481"/>
      <c r="GRB112" s="481"/>
      <c r="GRC112" s="481"/>
      <c r="GRD112" s="481"/>
      <c r="GRE112" s="481"/>
      <c r="GRF112" s="481"/>
      <c r="GRG112" s="481"/>
      <c r="GRH112" s="481"/>
      <c r="GRI112" s="481"/>
      <c r="GRJ112" s="481"/>
      <c r="GRK112" s="481"/>
      <c r="GRL112" s="481"/>
      <c r="GRM112" s="481"/>
      <c r="GRN112" s="481"/>
      <c r="GRO112" s="481"/>
      <c r="GRP112" s="481"/>
      <c r="GRQ112" s="481"/>
      <c r="GRR112" s="481"/>
      <c r="GRS112" s="481"/>
      <c r="GRT112" s="481"/>
      <c r="GRU112" s="481"/>
      <c r="GRV112" s="481"/>
      <c r="GRW112" s="481"/>
      <c r="GRX112" s="481"/>
      <c r="GRY112" s="481"/>
      <c r="GRZ112" s="481"/>
      <c r="GSA112" s="481"/>
      <c r="GSB112" s="481"/>
      <c r="GSC112" s="481"/>
      <c r="GSD112" s="481"/>
      <c r="GSE112" s="481"/>
      <c r="GSF112" s="481"/>
      <c r="GSG112" s="481"/>
      <c r="GSH112" s="481"/>
      <c r="GSI112" s="481"/>
      <c r="GSJ112" s="481"/>
      <c r="GSK112" s="481"/>
      <c r="GSL112" s="481"/>
      <c r="GSM112" s="481"/>
      <c r="GSN112" s="481"/>
      <c r="GSO112" s="481"/>
      <c r="GSP112" s="481"/>
      <c r="GSQ112" s="481"/>
      <c r="GSR112" s="481"/>
      <c r="GSS112" s="481"/>
      <c r="GST112" s="481"/>
      <c r="GSU112" s="481"/>
      <c r="GSV112" s="481"/>
      <c r="GSW112" s="481"/>
      <c r="GSX112" s="481"/>
      <c r="GSY112" s="481"/>
      <c r="GSZ112" s="481"/>
      <c r="GTA112" s="481"/>
      <c r="GTB112" s="481"/>
      <c r="GTC112" s="481"/>
      <c r="GTD112" s="481"/>
      <c r="GTE112" s="481"/>
      <c r="GTF112" s="481"/>
      <c r="GTG112" s="481"/>
      <c r="GTH112" s="481"/>
      <c r="GTI112" s="481"/>
      <c r="GTJ112" s="481"/>
      <c r="GTK112" s="481"/>
      <c r="GTL112" s="481"/>
      <c r="GTM112" s="481"/>
      <c r="GTN112" s="481"/>
      <c r="GTO112" s="481"/>
      <c r="GTP112" s="481"/>
      <c r="GTQ112" s="481"/>
      <c r="GTR112" s="481"/>
      <c r="GTS112" s="481"/>
      <c r="GTT112" s="481"/>
      <c r="GTU112" s="481"/>
      <c r="GTV112" s="481"/>
      <c r="GTW112" s="481"/>
      <c r="GTX112" s="481"/>
      <c r="GTY112" s="481"/>
      <c r="GTZ112" s="481"/>
      <c r="GUA112" s="481"/>
      <c r="GUB112" s="481"/>
      <c r="GUC112" s="481"/>
      <c r="GUD112" s="481"/>
      <c r="GUE112" s="481"/>
      <c r="GUF112" s="481"/>
      <c r="GUG112" s="481"/>
      <c r="GUH112" s="481"/>
      <c r="GUI112" s="481"/>
      <c r="GUJ112" s="481"/>
      <c r="GUK112" s="481"/>
      <c r="GUL112" s="481"/>
      <c r="GUM112" s="481"/>
      <c r="GUN112" s="481"/>
      <c r="GUO112" s="481"/>
      <c r="GUP112" s="481"/>
      <c r="GUQ112" s="481"/>
      <c r="GUR112" s="481"/>
      <c r="GUS112" s="481"/>
      <c r="GUT112" s="481"/>
      <c r="GUU112" s="481"/>
      <c r="GUV112" s="481"/>
      <c r="GUW112" s="481"/>
      <c r="GUX112" s="481"/>
      <c r="GUY112" s="481"/>
      <c r="GUZ112" s="481"/>
      <c r="GVA112" s="481"/>
      <c r="GVB112" s="481"/>
      <c r="GVC112" s="481"/>
      <c r="GVD112" s="481"/>
      <c r="GVE112" s="481"/>
      <c r="GVF112" s="481"/>
      <c r="GVG112" s="481"/>
      <c r="GVH112" s="481"/>
      <c r="GVI112" s="481"/>
      <c r="GVJ112" s="481"/>
      <c r="GVK112" s="481"/>
      <c r="GVL112" s="481"/>
      <c r="GVM112" s="481"/>
      <c r="GVN112" s="481"/>
      <c r="GVO112" s="481"/>
      <c r="GVP112" s="481"/>
      <c r="GVQ112" s="481"/>
      <c r="GVR112" s="481"/>
      <c r="GVS112" s="481"/>
      <c r="GVT112" s="481"/>
      <c r="GVU112" s="481"/>
      <c r="GVV112" s="481"/>
      <c r="GVW112" s="481"/>
      <c r="GVX112" s="481"/>
      <c r="GVY112" s="481"/>
      <c r="GVZ112" s="481"/>
      <c r="GWA112" s="481"/>
      <c r="GWB112" s="481"/>
      <c r="GWC112" s="481"/>
      <c r="GWD112" s="481"/>
      <c r="GWE112" s="481"/>
      <c r="GWF112" s="481"/>
      <c r="GWG112" s="481"/>
      <c r="GWH112" s="481"/>
      <c r="GWI112" s="481"/>
      <c r="GWJ112" s="481"/>
      <c r="GWK112" s="481"/>
      <c r="GWL112" s="481"/>
      <c r="GWM112" s="481"/>
      <c r="GWN112" s="481"/>
      <c r="GWO112" s="481"/>
      <c r="GWP112" s="481"/>
      <c r="GWQ112" s="481"/>
      <c r="GWR112" s="481"/>
      <c r="GWS112" s="481"/>
      <c r="GWT112" s="481"/>
      <c r="GWU112" s="481"/>
      <c r="GWV112" s="481"/>
      <c r="GWW112" s="481"/>
      <c r="GWX112" s="481"/>
      <c r="GWY112" s="481"/>
      <c r="GWZ112" s="481"/>
      <c r="GXA112" s="481"/>
      <c r="GXB112" s="481"/>
      <c r="GXC112" s="481"/>
      <c r="GXD112" s="481"/>
      <c r="GXE112" s="481"/>
      <c r="GXF112" s="481"/>
      <c r="GXG112" s="481"/>
      <c r="GXH112" s="481"/>
      <c r="GXI112" s="481"/>
      <c r="GXJ112" s="481"/>
      <c r="GXK112" s="481"/>
      <c r="GXL112" s="481"/>
      <c r="GXM112" s="481"/>
      <c r="GXN112" s="481"/>
      <c r="GXO112" s="481"/>
      <c r="GXP112" s="481"/>
      <c r="GXQ112" s="481"/>
      <c r="GXR112" s="481"/>
      <c r="GXS112" s="481"/>
      <c r="GXT112" s="481"/>
      <c r="GXU112" s="481"/>
      <c r="GXV112" s="481"/>
      <c r="GXW112" s="481"/>
      <c r="GXX112" s="481"/>
      <c r="GXY112" s="481"/>
      <c r="GXZ112" s="481"/>
      <c r="GYA112" s="481"/>
      <c r="GYB112" s="481"/>
      <c r="GYC112" s="481"/>
      <c r="GYD112" s="481"/>
      <c r="GYE112" s="481"/>
      <c r="GYF112" s="481"/>
      <c r="GYG112" s="481"/>
      <c r="GYH112" s="481"/>
      <c r="GYI112" s="481"/>
      <c r="GYJ112" s="481"/>
      <c r="GYK112" s="481"/>
      <c r="GYL112" s="481"/>
      <c r="GYM112" s="481"/>
      <c r="GYN112" s="481"/>
      <c r="GYO112" s="481"/>
      <c r="GYP112" s="481"/>
      <c r="GYQ112" s="481"/>
      <c r="GYR112" s="481"/>
      <c r="GYS112" s="481"/>
      <c r="GYT112" s="481"/>
      <c r="GYU112" s="481"/>
      <c r="GYV112" s="481"/>
      <c r="GYW112" s="481"/>
      <c r="GYX112" s="481"/>
      <c r="GYY112" s="481"/>
      <c r="GYZ112" s="481"/>
      <c r="GZA112" s="481"/>
      <c r="GZB112" s="481"/>
      <c r="GZC112" s="481"/>
      <c r="GZD112" s="481"/>
      <c r="GZE112" s="481"/>
      <c r="GZF112" s="481"/>
      <c r="GZG112" s="481"/>
      <c r="GZH112" s="481"/>
      <c r="GZI112" s="481"/>
      <c r="GZJ112" s="481"/>
      <c r="GZK112" s="481"/>
      <c r="GZL112" s="481"/>
      <c r="GZM112" s="481"/>
      <c r="GZN112" s="481"/>
      <c r="GZO112" s="481"/>
      <c r="GZP112" s="481"/>
      <c r="GZQ112" s="481"/>
      <c r="GZR112" s="481"/>
      <c r="GZS112" s="481"/>
      <c r="GZT112" s="481"/>
      <c r="GZU112" s="481"/>
      <c r="GZV112" s="481"/>
      <c r="GZW112" s="481"/>
      <c r="GZX112" s="481"/>
      <c r="GZY112" s="481"/>
      <c r="GZZ112" s="481"/>
      <c r="HAA112" s="481"/>
      <c r="HAB112" s="481"/>
      <c r="HAC112" s="481"/>
      <c r="HAD112" s="481"/>
      <c r="HAE112" s="481"/>
      <c r="HAF112" s="481"/>
      <c r="HAG112" s="481"/>
      <c r="HAH112" s="481"/>
      <c r="HAI112" s="481"/>
      <c r="HAJ112" s="481"/>
      <c r="HAK112" s="481"/>
      <c r="HAL112" s="481"/>
      <c r="HAM112" s="481"/>
      <c r="HAN112" s="481"/>
      <c r="HAO112" s="481"/>
      <c r="HAP112" s="481"/>
      <c r="HAQ112" s="481"/>
      <c r="HAR112" s="481"/>
      <c r="HAS112" s="481"/>
      <c r="HAT112" s="481"/>
      <c r="HAU112" s="481"/>
      <c r="HAV112" s="481"/>
      <c r="HAW112" s="481"/>
      <c r="HAX112" s="481"/>
      <c r="HAY112" s="481"/>
      <c r="HAZ112" s="481"/>
      <c r="HBA112" s="481"/>
      <c r="HBB112" s="481"/>
      <c r="HBC112" s="481"/>
      <c r="HBD112" s="481"/>
      <c r="HBE112" s="481"/>
      <c r="HBF112" s="481"/>
      <c r="HBG112" s="481"/>
      <c r="HBH112" s="481"/>
      <c r="HBI112" s="481"/>
      <c r="HBJ112" s="481"/>
      <c r="HBK112" s="481"/>
      <c r="HBL112" s="481"/>
      <c r="HBM112" s="481"/>
      <c r="HBN112" s="481"/>
      <c r="HBO112" s="481"/>
      <c r="HBP112" s="481"/>
      <c r="HBQ112" s="481"/>
      <c r="HBR112" s="481"/>
      <c r="HBS112" s="481"/>
      <c r="HBT112" s="481"/>
      <c r="HBU112" s="481"/>
      <c r="HBV112" s="481"/>
      <c r="HBW112" s="481"/>
      <c r="HBX112" s="481"/>
      <c r="HBY112" s="481"/>
      <c r="HBZ112" s="481"/>
      <c r="HCA112" s="481"/>
      <c r="HCB112" s="481"/>
      <c r="HCC112" s="481"/>
      <c r="HCD112" s="481"/>
      <c r="HCE112" s="481"/>
      <c r="HCF112" s="481"/>
      <c r="HCG112" s="481"/>
      <c r="HCH112" s="481"/>
      <c r="HCI112" s="481"/>
      <c r="HCJ112" s="481"/>
      <c r="HCK112" s="481"/>
      <c r="HCL112" s="481"/>
      <c r="HCM112" s="481"/>
      <c r="HCN112" s="481"/>
      <c r="HCO112" s="481"/>
      <c r="HCP112" s="481"/>
      <c r="HCQ112" s="481"/>
      <c r="HCR112" s="481"/>
      <c r="HCS112" s="481"/>
      <c r="HCT112" s="481"/>
      <c r="HCU112" s="481"/>
      <c r="HCV112" s="481"/>
      <c r="HCW112" s="481"/>
      <c r="HCX112" s="481"/>
      <c r="HCY112" s="481"/>
      <c r="HCZ112" s="481"/>
      <c r="HDA112" s="481"/>
      <c r="HDB112" s="481"/>
      <c r="HDC112" s="481"/>
      <c r="HDD112" s="481"/>
      <c r="HDE112" s="481"/>
      <c r="HDF112" s="481"/>
      <c r="HDG112" s="481"/>
      <c r="HDH112" s="481"/>
      <c r="HDI112" s="481"/>
      <c r="HDJ112" s="481"/>
      <c r="HDK112" s="481"/>
      <c r="HDL112" s="481"/>
      <c r="HDM112" s="481"/>
      <c r="HDN112" s="481"/>
      <c r="HDO112" s="481"/>
      <c r="HDP112" s="481"/>
      <c r="HDQ112" s="481"/>
      <c r="HDR112" s="481"/>
      <c r="HDS112" s="481"/>
      <c r="HDT112" s="481"/>
      <c r="HDU112" s="481"/>
      <c r="HDV112" s="481"/>
      <c r="HDW112" s="481"/>
      <c r="HDX112" s="481"/>
      <c r="HDY112" s="481"/>
      <c r="HDZ112" s="481"/>
      <c r="HEA112" s="481"/>
      <c r="HEB112" s="481"/>
      <c r="HEC112" s="481"/>
      <c r="HED112" s="481"/>
      <c r="HEE112" s="481"/>
      <c r="HEF112" s="481"/>
      <c r="HEG112" s="481"/>
      <c r="HEH112" s="481"/>
      <c r="HEI112" s="481"/>
      <c r="HEJ112" s="481"/>
      <c r="HEK112" s="481"/>
      <c r="HEL112" s="481"/>
      <c r="HEM112" s="481"/>
      <c r="HEN112" s="481"/>
      <c r="HEO112" s="481"/>
      <c r="HEP112" s="481"/>
      <c r="HEQ112" s="481"/>
      <c r="HER112" s="481"/>
      <c r="HES112" s="481"/>
      <c r="HET112" s="481"/>
      <c r="HEU112" s="481"/>
      <c r="HEV112" s="481"/>
      <c r="HEW112" s="481"/>
      <c r="HEX112" s="481"/>
      <c r="HEY112" s="481"/>
      <c r="HEZ112" s="481"/>
      <c r="HFA112" s="481"/>
      <c r="HFB112" s="481"/>
      <c r="HFC112" s="481"/>
      <c r="HFD112" s="481"/>
      <c r="HFE112" s="481"/>
      <c r="HFF112" s="481"/>
      <c r="HFG112" s="481"/>
      <c r="HFH112" s="481"/>
      <c r="HFI112" s="481"/>
      <c r="HFJ112" s="481"/>
      <c r="HFK112" s="481"/>
      <c r="HFL112" s="481"/>
      <c r="HFM112" s="481"/>
      <c r="HFN112" s="481"/>
      <c r="HFO112" s="481"/>
      <c r="HFP112" s="481"/>
      <c r="HFQ112" s="481"/>
      <c r="HFR112" s="481"/>
      <c r="HFS112" s="481"/>
      <c r="HFT112" s="481"/>
      <c r="HFU112" s="481"/>
      <c r="HFV112" s="481"/>
      <c r="HFW112" s="481"/>
      <c r="HFX112" s="481"/>
      <c r="HFY112" s="481"/>
      <c r="HFZ112" s="481"/>
      <c r="HGA112" s="481"/>
      <c r="HGB112" s="481"/>
      <c r="HGC112" s="481"/>
      <c r="HGD112" s="481"/>
      <c r="HGE112" s="481"/>
      <c r="HGF112" s="481"/>
      <c r="HGG112" s="481"/>
      <c r="HGH112" s="481"/>
      <c r="HGI112" s="481"/>
      <c r="HGJ112" s="481"/>
      <c r="HGK112" s="481"/>
      <c r="HGL112" s="481"/>
      <c r="HGM112" s="481"/>
      <c r="HGN112" s="481"/>
      <c r="HGO112" s="481"/>
      <c r="HGP112" s="481"/>
      <c r="HGQ112" s="481"/>
      <c r="HGR112" s="481"/>
      <c r="HGS112" s="481"/>
      <c r="HGT112" s="481"/>
      <c r="HGU112" s="481"/>
      <c r="HGV112" s="481"/>
      <c r="HGW112" s="481"/>
      <c r="HGX112" s="481"/>
      <c r="HGY112" s="481"/>
      <c r="HGZ112" s="481"/>
      <c r="HHA112" s="481"/>
      <c r="HHB112" s="481"/>
      <c r="HHC112" s="481"/>
      <c r="HHD112" s="481"/>
      <c r="HHE112" s="481"/>
      <c r="HHF112" s="481"/>
      <c r="HHG112" s="481"/>
      <c r="HHH112" s="481"/>
      <c r="HHI112" s="481"/>
      <c r="HHJ112" s="481"/>
      <c r="HHK112" s="481"/>
      <c r="HHL112" s="481"/>
      <c r="HHM112" s="481"/>
      <c r="HHN112" s="481"/>
      <c r="HHO112" s="481"/>
      <c r="HHP112" s="481"/>
      <c r="HHQ112" s="481"/>
      <c r="HHR112" s="481"/>
      <c r="HHS112" s="481"/>
      <c r="HHT112" s="481"/>
      <c r="HHU112" s="481"/>
      <c r="HHV112" s="481"/>
      <c r="HHW112" s="481"/>
      <c r="HHX112" s="481"/>
      <c r="HHY112" s="481"/>
      <c r="HHZ112" s="481"/>
      <c r="HIA112" s="481"/>
      <c r="HIB112" s="481"/>
      <c r="HIC112" s="481"/>
      <c r="HID112" s="481"/>
      <c r="HIE112" s="481"/>
      <c r="HIF112" s="481"/>
      <c r="HIG112" s="481"/>
      <c r="HIH112" s="481"/>
      <c r="HII112" s="481"/>
      <c r="HIJ112" s="481"/>
      <c r="HIK112" s="481"/>
      <c r="HIL112" s="481"/>
      <c r="HIM112" s="481"/>
      <c r="HIN112" s="481"/>
      <c r="HIO112" s="481"/>
      <c r="HIP112" s="481"/>
      <c r="HIQ112" s="481"/>
      <c r="HIR112" s="481"/>
      <c r="HIS112" s="481"/>
      <c r="HIT112" s="481"/>
      <c r="HIU112" s="481"/>
      <c r="HIV112" s="481"/>
      <c r="HIW112" s="481"/>
      <c r="HIX112" s="481"/>
      <c r="HIY112" s="481"/>
      <c r="HIZ112" s="481"/>
      <c r="HJA112" s="481"/>
      <c r="HJB112" s="481"/>
      <c r="HJC112" s="481"/>
      <c r="HJD112" s="481"/>
      <c r="HJE112" s="481"/>
      <c r="HJF112" s="481"/>
      <c r="HJG112" s="481"/>
      <c r="HJH112" s="481"/>
      <c r="HJI112" s="481"/>
      <c r="HJJ112" s="481"/>
      <c r="HJK112" s="481"/>
      <c r="HJL112" s="481"/>
      <c r="HJM112" s="481"/>
      <c r="HJN112" s="481"/>
      <c r="HJO112" s="481"/>
      <c r="HJP112" s="481"/>
      <c r="HJQ112" s="481"/>
      <c r="HJR112" s="481"/>
      <c r="HJS112" s="481"/>
      <c r="HJT112" s="481"/>
      <c r="HJU112" s="481"/>
      <c r="HJV112" s="481"/>
      <c r="HJW112" s="481"/>
      <c r="HJX112" s="481"/>
      <c r="HJY112" s="481"/>
      <c r="HJZ112" s="481"/>
      <c r="HKA112" s="481"/>
      <c r="HKB112" s="481"/>
      <c r="HKC112" s="481"/>
      <c r="HKD112" s="481"/>
      <c r="HKE112" s="481"/>
      <c r="HKF112" s="481"/>
      <c r="HKG112" s="481"/>
      <c r="HKH112" s="481"/>
      <c r="HKI112" s="481"/>
      <c r="HKJ112" s="481"/>
      <c r="HKK112" s="481"/>
      <c r="HKL112" s="481"/>
      <c r="HKM112" s="481"/>
      <c r="HKN112" s="481"/>
      <c r="HKO112" s="481"/>
      <c r="HKP112" s="481"/>
      <c r="HKQ112" s="481"/>
      <c r="HKR112" s="481"/>
      <c r="HKS112" s="481"/>
      <c r="HKT112" s="481"/>
      <c r="HKU112" s="481"/>
      <c r="HKV112" s="481"/>
      <c r="HKW112" s="481"/>
      <c r="HKX112" s="481"/>
      <c r="HKY112" s="481"/>
      <c r="HKZ112" s="481"/>
      <c r="HLA112" s="481"/>
      <c r="HLB112" s="481"/>
      <c r="HLC112" s="481"/>
      <c r="HLD112" s="481"/>
      <c r="HLE112" s="481"/>
      <c r="HLF112" s="481"/>
      <c r="HLG112" s="481"/>
      <c r="HLH112" s="481"/>
      <c r="HLI112" s="481"/>
      <c r="HLJ112" s="481"/>
      <c r="HLK112" s="481"/>
      <c r="HLL112" s="481"/>
      <c r="HLM112" s="481"/>
      <c r="HLN112" s="481"/>
      <c r="HLO112" s="481"/>
      <c r="HLP112" s="481"/>
      <c r="HLQ112" s="481"/>
      <c r="HLR112" s="481"/>
      <c r="HLS112" s="481"/>
      <c r="HLT112" s="481"/>
      <c r="HLU112" s="481"/>
      <c r="HLV112" s="481"/>
      <c r="HLW112" s="481"/>
      <c r="HLX112" s="481"/>
      <c r="HLY112" s="481"/>
      <c r="HLZ112" s="481"/>
      <c r="HMA112" s="481"/>
      <c r="HMB112" s="481"/>
      <c r="HMC112" s="481"/>
      <c r="HMD112" s="481"/>
      <c r="HME112" s="481"/>
      <c r="HMF112" s="481"/>
      <c r="HMG112" s="481"/>
      <c r="HMH112" s="481"/>
      <c r="HMI112" s="481"/>
      <c r="HMJ112" s="481"/>
      <c r="HMK112" s="481"/>
      <c r="HML112" s="481"/>
      <c r="HMM112" s="481"/>
      <c r="HMN112" s="481"/>
      <c r="HMO112" s="481"/>
      <c r="HMP112" s="481"/>
      <c r="HMQ112" s="481"/>
      <c r="HMR112" s="481"/>
      <c r="HMS112" s="481"/>
      <c r="HMT112" s="481"/>
      <c r="HMU112" s="481"/>
      <c r="HMV112" s="481"/>
      <c r="HMW112" s="481"/>
      <c r="HMX112" s="481"/>
      <c r="HMY112" s="481"/>
      <c r="HMZ112" s="481"/>
      <c r="HNA112" s="481"/>
      <c r="HNB112" s="481"/>
      <c r="HNC112" s="481"/>
      <c r="HND112" s="481"/>
      <c r="HNE112" s="481"/>
      <c r="HNF112" s="481"/>
      <c r="HNG112" s="481"/>
      <c r="HNH112" s="481"/>
      <c r="HNI112" s="481"/>
      <c r="HNJ112" s="481"/>
      <c r="HNK112" s="481"/>
      <c r="HNL112" s="481"/>
      <c r="HNM112" s="481"/>
      <c r="HNN112" s="481"/>
      <c r="HNO112" s="481"/>
      <c r="HNP112" s="481"/>
      <c r="HNQ112" s="481"/>
      <c r="HNR112" s="481"/>
      <c r="HNS112" s="481"/>
      <c r="HNT112" s="481"/>
      <c r="HNU112" s="481"/>
      <c r="HNV112" s="481"/>
      <c r="HNW112" s="481"/>
      <c r="HNX112" s="481"/>
      <c r="HNY112" s="481"/>
      <c r="HNZ112" s="481"/>
      <c r="HOA112" s="481"/>
      <c r="HOB112" s="481"/>
      <c r="HOC112" s="481"/>
      <c r="HOD112" s="481"/>
      <c r="HOE112" s="481"/>
      <c r="HOF112" s="481"/>
      <c r="HOG112" s="481"/>
      <c r="HOH112" s="481"/>
      <c r="HOI112" s="481"/>
      <c r="HOJ112" s="481"/>
      <c r="HOK112" s="481"/>
      <c r="HOL112" s="481"/>
      <c r="HOM112" s="481"/>
      <c r="HON112" s="481"/>
      <c r="HOO112" s="481"/>
      <c r="HOP112" s="481"/>
      <c r="HOQ112" s="481"/>
      <c r="HOR112" s="481"/>
      <c r="HOS112" s="481"/>
      <c r="HOT112" s="481"/>
      <c r="HOU112" s="481"/>
      <c r="HOV112" s="481"/>
      <c r="HOW112" s="481"/>
      <c r="HOX112" s="481"/>
      <c r="HOY112" s="481"/>
      <c r="HOZ112" s="481"/>
      <c r="HPA112" s="481"/>
      <c r="HPB112" s="481"/>
      <c r="HPC112" s="481"/>
      <c r="HPD112" s="481"/>
      <c r="HPE112" s="481"/>
      <c r="HPF112" s="481"/>
      <c r="HPG112" s="481"/>
      <c r="HPH112" s="481"/>
      <c r="HPI112" s="481"/>
      <c r="HPJ112" s="481"/>
      <c r="HPK112" s="481"/>
      <c r="HPL112" s="481"/>
      <c r="HPM112" s="481"/>
      <c r="HPN112" s="481"/>
      <c r="HPO112" s="481"/>
      <c r="HPP112" s="481"/>
      <c r="HPQ112" s="481"/>
      <c r="HPR112" s="481"/>
      <c r="HPS112" s="481"/>
      <c r="HPT112" s="481"/>
      <c r="HPU112" s="481"/>
      <c r="HPV112" s="481"/>
      <c r="HPW112" s="481"/>
      <c r="HPX112" s="481"/>
      <c r="HPY112" s="481"/>
      <c r="HPZ112" s="481"/>
      <c r="HQA112" s="481"/>
      <c r="HQB112" s="481"/>
      <c r="HQC112" s="481"/>
      <c r="HQD112" s="481"/>
      <c r="HQE112" s="481"/>
      <c r="HQF112" s="481"/>
      <c r="HQG112" s="481"/>
      <c r="HQH112" s="481"/>
      <c r="HQI112" s="481"/>
      <c r="HQJ112" s="481"/>
      <c r="HQK112" s="481"/>
      <c r="HQL112" s="481"/>
      <c r="HQM112" s="481"/>
      <c r="HQN112" s="481"/>
      <c r="HQO112" s="481"/>
      <c r="HQP112" s="481"/>
      <c r="HQQ112" s="481"/>
      <c r="HQR112" s="481"/>
      <c r="HQS112" s="481"/>
      <c r="HQT112" s="481"/>
      <c r="HQU112" s="481"/>
      <c r="HQV112" s="481"/>
      <c r="HQW112" s="481"/>
      <c r="HQX112" s="481"/>
      <c r="HQY112" s="481"/>
      <c r="HQZ112" s="481"/>
      <c r="HRA112" s="481"/>
      <c r="HRB112" s="481"/>
      <c r="HRC112" s="481"/>
      <c r="HRD112" s="481"/>
      <c r="HRE112" s="481"/>
      <c r="HRF112" s="481"/>
      <c r="HRG112" s="481"/>
      <c r="HRH112" s="481"/>
      <c r="HRI112" s="481"/>
      <c r="HRJ112" s="481"/>
      <c r="HRK112" s="481"/>
      <c r="HRL112" s="481"/>
      <c r="HRM112" s="481"/>
      <c r="HRN112" s="481"/>
      <c r="HRO112" s="481"/>
      <c r="HRP112" s="481"/>
      <c r="HRQ112" s="481"/>
      <c r="HRR112" s="481"/>
      <c r="HRS112" s="481"/>
      <c r="HRT112" s="481"/>
      <c r="HRU112" s="481"/>
      <c r="HRV112" s="481"/>
      <c r="HRW112" s="481"/>
      <c r="HRX112" s="481"/>
      <c r="HRY112" s="481"/>
      <c r="HRZ112" s="481"/>
      <c r="HSA112" s="481"/>
      <c r="HSB112" s="481"/>
      <c r="HSC112" s="481"/>
      <c r="HSD112" s="481"/>
      <c r="HSE112" s="481"/>
      <c r="HSF112" s="481"/>
      <c r="HSG112" s="481"/>
      <c r="HSH112" s="481"/>
      <c r="HSI112" s="481"/>
      <c r="HSJ112" s="481"/>
      <c r="HSK112" s="481"/>
      <c r="HSL112" s="481"/>
      <c r="HSM112" s="481"/>
      <c r="HSN112" s="481"/>
      <c r="HSO112" s="481"/>
      <c r="HSP112" s="481"/>
      <c r="HSQ112" s="481"/>
      <c r="HSR112" s="481"/>
      <c r="HSS112" s="481"/>
      <c r="HST112" s="481"/>
      <c r="HSU112" s="481"/>
      <c r="HSV112" s="481"/>
      <c r="HSW112" s="481"/>
      <c r="HSX112" s="481"/>
      <c r="HSY112" s="481"/>
      <c r="HSZ112" s="481"/>
      <c r="HTA112" s="481"/>
      <c r="HTB112" s="481"/>
      <c r="HTC112" s="481"/>
      <c r="HTD112" s="481"/>
      <c r="HTE112" s="481"/>
      <c r="HTF112" s="481"/>
      <c r="HTG112" s="481"/>
      <c r="HTH112" s="481"/>
      <c r="HTI112" s="481"/>
      <c r="HTJ112" s="481"/>
      <c r="HTK112" s="481"/>
      <c r="HTL112" s="481"/>
      <c r="HTM112" s="481"/>
      <c r="HTN112" s="481"/>
      <c r="HTO112" s="481"/>
      <c r="HTP112" s="481"/>
      <c r="HTQ112" s="481"/>
      <c r="HTR112" s="481"/>
      <c r="HTS112" s="481"/>
      <c r="HTT112" s="481"/>
      <c r="HTU112" s="481"/>
      <c r="HTV112" s="481"/>
      <c r="HTW112" s="481"/>
      <c r="HTX112" s="481"/>
      <c r="HTY112" s="481"/>
      <c r="HTZ112" s="481"/>
      <c r="HUA112" s="481"/>
      <c r="HUB112" s="481"/>
      <c r="HUC112" s="481"/>
      <c r="HUD112" s="481"/>
      <c r="HUE112" s="481"/>
      <c r="HUF112" s="481"/>
      <c r="HUG112" s="481"/>
      <c r="HUH112" s="481"/>
      <c r="HUI112" s="481"/>
      <c r="HUJ112" s="481"/>
      <c r="HUK112" s="481"/>
      <c r="HUL112" s="481"/>
      <c r="HUM112" s="481"/>
      <c r="HUN112" s="481"/>
      <c r="HUO112" s="481"/>
      <c r="HUP112" s="481"/>
      <c r="HUQ112" s="481"/>
      <c r="HUR112" s="481"/>
      <c r="HUS112" s="481"/>
      <c r="HUT112" s="481"/>
      <c r="HUU112" s="481"/>
      <c r="HUV112" s="481"/>
      <c r="HUW112" s="481"/>
      <c r="HUX112" s="481"/>
      <c r="HUY112" s="481"/>
      <c r="HUZ112" s="481"/>
      <c r="HVA112" s="481"/>
      <c r="HVB112" s="481"/>
      <c r="HVC112" s="481"/>
      <c r="HVD112" s="481"/>
      <c r="HVE112" s="481"/>
      <c r="HVF112" s="481"/>
      <c r="HVG112" s="481"/>
      <c r="HVH112" s="481"/>
      <c r="HVI112" s="481"/>
      <c r="HVJ112" s="481"/>
      <c r="HVK112" s="481"/>
      <c r="HVL112" s="481"/>
      <c r="HVM112" s="481"/>
      <c r="HVN112" s="481"/>
      <c r="HVO112" s="481"/>
      <c r="HVP112" s="481"/>
      <c r="HVQ112" s="481"/>
      <c r="HVR112" s="481"/>
      <c r="HVS112" s="481"/>
      <c r="HVT112" s="481"/>
      <c r="HVU112" s="481"/>
      <c r="HVV112" s="481"/>
      <c r="HVW112" s="481"/>
      <c r="HVX112" s="481"/>
      <c r="HVY112" s="481"/>
      <c r="HVZ112" s="481"/>
      <c r="HWA112" s="481"/>
      <c r="HWB112" s="481"/>
      <c r="HWC112" s="481"/>
      <c r="HWD112" s="481"/>
      <c r="HWE112" s="481"/>
      <c r="HWF112" s="481"/>
      <c r="HWG112" s="481"/>
      <c r="HWH112" s="481"/>
      <c r="HWI112" s="481"/>
      <c r="HWJ112" s="481"/>
      <c r="HWK112" s="481"/>
      <c r="HWL112" s="481"/>
      <c r="HWM112" s="481"/>
      <c r="HWN112" s="481"/>
      <c r="HWO112" s="481"/>
      <c r="HWP112" s="481"/>
      <c r="HWQ112" s="481"/>
      <c r="HWR112" s="481"/>
      <c r="HWS112" s="481"/>
      <c r="HWT112" s="481"/>
      <c r="HWU112" s="481"/>
      <c r="HWV112" s="481"/>
      <c r="HWW112" s="481"/>
      <c r="HWX112" s="481"/>
      <c r="HWY112" s="481"/>
      <c r="HWZ112" s="481"/>
      <c r="HXA112" s="481"/>
      <c r="HXB112" s="481"/>
      <c r="HXC112" s="481"/>
      <c r="HXD112" s="481"/>
      <c r="HXE112" s="481"/>
      <c r="HXF112" s="481"/>
      <c r="HXG112" s="481"/>
      <c r="HXH112" s="481"/>
      <c r="HXI112" s="481"/>
      <c r="HXJ112" s="481"/>
      <c r="HXK112" s="481"/>
      <c r="HXL112" s="481"/>
      <c r="HXM112" s="481"/>
      <c r="HXN112" s="481"/>
      <c r="HXO112" s="481"/>
      <c r="HXP112" s="481"/>
      <c r="HXQ112" s="481"/>
      <c r="HXR112" s="481"/>
      <c r="HXS112" s="481"/>
      <c r="HXT112" s="481"/>
      <c r="HXU112" s="481"/>
      <c r="HXV112" s="481"/>
      <c r="HXW112" s="481"/>
      <c r="HXX112" s="481"/>
      <c r="HXY112" s="481"/>
      <c r="HXZ112" s="481"/>
      <c r="HYA112" s="481"/>
      <c r="HYB112" s="481"/>
      <c r="HYC112" s="481"/>
      <c r="HYD112" s="481"/>
      <c r="HYE112" s="481"/>
      <c r="HYF112" s="481"/>
      <c r="HYG112" s="481"/>
      <c r="HYH112" s="481"/>
      <c r="HYI112" s="481"/>
      <c r="HYJ112" s="481"/>
      <c r="HYK112" s="481"/>
      <c r="HYL112" s="481"/>
      <c r="HYM112" s="481"/>
      <c r="HYN112" s="481"/>
      <c r="HYO112" s="481"/>
      <c r="HYP112" s="481"/>
      <c r="HYQ112" s="481"/>
      <c r="HYR112" s="481"/>
      <c r="HYS112" s="481"/>
      <c r="HYT112" s="481"/>
      <c r="HYU112" s="481"/>
      <c r="HYV112" s="481"/>
      <c r="HYW112" s="481"/>
      <c r="HYX112" s="481"/>
      <c r="HYY112" s="481"/>
      <c r="HYZ112" s="481"/>
      <c r="HZA112" s="481"/>
      <c r="HZB112" s="481"/>
      <c r="HZC112" s="481"/>
      <c r="HZD112" s="481"/>
      <c r="HZE112" s="481"/>
      <c r="HZF112" s="481"/>
      <c r="HZG112" s="481"/>
      <c r="HZH112" s="481"/>
      <c r="HZI112" s="481"/>
      <c r="HZJ112" s="481"/>
      <c r="HZK112" s="481"/>
      <c r="HZL112" s="481"/>
      <c r="HZM112" s="481"/>
      <c r="HZN112" s="481"/>
      <c r="HZO112" s="481"/>
      <c r="HZP112" s="481"/>
      <c r="HZQ112" s="481"/>
      <c r="HZR112" s="481"/>
      <c r="HZS112" s="481"/>
      <c r="HZT112" s="481"/>
      <c r="HZU112" s="481"/>
      <c r="HZV112" s="481"/>
      <c r="HZW112" s="481"/>
      <c r="HZX112" s="481"/>
      <c r="HZY112" s="481"/>
      <c r="HZZ112" s="481"/>
      <c r="IAA112" s="481"/>
      <c r="IAB112" s="481"/>
      <c r="IAC112" s="481"/>
      <c r="IAD112" s="481"/>
      <c r="IAE112" s="481"/>
      <c r="IAF112" s="481"/>
      <c r="IAG112" s="481"/>
      <c r="IAH112" s="481"/>
      <c r="IAI112" s="481"/>
      <c r="IAJ112" s="481"/>
      <c r="IAK112" s="481"/>
      <c r="IAL112" s="481"/>
      <c r="IAM112" s="481"/>
      <c r="IAN112" s="481"/>
      <c r="IAO112" s="481"/>
      <c r="IAP112" s="481"/>
      <c r="IAQ112" s="481"/>
      <c r="IAR112" s="481"/>
      <c r="IAS112" s="481"/>
      <c r="IAT112" s="481"/>
      <c r="IAU112" s="481"/>
      <c r="IAV112" s="481"/>
      <c r="IAW112" s="481"/>
      <c r="IAX112" s="481"/>
      <c r="IAY112" s="481"/>
      <c r="IAZ112" s="481"/>
      <c r="IBA112" s="481"/>
      <c r="IBB112" s="481"/>
      <c r="IBC112" s="481"/>
      <c r="IBD112" s="481"/>
      <c r="IBE112" s="481"/>
      <c r="IBF112" s="481"/>
      <c r="IBG112" s="481"/>
      <c r="IBH112" s="481"/>
      <c r="IBI112" s="481"/>
      <c r="IBJ112" s="481"/>
      <c r="IBK112" s="481"/>
      <c r="IBL112" s="481"/>
      <c r="IBM112" s="481"/>
      <c r="IBN112" s="481"/>
      <c r="IBO112" s="481"/>
      <c r="IBP112" s="481"/>
      <c r="IBQ112" s="481"/>
      <c r="IBR112" s="481"/>
      <c r="IBS112" s="481"/>
      <c r="IBT112" s="481"/>
      <c r="IBU112" s="481"/>
      <c r="IBV112" s="481"/>
      <c r="IBW112" s="481"/>
      <c r="IBX112" s="481"/>
      <c r="IBY112" s="481"/>
      <c r="IBZ112" s="481"/>
      <c r="ICA112" s="481"/>
      <c r="ICB112" s="481"/>
      <c r="ICC112" s="481"/>
      <c r="ICD112" s="481"/>
      <c r="ICE112" s="481"/>
      <c r="ICF112" s="481"/>
      <c r="ICG112" s="481"/>
      <c r="ICH112" s="481"/>
      <c r="ICI112" s="481"/>
      <c r="ICJ112" s="481"/>
      <c r="ICK112" s="481"/>
      <c r="ICL112" s="481"/>
      <c r="ICM112" s="481"/>
      <c r="ICN112" s="481"/>
      <c r="ICO112" s="481"/>
      <c r="ICP112" s="481"/>
      <c r="ICQ112" s="481"/>
      <c r="ICR112" s="481"/>
      <c r="ICS112" s="481"/>
      <c r="ICT112" s="481"/>
      <c r="ICU112" s="481"/>
      <c r="ICV112" s="481"/>
      <c r="ICW112" s="481"/>
      <c r="ICX112" s="481"/>
      <c r="ICY112" s="481"/>
      <c r="ICZ112" s="481"/>
      <c r="IDA112" s="481"/>
      <c r="IDB112" s="481"/>
      <c r="IDC112" s="481"/>
      <c r="IDD112" s="481"/>
      <c r="IDE112" s="481"/>
      <c r="IDF112" s="481"/>
      <c r="IDG112" s="481"/>
      <c r="IDH112" s="481"/>
      <c r="IDI112" s="481"/>
      <c r="IDJ112" s="481"/>
      <c r="IDK112" s="481"/>
      <c r="IDL112" s="481"/>
      <c r="IDM112" s="481"/>
      <c r="IDN112" s="481"/>
      <c r="IDO112" s="481"/>
      <c r="IDP112" s="481"/>
      <c r="IDQ112" s="481"/>
      <c r="IDR112" s="481"/>
      <c r="IDS112" s="481"/>
      <c r="IDT112" s="481"/>
      <c r="IDU112" s="481"/>
      <c r="IDV112" s="481"/>
      <c r="IDW112" s="481"/>
      <c r="IDX112" s="481"/>
      <c r="IDY112" s="481"/>
      <c r="IDZ112" s="481"/>
      <c r="IEA112" s="481"/>
      <c r="IEB112" s="481"/>
      <c r="IEC112" s="481"/>
      <c r="IED112" s="481"/>
      <c r="IEE112" s="481"/>
      <c r="IEF112" s="481"/>
      <c r="IEG112" s="481"/>
      <c r="IEH112" s="481"/>
      <c r="IEI112" s="481"/>
      <c r="IEJ112" s="481"/>
      <c r="IEK112" s="481"/>
      <c r="IEL112" s="481"/>
      <c r="IEM112" s="481"/>
      <c r="IEN112" s="481"/>
      <c r="IEO112" s="481"/>
      <c r="IEP112" s="481"/>
      <c r="IEQ112" s="481"/>
      <c r="IER112" s="481"/>
      <c r="IES112" s="481"/>
      <c r="IET112" s="481"/>
      <c r="IEU112" s="481"/>
      <c r="IEV112" s="481"/>
      <c r="IEW112" s="481"/>
      <c r="IEX112" s="481"/>
      <c r="IEY112" s="481"/>
      <c r="IEZ112" s="481"/>
      <c r="IFA112" s="481"/>
      <c r="IFB112" s="481"/>
      <c r="IFC112" s="481"/>
      <c r="IFD112" s="481"/>
      <c r="IFE112" s="481"/>
      <c r="IFF112" s="481"/>
      <c r="IFG112" s="481"/>
      <c r="IFH112" s="481"/>
      <c r="IFI112" s="481"/>
      <c r="IFJ112" s="481"/>
      <c r="IFK112" s="481"/>
      <c r="IFL112" s="481"/>
      <c r="IFM112" s="481"/>
      <c r="IFN112" s="481"/>
      <c r="IFO112" s="481"/>
      <c r="IFP112" s="481"/>
      <c r="IFQ112" s="481"/>
      <c r="IFR112" s="481"/>
      <c r="IFS112" s="481"/>
      <c r="IFT112" s="481"/>
      <c r="IFU112" s="481"/>
      <c r="IFV112" s="481"/>
      <c r="IFW112" s="481"/>
      <c r="IFX112" s="481"/>
      <c r="IFY112" s="481"/>
      <c r="IFZ112" s="481"/>
      <c r="IGA112" s="481"/>
      <c r="IGB112" s="481"/>
      <c r="IGC112" s="481"/>
      <c r="IGD112" s="481"/>
      <c r="IGE112" s="481"/>
      <c r="IGF112" s="481"/>
      <c r="IGG112" s="481"/>
      <c r="IGH112" s="481"/>
      <c r="IGI112" s="481"/>
      <c r="IGJ112" s="481"/>
      <c r="IGK112" s="481"/>
      <c r="IGL112" s="481"/>
      <c r="IGM112" s="481"/>
      <c r="IGN112" s="481"/>
      <c r="IGO112" s="481"/>
      <c r="IGP112" s="481"/>
      <c r="IGQ112" s="481"/>
      <c r="IGR112" s="481"/>
      <c r="IGS112" s="481"/>
      <c r="IGT112" s="481"/>
      <c r="IGU112" s="481"/>
      <c r="IGV112" s="481"/>
      <c r="IGW112" s="481"/>
      <c r="IGX112" s="481"/>
      <c r="IGY112" s="481"/>
      <c r="IGZ112" s="481"/>
      <c r="IHA112" s="481"/>
      <c r="IHB112" s="481"/>
      <c r="IHC112" s="481"/>
      <c r="IHD112" s="481"/>
      <c r="IHE112" s="481"/>
      <c r="IHF112" s="481"/>
      <c r="IHG112" s="481"/>
      <c r="IHH112" s="481"/>
      <c r="IHI112" s="481"/>
      <c r="IHJ112" s="481"/>
      <c r="IHK112" s="481"/>
      <c r="IHL112" s="481"/>
      <c r="IHM112" s="481"/>
      <c r="IHN112" s="481"/>
      <c r="IHO112" s="481"/>
      <c r="IHP112" s="481"/>
      <c r="IHQ112" s="481"/>
      <c r="IHR112" s="481"/>
      <c r="IHS112" s="481"/>
      <c r="IHT112" s="481"/>
      <c r="IHU112" s="481"/>
      <c r="IHV112" s="481"/>
      <c r="IHW112" s="481"/>
      <c r="IHX112" s="481"/>
      <c r="IHY112" s="481"/>
      <c r="IHZ112" s="481"/>
      <c r="IIA112" s="481"/>
      <c r="IIB112" s="481"/>
      <c r="IIC112" s="481"/>
      <c r="IID112" s="481"/>
      <c r="IIE112" s="481"/>
      <c r="IIF112" s="481"/>
      <c r="IIG112" s="481"/>
      <c r="IIH112" s="481"/>
      <c r="III112" s="481"/>
      <c r="IIJ112" s="481"/>
      <c r="IIK112" s="481"/>
      <c r="IIL112" s="481"/>
      <c r="IIM112" s="481"/>
      <c r="IIN112" s="481"/>
      <c r="IIO112" s="481"/>
      <c r="IIP112" s="481"/>
      <c r="IIQ112" s="481"/>
      <c r="IIR112" s="481"/>
      <c r="IIS112" s="481"/>
      <c r="IIT112" s="481"/>
      <c r="IIU112" s="481"/>
      <c r="IIV112" s="481"/>
      <c r="IIW112" s="481"/>
      <c r="IIX112" s="481"/>
      <c r="IIY112" s="481"/>
      <c r="IIZ112" s="481"/>
      <c r="IJA112" s="481"/>
      <c r="IJB112" s="481"/>
      <c r="IJC112" s="481"/>
      <c r="IJD112" s="481"/>
      <c r="IJE112" s="481"/>
      <c r="IJF112" s="481"/>
      <c r="IJG112" s="481"/>
      <c r="IJH112" s="481"/>
      <c r="IJI112" s="481"/>
      <c r="IJJ112" s="481"/>
      <c r="IJK112" s="481"/>
      <c r="IJL112" s="481"/>
      <c r="IJM112" s="481"/>
      <c r="IJN112" s="481"/>
      <c r="IJO112" s="481"/>
      <c r="IJP112" s="481"/>
      <c r="IJQ112" s="481"/>
      <c r="IJR112" s="481"/>
      <c r="IJS112" s="481"/>
      <c r="IJT112" s="481"/>
      <c r="IJU112" s="481"/>
      <c r="IJV112" s="481"/>
      <c r="IJW112" s="481"/>
      <c r="IJX112" s="481"/>
      <c r="IJY112" s="481"/>
      <c r="IJZ112" s="481"/>
      <c r="IKA112" s="481"/>
      <c r="IKB112" s="481"/>
      <c r="IKC112" s="481"/>
      <c r="IKD112" s="481"/>
      <c r="IKE112" s="481"/>
      <c r="IKF112" s="481"/>
      <c r="IKG112" s="481"/>
      <c r="IKH112" s="481"/>
      <c r="IKI112" s="481"/>
      <c r="IKJ112" s="481"/>
      <c r="IKK112" s="481"/>
      <c r="IKL112" s="481"/>
      <c r="IKM112" s="481"/>
      <c r="IKN112" s="481"/>
      <c r="IKO112" s="481"/>
      <c r="IKP112" s="481"/>
      <c r="IKQ112" s="481"/>
      <c r="IKR112" s="481"/>
      <c r="IKS112" s="481"/>
      <c r="IKT112" s="481"/>
      <c r="IKU112" s="481"/>
      <c r="IKV112" s="481"/>
      <c r="IKW112" s="481"/>
      <c r="IKX112" s="481"/>
      <c r="IKY112" s="481"/>
      <c r="IKZ112" s="481"/>
      <c r="ILA112" s="481"/>
      <c r="ILB112" s="481"/>
      <c r="ILC112" s="481"/>
      <c r="ILD112" s="481"/>
      <c r="ILE112" s="481"/>
      <c r="ILF112" s="481"/>
      <c r="ILG112" s="481"/>
      <c r="ILH112" s="481"/>
      <c r="ILI112" s="481"/>
      <c r="ILJ112" s="481"/>
      <c r="ILK112" s="481"/>
      <c r="ILL112" s="481"/>
      <c r="ILM112" s="481"/>
      <c r="ILN112" s="481"/>
      <c r="ILO112" s="481"/>
      <c r="ILP112" s="481"/>
      <c r="ILQ112" s="481"/>
      <c r="ILR112" s="481"/>
      <c r="ILS112" s="481"/>
      <c r="ILT112" s="481"/>
      <c r="ILU112" s="481"/>
      <c r="ILV112" s="481"/>
      <c r="ILW112" s="481"/>
      <c r="ILX112" s="481"/>
      <c r="ILY112" s="481"/>
      <c r="ILZ112" s="481"/>
      <c r="IMA112" s="481"/>
      <c r="IMB112" s="481"/>
      <c r="IMC112" s="481"/>
      <c r="IMD112" s="481"/>
      <c r="IME112" s="481"/>
      <c r="IMF112" s="481"/>
      <c r="IMG112" s="481"/>
      <c r="IMH112" s="481"/>
      <c r="IMI112" s="481"/>
      <c r="IMJ112" s="481"/>
      <c r="IMK112" s="481"/>
      <c r="IML112" s="481"/>
      <c r="IMM112" s="481"/>
      <c r="IMN112" s="481"/>
      <c r="IMO112" s="481"/>
      <c r="IMP112" s="481"/>
      <c r="IMQ112" s="481"/>
      <c r="IMR112" s="481"/>
      <c r="IMS112" s="481"/>
      <c r="IMT112" s="481"/>
      <c r="IMU112" s="481"/>
      <c r="IMV112" s="481"/>
      <c r="IMW112" s="481"/>
      <c r="IMX112" s="481"/>
      <c r="IMY112" s="481"/>
      <c r="IMZ112" s="481"/>
      <c r="INA112" s="481"/>
      <c r="INB112" s="481"/>
      <c r="INC112" s="481"/>
      <c r="IND112" s="481"/>
      <c r="INE112" s="481"/>
      <c r="INF112" s="481"/>
      <c r="ING112" s="481"/>
      <c r="INH112" s="481"/>
      <c r="INI112" s="481"/>
      <c r="INJ112" s="481"/>
      <c r="INK112" s="481"/>
      <c r="INL112" s="481"/>
      <c r="INM112" s="481"/>
      <c r="INN112" s="481"/>
      <c r="INO112" s="481"/>
      <c r="INP112" s="481"/>
      <c r="INQ112" s="481"/>
      <c r="INR112" s="481"/>
      <c r="INS112" s="481"/>
      <c r="INT112" s="481"/>
      <c r="INU112" s="481"/>
      <c r="INV112" s="481"/>
      <c r="INW112" s="481"/>
      <c r="INX112" s="481"/>
      <c r="INY112" s="481"/>
      <c r="INZ112" s="481"/>
      <c r="IOA112" s="481"/>
      <c r="IOB112" s="481"/>
      <c r="IOC112" s="481"/>
      <c r="IOD112" s="481"/>
      <c r="IOE112" s="481"/>
      <c r="IOF112" s="481"/>
      <c r="IOG112" s="481"/>
      <c r="IOH112" s="481"/>
      <c r="IOI112" s="481"/>
      <c r="IOJ112" s="481"/>
      <c r="IOK112" s="481"/>
      <c r="IOL112" s="481"/>
      <c r="IOM112" s="481"/>
      <c r="ION112" s="481"/>
      <c r="IOO112" s="481"/>
      <c r="IOP112" s="481"/>
      <c r="IOQ112" s="481"/>
      <c r="IOR112" s="481"/>
      <c r="IOS112" s="481"/>
      <c r="IOT112" s="481"/>
      <c r="IOU112" s="481"/>
      <c r="IOV112" s="481"/>
      <c r="IOW112" s="481"/>
      <c r="IOX112" s="481"/>
      <c r="IOY112" s="481"/>
      <c r="IOZ112" s="481"/>
      <c r="IPA112" s="481"/>
      <c r="IPB112" s="481"/>
      <c r="IPC112" s="481"/>
      <c r="IPD112" s="481"/>
      <c r="IPE112" s="481"/>
      <c r="IPF112" s="481"/>
      <c r="IPG112" s="481"/>
      <c r="IPH112" s="481"/>
      <c r="IPI112" s="481"/>
      <c r="IPJ112" s="481"/>
      <c r="IPK112" s="481"/>
      <c r="IPL112" s="481"/>
      <c r="IPM112" s="481"/>
      <c r="IPN112" s="481"/>
      <c r="IPO112" s="481"/>
      <c r="IPP112" s="481"/>
      <c r="IPQ112" s="481"/>
      <c r="IPR112" s="481"/>
      <c r="IPS112" s="481"/>
      <c r="IPT112" s="481"/>
      <c r="IPU112" s="481"/>
      <c r="IPV112" s="481"/>
      <c r="IPW112" s="481"/>
      <c r="IPX112" s="481"/>
      <c r="IPY112" s="481"/>
      <c r="IPZ112" s="481"/>
      <c r="IQA112" s="481"/>
      <c r="IQB112" s="481"/>
      <c r="IQC112" s="481"/>
      <c r="IQD112" s="481"/>
      <c r="IQE112" s="481"/>
      <c r="IQF112" s="481"/>
      <c r="IQG112" s="481"/>
      <c r="IQH112" s="481"/>
      <c r="IQI112" s="481"/>
      <c r="IQJ112" s="481"/>
      <c r="IQK112" s="481"/>
      <c r="IQL112" s="481"/>
      <c r="IQM112" s="481"/>
      <c r="IQN112" s="481"/>
      <c r="IQO112" s="481"/>
      <c r="IQP112" s="481"/>
      <c r="IQQ112" s="481"/>
      <c r="IQR112" s="481"/>
      <c r="IQS112" s="481"/>
      <c r="IQT112" s="481"/>
      <c r="IQU112" s="481"/>
      <c r="IQV112" s="481"/>
      <c r="IQW112" s="481"/>
      <c r="IQX112" s="481"/>
      <c r="IQY112" s="481"/>
      <c r="IQZ112" s="481"/>
      <c r="IRA112" s="481"/>
      <c r="IRB112" s="481"/>
      <c r="IRC112" s="481"/>
      <c r="IRD112" s="481"/>
      <c r="IRE112" s="481"/>
      <c r="IRF112" s="481"/>
      <c r="IRG112" s="481"/>
      <c r="IRH112" s="481"/>
      <c r="IRI112" s="481"/>
      <c r="IRJ112" s="481"/>
      <c r="IRK112" s="481"/>
      <c r="IRL112" s="481"/>
      <c r="IRM112" s="481"/>
      <c r="IRN112" s="481"/>
      <c r="IRO112" s="481"/>
      <c r="IRP112" s="481"/>
      <c r="IRQ112" s="481"/>
      <c r="IRR112" s="481"/>
      <c r="IRS112" s="481"/>
      <c r="IRT112" s="481"/>
      <c r="IRU112" s="481"/>
      <c r="IRV112" s="481"/>
      <c r="IRW112" s="481"/>
      <c r="IRX112" s="481"/>
      <c r="IRY112" s="481"/>
      <c r="IRZ112" s="481"/>
      <c r="ISA112" s="481"/>
      <c r="ISB112" s="481"/>
      <c r="ISC112" s="481"/>
      <c r="ISD112" s="481"/>
      <c r="ISE112" s="481"/>
      <c r="ISF112" s="481"/>
      <c r="ISG112" s="481"/>
      <c r="ISH112" s="481"/>
      <c r="ISI112" s="481"/>
      <c r="ISJ112" s="481"/>
      <c r="ISK112" s="481"/>
      <c r="ISL112" s="481"/>
      <c r="ISM112" s="481"/>
      <c r="ISN112" s="481"/>
      <c r="ISO112" s="481"/>
      <c r="ISP112" s="481"/>
      <c r="ISQ112" s="481"/>
      <c r="ISR112" s="481"/>
      <c r="ISS112" s="481"/>
      <c r="IST112" s="481"/>
      <c r="ISU112" s="481"/>
      <c r="ISV112" s="481"/>
      <c r="ISW112" s="481"/>
      <c r="ISX112" s="481"/>
      <c r="ISY112" s="481"/>
      <c r="ISZ112" s="481"/>
      <c r="ITA112" s="481"/>
      <c r="ITB112" s="481"/>
      <c r="ITC112" s="481"/>
      <c r="ITD112" s="481"/>
      <c r="ITE112" s="481"/>
      <c r="ITF112" s="481"/>
      <c r="ITG112" s="481"/>
      <c r="ITH112" s="481"/>
      <c r="ITI112" s="481"/>
      <c r="ITJ112" s="481"/>
      <c r="ITK112" s="481"/>
      <c r="ITL112" s="481"/>
      <c r="ITM112" s="481"/>
      <c r="ITN112" s="481"/>
      <c r="ITO112" s="481"/>
      <c r="ITP112" s="481"/>
      <c r="ITQ112" s="481"/>
      <c r="ITR112" s="481"/>
      <c r="ITS112" s="481"/>
      <c r="ITT112" s="481"/>
      <c r="ITU112" s="481"/>
      <c r="ITV112" s="481"/>
      <c r="ITW112" s="481"/>
      <c r="ITX112" s="481"/>
      <c r="ITY112" s="481"/>
      <c r="ITZ112" s="481"/>
      <c r="IUA112" s="481"/>
      <c r="IUB112" s="481"/>
      <c r="IUC112" s="481"/>
      <c r="IUD112" s="481"/>
      <c r="IUE112" s="481"/>
      <c r="IUF112" s="481"/>
      <c r="IUG112" s="481"/>
      <c r="IUH112" s="481"/>
      <c r="IUI112" s="481"/>
      <c r="IUJ112" s="481"/>
      <c r="IUK112" s="481"/>
      <c r="IUL112" s="481"/>
      <c r="IUM112" s="481"/>
      <c r="IUN112" s="481"/>
      <c r="IUO112" s="481"/>
      <c r="IUP112" s="481"/>
      <c r="IUQ112" s="481"/>
      <c r="IUR112" s="481"/>
      <c r="IUS112" s="481"/>
      <c r="IUT112" s="481"/>
      <c r="IUU112" s="481"/>
      <c r="IUV112" s="481"/>
      <c r="IUW112" s="481"/>
      <c r="IUX112" s="481"/>
      <c r="IUY112" s="481"/>
      <c r="IUZ112" s="481"/>
      <c r="IVA112" s="481"/>
      <c r="IVB112" s="481"/>
      <c r="IVC112" s="481"/>
      <c r="IVD112" s="481"/>
      <c r="IVE112" s="481"/>
      <c r="IVF112" s="481"/>
      <c r="IVG112" s="481"/>
      <c r="IVH112" s="481"/>
      <c r="IVI112" s="481"/>
      <c r="IVJ112" s="481"/>
      <c r="IVK112" s="481"/>
      <c r="IVL112" s="481"/>
      <c r="IVM112" s="481"/>
      <c r="IVN112" s="481"/>
      <c r="IVO112" s="481"/>
      <c r="IVP112" s="481"/>
      <c r="IVQ112" s="481"/>
      <c r="IVR112" s="481"/>
      <c r="IVS112" s="481"/>
      <c r="IVT112" s="481"/>
      <c r="IVU112" s="481"/>
      <c r="IVV112" s="481"/>
      <c r="IVW112" s="481"/>
      <c r="IVX112" s="481"/>
      <c r="IVY112" s="481"/>
      <c r="IVZ112" s="481"/>
      <c r="IWA112" s="481"/>
      <c r="IWB112" s="481"/>
      <c r="IWC112" s="481"/>
      <c r="IWD112" s="481"/>
      <c r="IWE112" s="481"/>
      <c r="IWF112" s="481"/>
      <c r="IWG112" s="481"/>
      <c r="IWH112" s="481"/>
      <c r="IWI112" s="481"/>
      <c r="IWJ112" s="481"/>
      <c r="IWK112" s="481"/>
      <c r="IWL112" s="481"/>
      <c r="IWM112" s="481"/>
      <c r="IWN112" s="481"/>
      <c r="IWO112" s="481"/>
      <c r="IWP112" s="481"/>
      <c r="IWQ112" s="481"/>
      <c r="IWR112" s="481"/>
      <c r="IWS112" s="481"/>
      <c r="IWT112" s="481"/>
      <c r="IWU112" s="481"/>
      <c r="IWV112" s="481"/>
      <c r="IWW112" s="481"/>
      <c r="IWX112" s="481"/>
      <c r="IWY112" s="481"/>
      <c r="IWZ112" s="481"/>
      <c r="IXA112" s="481"/>
      <c r="IXB112" s="481"/>
      <c r="IXC112" s="481"/>
      <c r="IXD112" s="481"/>
      <c r="IXE112" s="481"/>
      <c r="IXF112" s="481"/>
      <c r="IXG112" s="481"/>
      <c r="IXH112" s="481"/>
      <c r="IXI112" s="481"/>
      <c r="IXJ112" s="481"/>
      <c r="IXK112" s="481"/>
      <c r="IXL112" s="481"/>
      <c r="IXM112" s="481"/>
      <c r="IXN112" s="481"/>
      <c r="IXO112" s="481"/>
      <c r="IXP112" s="481"/>
      <c r="IXQ112" s="481"/>
      <c r="IXR112" s="481"/>
      <c r="IXS112" s="481"/>
      <c r="IXT112" s="481"/>
      <c r="IXU112" s="481"/>
      <c r="IXV112" s="481"/>
      <c r="IXW112" s="481"/>
      <c r="IXX112" s="481"/>
      <c r="IXY112" s="481"/>
      <c r="IXZ112" s="481"/>
      <c r="IYA112" s="481"/>
      <c r="IYB112" s="481"/>
      <c r="IYC112" s="481"/>
      <c r="IYD112" s="481"/>
      <c r="IYE112" s="481"/>
      <c r="IYF112" s="481"/>
      <c r="IYG112" s="481"/>
      <c r="IYH112" s="481"/>
      <c r="IYI112" s="481"/>
      <c r="IYJ112" s="481"/>
      <c r="IYK112" s="481"/>
      <c r="IYL112" s="481"/>
      <c r="IYM112" s="481"/>
      <c r="IYN112" s="481"/>
      <c r="IYO112" s="481"/>
      <c r="IYP112" s="481"/>
      <c r="IYQ112" s="481"/>
      <c r="IYR112" s="481"/>
      <c r="IYS112" s="481"/>
      <c r="IYT112" s="481"/>
      <c r="IYU112" s="481"/>
      <c r="IYV112" s="481"/>
      <c r="IYW112" s="481"/>
      <c r="IYX112" s="481"/>
      <c r="IYY112" s="481"/>
      <c r="IYZ112" s="481"/>
      <c r="IZA112" s="481"/>
      <c r="IZB112" s="481"/>
      <c r="IZC112" s="481"/>
      <c r="IZD112" s="481"/>
      <c r="IZE112" s="481"/>
      <c r="IZF112" s="481"/>
      <c r="IZG112" s="481"/>
      <c r="IZH112" s="481"/>
      <c r="IZI112" s="481"/>
      <c r="IZJ112" s="481"/>
      <c r="IZK112" s="481"/>
      <c r="IZL112" s="481"/>
      <c r="IZM112" s="481"/>
      <c r="IZN112" s="481"/>
      <c r="IZO112" s="481"/>
      <c r="IZP112" s="481"/>
      <c r="IZQ112" s="481"/>
      <c r="IZR112" s="481"/>
      <c r="IZS112" s="481"/>
      <c r="IZT112" s="481"/>
      <c r="IZU112" s="481"/>
      <c r="IZV112" s="481"/>
      <c r="IZW112" s="481"/>
      <c r="IZX112" s="481"/>
      <c r="IZY112" s="481"/>
      <c r="IZZ112" s="481"/>
      <c r="JAA112" s="481"/>
      <c r="JAB112" s="481"/>
      <c r="JAC112" s="481"/>
      <c r="JAD112" s="481"/>
      <c r="JAE112" s="481"/>
      <c r="JAF112" s="481"/>
      <c r="JAG112" s="481"/>
      <c r="JAH112" s="481"/>
      <c r="JAI112" s="481"/>
      <c r="JAJ112" s="481"/>
      <c r="JAK112" s="481"/>
      <c r="JAL112" s="481"/>
      <c r="JAM112" s="481"/>
      <c r="JAN112" s="481"/>
      <c r="JAO112" s="481"/>
      <c r="JAP112" s="481"/>
      <c r="JAQ112" s="481"/>
      <c r="JAR112" s="481"/>
      <c r="JAS112" s="481"/>
      <c r="JAT112" s="481"/>
      <c r="JAU112" s="481"/>
      <c r="JAV112" s="481"/>
      <c r="JAW112" s="481"/>
      <c r="JAX112" s="481"/>
      <c r="JAY112" s="481"/>
      <c r="JAZ112" s="481"/>
      <c r="JBA112" s="481"/>
      <c r="JBB112" s="481"/>
      <c r="JBC112" s="481"/>
      <c r="JBD112" s="481"/>
      <c r="JBE112" s="481"/>
      <c r="JBF112" s="481"/>
      <c r="JBG112" s="481"/>
      <c r="JBH112" s="481"/>
      <c r="JBI112" s="481"/>
      <c r="JBJ112" s="481"/>
      <c r="JBK112" s="481"/>
      <c r="JBL112" s="481"/>
      <c r="JBM112" s="481"/>
      <c r="JBN112" s="481"/>
      <c r="JBO112" s="481"/>
      <c r="JBP112" s="481"/>
      <c r="JBQ112" s="481"/>
      <c r="JBR112" s="481"/>
      <c r="JBS112" s="481"/>
      <c r="JBT112" s="481"/>
      <c r="JBU112" s="481"/>
      <c r="JBV112" s="481"/>
      <c r="JBW112" s="481"/>
      <c r="JBX112" s="481"/>
      <c r="JBY112" s="481"/>
      <c r="JBZ112" s="481"/>
      <c r="JCA112" s="481"/>
      <c r="JCB112" s="481"/>
      <c r="JCC112" s="481"/>
      <c r="JCD112" s="481"/>
      <c r="JCE112" s="481"/>
      <c r="JCF112" s="481"/>
      <c r="JCG112" s="481"/>
      <c r="JCH112" s="481"/>
      <c r="JCI112" s="481"/>
      <c r="JCJ112" s="481"/>
      <c r="JCK112" s="481"/>
      <c r="JCL112" s="481"/>
      <c r="JCM112" s="481"/>
      <c r="JCN112" s="481"/>
      <c r="JCO112" s="481"/>
      <c r="JCP112" s="481"/>
      <c r="JCQ112" s="481"/>
      <c r="JCR112" s="481"/>
      <c r="JCS112" s="481"/>
      <c r="JCT112" s="481"/>
      <c r="JCU112" s="481"/>
      <c r="JCV112" s="481"/>
      <c r="JCW112" s="481"/>
      <c r="JCX112" s="481"/>
      <c r="JCY112" s="481"/>
      <c r="JCZ112" s="481"/>
      <c r="JDA112" s="481"/>
      <c r="JDB112" s="481"/>
      <c r="JDC112" s="481"/>
      <c r="JDD112" s="481"/>
      <c r="JDE112" s="481"/>
      <c r="JDF112" s="481"/>
      <c r="JDG112" s="481"/>
      <c r="JDH112" s="481"/>
      <c r="JDI112" s="481"/>
      <c r="JDJ112" s="481"/>
      <c r="JDK112" s="481"/>
      <c r="JDL112" s="481"/>
      <c r="JDM112" s="481"/>
      <c r="JDN112" s="481"/>
      <c r="JDO112" s="481"/>
      <c r="JDP112" s="481"/>
      <c r="JDQ112" s="481"/>
      <c r="JDR112" s="481"/>
      <c r="JDS112" s="481"/>
      <c r="JDT112" s="481"/>
      <c r="JDU112" s="481"/>
      <c r="JDV112" s="481"/>
      <c r="JDW112" s="481"/>
      <c r="JDX112" s="481"/>
      <c r="JDY112" s="481"/>
      <c r="JDZ112" s="481"/>
      <c r="JEA112" s="481"/>
      <c r="JEB112" s="481"/>
      <c r="JEC112" s="481"/>
      <c r="JED112" s="481"/>
      <c r="JEE112" s="481"/>
      <c r="JEF112" s="481"/>
      <c r="JEG112" s="481"/>
      <c r="JEH112" s="481"/>
      <c r="JEI112" s="481"/>
      <c r="JEJ112" s="481"/>
      <c r="JEK112" s="481"/>
      <c r="JEL112" s="481"/>
      <c r="JEM112" s="481"/>
      <c r="JEN112" s="481"/>
      <c r="JEO112" s="481"/>
      <c r="JEP112" s="481"/>
      <c r="JEQ112" s="481"/>
      <c r="JER112" s="481"/>
      <c r="JES112" s="481"/>
      <c r="JET112" s="481"/>
      <c r="JEU112" s="481"/>
      <c r="JEV112" s="481"/>
      <c r="JEW112" s="481"/>
      <c r="JEX112" s="481"/>
      <c r="JEY112" s="481"/>
      <c r="JEZ112" s="481"/>
      <c r="JFA112" s="481"/>
      <c r="JFB112" s="481"/>
      <c r="JFC112" s="481"/>
      <c r="JFD112" s="481"/>
      <c r="JFE112" s="481"/>
      <c r="JFF112" s="481"/>
      <c r="JFG112" s="481"/>
      <c r="JFH112" s="481"/>
      <c r="JFI112" s="481"/>
      <c r="JFJ112" s="481"/>
      <c r="JFK112" s="481"/>
      <c r="JFL112" s="481"/>
      <c r="JFM112" s="481"/>
      <c r="JFN112" s="481"/>
      <c r="JFO112" s="481"/>
      <c r="JFP112" s="481"/>
      <c r="JFQ112" s="481"/>
      <c r="JFR112" s="481"/>
      <c r="JFS112" s="481"/>
      <c r="JFT112" s="481"/>
      <c r="JFU112" s="481"/>
      <c r="JFV112" s="481"/>
      <c r="JFW112" s="481"/>
      <c r="JFX112" s="481"/>
      <c r="JFY112" s="481"/>
      <c r="JFZ112" s="481"/>
      <c r="JGA112" s="481"/>
      <c r="JGB112" s="481"/>
      <c r="JGC112" s="481"/>
      <c r="JGD112" s="481"/>
      <c r="JGE112" s="481"/>
      <c r="JGF112" s="481"/>
      <c r="JGG112" s="481"/>
      <c r="JGH112" s="481"/>
      <c r="JGI112" s="481"/>
      <c r="JGJ112" s="481"/>
      <c r="JGK112" s="481"/>
      <c r="JGL112" s="481"/>
      <c r="JGM112" s="481"/>
      <c r="JGN112" s="481"/>
      <c r="JGO112" s="481"/>
      <c r="JGP112" s="481"/>
      <c r="JGQ112" s="481"/>
      <c r="JGR112" s="481"/>
      <c r="JGS112" s="481"/>
      <c r="JGT112" s="481"/>
      <c r="JGU112" s="481"/>
      <c r="JGV112" s="481"/>
      <c r="JGW112" s="481"/>
      <c r="JGX112" s="481"/>
      <c r="JGY112" s="481"/>
      <c r="JGZ112" s="481"/>
      <c r="JHA112" s="481"/>
      <c r="JHB112" s="481"/>
      <c r="JHC112" s="481"/>
      <c r="JHD112" s="481"/>
      <c r="JHE112" s="481"/>
      <c r="JHF112" s="481"/>
      <c r="JHG112" s="481"/>
      <c r="JHH112" s="481"/>
      <c r="JHI112" s="481"/>
      <c r="JHJ112" s="481"/>
      <c r="JHK112" s="481"/>
      <c r="JHL112" s="481"/>
      <c r="JHM112" s="481"/>
      <c r="JHN112" s="481"/>
      <c r="JHO112" s="481"/>
      <c r="JHP112" s="481"/>
      <c r="JHQ112" s="481"/>
      <c r="JHR112" s="481"/>
      <c r="JHS112" s="481"/>
      <c r="JHT112" s="481"/>
      <c r="JHU112" s="481"/>
      <c r="JHV112" s="481"/>
      <c r="JHW112" s="481"/>
      <c r="JHX112" s="481"/>
      <c r="JHY112" s="481"/>
      <c r="JHZ112" s="481"/>
      <c r="JIA112" s="481"/>
      <c r="JIB112" s="481"/>
      <c r="JIC112" s="481"/>
      <c r="JID112" s="481"/>
      <c r="JIE112" s="481"/>
      <c r="JIF112" s="481"/>
      <c r="JIG112" s="481"/>
      <c r="JIH112" s="481"/>
      <c r="JII112" s="481"/>
      <c r="JIJ112" s="481"/>
      <c r="JIK112" s="481"/>
      <c r="JIL112" s="481"/>
      <c r="JIM112" s="481"/>
      <c r="JIN112" s="481"/>
      <c r="JIO112" s="481"/>
      <c r="JIP112" s="481"/>
      <c r="JIQ112" s="481"/>
      <c r="JIR112" s="481"/>
      <c r="JIS112" s="481"/>
      <c r="JIT112" s="481"/>
      <c r="JIU112" s="481"/>
      <c r="JIV112" s="481"/>
      <c r="JIW112" s="481"/>
      <c r="JIX112" s="481"/>
      <c r="JIY112" s="481"/>
      <c r="JIZ112" s="481"/>
      <c r="JJA112" s="481"/>
      <c r="JJB112" s="481"/>
      <c r="JJC112" s="481"/>
      <c r="JJD112" s="481"/>
      <c r="JJE112" s="481"/>
      <c r="JJF112" s="481"/>
      <c r="JJG112" s="481"/>
      <c r="JJH112" s="481"/>
      <c r="JJI112" s="481"/>
      <c r="JJJ112" s="481"/>
      <c r="JJK112" s="481"/>
      <c r="JJL112" s="481"/>
      <c r="JJM112" s="481"/>
      <c r="JJN112" s="481"/>
      <c r="JJO112" s="481"/>
      <c r="JJP112" s="481"/>
      <c r="JJQ112" s="481"/>
      <c r="JJR112" s="481"/>
      <c r="JJS112" s="481"/>
      <c r="JJT112" s="481"/>
      <c r="JJU112" s="481"/>
      <c r="JJV112" s="481"/>
      <c r="JJW112" s="481"/>
      <c r="JJX112" s="481"/>
      <c r="JJY112" s="481"/>
      <c r="JJZ112" s="481"/>
      <c r="JKA112" s="481"/>
      <c r="JKB112" s="481"/>
      <c r="JKC112" s="481"/>
      <c r="JKD112" s="481"/>
      <c r="JKE112" s="481"/>
      <c r="JKF112" s="481"/>
      <c r="JKG112" s="481"/>
      <c r="JKH112" s="481"/>
      <c r="JKI112" s="481"/>
      <c r="JKJ112" s="481"/>
      <c r="JKK112" s="481"/>
      <c r="JKL112" s="481"/>
      <c r="JKM112" s="481"/>
      <c r="JKN112" s="481"/>
      <c r="JKO112" s="481"/>
      <c r="JKP112" s="481"/>
      <c r="JKQ112" s="481"/>
      <c r="JKR112" s="481"/>
      <c r="JKS112" s="481"/>
      <c r="JKT112" s="481"/>
      <c r="JKU112" s="481"/>
      <c r="JKV112" s="481"/>
      <c r="JKW112" s="481"/>
      <c r="JKX112" s="481"/>
      <c r="JKY112" s="481"/>
      <c r="JKZ112" s="481"/>
      <c r="JLA112" s="481"/>
      <c r="JLB112" s="481"/>
      <c r="JLC112" s="481"/>
      <c r="JLD112" s="481"/>
      <c r="JLE112" s="481"/>
      <c r="JLF112" s="481"/>
      <c r="JLG112" s="481"/>
      <c r="JLH112" s="481"/>
      <c r="JLI112" s="481"/>
      <c r="JLJ112" s="481"/>
      <c r="JLK112" s="481"/>
      <c r="JLL112" s="481"/>
      <c r="JLM112" s="481"/>
      <c r="JLN112" s="481"/>
      <c r="JLO112" s="481"/>
      <c r="JLP112" s="481"/>
      <c r="JLQ112" s="481"/>
      <c r="JLR112" s="481"/>
      <c r="JLS112" s="481"/>
      <c r="JLT112" s="481"/>
      <c r="JLU112" s="481"/>
      <c r="JLV112" s="481"/>
      <c r="JLW112" s="481"/>
      <c r="JLX112" s="481"/>
      <c r="JLY112" s="481"/>
      <c r="JLZ112" s="481"/>
      <c r="JMA112" s="481"/>
      <c r="JMB112" s="481"/>
      <c r="JMC112" s="481"/>
      <c r="JMD112" s="481"/>
      <c r="JME112" s="481"/>
      <c r="JMF112" s="481"/>
      <c r="JMG112" s="481"/>
      <c r="JMH112" s="481"/>
      <c r="JMI112" s="481"/>
      <c r="JMJ112" s="481"/>
      <c r="JMK112" s="481"/>
      <c r="JML112" s="481"/>
      <c r="JMM112" s="481"/>
      <c r="JMN112" s="481"/>
      <c r="JMO112" s="481"/>
      <c r="JMP112" s="481"/>
      <c r="JMQ112" s="481"/>
      <c r="JMR112" s="481"/>
      <c r="JMS112" s="481"/>
      <c r="JMT112" s="481"/>
      <c r="JMU112" s="481"/>
      <c r="JMV112" s="481"/>
      <c r="JMW112" s="481"/>
      <c r="JMX112" s="481"/>
      <c r="JMY112" s="481"/>
      <c r="JMZ112" s="481"/>
      <c r="JNA112" s="481"/>
      <c r="JNB112" s="481"/>
      <c r="JNC112" s="481"/>
      <c r="JND112" s="481"/>
      <c r="JNE112" s="481"/>
      <c r="JNF112" s="481"/>
      <c r="JNG112" s="481"/>
      <c r="JNH112" s="481"/>
      <c r="JNI112" s="481"/>
      <c r="JNJ112" s="481"/>
      <c r="JNK112" s="481"/>
      <c r="JNL112" s="481"/>
      <c r="JNM112" s="481"/>
      <c r="JNN112" s="481"/>
      <c r="JNO112" s="481"/>
      <c r="JNP112" s="481"/>
      <c r="JNQ112" s="481"/>
      <c r="JNR112" s="481"/>
      <c r="JNS112" s="481"/>
      <c r="JNT112" s="481"/>
      <c r="JNU112" s="481"/>
      <c r="JNV112" s="481"/>
      <c r="JNW112" s="481"/>
      <c r="JNX112" s="481"/>
      <c r="JNY112" s="481"/>
      <c r="JNZ112" s="481"/>
      <c r="JOA112" s="481"/>
      <c r="JOB112" s="481"/>
      <c r="JOC112" s="481"/>
      <c r="JOD112" s="481"/>
      <c r="JOE112" s="481"/>
      <c r="JOF112" s="481"/>
      <c r="JOG112" s="481"/>
      <c r="JOH112" s="481"/>
      <c r="JOI112" s="481"/>
      <c r="JOJ112" s="481"/>
      <c r="JOK112" s="481"/>
      <c r="JOL112" s="481"/>
      <c r="JOM112" s="481"/>
      <c r="JON112" s="481"/>
      <c r="JOO112" s="481"/>
      <c r="JOP112" s="481"/>
      <c r="JOQ112" s="481"/>
      <c r="JOR112" s="481"/>
      <c r="JOS112" s="481"/>
      <c r="JOT112" s="481"/>
      <c r="JOU112" s="481"/>
      <c r="JOV112" s="481"/>
      <c r="JOW112" s="481"/>
      <c r="JOX112" s="481"/>
      <c r="JOY112" s="481"/>
      <c r="JOZ112" s="481"/>
      <c r="JPA112" s="481"/>
      <c r="JPB112" s="481"/>
      <c r="JPC112" s="481"/>
      <c r="JPD112" s="481"/>
      <c r="JPE112" s="481"/>
      <c r="JPF112" s="481"/>
      <c r="JPG112" s="481"/>
      <c r="JPH112" s="481"/>
      <c r="JPI112" s="481"/>
      <c r="JPJ112" s="481"/>
      <c r="JPK112" s="481"/>
      <c r="JPL112" s="481"/>
      <c r="JPM112" s="481"/>
      <c r="JPN112" s="481"/>
      <c r="JPO112" s="481"/>
      <c r="JPP112" s="481"/>
      <c r="JPQ112" s="481"/>
      <c r="JPR112" s="481"/>
      <c r="JPS112" s="481"/>
      <c r="JPT112" s="481"/>
      <c r="JPU112" s="481"/>
      <c r="JPV112" s="481"/>
      <c r="JPW112" s="481"/>
      <c r="JPX112" s="481"/>
      <c r="JPY112" s="481"/>
      <c r="JPZ112" s="481"/>
      <c r="JQA112" s="481"/>
      <c r="JQB112" s="481"/>
      <c r="JQC112" s="481"/>
      <c r="JQD112" s="481"/>
      <c r="JQE112" s="481"/>
      <c r="JQF112" s="481"/>
      <c r="JQG112" s="481"/>
      <c r="JQH112" s="481"/>
      <c r="JQI112" s="481"/>
      <c r="JQJ112" s="481"/>
      <c r="JQK112" s="481"/>
      <c r="JQL112" s="481"/>
      <c r="JQM112" s="481"/>
      <c r="JQN112" s="481"/>
      <c r="JQO112" s="481"/>
      <c r="JQP112" s="481"/>
      <c r="JQQ112" s="481"/>
      <c r="JQR112" s="481"/>
      <c r="JQS112" s="481"/>
      <c r="JQT112" s="481"/>
      <c r="JQU112" s="481"/>
      <c r="JQV112" s="481"/>
      <c r="JQW112" s="481"/>
      <c r="JQX112" s="481"/>
      <c r="JQY112" s="481"/>
      <c r="JQZ112" s="481"/>
      <c r="JRA112" s="481"/>
      <c r="JRB112" s="481"/>
      <c r="JRC112" s="481"/>
      <c r="JRD112" s="481"/>
      <c r="JRE112" s="481"/>
      <c r="JRF112" s="481"/>
      <c r="JRG112" s="481"/>
      <c r="JRH112" s="481"/>
      <c r="JRI112" s="481"/>
      <c r="JRJ112" s="481"/>
      <c r="JRK112" s="481"/>
      <c r="JRL112" s="481"/>
      <c r="JRM112" s="481"/>
      <c r="JRN112" s="481"/>
      <c r="JRO112" s="481"/>
      <c r="JRP112" s="481"/>
      <c r="JRQ112" s="481"/>
      <c r="JRR112" s="481"/>
      <c r="JRS112" s="481"/>
      <c r="JRT112" s="481"/>
      <c r="JRU112" s="481"/>
      <c r="JRV112" s="481"/>
      <c r="JRW112" s="481"/>
      <c r="JRX112" s="481"/>
      <c r="JRY112" s="481"/>
      <c r="JRZ112" s="481"/>
      <c r="JSA112" s="481"/>
      <c r="JSB112" s="481"/>
      <c r="JSC112" s="481"/>
      <c r="JSD112" s="481"/>
      <c r="JSE112" s="481"/>
      <c r="JSF112" s="481"/>
      <c r="JSG112" s="481"/>
      <c r="JSH112" s="481"/>
      <c r="JSI112" s="481"/>
      <c r="JSJ112" s="481"/>
      <c r="JSK112" s="481"/>
      <c r="JSL112" s="481"/>
      <c r="JSM112" s="481"/>
      <c r="JSN112" s="481"/>
      <c r="JSO112" s="481"/>
      <c r="JSP112" s="481"/>
      <c r="JSQ112" s="481"/>
      <c r="JSR112" s="481"/>
      <c r="JSS112" s="481"/>
      <c r="JST112" s="481"/>
      <c r="JSU112" s="481"/>
      <c r="JSV112" s="481"/>
      <c r="JSW112" s="481"/>
      <c r="JSX112" s="481"/>
      <c r="JSY112" s="481"/>
      <c r="JSZ112" s="481"/>
      <c r="JTA112" s="481"/>
      <c r="JTB112" s="481"/>
      <c r="JTC112" s="481"/>
      <c r="JTD112" s="481"/>
      <c r="JTE112" s="481"/>
      <c r="JTF112" s="481"/>
      <c r="JTG112" s="481"/>
      <c r="JTH112" s="481"/>
      <c r="JTI112" s="481"/>
      <c r="JTJ112" s="481"/>
      <c r="JTK112" s="481"/>
      <c r="JTL112" s="481"/>
      <c r="JTM112" s="481"/>
      <c r="JTN112" s="481"/>
      <c r="JTO112" s="481"/>
      <c r="JTP112" s="481"/>
      <c r="JTQ112" s="481"/>
      <c r="JTR112" s="481"/>
      <c r="JTS112" s="481"/>
      <c r="JTT112" s="481"/>
      <c r="JTU112" s="481"/>
      <c r="JTV112" s="481"/>
      <c r="JTW112" s="481"/>
      <c r="JTX112" s="481"/>
      <c r="JTY112" s="481"/>
      <c r="JTZ112" s="481"/>
      <c r="JUA112" s="481"/>
      <c r="JUB112" s="481"/>
      <c r="JUC112" s="481"/>
      <c r="JUD112" s="481"/>
      <c r="JUE112" s="481"/>
      <c r="JUF112" s="481"/>
      <c r="JUG112" s="481"/>
      <c r="JUH112" s="481"/>
      <c r="JUI112" s="481"/>
      <c r="JUJ112" s="481"/>
      <c r="JUK112" s="481"/>
      <c r="JUL112" s="481"/>
      <c r="JUM112" s="481"/>
      <c r="JUN112" s="481"/>
      <c r="JUO112" s="481"/>
      <c r="JUP112" s="481"/>
      <c r="JUQ112" s="481"/>
      <c r="JUR112" s="481"/>
      <c r="JUS112" s="481"/>
      <c r="JUT112" s="481"/>
      <c r="JUU112" s="481"/>
      <c r="JUV112" s="481"/>
      <c r="JUW112" s="481"/>
      <c r="JUX112" s="481"/>
      <c r="JUY112" s="481"/>
      <c r="JUZ112" s="481"/>
      <c r="JVA112" s="481"/>
      <c r="JVB112" s="481"/>
      <c r="JVC112" s="481"/>
      <c r="JVD112" s="481"/>
      <c r="JVE112" s="481"/>
      <c r="JVF112" s="481"/>
      <c r="JVG112" s="481"/>
      <c r="JVH112" s="481"/>
      <c r="JVI112" s="481"/>
      <c r="JVJ112" s="481"/>
      <c r="JVK112" s="481"/>
      <c r="JVL112" s="481"/>
      <c r="JVM112" s="481"/>
      <c r="JVN112" s="481"/>
      <c r="JVO112" s="481"/>
      <c r="JVP112" s="481"/>
      <c r="JVQ112" s="481"/>
      <c r="JVR112" s="481"/>
      <c r="JVS112" s="481"/>
      <c r="JVT112" s="481"/>
      <c r="JVU112" s="481"/>
      <c r="JVV112" s="481"/>
      <c r="JVW112" s="481"/>
      <c r="JVX112" s="481"/>
      <c r="JVY112" s="481"/>
      <c r="JVZ112" s="481"/>
      <c r="JWA112" s="481"/>
      <c r="JWB112" s="481"/>
      <c r="JWC112" s="481"/>
      <c r="JWD112" s="481"/>
      <c r="JWE112" s="481"/>
      <c r="JWF112" s="481"/>
      <c r="JWG112" s="481"/>
      <c r="JWH112" s="481"/>
      <c r="JWI112" s="481"/>
      <c r="JWJ112" s="481"/>
      <c r="JWK112" s="481"/>
      <c r="JWL112" s="481"/>
      <c r="JWM112" s="481"/>
      <c r="JWN112" s="481"/>
      <c r="JWO112" s="481"/>
      <c r="JWP112" s="481"/>
      <c r="JWQ112" s="481"/>
      <c r="JWR112" s="481"/>
      <c r="JWS112" s="481"/>
      <c r="JWT112" s="481"/>
      <c r="JWU112" s="481"/>
      <c r="JWV112" s="481"/>
      <c r="JWW112" s="481"/>
      <c r="JWX112" s="481"/>
      <c r="JWY112" s="481"/>
      <c r="JWZ112" s="481"/>
      <c r="JXA112" s="481"/>
      <c r="JXB112" s="481"/>
      <c r="JXC112" s="481"/>
      <c r="JXD112" s="481"/>
      <c r="JXE112" s="481"/>
      <c r="JXF112" s="481"/>
      <c r="JXG112" s="481"/>
      <c r="JXH112" s="481"/>
      <c r="JXI112" s="481"/>
      <c r="JXJ112" s="481"/>
      <c r="JXK112" s="481"/>
      <c r="JXL112" s="481"/>
      <c r="JXM112" s="481"/>
      <c r="JXN112" s="481"/>
      <c r="JXO112" s="481"/>
      <c r="JXP112" s="481"/>
      <c r="JXQ112" s="481"/>
      <c r="JXR112" s="481"/>
      <c r="JXS112" s="481"/>
      <c r="JXT112" s="481"/>
      <c r="JXU112" s="481"/>
      <c r="JXV112" s="481"/>
      <c r="JXW112" s="481"/>
      <c r="JXX112" s="481"/>
      <c r="JXY112" s="481"/>
      <c r="JXZ112" s="481"/>
      <c r="JYA112" s="481"/>
      <c r="JYB112" s="481"/>
      <c r="JYC112" s="481"/>
      <c r="JYD112" s="481"/>
      <c r="JYE112" s="481"/>
      <c r="JYF112" s="481"/>
      <c r="JYG112" s="481"/>
      <c r="JYH112" s="481"/>
      <c r="JYI112" s="481"/>
      <c r="JYJ112" s="481"/>
      <c r="JYK112" s="481"/>
      <c r="JYL112" s="481"/>
      <c r="JYM112" s="481"/>
      <c r="JYN112" s="481"/>
      <c r="JYO112" s="481"/>
      <c r="JYP112" s="481"/>
      <c r="JYQ112" s="481"/>
      <c r="JYR112" s="481"/>
      <c r="JYS112" s="481"/>
      <c r="JYT112" s="481"/>
      <c r="JYU112" s="481"/>
      <c r="JYV112" s="481"/>
      <c r="JYW112" s="481"/>
      <c r="JYX112" s="481"/>
      <c r="JYY112" s="481"/>
      <c r="JYZ112" s="481"/>
      <c r="JZA112" s="481"/>
      <c r="JZB112" s="481"/>
      <c r="JZC112" s="481"/>
      <c r="JZD112" s="481"/>
      <c r="JZE112" s="481"/>
      <c r="JZF112" s="481"/>
      <c r="JZG112" s="481"/>
      <c r="JZH112" s="481"/>
      <c r="JZI112" s="481"/>
      <c r="JZJ112" s="481"/>
      <c r="JZK112" s="481"/>
      <c r="JZL112" s="481"/>
      <c r="JZM112" s="481"/>
      <c r="JZN112" s="481"/>
      <c r="JZO112" s="481"/>
      <c r="JZP112" s="481"/>
      <c r="JZQ112" s="481"/>
      <c r="JZR112" s="481"/>
      <c r="JZS112" s="481"/>
      <c r="JZT112" s="481"/>
      <c r="JZU112" s="481"/>
      <c r="JZV112" s="481"/>
      <c r="JZW112" s="481"/>
      <c r="JZX112" s="481"/>
      <c r="JZY112" s="481"/>
      <c r="JZZ112" s="481"/>
      <c r="KAA112" s="481"/>
      <c r="KAB112" s="481"/>
      <c r="KAC112" s="481"/>
      <c r="KAD112" s="481"/>
      <c r="KAE112" s="481"/>
      <c r="KAF112" s="481"/>
      <c r="KAG112" s="481"/>
      <c r="KAH112" s="481"/>
      <c r="KAI112" s="481"/>
      <c r="KAJ112" s="481"/>
      <c r="KAK112" s="481"/>
      <c r="KAL112" s="481"/>
      <c r="KAM112" s="481"/>
      <c r="KAN112" s="481"/>
      <c r="KAO112" s="481"/>
      <c r="KAP112" s="481"/>
      <c r="KAQ112" s="481"/>
      <c r="KAR112" s="481"/>
      <c r="KAS112" s="481"/>
      <c r="KAT112" s="481"/>
      <c r="KAU112" s="481"/>
      <c r="KAV112" s="481"/>
      <c r="KAW112" s="481"/>
      <c r="KAX112" s="481"/>
      <c r="KAY112" s="481"/>
      <c r="KAZ112" s="481"/>
      <c r="KBA112" s="481"/>
      <c r="KBB112" s="481"/>
      <c r="KBC112" s="481"/>
      <c r="KBD112" s="481"/>
      <c r="KBE112" s="481"/>
      <c r="KBF112" s="481"/>
      <c r="KBG112" s="481"/>
      <c r="KBH112" s="481"/>
      <c r="KBI112" s="481"/>
      <c r="KBJ112" s="481"/>
      <c r="KBK112" s="481"/>
      <c r="KBL112" s="481"/>
      <c r="KBM112" s="481"/>
      <c r="KBN112" s="481"/>
      <c r="KBO112" s="481"/>
      <c r="KBP112" s="481"/>
      <c r="KBQ112" s="481"/>
      <c r="KBR112" s="481"/>
      <c r="KBS112" s="481"/>
      <c r="KBT112" s="481"/>
      <c r="KBU112" s="481"/>
      <c r="KBV112" s="481"/>
      <c r="KBW112" s="481"/>
      <c r="KBX112" s="481"/>
      <c r="KBY112" s="481"/>
      <c r="KBZ112" s="481"/>
      <c r="KCA112" s="481"/>
      <c r="KCB112" s="481"/>
      <c r="KCC112" s="481"/>
      <c r="KCD112" s="481"/>
      <c r="KCE112" s="481"/>
      <c r="KCF112" s="481"/>
      <c r="KCG112" s="481"/>
      <c r="KCH112" s="481"/>
      <c r="KCI112" s="481"/>
      <c r="KCJ112" s="481"/>
      <c r="KCK112" s="481"/>
      <c r="KCL112" s="481"/>
      <c r="KCM112" s="481"/>
      <c r="KCN112" s="481"/>
      <c r="KCO112" s="481"/>
      <c r="KCP112" s="481"/>
      <c r="KCQ112" s="481"/>
      <c r="KCR112" s="481"/>
      <c r="KCS112" s="481"/>
      <c r="KCT112" s="481"/>
      <c r="KCU112" s="481"/>
      <c r="KCV112" s="481"/>
      <c r="KCW112" s="481"/>
      <c r="KCX112" s="481"/>
      <c r="KCY112" s="481"/>
      <c r="KCZ112" s="481"/>
      <c r="KDA112" s="481"/>
      <c r="KDB112" s="481"/>
      <c r="KDC112" s="481"/>
      <c r="KDD112" s="481"/>
      <c r="KDE112" s="481"/>
      <c r="KDF112" s="481"/>
      <c r="KDG112" s="481"/>
      <c r="KDH112" s="481"/>
      <c r="KDI112" s="481"/>
      <c r="KDJ112" s="481"/>
      <c r="KDK112" s="481"/>
      <c r="KDL112" s="481"/>
      <c r="KDM112" s="481"/>
      <c r="KDN112" s="481"/>
      <c r="KDO112" s="481"/>
      <c r="KDP112" s="481"/>
      <c r="KDQ112" s="481"/>
      <c r="KDR112" s="481"/>
      <c r="KDS112" s="481"/>
      <c r="KDT112" s="481"/>
      <c r="KDU112" s="481"/>
      <c r="KDV112" s="481"/>
      <c r="KDW112" s="481"/>
      <c r="KDX112" s="481"/>
      <c r="KDY112" s="481"/>
      <c r="KDZ112" s="481"/>
      <c r="KEA112" s="481"/>
      <c r="KEB112" s="481"/>
      <c r="KEC112" s="481"/>
      <c r="KED112" s="481"/>
      <c r="KEE112" s="481"/>
      <c r="KEF112" s="481"/>
      <c r="KEG112" s="481"/>
      <c r="KEH112" s="481"/>
      <c r="KEI112" s="481"/>
      <c r="KEJ112" s="481"/>
      <c r="KEK112" s="481"/>
      <c r="KEL112" s="481"/>
      <c r="KEM112" s="481"/>
      <c r="KEN112" s="481"/>
      <c r="KEO112" s="481"/>
      <c r="KEP112" s="481"/>
      <c r="KEQ112" s="481"/>
      <c r="KER112" s="481"/>
      <c r="KES112" s="481"/>
      <c r="KET112" s="481"/>
      <c r="KEU112" s="481"/>
      <c r="KEV112" s="481"/>
      <c r="KEW112" s="481"/>
      <c r="KEX112" s="481"/>
      <c r="KEY112" s="481"/>
      <c r="KEZ112" s="481"/>
      <c r="KFA112" s="481"/>
      <c r="KFB112" s="481"/>
      <c r="KFC112" s="481"/>
      <c r="KFD112" s="481"/>
      <c r="KFE112" s="481"/>
      <c r="KFF112" s="481"/>
      <c r="KFG112" s="481"/>
      <c r="KFH112" s="481"/>
      <c r="KFI112" s="481"/>
      <c r="KFJ112" s="481"/>
      <c r="KFK112" s="481"/>
      <c r="KFL112" s="481"/>
      <c r="KFM112" s="481"/>
      <c r="KFN112" s="481"/>
      <c r="KFO112" s="481"/>
      <c r="KFP112" s="481"/>
      <c r="KFQ112" s="481"/>
      <c r="KFR112" s="481"/>
      <c r="KFS112" s="481"/>
      <c r="KFT112" s="481"/>
      <c r="KFU112" s="481"/>
      <c r="KFV112" s="481"/>
      <c r="KFW112" s="481"/>
      <c r="KFX112" s="481"/>
      <c r="KFY112" s="481"/>
      <c r="KFZ112" s="481"/>
      <c r="KGA112" s="481"/>
      <c r="KGB112" s="481"/>
      <c r="KGC112" s="481"/>
      <c r="KGD112" s="481"/>
      <c r="KGE112" s="481"/>
      <c r="KGF112" s="481"/>
      <c r="KGG112" s="481"/>
      <c r="KGH112" s="481"/>
      <c r="KGI112" s="481"/>
      <c r="KGJ112" s="481"/>
      <c r="KGK112" s="481"/>
      <c r="KGL112" s="481"/>
      <c r="KGM112" s="481"/>
      <c r="KGN112" s="481"/>
      <c r="KGO112" s="481"/>
      <c r="KGP112" s="481"/>
      <c r="KGQ112" s="481"/>
      <c r="KGR112" s="481"/>
      <c r="KGS112" s="481"/>
      <c r="KGT112" s="481"/>
      <c r="KGU112" s="481"/>
      <c r="KGV112" s="481"/>
      <c r="KGW112" s="481"/>
      <c r="KGX112" s="481"/>
      <c r="KGY112" s="481"/>
      <c r="KGZ112" s="481"/>
      <c r="KHA112" s="481"/>
      <c r="KHB112" s="481"/>
      <c r="KHC112" s="481"/>
      <c r="KHD112" s="481"/>
      <c r="KHE112" s="481"/>
      <c r="KHF112" s="481"/>
      <c r="KHG112" s="481"/>
      <c r="KHH112" s="481"/>
      <c r="KHI112" s="481"/>
      <c r="KHJ112" s="481"/>
      <c r="KHK112" s="481"/>
      <c r="KHL112" s="481"/>
      <c r="KHM112" s="481"/>
      <c r="KHN112" s="481"/>
      <c r="KHO112" s="481"/>
      <c r="KHP112" s="481"/>
      <c r="KHQ112" s="481"/>
      <c r="KHR112" s="481"/>
      <c r="KHS112" s="481"/>
      <c r="KHT112" s="481"/>
      <c r="KHU112" s="481"/>
      <c r="KHV112" s="481"/>
      <c r="KHW112" s="481"/>
      <c r="KHX112" s="481"/>
      <c r="KHY112" s="481"/>
      <c r="KHZ112" s="481"/>
      <c r="KIA112" s="481"/>
      <c r="KIB112" s="481"/>
      <c r="KIC112" s="481"/>
      <c r="KID112" s="481"/>
      <c r="KIE112" s="481"/>
      <c r="KIF112" s="481"/>
      <c r="KIG112" s="481"/>
      <c r="KIH112" s="481"/>
      <c r="KII112" s="481"/>
      <c r="KIJ112" s="481"/>
      <c r="KIK112" s="481"/>
      <c r="KIL112" s="481"/>
      <c r="KIM112" s="481"/>
      <c r="KIN112" s="481"/>
      <c r="KIO112" s="481"/>
      <c r="KIP112" s="481"/>
      <c r="KIQ112" s="481"/>
      <c r="KIR112" s="481"/>
      <c r="KIS112" s="481"/>
      <c r="KIT112" s="481"/>
      <c r="KIU112" s="481"/>
      <c r="KIV112" s="481"/>
      <c r="KIW112" s="481"/>
      <c r="KIX112" s="481"/>
      <c r="KIY112" s="481"/>
      <c r="KIZ112" s="481"/>
      <c r="KJA112" s="481"/>
      <c r="KJB112" s="481"/>
      <c r="KJC112" s="481"/>
      <c r="KJD112" s="481"/>
      <c r="KJE112" s="481"/>
      <c r="KJF112" s="481"/>
      <c r="KJG112" s="481"/>
      <c r="KJH112" s="481"/>
      <c r="KJI112" s="481"/>
      <c r="KJJ112" s="481"/>
      <c r="KJK112" s="481"/>
      <c r="KJL112" s="481"/>
      <c r="KJM112" s="481"/>
      <c r="KJN112" s="481"/>
      <c r="KJO112" s="481"/>
      <c r="KJP112" s="481"/>
      <c r="KJQ112" s="481"/>
      <c r="KJR112" s="481"/>
      <c r="KJS112" s="481"/>
      <c r="KJT112" s="481"/>
      <c r="KJU112" s="481"/>
      <c r="KJV112" s="481"/>
      <c r="KJW112" s="481"/>
      <c r="KJX112" s="481"/>
      <c r="KJY112" s="481"/>
      <c r="KJZ112" s="481"/>
      <c r="KKA112" s="481"/>
      <c r="KKB112" s="481"/>
      <c r="KKC112" s="481"/>
      <c r="KKD112" s="481"/>
      <c r="KKE112" s="481"/>
      <c r="KKF112" s="481"/>
      <c r="KKG112" s="481"/>
      <c r="KKH112" s="481"/>
      <c r="KKI112" s="481"/>
      <c r="KKJ112" s="481"/>
      <c r="KKK112" s="481"/>
      <c r="KKL112" s="481"/>
      <c r="KKM112" s="481"/>
      <c r="KKN112" s="481"/>
      <c r="KKO112" s="481"/>
      <c r="KKP112" s="481"/>
      <c r="KKQ112" s="481"/>
      <c r="KKR112" s="481"/>
      <c r="KKS112" s="481"/>
      <c r="KKT112" s="481"/>
      <c r="KKU112" s="481"/>
      <c r="KKV112" s="481"/>
      <c r="KKW112" s="481"/>
      <c r="KKX112" s="481"/>
      <c r="KKY112" s="481"/>
      <c r="KKZ112" s="481"/>
      <c r="KLA112" s="481"/>
      <c r="KLB112" s="481"/>
      <c r="KLC112" s="481"/>
      <c r="KLD112" s="481"/>
      <c r="KLE112" s="481"/>
      <c r="KLF112" s="481"/>
      <c r="KLG112" s="481"/>
      <c r="KLH112" s="481"/>
      <c r="KLI112" s="481"/>
      <c r="KLJ112" s="481"/>
      <c r="KLK112" s="481"/>
      <c r="KLL112" s="481"/>
      <c r="KLM112" s="481"/>
      <c r="KLN112" s="481"/>
      <c r="KLO112" s="481"/>
      <c r="KLP112" s="481"/>
      <c r="KLQ112" s="481"/>
      <c r="KLR112" s="481"/>
      <c r="KLS112" s="481"/>
      <c r="KLT112" s="481"/>
      <c r="KLU112" s="481"/>
      <c r="KLV112" s="481"/>
      <c r="KLW112" s="481"/>
      <c r="KLX112" s="481"/>
      <c r="KLY112" s="481"/>
      <c r="KLZ112" s="481"/>
      <c r="KMA112" s="481"/>
      <c r="KMB112" s="481"/>
      <c r="KMC112" s="481"/>
      <c r="KMD112" s="481"/>
      <c r="KME112" s="481"/>
      <c r="KMF112" s="481"/>
      <c r="KMG112" s="481"/>
      <c r="KMH112" s="481"/>
      <c r="KMI112" s="481"/>
      <c r="KMJ112" s="481"/>
      <c r="KMK112" s="481"/>
      <c r="KML112" s="481"/>
      <c r="KMM112" s="481"/>
      <c r="KMN112" s="481"/>
      <c r="KMO112" s="481"/>
      <c r="KMP112" s="481"/>
      <c r="KMQ112" s="481"/>
      <c r="KMR112" s="481"/>
      <c r="KMS112" s="481"/>
      <c r="KMT112" s="481"/>
      <c r="KMU112" s="481"/>
      <c r="KMV112" s="481"/>
      <c r="KMW112" s="481"/>
      <c r="KMX112" s="481"/>
      <c r="KMY112" s="481"/>
      <c r="KMZ112" s="481"/>
      <c r="KNA112" s="481"/>
      <c r="KNB112" s="481"/>
      <c r="KNC112" s="481"/>
      <c r="KND112" s="481"/>
      <c r="KNE112" s="481"/>
      <c r="KNF112" s="481"/>
      <c r="KNG112" s="481"/>
      <c r="KNH112" s="481"/>
      <c r="KNI112" s="481"/>
      <c r="KNJ112" s="481"/>
      <c r="KNK112" s="481"/>
      <c r="KNL112" s="481"/>
      <c r="KNM112" s="481"/>
      <c r="KNN112" s="481"/>
      <c r="KNO112" s="481"/>
      <c r="KNP112" s="481"/>
      <c r="KNQ112" s="481"/>
      <c r="KNR112" s="481"/>
      <c r="KNS112" s="481"/>
      <c r="KNT112" s="481"/>
      <c r="KNU112" s="481"/>
      <c r="KNV112" s="481"/>
      <c r="KNW112" s="481"/>
      <c r="KNX112" s="481"/>
      <c r="KNY112" s="481"/>
      <c r="KNZ112" s="481"/>
      <c r="KOA112" s="481"/>
      <c r="KOB112" s="481"/>
      <c r="KOC112" s="481"/>
      <c r="KOD112" s="481"/>
      <c r="KOE112" s="481"/>
      <c r="KOF112" s="481"/>
      <c r="KOG112" s="481"/>
      <c r="KOH112" s="481"/>
      <c r="KOI112" s="481"/>
      <c r="KOJ112" s="481"/>
      <c r="KOK112" s="481"/>
      <c r="KOL112" s="481"/>
      <c r="KOM112" s="481"/>
      <c r="KON112" s="481"/>
      <c r="KOO112" s="481"/>
      <c r="KOP112" s="481"/>
      <c r="KOQ112" s="481"/>
      <c r="KOR112" s="481"/>
      <c r="KOS112" s="481"/>
      <c r="KOT112" s="481"/>
      <c r="KOU112" s="481"/>
      <c r="KOV112" s="481"/>
      <c r="KOW112" s="481"/>
      <c r="KOX112" s="481"/>
      <c r="KOY112" s="481"/>
      <c r="KOZ112" s="481"/>
      <c r="KPA112" s="481"/>
      <c r="KPB112" s="481"/>
      <c r="KPC112" s="481"/>
      <c r="KPD112" s="481"/>
      <c r="KPE112" s="481"/>
      <c r="KPF112" s="481"/>
      <c r="KPG112" s="481"/>
      <c r="KPH112" s="481"/>
      <c r="KPI112" s="481"/>
      <c r="KPJ112" s="481"/>
      <c r="KPK112" s="481"/>
      <c r="KPL112" s="481"/>
      <c r="KPM112" s="481"/>
      <c r="KPN112" s="481"/>
      <c r="KPO112" s="481"/>
      <c r="KPP112" s="481"/>
      <c r="KPQ112" s="481"/>
      <c r="KPR112" s="481"/>
      <c r="KPS112" s="481"/>
      <c r="KPT112" s="481"/>
      <c r="KPU112" s="481"/>
      <c r="KPV112" s="481"/>
      <c r="KPW112" s="481"/>
      <c r="KPX112" s="481"/>
      <c r="KPY112" s="481"/>
      <c r="KPZ112" s="481"/>
      <c r="KQA112" s="481"/>
      <c r="KQB112" s="481"/>
      <c r="KQC112" s="481"/>
      <c r="KQD112" s="481"/>
      <c r="KQE112" s="481"/>
      <c r="KQF112" s="481"/>
      <c r="KQG112" s="481"/>
      <c r="KQH112" s="481"/>
      <c r="KQI112" s="481"/>
      <c r="KQJ112" s="481"/>
      <c r="KQK112" s="481"/>
      <c r="KQL112" s="481"/>
      <c r="KQM112" s="481"/>
      <c r="KQN112" s="481"/>
      <c r="KQO112" s="481"/>
      <c r="KQP112" s="481"/>
      <c r="KQQ112" s="481"/>
      <c r="KQR112" s="481"/>
      <c r="KQS112" s="481"/>
      <c r="KQT112" s="481"/>
      <c r="KQU112" s="481"/>
      <c r="KQV112" s="481"/>
      <c r="KQW112" s="481"/>
      <c r="KQX112" s="481"/>
      <c r="KQY112" s="481"/>
      <c r="KQZ112" s="481"/>
      <c r="KRA112" s="481"/>
      <c r="KRB112" s="481"/>
      <c r="KRC112" s="481"/>
      <c r="KRD112" s="481"/>
      <c r="KRE112" s="481"/>
      <c r="KRF112" s="481"/>
      <c r="KRG112" s="481"/>
      <c r="KRH112" s="481"/>
      <c r="KRI112" s="481"/>
      <c r="KRJ112" s="481"/>
      <c r="KRK112" s="481"/>
      <c r="KRL112" s="481"/>
      <c r="KRM112" s="481"/>
      <c r="KRN112" s="481"/>
      <c r="KRO112" s="481"/>
      <c r="KRP112" s="481"/>
      <c r="KRQ112" s="481"/>
      <c r="KRR112" s="481"/>
      <c r="KRS112" s="481"/>
      <c r="KRT112" s="481"/>
      <c r="KRU112" s="481"/>
      <c r="KRV112" s="481"/>
      <c r="KRW112" s="481"/>
      <c r="KRX112" s="481"/>
      <c r="KRY112" s="481"/>
      <c r="KRZ112" s="481"/>
      <c r="KSA112" s="481"/>
      <c r="KSB112" s="481"/>
      <c r="KSC112" s="481"/>
      <c r="KSD112" s="481"/>
      <c r="KSE112" s="481"/>
      <c r="KSF112" s="481"/>
      <c r="KSG112" s="481"/>
      <c r="KSH112" s="481"/>
      <c r="KSI112" s="481"/>
      <c r="KSJ112" s="481"/>
      <c r="KSK112" s="481"/>
      <c r="KSL112" s="481"/>
      <c r="KSM112" s="481"/>
      <c r="KSN112" s="481"/>
      <c r="KSO112" s="481"/>
      <c r="KSP112" s="481"/>
      <c r="KSQ112" s="481"/>
      <c r="KSR112" s="481"/>
      <c r="KSS112" s="481"/>
      <c r="KST112" s="481"/>
      <c r="KSU112" s="481"/>
      <c r="KSV112" s="481"/>
      <c r="KSW112" s="481"/>
      <c r="KSX112" s="481"/>
      <c r="KSY112" s="481"/>
      <c r="KSZ112" s="481"/>
      <c r="KTA112" s="481"/>
      <c r="KTB112" s="481"/>
      <c r="KTC112" s="481"/>
      <c r="KTD112" s="481"/>
      <c r="KTE112" s="481"/>
      <c r="KTF112" s="481"/>
      <c r="KTG112" s="481"/>
      <c r="KTH112" s="481"/>
      <c r="KTI112" s="481"/>
      <c r="KTJ112" s="481"/>
      <c r="KTK112" s="481"/>
      <c r="KTL112" s="481"/>
      <c r="KTM112" s="481"/>
      <c r="KTN112" s="481"/>
      <c r="KTO112" s="481"/>
      <c r="KTP112" s="481"/>
      <c r="KTQ112" s="481"/>
      <c r="KTR112" s="481"/>
      <c r="KTS112" s="481"/>
      <c r="KTT112" s="481"/>
      <c r="KTU112" s="481"/>
      <c r="KTV112" s="481"/>
      <c r="KTW112" s="481"/>
      <c r="KTX112" s="481"/>
      <c r="KTY112" s="481"/>
      <c r="KTZ112" s="481"/>
      <c r="KUA112" s="481"/>
      <c r="KUB112" s="481"/>
      <c r="KUC112" s="481"/>
      <c r="KUD112" s="481"/>
      <c r="KUE112" s="481"/>
      <c r="KUF112" s="481"/>
      <c r="KUG112" s="481"/>
      <c r="KUH112" s="481"/>
      <c r="KUI112" s="481"/>
      <c r="KUJ112" s="481"/>
      <c r="KUK112" s="481"/>
      <c r="KUL112" s="481"/>
      <c r="KUM112" s="481"/>
      <c r="KUN112" s="481"/>
      <c r="KUO112" s="481"/>
      <c r="KUP112" s="481"/>
      <c r="KUQ112" s="481"/>
      <c r="KUR112" s="481"/>
      <c r="KUS112" s="481"/>
      <c r="KUT112" s="481"/>
      <c r="KUU112" s="481"/>
      <c r="KUV112" s="481"/>
      <c r="KUW112" s="481"/>
      <c r="KUX112" s="481"/>
      <c r="KUY112" s="481"/>
      <c r="KUZ112" s="481"/>
      <c r="KVA112" s="481"/>
      <c r="KVB112" s="481"/>
      <c r="KVC112" s="481"/>
      <c r="KVD112" s="481"/>
      <c r="KVE112" s="481"/>
      <c r="KVF112" s="481"/>
      <c r="KVG112" s="481"/>
      <c r="KVH112" s="481"/>
      <c r="KVI112" s="481"/>
      <c r="KVJ112" s="481"/>
      <c r="KVK112" s="481"/>
      <c r="KVL112" s="481"/>
      <c r="KVM112" s="481"/>
      <c r="KVN112" s="481"/>
      <c r="KVO112" s="481"/>
      <c r="KVP112" s="481"/>
      <c r="KVQ112" s="481"/>
      <c r="KVR112" s="481"/>
      <c r="KVS112" s="481"/>
      <c r="KVT112" s="481"/>
      <c r="KVU112" s="481"/>
      <c r="KVV112" s="481"/>
      <c r="KVW112" s="481"/>
      <c r="KVX112" s="481"/>
      <c r="KVY112" s="481"/>
      <c r="KVZ112" s="481"/>
      <c r="KWA112" s="481"/>
      <c r="KWB112" s="481"/>
      <c r="KWC112" s="481"/>
      <c r="KWD112" s="481"/>
      <c r="KWE112" s="481"/>
      <c r="KWF112" s="481"/>
      <c r="KWG112" s="481"/>
      <c r="KWH112" s="481"/>
      <c r="KWI112" s="481"/>
      <c r="KWJ112" s="481"/>
      <c r="KWK112" s="481"/>
      <c r="KWL112" s="481"/>
      <c r="KWM112" s="481"/>
      <c r="KWN112" s="481"/>
      <c r="KWO112" s="481"/>
      <c r="KWP112" s="481"/>
      <c r="KWQ112" s="481"/>
      <c r="KWR112" s="481"/>
      <c r="KWS112" s="481"/>
      <c r="KWT112" s="481"/>
      <c r="KWU112" s="481"/>
      <c r="KWV112" s="481"/>
      <c r="KWW112" s="481"/>
      <c r="KWX112" s="481"/>
      <c r="KWY112" s="481"/>
      <c r="KWZ112" s="481"/>
      <c r="KXA112" s="481"/>
      <c r="KXB112" s="481"/>
      <c r="KXC112" s="481"/>
      <c r="KXD112" s="481"/>
      <c r="KXE112" s="481"/>
      <c r="KXF112" s="481"/>
      <c r="KXG112" s="481"/>
      <c r="KXH112" s="481"/>
      <c r="KXI112" s="481"/>
      <c r="KXJ112" s="481"/>
      <c r="KXK112" s="481"/>
      <c r="KXL112" s="481"/>
      <c r="KXM112" s="481"/>
      <c r="KXN112" s="481"/>
      <c r="KXO112" s="481"/>
      <c r="KXP112" s="481"/>
      <c r="KXQ112" s="481"/>
      <c r="KXR112" s="481"/>
      <c r="KXS112" s="481"/>
      <c r="KXT112" s="481"/>
      <c r="KXU112" s="481"/>
      <c r="KXV112" s="481"/>
      <c r="KXW112" s="481"/>
      <c r="KXX112" s="481"/>
      <c r="KXY112" s="481"/>
      <c r="KXZ112" s="481"/>
      <c r="KYA112" s="481"/>
      <c r="KYB112" s="481"/>
      <c r="KYC112" s="481"/>
      <c r="KYD112" s="481"/>
      <c r="KYE112" s="481"/>
      <c r="KYF112" s="481"/>
      <c r="KYG112" s="481"/>
      <c r="KYH112" s="481"/>
      <c r="KYI112" s="481"/>
      <c r="KYJ112" s="481"/>
      <c r="KYK112" s="481"/>
      <c r="KYL112" s="481"/>
      <c r="KYM112" s="481"/>
      <c r="KYN112" s="481"/>
      <c r="KYO112" s="481"/>
      <c r="KYP112" s="481"/>
      <c r="KYQ112" s="481"/>
      <c r="KYR112" s="481"/>
      <c r="KYS112" s="481"/>
      <c r="KYT112" s="481"/>
      <c r="KYU112" s="481"/>
      <c r="KYV112" s="481"/>
      <c r="KYW112" s="481"/>
      <c r="KYX112" s="481"/>
      <c r="KYY112" s="481"/>
      <c r="KYZ112" s="481"/>
      <c r="KZA112" s="481"/>
      <c r="KZB112" s="481"/>
      <c r="KZC112" s="481"/>
      <c r="KZD112" s="481"/>
      <c r="KZE112" s="481"/>
      <c r="KZF112" s="481"/>
      <c r="KZG112" s="481"/>
      <c r="KZH112" s="481"/>
      <c r="KZI112" s="481"/>
      <c r="KZJ112" s="481"/>
      <c r="KZK112" s="481"/>
      <c r="KZL112" s="481"/>
      <c r="KZM112" s="481"/>
      <c r="KZN112" s="481"/>
      <c r="KZO112" s="481"/>
      <c r="KZP112" s="481"/>
      <c r="KZQ112" s="481"/>
      <c r="KZR112" s="481"/>
      <c r="KZS112" s="481"/>
      <c r="KZT112" s="481"/>
      <c r="KZU112" s="481"/>
      <c r="KZV112" s="481"/>
      <c r="KZW112" s="481"/>
      <c r="KZX112" s="481"/>
      <c r="KZY112" s="481"/>
      <c r="KZZ112" s="481"/>
      <c r="LAA112" s="481"/>
      <c r="LAB112" s="481"/>
      <c r="LAC112" s="481"/>
      <c r="LAD112" s="481"/>
      <c r="LAE112" s="481"/>
      <c r="LAF112" s="481"/>
      <c r="LAG112" s="481"/>
      <c r="LAH112" s="481"/>
      <c r="LAI112" s="481"/>
      <c r="LAJ112" s="481"/>
      <c r="LAK112" s="481"/>
      <c r="LAL112" s="481"/>
      <c r="LAM112" s="481"/>
      <c r="LAN112" s="481"/>
      <c r="LAO112" s="481"/>
      <c r="LAP112" s="481"/>
      <c r="LAQ112" s="481"/>
      <c r="LAR112" s="481"/>
      <c r="LAS112" s="481"/>
      <c r="LAT112" s="481"/>
      <c r="LAU112" s="481"/>
      <c r="LAV112" s="481"/>
      <c r="LAW112" s="481"/>
      <c r="LAX112" s="481"/>
      <c r="LAY112" s="481"/>
      <c r="LAZ112" s="481"/>
      <c r="LBA112" s="481"/>
      <c r="LBB112" s="481"/>
      <c r="LBC112" s="481"/>
      <c r="LBD112" s="481"/>
      <c r="LBE112" s="481"/>
      <c r="LBF112" s="481"/>
      <c r="LBG112" s="481"/>
      <c r="LBH112" s="481"/>
      <c r="LBI112" s="481"/>
      <c r="LBJ112" s="481"/>
      <c r="LBK112" s="481"/>
      <c r="LBL112" s="481"/>
      <c r="LBM112" s="481"/>
      <c r="LBN112" s="481"/>
      <c r="LBO112" s="481"/>
      <c r="LBP112" s="481"/>
      <c r="LBQ112" s="481"/>
      <c r="LBR112" s="481"/>
      <c r="LBS112" s="481"/>
      <c r="LBT112" s="481"/>
      <c r="LBU112" s="481"/>
      <c r="LBV112" s="481"/>
      <c r="LBW112" s="481"/>
      <c r="LBX112" s="481"/>
      <c r="LBY112" s="481"/>
      <c r="LBZ112" s="481"/>
      <c r="LCA112" s="481"/>
      <c r="LCB112" s="481"/>
      <c r="LCC112" s="481"/>
      <c r="LCD112" s="481"/>
      <c r="LCE112" s="481"/>
      <c r="LCF112" s="481"/>
      <c r="LCG112" s="481"/>
      <c r="LCH112" s="481"/>
      <c r="LCI112" s="481"/>
      <c r="LCJ112" s="481"/>
      <c r="LCK112" s="481"/>
      <c r="LCL112" s="481"/>
      <c r="LCM112" s="481"/>
      <c r="LCN112" s="481"/>
      <c r="LCO112" s="481"/>
      <c r="LCP112" s="481"/>
      <c r="LCQ112" s="481"/>
      <c r="LCR112" s="481"/>
      <c r="LCS112" s="481"/>
      <c r="LCT112" s="481"/>
      <c r="LCU112" s="481"/>
      <c r="LCV112" s="481"/>
      <c r="LCW112" s="481"/>
      <c r="LCX112" s="481"/>
      <c r="LCY112" s="481"/>
      <c r="LCZ112" s="481"/>
      <c r="LDA112" s="481"/>
      <c r="LDB112" s="481"/>
      <c r="LDC112" s="481"/>
      <c r="LDD112" s="481"/>
      <c r="LDE112" s="481"/>
      <c r="LDF112" s="481"/>
      <c r="LDG112" s="481"/>
      <c r="LDH112" s="481"/>
      <c r="LDI112" s="481"/>
      <c r="LDJ112" s="481"/>
      <c r="LDK112" s="481"/>
      <c r="LDL112" s="481"/>
      <c r="LDM112" s="481"/>
      <c r="LDN112" s="481"/>
      <c r="LDO112" s="481"/>
      <c r="LDP112" s="481"/>
      <c r="LDQ112" s="481"/>
      <c r="LDR112" s="481"/>
      <c r="LDS112" s="481"/>
      <c r="LDT112" s="481"/>
      <c r="LDU112" s="481"/>
      <c r="LDV112" s="481"/>
      <c r="LDW112" s="481"/>
      <c r="LDX112" s="481"/>
      <c r="LDY112" s="481"/>
      <c r="LDZ112" s="481"/>
      <c r="LEA112" s="481"/>
      <c r="LEB112" s="481"/>
      <c r="LEC112" s="481"/>
      <c r="LED112" s="481"/>
      <c r="LEE112" s="481"/>
      <c r="LEF112" s="481"/>
      <c r="LEG112" s="481"/>
      <c r="LEH112" s="481"/>
      <c r="LEI112" s="481"/>
      <c r="LEJ112" s="481"/>
      <c r="LEK112" s="481"/>
      <c r="LEL112" s="481"/>
      <c r="LEM112" s="481"/>
      <c r="LEN112" s="481"/>
      <c r="LEO112" s="481"/>
      <c r="LEP112" s="481"/>
      <c r="LEQ112" s="481"/>
      <c r="LER112" s="481"/>
      <c r="LES112" s="481"/>
      <c r="LET112" s="481"/>
      <c r="LEU112" s="481"/>
      <c r="LEV112" s="481"/>
      <c r="LEW112" s="481"/>
      <c r="LEX112" s="481"/>
      <c r="LEY112" s="481"/>
      <c r="LEZ112" s="481"/>
      <c r="LFA112" s="481"/>
      <c r="LFB112" s="481"/>
      <c r="LFC112" s="481"/>
      <c r="LFD112" s="481"/>
      <c r="LFE112" s="481"/>
      <c r="LFF112" s="481"/>
      <c r="LFG112" s="481"/>
      <c r="LFH112" s="481"/>
      <c r="LFI112" s="481"/>
      <c r="LFJ112" s="481"/>
      <c r="LFK112" s="481"/>
      <c r="LFL112" s="481"/>
      <c r="LFM112" s="481"/>
      <c r="LFN112" s="481"/>
      <c r="LFO112" s="481"/>
      <c r="LFP112" s="481"/>
      <c r="LFQ112" s="481"/>
      <c r="LFR112" s="481"/>
      <c r="LFS112" s="481"/>
      <c r="LFT112" s="481"/>
      <c r="LFU112" s="481"/>
      <c r="LFV112" s="481"/>
      <c r="LFW112" s="481"/>
      <c r="LFX112" s="481"/>
      <c r="LFY112" s="481"/>
      <c r="LFZ112" s="481"/>
      <c r="LGA112" s="481"/>
      <c r="LGB112" s="481"/>
      <c r="LGC112" s="481"/>
      <c r="LGD112" s="481"/>
      <c r="LGE112" s="481"/>
      <c r="LGF112" s="481"/>
      <c r="LGG112" s="481"/>
      <c r="LGH112" s="481"/>
      <c r="LGI112" s="481"/>
      <c r="LGJ112" s="481"/>
      <c r="LGK112" s="481"/>
      <c r="LGL112" s="481"/>
      <c r="LGM112" s="481"/>
      <c r="LGN112" s="481"/>
      <c r="LGO112" s="481"/>
      <c r="LGP112" s="481"/>
      <c r="LGQ112" s="481"/>
      <c r="LGR112" s="481"/>
      <c r="LGS112" s="481"/>
      <c r="LGT112" s="481"/>
      <c r="LGU112" s="481"/>
      <c r="LGV112" s="481"/>
      <c r="LGW112" s="481"/>
      <c r="LGX112" s="481"/>
      <c r="LGY112" s="481"/>
      <c r="LGZ112" s="481"/>
      <c r="LHA112" s="481"/>
      <c r="LHB112" s="481"/>
      <c r="LHC112" s="481"/>
      <c r="LHD112" s="481"/>
      <c r="LHE112" s="481"/>
      <c r="LHF112" s="481"/>
      <c r="LHG112" s="481"/>
      <c r="LHH112" s="481"/>
      <c r="LHI112" s="481"/>
      <c r="LHJ112" s="481"/>
      <c r="LHK112" s="481"/>
      <c r="LHL112" s="481"/>
      <c r="LHM112" s="481"/>
      <c r="LHN112" s="481"/>
      <c r="LHO112" s="481"/>
      <c r="LHP112" s="481"/>
      <c r="LHQ112" s="481"/>
      <c r="LHR112" s="481"/>
      <c r="LHS112" s="481"/>
      <c r="LHT112" s="481"/>
      <c r="LHU112" s="481"/>
      <c r="LHV112" s="481"/>
      <c r="LHW112" s="481"/>
      <c r="LHX112" s="481"/>
      <c r="LHY112" s="481"/>
      <c r="LHZ112" s="481"/>
      <c r="LIA112" s="481"/>
      <c r="LIB112" s="481"/>
      <c r="LIC112" s="481"/>
      <c r="LID112" s="481"/>
      <c r="LIE112" s="481"/>
      <c r="LIF112" s="481"/>
      <c r="LIG112" s="481"/>
      <c r="LIH112" s="481"/>
      <c r="LII112" s="481"/>
      <c r="LIJ112" s="481"/>
      <c r="LIK112" s="481"/>
      <c r="LIL112" s="481"/>
      <c r="LIM112" s="481"/>
      <c r="LIN112" s="481"/>
      <c r="LIO112" s="481"/>
      <c r="LIP112" s="481"/>
      <c r="LIQ112" s="481"/>
      <c r="LIR112" s="481"/>
      <c r="LIS112" s="481"/>
      <c r="LIT112" s="481"/>
      <c r="LIU112" s="481"/>
      <c r="LIV112" s="481"/>
      <c r="LIW112" s="481"/>
      <c r="LIX112" s="481"/>
      <c r="LIY112" s="481"/>
      <c r="LIZ112" s="481"/>
      <c r="LJA112" s="481"/>
      <c r="LJB112" s="481"/>
      <c r="LJC112" s="481"/>
      <c r="LJD112" s="481"/>
      <c r="LJE112" s="481"/>
      <c r="LJF112" s="481"/>
      <c r="LJG112" s="481"/>
      <c r="LJH112" s="481"/>
      <c r="LJI112" s="481"/>
      <c r="LJJ112" s="481"/>
      <c r="LJK112" s="481"/>
      <c r="LJL112" s="481"/>
      <c r="LJM112" s="481"/>
      <c r="LJN112" s="481"/>
      <c r="LJO112" s="481"/>
      <c r="LJP112" s="481"/>
      <c r="LJQ112" s="481"/>
      <c r="LJR112" s="481"/>
      <c r="LJS112" s="481"/>
      <c r="LJT112" s="481"/>
      <c r="LJU112" s="481"/>
      <c r="LJV112" s="481"/>
      <c r="LJW112" s="481"/>
      <c r="LJX112" s="481"/>
      <c r="LJY112" s="481"/>
      <c r="LJZ112" s="481"/>
      <c r="LKA112" s="481"/>
      <c r="LKB112" s="481"/>
      <c r="LKC112" s="481"/>
      <c r="LKD112" s="481"/>
      <c r="LKE112" s="481"/>
      <c r="LKF112" s="481"/>
      <c r="LKG112" s="481"/>
      <c r="LKH112" s="481"/>
      <c r="LKI112" s="481"/>
      <c r="LKJ112" s="481"/>
      <c r="LKK112" s="481"/>
      <c r="LKL112" s="481"/>
      <c r="LKM112" s="481"/>
      <c r="LKN112" s="481"/>
      <c r="LKO112" s="481"/>
      <c r="LKP112" s="481"/>
      <c r="LKQ112" s="481"/>
      <c r="LKR112" s="481"/>
      <c r="LKS112" s="481"/>
      <c r="LKT112" s="481"/>
      <c r="LKU112" s="481"/>
      <c r="LKV112" s="481"/>
      <c r="LKW112" s="481"/>
      <c r="LKX112" s="481"/>
      <c r="LKY112" s="481"/>
      <c r="LKZ112" s="481"/>
      <c r="LLA112" s="481"/>
      <c r="LLB112" s="481"/>
      <c r="LLC112" s="481"/>
      <c r="LLD112" s="481"/>
      <c r="LLE112" s="481"/>
      <c r="LLF112" s="481"/>
      <c r="LLG112" s="481"/>
      <c r="LLH112" s="481"/>
      <c r="LLI112" s="481"/>
      <c r="LLJ112" s="481"/>
      <c r="LLK112" s="481"/>
      <c r="LLL112" s="481"/>
      <c r="LLM112" s="481"/>
      <c r="LLN112" s="481"/>
      <c r="LLO112" s="481"/>
      <c r="LLP112" s="481"/>
      <c r="LLQ112" s="481"/>
      <c r="LLR112" s="481"/>
      <c r="LLS112" s="481"/>
      <c r="LLT112" s="481"/>
      <c r="LLU112" s="481"/>
      <c r="LLV112" s="481"/>
      <c r="LLW112" s="481"/>
      <c r="LLX112" s="481"/>
      <c r="LLY112" s="481"/>
      <c r="LLZ112" s="481"/>
      <c r="LMA112" s="481"/>
      <c r="LMB112" s="481"/>
      <c r="LMC112" s="481"/>
      <c r="LMD112" s="481"/>
      <c r="LME112" s="481"/>
      <c r="LMF112" s="481"/>
      <c r="LMG112" s="481"/>
      <c r="LMH112" s="481"/>
      <c r="LMI112" s="481"/>
      <c r="LMJ112" s="481"/>
      <c r="LMK112" s="481"/>
      <c r="LML112" s="481"/>
      <c r="LMM112" s="481"/>
      <c r="LMN112" s="481"/>
      <c r="LMO112" s="481"/>
      <c r="LMP112" s="481"/>
      <c r="LMQ112" s="481"/>
      <c r="LMR112" s="481"/>
      <c r="LMS112" s="481"/>
      <c r="LMT112" s="481"/>
      <c r="LMU112" s="481"/>
      <c r="LMV112" s="481"/>
      <c r="LMW112" s="481"/>
      <c r="LMX112" s="481"/>
      <c r="LMY112" s="481"/>
      <c r="LMZ112" s="481"/>
      <c r="LNA112" s="481"/>
      <c r="LNB112" s="481"/>
      <c r="LNC112" s="481"/>
      <c r="LND112" s="481"/>
      <c r="LNE112" s="481"/>
      <c r="LNF112" s="481"/>
      <c r="LNG112" s="481"/>
      <c r="LNH112" s="481"/>
      <c r="LNI112" s="481"/>
      <c r="LNJ112" s="481"/>
      <c r="LNK112" s="481"/>
      <c r="LNL112" s="481"/>
      <c r="LNM112" s="481"/>
      <c r="LNN112" s="481"/>
      <c r="LNO112" s="481"/>
      <c r="LNP112" s="481"/>
      <c r="LNQ112" s="481"/>
      <c r="LNR112" s="481"/>
      <c r="LNS112" s="481"/>
      <c r="LNT112" s="481"/>
      <c r="LNU112" s="481"/>
      <c r="LNV112" s="481"/>
      <c r="LNW112" s="481"/>
      <c r="LNX112" s="481"/>
      <c r="LNY112" s="481"/>
      <c r="LNZ112" s="481"/>
      <c r="LOA112" s="481"/>
      <c r="LOB112" s="481"/>
      <c r="LOC112" s="481"/>
      <c r="LOD112" s="481"/>
      <c r="LOE112" s="481"/>
      <c r="LOF112" s="481"/>
      <c r="LOG112" s="481"/>
      <c r="LOH112" s="481"/>
      <c r="LOI112" s="481"/>
      <c r="LOJ112" s="481"/>
      <c r="LOK112" s="481"/>
      <c r="LOL112" s="481"/>
      <c r="LOM112" s="481"/>
      <c r="LON112" s="481"/>
      <c r="LOO112" s="481"/>
      <c r="LOP112" s="481"/>
      <c r="LOQ112" s="481"/>
      <c r="LOR112" s="481"/>
      <c r="LOS112" s="481"/>
      <c r="LOT112" s="481"/>
      <c r="LOU112" s="481"/>
      <c r="LOV112" s="481"/>
      <c r="LOW112" s="481"/>
      <c r="LOX112" s="481"/>
      <c r="LOY112" s="481"/>
      <c r="LOZ112" s="481"/>
      <c r="LPA112" s="481"/>
      <c r="LPB112" s="481"/>
      <c r="LPC112" s="481"/>
      <c r="LPD112" s="481"/>
      <c r="LPE112" s="481"/>
      <c r="LPF112" s="481"/>
      <c r="LPG112" s="481"/>
      <c r="LPH112" s="481"/>
      <c r="LPI112" s="481"/>
      <c r="LPJ112" s="481"/>
      <c r="LPK112" s="481"/>
      <c r="LPL112" s="481"/>
      <c r="LPM112" s="481"/>
      <c r="LPN112" s="481"/>
      <c r="LPO112" s="481"/>
      <c r="LPP112" s="481"/>
      <c r="LPQ112" s="481"/>
      <c r="LPR112" s="481"/>
      <c r="LPS112" s="481"/>
      <c r="LPT112" s="481"/>
      <c r="LPU112" s="481"/>
      <c r="LPV112" s="481"/>
      <c r="LPW112" s="481"/>
      <c r="LPX112" s="481"/>
      <c r="LPY112" s="481"/>
      <c r="LPZ112" s="481"/>
      <c r="LQA112" s="481"/>
      <c r="LQB112" s="481"/>
      <c r="LQC112" s="481"/>
      <c r="LQD112" s="481"/>
      <c r="LQE112" s="481"/>
      <c r="LQF112" s="481"/>
      <c r="LQG112" s="481"/>
      <c r="LQH112" s="481"/>
      <c r="LQI112" s="481"/>
      <c r="LQJ112" s="481"/>
      <c r="LQK112" s="481"/>
      <c r="LQL112" s="481"/>
      <c r="LQM112" s="481"/>
      <c r="LQN112" s="481"/>
      <c r="LQO112" s="481"/>
      <c r="LQP112" s="481"/>
      <c r="LQQ112" s="481"/>
      <c r="LQR112" s="481"/>
      <c r="LQS112" s="481"/>
      <c r="LQT112" s="481"/>
      <c r="LQU112" s="481"/>
      <c r="LQV112" s="481"/>
      <c r="LQW112" s="481"/>
      <c r="LQX112" s="481"/>
      <c r="LQY112" s="481"/>
      <c r="LQZ112" s="481"/>
      <c r="LRA112" s="481"/>
      <c r="LRB112" s="481"/>
      <c r="LRC112" s="481"/>
      <c r="LRD112" s="481"/>
      <c r="LRE112" s="481"/>
      <c r="LRF112" s="481"/>
      <c r="LRG112" s="481"/>
      <c r="LRH112" s="481"/>
      <c r="LRI112" s="481"/>
      <c r="LRJ112" s="481"/>
      <c r="LRK112" s="481"/>
      <c r="LRL112" s="481"/>
      <c r="LRM112" s="481"/>
      <c r="LRN112" s="481"/>
      <c r="LRO112" s="481"/>
      <c r="LRP112" s="481"/>
      <c r="LRQ112" s="481"/>
      <c r="LRR112" s="481"/>
      <c r="LRS112" s="481"/>
      <c r="LRT112" s="481"/>
      <c r="LRU112" s="481"/>
      <c r="LRV112" s="481"/>
      <c r="LRW112" s="481"/>
      <c r="LRX112" s="481"/>
      <c r="LRY112" s="481"/>
      <c r="LRZ112" s="481"/>
      <c r="LSA112" s="481"/>
      <c r="LSB112" s="481"/>
      <c r="LSC112" s="481"/>
      <c r="LSD112" s="481"/>
      <c r="LSE112" s="481"/>
      <c r="LSF112" s="481"/>
      <c r="LSG112" s="481"/>
      <c r="LSH112" s="481"/>
      <c r="LSI112" s="481"/>
      <c r="LSJ112" s="481"/>
      <c r="LSK112" s="481"/>
      <c r="LSL112" s="481"/>
      <c r="LSM112" s="481"/>
      <c r="LSN112" s="481"/>
      <c r="LSO112" s="481"/>
      <c r="LSP112" s="481"/>
      <c r="LSQ112" s="481"/>
      <c r="LSR112" s="481"/>
      <c r="LSS112" s="481"/>
      <c r="LST112" s="481"/>
      <c r="LSU112" s="481"/>
      <c r="LSV112" s="481"/>
      <c r="LSW112" s="481"/>
      <c r="LSX112" s="481"/>
      <c r="LSY112" s="481"/>
      <c r="LSZ112" s="481"/>
      <c r="LTA112" s="481"/>
      <c r="LTB112" s="481"/>
      <c r="LTC112" s="481"/>
      <c r="LTD112" s="481"/>
      <c r="LTE112" s="481"/>
      <c r="LTF112" s="481"/>
      <c r="LTG112" s="481"/>
      <c r="LTH112" s="481"/>
      <c r="LTI112" s="481"/>
      <c r="LTJ112" s="481"/>
      <c r="LTK112" s="481"/>
      <c r="LTL112" s="481"/>
      <c r="LTM112" s="481"/>
      <c r="LTN112" s="481"/>
      <c r="LTO112" s="481"/>
      <c r="LTP112" s="481"/>
      <c r="LTQ112" s="481"/>
      <c r="LTR112" s="481"/>
      <c r="LTS112" s="481"/>
      <c r="LTT112" s="481"/>
      <c r="LTU112" s="481"/>
      <c r="LTV112" s="481"/>
      <c r="LTW112" s="481"/>
      <c r="LTX112" s="481"/>
      <c r="LTY112" s="481"/>
      <c r="LTZ112" s="481"/>
      <c r="LUA112" s="481"/>
      <c r="LUB112" s="481"/>
      <c r="LUC112" s="481"/>
      <c r="LUD112" s="481"/>
      <c r="LUE112" s="481"/>
      <c r="LUF112" s="481"/>
      <c r="LUG112" s="481"/>
      <c r="LUH112" s="481"/>
      <c r="LUI112" s="481"/>
      <c r="LUJ112" s="481"/>
      <c r="LUK112" s="481"/>
      <c r="LUL112" s="481"/>
      <c r="LUM112" s="481"/>
      <c r="LUN112" s="481"/>
      <c r="LUO112" s="481"/>
      <c r="LUP112" s="481"/>
      <c r="LUQ112" s="481"/>
      <c r="LUR112" s="481"/>
      <c r="LUS112" s="481"/>
      <c r="LUT112" s="481"/>
      <c r="LUU112" s="481"/>
      <c r="LUV112" s="481"/>
      <c r="LUW112" s="481"/>
      <c r="LUX112" s="481"/>
      <c r="LUY112" s="481"/>
      <c r="LUZ112" s="481"/>
      <c r="LVA112" s="481"/>
      <c r="LVB112" s="481"/>
      <c r="LVC112" s="481"/>
      <c r="LVD112" s="481"/>
      <c r="LVE112" s="481"/>
      <c r="LVF112" s="481"/>
      <c r="LVG112" s="481"/>
      <c r="LVH112" s="481"/>
      <c r="LVI112" s="481"/>
      <c r="LVJ112" s="481"/>
      <c r="LVK112" s="481"/>
      <c r="LVL112" s="481"/>
      <c r="LVM112" s="481"/>
      <c r="LVN112" s="481"/>
      <c r="LVO112" s="481"/>
      <c r="LVP112" s="481"/>
      <c r="LVQ112" s="481"/>
      <c r="LVR112" s="481"/>
      <c r="LVS112" s="481"/>
      <c r="LVT112" s="481"/>
      <c r="LVU112" s="481"/>
      <c r="LVV112" s="481"/>
      <c r="LVW112" s="481"/>
      <c r="LVX112" s="481"/>
      <c r="LVY112" s="481"/>
      <c r="LVZ112" s="481"/>
      <c r="LWA112" s="481"/>
      <c r="LWB112" s="481"/>
      <c r="LWC112" s="481"/>
      <c r="LWD112" s="481"/>
      <c r="LWE112" s="481"/>
      <c r="LWF112" s="481"/>
      <c r="LWG112" s="481"/>
      <c r="LWH112" s="481"/>
      <c r="LWI112" s="481"/>
      <c r="LWJ112" s="481"/>
      <c r="LWK112" s="481"/>
      <c r="LWL112" s="481"/>
      <c r="LWM112" s="481"/>
      <c r="LWN112" s="481"/>
      <c r="LWO112" s="481"/>
      <c r="LWP112" s="481"/>
      <c r="LWQ112" s="481"/>
      <c r="LWR112" s="481"/>
      <c r="LWS112" s="481"/>
      <c r="LWT112" s="481"/>
      <c r="LWU112" s="481"/>
      <c r="LWV112" s="481"/>
      <c r="LWW112" s="481"/>
      <c r="LWX112" s="481"/>
      <c r="LWY112" s="481"/>
      <c r="LWZ112" s="481"/>
      <c r="LXA112" s="481"/>
      <c r="LXB112" s="481"/>
      <c r="LXC112" s="481"/>
      <c r="LXD112" s="481"/>
      <c r="LXE112" s="481"/>
      <c r="LXF112" s="481"/>
      <c r="LXG112" s="481"/>
      <c r="LXH112" s="481"/>
      <c r="LXI112" s="481"/>
      <c r="LXJ112" s="481"/>
      <c r="LXK112" s="481"/>
      <c r="LXL112" s="481"/>
      <c r="LXM112" s="481"/>
      <c r="LXN112" s="481"/>
      <c r="LXO112" s="481"/>
      <c r="LXP112" s="481"/>
      <c r="LXQ112" s="481"/>
      <c r="LXR112" s="481"/>
      <c r="LXS112" s="481"/>
      <c r="LXT112" s="481"/>
      <c r="LXU112" s="481"/>
      <c r="LXV112" s="481"/>
      <c r="LXW112" s="481"/>
      <c r="LXX112" s="481"/>
      <c r="LXY112" s="481"/>
      <c r="LXZ112" s="481"/>
      <c r="LYA112" s="481"/>
      <c r="LYB112" s="481"/>
      <c r="LYC112" s="481"/>
      <c r="LYD112" s="481"/>
      <c r="LYE112" s="481"/>
      <c r="LYF112" s="481"/>
      <c r="LYG112" s="481"/>
      <c r="LYH112" s="481"/>
      <c r="LYI112" s="481"/>
      <c r="LYJ112" s="481"/>
      <c r="LYK112" s="481"/>
      <c r="LYL112" s="481"/>
      <c r="LYM112" s="481"/>
      <c r="LYN112" s="481"/>
      <c r="LYO112" s="481"/>
      <c r="LYP112" s="481"/>
      <c r="LYQ112" s="481"/>
      <c r="LYR112" s="481"/>
      <c r="LYS112" s="481"/>
      <c r="LYT112" s="481"/>
      <c r="LYU112" s="481"/>
      <c r="LYV112" s="481"/>
      <c r="LYW112" s="481"/>
      <c r="LYX112" s="481"/>
      <c r="LYY112" s="481"/>
      <c r="LYZ112" s="481"/>
      <c r="LZA112" s="481"/>
      <c r="LZB112" s="481"/>
      <c r="LZC112" s="481"/>
      <c r="LZD112" s="481"/>
      <c r="LZE112" s="481"/>
      <c r="LZF112" s="481"/>
      <c r="LZG112" s="481"/>
      <c r="LZH112" s="481"/>
      <c r="LZI112" s="481"/>
      <c r="LZJ112" s="481"/>
      <c r="LZK112" s="481"/>
      <c r="LZL112" s="481"/>
      <c r="LZM112" s="481"/>
      <c r="LZN112" s="481"/>
      <c r="LZO112" s="481"/>
      <c r="LZP112" s="481"/>
      <c r="LZQ112" s="481"/>
      <c r="LZR112" s="481"/>
      <c r="LZS112" s="481"/>
      <c r="LZT112" s="481"/>
      <c r="LZU112" s="481"/>
      <c r="LZV112" s="481"/>
      <c r="LZW112" s="481"/>
      <c r="LZX112" s="481"/>
      <c r="LZY112" s="481"/>
      <c r="LZZ112" s="481"/>
      <c r="MAA112" s="481"/>
      <c r="MAB112" s="481"/>
      <c r="MAC112" s="481"/>
      <c r="MAD112" s="481"/>
      <c r="MAE112" s="481"/>
      <c r="MAF112" s="481"/>
      <c r="MAG112" s="481"/>
      <c r="MAH112" s="481"/>
      <c r="MAI112" s="481"/>
      <c r="MAJ112" s="481"/>
      <c r="MAK112" s="481"/>
      <c r="MAL112" s="481"/>
      <c r="MAM112" s="481"/>
      <c r="MAN112" s="481"/>
      <c r="MAO112" s="481"/>
      <c r="MAP112" s="481"/>
      <c r="MAQ112" s="481"/>
      <c r="MAR112" s="481"/>
      <c r="MAS112" s="481"/>
      <c r="MAT112" s="481"/>
      <c r="MAU112" s="481"/>
      <c r="MAV112" s="481"/>
      <c r="MAW112" s="481"/>
      <c r="MAX112" s="481"/>
      <c r="MAY112" s="481"/>
      <c r="MAZ112" s="481"/>
      <c r="MBA112" s="481"/>
      <c r="MBB112" s="481"/>
      <c r="MBC112" s="481"/>
      <c r="MBD112" s="481"/>
      <c r="MBE112" s="481"/>
      <c r="MBF112" s="481"/>
      <c r="MBG112" s="481"/>
      <c r="MBH112" s="481"/>
      <c r="MBI112" s="481"/>
      <c r="MBJ112" s="481"/>
      <c r="MBK112" s="481"/>
      <c r="MBL112" s="481"/>
      <c r="MBM112" s="481"/>
      <c r="MBN112" s="481"/>
      <c r="MBO112" s="481"/>
      <c r="MBP112" s="481"/>
      <c r="MBQ112" s="481"/>
      <c r="MBR112" s="481"/>
      <c r="MBS112" s="481"/>
      <c r="MBT112" s="481"/>
      <c r="MBU112" s="481"/>
      <c r="MBV112" s="481"/>
      <c r="MBW112" s="481"/>
      <c r="MBX112" s="481"/>
      <c r="MBY112" s="481"/>
      <c r="MBZ112" s="481"/>
      <c r="MCA112" s="481"/>
      <c r="MCB112" s="481"/>
      <c r="MCC112" s="481"/>
      <c r="MCD112" s="481"/>
      <c r="MCE112" s="481"/>
      <c r="MCF112" s="481"/>
      <c r="MCG112" s="481"/>
      <c r="MCH112" s="481"/>
      <c r="MCI112" s="481"/>
      <c r="MCJ112" s="481"/>
      <c r="MCK112" s="481"/>
      <c r="MCL112" s="481"/>
      <c r="MCM112" s="481"/>
      <c r="MCN112" s="481"/>
      <c r="MCO112" s="481"/>
      <c r="MCP112" s="481"/>
      <c r="MCQ112" s="481"/>
      <c r="MCR112" s="481"/>
      <c r="MCS112" s="481"/>
      <c r="MCT112" s="481"/>
      <c r="MCU112" s="481"/>
      <c r="MCV112" s="481"/>
      <c r="MCW112" s="481"/>
      <c r="MCX112" s="481"/>
      <c r="MCY112" s="481"/>
      <c r="MCZ112" s="481"/>
      <c r="MDA112" s="481"/>
      <c r="MDB112" s="481"/>
      <c r="MDC112" s="481"/>
      <c r="MDD112" s="481"/>
      <c r="MDE112" s="481"/>
      <c r="MDF112" s="481"/>
      <c r="MDG112" s="481"/>
      <c r="MDH112" s="481"/>
      <c r="MDI112" s="481"/>
      <c r="MDJ112" s="481"/>
      <c r="MDK112" s="481"/>
      <c r="MDL112" s="481"/>
      <c r="MDM112" s="481"/>
      <c r="MDN112" s="481"/>
      <c r="MDO112" s="481"/>
      <c r="MDP112" s="481"/>
      <c r="MDQ112" s="481"/>
      <c r="MDR112" s="481"/>
      <c r="MDS112" s="481"/>
      <c r="MDT112" s="481"/>
      <c r="MDU112" s="481"/>
      <c r="MDV112" s="481"/>
      <c r="MDW112" s="481"/>
      <c r="MDX112" s="481"/>
      <c r="MDY112" s="481"/>
      <c r="MDZ112" s="481"/>
      <c r="MEA112" s="481"/>
      <c r="MEB112" s="481"/>
      <c r="MEC112" s="481"/>
      <c r="MED112" s="481"/>
      <c r="MEE112" s="481"/>
      <c r="MEF112" s="481"/>
      <c r="MEG112" s="481"/>
      <c r="MEH112" s="481"/>
      <c r="MEI112" s="481"/>
      <c r="MEJ112" s="481"/>
      <c r="MEK112" s="481"/>
      <c r="MEL112" s="481"/>
      <c r="MEM112" s="481"/>
      <c r="MEN112" s="481"/>
      <c r="MEO112" s="481"/>
      <c r="MEP112" s="481"/>
      <c r="MEQ112" s="481"/>
      <c r="MER112" s="481"/>
      <c r="MES112" s="481"/>
      <c r="MET112" s="481"/>
      <c r="MEU112" s="481"/>
      <c r="MEV112" s="481"/>
      <c r="MEW112" s="481"/>
      <c r="MEX112" s="481"/>
      <c r="MEY112" s="481"/>
      <c r="MEZ112" s="481"/>
      <c r="MFA112" s="481"/>
      <c r="MFB112" s="481"/>
      <c r="MFC112" s="481"/>
      <c r="MFD112" s="481"/>
      <c r="MFE112" s="481"/>
      <c r="MFF112" s="481"/>
      <c r="MFG112" s="481"/>
      <c r="MFH112" s="481"/>
      <c r="MFI112" s="481"/>
      <c r="MFJ112" s="481"/>
      <c r="MFK112" s="481"/>
      <c r="MFL112" s="481"/>
      <c r="MFM112" s="481"/>
      <c r="MFN112" s="481"/>
      <c r="MFO112" s="481"/>
      <c r="MFP112" s="481"/>
      <c r="MFQ112" s="481"/>
      <c r="MFR112" s="481"/>
      <c r="MFS112" s="481"/>
      <c r="MFT112" s="481"/>
      <c r="MFU112" s="481"/>
      <c r="MFV112" s="481"/>
      <c r="MFW112" s="481"/>
      <c r="MFX112" s="481"/>
      <c r="MFY112" s="481"/>
      <c r="MFZ112" s="481"/>
      <c r="MGA112" s="481"/>
      <c r="MGB112" s="481"/>
      <c r="MGC112" s="481"/>
      <c r="MGD112" s="481"/>
      <c r="MGE112" s="481"/>
      <c r="MGF112" s="481"/>
      <c r="MGG112" s="481"/>
      <c r="MGH112" s="481"/>
      <c r="MGI112" s="481"/>
      <c r="MGJ112" s="481"/>
      <c r="MGK112" s="481"/>
      <c r="MGL112" s="481"/>
      <c r="MGM112" s="481"/>
      <c r="MGN112" s="481"/>
      <c r="MGO112" s="481"/>
      <c r="MGP112" s="481"/>
      <c r="MGQ112" s="481"/>
      <c r="MGR112" s="481"/>
      <c r="MGS112" s="481"/>
      <c r="MGT112" s="481"/>
      <c r="MGU112" s="481"/>
      <c r="MGV112" s="481"/>
      <c r="MGW112" s="481"/>
      <c r="MGX112" s="481"/>
      <c r="MGY112" s="481"/>
      <c r="MGZ112" s="481"/>
      <c r="MHA112" s="481"/>
      <c r="MHB112" s="481"/>
      <c r="MHC112" s="481"/>
      <c r="MHD112" s="481"/>
      <c r="MHE112" s="481"/>
      <c r="MHF112" s="481"/>
      <c r="MHG112" s="481"/>
      <c r="MHH112" s="481"/>
      <c r="MHI112" s="481"/>
      <c r="MHJ112" s="481"/>
      <c r="MHK112" s="481"/>
      <c r="MHL112" s="481"/>
      <c r="MHM112" s="481"/>
      <c r="MHN112" s="481"/>
      <c r="MHO112" s="481"/>
      <c r="MHP112" s="481"/>
      <c r="MHQ112" s="481"/>
      <c r="MHR112" s="481"/>
      <c r="MHS112" s="481"/>
      <c r="MHT112" s="481"/>
      <c r="MHU112" s="481"/>
      <c r="MHV112" s="481"/>
      <c r="MHW112" s="481"/>
      <c r="MHX112" s="481"/>
      <c r="MHY112" s="481"/>
      <c r="MHZ112" s="481"/>
      <c r="MIA112" s="481"/>
      <c r="MIB112" s="481"/>
      <c r="MIC112" s="481"/>
      <c r="MID112" s="481"/>
      <c r="MIE112" s="481"/>
      <c r="MIF112" s="481"/>
      <c r="MIG112" s="481"/>
      <c r="MIH112" s="481"/>
      <c r="MII112" s="481"/>
      <c r="MIJ112" s="481"/>
      <c r="MIK112" s="481"/>
      <c r="MIL112" s="481"/>
      <c r="MIM112" s="481"/>
      <c r="MIN112" s="481"/>
      <c r="MIO112" s="481"/>
      <c r="MIP112" s="481"/>
      <c r="MIQ112" s="481"/>
      <c r="MIR112" s="481"/>
      <c r="MIS112" s="481"/>
      <c r="MIT112" s="481"/>
      <c r="MIU112" s="481"/>
      <c r="MIV112" s="481"/>
      <c r="MIW112" s="481"/>
      <c r="MIX112" s="481"/>
      <c r="MIY112" s="481"/>
      <c r="MIZ112" s="481"/>
      <c r="MJA112" s="481"/>
      <c r="MJB112" s="481"/>
      <c r="MJC112" s="481"/>
      <c r="MJD112" s="481"/>
      <c r="MJE112" s="481"/>
      <c r="MJF112" s="481"/>
      <c r="MJG112" s="481"/>
      <c r="MJH112" s="481"/>
      <c r="MJI112" s="481"/>
      <c r="MJJ112" s="481"/>
      <c r="MJK112" s="481"/>
      <c r="MJL112" s="481"/>
      <c r="MJM112" s="481"/>
      <c r="MJN112" s="481"/>
      <c r="MJO112" s="481"/>
      <c r="MJP112" s="481"/>
      <c r="MJQ112" s="481"/>
      <c r="MJR112" s="481"/>
      <c r="MJS112" s="481"/>
      <c r="MJT112" s="481"/>
      <c r="MJU112" s="481"/>
      <c r="MJV112" s="481"/>
      <c r="MJW112" s="481"/>
      <c r="MJX112" s="481"/>
      <c r="MJY112" s="481"/>
      <c r="MJZ112" s="481"/>
      <c r="MKA112" s="481"/>
      <c r="MKB112" s="481"/>
      <c r="MKC112" s="481"/>
      <c r="MKD112" s="481"/>
      <c r="MKE112" s="481"/>
      <c r="MKF112" s="481"/>
      <c r="MKG112" s="481"/>
      <c r="MKH112" s="481"/>
      <c r="MKI112" s="481"/>
      <c r="MKJ112" s="481"/>
      <c r="MKK112" s="481"/>
      <c r="MKL112" s="481"/>
      <c r="MKM112" s="481"/>
      <c r="MKN112" s="481"/>
      <c r="MKO112" s="481"/>
      <c r="MKP112" s="481"/>
      <c r="MKQ112" s="481"/>
      <c r="MKR112" s="481"/>
      <c r="MKS112" s="481"/>
      <c r="MKT112" s="481"/>
      <c r="MKU112" s="481"/>
      <c r="MKV112" s="481"/>
      <c r="MKW112" s="481"/>
      <c r="MKX112" s="481"/>
      <c r="MKY112" s="481"/>
      <c r="MKZ112" s="481"/>
      <c r="MLA112" s="481"/>
      <c r="MLB112" s="481"/>
      <c r="MLC112" s="481"/>
      <c r="MLD112" s="481"/>
      <c r="MLE112" s="481"/>
      <c r="MLF112" s="481"/>
      <c r="MLG112" s="481"/>
      <c r="MLH112" s="481"/>
      <c r="MLI112" s="481"/>
      <c r="MLJ112" s="481"/>
      <c r="MLK112" s="481"/>
      <c r="MLL112" s="481"/>
      <c r="MLM112" s="481"/>
      <c r="MLN112" s="481"/>
      <c r="MLO112" s="481"/>
      <c r="MLP112" s="481"/>
      <c r="MLQ112" s="481"/>
      <c r="MLR112" s="481"/>
      <c r="MLS112" s="481"/>
      <c r="MLT112" s="481"/>
      <c r="MLU112" s="481"/>
      <c r="MLV112" s="481"/>
      <c r="MLW112" s="481"/>
      <c r="MLX112" s="481"/>
      <c r="MLY112" s="481"/>
      <c r="MLZ112" s="481"/>
      <c r="MMA112" s="481"/>
      <c r="MMB112" s="481"/>
      <c r="MMC112" s="481"/>
      <c r="MMD112" s="481"/>
      <c r="MME112" s="481"/>
      <c r="MMF112" s="481"/>
      <c r="MMG112" s="481"/>
      <c r="MMH112" s="481"/>
      <c r="MMI112" s="481"/>
      <c r="MMJ112" s="481"/>
      <c r="MMK112" s="481"/>
      <c r="MML112" s="481"/>
      <c r="MMM112" s="481"/>
      <c r="MMN112" s="481"/>
      <c r="MMO112" s="481"/>
      <c r="MMP112" s="481"/>
      <c r="MMQ112" s="481"/>
      <c r="MMR112" s="481"/>
      <c r="MMS112" s="481"/>
      <c r="MMT112" s="481"/>
      <c r="MMU112" s="481"/>
      <c r="MMV112" s="481"/>
      <c r="MMW112" s="481"/>
      <c r="MMX112" s="481"/>
      <c r="MMY112" s="481"/>
      <c r="MMZ112" s="481"/>
      <c r="MNA112" s="481"/>
      <c r="MNB112" s="481"/>
      <c r="MNC112" s="481"/>
      <c r="MND112" s="481"/>
      <c r="MNE112" s="481"/>
      <c r="MNF112" s="481"/>
      <c r="MNG112" s="481"/>
      <c r="MNH112" s="481"/>
      <c r="MNI112" s="481"/>
      <c r="MNJ112" s="481"/>
      <c r="MNK112" s="481"/>
      <c r="MNL112" s="481"/>
      <c r="MNM112" s="481"/>
      <c r="MNN112" s="481"/>
      <c r="MNO112" s="481"/>
      <c r="MNP112" s="481"/>
      <c r="MNQ112" s="481"/>
      <c r="MNR112" s="481"/>
      <c r="MNS112" s="481"/>
      <c r="MNT112" s="481"/>
      <c r="MNU112" s="481"/>
      <c r="MNV112" s="481"/>
      <c r="MNW112" s="481"/>
      <c r="MNX112" s="481"/>
      <c r="MNY112" s="481"/>
      <c r="MNZ112" s="481"/>
      <c r="MOA112" s="481"/>
      <c r="MOB112" s="481"/>
      <c r="MOC112" s="481"/>
      <c r="MOD112" s="481"/>
      <c r="MOE112" s="481"/>
      <c r="MOF112" s="481"/>
      <c r="MOG112" s="481"/>
      <c r="MOH112" s="481"/>
      <c r="MOI112" s="481"/>
      <c r="MOJ112" s="481"/>
      <c r="MOK112" s="481"/>
      <c r="MOL112" s="481"/>
      <c r="MOM112" s="481"/>
      <c r="MON112" s="481"/>
      <c r="MOO112" s="481"/>
      <c r="MOP112" s="481"/>
      <c r="MOQ112" s="481"/>
      <c r="MOR112" s="481"/>
      <c r="MOS112" s="481"/>
      <c r="MOT112" s="481"/>
      <c r="MOU112" s="481"/>
      <c r="MOV112" s="481"/>
      <c r="MOW112" s="481"/>
      <c r="MOX112" s="481"/>
      <c r="MOY112" s="481"/>
      <c r="MOZ112" s="481"/>
      <c r="MPA112" s="481"/>
      <c r="MPB112" s="481"/>
      <c r="MPC112" s="481"/>
      <c r="MPD112" s="481"/>
      <c r="MPE112" s="481"/>
      <c r="MPF112" s="481"/>
      <c r="MPG112" s="481"/>
      <c r="MPH112" s="481"/>
      <c r="MPI112" s="481"/>
      <c r="MPJ112" s="481"/>
      <c r="MPK112" s="481"/>
      <c r="MPL112" s="481"/>
      <c r="MPM112" s="481"/>
      <c r="MPN112" s="481"/>
      <c r="MPO112" s="481"/>
      <c r="MPP112" s="481"/>
      <c r="MPQ112" s="481"/>
      <c r="MPR112" s="481"/>
      <c r="MPS112" s="481"/>
      <c r="MPT112" s="481"/>
      <c r="MPU112" s="481"/>
      <c r="MPV112" s="481"/>
      <c r="MPW112" s="481"/>
      <c r="MPX112" s="481"/>
      <c r="MPY112" s="481"/>
      <c r="MPZ112" s="481"/>
      <c r="MQA112" s="481"/>
      <c r="MQB112" s="481"/>
      <c r="MQC112" s="481"/>
      <c r="MQD112" s="481"/>
      <c r="MQE112" s="481"/>
      <c r="MQF112" s="481"/>
      <c r="MQG112" s="481"/>
      <c r="MQH112" s="481"/>
      <c r="MQI112" s="481"/>
      <c r="MQJ112" s="481"/>
      <c r="MQK112" s="481"/>
      <c r="MQL112" s="481"/>
      <c r="MQM112" s="481"/>
      <c r="MQN112" s="481"/>
      <c r="MQO112" s="481"/>
      <c r="MQP112" s="481"/>
      <c r="MQQ112" s="481"/>
      <c r="MQR112" s="481"/>
      <c r="MQS112" s="481"/>
      <c r="MQT112" s="481"/>
      <c r="MQU112" s="481"/>
      <c r="MQV112" s="481"/>
      <c r="MQW112" s="481"/>
      <c r="MQX112" s="481"/>
      <c r="MQY112" s="481"/>
      <c r="MQZ112" s="481"/>
      <c r="MRA112" s="481"/>
      <c r="MRB112" s="481"/>
      <c r="MRC112" s="481"/>
      <c r="MRD112" s="481"/>
      <c r="MRE112" s="481"/>
      <c r="MRF112" s="481"/>
      <c r="MRG112" s="481"/>
      <c r="MRH112" s="481"/>
      <c r="MRI112" s="481"/>
      <c r="MRJ112" s="481"/>
      <c r="MRK112" s="481"/>
      <c r="MRL112" s="481"/>
      <c r="MRM112" s="481"/>
      <c r="MRN112" s="481"/>
      <c r="MRO112" s="481"/>
      <c r="MRP112" s="481"/>
      <c r="MRQ112" s="481"/>
      <c r="MRR112" s="481"/>
      <c r="MRS112" s="481"/>
      <c r="MRT112" s="481"/>
      <c r="MRU112" s="481"/>
      <c r="MRV112" s="481"/>
      <c r="MRW112" s="481"/>
      <c r="MRX112" s="481"/>
      <c r="MRY112" s="481"/>
      <c r="MRZ112" s="481"/>
      <c r="MSA112" s="481"/>
      <c r="MSB112" s="481"/>
      <c r="MSC112" s="481"/>
      <c r="MSD112" s="481"/>
      <c r="MSE112" s="481"/>
      <c r="MSF112" s="481"/>
      <c r="MSG112" s="481"/>
      <c r="MSH112" s="481"/>
      <c r="MSI112" s="481"/>
      <c r="MSJ112" s="481"/>
      <c r="MSK112" s="481"/>
      <c r="MSL112" s="481"/>
      <c r="MSM112" s="481"/>
      <c r="MSN112" s="481"/>
      <c r="MSO112" s="481"/>
      <c r="MSP112" s="481"/>
      <c r="MSQ112" s="481"/>
      <c r="MSR112" s="481"/>
      <c r="MSS112" s="481"/>
      <c r="MST112" s="481"/>
      <c r="MSU112" s="481"/>
      <c r="MSV112" s="481"/>
      <c r="MSW112" s="481"/>
      <c r="MSX112" s="481"/>
      <c r="MSY112" s="481"/>
      <c r="MSZ112" s="481"/>
      <c r="MTA112" s="481"/>
      <c r="MTB112" s="481"/>
      <c r="MTC112" s="481"/>
      <c r="MTD112" s="481"/>
      <c r="MTE112" s="481"/>
      <c r="MTF112" s="481"/>
      <c r="MTG112" s="481"/>
      <c r="MTH112" s="481"/>
      <c r="MTI112" s="481"/>
      <c r="MTJ112" s="481"/>
      <c r="MTK112" s="481"/>
      <c r="MTL112" s="481"/>
      <c r="MTM112" s="481"/>
      <c r="MTN112" s="481"/>
      <c r="MTO112" s="481"/>
      <c r="MTP112" s="481"/>
      <c r="MTQ112" s="481"/>
      <c r="MTR112" s="481"/>
      <c r="MTS112" s="481"/>
      <c r="MTT112" s="481"/>
      <c r="MTU112" s="481"/>
      <c r="MTV112" s="481"/>
      <c r="MTW112" s="481"/>
      <c r="MTX112" s="481"/>
      <c r="MTY112" s="481"/>
      <c r="MTZ112" s="481"/>
      <c r="MUA112" s="481"/>
      <c r="MUB112" s="481"/>
      <c r="MUC112" s="481"/>
      <c r="MUD112" s="481"/>
      <c r="MUE112" s="481"/>
      <c r="MUF112" s="481"/>
      <c r="MUG112" s="481"/>
      <c r="MUH112" s="481"/>
      <c r="MUI112" s="481"/>
      <c r="MUJ112" s="481"/>
      <c r="MUK112" s="481"/>
      <c r="MUL112" s="481"/>
      <c r="MUM112" s="481"/>
      <c r="MUN112" s="481"/>
      <c r="MUO112" s="481"/>
      <c r="MUP112" s="481"/>
      <c r="MUQ112" s="481"/>
      <c r="MUR112" s="481"/>
      <c r="MUS112" s="481"/>
      <c r="MUT112" s="481"/>
      <c r="MUU112" s="481"/>
      <c r="MUV112" s="481"/>
      <c r="MUW112" s="481"/>
      <c r="MUX112" s="481"/>
      <c r="MUY112" s="481"/>
      <c r="MUZ112" s="481"/>
      <c r="MVA112" s="481"/>
      <c r="MVB112" s="481"/>
      <c r="MVC112" s="481"/>
      <c r="MVD112" s="481"/>
      <c r="MVE112" s="481"/>
      <c r="MVF112" s="481"/>
      <c r="MVG112" s="481"/>
      <c r="MVH112" s="481"/>
      <c r="MVI112" s="481"/>
      <c r="MVJ112" s="481"/>
      <c r="MVK112" s="481"/>
      <c r="MVL112" s="481"/>
      <c r="MVM112" s="481"/>
      <c r="MVN112" s="481"/>
      <c r="MVO112" s="481"/>
      <c r="MVP112" s="481"/>
      <c r="MVQ112" s="481"/>
      <c r="MVR112" s="481"/>
      <c r="MVS112" s="481"/>
      <c r="MVT112" s="481"/>
      <c r="MVU112" s="481"/>
      <c r="MVV112" s="481"/>
      <c r="MVW112" s="481"/>
      <c r="MVX112" s="481"/>
      <c r="MVY112" s="481"/>
      <c r="MVZ112" s="481"/>
      <c r="MWA112" s="481"/>
      <c r="MWB112" s="481"/>
      <c r="MWC112" s="481"/>
      <c r="MWD112" s="481"/>
      <c r="MWE112" s="481"/>
      <c r="MWF112" s="481"/>
      <c r="MWG112" s="481"/>
      <c r="MWH112" s="481"/>
      <c r="MWI112" s="481"/>
      <c r="MWJ112" s="481"/>
      <c r="MWK112" s="481"/>
      <c r="MWL112" s="481"/>
      <c r="MWM112" s="481"/>
      <c r="MWN112" s="481"/>
      <c r="MWO112" s="481"/>
      <c r="MWP112" s="481"/>
      <c r="MWQ112" s="481"/>
      <c r="MWR112" s="481"/>
      <c r="MWS112" s="481"/>
      <c r="MWT112" s="481"/>
      <c r="MWU112" s="481"/>
      <c r="MWV112" s="481"/>
      <c r="MWW112" s="481"/>
      <c r="MWX112" s="481"/>
      <c r="MWY112" s="481"/>
      <c r="MWZ112" s="481"/>
      <c r="MXA112" s="481"/>
      <c r="MXB112" s="481"/>
      <c r="MXC112" s="481"/>
      <c r="MXD112" s="481"/>
      <c r="MXE112" s="481"/>
      <c r="MXF112" s="481"/>
      <c r="MXG112" s="481"/>
      <c r="MXH112" s="481"/>
      <c r="MXI112" s="481"/>
      <c r="MXJ112" s="481"/>
      <c r="MXK112" s="481"/>
      <c r="MXL112" s="481"/>
      <c r="MXM112" s="481"/>
      <c r="MXN112" s="481"/>
      <c r="MXO112" s="481"/>
      <c r="MXP112" s="481"/>
      <c r="MXQ112" s="481"/>
      <c r="MXR112" s="481"/>
      <c r="MXS112" s="481"/>
      <c r="MXT112" s="481"/>
      <c r="MXU112" s="481"/>
      <c r="MXV112" s="481"/>
      <c r="MXW112" s="481"/>
      <c r="MXX112" s="481"/>
      <c r="MXY112" s="481"/>
      <c r="MXZ112" s="481"/>
      <c r="MYA112" s="481"/>
      <c r="MYB112" s="481"/>
      <c r="MYC112" s="481"/>
      <c r="MYD112" s="481"/>
      <c r="MYE112" s="481"/>
      <c r="MYF112" s="481"/>
      <c r="MYG112" s="481"/>
      <c r="MYH112" s="481"/>
      <c r="MYI112" s="481"/>
      <c r="MYJ112" s="481"/>
      <c r="MYK112" s="481"/>
      <c r="MYL112" s="481"/>
      <c r="MYM112" s="481"/>
      <c r="MYN112" s="481"/>
      <c r="MYO112" s="481"/>
      <c r="MYP112" s="481"/>
      <c r="MYQ112" s="481"/>
      <c r="MYR112" s="481"/>
      <c r="MYS112" s="481"/>
      <c r="MYT112" s="481"/>
      <c r="MYU112" s="481"/>
      <c r="MYV112" s="481"/>
      <c r="MYW112" s="481"/>
      <c r="MYX112" s="481"/>
      <c r="MYY112" s="481"/>
      <c r="MYZ112" s="481"/>
      <c r="MZA112" s="481"/>
      <c r="MZB112" s="481"/>
      <c r="MZC112" s="481"/>
      <c r="MZD112" s="481"/>
      <c r="MZE112" s="481"/>
      <c r="MZF112" s="481"/>
      <c r="MZG112" s="481"/>
      <c r="MZH112" s="481"/>
      <c r="MZI112" s="481"/>
      <c r="MZJ112" s="481"/>
      <c r="MZK112" s="481"/>
      <c r="MZL112" s="481"/>
      <c r="MZM112" s="481"/>
      <c r="MZN112" s="481"/>
      <c r="MZO112" s="481"/>
      <c r="MZP112" s="481"/>
      <c r="MZQ112" s="481"/>
      <c r="MZR112" s="481"/>
      <c r="MZS112" s="481"/>
      <c r="MZT112" s="481"/>
      <c r="MZU112" s="481"/>
      <c r="MZV112" s="481"/>
      <c r="MZW112" s="481"/>
      <c r="MZX112" s="481"/>
      <c r="MZY112" s="481"/>
      <c r="MZZ112" s="481"/>
      <c r="NAA112" s="481"/>
      <c r="NAB112" s="481"/>
      <c r="NAC112" s="481"/>
      <c r="NAD112" s="481"/>
      <c r="NAE112" s="481"/>
      <c r="NAF112" s="481"/>
      <c r="NAG112" s="481"/>
      <c r="NAH112" s="481"/>
      <c r="NAI112" s="481"/>
      <c r="NAJ112" s="481"/>
      <c r="NAK112" s="481"/>
      <c r="NAL112" s="481"/>
      <c r="NAM112" s="481"/>
      <c r="NAN112" s="481"/>
      <c r="NAO112" s="481"/>
      <c r="NAP112" s="481"/>
      <c r="NAQ112" s="481"/>
      <c r="NAR112" s="481"/>
      <c r="NAS112" s="481"/>
      <c r="NAT112" s="481"/>
      <c r="NAU112" s="481"/>
      <c r="NAV112" s="481"/>
      <c r="NAW112" s="481"/>
      <c r="NAX112" s="481"/>
      <c r="NAY112" s="481"/>
      <c r="NAZ112" s="481"/>
      <c r="NBA112" s="481"/>
      <c r="NBB112" s="481"/>
      <c r="NBC112" s="481"/>
      <c r="NBD112" s="481"/>
      <c r="NBE112" s="481"/>
      <c r="NBF112" s="481"/>
      <c r="NBG112" s="481"/>
      <c r="NBH112" s="481"/>
      <c r="NBI112" s="481"/>
      <c r="NBJ112" s="481"/>
      <c r="NBK112" s="481"/>
      <c r="NBL112" s="481"/>
      <c r="NBM112" s="481"/>
      <c r="NBN112" s="481"/>
      <c r="NBO112" s="481"/>
      <c r="NBP112" s="481"/>
      <c r="NBQ112" s="481"/>
      <c r="NBR112" s="481"/>
      <c r="NBS112" s="481"/>
      <c r="NBT112" s="481"/>
      <c r="NBU112" s="481"/>
      <c r="NBV112" s="481"/>
      <c r="NBW112" s="481"/>
      <c r="NBX112" s="481"/>
      <c r="NBY112" s="481"/>
      <c r="NBZ112" s="481"/>
      <c r="NCA112" s="481"/>
      <c r="NCB112" s="481"/>
      <c r="NCC112" s="481"/>
      <c r="NCD112" s="481"/>
      <c r="NCE112" s="481"/>
      <c r="NCF112" s="481"/>
      <c r="NCG112" s="481"/>
      <c r="NCH112" s="481"/>
      <c r="NCI112" s="481"/>
      <c r="NCJ112" s="481"/>
      <c r="NCK112" s="481"/>
      <c r="NCL112" s="481"/>
      <c r="NCM112" s="481"/>
      <c r="NCN112" s="481"/>
      <c r="NCO112" s="481"/>
      <c r="NCP112" s="481"/>
      <c r="NCQ112" s="481"/>
      <c r="NCR112" s="481"/>
      <c r="NCS112" s="481"/>
      <c r="NCT112" s="481"/>
      <c r="NCU112" s="481"/>
      <c r="NCV112" s="481"/>
      <c r="NCW112" s="481"/>
      <c r="NCX112" s="481"/>
      <c r="NCY112" s="481"/>
      <c r="NCZ112" s="481"/>
      <c r="NDA112" s="481"/>
      <c r="NDB112" s="481"/>
      <c r="NDC112" s="481"/>
      <c r="NDD112" s="481"/>
      <c r="NDE112" s="481"/>
      <c r="NDF112" s="481"/>
      <c r="NDG112" s="481"/>
      <c r="NDH112" s="481"/>
      <c r="NDI112" s="481"/>
      <c r="NDJ112" s="481"/>
      <c r="NDK112" s="481"/>
      <c r="NDL112" s="481"/>
      <c r="NDM112" s="481"/>
      <c r="NDN112" s="481"/>
      <c r="NDO112" s="481"/>
      <c r="NDP112" s="481"/>
      <c r="NDQ112" s="481"/>
      <c r="NDR112" s="481"/>
      <c r="NDS112" s="481"/>
      <c r="NDT112" s="481"/>
      <c r="NDU112" s="481"/>
      <c r="NDV112" s="481"/>
      <c r="NDW112" s="481"/>
      <c r="NDX112" s="481"/>
      <c r="NDY112" s="481"/>
      <c r="NDZ112" s="481"/>
      <c r="NEA112" s="481"/>
      <c r="NEB112" s="481"/>
      <c r="NEC112" s="481"/>
      <c r="NED112" s="481"/>
      <c r="NEE112" s="481"/>
      <c r="NEF112" s="481"/>
      <c r="NEG112" s="481"/>
      <c r="NEH112" s="481"/>
      <c r="NEI112" s="481"/>
      <c r="NEJ112" s="481"/>
      <c r="NEK112" s="481"/>
      <c r="NEL112" s="481"/>
      <c r="NEM112" s="481"/>
      <c r="NEN112" s="481"/>
      <c r="NEO112" s="481"/>
      <c r="NEP112" s="481"/>
      <c r="NEQ112" s="481"/>
      <c r="NER112" s="481"/>
      <c r="NES112" s="481"/>
      <c r="NET112" s="481"/>
      <c r="NEU112" s="481"/>
      <c r="NEV112" s="481"/>
      <c r="NEW112" s="481"/>
      <c r="NEX112" s="481"/>
      <c r="NEY112" s="481"/>
      <c r="NEZ112" s="481"/>
      <c r="NFA112" s="481"/>
      <c r="NFB112" s="481"/>
      <c r="NFC112" s="481"/>
      <c r="NFD112" s="481"/>
      <c r="NFE112" s="481"/>
      <c r="NFF112" s="481"/>
      <c r="NFG112" s="481"/>
      <c r="NFH112" s="481"/>
      <c r="NFI112" s="481"/>
      <c r="NFJ112" s="481"/>
      <c r="NFK112" s="481"/>
      <c r="NFL112" s="481"/>
      <c r="NFM112" s="481"/>
      <c r="NFN112" s="481"/>
      <c r="NFO112" s="481"/>
      <c r="NFP112" s="481"/>
      <c r="NFQ112" s="481"/>
      <c r="NFR112" s="481"/>
      <c r="NFS112" s="481"/>
      <c r="NFT112" s="481"/>
      <c r="NFU112" s="481"/>
      <c r="NFV112" s="481"/>
      <c r="NFW112" s="481"/>
      <c r="NFX112" s="481"/>
      <c r="NFY112" s="481"/>
      <c r="NFZ112" s="481"/>
      <c r="NGA112" s="481"/>
      <c r="NGB112" s="481"/>
      <c r="NGC112" s="481"/>
      <c r="NGD112" s="481"/>
      <c r="NGE112" s="481"/>
      <c r="NGF112" s="481"/>
      <c r="NGG112" s="481"/>
      <c r="NGH112" s="481"/>
      <c r="NGI112" s="481"/>
      <c r="NGJ112" s="481"/>
      <c r="NGK112" s="481"/>
      <c r="NGL112" s="481"/>
      <c r="NGM112" s="481"/>
      <c r="NGN112" s="481"/>
      <c r="NGO112" s="481"/>
      <c r="NGP112" s="481"/>
      <c r="NGQ112" s="481"/>
      <c r="NGR112" s="481"/>
      <c r="NGS112" s="481"/>
      <c r="NGT112" s="481"/>
      <c r="NGU112" s="481"/>
      <c r="NGV112" s="481"/>
      <c r="NGW112" s="481"/>
      <c r="NGX112" s="481"/>
      <c r="NGY112" s="481"/>
      <c r="NGZ112" s="481"/>
      <c r="NHA112" s="481"/>
      <c r="NHB112" s="481"/>
      <c r="NHC112" s="481"/>
      <c r="NHD112" s="481"/>
      <c r="NHE112" s="481"/>
      <c r="NHF112" s="481"/>
      <c r="NHG112" s="481"/>
      <c r="NHH112" s="481"/>
      <c r="NHI112" s="481"/>
      <c r="NHJ112" s="481"/>
      <c r="NHK112" s="481"/>
      <c r="NHL112" s="481"/>
      <c r="NHM112" s="481"/>
      <c r="NHN112" s="481"/>
      <c r="NHO112" s="481"/>
      <c r="NHP112" s="481"/>
      <c r="NHQ112" s="481"/>
      <c r="NHR112" s="481"/>
      <c r="NHS112" s="481"/>
      <c r="NHT112" s="481"/>
      <c r="NHU112" s="481"/>
      <c r="NHV112" s="481"/>
      <c r="NHW112" s="481"/>
      <c r="NHX112" s="481"/>
      <c r="NHY112" s="481"/>
      <c r="NHZ112" s="481"/>
      <c r="NIA112" s="481"/>
      <c r="NIB112" s="481"/>
      <c r="NIC112" s="481"/>
      <c r="NID112" s="481"/>
      <c r="NIE112" s="481"/>
      <c r="NIF112" s="481"/>
      <c r="NIG112" s="481"/>
      <c r="NIH112" s="481"/>
      <c r="NII112" s="481"/>
      <c r="NIJ112" s="481"/>
      <c r="NIK112" s="481"/>
      <c r="NIL112" s="481"/>
      <c r="NIM112" s="481"/>
      <c r="NIN112" s="481"/>
      <c r="NIO112" s="481"/>
      <c r="NIP112" s="481"/>
      <c r="NIQ112" s="481"/>
      <c r="NIR112" s="481"/>
      <c r="NIS112" s="481"/>
      <c r="NIT112" s="481"/>
      <c r="NIU112" s="481"/>
      <c r="NIV112" s="481"/>
      <c r="NIW112" s="481"/>
      <c r="NIX112" s="481"/>
      <c r="NIY112" s="481"/>
      <c r="NIZ112" s="481"/>
      <c r="NJA112" s="481"/>
      <c r="NJB112" s="481"/>
      <c r="NJC112" s="481"/>
      <c r="NJD112" s="481"/>
      <c r="NJE112" s="481"/>
      <c r="NJF112" s="481"/>
      <c r="NJG112" s="481"/>
      <c r="NJH112" s="481"/>
      <c r="NJI112" s="481"/>
      <c r="NJJ112" s="481"/>
      <c r="NJK112" s="481"/>
      <c r="NJL112" s="481"/>
      <c r="NJM112" s="481"/>
      <c r="NJN112" s="481"/>
      <c r="NJO112" s="481"/>
      <c r="NJP112" s="481"/>
      <c r="NJQ112" s="481"/>
      <c r="NJR112" s="481"/>
      <c r="NJS112" s="481"/>
      <c r="NJT112" s="481"/>
      <c r="NJU112" s="481"/>
      <c r="NJV112" s="481"/>
      <c r="NJW112" s="481"/>
      <c r="NJX112" s="481"/>
      <c r="NJY112" s="481"/>
      <c r="NJZ112" s="481"/>
      <c r="NKA112" s="481"/>
      <c r="NKB112" s="481"/>
      <c r="NKC112" s="481"/>
      <c r="NKD112" s="481"/>
      <c r="NKE112" s="481"/>
      <c r="NKF112" s="481"/>
      <c r="NKG112" s="481"/>
      <c r="NKH112" s="481"/>
      <c r="NKI112" s="481"/>
      <c r="NKJ112" s="481"/>
      <c r="NKK112" s="481"/>
      <c r="NKL112" s="481"/>
      <c r="NKM112" s="481"/>
      <c r="NKN112" s="481"/>
      <c r="NKO112" s="481"/>
      <c r="NKP112" s="481"/>
      <c r="NKQ112" s="481"/>
      <c r="NKR112" s="481"/>
      <c r="NKS112" s="481"/>
      <c r="NKT112" s="481"/>
      <c r="NKU112" s="481"/>
      <c r="NKV112" s="481"/>
      <c r="NKW112" s="481"/>
      <c r="NKX112" s="481"/>
      <c r="NKY112" s="481"/>
      <c r="NKZ112" s="481"/>
      <c r="NLA112" s="481"/>
      <c r="NLB112" s="481"/>
      <c r="NLC112" s="481"/>
      <c r="NLD112" s="481"/>
      <c r="NLE112" s="481"/>
      <c r="NLF112" s="481"/>
      <c r="NLG112" s="481"/>
      <c r="NLH112" s="481"/>
      <c r="NLI112" s="481"/>
      <c r="NLJ112" s="481"/>
      <c r="NLK112" s="481"/>
      <c r="NLL112" s="481"/>
      <c r="NLM112" s="481"/>
      <c r="NLN112" s="481"/>
      <c r="NLO112" s="481"/>
      <c r="NLP112" s="481"/>
      <c r="NLQ112" s="481"/>
      <c r="NLR112" s="481"/>
      <c r="NLS112" s="481"/>
      <c r="NLT112" s="481"/>
      <c r="NLU112" s="481"/>
      <c r="NLV112" s="481"/>
      <c r="NLW112" s="481"/>
      <c r="NLX112" s="481"/>
      <c r="NLY112" s="481"/>
      <c r="NLZ112" s="481"/>
      <c r="NMA112" s="481"/>
      <c r="NMB112" s="481"/>
      <c r="NMC112" s="481"/>
      <c r="NMD112" s="481"/>
      <c r="NME112" s="481"/>
      <c r="NMF112" s="481"/>
      <c r="NMG112" s="481"/>
      <c r="NMH112" s="481"/>
      <c r="NMI112" s="481"/>
      <c r="NMJ112" s="481"/>
      <c r="NMK112" s="481"/>
      <c r="NML112" s="481"/>
      <c r="NMM112" s="481"/>
      <c r="NMN112" s="481"/>
      <c r="NMO112" s="481"/>
      <c r="NMP112" s="481"/>
      <c r="NMQ112" s="481"/>
      <c r="NMR112" s="481"/>
      <c r="NMS112" s="481"/>
      <c r="NMT112" s="481"/>
      <c r="NMU112" s="481"/>
      <c r="NMV112" s="481"/>
      <c r="NMW112" s="481"/>
      <c r="NMX112" s="481"/>
      <c r="NMY112" s="481"/>
      <c r="NMZ112" s="481"/>
      <c r="NNA112" s="481"/>
      <c r="NNB112" s="481"/>
      <c r="NNC112" s="481"/>
      <c r="NND112" s="481"/>
      <c r="NNE112" s="481"/>
      <c r="NNF112" s="481"/>
      <c r="NNG112" s="481"/>
      <c r="NNH112" s="481"/>
      <c r="NNI112" s="481"/>
      <c r="NNJ112" s="481"/>
      <c r="NNK112" s="481"/>
      <c r="NNL112" s="481"/>
      <c r="NNM112" s="481"/>
      <c r="NNN112" s="481"/>
      <c r="NNO112" s="481"/>
      <c r="NNP112" s="481"/>
      <c r="NNQ112" s="481"/>
      <c r="NNR112" s="481"/>
      <c r="NNS112" s="481"/>
      <c r="NNT112" s="481"/>
      <c r="NNU112" s="481"/>
      <c r="NNV112" s="481"/>
      <c r="NNW112" s="481"/>
      <c r="NNX112" s="481"/>
      <c r="NNY112" s="481"/>
      <c r="NNZ112" s="481"/>
      <c r="NOA112" s="481"/>
      <c r="NOB112" s="481"/>
      <c r="NOC112" s="481"/>
      <c r="NOD112" s="481"/>
      <c r="NOE112" s="481"/>
      <c r="NOF112" s="481"/>
      <c r="NOG112" s="481"/>
      <c r="NOH112" s="481"/>
      <c r="NOI112" s="481"/>
      <c r="NOJ112" s="481"/>
      <c r="NOK112" s="481"/>
      <c r="NOL112" s="481"/>
      <c r="NOM112" s="481"/>
      <c r="NON112" s="481"/>
      <c r="NOO112" s="481"/>
      <c r="NOP112" s="481"/>
      <c r="NOQ112" s="481"/>
      <c r="NOR112" s="481"/>
      <c r="NOS112" s="481"/>
      <c r="NOT112" s="481"/>
      <c r="NOU112" s="481"/>
      <c r="NOV112" s="481"/>
      <c r="NOW112" s="481"/>
      <c r="NOX112" s="481"/>
      <c r="NOY112" s="481"/>
      <c r="NOZ112" s="481"/>
      <c r="NPA112" s="481"/>
      <c r="NPB112" s="481"/>
      <c r="NPC112" s="481"/>
      <c r="NPD112" s="481"/>
      <c r="NPE112" s="481"/>
      <c r="NPF112" s="481"/>
      <c r="NPG112" s="481"/>
      <c r="NPH112" s="481"/>
      <c r="NPI112" s="481"/>
      <c r="NPJ112" s="481"/>
      <c r="NPK112" s="481"/>
      <c r="NPL112" s="481"/>
      <c r="NPM112" s="481"/>
      <c r="NPN112" s="481"/>
      <c r="NPO112" s="481"/>
      <c r="NPP112" s="481"/>
      <c r="NPQ112" s="481"/>
      <c r="NPR112" s="481"/>
      <c r="NPS112" s="481"/>
      <c r="NPT112" s="481"/>
      <c r="NPU112" s="481"/>
      <c r="NPV112" s="481"/>
      <c r="NPW112" s="481"/>
      <c r="NPX112" s="481"/>
      <c r="NPY112" s="481"/>
      <c r="NPZ112" s="481"/>
      <c r="NQA112" s="481"/>
      <c r="NQB112" s="481"/>
      <c r="NQC112" s="481"/>
      <c r="NQD112" s="481"/>
      <c r="NQE112" s="481"/>
      <c r="NQF112" s="481"/>
      <c r="NQG112" s="481"/>
      <c r="NQH112" s="481"/>
      <c r="NQI112" s="481"/>
      <c r="NQJ112" s="481"/>
      <c r="NQK112" s="481"/>
      <c r="NQL112" s="481"/>
      <c r="NQM112" s="481"/>
      <c r="NQN112" s="481"/>
      <c r="NQO112" s="481"/>
      <c r="NQP112" s="481"/>
      <c r="NQQ112" s="481"/>
      <c r="NQR112" s="481"/>
      <c r="NQS112" s="481"/>
      <c r="NQT112" s="481"/>
      <c r="NQU112" s="481"/>
      <c r="NQV112" s="481"/>
      <c r="NQW112" s="481"/>
      <c r="NQX112" s="481"/>
      <c r="NQY112" s="481"/>
      <c r="NQZ112" s="481"/>
      <c r="NRA112" s="481"/>
      <c r="NRB112" s="481"/>
      <c r="NRC112" s="481"/>
      <c r="NRD112" s="481"/>
      <c r="NRE112" s="481"/>
      <c r="NRF112" s="481"/>
      <c r="NRG112" s="481"/>
      <c r="NRH112" s="481"/>
      <c r="NRI112" s="481"/>
      <c r="NRJ112" s="481"/>
      <c r="NRK112" s="481"/>
      <c r="NRL112" s="481"/>
      <c r="NRM112" s="481"/>
      <c r="NRN112" s="481"/>
      <c r="NRO112" s="481"/>
      <c r="NRP112" s="481"/>
      <c r="NRQ112" s="481"/>
      <c r="NRR112" s="481"/>
      <c r="NRS112" s="481"/>
      <c r="NRT112" s="481"/>
      <c r="NRU112" s="481"/>
      <c r="NRV112" s="481"/>
      <c r="NRW112" s="481"/>
      <c r="NRX112" s="481"/>
      <c r="NRY112" s="481"/>
      <c r="NRZ112" s="481"/>
      <c r="NSA112" s="481"/>
      <c r="NSB112" s="481"/>
      <c r="NSC112" s="481"/>
      <c r="NSD112" s="481"/>
      <c r="NSE112" s="481"/>
      <c r="NSF112" s="481"/>
      <c r="NSG112" s="481"/>
      <c r="NSH112" s="481"/>
      <c r="NSI112" s="481"/>
      <c r="NSJ112" s="481"/>
      <c r="NSK112" s="481"/>
      <c r="NSL112" s="481"/>
      <c r="NSM112" s="481"/>
      <c r="NSN112" s="481"/>
      <c r="NSO112" s="481"/>
      <c r="NSP112" s="481"/>
      <c r="NSQ112" s="481"/>
      <c r="NSR112" s="481"/>
      <c r="NSS112" s="481"/>
      <c r="NST112" s="481"/>
      <c r="NSU112" s="481"/>
      <c r="NSV112" s="481"/>
      <c r="NSW112" s="481"/>
      <c r="NSX112" s="481"/>
      <c r="NSY112" s="481"/>
      <c r="NSZ112" s="481"/>
      <c r="NTA112" s="481"/>
      <c r="NTB112" s="481"/>
      <c r="NTC112" s="481"/>
      <c r="NTD112" s="481"/>
      <c r="NTE112" s="481"/>
      <c r="NTF112" s="481"/>
      <c r="NTG112" s="481"/>
      <c r="NTH112" s="481"/>
      <c r="NTI112" s="481"/>
      <c r="NTJ112" s="481"/>
      <c r="NTK112" s="481"/>
      <c r="NTL112" s="481"/>
      <c r="NTM112" s="481"/>
      <c r="NTN112" s="481"/>
      <c r="NTO112" s="481"/>
      <c r="NTP112" s="481"/>
      <c r="NTQ112" s="481"/>
      <c r="NTR112" s="481"/>
      <c r="NTS112" s="481"/>
      <c r="NTT112" s="481"/>
      <c r="NTU112" s="481"/>
      <c r="NTV112" s="481"/>
      <c r="NTW112" s="481"/>
      <c r="NTX112" s="481"/>
      <c r="NTY112" s="481"/>
      <c r="NTZ112" s="481"/>
      <c r="NUA112" s="481"/>
      <c r="NUB112" s="481"/>
      <c r="NUC112" s="481"/>
      <c r="NUD112" s="481"/>
      <c r="NUE112" s="481"/>
      <c r="NUF112" s="481"/>
      <c r="NUG112" s="481"/>
      <c r="NUH112" s="481"/>
      <c r="NUI112" s="481"/>
      <c r="NUJ112" s="481"/>
      <c r="NUK112" s="481"/>
      <c r="NUL112" s="481"/>
      <c r="NUM112" s="481"/>
      <c r="NUN112" s="481"/>
      <c r="NUO112" s="481"/>
      <c r="NUP112" s="481"/>
      <c r="NUQ112" s="481"/>
      <c r="NUR112" s="481"/>
      <c r="NUS112" s="481"/>
      <c r="NUT112" s="481"/>
      <c r="NUU112" s="481"/>
      <c r="NUV112" s="481"/>
      <c r="NUW112" s="481"/>
      <c r="NUX112" s="481"/>
      <c r="NUY112" s="481"/>
      <c r="NUZ112" s="481"/>
      <c r="NVA112" s="481"/>
      <c r="NVB112" s="481"/>
      <c r="NVC112" s="481"/>
      <c r="NVD112" s="481"/>
      <c r="NVE112" s="481"/>
      <c r="NVF112" s="481"/>
      <c r="NVG112" s="481"/>
      <c r="NVH112" s="481"/>
      <c r="NVI112" s="481"/>
      <c r="NVJ112" s="481"/>
      <c r="NVK112" s="481"/>
      <c r="NVL112" s="481"/>
      <c r="NVM112" s="481"/>
      <c r="NVN112" s="481"/>
      <c r="NVO112" s="481"/>
      <c r="NVP112" s="481"/>
      <c r="NVQ112" s="481"/>
      <c r="NVR112" s="481"/>
      <c r="NVS112" s="481"/>
      <c r="NVT112" s="481"/>
      <c r="NVU112" s="481"/>
      <c r="NVV112" s="481"/>
      <c r="NVW112" s="481"/>
      <c r="NVX112" s="481"/>
      <c r="NVY112" s="481"/>
      <c r="NVZ112" s="481"/>
      <c r="NWA112" s="481"/>
      <c r="NWB112" s="481"/>
      <c r="NWC112" s="481"/>
      <c r="NWD112" s="481"/>
      <c r="NWE112" s="481"/>
      <c r="NWF112" s="481"/>
      <c r="NWG112" s="481"/>
      <c r="NWH112" s="481"/>
      <c r="NWI112" s="481"/>
      <c r="NWJ112" s="481"/>
      <c r="NWK112" s="481"/>
      <c r="NWL112" s="481"/>
      <c r="NWM112" s="481"/>
      <c r="NWN112" s="481"/>
      <c r="NWO112" s="481"/>
      <c r="NWP112" s="481"/>
      <c r="NWQ112" s="481"/>
      <c r="NWR112" s="481"/>
      <c r="NWS112" s="481"/>
      <c r="NWT112" s="481"/>
      <c r="NWU112" s="481"/>
      <c r="NWV112" s="481"/>
      <c r="NWW112" s="481"/>
      <c r="NWX112" s="481"/>
      <c r="NWY112" s="481"/>
      <c r="NWZ112" s="481"/>
      <c r="NXA112" s="481"/>
      <c r="NXB112" s="481"/>
      <c r="NXC112" s="481"/>
      <c r="NXD112" s="481"/>
      <c r="NXE112" s="481"/>
      <c r="NXF112" s="481"/>
      <c r="NXG112" s="481"/>
      <c r="NXH112" s="481"/>
      <c r="NXI112" s="481"/>
      <c r="NXJ112" s="481"/>
      <c r="NXK112" s="481"/>
      <c r="NXL112" s="481"/>
      <c r="NXM112" s="481"/>
      <c r="NXN112" s="481"/>
      <c r="NXO112" s="481"/>
      <c r="NXP112" s="481"/>
      <c r="NXQ112" s="481"/>
      <c r="NXR112" s="481"/>
      <c r="NXS112" s="481"/>
      <c r="NXT112" s="481"/>
      <c r="NXU112" s="481"/>
      <c r="NXV112" s="481"/>
      <c r="NXW112" s="481"/>
      <c r="NXX112" s="481"/>
      <c r="NXY112" s="481"/>
      <c r="NXZ112" s="481"/>
      <c r="NYA112" s="481"/>
      <c r="NYB112" s="481"/>
      <c r="NYC112" s="481"/>
      <c r="NYD112" s="481"/>
      <c r="NYE112" s="481"/>
      <c r="NYF112" s="481"/>
      <c r="NYG112" s="481"/>
      <c r="NYH112" s="481"/>
      <c r="NYI112" s="481"/>
      <c r="NYJ112" s="481"/>
      <c r="NYK112" s="481"/>
      <c r="NYL112" s="481"/>
      <c r="NYM112" s="481"/>
      <c r="NYN112" s="481"/>
      <c r="NYO112" s="481"/>
      <c r="NYP112" s="481"/>
      <c r="NYQ112" s="481"/>
      <c r="NYR112" s="481"/>
      <c r="NYS112" s="481"/>
      <c r="NYT112" s="481"/>
      <c r="NYU112" s="481"/>
      <c r="NYV112" s="481"/>
      <c r="NYW112" s="481"/>
      <c r="NYX112" s="481"/>
      <c r="NYY112" s="481"/>
      <c r="NYZ112" s="481"/>
      <c r="NZA112" s="481"/>
      <c r="NZB112" s="481"/>
      <c r="NZC112" s="481"/>
      <c r="NZD112" s="481"/>
      <c r="NZE112" s="481"/>
      <c r="NZF112" s="481"/>
      <c r="NZG112" s="481"/>
      <c r="NZH112" s="481"/>
      <c r="NZI112" s="481"/>
      <c r="NZJ112" s="481"/>
      <c r="NZK112" s="481"/>
      <c r="NZL112" s="481"/>
      <c r="NZM112" s="481"/>
      <c r="NZN112" s="481"/>
      <c r="NZO112" s="481"/>
      <c r="NZP112" s="481"/>
      <c r="NZQ112" s="481"/>
      <c r="NZR112" s="481"/>
      <c r="NZS112" s="481"/>
      <c r="NZT112" s="481"/>
      <c r="NZU112" s="481"/>
      <c r="NZV112" s="481"/>
      <c r="NZW112" s="481"/>
      <c r="NZX112" s="481"/>
      <c r="NZY112" s="481"/>
      <c r="NZZ112" s="481"/>
      <c r="OAA112" s="481"/>
      <c r="OAB112" s="481"/>
      <c r="OAC112" s="481"/>
      <c r="OAD112" s="481"/>
      <c r="OAE112" s="481"/>
      <c r="OAF112" s="481"/>
      <c r="OAG112" s="481"/>
      <c r="OAH112" s="481"/>
      <c r="OAI112" s="481"/>
      <c r="OAJ112" s="481"/>
      <c r="OAK112" s="481"/>
      <c r="OAL112" s="481"/>
      <c r="OAM112" s="481"/>
      <c r="OAN112" s="481"/>
      <c r="OAO112" s="481"/>
      <c r="OAP112" s="481"/>
      <c r="OAQ112" s="481"/>
      <c r="OAR112" s="481"/>
      <c r="OAS112" s="481"/>
      <c r="OAT112" s="481"/>
      <c r="OAU112" s="481"/>
      <c r="OAV112" s="481"/>
      <c r="OAW112" s="481"/>
      <c r="OAX112" s="481"/>
      <c r="OAY112" s="481"/>
      <c r="OAZ112" s="481"/>
      <c r="OBA112" s="481"/>
      <c r="OBB112" s="481"/>
      <c r="OBC112" s="481"/>
      <c r="OBD112" s="481"/>
      <c r="OBE112" s="481"/>
      <c r="OBF112" s="481"/>
      <c r="OBG112" s="481"/>
      <c r="OBH112" s="481"/>
      <c r="OBI112" s="481"/>
      <c r="OBJ112" s="481"/>
      <c r="OBK112" s="481"/>
      <c r="OBL112" s="481"/>
      <c r="OBM112" s="481"/>
      <c r="OBN112" s="481"/>
      <c r="OBO112" s="481"/>
      <c r="OBP112" s="481"/>
      <c r="OBQ112" s="481"/>
      <c r="OBR112" s="481"/>
      <c r="OBS112" s="481"/>
      <c r="OBT112" s="481"/>
      <c r="OBU112" s="481"/>
      <c r="OBV112" s="481"/>
      <c r="OBW112" s="481"/>
      <c r="OBX112" s="481"/>
      <c r="OBY112" s="481"/>
      <c r="OBZ112" s="481"/>
      <c r="OCA112" s="481"/>
      <c r="OCB112" s="481"/>
      <c r="OCC112" s="481"/>
      <c r="OCD112" s="481"/>
      <c r="OCE112" s="481"/>
      <c r="OCF112" s="481"/>
      <c r="OCG112" s="481"/>
      <c r="OCH112" s="481"/>
      <c r="OCI112" s="481"/>
      <c r="OCJ112" s="481"/>
      <c r="OCK112" s="481"/>
      <c r="OCL112" s="481"/>
      <c r="OCM112" s="481"/>
      <c r="OCN112" s="481"/>
      <c r="OCO112" s="481"/>
      <c r="OCP112" s="481"/>
      <c r="OCQ112" s="481"/>
      <c r="OCR112" s="481"/>
      <c r="OCS112" s="481"/>
      <c r="OCT112" s="481"/>
      <c r="OCU112" s="481"/>
      <c r="OCV112" s="481"/>
      <c r="OCW112" s="481"/>
      <c r="OCX112" s="481"/>
      <c r="OCY112" s="481"/>
      <c r="OCZ112" s="481"/>
      <c r="ODA112" s="481"/>
      <c r="ODB112" s="481"/>
      <c r="ODC112" s="481"/>
      <c r="ODD112" s="481"/>
      <c r="ODE112" s="481"/>
      <c r="ODF112" s="481"/>
      <c r="ODG112" s="481"/>
      <c r="ODH112" s="481"/>
      <c r="ODI112" s="481"/>
      <c r="ODJ112" s="481"/>
      <c r="ODK112" s="481"/>
      <c r="ODL112" s="481"/>
      <c r="ODM112" s="481"/>
      <c r="ODN112" s="481"/>
      <c r="ODO112" s="481"/>
      <c r="ODP112" s="481"/>
      <c r="ODQ112" s="481"/>
      <c r="ODR112" s="481"/>
      <c r="ODS112" s="481"/>
      <c r="ODT112" s="481"/>
      <c r="ODU112" s="481"/>
      <c r="ODV112" s="481"/>
      <c r="ODW112" s="481"/>
      <c r="ODX112" s="481"/>
      <c r="ODY112" s="481"/>
      <c r="ODZ112" s="481"/>
      <c r="OEA112" s="481"/>
      <c r="OEB112" s="481"/>
      <c r="OEC112" s="481"/>
      <c r="OED112" s="481"/>
      <c r="OEE112" s="481"/>
      <c r="OEF112" s="481"/>
      <c r="OEG112" s="481"/>
      <c r="OEH112" s="481"/>
      <c r="OEI112" s="481"/>
      <c r="OEJ112" s="481"/>
      <c r="OEK112" s="481"/>
      <c r="OEL112" s="481"/>
      <c r="OEM112" s="481"/>
      <c r="OEN112" s="481"/>
      <c r="OEO112" s="481"/>
      <c r="OEP112" s="481"/>
      <c r="OEQ112" s="481"/>
      <c r="OER112" s="481"/>
      <c r="OES112" s="481"/>
      <c r="OET112" s="481"/>
      <c r="OEU112" s="481"/>
      <c r="OEV112" s="481"/>
      <c r="OEW112" s="481"/>
      <c r="OEX112" s="481"/>
      <c r="OEY112" s="481"/>
      <c r="OEZ112" s="481"/>
      <c r="OFA112" s="481"/>
      <c r="OFB112" s="481"/>
      <c r="OFC112" s="481"/>
      <c r="OFD112" s="481"/>
      <c r="OFE112" s="481"/>
      <c r="OFF112" s="481"/>
      <c r="OFG112" s="481"/>
      <c r="OFH112" s="481"/>
      <c r="OFI112" s="481"/>
      <c r="OFJ112" s="481"/>
      <c r="OFK112" s="481"/>
      <c r="OFL112" s="481"/>
      <c r="OFM112" s="481"/>
      <c r="OFN112" s="481"/>
      <c r="OFO112" s="481"/>
      <c r="OFP112" s="481"/>
      <c r="OFQ112" s="481"/>
      <c r="OFR112" s="481"/>
      <c r="OFS112" s="481"/>
      <c r="OFT112" s="481"/>
      <c r="OFU112" s="481"/>
      <c r="OFV112" s="481"/>
      <c r="OFW112" s="481"/>
      <c r="OFX112" s="481"/>
      <c r="OFY112" s="481"/>
      <c r="OFZ112" s="481"/>
      <c r="OGA112" s="481"/>
      <c r="OGB112" s="481"/>
      <c r="OGC112" s="481"/>
      <c r="OGD112" s="481"/>
      <c r="OGE112" s="481"/>
      <c r="OGF112" s="481"/>
      <c r="OGG112" s="481"/>
      <c r="OGH112" s="481"/>
      <c r="OGI112" s="481"/>
      <c r="OGJ112" s="481"/>
      <c r="OGK112" s="481"/>
      <c r="OGL112" s="481"/>
      <c r="OGM112" s="481"/>
      <c r="OGN112" s="481"/>
      <c r="OGO112" s="481"/>
      <c r="OGP112" s="481"/>
      <c r="OGQ112" s="481"/>
      <c r="OGR112" s="481"/>
      <c r="OGS112" s="481"/>
      <c r="OGT112" s="481"/>
      <c r="OGU112" s="481"/>
      <c r="OGV112" s="481"/>
      <c r="OGW112" s="481"/>
      <c r="OGX112" s="481"/>
      <c r="OGY112" s="481"/>
      <c r="OGZ112" s="481"/>
      <c r="OHA112" s="481"/>
      <c r="OHB112" s="481"/>
      <c r="OHC112" s="481"/>
      <c r="OHD112" s="481"/>
      <c r="OHE112" s="481"/>
      <c r="OHF112" s="481"/>
      <c r="OHG112" s="481"/>
      <c r="OHH112" s="481"/>
      <c r="OHI112" s="481"/>
      <c r="OHJ112" s="481"/>
      <c r="OHK112" s="481"/>
      <c r="OHL112" s="481"/>
      <c r="OHM112" s="481"/>
      <c r="OHN112" s="481"/>
      <c r="OHO112" s="481"/>
      <c r="OHP112" s="481"/>
      <c r="OHQ112" s="481"/>
      <c r="OHR112" s="481"/>
      <c r="OHS112" s="481"/>
      <c r="OHT112" s="481"/>
      <c r="OHU112" s="481"/>
      <c r="OHV112" s="481"/>
      <c r="OHW112" s="481"/>
      <c r="OHX112" s="481"/>
      <c r="OHY112" s="481"/>
      <c r="OHZ112" s="481"/>
      <c r="OIA112" s="481"/>
      <c r="OIB112" s="481"/>
      <c r="OIC112" s="481"/>
      <c r="OID112" s="481"/>
      <c r="OIE112" s="481"/>
      <c r="OIF112" s="481"/>
      <c r="OIG112" s="481"/>
      <c r="OIH112" s="481"/>
      <c r="OII112" s="481"/>
      <c r="OIJ112" s="481"/>
      <c r="OIK112" s="481"/>
      <c r="OIL112" s="481"/>
      <c r="OIM112" s="481"/>
      <c r="OIN112" s="481"/>
      <c r="OIO112" s="481"/>
      <c r="OIP112" s="481"/>
      <c r="OIQ112" s="481"/>
      <c r="OIR112" s="481"/>
      <c r="OIS112" s="481"/>
      <c r="OIT112" s="481"/>
      <c r="OIU112" s="481"/>
      <c r="OIV112" s="481"/>
      <c r="OIW112" s="481"/>
      <c r="OIX112" s="481"/>
      <c r="OIY112" s="481"/>
      <c r="OIZ112" s="481"/>
      <c r="OJA112" s="481"/>
      <c r="OJB112" s="481"/>
      <c r="OJC112" s="481"/>
      <c r="OJD112" s="481"/>
      <c r="OJE112" s="481"/>
      <c r="OJF112" s="481"/>
      <c r="OJG112" s="481"/>
      <c r="OJH112" s="481"/>
      <c r="OJI112" s="481"/>
      <c r="OJJ112" s="481"/>
      <c r="OJK112" s="481"/>
      <c r="OJL112" s="481"/>
      <c r="OJM112" s="481"/>
      <c r="OJN112" s="481"/>
      <c r="OJO112" s="481"/>
      <c r="OJP112" s="481"/>
      <c r="OJQ112" s="481"/>
      <c r="OJR112" s="481"/>
      <c r="OJS112" s="481"/>
      <c r="OJT112" s="481"/>
      <c r="OJU112" s="481"/>
      <c r="OJV112" s="481"/>
      <c r="OJW112" s="481"/>
      <c r="OJX112" s="481"/>
      <c r="OJY112" s="481"/>
      <c r="OJZ112" s="481"/>
      <c r="OKA112" s="481"/>
      <c r="OKB112" s="481"/>
      <c r="OKC112" s="481"/>
      <c r="OKD112" s="481"/>
      <c r="OKE112" s="481"/>
      <c r="OKF112" s="481"/>
      <c r="OKG112" s="481"/>
      <c r="OKH112" s="481"/>
      <c r="OKI112" s="481"/>
      <c r="OKJ112" s="481"/>
      <c r="OKK112" s="481"/>
      <c r="OKL112" s="481"/>
      <c r="OKM112" s="481"/>
      <c r="OKN112" s="481"/>
      <c r="OKO112" s="481"/>
      <c r="OKP112" s="481"/>
      <c r="OKQ112" s="481"/>
      <c r="OKR112" s="481"/>
      <c r="OKS112" s="481"/>
      <c r="OKT112" s="481"/>
      <c r="OKU112" s="481"/>
      <c r="OKV112" s="481"/>
      <c r="OKW112" s="481"/>
      <c r="OKX112" s="481"/>
      <c r="OKY112" s="481"/>
      <c r="OKZ112" s="481"/>
      <c r="OLA112" s="481"/>
      <c r="OLB112" s="481"/>
      <c r="OLC112" s="481"/>
      <c r="OLD112" s="481"/>
      <c r="OLE112" s="481"/>
      <c r="OLF112" s="481"/>
      <c r="OLG112" s="481"/>
      <c r="OLH112" s="481"/>
      <c r="OLI112" s="481"/>
      <c r="OLJ112" s="481"/>
      <c r="OLK112" s="481"/>
      <c r="OLL112" s="481"/>
      <c r="OLM112" s="481"/>
      <c r="OLN112" s="481"/>
      <c r="OLO112" s="481"/>
      <c r="OLP112" s="481"/>
      <c r="OLQ112" s="481"/>
      <c r="OLR112" s="481"/>
      <c r="OLS112" s="481"/>
      <c r="OLT112" s="481"/>
      <c r="OLU112" s="481"/>
      <c r="OLV112" s="481"/>
      <c r="OLW112" s="481"/>
      <c r="OLX112" s="481"/>
      <c r="OLY112" s="481"/>
      <c r="OLZ112" s="481"/>
      <c r="OMA112" s="481"/>
      <c r="OMB112" s="481"/>
      <c r="OMC112" s="481"/>
      <c r="OMD112" s="481"/>
      <c r="OME112" s="481"/>
      <c r="OMF112" s="481"/>
      <c r="OMG112" s="481"/>
      <c r="OMH112" s="481"/>
      <c r="OMI112" s="481"/>
      <c r="OMJ112" s="481"/>
      <c r="OMK112" s="481"/>
      <c r="OML112" s="481"/>
      <c r="OMM112" s="481"/>
      <c r="OMN112" s="481"/>
      <c r="OMO112" s="481"/>
      <c r="OMP112" s="481"/>
      <c r="OMQ112" s="481"/>
      <c r="OMR112" s="481"/>
      <c r="OMS112" s="481"/>
      <c r="OMT112" s="481"/>
      <c r="OMU112" s="481"/>
      <c r="OMV112" s="481"/>
      <c r="OMW112" s="481"/>
      <c r="OMX112" s="481"/>
      <c r="OMY112" s="481"/>
      <c r="OMZ112" s="481"/>
      <c r="ONA112" s="481"/>
      <c r="ONB112" s="481"/>
      <c r="ONC112" s="481"/>
      <c r="OND112" s="481"/>
      <c r="ONE112" s="481"/>
      <c r="ONF112" s="481"/>
      <c r="ONG112" s="481"/>
      <c r="ONH112" s="481"/>
      <c r="ONI112" s="481"/>
      <c r="ONJ112" s="481"/>
      <c r="ONK112" s="481"/>
      <c r="ONL112" s="481"/>
      <c r="ONM112" s="481"/>
      <c r="ONN112" s="481"/>
      <c r="ONO112" s="481"/>
      <c r="ONP112" s="481"/>
      <c r="ONQ112" s="481"/>
      <c r="ONR112" s="481"/>
      <c r="ONS112" s="481"/>
      <c r="ONT112" s="481"/>
      <c r="ONU112" s="481"/>
      <c r="ONV112" s="481"/>
      <c r="ONW112" s="481"/>
      <c r="ONX112" s="481"/>
      <c r="ONY112" s="481"/>
      <c r="ONZ112" s="481"/>
      <c r="OOA112" s="481"/>
      <c r="OOB112" s="481"/>
      <c r="OOC112" s="481"/>
      <c r="OOD112" s="481"/>
      <c r="OOE112" s="481"/>
      <c r="OOF112" s="481"/>
      <c r="OOG112" s="481"/>
      <c r="OOH112" s="481"/>
      <c r="OOI112" s="481"/>
      <c r="OOJ112" s="481"/>
      <c r="OOK112" s="481"/>
      <c r="OOL112" s="481"/>
      <c r="OOM112" s="481"/>
      <c r="OON112" s="481"/>
      <c r="OOO112" s="481"/>
      <c r="OOP112" s="481"/>
      <c r="OOQ112" s="481"/>
      <c r="OOR112" s="481"/>
      <c r="OOS112" s="481"/>
      <c r="OOT112" s="481"/>
      <c r="OOU112" s="481"/>
      <c r="OOV112" s="481"/>
      <c r="OOW112" s="481"/>
      <c r="OOX112" s="481"/>
      <c r="OOY112" s="481"/>
      <c r="OOZ112" s="481"/>
      <c r="OPA112" s="481"/>
      <c r="OPB112" s="481"/>
      <c r="OPC112" s="481"/>
      <c r="OPD112" s="481"/>
      <c r="OPE112" s="481"/>
      <c r="OPF112" s="481"/>
      <c r="OPG112" s="481"/>
      <c r="OPH112" s="481"/>
      <c r="OPI112" s="481"/>
      <c r="OPJ112" s="481"/>
      <c r="OPK112" s="481"/>
      <c r="OPL112" s="481"/>
      <c r="OPM112" s="481"/>
      <c r="OPN112" s="481"/>
      <c r="OPO112" s="481"/>
      <c r="OPP112" s="481"/>
      <c r="OPQ112" s="481"/>
      <c r="OPR112" s="481"/>
      <c r="OPS112" s="481"/>
      <c r="OPT112" s="481"/>
      <c r="OPU112" s="481"/>
      <c r="OPV112" s="481"/>
      <c r="OPW112" s="481"/>
      <c r="OPX112" s="481"/>
      <c r="OPY112" s="481"/>
      <c r="OPZ112" s="481"/>
      <c r="OQA112" s="481"/>
      <c r="OQB112" s="481"/>
      <c r="OQC112" s="481"/>
      <c r="OQD112" s="481"/>
      <c r="OQE112" s="481"/>
      <c r="OQF112" s="481"/>
      <c r="OQG112" s="481"/>
      <c r="OQH112" s="481"/>
      <c r="OQI112" s="481"/>
      <c r="OQJ112" s="481"/>
      <c r="OQK112" s="481"/>
      <c r="OQL112" s="481"/>
      <c r="OQM112" s="481"/>
      <c r="OQN112" s="481"/>
      <c r="OQO112" s="481"/>
      <c r="OQP112" s="481"/>
      <c r="OQQ112" s="481"/>
      <c r="OQR112" s="481"/>
      <c r="OQS112" s="481"/>
      <c r="OQT112" s="481"/>
      <c r="OQU112" s="481"/>
      <c r="OQV112" s="481"/>
      <c r="OQW112" s="481"/>
      <c r="OQX112" s="481"/>
      <c r="OQY112" s="481"/>
      <c r="OQZ112" s="481"/>
      <c r="ORA112" s="481"/>
      <c r="ORB112" s="481"/>
      <c r="ORC112" s="481"/>
      <c r="ORD112" s="481"/>
      <c r="ORE112" s="481"/>
      <c r="ORF112" s="481"/>
      <c r="ORG112" s="481"/>
      <c r="ORH112" s="481"/>
      <c r="ORI112" s="481"/>
      <c r="ORJ112" s="481"/>
      <c r="ORK112" s="481"/>
      <c r="ORL112" s="481"/>
      <c r="ORM112" s="481"/>
      <c r="ORN112" s="481"/>
      <c r="ORO112" s="481"/>
      <c r="ORP112" s="481"/>
      <c r="ORQ112" s="481"/>
      <c r="ORR112" s="481"/>
      <c r="ORS112" s="481"/>
      <c r="ORT112" s="481"/>
      <c r="ORU112" s="481"/>
      <c r="ORV112" s="481"/>
      <c r="ORW112" s="481"/>
      <c r="ORX112" s="481"/>
      <c r="ORY112" s="481"/>
      <c r="ORZ112" s="481"/>
      <c r="OSA112" s="481"/>
      <c r="OSB112" s="481"/>
      <c r="OSC112" s="481"/>
      <c r="OSD112" s="481"/>
      <c r="OSE112" s="481"/>
      <c r="OSF112" s="481"/>
      <c r="OSG112" s="481"/>
      <c r="OSH112" s="481"/>
      <c r="OSI112" s="481"/>
      <c r="OSJ112" s="481"/>
      <c r="OSK112" s="481"/>
      <c r="OSL112" s="481"/>
      <c r="OSM112" s="481"/>
      <c r="OSN112" s="481"/>
      <c r="OSO112" s="481"/>
      <c r="OSP112" s="481"/>
      <c r="OSQ112" s="481"/>
      <c r="OSR112" s="481"/>
      <c r="OSS112" s="481"/>
      <c r="OST112" s="481"/>
      <c r="OSU112" s="481"/>
      <c r="OSV112" s="481"/>
      <c r="OSW112" s="481"/>
      <c r="OSX112" s="481"/>
      <c r="OSY112" s="481"/>
      <c r="OSZ112" s="481"/>
      <c r="OTA112" s="481"/>
      <c r="OTB112" s="481"/>
      <c r="OTC112" s="481"/>
      <c r="OTD112" s="481"/>
      <c r="OTE112" s="481"/>
      <c r="OTF112" s="481"/>
      <c r="OTG112" s="481"/>
      <c r="OTH112" s="481"/>
      <c r="OTI112" s="481"/>
      <c r="OTJ112" s="481"/>
      <c r="OTK112" s="481"/>
      <c r="OTL112" s="481"/>
      <c r="OTM112" s="481"/>
      <c r="OTN112" s="481"/>
      <c r="OTO112" s="481"/>
      <c r="OTP112" s="481"/>
      <c r="OTQ112" s="481"/>
      <c r="OTR112" s="481"/>
      <c r="OTS112" s="481"/>
      <c r="OTT112" s="481"/>
      <c r="OTU112" s="481"/>
      <c r="OTV112" s="481"/>
      <c r="OTW112" s="481"/>
      <c r="OTX112" s="481"/>
      <c r="OTY112" s="481"/>
      <c r="OTZ112" s="481"/>
      <c r="OUA112" s="481"/>
      <c r="OUB112" s="481"/>
      <c r="OUC112" s="481"/>
      <c r="OUD112" s="481"/>
      <c r="OUE112" s="481"/>
      <c r="OUF112" s="481"/>
      <c r="OUG112" s="481"/>
      <c r="OUH112" s="481"/>
      <c r="OUI112" s="481"/>
      <c r="OUJ112" s="481"/>
      <c r="OUK112" s="481"/>
      <c r="OUL112" s="481"/>
      <c r="OUM112" s="481"/>
      <c r="OUN112" s="481"/>
      <c r="OUO112" s="481"/>
      <c r="OUP112" s="481"/>
      <c r="OUQ112" s="481"/>
      <c r="OUR112" s="481"/>
      <c r="OUS112" s="481"/>
      <c r="OUT112" s="481"/>
      <c r="OUU112" s="481"/>
      <c r="OUV112" s="481"/>
      <c r="OUW112" s="481"/>
      <c r="OUX112" s="481"/>
      <c r="OUY112" s="481"/>
      <c r="OUZ112" s="481"/>
      <c r="OVA112" s="481"/>
      <c r="OVB112" s="481"/>
      <c r="OVC112" s="481"/>
      <c r="OVD112" s="481"/>
      <c r="OVE112" s="481"/>
      <c r="OVF112" s="481"/>
      <c r="OVG112" s="481"/>
      <c r="OVH112" s="481"/>
      <c r="OVI112" s="481"/>
      <c r="OVJ112" s="481"/>
      <c r="OVK112" s="481"/>
      <c r="OVL112" s="481"/>
      <c r="OVM112" s="481"/>
      <c r="OVN112" s="481"/>
      <c r="OVO112" s="481"/>
      <c r="OVP112" s="481"/>
      <c r="OVQ112" s="481"/>
      <c r="OVR112" s="481"/>
      <c r="OVS112" s="481"/>
      <c r="OVT112" s="481"/>
      <c r="OVU112" s="481"/>
      <c r="OVV112" s="481"/>
      <c r="OVW112" s="481"/>
      <c r="OVX112" s="481"/>
      <c r="OVY112" s="481"/>
      <c r="OVZ112" s="481"/>
      <c r="OWA112" s="481"/>
      <c r="OWB112" s="481"/>
      <c r="OWC112" s="481"/>
      <c r="OWD112" s="481"/>
      <c r="OWE112" s="481"/>
      <c r="OWF112" s="481"/>
      <c r="OWG112" s="481"/>
      <c r="OWH112" s="481"/>
      <c r="OWI112" s="481"/>
      <c r="OWJ112" s="481"/>
      <c r="OWK112" s="481"/>
      <c r="OWL112" s="481"/>
      <c r="OWM112" s="481"/>
      <c r="OWN112" s="481"/>
      <c r="OWO112" s="481"/>
      <c r="OWP112" s="481"/>
      <c r="OWQ112" s="481"/>
      <c r="OWR112" s="481"/>
      <c r="OWS112" s="481"/>
      <c r="OWT112" s="481"/>
      <c r="OWU112" s="481"/>
      <c r="OWV112" s="481"/>
      <c r="OWW112" s="481"/>
      <c r="OWX112" s="481"/>
      <c r="OWY112" s="481"/>
      <c r="OWZ112" s="481"/>
      <c r="OXA112" s="481"/>
      <c r="OXB112" s="481"/>
      <c r="OXC112" s="481"/>
      <c r="OXD112" s="481"/>
      <c r="OXE112" s="481"/>
      <c r="OXF112" s="481"/>
      <c r="OXG112" s="481"/>
      <c r="OXH112" s="481"/>
      <c r="OXI112" s="481"/>
      <c r="OXJ112" s="481"/>
      <c r="OXK112" s="481"/>
      <c r="OXL112" s="481"/>
      <c r="OXM112" s="481"/>
      <c r="OXN112" s="481"/>
      <c r="OXO112" s="481"/>
      <c r="OXP112" s="481"/>
      <c r="OXQ112" s="481"/>
      <c r="OXR112" s="481"/>
      <c r="OXS112" s="481"/>
      <c r="OXT112" s="481"/>
      <c r="OXU112" s="481"/>
      <c r="OXV112" s="481"/>
      <c r="OXW112" s="481"/>
      <c r="OXX112" s="481"/>
      <c r="OXY112" s="481"/>
      <c r="OXZ112" s="481"/>
      <c r="OYA112" s="481"/>
      <c r="OYB112" s="481"/>
      <c r="OYC112" s="481"/>
      <c r="OYD112" s="481"/>
      <c r="OYE112" s="481"/>
      <c r="OYF112" s="481"/>
      <c r="OYG112" s="481"/>
      <c r="OYH112" s="481"/>
      <c r="OYI112" s="481"/>
      <c r="OYJ112" s="481"/>
      <c r="OYK112" s="481"/>
      <c r="OYL112" s="481"/>
      <c r="OYM112" s="481"/>
      <c r="OYN112" s="481"/>
      <c r="OYO112" s="481"/>
      <c r="OYP112" s="481"/>
      <c r="OYQ112" s="481"/>
      <c r="OYR112" s="481"/>
      <c r="OYS112" s="481"/>
      <c r="OYT112" s="481"/>
      <c r="OYU112" s="481"/>
      <c r="OYV112" s="481"/>
      <c r="OYW112" s="481"/>
      <c r="OYX112" s="481"/>
      <c r="OYY112" s="481"/>
      <c r="OYZ112" s="481"/>
      <c r="OZA112" s="481"/>
      <c r="OZB112" s="481"/>
      <c r="OZC112" s="481"/>
      <c r="OZD112" s="481"/>
      <c r="OZE112" s="481"/>
      <c r="OZF112" s="481"/>
      <c r="OZG112" s="481"/>
      <c r="OZH112" s="481"/>
      <c r="OZI112" s="481"/>
      <c r="OZJ112" s="481"/>
      <c r="OZK112" s="481"/>
      <c r="OZL112" s="481"/>
      <c r="OZM112" s="481"/>
      <c r="OZN112" s="481"/>
      <c r="OZO112" s="481"/>
      <c r="OZP112" s="481"/>
      <c r="OZQ112" s="481"/>
      <c r="OZR112" s="481"/>
      <c r="OZS112" s="481"/>
      <c r="OZT112" s="481"/>
      <c r="OZU112" s="481"/>
      <c r="OZV112" s="481"/>
      <c r="OZW112" s="481"/>
      <c r="OZX112" s="481"/>
      <c r="OZY112" s="481"/>
      <c r="OZZ112" s="481"/>
      <c r="PAA112" s="481"/>
      <c r="PAB112" s="481"/>
      <c r="PAC112" s="481"/>
      <c r="PAD112" s="481"/>
      <c r="PAE112" s="481"/>
      <c r="PAF112" s="481"/>
      <c r="PAG112" s="481"/>
      <c r="PAH112" s="481"/>
      <c r="PAI112" s="481"/>
      <c r="PAJ112" s="481"/>
      <c r="PAK112" s="481"/>
      <c r="PAL112" s="481"/>
      <c r="PAM112" s="481"/>
      <c r="PAN112" s="481"/>
      <c r="PAO112" s="481"/>
      <c r="PAP112" s="481"/>
      <c r="PAQ112" s="481"/>
      <c r="PAR112" s="481"/>
      <c r="PAS112" s="481"/>
      <c r="PAT112" s="481"/>
      <c r="PAU112" s="481"/>
      <c r="PAV112" s="481"/>
      <c r="PAW112" s="481"/>
      <c r="PAX112" s="481"/>
      <c r="PAY112" s="481"/>
      <c r="PAZ112" s="481"/>
      <c r="PBA112" s="481"/>
      <c r="PBB112" s="481"/>
      <c r="PBC112" s="481"/>
      <c r="PBD112" s="481"/>
      <c r="PBE112" s="481"/>
      <c r="PBF112" s="481"/>
      <c r="PBG112" s="481"/>
      <c r="PBH112" s="481"/>
      <c r="PBI112" s="481"/>
      <c r="PBJ112" s="481"/>
      <c r="PBK112" s="481"/>
      <c r="PBL112" s="481"/>
      <c r="PBM112" s="481"/>
      <c r="PBN112" s="481"/>
      <c r="PBO112" s="481"/>
      <c r="PBP112" s="481"/>
      <c r="PBQ112" s="481"/>
      <c r="PBR112" s="481"/>
      <c r="PBS112" s="481"/>
      <c r="PBT112" s="481"/>
      <c r="PBU112" s="481"/>
      <c r="PBV112" s="481"/>
      <c r="PBW112" s="481"/>
      <c r="PBX112" s="481"/>
      <c r="PBY112" s="481"/>
      <c r="PBZ112" s="481"/>
      <c r="PCA112" s="481"/>
      <c r="PCB112" s="481"/>
      <c r="PCC112" s="481"/>
      <c r="PCD112" s="481"/>
      <c r="PCE112" s="481"/>
      <c r="PCF112" s="481"/>
      <c r="PCG112" s="481"/>
      <c r="PCH112" s="481"/>
      <c r="PCI112" s="481"/>
      <c r="PCJ112" s="481"/>
      <c r="PCK112" s="481"/>
      <c r="PCL112" s="481"/>
      <c r="PCM112" s="481"/>
      <c r="PCN112" s="481"/>
      <c r="PCO112" s="481"/>
      <c r="PCP112" s="481"/>
      <c r="PCQ112" s="481"/>
      <c r="PCR112" s="481"/>
      <c r="PCS112" s="481"/>
      <c r="PCT112" s="481"/>
      <c r="PCU112" s="481"/>
      <c r="PCV112" s="481"/>
      <c r="PCW112" s="481"/>
      <c r="PCX112" s="481"/>
      <c r="PCY112" s="481"/>
      <c r="PCZ112" s="481"/>
      <c r="PDA112" s="481"/>
      <c r="PDB112" s="481"/>
      <c r="PDC112" s="481"/>
      <c r="PDD112" s="481"/>
      <c r="PDE112" s="481"/>
      <c r="PDF112" s="481"/>
      <c r="PDG112" s="481"/>
      <c r="PDH112" s="481"/>
      <c r="PDI112" s="481"/>
      <c r="PDJ112" s="481"/>
      <c r="PDK112" s="481"/>
      <c r="PDL112" s="481"/>
      <c r="PDM112" s="481"/>
      <c r="PDN112" s="481"/>
      <c r="PDO112" s="481"/>
      <c r="PDP112" s="481"/>
      <c r="PDQ112" s="481"/>
      <c r="PDR112" s="481"/>
      <c r="PDS112" s="481"/>
      <c r="PDT112" s="481"/>
      <c r="PDU112" s="481"/>
      <c r="PDV112" s="481"/>
      <c r="PDW112" s="481"/>
      <c r="PDX112" s="481"/>
      <c r="PDY112" s="481"/>
      <c r="PDZ112" s="481"/>
      <c r="PEA112" s="481"/>
      <c r="PEB112" s="481"/>
      <c r="PEC112" s="481"/>
      <c r="PED112" s="481"/>
      <c r="PEE112" s="481"/>
      <c r="PEF112" s="481"/>
      <c r="PEG112" s="481"/>
      <c r="PEH112" s="481"/>
      <c r="PEI112" s="481"/>
      <c r="PEJ112" s="481"/>
      <c r="PEK112" s="481"/>
      <c r="PEL112" s="481"/>
      <c r="PEM112" s="481"/>
      <c r="PEN112" s="481"/>
      <c r="PEO112" s="481"/>
      <c r="PEP112" s="481"/>
      <c r="PEQ112" s="481"/>
      <c r="PER112" s="481"/>
      <c r="PES112" s="481"/>
      <c r="PET112" s="481"/>
      <c r="PEU112" s="481"/>
      <c r="PEV112" s="481"/>
      <c r="PEW112" s="481"/>
      <c r="PEX112" s="481"/>
      <c r="PEY112" s="481"/>
      <c r="PEZ112" s="481"/>
      <c r="PFA112" s="481"/>
      <c r="PFB112" s="481"/>
      <c r="PFC112" s="481"/>
      <c r="PFD112" s="481"/>
      <c r="PFE112" s="481"/>
      <c r="PFF112" s="481"/>
      <c r="PFG112" s="481"/>
      <c r="PFH112" s="481"/>
      <c r="PFI112" s="481"/>
      <c r="PFJ112" s="481"/>
      <c r="PFK112" s="481"/>
      <c r="PFL112" s="481"/>
      <c r="PFM112" s="481"/>
      <c r="PFN112" s="481"/>
      <c r="PFO112" s="481"/>
      <c r="PFP112" s="481"/>
      <c r="PFQ112" s="481"/>
      <c r="PFR112" s="481"/>
      <c r="PFS112" s="481"/>
      <c r="PFT112" s="481"/>
      <c r="PFU112" s="481"/>
      <c r="PFV112" s="481"/>
      <c r="PFW112" s="481"/>
      <c r="PFX112" s="481"/>
      <c r="PFY112" s="481"/>
      <c r="PFZ112" s="481"/>
      <c r="PGA112" s="481"/>
      <c r="PGB112" s="481"/>
      <c r="PGC112" s="481"/>
      <c r="PGD112" s="481"/>
      <c r="PGE112" s="481"/>
      <c r="PGF112" s="481"/>
      <c r="PGG112" s="481"/>
      <c r="PGH112" s="481"/>
      <c r="PGI112" s="481"/>
      <c r="PGJ112" s="481"/>
      <c r="PGK112" s="481"/>
      <c r="PGL112" s="481"/>
      <c r="PGM112" s="481"/>
      <c r="PGN112" s="481"/>
      <c r="PGO112" s="481"/>
      <c r="PGP112" s="481"/>
      <c r="PGQ112" s="481"/>
      <c r="PGR112" s="481"/>
      <c r="PGS112" s="481"/>
      <c r="PGT112" s="481"/>
      <c r="PGU112" s="481"/>
      <c r="PGV112" s="481"/>
      <c r="PGW112" s="481"/>
      <c r="PGX112" s="481"/>
      <c r="PGY112" s="481"/>
      <c r="PGZ112" s="481"/>
      <c r="PHA112" s="481"/>
      <c r="PHB112" s="481"/>
      <c r="PHC112" s="481"/>
      <c r="PHD112" s="481"/>
      <c r="PHE112" s="481"/>
      <c r="PHF112" s="481"/>
      <c r="PHG112" s="481"/>
      <c r="PHH112" s="481"/>
      <c r="PHI112" s="481"/>
      <c r="PHJ112" s="481"/>
      <c r="PHK112" s="481"/>
      <c r="PHL112" s="481"/>
      <c r="PHM112" s="481"/>
      <c r="PHN112" s="481"/>
      <c r="PHO112" s="481"/>
      <c r="PHP112" s="481"/>
      <c r="PHQ112" s="481"/>
      <c r="PHR112" s="481"/>
      <c r="PHS112" s="481"/>
      <c r="PHT112" s="481"/>
      <c r="PHU112" s="481"/>
      <c r="PHV112" s="481"/>
      <c r="PHW112" s="481"/>
      <c r="PHX112" s="481"/>
      <c r="PHY112" s="481"/>
      <c r="PHZ112" s="481"/>
      <c r="PIA112" s="481"/>
      <c r="PIB112" s="481"/>
      <c r="PIC112" s="481"/>
      <c r="PID112" s="481"/>
      <c r="PIE112" s="481"/>
      <c r="PIF112" s="481"/>
      <c r="PIG112" s="481"/>
      <c r="PIH112" s="481"/>
      <c r="PII112" s="481"/>
      <c r="PIJ112" s="481"/>
      <c r="PIK112" s="481"/>
      <c r="PIL112" s="481"/>
      <c r="PIM112" s="481"/>
      <c r="PIN112" s="481"/>
      <c r="PIO112" s="481"/>
      <c r="PIP112" s="481"/>
      <c r="PIQ112" s="481"/>
      <c r="PIR112" s="481"/>
      <c r="PIS112" s="481"/>
      <c r="PIT112" s="481"/>
      <c r="PIU112" s="481"/>
      <c r="PIV112" s="481"/>
      <c r="PIW112" s="481"/>
      <c r="PIX112" s="481"/>
      <c r="PIY112" s="481"/>
      <c r="PIZ112" s="481"/>
      <c r="PJA112" s="481"/>
      <c r="PJB112" s="481"/>
      <c r="PJC112" s="481"/>
      <c r="PJD112" s="481"/>
      <c r="PJE112" s="481"/>
      <c r="PJF112" s="481"/>
      <c r="PJG112" s="481"/>
      <c r="PJH112" s="481"/>
      <c r="PJI112" s="481"/>
      <c r="PJJ112" s="481"/>
      <c r="PJK112" s="481"/>
      <c r="PJL112" s="481"/>
      <c r="PJM112" s="481"/>
      <c r="PJN112" s="481"/>
      <c r="PJO112" s="481"/>
      <c r="PJP112" s="481"/>
      <c r="PJQ112" s="481"/>
      <c r="PJR112" s="481"/>
      <c r="PJS112" s="481"/>
      <c r="PJT112" s="481"/>
      <c r="PJU112" s="481"/>
      <c r="PJV112" s="481"/>
      <c r="PJW112" s="481"/>
      <c r="PJX112" s="481"/>
      <c r="PJY112" s="481"/>
      <c r="PJZ112" s="481"/>
      <c r="PKA112" s="481"/>
      <c r="PKB112" s="481"/>
      <c r="PKC112" s="481"/>
      <c r="PKD112" s="481"/>
      <c r="PKE112" s="481"/>
      <c r="PKF112" s="481"/>
      <c r="PKG112" s="481"/>
      <c r="PKH112" s="481"/>
      <c r="PKI112" s="481"/>
      <c r="PKJ112" s="481"/>
      <c r="PKK112" s="481"/>
      <c r="PKL112" s="481"/>
      <c r="PKM112" s="481"/>
      <c r="PKN112" s="481"/>
      <c r="PKO112" s="481"/>
      <c r="PKP112" s="481"/>
      <c r="PKQ112" s="481"/>
      <c r="PKR112" s="481"/>
      <c r="PKS112" s="481"/>
      <c r="PKT112" s="481"/>
      <c r="PKU112" s="481"/>
      <c r="PKV112" s="481"/>
      <c r="PKW112" s="481"/>
      <c r="PKX112" s="481"/>
      <c r="PKY112" s="481"/>
      <c r="PKZ112" s="481"/>
      <c r="PLA112" s="481"/>
      <c r="PLB112" s="481"/>
      <c r="PLC112" s="481"/>
      <c r="PLD112" s="481"/>
      <c r="PLE112" s="481"/>
      <c r="PLF112" s="481"/>
      <c r="PLG112" s="481"/>
      <c r="PLH112" s="481"/>
      <c r="PLI112" s="481"/>
      <c r="PLJ112" s="481"/>
      <c r="PLK112" s="481"/>
      <c r="PLL112" s="481"/>
      <c r="PLM112" s="481"/>
      <c r="PLN112" s="481"/>
      <c r="PLO112" s="481"/>
      <c r="PLP112" s="481"/>
      <c r="PLQ112" s="481"/>
      <c r="PLR112" s="481"/>
      <c r="PLS112" s="481"/>
      <c r="PLT112" s="481"/>
      <c r="PLU112" s="481"/>
      <c r="PLV112" s="481"/>
      <c r="PLW112" s="481"/>
      <c r="PLX112" s="481"/>
      <c r="PLY112" s="481"/>
      <c r="PLZ112" s="481"/>
      <c r="PMA112" s="481"/>
      <c r="PMB112" s="481"/>
      <c r="PMC112" s="481"/>
      <c r="PMD112" s="481"/>
      <c r="PME112" s="481"/>
      <c r="PMF112" s="481"/>
      <c r="PMG112" s="481"/>
      <c r="PMH112" s="481"/>
      <c r="PMI112" s="481"/>
      <c r="PMJ112" s="481"/>
      <c r="PMK112" s="481"/>
      <c r="PML112" s="481"/>
      <c r="PMM112" s="481"/>
      <c r="PMN112" s="481"/>
      <c r="PMO112" s="481"/>
      <c r="PMP112" s="481"/>
      <c r="PMQ112" s="481"/>
      <c r="PMR112" s="481"/>
      <c r="PMS112" s="481"/>
      <c r="PMT112" s="481"/>
      <c r="PMU112" s="481"/>
      <c r="PMV112" s="481"/>
      <c r="PMW112" s="481"/>
      <c r="PMX112" s="481"/>
      <c r="PMY112" s="481"/>
      <c r="PMZ112" s="481"/>
      <c r="PNA112" s="481"/>
      <c r="PNB112" s="481"/>
      <c r="PNC112" s="481"/>
      <c r="PND112" s="481"/>
      <c r="PNE112" s="481"/>
      <c r="PNF112" s="481"/>
      <c r="PNG112" s="481"/>
      <c r="PNH112" s="481"/>
      <c r="PNI112" s="481"/>
      <c r="PNJ112" s="481"/>
      <c r="PNK112" s="481"/>
      <c r="PNL112" s="481"/>
      <c r="PNM112" s="481"/>
      <c r="PNN112" s="481"/>
      <c r="PNO112" s="481"/>
      <c r="PNP112" s="481"/>
      <c r="PNQ112" s="481"/>
      <c r="PNR112" s="481"/>
      <c r="PNS112" s="481"/>
      <c r="PNT112" s="481"/>
      <c r="PNU112" s="481"/>
      <c r="PNV112" s="481"/>
      <c r="PNW112" s="481"/>
      <c r="PNX112" s="481"/>
      <c r="PNY112" s="481"/>
      <c r="PNZ112" s="481"/>
      <c r="POA112" s="481"/>
      <c r="POB112" s="481"/>
      <c r="POC112" s="481"/>
      <c r="POD112" s="481"/>
      <c r="POE112" s="481"/>
      <c r="POF112" s="481"/>
      <c r="POG112" s="481"/>
      <c r="POH112" s="481"/>
      <c r="POI112" s="481"/>
      <c r="POJ112" s="481"/>
      <c r="POK112" s="481"/>
      <c r="POL112" s="481"/>
      <c r="POM112" s="481"/>
      <c r="PON112" s="481"/>
      <c r="POO112" s="481"/>
      <c r="POP112" s="481"/>
      <c r="POQ112" s="481"/>
      <c r="POR112" s="481"/>
      <c r="POS112" s="481"/>
      <c r="POT112" s="481"/>
      <c r="POU112" s="481"/>
      <c r="POV112" s="481"/>
      <c r="POW112" s="481"/>
      <c r="POX112" s="481"/>
      <c r="POY112" s="481"/>
      <c r="POZ112" s="481"/>
      <c r="PPA112" s="481"/>
      <c r="PPB112" s="481"/>
      <c r="PPC112" s="481"/>
      <c r="PPD112" s="481"/>
      <c r="PPE112" s="481"/>
      <c r="PPF112" s="481"/>
      <c r="PPG112" s="481"/>
      <c r="PPH112" s="481"/>
      <c r="PPI112" s="481"/>
      <c r="PPJ112" s="481"/>
      <c r="PPK112" s="481"/>
      <c r="PPL112" s="481"/>
      <c r="PPM112" s="481"/>
      <c r="PPN112" s="481"/>
      <c r="PPO112" s="481"/>
      <c r="PPP112" s="481"/>
      <c r="PPQ112" s="481"/>
      <c r="PPR112" s="481"/>
      <c r="PPS112" s="481"/>
      <c r="PPT112" s="481"/>
      <c r="PPU112" s="481"/>
      <c r="PPV112" s="481"/>
      <c r="PPW112" s="481"/>
      <c r="PPX112" s="481"/>
      <c r="PPY112" s="481"/>
      <c r="PPZ112" s="481"/>
      <c r="PQA112" s="481"/>
      <c r="PQB112" s="481"/>
      <c r="PQC112" s="481"/>
      <c r="PQD112" s="481"/>
      <c r="PQE112" s="481"/>
      <c r="PQF112" s="481"/>
      <c r="PQG112" s="481"/>
      <c r="PQH112" s="481"/>
      <c r="PQI112" s="481"/>
      <c r="PQJ112" s="481"/>
      <c r="PQK112" s="481"/>
      <c r="PQL112" s="481"/>
      <c r="PQM112" s="481"/>
      <c r="PQN112" s="481"/>
      <c r="PQO112" s="481"/>
      <c r="PQP112" s="481"/>
      <c r="PQQ112" s="481"/>
      <c r="PQR112" s="481"/>
      <c r="PQS112" s="481"/>
      <c r="PQT112" s="481"/>
      <c r="PQU112" s="481"/>
      <c r="PQV112" s="481"/>
      <c r="PQW112" s="481"/>
      <c r="PQX112" s="481"/>
      <c r="PQY112" s="481"/>
      <c r="PQZ112" s="481"/>
      <c r="PRA112" s="481"/>
      <c r="PRB112" s="481"/>
      <c r="PRC112" s="481"/>
      <c r="PRD112" s="481"/>
      <c r="PRE112" s="481"/>
      <c r="PRF112" s="481"/>
      <c r="PRG112" s="481"/>
      <c r="PRH112" s="481"/>
      <c r="PRI112" s="481"/>
      <c r="PRJ112" s="481"/>
      <c r="PRK112" s="481"/>
      <c r="PRL112" s="481"/>
      <c r="PRM112" s="481"/>
      <c r="PRN112" s="481"/>
      <c r="PRO112" s="481"/>
      <c r="PRP112" s="481"/>
      <c r="PRQ112" s="481"/>
      <c r="PRR112" s="481"/>
      <c r="PRS112" s="481"/>
      <c r="PRT112" s="481"/>
      <c r="PRU112" s="481"/>
      <c r="PRV112" s="481"/>
      <c r="PRW112" s="481"/>
      <c r="PRX112" s="481"/>
      <c r="PRY112" s="481"/>
      <c r="PRZ112" s="481"/>
      <c r="PSA112" s="481"/>
      <c r="PSB112" s="481"/>
      <c r="PSC112" s="481"/>
      <c r="PSD112" s="481"/>
      <c r="PSE112" s="481"/>
      <c r="PSF112" s="481"/>
      <c r="PSG112" s="481"/>
      <c r="PSH112" s="481"/>
      <c r="PSI112" s="481"/>
      <c r="PSJ112" s="481"/>
      <c r="PSK112" s="481"/>
      <c r="PSL112" s="481"/>
      <c r="PSM112" s="481"/>
      <c r="PSN112" s="481"/>
      <c r="PSO112" s="481"/>
      <c r="PSP112" s="481"/>
      <c r="PSQ112" s="481"/>
      <c r="PSR112" s="481"/>
      <c r="PSS112" s="481"/>
      <c r="PST112" s="481"/>
      <c r="PSU112" s="481"/>
      <c r="PSV112" s="481"/>
      <c r="PSW112" s="481"/>
      <c r="PSX112" s="481"/>
      <c r="PSY112" s="481"/>
      <c r="PSZ112" s="481"/>
      <c r="PTA112" s="481"/>
      <c r="PTB112" s="481"/>
      <c r="PTC112" s="481"/>
      <c r="PTD112" s="481"/>
      <c r="PTE112" s="481"/>
      <c r="PTF112" s="481"/>
      <c r="PTG112" s="481"/>
      <c r="PTH112" s="481"/>
      <c r="PTI112" s="481"/>
      <c r="PTJ112" s="481"/>
      <c r="PTK112" s="481"/>
      <c r="PTL112" s="481"/>
      <c r="PTM112" s="481"/>
      <c r="PTN112" s="481"/>
      <c r="PTO112" s="481"/>
      <c r="PTP112" s="481"/>
      <c r="PTQ112" s="481"/>
      <c r="PTR112" s="481"/>
      <c r="PTS112" s="481"/>
      <c r="PTT112" s="481"/>
      <c r="PTU112" s="481"/>
      <c r="PTV112" s="481"/>
      <c r="PTW112" s="481"/>
      <c r="PTX112" s="481"/>
      <c r="PTY112" s="481"/>
      <c r="PTZ112" s="481"/>
      <c r="PUA112" s="481"/>
      <c r="PUB112" s="481"/>
      <c r="PUC112" s="481"/>
      <c r="PUD112" s="481"/>
      <c r="PUE112" s="481"/>
      <c r="PUF112" s="481"/>
      <c r="PUG112" s="481"/>
      <c r="PUH112" s="481"/>
      <c r="PUI112" s="481"/>
      <c r="PUJ112" s="481"/>
      <c r="PUK112" s="481"/>
      <c r="PUL112" s="481"/>
      <c r="PUM112" s="481"/>
      <c r="PUN112" s="481"/>
      <c r="PUO112" s="481"/>
      <c r="PUP112" s="481"/>
      <c r="PUQ112" s="481"/>
      <c r="PUR112" s="481"/>
      <c r="PUS112" s="481"/>
      <c r="PUT112" s="481"/>
      <c r="PUU112" s="481"/>
      <c r="PUV112" s="481"/>
      <c r="PUW112" s="481"/>
      <c r="PUX112" s="481"/>
      <c r="PUY112" s="481"/>
      <c r="PUZ112" s="481"/>
      <c r="PVA112" s="481"/>
      <c r="PVB112" s="481"/>
      <c r="PVC112" s="481"/>
      <c r="PVD112" s="481"/>
      <c r="PVE112" s="481"/>
      <c r="PVF112" s="481"/>
      <c r="PVG112" s="481"/>
      <c r="PVH112" s="481"/>
      <c r="PVI112" s="481"/>
      <c r="PVJ112" s="481"/>
      <c r="PVK112" s="481"/>
      <c r="PVL112" s="481"/>
      <c r="PVM112" s="481"/>
      <c r="PVN112" s="481"/>
      <c r="PVO112" s="481"/>
      <c r="PVP112" s="481"/>
      <c r="PVQ112" s="481"/>
      <c r="PVR112" s="481"/>
      <c r="PVS112" s="481"/>
      <c r="PVT112" s="481"/>
      <c r="PVU112" s="481"/>
      <c r="PVV112" s="481"/>
      <c r="PVW112" s="481"/>
      <c r="PVX112" s="481"/>
      <c r="PVY112" s="481"/>
      <c r="PVZ112" s="481"/>
      <c r="PWA112" s="481"/>
      <c r="PWB112" s="481"/>
      <c r="PWC112" s="481"/>
      <c r="PWD112" s="481"/>
      <c r="PWE112" s="481"/>
      <c r="PWF112" s="481"/>
      <c r="PWG112" s="481"/>
      <c r="PWH112" s="481"/>
      <c r="PWI112" s="481"/>
      <c r="PWJ112" s="481"/>
      <c r="PWK112" s="481"/>
      <c r="PWL112" s="481"/>
      <c r="PWM112" s="481"/>
      <c r="PWN112" s="481"/>
      <c r="PWO112" s="481"/>
      <c r="PWP112" s="481"/>
      <c r="PWQ112" s="481"/>
      <c r="PWR112" s="481"/>
      <c r="PWS112" s="481"/>
      <c r="PWT112" s="481"/>
      <c r="PWU112" s="481"/>
      <c r="PWV112" s="481"/>
      <c r="PWW112" s="481"/>
      <c r="PWX112" s="481"/>
      <c r="PWY112" s="481"/>
      <c r="PWZ112" s="481"/>
      <c r="PXA112" s="481"/>
      <c r="PXB112" s="481"/>
      <c r="PXC112" s="481"/>
      <c r="PXD112" s="481"/>
      <c r="PXE112" s="481"/>
      <c r="PXF112" s="481"/>
      <c r="PXG112" s="481"/>
      <c r="PXH112" s="481"/>
      <c r="PXI112" s="481"/>
      <c r="PXJ112" s="481"/>
      <c r="PXK112" s="481"/>
      <c r="PXL112" s="481"/>
      <c r="PXM112" s="481"/>
      <c r="PXN112" s="481"/>
      <c r="PXO112" s="481"/>
      <c r="PXP112" s="481"/>
      <c r="PXQ112" s="481"/>
      <c r="PXR112" s="481"/>
      <c r="PXS112" s="481"/>
      <c r="PXT112" s="481"/>
      <c r="PXU112" s="481"/>
      <c r="PXV112" s="481"/>
      <c r="PXW112" s="481"/>
      <c r="PXX112" s="481"/>
      <c r="PXY112" s="481"/>
      <c r="PXZ112" s="481"/>
      <c r="PYA112" s="481"/>
      <c r="PYB112" s="481"/>
      <c r="PYC112" s="481"/>
      <c r="PYD112" s="481"/>
      <c r="PYE112" s="481"/>
      <c r="PYF112" s="481"/>
      <c r="PYG112" s="481"/>
      <c r="PYH112" s="481"/>
      <c r="PYI112" s="481"/>
      <c r="PYJ112" s="481"/>
      <c r="PYK112" s="481"/>
      <c r="PYL112" s="481"/>
      <c r="PYM112" s="481"/>
      <c r="PYN112" s="481"/>
      <c r="PYO112" s="481"/>
      <c r="PYP112" s="481"/>
      <c r="PYQ112" s="481"/>
      <c r="PYR112" s="481"/>
      <c r="PYS112" s="481"/>
      <c r="PYT112" s="481"/>
      <c r="PYU112" s="481"/>
      <c r="PYV112" s="481"/>
      <c r="PYW112" s="481"/>
      <c r="PYX112" s="481"/>
      <c r="PYY112" s="481"/>
      <c r="PYZ112" s="481"/>
      <c r="PZA112" s="481"/>
      <c r="PZB112" s="481"/>
      <c r="PZC112" s="481"/>
      <c r="PZD112" s="481"/>
      <c r="PZE112" s="481"/>
      <c r="PZF112" s="481"/>
      <c r="PZG112" s="481"/>
      <c r="PZH112" s="481"/>
      <c r="PZI112" s="481"/>
      <c r="PZJ112" s="481"/>
      <c r="PZK112" s="481"/>
      <c r="PZL112" s="481"/>
      <c r="PZM112" s="481"/>
      <c r="PZN112" s="481"/>
      <c r="PZO112" s="481"/>
      <c r="PZP112" s="481"/>
      <c r="PZQ112" s="481"/>
      <c r="PZR112" s="481"/>
      <c r="PZS112" s="481"/>
      <c r="PZT112" s="481"/>
      <c r="PZU112" s="481"/>
      <c r="PZV112" s="481"/>
      <c r="PZW112" s="481"/>
      <c r="PZX112" s="481"/>
      <c r="PZY112" s="481"/>
      <c r="PZZ112" s="481"/>
      <c r="QAA112" s="481"/>
      <c r="QAB112" s="481"/>
      <c r="QAC112" s="481"/>
      <c r="QAD112" s="481"/>
      <c r="QAE112" s="481"/>
      <c r="QAF112" s="481"/>
      <c r="QAG112" s="481"/>
      <c r="QAH112" s="481"/>
      <c r="QAI112" s="481"/>
      <c r="QAJ112" s="481"/>
      <c r="QAK112" s="481"/>
      <c r="QAL112" s="481"/>
      <c r="QAM112" s="481"/>
      <c r="QAN112" s="481"/>
      <c r="QAO112" s="481"/>
      <c r="QAP112" s="481"/>
      <c r="QAQ112" s="481"/>
      <c r="QAR112" s="481"/>
      <c r="QAS112" s="481"/>
      <c r="QAT112" s="481"/>
      <c r="QAU112" s="481"/>
      <c r="QAV112" s="481"/>
      <c r="QAW112" s="481"/>
      <c r="QAX112" s="481"/>
      <c r="QAY112" s="481"/>
      <c r="QAZ112" s="481"/>
      <c r="QBA112" s="481"/>
      <c r="QBB112" s="481"/>
      <c r="QBC112" s="481"/>
      <c r="QBD112" s="481"/>
      <c r="QBE112" s="481"/>
      <c r="QBF112" s="481"/>
      <c r="QBG112" s="481"/>
      <c r="QBH112" s="481"/>
      <c r="QBI112" s="481"/>
      <c r="QBJ112" s="481"/>
      <c r="QBK112" s="481"/>
      <c r="QBL112" s="481"/>
      <c r="QBM112" s="481"/>
      <c r="QBN112" s="481"/>
      <c r="QBO112" s="481"/>
      <c r="QBP112" s="481"/>
      <c r="QBQ112" s="481"/>
      <c r="QBR112" s="481"/>
      <c r="QBS112" s="481"/>
      <c r="QBT112" s="481"/>
      <c r="QBU112" s="481"/>
      <c r="QBV112" s="481"/>
      <c r="QBW112" s="481"/>
      <c r="QBX112" s="481"/>
      <c r="QBY112" s="481"/>
      <c r="QBZ112" s="481"/>
      <c r="QCA112" s="481"/>
      <c r="QCB112" s="481"/>
      <c r="QCC112" s="481"/>
      <c r="QCD112" s="481"/>
      <c r="QCE112" s="481"/>
      <c r="QCF112" s="481"/>
      <c r="QCG112" s="481"/>
      <c r="QCH112" s="481"/>
      <c r="QCI112" s="481"/>
      <c r="QCJ112" s="481"/>
      <c r="QCK112" s="481"/>
      <c r="QCL112" s="481"/>
      <c r="QCM112" s="481"/>
      <c r="QCN112" s="481"/>
      <c r="QCO112" s="481"/>
      <c r="QCP112" s="481"/>
      <c r="QCQ112" s="481"/>
      <c r="QCR112" s="481"/>
      <c r="QCS112" s="481"/>
      <c r="QCT112" s="481"/>
      <c r="QCU112" s="481"/>
      <c r="QCV112" s="481"/>
      <c r="QCW112" s="481"/>
      <c r="QCX112" s="481"/>
      <c r="QCY112" s="481"/>
      <c r="QCZ112" s="481"/>
      <c r="QDA112" s="481"/>
      <c r="QDB112" s="481"/>
      <c r="QDC112" s="481"/>
      <c r="QDD112" s="481"/>
      <c r="QDE112" s="481"/>
      <c r="QDF112" s="481"/>
      <c r="QDG112" s="481"/>
      <c r="QDH112" s="481"/>
      <c r="QDI112" s="481"/>
      <c r="QDJ112" s="481"/>
      <c r="QDK112" s="481"/>
      <c r="QDL112" s="481"/>
      <c r="QDM112" s="481"/>
      <c r="QDN112" s="481"/>
      <c r="QDO112" s="481"/>
      <c r="QDP112" s="481"/>
      <c r="QDQ112" s="481"/>
      <c r="QDR112" s="481"/>
      <c r="QDS112" s="481"/>
      <c r="QDT112" s="481"/>
      <c r="QDU112" s="481"/>
      <c r="QDV112" s="481"/>
      <c r="QDW112" s="481"/>
      <c r="QDX112" s="481"/>
      <c r="QDY112" s="481"/>
      <c r="QDZ112" s="481"/>
      <c r="QEA112" s="481"/>
      <c r="QEB112" s="481"/>
      <c r="QEC112" s="481"/>
      <c r="QED112" s="481"/>
      <c r="QEE112" s="481"/>
      <c r="QEF112" s="481"/>
      <c r="QEG112" s="481"/>
      <c r="QEH112" s="481"/>
      <c r="QEI112" s="481"/>
      <c r="QEJ112" s="481"/>
      <c r="QEK112" s="481"/>
      <c r="QEL112" s="481"/>
      <c r="QEM112" s="481"/>
      <c r="QEN112" s="481"/>
      <c r="QEO112" s="481"/>
      <c r="QEP112" s="481"/>
      <c r="QEQ112" s="481"/>
      <c r="QER112" s="481"/>
      <c r="QES112" s="481"/>
      <c r="QET112" s="481"/>
      <c r="QEU112" s="481"/>
      <c r="QEV112" s="481"/>
      <c r="QEW112" s="481"/>
      <c r="QEX112" s="481"/>
      <c r="QEY112" s="481"/>
      <c r="QEZ112" s="481"/>
      <c r="QFA112" s="481"/>
      <c r="QFB112" s="481"/>
      <c r="QFC112" s="481"/>
      <c r="QFD112" s="481"/>
      <c r="QFE112" s="481"/>
      <c r="QFF112" s="481"/>
      <c r="QFG112" s="481"/>
      <c r="QFH112" s="481"/>
      <c r="QFI112" s="481"/>
      <c r="QFJ112" s="481"/>
      <c r="QFK112" s="481"/>
      <c r="QFL112" s="481"/>
      <c r="QFM112" s="481"/>
      <c r="QFN112" s="481"/>
      <c r="QFO112" s="481"/>
      <c r="QFP112" s="481"/>
      <c r="QFQ112" s="481"/>
      <c r="QFR112" s="481"/>
      <c r="QFS112" s="481"/>
      <c r="QFT112" s="481"/>
      <c r="QFU112" s="481"/>
      <c r="QFV112" s="481"/>
      <c r="QFW112" s="481"/>
      <c r="QFX112" s="481"/>
      <c r="QFY112" s="481"/>
      <c r="QFZ112" s="481"/>
      <c r="QGA112" s="481"/>
      <c r="QGB112" s="481"/>
      <c r="QGC112" s="481"/>
      <c r="QGD112" s="481"/>
      <c r="QGE112" s="481"/>
      <c r="QGF112" s="481"/>
      <c r="QGG112" s="481"/>
      <c r="QGH112" s="481"/>
      <c r="QGI112" s="481"/>
      <c r="QGJ112" s="481"/>
      <c r="QGK112" s="481"/>
      <c r="QGL112" s="481"/>
      <c r="QGM112" s="481"/>
      <c r="QGN112" s="481"/>
      <c r="QGO112" s="481"/>
      <c r="QGP112" s="481"/>
      <c r="QGQ112" s="481"/>
      <c r="QGR112" s="481"/>
      <c r="QGS112" s="481"/>
      <c r="QGT112" s="481"/>
      <c r="QGU112" s="481"/>
      <c r="QGV112" s="481"/>
      <c r="QGW112" s="481"/>
      <c r="QGX112" s="481"/>
      <c r="QGY112" s="481"/>
      <c r="QGZ112" s="481"/>
      <c r="QHA112" s="481"/>
      <c r="QHB112" s="481"/>
      <c r="QHC112" s="481"/>
      <c r="QHD112" s="481"/>
      <c r="QHE112" s="481"/>
      <c r="QHF112" s="481"/>
      <c r="QHG112" s="481"/>
      <c r="QHH112" s="481"/>
      <c r="QHI112" s="481"/>
      <c r="QHJ112" s="481"/>
      <c r="QHK112" s="481"/>
      <c r="QHL112" s="481"/>
      <c r="QHM112" s="481"/>
      <c r="QHN112" s="481"/>
      <c r="QHO112" s="481"/>
      <c r="QHP112" s="481"/>
      <c r="QHQ112" s="481"/>
      <c r="QHR112" s="481"/>
      <c r="QHS112" s="481"/>
      <c r="QHT112" s="481"/>
      <c r="QHU112" s="481"/>
      <c r="QHV112" s="481"/>
      <c r="QHW112" s="481"/>
      <c r="QHX112" s="481"/>
      <c r="QHY112" s="481"/>
      <c r="QHZ112" s="481"/>
      <c r="QIA112" s="481"/>
      <c r="QIB112" s="481"/>
      <c r="QIC112" s="481"/>
      <c r="QID112" s="481"/>
      <c r="QIE112" s="481"/>
      <c r="QIF112" s="481"/>
      <c r="QIG112" s="481"/>
      <c r="QIH112" s="481"/>
      <c r="QII112" s="481"/>
      <c r="QIJ112" s="481"/>
      <c r="QIK112" s="481"/>
      <c r="QIL112" s="481"/>
      <c r="QIM112" s="481"/>
      <c r="QIN112" s="481"/>
      <c r="QIO112" s="481"/>
      <c r="QIP112" s="481"/>
      <c r="QIQ112" s="481"/>
      <c r="QIR112" s="481"/>
      <c r="QIS112" s="481"/>
      <c r="QIT112" s="481"/>
      <c r="QIU112" s="481"/>
      <c r="QIV112" s="481"/>
      <c r="QIW112" s="481"/>
      <c r="QIX112" s="481"/>
      <c r="QIY112" s="481"/>
      <c r="QIZ112" s="481"/>
      <c r="QJA112" s="481"/>
      <c r="QJB112" s="481"/>
      <c r="QJC112" s="481"/>
      <c r="QJD112" s="481"/>
      <c r="QJE112" s="481"/>
      <c r="QJF112" s="481"/>
      <c r="QJG112" s="481"/>
      <c r="QJH112" s="481"/>
      <c r="QJI112" s="481"/>
      <c r="QJJ112" s="481"/>
      <c r="QJK112" s="481"/>
      <c r="QJL112" s="481"/>
      <c r="QJM112" s="481"/>
      <c r="QJN112" s="481"/>
      <c r="QJO112" s="481"/>
      <c r="QJP112" s="481"/>
      <c r="QJQ112" s="481"/>
      <c r="QJR112" s="481"/>
      <c r="QJS112" s="481"/>
      <c r="QJT112" s="481"/>
      <c r="QJU112" s="481"/>
      <c r="QJV112" s="481"/>
      <c r="QJW112" s="481"/>
      <c r="QJX112" s="481"/>
      <c r="QJY112" s="481"/>
      <c r="QJZ112" s="481"/>
      <c r="QKA112" s="481"/>
      <c r="QKB112" s="481"/>
      <c r="QKC112" s="481"/>
      <c r="QKD112" s="481"/>
      <c r="QKE112" s="481"/>
      <c r="QKF112" s="481"/>
      <c r="QKG112" s="481"/>
      <c r="QKH112" s="481"/>
      <c r="QKI112" s="481"/>
      <c r="QKJ112" s="481"/>
      <c r="QKK112" s="481"/>
      <c r="QKL112" s="481"/>
      <c r="QKM112" s="481"/>
      <c r="QKN112" s="481"/>
      <c r="QKO112" s="481"/>
      <c r="QKP112" s="481"/>
      <c r="QKQ112" s="481"/>
      <c r="QKR112" s="481"/>
      <c r="QKS112" s="481"/>
      <c r="QKT112" s="481"/>
      <c r="QKU112" s="481"/>
      <c r="QKV112" s="481"/>
      <c r="QKW112" s="481"/>
      <c r="QKX112" s="481"/>
      <c r="QKY112" s="481"/>
      <c r="QKZ112" s="481"/>
      <c r="QLA112" s="481"/>
      <c r="QLB112" s="481"/>
      <c r="QLC112" s="481"/>
      <c r="QLD112" s="481"/>
      <c r="QLE112" s="481"/>
      <c r="QLF112" s="481"/>
      <c r="QLG112" s="481"/>
      <c r="QLH112" s="481"/>
      <c r="QLI112" s="481"/>
      <c r="QLJ112" s="481"/>
      <c r="QLK112" s="481"/>
      <c r="QLL112" s="481"/>
      <c r="QLM112" s="481"/>
      <c r="QLN112" s="481"/>
      <c r="QLO112" s="481"/>
      <c r="QLP112" s="481"/>
      <c r="QLQ112" s="481"/>
      <c r="QLR112" s="481"/>
      <c r="QLS112" s="481"/>
      <c r="QLT112" s="481"/>
      <c r="QLU112" s="481"/>
      <c r="QLV112" s="481"/>
      <c r="QLW112" s="481"/>
      <c r="QLX112" s="481"/>
      <c r="QLY112" s="481"/>
      <c r="QLZ112" s="481"/>
      <c r="QMA112" s="481"/>
      <c r="QMB112" s="481"/>
      <c r="QMC112" s="481"/>
      <c r="QMD112" s="481"/>
      <c r="QME112" s="481"/>
      <c r="QMF112" s="481"/>
      <c r="QMG112" s="481"/>
      <c r="QMH112" s="481"/>
      <c r="QMI112" s="481"/>
      <c r="QMJ112" s="481"/>
      <c r="QMK112" s="481"/>
      <c r="QML112" s="481"/>
      <c r="QMM112" s="481"/>
      <c r="QMN112" s="481"/>
      <c r="QMO112" s="481"/>
      <c r="QMP112" s="481"/>
      <c r="QMQ112" s="481"/>
      <c r="QMR112" s="481"/>
      <c r="QMS112" s="481"/>
      <c r="QMT112" s="481"/>
      <c r="QMU112" s="481"/>
      <c r="QMV112" s="481"/>
      <c r="QMW112" s="481"/>
      <c r="QMX112" s="481"/>
      <c r="QMY112" s="481"/>
      <c r="QMZ112" s="481"/>
      <c r="QNA112" s="481"/>
      <c r="QNB112" s="481"/>
      <c r="QNC112" s="481"/>
      <c r="QND112" s="481"/>
      <c r="QNE112" s="481"/>
      <c r="QNF112" s="481"/>
      <c r="QNG112" s="481"/>
      <c r="QNH112" s="481"/>
      <c r="QNI112" s="481"/>
      <c r="QNJ112" s="481"/>
      <c r="QNK112" s="481"/>
      <c r="QNL112" s="481"/>
      <c r="QNM112" s="481"/>
      <c r="QNN112" s="481"/>
      <c r="QNO112" s="481"/>
      <c r="QNP112" s="481"/>
      <c r="QNQ112" s="481"/>
      <c r="QNR112" s="481"/>
      <c r="QNS112" s="481"/>
      <c r="QNT112" s="481"/>
      <c r="QNU112" s="481"/>
      <c r="QNV112" s="481"/>
      <c r="QNW112" s="481"/>
      <c r="QNX112" s="481"/>
      <c r="QNY112" s="481"/>
      <c r="QNZ112" s="481"/>
      <c r="QOA112" s="481"/>
      <c r="QOB112" s="481"/>
      <c r="QOC112" s="481"/>
      <c r="QOD112" s="481"/>
      <c r="QOE112" s="481"/>
      <c r="QOF112" s="481"/>
      <c r="QOG112" s="481"/>
      <c r="QOH112" s="481"/>
      <c r="QOI112" s="481"/>
      <c r="QOJ112" s="481"/>
      <c r="QOK112" s="481"/>
      <c r="QOL112" s="481"/>
      <c r="QOM112" s="481"/>
      <c r="QON112" s="481"/>
      <c r="QOO112" s="481"/>
      <c r="QOP112" s="481"/>
      <c r="QOQ112" s="481"/>
      <c r="QOR112" s="481"/>
      <c r="QOS112" s="481"/>
      <c r="QOT112" s="481"/>
      <c r="QOU112" s="481"/>
      <c r="QOV112" s="481"/>
      <c r="QOW112" s="481"/>
      <c r="QOX112" s="481"/>
      <c r="QOY112" s="481"/>
      <c r="QOZ112" s="481"/>
      <c r="QPA112" s="481"/>
      <c r="QPB112" s="481"/>
      <c r="QPC112" s="481"/>
      <c r="QPD112" s="481"/>
      <c r="QPE112" s="481"/>
      <c r="QPF112" s="481"/>
      <c r="QPG112" s="481"/>
      <c r="QPH112" s="481"/>
      <c r="QPI112" s="481"/>
      <c r="QPJ112" s="481"/>
      <c r="QPK112" s="481"/>
      <c r="QPL112" s="481"/>
      <c r="QPM112" s="481"/>
      <c r="QPN112" s="481"/>
      <c r="QPO112" s="481"/>
      <c r="QPP112" s="481"/>
      <c r="QPQ112" s="481"/>
      <c r="QPR112" s="481"/>
      <c r="QPS112" s="481"/>
      <c r="QPT112" s="481"/>
      <c r="QPU112" s="481"/>
      <c r="QPV112" s="481"/>
      <c r="QPW112" s="481"/>
      <c r="QPX112" s="481"/>
      <c r="QPY112" s="481"/>
      <c r="QPZ112" s="481"/>
      <c r="QQA112" s="481"/>
      <c r="QQB112" s="481"/>
      <c r="QQC112" s="481"/>
      <c r="QQD112" s="481"/>
      <c r="QQE112" s="481"/>
      <c r="QQF112" s="481"/>
      <c r="QQG112" s="481"/>
      <c r="QQH112" s="481"/>
      <c r="QQI112" s="481"/>
      <c r="QQJ112" s="481"/>
      <c r="QQK112" s="481"/>
      <c r="QQL112" s="481"/>
      <c r="QQM112" s="481"/>
      <c r="QQN112" s="481"/>
      <c r="QQO112" s="481"/>
      <c r="QQP112" s="481"/>
      <c r="QQQ112" s="481"/>
      <c r="QQR112" s="481"/>
      <c r="QQS112" s="481"/>
      <c r="QQT112" s="481"/>
      <c r="QQU112" s="481"/>
      <c r="QQV112" s="481"/>
      <c r="QQW112" s="481"/>
      <c r="QQX112" s="481"/>
      <c r="QQY112" s="481"/>
      <c r="QQZ112" s="481"/>
      <c r="QRA112" s="481"/>
      <c r="QRB112" s="481"/>
      <c r="QRC112" s="481"/>
      <c r="QRD112" s="481"/>
      <c r="QRE112" s="481"/>
      <c r="QRF112" s="481"/>
      <c r="QRG112" s="481"/>
      <c r="QRH112" s="481"/>
      <c r="QRI112" s="481"/>
      <c r="QRJ112" s="481"/>
      <c r="QRK112" s="481"/>
      <c r="QRL112" s="481"/>
      <c r="QRM112" s="481"/>
      <c r="QRN112" s="481"/>
      <c r="QRO112" s="481"/>
      <c r="QRP112" s="481"/>
      <c r="QRQ112" s="481"/>
      <c r="QRR112" s="481"/>
      <c r="QRS112" s="481"/>
      <c r="QRT112" s="481"/>
      <c r="QRU112" s="481"/>
      <c r="QRV112" s="481"/>
      <c r="QRW112" s="481"/>
      <c r="QRX112" s="481"/>
      <c r="QRY112" s="481"/>
      <c r="QRZ112" s="481"/>
      <c r="QSA112" s="481"/>
      <c r="QSB112" s="481"/>
      <c r="QSC112" s="481"/>
      <c r="QSD112" s="481"/>
      <c r="QSE112" s="481"/>
      <c r="QSF112" s="481"/>
      <c r="QSG112" s="481"/>
      <c r="QSH112" s="481"/>
      <c r="QSI112" s="481"/>
      <c r="QSJ112" s="481"/>
      <c r="QSK112" s="481"/>
      <c r="QSL112" s="481"/>
      <c r="QSM112" s="481"/>
      <c r="QSN112" s="481"/>
      <c r="QSO112" s="481"/>
      <c r="QSP112" s="481"/>
      <c r="QSQ112" s="481"/>
      <c r="QSR112" s="481"/>
      <c r="QSS112" s="481"/>
      <c r="QST112" s="481"/>
      <c r="QSU112" s="481"/>
      <c r="QSV112" s="481"/>
      <c r="QSW112" s="481"/>
      <c r="QSX112" s="481"/>
      <c r="QSY112" s="481"/>
      <c r="QSZ112" s="481"/>
      <c r="QTA112" s="481"/>
      <c r="QTB112" s="481"/>
      <c r="QTC112" s="481"/>
      <c r="QTD112" s="481"/>
      <c r="QTE112" s="481"/>
      <c r="QTF112" s="481"/>
      <c r="QTG112" s="481"/>
      <c r="QTH112" s="481"/>
      <c r="QTI112" s="481"/>
      <c r="QTJ112" s="481"/>
      <c r="QTK112" s="481"/>
      <c r="QTL112" s="481"/>
      <c r="QTM112" s="481"/>
      <c r="QTN112" s="481"/>
      <c r="QTO112" s="481"/>
      <c r="QTP112" s="481"/>
      <c r="QTQ112" s="481"/>
      <c r="QTR112" s="481"/>
      <c r="QTS112" s="481"/>
      <c r="QTT112" s="481"/>
      <c r="QTU112" s="481"/>
      <c r="QTV112" s="481"/>
      <c r="QTW112" s="481"/>
      <c r="QTX112" s="481"/>
      <c r="QTY112" s="481"/>
      <c r="QTZ112" s="481"/>
      <c r="QUA112" s="481"/>
      <c r="QUB112" s="481"/>
      <c r="QUC112" s="481"/>
      <c r="QUD112" s="481"/>
      <c r="QUE112" s="481"/>
      <c r="QUF112" s="481"/>
      <c r="QUG112" s="481"/>
      <c r="QUH112" s="481"/>
      <c r="QUI112" s="481"/>
      <c r="QUJ112" s="481"/>
      <c r="QUK112" s="481"/>
      <c r="QUL112" s="481"/>
      <c r="QUM112" s="481"/>
      <c r="QUN112" s="481"/>
      <c r="QUO112" s="481"/>
      <c r="QUP112" s="481"/>
      <c r="QUQ112" s="481"/>
      <c r="QUR112" s="481"/>
      <c r="QUS112" s="481"/>
      <c r="QUT112" s="481"/>
      <c r="QUU112" s="481"/>
      <c r="QUV112" s="481"/>
      <c r="QUW112" s="481"/>
      <c r="QUX112" s="481"/>
      <c r="QUY112" s="481"/>
      <c r="QUZ112" s="481"/>
      <c r="QVA112" s="481"/>
      <c r="QVB112" s="481"/>
      <c r="QVC112" s="481"/>
      <c r="QVD112" s="481"/>
      <c r="QVE112" s="481"/>
      <c r="QVF112" s="481"/>
      <c r="QVG112" s="481"/>
      <c r="QVH112" s="481"/>
      <c r="QVI112" s="481"/>
      <c r="QVJ112" s="481"/>
      <c r="QVK112" s="481"/>
      <c r="QVL112" s="481"/>
      <c r="QVM112" s="481"/>
      <c r="QVN112" s="481"/>
      <c r="QVO112" s="481"/>
      <c r="QVP112" s="481"/>
      <c r="QVQ112" s="481"/>
      <c r="QVR112" s="481"/>
      <c r="QVS112" s="481"/>
      <c r="QVT112" s="481"/>
      <c r="QVU112" s="481"/>
      <c r="QVV112" s="481"/>
      <c r="QVW112" s="481"/>
      <c r="QVX112" s="481"/>
      <c r="QVY112" s="481"/>
      <c r="QVZ112" s="481"/>
      <c r="QWA112" s="481"/>
      <c r="QWB112" s="481"/>
      <c r="QWC112" s="481"/>
      <c r="QWD112" s="481"/>
      <c r="QWE112" s="481"/>
      <c r="QWF112" s="481"/>
      <c r="QWG112" s="481"/>
      <c r="QWH112" s="481"/>
      <c r="QWI112" s="481"/>
      <c r="QWJ112" s="481"/>
      <c r="QWK112" s="481"/>
      <c r="QWL112" s="481"/>
      <c r="QWM112" s="481"/>
      <c r="QWN112" s="481"/>
      <c r="QWO112" s="481"/>
      <c r="QWP112" s="481"/>
      <c r="QWQ112" s="481"/>
      <c r="QWR112" s="481"/>
      <c r="QWS112" s="481"/>
      <c r="QWT112" s="481"/>
      <c r="QWU112" s="481"/>
      <c r="QWV112" s="481"/>
      <c r="QWW112" s="481"/>
      <c r="QWX112" s="481"/>
      <c r="QWY112" s="481"/>
      <c r="QWZ112" s="481"/>
      <c r="QXA112" s="481"/>
      <c r="QXB112" s="481"/>
      <c r="QXC112" s="481"/>
      <c r="QXD112" s="481"/>
      <c r="QXE112" s="481"/>
      <c r="QXF112" s="481"/>
      <c r="QXG112" s="481"/>
      <c r="QXH112" s="481"/>
      <c r="QXI112" s="481"/>
      <c r="QXJ112" s="481"/>
      <c r="QXK112" s="481"/>
      <c r="QXL112" s="481"/>
      <c r="QXM112" s="481"/>
      <c r="QXN112" s="481"/>
      <c r="QXO112" s="481"/>
      <c r="QXP112" s="481"/>
      <c r="QXQ112" s="481"/>
      <c r="QXR112" s="481"/>
      <c r="QXS112" s="481"/>
      <c r="QXT112" s="481"/>
      <c r="QXU112" s="481"/>
      <c r="QXV112" s="481"/>
      <c r="QXW112" s="481"/>
      <c r="QXX112" s="481"/>
      <c r="QXY112" s="481"/>
      <c r="QXZ112" s="481"/>
      <c r="QYA112" s="481"/>
      <c r="QYB112" s="481"/>
      <c r="QYC112" s="481"/>
      <c r="QYD112" s="481"/>
      <c r="QYE112" s="481"/>
      <c r="QYF112" s="481"/>
      <c r="QYG112" s="481"/>
      <c r="QYH112" s="481"/>
      <c r="QYI112" s="481"/>
      <c r="QYJ112" s="481"/>
      <c r="QYK112" s="481"/>
      <c r="QYL112" s="481"/>
      <c r="QYM112" s="481"/>
      <c r="QYN112" s="481"/>
      <c r="QYO112" s="481"/>
      <c r="QYP112" s="481"/>
      <c r="QYQ112" s="481"/>
      <c r="QYR112" s="481"/>
      <c r="QYS112" s="481"/>
      <c r="QYT112" s="481"/>
      <c r="QYU112" s="481"/>
      <c r="QYV112" s="481"/>
      <c r="QYW112" s="481"/>
      <c r="QYX112" s="481"/>
      <c r="QYY112" s="481"/>
      <c r="QYZ112" s="481"/>
      <c r="QZA112" s="481"/>
      <c r="QZB112" s="481"/>
      <c r="QZC112" s="481"/>
      <c r="QZD112" s="481"/>
      <c r="QZE112" s="481"/>
      <c r="QZF112" s="481"/>
      <c r="QZG112" s="481"/>
      <c r="QZH112" s="481"/>
      <c r="QZI112" s="481"/>
      <c r="QZJ112" s="481"/>
      <c r="QZK112" s="481"/>
      <c r="QZL112" s="481"/>
      <c r="QZM112" s="481"/>
      <c r="QZN112" s="481"/>
      <c r="QZO112" s="481"/>
      <c r="QZP112" s="481"/>
      <c r="QZQ112" s="481"/>
      <c r="QZR112" s="481"/>
      <c r="QZS112" s="481"/>
      <c r="QZT112" s="481"/>
      <c r="QZU112" s="481"/>
      <c r="QZV112" s="481"/>
      <c r="QZW112" s="481"/>
      <c r="QZX112" s="481"/>
      <c r="QZY112" s="481"/>
      <c r="QZZ112" s="481"/>
      <c r="RAA112" s="481"/>
      <c r="RAB112" s="481"/>
      <c r="RAC112" s="481"/>
      <c r="RAD112" s="481"/>
      <c r="RAE112" s="481"/>
      <c r="RAF112" s="481"/>
      <c r="RAG112" s="481"/>
      <c r="RAH112" s="481"/>
      <c r="RAI112" s="481"/>
      <c r="RAJ112" s="481"/>
      <c r="RAK112" s="481"/>
      <c r="RAL112" s="481"/>
      <c r="RAM112" s="481"/>
      <c r="RAN112" s="481"/>
      <c r="RAO112" s="481"/>
      <c r="RAP112" s="481"/>
      <c r="RAQ112" s="481"/>
      <c r="RAR112" s="481"/>
      <c r="RAS112" s="481"/>
      <c r="RAT112" s="481"/>
      <c r="RAU112" s="481"/>
      <c r="RAV112" s="481"/>
      <c r="RAW112" s="481"/>
      <c r="RAX112" s="481"/>
      <c r="RAY112" s="481"/>
      <c r="RAZ112" s="481"/>
      <c r="RBA112" s="481"/>
      <c r="RBB112" s="481"/>
      <c r="RBC112" s="481"/>
      <c r="RBD112" s="481"/>
      <c r="RBE112" s="481"/>
      <c r="RBF112" s="481"/>
      <c r="RBG112" s="481"/>
      <c r="RBH112" s="481"/>
      <c r="RBI112" s="481"/>
      <c r="RBJ112" s="481"/>
      <c r="RBK112" s="481"/>
      <c r="RBL112" s="481"/>
      <c r="RBM112" s="481"/>
      <c r="RBN112" s="481"/>
      <c r="RBO112" s="481"/>
      <c r="RBP112" s="481"/>
      <c r="RBQ112" s="481"/>
      <c r="RBR112" s="481"/>
      <c r="RBS112" s="481"/>
      <c r="RBT112" s="481"/>
      <c r="RBU112" s="481"/>
      <c r="RBV112" s="481"/>
      <c r="RBW112" s="481"/>
      <c r="RBX112" s="481"/>
      <c r="RBY112" s="481"/>
      <c r="RBZ112" s="481"/>
      <c r="RCA112" s="481"/>
      <c r="RCB112" s="481"/>
      <c r="RCC112" s="481"/>
      <c r="RCD112" s="481"/>
      <c r="RCE112" s="481"/>
      <c r="RCF112" s="481"/>
      <c r="RCG112" s="481"/>
      <c r="RCH112" s="481"/>
      <c r="RCI112" s="481"/>
      <c r="RCJ112" s="481"/>
      <c r="RCK112" s="481"/>
      <c r="RCL112" s="481"/>
      <c r="RCM112" s="481"/>
      <c r="RCN112" s="481"/>
      <c r="RCO112" s="481"/>
      <c r="RCP112" s="481"/>
      <c r="RCQ112" s="481"/>
      <c r="RCR112" s="481"/>
      <c r="RCS112" s="481"/>
      <c r="RCT112" s="481"/>
      <c r="RCU112" s="481"/>
      <c r="RCV112" s="481"/>
      <c r="RCW112" s="481"/>
      <c r="RCX112" s="481"/>
      <c r="RCY112" s="481"/>
      <c r="RCZ112" s="481"/>
      <c r="RDA112" s="481"/>
      <c r="RDB112" s="481"/>
      <c r="RDC112" s="481"/>
      <c r="RDD112" s="481"/>
      <c r="RDE112" s="481"/>
      <c r="RDF112" s="481"/>
      <c r="RDG112" s="481"/>
      <c r="RDH112" s="481"/>
      <c r="RDI112" s="481"/>
      <c r="RDJ112" s="481"/>
      <c r="RDK112" s="481"/>
      <c r="RDL112" s="481"/>
      <c r="RDM112" s="481"/>
      <c r="RDN112" s="481"/>
      <c r="RDO112" s="481"/>
      <c r="RDP112" s="481"/>
      <c r="RDQ112" s="481"/>
      <c r="RDR112" s="481"/>
      <c r="RDS112" s="481"/>
      <c r="RDT112" s="481"/>
      <c r="RDU112" s="481"/>
      <c r="RDV112" s="481"/>
      <c r="RDW112" s="481"/>
      <c r="RDX112" s="481"/>
      <c r="RDY112" s="481"/>
      <c r="RDZ112" s="481"/>
      <c r="REA112" s="481"/>
      <c r="REB112" s="481"/>
      <c r="REC112" s="481"/>
      <c r="RED112" s="481"/>
      <c r="REE112" s="481"/>
      <c r="REF112" s="481"/>
      <c r="REG112" s="481"/>
      <c r="REH112" s="481"/>
      <c r="REI112" s="481"/>
      <c r="REJ112" s="481"/>
      <c r="REK112" s="481"/>
      <c r="REL112" s="481"/>
      <c r="REM112" s="481"/>
      <c r="REN112" s="481"/>
      <c r="REO112" s="481"/>
      <c r="REP112" s="481"/>
      <c r="REQ112" s="481"/>
      <c r="RER112" s="481"/>
      <c r="RES112" s="481"/>
      <c r="RET112" s="481"/>
      <c r="REU112" s="481"/>
      <c r="REV112" s="481"/>
      <c r="REW112" s="481"/>
      <c r="REX112" s="481"/>
      <c r="REY112" s="481"/>
      <c r="REZ112" s="481"/>
      <c r="RFA112" s="481"/>
      <c r="RFB112" s="481"/>
      <c r="RFC112" s="481"/>
      <c r="RFD112" s="481"/>
      <c r="RFE112" s="481"/>
      <c r="RFF112" s="481"/>
      <c r="RFG112" s="481"/>
      <c r="RFH112" s="481"/>
      <c r="RFI112" s="481"/>
      <c r="RFJ112" s="481"/>
      <c r="RFK112" s="481"/>
      <c r="RFL112" s="481"/>
      <c r="RFM112" s="481"/>
      <c r="RFN112" s="481"/>
      <c r="RFO112" s="481"/>
      <c r="RFP112" s="481"/>
      <c r="RFQ112" s="481"/>
      <c r="RFR112" s="481"/>
      <c r="RFS112" s="481"/>
      <c r="RFT112" s="481"/>
      <c r="RFU112" s="481"/>
      <c r="RFV112" s="481"/>
      <c r="RFW112" s="481"/>
      <c r="RFX112" s="481"/>
      <c r="RFY112" s="481"/>
      <c r="RFZ112" s="481"/>
      <c r="RGA112" s="481"/>
      <c r="RGB112" s="481"/>
      <c r="RGC112" s="481"/>
      <c r="RGD112" s="481"/>
      <c r="RGE112" s="481"/>
      <c r="RGF112" s="481"/>
      <c r="RGG112" s="481"/>
      <c r="RGH112" s="481"/>
      <c r="RGI112" s="481"/>
      <c r="RGJ112" s="481"/>
      <c r="RGK112" s="481"/>
      <c r="RGL112" s="481"/>
      <c r="RGM112" s="481"/>
      <c r="RGN112" s="481"/>
      <c r="RGO112" s="481"/>
      <c r="RGP112" s="481"/>
      <c r="RGQ112" s="481"/>
      <c r="RGR112" s="481"/>
      <c r="RGS112" s="481"/>
      <c r="RGT112" s="481"/>
      <c r="RGU112" s="481"/>
      <c r="RGV112" s="481"/>
      <c r="RGW112" s="481"/>
      <c r="RGX112" s="481"/>
      <c r="RGY112" s="481"/>
      <c r="RGZ112" s="481"/>
      <c r="RHA112" s="481"/>
      <c r="RHB112" s="481"/>
      <c r="RHC112" s="481"/>
      <c r="RHD112" s="481"/>
      <c r="RHE112" s="481"/>
      <c r="RHF112" s="481"/>
      <c r="RHG112" s="481"/>
      <c r="RHH112" s="481"/>
      <c r="RHI112" s="481"/>
      <c r="RHJ112" s="481"/>
      <c r="RHK112" s="481"/>
      <c r="RHL112" s="481"/>
      <c r="RHM112" s="481"/>
      <c r="RHN112" s="481"/>
      <c r="RHO112" s="481"/>
      <c r="RHP112" s="481"/>
      <c r="RHQ112" s="481"/>
      <c r="RHR112" s="481"/>
      <c r="RHS112" s="481"/>
      <c r="RHT112" s="481"/>
      <c r="RHU112" s="481"/>
      <c r="RHV112" s="481"/>
      <c r="RHW112" s="481"/>
      <c r="RHX112" s="481"/>
      <c r="RHY112" s="481"/>
      <c r="RHZ112" s="481"/>
      <c r="RIA112" s="481"/>
      <c r="RIB112" s="481"/>
      <c r="RIC112" s="481"/>
      <c r="RID112" s="481"/>
      <c r="RIE112" s="481"/>
      <c r="RIF112" s="481"/>
      <c r="RIG112" s="481"/>
      <c r="RIH112" s="481"/>
      <c r="RII112" s="481"/>
      <c r="RIJ112" s="481"/>
      <c r="RIK112" s="481"/>
      <c r="RIL112" s="481"/>
      <c r="RIM112" s="481"/>
      <c r="RIN112" s="481"/>
      <c r="RIO112" s="481"/>
      <c r="RIP112" s="481"/>
      <c r="RIQ112" s="481"/>
      <c r="RIR112" s="481"/>
      <c r="RIS112" s="481"/>
      <c r="RIT112" s="481"/>
      <c r="RIU112" s="481"/>
      <c r="RIV112" s="481"/>
      <c r="RIW112" s="481"/>
      <c r="RIX112" s="481"/>
      <c r="RIY112" s="481"/>
      <c r="RIZ112" s="481"/>
      <c r="RJA112" s="481"/>
      <c r="RJB112" s="481"/>
      <c r="RJC112" s="481"/>
      <c r="RJD112" s="481"/>
      <c r="RJE112" s="481"/>
      <c r="RJF112" s="481"/>
      <c r="RJG112" s="481"/>
      <c r="RJH112" s="481"/>
      <c r="RJI112" s="481"/>
      <c r="RJJ112" s="481"/>
      <c r="RJK112" s="481"/>
      <c r="RJL112" s="481"/>
      <c r="RJM112" s="481"/>
      <c r="RJN112" s="481"/>
      <c r="RJO112" s="481"/>
      <c r="RJP112" s="481"/>
      <c r="RJQ112" s="481"/>
      <c r="RJR112" s="481"/>
      <c r="RJS112" s="481"/>
      <c r="RJT112" s="481"/>
      <c r="RJU112" s="481"/>
      <c r="RJV112" s="481"/>
      <c r="RJW112" s="481"/>
      <c r="RJX112" s="481"/>
      <c r="RJY112" s="481"/>
      <c r="RJZ112" s="481"/>
      <c r="RKA112" s="481"/>
      <c r="RKB112" s="481"/>
      <c r="RKC112" s="481"/>
      <c r="RKD112" s="481"/>
      <c r="RKE112" s="481"/>
      <c r="RKF112" s="481"/>
      <c r="RKG112" s="481"/>
      <c r="RKH112" s="481"/>
      <c r="RKI112" s="481"/>
      <c r="RKJ112" s="481"/>
      <c r="RKK112" s="481"/>
      <c r="RKL112" s="481"/>
      <c r="RKM112" s="481"/>
      <c r="RKN112" s="481"/>
      <c r="RKO112" s="481"/>
      <c r="RKP112" s="481"/>
      <c r="RKQ112" s="481"/>
      <c r="RKR112" s="481"/>
      <c r="RKS112" s="481"/>
      <c r="RKT112" s="481"/>
      <c r="RKU112" s="481"/>
      <c r="RKV112" s="481"/>
      <c r="RKW112" s="481"/>
      <c r="RKX112" s="481"/>
      <c r="RKY112" s="481"/>
      <c r="RKZ112" s="481"/>
      <c r="RLA112" s="481"/>
      <c r="RLB112" s="481"/>
      <c r="RLC112" s="481"/>
      <c r="RLD112" s="481"/>
      <c r="RLE112" s="481"/>
      <c r="RLF112" s="481"/>
      <c r="RLG112" s="481"/>
      <c r="RLH112" s="481"/>
      <c r="RLI112" s="481"/>
      <c r="RLJ112" s="481"/>
      <c r="RLK112" s="481"/>
      <c r="RLL112" s="481"/>
      <c r="RLM112" s="481"/>
      <c r="RLN112" s="481"/>
      <c r="RLO112" s="481"/>
      <c r="RLP112" s="481"/>
      <c r="RLQ112" s="481"/>
      <c r="RLR112" s="481"/>
      <c r="RLS112" s="481"/>
      <c r="RLT112" s="481"/>
      <c r="RLU112" s="481"/>
      <c r="RLV112" s="481"/>
      <c r="RLW112" s="481"/>
      <c r="RLX112" s="481"/>
      <c r="RLY112" s="481"/>
      <c r="RLZ112" s="481"/>
      <c r="RMA112" s="481"/>
      <c r="RMB112" s="481"/>
      <c r="RMC112" s="481"/>
      <c r="RMD112" s="481"/>
      <c r="RME112" s="481"/>
      <c r="RMF112" s="481"/>
      <c r="RMG112" s="481"/>
      <c r="RMH112" s="481"/>
      <c r="RMI112" s="481"/>
      <c r="RMJ112" s="481"/>
      <c r="RMK112" s="481"/>
      <c r="RML112" s="481"/>
      <c r="RMM112" s="481"/>
      <c r="RMN112" s="481"/>
      <c r="RMO112" s="481"/>
      <c r="RMP112" s="481"/>
      <c r="RMQ112" s="481"/>
      <c r="RMR112" s="481"/>
      <c r="RMS112" s="481"/>
      <c r="RMT112" s="481"/>
      <c r="RMU112" s="481"/>
      <c r="RMV112" s="481"/>
      <c r="RMW112" s="481"/>
      <c r="RMX112" s="481"/>
      <c r="RMY112" s="481"/>
      <c r="RMZ112" s="481"/>
      <c r="RNA112" s="481"/>
      <c r="RNB112" s="481"/>
      <c r="RNC112" s="481"/>
      <c r="RND112" s="481"/>
      <c r="RNE112" s="481"/>
      <c r="RNF112" s="481"/>
      <c r="RNG112" s="481"/>
      <c r="RNH112" s="481"/>
      <c r="RNI112" s="481"/>
      <c r="RNJ112" s="481"/>
      <c r="RNK112" s="481"/>
      <c r="RNL112" s="481"/>
      <c r="RNM112" s="481"/>
      <c r="RNN112" s="481"/>
      <c r="RNO112" s="481"/>
      <c r="RNP112" s="481"/>
      <c r="RNQ112" s="481"/>
      <c r="RNR112" s="481"/>
      <c r="RNS112" s="481"/>
      <c r="RNT112" s="481"/>
      <c r="RNU112" s="481"/>
      <c r="RNV112" s="481"/>
      <c r="RNW112" s="481"/>
      <c r="RNX112" s="481"/>
      <c r="RNY112" s="481"/>
      <c r="RNZ112" s="481"/>
      <c r="ROA112" s="481"/>
      <c r="ROB112" s="481"/>
      <c r="ROC112" s="481"/>
      <c r="ROD112" s="481"/>
      <c r="ROE112" s="481"/>
      <c r="ROF112" s="481"/>
      <c r="ROG112" s="481"/>
      <c r="ROH112" s="481"/>
      <c r="ROI112" s="481"/>
      <c r="ROJ112" s="481"/>
      <c r="ROK112" s="481"/>
      <c r="ROL112" s="481"/>
      <c r="ROM112" s="481"/>
      <c r="RON112" s="481"/>
      <c r="ROO112" s="481"/>
      <c r="ROP112" s="481"/>
      <c r="ROQ112" s="481"/>
      <c r="ROR112" s="481"/>
      <c r="ROS112" s="481"/>
      <c r="ROT112" s="481"/>
      <c r="ROU112" s="481"/>
      <c r="ROV112" s="481"/>
      <c r="ROW112" s="481"/>
      <c r="ROX112" s="481"/>
      <c r="ROY112" s="481"/>
      <c r="ROZ112" s="481"/>
      <c r="RPA112" s="481"/>
      <c r="RPB112" s="481"/>
      <c r="RPC112" s="481"/>
      <c r="RPD112" s="481"/>
      <c r="RPE112" s="481"/>
      <c r="RPF112" s="481"/>
      <c r="RPG112" s="481"/>
      <c r="RPH112" s="481"/>
      <c r="RPI112" s="481"/>
      <c r="RPJ112" s="481"/>
      <c r="RPK112" s="481"/>
      <c r="RPL112" s="481"/>
      <c r="RPM112" s="481"/>
      <c r="RPN112" s="481"/>
      <c r="RPO112" s="481"/>
      <c r="RPP112" s="481"/>
      <c r="RPQ112" s="481"/>
      <c r="RPR112" s="481"/>
      <c r="RPS112" s="481"/>
      <c r="RPT112" s="481"/>
      <c r="RPU112" s="481"/>
      <c r="RPV112" s="481"/>
      <c r="RPW112" s="481"/>
      <c r="RPX112" s="481"/>
      <c r="RPY112" s="481"/>
      <c r="RPZ112" s="481"/>
      <c r="RQA112" s="481"/>
      <c r="RQB112" s="481"/>
      <c r="RQC112" s="481"/>
      <c r="RQD112" s="481"/>
      <c r="RQE112" s="481"/>
      <c r="RQF112" s="481"/>
      <c r="RQG112" s="481"/>
      <c r="RQH112" s="481"/>
      <c r="RQI112" s="481"/>
      <c r="RQJ112" s="481"/>
      <c r="RQK112" s="481"/>
      <c r="RQL112" s="481"/>
      <c r="RQM112" s="481"/>
      <c r="RQN112" s="481"/>
      <c r="RQO112" s="481"/>
      <c r="RQP112" s="481"/>
      <c r="RQQ112" s="481"/>
      <c r="RQR112" s="481"/>
      <c r="RQS112" s="481"/>
      <c r="RQT112" s="481"/>
      <c r="RQU112" s="481"/>
      <c r="RQV112" s="481"/>
      <c r="RQW112" s="481"/>
      <c r="RQX112" s="481"/>
      <c r="RQY112" s="481"/>
      <c r="RQZ112" s="481"/>
      <c r="RRA112" s="481"/>
      <c r="RRB112" s="481"/>
      <c r="RRC112" s="481"/>
      <c r="RRD112" s="481"/>
      <c r="RRE112" s="481"/>
      <c r="RRF112" s="481"/>
      <c r="RRG112" s="481"/>
      <c r="RRH112" s="481"/>
      <c r="RRI112" s="481"/>
      <c r="RRJ112" s="481"/>
      <c r="RRK112" s="481"/>
      <c r="RRL112" s="481"/>
      <c r="RRM112" s="481"/>
      <c r="RRN112" s="481"/>
      <c r="RRO112" s="481"/>
      <c r="RRP112" s="481"/>
      <c r="RRQ112" s="481"/>
      <c r="RRR112" s="481"/>
      <c r="RRS112" s="481"/>
      <c r="RRT112" s="481"/>
      <c r="RRU112" s="481"/>
      <c r="RRV112" s="481"/>
      <c r="RRW112" s="481"/>
      <c r="RRX112" s="481"/>
      <c r="RRY112" s="481"/>
      <c r="RRZ112" s="481"/>
      <c r="RSA112" s="481"/>
      <c r="RSB112" s="481"/>
      <c r="RSC112" s="481"/>
      <c r="RSD112" s="481"/>
      <c r="RSE112" s="481"/>
      <c r="RSF112" s="481"/>
      <c r="RSG112" s="481"/>
      <c r="RSH112" s="481"/>
      <c r="RSI112" s="481"/>
      <c r="RSJ112" s="481"/>
      <c r="RSK112" s="481"/>
      <c r="RSL112" s="481"/>
      <c r="RSM112" s="481"/>
      <c r="RSN112" s="481"/>
      <c r="RSO112" s="481"/>
      <c r="RSP112" s="481"/>
      <c r="RSQ112" s="481"/>
      <c r="RSR112" s="481"/>
      <c r="RSS112" s="481"/>
      <c r="RST112" s="481"/>
      <c r="RSU112" s="481"/>
      <c r="RSV112" s="481"/>
      <c r="RSW112" s="481"/>
      <c r="RSX112" s="481"/>
      <c r="RSY112" s="481"/>
      <c r="RSZ112" s="481"/>
      <c r="RTA112" s="481"/>
      <c r="RTB112" s="481"/>
      <c r="RTC112" s="481"/>
      <c r="RTD112" s="481"/>
      <c r="RTE112" s="481"/>
      <c r="RTF112" s="481"/>
      <c r="RTG112" s="481"/>
      <c r="RTH112" s="481"/>
      <c r="RTI112" s="481"/>
      <c r="RTJ112" s="481"/>
      <c r="RTK112" s="481"/>
      <c r="RTL112" s="481"/>
      <c r="RTM112" s="481"/>
      <c r="RTN112" s="481"/>
      <c r="RTO112" s="481"/>
      <c r="RTP112" s="481"/>
      <c r="RTQ112" s="481"/>
      <c r="RTR112" s="481"/>
      <c r="RTS112" s="481"/>
      <c r="RTT112" s="481"/>
      <c r="RTU112" s="481"/>
      <c r="RTV112" s="481"/>
      <c r="RTW112" s="481"/>
      <c r="RTX112" s="481"/>
      <c r="RTY112" s="481"/>
      <c r="RTZ112" s="481"/>
      <c r="RUA112" s="481"/>
      <c r="RUB112" s="481"/>
      <c r="RUC112" s="481"/>
      <c r="RUD112" s="481"/>
      <c r="RUE112" s="481"/>
      <c r="RUF112" s="481"/>
      <c r="RUG112" s="481"/>
      <c r="RUH112" s="481"/>
      <c r="RUI112" s="481"/>
      <c r="RUJ112" s="481"/>
      <c r="RUK112" s="481"/>
      <c r="RUL112" s="481"/>
      <c r="RUM112" s="481"/>
      <c r="RUN112" s="481"/>
      <c r="RUO112" s="481"/>
      <c r="RUP112" s="481"/>
      <c r="RUQ112" s="481"/>
      <c r="RUR112" s="481"/>
      <c r="RUS112" s="481"/>
      <c r="RUT112" s="481"/>
      <c r="RUU112" s="481"/>
      <c r="RUV112" s="481"/>
      <c r="RUW112" s="481"/>
      <c r="RUX112" s="481"/>
      <c r="RUY112" s="481"/>
      <c r="RUZ112" s="481"/>
      <c r="RVA112" s="481"/>
      <c r="RVB112" s="481"/>
      <c r="RVC112" s="481"/>
      <c r="RVD112" s="481"/>
      <c r="RVE112" s="481"/>
      <c r="RVF112" s="481"/>
      <c r="RVG112" s="481"/>
      <c r="RVH112" s="481"/>
      <c r="RVI112" s="481"/>
      <c r="RVJ112" s="481"/>
      <c r="RVK112" s="481"/>
      <c r="RVL112" s="481"/>
      <c r="RVM112" s="481"/>
      <c r="RVN112" s="481"/>
      <c r="RVO112" s="481"/>
      <c r="RVP112" s="481"/>
      <c r="RVQ112" s="481"/>
      <c r="RVR112" s="481"/>
      <c r="RVS112" s="481"/>
      <c r="RVT112" s="481"/>
      <c r="RVU112" s="481"/>
      <c r="RVV112" s="481"/>
      <c r="RVW112" s="481"/>
      <c r="RVX112" s="481"/>
      <c r="RVY112" s="481"/>
      <c r="RVZ112" s="481"/>
      <c r="RWA112" s="481"/>
      <c r="RWB112" s="481"/>
      <c r="RWC112" s="481"/>
      <c r="RWD112" s="481"/>
      <c r="RWE112" s="481"/>
      <c r="RWF112" s="481"/>
      <c r="RWG112" s="481"/>
      <c r="RWH112" s="481"/>
      <c r="RWI112" s="481"/>
      <c r="RWJ112" s="481"/>
      <c r="RWK112" s="481"/>
      <c r="RWL112" s="481"/>
      <c r="RWM112" s="481"/>
      <c r="RWN112" s="481"/>
      <c r="RWO112" s="481"/>
      <c r="RWP112" s="481"/>
      <c r="RWQ112" s="481"/>
      <c r="RWR112" s="481"/>
      <c r="RWS112" s="481"/>
      <c r="RWT112" s="481"/>
      <c r="RWU112" s="481"/>
      <c r="RWV112" s="481"/>
      <c r="RWW112" s="481"/>
      <c r="RWX112" s="481"/>
      <c r="RWY112" s="481"/>
      <c r="RWZ112" s="481"/>
      <c r="RXA112" s="481"/>
      <c r="RXB112" s="481"/>
      <c r="RXC112" s="481"/>
      <c r="RXD112" s="481"/>
      <c r="RXE112" s="481"/>
      <c r="RXF112" s="481"/>
      <c r="RXG112" s="481"/>
      <c r="RXH112" s="481"/>
      <c r="RXI112" s="481"/>
      <c r="RXJ112" s="481"/>
      <c r="RXK112" s="481"/>
      <c r="RXL112" s="481"/>
      <c r="RXM112" s="481"/>
      <c r="RXN112" s="481"/>
      <c r="RXO112" s="481"/>
      <c r="RXP112" s="481"/>
      <c r="RXQ112" s="481"/>
      <c r="RXR112" s="481"/>
      <c r="RXS112" s="481"/>
      <c r="RXT112" s="481"/>
      <c r="RXU112" s="481"/>
      <c r="RXV112" s="481"/>
      <c r="RXW112" s="481"/>
      <c r="RXX112" s="481"/>
      <c r="RXY112" s="481"/>
      <c r="RXZ112" s="481"/>
      <c r="RYA112" s="481"/>
      <c r="RYB112" s="481"/>
      <c r="RYC112" s="481"/>
      <c r="RYD112" s="481"/>
      <c r="RYE112" s="481"/>
      <c r="RYF112" s="481"/>
      <c r="RYG112" s="481"/>
      <c r="RYH112" s="481"/>
      <c r="RYI112" s="481"/>
      <c r="RYJ112" s="481"/>
      <c r="RYK112" s="481"/>
      <c r="RYL112" s="481"/>
      <c r="RYM112" s="481"/>
      <c r="RYN112" s="481"/>
      <c r="RYO112" s="481"/>
      <c r="RYP112" s="481"/>
      <c r="RYQ112" s="481"/>
      <c r="RYR112" s="481"/>
      <c r="RYS112" s="481"/>
      <c r="RYT112" s="481"/>
      <c r="RYU112" s="481"/>
      <c r="RYV112" s="481"/>
      <c r="RYW112" s="481"/>
      <c r="RYX112" s="481"/>
      <c r="RYY112" s="481"/>
      <c r="RYZ112" s="481"/>
      <c r="RZA112" s="481"/>
      <c r="RZB112" s="481"/>
      <c r="RZC112" s="481"/>
      <c r="RZD112" s="481"/>
      <c r="RZE112" s="481"/>
      <c r="RZF112" s="481"/>
      <c r="RZG112" s="481"/>
      <c r="RZH112" s="481"/>
      <c r="RZI112" s="481"/>
      <c r="RZJ112" s="481"/>
      <c r="RZK112" s="481"/>
      <c r="RZL112" s="481"/>
      <c r="RZM112" s="481"/>
      <c r="RZN112" s="481"/>
      <c r="RZO112" s="481"/>
      <c r="RZP112" s="481"/>
      <c r="RZQ112" s="481"/>
      <c r="RZR112" s="481"/>
      <c r="RZS112" s="481"/>
      <c r="RZT112" s="481"/>
      <c r="RZU112" s="481"/>
      <c r="RZV112" s="481"/>
      <c r="RZW112" s="481"/>
      <c r="RZX112" s="481"/>
      <c r="RZY112" s="481"/>
      <c r="RZZ112" s="481"/>
      <c r="SAA112" s="481"/>
      <c r="SAB112" s="481"/>
      <c r="SAC112" s="481"/>
      <c r="SAD112" s="481"/>
      <c r="SAE112" s="481"/>
      <c r="SAF112" s="481"/>
      <c r="SAG112" s="481"/>
      <c r="SAH112" s="481"/>
      <c r="SAI112" s="481"/>
      <c r="SAJ112" s="481"/>
      <c r="SAK112" s="481"/>
      <c r="SAL112" s="481"/>
      <c r="SAM112" s="481"/>
      <c r="SAN112" s="481"/>
      <c r="SAO112" s="481"/>
      <c r="SAP112" s="481"/>
      <c r="SAQ112" s="481"/>
      <c r="SAR112" s="481"/>
      <c r="SAS112" s="481"/>
      <c r="SAT112" s="481"/>
      <c r="SAU112" s="481"/>
      <c r="SAV112" s="481"/>
      <c r="SAW112" s="481"/>
      <c r="SAX112" s="481"/>
      <c r="SAY112" s="481"/>
      <c r="SAZ112" s="481"/>
      <c r="SBA112" s="481"/>
      <c r="SBB112" s="481"/>
      <c r="SBC112" s="481"/>
      <c r="SBD112" s="481"/>
      <c r="SBE112" s="481"/>
      <c r="SBF112" s="481"/>
      <c r="SBG112" s="481"/>
      <c r="SBH112" s="481"/>
      <c r="SBI112" s="481"/>
      <c r="SBJ112" s="481"/>
      <c r="SBK112" s="481"/>
      <c r="SBL112" s="481"/>
      <c r="SBM112" s="481"/>
      <c r="SBN112" s="481"/>
      <c r="SBO112" s="481"/>
      <c r="SBP112" s="481"/>
      <c r="SBQ112" s="481"/>
      <c r="SBR112" s="481"/>
      <c r="SBS112" s="481"/>
      <c r="SBT112" s="481"/>
      <c r="SBU112" s="481"/>
      <c r="SBV112" s="481"/>
      <c r="SBW112" s="481"/>
      <c r="SBX112" s="481"/>
      <c r="SBY112" s="481"/>
      <c r="SBZ112" s="481"/>
      <c r="SCA112" s="481"/>
      <c r="SCB112" s="481"/>
      <c r="SCC112" s="481"/>
      <c r="SCD112" s="481"/>
      <c r="SCE112" s="481"/>
      <c r="SCF112" s="481"/>
      <c r="SCG112" s="481"/>
      <c r="SCH112" s="481"/>
      <c r="SCI112" s="481"/>
      <c r="SCJ112" s="481"/>
      <c r="SCK112" s="481"/>
      <c r="SCL112" s="481"/>
      <c r="SCM112" s="481"/>
      <c r="SCN112" s="481"/>
      <c r="SCO112" s="481"/>
      <c r="SCP112" s="481"/>
      <c r="SCQ112" s="481"/>
      <c r="SCR112" s="481"/>
      <c r="SCS112" s="481"/>
      <c r="SCT112" s="481"/>
      <c r="SCU112" s="481"/>
      <c r="SCV112" s="481"/>
      <c r="SCW112" s="481"/>
      <c r="SCX112" s="481"/>
      <c r="SCY112" s="481"/>
      <c r="SCZ112" s="481"/>
      <c r="SDA112" s="481"/>
      <c r="SDB112" s="481"/>
      <c r="SDC112" s="481"/>
      <c r="SDD112" s="481"/>
      <c r="SDE112" s="481"/>
      <c r="SDF112" s="481"/>
      <c r="SDG112" s="481"/>
      <c r="SDH112" s="481"/>
      <c r="SDI112" s="481"/>
      <c r="SDJ112" s="481"/>
      <c r="SDK112" s="481"/>
      <c r="SDL112" s="481"/>
      <c r="SDM112" s="481"/>
      <c r="SDN112" s="481"/>
      <c r="SDO112" s="481"/>
      <c r="SDP112" s="481"/>
      <c r="SDQ112" s="481"/>
      <c r="SDR112" s="481"/>
      <c r="SDS112" s="481"/>
      <c r="SDT112" s="481"/>
      <c r="SDU112" s="481"/>
      <c r="SDV112" s="481"/>
      <c r="SDW112" s="481"/>
      <c r="SDX112" s="481"/>
      <c r="SDY112" s="481"/>
      <c r="SDZ112" s="481"/>
      <c r="SEA112" s="481"/>
      <c r="SEB112" s="481"/>
      <c r="SEC112" s="481"/>
      <c r="SED112" s="481"/>
      <c r="SEE112" s="481"/>
      <c r="SEF112" s="481"/>
      <c r="SEG112" s="481"/>
      <c r="SEH112" s="481"/>
      <c r="SEI112" s="481"/>
      <c r="SEJ112" s="481"/>
      <c r="SEK112" s="481"/>
      <c r="SEL112" s="481"/>
      <c r="SEM112" s="481"/>
      <c r="SEN112" s="481"/>
      <c r="SEO112" s="481"/>
      <c r="SEP112" s="481"/>
      <c r="SEQ112" s="481"/>
      <c r="SER112" s="481"/>
      <c r="SES112" s="481"/>
      <c r="SET112" s="481"/>
      <c r="SEU112" s="481"/>
      <c r="SEV112" s="481"/>
      <c r="SEW112" s="481"/>
      <c r="SEX112" s="481"/>
      <c r="SEY112" s="481"/>
      <c r="SEZ112" s="481"/>
      <c r="SFA112" s="481"/>
      <c r="SFB112" s="481"/>
      <c r="SFC112" s="481"/>
      <c r="SFD112" s="481"/>
      <c r="SFE112" s="481"/>
      <c r="SFF112" s="481"/>
      <c r="SFG112" s="481"/>
      <c r="SFH112" s="481"/>
      <c r="SFI112" s="481"/>
      <c r="SFJ112" s="481"/>
      <c r="SFK112" s="481"/>
      <c r="SFL112" s="481"/>
      <c r="SFM112" s="481"/>
      <c r="SFN112" s="481"/>
      <c r="SFO112" s="481"/>
      <c r="SFP112" s="481"/>
      <c r="SFQ112" s="481"/>
      <c r="SFR112" s="481"/>
      <c r="SFS112" s="481"/>
      <c r="SFT112" s="481"/>
      <c r="SFU112" s="481"/>
      <c r="SFV112" s="481"/>
      <c r="SFW112" s="481"/>
      <c r="SFX112" s="481"/>
      <c r="SFY112" s="481"/>
      <c r="SFZ112" s="481"/>
      <c r="SGA112" s="481"/>
      <c r="SGB112" s="481"/>
      <c r="SGC112" s="481"/>
      <c r="SGD112" s="481"/>
      <c r="SGE112" s="481"/>
      <c r="SGF112" s="481"/>
      <c r="SGG112" s="481"/>
      <c r="SGH112" s="481"/>
      <c r="SGI112" s="481"/>
      <c r="SGJ112" s="481"/>
      <c r="SGK112" s="481"/>
      <c r="SGL112" s="481"/>
      <c r="SGM112" s="481"/>
      <c r="SGN112" s="481"/>
      <c r="SGO112" s="481"/>
      <c r="SGP112" s="481"/>
      <c r="SGQ112" s="481"/>
      <c r="SGR112" s="481"/>
      <c r="SGS112" s="481"/>
      <c r="SGT112" s="481"/>
      <c r="SGU112" s="481"/>
      <c r="SGV112" s="481"/>
      <c r="SGW112" s="481"/>
      <c r="SGX112" s="481"/>
      <c r="SGY112" s="481"/>
      <c r="SGZ112" s="481"/>
      <c r="SHA112" s="481"/>
      <c r="SHB112" s="481"/>
      <c r="SHC112" s="481"/>
      <c r="SHD112" s="481"/>
      <c r="SHE112" s="481"/>
      <c r="SHF112" s="481"/>
      <c r="SHG112" s="481"/>
      <c r="SHH112" s="481"/>
      <c r="SHI112" s="481"/>
      <c r="SHJ112" s="481"/>
      <c r="SHK112" s="481"/>
      <c r="SHL112" s="481"/>
      <c r="SHM112" s="481"/>
      <c r="SHN112" s="481"/>
      <c r="SHO112" s="481"/>
      <c r="SHP112" s="481"/>
      <c r="SHQ112" s="481"/>
      <c r="SHR112" s="481"/>
      <c r="SHS112" s="481"/>
      <c r="SHT112" s="481"/>
      <c r="SHU112" s="481"/>
      <c r="SHV112" s="481"/>
      <c r="SHW112" s="481"/>
      <c r="SHX112" s="481"/>
      <c r="SHY112" s="481"/>
      <c r="SHZ112" s="481"/>
      <c r="SIA112" s="481"/>
      <c r="SIB112" s="481"/>
      <c r="SIC112" s="481"/>
      <c r="SID112" s="481"/>
      <c r="SIE112" s="481"/>
      <c r="SIF112" s="481"/>
      <c r="SIG112" s="481"/>
      <c r="SIH112" s="481"/>
      <c r="SII112" s="481"/>
      <c r="SIJ112" s="481"/>
      <c r="SIK112" s="481"/>
      <c r="SIL112" s="481"/>
      <c r="SIM112" s="481"/>
      <c r="SIN112" s="481"/>
      <c r="SIO112" s="481"/>
      <c r="SIP112" s="481"/>
      <c r="SIQ112" s="481"/>
      <c r="SIR112" s="481"/>
      <c r="SIS112" s="481"/>
      <c r="SIT112" s="481"/>
      <c r="SIU112" s="481"/>
      <c r="SIV112" s="481"/>
      <c r="SIW112" s="481"/>
      <c r="SIX112" s="481"/>
      <c r="SIY112" s="481"/>
      <c r="SIZ112" s="481"/>
      <c r="SJA112" s="481"/>
      <c r="SJB112" s="481"/>
      <c r="SJC112" s="481"/>
      <c r="SJD112" s="481"/>
      <c r="SJE112" s="481"/>
      <c r="SJF112" s="481"/>
      <c r="SJG112" s="481"/>
      <c r="SJH112" s="481"/>
      <c r="SJI112" s="481"/>
      <c r="SJJ112" s="481"/>
      <c r="SJK112" s="481"/>
      <c r="SJL112" s="481"/>
      <c r="SJM112" s="481"/>
      <c r="SJN112" s="481"/>
      <c r="SJO112" s="481"/>
      <c r="SJP112" s="481"/>
      <c r="SJQ112" s="481"/>
      <c r="SJR112" s="481"/>
      <c r="SJS112" s="481"/>
      <c r="SJT112" s="481"/>
      <c r="SJU112" s="481"/>
      <c r="SJV112" s="481"/>
      <c r="SJW112" s="481"/>
      <c r="SJX112" s="481"/>
      <c r="SJY112" s="481"/>
      <c r="SJZ112" s="481"/>
      <c r="SKA112" s="481"/>
      <c r="SKB112" s="481"/>
      <c r="SKC112" s="481"/>
      <c r="SKD112" s="481"/>
      <c r="SKE112" s="481"/>
      <c r="SKF112" s="481"/>
      <c r="SKG112" s="481"/>
      <c r="SKH112" s="481"/>
      <c r="SKI112" s="481"/>
      <c r="SKJ112" s="481"/>
      <c r="SKK112" s="481"/>
      <c r="SKL112" s="481"/>
      <c r="SKM112" s="481"/>
      <c r="SKN112" s="481"/>
      <c r="SKO112" s="481"/>
      <c r="SKP112" s="481"/>
      <c r="SKQ112" s="481"/>
      <c r="SKR112" s="481"/>
      <c r="SKS112" s="481"/>
      <c r="SKT112" s="481"/>
      <c r="SKU112" s="481"/>
      <c r="SKV112" s="481"/>
      <c r="SKW112" s="481"/>
      <c r="SKX112" s="481"/>
      <c r="SKY112" s="481"/>
      <c r="SKZ112" s="481"/>
      <c r="SLA112" s="481"/>
      <c r="SLB112" s="481"/>
      <c r="SLC112" s="481"/>
      <c r="SLD112" s="481"/>
      <c r="SLE112" s="481"/>
      <c r="SLF112" s="481"/>
      <c r="SLG112" s="481"/>
      <c r="SLH112" s="481"/>
      <c r="SLI112" s="481"/>
      <c r="SLJ112" s="481"/>
      <c r="SLK112" s="481"/>
      <c r="SLL112" s="481"/>
      <c r="SLM112" s="481"/>
      <c r="SLN112" s="481"/>
      <c r="SLO112" s="481"/>
      <c r="SLP112" s="481"/>
      <c r="SLQ112" s="481"/>
      <c r="SLR112" s="481"/>
      <c r="SLS112" s="481"/>
      <c r="SLT112" s="481"/>
      <c r="SLU112" s="481"/>
      <c r="SLV112" s="481"/>
      <c r="SLW112" s="481"/>
      <c r="SLX112" s="481"/>
      <c r="SLY112" s="481"/>
      <c r="SLZ112" s="481"/>
      <c r="SMA112" s="481"/>
      <c r="SMB112" s="481"/>
      <c r="SMC112" s="481"/>
      <c r="SMD112" s="481"/>
      <c r="SME112" s="481"/>
      <c r="SMF112" s="481"/>
      <c r="SMG112" s="481"/>
      <c r="SMH112" s="481"/>
      <c r="SMI112" s="481"/>
      <c r="SMJ112" s="481"/>
      <c r="SMK112" s="481"/>
      <c r="SML112" s="481"/>
      <c r="SMM112" s="481"/>
      <c r="SMN112" s="481"/>
      <c r="SMO112" s="481"/>
      <c r="SMP112" s="481"/>
      <c r="SMQ112" s="481"/>
      <c r="SMR112" s="481"/>
      <c r="SMS112" s="481"/>
      <c r="SMT112" s="481"/>
      <c r="SMU112" s="481"/>
      <c r="SMV112" s="481"/>
      <c r="SMW112" s="481"/>
      <c r="SMX112" s="481"/>
      <c r="SMY112" s="481"/>
      <c r="SMZ112" s="481"/>
      <c r="SNA112" s="481"/>
      <c r="SNB112" s="481"/>
      <c r="SNC112" s="481"/>
      <c r="SND112" s="481"/>
      <c r="SNE112" s="481"/>
      <c r="SNF112" s="481"/>
      <c r="SNG112" s="481"/>
      <c r="SNH112" s="481"/>
      <c r="SNI112" s="481"/>
      <c r="SNJ112" s="481"/>
      <c r="SNK112" s="481"/>
      <c r="SNL112" s="481"/>
      <c r="SNM112" s="481"/>
      <c r="SNN112" s="481"/>
      <c r="SNO112" s="481"/>
      <c r="SNP112" s="481"/>
      <c r="SNQ112" s="481"/>
      <c r="SNR112" s="481"/>
      <c r="SNS112" s="481"/>
      <c r="SNT112" s="481"/>
      <c r="SNU112" s="481"/>
      <c r="SNV112" s="481"/>
      <c r="SNW112" s="481"/>
      <c r="SNX112" s="481"/>
      <c r="SNY112" s="481"/>
      <c r="SNZ112" s="481"/>
      <c r="SOA112" s="481"/>
      <c r="SOB112" s="481"/>
      <c r="SOC112" s="481"/>
      <c r="SOD112" s="481"/>
      <c r="SOE112" s="481"/>
      <c r="SOF112" s="481"/>
      <c r="SOG112" s="481"/>
      <c r="SOH112" s="481"/>
      <c r="SOI112" s="481"/>
      <c r="SOJ112" s="481"/>
      <c r="SOK112" s="481"/>
      <c r="SOL112" s="481"/>
      <c r="SOM112" s="481"/>
      <c r="SON112" s="481"/>
      <c r="SOO112" s="481"/>
      <c r="SOP112" s="481"/>
      <c r="SOQ112" s="481"/>
      <c r="SOR112" s="481"/>
      <c r="SOS112" s="481"/>
      <c r="SOT112" s="481"/>
      <c r="SOU112" s="481"/>
      <c r="SOV112" s="481"/>
      <c r="SOW112" s="481"/>
      <c r="SOX112" s="481"/>
      <c r="SOY112" s="481"/>
      <c r="SOZ112" s="481"/>
      <c r="SPA112" s="481"/>
      <c r="SPB112" s="481"/>
      <c r="SPC112" s="481"/>
      <c r="SPD112" s="481"/>
      <c r="SPE112" s="481"/>
      <c r="SPF112" s="481"/>
      <c r="SPG112" s="481"/>
      <c r="SPH112" s="481"/>
      <c r="SPI112" s="481"/>
      <c r="SPJ112" s="481"/>
      <c r="SPK112" s="481"/>
      <c r="SPL112" s="481"/>
      <c r="SPM112" s="481"/>
      <c r="SPN112" s="481"/>
      <c r="SPO112" s="481"/>
      <c r="SPP112" s="481"/>
      <c r="SPQ112" s="481"/>
      <c r="SPR112" s="481"/>
      <c r="SPS112" s="481"/>
      <c r="SPT112" s="481"/>
      <c r="SPU112" s="481"/>
      <c r="SPV112" s="481"/>
      <c r="SPW112" s="481"/>
      <c r="SPX112" s="481"/>
      <c r="SPY112" s="481"/>
      <c r="SPZ112" s="481"/>
      <c r="SQA112" s="481"/>
      <c r="SQB112" s="481"/>
      <c r="SQC112" s="481"/>
      <c r="SQD112" s="481"/>
      <c r="SQE112" s="481"/>
      <c r="SQF112" s="481"/>
      <c r="SQG112" s="481"/>
      <c r="SQH112" s="481"/>
      <c r="SQI112" s="481"/>
      <c r="SQJ112" s="481"/>
      <c r="SQK112" s="481"/>
      <c r="SQL112" s="481"/>
      <c r="SQM112" s="481"/>
      <c r="SQN112" s="481"/>
      <c r="SQO112" s="481"/>
      <c r="SQP112" s="481"/>
      <c r="SQQ112" s="481"/>
      <c r="SQR112" s="481"/>
      <c r="SQS112" s="481"/>
      <c r="SQT112" s="481"/>
      <c r="SQU112" s="481"/>
      <c r="SQV112" s="481"/>
      <c r="SQW112" s="481"/>
      <c r="SQX112" s="481"/>
      <c r="SQY112" s="481"/>
      <c r="SQZ112" s="481"/>
      <c r="SRA112" s="481"/>
      <c r="SRB112" s="481"/>
      <c r="SRC112" s="481"/>
      <c r="SRD112" s="481"/>
      <c r="SRE112" s="481"/>
      <c r="SRF112" s="481"/>
      <c r="SRG112" s="481"/>
      <c r="SRH112" s="481"/>
      <c r="SRI112" s="481"/>
      <c r="SRJ112" s="481"/>
      <c r="SRK112" s="481"/>
      <c r="SRL112" s="481"/>
      <c r="SRM112" s="481"/>
      <c r="SRN112" s="481"/>
      <c r="SRO112" s="481"/>
      <c r="SRP112" s="481"/>
      <c r="SRQ112" s="481"/>
      <c r="SRR112" s="481"/>
      <c r="SRS112" s="481"/>
      <c r="SRT112" s="481"/>
      <c r="SRU112" s="481"/>
      <c r="SRV112" s="481"/>
      <c r="SRW112" s="481"/>
      <c r="SRX112" s="481"/>
      <c r="SRY112" s="481"/>
      <c r="SRZ112" s="481"/>
      <c r="SSA112" s="481"/>
      <c r="SSB112" s="481"/>
      <c r="SSC112" s="481"/>
      <c r="SSD112" s="481"/>
      <c r="SSE112" s="481"/>
      <c r="SSF112" s="481"/>
      <c r="SSG112" s="481"/>
      <c r="SSH112" s="481"/>
      <c r="SSI112" s="481"/>
      <c r="SSJ112" s="481"/>
      <c r="SSK112" s="481"/>
      <c r="SSL112" s="481"/>
      <c r="SSM112" s="481"/>
      <c r="SSN112" s="481"/>
      <c r="SSO112" s="481"/>
      <c r="SSP112" s="481"/>
      <c r="SSQ112" s="481"/>
      <c r="SSR112" s="481"/>
      <c r="SSS112" s="481"/>
      <c r="SST112" s="481"/>
      <c r="SSU112" s="481"/>
      <c r="SSV112" s="481"/>
      <c r="SSW112" s="481"/>
      <c r="SSX112" s="481"/>
      <c r="SSY112" s="481"/>
      <c r="SSZ112" s="481"/>
      <c r="STA112" s="481"/>
      <c r="STB112" s="481"/>
      <c r="STC112" s="481"/>
      <c r="STD112" s="481"/>
      <c r="STE112" s="481"/>
      <c r="STF112" s="481"/>
      <c r="STG112" s="481"/>
      <c r="STH112" s="481"/>
      <c r="STI112" s="481"/>
      <c r="STJ112" s="481"/>
      <c r="STK112" s="481"/>
      <c r="STL112" s="481"/>
      <c r="STM112" s="481"/>
      <c r="STN112" s="481"/>
      <c r="STO112" s="481"/>
      <c r="STP112" s="481"/>
      <c r="STQ112" s="481"/>
      <c r="STR112" s="481"/>
      <c r="STS112" s="481"/>
      <c r="STT112" s="481"/>
      <c r="STU112" s="481"/>
      <c r="STV112" s="481"/>
      <c r="STW112" s="481"/>
      <c r="STX112" s="481"/>
      <c r="STY112" s="481"/>
      <c r="STZ112" s="481"/>
      <c r="SUA112" s="481"/>
      <c r="SUB112" s="481"/>
      <c r="SUC112" s="481"/>
      <c r="SUD112" s="481"/>
      <c r="SUE112" s="481"/>
      <c r="SUF112" s="481"/>
      <c r="SUG112" s="481"/>
      <c r="SUH112" s="481"/>
      <c r="SUI112" s="481"/>
      <c r="SUJ112" s="481"/>
      <c r="SUK112" s="481"/>
      <c r="SUL112" s="481"/>
      <c r="SUM112" s="481"/>
      <c r="SUN112" s="481"/>
      <c r="SUO112" s="481"/>
      <c r="SUP112" s="481"/>
      <c r="SUQ112" s="481"/>
      <c r="SUR112" s="481"/>
      <c r="SUS112" s="481"/>
      <c r="SUT112" s="481"/>
      <c r="SUU112" s="481"/>
      <c r="SUV112" s="481"/>
      <c r="SUW112" s="481"/>
      <c r="SUX112" s="481"/>
      <c r="SUY112" s="481"/>
      <c r="SUZ112" s="481"/>
      <c r="SVA112" s="481"/>
      <c r="SVB112" s="481"/>
      <c r="SVC112" s="481"/>
      <c r="SVD112" s="481"/>
      <c r="SVE112" s="481"/>
      <c r="SVF112" s="481"/>
      <c r="SVG112" s="481"/>
      <c r="SVH112" s="481"/>
      <c r="SVI112" s="481"/>
      <c r="SVJ112" s="481"/>
      <c r="SVK112" s="481"/>
      <c r="SVL112" s="481"/>
      <c r="SVM112" s="481"/>
      <c r="SVN112" s="481"/>
      <c r="SVO112" s="481"/>
      <c r="SVP112" s="481"/>
      <c r="SVQ112" s="481"/>
      <c r="SVR112" s="481"/>
      <c r="SVS112" s="481"/>
      <c r="SVT112" s="481"/>
      <c r="SVU112" s="481"/>
      <c r="SVV112" s="481"/>
      <c r="SVW112" s="481"/>
      <c r="SVX112" s="481"/>
      <c r="SVY112" s="481"/>
      <c r="SVZ112" s="481"/>
      <c r="SWA112" s="481"/>
      <c r="SWB112" s="481"/>
      <c r="SWC112" s="481"/>
      <c r="SWD112" s="481"/>
      <c r="SWE112" s="481"/>
      <c r="SWF112" s="481"/>
      <c r="SWG112" s="481"/>
      <c r="SWH112" s="481"/>
      <c r="SWI112" s="481"/>
      <c r="SWJ112" s="481"/>
      <c r="SWK112" s="481"/>
      <c r="SWL112" s="481"/>
      <c r="SWM112" s="481"/>
      <c r="SWN112" s="481"/>
      <c r="SWO112" s="481"/>
      <c r="SWP112" s="481"/>
      <c r="SWQ112" s="481"/>
      <c r="SWR112" s="481"/>
      <c r="SWS112" s="481"/>
      <c r="SWT112" s="481"/>
      <c r="SWU112" s="481"/>
      <c r="SWV112" s="481"/>
      <c r="SWW112" s="481"/>
      <c r="SWX112" s="481"/>
      <c r="SWY112" s="481"/>
      <c r="SWZ112" s="481"/>
      <c r="SXA112" s="481"/>
      <c r="SXB112" s="481"/>
      <c r="SXC112" s="481"/>
      <c r="SXD112" s="481"/>
      <c r="SXE112" s="481"/>
      <c r="SXF112" s="481"/>
      <c r="SXG112" s="481"/>
      <c r="SXH112" s="481"/>
      <c r="SXI112" s="481"/>
      <c r="SXJ112" s="481"/>
      <c r="SXK112" s="481"/>
      <c r="SXL112" s="481"/>
      <c r="SXM112" s="481"/>
      <c r="SXN112" s="481"/>
      <c r="SXO112" s="481"/>
      <c r="SXP112" s="481"/>
      <c r="SXQ112" s="481"/>
      <c r="SXR112" s="481"/>
      <c r="SXS112" s="481"/>
      <c r="SXT112" s="481"/>
      <c r="SXU112" s="481"/>
      <c r="SXV112" s="481"/>
      <c r="SXW112" s="481"/>
      <c r="SXX112" s="481"/>
      <c r="SXY112" s="481"/>
      <c r="SXZ112" s="481"/>
      <c r="SYA112" s="481"/>
      <c r="SYB112" s="481"/>
      <c r="SYC112" s="481"/>
      <c r="SYD112" s="481"/>
      <c r="SYE112" s="481"/>
      <c r="SYF112" s="481"/>
      <c r="SYG112" s="481"/>
      <c r="SYH112" s="481"/>
      <c r="SYI112" s="481"/>
      <c r="SYJ112" s="481"/>
      <c r="SYK112" s="481"/>
      <c r="SYL112" s="481"/>
      <c r="SYM112" s="481"/>
      <c r="SYN112" s="481"/>
      <c r="SYO112" s="481"/>
      <c r="SYP112" s="481"/>
      <c r="SYQ112" s="481"/>
      <c r="SYR112" s="481"/>
      <c r="SYS112" s="481"/>
      <c r="SYT112" s="481"/>
      <c r="SYU112" s="481"/>
      <c r="SYV112" s="481"/>
      <c r="SYW112" s="481"/>
      <c r="SYX112" s="481"/>
      <c r="SYY112" s="481"/>
      <c r="SYZ112" s="481"/>
      <c r="SZA112" s="481"/>
      <c r="SZB112" s="481"/>
      <c r="SZC112" s="481"/>
      <c r="SZD112" s="481"/>
      <c r="SZE112" s="481"/>
      <c r="SZF112" s="481"/>
      <c r="SZG112" s="481"/>
      <c r="SZH112" s="481"/>
      <c r="SZI112" s="481"/>
      <c r="SZJ112" s="481"/>
      <c r="SZK112" s="481"/>
      <c r="SZL112" s="481"/>
      <c r="SZM112" s="481"/>
      <c r="SZN112" s="481"/>
      <c r="SZO112" s="481"/>
      <c r="SZP112" s="481"/>
      <c r="SZQ112" s="481"/>
      <c r="SZR112" s="481"/>
      <c r="SZS112" s="481"/>
      <c r="SZT112" s="481"/>
      <c r="SZU112" s="481"/>
      <c r="SZV112" s="481"/>
      <c r="SZW112" s="481"/>
      <c r="SZX112" s="481"/>
      <c r="SZY112" s="481"/>
      <c r="SZZ112" s="481"/>
      <c r="TAA112" s="481"/>
      <c r="TAB112" s="481"/>
      <c r="TAC112" s="481"/>
      <c r="TAD112" s="481"/>
      <c r="TAE112" s="481"/>
      <c r="TAF112" s="481"/>
      <c r="TAG112" s="481"/>
      <c r="TAH112" s="481"/>
      <c r="TAI112" s="481"/>
      <c r="TAJ112" s="481"/>
      <c r="TAK112" s="481"/>
      <c r="TAL112" s="481"/>
      <c r="TAM112" s="481"/>
      <c r="TAN112" s="481"/>
      <c r="TAO112" s="481"/>
      <c r="TAP112" s="481"/>
      <c r="TAQ112" s="481"/>
      <c r="TAR112" s="481"/>
      <c r="TAS112" s="481"/>
      <c r="TAT112" s="481"/>
      <c r="TAU112" s="481"/>
      <c r="TAV112" s="481"/>
      <c r="TAW112" s="481"/>
      <c r="TAX112" s="481"/>
      <c r="TAY112" s="481"/>
      <c r="TAZ112" s="481"/>
      <c r="TBA112" s="481"/>
      <c r="TBB112" s="481"/>
      <c r="TBC112" s="481"/>
      <c r="TBD112" s="481"/>
      <c r="TBE112" s="481"/>
      <c r="TBF112" s="481"/>
      <c r="TBG112" s="481"/>
      <c r="TBH112" s="481"/>
      <c r="TBI112" s="481"/>
      <c r="TBJ112" s="481"/>
      <c r="TBK112" s="481"/>
      <c r="TBL112" s="481"/>
      <c r="TBM112" s="481"/>
      <c r="TBN112" s="481"/>
      <c r="TBO112" s="481"/>
      <c r="TBP112" s="481"/>
      <c r="TBQ112" s="481"/>
      <c r="TBR112" s="481"/>
      <c r="TBS112" s="481"/>
      <c r="TBT112" s="481"/>
      <c r="TBU112" s="481"/>
      <c r="TBV112" s="481"/>
      <c r="TBW112" s="481"/>
      <c r="TBX112" s="481"/>
      <c r="TBY112" s="481"/>
      <c r="TBZ112" s="481"/>
      <c r="TCA112" s="481"/>
      <c r="TCB112" s="481"/>
      <c r="TCC112" s="481"/>
      <c r="TCD112" s="481"/>
      <c r="TCE112" s="481"/>
      <c r="TCF112" s="481"/>
      <c r="TCG112" s="481"/>
      <c r="TCH112" s="481"/>
      <c r="TCI112" s="481"/>
      <c r="TCJ112" s="481"/>
      <c r="TCK112" s="481"/>
      <c r="TCL112" s="481"/>
      <c r="TCM112" s="481"/>
      <c r="TCN112" s="481"/>
      <c r="TCO112" s="481"/>
      <c r="TCP112" s="481"/>
      <c r="TCQ112" s="481"/>
      <c r="TCR112" s="481"/>
      <c r="TCS112" s="481"/>
      <c r="TCT112" s="481"/>
      <c r="TCU112" s="481"/>
      <c r="TCV112" s="481"/>
      <c r="TCW112" s="481"/>
      <c r="TCX112" s="481"/>
      <c r="TCY112" s="481"/>
      <c r="TCZ112" s="481"/>
      <c r="TDA112" s="481"/>
      <c r="TDB112" s="481"/>
      <c r="TDC112" s="481"/>
      <c r="TDD112" s="481"/>
      <c r="TDE112" s="481"/>
      <c r="TDF112" s="481"/>
      <c r="TDG112" s="481"/>
      <c r="TDH112" s="481"/>
      <c r="TDI112" s="481"/>
      <c r="TDJ112" s="481"/>
      <c r="TDK112" s="481"/>
      <c r="TDL112" s="481"/>
      <c r="TDM112" s="481"/>
      <c r="TDN112" s="481"/>
      <c r="TDO112" s="481"/>
      <c r="TDP112" s="481"/>
      <c r="TDQ112" s="481"/>
      <c r="TDR112" s="481"/>
      <c r="TDS112" s="481"/>
      <c r="TDT112" s="481"/>
      <c r="TDU112" s="481"/>
      <c r="TDV112" s="481"/>
      <c r="TDW112" s="481"/>
      <c r="TDX112" s="481"/>
      <c r="TDY112" s="481"/>
      <c r="TDZ112" s="481"/>
      <c r="TEA112" s="481"/>
      <c r="TEB112" s="481"/>
      <c r="TEC112" s="481"/>
      <c r="TED112" s="481"/>
      <c r="TEE112" s="481"/>
      <c r="TEF112" s="481"/>
      <c r="TEG112" s="481"/>
      <c r="TEH112" s="481"/>
      <c r="TEI112" s="481"/>
      <c r="TEJ112" s="481"/>
      <c r="TEK112" s="481"/>
      <c r="TEL112" s="481"/>
      <c r="TEM112" s="481"/>
      <c r="TEN112" s="481"/>
      <c r="TEO112" s="481"/>
      <c r="TEP112" s="481"/>
      <c r="TEQ112" s="481"/>
      <c r="TER112" s="481"/>
      <c r="TES112" s="481"/>
      <c r="TET112" s="481"/>
      <c r="TEU112" s="481"/>
      <c r="TEV112" s="481"/>
      <c r="TEW112" s="481"/>
      <c r="TEX112" s="481"/>
      <c r="TEY112" s="481"/>
      <c r="TEZ112" s="481"/>
      <c r="TFA112" s="481"/>
      <c r="TFB112" s="481"/>
      <c r="TFC112" s="481"/>
      <c r="TFD112" s="481"/>
      <c r="TFE112" s="481"/>
      <c r="TFF112" s="481"/>
      <c r="TFG112" s="481"/>
      <c r="TFH112" s="481"/>
      <c r="TFI112" s="481"/>
      <c r="TFJ112" s="481"/>
      <c r="TFK112" s="481"/>
      <c r="TFL112" s="481"/>
      <c r="TFM112" s="481"/>
      <c r="TFN112" s="481"/>
      <c r="TFO112" s="481"/>
      <c r="TFP112" s="481"/>
      <c r="TFQ112" s="481"/>
      <c r="TFR112" s="481"/>
      <c r="TFS112" s="481"/>
      <c r="TFT112" s="481"/>
      <c r="TFU112" s="481"/>
      <c r="TFV112" s="481"/>
      <c r="TFW112" s="481"/>
      <c r="TFX112" s="481"/>
      <c r="TFY112" s="481"/>
      <c r="TFZ112" s="481"/>
      <c r="TGA112" s="481"/>
      <c r="TGB112" s="481"/>
      <c r="TGC112" s="481"/>
      <c r="TGD112" s="481"/>
      <c r="TGE112" s="481"/>
      <c r="TGF112" s="481"/>
      <c r="TGG112" s="481"/>
      <c r="TGH112" s="481"/>
      <c r="TGI112" s="481"/>
      <c r="TGJ112" s="481"/>
      <c r="TGK112" s="481"/>
      <c r="TGL112" s="481"/>
      <c r="TGM112" s="481"/>
      <c r="TGN112" s="481"/>
      <c r="TGO112" s="481"/>
      <c r="TGP112" s="481"/>
      <c r="TGQ112" s="481"/>
      <c r="TGR112" s="481"/>
      <c r="TGS112" s="481"/>
      <c r="TGT112" s="481"/>
      <c r="TGU112" s="481"/>
      <c r="TGV112" s="481"/>
      <c r="TGW112" s="481"/>
      <c r="TGX112" s="481"/>
      <c r="TGY112" s="481"/>
      <c r="TGZ112" s="481"/>
      <c r="THA112" s="481"/>
      <c r="THB112" s="481"/>
      <c r="THC112" s="481"/>
      <c r="THD112" s="481"/>
      <c r="THE112" s="481"/>
      <c r="THF112" s="481"/>
      <c r="THG112" s="481"/>
      <c r="THH112" s="481"/>
      <c r="THI112" s="481"/>
      <c r="THJ112" s="481"/>
      <c r="THK112" s="481"/>
      <c r="THL112" s="481"/>
      <c r="THM112" s="481"/>
      <c r="THN112" s="481"/>
      <c r="THO112" s="481"/>
      <c r="THP112" s="481"/>
      <c r="THQ112" s="481"/>
      <c r="THR112" s="481"/>
      <c r="THS112" s="481"/>
      <c r="THT112" s="481"/>
      <c r="THU112" s="481"/>
      <c r="THV112" s="481"/>
      <c r="THW112" s="481"/>
      <c r="THX112" s="481"/>
      <c r="THY112" s="481"/>
      <c r="THZ112" s="481"/>
      <c r="TIA112" s="481"/>
      <c r="TIB112" s="481"/>
      <c r="TIC112" s="481"/>
      <c r="TID112" s="481"/>
      <c r="TIE112" s="481"/>
      <c r="TIF112" s="481"/>
      <c r="TIG112" s="481"/>
      <c r="TIH112" s="481"/>
      <c r="TII112" s="481"/>
      <c r="TIJ112" s="481"/>
      <c r="TIK112" s="481"/>
      <c r="TIL112" s="481"/>
      <c r="TIM112" s="481"/>
      <c r="TIN112" s="481"/>
      <c r="TIO112" s="481"/>
      <c r="TIP112" s="481"/>
      <c r="TIQ112" s="481"/>
      <c r="TIR112" s="481"/>
      <c r="TIS112" s="481"/>
      <c r="TIT112" s="481"/>
      <c r="TIU112" s="481"/>
      <c r="TIV112" s="481"/>
      <c r="TIW112" s="481"/>
      <c r="TIX112" s="481"/>
      <c r="TIY112" s="481"/>
      <c r="TIZ112" s="481"/>
      <c r="TJA112" s="481"/>
      <c r="TJB112" s="481"/>
      <c r="TJC112" s="481"/>
      <c r="TJD112" s="481"/>
      <c r="TJE112" s="481"/>
      <c r="TJF112" s="481"/>
      <c r="TJG112" s="481"/>
      <c r="TJH112" s="481"/>
      <c r="TJI112" s="481"/>
      <c r="TJJ112" s="481"/>
      <c r="TJK112" s="481"/>
      <c r="TJL112" s="481"/>
      <c r="TJM112" s="481"/>
      <c r="TJN112" s="481"/>
      <c r="TJO112" s="481"/>
      <c r="TJP112" s="481"/>
      <c r="TJQ112" s="481"/>
      <c r="TJR112" s="481"/>
      <c r="TJS112" s="481"/>
      <c r="TJT112" s="481"/>
      <c r="TJU112" s="481"/>
      <c r="TJV112" s="481"/>
      <c r="TJW112" s="481"/>
      <c r="TJX112" s="481"/>
      <c r="TJY112" s="481"/>
      <c r="TJZ112" s="481"/>
      <c r="TKA112" s="481"/>
      <c r="TKB112" s="481"/>
      <c r="TKC112" s="481"/>
      <c r="TKD112" s="481"/>
      <c r="TKE112" s="481"/>
      <c r="TKF112" s="481"/>
      <c r="TKG112" s="481"/>
      <c r="TKH112" s="481"/>
      <c r="TKI112" s="481"/>
      <c r="TKJ112" s="481"/>
      <c r="TKK112" s="481"/>
      <c r="TKL112" s="481"/>
      <c r="TKM112" s="481"/>
      <c r="TKN112" s="481"/>
      <c r="TKO112" s="481"/>
      <c r="TKP112" s="481"/>
      <c r="TKQ112" s="481"/>
      <c r="TKR112" s="481"/>
      <c r="TKS112" s="481"/>
      <c r="TKT112" s="481"/>
      <c r="TKU112" s="481"/>
      <c r="TKV112" s="481"/>
      <c r="TKW112" s="481"/>
      <c r="TKX112" s="481"/>
      <c r="TKY112" s="481"/>
      <c r="TKZ112" s="481"/>
      <c r="TLA112" s="481"/>
      <c r="TLB112" s="481"/>
      <c r="TLC112" s="481"/>
      <c r="TLD112" s="481"/>
      <c r="TLE112" s="481"/>
      <c r="TLF112" s="481"/>
      <c r="TLG112" s="481"/>
      <c r="TLH112" s="481"/>
      <c r="TLI112" s="481"/>
      <c r="TLJ112" s="481"/>
      <c r="TLK112" s="481"/>
      <c r="TLL112" s="481"/>
      <c r="TLM112" s="481"/>
      <c r="TLN112" s="481"/>
      <c r="TLO112" s="481"/>
      <c r="TLP112" s="481"/>
      <c r="TLQ112" s="481"/>
      <c r="TLR112" s="481"/>
      <c r="TLS112" s="481"/>
      <c r="TLT112" s="481"/>
      <c r="TLU112" s="481"/>
      <c r="TLV112" s="481"/>
      <c r="TLW112" s="481"/>
      <c r="TLX112" s="481"/>
      <c r="TLY112" s="481"/>
      <c r="TLZ112" s="481"/>
      <c r="TMA112" s="481"/>
      <c r="TMB112" s="481"/>
      <c r="TMC112" s="481"/>
      <c r="TMD112" s="481"/>
      <c r="TME112" s="481"/>
      <c r="TMF112" s="481"/>
      <c r="TMG112" s="481"/>
      <c r="TMH112" s="481"/>
      <c r="TMI112" s="481"/>
      <c r="TMJ112" s="481"/>
      <c r="TMK112" s="481"/>
      <c r="TML112" s="481"/>
      <c r="TMM112" s="481"/>
      <c r="TMN112" s="481"/>
      <c r="TMO112" s="481"/>
      <c r="TMP112" s="481"/>
      <c r="TMQ112" s="481"/>
      <c r="TMR112" s="481"/>
      <c r="TMS112" s="481"/>
      <c r="TMT112" s="481"/>
      <c r="TMU112" s="481"/>
      <c r="TMV112" s="481"/>
      <c r="TMW112" s="481"/>
      <c r="TMX112" s="481"/>
      <c r="TMY112" s="481"/>
      <c r="TMZ112" s="481"/>
      <c r="TNA112" s="481"/>
      <c r="TNB112" s="481"/>
      <c r="TNC112" s="481"/>
      <c r="TND112" s="481"/>
      <c r="TNE112" s="481"/>
      <c r="TNF112" s="481"/>
      <c r="TNG112" s="481"/>
      <c r="TNH112" s="481"/>
      <c r="TNI112" s="481"/>
      <c r="TNJ112" s="481"/>
      <c r="TNK112" s="481"/>
      <c r="TNL112" s="481"/>
      <c r="TNM112" s="481"/>
      <c r="TNN112" s="481"/>
      <c r="TNO112" s="481"/>
      <c r="TNP112" s="481"/>
      <c r="TNQ112" s="481"/>
      <c r="TNR112" s="481"/>
      <c r="TNS112" s="481"/>
      <c r="TNT112" s="481"/>
      <c r="TNU112" s="481"/>
      <c r="TNV112" s="481"/>
      <c r="TNW112" s="481"/>
      <c r="TNX112" s="481"/>
      <c r="TNY112" s="481"/>
      <c r="TNZ112" s="481"/>
      <c r="TOA112" s="481"/>
      <c r="TOB112" s="481"/>
      <c r="TOC112" s="481"/>
      <c r="TOD112" s="481"/>
      <c r="TOE112" s="481"/>
      <c r="TOF112" s="481"/>
      <c r="TOG112" s="481"/>
      <c r="TOH112" s="481"/>
      <c r="TOI112" s="481"/>
      <c r="TOJ112" s="481"/>
      <c r="TOK112" s="481"/>
      <c r="TOL112" s="481"/>
      <c r="TOM112" s="481"/>
      <c r="TON112" s="481"/>
      <c r="TOO112" s="481"/>
      <c r="TOP112" s="481"/>
      <c r="TOQ112" s="481"/>
      <c r="TOR112" s="481"/>
      <c r="TOS112" s="481"/>
      <c r="TOT112" s="481"/>
      <c r="TOU112" s="481"/>
      <c r="TOV112" s="481"/>
      <c r="TOW112" s="481"/>
      <c r="TOX112" s="481"/>
      <c r="TOY112" s="481"/>
      <c r="TOZ112" s="481"/>
      <c r="TPA112" s="481"/>
      <c r="TPB112" s="481"/>
      <c r="TPC112" s="481"/>
      <c r="TPD112" s="481"/>
      <c r="TPE112" s="481"/>
      <c r="TPF112" s="481"/>
      <c r="TPG112" s="481"/>
      <c r="TPH112" s="481"/>
      <c r="TPI112" s="481"/>
      <c r="TPJ112" s="481"/>
      <c r="TPK112" s="481"/>
      <c r="TPL112" s="481"/>
      <c r="TPM112" s="481"/>
      <c r="TPN112" s="481"/>
      <c r="TPO112" s="481"/>
      <c r="TPP112" s="481"/>
      <c r="TPQ112" s="481"/>
      <c r="TPR112" s="481"/>
      <c r="TPS112" s="481"/>
      <c r="TPT112" s="481"/>
      <c r="TPU112" s="481"/>
      <c r="TPV112" s="481"/>
      <c r="TPW112" s="481"/>
      <c r="TPX112" s="481"/>
      <c r="TPY112" s="481"/>
      <c r="TPZ112" s="481"/>
      <c r="TQA112" s="481"/>
      <c r="TQB112" s="481"/>
      <c r="TQC112" s="481"/>
      <c r="TQD112" s="481"/>
      <c r="TQE112" s="481"/>
      <c r="TQF112" s="481"/>
      <c r="TQG112" s="481"/>
      <c r="TQH112" s="481"/>
      <c r="TQI112" s="481"/>
      <c r="TQJ112" s="481"/>
      <c r="TQK112" s="481"/>
      <c r="TQL112" s="481"/>
      <c r="TQM112" s="481"/>
      <c r="TQN112" s="481"/>
      <c r="TQO112" s="481"/>
      <c r="TQP112" s="481"/>
      <c r="TQQ112" s="481"/>
      <c r="TQR112" s="481"/>
      <c r="TQS112" s="481"/>
      <c r="TQT112" s="481"/>
      <c r="TQU112" s="481"/>
      <c r="TQV112" s="481"/>
      <c r="TQW112" s="481"/>
      <c r="TQX112" s="481"/>
      <c r="TQY112" s="481"/>
      <c r="TQZ112" s="481"/>
      <c r="TRA112" s="481"/>
      <c r="TRB112" s="481"/>
      <c r="TRC112" s="481"/>
      <c r="TRD112" s="481"/>
      <c r="TRE112" s="481"/>
      <c r="TRF112" s="481"/>
      <c r="TRG112" s="481"/>
      <c r="TRH112" s="481"/>
      <c r="TRI112" s="481"/>
      <c r="TRJ112" s="481"/>
      <c r="TRK112" s="481"/>
      <c r="TRL112" s="481"/>
      <c r="TRM112" s="481"/>
      <c r="TRN112" s="481"/>
      <c r="TRO112" s="481"/>
      <c r="TRP112" s="481"/>
      <c r="TRQ112" s="481"/>
      <c r="TRR112" s="481"/>
      <c r="TRS112" s="481"/>
      <c r="TRT112" s="481"/>
      <c r="TRU112" s="481"/>
      <c r="TRV112" s="481"/>
      <c r="TRW112" s="481"/>
      <c r="TRX112" s="481"/>
      <c r="TRY112" s="481"/>
      <c r="TRZ112" s="481"/>
      <c r="TSA112" s="481"/>
      <c r="TSB112" s="481"/>
      <c r="TSC112" s="481"/>
      <c r="TSD112" s="481"/>
      <c r="TSE112" s="481"/>
      <c r="TSF112" s="481"/>
      <c r="TSG112" s="481"/>
      <c r="TSH112" s="481"/>
      <c r="TSI112" s="481"/>
      <c r="TSJ112" s="481"/>
      <c r="TSK112" s="481"/>
      <c r="TSL112" s="481"/>
      <c r="TSM112" s="481"/>
      <c r="TSN112" s="481"/>
      <c r="TSO112" s="481"/>
      <c r="TSP112" s="481"/>
      <c r="TSQ112" s="481"/>
      <c r="TSR112" s="481"/>
      <c r="TSS112" s="481"/>
      <c r="TST112" s="481"/>
      <c r="TSU112" s="481"/>
      <c r="TSV112" s="481"/>
      <c r="TSW112" s="481"/>
      <c r="TSX112" s="481"/>
      <c r="TSY112" s="481"/>
      <c r="TSZ112" s="481"/>
      <c r="TTA112" s="481"/>
      <c r="TTB112" s="481"/>
      <c r="TTC112" s="481"/>
      <c r="TTD112" s="481"/>
      <c r="TTE112" s="481"/>
      <c r="TTF112" s="481"/>
      <c r="TTG112" s="481"/>
      <c r="TTH112" s="481"/>
      <c r="TTI112" s="481"/>
      <c r="TTJ112" s="481"/>
      <c r="TTK112" s="481"/>
      <c r="TTL112" s="481"/>
      <c r="TTM112" s="481"/>
      <c r="TTN112" s="481"/>
      <c r="TTO112" s="481"/>
      <c r="TTP112" s="481"/>
      <c r="TTQ112" s="481"/>
      <c r="TTR112" s="481"/>
      <c r="TTS112" s="481"/>
      <c r="TTT112" s="481"/>
      <c r="TTU112" s="481"/>
      <c r="TTV112" s="481"/>
      <c r="TTW112" s="481"/>
      <c r="TTX112" s="481"/>
      <c r="TTY112" s="481"/>
      <c r="TTZ112" s="481"/>
      <c r="TUA112" s="481"/>
      <c r="TUB112" s="481"/>
      <c r="TUC112" s="481"/>
      <c r="TUD112" s="481"/>
      <c r="TUE112" s="481"/>
      <c r="TUF112" s="481"/>
      <c r="TUG112" s="481"/>
      <c r="TUH112" s="481"/>
      <c r="TUI112" s="481"/>
      <c r="TUJ112" s="481"/>
      <c r="TUK112" s="481"/>
      <c r="TUL112" s="481"/>
      <c r="TUM112" s="481"/>
      <c r="TUN112" s="481"/>
      <c r="TUO112" s="481"/>
      <c r="TUP112" s="481"/>
      <c r="TUQ112" s="481"/>
      <c r="TUR112" s="481"/>
      <c r="TUS112" s="481"/>
      <c r="TUT112" s="481"/>
      <c r="TUU112" s="481"/>
      <c r="TUV112" s="481"/>
      <c r="TUW112" s="481"/>
      <c r="TUX112" s="481"/>
      <c r="TUY112" s="481"/>
      <c r="TUZ112" s="481"/>
      <c r="TVA112" s="481"/>
      <c r="TVB112" s="481"/>
      <c r="TVC112" s="481"/>
      <c r="TVD112" s="481"/>
      <c r="TVE112" s="481"/>
      <c r="TVF112" s="481"/>
      <c r="TVG112" s="481"/>
      <c r="TVH112" s="481"/>
      <c r="TVI112" s="481"/>
      <c r="TVJ112" s="481"/>
      <c r="TVK112" s="481"/>
      <c r="TVL112" s="481"/>
      <c r="TVM112" s="481"/>
      <c r="TVN112" s="481"/>
      <c r="TVO112" s="481"/>
      <c r="TVP112" s="481"/>
      <c r="TVQ112" s="481"/>
      <c r="TVR112" s="481"/>
      <c r="TVS112" s="481"/>
      <c r="TVT112" s="481"/>
      <c r="TVU112" s="481"/>
      <c r="TVV112" s="481"/>
      <c r="TVW112" s="481"/>
      <c r="TVX112" s="481"/>
      <c r="TVY112" s="481"/>
      <c r="TVZ112" s="481"/>
      <c r="TWA112" s="481"/>
      <c r="TWB112" s="481"/>
      <c r="TWC112" s="481"/>
      <c r="TWD112" s="481"/>
      <c r="TWE112" s="481"/>
      <c r="TWF112" s="481"/>
      <c r="TWG112" s="481"/>
      <c r="TWH112" s="481"/>
      <c r="TWI112" s="481"/>
      <c r="TWJ112" s="481"/>
      <c r="TWK112" s="481"/>
      <c r="TWL112" s="481"/>
      <c r="TWM112" s="481"/>
      <c r="TWN112" s="481"/>
      <c r="TWO112" s="481"/>
      <c r="TWP112" s="481"/>
      <c r="TWQ112" s="481"/>
      <c r="TWR112" s="481"/>
      <c r="TWS112" s="481"/>
      <c r="TWT112" s="481"/>
      <c r="TWU112" s="481"/>
      <c r="TWV112" s="481"/>
      <c r="TWW112" s="481"/>
      <c r="TWX112" s="481"/>
      <c r="TWY112" s="481"/>
      <c r="TWZ112" s="481"/>
      <c r="TXA112" s="481"/>
      <c r="TXB112" s="481"/>
      <c r="TXC112" s="481"/>
      <c r="TXD112" s="481"/>
      <c r="TXE112" s="481"/>
      <c r="TXF112" s="481"/>
      <c r="TXG112" s="481"/>
      <c r="TXH112" s="481"/>
      <c r="TXI112" s="481"/>
      <c r="TXJ112" s="481"/>
      <c r="TXK112" s="481"/>
      <c r="TXL112" s="481"/>
      <c r="TXM112" s="481"/>
      <c r="TXN112" s="481"/>
      <c r="TXO112" s="481"/>
      <c r="TXP112" s="481"/>
      <c r="TXQ112" s="481"/>
      <c r="TXR112" s="481"/>
      <c r="TXS112" s="481"/>
      <c r="TXT112" s="481"/>
      <c r="TXU112" s="481"/>
      <c r="TXV112" s="481"/>
      <c r="TXW112" s="481"/>
      <c r="TXX112" s="481"/>
      <c r="TXY112" s="481"/>
      <c r="TXZ112" s="481"/>
      <c r="TYA112" s="481"/>
      <c r="TYB112" s="481"/>
      <c r="TYC112" s="481"/>
      <c r="TYD112" s="481"/>
      <c r="TYE112" s="481"/>
      <c r="TYF112" s="481"/>
      <c r="TYG112" s="481"/>
      <c r="TYH112" s="481"/>
      <c r="TYI112" s="481"/>
      <c r="TYJ112" s="481"/>
      <c r="TYK112" s="481"/>
      <c r="TYL112" s="481"/>
      <c r="TYM112" s="481"/>
      <c r="TYN112" s="481"/>
      <c r="TYO112" s="481"/>
      <c r="TYP112" s="481"/>
      <c r="TYQ112" s="481"/>
      <c r="TYR112" s="481"/>
      <c r="TYS112" s="481"/>
      <c r="TYT112" s="481"/>
      <c r="TYU112" s="481"/>
      <c r="TYV112" s="481"/>
      <c r="TYW112" s="481"/>
      <c r="TYX112" s="481"/>
      <c r="TYY112" s="481"/>
      <c r="TYZ112" s="481"/>
      <c r="TZA112" s="481"/>
      <c r="TZB112" s="481"/>
      <c r="TZC112" s="481"/>
      <c r="TZD112" s="481"/>
      <c r="TZE112" s="481"/>
      <c r="TZF112" s="481"/>
      <c r="TZG112" s="481"/>
      <c r="TZH112" s="481"/>
      <c r="TZI112" s="481"/>
      <c r="TZJ112" s="481"/>
      <c r="TZK112" s="481"/>
      <c r="TZL112" s="481"/>
      <c r="TZM112" s="481"/>
      <c r="TZN112" s="481"/>
      <c r="TZO112" s="481"/>
      <c r="TZP112" s="481"/>
      <c r="TZQ112" s="481"/>
      <c r="TZR112" s="481"/>
      <c r="TZS112" s="481"/>
      <c r="TZT112" s="481"/>
      <c r="TZU112" s="481"/>
      <c r="TZV112" s="481"/>
      <c r="TZW112" s="481"/>
      <c r="TZX112" s="481"/>
      <c r="TZY112" s="481"/>
      <c r="TZZ112" s="481"/>
      <c r="UAA112" s="481"/>
      <c r="UAB112" s="481"/>
      <c r="UAC112" s="481"/>
      <c r="UAD112" s="481"/>
      <c r="UAE112" s="481"/>
      <c r="UAF112" s="481"/>
      <c r="UAG112" s="481"/>
      <c r="UAH112" s="481"/>
      <c r="UAI112" s="481"/>
      <c r="UAJ112" s="481"/>
      <c r="UAK112" s="481"/>
      <c r="UAL112" s="481"/>
      <c r="UAM112" s="481"/>
      <c r="UAN112" s="481"/>
      <c r="UAO112" s="481"/>
      <c r="UAP112" s="481"/>
      <c r="UAQ112" s="481"/>
      <c r="UAR112" s="481"/>
      <c r="UAS112" s="481"/>
      <c r="UAT112" s="481"/>
      <c r="UAU112" s="481"/>
      <c r="UAV112" s="481"/>
      <c r="UAW112" s="481"/>
      <c r="UAX112" s="481"/>
      <c r="UAY112" s="481"/>
      <c r="UAZ112" s="481"/>
      <c r="UBA112" s="481"/>
      <c r="UBB112" s="481"/>
      <c r="UBC112" s="481"/>
      <c r="UBD112" s="481"/>
      <c r="UBE112" s="481"/>
      <c r="UBF112" s="481"/>
      <c r="UBG112" s="481"/>
      <c r="UBH112" s="481"/>
      <c r="UBI112" s="481"/>
      <c r="UBJ112" s="481"/>
      <c r="UBK112" s="481"/>
      <c r="UBL112" s="481"/>
      <c r="UBM112" s="481"/>
      <c r="UBN112" s="481"/>
      <c r="UBO112" s="481"/>
      <c r="UBP112" s="481"/>
      <c r="UBQ112" s="481"/>
      <c r="UBR112" s="481"/>
      <c r="UBS112" s="481"/>
      <c r="UBT112" s="481"/>
      <c r="UBU112" s="481"/>
      <c r="UBV112" s="481"/>
      <c r="UBW112" s="481"/>
      <c r="UBX112" s="481"/>
      <c r="UBY112" s="481"/>
      <c r="UBZ112" s="481"/>
      <c r="UCA112" s="481"/>
      <c r="UCB112" s="481"/>
      <c r="UCC112" s="481"/>
      <c r="UCD112" s="481"/>
      <c r="UCE112" s="481"/>
      <c r="UCF112" s="481"/>
      <c r="UCG112" s="481"/>
      <c r="UCH112" s="481"/>
      <c r="UCI112" s="481"/>
      <c r="UCJ112" s="481"/>
      <c r="UCK112" s="481"/>
      <c r="UCL112" s="481"/>
      <c r="UCM112" s="481"/>
      <c r="UCN112" s="481"/>
      <c r="UCO112" s="481"/>
      <c r="UCP112" s="481"/>
      <c r="UCQ112" s="481"/>
      <c r="UCR112" s="481"/>
      <c r="UCS112" s="481"/>
      <c r="UCT112" s="481"/>
      <c r="UCU112" s="481"/>
      <c r="UCV112" s="481"/>
      <c r="UCW112" s="481"/>
      <c r="UCX112" s="481"/>
      <c r="UCY112" s="481"/>
      <c r="UCZ112" s="481"/>
      <c r="UDA112" s="481"/>
      <c r="UDB112" s="481"/>
      <c r="UDC112" s="481"/>
      <c r="UDD112" s="481"/>
      <c r="UDE112" s="481"/>
      <c r="UDF112" s="481"/>
      <c r="UDG112" s="481"/>
      <c r="UDH112" s="481"/>
      <c r="UDI112" s="481"/>
      <c r="UDJ112" s="481"/>
      <c r="UDK112" s="481"/>
      <c r="UDL112" s="481"/>
      <c r="UDM112" s="481"/>
      <c r="UDN112" s="481"/>
      <c r="UDO112" s="481"/>
      <c r="UDP112" s="481"/>
      <c r="UDQ112" s="481"/>
      <c r="UDR112" s="481"/>
      <c r="UDS112" s="481"/>
      <c r="UDT112" s="481"/>
      <c r="UDU112" s="481"/>
      <c r="UDV112" s="481"/>
      <c r="UDW112" s="481"/>
      <c r="UDX112" s="481"/>
      <c r="UDY112" s="481"/>
      <c r="UDZ112" s="481"/>
      <c r="UEA112" s="481"/>
      <c r="UEB112" s="481"/>
      <c r="UEC112" s="481"/>
      <c r="UED112" s="481"/>
      <c r="UEE112" s="481"/>
      <c r="UEF112" s="481"/>
      <c r="UEG112" s="481"/>
      <c r="UEH112" s="481"/>
      <c r="UEI112" s="481"/>
      <c r="UEJ112" s="481"/>
      <c r="UEK112" s="481"/>
      <c r="UEL112" s="481"/>
      <c r="UEM112" s="481"/>
      <c r="UEN112" s="481"/>
      <c r="UEO112" s="481"/>
      <c r="UEP112" s="481"/>
      <c r="UEQ112" s="481"/>
      <c r="UER112" s="481"/>
      <c r="UES112" s="481"/>
      <c r="UET112" s="481"/>
      <c r="UEU112" s="481"/>
      <c r="UEV112" s="481"/>
      <c r="UEW112" s="481"/>
      <c r="UEX112" s="481"/>
      <c r="UEY112" s="481"/>
      <c r="UEZ112" s="481"/>
      <c r="UFA112" s="481"/>
      <c r="UFB112" s="481"/>
      <c r="UFC112" s="481"/>
      <c r="UFD112" s="481"/>
      <c r="UFE112" s="481"/>
      <c r="UFF112" s="481"/>
      <c r="UFG112" s="481"/>
      <c r="UFH112" s="481"/>
      <c r="UFI112" s="481"/>
      <c r="UFJ112" s="481"/>
      <c r="UFK112" s="481"/>
      <c r="UFL112" s="481"/>
      <c r="UFM112" s="481"/>
      <c r="UFN112" s="481"/>
      <c r="UFO112" s="481"/>
      <c r="UFP112" s="481"/>
      <c r="UFQ112" s="481"/>
      <c r="UFR112" s="481"/>
      <c r="UFS112" s="481"/>
      <c r="UFT112" s="481"/>
      <c r="UFU112" s="481"/>
      <c r="UFV112" s="481"/>
      <c r="UFW112" s="481"/>
      <c r="UFX112" s="481"/>
      <c r="UFY112" s="481"/>
      <c r="UFZ112" s="481"/>
      <c r="UGA112" s="481"/>
      <c r="UGB112" s="481"/>
      <c r="UGC112" s="481"/>
      <c r="UGD112" s="481"/>
      <c r="UGE112" s="481"/>
      <c r="UGF112" s="481"/>
      <c r="UGG112" s="481"/>
      <c r="UGH112" s="481"/>
      <c r="UGI112" s="481"/>
      <c r="UGJ112" s="481"/>
      <c r="UGK112" s="481"/>
      <c r="UGL112" s="481"/>
      <c r="UGM112" s="481"/>
      <c r="UGN112" s="481"/>
      <c r="UGO112" s="481"/>
      <c r="UGP112" s="481"/>
      <c r="UGQ112" s="481"/>
      <c r="UGR112" s="481"/>
      <c r="UGS112" s="481"/>
      <c r="UGT112" s="481"/>
      <c r="UGU112" s="481"/>
      <c r="UGV112" s="481"/>
      <c r="UGW112" s="481"/>
      <c r="UGX112" s="481"/>
      <c r="UGY112" s="481"/>
      <c r="UGZ112" s="481"/>
      <c r="UHA112" s="481"/>
      <c r="UHB112" s="481"/>
      <c r="UHC112" s="481"/>
      <c r="UHD112" s="481"/>
      <c r="UHE112" s="481"/>
      <c r="UHF112" s="481"/>
      <c r="UHG112" s="481"/>
      <c r="UHH112" s="481"/>
      <c r="UHI112" s="481"/>
      <c r="UHJ112" s="481"/>
      <c r="UHK112" s="481"/>
      <c r="UHL112" s="481"/>
      <c r="UHM112" s="481"/>
      <c r="UHN112" s="481"/>
      <c r="UHO112" s="481"/>
      <c r="UHP112" s="481"/>
      <c r="UHQ112" s="481"/>
      <c r="UHR112" s="481"/>
      <c r="UHS112" s="481"/>
      <c r="UHT112" s="481"/>
      <c r="UHU112" s="481"/>
      <c r="UHV112" s="481"/>
      <c r="UHW112" s="481"/>
      <c r="UHX112" s="481"/>
      <c r="UHY112" s="481"/>
      <c r="UHZ112" s="481"/>
      <c r="UIA112" s="481"/>
      <c r="UIB112" s="481"/>
      <c r="UIC112" s="481"/>
      <c r="UID112" s="481"/>
      <c r="UIE112" s="481"/>
      <c r="UIF112" s="481"/>
      <c r="UIG112" s="481"/>
      <c r="UIH112" s="481"/>
      <c r="UII112" s="481"/>
      <c r="UIJ112" s="481"/>
      <c r="UIK112" s="481"/>
      <c r="UIL112" s="481"/>
      <c r="UIM112" s="481"/>
      <c r="UIN112" s="481"/>
      <c r="UIO112" s="481"/>
      <c r="UIP112" s="481"/>
      <c r="UIQ112" s="481"/>
      <c r="UIR112" s="481"/>
      <c r="UIS112" s="481"/>
      <c r="UIT112" s="481"/>
      <c r="UIU112" s="481"/>
      <c r="UIV112" s="481"/>
      <c r="UIW112" s="481"/>
      <c r="UIX112" s="481"/>
      <c r="UIY112" s="481"/>
      <c r="UIZ112" s="481"/>
      <c r="UJA112" s="481"/>
      <c r="UJB112" s="481"/>
      <c r="UJC112" s="481"/>
      <c r="UJD112" s="481"/>
      <c r="UJE112" s="481"/>
      <c r="UJF112" s="481"/>
      <c r="UJG112" s="481"/>
      <c r="UJH112" s="481"/>
      <c r="UJI112" s="481"/>
      <c r="UJJ112" s="481"/>
      <c r="UJK112" s="481"/>
      <c r="UJL112" s="481"/>
      <c r="UJM112" s="481"/>
      <c r="UJN112" s="481"/>
      <c r="UJO112" s="481"/>
      <c r="UJP112" s="481"/>
      <c r="UJQ112" s="481"/>
      <c r="UJR112" s="481"/>
      <c r="UJS112" s="481"/>
      <c r="UJT112" s="481"/>
      <c r="UJU112" s="481"/>
      <c r="UJV112" s="481"/>
      <c r="UJW112" s="481"/>
      <c r="UJX112" s="481"/>
      <c r="UJY112" s="481"/>
      <c r="UJZ112" s="481"/>
      <c r="UKA112" s="481"/>
      <c r="UKB112" s="481"/>
      <c r="UKC112" s="481"/>
      <c r="UKD112" s="481"/>
      <c r="UKE112" s="481"/>
      <c r="UKF112" s="481"/>
      <c r="UKG112" s="481"/>
      <c r="UKH112" s="481"/>
      <c r="UKI112" s="481"/>
      <c r="UKJ112" s="481"/>
      <c r="UKK112" s="481"/>
      <c r="UKL112" s="481"/>
      <c r="UKM112" s="481"/>
      <c r="UKN112" s="481"/>
      <c r="UKO112" s="481"/>
      <c r="UKP112" s="481"/>
      <c r="UKQ112" s="481"/>
      <c r="UKR112" s="481"/>
      <c r="UKS112" s="481"/>
      <c r="UKT112" s="481"/>
      <c r="UKU112" s="481"/>
      <c r="UKV112" s="481"/>
      <c r="UKW112" s="481"/>
      <c r="UKX112" s="481"/>
      <c r="UKY112" s="481"/>
      <c r="UKZ112" s="481"/>
      <c r="ULA112" s="481"/>
      <c r="ULB112" s="481"/>
      <c r="ULC112" s="481"/>
      <c r="ULD112" s="481"/>
      <c r="ULE112" s="481"/>
      <c r="ULF112" s="481"/>
      <c r="ULG112" s="481"/>
      <c r="ULH112" s="481"/>
      <c r="ULI112" s="481"/>
      <c r="ULJ112" s="481"/>
      <c r="ULK112" s="481"/>
      <c r="ULL112" s="481"/>
      <c r="ULM112" s="481"/>
      <c r="ULN112" s="481"/>
      <c r="ULO112" s="481"/>
      <c r="ULP112" s="481"/>
      <c r="ULQ112" s="481"/>
      <c r="ULR112" s="481"/>
      <c r="ULS112" s="481"/>
      <c r="ULT112" s="481"/>
      <c r="ULU112" s="481"/>
      <c r="ULV112" s="481"/>
      <c r="ULW112" s="481"/>
      <c r="ULX112" s="481"/>
      <c r="ULY112" s="481"/>
      <c r="ULZ112" s="481"/>
      <c r="UMA112" s="481"/>
      <c r="UMB112" s="481"/>
      <c r="UMC112" s="481"/>
      <c r="UMD112" s="481"/>
      <c r="UME112" s="481"/>
      <c r="UMF112" s="481"/>
      <c r="UMG112" s="481"/>
      <c r="UMH112" s="481"/>
      <c r="UMI112" s="481"/>
      <c r="UMJ112" s="481"/>
      <c r="UMK112" s="481"/>
      <c r="UML112" s="481"/>
      <c r="UMM112" s="481"/>
      <c r="UMN112" s="481"/>
      <c r="UMO112" s="481"/>
      <c r="UMP112" s="481"/>
      <c r="UMQ112" s="481"/>
      <c r="UMR112" s="481"/>
      <c r="UMS112" s="481"/>
      <c r="UMT112" s="481"/>
      <c r="UMU112" s="481"/>
      <c r="UMV112" s="481"/>
      <c r="UMW112" s="481"/>
      <c r="UMX112" s="481"/>
      <c r="UMY112" s="481"/>
      <c r="UMZ112" s="481"/>
      <c r="UNA112" s="481"/>
      <c r="UNB112" s="481"/>
      <c r="UNC112" s="481"/>
      <c r="UND112" s="481"/>
      <c r="UNE112" s="481"/>
      <c r="UNF112" s="481"/>
      <c r="UNG112" s="481"/>
      <c r="UNH112" s="481"/>
      <c r="UNI112" s="481"/>
      <c r="UNJ112" s="481"/>
      <c r="UNK112" s="481"/>
      <c r="UNL112" s="481"/>
      <c r="UNM112" s="481"/>
      <c r="UNN112" s="481"/>
      <c r="UNO112" s="481"/>
      <c r="UNP112" s="481"/>
      <c r="UNQ112" s="481"/>
      <c r="UNR112" s="481"/>
      <c r="UNS112" s="481"/>
      <c r="UNT112" s="481"/>
      <c r="UNU112" s="481"/>
      <c r="UNV112" s="481"/>
      <c r="UNW112" s="481"/>
      <c r="UNX112" s="481"/>
      <c r="UNY112" s="481"/>
      <c r="UNZ112" s="481"/>
      <c r="UOA112" s="481"/>
      <c r="UOB112" s="481"/>
      <c r="UOC112" s="481"/>
      <c r="UOD112" s="481"/>
      <c r="UOE112" s="481"/>
      <c r="UOF112" s="481"/>
      <c r="UOG112" s="481"/>
      <c r="UOH112" s="481"/>
      <c r="UOI112" s="481"/>
      <c r="UOJ112" s="481"/>
      <c r="UOK112" s="481"/>
      <c r="UOL112" s="481"/>
      <c r="UOM112" s="481"/>
      <c r="UON112" s="481"/>
      <c r="UOO112" s="481"/>
      <c r="UOP112" s="481"/>
      <c r="UOQ112" s="481"/>
      <c r="UOR112" s="481"/>
      <c r="UOS112" s="481"/>
      <c r="UOT112" s="481"/>
      <c r="UOU112" s="481"/>
      <c r="UOV112" s="481"/>
      <c r="UOW112" s="481"/>
      <c r="UOX112" s="481"/>
      <c r="UOY112" s="481"/>
      <c r="UOZ112" s="481"/>
      <c r="UPA112" s="481"/>
      <c r="UPB112" s="481"/>
      <c r="UPC112" s="481"/>
      <c r="UPD112" s="481"/>
      <c r="UPE112" s="481"/>
      <c r="UPF112" s="481"/>
      <c r="UPG112" s="481"/>
      <c r="UPH112" s="481"/>
      <c r="UPI112" s="481"/>
      <c r="UPJ112" s="481"/>
      <c r="UPK112" s="481"/>
      <c r="UPL112" s="481"/>
      <c r="UPM112" s="481"/>
      <c r="UPN112" s="481"/>
      <c r="UPO112" s="481"/>
      <c r="UPP112" s="481"/>
      <c r="UPQ112" s="481"/>
      <c r="UPR112" s="481"/>
      <c r="UPS112" s="481"/>
      <c r="UPT112" s="481"/>
      <c r="UPU112" s="481"/>
      <c r="UPV112" s="481"/>
      <c r="UPW112" s="481"/>
      <c r="UPX112" s="481"/>
      <c r="UPY112" s="481"/>
      <c r="UPZ112" s="481"/>
      <c r="UQA112" s="481"/>
      <c r="UQB112" s="481"/>
      <c r="UQC112" s="481"/>
      <c r="UQD112" s="481"/>
      <c r="UQE112" s="481"/>
      <c r="UQF112" s="481"/>
      <c r="UQG112" s="481"/>
      <c r="UQH112" s="481"/>
      <c r="UQI112" s="481"/>
      <c r="UQJ112" s="481"/>
      <c r="UQK112" s="481"/>
      <c r="UQL112" s="481"/>
      <c r="UQM112" s="481"/>
      <c r="UQN112" s="481"/>
      <c r="UQO112" s="481"/>
      <c r="UQP112" s="481"/>
      <c r="UQQ112" s="481"/>
      <c r="UQR112" s="481"/>
      <c r="UQS112" s="481"/>
      <c r="UQT112" s="481"/>
      <c r="UQU112" s="481"/>
      <c r="UQV112" s="481"/>
      <c r="UQW112" s="481"/>
      <c r="UQX112" s="481"/>
      <c r="UQY112" s="481"/>
      <c r="UQZ112" s="481"/>
      <c r="URA112" s="481"/>
      <c r="URB112" s="481"/>
      <c r="URC112" s="481"/>
      <c r="URD112" s="481"/>
      <c r="URE112" s="481"/>
      <c r="URF112" s="481"/>
      <c r="URG112" s="481"/>
      <c r="URH112" s="481"/>
      <c r="URI112" s="481"/>
      <c r="URJ112" s="481"/>
      <c r="URK112" s="481"/>
      <c r="URL112" s="481"/>
      <c r="URM112" s="481"/>
      <c r="URN112" s="481"/>
      <c r="URO112" s="481"/>
      <c r="URP112" s="481"/>
      <c r="URQ112" s="481"/>
      <c r="URR112" s="481"/>
      <c r="URS112" s="481"/>
      <c r="URT112" s="481"/>
      <c r="URU112" s="481"/>
      <c r="URV112" s="481"/>
      <c r="URW112" s="481"/>
      <c r="URX112" s="481"/>
      <c r="URY112" s="481"/>
      <c r="URZ112" s="481"/>
      <c r="USA112" s="481"/>
      <c r="USB112" s="481"/>
      <c r="USC112" s="481"/>
      <c r="USD112" s="481"/>
      <c r="USE112" s="481"/>
      <c r="USF112" s="481"/>
      <c r="USG112" s="481"/>
      <c r="USH112" s="481"/>
      <c r="USI112" s="481"/>
      <c r="USJ112" s="481"/>
      <c r="USK112" s="481"/>
      <c r="USL112" s="481"/>
      <c r="USM112" s="481"/>
      <c r="USN112" s="481"/>
      <c r="USO112" s="481"/>
      <c r="USP112" s="481"/>
      <c r="USQ112" s="481"/>
      <c r="USR112" s="481"/>
      <c r="USS112" s="481"/>
      <c r="UST112" s="481"/>
      <c r="USU112" s="481"/>
      <c r="USV112" s="481"/>
      <c r="USW112" s="481"/>
      <c r="USX112" s="481"/>
      <c r="USY112" s="481"/>
      <c r="USZ112" s="481"/>
      <c r="UTA112" s="481"/>
      <c r="UTB112" s="481"/>
      <c r="UTC112" s="481"/>
      <c r="UTD112" s="481"/>
      <c r="UTE112" s="481"/>
      <c r="UTF112" s="481"/>
      <c r="UTG112" s="481"/>
      <c r="UTH112" s="481"/>
      <c r="UTI112" s="481"/>
      <c r="UTJ112" s="481"/>
      <c r="UTK112" s="481"/>
      <c r="UTL112" s="481"/>
      <c r="UTM112" s="481"/>
      <c r="UTN112" s="481"/>
      <c r="UTO112" s="481"/>
      <c r="UTP112" s="481"/>
      <c r="UTQ112" s="481"/>
      <c r="UTR112" s="481"/>
      <c r="UTS112" s="481"/>
      <c r="UTT112" s="481"/>
      <c r="UTU112" s="481"/>
      <c r="UTV112" s="481"/>
      <c r="UTW112" s="481"/>
      <c r="UTX112" s="481"/>
      <c r="UTY112" s="481"/>
      <c r="UTZ112" s="481"/>
      <c r="UUA112" s="481"/>
      <c r="UUB112" s="481"/>
      <c r="UUC112" s="481"/>
      <c r="UUD112" s="481"/>
      <c r="UUE112" s="481"/>
      <c r="UUF112" s="481"/>
      <c r="UUG112" s="481"/>
      <c r="UUH112" s="481"/>
      <c r="UUI112" s="481"/>
      <c r="UUJ112" s="481"/>
      <c r="UUK112" s="481"/>
      <c r="UUL112" s="481"/>
      <c r="UUM112" s="481"/>
      <c r="UUN112" s="481"/>
      <c r="UUO112" s="481"/>
      <c r="UUP112" s="481"/>
      <c r="UUQ112" s="481"/>
      <c r="UUR112" s="481"/>
      <c r="UUS112" s="481"/>
      <c r="UUT112" s="481"/>
      <c r="UUU112" s="481"/>
      <c r="UUV112" s="481"/>
      <c r="UUW112" s="481"/>
      <c r="UUX112" s="481"/>
      <c r="UUY112" s="481"/>
      <c r="UUZ112" s="481"/>
      <c r="UVA112" s="481"/>
      <c r="UVB112" s="481"/>
      <c r="UVC112" s="481"/>
      <c r="UVD112" s="481"/>
      <c r="UVE112" s="481"/>
      <c r="UVF112" s="481"/>
      <c r="UVG112" s="481"/>
      <c r="UVH112" s="481"/>
      <c r="UVI112" s="481"/>
      <c r="UVJ112" s="481"/>
      <c r="UVK112" s="481"/>
      <c r="UVL112" s="481"/>
      <c r="UVM112" s="481"/>
      <c r="UVN112" s="481"/>
      <c r="UVO112" s="481"/>
      <c r="UVP112" s="481"/>
      <c r="UVQ112" s="481"/>
      <c r="UVR112" s="481"/>
      <c r="UVS112" s="481"/>
      <c r="UVT112" s="481"/>
      <c r="UVU112" s="481"/>
      <c r="UVV112" s="481"/>
      <c r="UVW112" s="481"/>
      <c r="UVX112" s="481"/>
      <c r="UVY112" s="481"/>
      <c r="UVZ112" s="481"/>
      <c r="UWA112" s="481"/>
      <c r="UWB112" s="481"/>
      <c r="UWC112" s="481"/>
      <c r="UWD112" s="481"/>
      <c r="UWE112" s="481"/>
      <c r="UWF112" s="481"/>
      <c r="UWG112" s="481"/>
      <c r="UWH112" s="481"/>
      <c r="UWI112" s="481"/>
      <c r="UWJ112" s="481"/>
      <c r="UWK112" s="481"/>
      <c r="UWL112" s="481"/>
      <c r="UWM112" s="481"/>
      <c r="UWN112" s="481"/>
      <c r="UWO112" s="481"/>
      <c r="UWP112" s="481"/>
      <c r="UWQ112" s="481"/>
      <c r="UWR112" s="481"/>
      <c r="UWS112" s="481"/>
      <c r="UWT112" s="481"/>
      <c r="UWU112" s="481"/>
      <c r="UWV112" s="481"/>
      <c r="UWW112" s="481"/>
      <c r="UWX112" s="481"/>
      <c r="UWY112" s="481"/>
      <c r="UWZ112" s="481"/>
      <c r="UXA112" s="481"/>
      <c r="UXB112" s="481"/>
      <c r="UXC112" s="481"/>
      <c r="UXD112" s="481"/>
      <c r="UXE112" s="481"/>
      <c r="UXF112" s="481"/>
      <c r="UXG112" s="481"/>
      <c r="UXH112" s="481"/>
      <c r="UXI112" s="481"/>
      <c r="UXJ112" s="481"/>
      <c r="UXK112" s="481"/>
      <c r="UXL112" s="481"/>
      <c r="UXM112" s="481"/>
      <c r="UXN112" s="481"/>
      <c r="UXO112" s="481"/>
      <c r="UXP112" s="481"/>
      <c r="UXQ112" s="481"/>
      <c r="UXR112" s="481"/>
      <c r="UXS112" s="481"/>
      <c r="UXT112" s="481"/>
      <c r="UXU112" s="481"/>
      <c r="UXV112" s="481"/>
      <c r="UXW112" s="481"/>
      <c r="UXX112" s="481"/>
      <c r="UXY112" s="481"/>
      <c r="UXZ112" s="481"/>
      <c r="UYA112" s="481"/>
      <c r="UYB112" s="481"/>
      <c r="UYC112" s="481"/>
      <c r="UYD112" s="481"/>
      <c r="UYE112" s="481"/>
      <c r="UYF112" s="481"/>
      <c r="UYG112" s="481"/>
      <c r="UYH112" s="481"/>
      <c r="UYI112" s="481"/>
      <c r="UYJ112" s="481"/>
      <c r="UYK112" s="481"/>
      <c r="UYL112" s="481"/>
      <c r="UYM112" s="481"/>
      <c r="UYN112" s="481"/>
      <c r="UYO112" s="481"/>
      <c r="UYP112" s="481"/>
      <c r="UYQ112" s="481"/>
      <c r="UYR112" s="481"/>
      <c r="UYS112" s="481"/>
      <c r="UYT112" s="481"/>
      <c r="UYU112" s="481"/>
      <c r="UYV112" s="481"/>
      <c r="UYW112" s="481"/>
      <c r="UYX112" s="481"/>
      <c r="UYY112" s="481"/>
      <c r="UYZ112" s="481"/>
      <c r="UZA112" s="481"/>
      <c r="UZB112" s="481"/>
      <c r="UZC112" s="481"/>
      <c r="UZD112" s="481"/>
      <c r="UZE112" s="481"/>
      <c r="UZF112" s="481"/>
      <c r="UZG112" s="481"/>
      <c r="UZH112" s="481"/>
      <c r="UZI112" s="481"/>
      <c r="UZJ112" s="481"/>
      <c r="UZK112" s="481"/>
      <c r="UZL112" s="481"/>
      <c r="UZM112" s="481"/>
      <c r="UZN112" s="481"/>
      <c r="UZO112" s="481"/>
      <c r="UZP112" s="481"/>
      <c r="UZQ112" s="481"/>
      <c r="UZR112" s="481"/>
      <c r="UZS112" s="481"/>
      <c r="UZT112" s="481"/>
      <c r="UZU112" s="481"/>
      <c r="UZV112" s="481"/>
      <c r="UZW112" s="481"/>
      <c r="UZX112" s="481"/>
      <c r="UZY112" s="481"/>
      <c r="UZZ112" s="481"/>
      <c r="VAA112" s="481"/>
      <c r="VAB112" s="481"/>
      <c r="VAC112" s="481"/>
      <c r="VAD112" s="481"/>
      <c r="VAE112" s="481"/>
      <c r="VAF112" s="481"/>
      <c r="VAG112" s="481"/>
      <c r="VAH112" s="481"/>
      <c r="VAI112" s="481"/>
      <c r="VAJ112" s="481"/>
      <c r="VAK112" s="481"/>
      <c r="VAL112" s="481"/>
      <c r="VAM112" s="481"/>
      <c r="VAN112" s="481"/>
      <c r="VAO112" s="481"/>
      <c r="VAP112" s="481"/>
      <c r="VAQ112" s="481"/>
      <c r="VAR112" s="481"/>
      <c r="VAS112" s="481"/>
      <c r="VAT112" s="481"/>
      <c r="VAU112" s="481"/>
      <c r="VAV112" s="481"/>
      <c r="VAW112" s="481"/>
      <c r="VAX112" s="481"/>
      <c r="VAY112" s="481"/>
      <c r="VAZ112" s="481"/>
      <c r="VBA112" s="481"/>
      <c r="VBB112" s="481"/>
      <c r="VBC112" s="481"/>
      <c r="VBD112" s="481"/>
      <c r="VBE112" s="481"/>
      <c r="VBF112" s="481"/>
      <c r="VBG112" s="481"/>
      <c r="VBH112" s="481"/>
      <c r="VBI112" s="481"/>
      <c r="VBJ112" s="481"/>
      <c r="VBK112" s="481"/>
      <c r="VBL112" s="481"/>
      <c r="VBM112" s="481"/>
      <c r="VBN112" s="481"/>
      <c r="VBO112" s="481"/>
      <c r="VBP112" s="481"/>
      <c r="VBQ112" s="481"/>
      <c r="VBR112" s="481"/>
      <c r="VBS112" s="481"/>
      <c r="VBT112" s="481"/>
      <c r="VBU112" s="481"/>
      <c r="VBV112" s="481"/>
      <c r="VBW112" s="481"/>
      <c r="VBX112" s="481"/>
      <c r="VBY112" s="481"/>
      <c r="VBZ112" s="481"/>
      <c r="VCA112" s="481"/>
      <c r="VCB112" s="481"/>
      <c r="VCC112" s="481"/>
      <c r="VCD112" s="481"/>
      <c r="VCE112" s="481"/>
      <c r="VCF112" s="481"/>
      <c r="VCG112" s="481"/>
      <c r="VCH112" s="481"/>
      <c r="VCI112" s="481"/>
      <c r="VCJ112" s="481"/>
      <c r="VCK112" s="481"/>
      <c r="VCL112" s="481"/>
      <c r="VCM112" s="481"/>
      <c r="VCN112" s="481"/>
      <c r="VCO112" s="481"/>
      <c r="VCP112" s="481"/>
      <c r="VCQ112" s="481"/>
      <c r="VCR112" s="481"/>
      <c r="VCS112" s="481"/>
      <c r="VCT112" s="481"/>
      <c r="VCU112" s="481"/>
      <c r="VCV112" s="481"/>
      <c r="VCW112" s="481"/>
      <c r="VCX112" s="481"/>
      <c r="VCY112" s="481"/>
      <c r="VCZ112" s="481"/>
      <c r="VDA112" s="481"/>
      <c r="VDB112" s="481"/>
      <c r="VDC112" s="481"/>
      <c r="VDD112" s="481"/>
      <c r="VDE112" s="481"/>
      <c r="VDF112" s="481"/>
      <c r="VDG112" s="481"/>
      <c r="VDH112" s="481"/>
      <c r="VDI112" s="481"/>
      <c r="VDJ112" s="481"/>
      <c r="VDK112" s="481"/>
      <c r="VDL112" s="481"/>
      <c r="VDM112" s="481"/>
      <c r="VDN112" s="481"/>
      <c r="VDO112" s="481"/>
      <c r="VDP112" s="481"/>
      <c r="VDQ112" s="481"/>
      <c r="VDR112" s="481"/>
      <c r="VDS112" s="481"/>
      <c r="VDT112" s="481"/>
      <c r="VDU112" s="481"/>
      <c r="VDV112" s="481"/>
      <c r="VDW112" s="481"/>
      <c r="VDX112" s="481"/>
      <c r="VDY112" s="481"/>
      <c r="VDZ112" s="481"/>
      <c r="VEA112" s="481"/>
      <c r="VEB112" s="481"/>
      <c r="VEC112" s="481"/>
      <c r="VED112" s="481"/>
      <c r="VEE112" s="481"/>
      <c r="VEF112" s="481"/>
      <c r="VEG112" s="481"/>
      <c r="VEH112" s="481"/>
      <c r="VEI112" s="481"/>
      <c r="VEJ112" s="481"/>
      <c r="VEK112" s="481"/>
      <c r="VEL112" s="481"/>
      <c r="VEM112" s="481"/>
      <c r="VEN112" s="481"/>
      <c r="VEO112" s="481"/>
      <c r="VEP112" s="481"/>
      <c r="VEQ112" s="481"/>
      <c r="VER112" s="481"/>
      <c r="VES112" s="481"/>
      <c r="VET112" s="481"/>
      <c r="VEU112" s="481"/>
      <c r="VEV112" s="481"/>
      <c r="VEW112" s="481"/>
      <c r="VEX112" s="481"/>
      <c r="VEY112" s="481"/>
      <c r="VEZ112" s="481"/>
      <c r="VFA112" s="481"/>
      <c r="VFB112" s="481"/>
      <c r="VFC112" s="481"/>
      <c r="VFD112" s="481"/>
      <c r="VFE112" s="481"/>
      <c r="VFF112" s="481"/>
      <c r="VFG112" s="481"/>
      <c r="VFH112" s="481"/>
      <c r="VFI112" s="481"/>
      <c r="VFJ112" s="481"/>
      <c r="VFK112" s="481"/>
      <c r="VFL112" s="481"/>
      <c r="VFM112" s="481"/>
      <c r="VFN112" s="481"/>
      <c r="VFO112" s="481"/>
      <c r="VFP112" s="481"/>
      <c r="VFQ112" s="481"/>
      <c r="VFR112" s="481"/>
      <c r="VFS112" s="481"/>
      <c r="VFT112" s="481"/>
      <c r="VFU112" s="481"/>
      <c r="VFV112" s="481"/>
      <c r="VFW112" s="481"/>
      <c r="VFX112" s="481"/>
      <c r="VFY112" s="481"/>
      <c r="VFZ112" s="481"/>
      <c r="VGA112" s="481"/>
      <c r="VGB112" s="481"/>
      <c r="VGC112" s="481"/>
      <c r="VGD112" s="481"/>
      <c r="VGE112" s="481"/>
      <c r="VGF112" s="481"/>
      <c r="VGG112" s="481"/>
      <c r="VGH112" s="481"/>
      <c r="VGI112" s="481"/>
      <c r="VGJ112" s="481"/>
      <c r="VGK112" s="481"/>
      <c r="VGL112" s="481"/>
      <c r="VGM112" s="481"/>
      <c r="VGN112" s="481"/>
      <c r="VGO112" s="481"/>
      <c r="VGP112" s="481"/>
      <c r="VGQ112" s="481"/>
      <c r="VGR112" s="481"/>
      <c r="VGS112" s="481"/>
      <c r="VGT112" s="481"/>
      <c r="VGU112" s="481"/>
      <c r="VGV112" s="481"/>
      <c r="VGW112" s="481"/>
      <c r="VGX112" s="481"/>
      <c r="VGY112" s="481"/>
      <c r="VGZ112" s="481"/>
      <c r="VHA112" s="481"/>
      <c r="VHB112" s="481"/>
      <c r="VHC112" s="481"/>
      <c r="VHD112" s="481"/>
      <c r="VHE112" s="481"/>
      <c r="VHF112" s="481"/>
      <c r="VHG112" s="481"/>
      <c r="VHH112" s="481"/>
      <c r="VHI112" s="481"/>
      <c r="VHJ112" s="481"/>
      <c r="VHK112" s="481"/>
      <c r="VHL112" s="481"/>
      <c r="VHM112" s="481"/>
      <c r="VHN112" s="481"/>
      <c r="VHO112" s="481"/>
      <c r="VHP112" s="481"/>
      <c r="VHQ112" s="481"/>
      <c r="VHR112" s="481"/>
      <c r="VHS112" s="481"/>
      <c r="VHT112" s="481"/>
      <c r="VHU112" s="481"/>
      <c r="VHV112" s="481"/>
      <c r="VHW112" s="481"/>
      <c r="VHX112" s="481"/>
      <c r="VHY112" s="481"/>
      <c r="VHZ112" s="481"/>
      <c r="VIA112" s="481"/>
      <c r="VIB112" s="481"/>
      <c r="VIC112" s="481"/>
      <c r="VID112" s="481"/>
      <c r="VIE112" s="481"/>
      <c r="VIF112" s="481"/>
      <c r="VIG112" s="481"/>
      <c r="VIH112" s="481"/>
      <c r="VII112" s="481"/>
      <c r="VIJ112" s="481"/>
      <c r="VIK112" s="481"/>
      <c r="VIL112" s="481"/>
      <c r="VIM112" s="481"/>
      <c r="VIN112" s="481"/>
      <c r="VIO112" s="481"/>
      <c r="VIP112" s="481"/>
      <c r="VIQ112" s="481"/>
      <c r="VIR112" s="481"/>
      <c r="VIS112" s="481"/>
      <c r="VIT112" s="481"/>
      <c r="VIU112" s="481"/>
      <c r="VIV112" s="481"/>
      <c r="VIW112" s="481"/>
      <c r="VIX112" s="481"/>
      <c r="VIY112" s="481"/>
      <c r="VIZ112" s="481"/>
      <c r="VJA112" s="481"/>
      <c r="VJB112" s="481"/>
      <c r="VJC112" s="481"/>
      <c r="VJD112" s="481"/>
      <c r="VJE112" s="481"/>
      <c r="VJF112" s="481"/>
      <c r="VJG112" s="481"/>
      <c r="VJH112" s="481"/>
      <c r="VJI112" s="481"/>
      <c r="VJJ112" s="481"/>
      <c r="VJK112" s="481"/>
      <c r="VJL112" s="481"/>
      <c r="VJM112" s="481"/>
      <c r="VJN112" s="481"/>
      <c r="VJO112" s="481"/>
      <c r="VJP112" s="481"/>
      <c r="VJQ112" s="481"/>
      <c r="VJR112" s="481"/>
      <c r="VJS112" s="481"/>
      <c r="VJT112" s="481"/>
      <c r="VJU112" s="481"/>
      <c r="VJV112" s="481"/>
      <c r="VJW112" s="481"/>
      <c r="VJX112" s="481"/>
      <c r="VJY112" s="481"/>
      <c r="VJZ112" s="481"/>
      <c r="VKA112" s="481"/>
      <c r="VKB112" s="481"/>
      <c r="VKC112" s="481"/>
      <c r="VKD112" s="481"/>
      <c r="VKE112" s="481"/>
      <c r="VKF112" s="481"/>
      <c r="VKG112" s="481"/>
      <c r="VKH112" s="481"/>
      <c r="VKI112" s="481"/>
      <c r="VKJ112" s="481"/>
      <c r="VKK112" s="481"/>
      <c r="VKL112" s="481"/>
      <c r="VKM112" s="481"/>
      <c r="VKN112" s="481"/>
      <c r="VKO112" s="481"/>
      <c r="VKP112" s="481"/>
      <c r="VKQ112" s="481"/>
      <c r="VKR112" s="481"/>
      <c r="VKS112" s="481"/>
      <c r="VKT112" s="481"/>
      <c r="VKU112" s="481"/>
      <c r="VKV112" s="481"/>
      <c r="VKW112" s="481"/>
      <c r="VKX112" s="481"/>
      <c r="VKY112" s="481"/>
      <c r="VKZ112" s="481"/>
      <c r="VLA112" s="481"/>
      <c r="VLB112" s="481"/>
      <c r="VLC112" s="481"/>
      <c r="VLD112" s="481"/>
      <c r="VLE112" s="481"/>
      <c r="VLF112" s="481"/>
      <c r="VLG112" s="481"/>
      <c r="VLH112" s="481"/>
      <c r="VLI112" s="481"/>
      <c r="VLJ112" s="481"/>
      <c r="VLK112" s="481"/>
      <c r="VLL112" s="481"/>
      <c r="VLM112" s="481"/>
      <c r="VLN112" s="481"/>
      <c r="VLO112" s="481"/>
      <c r="VLP112" s="481"/>
      <c r="VLQ112" s="481"/>
      <c r="VLR112" s="481"/>
      <c r="VLS112" s="481"/>
      <c r="VLT112" s="481"/>
      <c r="VLU112" s="481"/>
      <c r="VLV112" s="481"/>
      <c r="VLW112" s="481"/>
      <c r="VLX112" s="481"/>
      <c r="VLY112" s="481"/>
      <c r="VLZ112" s="481"/>
      <c r="VMA112" s="481"/>
      <c r="VMB112" s="481"/>
      <c r="VMC112" s="481"/>
      <c r="VMD112" s="481"/>
      <c r="VME112" s="481"/>
      <c r="VMF112" s="481"/>
      <c r="VMG112" s="481"/>
      <c r="VMH112" s="481"/>
      <c r="VMI112" s="481"/>
      <c r="VMJ112" s="481"/>
      <c r="VMK112" s="481"/>
      <c r="VML112" s="481"/>
      <c r="VMM112" s="481"/>
      <c r="VMN112" s="481"/>
      <c r="VMO112" s="481"/>
      <c r="VMP112" s="481"/>
      <c r="VMQ112" s="481"/>
      <c r="VMR112" s="481"/>
      <c r="VMS112" s="481"/>
      <c r="VMT112" s="481"/>
      <c r="VMU112" s="481"/>
      <c r="VMV112" s="481"/>
      <c r="VMW112" s="481"/>
      <c r="VMX112" s="481"/>
      <c r="VMY112" s="481"/>
      <c r="VMZ112" s="481"/>
      <c r="VNA112" s="481"/>
      <c r="VNB112" s="481"/>
      <c r="VNC112" s="481"/>
      <c r="VND112" s="481"/>
      <c r="VNE112" s="481"/>
      <c r="VNF112" s="481"/>
      <c r="VNG112" s="481"/>
      <c r="VNH112" s="481"/>
      <c r="VNI112" s="481"/>
      <c r="VNJ112" s="481"/>
      <c r="VNK112" s="481"/>
      <c r="VNL112" s="481"/>
      <c r="VNM112" s="481"/>
      <c r="VNN112" s="481"/>
      <c r="VNO112" s="481"/>
      <c r="VNP112" s="481"/>
      <c r="VNQ112" s="481"/>
      <c r="VNR112" s="481"/>
      <c r="VNS112" s="481"/>
      <c r="VNT112" s="481"/>
      <c r="VNU112" s="481"/>
      <c r="VNV112" s="481"/>
      <c r="VNW112" s="481"/>
      <c r="VNX112" s="481"/>
      <c r="VNY112" s="481"/>
      <c r="VNZ112" s="481"/>
      <c r="VOA112" s="481"/>
      <c r="VOB112" s="481"/>
      <c r="VOC112" s="481"/>
      <c r="VOD112" s="481"/>
      <c r="VOE112" s="481"/>
      <c r="VOF112" s="481"/>
      <c r="VOG112" s="481"/>
      <c r="VOH112" s="481"/>
      <c r="VOI112" s="481"/>
      <c r="VOJ112" s="481"/>
      <c r="VOK112" s="481"/>
      <c r="VOL112" s="481"/>
      <c r="VOM112" s="481"/>
      <c r="VON112" s="481"/>
      <c r="VOO112" s="481"/>
      <c r="VOP112" s="481"/>
      <c r="VOQ112" s="481"/>
      <c r="VOR112" s="481"/>
      <c r="VOS112" s="481"/>
      <c r="VOT112" s="481"/>
      <c r="VOU112" s="481"/>
      <c r="VOV112" s="481"/>
      <c r="VOW112" s="481"/>
      <c r="VOX112" s="481"/>
      <c r="VOY112" s="481"/>
      <c r="VOZ112" s="481"/>
      <c r="VPA112" s="481"/>
      <c r="VPB112" s="481"/>
      <c r="VPC112" s="481"/>
      <c r="VPD112" s="481"/>
      <c r="VPE112" s="481"/>
      <c r="VPF112" s="481"/>
      <c r="VPG112" s="481"/>
      <c r="VPH112" s="481"/>
      <c r="VPI112" s="481"/>
      <c r="VPJ112" s="481"/>
      <c r="VPK112" s="481"/>
      <c r="VPL112" s="481"/>
      <c r="VPM112" s="481"/>
      <c r="VPN112" s="481"/>
      <c r="VPO112" s="481"/>
      <c r="VPP112" s="481"/>
      <c r="VPQ112" s="481"/>
      <c r="VPR112" s="481"/>
      <c r="VPS112" s="481"/>
      <c r="VPT112" s="481"/>
      <c r="VPU112" s="481"/>
      <c r="VPV112" s="481"/>
      <c r="VPW112" s="481"/>
      <c r="VPX112" s="481"/>
      <c r="VPY112" s="481"/>
      <c r="VPZ112" s="481"/>
      <c r="VQA112" s="481"/>
      <c r="VQB112" s="481"/>
      <c r="VQC112" s="481"/>
      <c r="VQD112" s="481"/>
      <c r="VQE112" s="481"/>
      <c r="VQF112" s="481"/>
      <c r="VQG112" s="481"/>
      <c r="VQH112" s="481"/>
      <c r="VQI112" s="481"/>
      <c r="VQJ112" s="481"/>
      <c r="VQK112" s="481"/>
      <c r="VQL112" s="481"/>
      <c r="VQM112" s="481"/>
      <c r="VQN112" s="481"/>
      <c r="VQO112" s="481"/>
      <c r="VQP112" s="481"/>
      <c r="VQQ112" s="481"/>
      <c r="VQR112" s="481"/>
      <c r="VQS112" s="481"/>
      <c r="VQT112" s="481"/>
      <c r="VQU112" s="481"/>
      <c r="VQV112" s="481"/>
      <c r="VQW112" s="481"/>
      <c r="VQX112" s="481"/>
      <c r="VQY112" s="481"/>
      <c r="VQZ112" s="481"/>
      <c r="VRA112" s="481"/>
      <c r="VRB112" s="481"/>
      <c r="VRC112" s="481"/>
      <c r="VRD112" s="481"/>
      <c r="VRE112" s="481"/>
      <c r="VRF112" s="481"/>
      <c r="VRG112" s="481"/>
      <c r="VRH112" s="481"/>
      <c r="VRI112" s="481"/>
      <c r="VRJ112" s="481"/>
      <c r="VRK112" s="481"/>
      <c r="VRL112" s="481"/>
      <c r="VRM112" s="481"/>
      <c r="VRN112" s="481"/>
      <c r="VRO112" s="481"/>
      <c r="VRP112" s="481"/>
      <c r="VRQ112" s="481"/>
      <c r="VRR112" s="481"/>
      <c r="VRS112" s="481"/>
      <c r="VRT112" s="481"/>
      <c r="VRU112" s="481"/>
      <c r="VRV112" s="481"/>
      <c r="VRW112" s="481"/>
      <c r="VRX112" s="481"/>
      <c r="VRY112" s="481"/>
      <c r="VRZ112" s="481"/>
      <c r="VSA112" s="481"/>
      <c r="VSB112" s="481"/>
      <c r="VSC112" s="481"/>
      <c r="VSD112" s="481"/>
      <c r="VSE112" s="481"/>
      <c r="VSF112" s="481"/>
      <c r="VSG112" s="481"/>
      <c r="VSH112" s="481"/>
      <c r="VSI112" s="481"/>
      <c r="VSJ112" s="481"/>
      <c r="VSK112" s="481"/>
      <c r="VSL112" s="481"/>
      <c r="VSM112" s="481"/>
      <c r="VSN112" s="481"/>
      <c r="VSO112" s="481"/>
      <c r="VSP112" s="481"/>
      <c r="VSQ112" s="481"/>
      <c r="VSR112" s="481"/>
      <c r="VSS112" s="481"/>
      <c r="VST112" s="481"/>
      <c r="VSU112" s="481"/>
      <c r="VSV112" s="481"/>
      <c r="VSW112" s="481"/>
      <c r="VSX112" s="481"/>
      <c r="VSY112" s="481"/>
      <c r="VSZ112" s="481"/>
      <c r="VTA112" s="481"/>
      <c r="VTB112" s="481"/>
      <c r="VTC112" s="481"/>
      <c r="VTD112" s="481"/>
      <c r="VTE112" s="481"/>
      <c r="VTF112" s="481"/>
      <c r="VTG112" s="481"/>
      <c r="VTH112" s="481"/>
      <c r="VTI112" s="481"/>
      <c r="VTJ112" s="481"/>
      <c r="VTK112" s="481"/>
      <c r="VTL112" s="481"/>
      <c r="VTM112" s="481"/>
      <c r="VTN112" s="481"/>
      <c r="VTO112" s="481"/>
      <c r="VTP112" s="481"/>
      <c r="VTQ112" s="481"/>
      <c r="VTR112" s="481"/>
      <c r="VTS112" s="481"/>
      <c r="VTT112" s="481"/>
      <c r="VTU112" s="481"/>
      <c r="VTV112" s="481"/>
      <c r="VTW112" s="481"/>
      <c r="VTX112" s="481"/>
      <c r="VTY112" s="481"/>
      <c r="VTZ112" s="481"/>
      <c r="VUA112" s="481"/>
      <c r="VUB112" s="481"/>
      <c r="VUC112" s="481"/>
      <c r="VUD112" s="481"/>
      <c r="VUE112" s="481"/>
      <c r="VUF112" s="481"/>
      <c r="VUG112" s="481"/>
      <c r="VUH112" s="481"/>
      <c r="VUI112" s="481"/>
      <c r="VUJ112" s="481"/>
      <c r="VUK112" s="481"/>
      <c r="VUL112" s="481"/>
      <c r="VUM112" s="481"/>
      <c r="VUN112" s="481"/>
      <c r="VUO112" s="481"/>
      <c r="VUP112" s="481"/>
      <c r="VUQ112" s="481"/>
      <c r="VUR112" s="481"/>
      <c r="VUS112" s="481"/>
      <c r="VUT112" s="481"/>
      <c r="VUU112" s="481"/>
      <c r="VUV112" s="481"/>
      <c r="VUW112" s="481"/>
      <c r="VUX112" s="481"/>
      <c r="VUY112" s="481"/>
      <c r="VUZ112" s="481"/>
      <c r="VVA112" s="481"/>
      <c r="VVB112" s="481"/>
      <c r="VVC112" s="481"/>
      <c r="VVD112" s="481"/>
      <c r="VVE112" s="481"/>
      <c r="VVF112" s="481"/>
      <c r="VVG112" s="481"/>
      <c r="VVH112" s="481"/>
      <c r="VVI112" s="481"/>
      <c r="VVJ112" s="481"/>
      <c r="VVK112" s="481"/>
      <c r="VVL112" s="481"/>
      <c r="VVM112" s="481"/>
      <c r="VVN112" s="481"/>
      <c r="VVO112" s="481"/>
      <c r="VVP112" s="481"/>
      <c r="VVQ112" s="481"/>
      <c r="VVR112" s="481"/>
      <c r="VVS112" s="481"/>
      <c r="VVT112" s="481"/>
      <c r="VVU112" s="481"/>
      <c r="VVV112" s="481"/>
      <c r="VVW112" s="481"/>
      <c r="VVX112" s="481"/>
      <c r="VVY112" s="481"/>
      <c r="VVZ112" s="481"/>
      <c r="VWA112" s="481"/>
      <c r="VWB112" s="481"/>
      <c r="VWC112" s="481"/>
      <c r="VWD112" s="481"/>
      <c r="VWE112" s="481"/>
      <c r="VWF112" s="481"/>
      <c r="VWG112" s="481"/>
      <c r="VWH112" s="481"/>
      <c r="VWI112" s="481"/>
      <c r="VWJ112" s="481"/>
      <c r="VWK112" s="481"/>
      <c r="VWL112" s="481"/>
      <c r="VWM112" s="481"/>
      <c r="VWN112" s="481"/>
      <c r="VWO112" s="481"/>
      <c r="VWP112" s="481"/>
      <c r="VWQ112" s="481"/>
      <c r="VWR112" s="481"/>
      <c r="VWS112" s="481"/>
      <c r="VWT112" s="481"/>
      <c r="VWU112" s="481"/>
      <c r="VWV112" s="481"/>
      <c r="VWW112" s="481"/>
      <c r="VWX112" s="481"/>
      <c r="VWY112" s="481"/>
      <c r="VWZ112" s="481"/>
      <c r="VXA112" s="481"/>
      <c r="VXB112" s="481"/>
      <c r="VXC112" s="481"/>
      <c r="VXD112" s="481"/>
      <c r="VXE112" s="481"/>
      <c r="VXF112" s="481"/>
      <c r="VXG112" s="481"/>
      <c r="VXH112" s="481"/>
      <c r="VXI112" s="481"/>
      <c r="VXJ112" s="481"/>
      <c r="VXK112" s="481"/>
      <c r="VXL112" s="481"/>
      <c r="VXM112" s="481"/>
      <c r="VXN112" s="481"/>
      <c r="VXO112" s="481"/>
      <c r="VXP112" s="481"/>
      <c r="VXQ112" s="481"/>
      <c r="VXR112" s="481"/>
      <c r="VXS112" s="481"/>
      <c r="VXT112" s="481"/>
      <c r="VXU112" s="481"/>
      <c r="VXV112" s="481"/>
      <c r="VXW112" s="481"/>
      <c r="VXX112" s="481"/>
      <c r="VXY112" s="481"/>
      <c r="VXZ112" s="481"/>
      <c r="VYA112" s="481"/>
      <c r="VYB112" s="481"/>
      <c r="VYC112" s="481"/>
      <c r="VYD112" s="481"/>
      <c r="VYE112" s="481"/>
      <c r="VYF112" s="481"/>
      <c r="VYG112" s="481"/>
      <c r="VYH112" s="481"/>
      <c r="VYI112" s="481"/>
      <c r="VYJ112" s="481"/>
      <c r="VYK112" s="481"/>
      <c r="VYL112" s="481"/>
      <c r="VYM112" s="481"/>
      <c r="VYN112" s="481"/>
      <c r="VYO112" s="481"/>
      <c r="VYP112" s="481"/>
      <c r="VYQ112" s="481"/>
      <c r="VYR112" s="481"/>
      <c r="VYS112" s="481"/>
      <c r="VYT112" s="481"/>
      <c r="VYU112" s="481"/>
      <c r="VYV112" s="481"/>
      <c r="VYW112" s="481"/>
      <c r="VYX112" s="481"/>
      <c r="VYY112" s="481"/>
      <c r="VYZ112" s="481"/>
      <c r="VZA112" s="481"/>
      <c r="VZB112" s="481"/>
      <c r="VZC112" s="481"/>
      <c r="VZD112" s="481"/>
      <c r="VZE112" s="481"/>
      <c r="VZF112" s="481"/>
      <c r="VZG112" s="481"/>
      <c r="VZH112" s="481"/>
      <c r="VZI112" s="481"/>
      <c r="VZJ112" s="481"/>
      <c r="VZK112" s="481"/>
      <c r="VZL112" s="481"/>
      <c r="VZM112" s="481"/>
      <c r="VZN112" s="481"/>
      <c r="VZO112" s="481"/>
      <c r="VZP112" s="481"/>
      <c r="VZQ112" s="481"/>
      <c r="VZR112" s="481"/>
      <c r="VZS112" s="481"/>
      <c r="VZT112" s="481"/>
      <c r="VZU112" s="481"/>
      <c r="VZV112" s="481"/>
      <c r="VZW112" s="481"/>
      <c r="VZX112" s="481"/>
      <c r="VZY112" s="481"/>
      <c r="VZZ112" s="481"/>
      <c r="WAA112" s="481"/>
      <c r="WAB112" s="481"/>
      <c r="WAC112" s="481"/>
      <c r="WAD112" s="481"/>
      <c r="WAE112" s="481"/>
      <c r="WAF112" s="481"/>
      <c r="WAG112" s="481"/>
      <c r="WAH112" s="481"/>
      <c r="WAI112" s="481"/>
      <c r="WAJ112" s="481"/>
      <c r="WAK112" s="481"/>
      <c r="WAL112" s="481"/>
      <c r="WAM112" s="481"/>
      <c r="WAN112" s="481"/>
      <c r="WAO112" s="481"/>
      <c r="WAP112" s="481"/>
      <c r="WAQ112" s="481"/>
      <c r="WAR112" s="481"/>
      <c r="WAS112" s="481"/>
      <c r="WAT112" s="481"/>
      <c r="WAU112" s="481"/>
      <c r="WAV112" s="481"/>
      <c r="WAW112" s="481"/>
      <c r="WAX112" s="481"/>
      <c r="WAY112" s="481"/>
      <c r="WAZ112" s="481"/>
      <c r="WBA112" s="481"/>
      <c r="WBB112" s="481"/>
      <c r="WBC112" s="481"/>
      <c r="WBD112" s="481"/>
      <c r="WBE112" s="481"/>
      <c r="WBF112" s="481"/>
      <c r="WBG112" s="481"/>
      <c r="WBH112" s="481"/>
      <c r="WBI112" s="481"/>
      <c r="WBJ112" s="481"/>
      <c r="WBK112" s="481"/>
      <c r="WBL112" s="481"/>
      <c r="WBM112" s="481"/>
      <c r="WBN112" s="481"/>
      <c r="WBO112" s="481"/>
      <c r="WBP112" s="481"/>
      <c r="WBQ112" s="481"/>
      <c r="WBR112" s="481"/>
      <c r="WBS112" s="481"/>
      <c r="WBT112" s="481"/>
      <c r="WBU112" s="481"/>
      <c r="WBV112" s="481"/>
      <c r="WBW112" s="481"/>
      <c r="WBX112" s="481"/>
      <c r="WBY112" s="481"/>
      <c r="WBZ112" s="481"/>
      <c r="WCA112" s="481"/>
      <c r="WCB112" s="481"/>
      <c r="WCC112" s="481"/>
      <c r="WCD112" s="481"/>
      <c r="WCE112" s="481"/>
      <c r="WCF112" s="481"/>
      <c r="WCG112" s="481"/>
      <c r="WCH112" s="481"/>
      <c r="WCI112" s="481"/>
      <c r="WCJ112" s="481"/>
      <c r="WCK112" s="481"/>
      <c r="WCL112" s="481"/>
      <c r="WCM112" s="481"/>
      <c r="WCN112" s="481"/>
      <c r="WCO112" s="481"/>
      <c r="WCP112" s="481"/>
      <c r="WCQ112" s="481"/>
      <c r="WCR112" s="481"/>
      <c r="WCS112" s="481"/>
      <c r="WCT112" s="481"/>
      <c r="WCU112" s="481"/>
      <c r="WCV112" s="481"/>
      <c r="WCW112" s="481"/>
      <c r="WCX112" s="481"/>
      <c r="WCY112" s="481"/>
      <c r="WCZ112" s="481"/>
      <c r="WDA112" s="481"/>
      <c r="WDB112" s="481"/>
      <c r="WDC112" s="481"/>
      <c r="WDD112" s="481"/>
      <c r="WDE112" s="481"/>
      <c r="WDF112" s="481"/>
      <c r="WDG112" s="481"/>
      <c r="WDH112" s="481"/>
      <c r="WDI112" s="481"/>
      <c r="WDJ112" s="481"/>
      <c r="WDK112" s="481"/>
      <c r="WDL112" s="481"/>
      <c r="WDM112" s="481"/>
      <c r="WDN112" s="481"/>
      <c r="WDO112" s="481"/>
      <c r="WDP112" s="481"/>
      <c r="WDQ112" s="481"/>
      <c r="WDR112" s="481"/>
      <c r="WDS112" s="481"/>
      <c r="WDT112" s="481"/>
      <c r="WDU112" s="481"/>
      <c r="WDV112" s="481"/>
      <c r="WDW112" s="481"/>
      <c r="WDX112" s="481"/>
      <c r="WDY112" s="481"/>
      <c r="WDZ112" s="481"/>
      <c r="WEA112" s="481"/>
      <c r="WEB112" s="481"/>
      <c r="WEC112" s="481"/>
      <c r="WED112" s="481"/>
      <c r="WEE112" s="481"/>
      <c r="WEF112" s="481"/>
      <c r="WEG112" s="481"/>
      <c r="WEH112" s="481"/>
      <c r="WEI112" s="481"/>
      <c r="WEJ112" s="481"/>
      <c r="WEK112" s="481"/>
      <c r="WEL112" s="481"/>
      <c r="WEM112" s="481"/>
      <c r="WEN112" s="481"/>
      <c r="WEO112" s="481"/>
      <c r="WEP112" s="481"/>
      <c r="WEQ112" s="481"/>
      <c r="WER112" s="481"/>
      <c r="WES112" s="481"/>
      <c r="WET112" s="481"/>
      <c r="WEU112" s="481"/>
      <c r="WEV112" s="481"/>
      <c r="WEW112" s="481"/>
      <c r="WEX112" s="481"/>
      <c r="WEY112" s="481"/>
      <c r="WEZ112" s="481"/>
      <c r="WFA112" s="481"/>
      <c r="WFB112" s="481"/>
      <c r="WFC112" s="481"/>
      <c r="WFD112" s="481"/>
      <c r="WFE112" s="481"/>
      <c r="WFF112" s="481"/>
      <c r="WFG112" s="481"/>
      <c r="WFH112" s="481"/>
      <c r="WFI112" s="481"/>
      <c r="WFJ112" s="481"/>
      <c r="WFK112" s="481"/>
      <c r="WFL112" s="481"/>
      <c r="WFM112" s="481"/>
      <c r="WFN112" s="481"/>
      <c r="WFO112" s="481"/>
      <c r="WFP112" s="481"/>
      <c r="WFQ112" s="481"/>
      <c r="WFR112" s="481"/>
      <c r="WFS112" s="481"/>
      <c r="WFT112" s="481"/>
      <c r="WFU112" s="481"/>
      <c r="WFV112" s="481"/>
      <c r="WFW112" s="481"/>
      <c r="WFX112" s="481"/>
      <c r="WFY112" s="481"/>
      <c r="WFZ112" s="481"/>
      <c r="WGA112" s="481"/>
      <c r="WGB112" s="481"/>
      <c r="WGC112" s="481"/>
      <c r="WGD112" s="481"/>
      <c r="WGE112" s="481"/>
      <c r="WGF112" s="481"/>
      <c r="WGG112" s="481"/>
      <c r="WGH112" s="481"/>
      <c r="WGI112" s="481"/>
      <c r="WGJ112" s="481"/>
      <c r="WGK112" s="481"/>
      <c r="WGL112" s="481"/>
      <c r="WGM112" s="481"/>
      <c r="WGN112" s="481"/>
      <c r="WGO112" s="481"/>
      <c r="WGP112" s="481"/>
      <c r="WGQ112" s="481"/>
      <c r="WGR112" s="481"/>
      <c r="WGS112" s="481"/>
      <c r="WGT112" s="481"/>
      <c r="WGU112" s="481"/>
      <c r="WGV112" s="481"/>
      <c r="WGW112" s="481"/>
      <c r="WGX112" s="481"/>
      <c r="WGY112" s="481"/>
      <c r="WGZ112" s="481"/>
      <c r="WHA112" s="481"/>
      <c r="WHB112" s="481"/>
      <c r="WHC112" s="481"/>
      <c r="WHD112" s="481"/>
      <c r="WHE112" s="481"/>
      <c r="WHF112" s="481"/>
      <c r="WHG112" s="481"/>
      <c r="WHH112" s="481"/>
      <c r="WHI112" s="481"/>
      <c r="WHJ112" s="481"/>
      <c r="WHK112" s="481"/>
      <c r="WHL112" s="481"/>
      <c r="WHM112" s="481"/>
      <c r="WHN112" s="481"/>
      <c r="WHO112" s="481"/>
      <c r="WHP112" s="481"/>
      <c r="WHQ112" s="481"/>
      <c r="WHR112" s="481"/>
      <c r="WHS112" s="481"/>
      <c r="WHT112" s="481"/>
      <c r="WHU112" s="481"/>
      <c r="WHV112" s="481"/>
      <c r="WHW112" s="481"/>
      <c r="WHX112" s="481"/>
      <c r="WHY112" s="481"/>
      <c r="WHZ112" s="481"/>
      <c r="WIA112" s="481"/>
      <c r="WIB112" s="481"/>
      <c r="WIC112" s="481"/>
      <c r="WID112" s="481"/>
      <c r="WIE112" s="481"/>
      <c r="WIF112" s="481"/>
      <c r="WIG112" s="481"/>
      <c r="WIH112" s="481"/>
      <c r="WII112" s="481"/>
      <c r="WIJ112" s="481"/>
      <c r="WIK112" s="481"/>
      <c r="WIL112" s="481"/>
      <c r="WIM112" s="481"/>
      <c r="WIN112" s="481"/>
      <c r="WIO112" s="481"/>
      <c r="WIP112" s="481"/>
      <c r="WIQ112" s="481"/>
      <c r="WIR112" s="481"/>
      <c r="WIS112" s="481"/>
      <c r="WIT112" s="481"/>
      <c r="WIU112" s="481"/>
      <c r="WIV112" s="481"/>
      <c r="WIW112" s="481"/>
      <c r="WIX112" s="481"/>
      <c r="WIY112" s="481"/>
      <c r="WIZ112" s="481"/>
      <c r="WJA112" s="481"/>
      <c r="WJB112" s="481"/>
      <c r="WJC112" s="481"/>
      <c r="WJD112" s="481"/>
      <c r="WJE112" s="481"/>
      <c r="WJF112" s="481"/>
      <c r="WJG112" s="481"/>
      <c r="WJH112" s="481"/>
      <c r="WJI112" s="481"/>
      <c r="WJJ112" s="481"/>
      <c r="WJK112" s="481"/>
      <c r="WJL112" s="481"/>
      <c r="WJM112" s="481"/>
      <c r="WJN112" s="481"/>
      <c r="WJO112" s="481"/>
      <c r="WJP112" s="481"/>
      <c r="WJQ112" s="481"/>
      <c r="WJR112" s="481"/>
      <c r="WJS112" s="481"/>
      <c r="WJT112" s="481"/>
      <c r="WJU112" s="481"/>
      <c r="WJV112" s="481"/>
      <c r="WJW112" s="481"/>
      <c r="WJX112" s="481"/>
      <c r="WJY112" s="481"/>
      <c r="WJZ112" s="481"/>
      <c r="WKA112" s="481"/>
      <c r="WKB112" s="481"/>
      <c r="WKC112" s="481"/>
      <c r="WKD112" s="481"/>
      <c r="WKE112" s="481"/>
      <c r="WKF112" s="481"/>
      <c r="WKG112" s="481"/>
      <c r="WKH112" s="481"/>
      <c r="WKI112" s="481"/>
      <c r="WKJ112" s="481"/>
      <c r="WKK112" s="481"/>
      <c r="WKL112" s="481"/>
      <c r="WKM112" s="481"/>
      <c r="WKN112" s="481"/>
      <c r="WKO112" s="481"/>
      <c r="WKP112" s="481"/>
      <c r="WKQ112" s="481"/>
      <c r="WKR112" s="481"/>
      <c r="WKS112" s="481"/>
      <c r="WKT112" s="481"/>
      <c r="WKU112" s="481"/>
      <c r="WKV112" s="481"/>
      <c r="WKW112" s="481"/>
      <c r="WKX112" s="481"/>
      <c r="WKY112" s="481"/>
      <c r="WKZ112" s="481"/>
      <c r="WLA112" s="481"/>
      <c r="WLB112" s="481"/>
      <c r="WLC112" s="481"/>
      <c r="WLD112" s="481"/>
      <c r="WLE112" s="481"/>
      <c r="WLF112" s="481"/>
      <c r="WLG112" s="481"/>
      <c r="WLH112" s="481"/>
      <c r="WLI112" s="481"/>
      <c r="WLJ112" s="481"/>
      <c r="WLK112" s="481"/>
      <c r="WLL112" s="481"/>
      <c r="WLM112" s="481"/>
      <c r="WLN112" s="481"/>
      <c r="WLO112" s="481"/>
      <c r="WLP112" s="481"/>
      <c r="WLQ112" s="481"/>
      <c r="WLR112" s="481"/>
      <c r="WLS112" s="481"/>
      <c r="WLT112" s="481"/>
      <c r="WLU112" s="481"/>
      <c r="WLV112" s="481"/>
      <c r="WLW112" s="481"/>
      <c r="WLX112" s="481"/>
      <c r="WLY112" s="481"/>
      <c r="WLZ112" s="481"/>
      <c r="WMA112" s="481"/>
      <c r="WMB112" s="481"/>
      <c r="WMC112" s="481"/>
      <c r="WMD112" s="481"/>
      <c r="WME112" s="481"/>
      <c r="WMF112" s="481"/>
      <c r="WMG112" s="481"/>
      <c r="WMH112" s="481"/>
      <c r="WMI112" s="481"/>
      <c r="WMJ112" s="481"/>
      <c r="WMK112" s="481"/>
      <c r="WML112" s="481"/>
      <c r="WMM112" s="481"/>
      <c r="WMN112" s="481"/>
      <c r="WMO112" s="481"/>
      <c r="WMP112" s="481"/>
      <c r="WMQ112" s="481"/>
      <c r="WMR112" s="481"/>
      <c r="WMS112" s="481"/>
      <c r="WMT112" s="481"/>
      <c r="WMU112" s="481"/>
      <c r="WMV112" s="481"/>
      <c r="WMW112" s="481"/>
      <c r="WMX112" s="481"/>
      <c r="WMY112" s="481"/>
      <c r="WMZ112" s="481"/>
      <c r="WNA112" s="481"/>
      <c r="WNB112" s="481"/>
      <c r="WNC112" s="481"/>
      <c r="WND112" s="481"/>
      <c r="WNE112" s="481"/>
      <c r="WNF112" s="481"/>
      <c r="WNG112" s="481"/>
      <c r="WNH112" s="481"/>
      <c r="WNI112" s="481"/>
      <c r="WNJ112" s="481"/>
      <c r="WNK112" s="481"/>
      <c r="WNL112" s="481"/>
      <c r="WNM112" s="481"/>
      <c r="WNN112" s="481"/>
      <c r="WNO112" s="481"/>
      <c r="WNP112" s="481"/>
      <c r="WNQ112" s="481"/>
      <c r="WNR112" s="481"/>
      <c r="WNS112" s="481"/>
      <c r="WNT112" s="481"/>
      <c r="WNU112" s="481"/>
      <c r="WNV112" s="481"/>
      <c r="WNW112" s="481"/>
      <c r="WNX112" s="481"/>
      <c r="WNY112" s="481"/>
      <c r="WNZ112" s="481"/>
      <c r="WOA112" s="481"/>
      <c r="WOB112" s="481"/>
      <c r="WOC112" s="481"/>
      <c r="WOD112" s="481"/>
      <c r="WOE112" s="481"/>
      <c r="WOF112" s="481"/>
      <c r="WOG112" s="481"/>
      <c r="WOH112" s="481"/>
      <c r="WOI112" s="481"/>
      <c r="WOJ112" s="481"/>
      <c r="WOK112" s="481"/>
      <c r="WOL112" s="481"/>
      <c r="WOM112" s="481"/>
      <c r="WON112" s="481"/>
      <c r="WOO112" s="481"/>
      <c r="WOP112" s="481"/>
      <c r="WOQ112" s="481"/>
      <c r="WOR112" s="481"/>
      <c r="WOS112" s="481"/>
      <c r="WOT112" s="481"/>
      <c r="WOU112" s="481"/>
      <c r="WOV112" s="481"/>
      <c r="WOW112" s="481"/>
      <c r="WOX112" s="481"/>
      <c r="WOY112" s="481"/>
      <c r="WOZ112" s="481"/>
      <c r="WPA112" s="481"/>
      <c r="WPB112" s="481"/>
      <c r="WPC112" s="481"/>
      <c r="WPD112" s="481"/>
      <c r="WPE112" s="481"/>
      <c r="WPF112" s="481"/>
      <c r="WPG112" s="481"/>
      <c r="WPH112" s="481"/>
      <c r="WPI112" s="481"/>
      <c r="WPJ112" s="481"/>
      <c r="WPK112" s="481"/>
      <c r="WPL112" s="481"/>
      <c r="WPM112" s="481"/>
      <c r="WPN112" s="481"/>
      <c r="WPO112" s="481"/>
      <c r="WPP112" s="481"/>
      <c r="WPQ112" s="481"/>
      <c r="WPR112" s="481"/>
      <c r="WPS112" s="481"/>
      <c r="WPT112" s="481"/>
      <c r="WPU112" s="481"/>
      <c r="WPV112" s="481"/>
      <c r="WPW112" s="481"/>
      <c r="WPX112" s="481"/>
      <c r="WPY112" s="481"/>
      <c r="WPZ112" s="481"/>
      <c r="WQA112" s="481"/>
      <c r="WQB112" s="481"/>
      <c r="WQC112" s="481"/>
      <c r="WQD112" s="481"/>
      <c r="WQE112" s="481"/>
      <c r="WQF112" s="481"/>
      <c r="WQG112" s="481"/>
      <c r="WQH112" s="481"/>
      <c r="WQI112" s="481"/>
      <c r="WQJ112" s="481"/>
      <c r="WQK112" s="481"/>
      <c r="WQL112" s="481"/>
      <c r="WQM112" s="481"/>
      <c r="WQN112" s="481"/>
      <c r="WQO112" s="481"/>
      <c r="WQP112" s="481"/>
      <c r="WQQ112" s="481"/>
      <c r="WQR112" s="481"/>
      <c r="WQS112" s="481"/>
      <c r="WQT112" s="481"/>
      <c r="WQU112" s="481"/>
      <c r="WQV112" s="481"/>
      <c r="WQW112" s="481"/>
      <c r="WQX112" s="481"/>
      <c r="WQY112" s="481"/>
      <c r="WQZ112" s="481"/>
      <c r="WRA112" s="481"/>
      <c r="WRB112" s="481"/>
      <c r="WRC112" s="481"/>
      <c r="WRD112" s="481"/>
      <c r="WRE112" s="481"/>
      <c r="WRF112" s="481"/>
      <c r="WRG112" s="481"/>
      <c r="WRH112" s="481"/>
      <c r="WRI112" s="481"/>
      <c r="WRJ112" s="481"/>
      <c r="WRK112" s="481"/>
      <c r="WRL112" s="481"/>
      <c r="WRM112" s="481"/>
      <c r="WRN112" s="481"/>
      <c r="WRO112" s="481"/>
      <c r="WRP112" s="481"/>
      <c r="WRQ112" s="481"/>
      <c r="WRR112" s="481"/>
      <c r="WRS112" s="481"/>
      <c r="WRT112" s="481"/>
      <c r="WRU112" s="481"/>
      <c r="WRV112" s="481"/>
      <c r="WRW112" s="481"/>
      <c r="WRX112" s="481"/>
      <c r="WRY112" s="481"/>
      <c r="WRZ112" s="481"/>
      <c r="WSA112" s="481"/>
      <c r="WSB112" s="481"/>
      <c r="WSC112" s="481"/>
      <c r="WSD112" s="481"/>
      <c r="WSE112" s="481"/>
      <c r="WSF112" s="481"/>
      <c r="WSG112" s="481"/>
      <c r="WSH112" s="481"/>
      <c r="WSI112" s="481"/>
      <c r="WSJ112" s="481"/>
      <c r="WSK112" s="481"/>
      <c r="WSL112" s="481"/>
      <c r="WSM112" s="481"/>
      <c r="WSN112" s="481"/>
      <c r="WSO112" s="481"/>
      <c r="WSP112" s="481"/>
      <c r="WSQ112" s="481"/>
      <c r="WSR112" s="481"/>
      <c r="WSS112" s="481"/>
      <c r="WST112" s="481"/>
      <c r="WSU112" s="481"/>
      <c r="WSV112" s="481"/>
      <c r="WSW112" s="481"/>
      <c r="WSX112" s="481"/>
      <c r="WSY112" s="481"/>
      <c r="WSZ112" s="481"/>
      <c r="WTA112" s="481"/>
      <c r="WTB112" s="481"/>
      <c r="WTC112" s="481"/>
      <c r="WTD112" s="481"/>
      <c r="WTE112" s="481"/>
      <c r="WTF112" s="481"/>
      <c r="WTG112" s="481"/>
      <c r="WTH112" s="481"/>
      <c r="WTI112" s="481"/>
      <c r="WTJ112" s="481"/>
      <c r="WTK112" s="481"/>
      <c r="WTL112" s="481"/>
      <c r="WTM112" s="481"/>
      <c r="WTN112" s="481"/>
      <c r="WTO112" s="481"/>
      <c r="WTP112" s="481"/>
      <c r="WTQ112" s="481"/>
      <c r="WTR112" s="481"/>
      <c r="WTS112" s="481"/>
      <c r="WTT112" s="481"/>
      <c r="WTU112" s="481"/>
      <c r="WTV112" s="481"/>
      <c r="WTW112" s="481"/>
      <c r="WTX112" s="481"/>
      <c r="WTY112" s="481"/>
      <c r="WTZ112" s="481"/>
      <c r="WUA112" s="481"/>
      <c r="WUB112" s="481"/>
      <c r="WUC112" s="481"/>
      <c r="WUD112" s="481"/>
      <c r="WUE112" s="481"/>
      <c r="WUF112" s="481"/>
      <c r="WUG112" s="481"/>
      <c r="WUH112" s="481"/>
      <c r="WUI112" s="481"/>
      <c r="WUJ112" s="481"/>
      <c r="WUK112" s="481"/>
      <c r="WUL112" s="481"/>
      <c r="WUM112" s="481"/>
      <c r="WUN112" s="481"/>
      <c r="WUO112" s="481"/>
      <c r="WUP112" s="481"/>
      <c r="WUQ112" s="481"/>
      <c r="WUR112" s="481"/>
      <c r="WUS112" s="481"/>
      <c r="WUT112" s="481"/>
      <c r="WUU112" s="481"/>
      <c r="WUV112" s="481"/>
      <c r="WUW112" s="481"/>
      <c r="WUX112" s="481"/>
      <c r="WUY112" s="481"/>
      <c r="WUZ112" s="481"/>
      <c r="WVA112" s="481"/>
      <c r="WVB112" s="481"/>
      <c r="WVC112" s="481"/>
      <c r="WVD112" s="481"/>
      <c r="WVE112" s="481"/>
      <c r="WVF112" s="481"/>
      <c r="WVG112" s="481"/>
      <c r="WVH112" s="481"/>
      <c r="WVI112" s="481"/>
      <c r="WVJ112" s="481"/>
      <c r="WVK112" s="481"/>
      <c r="WVL112" s="481"/>
      <c r="WVM112" s="481"/>
      <c r="WVN112" s="481"/>
      <c r="WVO112" s="481"/>
      <c r="WVP112" s="481"/>
      <c r="WVQ112" s="481"/>
      <c r="WVR112" s="481"/>
      <c r="WVS112" s="481"/>
      <c r="WVT112" s="481"/>
      <c r="WVU112" s="481"/>
      <c r="WVV112" s="481"/>
      <c r="WVW112" s="481"/>
      <c r="WVX112" s="481"/>
      <c r="WVY112" s="481"/>
      <c r="WVZ112" s="481"/>
      <c r="WWA112" s="481"/>
      <c r="WWB112" s="481"/>
      <c r="WWC112" s="481"/>
      <c r="WWD112" s="481"/>
      <c r="WWE112" s="481"/>
      <c r="WWF112" s="481"/>
      <c r="WWG112" s="481"/>
      <c r="WWH112" s="481"/>
      <c r="WWI112" s="481"/>
      <c r="WWJ112" s="481"/>
      <c r="WWK112" s="481"/>
      <c r="WWL112" s="481"/>
      <c r="WWM112" s="481"/>
      <c r="WWN112" s="481"/>
      <c r="WWO112" s="481"/>
      <c r="WWP112" s="481"/>
      <c r="WWQ112" s="481"/>
      <c r="WWR112" s="481"/>
      <c r="WWS112" s="481"/>
      <c r="WWT112" s="481"/>
      <c r="WWU112" s="481"/>
      <c r="WWV112" s="481"/>
      <c r="WWW112" s="481"/>
      <c r="WWX112" s="481"/>
      <c r="WWY112" s="481"/>
      <c r="WWZ112" s="481"/>
      <c r="WXA112" s="481"/>
      <c r="WXB112" s="481"/>
      <c r="WXC112" s="481"/>
      <c r="WXD112" s="481"/>
      <c r="WXE112" s="481"/>
      <c r="WXF112" s="481"/>
      <c r="WXG112" s="481"/>
      <c r="WXH112" s="481"/>
      <c r="WXI112" s="481"/>
      <c r="WXJ112" s="481"/>
      <c r="WXK112" s="481"/>
      <c r="WXL112" s="481"/>
      <c r="WXM112" s="481"/>
      <c r="WXN112" s="481"/>
      <c r="WXO112" s="481"/>
      <c r="WXP112" s="481"/>
      <c r="WXQ112" s="481"/>
      <c r="WXR112" s="481"/>
      <c r="WXS112" s="481"/>
      <c r="WXT112" s="481"/>
      <c r="WXU112" s="481"/>
      <c r="WXV112" s="481"/>
      <c r="WXW112" s="481"/>
      <c r="WXX112" s="481"/>
      <c r="WXY112" s="481"/>
      <c r="WXZ112" s="481"/>
      <c r="WYA112" s="481"/>
      <c r="WYB112" s="481"/>
      <c r="WYC112" s="481"/>
      <c r="WYD112" s="481"/>
      <c r="WYE112" s="481"/>
      <c r="WYF112" s="481"/>
      <c r="WYG112" s="481"/>
      <c r="WYH112" s="481"/>
      <c r="WYI112" s="481"/>
      <c r="WYJ112" s="481"/>
      <c r="WYK112" s="481"/>
      <c r="WYL112" s="481"/>
      <c r="WYM112" s="481"/>
      <c r="WYN112" s="481"/>
      <c r="WYO112" s="481"/>
      <c r="WYP112" s="481"/>
      <c r="WYQ112" s="481"/>
      <c r="WYR112" s="481"/>
      <c r="WYS112" s="481"/>
      <c r="WYT112" s="481"/>
      <c r="WYU112" s="481"/>
      <c r="WYV112" s="481"/>
      <c r="WYW112" s="481"/>
      <c r="WYX112" s="481"/>
      <c r="WYY112" s="481"/>
      <c r="WYZ112" s="481"/>
      <c r="WZA112" s="481"/>
      <c r="WZB112" s="481"/>
      <c r="WZC112" s="481"/>
      <c r="WZD112" s="481"/>
      <c r="WZE112" s="481"/>
      <c r="WZF112" s="481"/>
      <c r="WZG112" s="481"/>
      <c r="WZH112" s="481"/>
      <c r="WZI112" s="481"/>
      <c r="WZJ112" s="481"/>
      <c r="WZK112" s="481"/>
      <c r="WZL112" s="481"/>
      <c r="WZM112" s="481"/>
      <c r="WZN112" s="481"/>
      <c r="WZO112" s="481"/>
      <c r="WZP112" s="481"/>
      <c r="WZQ112" s="481"/>
      <c r="WZR112" s="481"/>
      <c r="WZS112" s="481"/>
      <c r="WZT112" s="481"/>
      <c r="WZU112" s="481"/>
      <c r="WZV112" s="481"/>
      <c r="WZW112" s="481"/>
      <c r="WZX112" s="481"/>
      <c r="WZY112" s="481"/>
      <c r="WZZ112" s="481"/>
      <c r="XAA112" s="481"/>
      <c r="XAB112" s="481"/>
      <c r="XAC112" s="481"/>
      <c r="XAD112" s="481"/>
      <c r="XAE112" s="481"/>
      <c r="XAF112" s="481"/>
      <c r="XAG112" s="481"/>
      <c r="XAH112" s="481"/>
      <c r="XAI112" s="481"/>
      <c r="XAJ112" s="481"/>
      <c r="XAK112" s="481"/>
      <c r="XAL112" s="481"/>
      <c r="XAM112" s="481"/>
      <c r="XAN112" s="481"/>
      <c r="XAO112" s="481"/>
      <c r="XAP112" s="481"/>
      <c r="XAQ112" s="481"/>
      <c r="XAR112" s="481"/>
      <c r="XAS112" s="481"/>
      <c r="XAT112" s="481"/>
      <c r="XAU112" s="481"/>
      <c r="XAV112" s="481"/>
      <c r="XAW112" s="481"/>
      <c r="XAX112" s="481"/>
      <c r="XAY112" s="481"/>
      <c r="XAZ112" s="481"/>
      <c r="XBA112" s="481"/>
      <c r="XBB112" s="481"/>
      <c r="XBC112" s="481"/>
      <c r="XBD112" s="481"/>
      <c r="XBE112" s="481"/>
      <c r="XBF112" s="481"/>
      <c r="XBG112" s="481"/>
      <c r="XBH112" s="481"/>
      <c r="XBI112" s="481"/>
      <c r="XBJ112" s="481"/>
      <c r="XBK112" s="481"/>
      <c r="XBL112" s="481"/>
      <c r="XBM112" s="481"/>
      <c r="XBN112" s="481"/>
      <c r="XBO112" s="481"/>
      <c r="XBP112" s="481"/>
      <c r="XBQ112" s="481"/>
      <c r="XBR112" s="481"/>
      <c r="XBS112" s="481"/>
      <c r="XBT112" s="481"/>
      <c r="XBU112" s="481"/>
      <c r="XBV112" s="481"/>
      <c r="XBW112" s="481"/>
      <c r="XBX112" s="481"/>
      <c r="XBY112" s="481"/>
      <c r="XBZ112" s="481"/>
      <c r="XCA112" s="481"/>
      <c r="XCB112" s="481"/>
      <c r="XCC112" s="481"/>
      <c r="XCD112" s="481"/>
      <c r="XCE112" s="481"/>
      <c r="XCF112" s="481"/>
      <c r="XCG112" s="481"/>
      <c r="XCH112" s="481"/>
      <c r="XCI112" s="481"/>
      <c r="XCJ112" s="481"/>
      <c r="XCK112" s="481"/>
      <c r="XCL112" s="481"/>
      <c r="XCM112" s="481"/>
      <c r="XCN112" s="481"/>
      <c r="XCO112" s="481"/>
      <c r="XCP112" s="481"/>
      <c r="XCQ112" s="481"/>
      <c r="XCR112" s="481"/>
      <c r="XCS112" s="481"/>
      <c r="XCT112" s="481"/>
      <c r="XCU112" s="481"/>
      <c r="XCV112" s="481"/>
      <c r="XCW112" s="481"/>
      <c r="XCX112" s="481"/>
      <c r="XCY112" s="481"/>
      <c r="XCZ112" s="481"/>
      <c r="XDA112" s="481"/>
      <c r="XDB112" s="481"/>
      <c r="XDC112" s="481"/>
      <c r="XDD112" s="481"/>
      <c r="XDE112" s="481"/>
      <c r="XDF112" s="481"/>
      <c r="XDG112" s="481"/>
      <c r="XDH112" s="481"/>
      <c r="XDI112" s="481"/>
      <c r="XDJ112" s="481"/>
      <c r="XDK112" s="481"/>
      <c r="XDL112" s="481"/>
      <c r="XDM112" s="481"/>
      <c r="XDN112" s="481"/>
      <c r="XDO112" s="481"/>
      <c r="XDP112" s="481"/>
      <c r="XDQ112" s="481"/>
      <c r="XDR112" s="481"/>
      <c r="XDS112" s="481"/>
      <c r="XDT112" s="481"/>
      <c r="XDU112" s="481"/>
      <c r="XDV112" s="481"/>
      <c r="XDW112" s="481"/>
      <c r="XDX112" s="481"/>
      <c r="XDY112" s="481"/>
      <c r="XDZ112" s="481"/>
      <c r="XEA112" s="481"/>
      <c r="XEB112" s="481"/>
      <c r="XEC112" s="481"/>
      <c r="XED112" s="481"/>
      <c r="XEE112" s="481"/>
      <c r="XEF112" s="481"/>
      <c r="XEG112" s="481"/>
      <c r="XEH112" s="481"/>
      <c r="XEI112" s="481"/>
      <c r="XEJ112" s="481"/>
      <c r="XEK112" s="481"/>
      <c r="XEL112" s="481"/>
      <c r="XEM112" s="481"/>
      <c r="XEN112" s="481"/>
      <c r="XEO112" s="481"/>
      <c r="XEP112" s="481"/>
      <c r="XEQ112" s="481"/>
      <c r="XER112" s="481"/>
      <c r="XES112" s="481"/>
      <c r="XET112" s="481"/>
      <c r="XEU112" s="481"/>
      <c r="XEV112" s="481"/>
      <c r="XEW112" s="481"/>
      <c r="XEX112" s="481"/>
      <c r="XEY112" s="481"/>
      <c r="XEZ112" s="481"/>
      <c r="XFA112" s="481"/>
      <c r="XFB112" s="481"/>
      <c r="XFC112" s="481"/>
    </row>
    <row r="113" spans="1:124" ht="14.25" customHeight="1" x14ac:dyDescent="0.15">
      <c r="A113" s="85" t="str">
        <f>+Input!G25</f>
        <v>Other Assets</v>
      </c>
      <c r="B113" s="3" t="str">
        <f>$B11</f>
        <v>Purchase Price</v>
      </c>
      <c r="C113" s="91" t="str">
        <f t="shared" ref="C113:C142" si="160">+currency</f>
        <v>EUR</v>
      </c>
      <c r="D113" s="23"/>
      <c r="E113" s="89">
        <f t="shared" ref="E113:AJ113" ca="1" si="161">+E11+E45-E79</f>
        <v>6910750</v>
      </c>
      <c r="F113" s="89">
        <f t="shared" ca="1" si="161"/>
        <v>6891500</v>
      </c>
      <c r="G113" s="89">
        <f t="shared" ca="1" si="161"/>
        <v>6872250</v>
      </c>
      <c r="H113" s="89">
        <f t="shared" ca="1" si="161"/>
        <v>6853000</v>
      </c>
      <c r="I113" s="89">
        <f t="shared" ca="1" si="161"/>
        <v>6833750</v>
      </c>
      <c r="J113" s="89">
        <f t="shared" ca="1" si="161"/>
        <v>6814500</v>
      </c>
      <c r="K113" s="89">
        <f t="shared" ca="1" si="161"/>
        <v>6795250</v>
      </c>
      <c r="L113" s="89">
        <f t="shared" ca="1" si="161"/>
        <v>6776000</v>
      </c>
      <c r="M113" s="89">
        <f t="shared" ca="1" si="161"/>
        <v>6756750</v>
      </c>
      <c r="N113" s="89">
        <f t="shared" ca="1" si="161"/>
        <v>6737500</v>
      </c>
      <c r="O113" s="89">
        <f t="shared" ca="1" si="161"/>
        <v>6718250</v>
      </c>
      <c r="P113" s="89">
        <f t="shared" ca="1" si="161"/>
        <v>6699000</v>
      </c>
      <c r="Q113" s="89">
        <f t="shared" ca="1" si="161"/>
        <v>6679750</v>
      </c>
      <c r="R113" s="89">
        <f t="shared" ca="1" si="161"/>
        <v>6660500</v>
      </c>
      <c r="S113" s="89">
        <f t="shared" ca="1" si="161"/>
        <v>6641250</v>
      </c>
      <c r="T113" s="89">
        <f t="shared" ca="1" si="161"/>
        <v>6622000</v>
      </c>
      <c r="U113" s="89">
        <f t="shared" ca="1" si="161"/>
        <v>6602750</v>
      </c>
      <c r="V113" s="89">
        <f t="shared" ca="1" si="161"/>
        <v>6583500</v>
      </c>
      <c r="W113" s="89">
        <f t="shared" ca="1" si="161"/>
        <v>6564250</v>
      </c>
      <c r="X113" s="89">
        <f t="shared" ca="1" si="161"/>
        <v>6545000</v>
      </c>
      <c r="Y113" s="89">
        <f t="shared" ca="1" si="161"/>
        <v>6525750</v>
      </c>
      <c r="Z113" s="89">
        <f t="shared" ca="1" si="161"/>
        <v>6506500</v>
      </c>
      <c r="AA113" s="89">
        <f t="shared" ca="1" si="161"/>
        <v>6487250</v>
      </c>
      <c r="AB113" s="89">
        <f t="shared" ca="1" si="161"/>
        <v>6468000</v>
      </c>
      <c r="AC113" s="89">
        <f t="shared" ca="1" si="161"/>
        <v>6448750</v>
      </c>
      <c r="AD113" s="89">
        <f t="shared" ca="1" si="161"/>
        <v>6429500</v>
      </c>
      <c r="AE113" s="89">
        <f t="shared" ca="1" si="161"/>
        <v>6410250</v>
      </c>
      <c r="AF113" s="89">
        <f t="shared" ca="1" si="161"/>
        <v>6391000</v>
      </c>
      <c r="AG113" s="89">
        <f t="shared" ca="1" si="161"/>
        <v>6371750</v>
      </c>
      <c r="AH113" s="89">
        <f t="shared" ca="1" si="161"/>
        <v>6352500</v>
      </c>
      <c r="AI113" s="89">
        <f t="shared" ca="1" si="161"/>
        <v>6333250</v>
      </c>
      <c r="AJ113" s="89">
        <f t="shared" ca="1" si="161"/>
        <v>6314000</v>
      </c>
      <c r="AK113" s="89">
        <f t="shared" ref="AK113:BP113" ca="1" si="162">+AK11+AK45-AK79</f>
        <v>6294750</v>
      </c>
      <c r="AL113" s="89">
        <f t="shared" ca="1" si="162"/>
        <v>6275500</v>
      </c>
      <c r="AM113" s="89">
        <f t="shared" ca="1" si="162"/>
        <v>6256250</v>
      </c>
      <c r="AN113" s="89">
        <f t="shared" ca="1" si="162"/>
        <v>6237000</v>
      </c>
      <c r="AO113" s="89">
        <f t="shared" ca="1" si="162"/>
        <v>6217750</v>
      </c>
      <c r="AP113" s="89">
        <f t="shared" ca="1" si="162"/>
        <v>6198500</v>
      </c>
      <c r="AQ113" s="89">
        <f t="shared" ca="1" si="162"/>
        <v>6179250</v>
      </c>
      <c r="AR113" s="89">
        <f t="shared" ca="1" si="162"/>
        <v>6160000</v>
      </c>
      <c r="AS113" s="89">
        <f t="shared" ca="1" si="162"/>
        <v>6140750</v>
      </c>
      <c r="AT113" s="89">
        <f t="shared" ca="1" si="162"/>
        <v>6121500</v>
      </c>
      <c r="AU113" s="89">
        <f t="shared" ca="1" si="162"/>
        <v>6102250</v>
      </c>
      <c r="AV113" s="89">
        <f t="shared" ca="1" si="162"/>
        <v>6083000</v>
      </c>
      <c r="AW113" s="89">
        <f t="shared" ca="1" si="162"/>
        <v>6063750</v>
      </c>
      <c r="AX113" s="89">
        <f t="shared" ca="1" si="162"/>
        <v>6044500</v>
      </c>
      <c r="AY113" s="89">
        <f t="shared" ca="1" si="162"/>
        <v>6025250</v>
      </c>
      <c r="AZ113" s="89">
        <f t="shared" ca="1" si="162"/>
        <v>6006000</v>
      </c>
      <c r="BA113" s="89">
        <f t="shared" ca="1" si="162"/>
        <v>5986750</v>
      </c>
      <c r="BB113" s="89">
        <f t="shared" ca="1" si="162"/>
        <v>5967500</v>
      </c>
      <c r="BC113" s="89">
        <f t="shared" ca="1" si="162"/>
        <v>5948250</v>
      </c>
      <c r="BD113" s="89">
        <f t="shared" ca="1" si="162"/>
        <v>5929000</v>
      </c>
      <c r="BE113" s="89">
        <f t="shared" ca="1" si="162"/>
        <v>5909750</v>
      </c>
      <c r="BF113" s="89">
        <f t="shared" ca="1" si="162"/>
        <v>5890500</v>
      </c>
      <c r="BG113" s="89">
        <f t="shared" ca="1" si="162"/>
        <v>5871250</v>
      </c>
      <c r="BH113" s="89">
        <f t="shared" ca="1" si="162"/>
        <v>5852000</v>
      </c>
      <c r="BI113" s="89">
        <f t="shared" ca="1" si="162"/>
        <v>5832750</v>
      </c>
      <c r="BJ113" s="89">
        <f t="shared" ca="1" si="162"/>
        <v>5813500</v>
      </c>
      <c r="BK113" s="89">
        <f t="shared" ca="1" si="162"/>
        <v>5794250</v>
      </c>
      <c r="BL113" s="89">
        <f t="shared" ca="1" si="162"/>
        <v>5775000</v>
      </c>
      <c r="BM113" s="89">
        <f t="shared" ca="1" si="162"/>
        <v>5755750</v>
      </c>
      <c r="BN113" s="89">
        <f t="shared" ca="1" si="162"/>
        <v>5736500</v>
      </c>
      <c r="BO113" s="89">
        <f t="shared" ca="1" si="162"/>
        <v>5717250</v>
      </c>
      <c r="BP113" s="89">
        <f t="shared" ca="1" si="162"/>
        <v>5698000</v>
      </c>
      <c r="BQ113" s="89">
        <f t="shared" ref="BQ113:BX113" ca="1" si="163">+BQ11+BQ45-BQ79</f>
        <v>5678750</v>
      </c>
      <c r="BR113" s="89">
        <f t="shared" ca="1" si="163"/>
        <v>5659500</v>
      </c>
      <c r="BS113" s="89">
        <f t="shared" ca="1" si="163"/>
        <v>5640250</v>
      </c>
      <c r="BT113" s="89">
        <f t="shared" ca="1" si="163"/>
        <v>5621000</v>
      </c>
      <c r="BU113" s="89">
        <f t="shared" ca="1" si="163"/>
        <v>5601750</v>
      </c>
      <c r="BV113" s="89">
        <f t="shared" ca="1" si="163"/>
        <v>5582500</v>
      </c>
      <c r="BW113" s="89">
        <f t="shared" ca="1" si="163"/>
        <v>5563250</v>
      </c>
      <c r="BX113" s="89">
        <f t="shared" ca="1" si="163"/>
        <v>5544000</v>
      </c>
      <c r="BY113" s="89">
        <f t="shared" ref="BY113:DT113" ca="1" si="164">+BY11+BY45-BY79</f>
        <v>5524750</v>
      </c>
      <c r="BZ113" s="89">
        <f t="shared" ca="1" si="164"/>
        <v>5505500</v>
      </c>
      <c r="CA113" s="89">
        <f t="shared" ca="1" si="164"/>
        <v>5486250</v>
      </c>
      <c r="CB113" s="89">
        <f t="shared" ca="1" si="164"/>
        <v>5467000</v>
      </c>
      <c r="CC113" s="89">
        <f t="shared" ca="1" si="164"/>
        <v>5447750</v>
      </c>
      <c r="CD113" s="89">
        <f t="shared" ca="1" si="164"/>
        <v>5428500</v>
      </c>
      <c r="CE113" s="89">
        <f t="shared" ca="1" si="164"/>
        <v>5409250</v>
      </c>
      <c r="CF113" s="89">
        <f t="shared" ca="1" si="164"/>
        <v>5390000</v>
      </c>
      <c r="CG113" s="89">
        <f t="shared" ca="1" si="164"/>
        <v>5370750</v>
      </c>
      <c r="CH113" s="89">
        <f t="shared" ca="1" si="164"/>
        <v>5351500</v>
      </c>
      <c r="CI113" s="89">
        <f t="shared" ca="1" si="164"/>
        <v>5332250</v>
      </c>
      <c r="CJ113" s="89">
        <f t="shared" ca="1" si="164"/>
        <v>5313000</v>
      </c>
      <c r="CK113" s="89">
        <f t="shared" ca="1" si="164"/>
        <v>5293750</v>
      </c>
      <c r="CL113" s="89">
        <f t="shared" ca="1" si="164"/>
        <v>5274500</v>
      </c>
      <c r="CM113" s="89">
        <f t="shared" ca="1" si="164"/>
        <v>5255250</v>
      </c>
      <c r="CN113" s="89">
        <f t="shared" ca="1" si="164"/>
        <v>5236000</v>
      </c>
      <c r="CO113" s="89">
        <f t="shared" ca="1" si="164"/>
        <v>5216750</v>
      </c>
      <c r="CP113" s="89">
        <f t="shared" ca="1" si="164"/>
        <v>5197500</v>
      </c>
      <c r="CQ113" s="89">
        <f t="shared" ca="1" si="164"/>
        <v>5178250</v>
      </c>
      <c r="CR113" s="89">
        <f t="shared" ca="1" si="164"/>
        <v>5159000</v>
      </c>
      <c r="CS113" s="89">
        <f t="shared" ca="1" si="164"/>
        <v>5139750</v>
      </c>
      <c r="CT113" s="89">
        <f t="shared" ca="1" si="164"/>
        <v>5120500</v>
      </c>
      <c r="CU113" s="89">
        <f t="shared" ca="1" si="164"/>
        <v>5101250</v>
      </c>
      <c r="CV113" s="89">
        <f t="shared" ca="1" si="164"/>
        <v>5082000</v>
      </c>
      <c r="CW113" s="89">
        <f t="shared" ca="1" si="164"/>
        <v>5062750</v>
      </c>
      <c r="CX113" s="89">
        <f t="shared" ca="1" si="164"/>
        <v>5043500</v>
      </c>
      <c r="CY113" s="89">
        <f t="shared" ca="1" si="164"/>
        <v>5024250</v>
      </c>
      <c r="CZ113" s="89">
        <f t="shared" ca="1" si="164"/>
        <v>5005000</v>
      </c>
      <c r="DA113" s="89">
        <f t="shared" ca="1" si="164"/>
        <v>4985750</v>
      </c>
      <c r="DB113" s="89">
        <f t="shared" ca="1" si="164"/>
        <v>4966500</v>
      </c>
      <c r="DC113" s="89">
        <f t="shared" ca="1" si="164"/>
        <v>4947250</v>
      </c>
      <c r="DD113" s="89">
        <f t="shared" ca="1" si="164"/>
        <v>4928000</v>
      </c>
      <c r="DE113" s="89">
        <f t="shared" ca="1" si="164"/>
        <v>4908750</v>
      </c>
      <c r="DF113" s="89">
        <f t="shared" ca="1" si="164"/>
        <v>4889500</v>
      </c>
      <c r="DG113" s="89">
        <f t="shared" ca="1" si="164"/>
        <v>4870250</v>
      </c>
      <c r="DH113" s="89">
        <f t="shared" ca="1" si="164"/>
        <v>4851000</v>
      </c>
      <c r="DI113" s="89">
        <f t="shared" ca="1" si="164"/>
        <v>4831750</v>
      </c>
      <c r="DJ113" s="89">
        <f t="shared" ca="1" si="164"/>
        <v>4812500</v>
      </c>
      <c r="DK113" s="89">
        <f t="shared" ca="1" si="164"/>
        <v>4793250</v>
      </c>
      <c r="DL113" s="89">
        <f t="shared" ca="1" si="164"/>
        <v>4774000</v>
      </c>
      <c r="DM113" s="89">
        <f t="shared" ca="1" si="164"/>
        <v>4754750</v>
      </c>
      <c r="DN113" s="89">
        <f t="shared" ca="1" si="164"/>
        <v>4735500</v>
      </c>
      <c r="DO113" s="89">
        <f t="shared" ca="1" si="164"/>
        <v>4716250</v>
      </c>
      <c r="DP113" s="89">
        <f t="shared" ca="1" si="164"/>
        <v>4697000</v>
      </c>
      <c r="DQ113" s="89">
        <f t="shared" ca="1" si="164"/>
        <v>4677750</v>
      </c>
      <c r="DR113" s="89">
        <f t="shared" ca="1" si="164"/>
        <v>4658500</v>
      </c>
      <c r="DS113" s="89">
        <f t="shared" ca="1" si="164"/>
        <v>4639250</v>
      </c>
      <c r="DT113" s="89">
        <f t="shared" ca="1" si="164"/>
        <v>4620000</v>
      </c>
    </row>
    <row r="114" spans="1:124" ht="14.25" customHeight="1" x14ac:dyDescent="0.15">
      <c r="A114" s="85" t="str">
        <f>+Input!G26</f>
        <v>Other Assets</v>
      </c>
      <c r="B114" s="3" t="str">
        <f>$B12</f>
        <v>Closing Costs 2.5% TAX Baleares Government</v>
      </c>
      <c r="C114" s="91" t="str">
        <f t="shared" si="160"/>
        <v>EUR</v>
      </c>
      <c r="D114" s="23"/>
      <c r="E114" s="89">
        <f t="shared" ref="E114:BP114" ca="1" si="165">+E12+E46-E80</f>
        <v>172768.75</v>
      </c>
      <c r="F114" s="89">
        <f t="shared" ca="1" si="165"/>
        <v>172287.5</v>
      </c>
      <c r="G114" s="89">
        <f t="shared" ca="1" si="165"/>
        <v>171806.25</v>
      </c>
      <c r="H114" s="89">
        <f t="shared" ca="1" si="165"/>
        <v>171325</v>
      </c>
      <c r="I114" s="89">
        <f t="shared" ca="1" si="165"/>
        <v>170843.75</v>
      </c>
      <c r="J114" s="89">
        <f t="shared" ca="1" si="165"/>
        <v>170362.5</v>
      </c>
      <c r="K114" s="89">
        <f t="shared" ca="1" si="165"/>
        <v>169881.25</v>
      </c>
      <c r="L114" s="89">
        <f t="shared" ca="1" si="165"/>
        <v>169400</v>
      </c>
      <c r="M114" s="89">
        <f t="shared" ca="1" si="165"/>
        <v>168918.75</v>
      </c>
      <c r="N114" s="89">
        <f t="shared" ca="1" si="165"/>
        <v>168437.5</v>
      </c>
      <c r="O114" s="89">
        <f t="shared" ca="1" si="165"/>
        <v>167956.25</v>
      </c>
      <c r="P114" s="89">
        <f t="shared" ca="1" si="165"/>
        <v>167475</v>
      </c>
      <c r="Q114" s="89">
        <f t="shared" ca="1" si="165"/>
        <v>166993.75</v>
      </c>
      <c r="R114" s="89">
        <f t="shared" ca="1" si="165"/>
        <v>166512.5</v>
      </c>
      <c r="S114" s="89">
        <f t="shared" ca="1" si="165"/>
        <v>166031.25</v>
      </c>
      <c r="T114" s="89">
        <f t="shared" ca="1" si="165"/>
        <v>165550</v>
      </c>
      <c r="U114" s="89">
        <f t="shared" ca="1" si="165"/>
        <v>165068.75</v>
      </c>
      <c r="V114" s="89">
        <f t="shared" ca="1" si="165"/>
        <v>164587.5</v>
      </c>
      <c r="W114" s="89">
        <f t="shared" ca="1" si="165"/>
        <v>164106.25</v>
      </c>
      <c r="X114" s="89">
        <f t="shared" ca="1" si="165"/>
        <v>163625</v>
      </c>
      <c r="Y114" s="89">
        <f t="shared" ca="1" si="165"/>
        <v>163143.75</v>
      </c>
      <c r="Z114" s="89">
        <f t="shared" ca="1" si="165"/>
        <v>162662.5</v>
      </c>
      <c r="AA114" s="89">
        <f t="shared" ca="1" si="165"/>
        <v>162181.25</v>
      </c>
      <c r="AB114" s="89">
        <f t="shared" ca="1" si="165"/>
        <v>161700</v>
      </c>
      <c r="AC114" s="89">
        <f t="shared" ca="1" si="165"/>
        <v>161218.75</v>
      </c>
      <c r="AD114" s="89">
        <f t="shared" ca="1" si="165"/>
        <v>160737.5</v>
      </c>
      <c r="AE114" s="89">
        <f t="shared" ca="1" si="165"/>
        <v>160256.25</v>
      </c>
      <c r="AF114" s="89">
        <f t="shared" ca="1" si="165"/>
        <v>159775</v>
      </c>
      <c r="AG114" s="89">
        <f t="shared" ca="1" si="165"/>
        <v>159293.75</v>
      </c>
      <c r="AH114" s="89">
        <f t="shared" ca="1" si="165"/>
        <v>158812.5</v>
      </c>
      <c r="AI114" s="89">
        <f t="shared" ca="1" si="165"/>
        <v>158331.25</v>
      </c>
      <c r="AJ114" s="89">
        <f t="shared" ca="1" si="165"/>
        <v>157850</v>
      </c>
      <c r="AK114" s="89">
        <f t="shared" ca="1" si="165"/>
        <v>157368.75</v>
      </c>
      <c r="AL114" s="89">
        <f t="shared" ca="1" si="165"/>
        <v>156887.5</v>
      </c>
      <c r="AM114" s="89">
        <f t="shared" ca="1" si="165"/>
        <v>156406.25</v>
      </c>
      <c r="AN114" s="89">
        <f t="shared" ca="1" si="165"/>
        <v>155925</v>
      </c>
      <c r="AO114" s="89">
        <f t="shared" ca="1" si="165"/>
        <v>155443.75</v>
      </c>
      <c r="AP114" s="89">
        <f t="shared" ca="1" si="165"/>
        <v>154962.5</v>
      </c>
      <c r="AQ114" s="89">
        <f t="shared" ca="1" si="165"/>
        <v>154481.25</v>
      </c>
      <c r="AR114" s="89">
        <f t="shared" ca="1" si="165"/>
        <v>154000</v>
      </c>
      <c r="AS114" s="89">
        <f t="shared" ca="1" si="165"/>
        <v>153518.75</v>
      </c>
      <c r="AT114" s="89">
        <f t="shared" ca="1" si="165"/>
        <v>153037.5</v>
      </c>
      <c r="AU114" s="89">
        <f t="shared" ca="1" si="165"/>
        <v>152556.25</v>
      </c>
      <c r="AV114" s="89">
        <f t="shared" ca="1" si="165"/>
        <v>152075</v>
      </c>
      <c r="AW114" s="89">
        <f t="shared" ca="1" si="165"/>
        <v>151593.75</v>
      </c>
      <c r="AX114" s="89">
        <f t="shared" ca="1" si="165"/>
        <v>151112.5</v>
      </c>
      <c r="AY114" s="89">
        <f t="shared" ca="1" si="165"/>
        <v>150631.25</v>
      </c>
      <c r="AZ114" s="89">
        <f t="shared" ca="1" si="165"/>
        <v>150150</v>
      </c>
      <c r="BA114" s="89">
        <f t="shared" ca="1" si="165"/>
        <v>149668.75</v>
      </c>
      <c r="BB114" s="89">
        <f t="shared" ca="1" si="165"/>
        <v>149187.5</v>
      </c>
      <c r="BC114" s="89">
        <f t="shared" ca="1" si="165"/>
        <v>148706.25</v>
      </c>
      <c r="BD114" s="89">
        <f t="shared" ca="1" si="165"/>
        <v>148225</v>
      </c>
      <c r="BE114" s="89">
        <f t="shared" ca="1" si="165"/>
        <v>147743.75</v>
      </c>
      <c r="BF114" s="89">
        <f t="shared" ca="1" si="165"/>
        <v>147262.5</v>
      </c>
      <c r="BG114" s="89">
        <f t="shared" ca="1" si="165"/>
        <v>146781.25</v>
      </c>
      <c r="BH114" s="89">
        <f t="shared" ca="1" si="165"/>
        <v>146300</v>
      </c>
      <c r="BI114" s="89">
        <f t="shared" ca="1" si="165"/>
        <v>145818.75</v>
      </c>
      <c r="BJ114" s="89">
        <f t="shared" ca="1" si="165"/>
        <v>145337.5</v>
      </c>
      <c r="BK114" s="89">
        <f t="shared" ca="1" si="165"/>
        <v>144856.25</v>
      </c>
      <c r="BL114" s="89">
        <f t="shared" ca="1" si="165"/>
        <v>144375</v>
      </c>
      <c r="BM114" s="89">
        <f t="shared" ca="1" si="165"/>
        <v>143893.75</v>
      </c>
      <c r="BN114" s="89">
        <f t="shared" ca="1" si="165"/>
        <v>143412.5</v>
      </c>
      <c r="BO114" s="89">
        <f t="shared" ca="1" si="165"/>
        <v>142931.25</v>
      </c>
      <c r="BP114" s="89">
        <f t="shared" ca="1" si="165"/>
        <v>142450</v>
      </c>
      <c r="BQ114" s="89">
        <f t="shared" ref="BQ114:BX114" ca="1" si="166">+BQ12+BQ46-BQ80</f>
        <v>141968.75</v>
      </c>
      <c r="BR114" s="89">
        <f t="shared" ca="1" si="166"/>
        <v>141487.5</v>
      </c>
      <c r="BS114" s="89">
        <f t="shared" ca="1" si="166"/>
        <v>141006.25</v>
      </c>
      <c r="BT114" s="89">
        <f t="shared" ca="1" si="166"/>
        <v>140525</v>
      </c>
      <c r="BU114" s="89">
        <f t="shared" ca="1" si="166"/>
        <v>140043.75</v>
      </c>
      <c r="BV114" s="89">
        <f t="shared" ca="1" si="166"/>
        <v>139562.5</v>
      </c>
      <c r="BW114" s="89">
        <f t="shared" ca="1" si="166"/>
        <v>139081.25</v>
      </c>
      <c r="BX114" s="89">
        <f t="shared" ca="1" si="166"/>
        <v>138600</v>
      </c>
      <c r="BY114" s="89">
        <f t="shared" ref="BY114:DT114" ca="1" si="167">+BY12+BY46-BY80</f>
        <v>138118.75</v>
      </c>
      <c r="BZ114" s="89">
        <f t="shared" ca="1" si="167"/>
        <v>137637.5</v>
      </c>
      <c r="CA114" s="89">
        <f t="shared" ca="1" si="167"/>
        <v>137156.25</v>
      </c>
      <c r="CB114" s="89">
        <f t="shared" ca="1" si="167"/>
        <v>136675</v>
      </c>
      <c r="CC114" s="89">
        <f t="shared" ca="1" si="167"/>
        <v>136193.75</v>
      </c>
      <c r="CD114" s="89">
        <f t="shared" ca="1" si="167"/>
        <v>135712.5</v>
      </c>
      <c r="CE114" s="89">
        <f t="shared" ca="1" si="167"/>
        <v>135231.25</v>
      </c>
      <c r="CF114" s="89">
        <f t="shared" ca="1" si="167"/>
        <v>134750</v>
      </c>
      <c r="CG114" s="89">
        <f t="shared" ca="1" si="167"/>
        <v>134268.75</v>
      </c>
      <c r="CH114" s="89">
        <f t="shared" ca="1" si="167"/>
        <v>133787.5</v>
      </c>
      <c r="CI114" s="89">
        <f t="shared" ca="1" si="167"/>
        <v>133306.25</v>
      </c>
      <c r="CJ114" s="89">
        <f t="shared" ca="1" si="167"/>
        <v>132825</v>
      </c>
      <c r="CK114" s="89">
        <f t="shared" ca="1" si="167"/>
        <v>132343.75</v>
      </c>
      <c r="CL114" s="89">
        <f t="shared" ca="1" si="167"/>
        <v>131862.5</v>
      </c>
      <c r="CM114" s="89">
        <f t="shared" ca="1" si="167"/>
        <v>131381.25</v>
      </c>
      <c r="CN114" s="89">
        <f t="shared" ca="1" si="167"/>
        <v>130900</v>
      </c>
      <c r="CO114" s="89">
        <f t="shared" ca="1" si="167"/>
        <v>130418.75</v>
      </c>
      <c r="CP114" s="89">
        <f t="shared" ca="1" si="167"/>
        <v>129937.5</v>
      </c>
      <c r="CQ114" s="89">
        <f t="shared" ca="1" si="167"/>
        <v>129456.25</v>
      </c>
      <c r="CR114" s="89">
        <f t="shared" ca="1" si="167"/>
        <v>128975</v>
      </c>
      <c r="CS114" s="89">
        <f t="shared" ca="1" si="167"/>
        <v>128493.75</v>
      </c>
      <c r="CT114" s="89">
        <f t="shared" ca="1" si="167"/>
        <v>128012.5</v>
      </c>
      <c r="CU114" s="89">
        <f t="shared" ca="1" si="167"/>
        <v>127531.25</v>
      </c>
      <c r="CV114" s="89">
        <f t="shared" ca="1" si="167"/>
        <v>127050</v>
      </c>
      <c r="CW114" s="89">
        <f t="shared" ca="1" si="167"/>
        <v>126568.75</v>
      </c>
      <c r="CX114" s="89">
        <f t="shared" ca="1" si="167"/>
        <v>126087.5</v>
      </c>
      <c r="CY114" s="89">
        <f t="shared" ca="1" si="167"/>
        <v>125606.25</v>
      </c>
      <c r="CZ114" s="89">
        <f t="shared" ca="1" si="167"/>
        <v>125125</v>
      </c>
      <c r="DA114" s="89">
        <f t="shared" ca="1" si="167"/>
        <v>124643.75</v>
      </c>
      <c r="DB114" s="89">
        <f t="shared" ca="1" si="167"/>
        <v>124162.5</v>
      </c>
      <c r="DC114" s="89">
        <f t="shared" ca="1" si="167"/>
        <v>123681.25</v>
      </c>
      <c r="DD114" s="89">
        <f t="shared" ca="1" si="167"/>
        <v>123200</v>
      </c>
      <c r="DE114" s="89">
        <f t="shared" ca="1" si="167"/>
        <v>122718.75</v>
      </c>
      <c r="DF114" s="89">
        <f t="shared" ca="1" si="167"/>
        <v>122237.5</v>
      </c>
      <c r="DG114" s="89">
        <f t="shared" ca="1" si="167"/>
        <v>121756.25</v>
      </c>
      <c r="DH114" s="89">
        <f t="shared" ca="1" si="167"/>
        <v>121275</v>
      </c>
      <c r="DI114" s="89">
        <f t="shared" ca="1" si="167"/>
        <v>120793.75</v>
      </c>
      <c r="DJ114" s="89">
        <f t="shared" ca="1" si="167"/>
        <v>120312.5</v>
      </c>
      <c r="DK114" s="89">
        <f t="shared" ca="1" si="167"/>
        <v>119831.25</v>
      </c>
      <c r="DL114" s="89">
        <f t="shared" ca="1" si="167"/>
        <v>119350</v>
      </c>
      <c r="DM114" s="89">
        <f t="shared" ca="1" si="167"/>
        <v>118868.75</v>
      </c>
      <c r="DN114" s="89">
        <f t="shared" ca="1" si="167"/>
        <v>118387.5</v>
      </c>
      <c r="DO114" s="89">
        <f t="shared" ca="1" si="167"/>
        <v>117906.25</v>
      </c>
      <c r="DP114" s="89">
        <f t="shared" ca="1" si="167"/>
        <v>117425</v>
      </c>
      <c r="DQ114" s="89">
        <f t="shared" ca="1" si="167"/>
        <v>116943.75</v>
      </c>
      <c r="DR114" s="89">
        <f t="shared" ca="1" si="167"/>
        <v>116462.5</v>
      </c>
      <c r="DS114" s="89">
        <f t="shared" ca="1" si="167"/>
        <v>115981.25</v>
      </c>
      <c r="DT114" s="89">
        <f t="shared" ca="1" si="167"/>
        <v>115500</v>
      </c>
    </row>
    <row r="115" spans="1:124" ht="14.25" customHeight="1" x14ac:dyDescent="0.15">
      <c r="A115" s="85" t="str">
        <f>+Input!G27</f>
        <v>Other Assets</v>
      </c>
      <c r="B115" s="3" t="str">
        <f t="shared" ref="B115:B142" si="168">$B13</f>
        <v>Legal and Professional Fees 1% Attorney</v>
      </c>
      <c r="C115" s="91" t="str">
        <f t="shared" si="160"/>
        <v>EUR</v>
      </c>
      <c r="D115" s="23"/>
      <c r="E115" s="89">
        <f t="shared" ref="E115:BP115" ca="1" si="169">+E13+E47-E81</f>
        <v>69107.5</v>
      </c>
      <c r="F115" s="89">
        <f t="shared" ca="1" si="169"/>
        <v>68915</v>
      </c>
      <c r="G115" s="89">
        <f t="shared" ca="1" si="169"/>
        <v>68722.5</v>
      </c>
      <c r="H115" s="89">
        <f t="shared" ca="1" si="169"/>
        <v>68530</v>
      </c>
      <c r="I115" s="89">
        <f t="shared" ca="1" si="169"/>
        <v>68337.5</v>
      </c>
      <c r="J115" s="89">
        <f t="shared" ca="1" si="169"/>
        <v>68145</v>
      </c>
      <c r="K115" s="89">
        <f t="shared" ca="1" si="169"/>
        <v>67952.5</v>
      </c>
      <c r="L115" s="89">
        <f t="shared" ca="1" si="169"/>
        <v>67760</v>
      </c>
      <c r="M115" s="89">
        <f t="shared" ca="1" si="169"/>
        <v>67567.5</v>
      </c>
      <c r="N115" s="89">
        <f t="shared" ca="1" si="169"/>
        <v>67375</v>
      </c>
      <c r="O115" s="89">
        <f t="shared" ca="1" si="169"/>
        <v>67182.5</v>
      </c>
      <c r="P115" s="89">
        <f t="shared" ca="1" si="169"/>
        <v>66990</v>
      </c>
      <c r="Q115" s="89">
        <f t="shared" ca="1" si="169"/>
        <v>66797.5</v>
      </c>
      <c r="R115" s="89">
        <f t="shared" ca="1" si="169"/>
        <v>66605</v>
      </c>
      <c r="S115" s="89">
        <f t="shared" ca="1" si="169"/>
        <v>66412.5</v>
      </c>
      <c r="T115" s="89">
        <f t="shared" ca="1" si="169"/>
        <v>66220</v>
      </c>
      <c r="U115" s="89">
        <f t="shared" ca="1" si="169"/>
        <v>66027.5</v>
      </c>
      <c r="V115" s="89">
        <f t="shared" ca="1" si="169"/>
        <v>65835</v>
      </c>
      <c r="W115" s="89">
        <f t="shared" ca="1" si="169"/>
        <v>65642.5</v>
      </c>
      <c r="X115" s="89">
        <f t="shared" ca="1" si="169"/>
        <v>65450</v>
      </c>
      <c r="Y115" s="89">
        <f t="shared" ca="1" si="169"/>
        <v>65257.5</v>
      </c>
      <c r="Z115" s="89">
        <f t="shared" ca="1" si="169"/>
        <v>65065</v>
      </c>
      <c r="AA115" s="89">
        <f t="shared" ca="1" si="169"/>
        <v>64872.5</v>
      </c>
      <c r="AB115" s="89">
        <f t="shared" ca="1" si="169"/>
        <v>64680</v>
      </c>
      <c r="AC115" s="89">
        <f t="shared" ca="1" si="169"/>
        <v>64487.5</v>
      </c>
      <c r="AD115" s="89">
        <f t="shared" ca="1" si="169"/>
        <v>64295</v>
      </c>
      <c r="AE115" s="89">
        <f t="shared" ca="1" si="169"/>
        <v>64102.5</v>
      </c>
      <c r="AF115" s="89">
        <f t="shared" ca="1" si="169"/>
        <v>63910</v>
      </c>
      <c r="AG115" s="89">
        <f t="shared" ca="1" si="169"/>
        <v>63717.5</v>
      </c>
      <c r="AH115" s="89">
        <f t="shared" ca="1" si="169"/>
        <v>63525</v>
      </c>
      <c r="AI115" s="89">
        <f t="shared" ca="1" si="169"/>
        <v>63332.5</v>
      </c>
      <c r="AJ115" s="89">
        <f t="shared" ca="1" si="169"/>
        <v>63140</v>
      </c>
      <c r="AK115" s="89">
        <f t="shared" ca="1" si="169"/>
        <v>62947.5</v>
      </c>
      <c r="AL115" s="89">
        <f t="shared" ca="1" si="169"/>
        <v>62755</v>
      </c>
      <c r="AM115" s="89">
        <f t="shared" ca="1" si="169"/>
        <v>62562.5</v>
      </c>
      <c r="AN115" s="89">
        <f t="shared" ca="1" si="169"/>
        <v>62370</v>
      </c>
      <c r="AO115" s="89">
        <f t="shared" ca="1" si="169"/>
        <v>62177.5</v>
      </c>
      <c r="AP115" s="89">
        <f t="shared" ca="1" si="169"/>
        <v>61985</v>
      </c>
      <c r="AQ115" s="89">
        <f t="shared" ca="1" si="169"/>
        <v>61792.5</v>
      </c>
      <c r="AR115" s="89">
        <f t="shared" ca="1" si="169"/>
        <v>61600</v>
      </c>
      <c r="AS115" s="89">
        <f t="shared" ca="1" si="169"/>
        <v>61407.5</v>
      </c>
      <c r="AT115" s="89">
        <f t="shared" ca="1" si="169"/>
        <v>61215</v>
      </c>
      <c r="AU115" s="89">
        <f t="shared" ca="1" si="169"/>
        <v>61022.5</v>
      </c>
      <c r="AV115" s="89">
        <f t="shared" ca="1" si="169"/>
        <v>60830</v>
      </c>
      <c r="AW115" s="89">
        <f t="shared" ca="1" si="169"/>
        <v>60637.5</v>
      </c>
      <c r="AX115" s="89">
        <f t="shared" ca="1" si="169"/>
        <v>60445</v>
      </c>
      <c r="AY115" s="89">
        <f t="shared" ca="1" si="169"/>
        <v>60252.5</v>
      </c>
      <c r="AZ115" s="89">
        <f t="shared" ca="1" si="169"/>
        <v>60060</v>
      </c>
      <c r="BA115" s="89">
        <f t="shared" ca="1" si="169"/>
        <v>59867.5</v>
      </c>
      <c r="BB115" s="89">
        <f t="shared" ca="1" si="169"/>
        <v>59675</v>
      </c>
      <c r="BC115" s="89">
        <f t="shared" ca="1" si="169"/>
        <v>59482.5</v>
      </c>
      <c r="BD115" s="89">
        <f t="shared" ca="1" si="169"/>
        <v>59290</v>
      </c>
      <c r="BE115" s="89">
        <f t="shared" ca="1" si="169"/>
        <v>59097.5</v>
      </c>
      <c r="BF115" s="89">
        <f t="shared" ca="1" si="169"/>
        <v>58905</v>
      </c>
      <c r="BG115" s="89">
        <f t="shared" ca="1" si="169"/>
        <v>58712.5</v>
      </c>
      <c r="BH115" s="89">
        <f t="shared" ca="1" si="169"/>
        <v>58520</v>
      </c>
      <c r="BI115" s="89">
        <f t="shared" ca="1" si="169"/>
        <v>58327.5</v>
      </c>
      <c r="BJ115" s="89">
        <f t="shared" ca="1" si="169"/>
        <v>58135</v>
      </c>
      <c r="BK115" s="89">
        <f t="shared" ca="1" si="169"/>
        <v>57942.5</v>
      </c>
      <c r="BL115" s="89">
        <f t="shared" ca="1" si="169"/>
        <v>57750</v>
      </c>
      <c r="BM115" s="89">
        <f t="shared" ca="1" si="169"/>
        <v>57557.5</v>
      </c>
      <c r="BN115" s="89">
        <f t="shared" ca="1" si="169"/>
        <v>57365</v>
      </c>
      <c r="BO115" s="89">
        <f t="shared" ca="1" si="169"/>
        <v>57172.5</v>
      </c>
      <c r="BP115" s="89">
        <f t="shared" ca="1" si="169"/>
        <v>56980</v>
      </c>
      <c r="BQ115" s="89">
        <f t="shared" ref="BQ115:BX115" ca="1" si="170">+BQ13+BQ47-BQ81</f>
        <v>56787.5</v>
      </c>
      <c r="BR115" s="89">
        <f t="shared" ca="1" si="170"/>
        <v>56595</v>
      </c>
      <c r="BS115" s="89">
        <f t="shared" ca="1" si="170"/>
        <v>56402.5</v>
      </c>
      <c r="BT115" s="89">
        <f t="shared" ca="1" si="170"/>
        <v>56210</v>
      </c>
      <c r="BU115" s="89">
        <f t="shared" ca="1" si="170"/>
        <v>56017.5</v>
      </c>
      <c r="BV115" s="89">
        <f t="shared" ca="1" si="170"/>
        <v>55825</v>
      </c>
      <c r="BW115" s="89">
        <f t="shared" ca="1" si="170"/>
        <v>55632.5</v>
      </c>
      <c r="BX115" s="89">
        <f t="shared" ca="1" si="170"/>
        <v>55440</v>
      </c>
      <c r="BY115" s="89">
        <f t="shared" ref="BY115:DT115" ca="1" si="171">+BY13+BY47-BY81</f>
        <v>55247.5</v>
      </c>
      <c r="BZ115" s="89">
        <f t="shared" ca="1" si="171"/>
        <v>55055</v>
      </c>
      <c r="CA115" s="89">
        <f t="shared" ca="1" si="171"/>
        <v>54862.5</v>
      </c>
      <c r="CB115" s="89">
        <f t="shared" ca="1" si="171"/>
        <v>54670</v>
      </c>
      <c r="CC115" s="89">
        <f t="shared" ca="1" si="171"/>
        <v>54477.5</v>
      </c>
      <c r="CD115" s="89">
        <f t="shared" ca="1" si="171"/>
        <v>54285</v>
      </c>
      <c r="CE115" s="89">
        <f t="shared" ca="1" si="171"/>
        <v>54092.5</v>
      </c>
      <c r="CF115" s="89">
        <f t="shared" ca="1" si="171"/>
        <v>53900</v>
      </c>
      <c r="CG115" s="89">
        <f t="shared" ca="1" si="171"/>
        <v>53707.5</v>
      </c>
      <c r="CH115" s="89">
        <f t="shared" ca="1" si="171"/>
        <v>53515</v>
      </c>
      <c r="CI115" s="89">
        <f t="shared" ca="1" si="171"/>
        <v>53322.5</v>
      </c>
      <c r="CJ115" s="89">
        <f t="shared" ca="1" si="171"/>
        <v>53130</v>
      </c>
      <c r="CK115" s="89">
        <f t="shared" ca="1" si="171"/>
        <v>52937.5</v>
      </c>
      <c r="CL115" s="89">
        <f t="shared" ca="1" si="171"/>
        <v>52745</v>
      </c>
      <c r="CM115" s="89">
        <f t="shared" ca="1" si="171"/>
        <v>52552.5</v>
      </c>
      <c r="CN115" s="89">
        <f t="shared" ca="1" si="171"/>
        <v>52360</v>
      </c>
      <c r="CO115" s="89">
        <f t="shared" ca="1" si="171"/>
        <v>52167.5</v>
      </c>
      <c r="CP115" s="89">
        <f t="shared" ca="1" si="171"/>
        <v>51975</v>
      </c>
      <c r="CQ115" s="89">
        <f t="shared" ca="1" si="171"/>
        <v>51782.5</v>
      </c>
      <c r="CR115" s="89">
        <f t="shared" ca="1" si="171"/>
        <v>51590</v>
      </c>
      <c r="CS115" s="89">
        <f t="shared" ca="1" si="171"/>
        <v>51397.5</v>
      </c>
      <c r="CT115" s="89">
        <f t="shared" ca="1" si="171"/>
        <v>51205</v>
      </c>
      <c r="CU115" s="89">
        <f t="shared" ca="1" si="171"/>
        <v>51012.5</v>
      </c>
      <c r="CV115" s="89">
        <f t="shared" ca="1" si="171"/>
        <v>50820</v>
      </c>
      <c r="CW115" s="89">
        <f t="shared" ca="1" si="171"/>
        <v>50627.5</v>
      </c>
      <c r="CX115" s="89">
        <f t="shared" ca="1" si="171"/>
        <v>50435</v>
      </c>
      <c r="CY115" s="89">
        <f t="shared" ca="1" si="171"/>
        <v>50242.5</v>
      </c>
      <c r="CZ115" s="89">
        <f t="shared" ca="1" si="171"/>
        <v>50050</v>
      </c>
      <c r="DA115" s="89">
        <f t="shared" ca="1" si="171"/>
        <v>49857.5</v>
      </c>
      <c r="DB115" s="89">
        <f t="shared" ca="1" si="171"/>
        <v>49665</v>
      </c>
      <c r="DC115" s="89">
        <f t="shared" ca="1" si="171"/>
        <v>49472.5</v>
      </c>
      <c r="DD115" s="89">
        <f t="shared" ca="1" si="171"/>
        <v>49280</v>
      </c>
      <c r="DE115" s="89">
        <f t="shared" ca="1" si="171"/>
        <v>49087.5</v>
      </c>
      <c r="DF115" s="89">
        <f t="shared" ca="1" si="171"/>
        <v>48895</v>
      </c>
      <c r="DG115" s="89">
        <f t="shared" ca="1" si="171"/>
        <v>48702.5</v>
      </c>
      <c r="DH115" s="89">
        <f t="shared" ca="1" si="171"/>
        <v>48510</v>
      </c>
      <c r="DI115" s="89">
        <f t="shared" ca="1" si="171"/>
        <v>48317.5</v>
      </c>
      <c r="DJ115" s="89">
        <f t="shared" ca="1" si="171"/>
        <v>48125</v>
      </c>
      <c r="DK115" s="89">
        <f t="shared" ca="1" si="171"/>
        <v>47932.5</v>
      </c>
      <c r="DL115" s="89">
        <f t="shared" ca="1" si="171"/>
        <v>47740</v>
      </c>
      <c r="DM115" s="89">
        <f t="shared" ca="1" si="171"/>
        <v>47547.5</v>
      </c>
      <c r="DN115" s="89">
        <f t="shared" ca="1" si="171"/>
        <v>47355</v>
      </c>
      <c r="DO115" s="89">
        <f t="shared" ca="1" si="171"/>
        <v>47162.5</v>
      </c>
      <c r="DP115" s="89">
        <f t="shared" ca="1" si="171"/>
        <v>46970</v>
      </c>
      <c r="DQ115" s="89">
        <f t="shared" ca="1" si="171"/>
        <v>46777.5</v>
      </c>
      <c r="DR115" s="89">
        <f t="shared" ca="1" si="171"/>
        <v>46585</v>
      </c>
      <c r="DS115" s="89">
        <f t="shared" ca="1" si="171"/>
        <v>46392.5</v>
      </c>
      <c r="DT115" s="89">
        <f t="shared" ca="1" si="171"/>
        <v>46200</v>
      </c>
    </row>
    <row r="116" spans="1:124" ht="14.25" customHeight="1" x14ac:dyDescent="0.15">
      <c r="A116" s="85" t="str">
        <f>+Input!G28</f>
        <v>Other Assets</v>
      </c>
      <c r="B116" s="3" t="str">
        <f t="shared" si="168"/>
        <v>Due Diligence and Inspection</v>
      </c>
      <c r="C116" s="91" t="str">
        <f t="shared" si="160"/>
        <v>EUR</v>
      </c>
      <c r="D116" s="23"/>
      <c r="E116" s="89">
        <f t="shared" ref="E116:BP116" ca="1" si="172">+E14+E48-E82</f>
        <v>1988.8888888888889</v>
      </c>
      <c r="F116" s="89">
        <f t="shared" ca="1" si="172"/>
        <v>1977.7777777777778</v>
      </c>
      <c r="G116" s="89">
        <f t="shared" ca="1" si="172"/>
        <v>1966.6666666666667</v>
      </c>
      <c r="H116" s="89">
        <f t="shared" ca="1" si="172"/>
        <v>1955.5555555555557</v>
      </c>
      <c r="I116" s="89">
        <f t="shared" ca="1" si="172"/>
        <v>1944.4444444444446</v>
      </c>
      <c r="J116" s="89">
        <f t="shared" ca="1" si="172"/>
        <v>1933.3333333333335</v>
      </c>
      <c r="K116" s="89">
        <f t="shared" ca="1" si="172"/>
        <v>1922.2222222222224</v>
      </c>
      <c r="L116" s="89">
        <f t="shared" ca="1" si="172"/>
        <v>1911.1111111111113</v>
      </c>
      <c r="M116" s="89">
        <f t="shared" ca="1" si="172"/>
        <v>1900.0000000000002</v>
      </c>
      <c r="N116" s="89">
        <f t="shared" ca="1" si="172"/>
        <v>1888.8888888888891</v>
      </c>
      <c r="O116" s="89">
        <f t="shared" ca="1" si="172"/>
        <v>1877.7777777777781</v>
      </c>
      <c r="P116" s="89">
        <f t="shared" ca="1" si="172"/>
        <v>1866.666666666667</v>
      </c>
      <c r="Q116" s="89">
        <f t="shared" ca="1" si="172"/>
        <v>1855.5555555555559</v>
      </c>
      <c r="R116" s="89">
        <f t="shared" ca="1" si="172"/>
        <v>1844.4444444444448</v>
      </c>
      <c r="S116" s="89">
        <f t="shared" ca="1" si="172"/>
        <v>1833.3333333333337</v>
      </c>
      <c r="T116" s="89">
        <f t="shared" ca="1" si="172"/>
        <v>1822.2222222222226</v>
      </c>
      <c r="U116" s="89">
        <f t="shared" ca="1" si="172"/>
        <v>1811.1111111111115</v>
      </c>
      <c r="V116" s="89">
        <f t="shared" ca="1" si="172"/>
        <v>1800.0000000000005</v>
      </c>
      <c r="W116" s="89">
        <f t="shared" ca="1" si="172"/>
        <v>1788.8888888888894</v>
      </c>
      <c r="X116" s="89">
        <f t="shared" ca="1" si="172"/>
        <v>1777.7777777777783</v>
      </c>
      <c r="Y116" s="89">
        <f t="shared" ca="1" si="172"/>
        <v>1766.6666666666672</v>
      </c>
      <c r="Z116" s="89">
        <f t="shared" ca="1" si="172"/>
        <v>1755.5555555555561</v>
      </c>
      <c r="AA116" s="89">
        <f t="shared" ca="1" si="172"/>
        <v>1744.444444444445</v>
      </c>
      <c r="AB116" s="89">
        <f t="shared" ca="1" si="172"/>
        <v>1733.3333333333339</v>
      </c>
      <c r="AC116" s="89">
        <f t="shared" ca="1" si="172"/>
        <v>1722.2222222222229</v>
      </c>
      <c r="AD116" s="89">
        <f t="shared" ca="1" si="172"/>
        <v>1711.1111111111118</v>
      </c>
      <c r="AE116" s="89">
        <f t="shared" ca="1" si="172"/>
        <v>1700.0000000000007</v>
      </c>
      <c r="AF116" s="89">
        <f t="shared" ca="1" si="172"/>
        <v>1688.8888888888896</v>
      </c>
      <c r="AG116" s="89">
        <f t="shared" ca="1" si="172"/>
        <v>1677.7777777777785</v>
      </c>
      <c r="AH116" s="89">
        <f t="shared" ca="1" si="172"/>
        <v>1666.6666666666674</v>
      </c>
      <c r="AI116" s="89">
        <f t="shared" ca="1" si="172"/>
        <v>1655.5555555555563</v>
      </c>
      <c r="AJ116" s="89">
        <f t="shared" ca="1" si="172"/>
        <v>1644.4444444444453</v>
      </c>
      <c r="AK116" s="89">
        <f t="shared" ca="1" si="172"/>
        <v>1633.3333333333342</v>
      </c>
      <c r="AL116" s="89">
        <f t="shared" ca="1" si="172"/>
        <v>1622.2222222222231</v>
      </c>
      <c r="AM116" s="89">
        <f t="shared" ca="1" si="172"/>
        <v>1611.111111111112</v>
      </c>
      <c r="AN116" s="89">
        <f t="shared" ca="1" si="172"/>
        <v>1600.0000000000009</v>
      </c>
      <c r="AO116" s="89">
        <f t="shared" ca="1" si="172"/>
        <v>1588.8888888888898</v>
      </c>
      <c r="AP116" s="89">
        <f t="shared" ca="1" si="172"/>
        <v>1577.7777777777787</v>
      </c>
      <c r="AQ116" s="89">
        <f t="shared" ca="1" si="172"/>
        <v>1566.6666666666677</v>
      </c>
      <c r="AR116" s="89">
        <f t="shared" ca="1" si="172"/>
        <v>1555.5555555555566</v>
      </c>
      <c r="AS116" s="89">
        <f t="shared" ca="1" si="172"/>
        <v>1544.4444444444455</v>
      </c>
      <c r="AT116" s="89">
        <f t="shared" ca="1" si="172"/>
        <v>1533.3333333333344</v>
      </c>
      <c r="AU116" s="89">
        <f t="shared" ca="1" si="172"/>
        <v>1522.2222222222233</v>
      </c>
      <c r="AV116" s="89">
        <f t="shared" ca="1" si="172"/>
        <v>1511.1111111111122</v>
      </c>
      <c r="AW116" s="89">
        <f t="shared" ca="1" si="172"/>
        <v>1500.0000000000011</v>
      </c>
      <c r="AX116" s="89">
        <f t="shared" ca="1" si="172"/>
        <v>1488.8888888888901</v>
      </c>
      <c r="AY116" s="89">
        <f t="shared" ca="1" si="172"/>
        <v>1477.777777777779</v>
      </c>
      <c r="AZ116" s="89">
        <f t="shared" ca="1" si="172"/>
        <v>1466.6666666666679</v>
      </c>
      <c r="BA116" s="89">
        <f t="shared" ca="1" si="172"/>
        <v>1455.5555555555568</v>
      </c>
      <c r="BB116" s="89">
        <f t="shared" ca="1" si="172"/>
        <v>1444.4444444444457</v>
      </c>
      <c r="BC116" s="89">
        <f t="shared" ca="1" si="172"/>
        <v>1433.3333333333346</v>
      </c>
      <c r="BD116" s="89">
        <f t="shared" ca="1" si="172"/>
        <v>1422.2222222222235</v>
      </c>
      <c r="BE116" s="89">
        <f t="shared" ca="1" si="172"/>
        <v>1411.1111111111125</v>
      </c>
      <c r="BF116" s="89">
        <f t="shared" ca="1" si="172"/>
        <v>1400.0000000000014</v>
      </c>
      <c r="BG116" s="89">
        <f t="shared" ca="1" si="172"/>
        <v>1388.8888888888903</v>
      </c>
      <c r="BH116" s="89">
        <f t="shared" ca="1" si="172"/>
        <v>1377.7777777777792</v>
      </c>
      <c r="BI116" s="89">
        <f t="shared" ca="1" si="172"/>
        <v>1366.6666666666681</v>
      </c>
      <c r="BJ116" s="89">
        <f t="shared" ca="1" si="172"/>
        <v>1355.555555555557</v>
      </c>
      <c r="BK116" s="89">
        <f t="shared" ca="1" si="172"/>
        <v>1344.4444444444459</v>
      </c>
      <c r="BL116" s="89">
        <f t="shared" ca="1" si="172"/>
        <v>1333.3333333333348</v>
      </c>
      <c r="BM116" s="89">
        <f t="shared" ca="1" si="172"/>
        <v>1322.2222222222238</v>
      </c>
      <c r="BN116" s="89">
        <f t="shared" ca="1" si="172"/>
        <v>1311.1111111111127</v>
      </c>
      <c r="BO116" s="89">
        <f t="shared" ca="1" si="172"/>
        <v>1300.0000000000016</v>
      </c>
      <c r="BP116" s="89">
        <f t="shared" ca="1" si="172"/>
        <v>1288.8888888888905</v>
      </c>
      <c r="BQ116" s="89">
        <f t="shared" ref="BQ116:BX116" ca="1" si="173">+BQ14+BQ48-BQ82</f>
        <v>1277.7777777777794</v>
      </c>
      <c r="BR116" s="89">
        <f t="shared" ca="1" si="173"/>
        <v>1266.6666666666683</v>
      </c>
      <c r="BS116" s="89">
        <f t="shared" ca="1" si="173"/>
        <v>1255.5555555555572</v>
      </c>
      <c r="BT116" s="89">
        <f t="shared" ca="1" si="173"/>
        <v>1244.4444444444462</v>
      </c>
      <c r="BU116" s="89">
        <f t="shared" ca="1" si="173"/>
        <v>1233.3333333333351</v>
      </c>
      <c r="BV116" s="89">
        <f t="shared" ca="1" si="173"/>
        <v>1222.222222222224</v>
      </c>
      <c r="BW116" s="89">
        <f t="shared" ca="1" si="173"/>
        <v>1211.1111111111129</v>
      </c>
      <c r="BX116" s="89">
        <f t="shared" ca="1" si="173"/>
        <v>1200.0000000000018</v>
      </c>
      <c r="BY116" s="89">
        <f t="shared" ref="BY116:DT116" ca="1" si="174">+BY14+BY48-BY82</f>
        <v>1188.8888888888907</v>
      </c>
      <c r="BZ116" s="89">
        <f t="shared" ca="1" si="174"/>
        <v>1177.7777777777796</v>
      </c>
      <c r="CA116" s="89">
        <f t="shared" ca="1" si="174"/>
        <v>1166.6666666666686</v>
      </c>
      <c r="CB116" s="89">
        <f t="shared" ca="1" si="174"/>
        <v>1155.5555555555575</v>
      </c>
      <c r="CC116" s="89">
        <f t="shared" ca="1" si="174"/>
        <v>1144.4444444444464</v>
      </c>
      <c r="CD116" s="89">
        <f t="shared" ca="1" si="174"/>
        <v>1133.3333333333353</v>
      </c>
      <c r="CE116" s="89">
        <f t="shared" ca="1" si="174"/>
        <v>1122.2222222222242</v>
      </c>
      <c r="CF116" s="89">
        <f t="shared" ca="1" si="174"/>
        <v>1111.1111111111131</v>
      </c>
      <c r="CG116" s="89">
        <f t="shared" ca="1" si="174"/>
        <v>1100.000000000002</v>
      </c>
      <c r="CH116" s="89">
        <f t="shared" ca="1" si="174"/>
        <v>1088.888888888891</v>
      </c>
      <c r="CI116" s="89">
        <f t="shared" ca="1" si="174"/>
        <v>1077.7777777777799</v>
      </c>
      <c r="CJ116" s="89">
        <f t="shared" ca="1" si="174"/>
        <v>1066.6666666666688</v>
      </c>
      <c r="CK116" s="89">
        <f t="shared" ca="1" si="174"/>
        <v>1055.5555555555577</v>
      </c>
      <c r="CL116" s="89">
        <f t="shared" ca="1" si="174"/>
        <v>1044.4444444444466</v>
      </c>
      <c r="CM116" s="89">
        <f t="shared" ca="1" si="174"/>
        <v>1033.3333333333355</v>
      </c>
      <c r="CN116" s="89">
        <f t="shared" ca="1" si="174"/>
        <v>1022.2222222222244</v>
      </c>
      <c r="CO116" s="89">
        <f t="shared" ca="1" si="174"/>
        <v>1011.1111111111134</v>
      </c>
      <c r="CP116" s="89">
        <f t="shared" ca="1" si="174"/>
        <v>1000.0000000000023</v>
      </c>
      <c r="CQ116" s="89">
        <f t="shared" ca="1" si="174"/>
        <v>988.88888888889119</v>
      </c>
      <c r="CR116" s="89">
        <f t="shared" ca="1" si="174"/>
        <v>977.7777777777801</v>
      </c>
      <c r="CS116" s="89">
        <f t="shared" ca="1" si="174"/>
        <v>966.66666666666902</v>
      </c>
      <c r="CT116" s="89">
        <f t="shared" ca="1" si="174"/>
        <v>955.55555555555793</v>
      </c>
      <c r="CU116" s="89">
        <f t="shared" ca="1" si="174"/>
        <v>944.44444444444684</v>
      </c>
      <c r="CV116" s="89">
        <f t="shared" ca="1" si="174"/>
        <v>933.33333333333576</v>
      </c>
      <c r="CW116" s="89">
        <f t="shared" ca="1" si="174"/>
        <v>922.22222222222467</v>
      </c>
      <c r="CX116" s="89">
        <f t="shared" ca="1" si="174"/>
        <v>911.11111111111359</v>
      </c>
      <c r="CY116" s="89">
        <f t="shared" ca="1" si="174"/>
        <v>900.0000000000025</v>
      </c>
      <c r="CZ116" s="89">
        <f t="shared" ca="1" si="174"/>
        <v>888.88888888889142</v>
      </c>
      <c r="DA116" s="89">
        <f t="shared" ca="1" si="174"/>
        <v>877.77777777778033</v>
      </c>
      <c r="DB116" s="89">
        <f t="shared" ca="1" si="174"/>
        <v>866.66666666666924</v>
      </c>
      <c r="DC116" s="89">
        <f t="shared" ca="1" si="174"/>
        <v>855.55555555555816</v>
      </c>
      <c r="DD116" s="89">
        <f t="shared" ca="1" si="174"/>
        <v>844.44444444444707</v>
      </c>
      <c r="DE116" s="89">
        <f t="shared" ca="1" si="174"/>
        <v>833.33333333333599</v>
      </c>
      <c r="DF116" s="89">
        <f t="shared" ca="1" si="174"/>
        <v>822.2222222222249</v>
      </c>
      <c r="DG116" s="89">
        <f t="shared" ca="1" si="174"/>
        <v>811.11111111111381</v>
      </c>
      <c r="DH116" s="89">
        <f t="shared" ca="1" si="174"/>
        <v>800.00000000000273</v>
      </c>
      <c r="DI116" s="89">
        <f t="shared" ca="1" si="174"/>
        <v>788.88888888889164</v>
      </c>
      <c r="DJ116" s="89">
        <f t="shared" ca="1" si="174"/>
        <v>777.77777777778056</v>
      </c>
      <c r="DK116" s="89">
        <f t="shared" ca="1" si="174"/>
        <v>766.66666666666947</v>
      </c>
      <c r="DL116" s="89">
        <f t="shared" ca="1" si="174"/>
        <v>755.55555555555839</v>
      </c>
      <c r="DM116" s="89">
        <f t="shared" ca="1" si="174"/>
        <v>744.4444444444473</v>
      </c>
      <c r="DN116" s="89">
        <f t="shared" ca="1" si="174"/>
        <v>733.33333333333621</v>
      </c>
      <c r="DO116" s="89">
        <f t="shared" ca="1" si="174"/>
        <v>722.22222222222513</v>
      </c>
      <c r="DP116" s="89">
        <f t="shared" ca="1" si="174"/>
        <v>711.11111111111404</v>
      </c>
      <c r="DQ116" s="89">
        <f t="shared" ca="1" si="174"/>
        <v>700.00000000000296</v>
      </c>
      <c r="DR116" s="89">
        <f t="shared" ca="1" si="174"/>
        <v>688.88888888889187</v>
      </c>
      <c r="DS116" s="89">
        <f t="shared" ca="1" si="174"/>
        <v>677.77777777778078</v>
      </c>
      <c r="DT116" s="89">
        <f t="shared" ca="1" si="174"/>
        <v>666.6666666666697</v>
      </c>
    </row>
    <row r="117" spans="1:124" ht="14.25" customHeight="1" x14ac:dyDescent="0.15">
      <c r="A117" s="85" t="str">
        <f>+Input!G29</f>
        <v>Other Assets</v>
      </c>
      <c r="B117" s="3" t="str">
        <f t="shared" si="168"/>
        <v>Architectural and Design Fees</v>
      </c>
      <c r="C117" s="91" t="str">
        <f t="shared" si="160"/>
        <v>EUR</v>
      </c>
      <c r="D117" s="23"/>
      <c r="E117" s="89">
        <f t="shared" ref="E117:BP117" ca="1" si="175">+E15+E49-E83</f>
        <v>9944.4444444444453</v>
      </c>
      <c r="F117" s="89">
        <f t="shared" ca="1" si="175"/>
        <v>9888.8888888888905</v>
      </c>
      <c r="G117" s="89">
        <f t="shared" ca="1" si="175"/>
        <v>9833.3333333333358</v>
      </c>
      <c r="H117" s="89">
        <f t="shared" ca="1" si="175"/>
        <v>9777.777777777781</v>
      </c>
      <c r="I117" s="89">
        <f t="shared" ca="1" si="175"/>
        <v>9722.2222222222263</v>
      </c>
      <c r="J117" s="89">
        <f t="shared" ca="1" si="175"/>
        <v>9666.6666666666715</v>
      </c>
      <c r="K117" s="89">
        <f t="shared" ca="1" si="175"/>
        <v>9611.1111111111168</v>
      </c>
      <c r="L117" s="89">
        <f t="shared" ca="1" si="175"/>
        <v>9555.555555555562</v>
      </c>
      <c r="M117" s="89">
        <f t="shared" ca="1" si="175"/>
        <v>9500.0000000000073</v>
      </c>
      <c r="N117" s="89">
        <f t="shared" ca="1" si="175"/>
        <v>9444.4444444444525</v>
      </c>
      <c r="O117" s="89">
        <f t="shared" ca="1" si="175"/>
        <v>9388.8888888888978</v>
      </c>
      <c r="P117" s="89">
        <f t="shared" ca="1" si="175"/>
        <v>9333.333333333343</v>
      </c>
      <c r="Q117" s="89">
        <f t="shared" ca="1" si="175"/>
        <v>9277.7777777777883</v>
      </c>
      <c r="R117" s="89">
        <f t="shared" ca="1" si="175"/>
        <v>9222.2222222222335</v>
      </c>
      <c r="S117" s="89">
        <f t="shared" ca="1" si="175"/>
        <v>9166.6666666666788</v>
      </c>
      <c r="T117" s="89">
        <f t="shared" ca="1" si="175"/>
        <v>9111.111111111124</v>
      </c>
      <c r="U117" s="89">
        <f t="shared" ca="1" si="175"/>
        <v>9055.5555555555693</v>
      </c>
      <c r="V117" s="89">
        <f t="shared" ca="1" si="175"/>
        <v>9000.0000000000146</v>
      </c>
      <c r="W117" s="89">
        <f t="shared" ca="1" si="175"/>
        <v>8944.4444444444598</v>
      </c>
      <c r="X117" s="89">
        <f t="shared" ca="1" si="175"/>
        <v>8888.8888888889051</v>
      </c>
      <c r="Y117" s="89">
        <f t="shared" ca="1" si="175"/>
        <v>8833.3333333333503</v>
      </c>
      <c r="Z117" s="89">
        <f t="shared" ca="1" si="175"/>
        <v>8777.7777777777956</v>
      </c>
      <c r="AA117" s="89">
        <f t="shared" ca="1" si="175"/>
        <v>8722.2222222222408</v>
      </c>
      <c r="AB117" s="89">
        <f t="shared" ca="1" si="175"/>
        <v>8666.6666666666861</v>
      </c>
      <c r="AC117" s="89">
        <f t="shared" ca="1" si="175"/>
        <v>8611.1111111111313</v>
      </c>
      <c r="AD117" s="89">
        <f t="shared" ca="1" si="175"/>
        <v>8555.5555555555766</v>
      </c>
      <c r="AE117" s="89">
        <f t="shared" ca="1" si="175"/>
        <v>8500.0000000000218</v>
      </c>
      <c r="AF117" s="89">
        <f t="shared" ca="1" si="175"/>
        <v>8444.4444444444671</v>
      </c>
      <c r="AG117" s="89">
        <f t="shared" ca="1" si="175"/>
        <v>8388.8888888889123</v>
      </c>
      <c r="AH117" s="89">
        <f t="shared" ca="1" si="175"/>
        <v>8333.3333333333576</v>
      </c>
      <c r="AI117" s="89">
        <f t="shared" ca="1" si="175"/>
        <v>8277.7777777778028</v>
      </c>
      <c r="AJ117" s="89">
        <f t="shared" ca="1" si="175"/>
        <v>8222.2222222222481</v>
      </c>
      <c r="AK117" s="89">
        <f t="shared" ca="1" si="175"/>
        <v>8166.6666666666924</v>
      </c>
      <c r="AL117" s="89">
        <f t="shared" ca="1" si="175"/>
        <v>8111.1111111111368</v>
      </c>
      <c r="AM117" s="89">
        <f t="shared" ca="1" si="175"/>
        <v>8055.5555555555811</v>
      </c>
      <c r="AN117" s="89">
        <f t="shared" ca="1" si="175"/>
        <v>8000.0000000000255</v>
      </c>
      <c r="AO117" s="89">
        <f t="shared" ca="1" si="175"/>
        <v>7944.4444444444698</v>
      </c>
      <c r="AP117" s="89">
        <f t="shared" ca="1" si="175"/>
        <v>7888.8888888889142</v>
      </c>
      <c r="AQ117" s="89">
        <f t="shared" ca="1" si="175"/>
        <v>7833.3333333333585</v>
      </c>
      <c r="AR117" s="89">
        <f t="shared" ca="1" si="175"/>
        <v>7777.7777777778028</v>
      </c>
      <c r="AS117" s="89">
        <f t="shared" ca="1" si="175"/>
        <v>7722.2222222222472</v>
      </c>
      <c r="AT117" s="89">
        <f t="shared" ca="1" si="175"/>
        <v>7666.6666666666915</v>
      </c>
      <c r="AU117" s="89">
        <f t="shared" ca="1" si="175"/>
        <v>7611.1111111111359</v>
      </c>
      <c r="AV117" s="89">
        <f t="shared" ca="1" si="175"/>
        <v>7555.5555555555802</v>
      </c>
      <c r="AW117" s="89">
        <f t="shared" ca="1" si="175"/>
        <v>7500.0000000000246</v>
      </c>
      <c r="AX117" s="89">
        <f t="shared" ca="1" si="175"/>
        <v>7444.4444444444689</v>
      </c>
      <c r="AY117" s="89">
        <f t="shared" ca="1" si="175"/>
        <v>7388.8888888889132</v>
      </c>
      <c r="AZ117" s="89">
        <f t="shared" ca="1" si="175"/>
        <v>7333.3333333333576</v>
      </c>
      <c r="BA117" s="89">
        <f t="shared" ca="1" si="175"/>
        <v>7277.7777777778019</v>
      </c>
      <c r="BB117" s="89">
        <f t="shared" ca="1" si="175"/>
        <v>7222.2222222222463</v>
      </c>
      <c r="BC117" s="89">
        <f t="shared" ca="1" si="175"/>
        <v>7166.6666666666906</v>
      </c>
      <c r="BD117" s="89">
        <f t="shared" ca="1" si="175"/>
        <v>7111.111111111135</v>
      </c>
      <c r="BE117" s="89">
        <f t="shared" ca="1" si="175"/>
        <v>7055.5555555555793</v>
      </c>
      <c r="BF117" s="89">
        <f t="shared" ca="1" si="175"/>
        <v>7000.0000000000236</v>
      </c>
      <c r="BG117" s="89">
        <f t="shared" ca="1" si="175"/>
        <v>6944.444444444468</v>
      </c>
      <c r="BH117" s="89">
        <f t="shared" ca="1" si="175"/>
        <v>6888.8888888889123</v>
      </c>
      <c r="BI117" s="89">
        <f t="shared" ca="1" si="175"/>
        <v>6833.3333333333567</v>
      </c>
      <c r="BJ117" s="89">
        <f t="shared" ca="1" si="175"/>
        <v>6777.777777777801</v>
      </c>
      <c r="BK117" s="89">
        <f t="shared" ca="1" si="175"/>
        <v>6722.2222222222454</v>
      </c>
      <c r="BL117" s="89">
        <f t="shared" ca="1" si="175"/>
        <v>6666.6666666666897</v>
      </c>
      <c r="BM117" s="89">
        <f t="shared" ca="1" si="175"/>
        <v>6611.1111111111341</v>
      </c>
      <c r="BN117" s="89">
        <f t="shared" ca="1" si="175"/>
        <v>6555.5555555555784</v>
      </c>
      <c r="BO117" s="89">
        <f t="shared" ca="1" si="175"/>
        <v>6500.0000000000227</v>
      </c>
      <c r="BP117" s="89">
        <f t="shared" ca="1" si="175"/>
        <v>6444.4444444444671</v>
      </c>
      <c r="BQ117" s="89">
        <f t="shared" ref="BQ117:BX117" ca="1" si="176">+BQ15+BQ49-BQ83</f>
        <v>6388.8888888889114</v>
      </c>
      <c r="BR117" s="89">
        <f t="shared" ca="1" si="176"/>
        <v>6333.3333333333558</v>
      </c>
      <c r="BS117" s="89">
        <f t="shared" ca="1" si="176"/>
        <v>6277.7777777778001</v>
      </c>
      <c r="BT117" s="89">
        <f t="shared" ca="1" si="176"/>
        <v>6222.2222222222445</v>
      </c>
      <c r="BU117" s="89">
        <f t="shared" ca="1" si="176"/>
        <v>6166.6666666666888</v>
      </c>
      <c r="BV117" s="89">
        <f t="shared" ca="1" si="176"/>
        <v>6111.1111111111331</v>
      </c>
      <c r="BW117" s="89">
        <f t="shared" ca="1" si="176"/>
        <v>6055.5555555555775</v>
      </c>
      <c r="BX117" s="89">
        <f t="shared" ca="1" si="176"/>
        <v>6000.0000000000218</v>
      </c>
      <c r="BY117" s="89">
        <f t="shared" ref="BY117:DT117" ca="1" si="177">+BY15+BY49-BY83</f>
        <v>5944.4444444444662</v>
      </c>
      <c r="BZ117" s="89">
        <f t="shared" ca="1" si="177"/>
        <v>5888.8888888889105</v>
      </c>
      <c r="CA117" s="89">
        <f t="shared" ca="1" si="177"/>
        <v>5833.3333333333549</v>
      </c>
      <c r="CB117" s="89">
        <f t="shared" ca="1" si="177"/>
        <v>5777.7777777777992</v>
      </c>
      <c r="CC117" s="89">
        <f t="shared" ca="1" si="177"/>
        <v>5722.2222222222435</v>
      </c>
      <c r="CD117" s="89">
        <f t="shared" ca="1" si="177"/>
        <v>5666.6666666666879</v>
      </c>
      <c r="CE117" s="89">
        <f t="shared" ca="1" si="177"/>
        <v>5611.1111111111322</v>
      </c>
      <c r="CF117" s="89">
        <f t="shared" ca="1" si="177"/>
        <v>5555.5555555555766</v>
      </c>
      <c r="CG117" s="89">
        <f t="shared" ca="1" si="177"/>
        <v>5500.0000000000209</v>
      </c>
      <c r="CH117" s="89">
        <f t="shared" ca="1" si="177"/>
        <v>5444.4444444444653</v>
      </c>
      <c r="CI117" s="89">
        <f t="shared" ca="1" si="177"/>
        <v>5388.8888888889096</v>
      </c>
      <c r="CJ117" s="89">
        <f t="shared" ca="1" si="177"/>
        <v>5333.3333333333539</v>
      </c>
      <c r="CK117" s="89">
        <f t="shared" ca="1" si="177"/>
        <v>5277.7777777777983</v>
      </c>
      <c r="CL117" s="89">
        <f t="shared" ca="1" si="177"/>
        <v>5222.2222222222426</v>
      </c>
      <c r="CM117" s="89">
        <f t="shared" ca="1" si="177"/>
        <v>5166.666666666687</v>
      </c>
      <c r="CN117" s="89">
        <f t="shared" ca="1" si="177"/>
        <v>5111.1111111111313</v>
      </c>
      <c r="CO117" s="89">
        <f t="shared" ca="1" si="177"/>
        <v>5055.5555555555757</v>
      </c>
      <c r="CP117" s="89">
        <f t="shared" ca="1" si="177"/>
        <v>5000.00000000002</v>
      </c>
      <c r="CQ117" s="89">
        <f t="shared" ca="1" si="177"/>
        <v>4944.4444444444644</v>
      </c>
      <c r="CR117" s="89">
        <f t="shared" ca="1" si="177"/>
        <v>4888.8888888889087</v>
      </c>
      <c r="CS117" s="89">
        <f t="shared" ca="1" si="177"/>
        <v>4833.333333333353</v>
      </c>
      <c r="CT117" s="89">
        <f t="shared" ca="1" si="177"/>
        <v>4777.7777777777974</v>
      </c>
      <c r="CU117" s="89">
        <f t="shared" ca="1" si="177"/>
        <v>4722.2222222222417</v>
      </c>
      <c r="CV117" s="89">
        <f t="shared" ca="1" si="177"/>
        <v>4666.6666666666861</v>
      </c>
      <c r="CW117" s="89">
        <f t="shared" ca="1" si="177"/>
        <v>4611.1111111111304</v>
      </c>
      <c r="CX117" s="89">
        <f t="shared" ca="1" si="177"/>
        <v>4555.5555555555748</v>
      </c>
      <c r="CY117" s="89">
        <f t="shared" ca="1" si="177"/>
        <v>4500.0000000000191</v>
      </c>
      <c r="CZ117" s="89">
        <f t="shared" ca="1" si="177"/>
        <v>4444.4444444444634</v>
      </c>
      <c r="DA117" s="89">
        <f t="shared" ca="1" si="177"/>
        <v>4388.8888888889078</v>
      </c>
      <c r="DB117" s="89">
        <f t="shared" ca="1" si="177"/>
        <v>4333.3333333333521</v>
      </c>
      <c r="DC117" s="89">
        <f t="shared" ca="1" si="177"/>
        <v>4277.7777777777965</v>
      </c>
      <c r="DD117" s="89">
        <f t="shared" ca="1" si="177"/>
        <v>4222.2222222222408</v>
      </c>
      <c r="DE117" s="89">
        <f t="shared" ca="1" si="177"/>
        <v>4166.6666666666852</v>
      </c>
      <c r="DF117" s="89">
        <f t="shared" ca="1" si="177"/>
        <v>4111.1111111111295</v>
      </c>
      <c r="DG117" s="89">
        <f t="shared" ca="1" si="177"/>
        <v>4055.5555555555738</v>
      </c>
      <c r="DH117" s="89">
        <f t="shared" ca="1" si="177"/>
        <v>4000.0000000000182</v>
      </c>
      <c r="DI117" s="89">
        <f t="shared" ca="1" si="177"/>
        <v>3944.4444444444625</v>
      </c>
      <c r="DJ117" s="89">
        <f t="shared" ca="1" si="177"/>
        <v>3888.8888888889069</v>
      </c>
      <c r="DK117" s="89">
        <f t="shared" ca="1" si="177"/>
        <v>3833.3333333333512</v>
      </c>
      <c r="DL117" s="89">
        <f t="shared" ca="1" si="177"/>
        <v>3777.7777777777956</v>
      </c>
      <c r="DM117" s="89">
        <f t="shared" ca="1" si="177"/>
        <v>3722.2222222222399</v>
      </c>
      <c r="DN117" s="89">
        <f t="shared" ca="1" si="177"/>
        <v>3666.6666666666843</v>
      </c>
      <c r="DO117" s="89">
        <f t="shared" ca="1" si="177"/>
        <v>3611.1111111111286</v>
      </c>
      <c r="DP117" s="89">
        <f t="shared" ca="1" si="177"/>
        <v>3555.5555555555729</v>
      </c>
      <c r="DQ117" s="89">
        <f t="shared" ca="1" si="177"/>
        <v>3500.0000000000173</v>
      </c>
      <c r="DR117" s="89">
        <f t="shared" ca="1" si="177"/>
        <v>3444.4444444444616</v>
      </c>
      <c r="DS117" s="89">
        <f t="shared" ca="1" si="177"/>
        <v>3388.888888888906</v>
      </c>
      <c r="DT117" s="89">
        <f t="shared" ca="1" si="177"/>
        <v>3333.3333333333503</v>
      </c>
    </row>
    <row r="118" spans="1:124" ht="14.25" customHeight="1" x14ac:dyDescent="0.15">
      <c r="A118" s="85" t="str">
        <f>+Input!G30</f>
        <v>Other Assets</v>
      </c>
      <c r="B118" s="3" t="str">
        <f t="shared" si="168"/>
        <v>Interior Design and Furnishings ESTIMATED</v>
      </c>
      <c r="C118" s="91" t="str">
        <f t="shared" si="160"/>
        <v>EUR</v>
      </c>
      <c r="D118" s="23"/>
      <c r="E118" s="89">
        <f t="shared" ref="E118:BP118" ca="1" si="178">+E16+E50-E84</f>
        <v>9944.4444444444453</v>
      </c>
      <c r="F118" s="89">
        <f t="shared" ca="1" si="178"/>
        <v>9888.8888888888905</v>
      </c>
      <c r="G118" s="89">
        <f t="shared" ca="1" si="178"/>
        <v>9833.3333333333358</v>
      </c>
      <c r="H118" s="89">
        <f t="shared" ca="1" si="178"/>
        <v>9777.777777777781</v>
      </c>
      <c r="I118" s="89">
        <f t="shared" ca="1" si="178"/>
        <v>9722.2222222222263</v>
      </c>
      <c r="J118" s="89">
        <f t="shared" ca="1" si="178"/>
        <v>9666.6666666666715</v>
      </c>
      <c r="K118" s="89">
        <f t="shared" ca="1" si="178"/>
        <v>9611.1111111111168</v>
      </c>
      <c r="L118" s="89">
        <f t="shared" ca="1" si="178"/>
        <v>9555.555555555562</v>
      </c>
      <c r="M118" s="89">
        <f t="shared" ca="1" si="178"/>
        <v>9500.0000000000073</v>
      </c>
      <c r="N118" s="89">
        <f t="shared" ca="1" si="178"/>
        <v>9444.4444444444525</v>
      </c>
      <c r="O118" s="89">
        <f t="shared" ca="1" si="178"/>
        <v>9388.8888888888978</v>
      </c>
      <c r="P118" s="89">
        <f t="shared" ca="1" si="178"/>
        <v>9333.333333333343</v>
      </c>
      <c r="Q118" s="89">
        <f t="shared" ca="1" si="178"/>
        <v>9277.7777777777883</v>
      </c>
      <c r="R118" s="89">
        <f t="shared" ca="1" si="178"/>
        <v>9222.2222222222335</v>
      </c>
      <c r="S118" s="89">
        <f t="shared" ca="1" si="178"/>
        <v>9166.6666666666788</v>
      </c>
      <c r="T118" s="89">
        <f t="shared" ca="1" si="178"/>
        <v>9111.111111111124</v>
      </c>
      <c r="U118" s="89">
        <f t="shared" ca="1" si="178"/>
        <v>9055.5555555555693</v>
      </c>
      <c r="V118" s="89">
        <f t="shared" ca="1" si="178"/>
        <v>9000.0000000000146</v>
      </c>
      <c r="W118" s="89">
        <f t="shared" ca="1" si="178"/>
        <v>8944.4444444444598</v>
      </c>
      <c r="X118" s="89">
        <f t="shared" ca="1" si="178"/>
        <v>8888.8888888889051</v>
      </c>
      <c r="Y118" s="89">
        <f t="shared" ca="1" si="178"/>
        <v>8833.3333333333503</v>
      </c>
      <c r="Z118" s="89">
        <f t="shared" ca="1" si="178"/>
        <v>8777.7777777777956</v>
      </c>
      <c r="AA118" s="89">
        <f t="shared" ca="1" si="178"/>
        <v>8722.2222222222408</v>
      </c>
      <c r="AB118" s="89">
        <f t="shared" ca="1" si="178"/>
        <v>8666.6666666666861</v>
      </c>
      <c r="AC118" s="89">
        <f t="shared" ca="1" si="178"/>
        <v>8611.1111111111313</v>
      </c>
      <c r="AD118" s="89">
        <f t="shared" ca="1" si="178"/>
        <v>8555.5555555555766</v>
      </c>
      <c r="AE118" s="89">
        <f t="shared" ca="1" si="178"/>
        <v>8500.0000000000218</v>
      </c>
      <c r="AF118" s="89">
        <f t="shared" ca="1" si="178"/>
        <v>8444.4444444444671</v>
      </c>
      <c r="AG118" s="89">
        <f t="shared" ca="1" si="178"/>
        <v>8388.8888888889123</v>
      </c>
      <c r="AH118" s="89">
        <f t="shared" ca="1" si="178"/>
        <v>8333.3333333333576</v>
      </c>
      <c r="AI118" s="89">
        <f t="shared" ca="1" si="178"/>
        <v>8277.7777777778028</v>
      </c>
      <c r="AJ118" s="89">
        <f t="shared" ca="1" si="178"/>
        <v>8222.2222222222481</v>
      </c>
      <c r="AK118" s="89">
        <f t="shared" ca="1" si="178"/>
        <v>8166.6666666666924</v>
      </c>
      <c r="AL118" s="89">
        <f t="shared" ca="1" si="178"/>
        <v>8111.1111111111368</v>
      </c>
      <c r="AM118" s="89">
        <f t="shared" ca="1" si="178"/>
        <v>8055.5555555555811</v>
      </c>
      <c r="AN118" s="89">
        <f t="shared" ca="1" si="178"/>
        <v>8000.0000000000255</v>
      </c>
      <c r="AO118" s="89">
        <f t="shared" ca="1" si="178"/>
        <v>7944.4444444444698</v>
      </c>
      <c r="AP118" s="89">
        <f t="shared" ca="1" si="178"/>
        <v>7888.8888888889142</v>
      </c>
      <c r="AQ118" s="89">
        <f t="shared" ca="1" si="178"/>
        <v>7833.3333333333585</v>
      </c>
      <c r="AR118" s="89">
        <f t="shared" ca="1" si="178"/>
        <v>7777.7777777778028</v>
      </c>
      <c r="AS118" s="89">
        <f t="shared" ca="1" si="178"/>
        <v>7722.2222222222472</v>
      </c>
      <c r="AT118" s="89">
        <f t="shared" ca="1" si="178"/>
        <v>7666.6666666666915</v>
      </c>
      <c r="AU118" s="89">
        <f t="shared" ca="1" si="178"/>
        <v>7611.1111111111359</v>
      </c>
      <c r="AV118" s="89">
        <f t="shared" ca="1" si="178"/>
        <v>7555.5555555555802</v>
      </c>
      <c r="AW118" s="89">
        <f t="shared" ca="1" si="178"/>
        <v>7500.0000000000246</v>
      </c>
      <c r="AX118" s="89">
        <f t="shared" ca="1" si="178"/>
        <v>7444.4444444444689</v>
      </c>
      <c r="AY118" s="89">
        <f t="shared" ca="1" si="178"/>
        <v>7388.8888888889132</v>
      </c>
      <c r="AZ118" s="89">
        <f t="shared" ca="1" si="178"/>
        <v>7333.3333333333576</v>
      </c>
      <c r="BA118" s="89">
        <f t="shared" ca="1" si="178"/>
        <v>7277.7777777778019</v>
      </c>
      <c r="BB118" s="89">
        <f t="shared" ca="1" si="178"/>
        <v>7222.2222222222463</v>
      </c>
      <c r="BC118" s="89">
        <f t="shared" ca="1" si="178"/>
        <v>7166.6666666666906</v>
      </c>
      <c r="BD118" s="89">
        <f t="shared" ca="1" si="178"/>
        <v>7111.111111111135</v>
      </c>
      <c r="BE118" s="89">
        <f t="shared" ca="1" si="178"/>
        <v>7055.5555555555793</v>
      </c>
      <c r="BF118" s="89">
        <f t="shared" ca="1" si="178"/>
        <v>7000.0000000000236</v>
      </c>
      <c r="BG118" s="89">
        <f t="shared" ca="1" si="178"/>
        <v>6944.444444444468</v>
      </c>
      <c r="BH118" s="89">
        <f t="shared" ca="1" si="178"/>
        <v>6888.8888888889123</v>
      </c>
      <c r="BI118" s="89">
        <f t="shared" ca="1" si="178"/>
        <v>6833.3333333333567</v>
      </c>
      <c r="BJ118" s="89">
        <f t="shared" ca="1" si="178"/>
        <v>6777.777777777801</v>
      </c>
      <c r="BK118" s="89">
        <f t="shared" ca="1" si="178"/>
        <v>6722.2222222222454</v>
      </c>
      <c r="BL118" s="89">
        <f t="shared" ca="1" si="178"/>
        <v>6666.6666666666897</v>
      </c>
      <c r="BM118" s="89">
        <f t="shared" ca="1" si="178"/>
        <v>6611.1111111111341</v>
      </c>
      <c r="BN118" s="89">
        <f t="shared" ca="1" si="178"/>
        <v>6555.5555555555784</v>
      </c>
      <c r="BO118" s="89">
        <f t="shared" ca="1" si="178"/>
        <v>6500.0000000000227</v>
      </c>
      <c r="BP118" s="89">
        <f t="shared" ca="1" si="178"/>
        <v>6444.4444444444671</v>
      </c>
      <c r="BQ118" s="89">
        <f t="shared" ref="BQ118:BX118" ca="1" si="179">+BQ16+BQ50-BQ84</f>
        <v>6388.8888888889114</v>
      </c>
      <c r="BR118" s="89">
        <f t="shared" ca="1" si="179"/>
        <v>6333.3333333333558</v>
      </c>
      <c r="BS118" s="89">
        <f t="shared" ca="1" si="179"/>
        <v>6277.7777777778001</v>
      </c>
      <c r="BT118" s="89">
        <f t="shared" ca="1" si="179"/>
        <v>6222.2222222222445</v>
      </c>
      <c r="BU118" s="89">
        <f t="shared" ca="1" si="179"/>
        <v>6166.6666666666888</v>
      </c>
      <c r="BV118" s="89">
        <f t="shared" ca="1" si="179"/>
        <v>6111.1111111111331</v>
      </c>
      <c r="BW118" s="89">
        <f t="shared" ca="1" si="179"/>
        <v>6055.5555555555775</v>
      </c>
      <c r="BX118" s="89">
        <f t="shared" ca="1" si="179"/>
        <v>6000.0000000000218</v>
      </c>
      <c r="BY118" s="89">
        <f t="shared" ref="BY118:DT118" ca="1" si="180">+BY16+BY50-BY84</f>
        <v>5944.4444444444662</v>
      </c>
      <c r="BZ118" s="89">
        <f t="shared" ca="1" si="180"/>
        <v>5888.8888888889105</v>
      </c>
      <c r="CA118" s="89">
        <f t="shared" ca="1" si="180"/>
        <v>5833.3333333333549</v>
      </c>
      <c r="CB118" s="89">
        <f t="shared" ca="1" si="180"/>
        <v>5777.7777777777992</v>
      </c>
      <c r="CC118" s="89">
        <f t="shared" ca="1" si="180"/>
        <v>5722.2222222222435</v>
      </c>
      <c r="CD118" s="89">
        <f t="shared" ca="1" si="180"/>
        <v>5666.6666666666879</v>
      </c>
      <c r="CE118" s="89">
        <f t="shared" ca="1" si="180"/>
        <v>5611.1111111111322</v>
      </c>
      <c r="CF118" s="89">
        <f t="shared" ca="1" si="180"/>
        <v>5555.5555555555766</v>
      </c>
      <c r="CG118" s="89">
        <f t="shared" ca="1" si="180"/>
        <v>5500.0000000000209</v>
      </c>
      <c r="CH118" s="89">
        <f t="shared" ca="1" si="180"/>
        <v>5444.4444444444653</v>
      </c>
      <c r="CI118" s="89">
        <f t="shared" ca="1" si="180"/>
        <v>5388.8888888889096</v>
      </c>
      <c r="CJ118" s="89">
        <f t="shared" ca="1" si="180"/>
        <v>5333.3333333333539</v>
      </c>
      <c r="CK118" s="89">
        <f t="shared" ca="1" si="180"/>
        <v>5277.7777777777983</v>
      </c>
      <c r="CL118" s="89">
        <f t="shared" ca="1" si="180"/>
        <v>5222.2222222222426</v>
      </c>
      <c r="CM118" s="89">
        <f t="shared" ca="1" si="180"/>
        <v>5166.666666666687</v>
      </c>
      <c r="CN118" s="89">
        <f t="shared" ca="1" si="180"/>
        <v>5111.1111111111313</v>
      </c>
      <c r="CO118" s="89">
        <f t="shared" ca="1" si="180"/>
        <v>5055.5555555555757</v>
      </c>
      <c r="CP118" s="89">
        <f t="shared" ca="1" si="180"/>
        <v>5000.00000000002</v>
      </c>
      <c r="CQ118" s="89">
        <f t="shared" ca="1" si="180"/>
        <v>4944.4444444444644</v>
      </c>
      <c r="CR118" s="89">
        <f t="shared" ca="1" si="180"/>
        <v>4888.8888888889087</v>
      </c>
      <c r="CS118" s="89">
        <f t="shared" ca="1" si="180"/>
        <v>4833.333333333353</v>
      </c>
      <c r="CT118" s="89">
        <f t="shared" ca="1" si="180"/>
        <v>4777.7777777777974</v>
      </c>
      <c r="CU118" s="89">
        <f t="shared" ca="1" si="180"/>
        <v>4722.2222222222417</v>
      </c>
      <c r="CV118" s="89">
        <f t="shared" ca="1" si="180"/>
        <v>4666.6666666666861</v>
      </c>
      <c r="CW118" s="89">
        <f t="shared" ca="1" si="180"/>
        <v>4611.1111111111304</v>
      </c>
      <c r="CX118" s="89">
        <f t="shared" ca="1" si="180"/>
        <v>4555.5555555555748</v>
      </c>
      <c r="CY118" s="89">
        <f t="shared" ca="1" si="180"/>
        <v>4500.0000000000191</v>
      </c>
      <c r="CZ118" s="89">
        <f t="shared" ca="1" si="180"/>
        <v>4444.4444444444634</v>
      </c>
      <c r="DA118" s="89">
        <f t="shared" ca="1" si="180"/>
        <v>4388.8888888889078</v>
      </c>
      <c r="DB118" s="89">
        <f t="shared" ca="1" si="180"/>
        <v>4333.3333333333521</v>
      </c>
      <c r="DC118" s="89">
        <f t="shared" ca="1" si="180"/>
        <v>4277.7777777777965</v>
      </c>
      <c r="DD118" s="89">
        <f t="shared" ca="1" si="180"/>
        <v>4222.2222222222408</v>
      </c>
      <c r="DE118" s="89">
        <f t="shared" ca="1" si="180"/>
        <v>4166.6666666666852</v>
      </c>
      <c r="DF118" s="89">
        <f t="shared" ca="1" si="180"/>
        <v>4111.1111111111295</v>
      </c>
      <c r="DG118" s="89">
        <f t="shared" ca="1" si="180"/>
        <v>4055.5555555555738</v>
      </c>
      <c r="DH118" s="89">
        <f t="shared" ca="1" si="180"/>
        <v>4000.0000000000182</v>
      </c>
      <c r="DI118" s="89">
        <f t="shared" ca="1" si="180"/>
        <v>3944.4444444444625</v>
      </c>
      <c r="DJ118" s="89">
        <f t="shared" ca="1" si="180"/>
        <v>3888.8888888889069</v>
      </c>
      <c r="DK118" s="89">
        <f t="shared" ca="1" si="180"/>
        <v>3833.3333333333512</v>
      </c>
      <c r="DL118" s="89">
        <f t="shared" ca="1" si="180"/>
        <v>3777.7777777777956</v>
      </c>
      <c r="DM118" s="89">
        <f t="shared" ca="1" si="180"/>
        <v>3722.2222222222399</v>
      </c>
      <c r="DN118" s="89">
        <f t="shared" ca="1" si="180"/>
        <v>3666.6666666666843</v>
      </c>
      <c r="DO118" s="89">
        <f t="shared" ca="1" si="180"/>
        <v>3611.1111111111286</v>
      </c>
      <c r="DP118" s="89">
        <f t="shared" ca="1" si="180"/>
        <v>3555.5555555555729</v>
      </c>
      <c r="DQ118" s="89">
        <f t="shared" ca="1" si="180"/>
        <v>3500.0000000000173</v>
      </c>
      <c r="DR118" s="89">
        <f t="shared" ca="1" si="180"/>
        <v>3444.4444444444616</v>
      </c>
      <c r="DS118" s="89">
        <f t="shared" ca="1" si="180"/>
        <v>3388.888888888906</v>
      </c>
      <c r="DT118" s="89">
        <f t="shared" ca="1" si="180"/>
        <v>3333.3333333333503</v>
      </c>
    </row>
    <row r="119" spans="1:124" ht="14.25" customHeight="1" x14ac:dyDescent="0.15">
      <c r="A119" s="85" t="str">
        <f>+Input!G31</f>
        <v>Other Assets</v>
      </c>
      <c r="B119" s="3" t="str">
        <f t="shared" si="168"/>
        <v>Structural Repairs ESTIMATED</v>
      </c>
      <c r="C119" s="91" t="str">
        <f t="shared" si="160"/>
        <v>EUR</v>
      </c>
      <c r="D119" s="23"/>
      <c r="E119" s="89">
        <f t="shared" ref="E119:BP119" ca="1" si="181">+E17+E51-E85</f>
        <v>9944.4444444444453</v>
      </c>
      <c r="F119" s="89">
        <f t="shared" ca="1" si="181"/>
        <v>9888.8888888888905</v>
      </c>
      <c r="G119" s="89">
        <f t="shared" ca="1" si="181"/>
        <v>9833.3333333333358</v>
      </c>
      <c r="H119" s="89">
        <f t="shared" ca="1" si="181"/>
        <v>9777.777777777781</v>
      </c>
      <c r="I119" s="89">
        <f t="shared" ca="1" si="181"/>
        <v>9722.2222222222263</v>
      </c>
      <c r="J119" s="89">
        <f t="shared" ca="1" si="181"/>
        <v>9666.6666666666715</v>
      </c>
      <c r="K119" s="89">
        <f t="shared" ca="1" si="181"/>
        <v>9611.1111111111168</v>
      </c>
      <c r="L119" s="89">
        <f t="shared" ca="1" si="181"/>
        <v>9555.555555555562</v>
      </c>
      <c r="M119" s="89">
        <f t="shared" ca="1" si="181"/>
        <v>9500.0000000000073</v>
      </c>
      <c r="N119" s="89">
        <f t="shared" ca="1" si="181"/>
        <v>9444.4444444444525</v>
      </c>
      <c r="O119" s="89">
        <f t="shared" ca="1" si="181"/>
        <v>9388.8888888888978</v>
      </c>
      <c r="P119" s="89">
        <f t="shared" ca="1" si="181"/>
        <v>9333.333333333343</v>
      </c>
      <c r="Q119" s="89">
        <f t="shared" ca="1" si="181"/>
        <v>9277.7777777777883</v>
      </c>
      <c r="R119" s="89">
        <f t="shared" ca="1" si="181"/>
        <v>9222.2222222222335</v>
      </c>
      <c r="S119" s="89">
        <f t="shared" ca="1" si="181"/>
        <v>9166.6666666666788</v>
      </c>
      <c r="T119" s="89">
        <f t="shared" ca="1" si="181"/>
        <v>9111.111111111124</v>
      </c>
      <c r="U119" s="89">
        <f t="shared" ca="1" si="181"/>
        <v>9055.5555555555693</v>
      </c>
      <c r="V119" s="89">
        <f t="shared" ca="1" si="181"/>
        <v>9000.0000000000146</v>
      </c>
      <c r="W119" s="89">
        <f t="shared" ca="1" si="181"/>
        <v>8944.4444444444598</v>
      </c>
      <c r="X119" s="89">
        <f t="shared" ca="1" si="181"/>
        <v>8888.8888888889051</v>
      </c>
      <c r="Y119" s="89">
        <f t="shared" ca="1" si="181"/>
        <v>8833.3333333333503</v>
      </c>
      <c r="Z119" s="89">
        <f t="shared" ca="1" si="181"/>
        <v>8777.7777777777956</v>
      </c>
      <c r="AA119" s="89">
        <f t="shared" ca="1" si="181"/>
        <v>8722.2222222222408</v>
      </c>
      <c r="AB119" s="89">
        <f t="shared" ca="1" si="181"/>
        <v>8666.6666666666861</v>
      </c>
      <c r="AC119" s="89">
        <f t="shared" ca="1" si="181"/>
        <v>8611.1111111111313</v>
      </c>
      <c r="AD119" s="89">
        <f t="shared" ca="1" si="181"/>
        <v>8555.5555555555766</v>
      </c>
      <c r="AE119" s="89">
        <f t="shared" ca="1" si="181"/>
        <v>8500.0000000000218</v>
      </c>
      <c r="AF119" s="89">
        <f t="shared" ca="1" si="181"/>
        <v>8444.4444444444671</v>
      </c>
      <c r="AG119" s="89">
        <f t="shared" ca="1" si="181"/>
        <v>8388.8888888889123</v>
      </c>
      <c r="AH119" s="89">
        <f t="shared" ca="1" si="181"/>
        <v>8333.3333333333576</v>
      </c>
      <c r="AI119" s="89">
        <f t="shared" ca="1" si="181"/>
        <v>8277.7777777778028</v>
      </c>
      <c r="AJ119" s="89">
        <f t="shared" ca="1" si="181"/>
        <v>8222.2222222222481</v>
      </c>
      <c r="AK119" s="89">
        <f t="shared" ca="1" si="181"/>
        <v>8166.6666666666924</v>
      </c>
      <c r="AL119" s="89">
        <f t="shared" ca="1" si="181"/>
        <v>8111.1111111111368</v>
      </c>
      <c r="AM119" s="89">
        <f t="shared" ca="1" si="181"/>
        <v>8055.5555555555811</v>
      </c>
      <c r="AN119" s="89">
        <f t="shared" ca="1" si="181"/>
        <v>8000.0000000000255</v>
      </c>
      <c r="AO119" s="89">
        <f t="shared" ca="1" si="181"/>
        <v>7944.4444444444698</v>
      </c>
      <c r="AP119" s="89">
        <f t="shared" ca="1" si="181"/>
        <v>7888.8888888889142</v>
      </c>
      <c r="AQ119" s="89">
        <f t="shared" ca="1" si="181"/>
        <v>7833.3333333333585</v>
      </c>
      <c r="AR119" s="89">
        <f t="shared" ca="1" si="181"/>
        <v>7777.7777777778028</v>
      </c>
      <c r="AS119" s="89">
        <f t="shared" ca="1" si="181"/>
        <v>7722.2222222222472</v>
      </c>
      <c r="AT119" s="89">
        <f t="shared" ca="1" si="181"/>
        <v>7666.6666666666915</v>
      </c>
      <c r="AU119" s="89">
        <f t="shared" ca="1" si="181"/>
        <v>7611.1111111111359</v>
      </c>
      <c r="AV119" s="89">
        <f t="shared" ca="1" si="181"/>
        <v>7555.5555555555802</v>
      </c>
      <c r="AW119" s="89">
        <f t="shared" ca="1" si="181"/>
        <v>7500.0000000000246</v>
      </c>
      <c r="AX119" s="89">
        <f t="shared" ca="1" si="181"/>
        <v>7444.4444444444689</v>
      </c>
      <c r="AY119" s="89">
        <f t="shared" ca="1" si="181"/>
        <v>7388.8888888889132</v>
      </c>
      <c r="AZ119" s="89">
        <f t="shared" ca="1" si="181"/>
        <v>7333.3333333333576</v>
      </c>
      <c r="BA119" s="89">
        <f t="shared" ca="1" si="181"/>
        <v>7277.7777777778019</v>
      </c>
      <c r="BB119" s="89">
        <f t="shared" ca="1" si="181"/>
        <v>7222.2222222222463</v>
      </c>
      <c r="BC119" s="89">
        <f t="shared" ca="1" si="181"/>
        <v>7166.6666666666906</v>
      </c>
      <c r="BD119" s="89">
        <f t="shared" ca="1" si="181"/>
        <v>7111.111111111135</v>
      </c>
      <c r="BE119" s="89">
        <f t="shared" ca="1" si="181"/>
        <v>7055.5555555555793</v>
      </c>
      <c r="BF119" s="89">
        <f t="shared" ca="1" si="181"/>
        <v>7000.0000000000236</v>
      </c>
      <c r="BG119" s="89">
        <f t="shared" ca="1" si="181"/>
        <v>6944.444444444468</v>
      </c>
      <c r="BH119" s="89">
        <f t="shared" ca="1" si="181"/>
        <v>6888.8888888889123</v>
      </c>
      <c r="BI119" s="89">
        <f t="shared" ca="1" si="181"/>
        <v>6833.3333333333567</v>
      </c>
      <c r="BJ119" s="89">
        <f t="shared" ca="1" si="181"/>
        <v>6777.777777777801</v>
      </c>
      <c r="BK119" s="89">
        <f t="shared" ca="1" si="181"/>
        <v>6722.2222222222454</v>
      </c>
      <c r="BL119" s="89">
        <f t="shared" ca="1" si="181"/>
        <v>6666.6666666666897</v>
      </c>
      <c r="BM119" s="89">
        <f t="shared" ca="1" si="181"/>
        <v>6611.1111111111341</v>
      </c>
      <c r="BN119" s="89">
        <f t="shared" ca="1" si="181"/>
        <v>6555.5555555555784</v>
      </c>
      <c r="BO119" s="89">
        <f t="shared" ca="1" si="181"/>
        <v>6500.0000000000227</v>
      </c>
      <c r="BP119" s="89">
        <f t="shared" ca="1" si="181"/>
        <v>6444.4444444444671</v>
      </c>
      <c r="BQ119" s="89">
        <f t="shared" ref="BQ119:BX119" ca="1" si="182">+BQ17+BQ51-BQ85</f>
        <v>6388.8888888889114</v>
      </c>
      <c r="BR119" s="89">
        <f t="shared" ca="1" si="182"/>
        <v>6333.3333333333558</v>
      </c>
      <c r="BS119" s="89">
        <f t="shared" ca="1" si="182"/>
        <v>6277.7777777778001</v>
      </c>
      <c r="BT119" s="89">
        <f t="shared" ca="1" si="182"/>
        <v>6222.2222222222445</v>
      </c>
      <c r="BU119" s="89">
        <f t="shared" ca="1" si="182"/>
        <v>6166.6666666666888</v>
      </c>
      <c r="BV119" s="89">
        <f t="shared" ca="1" si="182"/>
        <v>6111.1111111111331</v>
      </c>
      <c r="BW119" s="89">
        <f t="shared" ca="1" si="182"/>
        <v>6055.5555555555775</v>
      </c>
      <c r="BX119" s="89">
        <f t="shared" ca="1" si="182"/>
        <v>6000.0000000000218</v>
      </c>
      <c r="BY119" s="89">
        <f t="shared" ref="BY119:DT119" ca="1" si="183">+BY17+BY51-BY85</f>
        <v>5944.4444444444662</v>
      </c>
      <c r="BZ119" s="89">
        <f t="shared" ca="1" si="183"/>
        <v>5888.8888888889105</v>
      </c>
      <c r="CA119" s="89">
        <f t="shared" ca="1" si="183"/>
        <v>5833.3333333333549</v>
      </c>
      <c r="CB119" s="89">
        <f t="shared" ca="1" si="183"/>
        <v>5777.7777777777992</v>
      </c>
      <c r="CC119" s="89">
        <f t="shared" ca="1" si="183"/>
        <v>5722.2222222222435</v>
      </c>
      <c r="CD119" s="89">
        <f t="shared" ca="1" si="183"/>
        <v>5666.6666666666879</v>
      </c>
      <c r="CE119" s="89">
        <f t="shared" ca="1" si="183"/>
        <v>5611.1111111111322</v>
      </c>
      <c r="CF119" s="89">
        <f t="shared" ca="1" si="183"/>
        <v>5555.5555555555766</v>
      </c>
      <c r="CG119" s="89">
        <f t="shared" ca="1" si="183"/>
        <v>5500.0000000000209</v>
      </c>
      <c r="CH119" s="89">
        <f t="shared" ca="1" si="183"/>
        <v>5444.4444444444653</v>
      </c>
      <c r="CI119" s="89">
        <f t="shared" ca="1" si="183"/>
        <v>5388.8888888889096</v>
      </c>
      <c r="CJ119" s="89">
        <f t="shared" ca="1" si="183"/>
        <v>5333.3333333333539</v>
      </c>
      <c r="CK119" s="89">
        <f t="shared" ca="1" si="183"/>
        <v>5277.7777777777983</v>
      </c>
      <c r="CL119" s="89">
        <f t="shared" ca="1" si="183"/>
        <v>5222.2222222222426</v>
      </c>
      <c r="CM119" s="89">
        <f t="shared" ca="1" si="183"/>
        <v>5166.666666666687</v>
      </c>
      <c r="CN119" s="89">
        <f t="shared" ca="1" si="183"/>
        <v>5111.1111111111313</v>
      </c>
      <c r="CO119" s="89">
        <f t="shared" ca="1" si="183"/>
        <v>5055.5555555555757</v>
      </c>
      <c r="CP119" s="89">
        <f t="shared" ca="1" si="183"/>
        <v>5000.00000000002</v>
      </c>
      <c r="CQ119" s="89">
        <f t="shared" ca="1" si="183"/>
        <v>4944.4444444444644</v>
      </c>
      <c r="CR119" s="89">
        <f t="shared" ca="1" si="183"/>
        <v>4888.8888888889087</v>
      </c>
      <c r="CS119" s="89">
        <f t="shared" ca="1" si="183"/>
        <v>4833.333333333353</v>
      </c>
      <c r="CT119" s="89">
        <f t="shared" ca="1" si="183"/>
        <v>4777.7777777777974</v>
      </c>
      <c r="CU119" s="89">
        <f t="shared" ca="1" si="183"/>
        <v>4722.2222222222417</v>
      </c>
      <c r="CV119" s="89">
        <f t="shared" ca="1" si="183"/>
        <v>4666.6666666666861</v>
      </c>
      <c r="CW119" s="89">
        <f t="shared" ca="1" si="183"/>
        <v>4611.1111111111304</v>
      </c>
      <c r="CX119" s="89">
        <f t="shared" ca="1" si="183"/>
        <v>4555.5555555555748</v>
      </c>
      <c r="CY119" s="89">
        <f t="shared" ca="1" si="183"/>
        <v>4500.0000000000191</v>
      </c>
      <c r="CZ119" s="89">
        <f t="shared" ca="1" si="183"/>
        <v>4444.4444444444634</v>
      </c>
      <c r="DA119" s="89">
        <f t="shared" ca="1" si="183"/>
        <v>4388.8888888889078</v>
      </c>
      <c r="DB119" s="89">
        <f t="shared" ca="1" si="183"/>
        <v>4333.3333333333521</v>
      </c>
      <c r="DC119" s="89">
        <f t="shared" ca="1" si="183"/>
        <v>4277.7777777777965</v>
      </c>
      <c r="DD119" s="89">
        <f t="shared" ca="1" si="183"/>
        <v>4222.2222222222408</v>
      </c>
      <c r="DE119" s="89">
        <f t="shared" ca="1" si="183"/>
        <v>4166.6666666666852</v>
      </c>
      <c r="DF119" s="89">
        <f t="shared" ca="1" si="183"/>
        <v>4111.1111111111295</v>
      </c>
      <c r="DG119" s="89">
        <f t="shared" ca="1" si="183"/>
        <v>4055.5555555555738</v>
      </c>
      <c r="DH119" s="89">
        <f t="shared" ca="1" si="183"/>
        <v>4000.0000000000182</v>
      </c>
      <c r="DI119" s="89">
        <f t="shared" ca="1" si="183"/>
        <v>3944.4444444444625</v>
      </c>
      <c r="DJ119" s="89">
        <f t="shared" ca="1" si="183"/>
        <v>3888.8888888889069</v>
      </c>
      <c r="DK119" s="89">
        <f t="shared" ca="1" si="183"/>
        <v>3833.3333333333512</v>
      </c>
      <c r="DL119" s="89">
        <f t="shared" ca="1" si="183"/>
        <v>3777.7777777777956</v>
      </c>
      <c r="DM119" s="89">
        <f t="shared" ca="1" si="183"/>
        <v>3722.2222222222399</v>
      </c>
      <c r="DN119" s="89">
        <f t="shared" ca="1" si="183"/>
        <v>3666.6666666666843</v>
      </c>
      <c r="DO119" s="89">
        <f t="shared" ca="1" si="183"/>
        <v>3611.1111111111286</v>
      </c>
      <c r="DP119" s="89">
        <f t="shared" ca="1" si="183"/>
        <v>3555.5555555555729</v>
      </c>
      <c r="DQ119" s="89">
        <f t="shared" ca="1" si="183"/>
        <v>3500.0000000000173</v>
      </c>
      <c r="DR119" s="89">
        <f t="shared" ca="1" si="183"/>
        <v>3444.4444444444616</v>
      </c>
      <c r="DS119" s="89">
        <f t="shared" ca="1" si="183"/>
        <v>3388.888888888906</v>
      </c>
      <c r="DT119" s="89">
        <f t="shared" ca="1" si="183"/>
        <v>3333.3333333333503</v>
      </c>
    </row>
    <row r="120" spans="1:124" ht="14.25" customHeight="1" x14ac:dyDescent="0.15">
      <c r="A120" s="85" t="str">
        <f>+Input!G32</f>
        <v>Other Assets</v>
      </c>
      <c r="B120" s="3" t="str">
        <f t="shared" si="168"/>
        <v>Plumbing and Electrical Upgrades ESTIMATED</v>
      </c>
      <c r="C120" s="91" t="str">
        <f t="shared" si="160"/>
        <v>EUR</v>
      </c>
      <c r="D120" s="23"/>
      <c r="E120" s="89">
        <f t="shared" ref="E120:BP120" ca="1" si="184">+E18+E52-E86</f>
        <v>14916.666666666666</v>
      </c>
      <c r="F120" s="89">
        <f t="shared" ca="1" si="184"/>
        <v>14833.333333333332</v>
      </c>
      <c r="G120" s="89">
        <f t="shared" ca="1" si="184"/>
        <v>14749.999999999998</v>
      </c>
      <c r="H120" s="89">
        <f t="shared" ca="1" si="184"/>
        <v>14666.666666666664</v>
      </c>
      <c r="I120" s="89">
        <f t="shared" ca="1" si="184"/>
        <v>14583.33333333333</v>
      </c>
      <c r="J120" s="89">
        <f t="shared" ca="1" si="184"/>
        <v>14499.999999999996</v>
      </c>
      <c r="K120" s="89">
        <f t="shared" ca="1" si="184"/>
        <v>14416.666666666662</v>
      </c>
      <c r="L120" s="89">
        <f t="shared" ca="1" si="184"/>
        <v>14333.333333333328</v>
      </c>
      <c r="M120" s="89">
        <f t="shared" ca="1" si="184"/>
        <v>14249.999999999995</v>
      </c>
      <c r="N120" s="89">
        <f t="shared" ca="1" si="184"/>
        <v>14166.666666666661</v>
      </c>
      <c r="O120" s="89">
        <f t="shared" ca="1" si="184"/>
        <v>14083.333333333327</v>
      </c>
      <c r="P120" s="89">
        <f t="shared" ca="1" si="184"/>
        <v>13999.999999999993</v>
      </c>
      <c r="Q120" s="89">
        <f t="shared" ca="1" si="184"/>
        <v>13916.666666666659</v>
      </c>
      <c r="R120" s="89">
        <f t="shared" ca="1" si="184"/>
        <v>13833.333333333325</v>
      </c>
      <c r="S120" s="89">
        <f t="shared" ca="1" si="184"/>
        <v>13749.999999999991</v>
      </c>
      <c r="T120" s="89">
        <f t="shared" ca="1" si="184"/>
        <v>13666.666666666657</v>
      </c>
      <c r="U120" s="89">
        <f t="shared" ca="1" si="184"/>
        <v>13583.333333333323</v>
      </c>
      <c r="V120" s="89">
        <f t="shared" ca="1" si="184"/>
        <v>13499.999999999989</v>
      </c>
      <c r="W120" s="89">
        <f t="shared" ca="1" si="184"/>
        <v>13416.666666666655</v>
      </c>
      <c r="X120" s="89">
        <f t="shared" ca="1" si="184"/>
        <v>13333.333333333321</v>
      </c>
      <c r="Y120" s="89">
        <f t="shared" ca="1" si="184"/>
        <v>13249.999999999987</v>
      </c>
      <c r="Z120" s="89">
        <f t="shared" ca="1" si="184"/>
        <v>13166.666666666653</v>
      </c>
      <c r="AA120" s="89">
        <f t="shared" ca="1" si="184"/>
        <v>13083.333333333319</v>
      </c>
      <c r="AB120" s="89">
        <f t="shared" ca="1" si="184"/>
        <v>12999.999999999985</v>
      </c>
      <c r="AC120" s="89">
        <f t="shared" ca="1" si="184"/>
        <v>12916.666666666652</v>
      </c>
      <c r="AD120" s="89">
        <f t="shared" ca="1" si="184"/>
        <v>12833.333333333318</v>
      </c>
      <c r="AE120" s="89">
        <f t="shared" ca="1" si="184"/>
        <v>12749.999999999984</v>
      </c>
      <c r="AF120" s="89">
        <f t="shared" ca="1" si="184"/>
        <v>12666.66666666665</v>
      </c>
      <c r="AG120" s="89">
        <f t="shared" ca="1" si="184"/>
        <v>12583.333333333316</v>
      </c>
      <c r="AH120" s="89">
        <f t="shared" ca="1" si="184"/>
        <v>12499.999999999982</v>
      </c>
      <c r="AI120" s="89">
        <f t="shared" ca="1" si="184"/>
        <v>12416.666666666648</v>
      </c>
      <c r="AJ120" s="89">
        <f t="shared" ca="1" si="184"/>
        <v>12333.333333333314</v>
      </c>
      <c r="AK120" s="89">
        <f t="shared" ca="1" si="184"/>
        <v>12249.99999999998</v>
      </c>
      <c r="AL120" s="89">
        <f t="shared" ca="1" si="184"/>
        <v>12166.666666666646</v>
      </c>
      <c r="AM120" s="89">
        <f t="shared" ca="1" si="184"/>
        <v>12083.333333333312</v>
      </c>
      <c r="AN120" s="89">
        <f t="shared" ca="1" si="184"/>
        <v>11999.999999999978</v>
      </c>
      <c r="AO120" s="89">
        <f t="shared" ca="1" si="184"/>
        <v>11916.666666666644</v>
      </c>
      <c r="AP120" s="89">
        <f t="shared" ca="1" si="184"/>
        <v>11833.33333333331</v>
      </c>
      <c r="AQ120" s="89">
        <f t="shared" ca="1" si="184"/>
        <v>11749.999999999976</v>
      </c>
      <c r="AR120" s="89">
        <f t="shared" ca="1" si="184"/>
        <v>11666.666666666642</v>
      </c>
      <c r="AS120" s="89">
        <f t="shared" ca="1" si="184"/>
        <v>11583.333333333308</v>
      </c>
      <c r="AT120" s="89">
        <f t="shared" ca="1" si="184"/>
        <v>11499.999999999975</v>
      </c>
      <c r="AU120" s="89">
        <f t="shared" ca="1" si="184"/>
        <v>11416.666666666641</v>
      </c>
      <c r="AV120" s="89">
        <f t="shared" ca="1" si="184"/>
        <v>11333.333333333307</v>
      </c>
      <c r="AW120" s="89">
        <f t="shared" ca="1" si="184"/>
        <v>11249.999999999973</v>
      </c>
      <c r="AX120" s="89">
        <f t="shared" ca="1" si="184"/>
        <v>11166.666666666639</v>
      </c>
      <c r="AY120" s="89">
        <f t="shared" ca="1" si="184"/>
        <v>11083.333333333305</v>
      </c>
      <c r="AZ120" s="89">
        <f t="shared" ca="1" si="184"/>
        <v>10999.999999999971</v>
      </c>
      <c r="BA120" s="89">
        <f t="shared" ca="1" si="184"/>
        <v>10916.666666666637</v>
      </c>
      <c r="BB120" s="89">
        <f t="shared" ca="1" si="184"/>
        <v>10833.333333333303</v>
      </c>
      <c r="BC120" s="89">
        <f t="shared" ca="1" si="184"/>
        <v>10749.999999999969</v>
      </c>
      <c r="BD120" s="89">
        <f t="shared" ca="1" si="184"/>
        <v>10666.666666666635</v>
      </c>
      <c r="BE120" s="89">
        <f t="shared" ca="1" si="184"/>
        <v>10583.333333333301</v>
      </c>
      <c r="BF120" s="89">
        <f t="shared" ca="1" si="184"/>
        <v>10499.999999999967</v>
      </c>
      <c r="BG120" s="89">
        <f t="shared" ca="1" si="184"/>
        <v>10416.666666666633</v>
      </c>
      <c r="BH120" s="89">
        <f t="shared" ca="1" si="184"/>
        <v>10333.333333333299</v>
      </c>
      <c r="BI120" s="89">
        <f t="shared" ca="1" si="184"/>
        <v>10249.999999999965</v>
      </c>
      <c r="BJ120" s="89">
        <f t="shared" ca="1" si="184"/>
        <v>10166.666666666631</v>
      </c>
      <c r="BK120" s="89">
        <f t="shared" ca="1" si="184"/>
        <v>10083.333333333298</v>
      </c>
      <c r="BL120" s="89">
        <f t="shared" ca="1" si="184"/>
        <v>9999.9999999999636</v>
      </c>
      <c r="BM120" s="89">
        <f t="shared" ca="1" si="184"/>
        <v>9916.6666666666297</v>
      </c>
      <c r="BN120" s="89">
        <f t="shared" ca="1" si="184"/>
        <v>9833.3333333332957</v>
      </c>
      <c r="BO120" s="89">
        <f t="shared" ca="1" si="184"/>
        <v>9749.9999999999618</v>
      </c>
      <c r="BP120" s="89">
        <f t="shared" ca="1" si="184"/>
        <v>9666.6666666666279</v>
      </c>
      <c r="BQ120" s="89">
        <f t="shared" ref="BQ120:BX120" ca="1" si="185">+BQ18+BQ52-BQ86</f>
        <v>9583.3333333332939</v>
      </c>
      <c r="BR120" s="89">
        <f t="shared" ca="1" si="185"/>
        <v>9499.99999999996</v>
      </c>
      <c r="BS120" s="89">
        <f t="shared" ca="1" si="185"/>
        <v>9416.666666666626</v>
      </c>
      <c r="BT120" s="89">
        <f t="shared" ca="1" si="185"/>
        <v>9333.3333333332921</v>
      </c>
      <c r="BU120" s="89">
        <f t="shared" ca="1" si="185"/>
        <v>9249.9999999999582</v>
      </c>
      <c r="BV120" s="89">
        <f t="shared" ca="1" si="185"/>
        <v>9166.6666666666242</v>
      </c>
      <c r="BW120" s="89">
        <f t="shared" ca="1" si="185"/>
        <v>9083.3333333332903</v>
      </c>
      <c r="BX120" s="89">
        <f t="shared" ca="1" si="185"/>
        <v>8999.9999999999563</v>
      </c>
      <c r="BY120" s="89">
        <f t="shared" ref="BY120:DT120" ca="1" si="186">+BY18+BY52-BY86</f>
        <v>8916.6666666666224</v>
      </c>
      <c r="BZ120" s="89">
        <f t="shared" ca="1" si="186"/>
        <v>8833.3333333332885</v>
      </c>
      <c r="CA120" s="89">
        <f t="shared" ca="1" si="186"/>
        <v>8749.9999999999545</v>
      </c>
      <c r="CB120" s="89">
        <f t="shared" ca="1" si="186"/>
        <v>8666.6666666666206</v>
      </c>
      <c r="CC120" s="89">
        <f t="shared" ca="1" si="186"/>
        <v>8583.3333333332866</v>
      </c>
      <c r="CD120" s="89">
        <f t="shared" ca="1" si="186"/>
        <v>8499.9999999999527</v>
      </c>
      <c r="CE120" s="89">
        <f t="shared" ca="1" si="186"/>
        <v>8416.6666666666188</v>
      </c>
      <c r="CF120" s="89">
        <f t="shared" ca="1" si="186"/>
        <v>8333.3333333332848</v>
      </c>
      <c r="CG120" s="89">
        <f t="shared" ca="1" si="186"/>
        <v>8249.9999999999509</v>
      </c>
      <c r="CH120" s="89">
        <f t="shared" ca="1" si="186"/>
        <v>8166.6666666666179</v>
      </c>
      <c r="CI120" s="89">
        <f t="shared" ca="1" si="186"/>
        <v>8083.3333333332848</v>
      </c>
      <c r="CJ120" s="89">
        <f t="shared" ca="1" si="186"/>
        <v>7999.9999999999518</v>
      </c>
      <c r="CK120" s="89">
        <f t="shared" ca="1" si="186"/>
        <v>7916.6666666666188</v>
      </c>
      <c r="CL120" s="89">
        <f t="shared" ca="1" si="186"/>
        <v>7833.3333333332857</v>
      </c>
      <c r="CM120" s="89">
        <f t="shared" ca="1" si="186"/>
        <v>7749.9999999999527</v>
      </c>
      <c r="CN120" s="89">
        <f t="shared" ca="1" si="186"/>
        <v>7666.6666666666197</v>
      </c>
      <c r="CO120" s="89">
        <f t="shared" ca="1" si="186"/>
        <v>7583.3333333332866</v>
      </c>
      <c r="CP120" s="89">
        <f t="shared" ca="1" si="186"/>
        <v>7499.9999999999536</v>
      </c>
      <c r="CQ120" s="89">
        <f t="shared" ca="1" si="186"/>
        <v>7416.6666666666206</v>
      </c>
      <c r="CR120" s="89">
        <f t="shared" ca="1" si="186"/>
        <v>7333.3333333332876</v>
      </c>
      <c r="CS120" s="89">
        <f t="shared" ca="1" si="186"/>
        <v>7249.9999999999545</v>
      </c>
      <c r="CT120" s="89">
        <f t="shared" ca="1" si="186"/>
        <v>7166.6666666666215</v>
      </c>
      <c r="CU120" s="89">
        <f t="shared" ca="1" si="186"/>
        <v>7083.3333333332885</v>
      </c>
      <c r="CV120" s="89">
        <f t="shared" ca="1" si="186"/>
        <v>6999.9999999999554</v>
      </c>
      <c r="CW120" s="89">
        <f t="shared" ca="1" si="186"/>
        <v>6916.6666666666224</v>
      </c>
      <c r="CX120" s="89">
        <f t="shared" ca="1" si="186"/>
        <v>6833.3333333332894</v>
      </c>
      <c r="CY120" s="89">
        <f t="shared" ca="1" si="186"/>
        <v>6749.9999999999563</v>
      </c>
      <c r="CZ120" s="89">
        <f t="shared" ca="1" si="186"/>
        <v>6666.6666666666233</v>
      </c>
      <c r="DA120" s="89">
        <f t="shared" ca="1" si="186"/>
        <v>6583.3333333332903</v>
      </c>
      <c r="DB120" s="89">
        <f t="shared" ca="1" si="186"/>
        <v>6499.9999999999573</v>
      </c>
      <c r="DC120" s="89">
        <f t="shared" ca="1" si="186"/>
        <v>6416.6666666666242</v>
      </c>
      <c r="DD120" s="89">
        <f t="shared" ca="1" si="186"/>
        <v>6333.3333333332912</v>
      </c>
      <c r="DE120" s="89">
        <f t="shared" ca="1" si="186"/>
        <v>6249.9999999999582</v>
      </c>
      <c r="DF120" s="89">
        <f t="shared" ca="1" si="186"/>
        <v>6166.6666666666251</v>
      </c>
      <c r="DG120" s="89">
        <f t="shared" ca="1" si="186"/>
        <v>6083.3333333332921</v>
      </c>
      <c r="DH120" s="89">
        <f t="shared" ca="1" si="186"/>
        <v>5999.9999999999591</v>
      </c>
      <c r="DI120" s="89">
        <f t="shared" ca="1" si="186"/>
        <v>5916.666666666626</v>
      </c>
      <c r="DJ120" s="89">
        <f t="shared" ca="1" si="186"/>
        <v>5833.333333333293</v>
      </c>
      <c r="DK120" s="89">
        <f t="shared" ca="1" si="186"/>
        <v>5749.99999999996</v>
      </c>
      <c r="DL120" s="89">
        <f t="shared" ca="1" si="186"/>
        <v>5666.666666666627</v>
      </c>
      <c r="DM120" s="89">
        <f t="shared" ca="1" si="186"/>
        <v>5583.3333333332939</v>
      </c>
      <c r="DN120" s="89">
        <f t="shared" ca="1" si="186"/>
        <v>5499.9999999999609</v>
      </c>
      <c r="DO120" s="89">
        <f t="shared" ca="1" si="186"/>
        <v>5416.6666666666279</v>
      </c>
      <c r="DP120" s="89">
        <f t="shared" ca="1" si="186"/>
        <v>5333.3333333332948</v>
      </c>
      <c r="DQ120" s="89">
        <f t="shared" ca="1" si="186"/>
        <v>5249.9999999999618</v>
      </c>
      <c r="DR120" s="89">
        <f t="shared" ca="1" si="186"/>
        <v>5166.6666666666288</v>
      </c>
      <c r="DS120" s="89">
        <f t="shared" ca="1" si="186"/>
        <v>5083.3333333332957</v>
      </c>
      <c r="DT120" s="89">
        <f t="shared" ca="1" si="186"/>
        <v>4999.9999999999627</v>
      </c>
    </row>
    <row r="121" spans="1:124" ht="14.25" customHeight="1" x14ac:dyDescent="0.15">
      <c r="A121" s="85" t="str">
        <f>+Input!G33</f>
        <v>Other Assets</v>
      </c>
      <c r="B121" s="3" t="str">
        <f t="shared" si="168"/>
        <v>HVAC System Upgrades ESTIMATED</v>
      </c>
      <c r="C121" s="91" t="str">
        <f t="shared" si="160"/>
        <v>EUR</v>
      </c>
      <c r="D121" s="23"/>
      <c r="E121" s="89">
        <f t="shared" ref="E121:BP121" ca="1" si="187">+E19+E53-E87</f>
        <v>8950</v>
      </c>
      <c r="F121" s="89">
        <f t="shared" ca="1" si="187"/>
        <v>8900</v>
      </c>
      <c r="G121" s="89">
        <f t="shared" ca="1" si="187"/>
        <v>8850</v>
      </c>
      <c r="H121" s="89">
        <f t="shared" ca="1" si="187"/>
        <v>8800</v>
      </c>
      <c r="I121" s="89">
        <f t="shared" ca="1" si="187"/>
        <v>8750</v>
      </c>
      <c r="J121" s="89">
        <f t="shared" ca="1" si="187"/>
        <v>8700</v>
      </c>
      <c r="K121" s="89">
        <f t="shared" ca="1" si="187"/>
        <v>8650</v>
      </c>
      <c r="L121" s="89">
        <f t="shared" ca="1" si="187"/>
        <v>8600</v>
      </c>
      <c r="M121" s="89">
        <f t="shared" ca="1" si="187"/>
        <v>8550</v>
      </c>
      <c r="N121" s="89">
        <f t="shared" ca="1" si="187"/>
        <v>8500</v>
      </c>
      <c r="O121" s="89">
        <f t="shared" ca="1" si="187"/>
        <v>8450</v>
      </c>
      <c r="P121" s="89">
        <f t="shared" ca="1" si="187"/>
        <v>8400</v>
      </c>
      <c r="Q121" s="89">
        <f t="shared" ca="1" si="187"/>
        <v>8350</v>
      </c>
      <c r="R121" s="89">
        <f t="shared" ca="1" si="187"/>
        <v>8300</v>
      </c>
      <c r="S121" s="89">
        <f t="shared" ca="1" si="187"/>
        <v>8250</v>
      </c>
      <c r="T121" s="89">
        <f t="shared" ca="1" si="187"/>
        <v>8200</v>
      </c>
      <c r="U121" s="89">
        <f t="shared" ca="1" si="187"/>
        <v>8150</v>
      </c>
      <c r="V121" s="89">
        <f t="shared" ca="1" si="187"/>
        <v>8100</v>
      </c>
      <c r="W121" s="89">
        <f t="shared" ca="1" si="187"/>
        <v>8050</v>
      </c>
      <c r="X121" s="89">
        <f t="shared" ca="1" si="187"/>
        <v>8000</v>
      </c>
      <c r="Y121" s="89">
        <f t="shared" ca="1" si="187"/>
        <v>7950</v>
      </c>
      <c r="Z121" s="89">
        <f t="shared" ca="1" si="187"/>
        <v>7900</v>
      </c>
      <c r="AA121" s="89">
        <f t="shared" ca="1" si="187"/>
        <v>7850</v>
      </c>
      <c r="AB121" s="89">
        <f t="shared" ca="1" si="187"/>
        <v>7800</v>
      </c>
      <c r="AC121" s="89">
        <f t="shared" ca="1" si="187"/>
        <v>7750</v>
      </c>
      <c r="AD121" s="89">
        <f t="shared" ca="1" si="187"/>
        <v>7700</v>
      </c>
      <c r="AE121" s="89">
        <f t="shared" ca="1" si="187"/>
        <v>7650</v>
      </c>
      <c r="AF121" s="89">
        <f t="shared" ca="1" si="187"/>
        <v>7600</v>
      </c>
      <c r="AG121" s="89">
        <f t="shared" ca="1" si="187"/>
        <v>7550</v>
      </c>
      <c r="AH121" s="89">
        <f t="shared" ca="1" si="187"/>
        <v>7500</v>
      </c>
      <c r="AI121" s="89">
        <f t="shared" ca="1" si="187"/>
        <v>7450</v>
      </c>
      <c r="AJ121" s="89">
        <f t="shared" ca="1" si="187"/>
        <v>7400</v>
      </c>
      <c r="AK121" s="89">
        <f t="shared" ca="1" si="187"/>
        <v>7350</v>
      </c>
      <c r="AL121" s="89">
        <f t="shared" ca="1" si="187"/>
        <v>7300</v>
      </c>
      <c r="AM121" s="89">
        <f t="shared" ca="1" si="187"/>
        <v>7250</v>
      </c>
      <c r="AN121" s="89">
        <f t="shared" ca="1" si="187"/>
        <v>7200</v>
      </c>
      <c r="AO121" s="89">
        <f t="shared" ca="1" si="187"/>
        <v>7150</v>
      </c>
      <c r="AP121" s="89">
        <f t="shared" ca="1" si="187"/>
        <v>7100</v>
      </c>
      <c r="AQ121" s="89">
        <f t="shared" ca="1" si="187"/>
        <v>7050</v>
      </c>
      <c r="AR121" s="89">
        <f t="shared" ca="1" si="187"/>
        <v>7000</v>
      </c>
      <c r="AS121" s="89">
        <f t="shared" ca="1" si="187"/>
        <v>6950</v>
      </c>
      <c r="AT121" s="89">
        <f t="shared" ca="1" si="187"/>
        <v>6900</v>
      </c>
      <c r="AU121" s="89">
        <f t="shared" ca="1" si="187"/>
        <v>6850</v>
      </c>
      <c r="AV121" s="89">
        <f t="shared" ca="1" si="187"/>
        <v>6800</v>
      </c>
      <c r="AW121" s="89">
        <f t="shared" ca="1" si="187"/>
        <v>6750</v>
      </c>
      <c r="AX121" s="89">
        <f t="shared" ca="1" si="187"/>
        <v>6700</v>
      </c>
      <c r="AY121" s="89">
        <f t="shared" ca="1" si="187"/>
        <v>6650</v>
      </c>
      <c r="AZ121" s="89">
        <f t="shared" ca="1" si="187"/>
        <v>6600</v>
      </c>
      <c r="BA121" s="89">
        <f t="shared" ca="1" si="187"/>
        <v>6550</v>
      </c>
      <c r="BB121" s="89">
        <f t="shared" ca="1" si="187"/>
        <v>6500</v>
      </c>
      <c r="BC121" s="89">
        <f t="shared" ca="1" si="187"/>
        <v>6450</v>
      </c>
      <c r="BD121" s="89">
        <f t="shared" ca="1" si="187"/>
        <v>6400</v>
      </c>
      <c r="BE121" s="89">
        <f t="shared" ca="1" si="187"/>
        <v>6350</v>
      </c>
      <c r="BF121" s="89">
        <f t="shared" ca="1" si="187"/>
        <v>6300</v>
      </c>
      <c r="BG121" s="89">
        <f t="shared" ca="1" si="187"/>
        <v>6250</v>
      </c>
      <c r="BH121" s="89">
        <f t="shared" ca="1" si="187"/>
        <v>6200</v>
      </c>
      <c r="BI121" s="89">
        <f t="shared" ca="1" si="187"/>
        <v>6150</v>
      </c>
      <c r="BJ121" s="89">
        <f t="shared" ca="1" si="187"/>
        <v>6100</v>
      </c>
      <c r="BK121" s="89">
        <f t="shared" ca="1" si="187"/>
        <v>6050</v>
      </c>
      <c r="BL121" s="89">
        <f t="shared" ca="1" si="187"/>
        <v>6000</v>
      </c>
      <c r="BM121" s="89">
        <f t="shared" ca="1" si="187"/>
        <v>5950</v>
      </c>
      <c r="BN121" s="89">
        <f t="shared" ca="1" si="187"/>
        <v>5900</v>
      </c>
      <c r="BO121" s="89">
        <f t="shared" ca="1" si="187"/>
        <v>5850</v>
      </c>
      <c r="BP121" s="89">
        <f t="shared" ca="1" si="187"/>
        <v>5800</v>
      </c>
      <c r="BQ121" s="89">
        <f t="shared" ref="BQ121:BX121" ca="1" si="188">+BQ19+BQ53-BQ87</f>
        <v>5750</v>
      </c>
      <c r="BR121" s="89">
        <f t="shared" ca="1" si="188"/>
        <v>5700</v>
      </c>
      <c r="BS121" s="89">
        <f t="shared" ca="1" si="188"/>
        <v>5650</v>
      </c>
      <c r="BT121" s="89">
        <f t="shared" ca="1" si="188"/>
        <v>5600</v>
      </c>
      <c r="BU121" s="89">
        <f t="shared" ca="1" si="188"/>
        <v>5550</v>
      </c>
      <c r="BV121" s="89">
        <f t="shared" ca="1" si="188"/>
        <v>5500</v>
      </c>
      <c r="BW121" s="89">
        <f t="shared" ca="1" si="188"/>
        <v>5450</v>
      </c>
      <c r="BX121" s="89">
        <f t="shared" ca="1" si="188"/>
        <v>5400</v>
      </c>
      <c r="BY121" s="89">
        <f t="shared" ref="BY121:DT121" ca="1" si="189">+BY19+BY53-BY87</f>
        <v>5350</v>
      </c>
      <c r="BZ121" s="89">
        <f t="shared" ca="1" si="189"/>
        <v>5300</v>
      </c>
      <c r="CA121" s="89">
        <f t="shared" ca="1" si="189"/>
        <v>5250</v>
      </c>
      <c r="CB121" s="89">
        <f t="shared" ca="1" si="189"/>
        <v>5200</v>
      </c>
      <c r="CC121" s="89">
        <f t="shared" ca="1" si="189"/>
        <v>5150</v>
      </c>
      <c r="CD121" s="89">
        <f t="shared" ca="1" si="189"/>
        <v>5100</v>
      </c>
      <c r="CE121" s="89">
        <f t="shared" ca="1" si="189"/>
        <v>5050</v>
      </c>
      <c r="CF121" s="89">
        <f t="shared" ca="1" si="189"/>
        <v>5000</v>
      </c>
      <c r="CG121" s="89">
        <f t="shared" ca="1" si="189"/>
        <v>4950</v>
      </c>
      <c r="CH121" s="89">
        <f t="shared" ca="1" si="189"/>
        <v>4900</v>
      </c>
      <c r="CI121" s="89">
        <f t="shared" ca="1" si="189"/>
        <v>4850</v>
      </c>
      <c r="CJ121" s="89">
        <f t="shared" ca="1" si="189"/>
        <v>4800</v>
      </c>
      <c r="CK121" s="89">
        <f t="shared" ca="1" si="189"/>
        <v>4750</v>
      </c>
      <c r="CL121" s="89">
        <f t="shared" ca="1" si="189"/>
        <v>4700</v>
      </c>
      <c r="CM121" s="89">
        <f t="shared" ca="1" si="189"/>
        <v>4650</v>
      </c>
      <c r="CN121" s="89">
        <f t="shared" ca="1" si="189"/>
        <v>4600</v>
      </c>
      <c r="CO121" s="89">
        <f t="shared" ca="1" si="189"/>
        <v>4550</v>
      </c>
      <c r="CP121" s="89">
        <f t="shared" ca="1" si="189"/>
        <v>4500</v>
      </c>
      <c r="CQ121" s="89">
        <f t="shared" ca="1" si="189"/>
        <v>4450</v>
      </c>
      <c r="CR121" s="89">
        <f t="shared" ca="1" si="189"/>
        <v>4400</v>
      </c>
      <c r="CS121" s="89">
        <f t="shared" ca="1" si="189"/>
        <v>4350</v>
      </c>
      <c r="CT121" s="89">
        <f t="shared" ca="1" si="189"/>
        <v>4300</v>
      </c>
      <c r="CU121" s="89">
        <f t="shared" ca="1" si="189"/>
        <v>4250</v>
      </c>
      <c r="CV121" s="89">
        <f t="shared" ca="1" si="189"/>
        <v>4200</v>
      </c>
      <c r="CW121" s="89">
        <f t="shared" ca="1" si="189"/>
        <v>4150</v>
      </c>
      <c r="CX121" s="89">
        <f t="shared" ca="1" si="189"/>
        <v>4100</v>
      </c>
      <c r="CY121" s="89">
        <f t="shared" ca="1" si="189"/>
        <v>4050</v>
      </c>
      <c r="CZ121" s="89">
        <f t="shared" ca="1" si="189"/>
        <v>4000</v>
      </c>
      <c r="DA121" s="89">
        <f t="shared" ca="1" si="189"/>
        <v>3950</v>
      </c>
      <c r="DB121" s="89">
        <f t="shared" ca="1" si="189"/>
        <v>3900</v>
      </c>
      <c r="DC121" s="89">
        <f t="shared" ca="1" si="189"/>
        <v>3850</v>
      </c>
      <c r="DD121" s="89">
        <f t="shared" ca="1" si="189"/>
        <v>3800</v>
      </c>
      <c r="DE121" s="89">
        <f t="shared" ca="1" si="189"/>
        <v>3750</v>
      </c>
      <c r="DF121" s="89">
        <f t="shared" ca="1" si="189"/>
        <v>3700</v>
      </c>
      <c r="DG121" s="89">
        <f t="shared" ca="1" si="189"/>
        <v>3650</v>
      </c>
      <c r="DH121" s="89">
        <f t="shared" ca="1" si="189"/>
        <v>3600</v>
      </c>
      <c r="DI121" s="89">
        <f t="shared" ca="1" si="189"/>
        <v>3550</v>
      </c>
      <c r="DJ121" s="89">
        <f t="shared" ca="1" si="189"/>
        <v>3500</v>
      </c>
      <c r="DK121" s="89">
        <f t="shared" ca="1" si="189"/>
        <v>3450</v>
      </c>
      <c r="DL121" s="89">
        <f t="shared" ca="1" si="189"/>
        <v>3400</v>
      </c>
      <c r="DM121" s="89">
        <f t="shared" ca="1" si="189"/>
        <v>3350</v>
      </c>
      <c r="DN121" s="89">
        <f t="shared" ca="1" si="189"/>
        <v>3300</v>
      </c>
      <c r="DO121" s="89">
        <f t="shared" ca="1" si="189"/>
        <v>3250</v>
      </c>
      <c r="DP121" s="89">
        <f t="shared" ca="1" si="189"/>
        <v>3200</v>
      </c>
      <c r="DQ121" s="89">
        <f t="shared" ca="1" si="189"/>
        <v>3150</v>
      </c>
      <c r="DR121" s="89">
        <f t="shared" ca="1" si="189"/>
        <v>3100</v>
      </c>
      <c r="DS121" s="89">
        <f t="shared" ca="1" si="189"/>
        <v>3050</v>
      </c>
      <c r="DT121" s="89">
        <f t="shared" ca="1" si="189"/>
        <v>3000</v>
      </c>
    </row>
    <row r="122" spans="1:124" ht="14.25" customHeight="1" x14ac:dyDescent="0.15">
      <c r="A122" s="85" t="str">
        <f>+Input!G34</f>
        <v>Other Assets</v>
      </c>
      <c r="B122" s="3" t="str">
        <f t="shared" si="168"/>
        <v>Room Renovations ESTIMATED</v>
      </c>
      <c r="C122" s="91" t="str">
        <f t="shared" si="160"/>
        <v>EUR</v>
      </c>
      <c r="D122" s="23"/>
      <c r="E122" s="89">
        <f t="shared" ref="E122:BP122" ca="1" si="190">+E20+E54-E88</f>
        <v>14916.666666666666</v>
      </c>
      <c r="F122" s="89">
        <f t="shared" ca="1" si="190"/>
        <v>14833.333333333332</v>
      </c>
      <c r="G122" s="89">
        <f t="shared" ca="1" si="190"/>
        <v>14749.999999999998</v>
      </c>
      <c r="H122" s="89">
        <f t="shared" ca="1" si="190"/>
        <v>14666.666666666664</v>
      </c>
      <c r="I122" s="89">
        <f t="shared" ca="1" si="190"/>
        <v>14583.33333333333</v>
      </c>
      <c r="J122" s="89">
        <f t="shared" ca="1" si="190"/>
        <v>14499.999999999996</v>
      </c>
      <c r="K122" s="89">
        <f t="shared" ca="1" si="190"/>
        <v>14416.666666666662</v>
      </c>
      <c r="L122" s="89">
        <f t="shared" ca="1" si="190"/>
        <v>14333.333333333328</v>
      </c>
      <c r="M122" s="89">
        <f t="shared" ca="1" si="190"/>
        <v>14249.999999999995</v>
      </c>
      <c r="N122" s="89">
        <f t="shared" ca="1" si="190"/>
        <v>14166.666666666661</v>
      </c>
      <c r="O122" s="89">
        <f t="shared" ca="1" si="190"/>
        <v>14083.333333333327</v>
      </c>
      <c r="P122" s="89">
        <f t="shared" ca="1" si="190"/>
        <v>13999.999999999993</v>
      </c>
      <c r="Q122" s="89">
        <f t="shared" ca="1" si="190"/>
        <v>13916.666666666659</v>
      </c>
      <c r="R122" s="89">
        <f t="shared" ca="1" si="190"/>
        <v>13833.333333333325</v>
      </c>
      <c r="S122" s="89">
        <f t="shared" ca="1" si="190"/>
        <v>13749.999999999991</v>
      </c>
      <c r="T122" s="89">
        <f t="shared" ca="1" si="190"/>
        <v>13666.666666666657</v>
      </c>
      <c r="U122" s="89">
        <f t="shared" ca="1" si="190"/>
        <v>13583.333333333323</v>
      </c>
      <c r="V122" s="89">
        <f t="shared" ca="1" si="190"/>
        <v>13499.999999999989</v>
      </c>
      <c r="W122" s="89">
        <f t="shared" ca="1" si="190"/>
        <v>13416.666666666655</v>
      </c>
      <c r="X122" s="89">
        <f t="shared" ca="1" si="190"/>
        <v>13333.333333333321</v>
      </c>
      <c r="Y122" s="89">
        <f t="shared" ca="1" si="190"/>
        <v>13249.999999999987</v>
      </c>
      <c r="Z122" s="89">
        <f t="shared" ca="1" si="190"/>
        <v>13166.666666666653</v>
      </c>
      <c r="AA122" s="89">
        <f t="shared" ca="1" si="190"/>
        <v>13083.333333333319</v>
      </c>
      <c r="AB122" s="89">
        <f t="shared" ca="1" si="190"/>
        <v>12999.999999999985</v>
      </c>
      <c r="AC122" s="89">
        <f t="shared" ca="1" si="190"/>
        <v>12916.666666666652</v>
      </c>
      <c r="AD122" s="89">
        <f t="shared" ca="1" si="190"/>
        <v>12833.333333333318</v>
      </c>
      <c r="AE122" s="89">
        <f t="shared" ca="1" si="190"/>
        <v>12749.999999999984</v>
      </c>
      <c r="AF122" s="89">
        <f t="shared" ca="1" si="190"/>
        <v>12666.66666666665</v>
      </c>
      <c r="AG122" s="89">
        <f t="shared" ca="1" si="190"/>
        <v>12583.333333333316</v>
      </c>
      <c r="AH122" s="89">
        <f t="shared" ca="1" si="190"/>
        <v>12499.999999999982</v>
      </c>
      <c r="AI122" s="89">
        <f t="shared" ca="1" si="190"/>
        <v>12416.666666666648</v>
      </c>
      <c r="AJ122" s="89">
        <f t="shared" ca="1" si="190"/>
        <v>12333.333333333314</v>
      </c>
      <c r="AK122" s="89">
        <f t="shared" ca="1" si="190"/>
        <v>12249.99999999998</v>
      </c>
      <c r="AL122" s="89">
        <f t="shared" ca="1" si="190"/>
        <v>12166.666666666646</v>
      </c>
      <c r="AM122" s="89">
        <f t="shared" ca="1" si="190"/>
        <v>12083.333333333312</v>
      </c>
      <c r="AN122" s="89">
        <f t="shared" ca="1" si="190"/>
        <v>11999.999999999978</v>
      </c>
      <c r="AO122" s="89">
        <f t="shared" ca="1" si="190"/>
        <v>11916.666666666644</v>
      </c>
      <c r="AP122" s="89">
        <f t="shared" ca="1" si="190"/>
        <v>11833.33333333331</v>
      </c>
      <c r="AQ122" s="89">
        <f t="shared" ca="1" si="190"/>
        <v>11749.999999999976</v>
      </c>
      <c r="AR122" s="89">
        <f t="shared" ca="1" si="190"/>
        <v>11666.666666666642</v>
      </c>
      <c r="AS122" s="89">
        <f t="shared" ca="1" si="190"/>
        <v>11583.333333333308</v>
      </c>
      <c r="AT122" s="89">
        <f t="shared" ca="1" si="190"/>
        <v>11499.999999999975</v>
      </c>
      <c r="AU122" s="89">
        <f t="shared" ca="1" si="190"/>
        <v>11416.666666666641</v>
      </c>
      <c r="AV122" s="89">
        <f t="shared" ca="1" si="190"/>
        <v>11333.333333333307</v>
      </c>
      <c r="AW122" s="89">
        <f t="shared" ca="1" si="190"/>
        <v>11249.999999999973</v>
      </c>
      <c r="AX122" s="89">
        <f t="shared" ca="1" si="190"/>
        <v>11166.666666666639</v>
      </c>
      <c r="AY122" s="89">
        <f t="shared" ca="1" si="190"/>
        <v>11083.333333333305</v>
      </c>
      <c r="AZ122" s="89">
        <f t="shared" ca="1" si="190"/>
        <v>10999.999999999971</v>
      </c>
      <c r="BA122" s="89">
        <f t="shared" ca="1" si="190"/>
        <v>10916.666666666637</v>
      </c>
      <c r="BB122" s="89">
        <f t="shared" ca="1" si="190"/>
        <v>10833.333333333303</v>
      </c>
      <c r="BC122" s="89">
        <f t="shared" ca="1" si="190"/>
        <v>10749.999999999969</v>
      </c>
      <c r="BD122" s="89">
        <f t="shared" ca="1" si="190"/>
        <v>10666.666666666635</v>
      </c>
      <c r="BE122" s="89">
        <f t="shared" ca="1" si="190"/>
        <v>10583.333333333301</v>
      </c>
      <c r="BF122" s="89">
        <f t="shared" ca="1" si="190"/>
        <v>10499.999999999967</v>
      </c>
      <c r="BG122" s="89">
        <f t="shared" ca="1" si="190"/>
        <v>10416.666666666633</v>
      </c>
      <c r="BH122" s="89">
        <f t="shared" ca="1" si="190"/>
        <v>10333.333333333299</v>
      </c>
      <c r="BI122" s="89">
        <f t="shared" ca="1" si="190"/>
        <v>10249.999999999965</v>
      </c>
      <c r="BJ122" s="89">
        <f t="shared" ca="1" si="190"/>
        <v>10166.666666666631</v>
      </c>
      <c r="BK122" s="89">
        <f t="shared" ca="1" si="190"/>
        <v>10083.333333333298</v>
      </c>
      <c r="BL122" s="89">
        <f t="shared" ca="1" si="190"/>
        <v>9999.9999999999636</v>
      </c>
      <c r="BM122" s="89">
        <f t="shared" ca="1" si="190"/>
        <v>9916.6666666666297</v>
      </c>
      <c r="BN122" s="89">
        <f t="shared" ca="1" si="190"/>
        <v>9833.3333333332957</v>
      </c>
      <c r="BO122" s="89">
        <f t="shared" ca="1" si="190"/>
        <v>9749.9999999999618</v>
      </c>
      <c r="BP122" s="89">
        <f t="shared" ca="1" si="190"/>
        <v>9666.6666666666279</v>
      </c>
      <c r="BQ122" s="89">
        <f t="shared" ref="BQ122:BX122" ca="1" si="191">+BQ20+BQ54-BQ88</f>
        <v>9583.3333333332939</v>
      </c>
      <c r="BR122" s="89">
        <f t="shared" ca="1" si="191"/>
        <v>9499.99999999996</v>
      </c>
      <c r="BS122" s="89">
        <f t="shared" ca="1" si="191"/>
        <v>9416.666666666626</v>
      </c>
      <c r="BT122" s="89">
        <f t="shared" ca="1" si="191"/>
        <v>9333.3333333332921</v>
      </c>
      <c r="BU122" s="89">
        <f t="shared" ca="1" si="191"/>
        <v>9249.9999999999582</v>
      </c>
      <c r="BV122" s="89">
        <f t="shared" ca="1" si="191"/>
        <v>9166.6666666666242</v>
      </c>
      <c r="BW122" s="89">
        <f t="shared" ca="1" si="191"/>
        <v>9083.3333333332903</v>
      </c>
      <c r="BX122" s="89">
        <f t="shared" ca="1" si="191"/>
        <v>8999.9999999999563</v>
      </c>
      <c r="BY122" s="89">
        <f t="shared" ref="BY122:DT122" ca="1" si="192">+BY20+BY54-BY88</f>
        <v>8916.6666666666224</v>
      </c>
      <c r="BZ122" s="89">
        <f t="shared" ca="1" si="192"/>
        <v>8833.3333333332885</v>
      </c>
      <c r="CA122" s="89">
        <f t="shared" ca="1" si="192"/>
        <v>8749.9999999999545</v>
      </c>
      <c r="CB122" s="89">
        <f t="shared" ca="1" si="192"/>
        <v>8666.6666666666206</v>
      </c>
      <c r="CC122" s="89">
        <f t="shared" ca="1" si="192"/>
        <v>8583.3333333332866</v>
      </c>
      <c r="CD122" s="89">
        <f t="shared" ca="1" si="192"/>
        <v>8499.9999999999527</v>
      </c>
      <c r="CE122" s="89">
        <f t="shared" ca="1" si="192"/>
        <v>8416.6666666666188</v>
      </c>
      <c r="CF122" s="89">
        <f t="shared" ca="1" si="192"/>
        <v>8333.3333333332848</v>
      </c>
      <c r="CG122" s="89">
        <f t="shared" ca="1" si="192"/>
        <v>8249.9999999999509</v>
      </c>
      <c r="CH122" s="89">
        <f t="shared" ca="1" si="192"/>
        <v>8166.6666666666179</v>
      </c>
      <c r="CI122" s="89">
        <f t="shared" ca="1" si="192"/>
        <v>8083.3333333332848</v>
      </c>
      <c r="CJ122" s="89">
        <f t="shared" ca="1" si="192"/>
        <v>7999.9999999999518</v>
      </c>
      <c r="CK122" s="89">
        <f t="shared" ca="1" si="192"/>
        <v>7916.6666666666188</v>
      </c>
      <c r="CL122" s="89">
        <f t="shared" ca="1" si="192"/>
        <v>7833.3333333332857</v>
      </c>
      <c r="CM122" s="89">
        <f t="shared" ca="1" si="192"/>
        <v>7749.9999999999527</v>
      </c>
      <c r="CN122" s="89">
        <f t="shared" ca="1" si="192"/>
        <v>7666.6666666666197</v>
      </c>
      <c r="CO122" s="89">
        <f t="shared" ca="1" si="192"/>
        <v>7583.3333333332866</v>
      </c>
      <c r="CP122" s="89">
        <f t="shared" ca="1" si="192"/>
        <v>7499.9999999999536</v>
      </c>
      <c r="CQ122" s="89">
        <f t="shared" ca="1" si="192"/>
        <v>7416.6666666666206</v>
      </c>
      <c r="CR122" s="89">
        <f t="shared" ca="1" si="192"/>
        <v>7333.3333333332876</v>
      </c>
      <c r="CS122" s="89">
        <f t="shared" ca="1" si="192"/>
        <v>7249.9999999999545</v>
      </c>
      <c r="CT122" s="89">
        <f t="shared" ca="1" si="192"/>
        <v>7166.6666666666215</v>
      </c>
      <c r="CU122" s="89">
        <f t="shared" ca="1" si="192"/>
        <v>7083.3333333332885</v>
      </c>
      <c r="CV122" s="89">
        <f t="shared" ca="1" si="192"/>
        <v>6999.9999999999554</v>
      </c>
      <c r="CW122" s="89">
        <f t="shared" ca="1" si="192"/>
        <v>6916.6666666666224</v>
      </c>
      <c r="CX122" s="89">
        <f t="shared" ca="1" si="192"/>
        <v>6833.3333333332894</v>
      </c>
      <c r="CY122" s="89">
        <f t="shared" ca="1" si="192"/>
        <v>6749.9999999999563</v>
      </c>
      <c r="CZ122" s="89">
        <f t="shared" ca="1" si="192"/>
        <v>6666.6666666666233</v>
      </c>
      <c r="DA122" s="89">
        <f t="shared" ca="1" si="192"/>
        <v>6583.3333333332903</v>
      </c>
      <c r="DB122" s="89">
        <f t="shared" ca="1" si="192"/>
        <v>6499.9999999999573</v>
      </c>
      <c r="DC122" s="89">
        <f t="shared" ca="1" si="192"/>
        <v>6416.6666666666242</v>
      </c>
      <c r="DD122" s="89">
        <f t="shared" ca="1" si="192"/>
        <v>6333.3333333332912</v>
      </c>
      <c r="DE122" s="89">
        <f t="shared" ca="1" si="192"/>
        <v>6249.9999999999582</v>
      </c>
      <c r="DF122" s="89">
        <f t="shared" ca="1" si="192"/>
        <v>6166.6666666666251</v>
      </c>
      <c r="DG122" s="89">
        <f t="shared" ca="1" si="192"/>
        <v>6083.3333333332921</v>
      </c>
      <c r="DH122" s="89">
        <f t="shared" ca="1" si="192"/>
        <v>5999.9999999999591</v>
      </c>
      <c r="DI122" s="89">
        <f t="shared" ca="1" si="192"/>
        <v>5916.666666666626</v>
      </c>
      <c r="DJ122" s="89">
        <f t="shared" ca="1" si="192"/>
        <v>5833.333333333293</v>
      </c>
      <c r="DK122" s="89">
        <f t="shared" ca="1" si="192"/>
        <v>5749.99999999996</v>
      </c>
      <c r="DL122" s="89">
        <f t="shared" ca="1" si="192"/>
        <v>5666.666666666627</v>
      </c>
      <c r="DM122" s="89">
        <f t="shared" ca="1" si="192"/>
        <v>5583.3333333332939</v>
      </c>
      <c r="DN122" s="89">
        <f t="shared" ca="1" si="192"/>
        <v>5499.9999999999609</v>
      </c>
      <c r="DO122" s="89">
        <f t="shared" ca="1" si="192"/>
        <v>5416.6666666666279</v>
      </c>
      <c r="DP122" s="89">
        <f t="shared" ca="1" si="192"/>
        <v>5333.3333333332948</v>
      </c>
      <c r="DQ122" s="89">
        <f t="shared" ca="1" si="192"/>
        <v>5249.9999999999618</v>
      </c>
      <c r="DR122" s="89">
        <f t="shared" ca="1" si="192"/>
        <v>5166.6666666666288</v>
      </c>
      <c r="DS122" s="89">
        <f t="shared" ca="1" si="192"/>
        <v>5083.3333333332957</v>
      </c>
      <c r="DT122" s="89">
        <f t="shared" ca="1" si="192"/>
        <v>4999.9999999999627</v>
      </c>
    </row>
    <row r="123" spans="1:124" ht="14.25" customHeight="1" x14ac:dyDescent="0.15">
      <c r="A123" s="85" t="str">
        <f>+Input!G35</f>
        <v>Other Assets</v>
      </c>
      <c r="B123" s="3" t="str">
        <f t="shared" si="168"/>
        <v>Common Area  and Cleaning Renovations ESTIMATED</v>
      </c>
      <c r="C123" s="91" t="str">
        <f t="shared" si="160"/>
        <v>EUR</v>
      </c>
      <c r="D123" s="23"/>
      <c r="E123" s="89">
        <f t="shared" ref="E123:BP123" ca="1" si="193">+E21+E55-E89</f>
        <v>4972.2222222222226</v>
      </c>
      <c r="F123" s="89">
        <f t="shared" ca="1" si="193"/>
        <v>4944.4444444444453</v>
      </c>
      <c r="G123" s="89">
        <f t="shared" ca="1" si="193"/>
        <v>4916.6666666666679</v>
      </c>
      <c r="H123" s="89">
        <f t="shared" ca="1" si="193"/>
        <v>4888.8888888888905</v>
      </c>
      <c r="I123" s="89">
        <f t="shared" ca="1" si="193"/>
        <v>4861.1111111111131</v>
      </c>
      <c r="J123" s="89">
        <f t="shared" ca="1" si="193"/>
        <v>4833.3333333333358</v>
      </c>
      <c r="K123" s="89">
        <f t="shared" ca="1" si="193"/>
        <v>4805.5555555555584</v>
      </c>
      <c r="L123" s="89">
        <f t="shared" ca="1" si="193"/>
        <v>4777.777777777781</v>
      </c>
      <c r="M123" s="89">
        <f t="shared" ca="1" si="193"/>
        <v>4750.0000000000036</v>
      </c>
      <c r="N123" s="89">
        <f t="shared" ca="1" si="193"/>
        <v>4722.2222222222263</v>
      </c>
      <c r="O123" s="89">
        <f t="shared" ca="1" si="193"/>
        <v>4694.4444444444489</v>
      </c>
      <c r="P123" s="89">
        <f t="shared" ca="1" si="193"/>
        <v>4666.6666666666715</v>
      </c>
      <c r="Q123" s="89">
        <f t="shared" ca="1" si="193"/>
        <v>4638.8888888888941</v>
      </c>
      <c r="R123" s="89">
        <f t="shared" ca="1" si="193"/>
        <v>4611.1111111111168</v>
      </c>
      <c r="S123" s="89">
        <f t="shared" ca="1" si="193"/>
        <v>4583.3333333333394</v>
      </c>
      <c r="T123" s="89">
        <f t="shared" ca="1" si="193"/>
        <v>4555.555555555562</v>
      </c>
      <c r="U123" s="89">
        <f t="shared" ca="1" si="193"/>
        <v>4527.7777777777846</v>
      </c>
      <c r="V123" s="89">
        <f t="shared" ca="1" si="193"/>
        <v>4500.0000000000073</v>
      </c>
      <c r="W123" s="89">
        <f t="shared" ca="1" si="193"/>
        <v>4472.2222222222299</v>
      </c>
      <c r="X123" s="89">
        <f t="shared" ca="1" si="193"/>
        <v>4444.4444444444525</v>
      </c>
      <c r="Y123" s="89">
        <f t="shared" ca="1" si="193"/>
        <v>4416.6666666666752</v>
      </c>
      <c r="Z123" s="89">
        <f t="shared" ca="1" si="193"/>
        <v>4388.8888888888978</v>
      </c>
      <c r="AA123" s="89">
        <f t="shared" ca="1" si="193"/>
        <v>4361.1111111111204</v>
      </c>
      <c r="AB123" s="89">
        <f t="shared" ca="1" si="193"/>
        <v>4333.333333333343</v>
      </c>
      <c r="AC123" s="89">
        <f t="shared" ca="1" si="193"/>
        <v>4305.5555555555657</v>
      </c>
      <c r="AD123" s="89">
        <f t="shared" ca="1" si="193"/>
        <v>4277.7777777777883</v>
      </c>
      <c r="AE123" s="89">
        <f t="shared" ca="1" si="193"/>
        <v>4250.0000000000109</v>
      </c>
      <c r="AF123" s="89">
        <f t="shared" ca="1" si="193"/>
        <v>4222.2222222222335</v>
      </c>
      <c r="AG123" s="89">
        <f t="shared" ca="1" si="193"/>
        <v>4194.4444444444562</v>
      </c>
      <c r="AH123" s="89">
        <f t="shared" ca="1" si="193"/>
        <v>4166.6666666666788</v>
      </c>
      <c r="AI123" s="89">
        <f t="shared" ca="1" si="193"/>
        <v>4138.8888888889014</v>
      </c>
      <c r="AJ123" s="89">
        <f t="shared" ca="1" si="193"/>
        <v>4111.111111111124</v>
      </c>
      <c r="AK123" s="89">
        <f t="shared" ca="1" si="193"/>
        <v>4083.3333333333462</v>
      </c>
      <c r="AL123" s="89">
        <f t="shared" ca="1" si="193"/>
        <v>4055.5555555555684</v>
      </c>
      <c r="AM123" s="89">
        <f t="shared" ca="1" si="193"/>
        <v>4027.7777777777906</v>
      </c>
      <c r="AN123" s="89">
        <f t="shared" ca="1" si="193"/>
        <v>4000.0000000000127</v>
      </c>
      <c r="AO123" s="89">
        <f t="shared" ca="1" si="193"/>
        <v>3972.2222222222349</v>
      </c>
      <c r="AP123" s="89">
        <f t="shared" ca="1" si="193"/>
        <v>3944.4444444444571</v>
      </c>
      <c r="AQ123" s="89">
        <f t="shared" ca="1" si="193"/>
        <v>3916.6666666666792</v>
      </c>
      <c r="AR123" s="89">
        <f t="shared" ca="1" si="193"/>
        <v>3888.8888888889014</v>
      </c>
      <c r="AS123" s="89">
        <f t="shared" ca="1" si="193"/>
        <v>3861.1111111111236</v>
      </c>
      <c r="AT123" s="89">
        <f t="shared" ca="1" si="193"/>
        <v>3833.3333333333458</v>
      </c>
      <c r="AU123" s="89">
        <f t="shared" ca="1" si="193"/>
        <v>3805.5555555555679</v>
      </c>
      <c r="AV123" s="89">
        <f t="shared" ca="1" si="193"/>
        <v>3777.7777777777901</v>
      </c>
      <c r="AW123" s="89">
        <f t="shared" ca="1" si="193"/>
        <v>3750.0000000000123</v>
      </c>
      <c r="AX123" s="89">
        <f t="shared" ca="1" si="193"/>
        <v>3722.2222222222344</v>
      </c>
      <c r="AY123" s="89">
        <f t="shared" ca="1" si="193"/>
        <v>3694.4444444444566</v>
      </c>
      <c r="AZ123" s="89">
        <f t="shared" ca="1" si="193"/>
        <v>3666.6666666666788</v>
      </c>
      <c r="BA123" s="89">
        <f t="shared" ca="1" si="193"/>
        <v>3638.888888888901</v>
      </c>
      <c r="BB123" s="89">
        <f t="shared" ca="1" si="193"/>
        <v>3611.1111111111231</v>
      </c>
      <c r="BC123" s="89">
        <f t="shared" ca="1" si="193"/>
        <v>3583.3333333333453</v>
      </c>
      <c r="BD123" s="89">
        <f t="shared" ca="1" si="193"/>
        <v>3555.5555555555675</v>
      </c>
      <c r="BE123" s="89">
        <f t="shared" ca="1" si="193"/>
        <v>3527.7777777777897</v>
      </c>
      <c r="BF123" s="89">
        <f t="shared" ca="1" si="193"/>
        <v>3500.0000000000118</v>
      </c>
      <c r="BG123" s="89">
        <f t="shared" ca="1" si="193"/>
        <v>3472.222222222234</v>
      </c>
      <c r="BH123" s="89">
        <f t="shared" ca="1" si="193"/>
        <v>3444.4444444444562</v>
      </c>
      <c r="BI123" s="89">
        <f t="shared" ca="1" si="193"/>
        <v>3416.6666666666783</v>
      </c>
      <c r="BJ123" s="89">
        <f t="shared" ca="1" si="193"/>
        <v>3388.8888888889005</v>
      </c>
      <c r="BK123" s="89">
        <f t="shared" ca="1" si="193"/>
        <v>3361.1111111111227</v>
      </c>
      <c r="BL123" s="89">
        <f t="shared" ca="1" si="193"/>
        <v>3333.3333333333449</v>
      </c>
      <c r="BM123" s="89">
        <f t="shared" ca="1" si="193"/>
        <v>3305.555555555567</v>
      </c>
      <c r="BN123" s="89">
        <f t="shared" ca="1" si="193"/>
        <v>3277.7777777777892</v>
      </c>
      <c r="BO123" s="89">
        <f t="shared" ca="1" si="193"/>
        <v>3250.0000000000114</v>
      </c>
      <c r="BP123" s="89">
        <f t="shared" ca="1" si="193"/>
        <v>3222.2222222222335</v>
      </c>
      <c r="BQ123" s="89">
        <f t="shared" ref="BQ123:BX123" ca="1" si="194">+BQ21+BQ55-BQ89</f>
        <v>3194.4444444444557</v>
      </c>
      <c r="BR123" s="89">
        <f t="shared" ca="1" si="194"/>
        <v>3166.6666666666779</v>
      </c>
      <c r="BS123" s="89">
        <f t="shared" ca="1" si="194"/>
        <v>3138.8888888889001</v>
      </c>
      <c r="BT123" s="89">
        <f t="shared" ca="1" si="194"/>
        <v>3111.1111111111222</v>
      </c>
      <c r="BU123" s="89">
        <f t="shared" ca="1" si="194"/>
        <v>3083.3333333333444</v>
      </c>
      <c r="BV123" s="89">
        <f t="shared" ca="1" si="194"/>
        <v>3055.5555555555666</v>
      </c>
      <c r="BW123" s="89">
        <f t="shared" ca="1" si="194"/>
        <v>3027.7777777777887</v>
      </c>
      <c r="BX123" s="89">
        <f t="shared" ca="1" si="194"/>
        <v>3000.0000000000109</v>
      </c>
      <c r="BY123" s="89">
        <f t="shared" ref="BY123:DT123" ca="1" si="195">+BY21+BY55-BY89</f>
        <v>2972.2222222222331</v>
      </c>
      <c r="BZ123" s="89">
        <f t="shared" ca="1" si="195"/>
        <v>2944.4444444444553</v>
      </c>
      <c r="CA123" s="89">
        <f t="shared" ca="1" si="195"/>
        <v>2916.6666666666774</v>
      </c>
      <c r="CB123" s="89">
        <f t="shared" ca="1" si="195"/>
        <v>2888.8888888888996</v>
      </c>
      <c r="CC123" s="89">
        <f t="shared" ca="1" si="195"/>
        <v>2861.1111111111218</v>
      </c>
      <c r="CD123" s="89">
        <f t="shared" ca="1" si="195"/>
        <v>2833.3333333333439</v>
      </c>
      <c r="CE123" s="89">
        <f t="shared" ca="1" si="195"/>
        <v>2805.5555555555661</v>
      </c>
      <c r="CF123" s="89">
        <f t="shared" ca="1" si="195"/>
        <v>2777.7777777777883</v>
      </c>
      <c r="CG123" s="89">
        <f t="shared" ca="1" si="195"/>
        <v>2750.0000000000105</v>
      </c>
      <c r="CH123" s="89">
        <f t="shared" ca="1" si="195"/>
        <v>2722.2222222222326</v>
      </c>
      <c r="CI123" s="89">
        <f t="shared" ca="1" si="195"/>
        <v>2694.4444444444548</v>
      </c>
      <c r="CJ123" s="89">
        <f t="shared" ca="1" si="195"/>
        <v>2666.666666666677</v>
      </c>
      <c r="CK123" s="89">
        <f t="shared" ca="1" si="195"/>
        <v>2638.8888888888991</v>
      </c>
      <c r="CL123" s="89">
        <f t="shared" ca="1" si="195"/>
        <v>2611.1111111111213</v>
      </c>
      <c r="CM123" s="89">
        <f t="shared" ca="1" si="195"/>
        <v>2583.3333333333435</v>
      </c>
      <c r="CN123" s="89">
        <f t="shared" ca="1" si="195"/>
        <v>2555.5555555555657</v>
      </c>
      <c r="CO123" s="89">
        <f t="shared" ca="1" si="195"/>
        <v>2527.7777777777878</v>
      </c>
      <c r="CP123" s="89">
        <f t="shared" ca="1" si="195"/>
        <v>2500.00000000001</v>
      </c>
      <c r="CQ123" s="89">
        <f t="shared" ca="1" si="195"/>
        <v>2472.2222222222322</v>
      </c>
      <c r="CR123" s="89">
        <f t="shared" ca="1" si="195"/>
        <v>2444.4444444444543</v>
      </c>
      <c r="CS123" s="89">
        <f t="shared" ca="1" si="195"/>
        <v>2416.6666666666765</v>
      </c>
      <c r="CT123" s="89">
        <f t="shared" ca="1" si="195"/>
        <v>2388.8888888888987</v>
      </c>
      <c r="CU123" s="89">
        <f t="shared" ca="1" si="195"/>
        <v>2361.1111111111209</v>
      </c>
      <c r="CV123" s="89">
        <f t="shared" ca="1" si="195"/>
        <v>2333.333333333343</v>
      </c>
      <c r="CW123" s="89">
        <f t="shared" ca="1" si="195"/>
        <v>2305.5555555555652</v>
      </c>
      <c r="CX123" s="89">
        <f t="shared" ca="1" si="195"/>
        <v>2277.7777777777874</v>
      </c>
      <c r="CY123" s="89">
        <f t="shared" ca="1" si="195"/>
        <v>2250.0000000000095</v>
      </c>
      <c r="CZ123" s="89">
        <f t="shared" ca="1" si="195"/>
        <v>2222.2222222222317</v>
      </c>
      <c r="DA123" s="89">
        <f t="shared" ca="1" si="195"/>
        <v>2194.4444444444539</v>
      </c>
      <c r="DB123" s="89">
        <f t="shared" ca="1" si="195"/>
        <v>2166.6666666666761</v>
      </c>
      <c r="DC123" s="89">
        <f t="shared" ca="1" si="195"/>
        <v>2138.8888888888982</v>
      </c>
      <c r="DD123" s="89">
        <f t="shared" ca="1" si="195"/>
        <v>2111.1111111111204</v>
      </c>
      <c r="DE123" s="89">
        <f t="shared" ca="1" si="195"/>
        <v>2083.3333333333426</v>
      </c>
      <c r="DF123" s="89">
        <f t="shared" ca="1" si="195"/>
        <v>2055.5555555555648</v>
      </c>
      <c r="DG123" s="89">
        <f t="shared" ca="1" si="195"/>
        <v>2027.7777777777869</v>
      </c>
      <c r="DH123" s="89">
        <f t="shared" ca="1" si="195"/>
        <v>2000.0000000000091</v>
      </c>
      <c r="DI123" s="89">
        <f t="shared" ca="1" si="195"/>
        <v>1972.2222222222313</v>
      </c>
      <c r="DJ123" s="89">
        <f t="shared" ca="1" si="195"/>
        <v>1944.4444444444534</v>
      </c>
      <c r="DK123" s="89">
        <f t="shared" ca="1" si="195"/>
        <v>1916.6666666666756</v>
      </c>
      <c r="DL123" s="89">
        <f t="shared" ca="1" si="195"/>
        <v>1888.8888888888978</v>
      </c>
      <c r="DM123" s="89">
        <f t="shared" ca="1" si="195"/>
        <v>1861.11111111112</v>
      </c>
      <c r="DN123" s="89">
        <f t="shared" ca="1" si="195"/>
        <v>1833.3333333333421</v>
      </c>
      <c r="DO123" s="89">
        <f t="shared" ca="1" si="195"/>
        <v>1805.5555555555643</v>
      </c>
      <c r="DP123" s="89">
        <f t="shared" ca="1" si="195"/>
        <v>1777.7777777777865</v>
      </c>
      <c r="DQ123" s="89">
        <f t="shared" ca="1" si="195"/>
        <v>1750.0000000000086</v>
      </c>
      <c r="DR123" s="89">
        <f t="shared" ca="1" si="195"/>
        <v>1722.2222222222308</v>
      </c>
      <c r="DS123" s="89">
        <f t="shared" ca="1" si="195"/>
        <v>1694.444444444453</v>
      </c>
      <c r="DT123" s="89">
        <f t="shared" ca="1" si="195"/>
        <v>1666.6666666666752</v>
      </c>
    </row>
    <row r="124" spans="1:124" ht="14.25" customHeight="1" x14ac:dyDescent="0.15">
      <c r="A124" s="85" t="str">
        <f>+Input!G36</f>
        <v>Intangible</v>
      </c>
      <c r="B124" s="3" t="str">
        <f t="shared" si="168"/>
        <v>Exterior &amp; Pool Improvements ESTIMATED</v>
      </c>
      <c r="C124" s="91" t="str">
        <f t="shared" si="160"/>
        <v>EUR</v>
      </c>
      <c r="D124" s="23"/>
      <c r="E124" s="89">
        <f t="shared" ref="E124:BP124" ca="1" si="196">+E22+E56-E90</f>
        <v>19944.444444444445</v>
      </c>
      <c r="F124" s="89">
        <f t="shared" ca="1" si="196"/>
        <v>19888.888888888891</v>
      </c>
      <c r="G124" s="89">
        <f t="shared" ca="1" si="196"/>
        <v>19833.333333333336</v>
      </c>
      <c r="H124" s="89">
        <f t="shared" ca="1" si="196"/>
        <v>19777.777777777781</v>
      </c>
      <c r="I124" s="89">
        <f t="shared" ca="1" si="196"/>
        <v>19722.222222222226</v>
      </c>
      <c r="J124" s="89">
        <f t="shared" ca="1" si="196"/>
        <v>19666.666666666672</v>
      </c>
      <c r="K124" s="89">
        <f t="shared" ca="1" si="196"/>
        <v>19611.111111111117</v>
      </c>
      <c r="L124" s="89">
        <f t="shared" ca="1" si="196"/>
        <v>19555.555555555562</v>
      </c>
      <c r="M124" s="89">
        <f t="shared" ca="1" si="196"/>
        <v>19500.000000000007</v>
      </c>
      <c r="N124" s="89">
        <f t="shared" ca="1" si="196"/>
        <v>19444.444444444453</v>
      </c>
      <c r="O124" s="89">
        <f t="shared" ca="1" si="196"/>
        <v>19388.888888888898</v>
      </c>
      <c r="P124" s="89">
        <f t="shared" ca="1" si="196"/>
        <v>19333.333333333343</v>
      </c>
      <c r="Q124" s="89">
        <f t="shared" ca="1" si="196"/>
        <v>19277.777777777788</v>
      </c>
      <c r="R124" s="89">
        <f t="shared" ca="1" si="196"/>
        <v>19222.222222222234</v>
      </c>
      <c r="S124" s="89">
        <f t="shared" ca="1" si="196"/>
        <v>19166.666666666679</v>
      </c>
      <c r="T124" s="89">
        <f t="shared" ca="1" si="196"/>
        <v>19111.111111111124</v>
      </c>
      <c r="U124" s="89">
        <f t="shared" ca="1" si="196"/>
        <v>19055.555555555569</v>
      </c>
      <c r="V124" s="89">
        <f t="shared" ca="1" si="196"/>
        <v>19000.000000000015</v>
      </c>
      <c r="W124" s="89">
        <f t="shared" ca="1" si="196"/>
        <v>18944.44444444446</v>
      </c>
      <c r="X124" s="89">
        <f t="shared" ca="1" si="196"/>
        <v>18888.888888888905</v>
      </c>
      <c r="Y124" s="89">
        <f t="shared" ca="1" si="196"/>
        <v>18833.33333333335</v>
      </c>
      <c r="Z124" s="89">
        <f t="shared" ca="1" si="196"/>
        <v>18777.777777777796</v>
      </c>
      <c r="AA124" s="89">
        <f t="shared" ca="1" si="196"/>
        <v>18722.222222222241</v>
      </c>
      <c r="AB124" s="89">
        <f t="shared" ca="1" si="196"/>
        <v>18666.666666666686</v>
      </c>
      <c r="AC124" s="89">
        <f t="shared" ca="1" si="196"/>
        <v>18611.111111111131</v>
      </c>
      <c r="AD124" s="89">
        <f t="shared" ca="1" si="196"/>
        <v>18555.555555555577</v>
      </c>
      <c r="AE124" s="89">
        <f t="shared" ca="1" si="196"/>
        <v>18500.000000000022</v>
      </c>
      <c r="AF124" s="89">
        <f t="shared" ca="1" si="196"/>
        <v>18444.444444444467</v>
      </c>
      <c r="AG124" s="89">
        <f t="shared" ca="1" si="196"/>
        <v>18388.888888888912</v>
      </c>
      <c r="AH124" s="89">
        <f t="shared" ca="1" si="196"/>
        <v>18333.333333333358</v>
      </c>
      <c r="AI124" s="89">
        <f t="shared" ca="1" si="196"/>
        <v>18277.777777777803</v>
      </c>
      <c r="AJ124" s="89">
        <f t="shared" ca="1" si="196"/>
        <v>18222.222222222248</v>
      </c>
      <c r="AK124" s="89">
        <f t="shared" ca="1" si="196"/>
        <v>18166.666666666693</v>
      </c>
      <c r="AL124" s="89">
        <f t="shared" ca="1" si="196"/>
        <v>18111.111111111139</v>
      </c>
      <c r="AM124" s="89">
        <f t="shared" ca="1" si="196"/>
        <v>18055.555555555584</v>
      </c>
      <c r="AN124" s="89">
        <f t="shared" ca="1" si="196"/>
        <v>18000.000000000029</v>
      </c>
      <c r="AO124" s="89">
        <f t="shared" ca="1" si="196"/>
        <v>17944.444444444474</v>
      </c>
      <c r="AP124" s="89">
        <f t="shared" ca="1" si="196"/>
        <v>17888.88888888892</v>
      </c>
      <c r="AQ124" s="89">
        <f t="shared" ca="1" si="196"/>
        <v>17833.333333333365</v>
      </c>
      <c r="AR124" s="89">
        <f t="shared" ca="1" si="196"/>
        <v>17777.77777777781</v>
      </c>
      <c r="AS124" s="89">
        <f t="shared" ca="1" si="196"/>
        <v>17722.222222222255</v>
      </c>
      <c r="AT124" s="89">
        <f t="shared" ca="1" si="196"/>
        <v>17666.666666666701</v>
      </c>
      <c r="AU124" s="89">
        <f t="shared" ca="1" si="196"/>
        <v>17611.111111111146</v>
      </c>
      <c r="AV124" s="89">
        <f t="shared" ca="1" si="196"/>
        <v>17555.555555555591</v>
      </c>
      <c r="AW124" s="89">
        <f t="shared" ca="1" si="196"/>
        <v>17500.000000000036</v>
      </c>
      <c r="AX124" s="89">
        <f t="shared" ca="1" si="196"/>
        <v>17444.444444444482</v>
      </c>
      <c r="AY124" s="89">
        <f t="shared" ca="1" si="196"/>
        <v>17388.888888888927</v>
      </c>
      <c r="AZ124" s="89">
        <f t="shared" ca="1" si="196"/>
        <v>17333.333333333372</v>
      </c>
      <c r="BA124" s="89">
        <f t="shared" ca="1" si="196"/>
        <v>17277.777777777817</v>
      </c>
      <c r="BB124" s="89">
        <f t="shared" ca="1" si="196"/>
        <v>17222.222222222263</v>
      </c>
      <c r="BC124" s="89">
        <f t="shared" ca="1" si="196"/>
        <v>17166.666666666708</v>
      </c>
      <c r="BD124" s="89">
        <f t="shared" ca="1" si="196"/>
        <v>17111.111111111153</v>
      </c>
      <c r="BE124" s="89">
        <f t="shared" ca="1" si="196"/>
        <v>17055.555555555598</v>
      </c>
      <c r="BF124" s="89">
        <f t="shared" ca="1" si="196"/>
        <v>17000.000000000044</v>
      </c>
      <c r="BG124" s="89">
        <f t="shared" ca="1" si="196"/>
        <v>16944.444444444489</v>
      </c>
      <c r="BH124" s="89">
        <f t="shared" ca="1" si="196"/>
        <v>16888.888888888934</v>
      </c>
      <c r="BI124" s="89">
        <f t="shared" ca="1" si="196"/>
        <v>16833.333333333379</v>
      </c>
      <c r="BJ124" s="89">
        <f t="shared" ca="1" si="196"/>
        <v>16777.777777777825</v>
      </c>
      <c r="BK124" s="89">
        <f t="shared" ca="1" si="196"/>
        <v>16722.22222222227</v>
      </c>
      <c r="BL124" s="89">
        <f t="shared" ca="1" si="196"/>
        <v>16666.666666666715</v>
      </c>
      <c r="BM124" s="89">
        <f t="shared" ca="1" si="196"/>
        <v>16611.11111111116</v>
      </c>
      <c r="BN124" s="89">
        <f t="shared" ca="1" si="196"/>
        <v>16555.555555555606</v>
      </c>
      <c r="BO124" s="89">
        <f t="shared" ca="1" si="196"/>
        <v>16500.000000000051</v>
      </c>
      <c r="BP124" s="89">
        <f t="shared" ca="1" si="196"/>
        <v>16444.444444444496</v>
      </c>
      <c r="BQ124" s="89">
        <f t="shared" ref="BQ124:BX124" ca="1" si="197">+BQ22+BQ56-BQ90</f>
        <v>16388.888888888941</v>
      </c>
      <c r="BR124" s="89">
        <f t="shared" ca="1" si="197"/>
        <v>16333.333333333387</v>
      </c>
      <c r="BS124" s="89">
        <f t="shared" ca="1" si="197"/>
        <v>16277.777777777832</v>
      </c>
      <c r="BT124" s="89">
        <f t="shared" ca="1" si="197"/>
        <v>16222.222222222277</v>
      </c>
      <c r="BU124" s="89">
        <f t="shared" ca="1" si="197"/>
        <v>16166.666666666722</v>
      </c>
      <c r="BV124" s="89">
        <f t="shared" ca="1" si="197"/>
        <v>16111.111111111168</v>
      </c>
      <c r="BW124" s="89">
        <f t="shared" ca="1" si="197"/>
        <v>16055.555555555613</v>
      </c>
      <c r="BX124" s="89">
        <f t="shared" ca="1" si="197"/>
        <v>16000.000000000058</v>
      </c>
      <c r="BY124" s="89">
        <f t="shared" ref="BY124:DT124" ca="1" si="198">+BY22+BY56-BY90</f>
        <v>15944.444444444503</v>
      </c>
      <c r="BZ124" s="89">
        <f t="shared" ca="1" si="198"/>
        <v>15888.888888888949</v>
      </c>
      <c r="CA124" s="89">
        <f t="shared" ca="1" si="198"/>
        <v>15833.333333333394</v>
      </c>
      <c r="CB124" s="89">
        <f t="shared" ca="1" si="198"/>
        <v>15777.777777777839</v>
      </c>
      <c r="CC124" s="89">
        <f t="shared" ca="1" si="198"/>
        <v>15722.222222222284</v>
      </c>
      <c r="CD124" s="89">
        <f t="shared" ca="1" si="198"/>
        <v>15666.66666666673</v>
      </c>
      <c r="CE124" s="89">
        <f t="shared" ca="1" si="198"/>
        <v>15611.111111111175</v>
      </c>
      <c r="CF124" s="89">
        <f t="shared" ca="1" si="198"/>
        <v>15555.55555555562</v>
      </c>
      <c r="CG124" s="89">
        <f t="shared" ca="1" si="198"/>
        <v>15500.000000000065</v>
      </c>
      <c r="CH124" s="89">
        <f t="shared" ca="1" si="198"/>
        <v>15444.444444444511</v>
      </c>
      <c r="CI124" s="89">
        <f t="shared" ca="1" si="198"/>
        <v>15388.888888888956</v>
      </c>
      <c r="CJ124" s="89">
        <f t="shared" ca="1" si="198"/>
        <v>15333.333333333401</v>
      </c>
      <c r="CK124" s="89">
        <f t="shared" ca="1" si="198"/>
        <v>15277.777777777846</v>
      </c>
      <c r="CL124" s="89">
        <f t="shared" ca="1" si="198"/>
        <v>15222.222222222292</v>
      </c>
      <c r="CM124" s="89">
        <f t="shared" ca="1" si="198"/>
        <v>15166.666666666737</v>
      </c>
      <c r="CN124" s="89">
        <f t="shared" ca="1" si="198"/>
        <v>15111.111111111182</v>
      </c>
      <c r="CO124" s="89">
        <f t="shared" ca="1" si="198"/>
        <v>15055.555555555628</v>
      </c>
      <c r="CP124" s="89">
        <f t="shared" ca="1" si="198"/>
        <v>15000.000000000073</v>
      </c>
      <c r="CQ124" s="89">
        <f t="shared" ca="1" si="198"/>
        <v>14944.444444444518</v>
      </c>
      <c r="CR124" s="89">
        <f t="shared" ca="1" si="198"/>
        <v>14888.888888888963</v>
      </c>
      <c r="CS124" s="89">
        <f t="shared" ca="1" si="198"/>
        <v>14833.333333333409</v>
      </c>
      <c r="CT124" s="89">
        <f t="shared" ca="1" si="198"/>
        <v>14777.777777777854</v>
      </c>
      <c r="CU124" s="89">
        <f t="shared" ca="1" si="198"/>
        <v>14722.222222222299</v>
      </c>
      <c r="CV124" s="89">
        <f t="shared" ca="1" si="198"/>
        <v>14666.666666666744</v>
      </c>
      <c r="CW124" s="89">
        <f t="shared" ca="1" si="198"/>
        <v>14611.11111111119</v>
      </c>
      <c r="CX124" s="89">
        <f t="shared" ca="1" si="198"/>
        <v>14555.555555555635</v>
      </c>
      <c r="CY124" s="89">
        <f t="shared" ca="1" si="198"/>
        <v>14500.00000000008</v>
      </c>
      <c r="CZ124" s="89">
        <f t="shared" ca="1" si="198"/>
        <v>14444.444444444525</v>
      </c>
      <c r="DA124" s="89">
        <f t="shared" ca="1" si="198"/>
        <v>14388.888888888971</v>
      </c>
      <c r="DB124" s="89">
        <f t="shared" ca="1" si="198"/>
        <v>14333.333333333416</v>
      </c>
      <c r="DC124" s="89">
        <f t="shared" ca="1" si="198"/>
        <v>14277.777777777861</v>
      </c>
      <c r="DD124" s="89">
        <f t="shared" ca="1" si="198"/>
        <v>14222.222222222306</v>
      </c>
      <c r="DE124" s="89">
        <f t="shared" ca="1" si="198"/>
        <v>14166.666666666752</v>
      </c>
      <c r="DF124" s="89">
        <f t="shared" ca="1" si="198"/>
        <v>14111.111111111197</v>
      </c>
      <c r="DG124" s="89">
        <f t="shared" ca="1" si="198"/>
        <v>14055.555555555642</v>
      </c>
      <c r="DH124" s="89">
        <f t="shared" ca="1" si="198"/>
        <v>14000.000000000087</v>
      </c>
      <c r="DI124" s="89">
        <f t="shared" ca="1" si="198"/>
        <v>13944.444444444533</v>
      </c>
      <c r="DJ124" s="89">
        <f t="shared" ca="1" si="198"/>
        <v>13888.888888888978</v>
      </c>
      <c r="DK124" s="89">
        <f t="shared" ca="1" si="198"/>
        <v>13833.333333333423</v>
      </c>
      <c r="DL124" s="89">
        <f t="shared" ca="1" si="198"/>
        <v>13777.777777777868</v>
      </c>
      <c r="DM124" s="89">
        <f t="shared" ca="1" si="198"/>
        <v>13722.222222222314</v>
      </c>
      <c r="DN124" s="89">
        <f t="shared" ca="1" si="198"/>
        <v>13666.666666666759</v>
      </c>
      <c r="DO124" s="89">
        <f t="shared" ca="1" si="198"/>
        <v>13611.111111111204</v>
      </c>
      <c r="DP124" s="89">
        <f t="shared" ca="1" si="198"/>
        <v>13555.555555555649</v>
      </c>
      <c r="DQ124" s="89">
        <f t="shared" ca="1" si="198"/>
        <v>13500.000000000095</v>
      </c>
      <c r="DR124" s="89">
        <f t="shared" ca="1" si="198"/>
        <v>13444.44444444454</v>
      </c>
      <c r="DS124" s="89">
        <f t="shared" ca="1" si="198"/>
        <v>13388.888888888985</v>
      </c>
      <c r="DT124" s="89">
        <f t="shared" ca="1" si="198"/>
        <v>13333.33333333343</v>
      </c>
    </row>
    <row r="125" spans="1:124" ht="14.25" customHeight="1" x14ac:dyDescent="0.15">
      <c r="A125" s="85" t="str">
        <f>+Input!G37</f>
        <v>Intangible</v>
      </c>
      <c r="B125" s="3" t="str">
        <f t="shared" si="168"/>
        <v>Permits and Licensing Baleares Government Fee</v>
      </c>
      <c r="C125" s="91" t="str">
        <f t="shared" si="160"/>
        <v>EUR</v>
      </c>
      <c r="D125" s="23"/>
      <c r="E125" s="89">
        <f t="shared" ref="E125:BP125" ca="1" si="199">+E23+E57-E91</f>
        <v>249.30555555555554</v>
      </c>
      <c r="F125" s="89">
        <f t="shared" ca="1" si="199"/>
        <v>248.61111111111109</v>
      </c>
      <c r="G125" s="89">
        <f t="shared" ca="1" si="199"/>
        <v>247.91666666666663</v>
      </c>
      <c r="H125" s="89">
        <f t="shared" ca="1" si="199"/>
        <v>247.22222222222217</v>
      </c>
      <c r="I125" s="89">
        <f t="shared" ca="1" si="199"/>
        <v>246.52777777777771</v>
      </c>
      <c r="J125" s="89">
        <f t="shared" ca="1" si="199"/>
        <v>245.83333333333326</v>
      </c>
      <c r="K125" s="89">
        <f t="shared" ca="1" si="199"/>
        <v>245.1388888888888</v>
      </c>
      <c r="L125" s="89">
        <f t="shared" ca="1" si="199"/>
        <v>244.44444444444434</v>
      </c>
      <c r="M125" s="89">
        <f t="shared" ca="1" si="199"/>
        <v>243.74999999999989</v>
      </c>
      <c r="N125" s="89">
        <f t="shared" ca="1" si="199"/>
        <v>243.05555555555543</v>
      </c>
      <c r="O125" s="89">
        <f t="shared" ca="1" si="199"/>
        <v>242.36111111111097</v>
      </c>
      <c r="P125" s="89">
        <f t="shared" ca="1" si="199"/>
        <v>241.66666666666652</v>
      </c>
      <c r="Q125" s="89">
        <f t="shared" ca="1" si="199"/>
        <v>240.97222222222206</v>
      </c>
      <c r="R125" s="89">
        <f t="shared" ca="1" si="199"/>
        <v>240.2777777777776</v>
      </c>
      <c r="S125" s="89">
        <f t="shared" ca="1" si="199"/>
        <v>239.58333333333314</v>
      </c>
      <c r="T125" s="89">
        <f t="shared" ca="1" si="199"/>
        <v>238.88888888888869</v>
      </c>
      <c r="U125" s="89">
        <f t="shared" ca="1" si="199"/>
        <v>238.19444444444423</v>
      </c>
      <c r="V125" s="89">
        <f t="shared" ca="1" si="199"/>
        <v>237.49999999999977</v>
      </c>
      <c r="W125" s="89">
        <f t="shared" ca="1" si="199"/>
        <v>236.80555555555532</v>
      </c>
      <c r="X125" s="89">
        <f t="shared" ca="1" si="199"/>
        <v>236.11111111111086</v>
      </c>
      <c r="Y125" s="89">
        <f t="shared" ca="1" si="199"/>
        <v>235.4166666666664</v>
      </c>
      <c r="Z125" s="89">
        <f t="shared" ca="1" si="199"/>
        <v>234.72222222222194</v>
      </c>
      <c r="AA125" s="89">
        <f t="shared" ca="1" si="199"/>
        <v>234.02777777777749</v>
      </c>
      <c r="AB125" s="89">
        <f t="shared" ca="1" si="199"/>
        <v>233.33333333333303</v>
      </c>
      <c r="AC125" s="89">
        <f t="shared" ca="1" si="199"/>
        <v>232.63888888888857</v>
      </c>
      <c r="AD125" s="89">
        <f t="shared" ca="1" si="199"/>
        <v>231.94444444444412</v>
      </c>
      <c r="AE125" s="89">
        <f t="shared" ca="1" si="199"/>
        <v>231.24999999999966</v>
      </c>
      <c r="AF125" s="89">
        <f t="shared" ca="1" si="199"/>
        <v>230.5555555555552</v>
      </c>
      <c r="AG125" s="89">
        <f t="shared" ca="1" si="199"/>
        <v>229.86111111111074</v>
      </c>
      <c r="AH125" s="89">
        <f t="shared" ca="1" si="199"/>
        <v>229.16666666666629</v>
      </c>
      <c r="AI125" s="89">
        <f t="shared" ca="1" si="199"/>
        <v>228.47222222222183</v>
      </c>
      <c r="AJ125" s="89">
        <f t="shared" ca="1" si="199"/>
        <v>227.77777777777737</v>
      </c>
      <c r="AK125" s="89">
        <f t="shared" ca="1" si="199"/>
        <v>227.08333333333292</v>
      </c>
      <c r="AL125" s="89">
        <f t="shared" ca="1" si="199"/>
        <v>226.38888888888846</v>
      </c>
      <c r="AM125" s="89">
        <f t="shared" ca="1" si="199"/>
        <v>225.694444444444</v>
      </c>
      <c r="AN125" s="89">
        <f t="shared" ca="1" si="199"/>
        <v>224.99999999999955</v>
      </c>
      <c r="AO125" s="89">
        <f t="shared" ca="1" si="199"/>
        <v>224.30555555555509</v>
      </c>
      <c r="AP125" s="89">
        <f t="shared" ca="1" si="199"/>
        <v>223.61111111111063</v>
      </c>
      <c r="AQ125" s="89">
        <f t="shared" ca="1" si="199"/>
        <v>222.91666666666617</v>
      </c>
      <c r="AR125" s="89">
        <f t="shared" ca="1" si="199"/>
        <v>222.22222222222172</v>
      </c>
      <c r="AS125" s="89">
        <f t="shared" ca="1" si="199"/>
        <v>221.52777777777726</v>
      </c>
      <c r="AT125" s="89">
        <f t="shared" ca="1" si="199"/>
        <v>220.8333333333328</v>
      </c>
      <c r="AU125" s="89">
        <f t="shared" ca="1" si="199"/>
        <v>220.13888888888835</v>
      </c>
      <c r="AV125" s="89">
        <f t="shared" ca="1" si="199"/>
        <v>219.44444444444389</v>
      </c>
      <c r="AW125" s="89">
        <f t="shared" ca="1" si="199"/>
        <v>218.74999999999943</v>
      </c>
      <c r="AX125" s="89">
        <f t="shared" ca="1" si="199"/>
        <v>218.05555555555497</v>
      </c>
      <c r="AY125" s="89">
        <f t="shared" ca="1" si="199"/>
        <v>217.36111111111052</v>
      </c>
      <c r="AZ125" s="89">
        <f t="shared" ca="1" si="199"/>
        <v>216.66666666666606</v>
      </c>
      <c r="BA125" s="89">
        <f t="shared" ca="1" si="199"/>
        <v>215.9722222222216</v>
      </c>
      <c r="BB125" s="89">
        <f t="shared" ca="1" si="199"/>
        <v>215.27777777777715</v>
      </c>
      <c r="BC125" s="89">
        <f t="shared" ca="1" si="199"/>
        <v>214.58333333333269</v>
      </c>
      <c r="BD125" s="89">
        <f t="shared" ca="1" si="199"/>
        <v>213.88888888888823</v>
      </c>
      <c r="BE125" s="89">
        <f t="shared" ca="1" si="199"/>
        <v>213.19444444444377</v>
      </c>
      <c r="BF125" s="89">
        <f t="shared" ca="1" si="199"/>
        <v>212.49999999999932</v>
      </c>
      <c r="BG125" s="89">
        <f t="shared" ca="1" si="199"/>
        <v>211.80555555555486</v>
      </c>
      <c r="BH125" s="89">
        <f t="shared" ca="1" si="199"/>
        <v>211.1111111111104</v>
      </c>
      <c r="BI125" s="89">
        <f t="shared" ca="1" si="199"/>
        <v>210.41666666666595</v>
      </c>
      <c r="BJ125" s="89">
        <f t="shared" ca="1" si="199"/>
        <v>209.72222222222149</v>
      </c>
      <c r="BK125" s="89">
        <f t="shared" ca="1" si="199"/>
        <v>209.02777777777703</v>
      </c>
      <c r="BL125" s="89">
        <f t="shared" ca="1" si="199"/>
        <v>208.33333333333258</v>
      </c>
      <c r="BM125" s="89">
        <f t="shared" ca="1" si="199"/>
        <v>207.63888888888812</v>
      </c>
      <c r="BN125" s="89">
        <f t="shared" ca="1" si="199"/>
        <v>206.94444444444366</v>
      </c>
      <c r="BO125" s="89">
        <f t="shared" ca="1" si="199"/>
        <v>206.2499999999992</v>
      </c>
      <c r="BP125" s="89">
        <f t="shared" ca="1" si="199"/>
        <v>205.55555555555475</v>
      </c>
      <c r="BQ125" s="89">
        <f t="shared" ref="BQ125:BX125" ca="1" si="200">+BQ23+BQ57-BQ91</f>
        <v>204.86111111111029</v>
      </c>
      <c r="BR125" s="89">
        <f t="shared" ca="1" si="200"/>
        <v>204.16666666666583</v>
      </c>
      <c r="BS125" s="89">
        <f t="shared" ca="1" si="200"/>
        <v>203.47222222222138</v>
      </c>
      <c r="BT125" s="89">
        <f t="shared" ca="1" si="200"/>
        <v>202.77777777777692</v>
      </c>
      <c r="BU125" s="89">
        <f t="shared" ca="1" si="200"/>
        <v>202.08333333333246</v>
      </c>
      <c r="BV125" s="89">
        <f t="shared" ca="1" si="200"/>
        <v>201.388888888888</v>
      </c>
      <c r="BW125" s="89">
        <f t="shared" ca="1" si="200"/>
        <v>200.69444444444355</v>
      </c>
      <c r="BX125" s="89">
        <f t="shared" ca="1" si="200"/>
        <v>199.99999999999909</v>
      </c>
      <c r="BY125" s="89">
        <f t="shared" ref="BY125:DT125" ca="1" si="201">+BY23+BY57-BY91</f>
        <v>199.30555555555463</v>
      </c>
      <c r="BZ125" s="89">
        <f t="shared" ca="1" si="201"/>
        <v>198.61111111111018</v>
      </c>
      <c r="CA125" s="89">
        <f t="shared" ca="1" si="201"/>
        <v>197.91666666666572</v>
      </c>
      <c r="CB125" s="89">
        <f t="shared" ca="1" si="201"/>
        <v>197.22222222222126</v>
      </c>
      <c r="CC125" s="89">
        <f t="shared" ca="1" si="201"/>
        <v>196.52777777777681</v>
      </c>
      <c r="CD125" s="89">
        <f t="shared" ca="1" si="201"/>
        <v>195.83333333333235</v>
      </c>
      <c r="CE125" s="89">
        <f t="shared" ca="1" si="201"/>
        <v>195.13888888888789</v>
      </c>
      <c r="CF125" s="89">
        <f t="shared" ca="1" si="201"/>
        <v>194.44444444444343</v>
      </c>
      <c r="CG125" s="89">
        <f t="shared" ca="1" si="201"/>
        <v>193.74999999999898</v>
      </c>
      <c r="CH125" s="89">
        <f t="shared" ca="1" si="201"/>
        <v>193.05555555555452</v>
      </c>
      <c r="CI125" s="89">
        <f t="shared" ca="1" si="201"/>
        <v>192.36111111111006</v>
      </c>
      <c r="CJ125" s="89">
        <f t="shared" ca="1" si="201"/>
        <v>191.66666666666561</v>
      </c>
      <c r="CK125" s="89">
        <f t="shared" ca="1" si="201"/>
        <v>190.97222222222115</v>
      </c>
      <c r="CL125" s="89">
        <f t="shared" ca="1" si="201"/>
        <v>190.27777777777669</v>
      </c>
      <c r="CM125" s="89">
        <f t="shared" ca="1" si="201"/>
        <v>189.58333333333223</v>
      </c>
      <c r="CN125" s="89">
        <f t="shared" ca="1" si="201"/>
        <v>188.88888888888778</v>
      </c>
      <c r="CO125" s="89">
        <f t="shared" ca="1" si="201"/>
        <v>188.19444444444332</v>
      </c>
      <c r="CP125" s="89">
        <f t="shared" ca="1" si="201"/>
        <v>187.49999999999886</v>
      </c>
      <c r="CQ125" s="89">
        <f t="shared" ca="1" si="201"/>
        <v>186.80555555555441</v>
      </c>
      <c r="CR125" s="89">
        <f t="shared" ca="1" si="201"/>
        <v>186.11111111110995</v>
      </c>
      <c r="CS125" s="89">
        <f t="shared" ca="1" si="201"/>
        <v>185.41666666666549</v>
      </c>
      <c r="CT125" s="89">
        <f t="shared" ca="1" si="201"/>
        <v>184.72222222222103</v>
      </c>
      <c r="CU125" s="89">
        <f t="shared" ca="1" si="201"/>
        <v>184.02777777777658</v>
      </c>
      <c r="CV125" s="89">
        <f t="shared" ca="1" si="201"/>
        <v>183.33333333333212</v>
      </c>
      <c r="CW125" s="89">
        <f t="shared" ca="1" si="201"/>
        <v>182.63888888888766</v>
      </c>
      <c r="CX125" s="89">
        <f t="shared" ca="1" si="201"/>
        <v>181.94444444444321</v>
      </c>
      <c r="CY125" s="89">
        <f t="shared" ca="1" si="201"/>
        <v>181.24999999999875</v>
      </c>
      <c r="CZ125" s="89">
        <f t="shared" ca="1" si="201"/>
        <v>180.55555555555429</v>
      </c>
      <c r="DA125" s="89">
        <f t="shared" ca="1" si="201"/>
        <v>179.86111111110984</v>
      </c>
      <c r="DB125" s="89">
        <f t="shared" ca="1" si="201"/>
        <v>179.16666666666538</v>
      </c>
      <c r="DC125" s="89">
        <f t="shared" ca="1" si="201"/>
        <v>178.47222222222092</v>
      </c>
      <c r="DD125" s="89">
        <f t="shared" ca="1" si="201"/>
        <v>177.77777777777646</v>
      </c>
      <c r="DE125" s="89">
        <f t="shared" ca="1" si="201"/>
        <v>177.08333333333201</v>
      </c>
      <c r="DF125" s="89">
        <f t="shared" ca="1" si="201"/>
        <v>176.38888888888755</v>
      </c>
      <c r="DG125" s="89">
        <f t="shared" ca="1" si="201"/>
        <v>175.69444444444309</v>
      </c>
      <c r="DH125" s="89">
        <f t="shared" ca="1" si="201"/>
        <v>174.99999999999864</v>
      </c>
      <c r="DI125" s="89">
        <f t="shared" ca="1" si="201"/>
        <v>174.30555555555418</v>
      </c>
      <c r="DJ125" s="89">
        <f t="shared" ca="1" si="201"/>
        <v>173.61111111110972</v>
      </c>
      <c r="DK125" s="89">
        <f t="shared" ca="1" si="201"/>
        <v>172.91666666666526</v>
      </c>
      <c r="DL125" s="89">
        <f t="shared" ca="1" si="201"/>
        <v>172.22222222222081</v>
      </c>
      <c r="DM125" s="89">
        <f t="shared" ca="1" si="201"/>
        <v>171.52777777777635</v>
      </c>
      <c r="DN125" s="89">
        <f t="shared" ca="1" si="201"/>
        <v>170.83333333333189</v>
      </c>
      <c r="DO125" s="89">
        <f t="shared" ca="1" si="201"/>
        <v>170.13888888888744</v>
      </c>
      <c r="DP125" s="89">
        <f t="shared" ca="1" si="201"/>
        <v>169.44444444444298</v>
      </c>
      <c r="DQ125" s="89">
        <f t="shared" ca="1" si="201"/>
        <v>168.74999999999852</v>
      </c>
      <c r="DR125" s="89">
        <f t="shared" ca="1" si="201"/>
        <v>168.05555555555406</v>
      </c>
      <c r="DS125" s="89">
        <f t="shared" ca="1" si="201"/>
        <v>167.36111111110961</v>
      </c>
      <c r="DT125" s="89">
        <f t="shared" ca="1" si="201"/>
        <v>166.66666666666515</v>
      </c>
    </row>
    <row r="126" spans="1:124" ht="14.25" customHeight="1" x14ac:dyDescent="0.15">
      <c r="A126" s="85" t="str">
        <f>+Input!G38</f>
        <v>Other Assets</v>
      </c>
      <c r="B126" s="3" t="str">
        <f t="shared" si="168"/>
        <v xml:space="preserve">Contingency ESTIMATED AT 1% OF PURCHASE </v>
      </c>
      <c r="C126" s="91" t="str">
        <f t="shared" si="160"/>
        <v>EUR</v>
      </c>
      <c r="D126" s="23"/>
      <c r="E126" s="89">
        <f t="shared" ref="E126:BP126" ca="1" si="202">+E24+E58-E92</f>
        <v>69107.5</v>
      </c>
      <c r="F126" s="89">
        <f t="shared" ca="1" si="202"/>
        <v>68915</v>
      </c>
      <c r="G126" s="89">
        <f t="shared" ca="1" si="202"/>
        <v>68722.5</v>
      </c>
      <c r="H126" s="89">
        <f t="shared" ca="1" si="202"/>
        <v>68530</v>
      </c>
      <c r="I126" s="89">
        <f t="shared" ca="1" si="202"/>
        <v>68337.5</v>
      </c>
      <c r="J126" s="89">
        <f t="shared" ca="1" si="202"/>
        <v>68145</v>
      </c>
      <c r="K126" s="89">
        <f t="shared" ca="1" si="202"/>
        <v>67952.5</v>
      </c>
      <c r="L126" s="89">
        <f t="shared" ca="1" si="202"/>
        <v>67760</v>
      </c>
      <c r="M126" s="89">
        <f t="shared" ca="1" si="202"/>
        <v>67567.5</v>
      </c>
      <c r="N126" s="89">
        <f t="shared" ca="1" si="202"/>
        <v>67375</v>
      </c>
      <c r="O126" s="89">
        <f t="shared" ca="1" si="202"/>
        <v>67182.5</v>
      </c>
      <c r="P126" s="89">
        <f t="shared" ca="1" si="202"/>
        <v>66990</v>
      </c>
      <c r="Q126" s="89">
        <f t="shared" ca="1" si="202"/>
        <v>66797.5</v>
      </c>
      <c r="R126" s="89">
        <f t="shared" ca="1" si="202"/>
        <v>66605</v>
      </c>
      <c r="S126" s="89">
        <f t="shared" ca="1" si="202"/>
        <v>66412.5</v>
      </c>
      <c r="T126" s="89">
        <f t="shared" ca="1" si="202"/>
        <v>66220</v>
      </c>
      <c r="U126" s="89">
        <f t="shared" ca="1" si="202"/>
        <v>66027.5</v>
      </c>
      <c r="V126" s="89">
        <f t="shared" ca="1" si="202"/>
        <v>65835</v>
      </c>
      <c r="W126" s="89">
        <f t="shared" ca="1" si="202"/>
        <v>65642.5</v>
      </c>
      <c r="X126" s="89">
        <f t="shared" ca="1" si="202"/>
        <v>65450</v>
      </c>
      <c r="Y126" s="89">
        <f t="shared" ca="1" si="202"/>
        <v>65257.5</v>
      </c>
      <c r="Z126" s="89">
        <f t="shared" ca="1" si="202"/>
        <v>65065</v>
      </c>
      <c r="AA126" s="89">
        <f t="shared" ca="1" si="202"/>
        <v>64872.5</v>
      </c>
      <c r="AB126" s="89">
        <f t="shared" ca="1" si="202"/>
        <v>64680</v>
      </c>
      <c r="AC126" s="89">
        <f t="shared" ca="1" si="202"/>
        <v>64487.5</v>
      </c>
      <c r="AD126" s="89">
        <f t="shared" ca="1" si="202"/>
        <v>64295</v>
      </c>
      <c r="AE126" s="89">
        <f t="shared" ca="1" si="202"/>
        <v>64102.5</v>
      </c>
      <c r="AF126" s="89">
        <f t="shared" ca="1" si="202"/>
        <v>63910</v>
      </c>
      <c r="AG126" s="89">
        <f t="shared" ca="1" si="202"/>
        <v>63717.5</v>
      </c>
      <c r="AH126" s="89">
        <f t="shared" ca="1" si="202"/>
        <v>63525</v>
      </c>
      <c r="AI126" s="89">
        <f t="shared" ca="1" si="202"/>
        <v>63332.5</v>
      </c>
      <c r="AJ126" s="89">
        <f t="shared" ca="1" si="202"/>
        <v>63140</v>
      </c>
      <c r="AK126" s="89">
        <f t="shared" ca="1" si="202"/>
        <v>62947.5</v>
      </c>
      <c r="AL126" s="89">
        <f t="shared" ca="1" si="202"/>
        <v>62755</v>
      </c>
      <c r="AM126" s="89">
        <f t="shared" ca="1" si="202"/>
        <v>62562.5</v>
      </c>
      <c r="AN126" s="89">
        <f t="shared" ca="1" si="202"/>
        <v>62370</v>
      </c>
      <c r="AO126" s="89">
        <f t="shared" ca="1" si="202"/>
        <v>62177.5</v>
      </c>
      <c r="AP126" s="89">
        <f t="shared" ca="1" si="202"/>
        <v>61985</v>
      </c>
      <c r="AQ126" s="89">
        <f t="shared" ca="1" si="202"/>
        <v>61792.5</v>
      </c>
      <c r="AR126" s="89">
        <f t="shared" ca="1" si="202"/>
        <v>61600</v>
      </c>
      <c r="AS126" s="89">
        <f t="shared" ca="1" si="202"/>
        <v>61407.5</v>
      </c>
      <c r="AT126" s="89">
        <f t="shared" ca="1" si="202"/>
        <v>61215</v>
      </c>
      <c r="AU126" s="89">
        <f t="shared" ca="1" si="202"/>
        <v>61022.5</v>
      </c>
      <c r="AV126" s="89">
        <f t="shared" ca="1" si="202"/>
        <v>60830</v>
      </c>
      <c r="AW126" s="89">
        <f t="shared" ca="1" si="202"/>
        <v>60637.5</v>
      </c>
      <c r="AX126" s="89">
        <f t="shared" ca="1" si="202"/>
        <v>60445</v>
      </c>
      <c r="AY126" s="89">
        <f t="shared" ca="1" si="202"/>
        <v>60252.5</v>
      </c>
      <c r="AZ126" s="89">
        <f t="shared" ca="1" si="202"/>
        <v>60060</v>
      </c>
      <c r="BA126" s="89">
        <f t="shared" ca="1" si="202"/>
        <v>59867.5</v>
      </c>
      <c r="BB126" s="89">
        <f t="shared" ca="1" si="202"/>
        <v>59675</v>
      </c>
      <c r="BC126" s="89">
        <f t="shared" ca="1" si="202"/>
        <v>59482.5</v>
      </c>
      <c r="BD126" s="89">
        <f t="shared" ca="1" si="202"/>
        <v>59290</v>
      </c>
      <c r="BE126" s="89">
        <f t="shared" ca="1" si="202"/>
        <v>59097.5</v>
      </c>
      <c r="BF126" s="89">
        <f t="shared" ca="1" si="202"/>
        <v>58905</v>
      </c>
      <c r="BG126" s="89">
        <f t="shared" ca="1" si="202"/>
        <v>58712.5</v>
      </c>
      <c r="BH126" s="89">
        <f t="shared" ca="1" si="202"/>
        <v>58520</v>
      </c>
      <c r="BI126" s="89">
        <f t="shared" ca="1" si="202"/>
        <v>58327.5</v>
      </c>
      <c r="BJ126" s="89">
        <f t="shared" ca="1" si="202"/>
        <v>58135</v>
      </c>
      <c r="BK126" s="89">
        <f t="shared" ca="1" si="202"/>
        <v>57942.5</v>
      </c>
      <c r="BL126" s="89">
        <f t="shared" ca="1" si="202"/>
        <v>57750</v>
      </c>
      <c r="BM126" s="89">
        <f t="shared" ca="1" si="202"/>
        <v>57557.5</v>
      </c>
      <c r="BN126" s="89">
        <f t="shared" ca="1" si="202"/>
        <v>57365</v>
      </c>
      <c r="BO126" s="89">
        <f t="shared" ca="1" si="202"/>
        <v>57172.5</v>
      </c>
      <c r="BP126" s="89">
        <f t="shared" ca="1" si="202"/>
        <v>56980</v>
      </c>
      <c r="BQ126" s="89">
        <f t="shared" ref="BQ126:BX126" ca="1" si="203">+BQ24+BQ58-BQ92</f>
        <v>56787.5</v>
      </c>
      <c r="BR126" s="89">
        <f t="shared" ca="1" si="203"/>
        <v>56595</v>
      </c>
      <c r="BS126" s="89">
        <f t="shared" ca="1" si="203"/>
        <v>56402.5</v>
      </c>
      <c r="BT126" s="89">
        <f t="shared" ca="1" si="203"/>
        <v>56210</v>
      </c>
      <c r="BU126" s="89">
        <f t="shared" ca="1" si="203"/>
        <v>56017.5</v>
      </c>
      <c r="BV126" s="89">
        <f t="shared" ca="1" si="203"/>
        <v>55825</v>
      </c>
      <c r="BW126" s="89">
        <f t="shared" ca="1" si="203"/>
        <v>55632.5</v>
      </c>
      <c r="BX126" s="89">
        <f t="shared" ca="1" si="203"/>
        <v>55440</v>
      </c>
      <c r="BY126" s="89">
        <f t="shared" ref="BY126:DT126" ca="1" si="204">+BY24+BY58-BY92</f>
        <v>55247.5</v>
      </c>
      <c r="BZ126" s="89">
        <f t="shared" ca="1" si="204"/>
        <v>55055</v>
      </c>
      <c r="CA126" s="89">
        <f t="shared" ca="1" si="204"/>
        <v>54862.5</v>
      </c>
      <c r="CB126" s="89">
        <f t="shared" ca="1" si="204"/>
        <v>54670</v>
      </c>
      <c r="CC126" s="89">
        <f t="shared" ca="1" si="204"/>
        <v>54477.5</v>
      </c>
      <c r="CD126" s="89">
        <f t="shared" ca="1" si="204"/>
        <v>54285</v>
      </c>
      <c r="CE126" s="89">
        <f t="shared" ca="1" si="204"/>
        <v>54092.5</v>
      </c>
      <c r="CF126" s="89">
        <f t="shared" ca="1" si="204"/>
        <v>53900</v>
      </c>
      <c r="CG126" s="89">
        <f t="shared" ca="1" si="204"/>
        <v>53707.5</v>
      </c>
      <c r="CH126" s="89">
        <f t="shared" ca="1" si="204"/>
        <v>53515</v>
      </c>
      <c r="CI126" s="89">
        <f t="shared" ca="1" si="204"/>
        <v>53322.5</v>
      </c>
      <c r="CJ126" s="89">
        <f t="shared" ca="1" si="204"/>
        <v>53130</v>
      </c>
      <c r="CK126" s="89">
        <f t="shared" ca="1" si="204"/>
        <v>52937.5</v>
      </c>
      <c r="CL126" s="89">
        <f t="shared" ca="1" si="204"/>
        <v>52745</v>
      </c>
      <c r="CM126" s="89">
        <f t="shared" ca="1" si="204"/>
        <v>52552.5</v>
      </c>
      <c r="CN126" s="89">
        <f t="shared" ca="1" si="204"/>
        <v>52360</v>
      </c>
      <c r="CO126" s="89">
        <f t="shared" ca="1" si="204"/>
        <v>52167.5</v>
      </c>
      <c r="CP126" s="89">
        <f t="shared" ca="1" si="204"/>
        <v>51975</v>
      </c>
      <c r="CQ126" s="89">
        <f t="shared" ca="1" si="204"/>
        <v>51782.5</v>
      </c>
      <c r="CR126" s="89">
        <f t="shared" ca="1" si="204"/>
        <v>51590</v>
      </c>
      <c r="CS126" s="89">
        <f t="shared" ca="1" si="204"/>
        <v>51397.5</v>
      </c>
      <c r="CT126" s="89">
        <f t="shared" ca="1" si="204"/>
        <v>51205</v>
      </c>
      <c r="CU126" s="89">
        <f t="shared" ca="1" si="204"/>
        <v>51012.5</v>
      </c>
      <c r="CV126" s="89">
        <f t="shared" ca="1" si="204"/>
        <v>50820</v>
      </c>
      <c r="CW126" s="89">
        <f t="shared" ca="1" si="204"/>
        <v>50627.5</v>
      </c>
      <c r="CX126" s="89">
        <f t="shared" ca="1" si="204"/>
        <v>50435</v>
      </c>
      <c r="CY126" s="89">
        <f t="shared" ca="1" si="204"/>
        <v>50242.5</v>
      </c>
      <c r="CZ126" s="89">
        <f t="shared" ca="1" si="204"/>
        <v>50050</v>
      </c>
      <c r="DA126" s="89">
        <f t="shared" ca="1" si="204"/>
        <v>49857.5</v>
      </c>
      <c r="DB126" s="89">
        <f t="shared" ca="1" si="204"/>
        <v>49665</v>
      </c>
      <c r="DC126" s="89">
        <f t="shared" ca="1" si="204"/>
        <v>49472.5</v>
      </c>
      <c r="DD126" s="89">
        <f t="shared" ca="1" si="204"/>
        <v>49280</v>
      </c>
      <c r="DE126" s="89">
        <f t="shared" ca="1" si="204"/>
        <v>49087.5</v>
      </c>
      <c r="DF126" s="89">
        <f t="shared" ca="1" si="204"/>
        <v>48895</v>
      </c>
      <c r="DG126" s="89">
        <f t="shared" ca="1" si="204"/>
        <v>48702.5</v>
      </c>
      <c r="DH126" s="89">
        <f t="shared" ca="1" si="204"/>
        <v>48510</v>
      </c>
      <c r="DI126" s="89">
        <f t="shared" ca="1" si="204"/>
        <v>48317.5</v>
      </c>
      <c r="DJ126" s="89">
        <f t="shared" ca="1" si="204"/>
        <v>48125</v>
      </c>
      <c r="DK126" s="89">
        <f t="shared" ca="1" si="204"/>
        <v>47932.5</v>
      </c>
      <c r="DL126" s="89">
        <f t="shared" ca="1" si="204"/>
        <v>47740</v>
      </c>
      <c r="DM126" s="89">
        <f t="shared" ca="1" si="204"/>
        <v>47547.5</v>
      </c>
      <c r="DN126" s="89">
        <f t="shared" ca="1" si="204"/>
        <v>47355</v>
      </c>
      <c r="DO126" s="89">
        <f t="shared" ca="1" si="204"/>
        <v>47162.5</v>
      </c>
      <c r="DP126" s="89">
        <f t="shared" ca="1" si="204"/>
        <v>46970</v>
      </c>
      <c r="DQ126" s="89">
        <f t="shared" ca="1" si="204"/>
        <v>46777.5</v>
      </c>
      <c r="DR126" s="89">
        <f t="shared" ca="1" si="204"/>
        <v>46585</v>
      </c>
      <c r="DS126" s="89">
        <f t="shared" ca="1" si="204"/>
        <v>46392.5</v>
      </c>
      <c r="DT126" s="89">
        <f t="shared" ca="1" si="204"/>
        <v>46200</v>
      </c>
    </row>
    <row r="127" spans="1:124" ht="14.25" customHeight="1" x14ac:dyDescent="0.15">
      <c r="A127" s="85" t="str">
        <f>+Input!G39</f>
        <v>PPE</v>
      </c>
      <c r="B127" s="3" t="str">
        <f t="shared" si="168"/>
        <v>Common Area Furniture ESTIMATED</v>
      </c>
      <c r="C127" s="91" t="str">
        <f t="shared" si="160"/>
        <v>EUR</v>
      </c>
      <c r="D127" s="23"/>
      <c r="E127" s="89">
        <f t="shared" ref="E127:BP127" ca="1" si="205">+E25+E59-E93</f>
        <v>4958.333333333333</v>
      </c>
      <c r="F127" s="89">
        <f t="shared" ca="1" si="205"/>
        <v>4916.6666666666661</v>
      </c>
      <c r="G127" s="89">
        <f t="shared" ca="1" si="205"/>
        <v>4874.9999999999991</v>
      </c>
      <c r="H127" s="89">
        <f t="shared" ca="1" si="205"/>
        <v>4833.3333333333321</v>
      </c>
      <c r="I127" s="89">
        <f t="shared" ca="1" si="205"/>
        <v>4791.6666666666652</v>
      </c>
      <c r="J127" s="89">
        <f t="shared" ca="1" si="205"/>
        <v>4749.9999999999982</v>
      </c>
      <c r="K127" s="89">
        <f t="shared" ca="1" si="205"/>
        <v>4708.3333333333312</v>
      </c>
      <c r="L127" s="89">
        <f t="shared" ca="1" si="205"/>
        <v>4666.6666666666642</v>
      </c>
      <c r="M127" s="89">
        <f t="shared" ca="1" si="205"/>
        <v>4624.9999999999973</v>
      </c>
      <c r="N127" s="89">
        <f t="shared" ca="1" si="205"/>
        <v>4583.3333333333303</v>
      </c>
      <c r="O127" s="89">
        <f t="shared" ca="1" si="205"/>
        <v>4541.6666666666633</v>
      </c>
      <c r="P127" s="89">
        <f t="shared" ca="1" si="205"/>
        <v>4499.9999999999964</v>
      </c>
      <c r="Q127" s="89">
        <f t="shared" ca="1" si="205"/>
        <v>4458.3333333333294</v>
      </c>
      <c r="R127" s="89">
        <f t="shared" ca="1" si="205"/>
        <v>4416.6666666666624</v>
      </c>
      <c r="S127" s="89">
        <f t="shared" ca="1" si="205"/>
        <v>4374.9999999999955</v>
      </c>
      <c r="T127" s="89">
        <f t="shared" ca="1" si="205"/>
        <v>4333.3333333333285</v>
      </c>
      <c r="U127" s="89">
        <f t="shared" ca="1" si="205"/>
        <v>4291.6666666666615</v>
      </c>
      <c r="V127" s="89">
        <f t="shared" ca="1" si="205"/>
        <v>4249.9999999999945</v>
      </c>
      <c r="W127" s="89">
        <f t="shared" ca="1" si="205"/>
        <v>4208.3333333333276</v>
      </c>
      <c r="X127" s="89">
        <f t="shared" ca="1" si="205"/>
        <v>4166.6666666666606</v>
      </c>
      <c r="Y127" s="89">
        <f t="shared" ca="1" si="205"/>
        <v>4124.9999999999936</v>
      </c>
      <c r="Z127" s="89">
        <f t="shared" ca="1" si="205"/>
        <v>4083.3333333333271</v>
      </c>
      <c r="AA127" s="89">
        <f t="shared" ca="1" si="205"/>
        <v>4041.6666666666606</v>
      </c>
      <c r="AB127" s="89">
        <f t="shared" ca="1" si="205"/>
        <v>3999.9999999999941</v>
      </c>
      <c r="AC127" s="89">
        <f t="shared" ca="1" si="205"/>
        <v>3958.3333333333276</v>
      </c>
      <c r="AD127" s="89">
        <f t="shared" ca="1" si="205"/>
        <v>3916.6666666666611</v>
      </c>
      <c r="AE127" s="89">
        <f t="shared" ca="1" si="205"/>
        <v>3874.9999999999945</v>
      </c>
      <c r="AF127" s="89">
        <f t="shared" ca="1" si="205"/>
        <v>3833.333333333328</v>
      </c>
      <c r="AG127" s="89">
        <f t="shared" ca="1" si="205"/>
        <v>3791.6666666666615</v>
      </c>
      <c r="AH127" s="89">
        <f t="shared" ca="1" si="205"/>
        <v>3749.999999999995</v>
      </c>
      <c r="AI127" s="89">
        <f t="shared" ca="1" si="205"/>
        <v>3708.3333333333285</v>
      </c>
      <c r="AJ127" s="89">
        <f t="shared" ca="1" si="205"/>
        <v>3666.666666666662</v>
      </c>
      <c r="AK127" s="89">
        <f t="shared" ca="1" si="205"/>
        <v>3624.9999999999955</v>
      </c>
      <c r="AL127" s="89">
        <f t="shared" ca="1" si="205"/>
        <v>3583.3333333333289</v>
      </c>
      <c r="AM127" s="89">
        <f t="shared" ca="1" si="205"/>
        <v>3541.6666666666624</v>
      </c>
      <c r="AN127" s="89">
        <f t="shared" ca="1" si="205"/>
        <v>3499.9999999999959</v>
      </c>
      <c r="AO127" s="89">
        <f t="shared" ca="1" si="205"/>
        <v>3458.3333333333294</v>
      </c>
      <c r="AP127" s="89">
        <f t="shared" ca="1" si="205"/>
        <v>3416.6666666666629</v>
      </c>
      <c r="AQ127" s="89">
        <f t="shared" ca="1" si="205"/>
        <v>3374.9999999999964</v>
      </c>
      <c r="AR127" s="89">
        <f t="shared" ca="1" si="205"/>
        <v>3333.3333333333298</v>
      </c>
      <c r="AS127" s="89">
        <f t="shared" ca="1" si="205"/>
        <v>3291.6666666666633</v>
      </c>
      <c r="AT127" s="89">
        <f t="shared" ca="1" si="205"/>
        <v>3249.9999999999968</v>
      </c>
      <c r="AU127" s="89">
        <f t="shared" ca="1" si="205"/>
        <v>3208.3333333333303</v>
      </c>
      <c r="AV127" s="89">
        <f t="shared" ca="1" si="205"/>
        <v>3166.6666666666638</v>
      </c>
      <c r="AW127" s="89">
        <f t="shared" ca="1" si="205"/>
        <v>3124.9999999999973</v>
      </c>
      <c r="AX127" s="89">
        <f t="shared" ca="1" si="205"/>
        <v>3083.3333333333308</v>
      </c>
      <c r="AY127" s="89">
        <f t="shared" ca="1" si="205"/>
        <v>3041.6666666666642</v>
      </c>
      <c r="AZ127" s="89">
        <f t="shared" ca="1" si="205"/>
        <v>2999.9999999999977</v>
      </c>
      <c r="BA127" s="89">
        <f t="shared" ca="1" si="205"/>
        <v>2958.3333333333312</v>
      </c>
      <c r="BB127" s="89">
        <f t="shared" ca="1" si="205"/>
        <v>2916.6666666666647</v>
      </c>
      <c r="BC127" s="89">
        <f t="shared" ca="1" si="205"/>
        <v>2874.9999999999982</v>
      </c>
      <c r="BD127" s="89">
        <f t="shared" ca="1" si="205"/>
        <v>2833.3333333333317</v>
      </c>
      <c r="BE127" s="89">
        <f t="shared" ca="1" si="205"/>
        <v>2791.6666666666652</v>
      </c>
      <c r="BF127" s="89">
        <f t="shared" ca="1" si="205"/>
        <v>2749.9999999999986</v>
      </c>
      <c r="BG127" s="89">
        <f t="shared" ca="1" si="205"/>
        <v>2708.3333333333321</v>
      </c>
      <c r="BH127" s="89">
        <f t="shared" ca="1" si="205"/>
        <v>2666.6666666666656</v>
      </c>
      <c r="BI127" s="89">
        <f t="shared" ca="1" si="205"/>
        <v>2624.9999999999991</v>
      </c>
      <c r="BJ127" s="89">
        <f t="shared" ca="1" si="205"/>
        <v>2583.3333333333326</v>
      </c>
      <c r="BK127" s="89">
        <f t="shared" ca="1" si="205"/>
        <v>2541.6666666666661</v>
      </c>
      <c r="BL127" s="89">
        <f t="shared" ca="1" si="205"/>
        <v>2499.9999999999995</v>
      </c>
      <c r="BM127" s="89">
        <f t="shared" ca="1" si="205"/>
        <v>2458.333333333333</v>
      </c>
      <c r="BN127" s="89">
        <f t="shared" ca="1" si="205"/>
        <v>2416.6666666666665</v>
      </c>
      <c r="BO127" s="89">
        <f t="shared" ca="1" si="205"/>
        <v>2375</v>
      </c>
      <c r="BP127" s="89">
        <f t="shared" ca="1" si="205"/>
        <v>2333.3333333333335</v>
      </c>
      <c r="BQ127" s="89">
        <f t="shared" ref="BQ127:BX127" ca="1" si="206">+BQ25+BQ59-BQ93</f>
        <v>2291.666666666667</v>
      </c>
      <c r="BR127" s="89">
        <f t="shared" ca="1" si="206"/>
        <v>2250.0000000000005</v>
      </c>
      <c r="BS127" s="89">
        <f t="shared" ca="1" si="206"/>
        <v>2208.3333333333339</v>
      </c>
      <c r="BT127" s="89">
        <f t="shared" ca="1" si="206"/>
        <v>2166.6666666666674</v>
      </c>
      <c r="BU127" s="89">
        <f t="shared" ca="1" si="206"/>
        <v>2125.0000000000009</v>
      </c>
      <c r="BV127" s="89">
        <f t="shared" ca="1" si="206"/>
        <v>2083.3333333333344</v>
      </c>
      <c r="BW127" s="89">
        <f t="shared" ca="1" si="206"/>
        <v>2041.6666666666677</v>
      </c>
      <c r="BX127" s="89">
        <f t="shared" ca="1" si="206"/>
        <v>2000.0000000000009</v>
      </c>
      <c r="BY127" s="89">
        <f t="shared" ref="BY127:DT127" ca="1" si="207">+BY25+BY59-BY93</f>
        <v>1958.3333333333342</v>
      </c>
      <c r="BZ127" s="89">
        <f t="shared" ca="1" si="207"/>
        <v>1916.6666666666674</v>
      </c>
      <c r="CA127" s="89">
        <f t="shared" ca="1" si="207"/>
        <v>1875.0000000000007</v>
      </c>
      <c r="CB127" s="89">
        <f t="shared" ca="1" si="207"/>
        <v>1833.3333333333339</v>
      </c>
      <c r="CC127" s="89">
        <f t="shared" ca="1" si="207"/>
        <v>1791.6666666666672</v>
      </c>
      <c r="CD127" s="89">
        <f t="shared" ca="1" si="207"/>
        <v>1750.0000000000005</v>
      </c>
      <c r="CE127" s="89">
        <f t="shared" ca="1" si="207"/>
        <v>1708.3333333333337</v>
      </c>
      <c r="CF127" s="89">
        <f t="shared" ca="1" si="207"/>
        <v>1666.666666666667</v>
      </c>
      <c r="CG127" s="89">
        <f t="shared" ca="1" si="207"/>
        <v>1625.0000000000002</v>
      </c>
      <c r="CH127" s="89">
        <f t="shared" ca="1" si="207"/>
        <v>1583.3333333333335</v>
      </c>
      <c r="CI127" s="89">
        <f t="shared" ca="1" si="207"/>
        <v>1541.6666666666667</v>
      </c>
      <c r="CJ127" s="89">
        <f t="shared" ca="1" si="207"/>
        <v>1500</v>
      </c>
      <c r="CK127" s="89">
        <f t="shared" ca="1" si="207"/>
        <v>1458.3333333333333</v>
      </c>
      <c r="CL127" s="89">
        <f t="shared" ca="1" si="207"/>
        <v>1416.6666666666665</v>
      </c>
      <c r="CM127" s="89">
        <f t="shared" ca="1" si="207"/>
        <v>1374.9999999999998</v>
      </c>
      <c r="CN127" s="89">
        <f t="shared" ca="1" si="207"/>
        <v>1333.333333333333</v>
      </c>
      <c r="CO127" s="89">
        <f t="shared" ca="1" si="207"/>
        <v>1291.6666666666663</v>
      </c>
      <c r="CP127" s="89">
        <f t="shared" ca="1" si="207"/>
        <v>1249.9999999999995</v>
      </c>
      <c r="CQ127" s="89">
        <f t="shared" ca="1" si="207"/>
        <v>1208.3333333333328</v>
      </c>
      <c r="CR127" s="89">
        <f t="shared" ca="1" si="207"/>
        <v>1166.6666666666661</v>
      </c>
      <c r="CS127" s="89">
        <f t="shared" ca="1" si="207"/>
        <v>1124.9999999999993</v>
      </c>
      <c r="CT127" s="89">
        <f t="shared" ca="1" si="207"/>
        <v>1083.3333333333326</v>
      </c>
      <c r="CU127" s="89">
        <f t="shared" ca="1" si="207"/>
        <v>1041.6666666666658</v>
      </c>
      <c r="CV127" s="89">
        <f t="shared" ca="1" si="207"/>
        <v>999.9999999999992</v>
      </c>
      <c r="CW127" s="89">
        <f t="shared" ca="1" si="207"/>
        <v>958.33333333333258</v>
      </c>
      <c r="CX127" s="89">
        <f t="shared" ca="1" si="207"/>
        <v>916.66666666666595</v>
      </c>
      <c r="CY127" s="89">
        <f t="shared" ca="1" si="207"/>
        <v>874.99999999999932</v>
      </c>
      <c r="CZ127" s="89">
        <f t="shared" ca="1" si="207"/>
        <v>833.33333333333269</v>
      </c>
      <c r="DA127" s="89">
        <f t="shared" ca="1" si="207"/>
        <v>791.66666666666606</v>
      </c>
      <c r="DB127" s="89">
        <f t="shared" ca="1" si="207"/>
        <v>749.99999999999943</v>
      </c>
      <c r="DC127" s="89">
        <f t="shared" ca="1" si="207"/>
        <v>708.3333333333328</v>
      </c>
      <c r="DD127" s="89">
        <f t="shared" ca="1" si="207"/>
        <v>666.66666666666617</v>
      </c>
      <c r="DE127" s="89">
        <f t="shared" ca="1" si="207"/>
        <v>624.99999999999955</v>
      </c>
      <c r="DF127" s="89">
        <f t="shared" ca="1" si="207"/>
        <v>583.33333333333292</v>
      </c>
      <c r="DG127" s="89">
        <f t="shared" ca="1" si="207"/>
        <v>541.66666666666629</v>
      </c>
      <c r="DH127" s="89">
        <f t="shared" ca="1" si="207"/>
        <v>499.9999999999996</v>
      </c>
      <c r="DI127" s="89">
        <f t="shared" ca="1" si="207"/>
        <v>458.33333333333292</v>
      </c>
      <c r="DJ127" s="89">
        <f t="shared" ca="1" si="207"/>
        <v>416.66666666666623</v>
      </c>
      <c r="DK127" s="89">
        <f t="shared" ca="1" si="207"/>
        <v>374.99999999999955</v>
      </c>
      <c r="DL127" s="89">
        <f t="shared" ca="1" si="207"/>
        <v>333.33333333333286</v>
      </c>
      <c r="DM127" s="89">
        <f t="shared" ca="1" si="207"/>
        <v>291.66666666666617</v>
      </c>
      <c r="DN127" s="89">
        <f t="shared" ca="1" si="207"/>
        <v>249.99999999999952</v>
      </c>
      <c r="DO127" s="89">
        <f t="shared" ca="1" si="207"/>
        <v>208.33333333333286</v>
      </c>
      <c r="DP127" s="89">
        <f t="shared" ca="1" si="207"/>
        <v>166.6666666666662</v>
      </c>
      <c r="DQ127" s="89">
        <f t="shared" ca="1" si="207"/>
        <v>124.99999999999955</v>
      </c>
      <c r="DR127" s="89">
        <f t="shared" ca="1" si="207"/>
        <v>83.333333333332888</v>
      </c>
      <c r="DS127" s="89">
        <f t="shared" ca="1" si="207"/>
        <v>41.666666666666224</v>
      </c>
      <c r="DT127" s="89">
        <f t="shared" ca="1" si="207"/>
        <v>-4.4053649617126212E-13</v>
      </c>
    </row>
    <row r="128" spans="1:124" ht="14.25" customHeight="1" x14ac:dyDescent="0.15">
      <c r="A128" s="85" t="str">
        <f>+Input!G40</f>
        <v>PPE</v>
      </c>
      <c r="B128" s="3" t="str">
        <f t="shared" si="168"/>
        <v>Kitchen and Restaurant Equipment ESTIMATED</v>
      </c>
      <c r="C128" s="91" t="str">
        <f t="shared" si="160"/>
        <v>EUR</v>
      </c>
      <c r="D128" s="23"/>
      <c r="E128" s="89">
        <f t="shared" ref="E128:BP128" ca="1" si="208">+E26+E60-E94</f>
        <v>16858.333333333332</v>
      </c>
      <c r="F128" s="89">
        <f t="shared" ca="1" si="208"/>
        <v>16716.666666666664</v>
      </c>
      <c r="G128" s="89">
        <f t="shared" ca="1" si="208"/>
        <v>16574.999999999996</v>
      </c>
      <c r="H128" s="89">
        <f t="shared" ca="1" si="208"/>
        <v>16433.333333333328</v>
      </c>
      <c r="I128" s="89">
        <f t="shared" ca="1" si="208"/>
        <v>16291.666666666662</v>
      </c>
      <c r="J128" s="89">
        <f t="shared" ca="1" si="208"/>
        <v>16149.999999999996</v>
      </c>
      <c r="K128" s="89">
        <f t="shared" ca="1" si="208"/>
        <v>16008.33333333333</v>
      </c>
      <c r="L128" s="89">
        <f t="shared" ca="1" si="208"/>
        <v>15866.666666666664</v>
      </c>
      <c r="M128" s="89">
        <f t="shared" ca="1" si="208"/>
        <v>15724.999999999998</v>
      </c>
      <c r="N128" s="89">
        <f t="shared" ca="1" si="208"/>
        <v>15583.333333333332</v>
      </c>
      <c r="O128" s="89">
        <f t="shared" ca="1" si="208"/>
        <v>15441.666666666666</v>
      </c>
      <c r="P128" s="89">
        <f t="shared" ca="1" si="208"/>
        <v>15300</v>
      </c>
      <c r="Q128" s="89">
        <f t="shared" ca="1" si="208"/>
        <v>15158.333333333334</v>
      </c>
      <c r="R128" s="89">
        <f t="shared" ca="1" si="208"/>
        <v>15016.666666666668</v>
      </c>
      <c r="S128" s="89">
        <f t="shared" ca="1" si="208"/>
        <v>14875.000000000002</v>
      </c>
      <c r="T128" s="89">
        <f t="shared" ca="1" si="208"/>
        <v>14733.333333333336</v>
      </c>
      <c r="U128" s="89">
        <f t="shared" ca="1" si="208"/>
        <v>14591.66666666667</v>
      </c>
      <c r="V128" s="89">
        <f t="shared" ca="1" si="208"/>
        <v>14450.000000000004</v>
      </c>
      <c r="W128" s="89">
        <f t="shared" ca="1" si="208"/>
        <v>14308.333333333338</v>
      </c>
      <c r="X128" s="89">
        <f t="shared" ca="1" si="208"/>
        <v>14166.666666666672</v>
      </c>
      <c r="Y128" s="89">
        <f t="shared" ca="1" si="208"/>
        <v>14025.000000000005</v>
      </c>
      <c r="Z128" s="89">
        <f t="shared" ca="1" si="208"/>
        <v>13883.333333333339</v>
      </c>
      <c r="AA128" s="89">
        <f t="shared" ca="1" si="208"/>
        <v>13741.666666666673</v>
      </c>
      <c r="AB128" s="89">
        <f t="shared" ca="1" si="208"/>
        <v>13600.000000000007</v>
      </c>
      <c r="AC128" s="89">
        <f t="shared" ca="1" si="208"/>
        <v>13458.333333333341</v>
      </c>
      <c r="AD128" s="89">
        <f t="shared" ca="1" si="208"/>
        <v>13316.666666666675</v>
      </c>
      <c r="AE128" s="89">
        <f t="shared" ca="1" si="208"/>
        <v>13175.000000000009</v>
      </c>
      <c r="AF128" s="89">
        <f t="shared" ca="1" si="208"/>
        <v>13033.333333333343</v>
      </c>
      <c r="AG128" s="89">
        <f t="shared" ca="1" si="208"/>
        <v>12891.666666666677</v>
      </c>
      <c r="AH128" s="89">
        <f t="shared" ca="1" si="208"/>
        <v>12750.000000000011</v>
      </c>
      <c r="AI128" s="89">
        <f t="shared" ca="1" si="208"/>
        <v>12608.333333333345</v>
      </c>
      <c r="AJ128" s="89">
        <f t="shared" ca="1" si="208"/>
        <v>12466.666666666679</v>
      </c>
      <c r="AK128" s="89">
        <f t="shared" ca="1" si="208"/>
        <v>12325.000000000013</v>
      </c>
      <c r="AL128" s="89">
        <f t="shared" ca="1" si="208"/>
        <v>12183.333333333347</v>
      </c>
      <c r="AM128" s="89">
        <f t="shared" ca="1" si="208"/>
        <v>12041.666666666681</v>
      </c>
      <c r="AN128" s="89">
        <f t="shared" ca="1" si="208"/>
        <v>11900.000000000015</v>
      </c>
      <c r="AO128" s="89">
        <f t="shared" ca="1" si="208"/>
        <v>11758.333333333348</v>
      </c>
      <c r="AP128" s="89">
        <f t="shared" ca="1" si="208"/>
        <v>11616.666666666682</v>
      </c>
      <c r="AQ128" s="89">
        <f t="shared" ca="1" si="208"/>
        <v>11475.000000000016</v>
      </c>
      <c r="AR128" s="89">
        <f t="shared" ca="1" si="208"/>
        <v>11333.33333333335</v>
      </c>
      <c r="AS128" s="89">
        <f t="shared" ca="1" si="208"/>
        <v>11191.666666666684</v>
      </c>
      <c r="AT128" s="89">
        <f t="shared" ca="1" si="208"/>
        <v>11050.000000000018</v>
      </c>
      <c r="AU128" s="89">
        <f t="shared" ca="1" si="208"/>
        <v>10908.333333333352</v>
      </c>
      <c r="AV128" s="89">
        <f t="shared" ca="1" si="208"/>
        <v>10766.666666666686</v>
      </c>
      <c r="AW128" s="89">
        <f t="shared" ca="1" si="208"/>
        <v>10625.00000000002</v>
      </c>
      <c r="AX128" s="89">
        <f t="shared" ca="1" si="208"/>
        <v>10483.333333333354</v>
      </c>
      <c r="AY128" s="89">
        <f t="shared" ca="1" si="208"/>
        <v>10341.666666666688</v>
      </c>
      <c r="AZ128" s="89">
        <f t="shared" ca="1" si="208"/>
        <v>10200.000000000022</v>
      </c>
      <c r="BA128" s="89">
        <f t="shared" ca="1" si="208"/>
        <v>10058.333333333356</v>
      </c>
      <c r="BB128" s="89">
        <f t="shared" ca="1" si="208"/>
        <v>9916.6666666666897</v>
      </c>
      <c r="BC128" s="89">
        <f t="shared" ca="1" si="208"/>
        <v>9775.0000000000236</v>
      </c>
      <c r="BD128" s="89">
        <f t="shared" ca="1" si="208"/>
        <v>9633.3333333333576</v>
      </c>
      <c r="BE128" s="89">
        <f t="shared" ca="1" si="208"/>
        <v>9491.6666666666915</v>
      </c>
      <c r="BF128" s="89">
        <f t="shared" ca="1" si="208"/>
        <v>9350.0000000000255</v>
      </c>
      <c r="BG128" s="89">
        <f t="shared" ca="1" si="208"/>
        <v>9208.3333333333594</v>
      </c>
      <c r="BH128" s="89">
        <f t="shared" ca="1" si="208"/>
        <v>9066.6666666666933</v>
      </c>
      <c r="BI128" s="89">
        <f t="shared" ca="1" si="208"/>
        <v>8925.0000000000273</v>
      </c>
      <c r="BJ128" s="89">
        <f t="shared" ca="1" si="208"/>
        <v>8783.3333333333612</v>
      </c>
      <c r="BK128" s="89">
        <f t="shared" ca="1" si="208"/>
        <v>8641.6666666666952</v>
      </c>
      <c r="BL128" s="89">
        <f t="shared" ca="1" si="208"/>
        <v>8500.0000000000291</v>
      </c>
      <c r="BM128" s="89">
        <f t="shared" ca="1" si="208"/>
        <v>8358.333333333363</v>
      </c>
      <c r="BN128" s="89">
        <f t="shared" ca="1" si="208"/>
        <v>8216.666666666697</v>
      </c>
      <c r="BO128" s="89">
        <f t="shared" ca="1" si="208"/>
        <v>8075.00000000003</v>
      </c>
      <c r="BP128" s="89">
        <f t="shared" ca="1" si="208"/>
        <v>7933.333333333363</v>
      </c>
      <c r="BQ128" s="89">
        <f t="shared" ref="BQ128:BX128" ca="1" si="209">+BQ26+BQ60-BQ94</f>
        <v>7791.6666666666961</v>
      </c>
      <c r="BR128" s="89">
        <f t="shared" ca="1" si="209"/>
        <v>7650.0000000000291</v>
      </c>
      <c r="BS128" s="89">
        <f t="shared" ca="1" si="209"/>
        <v>7508.3333333333621</v>
      </c>
      <c r="BT128" s="89">
        <f t="shared" ca="1" si="209"/>
        <v>7366.6666666666952</v>
      </c>
      <c r="BU128" s="89">
        <f t="shared" ca="1" si="209"/>
        <v>7225.0000000000282</v>
      </c>
      <c r="BV128" s="89">
        <f t="shared" ca="1" si="209"/>
        <v>7083.3333333333612</v>
      </c>
      <c r="BW128" s="89">
        <f t="shared" ca="1" si="209"/>
        <v>6941.6666666666943</v>
      </c>
      <c r="BX128" s="89">
        <f t="shared" ca="1" si="209"/>
        <v>6800.0000000000273</v>
      </c>
      <c r="BY128" s="89">
        <f t="shared" ref="BY128:DT128" ca="1" si="210">+BY26+BY60-BY94</f>
        <v>6658.3333333333603</v>
      </c>
      <c r="BZ128" s="89">
        <f t="shared" ca="1" si="210"/>
        <v>6516.6666666666933</v>
      </c>
      <c r="CA128" s="89">
        <f t="shared" ca="1" si="210"/>
        <v>6375.0000000000264</v>
      </c>
      <c r="CB128" s="89">
        <f t="shared" ca="1" si="210"/>
        <v>6233.3333333333594</v>
      </c>
      <c r="CC128" s="89">
        <f t="shared" ca="1" si="210"/>
        <v>6091.6666666666924</v>
      </c>
      <c r="CD128" s="89">
        <f t="shared" ca="1" si="210"/>
        <v>5950.0000000000255</v>
      </c>
      <c r="CE128" s="89">
        <f t="shared" ca="1" si="210"/>
        <v>5808.3333333333585</v>
      </c>
      <c r="CF128" s="89">
        <f t="shared" ca="1" si="210"/>
        <v>5666.6666666666915</v>
      </c>
      <c r="CG128" s="89">
        <f t="shared" ca="1" si="210"/>
        <v>5525.0000000000246</v>
      </c>
      <c r="CH128" s="89">
        <f t="shared" ca="1" si="210"/>
        <v>5383.3333333333576</v>
      </c>
      <c r="CI128" s="89">
        <f t="shared" ca="1" si="210"/>
        <v>22100.000000000025</v>
      </c>
      <c r="CJ128" s="89">
        <f t="shared" ca="1" si="210"/>
        <v>21816.666666666693</v>
      </c>
      <c r="CK128" s="89">
        <f t="shared" ca="1" si="210"/>
        <v>21533.333333333361</v>
      </c>
      <c r="CL128" s="89">
        <f t="shared" ca="1" si="210"/>
        <v>21250.000000000029</v>
      </c>
      <c r="CM128" s="89">
        <f t="shared" ca="1" si="210"/>
        <v>20966.666666666697</v>
      </c>
      <c r="CN128" s="89">
        <f t="shared" ca="1" si="210"/>
        <v>20683.333333333365</v>
      </c>
      <c r="CO128" s="89">
        <f t="shared" ca="1" si="210"/>
        <v>20400.000000000033</v>
      </c>
      <c r="CP128" s="89">
        <f t="shared" ca="1" si="210"/>
        <v>20116.666666666701</v>
      </c>
      <c r="CQ128" s="89">
        <f t="shared" ca="1" si="210"/>
        <v>19833.333333333369</v>
      </c>
      <c r="CR128" s="89">
        <f t="shared" ca="1" si="210"/>
        <v>19550.000000000036</v>
      </c>
      <c r="CS128" s="89">
        <f t="shared" ca="1" si="210"/>
        <v>19266.666666666704</v>
      </c>
      <c r="CT128" s="89">
        <f t="shared" ca="1" si="210"/>
        <v>18983.333333333372</v>
      </c>
      <c r="CU128" s="89">
        <f t="shared" ca="1" si="210"/>
        <v>18700.00000000004</v>
      </c>
      <c r="CV128" s="89">
        <f t="shared" ca="1" si="210"/>
        <v>18416.666666666708</v>
      </c>
      <c r="CW128" s="89">
        <f t="shared" ca="1" si="210"/>
        <v>18133.333333333376</v>
      </c>
      <c r="CX128" s="89">
        <f t="shared" ca="1" si="210"/>
        <v>17850.000000000044</v>
      </c>
      <c r="CY128" s="89">
        <f t="shared" ca="1" si="210"/>
        <v>17566.666666666712</v>
      </c>
      <c r="CZ128" s="89">
        <f t="shared" ca="1" si="210"/>
        <v>17283.333333333379</v>
      </c>
      <c r="DA128" s="89">
        <f t="shared" ca="1" si="210"/>
        <v>17000.000000000047</v>
      </c>
      <c r="DB128" s="89">
        <f t="shared" ca="1" si="210"/>
        <v>16716.666666666715</v>
      </c>
      <c r="DC128" s="89">
        <f t="shared" ca="1" si="210"/>
        <v>16433.333333333383</v>
      </c>
      <c r="DD128" s="89">
        <f t="shared" ca="1" si="210"/>
        <v>16150.000000000049</v>
      </c>
      <c r="DE128" s="89">
        <f t="shared" ca="1" si="210"/>
        <v>15866.666666666715</v>
      </c>
      <c r="DF128" s="89">
        <f t="shared" ca="1" si="210"/>
        <v>15583.333333333381</v>
      </c>
      <c r="DG128" s="89">
        <f t="shared" ca="1" si="210"/>
        <v>15300.000000000047</v>
      </c>
      <c r="DH128" s="89">
        <f t="shared" ca="1" si="210"/>
        <v>15016.666666666713</v>
      </c>
      <c r="DI128" s="89">
        <f t="shared" ca="1" si="210"/>
        <v>14733.333333333379</v>
      </c>
      <c r="DJ128" s="89">
        <f t="shared" ca="1" si="210"/>
        <v>14450.000000000045</v>
      </c>
      <c r="DK128" s="89">
        <f t="shared" ca="1" si="210"/>
        <v>14166.666666666712</v>
      </c>
      <c r="DL128" s="89">
        <f t="shared" ca="1" si="210"/>
        <v>13883.333333333378</v>
      </c>
      <c r="DM128" s="89">
        <f t="shared" ca="1" si="210"/>
        <v>13600.000000000044</v>
      </c>
      <c r="DN128" s="89">
        <f t="shared" ca="1" si="210"/>
        <v>13316.66666666671</v>
      </c>
      <c r="DO128" s="89">
        <f t="shared" ca="1" si="210"/>
        <v>13033.333333333376</v>
      </c>
      <c r="DP128" s="89">
        <f t="shared" ca="1" si="210"/>
        <v>12750.000000000042</v>
      </c>
      <c r="DQ128" s="89">
        <f t="shared" ca="1" si="210"/>
        <v>12466.666666666708</v>
      </c>
      <c r="DR128" s="89">
        <f t="shared" ca="1" si="210"/>
        <v>12183.333333333374</v>
      </c>
      <c r="DS128" s="89">
        <f t="shared" ca="1" si="210"/>
        <v>11900.00000000004</v>
      </c>
      <c r="DT128" s="89">
        <f t="shared" ca="1" si="210"/>
        <v>11616.666666666706</v>
      </c>
    </row>
    <row r="129" spans="1:124" ht="14.25" customHeight="1" x14ac:dyDescent="0.15">
      <c r="A129" s="85" t="str">
        <f>+Input!G41</f>
        <v>PPE</v>
      </c>
      <c r="B129" s="3" t="str">
        <f t="shared" si="168"/>
        <v>Laundry and Housekeeping Equipment ESTIMATED</v>
      </c>
      <c r="C129" s="91" t="str">
        <f t="shared" si="160"/>
        <v>EUR</v>
      </c>
      <c r="D129" s="23"/>
      <c r="E129" s="89">
        <f t="shared" ref="E129:BP129" ca="1" si="211">+E27+E61-E95</f>
        <v>2479.1666666666665</v>
      </c>
      <c r="F129" s="89">
        <f t="shared" ca="1" si="211"/>
        <v>2458.333333333333</v>
      </c>
      <c r="G129" s="89">
        <f t="shared" ca="1" si="211"/>
        <v>2437.4999999999995</v>
      </c>
      <c r="H129" s="89">
        <f t="shared" ca="1" si="211"/>
        <v>2416.6666666666661</v>
      </c>
      <c r="I129" s="89">
        <f t="shared" ca="1" si="211"/>
        <v>2395.8333333333326</v>
      </c>
      <c r="J129" s="89">
        <f t="shared" ca="1" si="211"/>
        <v>2374.9999999999991</v>
      </c>
      <c r="K129" s="89">
        <f t="shared" ca="1" si="211"/>
        <v>2354.1666666666656</v>
      </c>
      <c r="L129" s="89">
        <f t="shared" ca="1" si="211"/>
        <v>2333.3333333333321</v>
      </c>
      <c r="M129" s="89">
        <f t="shared" ca="1" si="211"/>
        <v>2312.4999999999986</v>
      </c>
      <c r="N129" s="89">
        <f t="shared" ca="1" si="211"/>
        <v>2291.6666666666652</v>
      </c>
      <c r="O129" s="89">
        <f t="shared" ca="1" si="211"/>
        <v>2270.8333333333317</v>
      </c>
      <c r="P129" s="89">
        <f t="shared" ca="1" si="211"/>
        <v>2249.9999999999982</v>
      </c>
      <c r="Q129" s="89">
        <f t="shared" ca="1" si="211"/>
        <v>2229.1666666666647</v>
      </c>
      <c r="R129" s="89">
        <f t="shared" ca="1" si="211"/>
        <v>2208.3333333333312</v>
      </c>
      <c r="S129" s="89">
        <f t="shared" ca="1" si="211"/>
        <v>2187.4999999999977</v>
      </c>
      <c r="T129" s="89">
        <f t="shared" ca="1" si="211"/>
        <v>2166.6666666666642</v>
      </c>
      <c r="U129" s="89">
        <f t="shared" ca="1" si="211"/>
        <v>2145.8333333333308</v>
      </c>
      <c r="V129" s="89">
        <f t="shared" ca="1" si="211"/>
        <v>2124.9999999999973</v>
      </c>
      <c r="W129" s="89">
        <f t="shared" ca="1" si="211"/>
        <v>2104.1666666666638</v>
      </c>
      <c r="X129" s="89">
        <f t="shared" ca="1" si="211"/>
        <v>2083.3333333333303</v>
      </c>
      <c r="Y129" s="89">
        <f t="shared" ca="1" si="211"/>
        <v>2062.4999999999968</v>
      </c>
      <c r="Z129" s="89">
        <f t="shared" ca="1" si="211"/>
        <v>2041.6666666666636</v>
      </c>
      <c r="AA129" s="89">
        <f t="shared" ca="1" si="211"/>
        <v>2020.8333333333303</v>
      </c>
      <c r="AB129" s="89">
        <f t="shared" ca="1" si="211"/>
        <v>1999.999999999997</v>
      </c>
      <c r="AC129" s="89">
        <f t="shared" ca="1" si="211"/>
        <v>1979.1666666666638</v>
      </c>
      <c r="AD129" s="89">
        <f t="shared" ca="1" si="211"/>
        <v>1958.3333333333305</v>
      </c>
      <c r="AE129" s="89">
        <f t="shared" ca="1" si="211"/>
        <v>1937.4999999999973</v>
      </c>
      <c r="AF129" s="89">
        <f t="shared" ca="1" si="211"/>
        <v>1916.666666666664</v>
      </c>
      <c r="AG129" s="89">
        <f t="shared" ca="1" si="211"/>
        <v>1895.8333333333308</v>
      </c>
      <c r="AH129" s="89">
        <f t="shared" ca="1" si="211"/>
        <v>1874.9999999999975</v>
      </c>
      <c r="AI129" s="89">
        <f t="shared" ca="1" si="211"/>
        <v>1854.1666666666642</v>
      </c>
      <c r="AJ129" s="89">
        <f t="shared" ca="1" si="211"/>
        <v>1833.333333333331</v>
      </c>
      <c r="AK129" s="89">
        <f t="shared" ca="1" si="211"/>
        <v>1812.4999999999977</v>
      </c>
      <c r="AL129" s="89">
        <f t="shared" ca="1" si="211"/>
        <v>1791.6666666666645</v>
      </c>
      <c r="AM129" s="89">
        <f t="shared" ca="1" si="211"/>
        <v>1770.8333333333312</v>
      </c>
      <c r="AN129" s="89">
        <f t="shared" ca="1" si="211"/>
        <v>1749.999999999998</v>
      </c>
      <c r="AO129" s="89">
        <f t="shared" ca="1" si="211"/>
        <v>1729.1666666666647</v>
      </c>
      <c r="AP129" s="89">
        <f t="shared" ca="1" si="211"/>
        <v>1708.3333333333314</v>
      </c>
      <c r="AQ129" s="89">
        <f t="shared" ca="1" si="211"/>
        <v>1687.4999999999982</v>
      </c>
      <c r="AR129" s="89">
        <f t="shared" ca="1" si="211"/>
        <v>1666.6666666666649</v>
      </c>
      <c r="AS129" s="89">
        <f t="shared" ca="1" si="211"/>
        <v>1645.8333333333317</v>
      </c>
      <c r="AT129" s="89">
        <f t="shared" ca="1" si="211"/>
        <v>1624.9999999999984</v>
      </c>
      <c r="AU129" s="89">
        <f t="shared" ca="1" si="211"/>
        <v>1604.1666666666652</v>
      </c>
      <c r="AV129" s="89">
        <f t="shared" ca="1" si="211"/>
        <v>1583.3333333333319</v>
      </c>
      <c r="AW129" s="89">
        <f t="shared" ca="1" si="211"/>
        <v>1562.4999999999986</v>
      </c>
      <c r="AX129" s="89">
        <f t="shared" ca="1" si="211"/>
        <v>1541.6666666666654</v>
      </c>
      <c r="AY129" s="89">
        <f t="shared" ca="1" si="211"/>
        <v>1520.8333333333321</v>
      </c>
      <c r="AZ129" s="89">
        <f t="shared" ca="1" si="211"/>
        <v>1499.9999999999989</v>
      </c>
      <c r="BA129" s="89">
        <f t="shared" ca="1" si="211"/>
        <v>1479.1666666666656</v>
      </c>
      <c r="BB129" s="89">
        <f t="shared" ca="1" si="211"/>
        <v>1458.3333333333323</v>
      </c>
      <c r="BC129" s="89">
        <f t="shared" ca="1" si="211"/>
        <v>1437.4999999999991</v>
      </c>
      <c r="BD129" s="89">
        <f t="shared" ca="1" si="211"/>
        <v>1416.6666666666658</v>
      </c>
      <c r="BE129" s="89">
        <f t="shared" ca="1" si="211"/>
        <v>1395.8333333333326</v>
      </c>
      <c r="BF129" s="89">
        <f t="shared" ca="1" si="211"/>
        <v>1374.9999999999993</v>
      </c>
      <c r="BG129" s="89">
        <f t="shared" ca="1" si="211"/>
        <v>1354.1666666666661</v>
      </c>
      <c r="BH129" s="89">
        <f t="shared" ca="1" si="211"/>
        <v>1333.3333333333328</v>
      </c>
      <c r="BI129" s="89">
        <f t="shared" ca="1" si="211"/>
        <v>1312.4999999999995</v>
      </c>
      <c r="BJ129" s="89">
        <f t="shared" ca="1" si="211"/>
        <v>1291.6666666666663</v>
      </c>
      <c r="BK129" s="89">
        <f t="shared" ca="1" si="211"/>
        <v>1270.833333333333</v>
      </c>
      <c r="BL129" s="89">
        <f t="shared" ca="1" si="211"/>
        <v>1249.9999999999998</v>
      </c>
      <c r="BM129" s="89">
        <f t="shared" ca="1" si="211"/>
        <v>1229.1666666666665</v>
      </c>
      <c r="BN129" s="89">
        <f t="shared" ca="1" si="211"/>
        <v>1208.3333333333333</v>
      </c>
      <c r="BO129" s="89">
        <f t="shared" ca="1" si="211"/>
        <v>1187.5</v>
      </c>
      <c r="BP129" s="89">
        <f t="shared" ca="1" si="211"/>
        <v>1166.6666666666667</v>
      </c>
      <c r="BQ129" s="89">
        <f t="shared" ref="BQ129:BX129" ca="1" si="212">+BQ27+BQ61-BQ95</f>
        <v>1145.8333333333335</v>
      </c>
      <c r="BR129" s="89">
        <f t="shared" ca="1" si="212"/>
        <v>1125.0000000000002</v>
      </c>
      <c r="BS129" s="89">
        <f t="shared" ca="1" si="212"/>
        <v>1104.166666666667</v>
      </c>
      <c r="BT129" s="89">
        <f t="shared" ca="1" si="212"/>
        <v>1083.3333333333337</v>
      </c>
      <c r="BU129" s="89">
        <f t="shared" ca="1" si="212"/>
        <v>1062.5000000000005</v>
      </c>
      <c r="BV129" s="89">
        <f t="shared" ca="1" si="212"/>
        <v>1041.6666666666672</v>
      </c>
      <c r="BW129" s="89">
        <f t="shared" ca="1" si="212"/>
        <v>1020.8333333333338</v>
      </c>
      <c r="BX129" s="89">
        <f t="shared" ca="1" si="212"/>
        <v>1000.0000000000005</v>
      </c>
      <c r="BY129" s="89">
        <f t="shared" ref="BY129:DT129" ca="1" si="213">+BY27+BY61-BY95</f>
        <v>979.16666666666708</v>
      </c>
      <c r="BZ129" s="89">
        <f t="shared" ca="1" si="213"/>
        <v>958.33333333333371</v>
      </c>
      <c r="CA129" s="89">
        <f t="shared" ca="1" si="213"/>
        <v>937.50000000000034</v>
      </c>
      <c r="CB129" s="89">
        <f t="shared" ca="1" si="213"/>
        <v>916.66666666666697</v>
      </c>
      <c r="CC129" s="89">
        <f t="shared" ca="1" si="213"/>
        <v>895.8333333333336</v>
      </c>
      <c r="CD129" s="89">
        <f t="shared" ca="1" si="213"/>
        <v>875.00000000000023</v>
      </c>
      <c r="CE129" s="89">
        <f t="shared" ca="1" si="213"/>
        <v>854.16666666666686</v>
      </c>
      <c r="CF129" s="89">
        <f t="shared" ca="1" si="213"/>
        <v>833.33333333333348</v>
      </c>
      <c r="CG129" s="89">
        <f t="shared" ca="1" si="213"/>
        <v>812.50000000000011</v>
      </c>
      <c r="CH129" s="89">
        <f t="shared" ca="1" si="213"/>
        <v>791.66666666666674</v>
      </c>
      <c r="CI129" s="89">
        <f t="shared" ca="1" si="213"/>
        <v>3250.0000000000005</v>
      </c>
      <c r="CJ129" s="89">
        <f t="shared" ca="1" si="213"/>
        <v>3208.3333333333339</v>
      </c>
      <c r="CK129" s="89">
        <f t="shared" ca="1" si="213"/>
        <v>3166.6666666666674</v>
      </c>
      <c r="CL129" s="89">
        <f t="shared" ca="1" si="213"/>
        <v>3125.0000000000009</v>
      </c>
      <c r="CM129" s="89">
        <f t="shared" ca="1" si="213"/>
        <v>3083.3333333333344</v>
      </c>
      <c r="CN129" s="89">
        <f t="shared" ca="1" si="213"/>
        <v>3041.6666666666679</v>
      </c>
      <c r="CO129" s="89">
        <f t="shared" ca="1" si="213"/>
        <v>3000.0000000000014</v>
      </c>
      <c r="CP129" s="89">
        <f t="shared" ca="1" si="213"/>
        <v>2958.3333333333348</v>
      </c>
      <c r="CQ129" s="89">
        <f t="shared" ca="1" si="213"/>
        <v>2916.6666666666683</v>
      </c>
      <c r="CR129" s="89">
        <f t="shared" ca="1" si="213"/>
        <v>2875.0000000000018</v>
      </c>
      <c r="CS129" s="89">
        <f t="shared" ca="1" si="213"/>
        <v>2833.3333333333353</v>
      </c>
      <c r="CT129" s="89">
        <f t="shared" ca="1" si="213"/>
        <v>2791.6666666666688</v>
      </c>
      <c r="CU129" s="89">
        <f t="shared" ca="1" si="213"/>
        <v>2750.0000000000023</v>
      </c>
      <c r="CV129" s="89">
        <f t="shared" ca="1" si="213"/>
        <v>2708.3333333333358</v>
      </c>
      <c r="CW129" s="89">
        <f t="shared" ca="1" si="213"/>
        <v>2666.6666666666692</v>
      </c>
      <c r="CX129" s="89">
        <f t="shared" ca="1" si="213"/>
        <v>2625.0000000000027</v>
      </c>
      <c r="CY129" s="89">
        <f t="shared" ca="1" si="213"/>
        <v>2583.3333333333362</v>
      </c>
      <c r="CZ129" s="89">
        <f t="shared" ca="1" si="213"/>
        <v>2541.6666666666697</v>
      </c>
      <c r="DA129" s="89">
        <f t="shared" ca="1" si="213"/>
        <v>2500.0000000000032</v>
      </c>
      <c r="DB129" s="89">
        <f t="shared" ca="1" si="213"/>
        <v>2458.3333333333367</v>
      </c>
      <c r="DC129" s="89">
        <f t="shared" ca="1" si="213"/>
        <v>2416.6666666666702</v>
      </c>
      <c r="DD129" s="89">
        <f t="shared" ca="1" si="213"/>
        <v>2375.0000000000036</v>
      </c>
      <c r="DE129" s="89">
        <f t="shared" ca="1" si="213"/>
        <v>2333.3333333333371</v>
      </c>
      <c r="DF129" s="89">
        <f t="shared" ca="1" si="213"/>
        <v>2291.6666666666706</v>
      </c>
      <c r="DG129" s="89">
        <f t="shared" ca="1" si="213"/>
        <v>2250.0000000000041</v>
      </c>
      <c r="DH129" s="89">
        <f t="shared" ca="1" si="213"/>
        <v>2208.3333333333376</v>
      </c>
      <c r="DI129" s="89">
        <f t="shared" ca="1" si="213"/>
        <v>2166.6666666666711</v>
      </c>
      <c r="DJ129" s="89">
        <f t="shared" ca="1" si="213"/>
        <v>2125.0000000000045</v>
      </c>
      <c r="DK129" s="89">
        <f t="shared" ca="1" si="213"/>
        <v>2083.333333333338</v>
      </c>
      <c r="DL129" s="89">
        <f t="shared" ca="1" si="213"/>
        <v>2041.6666666666713</v>
      </c>
      <c r="DM129" s="89">
        <f t="shared" ca="1" si="213"/>
        <v>2000.0000000000045</v>
      </c>
      <c r="DN129" s="89">
        <f t="shared" ca="1" si="213"/>
        <v>1958.3333333333378</v>
      </c>
      <c r="DO129" s="89">
        <f t="shared" ca="1" si="213"/>
        <v>1916.6666666666711</v>
      </c>
      <c r="DP129" s="89">
        <f t="shared" ca="1" si="213"/>
        <v>1875.0000000000043</v>
      </c>
      <c r="DQ129" s="89">
        <f t="shared" ca="1" si="213"/>
        <v>1833.3333333333376</v>
      </c>
      <c r="DR129" s="89">
        <f t="shared" ca="1" si="213"/>
        <v>1791.6666666666708</v>
      </c>
      <c r="DS129" s="89">
        <f t="shared" ca="1" si="213"/>
        <v>1750.0000000000041</v>
      </c>
      <c r="DT129" s="89">
        <f t="shared" ca="1" si="213"/>
        <v>1708.3333333333374</v>
      </c>
    </row>
    <row r="130" spans="1:124" ht="14.25" customHeight="1" x14ac:dyDescent="0.15">
      <c r="A130" s="85" t="str">
        <f>+Input!G42</f>
        <v>PPE</v>
      </c>
      <c r="B130" s="3" t="str">
        <f t="shared" si="168"/>
        <v>IT and Office Equipment ESTIMATED</v>
      </c>
      <c r="C130" s="91" t="str">
        <f t="shared" si="160"/>
        <v>EUR</v>
      </c>
      <c r="D130" s="23"/>
      <c r="E130" s="89">
        <f t="shared" ref="E130:BP130" ca="1" si="214">+E28+E62-E96</f>
        <v>4958.333333333333</v>
      </c>
      <c r="F130" s="89">
        <f t="shared" ca="1" si="214"/>
        <v>4916.6666666666661</v>
      </c>
      <c r="G130" s="89">
        <f t="shared" ca="1" si="214"/>
        <v>4874.9999999999991</v>
      </c>
      <c r="H130" s="89">
        <f t="shared" ca="1" si="214"/>
        <v>4833.3333333333321</v>
      </c>
      <c r="I130" s="89">
        <f t="shared" ca="1" si="214"/>
        <v>4791.6666666666652</v>
      </c>
      <c r="J130" s="89">
        <f t="shared" ca="1" si="214"/>
        <v>4749.9999999999982</v>
      </c>
      <c r="K130" s="89">
        <f t="shared" ca="1" si="214"/>
        <v>4708.3333333333312</v>
      </c>
      <c r="L130" s="89">
        <f t="shared" ca="1" si="214"/>
        <v>4666.6666666666642</v>
      </c>
      <c r="M130" s="89">
        <f t="shared" ca="1" si="214"/>
        <v>4624.9999999999973</v>
      </c>
      <c r="N130" s="89">
        <f t="shared" ca="1" si="214"/>
        <v>4583.3333333333303</v>
      </c>
      <c r="O130" s="89">
        <f t="shared" ca="1" si="214"/>
        <v>4541.6666666666633</v>
      </c>
      <c r="P130" s="89">
        <f t="shared" ca="1" si="214"/>
        <v>4499.9999999999964</v>
      </c>
      <c r="Q130" s="89">
        <f t="shared" ca="1" si="214"/>
        <v>4458.3333333333294</v>
      </c>
      <c r="R130" s="89">
        <f t="shared" ca="1" si="214"/>
        <v>4416.6666666666624</v>
      </c>
      <c r="S130" s="89">
        <f t="shared" ca="1" si="214"/>
        <v>4374.9999999999955</v>
      </c>
      <c r="T130" s="89">
        <f t="shared" ca="1" si="214"/>
        <v>4333.3333333333285</v>
      </c>
      <c r="U130" s="89">
        <f t="shared" ca="1" si="214"/>
        <v>4291.6666666666615</v>
      </c>
      <c r="V130" s="89">
        <f t="shared" ca="1" si="214"/>
        <v>4249.9999999999945</v>
      </c>
      <c r="W130" s="89">
        <f t="shared" ca="1" si="214"/>
        <v>4208.3333333333276</v>
      </c>
      <c r="X130" s="89">
        <f t="shared" ca="1" si="214"/>
        <v>4166.6666666666606</v>
      </c>
      <c r="Y130" s="89">
        <f t="shared" ca="1" si="214"/>
        <v>4124.9999999999936</v>
      </c>
      <c r="Z130" s="89">
        <f t="shared" ca="1" si="214"/>
        <v>4083.3333333333271</v>
      </c>
      <c r="AA130" s="89">
        <f t="shared" ca="1" si="214"/>
        <v>4041.6666666666606</v>
      </c>
      <c r="AB130" s="89">
        <f t="shared" ca="1" si="214"/>
        <v>3999.9999999999941</v>
      </c>
      <c r="AC130" s="89">
        <f t="shared" ca="1" si="214"/>
        <v>3958.3333333333276</v>
      </c>
      <c r="AD130" s="89">
        <f t="shared" ca="1" si="214"/>
        <v>3916.6666666666611</v>
      </c>
      <c r="AE130" s="89">
        <f t="shared" ca="1" si="214"/>
        <v>3874.9999999999945</v>
      </c>
      <c r="AF130" s="89">
        <f t="shared" ca="1" si="214"/>
        <v>3833.333333333328</v>
      </c>
      <c r="AG130" s="89">
        <f t="shared" ca="1" si="214"/>
        <v>3791.6666666666615</v>
      </c>
      <c r="AH130" s="89">
        <f t="shared" ca="1" si="214"/>
        <v>3749.999999999995</v>
      </c>
      <c r="AI130" s="89">
        <f t="shared" ca="1" si="214"/>
        <v>3708.3333333333285</v>
      </c>
      <c r="AJ130" s="89">
        <f t="shared" ca="1" si="214"/>
        <v>3666.666666666662</v>
      </c>
      <c r="AK130" s="89">
        <f t="shared" ca="1" si="214"/>
        <v>3624.9999999999955</v>
      </c>
      <c r="AL130" s="89">
        <f t="shared" ca="1" si="214"/>
        <v>3583.3333333333289</v>
      </c>
      <c r="AM130" s="89">
        <f t="shared" ca="1" si="214"/>
        <v>3541.6666666666624</v>
      </c>
      <c r="AN130" s="89">
        <f t="shared" ca="1" si="214"/>
        <v>3499.9999999999959</v>
      </c>
      <c r="AO130" s="89">
        <f t="shared" ca="1" si="214"/>
        <v>3458.3333333333294</v>
      </c>
      <c r="AP130" s="89">
        <f t="shared" ca="1" si="214"/>
        <v>3416.6666666666629</v>
      </c>
      <c r="AQ130" s="89">
        <f t="shared" ca="1" si="214"/>
        <v>3374.9999999999964</v>
      </c>
      <c r="AR130" s="89">
        <f t="shared" ca="1" si="214"/>
        <v>3333.3333333333298</v>
      </c>
      <c r="AS130" s="89">
        <f t="shared" ca="1" si="214"/>
        <v>3291.6666666666633</v>
      </c>
      <c r="AT130" s="89">
        <f t="shared" ca="1" si="214"/>
        <v>3249.9999999999968</v>
      </c>
      <c r="AU130" s="89">
        <f t="shared" ca="1" si="214"/>
        <v>3208.3333333333303</v>
      </c>
      <c r="AV130" s="89">
        <f t="shared" ca="1" si="214"/>
        <v>3166.6666666666638</v>
      </c>
      <c r="AW130" s="89">
        <f t="shared" ca="1" si="214"/>
        <v>3124.9999999999973</v>
      </c>
      <c r="AX130" s="89">
        <f t="shared" ca="1" si="214"/>
        <v>3083.3333333333308</v>
      </c>
      <c r="AY130" s="89">
        <f t="shared" ca="1" si="214"/>
        <v>3041.6666666666642</v>
      </c>
      <c r="AZ130" s="89">
        <f t="shared" ca="1" si="214"/>
        <v>2999.9999999999977</v>
      </c>
      <c r="BA130" s="89">
        <f t="shared" ca="1" si="214"/>
        <v>2958.3333333333312</v>
      </c>
      <c r="BB130" s="89">
        <f t="shared" ca="1" si="214"/>
        <v>2916.6666666666647</v>
      </c>
      <c r="BC130" s="89">
        <f t="shared" ca="1" si="214"/>
        <v>2874.9999999999982</v>
      </c>
      <c r="BD130" s="89">
        <f t="shared" ca="1" si="214"/>
        <v>2833.3333333333317</v>
      </c>
      <c r="BE130" s="89">
        <f t="shared" ca="1" si="214"/>
        <v>2791.6666666666652</v>
      </c>
      <c r="BF130" s="89">
        <f t="shared" ca="1" si="214"/>
        <v>2749.9999999999986</v>
      </c>
      <c r="BG130" s="89">
        <f t="shared" ca="1" si="214"/>
        <v>2708.3333333333321</v>
      </c>
      <c r="BH130" s="89">
        <f t="shared" ca="1" si="214"/>
        <v>2666.6666666666656</v>
      </c>
      <c r="BI130" s="89">
        <f t="shared" ca="1" si="214"/>
        <v>2624.9999999999991</v>
      </c>
      <c r="BJ130" s="89">
        <f t="shared" ca="1" si="214"/>
        <v>2583.3333333333326</v>
      </c>
      <c r="BK130" s="89">
        <f t="shared" ca="1" si="214"/>
        <v>2541.6666666666661</v>
      </c>
      <c r="BL130" s="89">
        <f t="shared" ca="1" si="214"/>
        <v>2499.9999999999995</v>
      </c>
      <c r="BM130" s="89">
        <f t="shared" ca="1" si="214"/>
        <v>2458.333333333333</v>
      </c>
      <c r="BN130" s="89">
        <f t="shared" ca="1" si="214"/>
        <v>2416.6666666666665</v>
      </c>
      <c r="BO130" s="89">
        <f t="shared" ca="1" si="214"/>
        <v>2375</v>
      </c>
      <c r="BP130" s="89">
        <f t="shared" ca="1" si="214"/>
        <v>2333.3333333333335</v>
      </c>
      <c r="BQ130" s="89">
        <f t="shared" ref="BQ130:BX130" ca="1" si="215">+BQ28+BQ62-BQ96</f>
        <v>2291.666666666667</v>
      </c>
      <c r="BR130" s="89">
        <f t="shared" ca="1" si="215"/>
        <v>2250.0000000000005</v>
      </c>
      <c r="BS130" s="89">
        <f t="shared" ca="1" si="215"/>
        <v>2208.3333333333339</v>
      </c>
      <c r="BT130" s="89">
        <f t="shared" ca="1" si="215"/>
        <v>2166.6666666666674</v>
      </c>
      <c r="BU130" s="89">
        <f t="shared" ca="1" si="215"/>
        <v>2125.0000000000009</v>
      </c>
      <c r="BV130" s="89">
        <f t="shared" ca="1" si="215"/>
        <v>2083.3333333333344</v>
      </c>
      <c r="BW130" s="89">
        <f t="shared" ca="1" si="215"/>
        <v>2041.6666666666677</v>
      </c>
      <c r="BX130" s="89">
        <f t="shared" ca="1" si="215"/>
        <v>2000.0000000000009</v>
      </c>
      <c r="BY130" s="89">
        <f t="shared" ref="BY130:DT130" ca="1" si="216">+BY28+BY62-BY96</f>
        <v>1958.3333333333342</v>
      </c>
      <c r="BZ130" s="89">
        <f t="shared" ca="1" si="216"/>
        <v>1916.6666666666674</v>
      </c>
      <c r="CA130" s="89">
        <f t="shared" ca="1" si="216"/>
        <v>1875.0000000000007</v>
      </c>
      <c r="CB130" s="89">
        <f t="shared" ca="1" si="216"/>
        <v>1833.3333333333339</v>
      </c>
      <c r="CC130" s="89">
        <f t="shared" ca="1" si="216"/>
        <v>1791.6666666666672</v>
      </c>
      <c r="CD130" s="89">
        <f t="shared" ca="1" si="216"/>
        <v>1750.0000000000005</v>
      </c>
      <c r="CE130" s="89">
        <f t="shared" ca="1" si="216"/>
        <v>1708.3333333333337</v>
      </c>
      <c r="CF130" s="89">
        <f t="shared" ca="1" si="216"/>
        <v>1666.666666666667</v>
      </c>
      <c r="CG130" s="89">
        <f t="shared" ca="1" si="216"/>
        <v>1625.0000000000002</v>
      </c>
      <c r="CH130" s="89">
        <f t="shared" ca="1" si="216"/>
        <v>1583.3333333333335</v>
      </c>
      <c r="CI130" s="89">
        <f t="shared" ca="1" si="216"/>
        <v>1541.6666666666667</v>
      </c>
      <c r="CJ130" s="89">
        <f t="shared" ca="1" si="216"/>
        <v>1500</v>
      </c>
      <c r="CK130" s="89">
        <f t="shared" ca="1" si="216"/>
        <v>1458.3333333333333</v>
      </c>
      <c r="CL130" s="89">
        <f t="shared" ca="1" si="216"/>
        <v>1416.6666666666665</v>
      </c>
      <c r="CM130" s="89">
        <f t="shared" ca="1" si="216"/>
        <v>1374.9999999999998</v>
      </c>
      <c r="CN130" s="89">
        <f t="shared" ca="1" si="216"/>
        <v>1333.333333333333</v>
      </c>
      <c r="CO130" s="89">
        <f t="shared" ca="1" si="216"/>
        <v>1291.6666666666663</v>
      </c>
      <c r="CP130" s="89">
        <f t="shared" ca="1" si="216"/>
        <v>1249.9999999999995</v>
      </c>
      <c r="CQ130" s="89">
        <f t="shared" ca="1" si="216"/>
        <v>1208.3333333333328</v>
      </c>
      <c r="CR130" s="89">
        <f t="shared" ca="1" si="216"/>
        <v>1166.6666666666661</v>
      </c>
      <c r="CS130" s="89">
        <f t="shared" ca="1" si="216"/>
        <v>1124.9999999999993</v>
      </c>
      <c r="CT130" s="89">
        <f t="shared" ca="1" si="216"/>
        <v>1083.3333333333326</v>
      </c>
      <c r="CU130" s="89">
        <f t="shared" ca="1" si="216"/>
        <v>1041.6666666666658</v>
      </c>
      <c r="CV130" s="89">
        <f t="shared" ca="1" si="216"/>
        <v>999.9999999999992</v>
      </c>
      <c r="CW130" s="89">
        <f t="shared" ca="1" si="216"/>
        <v>958.33333333333258</v>
      </c>
      <c r="CX130" s="89">
        <f t="shared" ca="1" si="216"/>
        <v>916.66666666666595</v>
      </c>
      <c r="CY130" s="89">
        <f t="shared" ca="1" si="216"/>
        <v>874.99999999999932</v>
      </c>
      <c r="CZ130" s="89">
        <f t="shared" ca="1" si="216"/>
        <v>833.33333333333269</v>
      </c>
      <c r="DA130" s="89">
        <f t="shared" ca="1" si="216"/>
        <v>791.66666666666606</v>
      </c>
      <c r="DB130" s="89">
        <f t="shared" ca="1" si="216"/>
        <v>749.99999999999943</v>
      </c>
      <c r="DC130" s="89">
        <f t="shared" ca="1" si="216"/>
        <v>708.3333333333328</v>
      </c>
      <c r="DD130" s="89">
        <f t="shared" ca="1" si="216"/>
        <v>666.66666666666617</v>
      </c>
      <c r="DE130" s="89">
        <f t="shared" ca="1" si="216"/>
        <v>624.99999999999955</v>
      </c>
      <c r="DF130" s="89">
        <f t="shared" ca="1" si="216"/>
        <v>583.33333333333292</v>
      </c>
      <c r="DG130" s="89">
        <f t="shared" ca="1" si="216"/>
        <v>541.66666666666629</v>
      </c>
      <c r="DH130" s="89">
        <f t="shared" ca="1" si="216"/>
        <v>499.9999999999996</v>
      </c>
      <c r="DI130" s="89">
        <f t="shared" ca="1" si="216"/>
        <v>458.33333333333292</v>
      </c>
      <c r="DJ130" s="89">
        <f t="shared" ca="1" si="216"/>
        <v>416.66666666666623</v>
      </c>
      <c r="DK130" s="89">
        <f t="shared" ca="1" si="216"/>
        <v>374.99999999999955</v>
      </c>
      <c r="DL130" s="89">
        <f t="shared" ca="1" si="216"/>
        <v>333.33333333333286</v>
      </c>
      <c r="DM130" s="89">
        <f t="shared" ca="1" si="216"/>
        <v>291.66666666666617</v>
      </c>
      <c r="DN130" s="89">
        <f t="shared" ca="1" si="216"/>
        <v>249.99999999999952</v>
      </c>
      <c r="DO130" s="89">
        <f t="shared" ca="1" si="216"/>
        <v>208.33333333333286</v>
      </c>
      <c r="DP130" s="89">
        <f t="shared" ca="1" si="216"/>
        <v>166.6666666666662</v>
      </c>
      <c r="DQ130" s="89">
        <f t="shared" ca="1" si="216"/>
        <v>124.99999999999955</v>
      </c>
      <c r="DR130" s="89">
        <f t="shared" ca="1" si="216"/>
        <v>83.333333333332888</v>
      </c>
      <c r="DS130" s="89">
        <f t="shared" ca="1" si="216"/>
        <v>41.666666666666224</v>
      </c>
      <c r="DT130" s="89">
        <f t="shared" ca="1" si="216"/>
        <v>-4.4053649617126212E-13</v>
      </c>
    </row>
    <row r="131" spans="1:124" ht="14.25" customHeight="1" x14ac:dyDescent="0.15">
      <c r="A131" s="85" t="str">
        <f>+Input!G43</f>
        <v>PPE</v>
      </c>
      <c r="B131" s="3" t="str">
        <f t="shared" si="168"/>
        <v>Security Systems ESTIMATED</v>
      </c>
      <c r="C131" s="91" t="str">
        <f t="shared" si="160"/>
        <v>EUR</v>
      </c>
      <c r="D131" s="23"/>
      <c r="E131" s="89">
        <f t="shared" ref="E131:BP131" ca="1" si="217">+E29+E63-E97</f>
        <v>3458.3333333333335</v>
      </c>
      <c r="F131" s="89">
        <f t="shared" ca="1" si="217"/>
        <v>3416.666666666667</v>
      </c>
      <c r="G131" s="89">
        <f t="shared" ca="1" si="217"/>
        <v>3375.0000000000005</v>
      </c>
      <c r="H131" s="89">
        <f t="shared" ca="1" si="217"/>
        <v>3333.3333333333339</v>
      </c>
      <c r="I131" s="89">
        <f t="shared" ca="1" si="217"/>
        <v>3291.6666666666674</v>
      </c>
      <c r="J131" s="89">
        <f t="shared" ca="1" si="217"/>
        <v>3250.0000000000009</v>
      </c>
      <c r="K131" s="89">
        <f t="shared" ca="1" si="217"/>
        <v>3208.3333333333344</v>
      </c>
      <c r="L131" s="89">
        <f t="shared" ca="1" si="217"/>
        <v>3166.6666666666679</v>
      </c>
      <c r="M131" s="89">
        <f t="shared" ca="1" si="217"/>
        <v>3125.0000000000014</v>
      </c>
      <c r="N131" s="89">
        <f t="shared" ca="1" si="217"/>
        <v>3083.3333333333348</v>
      </c>
      <c r="O131" s="89">
        <f t="shared" ca="1" si="217"/>
        <v>3041.6666666666683</v>
      </c>
      <c r="P131" s="89">
        <f t="shared" ca="1" si="217"/>
        <v>3000.0000000000018</v>
      </c>
      <c r="Q131" s="89">
        <f t="shared" ca="1" si="217"/>
        <v>2958.3333333333353</v>
      </c>
      <c r="R131" s="89">
        <f t="shared" ca="1" si="217"/>
        <v>2916.6666666666688</v>
      </c>
      <c r="S131" s="89">
        <f t="shared" ca="1" si="217"/>
        <v>2875.0000000000023</v>
      </c>
      <c r="T131" s="89">
        <f t="shared" ca="1" si="217"/>
        <v>2833.3333333333358</v>
      </c>
      <c r="U131" s="89">
        <f t="shared" ca="1" si="217"/>
        <v>2791.6666666666692</v>
      </c>
      <c r="V131" s="89">
        <f t="shared" ca="1" si="217"/>
        <v>2750.0000000000027</v>
      </c>
      <c r="W131" s="89">
        <f t="shared" ca="1" si="217"/>
        <v>2708.3333333333362</v>
      </c>
      <c r="X131" s="89">
        <f t="shared" ca="1" si="217"/>
        <v>2666.6666666666697</v>
      </c>
      <c r="Y131" s="89">
        <f t="shared" ca="1" si="217"/>
        <v>2625.0000000000032</v>
      </c>
      <c r="Z131" s="89">
        <f t="shared" ca="1" si="217"/>
        <v>2583.3333333333367</v>
      </c>
      <c r="AA131" s="89">
        <f t="shared" ca="1" si="217"/>
        <v>2541.6666666666702</v>
      </c>
      <c r="AB131" s="89">
        <f t="shared" ca="1" si="217"/>
        <v>2500.0000000000036</v>
      </c>
      <c r="AC131" s="89">
        <f t="shared" ca="1" si="217"/>
        <v>2458.3333333333371</v>
      </c>
      <c r="AD131" s="89">
        <f t="shared" ca="1" si="217"/>
        <v>2416.6666666666706</v>
      </c>
      <c r="AE131" s="89">
        <f t="shared" ca="1" si="217"/>
        <v>2375.0000000000041</v>
      </c>
      <c r="AF131" s="89">
        <f t="shared" ca="1" si="217"/>
        <v>2333.3333333333376</v>
      </c>
      <c r="AG131" s="89">
        <f t="shared" ca="1" si="217"/>
        <v>2291.6666666666711</v>
      </c>
      <c r="AH131" s="89">
        <f t="shared" ca="1" si="217"/>
        <v>2250.0000000000045</v>
      </c>
      <c r="AI131" s="89">
        <f t="shared" ca="1" si="217"/>
        <v>2208.333333333338</v>
      </c>
      <c r="AJ131" s="89">
        <f t="shared" ca="1" si="217"/>
        <v>2166.6666666666715</v>
      </c>
      <c r="AK131" s="89">
        <f t="shared" ca="1" si="217"/>
        <v>2125.000000000005</v>
      </c>
      <c r="AL131" s="89">
        <f t="shared" ca="1" si="217"/>
        <v>2083.3333333333385</v>
      </c>
      <c r="AM131" s="89">
        <f t="shared" ca="1" si="217"/>
        <v>2041.6666666666717</v>
      </c>
      <c r="AN131" s="89">
        <f t="shared" ca="1" si="217"/>
        <v>2000.000000000005</v>
      </c>
      <c r="AO131" s="89">
        <f t="shared" ca="1" si="217"/>
        <v>1958.3333333333383</v>
      </c>
      <c r="AP131" s="89">
        <f t="shared" ca="1" si="217"/>
        <v>1916.6666666666715</v>
      </c>
      <c r="AQ131" s="89">
        <f t="shared" ca="1" si="217"/>
        <v>1875.0000000000048</v>
      </c>
      <c r="AR131" s="89">
        <f t="shared" ca="1" si="217"/>
        <v>1833.333333333338</v>
      </c>
      <c r="AS131" s="89">
        <f t="shared" ca="1" si="217"/>
        <v>1791.6666666666713</v>
      </c>
      <c r="AT131" s="89">
        <f t="shared" ca="1" si="217"/>
        <v>1750.0000000000045</v>
      </c>
      <c r="AU131" s="89">
        <f t="shared" ca="1" si="217"/>
        <v>1708.3333333333378</v>
      </c>
      <c r="AV131" s="89">
        <f t="shared" ca="1" si="217"/>
        <v>1666.6666666666711</v>
      </c>
      <c r="AW131" s="89">
        <f t="shared" ca="1" si="217"/>
        <v>1625.0000000000043</v>
      </c>
      <c r="AX131" s="89">
        <f t="shared" ca="1" si="217"/>
        <v>1583.3333333333376</v>
      </c>
      <c r="AY131" s="89">
        <f t="shared" ca="1" si="217"/>
        <v>1541.6666666666708</v>
      </c>
      <c r="AZ131" s="89">
        <f t="shared" ca="1" si="217"/>
        <v>1500.0000000000041</v>
      </c>
      <c r="BA131" s="89">
        <f t="shared" ca="1" si="217"/>
        <v>1458.3333333333374</v>
      </c>
      <c r="BB131" s="89">
        <f t="shared" ca="1" si="217"/>
        <v>1416.6666666666706</v>
      </c>
      <c r="BC131" s="89">
        <f t="shared" ca="1" si="217"/>
        <v>1375.0000000000039</v>
      </c>
      <c r="BD131" s="89">
        <f t="shared" ca="1" si="217"/>
        <v>1333.3333333333371</v>
      </c>
      <c r="BE131" s="89">
        <f t="shared" ca="1" si="217"/>
        <v>1291.6666666666704</v>
      </c>
      <c r="BF131" s="89">
        <f t="shared" ca="1" si="217"/>
        <v>1250.0000000000036</v>
      </c>
      <c r="BG131" s="89">
        <f t="shared" ca="1" si="217"/>
        <v>1208.3333333333369</v>
      </c>
      <c r="BH131" s="89">
        <f t="shared" ca="1" si="217"/>
        <v>1166.6666666666702</v>
      </c>
      <c r="BI131" s="89">
        <f t="shared" ca="1" si="217"/>
        <v>1125.0000000000034</v>
      </c>
      <c r="BJ131" s="89">
        <f t="shared" ca="1" si="217"/>
        <v>1083.3333333333367</v>
      </c>
      <c r="BK131" s="89">
        <f t="shared" ca="1" si="217"/>
        <v>1041.6666666666699</v>
      </c>
      <c r="BL131" s="89">
        <f t="shared" ca="1" si="217"/>
        <v>1000.0000000000033</v>
      </c>
      <c r="BM131" s="89">
        <f t="shared" ca="1" si="217"/>
        <v>958.33333333333667</v>
      </c>
      <c r="BN131" s="89">
        <f t="shared" ca="1" si="217"/>
        <v>916.66666666667004</v>
      </c>
      <c r="BO131" s="89">
        <f t="shared" ca="1" si="217"/>
        <v>875.00000000000341</v>
      </c>
      <c r="BP131" s="89">
        <f t="shared" ca="1" si="217"/>
        <v>833.33333333333678</v>
      </c>
      <c r="BQ131" s="89">
        <f t="shared" ref="BQ131:BX131" ca="1" si="218">+BQ29+BQ63-BQ97</f>
        <v>791.66666666667015</v>
      </c>
      <c r="BR131" s="89">
        <f t="shared" ca="1" si="218"/>
        <v>750.00000000000352</v>
      </c>
      <c r="BS131" s="89">
        <f t="shared" ca="1" si="218"/>
        <v>708.3333333333369</v>
      </c>
      <c r="BT131" s="89">
        <f t="shared" ca="1" si="218"/>
        <v>666.66666666667027</v>
      </c>
      <c r="BU131" s="89">
        <f t="shared" ca="1" si="218"/>
        <v>625.00000000000364</v>
      </c>
      <c r="BV131" s="89">
        <f t="shared" ca="1" si="218"/>
        <v>583.33333333333701</v>
      </c>
      <c r="BW131" s="89">
        <f t="shared" ca="1" si="218"/>
        <v>541.66666666667038</v>
      </c>
      <c r="BX131" s="89">
        <f t="shared" ca="1" si="218"/>
        <v>500.00000000000369</v>
      </c>
      <c r="BY131" s="89">
        <f t="shared" ref="BY131:DT131" ca="1" si="219">+BY29+BY63-BY97</f>
        <v>458.33333333333701</v>
      </c>
      <c r="BZ131" s="89">
        <f t="shared" ca="1" si="219"/>
        <v>416.66666666667032</v>
      </c>
      <c r="CA131" s="89">
        <f t="shared" ca="1" si="219"/>
        <v>375.00000000000364</v>
      </c>
      <c r="CB131" s="89">
        <f t="shared" ca="1" si="219"/>
        <v>333.33333333333695</v>
      </c>
      <c r="CC131" s="89">
        <f t="shared" ca="1" si="219"/>
        <v>291.66666666667027</v>
      </c>
      <c r="CD131" s="89">
        <f t="shared" ca="1" si="219"/>
        <v>250.00000000000361</v>
      </c>
      <c r="CE131" s="89">
        <f t="shared" ca="1" si="219"/>
        <v>208.33333333333695</v>
      </c>
      <c r="CF131" s="89">
        <f t="shared" ca="1" si="219"/>
        <v>166.6666666666703</v>
      </c>
      <c r="CG131" s="89">
        <f t="shared" ca="1" si="219"/>
        <v>125.00000000000364</v>
      </c>
      <c r="CH131" s="89">
        <f t="shared" ca="1" si="219"/>
        <v>83.333333333336981</v>
      </c>
      <c r="CI131" s="89">
        <f t="shared" ca="1" si="219"/>
        <v>41.666666666670316</v>
      </c>
      <c r="CJ131" s="89">
        <f t="shared" ca="1" si="219"/>
        <v>3.652189661806915E-12</v>
      </c>
      <c r="CK131" s="89">
        <f t="shared" ca="1" si="219"/>
        <v>3.652189661806915E-12</v>
      </c>
      <c r="CL131" s="89">
        <f t="shared" ca="1" si="219"/>
        <v>3.652189661806915E-12</v>
      </c>
      <c r="CM131" s="89">
        <f t="shared" ca="1" si="219"/>
        <v>3.652189661806915E-12</v>
      </c>
      <c r="CN131" s="89">
        <f t="shared" ca="1" si="219"/>
        <v>3.652189661806915E-12</v>
      </c>
      <c r="CO131" s="89">
        <f t="shared" ca="1" si="219"/>
        <v>3.652189661806915E-12</v>
      </c>
      <c r="CP131" s="89">
        <f t="shared" ca="1" si="219"/>
        <v>3.652189661806915E-12</v>
      </c>
      <c r="CQ131" s="89">
        <f t="shared" ca="1" si="219"/>
        <v>3.652189661806915E-12</v>
      </c>
      <c r="CR131" s="89">
        <f t="shared" ca="1" si="219"/>
        <v>3.652189661806915E-12</v>
      </c>
      <c r="CS131" s="89">
        <f t="shared" ca="1" si="219"/>
        <v>3.652189661806915E-12</v>
      </c>
      <c r="CT131" s="89">
        <f t="shared" ca="1" si="219"/>
        <v>3.652189661806915E-12</v>
      </c>
      <c r="CU131" s="89">
        <f t="shared" ca="1" si="219"/>
        <v>3.652189661806915E-12</v>
      </c>
      <c r="CV131" s="89">
        <f t="shared" ca="1" si="219"/>
        <v>3.652189661806915E-12</v>
      </c>
      <c r="CW131" s="89">
        <f t="shared" ca="1" si="219"/>
        <v>3.652189661806915E-12</v>
      </c>
      <c r="CX131" s="89">
        <f t="shared" ca="1" si="219"/>
        <v>3.652189661806915E-12</v>
      </c>
      <c r="CY131" s="89">
        <f t="shared" ca="1" si="219"/>
        <v>3.652189661806915E-12</v>
      </c>
      <c r="CZ131" s="89">
        <f t="shared" ca="1" si="219"/>
        <v>3.652189661806915E-12</v>
      </c>
      <c r="DA131" s="89">
        <f t="shared" ca="1" si="219"/>
        <v>3.652189661806915E-12</v>
      </c>
      <c r="DB131" s="89">
        <f t="shared" ca="1" si="219"/>
        <v>3.652189661806915E-12</v>
      </c>
      <c r="DC131" s="89">
        <f t="shared" ca="1" si="219"/>
        <v>3.652189661806915E-12</v>
      </c>
      <c r="DD131" s="89">
        <f t="shared" ca="1" si="219"/>
        <v>3.652189661806915E-12</v>
      </c>
      <c r="DE131" s="89">
        <f t="shared" ca="1" si="219"/>
        <v>3.652189661806915E-12</v>
      </c>
      <c r="DF131" s="89">
        <f t="shared" ca="1" si="219"/>
        <v>3.652189661806915E-12</v>
      </c>
      <c r="DG131" s="89">
        <f t="shared" ca="1" si="219"/>
        <v>3.652189661806915E-12</v>
      </c>
      <c r="DH131" s="89">
        <f t="shared" ca="1" si="219"/>
        <v>3.652189661806915E-12</v>
      </c>
      <c r="DI131" s="89">
        <f t="shared" ca="1" si="219"/>
        <v>3.652189661806915E-12</v>
      </c>
      <c r="DJ131" s="89">
        <f t="shared" ca="1" si="219"/>
        <v>3.652189661806915E-12</v>
      </c>
      <c r="DK131" s="89">
        <f t="shared" ca="1" si="219"/>
        <v>3.652189661806915E-12</v>
      </c>
      <c r="DL131" s="89">
        <f t="shared" ca="1" si="219"/>
        <v>3.652189661806915E-12</v>
      </c>
      <c r="DM131" s="89">
        <f t="shared" ca="1" si="219"/>
        <v>3.652189661806915E-12</v>
      </c>
      <c r="DN131" s="89">
        <f t="shared" ca="1" si="219"/>
        <v>3.652189661806915E-12</v>
      </c>
      <c r="DO131" s="89">
        <f t="shared" ca="1" si="219"/>
        <v>3.652189661806915E-12</v>
      </c>
      <c r="DP131" s="89">
        <f t="shared" ca="1" si="219"/>
        <v>3.652189661806915E-12</v>
      </c>
      <c r="DQ131" s="89">
        <f t="shared" ca="1" si="219"/>
        <v>3.652189661806915E-12</v>
      </c>
      <c r="DR131" s="89">
        <f t="shared" ca="1" si="219"/>
        <v>3.652189661806915E-12</v>
      </c>
      <c r="DS131" s="89">
        <f t="shared" ca="1" si="219"/>
        <v>3.652189661806915E-12</v>
      </c>
      <c r="DT131" s="89">
        <f t="shared" ca="1" si="219"/>
        <v>3.652189661806915E-12</v>
      </c>
    </row>
    <row r="132" spans="1:124" ht="14.25" customHeight="1" x14ac:dyDescent="0.15">
      <c r="A132" s="85" t="str">
        <f>+Input!G44</f>
        <v>PPE</v>
      </c>
      <c r="B132" s="3" t="str">
        <f t="shared" si="168"/>
        <v>Fitness Center Equipment</v>
      </c>
      <c r="C132" s="91" t="str">
        <f t="shared" si="160"/>
        <v>EUR</v>
      </c>
      <c r="D132" s="23"/>
      <c r="E132" s="89">
        <f t="shared" ref="E132:BP132" ca="1" si="220">+E30+E64-E98</f>
        <v>29642.857142857141</v>
      </c>
      <c r="F132" s="89">
        <f t="shared" ca="1" si="220"/>
        <v>29285.714285714283</v>
      </c>
      <c r="G132" s="89">
        <f t="shared" ca="1" si="220"/>
        <v>28928.571428571424</v>
      </c>
      <c r="H132" s="89">
        <f t="shared" ca="1" si="220"/>
        <v>28571.428571428565</v>
      </c>
      <c r="I132" s="89">
        <f t="shared" ca="1" si="220"/>
        <v>28214.285714285706</v>
      </c>
      <c r="J132" s="89">
        <f t="shared" ca="1" si="220"/>
        <v>27857.142857142848</v>
      </c>
      <c r="K132" s="89">
        <f t="shared" ca="1" si="220"/>
        <v>27499.999999999989</v>
      </c>
      <c r="L132" s="89">
        <f t="shared" ca="1" si="220"/>
        <v>27142.85714285713</v>
      </c>
      <c r="M132" s="89">
        <f t="shared" ca="1" si="220"/>
        <v>26785.714285714272</v>
      </c>
      <c r="N132" s="89">
        <f t="shared" ca="1" si="220"/>
        <v>26428.571428571413</v>
      </c>
      <c r="O132" s="89">
        <f t="shared" ca="1" si="220"/>
        <v>26071.428571428554</v>
      </c>
      <c r="P132" s="89">
        <f t="shared" ca="1" si="220"/>
        <v>25714.285714285696</v>
      </c>
      <c r="Q132" s="89">
        <f t="shared" ca="1" si="220"/>
        <v>25357.142857142837</v>
      </c>
      <c r="R132" s="89">
        <f t="shared" ca="1" si="220"/>
        <v>24999.999999999978</v>
      </c>
      <c r="S132" s="89">
        <f t="shared" ca="1" si="220"/>
        <v>24642.857142857119</v>
      </c>
      <c r="T132" s="89">
        <f t="shared" ca="1" si="220"/>
        <v>24285.714285714261</v>
      </c>
      <c r="U132" s="89">
        <f t="shared" ca="1" si="220"/>
        <v>23928.571428571402</v>
      </c>
      <c r="V132" s="89">
        <f t="shared" ca="1" si="220"/>
        <v>23571.428571428543</v>
      </c>
      <c r="W132" s="89">
        <f t="shared" ca="1" si="220"/>
        <v>23214.285714285685</v>
      </c>
      <c r="X132" s="89">
        <f t="shared" ca="1" si="220"/>
        <v>22857.142857142826</v>
      </c>
      <c r="Y132" s="89">
        <f t="shared" ca="1" si="220"/>
        <v>22499.999999999967</v>
      </c>
      <c r="Z132" s="89">
        <f t="shared" ca="1" si="220"/>
        <v>22142.857142857109</v>
      </c>
      <c r="AA132" s="89">
        <f t="shared" ca="1" si="220"/>
        <v>21785.71428571425</v>
      </c>
      <c r="AB132" s="89">
        <f t="shared" ca="1" si="220"/>
        <v>21428.571428571391</v>
      </c>
      <c r="AC132" s="89">
        <f t="shared" ca="1" si="220"/>
        <v>21071.428571428532</v>
      </c>
      <c r="AD132" s="89">
        <f t="shared" ca="1" si="220"/>
        <v>20714.285714285674</v>
      </c>
      <c r="AE132" s="89">
        <f t="shared" ca="1" si="220"/>
        <v>20357.142857142815</v>
      </c>
      <c r="AF132" s="89">
        <f t="shared" ca="1" si="220"/>
        <v>19999.999999999956</v>
      </c>
      <c r="AG132" s="89">
        <f t="shared" ca="1" si="220"/>
        <v>19642.857142857098</v>
      </c>
      <c r="AH132" s="89">
        <f t="shared" ca="1" si="220"/>
        <v>19285.714285714239</v>
      </c>
      <c r="AI132" s="89">
        <f t="shared" ca="1" si="220"/>
        <v>18928.57142857138</v>
      </c>
      <c r="AJ132" s="89">
        <f t="shared" ca="1" si="220"/>
        <v>18571.428571428522</v>
      </c>
      <c r="AK132" s="89">
        <f t="shared" ca="1" si="220"/>
        <v>18214.285714285663</v>
      </c>
      <c r="AL132" s="89">
        <f t="shared" ca="1" si="220"/>
        <v>17857.142857142804</v>
      </c>
      <c r="AM132" s="89">
        <f t="shared" ca="1" si="220"/>
        <v>17499.999999999945</v>
      </c>
      <c r="AN132" s="89">
        <f t="shared" ca="1" si="220"/>
        <v>17142.857142857087</v>
      </c>
      <c r="AO132" s="89">
        <f t="shared" ca="1" si="220"/>
        <v>16785.714285714228</v>
      </c>
      <c r="AP132" s="89">
        <f t="shared" ca="1" si="220"/>
        <v>16428.571428571369</v>
      </c>
      <c r="AQ132" s="89">
        <f t="shared" ca="1" si="220"/>
        <v>16071.428571428512</v>
      </c>
      <c r="AR132" s="89">
        <f t="shared" ca="1" si="220"/>
        <v>15714.285714285656</v>
      </c>
      <c r="AS132" s="89">
        <f t="shared" ca="1" si="220"/>
        <v>15357.142857142799</v>
      </c>
      <c r="AT132" s="89">
        <f t="shared" ca="1" si="220"/>
        <v>14999.999999999942</v>
      </c>
      <c r="AU132" s="89">
        <f t="shared" ca="1" si="220"/>
        <v>14642.857142857085</v>
      </c>
      <c r="AV132" s="89">
        <f t="shared" ca="1" si="220"/>
        <v>14285.714285714228</v>
      </c>
      <c r="AW132" s="89">
        <f t="shared" ca="1" si="220"/>
        <v>13928.571428571371</v>
      </c>
      <c r="AX132" s="89">
        <f t="shared" ca="1" si="220"/>
        <v>13571.428571428514</v>
      </c>
      <c r="AY132" s="89">
        <f t="shared" ca="1" si="220"/>
        <v>13214.285714285657</v>
      </c>
      <c r="AZ132" s="89">
        <f t="shared" ca="1" si="220"/>
        <v>12857.1428571428</v>
      </c>
      <c r="BA132" s="89">
        <f t="shared" ca="1" si="220"/>
        <v>12499.999999999944</v>
      </c>
      <c r="BB132" s="89">
        <f t="shared" ca="1" si="220"/>
        <v>12142.857142857087</v>
      </c>
      <c r="BC132" s="89">
        <f t="shared" ca="1" si="220"/>
        <v>11785.71428571423</v>
      </c>
      <c r="BD132" s="89">
        <f t="shared" ca="1" si="220"/>
        <v>11428.571428571373</v>
      </c>
      <c r="BE132" s="89">
        <f t="shared" ca="1" si="220"/>
        <v>11071.428571428516</v>
      </c>
      <c r="BF132" s="89">
        <f t="shared" ca="1" si="220"/>
        <v>10714.285714285659</v>
      </c>
      <c r="BG132" s="89">
        <f t="shared" ca="1" si="220"/>
        <v>10357.142857142802</v>
      </c>
      <c r="BH132" s="89">
        <f t="shared" ca="1" si="220"/>
        <v>9999.9999999999454</v>
      </c>
      <c r="BI132" s="89">
        <f t="shared" ca="1" si="220"/>
        <v>9642.8571428570885</v>
      </c>
      <c r="BJ132" s="89">
        <f t="shared" ca="1" si="220"/>
        <v>9285.7142857142317</v>
      </c>
      <c r="BK132" s="89">
        <f t="shared" ca="1" si="220"/>
        <v>8928.5714285713748</v>
      </c>
      <c r="BL132" s="89">
        <f t="shared" ca="1" si="220"/>
        <v>8571.4285714285179</v>
      </c>
      <c r="BM132" s="89">
        <f t="shared" ca="1" si="220"/>
        <v>8214.285714285661</v>
      </c>
      <c r="BN132" s="89">
        <f t="shared" ca="1" si="220"/>
        <v>7857.1428571428041</v>
      </c>
      <c r="BO132" s="89">
        <f t="shared" ca="1" si="220"/>
        <v>7499.9999999999472</v>
      </c>
      <c r="BP132" s="89">
        <f t="shared" ca="1" si="220"/>
        <v>7142.8571428570904</v>
      </c>
      <c r="BQ132" s="89">
        <f t="shared" ref="BQ132:BX132" ca="1" si="221">+BQ30+BQ64-BQ98</f>
        <v>6785.7142857142335</v>
      </c>
      <c r="BR132" s="89">
        <f t="shared" ca="1" si="221"/>
        <v>6428.5714285713766</v>
      </c>
      <c r="BS132" s="89">
        <f t="shared" ca="1" si="221"/>
        <v>6071.4285714285197</v>
      </c>
      <c r="BT132" s="89">
        <f t="shared" ca="1" si="221"/>
        <v>5714.2857142856628</v>
      </c>
      <c r="BU132" s="89">
        <f t="shared" ca="1" si="221"/>
        <v>5357.142857142806</v>
      </c>
      <c r="BV132" s="89">
        <f t="shared" ca="1" si="221"/>
        <v>4999.9999999999491</v>
      </c>
      <c r="BW132" s="89">
        <f t="shared" ca="1" si="221"/>
        <v>4642.8571428570922</v>
      </c>
      <c r="BX132" s="89">
        <f t="shared" ca="1" si="221"/>
        <v>4285.7142857142353</v>
      </c>
      <c r="BY132" s="89">
        <f t="shared" ref="BY132:DT132" ca="1" si="222">+BY30+BY64-BY98</f>
        <v>3928.571428571378</v>
      </c>
      <c r="BZ132" s="89">
        <f t="shared" ca="1" si="222"/>
        <v>3571.4285714285206</v>
      </c>
      <c r="CA132" s="89">
        <f t="shared" ca="1" si="222"/>
        <v>3214.2857142856633</v>
      </c>
      <c r="CB132" s="89">
        <f t="shared" ca="1" si="222"/>
        <v>2857.142857142806</v>
      </c>
      <c r="CC132" s="89">
        <f t="shared" ca="1" si="222"/>
        <v>2499.9999999999486</v>
      </c>
      <c r="CD132" s="89">
        <f t="shared" ca="1" si="222"/>
        <v>2142.8571428570913</v>
      </c>
      <c r="CE132" s="89">
        <f t="shared" ca="1" si="222"/>
        <v>1785.7142857142342</v>
      </c>
      <c r="CF132" s="89">
        <f t="shared" ca="1" si="222"/>
        <v>1428.5714285713771</v>
      </c>
      <c r="CG132" s="89">
        <f t="shared" ca="1" si="222"/>
        <v>1071.4285714285199</v>
      </c>
      <c r="CH132" s="89">
        <f t="shared" ca="1" si="222"/>
        <v>714.28571428566283</v>
      </c>
      <c r="CI132" s="89">
        <f t="shared" ca="1" si="222"/>
        <v>357.14285714280567</v>
      </c>
      <c r="CJ132" s="89">
        <f t="shared" ca="1" si="222"/>
        <v>-5.1500137487892061E-11</v>
      </c>
      <c r="CK132" s="89">
        <f t="shared" ca="1" si="222"/>
        <v>-5.1500137487892061E-11</v>
      </c>
      <c r="CL132" s="89">
        <f t="shared" ca="1" si="222"/>
        <v>-5.1500137487892061E-11</v>
      </c>
      <c r="CM132" s="89">
        <f t="shared" ca="1" si="222"/>
        <v>-5.1500137487892061E-11</v>
      </c>
      <c r="CN132" s="89">
        <f t="shared" ca="1" si="222"/>
        <v>-5.1500137487892061E-11</v>
      </c>
      <c r="CO132" s="89">
        <f t="shared" ca="1" si="222"/>
        <v>-5.1500137487892061E-11</v>
      </c>
      <c r="CP132" s="89">
        <f t="shared" ca="1" si="222"/>
        <v>-5.1500137487892061E-11</v>
      </c>
      <c r="CQ132" s="89">
        <f t="shared" ca="1" si="222"/>
        <v>-5.1500137487892061E-11</v>
      </c>
      <c r="CR132" s="89">
        <f t="shared" ca="1" si="222"/>
        <v>-5.1500137487892061E-11</v>
      </c>
      <c r="CS132" s="89">
        <f t="shared" ca="1" si="222"/>
        <v>-5.1500137487892061E-11</v>
      </c>
      <c r="CT132" s="89">
        <f t="shared" ca="1" si="222"/>
        <v>-5.1500137487892061E-11</v>
      </c>
      <c r="CU132" s="89">
        <f t="shared" ca="1" si="222"/>
        <v>-5.1500137487892061E-11</v>
      </c>
      <c r="CV132" s="89">
        <f t="shared" ca="1" si="222"/>
        <v>-5.1500137487892061E-11</v>
      </c>
      <c r="CW132" s="89">
        <f t="shared" ca="1" si="222"/>
        <v>-5.1500137487892061E-11</v>
      </c>
      <c r="CX132" s="89">
        <f t="shared" ca="1" si="222"/>
        <v>-5.1500137487892061E-11</v>
      </c>
      <c r="CY132" s="89">
        <f t="shared" ca="1" si="222"/>
        <v>-5.1500137487892061E-11</v>
      </c>
      <c r="CZ132" s="89">
        <f t="shared" ca="1" si="222"/>
        <v>-5.1500137487892061E-11</v>
      </c>
      <c r="DA132" s="89">
        <f t="shared" ca="1" si="222"/>
        <v>-5.1500137487892061E-11</v>
      </c>
      <c r="DB132" s="89">
        <f t="shared" ca="1" si="222"/>
        <v>-5.1500137487892061E-11</v>
      </c>
      <c r="DC132" s="89">
        <f t="shared" ca="1" si="222"/>
        <v>-5.1500137487892061E-11</v>
      </c>
      <c r="DD132" s="89">
        <f t="shared" ca="1" si="222"/>
        <v>-5.1500137487892061E-11</v>
      </c>
      <c r="DE132" s="89">
        <f t="shared" ca="1" si="222"/>
        <v>-5.1500137487892061E-11</v>
      </c>
      <c r="DF132" s="89">
        <f t="shared" ca="1" si="222"/>
        <v>-5.1500137487892061E-11</v>
      </c>
      <c r="DG132" s="89">
        <f t="shared" ca="1" si="222"/>
        <v>-5.1500137487892061E-11</v>
      </c>
      <c r="DH132" s="89">
        <f t="shared" ca="1" si="222"/>
        <v>-5.1500137487892061E-11</v>
      </c>
      <c r="DI132" s="89">
        <f t="shared" ca="1" si="222"/>
        <v>-5.1500137487892061E-11</v>
      </c>
      <c r="DJ132" s="89">
        <f t="shared" ca="1" si="222"/>
        <v>-5.1500137487892061E-11</v>
      </c>
      <c r="DK132" s="89">
        <f t="shared" ca="1" si="222"/>
        <v>-5.1500137487892061E-11</v>
      </c>
      <c r="DL132" s="89">
        <f t="shared" ca="1" si="222"/>
        <v>-5.1500137487892061E-11</v>
      </c>
      <c r="DM132" s="89">
        <f t="shared" ca="1" si="222"/>
        <v>-5.1500137487892061E-11</v>
      </c>
      <c r="DN132" s="89">
        <f t="shared" ca="1" si="222"/>
        <v>-5.1500137487892061E-11</v>
      </c>
      <c r="DO132" s="89">
        <f t="shared" ca="1" si="222"/>
        <v>-5.1500137487892061E-11</v>
      </c>
      <c r="DP132" s="89">
        <f t="shared" ca="1" si="222"/>
        <v>-5.1500137487892061E-11</v>
      </c>
      <c r="DQ132" s="89">
        <f t="shared" ca="1" si="222"/>
        <v>-5.1500137487892061E-11</v>
      </c>
      <c r="DR132" s="89">
        <f t="shared" ca="1" si="222"/>
        <v>-5.1500137487892061E-11</v>
      </c>
      <c r="DS132" s="89">
        <f t="shared" ca="1" si="222"/>
        <v>-5.1500137487892061E-11</v>
      </c>
      <c r="DT132" s="89">
        <f t="shared" ca="1" si="222"/>
        <v>-5.1500137487892061E-11</v>
      </c>
    </row>
    <row r="133" spans="1:124" ht="14.25" customHeight="1" x14ac:dyDescent="0.15">
      <c r="A133" s="85">
        <f>+Input!G45</f>
        <v>0</v>
      </c>
      <c r="B133" s="3" t="str">
        <f t="shared" si="168"/>
        <v/>
      </c>
      <c r="C133" s="91" t="str">
        <f t="shared" si="160"/>
        <v>EUR</v>
      </c>
      <c r="D133" s="23"/>
      <c r="E133" s="89">
        <f t="shared" ref="E133:BP133" ca="1" si="223">+E31+E65-E99</f>
        <v>0</v>
      </c>
      <c r="F133" s="89">
        <f t="shared" ca="1" si="223"/>
        <v>0</v>
      </c>
      <c r="G133" s="89">
        <f t="shared" ca="1" si="223"/>
        <v>0</v>
      </c>
      <c r="H133" s="89">
        <f t="shared" ca="1" si="223"/>
        <v>0</v>
      </c>
      <c r="I133" s="89">
        <f t="shared" ca="1" si="223"/>
        <v>0</v>
      </c>
      <c r="J133" s="89">
        <f t="shared" ca="1" si="223"/>
        <v>0</v>
      </c>
      <c r="K133" s="89">
        <f t="shared" ca="1" si="223"/>
        <v>0</v>
      </c>
      <c r="L133" s="89">
        <f t="shared" ca="1" si="223"/>
        <v>0</v>
      </c>
      <c r="M133" s="89">
        <f t="shared" ca="1" si="223"/>
        <v>0</v>
      </c>
      <c r="N133" s="89">
        <f t="shared" ca="1" si="223"/>
        <v>0</v>
      </c>
      <c r="O133" s="89">
        <f t="shared" ca="1" si="223"/>
        <v>0</v>
      </c>
      <c r="P133" s="89">
        <f t="shared" ca="1" si="223"/>
        <v>0</v>
      </c>
      <c r="Q133" s="89">
        <f t="shared" ca="1" si="223"/>
        <v>0</v>
      </c>
      <c r="R133" s="89">
        <f t="shared" ca="1" si="223"/>
        <v>0</v>
      </c>
      <c r="S133" s="89">
        <f t="shared" ca="1" si="223"/>
        <v>0</v>
      </c>
      <c r="T133" s="89">
        <f t="shared" ca="1" si="223"/>
        <v>0</v>
      </c>
      <c r="U133" s="89">
        <f t="shared" ca="1" si="223"/>
        <v>0</v>
      </c>
      <c r="V133" s="89">
        <f t="shared" ca="1" si="223"/>
        <v>0</v>
      </c>
      <c r="W133" s="89">
        <f t="shared" ca="1" si="223"/>
        <v>0</v>
      </c>
      <c r="X133" s="89">
        <f t="shared" ca="1" si="223"/>
        <v>0</v>
      </c>
      <c r="Y133" s="89">
        <f t="shared" ca="1" si="223"/>
        <v>0</v>
      </c>
      <c r="Z133" s="89">
        <f t="shared" ca="1" si="223"/>
        <v>0</v>
      </c>
      <c r="AA133" s="89">
        <f t="shared" ca="1" si="223"/>
        <v>0</v>
      </c>
      <c r="AB133" s="89">
        <f t="shared" ca="1" si="223"/>
        <v>0</v>
      </c>
      <c r="AC133" s="89">
        <f t="shared" ca="1" si="223"/>
        <v>0</v>
      </c>
      <c r="AD133" s="89">
        <f t="shared" ca="1" si="223"/>
        <v>0</v>
      </c>
      <c r="AE133" s="89">
        <f t="shared" ca="1" si="223"/>
        <v>0</v>
      </c>
      <c r="AF133" s="89">
        <f t="shared" ca="1" si="223"/>
        <v>0</v>
      </c>
      <c r="AG133" s="89">
        <f t="shared" ca="1" si="223"/>
        <v>0</v>
      </c>
      <c r="AH133" s="89">
        <f t="shared" ca="1" si="223"/>
        <v>0</v>
      </c>
      <c r="AI133" s="89">
        <f t="shared" ca="1" si="223"/>
        <v>0</v>
      </c>
      <c r="AJ133" s="89">
        <f t="shared" ca="1" si="223"/>
        <v>0</v>
      </c>
      <c r="AK133" s="89">
        <f t="shared" ca="1" si="223"/>
        <v>0</v>
      </c>
      <c r="AL133" s="89">
        <f t="shared" ca="1" si="223"/>
        <v>0</v>
      </c>
      <c r="AM133" s="89">
        <f t="shared" ca="1" si="223"/>
        <v>0</v>
      </c>
      <c r="AN133" s="89">
        <f t="shared" ca="1" si="223"/>
        <v>0</v>
      </c>
      <c r="AO133" s="89">
        <f t="shared" ca="1" si="223"/>
        <v>0</v>
      </c>
      <c r="AP133" s="89">
        <f t="shared" ca="1" si="223"/>
        <v>0</v>
      </c>
      <c r="AQ133" s="89">
        <f t="shared" ca="1" si="223"/>
        <v>0</v>
      </c>
      <c r="AR133" s="89">
        <f t="shared" ca="1" si="223"/>
        <v>0</v>
      </c>
      <c r="AS133" s="89">
        <f t="shared" ca="1" si="223"/>
        <v>0</v>
      </c>
      <c r="AT133" s="89">
        <f t="shared" ca="1" si="223"/>
        <v>0</v>
      </c>
      <c r="AU133" s="89">
        <f t="shared" ca="1" si="223"/>
        <v>0</v>
      </c>
      <c r="AV133" s="89">
        <f t="shared" ca="1" si="223"/>
        <v>0</v>
      </c>
      <c r="AW133" s="89">
        <f t="shared" ca="1" si="223"/>
        <v>0</v>
      </c>
      <c r="AX133" s="89">
        <f t="shared" ca="1" si="223"/>
        <v>0</v>
      </c>
      <c r="AY133" s="89">
        <f t="shared" ca="1" si="223"/>
        <v>0</v>
      </c>
      <c r="AZ133" s="89">
        <f t="shared" ca="1" si="223"/>
        <v>0</v>
      </c>
      <c r="BA133" s="89">
        <f t="shared" ca="1" si="223"/>
        <v>0</v>
      </c>
      <c r="BB133" s="89">
        <f t="shared" ca="1" si="223"/>
        <v>0</v>
      </c>
      <c r="BC133" s="89">
        <f t="shared" ca="1" si="223"/>
        <v>0</v>
      </c>
      <c r="BD133" s="89">
        <f t="shared" ca="1" si="223"/>
        <v>0</v>
      </c>
      <c r="BE133" s="89">
        <f t="shared" ca="1" si="223"/>
        <v>0</v>
      </c>
      <c r="BF133" s="89">
        <f t="shared" ca="1" si="223"/>
        <v>0</v>
      </c>
      <c r="BG133" s="89">
        <f t="shared" ca="1" si="223"/>
        <v>0</v>
      </c>
      <c r="BH133" s="89">
        <f t="shared" ca="1" si="223"/>
        <v>0</v>
      </c>
      <c r="BI133" s="89">
        <f t="shared" ca="1" si="223"/>
        <v>0</v>
      </c>
      <c r="BJ133" s="89">
        <f t="shared" ca="1" si="223"/>
        <v>0</v>
      </c>
      <c r="BK133" s="89">
        <f t="shared" ca="1" si="223"/>
        <v>0</v>
      </c>
      <c r="BL133" s="89">
        <f t="shared" ca="1" si="223"/>
        <v>0</v>
      </c>
      <c r="BM133" s="89">
        <f t="shared" ca="1" si="223"/>
        <v>0</v>
      </c>
      <c r="BN133" s="89">
        <f t="shared" ca="1" si="223"/>
        <v>0</v>
      </c>
      <c r="BO133" s="89">
        <f t="shared" ca="1" si="223"/>
        <v>0</v>
      </c>
      <c r="BP133" s="89">
        <f t="shared" ca="1" si="223"/>
        <v>0</v>
      </c>
      <c r="BQ133" s="89">
        <f t="shared" ref="BQ133:BX133" ca="1" si="224">+BQ31+BQ65-BQ99</f>
        <v>0</v>
      </c>
      <c r="BR133" s="89">
        <f t="shared" ca="1" si="224"/>
        <v>0</v>
      </c>
      <c r="BS133" s="89">
        <f t="shared" ca="1" si="224"/>
        <v>0</v>
      </c>
      <c r="BT133" s="89">
        <f t="shared" ca="1" si="224"/>
        <v>0</v>
      </c>
      <c r="BU133" s="89">
        <f t="shared" ca="1" si="224"/>
        <v>0</v>
      </c>
      <c r="BV133" s="89">
        <f t="shared" ca="1" si="224"/>
        <v>0</v>
      </c>
      <c r="BW133" s="89">
        <f t="shared" ca="1" si="224"/>
        <v>0</v>
      </c>
      <c r="BX133" s="89">
        <f t="shared" ca="1" si="224"/>
        <v>0</v>
      </c>
      <c r="BY133" s="89">
        <f t="shared" ref="BY133:DT133" ca="1" si="225">+BY31+BY65-BY99</f>
        <v>0</v>
      </c>
      <c r="BZ133" s="89">
        <f t="shared" ca="1" si="225"/>
        <v>0</v>
      </c>
      <c r="CA133" s="89">
        <f t="shared" ca="1" si="225"/>
        <v>0</v>
      </c>
      <c r="CB133" s="89">
        <f t="shared" ca="1" si="225"/>
        <v>0</v>
      </c>
      <c r="CC133" s="89">
        <f t="shared" ca="1" si="225"/>
        <v>0</v>
      </c>
      <c r="CD133" s="89">
        <f t="shared" ca="1" si="225"/>
        <v>0</v>
      </c>
      <c r="CE133" s="89">
        <f t="shared" ca="1" si="225"/>
        <v>0</v>
      </c>
      <c r="CF133" s="89">
        <f t="shared" ca="1" si="225"/>
        <v>0</v>
      </c>
      <c r="CG133" s="89">
        <f t="shared" ca="1" si="225"/>
        <v>0</v>
      </c>
      <c r="CH133" s="89">
        <f t="shared" ca="1" si="225"/>
        <v>0</v>
      </c>
      <c r="CI133" s="89">
        <f t="shared" ca="1" si="225"/>
        <v>0</v>
      </c>
      <c r="CJ133" s="89">
        <f t="shared" ca="1" si="225"/>
        <v>0</v>
      </c>
      <c r="CK133" s="89">
        <f t="shared" ca="1" si="225"/>
        <v>0</v>
      </c>
      <c r="CL133" s="89">
        <f t="shared" ca="1" si="225"/>
        <v>0</v>
      </c>
      <c r="CM133" s="89">
        <f t="shared" ca="1" si="225"/>
        <v>0</v>
      </c>
      <c r="CN133" s="89">
        <f t="shared" ca="1" si="225"/>
        <v>0</v>
      </c>
      <c r="CO133" s="89">
        <f t="shared" ca="1" si="225"/>
        <v>0</v>
      </c>
      <c r="CP133" s="89">
        <f t="shared" ca="1" si="225"/>
        <v>0</v>
      </c>
      <c r="CQ133" s="89">
        <f t="shared" ca="1" si="225"/>
        <v>0</v>
      </c>
      <c r="CR133" s="89">
        <f t="shared" ca="1" si="225"/>
        <v>0</v>
      </c>
      <c r="CS133" s="89">
        <f t="shared" ca="1" si="225"/>
        <v>0</v>
      </c>
      <c r="CT133" s="89">
        <f t="shared" ca="1" si="225"/>
        <v>0</v>
      </c>
      <c r="CU133" s="89">
        <f t="shared" ca="1" si="225"/>
        <v>0</v>
      </c>
      <c r="CV133" s="89">
        <f t="shared" ca="1" si="225"/>
        <v>0</v>
      </c>
      <c r="CW133" s="89">
        <f t="shared" ca="1" si="225"/>
        <v>0</v>
      </c>
      <c r="CX133" s="89">
        <f t="shared" ca="1" si="225"/>
        <v>0</v>
      </c>
      <c r="CY133" s="89">
        <f t="shared" ca="1" si="225"/>
        <v>0</v>
      </c>
      <c r="CZ133" s="89">
        <f t="shared" ca="1" si="225"/>
        <v>0</v>
      </c>
      <c r="DA133" s="89">
        <f t="shared" ca="1" si="225"/>
        <v>0</v>
      </c>
      <c r="DB133" s="89">
        <f t="shared" ca="1" si="225"/>
        <v>0</v>
      </c>
      <c r="DC133" s="89">
        <f t="shared" ca="1" si="225"/>
        <v>0</v>
      </c>
      <c r="DD133" s="89">
        <f t="shared" ca="1" si="225"/>
        <v>0</v>
      </c>
      <c r="DE133" s="89">
        <f t="shared" ca="1" si="225"/>
        <v>0</v>
      </c>
      <c r="DF133" s="89">
        <f t="shared" ca="1" si="225"/>
        <v>0</v>
      </c>
      <c r="DG133" s="89">
        <f t="shared" ca="1" si="225"/>
        <v>0</v>
      </c>
      <c r="DH133" s="89">
        <f t="shared" ca="1" si="225"/>
        <v>0</v>
      </c>
      <c r="DI133" s="89">
        <f t="shared" ca="1" si="225"/>
        <v>0</v>
      </c>
      <c r="DJ133" s="89">
        <f t="shared" ca="1" si="225"/>
        <v>0</v>
      </c>
      <c r="DK133" s="89">
        <f t="shared" ca="1" si="225"/>
        <v>0</v>
      </c>
      <c r="DL133" s="89">
        <f t="shared" ca="1" si="225"/>
        <v>0</v>
      </c>
      <c r="DM133" s="89">
        <f t="shared" ca="1" si="225"/>
        <v>0</v>
      </c>
      <c r="DN133" s="89">
        <f t="shared" ca="1" si="225"/>
        <v>0</v>
      </c>
      <c r="DO133" s="89">
        <f t="shared" ca="1" si="225"/>
        <v>0</v>
      </c>
      <c r="DP133" s="89">
        <f t="shared" ca="1" si="225"/>
        <v>0</v>
      </c>
      <c r="DQ133" s="89">
        <f t="shared" ca="1" si="225"/>
        <v>0</v>
      </c>
      <c r="DR133" s="89">
        <f t="shared" ca="1" si="225"/>
        <v>0</v>
      </c>
      <c r="DS133" s="89">
        <f t="shared" ca="1" si="225"/>
        <v>0</v>
      </c>
      <c r="DT133" s="89">
        <f t="shared" ca="1" si="225"/>
        <v>0</v>
      </c>
    </row>
    <row r="134" spans="1:124" ht="14.25" customHeight="1" x14ac:dyDescent="0.15">
      <c r="A134" s="85">
        <f>+Input!G46</f>
        <v>0</v>
      </c>
      <c r="B134" s="3" t="str">
        <f t="shared" si="168"/>
        <v/>
      </c>
      <c r="C134" s="91" t="str">
        <f t="shared" si="160"/>
        <v>EUR</v>
      </c>
      <c r="D134" s="23"/>
      <c r="E134" s="89">
        <f t="shared" ref="E134:BP134" ca="1" si="226">+E32+E66-E100</f>
        <v>0</v>
      </c>
      <c r="F134" s="89">
        <f t="shared" ca="1" si="226"/>
        <v>0</v>
      </c>
      <c r="G134" s="89">
        <f t="shared" ca="1" si="226"/>
        <v>0</v>
      </c>
      <c r="H134" s="89">
        <f t="shared" ca="1" si="226"/>
        <v>0</v>
      </c>
      <c r="I134" s="89">
        <f t="shared" ca="1" si="226"/>
        <v>0</v>
      </c>
      <c r="J134" s="89">
        <f t="shared" ca="1" si="226"/>
        <v>0</v>
      </c>
      <c r="K134" s="89">
        <f t="shared" ca="1" si="226"/>
        <v>0</v>
      </c>
      <c r="L134" s="89">
        <f t="shared" ca="1" si="226"/>
        <v>0</v>
      </c>
      <c r="M134" s="89">
        <f t="shared" ca="1" si="226"/>
        <v>0</v>
      </c>
      <c r="N134" s="89">
        <f t="shared" ca="1" si="226"/>
        <v>0</v>
      </c>
      <c r="O134" s="89">
        <f t="shared" ca="1" si="226"/>
        <v>0</v>
      </c>
      <c r="P134" s="89">
        <f t="shared" ca="1" si="226"/>
        <v>0</v>
      </c>
      <c r="Q134" s="89">
        <f t="shared" ca="1" si="226"/>
        <v>0</v>
      </c>
      <c r="R134" s="89">
        <f t="shared" ca="1" si="226"/>
        <v>0</v>
      </c>
      <c r="S134" s="89">
        <f t="shared" ca="1" si="226"/>
        <v>0</v>
      </c>
      <c r="T134" s="89">
        <f t="shared" ca="1" si="226"/>
        <v>0</v>
      </c>
      <c r="U134" s="89">
        <f t="shared" ca="1" si="226"/>
        <v>0</v>
      </c>
      <c r="V134" s="89">
        <f t="shared" ca="1" si="226"/>
        <v>0</v>
      </c>
      <c r="W134" s="89">
        <f t="shared" ca="1" si="226"/>
        <v>0</v>
      </c>
      <c r="X134" s="89">
        <f t="shared" ca="1" si="226"/>
        <v>0</v>
      </c>
      <c r="Y134" s="89">
        <f t="shared" ca="1" si="226"/>
        <v>0</v>
      </c>
      <c r="Z134" s="89">
        <f t="shared" ca="1" si="226"/>
        <v>0</v>
      </c>
      <c r="AA134" s="89">
        <f t="shared" ca="1" si="226"/>
        <v>0</v>
      </c>
      <c r="AB134" s="89">
        <f t="shared" ca="1" si="226"/>
        <v>0</v>
      </c>
      <c r="AC134" s="89">
        <f t="shared" ca="1" si="226"/>
        <v>0</v>
      </c>
      <c r="AD134" s="89">
        <f t="shared" ca="1" si="226"/>
        <v>0</v>
      </c>
      <c r="AE134" s="89">
        <f t="shared" ca="1" si="226"/>
        <v>0</v>
      </c>
      <c r="AF134" s="89">
        <f t="shared" ca="1" si="226"/>
        <v>0</v>
      </c>
      <c r="AG134" s="89">
        <f t="shared" ca="1" si="226"/>
        <v>0</v>
      </c>
      <c r="AH134" s="89">
        <f t="shared" ca="1" si="226"/>
        <v>0</v>
      </c>
      <c r="AI134" s="89">
        <f t="shared" ca="1" si="226"/>
        <v>0</v>
      </c>
      <c r="AJ134" s="89">
        <f t="shared" ca="1" si="226"/>
        <v>0</v>
      </c>
      <c r="AK134" s="89">
        <f t="shared" ca="1" si="226"/>
        <v>0</v>
      </c>
      <c r="AL134" s="89">
        <f t="shared" ca="1" si="226"/>
        <v>0</v>
      </c>
      <c r="AM134" s="89">
        <f t="shared" ca="1" si="226"/>
        <v>0</v>
      </c>
      <c r="AN134" s="89">
        <f t="shared" ca="1" si="226"/>
        <v>0</v>
      </c>
      <c r="AO134" s="89">
        <f t="shared" ca="1" si="226"/>
        <v>0</v>
      </c>
      <c r="AP134" s="89">
        <f t="shared" ca="1" si="226"/>
        <v>0</v>
      </c>
      <c r="AQ134" s="89">
        <f t="shared" ca="1" si="226"/>
        <v>0</v>
      </c>
      <c r="AR134" s="89">
        <f t="shared" ca="1" si="226"/>
        <v>0</v>
      </c>
      <c r="AS134" s="89">
        <f t="shared" ca="1" si="226"/>
        <v>0</v>
      </c>
      <c r="AT134" s="89">
        <f t="shared" ca="1" si="226"/>
        <v>0</v>
      </c>
      <c r="AU134" s="89">
        <f t="shared" ca="1" si="226"/>
        <v>0</v>
      </c>
      <c r="AV134" s="89">
        <f t="shared" ca="1" si="226"/>
        <v>0</v>
      </c>
      <c r="AW134" s="89">
        <f t="shared" ca="1" si="226"/>
        <v>0</v>
      </c>
      <c r="AX134" s="89">
        <f t="shared" ca="1" si="226"/>
        <v>0</v>
      </c>
      <c r="AY134" s="89">
        <f t="shared" ca="1" si="226"/>
        <v>0</v>
      </c>
      <c r="AZ134" s="89">
        <f t="shared" ca="1" si="226"/>
        <v>0</v>
      </c>
      <c r="BA134" s="89">
        <f t="shared" ca="1" si="226"/>
        <v>0</v>
      </c>
      <c r="BB134" s="89">
        <f t="shared" ca="1" si="226"/>
        <v>0</v>
      </c>
      <c r="BC134" s="89">
        <f t="shared" ca="1" si="226"/>
        <v>0</v>
      </c>
      <c r="BD134" s="89">
        <f t="shared" ca="1" si="226"/>
        <v>0</v>
      </c>
      <c r="BE134" s="89">
        <f t="shared" ca="1" si="226"/>
        <v>0</v>
      </c>
      <c r="BF134" s="89">
        <f t="shared" ca="1" si="226"/>
        <v>0</v>
      </c>
      <c r="BG134" s="89">
        <f t="shared" ca="1" si="226"/>
        <v>0</v>
      </c>
      <c r="BH134" s="89">
        <f t="shared" ca="1" si="226"/>
        <v>0</v>
      </c>
      <c r="BI134" s="89">
        <f t="shared" ca="1" si="226"/>
        <v>0</v>
      </c>
      <c r="BJ134" s="89">
        <f t="shared" ca="1" si="226"/>
        <v>0</v>
      </c>
      <c r="BK134" s="89">
        <f t="shared" ca="1" si="226"/>
        <v>0</v>
      </c>
      <c r="BL134" s="89">
        <f t="shared" ca="1" si="226"/>
        <v>0</v>
      </c>
      <c r="BM134" s="89">
        <f t="shared" ca="1" si="226"/>
        <v>0</v>
      </c>
      <c r="BN134" s="89">
        <f t="shared" ca="1" si="226"/>
        <v>0</v>
      </c>
      <c r="BO134" s="89">
        <f t="shared" ca="1" si="226"/>
        <v>0</v>
      </c>
      <c r="BP134" s="89">
        <f t="shared" ca="1" si="226"/>
        <v>0</v>
      </c>
      <c r="BQ134" s="89">
        <f t="shared" ref="BQ134:BX134" ca="1" si="227">+BQ32+BQ66-BQ100</f>
        <v>0</v>
      </c>
      <c r="BR134" s="89">
        <f t="shared" ca="1" si="227"/>
        <v>0</v>
      </c>
      <c r="BS134" s="89">
        <f t="shared" ca="1" si="227"/>
        <v>0</v>
      </c>
      <c r="BT134" s="89">
        <f t="shared" ca="1" si="227"/>
        <v>0</v>
      </c>
      <c r="BU134" s="89">
        <f t="shared" ca="1" si="227"/>
        <v>0</v>
      </c>
      <c r="BV134" s="89">
        <f t="shared" ca="1" si="227"/>
        <v>0</v>
      </c>
      <c r="BW134" s="89">
        <f t="shared" ca="1" si="227"/>
        <v>0</v>
      </c>
      <c r="BX134" s="89">
        <f t="shared" ca="1" si="227"/>
        <v>0</v>
      </c>
      <c r="BY134" s="89">
        <f t="shared" ref="BY134:DT134" ca="1" si="228">+BY32+BY66-BY100</f>
        <v>0</v>
      </c>
      <c r="BZ134" s="89">
        <f t="shared" ca="1" si="228"/>
        <v>0</v>
      </c>
      <c r="CA134" s="89">
        <f t="shared" ca="1" si="228"/>
        <v>0</v>
      </c>
      <c r="CB134" s="89">
        <f t="shared" ca="1" si="228"/>
        <v>0</v>
      </c>
      <c r="CC134" s="89">
        <f t="shared" ca="1" si="228"/>
        <v>0</v>
      </c>
      <c r="CD134" s="89">
        <f t="shared" ca="1" si="228"/>
        <v>0</v>
      </c>
      <c r="CE134" s="89">
        <f t="shared" ca="1" si="228"/>
        <v>0</v>
      </c>
      <c r="CF134" s="89">
        <f t="shared" ca="1" si="228"/>
        <v>0</v>
      </c>
      <c r="CG134" s="89">
        <f t="shared" ca="1" si="228"/>
        <v>0</v>
      </c>
      <c r="CH134" s="89">
        <f t="shared" ca="1" si="228"/>
        <v>0</v>
      </c>
      <c r="CI134" s="89">
        <f t="shared" ca="1" si="228"/>
        <v>0</v>
      </c>
      <c r="CJ134" s="89">
        <f t="shared" ca="1" si="228"/>
        <v>0</v>
      </c>
      <c r="CK134" s="89">
        <f t="shared" ca="1" si="228"/>
        <v>0</v>
      </c>
      <c r="CL134" s="89">
        <f t="shared" ca="1" si="228"/>
        <v>0</v>
      </c>
      <c r="CM134" s="89">
        <f t="shared" ca="1" si="228"/>
        <v>0</v>
      </c>
      <c r="CN134" s="89">
        <f t="shared" ca="1" si="228"/>
        <v>0</v>
      </c>
      <c r="CO134" s="89">
        <f t="shared" ca="1" si="228"/>
        <v>0</v>
      </c>
      <c r="CP134" s="89">
        <f t="shared" ca="1" si="228"/>
        <v>0</v>
      </c>
      <c r="CQ134" s="89">
        <f t="shared" ca="1" si="228"/>
        <v>0</v>
      </c>
      <c r="CR134" s="89">
        <f t="shared" ca="1" si="228"/>
        <v>0</v>
      </c>
      <c r="CS134" s="89">
        <f t="shared" ca="1" si="228"/>
        <v>0</v>
      </c>
      <c r="CT134" s="89">
        <f t="shared" ca="1" si="228"/>
        <v>0</v>
      </c>
      <c r="CU134" s="89">
        <f t="shared" ca="1" si="228"/>
        <v>0</v>
      </c>
      <c r="CV134" s="89">
        <f t="shared" ca="1" si="228"/>
        <v>0</v>
      </c>
      <c r="CW134" s="89">
        <f t="shared" ca="1" si="228"/>
        <v>0</v>
      </c>
      <c r="CX134" s="89">
        <f t="shared" ca="1" si="228"/>
        <v>0</v>
      </c>
      <c r="CY134" s="89">
        <f t="shared" ca="1" si="228"/>
        <v>0</v>
      </c>
      <c r="CZ134" s="89">
        <f t="shared" ca="1" si="228"/>
        <v>0</v>
      </c>
      <c r="DA134" s="89">
        <f t="shared" ca="1" si="228"/>
        <v>0</v>
      </c>
      <c r="DB134" s="89">
        <f t="shared" ca="1" si="228"/>
        <v>0</v>
      </c>
      <c r="DC134" s="89">
        <f t="shared" ca="1" si="228"/>
        <v>0</v>
      </c>
      <c r="DD134" s="89">
        <f t="shared" ca="1" si="228"/>
        <v>0</v>
      </c>
      <c r="DE134" s="89">
        <f t="shared" ca="1" si="228"/>
        <v>0</v>
      </c>
      <c r="DF134" s="89">
        <f t="shared" ca="1" si="228"/>
        <v>0</v>
      </c>
      <c r="DG134" s="89">
        <f t="shared" ca="1" si="228"/>
        <v>0</v>
      </c>
      <c r="DH134" s="89">
        <f t="shared" ca="1" si="228"/>
        <v>0</v>
      </c>
      <c r="DI134" s="89">
        <f t="shared" ca="1" si="228"/>
        <v>0</v>
      </c>
      <c r="DJ134" s="89">
        <f t="shared" ca="1" si="228"/>
        <v>0</v>
      </c>
      <c r="DK134" s="89">
        <f t="shared" ca="1" si="228"/>
        <v>0</v>
      </c>
      <c r="DL134" s="89">
        <f t="shared" ca="1" si="228"/>
        <v>0</v>
      </c>
      <c r="DM134" s="89">
        <f t="shared" ca="1" si="228"/>
        <v>0</v>
      </c>
      <c r="DN134" s="89">
        <f t="shared" ca="1" si="228"/>
        <v>0</v>
      </c>
      <c r="DO134" s="89">
        <f t="shared" ca="1" si="228"/>
        <v>0</v>
      </c>
      <c r="DP134" s="89">
        <f t="shared" ca="1" si="228"/>
        <v>0</v>
      </c>
      <c r="DQ134" s="89">
        <f t="shared" ca="1" si="228"/>
        <v>0</v>
      </c>
      <c r="DR134" s="89">
        <f t="shared" ca="1" si="228"/>
        <v>0</v>
      </c>
      <c r="DS134" s="89">
        <f t="shared" ca="1" si="228"/>
        <v>0</v>
      </c>
      <c r="DT134" s="89">
        <f t="shared" ca="1" si="228"/>
        <v>0</v>
      </c>
    </row>
    <row r="135" spans="1:124" ht="14.25" customHeight="1" x14ac:dyDescent="0.15">
      <c r="A135" s="85">
        <f>+Input!G47</f>
        <v>0</v>
      </c>
      <c r="B135" s="3" t="str">
        <f t="shared" si="168"/>
        <v/>
      </c>
      <c r="C135" s="91" t="str">
        <f t="shared" si="160"/>
        <v>EUR</v>
      </c>
      <c r="D135" s="23"/>
      <c r="E135" s="89">
        <f t="shared" ref="E135:BP135" ca="1" si="229">+E33+E67-E101</f>
        <v>0</v>
      </c>
      <c r="F135" s="89">
        <f t="shared" ca="1" si="229"/>
        <v>0</v>
      </c>
      <c r="G135" s="89">
        <f t="shared" ca="1" si="229"/>
        <v>0</v>
      </c>
      <c r="H135" s="89">
        <f t="shared" ca="1" si="229"/>
        <v>0</v>
      </c>
      <c r="I135" s="89">
        <f t="shared" ca="1" si="229"/>
        <v>0</v>
      </c>
      <c r="J135" s="89">
        <f t="shared" ca="1" si="229"/>
        <v>0</v>
      </c>
      <c r="K135" s="89">
        <f t="shared" ca="1" si="229"/>
        <v>0</v>
      </c>
      <c r="L135" s="89">
        <f t="shared" ca="1" si="229"/>
        <v>0</v>
      </c>
      <c r="M135" s="89">
        <f t="shared" ca="1" si="229"/>
        <v>0</v>
      </c>
      <c r="N135" s="89">
        <f t="shared" ca="1" si="229"/>
        <v>0</v>
      </c>
      <c r="O135" s="89">
        <f t="shared" ca="1" si="229"/>
        <v>0</v>
      </c>
      <c r="P135" s="89">
        <f t="shared" ca="1" si="229"/>
        <v>0</v>
      </c>
      <c r="Q135" s="89">
        <f t="shared" ca="1" si="229"/>
        <v>0</v>
      </c>
      <c r="R135" s="89">
        <f t="shared" ca="1" si="229"/>
        <v>0</v>
      </c>
      <c r="S135" s="89">
        <f t="shared" ca="1" si="229"/>
        <v>0</v>
      </c>
      <c r="T135" s="89">
        <f t="shared" ca="1" si="229"/>
        <v>0</v>
      </c>
      <c r="U135" s="89">
        <f t="shared" ca="1" si="229"/>
        <v>0</v>
      </c>
      <c r="V135" s="89">
        <f t="shared" ca="1" si="229"/>
        <v>0</v>
      </c>
      <c r="W135" s="89">
        <f t="shared" ca="1" si="229"/>
        <v>0</v>
      </c>
      <c r="X135" s="89">
        <f t="shared" ca="1" si="229"/>
        <v>0</v>
      </c>
      <c r="Y135" s="89">
        <f t="shared" ca="1" si="229"/>
        <v>0</v>
      </c>
      <c r="Z135" s="89">
        <f t="shared" ca="1" si="229"/>
        <v>0</v>
      </c>
      <c r="AA135" s="89">
        <f t="shared" ca="1" si="229"/>
        <v>0</v>
      </c>
      <c r="AB135" s="89">
        <f t="shared" ca="1" si="229"/>
        <v>0</v>
      </c>
      <c r="AC135" s="89">
        <f t="shared" ca="1" si="229"/>
        <v>0</v>
      </c>
      <c r="AD135" s="89">
        <f t="shared" ca="1" si="229"/>
        <v>0</v>
      </c>
      <c r="AE135" s="89">
        <f t="shared" ca="1" si="229"/>
        <v>0</v>
      </c>
      <c r="AF135" s="89">
        <f t="shared" ca="1" si="229"/>
        <v>0</v>
      </c>
      <c r="AG135" s="89">
        <f t="shared" ca="1" si="229"/>
        <v>0</v>
      </c>
      <c r="AH135" s="89">
        <f t="shared" ca="1" si="229"/>
        <v>0</v>
      </c>
      <c r="AI135" s="89">
        <f t="shared" ca="1" si="229"/>
        <v>0</v>
      </c>
      <c r="AJ135" s="89">
        <f t="shared" ca="1" si="229"/>
        <v>0</v>
      </c>
      <c r="AK135" s="89">
        <f t="shared" ca="1" si="229"/>
        <v>0</v>
      </c>
      <c r="AL135" s="89">
        <f t="shared" ca="1" si="229"/>
        <v>0</v>
      </c>
      <c r="AM135" s="89">
        <f t="shared" ca="1" si="229"/>
        <v>0</v>
      </c>
      <c r="AN135" s="89">
        <f t="shared" ca="1" si="229"/>
        <v>0</v>
      </c>
      <c r="AO135" s="89">
        <f t="shared" ca="1" si="229"/>
        <v>0</v>
      </c>
      <c r="AP135" s="89">
        <f t="shared" ca="1" si="229"/>
        <v>0</v>
      </c>
      <c r="AQ135" s="89">
        <f t="shared" ca="1" si="229"/>
        <v>0</v>
      </c>
      <c r="AR135" s="89">
        <f t="shared" ca="1" si="229"/>
        <v>0</v>
      </c>
      <c r="AS135" s="89">
        <f t="shared" ca="1" si="229"/>
        <v>0</v>
      </c>
      <c r="AT135" s="89">
        <f t="shared" ca="1" si="229"/>
        <v>0</v>
      </c>
      <c r="AU135" s="89">
        <f t="shared" ca="1" si="229"/>
        <v>0</v>
      </c>
      <c r="AV135" s="89">
        <f t="shared" ca="1" si="229"/>
        <v>0</v>
      </c>
      <c r="AW135" s="89">
        <f t="shared" ca="1" si="229"/>
        <v>0</v>
      </c>
      <c r="AX135" s="89">
        <f t="shared" ca="1" si="229"/>
        <v>0</v>
      </c>
      <c r="AY135" s="89">
        <f t="shared" ca="1" si="229"/>
        <v>0</v>
      </c>
      <c r="AZ135" s="89">
        <f t="shared" ca="1" si="229"/>
        <v>0</v>
      </c>
      <c r="BA135" s="89">
        <f t="shared" ca="1" si="229"/>
        <v>0</v>
      </c>
      <c r="BB135" s="89">
        <f t="shared" ca="1" si="229"/>
        <v>0</v>
      </c>
      <c r="BC135" s="89">
        <f t="shared" ca="1" si="229"/>
        <v>0</v>
      </c>
      <c r="BD135" s="89">
        <f t="shared" ca="1" si="229"/>
        <v>0</v>
      </c>
      <c r="BE135" s="89">
        <f t="shared" ca="1" si="229"/>
        <v>0</v>
      </c>
      <c r="BF135" s="89">
        <f t="shared" ca="1" si="229"/>
        <v>0</v>
      </c>
      <c r="BG135" s="89">
        <f t="shared" ca="1" si="229"/>
        <v>0</v>
      </c>
      <c r="BH135" s="89">
        <f t="shared" ca="1" si="229"/>
        <v>0</v>
      </c>
      <c r="BI135" s="89">
        <f t="shared" ca="1" si="229"/>
        <v>0</v>
      </c>
      <c r="BJ135" s="89">
        <f t="shared" ca="1" si="229"/>
        <v>0</v>
      </c>
      <c r="BK135" s="89">
        <f t="shared" ca="1" si="229"/>
        <v>0</v>
      </c>
      <c r="BL135" s="89">
        <f t="shared" ca="1" si="229"/>
        <v>0</v>
      </c>
      <c r="BM135" s="89">
        <f t="shared" ca="1" si="229"/>
        <v>0</v>
      </c>
      <c r="BN135" s="89">
        <f t="shared" ca="1" si="229"/>
        <v>0</v>
      </c>
      <c r="BO135" s="89">
        <f t="shared" ca="1" si="229"/>
        <v>0</v>
      </c>
      <c r="BP135" s="89">
        <f t="shared" ca="1" si="229"/>
        <v>0</v>
      </c>
      <c r="BQ135" s="89">
        <f t="shared" ref="BQ135:BX135" ca="1" si="230">+BQ33+BQ67-BQ101</f>
        <v>0</v>
      </c>
      <c r="BR135" s="89">
        <f t="shared" ca="1" si="230"/>
        <v>0</v>
      </c>
      <c r="BS135" s="89">
        <f t="shared" ca="1" si="230"/>
        <v>0</v>
      </c>
      <c r="BT135" s="89">
        <f t="shared" ca="1" si="230"/>
        <v>0</v>
      </c>
      <c r="BU135" s="89">
        <f t="shared" ca="1" si="230"/>
        <v>0</v>
      </c>
      <c r="BV135" s="89">
        <f t="shared" ca="1" si="230"/>
        <v>0</v>
      </c>
      <c r="BW135" s="89">
        <f t="shared" ca="1" si="230"/>
        <v>0</v>
      </c>
      <c r="BX135" s="89">
        <f t="shared" ca="1" si="230"/>
        <v>0</v>
      </c>
      <c r="BY135" s="89">
        <f t="shared" ref="BY135:DT135" ca="1" si="231">+BY33+BY67-BY101</f>
        <v>0</v>
      </c>
      <c r="BZ135" s="89">
        <f t="shared" ca="1" si="231"/>
        <v>0</v>
      </c>
      <c r="CA135" s="89">
        <f t="shared" ca="1" si="231"/>
        <v>0</v>
      </c>
      <c r="CB135" s="89">
        <f t="shared" ca="1" si="231"/>
        <v>0</v>
      </c>
      <c r="CC135" s="89">
        <f t="shared" ca="1" si="231"/>
        <v>0</v>
      </c>
      <c r="CD135" s="89">
        <f t="shared" ca="1" si="231"/>
        <v>0</v>
      </c>
      <c r="CE135" s="89">
        <f t="shared" ca="1" si="231"/>
        <v>0</v>
      </c>
      <c r="CF135" s="89">
        <f t="shared" ca="1" si="231"/>
        <v>0</v>
      </c>
      <c r="CG135" s="89">
        <f t="shared" ca="1" si="231"/>
        <v>0</v>
      </c>
      <c r="CH135" s="89">
        <f t="shared" ca="1" si="231"/>
        <v>0</v>
      </c>
      <c r="CI135" s="89">
        <f t="shared" ca="1" si="231"/>
        <v>0</v>
      </c>
      <c r="CJ135" s="89">
        <f t="shared" ca="1" si="231"/>
        <v>0</v>
      </c>
      <c r="CK135" s="89">
        <f t="shared" ca="1" si="231"/>
        <v>0</v>
      </c>
      <c r="CL135" s="89">
        <f t="shared" ca="1" si="231"/>
        <v>0</v>
      </c>
      <c r="CM135" s="89">
        <f t="shared" ca="1" si="231"/>
        <v>0</v>
      </c>
      <c r="CN135" s="89">
        <f t="shared" ca="1" si="231"/>
        <v>0</v>
      </c>
      <c r="CO135" s="89">
        <f t="shared" ca="1" si="231"/>
        <v>0</v>
      </c>
      <c r="CP135" s="89">
        <f t="shared" ca="1" si="231"/>
        <v>0</v>
      </c>
      <c r="CQ135" s="89">
        <f t="shared" ca="1" si="231"/>
        <v>0</v>
      </c>
      <c r="CR135" s="89">
        <f t="shared" ca="1" si="231"/>
        <v>0</v>
      </c>
      <c r="CS135" s="89">
        <f t="shared" ca="1" si="231"/>
        <v>0</v>
      </c>
      <c r="CT135" s="89">
        <f t="shared" ca="1" si="231"/>
        <v>0</v>
      </c>
      <c r="CU135" s="89">
        <f t="shared" ca="1" si="231"/>
        <v>0</v>
      </c>
      <c r="CV135" s="89">
        <f t="shared" ca="1" si="231"/>
        <v>0</v>
      </c>
      <c r="CW135" s="89">
        <f t="shared" ca="1" si="231"/>
        <v>0</v>
      </c>
      <c r="CX135" s="89">
        <f t="shared" ca="1" si="231"/>
        <v>0</v>
      </c>
      <c r="CY135" s="89">
        <f t="shared" ca="1" si="231"/>
        <v>0</v>
      </c>
      <c r="CZ135" s="89">
        <f t="shared" ca="1" si="231"/>
        <v>0</v>
      </c>
      <c r="DA135" s="89">
        <f t="shared" ca="1" si="231"/>
        <v>0</v>
      </c>
      <c r="DB135" s="89">
        <f t="shared" ca="1" si="231"/>
        <v>0</v>
      </c>
      <c r="DC135" s="89">
        <f t="shared" ca="1" si="231"/>
        <v>0</v>
      </c>
      <c r="DD135" s="89">
        <f t="shared" ca="1" si="231"/>
        <v>0</v>
      </c>
      <c r="DE135" s="89">
        <f t="shared" ca="1" si="231"/>
        <v>0</v>
      </c>
      <c r="DF135" s="89">
        <f t="shared" ca="1" si="231"/>
        <v>0</v>
      </c>
      <c r="DG135" s="89">
        <f t="shared" ca="1" si="231"/>
        <v>0</v>
      </c>
      <c r="DH135" s="89">
        <f t="shared" ca="1" si="231"/>
        <v>0</v>
      </c>
      <c r="DI135" s="89">
        <f t="shared" ca="1" si="231"/>
        <v>0</v>
      </c>
      <c r="DJ135" s="89">
        <f t="shared" ca="1" si="231"/>
        <v>0</v>
      </c>
      <c r="DK135" s="89">
        <f t="shared" ca="1" si="231"/>
        <v>0</v>
      </c>
      <c r="DL135" s="89">
        <f t="shared" ca="1" si="231"/>
        <v>0</v>
      </c>
      <c r="DM135" s="89">
        <f t="shared" ca="1" si="231"/>
        <v>0</v>
      </c>
      <c r="DN135" s="89">
        <f t="shared" ca="1" si="231"/>
        <v>0</v>
      </c>
      <c r="DO135" s="89">
        <f t="shared" ca="1" si="231"/>
        <v>0</v>
      </c>
      <c r="DP135" s="89">
        <f t="shared" ca="1" si="231"/>
        <v>0</v>
      </c>
      <c r="DQ135" s="89">
        <f t="shared" ca="1" si="231"/>
        <v>0</v>
      </c>
      <c r="DR135" s="89">
        <f t="shared" ca="1" si="231"/>
        <v>0</v>
      </c>
      <c r="DS135" s="89">
        <f t="shared" ca="1" si="231"/>
        <v>0</v>
      </c>
      <c r="DT135" s="89">
        <f t="shared" ca="1" si="231"/>
        <v>0</v>
      </c>
    </row>
    <row r="136" spans="1:124" ht="14.25" customHeight="1" x14ac:dyDescent="0.15">
      <c r="A136" s="85">
        <f>+Input!G48</f>
        <v>0</v>
      </c>
      <c r="B136" s="3" t="str">
        <f t="shared" si="168"/>
        <v/>
      </c>
      <c r="C136" s="91" t="str">
        <f t="shared" si="160"/>
        <v>EUR</v>
      </c>
      <c r="D136" s="23"/>
      <c r="E136" s="89">
        <f t="shared" ref="E136:BP136" ca="1" si="232">+E34+E68-E102</f>
        <v>0</v>
      </c>
      <c r="F136" s="89">
        <f t="shared" ca="1" si="232"/>
        <v>0</v>
      </c>
      <c r="G136" s="89">
        <f t="shared" ca="1" si="232"/>
        <v>0</v>
      </c>
      <c r="H136" s="89">
        <f t="shared" ca="1" si="232"/>
        <v>0</v>
      </c>
      <c r="I136" s="89">
        <f t="shared" ca="1" si="232"/>
        <v>0</v>
      </c>
      <c r="J136" s="89">
        <f t="shared" ca="1" si="232"/>
        <v>0</v>
      </c>
      <c r="K136" s="89">
        <f t="shared" ca="1" si="232"/>
        <v>0</v>
      </c>
      <c r="L136" s="89">
        <f t="shared" ca="1" si="232"/>
        <v>0</v>
      </c>
      <c r="M136" s="89">
        <f t="shared" ca="1" si="232"/>
        <v>0</v>
      </c>
      <c r="N136" s="89">
        <f t="shared" ca="1" si="232"/>
        <v>0</v>
      </c>
      <c r="O136" s="89">
        <f t="shared" ca="1" si="232"/>
        <v>0</v>
      </c>
      <c r="P136" s="89">
        <f t="shared" ca="1" si="232"/>
        <v>0</v>
      </c>
      <c r="Q136" s="89">
        <f t="shared" ca="1" si="232"/>
        <v>0</v>
      </c>
      <c r="R136" s="89">
        <f t="shared" ca="1" si="232"/>
        <v>0</v>
      </c>
      <c r="S136" s="89">
        <f t="shared" ca="1" si="232"/>
        <v>0</v>
      </c>
      <c r="T136" s="89">
        <f t="shared" ca="1" si="232"/>
        <v>0</v>
      </c>
      <c r="U136" s="89">
        <f t="shared" ca="1" si="232"/>
        <v>0</v>
      </c>
      <c r="V136" s="89">
        <f t="shared" ca="1" si="232"/>
        <v>0</v>
      </c>
      <c r="W136" s="89">
        <f t="shared" ca="1" si="232"/>
        <v>0</v>
      </c>
      <c r="X136" s="89">
        <f t="shared" ca="1" si="232"/>
        <v>0</v>
      </c>
      <c r="Y136" s="89">
        <f t="shared" ca="1" si="232"/>
        <v>0</v>
      </c>
      <c r="Z136" s="89">
        <f t="shared" ca="1" si="232"/>
        <v>0</v>
      </c>
      <c r="AA136" s="89">
        <f t="shared" ca="1" si="232"/>
        <v>0</v>
      </c>
      <c r="AB136" s="89">
        <f t="shared" ca="1" si="232"/>
        <v>0</v>
      </c>
      <c r="AC136" s="89">
        <f t="shared" ca="1" si="232"/>
        <v>0</v>
      </c>
      <c r="AD136" s="89">
        <f t="shared" ca="1" si="232"/>
        <v>0</v>
      </c>
      <c r="AE136" s="89">
        <f t="shared" ca="1" si="232"/>
        <v>0</v>
      </c>
      <c r="AF136" s="89">
        <f t="shared" ca="1" si="232"/>
        <v>0</v>
      </c>
      <c r="AG136" s="89">
        <f t="shared" ca="1" si="232"/>
        <v>0</v>
      </c>
      <c r="AH136" s="89">
        <f t="shared" ca="1" si="232"/>
        <v>0</v>
      </c>
      <c r="AI136" s="89">
        <f t="shared" ca="1" si="232"/>
        <v>0</v>
      </c>
      <c r="AJ136" s="89">
        <f t="shared" ca="1" si="232"/>
        <v>0</v>
      </c>
      <c r="AK136" s="89">
        <f t="shared" ca="1" si="232"/>
        <v>0</v>
      </c>
      <c r="AL136" s="89">
        <f t="shared" ca="1" si="232"/>
        <v>0</v>
      </c>
      <c r="AM136" s="89">
        <f t="shared" ca="1" si="232"/>
        <v>0</v>
      </c>
      <c r="AN136" s="89">
        <f t="shared" ca="1" si="232"/>
        <v>0</v>
      </c>
      <c r="AO136" s="89">
        <f t="shared" ca="1" si="232"/>
        <v>0</v>
      </c>
      <c r="AP136" s="89">
        <f t="shared" ca="1" si="232"/>
        <v>0</v>
      </c>
      <c r="AQ136" s="89">
        <f t="shared" ca="1" si="232"/>
        <v>0</v>
      </c>
      <c r="AR136" s="89">
        <f t="shared" ca="1" si="232"/>
        <v>0</v>
      </c>
      <c r="AS136" s="89">
        <f t="shared" ca="1" si="232"/>
        <v>0</v>
      </c>
      <c r="AT136" s="89">
        <f t="shared" ca="1" si="232"/>
        <v>0</v>
      </c>
      <c r="AU136" s="89">
        <f t="shared" ca="1" si="232"/>
        <v>0</v>
      </c>
      <c r="AV136" s="89">
        <f t="shared" ca="1" si="232"/>
        <v>0</v>
      </c>
      <c r="AW136" s="89">
        <f t="shared" ca="1" si="232"/>
        <v>0</v>
      </c>
      <c r="AX136" s="89">
        <f t="shared" ca="1" si="232"/>
        <v>0</v>
      </c>
      <c r="AY136" s="89">
        <f t="shared" ca="1" si="232"/>
        <v>0</v>
      </c>
      <c r="AZ136" s="89">
        <f t="shared" ca="1" si="232"/>
        <v>0</v>
      </c>
      <c r="BA136" s="89">
        <f t="shared" ca="1" si="232"/>
        <v>0</v>
      </c>
      <c r="BB136" s="89">
        <f t="shared" ca="1" si="232"/>
        <v>0</v>
      </c>
      <c r="BC136" s="89">
        <f t="shared" ca="1" si="232"/>
        <v>0</v>
      </c>
      <c r="BD136" s="89">
        <f t="shared" ca="1" si="232"/>
        <v>0</v>
      </c>
      <c r="BE136" s="89">
        <f t="shared" ca="1" si="232"/>
        <v>0</v>
      </c>
      <c r="BF136" s="89">
        <f t="shared" ca="1" si="232"/>
        <v>0</v>
      </c>
      <c r="BG136" s="89">
        <f t="shared" ca="1" si="232"/>
        <v>0</v>
      </c>
      <c r="BH136" s="89">
        <f t="shared" ca="1" si="232"/>
        <v>0</v>
      </c>
      <c r="BI136" s="89">
        <f t="shared" ca="1" si="232"/>
        <v>0</v>
      </c>
      <c r="BJ136" s="89">
        <f t="shared" ca="1" si="232"/>
        <v>0</v>
      </c>
      <c r="BK136" s="89">
        <f t="shared" ca="1" si="232"/>
        <v>0</v>
      </c>
      <c r="BL136" s="89">
        <f t="shared" ca="1" si="232"/>
        <v>0</v>
      </c>
      <c r="BM136" s="89">
        <f t="shared" ca="1" si="232"/>
        <v>0</v>
      </c>
      <c r="BN136" s="89">
        <f t="shared" ca="1" si="232"/>
        <v>0</v>
      </c>
      <c r="BO136" s="89">
        <f t="shared" ca="1" si="232"/>
        <v>0</v>
      </c>
      <c r="BP136" s="89">
        <f t="shared" ca="1" si="232"/>
        <v>0</v>
      </c>
      <c r="BQ136" s="89">
        <f t="shared" ref="BQ136:BX136" ca="1" si="233">+BQ34+BQ68-BQ102</f>
        <v>0</v>
      </c>
      <c r="BR136" s="89">
        <f t="shared" ca="1" si="233"/>
        <v>0</v>
      </c>
      <c r="BS136" s="89">
        <f t="shared" ca="1" si="233"/>
        <v>0</v>
      </c>
      <c r="BT136" s="89">
        <f t="shared" ca="1" si="233"/>
        <v>0</v>
      </c>
      <c r="BU136" s="89">
        <f t="shared" ca="1" si="233"/>
        <v>0</v>
      </c>
      <c r="BV136" s="89">
        <f t="shared" ca="1" si="233"/>
        <v>0</v>
      </c>
      <c r="BW136" s="89">
        <f t="shared" ca="1" si="233"/>
        <v>0</v>
      </c>
      <c r="BX136" s="89">
        <f t="shared" ca="1" si="233"/>
        <v>0</v>
      </c>
      <c r="BY136" s="89">
        <f t="shared" ref="BY136:DT136" ca="1" si="234">+BY34+BY68-BY102</f>
        <v>0</v>
      </c>
      <c r="BZ136" s="89">
        <f t="shared" ca="1" si="234"/>
        <v>0</v>
      </c>
      <c r="CA136" s="89">
        <f t="shared" ca="1" si="234"/>
        <v>0</v>
      </c>
      <c r="CB136" s="89">
        <f t="shared" ca="1" si="234"/>
        <v>0</v>
      </c>
      <c r="CC136" s="89">
        <f t="shared" ca="1" si="234"/>
        <v>0</v>
      </c>
      <c r="CD136" s="89">
        <f t="shared" ca="1" si="234"/>
        <v>0</v>
      </c>
      <c r="CE136" s="89">
        <f t="shared" ca="1" si="234"/>
        <v>0</v>
      </c>
      <c r="CF136" s="89">
        <f t="shared" ca="1" si="234"/>
        <v>0</v>
      </c>
      <c r="CG136" s="89">
        <f t="shared" ca="1" si="234"/>
        <v>0</v>
      </c>
      <c r="CH136" s="89">
        <f t="shared" ca="1" si="234"/>
        <v>0</v>
      </c>
      <c r="CI136" s="89">
        <f t="shared" ca="1" si="234"/>
        <v>0</v>
      </c>
      <c r="CJ136" s="89">
        <f t="shared" ca="1" si="234"/>
        <v>0</v>
      </c>
      <c r="CK136" s="89">
        <f t="shared" ca="1" si="234"/>
        <v>0</v>
      </c>
      <c r="CL136" s="89">
        <f t="shared" ca="1" si="234"/>
        <v>0</v>
      </c>
      <c r="CM136" s="89">
        <f t="shared" ca="1" si="234"/>
        <v>0</v>
      </c>
      <c r="CN136" s="89">
        <f t="shared" ca="1" si="234"/>
        <v>0</v>
      </c>
      <c r="CO136" s="89">
        <f t="shared" ca="1" si="234"/>
        <v>0</v>
      </c>
      <c r="CP136" s="89">
        <f t="shared" ca="1" si="234"/>
        <v>0</v>
      </c>
      <c r="CQ136" s="89">
        <f t="shared" ca="1" si="234"/>
        <v>0</v>
      </c>
      <c r="CR136" s="89">
        <f t="shared" ca="1" si="234"/>
        <v>0</v>
      </c>
      <c r="CS136" s="89">
        <f t="shared" ca="1" si="234"/>
        <v>0</v>
      </c>
      <c r="CT136" s="89">
        <f t="shared" ca="1" si="234"/>
        <v>0</v>
      </c>
      <c r="CU136" s="89">
        <f t="shared" ca="1" si="234"/>
        <v>0</v>
      </c>
      <c r="CV136" s="89">
        <f t="shared" ca="1" si="234"/>
        <v>0</v>
      </c>
      <c r="CW136" s="89">
        <f t="shared" ca="1" si="234"/>
        <v>0</v>
      </c>
      <c r="CX136" s="89">
        <f t="shared" ca="1" si="234"/>
        <v>0</v>
      </c>
      <c r="CY136" s="89">
        <f t="shared" ca="1" si="234"/>
        <v>0</v>
      </c>
      <c r="CZ136" s="89">
        <f t="shared" ca="1" si="234"/>
        <v>0</v>
      </c>
      <c r="DA136" s="89">
        <f t="shared" ca="1" si="234"/>
        <v>0</v>
      </c>
      <c r="DB136" s="89">
        <f t="shared" ca="1" si="234"/>
        <v>0</v>
      </c>
      <c r="DC136" s="89">
        <f t="shared" ca="1" si="234"/>
        <v>0</v>
      </c>
      <c r="DD136" s="89">
        <f t="shared" ca="1" si="234"/>
        <v>0</v>
      </c>
      <c r="DE136" s="89">
        <f t="shared" ca="1" si="234"/>
        <v>0</v>
      </c>
      <c r="DF136" s="89">
        <f t="shared" ca="1" si="234"/>
        <v>0</v>
      </c>
      <c r="DG136" s="89">
        <f t="shared" ca="1" si="234"/>
        <v>0</v>
      </c>
      <c r="DH136" s="89">
        <f t="shared" ca="1" si="234"/>
        <v>0</v>
      </c>
      <c r="DI136" s="89">
        <f t="shared" ca="1" si="234"/>
        <v>0</v>
      </c>
      <c r="DJ136" s="89">
        <f t="shared" ca="1" si="234"/>
        <v>0</v>
      </c>
      <c r="DK136" s="89">
        <f t="shared" ca="1" si="234"/>
        <v>0</v>
      </c>
      <c r="DL136" s="89">
        <f t="shared" ca="1" si="234"/>
        <v>0</v>
      </c>
      <c r="DM136" s="89">
        <f t="shared" ca="1" si="234"/>
        <v>0</v>
      </c>
      <c r="DN136" s="89">
        <f t="shared" ca="1" si="234"/>
        <v>0</v>
      </c>
      <c r="DO136" s="89">
        <f t="shared" ca="1" si="234"/>
        <v>0</v>
      </c>
      <c r="DP136" s="89">
        <f t="shared" ca="1" si="234"/>
        <v>0</v>
      </c>
      <c r="DQ136" s="89">
        <f t="shared" ca="1" si="234"/>
        <v>0</v>
      </c>
      <c r="DR136" s="89">
        <f t="shared" ca="1" si="234"/>
        <v>0</v>
      </c>
      <c r="DS136" s="89">
        <f t="shared" ca="1" si="234"/>
        <v>0</v>
      </c>
      <c r="DT136" s="89">
        <f t="shared" ca="1" si="234"/>
        <v>0</v>
      </c>
    </row>
    <row r="137" spans="1:124" ht="14.25" customHeight="1" x14ac:dyDescent="0.15">
      <c r="A137" s="85">
        <f>+Input!G49</f>
        <v>0</v>
      </c>
      <c r="B137" s="3" t="str">
        <f t="shared" si="168"/>
        <v/>
      </c>
      <c r="C137" s="91" t="str">
        <f t="shared" si="160"/>
        <v>EUR</v>
      </c>
      <c r="D137" s="23"/>
      <c r="E137" s="89">
        <f t="shared" ref="E137:BP137" ca="1" si="235">+E35+E69-E103</f>
        <v>0</v>
      </c>
      <c r="F137" s="89">
        <f t="shared" ca="1" si="235"/>
        <v>0</v>
      </c>
      <c r="G137" s="89">
        <f t="shared" ca="1" si="235"/>
        <v>0</v>
      </c>
      <c r="H137" s="89">
        <f t="shared" ca="1" si="235"/>
        <v>0</v>
      </c>
      <c r="I137" s="89">
        <f t="shared" ca="1" si="235"/>
        <v>0</v>
      </c>
      <c r="J137" s="89">
        <f t="shared" ca="1" si="235"/>
        <v>0</v>
      </c>
      <c r="K137" s="89">
        <f t="shared" ca="1" si="235"/>
        <v>0</v>
      </c>
      <c r="L137" s="89">
        <f t="shared" ca="1" si="235"/>
        <v>0</v>
      </c>
      <c r="M137" s="89">
        <f t="shared" ca="1" si="235"/>
        <v>0</v>
      </c>
      <c r="N137" s="89">
        <f t="shared" ca="1" si="235"/>
        <v>0</v>
      </c>
      <c r="O137" s="89">
        <f t="shared" ca="1" si="235"/>
        <v>0</v>
      </c>
      <c r="P137" s="89">
        <f t="shared" ca="1" si="235"/>
        <v>0</v>
      </c>
      <c r="Q137" s="89">
        <f t="shared" ca="1" si="235"/>
        <v>0</v>
      </c>
      <c r="R137" s="89">
        <f t="shared" ca="1" si="235"/>
        <v>0</v>
      </c>
      <c r="S137" s="89">
        <f t="shared" ca="1" si="235"/>
        <v>0</v>
      </c>
      <c r="T137" s="89">
        <f t="shared" ca="1" si="235"/>
        <v>0</v>
      </c>
      <c r="U137" s="89">
        <f t="shared" ca="1" si="235"/>
        <v>0</v>
      </c>
      <c r="V137" s="89">
        <f t="shared" ca="1" si="235"/>
        <v>0</v>
      </c>
      <c r="W137" s="89">
        <f t="shared" ca="1" si="235"/>
        <v>0</v>
      </c>
      <c r="X137" s="89">
        <f t="shared" ca="1" si="235"/>
        <v>0</v>
      </c>
      <c r="Y137" s="89">
        <f t="shared" ca="1" si="235"/>
        <v>0</v>
      </c>
      <c r="Z137" s="89">
        <f t="shared" ca="1" si="235"/>
        <v>0</v>
      </c>
      <c r="AA137" s="89">
        <f t="shared" ca="1" si="235"/>
        <v>0</v>
      </c>
      <c r="AB137" s="89">
        <f t="shared" ca="1" si="235"/>
        <v>0</v>
      </c>
      <c r="AC137" s="89">
        <f t="shared" ca="1" si="235"/>
        <v>0</v>
      </c>
      <c r="AD137" s="89">
        <f t="shared" ca="1" si="235"/>
        <v>0</v>
      </c>
      <c r="AE137" s="89">
        <f t="shared" ca="1" si="235"/>
        <v>0</v>
      </c>
      <c r="AF137" s="89">
        <f t="shared" ca="1" si="235"/>
        <v>0</v>
      </c>
      <c r="AG137" s="89">
        <f t="shared" ca="1" si="235"/>
        <v>0</v>
      </c>
      <c r="AH137" s="89">
        <f t="shared" ca="1" si="235"/>
        <v>0</v>
      </c>
      <c r="AI137" s="89">
        <f t="shared" ca="1" si="235"/>
        <v>0</v>
      </c>
      <c r="AJ137" s="89">
        <f t="shared" ca="1" si="235"/>
        <v>0</v>
      </c>
      <c r="AK137" s="89">
        <f t="shared" ca="1" si="235"/>
        <v>0</v>
      </c>
      <c r="AL137" s="89">
        <f t="shared" ca="1" si="235"/>
        <v>0</v>
      </c>
      <c r="AM137" s="89">
        <f t="shared" ca="1" si="235"/>
        <v>0</v>
      </c>
      <c r="AN137" s="89">
        <f t="shared" ca="1" si="235"/>
        <v>0</v>
      </c>
      <c r="AO137" s="89">
        <f t="shared" ca="1" si="235"/>
        <v>0</v>
      </c>
      <c r="AP137" s="89">
        <f t="shared" ca="1" si="235"/>
        <v>0</v>
      </c>
      <c r="AQ137" s="89">
        <f t="shared" ca="1" si="235"/>
        <v>0</v>
      </c>
      <c r="AR137" s="89">
        <f t="shared" ca="1" si="235"/>
        <v>0</v>
      </c>
      <c r="AS137" s="89">
        <f t="shared" ca="1" si="235"/>
        <v>0</v>
      </c>
      <c r="AT137" s="89">
        <f t="shared" ca="1" si="235"/>
        <v>0</v>
      </c>
      <c r="AU137" s="89">
        <f t="shared" ca="1" si="235"/>
        <v>0</v>
      </c>
      <c r="AV137" s="89">
        <f t="shared" ca="1" si="235"/>
        <v>0</v>
      </c>
      <c r="AW137" s="89">
        <f t="shared" ca="1" si="235"/>
        <v>0</v>
      </c>
      <c r="AX137" s="89">
        <f t="shared" ca="1" si="235"/>
        <v>0</v>
      </c>
      <c r="AY137" s="89">
        <f t="shared" ca="1" si="235"/>
        <v>0</v>
      </c>
      <c r="AZ137" s="89">
        <f t="shared" ca="1" si="235"/>
        <v>0</v>
      </c>
      <c r="BA137" s="89">
        <f t="shared" ca="1" si="235"/>
        <v>0</v>
      </c>
      <c r="BB137" s="89">
        <f t="shared" ca="1" si="235"/>
        <v>0</v>
      </c>
      <c r="BC137" s="89">
        <f t="shared" ca="1" si="235"/>
        <v>0</v>
      </c>
      <c r="BD137" s="89">
        <f t="shared" ca="1" si="235"/>
        <v>0</v>
      </c>
      <c r="BE137" s="89">
        <f t="shared" ca="1" si="235"/>
        <v>0</v>
      </c>
      <c r="BF137" s="89">
        <f t="shared" ca="1" si="235"/>
        <v>0</v>
      </c>
      <c r="BG137" s="89">
        <f t="shared" ca="1" si="235"/>
        <v>0</v>
      </c>
      <c r="BH137" s="89">
        <f t="shared" ca="1" si="235"/>
        <v>0</v>
      </c>
      <c r="BI137" s="89">
        <f t="shared" ca="1" si="235"/>
        <v>0</v>
      </c>
      <c r="BJ137" s="89">
        <f t="shared" ca="1" si="235"/>
        <v>0</v>
      </c>
      <c r="BK137" s="89">
        <f t="shared" ca="1" si="235"/>
        <v>0</v>
      </c>
      <c r="BL137" s="89">
        <f t="shared" ca="1" si="235"/>
        <v>0</v>
      </c>
      <c r="BM137" s="89">
        <f t="shared" ca="1" si="235"/>
        <v>0</v>
      </c>
      <c r="BN137" s="89">
        <f t="shared" ca="1" si="235"/>
        <v>0</v>
      </c>
      <c r="BO137" s="89">
        <f t="shared" ca="1" si="235"/>
        <v>0</v>
      </c>
      <c r="BP137" s="89">
        <f t="shared" ca="1" si="235"/>
        <v>0</v>
      </c>
      <c r="BQ137" s="89">
        <f t="shared" ref="BQ137:BX137" ca="1" si="236">+BQ35+BQ69-BQ103</f>
        <v>0</v>
      </c>
      <c r="BR137" s="89">
        <f t="shared" ca="1" si="236"/>
        <v>0</v>
      </c>
      <c r="BS137" s="89">
        <f t="shared" ca="1" si="236"/>
        <v>0</v>
      </c>
      <c r="BT137" s="89">
        <f t="shared" ca="1" si="236"/>
        <v>0</v>
      </c>
      <c r="BU137" s="89">
        <f t="shared" ca="1" si="236"/>
        <v>0</v>
      </c>
      <c r="BV137" s="89">
        <f t="shared" ca="1" si="236"/>
        <v>0</v>
      </c>
      <c r="BW137" s="89">
        <f t="shared" ca="1" si="236"/>
        <v>0</v>
      </c>
      <c r="BX137" s="89">
        <f t="shared" ca="1" si="236"/>
        <v>0</v>
      </c>
      <c r="BY137" s="89">
        <f t="shared" ref="BY137:DT137" ca="1" si="237">+BY35+BY69-BY103</f>
        <v>0</v>
      </c>
      <c r="BZ137" s="89">
        <f t="shared" ca="1" si="237"/>
        <v>0</v>
      </c>
      <c r="CA137" s="89">
        <f t="shared" ca="1" si="237"/>
        <v>0</v>
      </c>
      <c r="CB137" s="89">
        <f t="shared" ca="1" si="237"/>
        <v>0</v>
      </c>
      <c r="CC137" s="89">
        <f t="shared" ca="1" si="237"/>
        <v>0</v>
      </c>
      <c r="CD137" s="89">
        <f t="shared" ca="1" si="237"/>
        <v>0</v>
      </c>
      <c r="CE137" s="89">
        <f t="shared" ca="1" si="237"/>
        <v>0</v>
      </c>
      <c r="CF137" s="89">
        <f t="shared" ca="1" si="237"/>
        <v>0</v>
      </c>
      <c r="CG137" s="89">
        <f t="shared" ca="1" si="237"/>
        <v>0</v>
      </c>
      <c r="CH137" s="89">
        <f t="shared" ca="1" si="237"/>
        <v>0</v>
      </c>
      <c r="CI137" s="89">
        <f t="shared" ca="1" si="237"/>
        <v>0</v>
      </c>
      <c r="CJ137" s="89">
        <f t="shared" ca="1" si="237"/>
        <v>0</v>
      </c>
      <c r="CK137" s="89">
        <f t="shared" ca="1" si="237"/>
        <v>0</v>
      </c>
      <c r="CL137" s="89">
        <f t="shared" ca="1" si="237"/>
        <v>0</v>
      </c>
      <c r="CM137" s="89">
        <f t="shared" ca="1" si="237"/>
        <v>0</v>
      </c>
      <c r="CN137" s="89">
        <f t="shared" ca="1" si="237"/>
        <v>0</v>
      </c>
      <c r="CO137" s="89">
        <f t="shared" ca="1" si="237"/>
        <v>0</v>
      </c>
      <c r="CP137" s="89">
        <f t="shared" ca="1" si="237"/>
        <v>0</v>
      </c>
      <c r="CQ137" s="89">
        <f t="shared" ca="1" si="237"/>
        <v>0</v>
      </c>
      <c r="CR137" s="89">
        <f t="shared" ca="1" si="237"/>
        <v>0</v>
      </c>
      <c r="CS137" s="89">
        <f t="shared" ca="1" si="237"/>
        <v>0</v>
      </c>
      <c r="CT137" s="89">
        <f t="shared" ca="1" si="237"/>
        <v>0</v>
      </c>
      <c r="CU137" s="89">
        <f t="shared" ca="1" si="237"/>
        <v>0</v>
      </c>
      <c r="CV137" s="89">
        <f t="shared" ca="1" si="237"/>
        <v>0</v>
      </c>
      <c r="CW137" s="89">
        <f t="shared" ca="1" si="237"/>
        <v>0</v>
      </c>
      <c r="CX137" s="89">
        <f t="shared" ca="1" si="237"/>
        <v>0</v>
      </c>
      <c r="CY137" s="89">
        <f t="shared" ca="1" si="237"/>
        <v>0</v>
      </c>
      <c r="CZ137" s="89">
        <f t="shared" ca="1" si="237"/>
        <v>0</v>
      </c>
      <c r="DA137" s="89">
        <f t="shared" ca="1" si="237"/>
        <v>0</v>
      </c>
      <c r="DB137" s="89">
        <f t="shared" ca="1" si="237"/>
        <v>0</v>
      </c>
      <c r="DC137" s="89">
        <f t="shared" ca="1" si="237"/>
        <v>0</v>
      </c>
      <c r="DD137" s="89">
        <f t="shared" ca="1" si="237"/>
        <v>0</v>
      </c>
      <c r="DE137" s="89">
        <f t="shared" ca="1" si="237"/>
        <v>0</v>
      </c>
      <c r="DF137" s="89">
        <f t="shared" ca="1" si="237"/>
        <v>0</v>
      </c>
      <c r="DG137" s="89">
        <f t="shared" ca="1" si="237"/>
        <v>0</v>
      </c>
      <c r="DH137" s="89">
        <f t="shared" ca="1" si="237"/>
        <v>0</v>
      </c>
      <c r="DI137" s="89">
        <f t="shared" ca="1" si="237"/>
        <v>0</v>
      </c>
      <c r="DJ137" s="89">
        <f t="shared" ca="1" si="237"/>
        <v>0</v>
      </c>
      <c r="DK137" s="89">
        <f t="shared" ca="1" si="237"/>
        <v>0</v>
      </c>
      <c r="DL137" s="89">
        <f t="shared" ca="1" si="237"/>
        <v>0</v>
      </c>
      <c r="DM137" s="89">
        <f t="shared" ca="1" si="237"/>
        <v>0</v>
      </c>
      <c r="DN137" s="89">
        <f t="shared" ca="1" si="237"/>
        <v>0</v>
      </c>
      <c r="DO137" s="89">
        <f t="shared" ca="1" si="237"/>
        <v>0</v>
      </c>
      <c r="DP137" s="89">
        <f t="shared" ca="1" si="237"/>
        <v>0</v>
      </c>
      <c r="DQ137" s="89">
        <f t="shared" ca="1" si="237"/>
        <v>0</v>
      </c>
      <c r="DR137" s="89">
        <f t="shared" ca="1" si="237"/>
        <v>0</v>
      </c>
      <c r="DS137" s="89">
        <f t="shared" ca="1" si="237"/>
        <v>0</v>
      </c>
      <c r="DT137" s="89">
        <f t="shared" ca="1" si="237"/>
        <v>0</v>
      </c>
    </row>
    <row r="138" spans="1:124" ht="14.25" customHeight="1" x14ac:dyDescent="0.15">
      <c r="A138" s="85">
        <f>+Input!G50</f>
        <v>0</v>
      </c>
      <c r="B138" s="3" t="str">
        <f t="shared" si="168"/>
        <v/>
      </c>
      <c r="C138" s="91" t="str">
        <f t="shared" si="160"/>
        <v>EUR</v>
      </c>
      <c r="D138" s="23"/>
      <c r="E138" s="89">
        <f t="shared" ref="E138:BP138" ca="1" si="238">+E36+E70-E104</f>
        <v>0</v>
      </c>
      <c r="F138" s="89">
        <f t="shared" ca="1" si="238"/>
        <v>0</v>
      </c>
      <c r="G138" s="89">
        <f t="shared" ca="1" si="238"/>
        <v>0</v>
      </c>
      <c r="H138" s="89">
        <f t="shared" ca="1" si="238"/>
        <v>0</v>
      </c>
      <c r="I138" s="89">
        <f t="shared" ca="1" si="238"/>
        <v>0</v>
      </c>
      <c r="J138" s="89">
        <f t="shared" ca="1" si="238"/>
        <v>0</v>
      </c>
      <c r="K138" s="89">
        <f t="shared" ca="1" si="238"/>
        <v>0</v>
      </c>
      <c r="L138" s="89">
        <f t="shared" ca="1" si="238"/>
        <v>0</v>
      </c>
      <c r="M138" s="89">
        <f t="shared" ca="1" si="238"/>
        <v>0</v>
      </c>
      <c r="N138" s="89">
        <f t="shared" ca="1" si="238"/>
        <v>0</v>
      </c>
      <c r="O138" s="89">
        <f t="shared" ca="1" si="238"/>
        <v>0</v>
      </c>
      <c r="P138" s="89">
        <f t="shared" ca="1" si="238"/>
        <v>0</v>
      </c>
      <c r="Q138" s="89">
        <f t="shared" ca="1" si="238"/>
        <v>0</v>
      </c>
      <c r="R138" s="89">
        <f t="shared" ca="1" si="238"/>
        <v>0</v>
      </c>
      <c r="S138" s="89">
        <f t="shared" ca="1" si="238"/>
        <v>0</v>
      </c>
      <c r="T138" s="89">
        <f t="shared" ca="1" si="238"/>
        <v>0</v>
      </c>
      <c r="U138" s="89">
        <f t="shared" ca="1" si="238"/>
        <v>0</v>
      </c>
      <c r="V138" s="89">
        <f t="shared" ca="1" si="238"/>
        <v>0</v>
      </c>
      <c r="W138" s="89">
        <f t="shared" ca="1" si="238"/>
        <v>0</v>
      </c>
      <c r="X138" s="89">
        <f t="shared" ca="1" si="238"/>
        <v>0</v>
      </c>
      <c r="Y138" s="89">
        <f t="shared" ca="1" si="238"/>
        <v>0</v>
      </c>
      <c r="Z138" s="89">
        <f t="shared" ca="1" si="238"/>
        <v>0</v>
      </c>
      <c r="AA138" s="89">
        <f t="shared" ca="1" si="238"/>
        <v>0</v>
      </c>
      <c r="AB138" s="89">
        <f t="shared" ca="1" si="238"/>
        <v>0</v>
      </c>
      <c r="AC138" s="89">
        <f t="shared" ca="1" si="238"/>
        <v>0</v>
      </c>
      <c r="AD138" s="89">
        <f t="shared" ca="1" si="238"/>
        <v>0</v>
      </c>
      <c r="AE138" s="89">
        <f t="shared" ca="1" si="238"/>
        <v>0</v>
      </c>
      <c r="AF138" s="89">
        <f t="shared" ca="1" si="238"/>
        <v>0</v>
      </c>
      <c r="AG138" s="89">
        <f t="shared" ca="1" si="238"/>
        <v>0</v>
      </c>
      <c r="AH138" s="89">
        <f t="shared" ca="1" si="238"/>
        <v>0</v>
      </c>
      <c r="AI138" s="89">
        <f t="shared" ca="1" si="238"/>
        <v>0</v>
      </c>
      <c r="AJ138" s="89">
        <f t="shared" ca="1" si="238"/>
        <v>0</v>
      </c>
      <c r="AK138" s="89">
        <f t="shared" ca="1" si="238"/>
        <v>0</v>
      </c>
      <c r="AL138" s="89">
        <f t="shared" ca="1" si="238"/>
        <v>0</v>
      </c>
      <c r="AM138" s="89">
        <f t="shared" ca="1" si="238"/>
        <v>0</v>
      </c>
      <c r="AN138" s="89">
        <f t="shared" ca="1" si="238"/>
        <v>0</v>
      </c>
      <c r="AO138" s="89">
        <f t="shared" ca="1" si="238"/>
        <v>0</v>
      </c>
      <c r="AP138" s="89">
        <f t="shared" ca="1" si="238"/>
        <v>0</v>
      </c>
      <c r="AQ138" s="89">
        <f t="shared" ca="1" si="238"/>
        <v>0</v>
      </c>
      <c r="AR138" s="89">
        <f t="shared" ca="1" si="238"/>
        <v>0</v>
      </c>
      <c r="AS138" s="89">
        <f t="shared" ca="1" si="238"/>
        <v>0</v>
      </c>
      <c r="AT138" s="89">
        <f t="shared" ca="1" si="238"/>
        <v>0</v>
      </c>
      <c r="AU138" s="89">
        <f t="shared" ca="1" si="238"/>
        <v>0</v>
      </c>
      <c r="AV138" s="89">
        <f t="shared" ca="1" si="238"/>
        <v>0</v>
      </c>
      <c r="AW138" s="89">
        <f t="shared" ca="1" si="238"/>
        <v>0</v>
      </c>
      <c r="AX138" s="89">
        <f t="shared" ca="1" si="238"/>
        <v>0</v>
      </c>
      <c r="AY138" s="89">
        <f t="shared" ca="1" si="238"/>
        <v>0</v>
      </c>
      <c r="AZ138" s="89">
        <f t="shared" ca="1" si="238"/>
        <v>0</v>
      </c>
      <c r="BA138" s="89">
        <f t="shared" ca="1" si="238"/>
        <v>0</v>
      </c>
      <c r="BB138" s="89">
        <f t="shared" ca="1" si="238"/>
        <v>0</v>
      </c>
      <c r="BC138" s="89">
        <f t="shared" ca="1" si="238"/>
        <v>0</v>
      </c>
      <c r="BD138" s="89">
        <f t="shared" ca="1" si="238"/>
        <v>0</v>
      </c>
      <c r="BE138" s="89">
        <f t="shared" ca="1" si="238"/>
        <v>0</v>
      </c>
      <c r="BF138" s="89">
        <f t="shared" ca="1" si="238"/>
        <v>0</v>
      </c>
      <c r="BG138" s="89">
        <f t="shared" ca="1" si="238"/>
        <v>0</v>
      </c>
      <c r="BH138" s="89">
        <f t="shared" ca="1" si="238"/>
        <v>0</v>
      </c>
      <c r="BI138" s="89">
        <f t="shared" ca="1" si="238"/>
        <v>0</v>
      </c>
      <c r="BJ138" s="89">
        <f t="shared" ca="1" si="238"/>
        <v>0</v>
      </c>
      <c r="BK138" s="89">
        <f t="shared" ca="1" si="238"/>
        <v>0</v>
      </c>
      <c r="BL138" s="89">
        <f t="shared" ca="1" si="238"/>
        <v>0</v>
      </c>
      <c r="BM138" s="89">
        <f t="shared" ca="1" si="238"/>
        <v>0</v>
      </c>
      <c r="BN138" s="89">
        <f t="shared" ca="1" si="238"/>
        <v>0</v>
      </c>
      <c r="BO138" s="89">
        <f t="shared" ca="1" si="238"/>
        <v>0</v>
      </c>
      <c r="BP138" s="89">
        <f t="shared" ca="1" si="238"/>
        <v>0</v>
      </c>
      <c r="BQ138" s="89">
        <f t="shared" ref="BQ138:BX138" ca="1" si="239">+BQ36+BQ70-BQ104</f>
        <v>0</v>
      </c>
      <c r="BR138" s="89">
        <f t="shared" ca="1" si="239"/>
        <v>0</v>
      </c>
      <c r="BS138" s="89">
        <f t="shared" ca="1" si="239"/>
        <v>0</v>
      </c>
      <c r="BT138" s="89">
        <f t="shared" ca="1" si="239"/>
        <v>0</v>
      </c>
      <c r="BU138" s="89">
        <f t="shared" ca="1" si="239"/>
        <v>0</v>
      </c>
      <c r="BV138" s="89">
        <f t="shared" ca="1" si="239"/>
        <v>0</v>
      </c>
      <c r="BW138" s="89">
        <f t="shared" ca="1" si="239"/>
        <v>0</v>
      </c>
      <c r="BX138" s="89">
        <f t="shared" ca="1" si="239"/>
        <v>0</v>
      </c>
      <c r="BY138" s="89">
        <f t="shared" ref="BY138:DT138" ca="1" si="240">+BY36+BY70-BY104</f>
        <v>0</v>
      </c>
      <c r="BZ138" s="89">
        <f t="shared" ca="1" si="240"/>
        <v>0</v>
      </c>
      <c r="CA138" s="89">
        <f t="shared" ca="1" si="240"/>
        <v>0</v>
      </c>
      <c r="CB138" s="89">
        <f t="shared" ca="1" si="240"/>
        <v>0</v>
      </c>
      <c r="CC138" s="89">
        <f t="shared" ca="1" si="240"/>
        <v>0</v>
      </c>
      <c r="CD138" s="89">
        <f t="shared" ca="1" si="240"/>
        <v>0</v>
      </c>
      <c r="CE138" s="89">
        <f t="shared" ca="1" si="240"/>
        <v>0</v>
      </c>
      <c r="CF138" s="89">
        <f t="shared" ca="1" si="240"/>
        <v>0</v>
      </c>
      <c r="CG138" s="89">
        <f t="shared" ca="1" si="240"/>
        <v>0</v>
      </c>
      <c r="CH138" s="89">
        <f t="shared" ca="1" si="240"/>
        <v>0</v>
      </c>
      <c r="CI138" s="89">
        <f t="shared" ca="1" si="240"/>
        <v>0</v>
      </c>
      <c r="CJ138" s="89">
        <f t="shared" ca="1" si="240"/>
        <v>0</v>
      </c>
      <c r="CK138" s="89">
        <f t="shared" ca="1" si="240"/>
        <v>0</v>
      </c>
      <c r="CL138" s="89">
        <f t="shared" ca="1" si="240"/>
        <v>0</v>
      </c>
      <c r="CM138" s="89">
        <f t="shared" ca="1" si="240"/>
        <v>0</v>
      </c>
      <c r="CN138" s="89">
        <f t="shared" ca="1" si="240"/>
        <v>0</v>
      </c>
      <c r="CO138" s="89">
        <f t="shared" ca="1" si="240"/>
        <v>0</v>
      </c>
      <c r="CP138" s="89">
        <f t="shared" ca="1" si="240"/>
        <v>0</v>
      </c>
      <c r="CQ138" s="89">
        <f t="shared" ca="1" si="240"/>
        <v>0</v>
      </c>
      <c r="CR138" s="89">
        <f t="shared" ca="1" si="240"/>
        <v>0</v>
      </c>
      <c r="CS138" s="89">
        <f t="shared" ca="1" si="240"/>
        <v>0</v>
      </c>
      <c r="CT138" s="89">
        <f t="shared" ca="1" si="240"/>
        <v>0</v>
      </c>
      <c r="CU138" s="89">
        <f t="shared" ca="1" si="240"/>
        <v>0</v>
      </c>
      <c r="CV138" s="89">
        <f t="shared" ca="1" si="240"/>
        <v>0</v>
      </c>
      <c r="CW138" s="89">
        <f t="shared" ca="1" si="240"/>
        <v>0</v>
      </c>
      <c r="CX138" s="89">
        <f t="shared" ca="1" si="240"/>
        <v>0</v>
      </c>
      <c r="CY138" s="89">
        <f t="shared" ca="1" si="240"/>
        <v>0</v>
      </c>
      <c r="CZ138" s="89">
        <f t="shared" ca="1" si="240"/>
        <v>0</v>
      </c>
      <c r="DA138" s="89">
        <f t="shared" ca="1" si="240"/>
        <v>0</v>
      </c>
      <c r="DB138" s="89">
        <f t="shared" ca="1" si="240"/>
        <v>0</v>
      </c>
      <c r="DC138" s="89">
        <f t="shared" ca="1" si="240"/>
        <v>0</v>
      </c>
      <c r="DD138" s="89">
        <f t="shared" ca="1" si="240"/>
        <v>0</v>
      </c>
      <c r="DE138" s="89">
        <f t="shared" ca="1" si="240"/>
        <v>0</v>
      </c>
      <c r="DF138" s="89">
        <f t="shared" ca="1" si="240"/>
        <v>0</v>
      </c>
      <c r="DG138" s="89">
        <f t="shared" ca="1" si="240"/>
        <v>0</v>
      </c>
      <c r="DH138" s="89">
        <f t="shared" ca="1" si="240"/>
        <v>0</v>
      </c>
      <c r="DI138" s="89">
        <f t="shared" ca="1" si="240"/>
        <v>0</v>
      </c>
      <c r="DJ138" s="89">
        <f t="shared" ca="1" si="240"/>
        <v>0</v>
      </c>
      <c r="DK138" s="89">
        <f t="shared" ca="1" si="240"/>
        <v>0</v>
      </c>
      <c r="DL138" s="89">
        <f t="shared" ca="1" si="240"/>
        <v>0</v>
      </c>
      <c r="DM138" s="89">
        <f t="shared" ca="1" si="240"/>
        <v>0</v>
      </c>
      <c r="DN138" s="89">
        <f t="shared" ca="1" si="240"/>
        <v>0</v>
      </c>
      <c r="DO138" s="89">
        <f t="shared" ca="1" si="240"/>
        <v>0</v>
      </c>
      <c r="DP138" s="89">
        <f t="shared" ca="1" si="240"/>
        <v>0</v>
      </c>
      <c r="DQ138" s="89">
        <f t="shared" ca="1" si="240"/>
        <v>0</v>
      </c>
      <c r="DR138" s="89">
        <f t="shared" ca="1" si="240"/>
        <v>0</v>
      </c>
      <c r="DS138" s="89">
        <f t="shared" ca="1" si="240"/>
        <v>0</v>
      </c>
      <c r="DT138" s="89">
        <f t="shared" ca="1" si="240"/>
        <v>0</v>
      </c>
    </row>
    <row r="139" spans="1:124" ht="14.25" customHeight="1" x14ac:dyDescent="0.15">
      <c r="A139" s="85">
        <f>+Input!G51</f>
        <v>0</v>
      </c>
      <c r="B139" s="3" t="str">
        <f t="shared" si="168"/>
        <v/>
      </c>
      <c r="C139" s="91" t="str">
        <f t="shared" si="160"/>
        <v>EUR</v>
      </c>
      <c r="D139" s="23"/>
      <c r="E139" s="89">
        <f t="shared" ref="E139:BP139" ca="1" si="241">+E37+E71-E105</f>
        <v>0</v>
      </c>
      <c r="F139" s="89">
        <f t="shared" ca="1" si="241"/>
        <v>0</v>
      </c>
      <c r="G139" s="89">
        <f t="shared" ca="1" si="241"/>
        <v>0</v>
      </c>
      <c r="H139" s="89">
        <f t="shared" ca="1" si="241"/>
        <v>0</v>
      </c>
      <c r="I139" s="89">
        <f t="shared" ca="1" si="241"/>
        <v>0</v>
      </c>
      <c r="J139" s="89">
        <f t="shared" ca="1" si="241"/>
        <v>0</v>
      </c>
      <c r="K139" s="89">
        <f t="shared" ca="1" si="241"/>
        <v>0</v>
      </c>
      <c r="L139" s="89">
        <f t="shared" ca="1" si="241"/>
        <v>0</v>
      </c>
      <c r="M139" s="89">
        <f t="shared" ca="1" si="241"/>
        <v>0</v>
      </c>
      <c r="N139" s="89">
        <f t="shared" ca="1" si="241"/>
        <v>0</v>
      </c>
      <c r="O139" s="89">
        <f t="shared" ca="1" si="241"/>
        <v>0</v>
      </c>
      <c r="P139" s="89">
        <f t="shared" ca="1" si="241"/>
        <v>0</v>
      </c>
      <c r="Q139" s="89">
        <f t="shared" ca="1" si="241"/>
        <v>0</v>
      </c>
      <c r="R139" s="89">
        <f t="shared" ca="1" si="241"/>
        <v>0</v>
      </c>
      <c r="S139" s="89">
        <f t="shared" ca="1" si="241"/>
        <v>0</v>
      </c>
      <c r="T139" s="89">
        <f t="shared" ca="1" si="241"/>
        <v>0</v>
      </c>
      <c r="U139" s="89">
        <f t="shared" ca="1" si="241"/>
        <v>0</v>
      </c>
      <c r="V139" s="89">
        <f t="shared" ca="1" si="241"/>
        <v>0</v>
      </c>
      <c r="W139" s="89">
        <f t="shared" ca="1" si="241"/>
        <v>0</v>
      </c>
      <c r="X139" s="89">
        <f t="shared" ca="1" si="241"/>
        <v>0</v>
      </c>
      <c r="Y139" s="89">
        <f t="shared" ca="1" si="241"/>
        <v>0</v>
      </c>
      <c r="Z139" s="89">
        <f t="shared" ca="1" si="241"/>
        <v>0</v>
      </c>
      <c r="AA139" s="89">
        <f t="shared" ca="1" si="241"/>
        <v>0</v>
      </c>
      <c r="AB139" s="89">
        <f t="shared" ca="1" si="241"/>
        <v>0</v>
      </c>
      <c r="AC139" s="89">
        <f t="shared" ca="1" si="241"/>
        <v>0</v>
      </c>
      <c r="AD139" s="89">
        <f t="shared" ca="1" si="241"/>
        <v>0</v>
      </c>
      <c r="AE139" s="89">
        <f t="shared" ca="1" si="241"/>
        <v>0</v>
      </c>
      <c r="AF139" s="89">
        <f t="shared" ca="1" si="241"/>
        <v>0</v>
      </c>
      <c r="AG139" s="89">
        <f t="shared" ca="1" si="241"/>
        <v>0</v>
      </c>
      <c r="AH139" s="89">
        <f t="shared" ca="1" si="241"/>
        <v>0</v>
      </c>
      <c r="AI139" s="89">
        <f t="shared" ca="1" si="241"/>
        <v>0</v>
      </c>
      <c r="AJ139" s="89">
        <f t="shared" ca="1" si="241"/>
        <v>0</v>
      </c>
      <c r="AK139" s="89">
        <f t="shared" ca="1" si="241"/>
        <v>0</v>
      </c>
      <c r="AL139" s="89">
        <f t="shared" ca="1" si="241"/>
        <v>0</v>
      </c>
      <c r="AM139" s="89">
        <f t="shared" ca="1" si="241"/>
        <v>0</v>
      </c>
      <c r="AN139" s="89">
        <f t="shared" ca="1" si="241"/>
        <v>0</v>
      </c>
      <c r="AO139" s="89">
        <f t="shared" ca="1" si="241"/>
        <v>0</v>
      </c>
      <c r="AP139" s="89">
        <f t="shared" ca="1" si="241"/>
        <v>0</v>
      </c>
      <c r="AQ139" s="89">
        <f t="shared" ca="1" si="241"/>
        <v>0</v>
      </c>
      <c r="AR139" s="89">
        <f t="shared" ca="1" si="241"/>
        <v>0</v>
      </c>
      <c r="AS139" s="89">
        <f t="shared" ca="1" si="241"/>
        <v>0</v>
      </c>
      <c r="AT139" s="89">
        <f t="shared" ca="1" si="241"/>
        <v>0</v>
      </c>
      <c r="AU139" s="89">
        <f t="shared" ca="1" si="241"/>
        <v>0</v>
      </c>
      <c r="AV139" s="89">
        <f t="shared" ca="1" si="241"/>
        <v>0</v>
      </c>
      <c r="AW139" s="89">
        <f t="shared" ca="1" si="241"/>
        <v>0</v>
      </c>
      <c r="AX139" s="89">
        <f t="shared" ca="1" si="241"/>
        <v>0</v>
      </c>
      <c r="AY139" s="89">
        <f t="shared" ca="1" si="241"/>
        <v>0</v>
      </c>
      <c r="AZ139" s="89">
        <f t="shared" ca="1" si="241"/>
        <v>0</v>
      </c>
      <c r="BA139" s="89">
        <f t="shared" ca="1" si="241"/>
        <v>0</v>
      </c>
      <c r="BB139" s="89">
        <f t="shared" ca="1" si="241"/>
        <v>0</v>
      </c>
      <c r="BC139" s="89">
        <f t="shared" ca="1" si="241"/>
        <v>0</v>
      </c>
      <c r="BD139" s="89">
        <f t="shared" ca="1" si="241"/>
        <v>0</v>
      </c>
      <c r="BE139" s="89">
        <f t="shared" ca="1" si="241"/>
        <v>0</v>
      </c>
      <c r="BF139" s="89">
        <f t="shared" ca="1" si="241"/>
        <v>0</v>
      </c>
      <c r="BG139" s="89">
        <f t="shared" ca="1" si="241"/>
        <v>0</v>
      </c>
      <c r="BH139" s="89">
        <f t="shared" ca="1" si="241"/>
        <v>0</v>
      </c>
      <c r="BI139" s="89">
        <f t="shared" ca="1" si="241"/>
        <v>0</v>
      </c>
      <c r="BJ139" s="89">
        <f t="shared" ca="1" si="241"/>
        <v>0</v>
      </c>
      <c r="BK139" s="89">
        <f t="shared" ca="1" si="241"/>
        <v>0</v>
      </c>
      <c r="BL139" s="89">
        <f t="shared" ca="1" si="241"/>
        <v>0</v>
      </c>
      <c r="BM139" s="89">
        <f t="shared" ca="1" si="241"/>
        <v>0</v>
      </c>
      <c r="BN139" s="89">
        <f t="shared" ca="1" si="241"/>
        <v>0</v>
      </c>
      <c r="BO139" s="89">
        <f t="shared" ca="1" si="241"/>
        <v>0</v>
      </c>
      <c r="BP139" s="89">
        <f t="shared" ca="1" si="241"/>
        <v>0</v>
      </c>
      <c r="BQ139" s="89">
        <f t="shared" ref="BQ139:BX139" ca="1" si="242">+BQ37+BQ71-BQ105</f>
        <v>0</v>
      </c>
      <c r="BR139" s="89">
        <f t="shared" ca="1" si="242"/>
        <v>0</v>
      </c>
      <c r="BS139" s="89">
        <f t="shared" ca="1" si="242"/>
        <v>0</v>
      </c>
      <c r="BT139" s="89">
        <f t="shared" ca="1" si="242"/>
        <v>0</v>
      </c>
      <c r="BU139" s="89">
        <f t="shared" ca="1" si="242"/>
        <v>0</v>
      </c>
      <c r="BV139" s="89">
        <f t="shared" ca="1" si="242"/>
        <v>0</v>
      </c>
      <c r="BW139" s="89">
        <f t="shared" ca="1" si="242"/>
        <v>0</v>
      </c>
      <c r="BX139" s="89">
        <f t="shared" ca="1" si="242"/>
        <v>0</v>
      </c>
      <c r="BY139" s="89">
        <f t="shared" ref="BY139:DT139" ca="1" si="243">+BY37+BY71-BY105</f>
        <v>0</v>
      </c>
      <c r="BZ139" s="89">
        <f t="shared" ca="1" si="243"/>
        <v>0</v>
      </c>
      <c r="CA139" s="89">
        <f t="shared" ca="1" si="243"/>
        <v>0</v>
      </c>
      <c r="CB139" s="89">
        <f t="shared" ca="1" si="243"/>
        <v>0</v>
      </c>
      <c r="CC139" s="89">
        <f t="shared" ca="1" si="243"/>
        <v>0</v>
      </c>
      <c r="CD139" s="89">
        <f t="shared" ca="1" si="243"/>
        <v>0</v>
      </c>
      <c r="CE139" s="89">
        <f t="shared" ca="1" si="243"/>
        <v>0</v>
      </c>
      <c r="CF139" s="89">
        <f t="shared" ca="1" si="243"/>
        <v>0</v>
      </c>
      <c r="CG139" s="89">
        <f t="shared" ca="1" si="243"/>
        <v>0</v>
      </c>
      <c r="CH139" s="89">
        <f t="shared" ca="1" si="243"/>
        <v>0</v>
      </c>
      <c r="CI139" s="89">
        <f t="shared" ca="1" si="243"/>
        <v>0</v>
      </c>
      <c r="CJ139" s="89">
        <f t="shared" ca="1" si="243"/>
        <v>0</v>
      </c>
      <c r="CK139" s="89">
        <f t="shared" ca="1" si="243"/>
        <v>0</v>
      </c>
      <c r="CL139" s="89">
        <f t="shared" ca="1" si="243"/>
        <v>0</v>
      </c>
      <c r="CM139" s="89">
        <f t="shared" ca="1" si="243"/>
        <v>0</v>
      </c>
      <c r="CN139" s="89">
        <f t="shared" ca="1" si="243"/>
        <v>0</v>
      </c>
      <c r="CO139" s="89">
        <f t="shared" ca="1" si="243"/>
        <v>0</v>
      </c>
      <c r="CP139" s="89">
        <f t="shared" ca="1" si="243"/>
        <v>0</v>
      </c>
      <c r="CQ139" s="89">
        <f t="shared" ca="1" si="243"/>
        <v>0</v>
      </c>
      <c r="CR139" s="89">
        <f t="shared" ca="1" si="243"/>
        <v>0</v>
      </c>
      <c r="CS139" s="89">
        <f t="shared" ca="1" si="243"/>
        <v>0</v>
      </c>
      <c r="CT139" s="89">
        <f t="shared" ca="1" si="243"/>
        <v>0</v>
      </c>
      <c r="CU139" s="89">
        <f t="shared" ca="1" si="243"/>
        <v>0</v>
      </c>
      <c r="CV139" s="89">
        <f t="shared" ca="1" si="243"/>
        <v>0</v>
      </c>
      <c r="CW139" s="89">
        <f t="shared" ca="1" si="243"/>
        <v>0</v>
      </c>
      <c r="CX139" s="89">
        <f t="shared" ca="1" si="243"/>
        <v>0</v>
      </c>
      <c r="CY139" s="89">
        <f t="shared" ca="1" si="243"/>
        <v>0</v>
      </c>
      <c r="CZ139" s="89">
        <f t="shared" ca="1" si="243"/>
        <v>0</v>
      </c>
      <c r="DA139" s="89">
        <f t="shared" ca="1" si="243"/>
        <v>0</v>
      </c>
      <c r="DB139" s="89">
        <f t="shared" ca="1" si="243"/>
        <v>0</v>
      </c>
      <c r="DC139" s="89">
        <f t="shared" ca="1" si="243"/>
        <v>0</v>
      </c>
      <c r="DD139" s="89">
        <f t="shared" ca="1" si="243"/>
        <v>0</v>
      </c>
      <c r="DE139" s="89">
        <f t="shared" ca="1" si="243"/>
        <v>0</v>
      </c>
      <c r="DF139" s="89">
        <f t="shared" ca="1" si="243"/>
        <v>0</v>
      </c>
      <c r="DG139" s="89">
        <f t="shared" ca="1" si="243"/>
        <v>0</v>
      </c>
      <c r="DH139" s="89">
        <f t="shared" ca="1" si="243"/>
        <v>0</v>
      </c>
      <c r="DI139" s="89">
        <f t="shared" ca="1" si="243"/>
        <v>0</v>
      </c>
      <c r="DJ139" s="89">
        <f t="shared" ca="1" si="243"/>
        <v>0</v>
      </c>
      <c r="DK139" s="89">
        <f t="shared" ca="1" si="243"/>
        <v>0</v>
      </c>
      <c r="DL139" s="89">
        <f t="shared" ca="1" si="243"/>
        <v>0</v>
      </c>
      <c r="DM139" s="89">
        <f t="shared" ca="1" si="243"/>
        <v>0</v>
      </c>
      <c r="DN139" s="89">
        <f t="shared" ca="1" si="243"/>
        <v>0</v>
      </c>
      <c r="DO139" s="89">
        <f t="shared" ca="1" si="243"/>
        <v>0</v>
      </c>
      <c r="DP139" s="89">
        <f t="shared" ca="1" si="243"/>
        <v>0</v>
      </c>
      <c r="DQ139" s="89">
        <f t="shared" ca="1" si="243"/>
        <v>0</v>
      </c>
      <c r="DR139" s="89">
        <f t="shared" ca="1" si="243"/>
        <v>0</v>
      </c>
      <c r="DS139" s="89">
        <f t="shared" ca="1" si="243"/>
        <v>0</v>
      </c>
      <c r="DT139" s="89">
        <f t="shared" ca="1" si="243"/>
        <v>0</v>
      </c>
    </row>
    <row r="140" spans="1:124" ht="14.25" customHeight="1" x14ac:dyDescent="0.15">
      <c r="A140" s="85">
        <f>+Input!G52</f>
        <v>0</v>
      </c>
      <c r="B140" s="3" t="str">
        <f t="shared" si="168"/>
        <v/>
      </c>
      <c r="C140" s="91" t="str">
        <f t="shared" si="160"/>
        <v>EUR</v>
      </c>
      <c r="D140" s="23"/>
      <c r="E140" s="89">
        <f t="shared" ref="E140:BP140" ca="1" si="244">+E38+E72-E106</f>
        <v>0</v>
      </c>
      <c r="F140" s="89">
        <f t="shared" ca="1" si="244"/>
        <v>0</v>
      </c>
      <c r="G140" s="89">
        <f t="shared" ca="1" si="244"/>
        <v>0</v>
      </c>
      <c r="H140" s="89">
        <f t="shared" ca="1" si="244"/>
        <v>0</v>
      </c>
      <c r="I140" s="89">
        <f t="shared" ca="1" si="244"/>
        <v>0</v>
      </c>
      <c r="J140" s="89">
        <f t="shared" ca="1" si="244"/>
        <v>0</v>
      </c>
      <c r="K140" s="89">
        <f t="shared" ca="1" si="244"/>
        <v>0</v>
      </c>
      <c r="L140" s="89">
        <f t="shared" ca="1" si="244"/>
        <v>0</v>
      </c>
      <c r="M140" s="89">
        <f t="shared" ca="1" si="244"/>
        <v>0</v>
      </c>
      <c r="N140" s="89">
        <f t="shared" ca="1" si="244"/>
        <v>0</v>
      </c>
      <c r="O140" s="89">
        <f t="shared" ca="1" si="244"/>
        <v>0</v>
      </c>
      <c r="P140" s="89">
        <f t="shared" ca="1" si="244"/>
        <v>0</v>
      </c>
      <c r="Q140" s="89">
        <f t="shared" ca="1" si="244"/>
        <v>0</v>
      </c>
      <c r="R140" s="89">
        <f t="shared" ca="1" si="244"/>
        <v>0</v>
      </c>
      <c r="S140" s="89">
        <f t="shared" ca="1" si="244"/>
        <v>0</v>
      </c>
      <c r="T140" s="89">
        <f t="shared" ca="1" si="244"/>
        <v>0</v>
      </c>
      <c r="U140" s="89">
        <f t="shared" ca="1" si="244"/>
        <v>0</v>
      </c>
      <c r="V140" s="89">
        <f t="shared" ca="1" si="244"/>
        <v>0</v>
      </c>
      <c r="W140" s="89">
        <f t="shared" ca="1" si="244"/>
        <v>0</v>
      </c>
      <c r="X140" s="89">
        <f t="shared" ca="1" si="244"/>
        <v>0</v>
      </c>
      <c r="Y140" s="89">
        <f t="shared" ca="1" si="244"/>
        <v>0</v>
      </c>
      <c r="Z140" s="89">
        <f t="shared" ca="1" si="244"/>
        <v>0</v>
      </c>
      <c r="AA140" s="89">
        <f t="shared" ca="1" si="244"/>
        <v>0</v>
      </c>
      <c r="AB140" s="89">
        <f t="shared" ca="1" si="244"/>
        <v>0</v>
      </c>
      <c r="AC140" s="89">
        <f t="shared" ca="1" si="244"/>
        <v>0</v>
      </c>
      <c r="AD140" s="89">
        <f t="shared" ca="1" si="244"/>
        <v>0</v>
      </c>
      <c r="AE140" s="89">
        <f t="shared" ca="1" si="244"/>
        <v>0</v>
      </c>
      <c r="AF140" s="89">
        <f t="shared" ca="1" si="244"/>
        <v>0</v>
      </c>
      <c r="AG140" s="89">
        <f t="shared" ca="1" si="244"/>
        <v>0</v>
      </c>
      <c r="AH140" s="89">
        <f t="shared" ca="1" si="244"/>
        <v>0</v>
      </c>
      <c r="AI140" s="89">
        <f t="shared" ca="1" si="244"/>
        <v>0</v>
      </c>
      <c r="AJ140" s="89">
        <f t="shared" ca="1" si="244"/>
        <v>0</v>
      </c>
      <c r="AK140" s="89">
        <f t="shared" ca="1" si="244"/>
        <v>0</v>
      </c>
      <c r="AL140" s="89">
        <f t="shared" ca="1" si="244"/>
        <v>0</v>
      </c>
      <c r="AM140" s="89">
        <f t="shared" ca="1" si="244"/>
        <v>0</v>
      </c>
      <c r="AN140" s="89">
        <f t="shared" ca="1" si="244"/>
        <v>0</v>
      </c>
      <c r="AO140" s="89">
        <f t="shared" ca="1" si="244"/>
        <v>0</v>
      </c>
      <c r="AP140" s="89">
        <f t="shared" ca="1" si="244"/>
        <v>0</v>
      </c>
      <c r="AQ140" s="89">
        <f t="shared" ca="1" si="244"/>
        <v>0</v>
      </c>
      <c r="AR140" s="89">
        <f t="shared" ca="1" si="244"/>
        <v>0</v>
      </c>
      <c r="AS140" s="89">
        <f t="shared" ca="1" si="244"/>
        <v>0</v>
      </c>
      <c r="AT140" s="89">
        <f t="shared" ca="1" si="244"/>
        <v>0</v>
      </c>
      <c r="AU140" s="89">
        <f t="shared" ca="1" si="244"/>
        <v>0</v>
      </c>
      <c r="AV140" s="89">
        <f t="shared" ca="1" si="244"/>
        <v>0</v>
      </c>
      <c r="AW140" s="89">
        <f t="shared" ca="1" si="244"/>
        <v>0</v>
      </c>
      <c r="AX140" s="89">
        <f t="shared" ca="1" si="244"/>
        <v>0</v>
      </c>
      <c r="AY140" s="89">
        <f t="shared" ca="1" si="244"/>
        <v>0</v>
      </c>
      <c r="AZ140" s="89">
        <f t="shared" ca="1" si="244"/>
        <v>0</v>
      </c>
      <c r="BA140" s="89">
        <f t="shared" ca="1" si="244"/>
        <v>0</v>
      </c>
      <c r="BB140" s="89">
        <f t="shared" ca="1" si="244"/>
        <v>0</v>
      </c>
      <c r="BC140" s="89">
        <f t="shared" ca="1" si="244"/>
        <v>0</v>
      </c>
      <c r="BD140" s="89">
        <f t="shared" ca="1" si="244"/>
        <v>0</v>
      </c>
      <c r="BE140" s="89">
        <f t="shared" ca="1" si="244"/>
        <v>0</v>
      </c>
      <c r="BF140" s="89">
        <f t="shared" ca="1" si="244"/>
        <v>0</v>
      </c>
      <c r="BG140" s="89">
        <f t="shared" ca="1" si="244"/>
        <v>0</v>
      </c>
      <c r="BH140" s="89">
        <f t="shared" ca="1" si="244"/>
        <v>0</v>
      </c>
      <c r="BI140" s="89">
        <f t="shared" ca="1" si="244"/>
        <v>0</v>
      </c>
      <c r="BJ140" s="89">
        <f t="shared" ca="1" si="244"/>
        <v>0</v>
      </c>
      <c r="BK140" s="89">
        <f t="shared" ca="1" si="244"/>
        <v>0</v>
      </c>
      <c r="BL140" s="89">
        <f t="shared" ca="1" si="244"/>
        <v>0</v>
      </c>
      <c r="BM140" s="89">
        <f t="shared" ca="1" si="244"/>
        <v>0</v>
      </c>
      <c r="BN140" s="89">
        <f t="shared" ca="1" si="244"/>
        <v>0</v>
      </c>
      <c r="BO140" s="89">
        <f t="shared" ca="1" si="244"/>
        <v>0</v>
      </c>
      <c r="BP140" s="89">
        <f t="shared" ca="1" si="244"/>
        <v>0</v>
      </c>
      <c r="BQ140" s="89">
        <f t="shared" ref="BQ140:BX140" ca="1" si="245">+BQ38+BQ72-BQ106</f>
        <v>0</v>
      </c>
      <c r="BR140" s="89">
        <f t="shared" ca="1" si="245"/>
        <v>0</v>
      </c>
      <c r="BS140" s="89">
        <f t="shared" ca="1" si="245"/>
        <v>0</v>
      </c>
      <c r="BT140" s="89">
        <f t="shared" ca="1" si="245"/>
        <v>0</v>
      </c>
      <c r="BU140" s="89">
        <f t="shared" ca="1" si="245"/>
        <v>0</v>
      </c>
      <c r="BV140" s="89">
        <f t="shared" ca="1" si="245"/>
        <v>0</v>
      </c>
      <c r="BW140" s="89">
        <f t="shared" ca="1" si="245"/>
        <v>0</v>
      </c>
      <c r="BX140" s="89">
        <f t="shared" ca="1" si="245"/>
        <v>0</v>
      </c>
      <c r="BY140" s="89">
        <f t="shared" ref="BY140:DT140" ca="1" si="246">+BY38+BY72-BY106</f>
        <v>0</v>
      </c>
      <c r="BZ140" s="89">
        <f t="shared" ca="1" si="246"/>
        <v>0</v>
      </c>
      <c r="CA140" s="89">
        <f t="shared" ca="1" si="246"/>
        <v>0</v>
      </c>
      <c r="CB140" s="89">
        <f t="shared" ca="1" si="246"/>
        <v>0</v>
      </c>
      <c r="CC140" s="89">
        <f t="shared" ca="1" si="246"/>
        <v>0</v>
      </c>
      <c r="CD140" s="89">
        <f t="shared" ca="1" si="246"/>
        <v>0</v>
      </c>
      <c r="CE140" s="89">
        <f t="shared" ca="1" si="246"/>
        <v>0</v>
      </c>
      <c r="CF140" s="89">
        <f t="shared" ca="1" si="246"/>
        <v>0</v>
      </c>
      <c r="CG140" s="89">
        <f t="shared" ca="1" si="246"/>
        <v>0</v>
      </c>
      <c r="CH140" s="89">
        <f t="shared" ca="1" si="246"/>
        <v>0</v>
      </c>
      <c r="CI140" s="89">
        <f t="shared" ca="1" si="246"/>
        <v>0</v>
      </c>
      <c r="CJ140" s="89">
        <f t="shared" ca="1" si="246"/>
        <v>0</v>
      </c>
      <c r="CK140" s="89">
        <f t="shared" ca="1" si="246"/>
        <v>0</v>
      </c>
      <c r="CL140" s="89">
        <f t="shared" ca="1" si="246"/>
        <v>0</v>
      </c>
      <c r="CM140" s="89">
        <f t="shared" ca="1" si="246"/>
        <v>0</v>
      </c>
      <c r="CN140" s="89">
        <f t="shared" ca="1" si="246"/>
        <v>0</v>
      </c>
      <c r="CO140" s="89">
        <f t="shared" ca="1" si="246"/>
        <v>0</v>
      </c>
      <c r="CP140" s="89">
        <f t="shared" ca="1" si="246"/>
        <v>0</v>
      </c>
      <c r="CQ140" s="89">
        <f t="shared" ca="1" si="246"/>
        <v>0</v>
      </c>
      <c r="CR140" s="89">
        <f t="shared" ca="1" si="246"/>
        <v>0</v>
      </c>
      <c r="CS140" s="89">
        <f t="shared" ca="1" si="246"/>
        <v>0</v>
      </c>
      <c r="CT140" s="89">
        <f t="shared" ca="1" si="246"/>
        <v>0</v>
      </c>
      <c r="CU140" s="89">
        <f t="shared" ca="1" si="246"/>
        <v>0</v>
      </c>
      <c r="CV140" s="89">
        <f t="shared" ca="1" si="246"/>
        <v>0</v>
      </c>
      <c r="CW140" s="89">
        <f t="shared" ca="1" si="246"/>
        <v>0</v>
      </c>
      <c r="CX140" s="89">
        <f t="shared" ca="1" si="246"/>
        <v>0</v>
      </c>
      <c r="CY140" s="89">
        <f t="shared" ca="1" si="246"/>
        <v>0</v>
      </c>
      <c r="CZ140" s="89">
        <f t="shared" ca="1" si="246"/>
        <v>0</v>
      </c>
      <c r="DA140" s="89">
        <f t="shared" ca="1" si="246"/>
        <v>0</v>
      </c>
      <c r="DB140" s="89">
        <f t="shared" ca="1" si="246"/>
        <v>0</v>
      </c>
      <c r="DC140" s="89">
        <f t="shared" ca="1" si="246"/>
        <v>0</v>
      </c>
      <c r="DD140" s="89">
        <f t="shared" ca="1" si="246"/>
        <v>0</v>
      </c>
      <c r="DE140" s="89">
        <f t="shared" ca="1" si="246"/>
        <v>0</v>
      </c>
      <c r="DF140" s="89">
        <f t="shared" ca="1" si="246"/>
        <v>0</v>
      </c>
      <c r="DG140" s="89">
        <f t="shared" ca="1" si="246"/>
        <v>0</v>
      </c>
      <c r="DH140" s="89">
        <f t="shared" ca="1" si="246"/>
        <v>0</v>
      </c>
      <c r="DI140" s="89">
        <f t="shared" ca="1" si="246"/>
        <v>0</v>
      </c>
      <c r="DJ140" s="89">
        <f t="shared" ca="1" si="246"/>
        <v>0</v>
      </c>
      <c r="DK140" s="89">
        <f t="shared" ca="1" si="246"/>
        <v>0</v>
      </c>
      <c r="DL140" s="89">
        <f t="shared" ca="1" si="246"/>
        <v>0</v>
      </c>
      <c r="DM140" s="89">
        <f t="shared" ca="1" si="246"/>
        <v>0</v>
      </c>
      <c r="DN140" s="89">
        <f t="shared" ca="1" si="246"/>
        <v>0</v>
      </c>
      <c r="DO140" s="89">
        <f t="shared" ca="1" si="246"/>
        <v>0</v>
      </c>
      <c r="DP140" s="89">
        <f t="shared" ca="1" si="246"/>
        <v>0</v>
      </c>
      <c r="DQ140" s="89">
        <f t="shared" ca="1" si="246"/>
        <v>0</v>
      </c>
      <c r="DR140" s="89">
        <f t="shared" ca="1" si="246"/>
        <v>0</v>
      </c>
      <c r="DS140" s="89">
        <f t="shared" ca="1" si="246"/>
        <v>0</v>
      </c>
      <c r="DT140" s="89">
        <f t="shared" ca="1" si="246"/>
        <v>0</v>
      </c>
    </row>
    <row r="141" spans="1:124" ht="14.25" customHeight="1" x14ac:dyDescent="0.15">
      <c r="A141" s="85">
        <f>+Input!G53</f>
        <v>0</v>
      </c>
      <c r="B141" s="3" t="str">
        <f t="shared" si="168"/>
        <v/>
      </c>
      <c r="C141" s="91" t="str">
        <f t="shared" si="160"/>
        <v>EUR</v>
      </c>
      <c r="D141" s="23"/>
      <c r="E141" s="89">
        <f t="shared" ref="E141:BP141" ca="1" si="247">+E39+E73-E107</f>
        <v>0</v>
      </c>
      <c r="F141" s="89">
        <f t="shared" ca="1" si="247"/>
        <v>0</v>
      </c>
      <c r="G141" s="89">
        <f t="shared" ca="1" si="247"/>
        <v>0</v>
      </c>
      <c r="H141" s="89">
        <f t="shared" ca="1" si="247"/>
        <v>0</v>
      </c>
      <c r="I141" s="89">
        <f t="shared" ca="1" si="247"/>
        <v>0</v>
      </c>
      <c r="J141" s="89">
        <f t="shared" ca="1" si="247"/>
        <v>0</v>
      </c>
      <c r="K141" s="89">
        <f t="shared" ca="1" si="247"/>
        <v>0</v>
      </c>
      <c r="L141" s="89">
        <f t="shared" ca="1" si="247"/>
        <v>0</v>
      </c>
      <c r="M141" s="89">
        <f t="shared" ca="1" si="247"/>
        <v>0</v>
      </c>
      <c r="N141" s="89">
        <f t="shared" ca="1" si="247"/>
        <v>0</v>
      </c>
      <c r="O141" s="89">
        <f t="shared" ca="1" si="247"/>
        <v>0</v>
      </c>
      <c r="P141" s="89">
        <f t="shared" ca="1" si="247"/>
        <v>0</v>
      </c>
      <c r="Q141" s="89">
        <f t="shared" ca="1" si="247"/>
        <v>0</v>
      </c>
      <c r="R141" s="89">
        <f t="shared" ca="1" si="247"/>
        <v>0</v>
      </c>
      <c r="S141" s="89">
        <f t="shared" ca="1" si="247"/>
        <v>0</v>
      </c>
      <c r="T141" s="89">
        <f t="shared" ca="1" si="247"/>
        <v>0</v>
      </c>
      <c r="U141" s="89">
        <f t="shared" ca="1" si="247"/>
        <v>0</v>
      </c>
      <c r="V141" s="89">
        <f t="shared" ca="1" si="247"/>
        <v>0</v>
      </c>
      <c r="W141" s="89">
        <f t="shared" ca="1" si="247"/>
        <v>0</v>
      </c>
      <c r="X141" s="89">
        <f t="shared" ca="1" si="247"/>
        <v>0</v>
      </c>
      <c r="Y141" s="89">
        <f t="shared" ca="1" si="247"/>
        <v>0</v>
      </c>
      <c r="Z141" s="89">
        <f t="shared" ca="1" si="247"/>
        <v>0</v>
      </c>
      <c r="AA141" s="89">
        <f t="shared" ca="1" si="247"/>
        <v>0</v>
      </c>
      <c r="AB141" s="89">
        <f t="shared" ca="1" si="247"/>
        <v>0</v>
      </c>
      <c r="AC141" s="89">
        <f t="shared" ca="1" si="247"/>
        <v>0</v>
      </c>
      <c r="AD141" s="89">
        <f t="shared" ca="1" si="247"/>
        <v>0</v>
      </c>
      <c r="AE141" s="89">
        <f t="shared" ca="1" si="247"/>
        <v>0</v>
      </c>
      <c r="AF141" s="89">
        <f t="shared" ca="1" si="247"/>
        <v>0</v>
      </c>
      <c r="AG141" s="89">
        <f t="shared" ca="1" si="247"/>
        <v>0</v>
      </c>
      <c r="AH141" s="89">
        <f t="shared" ca="1" si="247"/>
        <v>0</v>
      </c>
      <c r="AI141" s="89">
        <f t="shared" ca="1" si="247"/>
        <v>0</v>
      </c>
      <c r="AJ141" s="89">
        <f t="shared" ca="1" si="247"/>
        <v>0</v>
      </c>
      <c r="AK141" s="89">
        <f t="shared" ca="1" si="247"/>
        <v>0</v>
      </c>
      <c r="AL141" s="89">
        <f t="shared" ca="1" si="247"/>
        <v>0</v>
      </c>
      <c r="AM141" s="89">
        <f t="shared" ca="1" si="247"/>
        <v>0</v>
      </c>
      <c r="AN141" s="89">
        <f t="shared" ca="1" si="247"/>
        <v>0</v>
      </c>
      <c r="AO141" s="89">
        <f t="shared" ca="1" si="247"/>
        <v>0</v>
      </c>
      <c r="AP141" s="89">
        <f t="shared" ca="1" si="247"/>
        <v>0</v>
      </c>
      <c r="AQ141" s="89">
        <f t="shared" ca="1" si="247"/>
        <v>0</v>
      </c>
      <c r="AR141" s="89">
        <f t="shared" ca="1" si="247"/>
        <v>0</v>
      </c>
      <c r="AS141" s="89">
        <f t="shared" ca="1" si="247"/>
        <v>0</v>
      </c>
      <c r="AT141" s="89">
        <f t="shared" ca="1" si="247"/>
        <v>0</v>
      </c>
      <c r="AU141" s="89">
        <f t="shared" ca="1" si="247"/>
        <v>0</v>
      </c>
      <c r="AV141" s="89">
        <f t="shared" ca="1" si="247"/>
        <v>0</v>
      </c>
      <c r="AW141" s="89">
        <f t="shared" ca="1" si="247"/>
        <v>0</v>
      </c>
      <c r="AX141" s="89">
        <f t="shared" ca="1" si="247"/>
        <v>0</v>
      </c>
      <c r="AY141" s="89">
        <f t="shared" ca="1" si="247"/>
        <v>0</v>
      </c>
      <c r="AZ141" s="89">
        <f t="shared" ca="1" si="247"/>
        <v>0</v>
      </c>
      <c r="BA141" s="89">
        <f t="shared" ca="1" si="247"/>
        <v>0</v>
      </c>
      <c r="BB141" s="89">
        <f t="shared" ca="1" si="247"/>
        <v>0</v>
      </c>
      <c r="BC141" s="89">
        <f t="shared" ca="1" si="247"/>
        <v>0</v>
      </c>
      <c r="BD141" s="89">
        <f t="shared" ca="1" si="247"/>
        <v>0</v>
      </c>
      <c r="BE141" s="89">
        <f t="shared" ca="1" si="247"/>
        <v>0</v>
      </c>
      <c r="BF141" s="89">
        <f t="shared" ca="1" si="247"/>
        <v>0</v>
      </c>
      <c r="BG141" s="89">
        <f t="shared" ca="1" si="247"/>
        <v>0</v>
      </c>
      <c r="BH141" s="89">
        <f t="shared" ca="1" si="247"/>
        <v>0</v>
      </c>
      <c r="BI141" s="89">
        <f t="shared" ca="1" si="247"/>
        <v>0</v>
      </c>
      <c r="BJ141" s="89">
        <f t="shared" ca="1" si="247"/>
        <v>0</v>
      </c>
      <c r="BK141" s="89">
        <f t="shared" ca="1" si="247"/>
        <v>0</v>
      </c>
      <c r="BL141" s="89">
        <f t="shared" ca="1" si="247"/>
        <v>0</v>
      </c>
      <c r="BM141" s="89">
        <f t="shared" ca="1" si="247"/>
        <v>0</v>
      </c>
      <c r="BN141" s="89">
        <f t="shared" ca="1" si="247"/>
        <v>0</v>
      </c>
      <c r="BO141" s="89">
        <f t="shared" ca="1" si="247"/>
        <v>0</v>
      </c>
      <c r="BP141" s="89">
        <f t="shared" ca="1" si="247"/>
        <v>0</v>
      </c>
      <c r="BQ141" s="89">
        <f t="shared" ref="BQ141:BX141" ca="1" si="248">+BQ39+BQ73-BQ107</f>
        <v>0</v>
      </c>
      <c r="BR141" s="89">
        <f t="shared" ca="1" si="248"/>
        <v>0</v>
      </c>
      <c r="BS141" s="89">
        <f t="shared" ca="1" si="248"/>
        <v>0</v>
      </c>
      <c r="BT141" s="89">
        <f t="shared" ca="1" si="248"/>
        <v>0</v>
      </c>
      <c r="BU141" s="89">
        <f t="shared" ca="1" si="248"/>
        <v>0</v>
      </c>
      <c r="BV141" s="89">
        <f t="shared" ca="1" si="248"/>
        <v>0</v>
      </c>
      <c r="BW141" s="89">
        <f t="shared" ca="1" si="248"/>
        <v>0</v>
      </c>
      <c r="BX141" s="89">
        <f t="shared" ca="1" si="248"/>
        <v>0</v>
      </c>
      <c r="BY141" s="89">
        <f t="shared" ref="BY141:DT141" ca="1" si="249">+BY39+BY73-BY107</f>
        <v>0</v>
      </c>
      <c r="BZ141" s="89">
        <f t="shared" ca="1" si="249"/>
        <v>0</v>
      </c>
      <c r="CA141" s="89">
        <f t="shared" ca="1" si="249"/>
        <v>0</v>
      </c>
      <c r="CB141" s="89">
        <f t="shared" ca="1" si="249"/>
        <v>0</v>
      </c>
      <c r="CC141" s="89">
        <f t="shared" ca="1" si="249"/>
        <v>0</v>
      </c>
      <c r="CD141" s="89">
        <f t="shared" ca="1" si="249"/>
        <v>0</v>
      </c>
      <c r="CE141" s="89">
        <f t="shared" ca="1" si="249"/>
        <v>0</v>
      </c>
      <c r="CF141" s="89">
        <f t="shared" ca="1" si="249"/>
        <v>0</v>
      </c>
      <c r="CG141" s="89">
        <f t="shared" ca="1" si="249"/>
        <v>0</v>
      </c>
      <c r="CH141" s="89">
        <f t="shared" ca="1" si="249"/>
        <v>0</v>
      </c>
      <c r="CI141" s="89">
        <f t="shared" ca="1" si="249"/>
        <v>0</v>
      </c>
      <c r="CJ141" s="89">
        <f t="shared" ca="1" si="249"/>
        <v>0</v>
      </c>
      <c r="CK141" s="89">
        <f t="shared" ca="1" si="249"/>
        <v>0</v>
      </c>
      <c r="CL141" s="89">
        <f t="shared" ca="1" si="249"/>
        <v>0</v>
      </c>
      <c r="CM141" s="89">
        <f t="shared" ca="1" si="249"/>
        <v>0</v>
      </c>
      <c r="CN141" s="89">
        <f t="shared" ca="1" si="249"/>
        <v>0</v>
      </c>
      <c r="CO141" s="89">
        <f t="shared" ca="1" si="249"/>
        <v>0</v>
      </c>
      <c r="CP141" s="89">
        <f t="shared" ca="1" si="249"/>
        <v>0</v>
      </c>
      <c r="CQ141" s="89">
        <f t="shared" ca="1" si="249"/>
        <v>0</v>
      </c>
      <c r="CR141" s="89">
        <f t="shared" ca="1" si="249"/>
        <v>0</v>
      </c>
      <c r="CS141" s="89">
        <f t="shared" ca="1" si="249"/>
        <v>0</v>
      </c>
      <c r="CT141" s="89">
        <f t="shared" ca="1" si="249"/>
        <v>0</v>
      </c>
      <c r="CU141" s="89">
        <f t="shared" ca="1" si="249"/>
        <v>0</v>
      </c>
      <c r="CV141" s="89">
        <f t="shared" ca="1" si="249"/>
        <v>0</v>
      </c>
      <c r="CW141" s="89">
        <f t="shared" ca="1" si="249"/>
        <v>0</v>
      </c>
      <c r="CX141" s="89">
        <f t="shared" ca="1" si="249"/>
        <v>0</v>
      </c>
      <c r="CY141" s="89">
        <f t="shared" ca="1" si="249"/>
        <v>0</v>
      </c>
      <c r="CZ141" s="89">
        <f t="shared" ca="1" si="249"/>
        <v>0</v>
      </c>
      <c r="DA141" s="89">
        <f t="shared" ca="1" si="249"/>
        <v>0</v>
      </c>
      <c r="DB141" s="89">
        <f t="shared" ca="1" si="249"/>
        <v>0</v>
      </c>
      <c r="DC141" s="89">
        <f t="shared" ca="1" si="249"/>
        <v>0</v>
      </c>
      <c r="DD141" s="89">
        <f t="shared" ca="1" si="249"/>
        <v>0</v>
      </c>
      <c r="DE141" s="89">
        <f t="shared" ca="1" si="249"/>
        <v>0</v>
      </c>
      <c r="DF141" s="89">
        <f t="shared" ca="1" si="249"/>
        <v>0</v>
      </c>
      <c r="DG141" s="89">
        <f t="shared" ca="1" si="249"/>
        <v>0</v>
      </c>
      <c r="DH141" s="89">
        <f t="shared" ca="1" si="249"/>
        <v>0</v>
      </c>
      <c r="DI141" s="89">
        <f t="shared" ca="1" si="249"/>
        <v>0</v>
      </c>
      <c r="DJ141" s="89">
        <f t="shared" ca="1" si="249"/>
        <v>0</v>
      </c>
      <c r="DK141" s="89">
        <f t="shared" ca="1" si="249"/>
        <v>0</v>
      </c>
      <c r="DL141" s="89">
        <f t="shared" ca="1" si="249"/>
        <v>0</v>
      </c>
      <c r="DM141" s="89">
        <f t="shared" ca="1" si="249"/>
        <v>0</v>
      </c>
      <c r="DN141" s="89">
        <f t="shared" ca="1" si="249"/>
        <v>0</v>
      </c>
      <c r="DO141" s="89">
        <f t="shared" ca="1" si="249"/>
        <v>0</v>
      </c>
      <c r="DP141" s="89">
        <f t="shared" ca="1" si="249"/>
        <v>0</v>
      </c>
      <c r="DQ141" s="89">
        <f t="shared" ca="1" si="249"/>
        <v>0</v>
      </c>
      <c r="DR141" s="89">
        <f t="shared" ca="1" si="249"/>
        <v>0</v>
      </c>
      <c r="DS141" s="89">
        <f t="shared" ca="1" si="249"/>
        <v>0</v>
      </c>
      <c r="DT141" s="89">
        <f t="shared" ca="1" si="249"/>
        <v>0</v>
      </c>
    </row>
    <row r="142" spans="1:124" ht="14.25" customHeight="1" x14ac:dyDescent="0.15">
      <c r="A142" s="85">
        <f>+Input!G54</f>
        <v>0</v>
      </c>
      <c r="B142" s="3" t="str">
        <f t="shared" si="168"/>
        <v/>
      </c>
      <c r="C142" s="91" t="str">
        <f t="shared" si="160"/>
        <v>EUR</v>
      </c>
      <c r="D142" s="23"/>
      <c r="E142" s="89">
        <f t="shared" ref="E142:BP142" ca="1" si="250">+E40+E74-E108</f>
        <v>0</v>
      </c>
      <c r="F142" s="89">
        <f t="shared" ca="1" si="250"/>
        <v>0</v>
      </c>
      <c r="G142" s="89">
        <f t="shared" ca="1" si="250"/>
        <v>0</v>
      </c>
      <c r="H142" s="89">
        <f t="shared" ca="1" si="250"/>
        <v>0</v>
      </c>
      <c r="I142" s="89">
        <f t="shared" ca="1" si="250"/>
        <v>0</v>
      </c>
      <c r="J142" s="89">
        <f t="shared" ca="1" si="250"/>
        <v>0</v>
      </c>
      <c r="K142" s="89">
        <f t="shared" ca="1" si="250"/>
        <v>0</v>
      </c>
      <c r="L142" s="89">
        <f t="shared" ca="1" si="250"/>
        <v>0</v>
      </c>
      <c r="M142" s="89">
        <f t="shared" ca="1" si="250"/>
        <v>0</v>
      </c>
      <c r="N142" s="89">
        <f t="shared" ca="1" si="250"/>
        <v>0</v>
      </c>
      <c r="O142" s="89">
        <f t="shared" ca="1" si="250"/>
        <v>0</v>
      </c>
      <c r="P142" s="89">
        <f t="shared" ca="1" si="250"/>
        <v>0</v>
      </c>
      <c r="Q142" s="89">
        <f t="shared" ca="1" si="250"/>
        <v>0</v>
      </c>
      <c r="R142" s="89">
        <f t="shared" ca="1" si="250"/>
        <v>0</v>
      </c>
      <c r="S142" s="89">
        <f t="shared" ca="1" si="250"/>
        <v>0</v>
      </c>
      <c r="T142" s="89">
        <f t="shared" ca="1" si="250"/>
        <v>0</v>
      </c>
      <c r="U142" s="89">
        <f t="shared" ca="1" si="250"/>
        <v>0</v>
      </c>
      <c r="V142" s="89">
        <f t="shared" ca="1" si="250"/>
        <v>0</v>
      </c>
      <c r="W142" s="89">
        <f t="shared" ca="1" si="250"/>
        <v>0</v>
      </c>
      <c r="X142" s="89">
        <f t="shared" ca="1" si="250"/>
        <v>0</v>
      </c>
      <c r="Y142" s="89">
        <f t="shared" ca="1" si="250"/>
        <v>0</v>
      </c>
      <c r="Z142" s="89">
        <f t="shared" ca="1" si="250"/>
        <v>0</v>
      </c>
      <c r="AA142" s="89">
        <f t="shared" ca="1" si="250"/>
        <v>0</v>
      </c>
      <c r="AB142" s="89">
        <f t="shared" ca="1" si="250"/>
        <v>0</v>
      </c>
      <c r="AC142" s="89">
        <f t="shared" ca="1" si="250"/>
        <v>0</v>
      </c>
      <c r="AD142" s="89">
        <f t="shared" ca="1" si="250"/>
        <v>0</v>
      </c>
      <c r="AE142" s="89">
        <f t="shared" ca="1" si="250"/>
        <v>0</v>
      </c>
      <c r="AF142" s="89">
        <f t="shared" ca="1" si="250"/>
        <v>0</v>
      </c>
      <c r="AG142" s="89">
        <f t="shared" ca="1" si="250"/>
        <v>0</v>
      </c>
      <c r="AH142" s="89">
        <f t="shared" ca="1" si="250"/>
        <v>0</v>
      </c>
      <c r="AI142" s="89">
        <f t="shared" ca="1" si="250"/>
        <v>0</v>
      </c>
      <c r="AJ142" s="89">
        <f t="shared" ca="1" si="250"/>
        <v>0</v>
      </c>
      <c r="AK142" s="89">
        <f t="shared" ca="1" si="250"/>
        <v>0</v>
      </c>
      <c r="AL142" s="89">
        <f t="shared" ca="1" si="250"/>
        <v>0</v>
      </c>
      <c r="AM142" s="89">
        <f t="shared" ca="1" si="250"/>
        <v>0</v>
      </c>
      <c r="AN142" s="89">
        <f t="shared" ca="1" si="250"/>
        <v>0</v>
      </c>
      <c r="AO142" s="89">
        <f t="shared" ca="1" si="250"/>
        <v>0</v>
      </c>
      <c r="AP142" s="89">
        <f t="shared" ca="1" si="250"/>
        <v>0</v>
      </c>
      <c r="AQ142" s="89">
        <f t="shared" ca="1" si="250"/>
        <v>0</v>
      </c>
      <c r="AR142" s="89">
        <f t="shared" ca="1" si="250"/>
        <v>0</v>
      </c>
      <c r="AS142" s="89">
        <f t="shared" ca="1" si="250"/>
        <v>0</v>
      </c>
      <c r="AT142" s="89">
        <f t="shared" ca="1" si="250"/>
        <v>0</v>
      </c>
      <c r="AU142" s="89">
        <f t="shared" ca="1" si="250"/>
        <v>0</v>
      </c>
      <c r="AV142" s="89">
        <f t="shared" ca="1" si="250"/>
        <v>0</v>
      </c>
      <c r="AW142" s="89">
        <f t="shared" ca="1" si="250"/>
        <v>0</v>
      </c>
      <c r="AX142" s="89">
        <f t="shared" ca="1" si="250"/>
        <v>0</v>
      </c>
      <c r="AY142" s="89">
        <f t="shared" ca="1" si="250"/>
        <v>0</v>
      </c>
      <c r="AZ142" s="89">
        <f t="shared" ca="1" si="250"/>
        <v>0</v>
      </c>
      <c r="BA142" s="89">
        <f t="shared" ca="1" si="250"/>
        <v>0</v>
      </c>
      <c r="BB142" s="89">
        <f t="shared" ca="1" si="250"/>
        <v>0</v>
      </c>
      <c r="BC142" s="89">
        <f t="shared" ca="1" si="250"/>
        <v>0</v>
      </c>
      <c r="BD142" s="89">
        <f t="shared" ca="1" si="250"/>
        <v>0</v>
      </c>
      <c r="BE142" s="89">
        <f t="shared" ca="1" si="250"/>
        <v>0</v>
      </c>
      <c r="BF142" s="89">
        <f t="shared" ca="1" si="250"/>
        <v>0</v>
      </c>
      <c r="BG142" s="89">
        <f t="shared" ca="1" si="250"/>
        <v>0</v>
      </c>
      <c r="BH142" s="89">
        <f t="shared" ca="1" si="250"/>
        <v>0</v>
      </c>
      <c r="BI142" s="89">
        <f t="shared" ca="1" si="250"/>
        <v>0</v>
      </c>
      <c r="BJ142" s="89">
        <f t="shared" ca="1" si="250"/>
        <v>0</v>
      </c>
      <c r="BK142" s="89">
        <f t="shared" ca="1" si="250"/>
        <v>0</v>
      </c>
      <c r="BL142" s="89">
        <f t="shared" ca="1" si="250"/>
        <v>0</v>
      </c>
      <c r="BM142" s="89">
        <f t="shared" ca="1" si="250"/>
        <v>0</v>
      </c>
      <c r="BN142" s="89">
        <f t="shared" ca="1" si="250"/>
        <v>0</v>
      </c>
      <c r="BO142" s="89">
        <f t="shared" ca="1" si="250"/>
        <v>0</v>
      </c>
      <c r="BP142" s="89">
        <f t="shared" ca="1" si="250"/>
        <v>0</v>
      </c>
      <c r="BQ142" s="89">
        <f t="shared" ref="BQ142:BX142" ca="1" si="251">+BQ40+BQ74-BQ108</f>
        <v>0</v>
      </c>
      <c r="BR142" s="89">
        <f t="shared" ca="1" si="251"/>
        <v>0</v>
      </c>
      <c r="BS142" s="89">
        <f t="shared" ca="1" si="251"/>
        <v>0</v>
      </c>
      <c r="BT142" s="89">
        <f t="shared" ca="1" si="251"/>
        <v>0</v>
      </c>
      <c r="BU142" s="89">
        <f t="shared" ca="1" si="251"/>
        <v>0</v>
      </c>
      <c r="BV142" s="89">
        <f t="shared" ca="1" si="251"/>
        <v>0</v>
      </c>
      <c r="BW142" s="89">
        <f t="shared" ca="1" si="251"/>
        <v>0</v>
      </c>
      <c r="BX142" s="89">
        <f t="shared" ca="1" si="251"/>
        <v>0</v>
      </c>
      <c r="BY142" s="89">
        <f t="shared" ref="BY142:DT142" ca="1" si="252">+BY40+BY74-BY108</f>
        <v>0</v>
      </c>
      <c r="BZ142" s="89">
        <f t="shared" ca="1" si="252"/>
        <v>0</v>
      </c>
      <c r="CA142" s="89">
        <f t="shared" ca="1" si="252"/>
        <v>0</v>
      </c>
      <c r="CB142" s="89">
        <f t="shared" ca="1" si="252"/>
        <v>0</v>
      </c>
      <c r="CC142" s="89">
        <f t="shared" ca="1" si="252"/>
        <v>0</v>
      </c>
      <c r="CD142" s="89">
        <f t="shared" ca="1" si="252"/>
        <v>0</v>
      </c>
      <c r="CE142" s="89">
        <f t="shared" ca="1" si="252"/>
        <v>0</v>
      </c>
      <c r="CF142" s="89">
        <f t="shared" ca="1" si="252"/>
        <v>0</v>
      </c>
      <c r="CG142" s="89">
        <f t="shared" ca="1" si="252"/>
        <v>0</v>
      </c>
      <c r="CH142" s="89">
        <f t="shared" ca="1" si="252"/>
        <v>0</v>
      </c>
      <c r="CI142" s="89">
        <f t="shared" ca="1" si="252"/>
        <v>0</v>
      </c>
      <c r="CJ142" s="89">
        <f t="shared" ca="1" si="252"/>
        <v>0</v>
      </c>
      <c r="CK142" s="89">
        <f t="shared" ca="1" si="252"/>
        <v>0</v>
      </c>
      <c r="CL142" s="89">
        <f t="shared" ca="1" si="252"/>
        <v>0</v>
      </c>
      <c r="CM142" s="89">
        <f t="shared" ca="1" si="252"/>
        <v>0</v>
      </c>
      <c r="CN142" s="89">
        <f t="shared" ca="1" si="252"/>
        <v>0</v>
      </c>
      <c r="CO142" s="89">
        <f t="shared" ca="1" si="252"/>
        <v>0</v>
      </c>
      <c r="CP142" s="89">
        <f t="shared" ca="1" si="252"/>
        <v>0</v>
      </c>
      <c r="CQ142" s="89">
        <f t="shared" ca="1" si="252"/>
        <v>0</v>
      </c>
      <c r="CR142" s="89">
        <f t="shared" ca="1" si="252"/>
        <v>0</v>
      </c>
      <c r="CS142" s="89">
        <f t="shared" ca="1" si="252"/>
        <v>0</v>
      </c>
      <c r="CT142" s="89">
        <f t="shared" ca="1" si="252"/>
        <v>0</v>
      </c>
      <c r="CU142" s="89">
        <f t="shared" ca="1" si="252"/>
        <v>0</v>
      </c>
      <c r="CV142" s="89">
        <f t="shared" ca="1" si="252"/>
        <v>0</v>
      </c>
      <c r="CW142" s="89">
        <f t="shared" ca="1" si="252"/>
        <v>0</v>
      </c>
      <c r="CX142" s="89">
        <f t="shared" ca="1" si="252"/>
        <v>0</v>
      </c>
      <c r="CY142" s="89">
        <f t="shared" ca="1" si="252"/>
        <v>0</v>
      </c>
      <c r="CZ142" s="89">
        <f t="shared" ca="1" si="252"/>
        <v>0</v>
      </c>
      <c r="DA142" s="89">
        <f t="shared" ca="1" si="252"/>
        <v>0</v>
      </c>
      <c r="DB142" s="89">
        <f t="shared" ca="1" si="252"/>
        <v>0</v>
      </c>
      <c r="DC142" s="89">
        <f t="shared" ca="1" si="252"/>
        <v>0</v>
      </c>
      <c r="DD142" s="89">
        <f t="shared" ca="1" si="252"/>
        <v>0</v>
      </c>
      <c r="DE142" s="89">
        <f t="shared" ca="1" si="252"/>
        <v>0</v>
      </c>
      <c r="DF142" s="89">
        <f t="shared" ca="1" si="252"/>
        <v>0</v>
      </c>
      <c r="DG142" s="89">
        <f t="shared" ca="1" si="252"/>
        <v>0</v>
      </c>
      <c r="DH142" s="89">
        <f t="shared" ca="1" si="252"/>
        <v>0</v>
      </c>
      <c r="DI142" s="89">
        <f t="shared" ca="1" si="252"/>
        <v>0</v>
      </c>
      <c r="DJ142" s="89">
        <f t="shared" ca="1" si="252"/>
        <v>0</v>
      </c>
      <c r="DK142" s="89">
        <f t="shared" ca="1" si="252"/>
        <v>0</v>
      </c>
      <c r="DL142" s="89">
        <f t="shared" ca="1" si="252"/>
        <v>0</v>
      </c>
      <c r="DM142" s="89">
        <f t="shared" ca="1" si="252"/>
        <v>0</v>
      </c>
      <c r="DN142" s="89">
        <f t="shared" ca="1" si="252"/>
        <v>0</v>
      </c>
      <c r="DO142" s="89">
        <f t="shared" ca="1" si="252"/>
        <v>0</v>
      </c>
      <c r="DP142" s="89">
        <f t="shared" ca="1" si="252"/>
        <v>0</v>
      </c>
      <c r="DQ142" s="89">
        <f t="shared" ca="1" si="252"/>
        <v>0</v>
      </c>
      <c r="DR142" s="89">
        <f t="shared" ca="1" si="252"/>
        <v>0</v>
      </c>
      <c r="DS142" s="89">
        <f t="shared" ca="1" si="252"/>
        <v>0</v>
      </c>
      <c r="DT142" s="89">
        <f t="shared" ca="1" si="252"/>
        <v>0</v>
      </c>
    </row>
    <row r="143" spans="1:124" ht="14.25" customHeight="1" x14ac:dyDescent="0.15">
      <c r="A143" s="72"/>
      <c r="B143" s="87"/>
      <c r="C143" s="72" t="s">
        <v>17</v>
      </c>
      <c r="D143" s="72"/>
      <c r="E143" s="88">
        <f ca="1">SUM(E113:E134)</f>
        <v>7379860.6349206334</v>
      </c>
      <c r="F143" s="88">
        <f ca="1">SUM(F113:F142)</f>
        <v>7358621.2698412705</v>
      </c>
      <c r="G143" s="88">
        <f t="shared" ref="G143:BR143" ca="1" si="253">SUM(G113:G142)</f>
        <v>7337381.9047619049</v>
      </c>
      <c r="H143" s="88">
        <f t="shared" ca="1" si="253"/>
        <v>7316142.5396825401</v>
      </c>
      <c r="I143" s="88">
        <f t="shared" ca="1" si="253"/>
        <v>7294903.1746031735</v>
      </c>
      <c r="J143" s="88">
        <f t="shared" ca="1" si="253"/>
        <v>7273663.8095238097</v>
      </c>
      <c r="K143" s="88">
        <f t="shared" ca="1" si="253"/>
        <v>7252424.444444444</v>
      </c>
      <c r="L143" s="88">
        <f t="shared" ca="1" si="253"/>
        <v>7231185.0793650812</v>
      </c>
      <c r="M143" s="88">
        <f t="shared" ca="1" si="253"/>
        <v>7209945.7142857146</v>
      </c>
      <c r="N143" s="88">
        <f t="shared" ca="1" si="253"/>
        <v>7188706.3492063479</v>
      </c>
      <c r="O143" s="88">
        <f t="shared" ca="1" si="253"/>
        <v>7167466.9841269841</v>
      </c>
      <c r="P143" s="88">
        <f t="shared" ca="1" si="253"/>
        <v>7146227.6190476185</v>
      </c>
      <c r="Q143" s="88">
        <f t="shared" ca="1" si="253"/>
        <v>7124988.2539682547</v>
      </c>
      <c r="R143" s="88">
        <f t="shared" ca="1" si="253"/>
        <v>7103748.8888888881</v>
      </c>
      <c r="S143" s="88">
        <f t="shared" ca="1" si="253"/>
        <v>7082509.5238095243</v>
      </c>
      <c r="T143" s="88">
        <f t="shared" ca="1" si="253"/>
        <v>7061270.1587301586</v>
      </c>
      <c r="U143" s="88">
        <f t="shared" ca="1" si="253"/>
        <v>7040030.7936507957</v>
      </c>
      <c r="V143" s="88">
        <f t="shared" ca="1" si="253"/>
        <v>7018791.4285714282</v>
      </c>
      <c r="W143" s="88">
        <f t="shared" ca="1" si="253"/>
        <v>6997552.0634920616</v>
      </c>
      <c r="X143" s="88">
        <f t="shared" ca="1" si="253"/>
        <v>6976312.6984126987</v>
      </c>
      <c r="Y143" s="88">
        <f t="shared" ca="1" si="253"/>
        <v>6955073.333333333</v>
      </c>
      <c r="Z143" s="88">
        <f t="shared" ca="1" si="253"/>
        <v>6933833.9682539692</v>
      </c>
      <c r="AA143" s="88">
        <f t="shared" ca="1" si="253"/>
        <v>6912594.6031746026</v>
      </c>
      <c r="AB143" s="88">
        <f t="shared" ca="1" si="253"/>
        <v>6891355.2380952388</v>
      </c>
      <c r="AC143" s="88">
        <f t="shared" ca="1" si="253"/>
        <v>6870115.8730158722</v>
      </c>
      <c r="AD143" s="88">
        <f t="shared" ca="1" si="253"/>
        <v>6848876.5079365093</v>
      </c>
      <c r="AE143" s="88">
        <f t="shared" ca="1" si="253"/>
        <v>6827637.1428571427</v>
      </c>
      <c r="AF143" s="88">
        <f t="shared" ca="1" si="253"/>
        <v>6806397.7777777761</v>
      </c>
      <c r="AG143" s="88">
        <f t="shared" ca="1" si="253"/>
        <v>6785158.4126984132</v>
      </c>
      <c r="AH143" s="88">
        <f t="shared" ca="1" si="253"/>
        <v>6763919.0476190476</v>
      </c>
      <c r="AI143" s="88">
        <f t="shared" ca="1" si="253"/>
        <v>6742679.6825396838</v>
      </c>
      <c r="AJ143" s="88">
        <f t="shared" ca="1" si="253"/>
        <v>6721440.3174603162</v>
      </c>
      <c r="AK143" s="88">
        <f t="shared" ca="1" si="253"/>
        <v>6700200.9523809524</v>
      </c>
      <c r="AL143" s="88">
        <f t="shared" ca="1" si="253"/>
        <v>6678961.5873015868</v>
      </c>
      <c r="AM143" s="88">
        <f t="shared" ca="1" si="253"/>
        <v>6657722.2222222239</v>
      </c>
      <c r="AN143" s="88">
        <f t="shared" ca="1" si="253"/>
        <v>6636482.8571428573</v>
      </c>
      <c r="AO143" s="88">
        <f t="shared" ca="1" si="253"/>
        <v>6615243.4920634907</v>
      </c>
      <c r="AP143" s="88">
        <f t="shared" ca="1" si="253"/>
        <v>6594004.1269841278</v>
      </c>
      <c r="AQ143" s="88">
        <f t="shared" ca="1" si="253"/>
        <v>6572764.7619047612</v>
      </c>
      <c r="AR143" s="88">
        <f t="shared" ca="1" si="253"/>
        <v>6551525.3968253974</v>
      </c>
      <c r="AS143" s="88">
        <f t="shared" ca="1" si="253"/>
        <v>6530286.0317460308</v>
      </c>
      <c r="AT143" s="88">
        <f t="shared" ca="1" si="253"/>
        <v>6509046.666666667</v>
      </c>
      <c r="AU143" s="88">
        <f t="shared" ca="1" si="253"/>
        <v>6487807.3015873013</v>
      </c>
      <c r="AV143" s="88">
        <f t="shared" ca="1" si="253"/>
        <v>6466567.9365079384</v>
      </c>
      <c r="AW143" s="88">
        <f t="shared" ca="1" si="253"/>
        <v>6445328.5714285718</v>
      </c>
      <c r="AX143" s="88">
        <f t="shared" ca="1" si="253"/>
        <v>6424089.2063492043</v>
      </c>
      <c r="AY143" s="88">
        <f t="shared" ca="1" si="253"/>
        <v>6402849.8412698414</v>
      </c>
      <c r="AZ143" s="88">
        <f t="shared" ca="1" si="253"/>
        <v>6381610.4761904757</v>
      </c>
      <c r="BA143" s="88">
        <f t="shared" ca="1" si="253"/>
        <v>6360371.1111111119</v>
      </c>
      <c r="BB143" s="88">
        <f t="shared" ca="1" si="253"/>
        <v>6339131.7460317453</v>
      </c>
      <c r="BC143" s="88">
        <f t="shared" ca="1" si="253"/>
        <v>6317892.3809523815</v>
      </c>
      <c r="BD143" s="88">
        <f t="shared" ca="1" si="253"/>
        <v>6296653.0158730159</v>
      </c>
      <c r="BE143" s="88">
        <f t="shared" ca="1" si="253"/>
        <v>6275413.6507936521</v>
      </c>
      <c r="BF143" s="88">
        <f t="shared" ca="1" si="253"/>
        <v>6254174.2857142854</v>
      </c>
      <c r="BG143" s="88">
        <f t="shared" ca="1" si="253"/>
        <v>6232934.9206349188</v>
      </c>
      <c r="BH143" s="88">
        <f t="shared" ca="1" si="253"/>
        <v>6211695.555555556</v>
      </c>
      <c r="BI143" s="88">
        <f t="shared" ca="1" si="253"/>
        <v>6190456.1904761903</v>
      </c>
      <c r="BJ143" s="88">
        <f t="shared" ca="1" si="253"/>
        <v>6169216.8253968265</v>
      </c>
      <c r="BK143" s="88">
        <f t="shared" ca="1" si="253"/>
        <v>6147977.4603174599</v>
      </c>
      <c r="BL143" s="88">
        <f t="shared" ca="1" si="253"/>
        <v>6126738.0952380951</v>
      </c>
      <c r="BM143" s="88">
        <f t="shared" ca="1" si="253"/>
        <v>6105498.7301587295</v>
      </c>
      <c r="BN143" s="88">
        <f t="shared" ca="1" si="253"/>
        <v>6084259.3650793666</v>
      </c>
      <c r="BO143" s="88">
        <f t="shared" ca="1" si="253"/>
        <v>6063020</v>
      </c>
      <c r="BP143" s="88">
        <f t="shared" ca="1" si="253"/>
        <v>6041780.6349206343</v>
      </c>
      <c r="BQ143" s="88">
        <f t="shared" ca="1" si="253"/>
        <v>6020541.2698412705</v>
      </c>
      <c r="BR143" s="88">
        <f t="shared" ca="1" si="253"/>
        <v>5999301.9047619049</v>
      </c>
      <c r="BS143" s="88">
        <f t="shared" ref="BS143:BX143" ca="1" si="254">SUM(BS113:BS142)</f>
        <v>5978062.5396825401</v>
      </c>
      <c r="BT143" s="88">
        <f t="shared" ca="1" si="254"/>
        <v>5956823.1746031735</v>
      </c>
      <c r="BU143" s="88">
        <f t="shared" ca="1" si="254"/>
        <v>5935583.8095238097</v>
      </c>
      <c r="BV143" s="88">
        <f t="shared" ca="1" si="254"/>
        <v>5914344.444444444</v>
      </c>
      <c r="BW143" s="88">
        <f t="shared" ca="1" si="254"/>
        <v>5893105.0793650812</v>
      </c>
      <c r="BX143" s="88">
        <f t="shared" ca="1" si="254"/>
        <v>5871865.7142857146</v>
      </c>
      <c r="BY143" s="88">
        <f t="shared" ref="BY143:DT143" ca="1" si="255">SUM(BY113:BY142)</f>
        <v>5850626.3492063489</v>
      </c>
      <c r="BZ143" s="88">
        <f t="shared" ca="1" si="255"/>
        <v>5829386.9841269841</v>
      </c>
      <c r="CA143" s="88">
        <f t="shared" ca="1" si="255"/>
        <v>5808147.6190476185</v>
      </c>
      <c r="CB143" s="88">
        <f t="shared" ca="1" si="255"/>
        <v>5786908.2539682547</v>
      </c>
      <c r="CC143" s="88">
        <f t="shared" ca="1" si="255"/>
        <v>5765668.8888888881</v>
      </c>
      <c r="CD143" s="88">
        <f t="shared" ca="1" si="255"/>
        <v>5744429.5238095243</v>
      </c>
      <c r="CE143" s="88">
        <f t="shared" ca="1" si="255"/>
        <v>5723190.1587301586</v>
      </c>
      <c r="CF143" s="88">
        <f t="shared" ca="1" si="255"/>
        <v>5701950.7936507957</v>
      </c>
      <c r="CG143" s="88">
        <f t="shared" ca="1" si="255"/>
        <v>5680711.4285714282</v>
      </c>
      <c r="CH143" s="88">
        <f t="shared" ca="1" si="255"/>
        <v>5659472.0634920625</v>
      </c>
      <c r="CI143" s="88">
        <f t="shared" ca="1" si="255"/>
        <v>5657570.1984126987</v>
      </c>
      <c r="CJ143" s="88">
        <f t="shared" ca="1" si="255"/>
        <v>5636168.333333333</v>
      </c>
      <c r="CK143" s="88">
        <f t="shared" ca="1" si="255"/>
        <v>5615165.2777777789</v>
      </c>
      <c r="CL143" s="88">
        <f t="shared" ca="1" si="255"/>
        <v>5594162.2222222211</v>
      </c>
      <c r="CM143" s="88">
        <f t="shared" ca="1" si="255"/>
        <v>5573159.166666667</v>
      </c>
      <c r="CN143" s="88">
        <f t="shared" ca="1" si="255"/>
        <v>5552156.111111111</v>
      </c>
      <c r="CO143" s="88">
        <f t="shared" ca="1" si="255"/>
        <v>5531153.0555555569</v>
      </c>
      <c r="CP143" s="88">
        <f t="shared" ca="1" si="255"/>
        <v>5510150</v>
      </c>
      <c r="CQ143" s="88">
        <f t="shared" ca="1" si="255"/>
        <v>5489146.944444444</v>
      </c>
      <c r="CR143" s="88">
        <f t="shared" ca="1" si="255"/>
        <v>5468143.888888889</v>
      </c>
      <c r="CS143" s="88">
        <f t="shared" ca="1" si="255"/>
        <v>5447140.833333333</v>
      </c>
      <c r="CT143" s="88">
        <f t="shared" ca="1" si="255"/>
        <v>5426137.7777777789</v>
      </c>
      <c r="CU143" s="88">
        <f t="shared" ca="1" si="255"/>
        <v>5405134.7222222211</v>
      </c>
      <c r="CV143" s="88">
        <f t="shared" ca="1" si="255"/>
        <v>5384131.666666667</v>
      </c>
      <c r="CW143" s="88">
        <f t="shared" ca="1" si="255"/>
        <v>5363128.611111111</v>
      </c>
      <c r="CX143" s="88">
        <f t="shared" ca="1" si="255"/>
        <v>5342125.5555555569</v>
      </c>
      <c r="CY143" s="88">
        <f t="shared" ca="1" si="255"/>
        <v>5321122.5</v>
      </c>
      <c r="CZ143" s="88">
        <f t="shared" ca="1" si="255"/>
        <v>5300119.444444444</v>
      </c>
      <c r="DA143" s="88">
        <f t="shared" ca="1" si="255"/>
        <v>5279116.388888889</v>
      </c>
      <c r="DB143" s="88">
        <f t="shared" ca="1" si="255"/>
        <v>5258113.333333333</v>
      </c>
      <c r="DC143" s="88">
        <f t="shared" ca="1" si="255"/>
        <v>5237110.2777777789</v>
      </c>
      <c r="DD143" s="88">
        <f t="shared" ca="1" si="255"/>
        <v>5216107.2222222211</v>
      </c>
      <c r="DE143" s="88">
        <f t="shared" ca="1" si="255"/>
        <v>5195104.166666667</v>
      </c>
      <c r="DF143" s="88">
        <f t="shared" ca="1" si="255"/>
        <v>5174101.111111111</v>
      </c>
      <c r="DG143" s="88">
        <f t="shared" ca="1" si="255"/>
        <v>5153098.0555555569</v>
      </c>
      <c r="DH143" s="88">
        <f t="shared" ca="1" si="255"/>
        <v>5132095</v>
      </c>
      <c r="DI143" s="88">
        <f t="shared" ca="1" si="255"/>
        <v>5111091.944444444</v>
      </c>
      <c r="DJ143" s="88">
        <f t="shared" ca="1" si="255"/>
        <v>5090088.888888889</v>
      </c>
      <c r="DK143" s="88">
        <f t="shared" ca="1" si="255"/>
        <v>5069085.833333333</v>
      </c>
      <c r="DL143" s="88">
        <f t="shared" ca="1" si="255"/>
        <v>5048082.7777777789</v>
      </c>
      <c r="DM143" s="88">
        <f t="shared" ca="1" si="255"/>
        <v>5027079.7222222211</v>
      </c>
      <c r="DN143" s="88">
        <f t="shared" ca="1" si="255"/>
        <v>5006076.666666667</v>
      </c>
      <c r="DO143" s="88">
        <f t="shared" ca="1" si="255"/>
        <v>4985073.611111111</v>
      </c>
      <c r="DP143" s="88">
        <f t="shared" ca="1" si="255"/>
        <v>4964070.5555555569</v>
      </c>
      <c r="DQ143" s="88">
        <f t="shared" ca="1" si="255"/>
        <v>4943067.5</v>
      </c>
      <c r="DR143" s="88">
        <f t="shared" ca="1" si="255"/>
        <v>4922064.444444444</v>
      </c>
      <c r="DS143" s="88">
        <f t="shared" ca="1" si="255"/>
        <v>4901061.388888889</v>
      </c>
      <c r="DT143" s="88">
        <f t="shared" ca="1" si="255"/>
        <v>4880058.333333333</v>
      </c>
    </row>
    <row r="144" spans="1:124" ht="16.5" customHeight="1" x14ac:dyDescent="0.15">
      <c r="C144" s="23"/>
    </row>
    <row r="145" spans="1:16383" s="701" customFormat="1" ht="18" x14ac:dyDescent="0.2">
      <c r="A145" s="698"/>
      <c r="B145" s="699" t="s">
        <v>105</v>
      </c>
      <c r="C145" s="699"/>
      <c r="D145" s="700"/>
      <c r="E145" s="700">
        <f t="shared" ref="E145:BY145" si="256">+E$4</f>
        <v>45688</v>
      </c>
      <c r="F145" s="700">
        <f t="shared" si="256"/>
        <v>45716</v>
      </c>
      <c r="G145" s="700">
        <f t="shared" si="256"/>
        <v>45747</v>
      </c>
      <c r="H145" s="700">
        <f t="shared" si="256"/>
        <v>45777</v>
      </c>
      <c r="I145" s="700">
        <f t="shared" si="256"/>
        <v>45808</v>
      </c>
      <c r="J145" s="700">
        <f t="shared" si="256"/>
        <v>45838</v>
      </c>
      <c r="K145" s="700">
        <f t="shared" si="256"/>
        <v>45869</v>
      </c>
      <c r="L145" s="700">
        <f t="shared" si="256"/>
        <v>45900</v>
      </c>
      <c r="M145" s="700">
        <f t="shared" si="256"/>
        <v>45930</v>
      </c>
      <c r="N145" s="700">
        <f t="shared" si="256"/>
        <v>45961</v>
      </c>
      <c r="O145" s="700">
        <f t="shared" si="256"/>
        <v>45991</v>
      </c>
      <c r="P145" s="700">
        <f t="shared" si="256"/>
        <v>46022</v>
      </c>
      <c r="Q145" s="700">
        <f t="shared" si="256"/>
        <v>46053</v>
      </c>
      <c r="R145" s="700">
        <f t="shared" si="256"/>
        <v>46081</v>
      </c>
      <c r="S145" s="700">
        <f t="shared" si="256"/>
        <v>46112</v>
      </c>
      <c r="T145" s="700">
        <f t="shared" si="256"/>
        <v>46142</v>
      </c>
      <c r="U145" s="700">
        <f t="shared" si="256"/>
        <v>46173</v>
      </c>
      <c r="V145" s="700">
        <f t="shared" si="256"/>
        <v>46203</v>
      </c>
      <c r="W145" s="700">
        <f t="shared" si="256"/>
        <v>46234</v>
      </c>
      <c r="X145" s="700">
        <f t="shared" si="256"/>
        <v>46265</v>
      </c>
      <c r="Y145" s="700">
        <f t="shared" si="256"/>
        <v>46295</v>
      </c>
      <c r="Z145" s="700">
        <f t="shared" si="256"/>
        <v>46326</v>
      </c>
      <c r="AA145" s="700">
        <f t="shared" si="256"/>
        <v>46356</v>
      </c>
      <c r="AB145" s="700">
        <f t="shared" si="256"/>
        <v>46387</v>
      </c>
      <c r="AC145" s="700">
        <f t="shared" si="256"/>
        <v>46418</v>
      </c>
      <c r="AD145" s="700">
        <f t="shared" si="256"/>
        <v>46446</v>
      </c>
      <c r="AE145" s="700">
        <f t="shared" si="256"/>
        <v>46477</v>
      </c>
      <c r="AF145" s="700">
        <f t="shared" si="256"/>
        <v>46507</v>
      </c>
      <c r="AG145" s="700">
        <f t="shared" si="256"/>
        <v>46538</v>
      </c>
      <c r="AH145" s="700">
        <f t="shared" si="256"/>
        <v>46568</v>
      </c>
      <c r="AI145" s="700">
        <f t="shared" si="256"/>
        <v>46599</v>
      </c>
      <c r="AJ145" s="700">
        <f t="shared" si="256"/>
        <v>46630</v>
      </c>
      <c r="AK145" s="700">
        <f t="shared" si="256"/>
        <v>46660</v>
      </c>
      <c r="AL145" s="700">
        <f t="shared" si="256"/>
        <v>46691</v>
      </c>
      <c r="AM145" s="700">
        <f t="shared" si="256"/>
        <v>46721</v>
      </c>
      <c r="AN145" s="700">
        <f t="shared" si="256"/>
        <v>46752</v>
      </c>
      <c r="AO145" s="700">
        <f t="shared" si="256"/>
        <v>46783</v>
      </c>
      <c r="AP145" s="700">
        <f t="shared" si="256"/>
        <v>46812</v>
      </c>
      <c r="AQ145" s="700">
        <f t="shared" si="256"/>
        <v>46843</v>
      </c>
      <c r="AR145" s="700">
        <f t="shared" si="256"/>
        <v>46873</v>
      </c>
      <c r="AS145" s="700">
        <f t="shared" si="256"/>
        <v>46904</v>
      </c>
      <c r="AT145" s="700">
        <f t="shared" si="256"/>
        <v>46934</v>
      </c>
      <c r="AU145" s="700">
        <f t="shared" si="256"/>
        <v>46965</v>
      </c>
      <c r="AV145" s="700">
        <f t="shared" si="256"/>
        <v>46996</v>
      </c>
      <c r="AW145" s="700">
        <f t="shared" si="256"/>
        <v>47026</v>
      </c>
      <c r="AX145" s="700">
        <f t="shared" si="256"/>
        <v>47057</v>
      </c>
      <c r="AY145" s="700">
        <f t="shared" si="256"/>
        <v>47087</v>
      </c>
      <c r="AZ145" s="700">
        <f t="shared" si="256"/>
        <v>47118</v>
      </c>
      <c r="BA145" s="700">
        <f t="shared" si="256"/>
        <v>47149</v>
      </c>
      <c r="BB145" s="700">
        <f t="shared" si="256"/>
        <v>47177</v>
      </c>
      <c r="BC145" s="700">
        <f t="shared" si="256"/>
        <v>47208</v>
      </c>
      <c r="BD145" s="700">
        <f t="shared" si="256"/>
        <v>47238</v>
      </c>
      <c r="BE145" s="700">
        <f t="shared" si="256"/>
        <v>47269</v>
      </c>
      <c r="BF145" s="700">
        <f t="shared" si="256"/>
        <v>47299</v>
      </c>
      <c r="BG145" s="700">
        <f t="shared" si="256"/>
        <v>47330</v>
      </c>
      <c r="BH145" s="700">
        <f t="shared" si="256"/>
        <v>47361</v>
      </c>
      <c r="BI145" s="700">
        <f t="shared" si="256"/>
        <v>47391</v>
      </c>
      <c r="BJ145" s="700">
        <f t="shared" si="256"/>
        <v>47422</v>
      </c>
      <c r="BK145" s="700">
        <f t="shared" si="256"/>
        <v>47452</v>
      </c>
      <c r="BL145" s="700">
        <f t="shared" si="256"/>
        <v>47483</v>
      </c>
      <c r="BM145" s="700">
        <f t="shared" si="256"/>
        <v>47514</v>
      </c>
      <c r="BN145" s="700">
        <f t="shared" si="256"/>
        <v>47542</v>
      </c>
      <c r="BO145" s="700">
        <f t="shared" si="256"/>
        <v>47573</v>
      </c>
      <c r="BP145" s="700">
        <f t="shared" si="256"/>
        <v>47603</v>
      </c>
      <c r="BQ145" s="700">
        <f t="shared" si="256"/>
        <v>47634</v>
      </c>
      <c r="BR145" s="700">
        <f t="shared" si="256"/>
        <v>47664</v>
      </c>
      <c r="BS145" s="700">
        <f t="shared" si="256"/>
        <v>47695</v>
      </c>
      <c r="BT145" s="700">
        <f t="shared" si="256"/>
        <v>47726</v>
      </c>
      <c r="BU145" s="700">
        <f t="shared" si="256"/>
        <v>47756</v>
      </c>
      <c r="BV145" s="700">
        <f t="shared" si="256"/>
        <v>47787</v>
      </c>
      <c r="BW145" s="700">
        <f t="shared" si="256"/>
        <v>47817</v>
      </c>
      <c r="BX145" s="700">
        <f t="shared" si="256"/>
        <v>47848</v>
      </c>
      <c r="BY145" s="700">
        <f t="shared" si="256"/>
        <v>47879</v>
      </c>
      <c r="BZ145" s="700">
        <f t="shared" ref="BZ145:DT145" si="257">+BZ$4</f>
        <v>47907</v>
      </c>
      <c r="CA145" s="700">
        <f t="shared" si="257"/>
        <v>47938</v>
      </c>
      <c r="CB145" s="700">
        <f t="shared" si="257"/>
        <v>47968</v>
      </c>
      <c r="CC145" s="700">
        <f t="shared" si="257"/>
        <v>47999</v>
      </c>
      <c r="CD145" s="700">
        <f t="shared" si="257"/>
        <v>48029</v>
      </c>
      <c r="CE145" s="700">
        <f t="shared" si="257"/>
        <v>48060</v>
      </c>
      <c r="CF145" s="700">
        <f t="shared" si="257"/>
        <v>48091</v>
      </c>
      <c r="CG145" s="700">
        <f t="shared" si="257"/>
        <v>48121</v>
      </c>
      <c r="CH145" s="700">
        <f t="shared" si="257"/>
        <v>48152</v>
      </c>
      <c r="CI145" s="700">
        <f t="shared" si="257"/>
        <v>48182</v>
      </c>
      <c r="CJ145" s="700">
        <f t="shared" si="257"/>
        <v>48213</v>
      </c>
      <c r="CK145" s="700">
        <f t="shared" si="257"/>
        <v>48244</v>
      </c>
      <c r="CL145" s="700">
        <f t="shared" si="257"/>
        <v>48273</v>
      </c>
      <c r="CM145" s="700">
        <f t="shared" si="257"/>
        <v>48304</v>
      </c>
      <c r="CN145" s="700">
        <f t="shared" si="257"/>
        <v>48334</v>
      </c>
      <c r="CO145" s="700">
        <f t="shared" si="257"/>
        <v>48365</v>
      </c>
      <c r="CP145" s="700">
        <f t="shared" si="257"/>
        <v>48395</v>
      </c>
      <c r="CQ145" s="700">
        <f t="shared" si="257"/>
        <v>48426</v>
      </c>
      <c r="CR145" s="700">
        <f t="shared" si="257"/>
        <v>48457</v>
      </c>
      <c r="CS145" s="700">
        <f t="shared" si="257"/>
        <v>48487</v>
      </c>
      <c r="CT145" s="700">
        <f t="shared" si="257"/>
        <v>48518</v>
      </c>
      <c r="CU145" s="700">
        <f t="shared" si="257"/>
        <v>48548</v>
      </c>
      <c r="CV145" s="700">
        <f t="shared" si="257"/>
        <v>48579</v>
      </c>
      <c r="CW145" s="700">
        <f t="shared" si="257"/>
        <v>48610</v>
      </c>
      <c r="CX145" s="700">
        <f t="shared" si="257"/>
        <v>48638</v>
      </c>
      <c r="CY145" s="700">
        <f t="shared" si="257"/>
        <v>48669</v>
      </c>
      <c r="CZ145" s="700">
        <f t="shared" si="257"/>
        <v>48699</v>
      </c>
      <c r="DA145" s="700">
        <f t="shared" si="257"/>
        <v>48730</v>
      </c>
      <c r="DB145" s="700">
        <f t="shared" si="257"/>
        <v>48760</v>
      </c>
      <c r="DC145" s="700">
        <f t="shared" si="257"/>
        <v>48791</v>
      </c>
      <c r="DD145" s="700">
        <f t="shared" si="257"/>
        <v>48822</v>
      </c>
      <c r="DE145" s="700">
        <f t="shared" si="257"/>
        <v>48852</v>
      </c>
      <c r="DF145" s="700">
        <f t="shared" si="257"/>
        <v>48883</v>
      </c>
      <c r="DG145" s="700">
        <f t="shared" si="257"/>
        <v>48913</v>
      </c>
      <c r="DH145" s="700">
        <f t="shared" si="257"/>
        <v>48944</v>
      </c>
      <c r="DI145" s="700">
        <f t="shared" si="257"/>
        <v>48975</v>
      </c>
      <c r="DJ145" s="700">
        <f t="shared" si="257"/>
        <v>49003</v>
      </c>
      <c r="DK145" s="700">
        <f t="shared" si="257"/>
        <v>49034</v>
      </c>
      <c r="DL145" s="700">
        <f t="shared" si="257"/>
        <v>49064</v>
      </c>
      <c r="DM145" s="700">
        <f t="shared" si="257"/>
        <v>49095</v>
      </c>
      <c r="DN145" s="700">
        <f t="shared" si="257"/>
        <v>49125</v>
      </c>
      <c r="DO145" s="700">
        <f t="shared" si="257"/>
        <v>49156</v>
      </c>
      <c r="DP145" s="700">
        <f t="shared" si="257"/>
        <v>49187</v>
      </c>
      <c r="DQ145" s="700">
        <f t="shared" si="257"/>
        <v>49217</v>
      </c>
      <c r="DR145" s="700">
        <f t="shared" si="257"/>
        <v>49248</v>
      </c>
      <c r="DS145" s="700">
        <f t="shared" si="257"/>
        <v>49278</v>
      </c>
      <c r="DT145" s="700">
        <f t="shared" si="257"/>
        <v>49309</v>
      </c>
      <c r="DU145" s="481"/>
      <c r="DV145" s="481"/>
      <c r="DW145" s="481"/>
      <c r="DX145" s="481"/>
      <c r="DY145" s="481"/>
      <c r="DZ145" s="481"/>
      <c r="EA145" s="481"/>
      <c r="EB145" s="481"/>
      <c r="EC145" s="481"/>
      <c r="ED145" s="481"/>
      <c r="EE145" s="481"/>
      <c r="EF145" s="481"/>
      <c r="EG145" s="481"/>
      <c r="EH145" s="481"/>
      <c r="EI145" s="481"/>
      <c r="EJ145" s="481"/>
      <c r="EK145" s="481"/>
      <c r="EL145" s="481"/>
      <c r="EM145" s="481"/>
      <c r="EN145" s="481"/>
      <c r="EO145" s="481"/>
      <c r="EP145" s="481"/>
      <c r="EQ145" s="481"/>
      <c r="ER145" s="481"/>
      <c r="ES145" s="481"/>
      <c r="ET145" s="481"/>
      <c r="EU145" s="481"/>
      <c r="EV145" s="481"/>
      <c r="EW145" s="481"/>
      <c r="EX145" s="481"/>
      <c r="EY145" s="481"/>
      <c r="EZ145" s="481"/>
      <c r="FA145" s="481"/>
      <c r="FB145" s="481"/>
      <c r="FC145" s="481"/>
      <c r="FD145" s="481"/>
      <c r="FE145" s="481"/>
      <c r="FF145" s="481"/>
      <c r="FG145" s="481"/>
      <c r="FH145" s="481"/>
      <c r="FI145" s="481"/>
      <c r="FJ145" s="481"/>
      <c r="FK145" s="481"/>
      <c r="FL145" s="481"/>
      <c r="FM145" s="481"/>
      <c r="FN145" s="481"/>
      <c r="FO145" s="481"/>
      <c r="FP145" s="481"/>
      <c r="FQ145" s="481"/>
      <c r="FR145" s="481"/>
      <c r="FS145" s="481"/>
      <c r="FT145" s="481"/>
      <c r="FU145" s="481"/>
      <c r="FV145" s="481"/>
      <c r="FW145" s="481"/>
      <c r="FX145" s="481"/>
      <c r="FY145" s="481"/>
      <c r="FZ145" s="481"/>
      <c r="GA145" s="481"/>
      <c r="GB145" s="481"/>
      <c r="GC145" s="481"/>
      <c r="GD145" s="481"/>
      <c r="GE145" s="481"/>
      <c r="GF145" s="481"/>
      <c r="GG145" s="481"/>
      <c r="GH145" s="481"/>
      <c r="GI145" s="481"/>
      <c r="GJ145" s="481"/>
      <c r="GK145" s="481"/>
      <c r="GL145" s="481"/>
      <c r="GM145" s="481"/>
      <c r="GN145" s="481"/>
      <c r="GO145" s="481"/>
      <c r="GP145" s="481"/>
      <c r="GQ145" s="481"/>
      <c r="GR145" s="481"/>
      <c r="GS145" s="481"/>
      <c r="GT145" s="481"/>
      <c r="GU145" s="481"/>
      <c r="GV145" s="481"/>
      <c r="GW145" s="481"/>
      <c r="GX145" s="481"/>
      <c r="GY145" s="481"/>
      <c r="GZ145" s="481"/>
      <c r="HA145" s="481"/>
      <c r="HB145" s="481"/>
      <c r="HC145" s="481"/>
      <c r="HD145" s="481"/>
      <c r="HE145" s="481"/>
      <c r="HF145" s="481"/>
      <c r="HG145" s="481"/>
      <c r="HH145" s="481"/>
      <c r="HI145" s="481"/>
      <c r="HJ145" s="481"/>
      <c r="HK145" s="481"/>
      <c r="HL145" s="481"/>
      <c r="HM145" s="481"/>
      <c r="HN145" s="481"/>
      <c r="HO145" s="481"/>
      <c r="HP145" s="481"/>
      <c r="HQ145" s="481"/>
      <c r="HR145" s="481"/>
      <c r="HS145" s="481"/>
      <c r="HT145" s="481"/>
      <c r="HU145" s="481"/>
      <c r="HV145" s="481"/>
      <c r="HW145" s="481"/>
      <c r="HX145" s="481"/>
      <c r="HY145" s="481"/>
      <c r="HZ145" s="481"/>
      <c r="IA145" s="481"/>
      <c r="IB145" s="481"/>
      <c r="IC145" s="481"/>
      <c r="ID145" s="481"/>
      <c r="IE145" s="481"/>
      <c r="IF145" s="481"/>
      <c r="IG145" s="481"/>
      <c r="IH145" s="481"/>
      <c r="II145" s="481"/>
      <c r="IJ145" s="481"/>
      <c r="IK145" s="481"/>
      <c r="IL145" s="481"/>
      <c r="IM145" s="481"/>
      <c r="IN145" s="481"/>
      <c r="IO145" s="481"/>
      <c r="IP145" s="481"/>
      <c r="IQ145" s="481"/>
      <c r="IR145" s="481"/>
      <c r="IS145" s="481"/>
      <c r="IT145" s="481"/>
      <c r="IU145" s="481"/>
      <c r="IV145" s="481"/>
      <c r="IW145" s="481"/>
      <c r="IX145" s="481"/>
      <c r="IY145" s="481"/>
      <c r="IZ145" s="481"/>
      <c r="JA145" s="481"/>
      <c r="JB145" s="481"/>
      <c r="JC145" s="481"/>
      <c r="JD145" s="481"/>
      <c r="JE145" s="481"/>
      <c r="JF145" s="481"/>
      <c r="JG145" s="481"/>
      <c r="JH145" s="481"/>
      <c r="JI145" s="481"/>
      <c r="JJ145" s="481"/>
      <c r="JK145" s="481"/>
      <c r="JL145" s="481"/>
      <c r="JM145" s="481"/>
      <c r="JN145" s="481"/>
      <c r="JO145" s="481"/>
      <c r="JP145" s="481"/>
      <c r="JQ145" s="481"/>
      <c r="JR145" s="481"/>
      <c r="JS145" s="481"/>
      <c r="JT145" s="481"/>
      <c r="JU145" s="481"/>
      <c r="JV145" s="481"/>
      <c r="JW145" s="481"/>
      <c r="JX145" s="481"/>
      <c r="JY145" s="481"/>
      <c r="JZ145" s="481"/>
      <c r="KA145" s="481"/>
      <c r="KB145" s="481"/>
      <c r="KC145" s="481"/>
      <c r="KD145" s="481"/>
      <c r="KE145" s="481"/>
      <c r="KF145" s="481"/>
      <c r="KG145" s="481"/>
      <c r="KH145" s="481"/>
      <c r="KI145" s="481"/>
      <c r="KJ145" s="481"/>
      <c r="KK145" s="481"/>
      <c r="KL145" s="481"/>
      <c r="KM145" s="481"/>
      <c r="KN145" s="481"/>
      <c r="KO145" s="481"/>
      <c r="KP145" s="481"/>
      <c r="KQ145" s="481"/>
      <c r="KR145" s="481"/>
      <c r="KS145" s="481"/>
      <c r="KT145" s="481"/>
      <c r="KU145" s="481"/>
      <c r="KV145" s="481"/>
      <c r="KW145" s="481"/>
      <c r="KX145" s="481"/>
      <c r="KY145" s="481"/>
      <c r="KZ145" s="481"/>
      <c r="LA145" s="481"/>
      <c r="LB145" s="481"/>
      <c r="LC145" s="481"/>
      <c r="LD145" s="481"/>
      <c r="LE145" s="481"/>
      <c r="LF145" s="481"/>
      <c r="LG145" s="481"/>
      <c r="LH145" s="481"/>
      <c r="LI145" s="481"/>
      <c r="LJ145" s="481"/>
      <c r="LK145" s="481"/>
      <c r="LL145" s="481"/>
      <c r="LM145" s="481"/>
      <c r="LN145" s="481"/>
      <c r="LO145" s="481"/>
      <c r="LP145" s="481"/>
      <c r="LQ145" s="481"/>
      <c r="LR145" s="481"/>
      <c r="LS145" s="481"/>
      <c r="LT145" s="481"/>
      <c r="LU145" s="481"/>
      <c r="LV145" s="481"/>
      <c r="LW145" s="481"/>
      <c r="LX145" s="481"/>
      <c r="LY145" s="481"/>
      <c r="LZ145" s="481"/>
      <c r="MA145" s="481"/>
      <c r="MB145" s="481"/>
      <c r="MC145" s="481"/>
      <c r="MD145" s="481"/>
      <c r="ME145" s="481"/>
      <c r="MF145" s="481"/>
      <c r="MG145" s="481"/>
      <c r="MH145" s="481"/>
      <c r="MI145" s="481"/>
      <c r="MJ145" s="481"/>
      <c r="MK145" s="481"/>
      <c r="ML145" s="481"/>
      <c r="MM145" s="481"/>
      <c r="MN145" s="481"/>
      <c r="MO145" s="481"/>
      <c r="MP145" s="481"/>
      <c r="MQ145" s="481"/>
      <c r="MR145" s="481"/>
      <c r="MS145" s="481"/>
      <c r="MT145" s="481"/>
      <c r="MU145" s="481"/>
      <c r="MV145" s="481"/>
      <c r="MW145" s="481"/>
      <c r="MX145" s="481"/>
      <c r="MY145" s="481"/>
      <c r="MZ145" s="481"/>
      <c r="NA145" s="481"/>
      <c r="NB145" s="481"/>
      <c r="NC145" s="481"/>
      <c r="ND145" s="481"/>
      <c r="NE145" s="481"/>
      <c r="NF145" s="481"/>
      <c r="NG145" s="481"/>
      <c r="NH145" s="481"/>
      <c r="NI145" s="481"/>
      <c r="NJ145" s="481"/>
      <c r="NK145" s="481"/>
      <c r="NL145" s="481"/>
      <c r="NM145" s="481"/>
      <c r="NN145" s="481"/>
      <c r="NO145" s="481"/>
      <c r="NP145" s="481"/>
      <c r="NQ145" s="481"/>
      <c r="NR145" s="481"/>
      <c r="NS145" s="481"/>
      <c r="NT145" s="481"/>
      <c r="NU145" s="481"/>
      <c r="NV145" s="481"/>
      <c r="NW145" s="481"/>
      <c r="NX145" s="481"/>
      <c r="NY145" s="481"/>
      <c r="NZ145" s="481"/>
      <c r="OA145" s="481"/>
      <c r="OB145" s="481"/>
      <c r="OC145" s="481"/>
      <c r="OD145" s="481"/>
      <c r="OE145" s="481"/>
      <c r="OF145" s="481"/>
      <c r="OG145" s="481"/>
      <c r="OH145" s="481"/>
      <c r="OI145" s="481"/>
      <c r="OJ145" s="481"/>
      <c r="OK145" s="481"/>
      <c r="OL145" s="481"/>
      <c r="OM145" s="481"/>
      <c r="ON145" s="481"/>
      <c r="OO145" s="481"/>
      <c r="OP145" s="481"/>
      <c r="OQ145" s="481"/>
      <c r="OR145" s="481"/>
      <c r="OS145" s="481"/>
      <c r="OT145" s="481"/>
      <c r="OU145" s="481"/>
      <c r="OV145" s="481"/>
      <c r="OW145" s="481"/>
      <c r="OX145" s="481"/>
      <c r="OY145" s="481"/>
      <c r="OZ145" s="481"/>
      <c r="PA145" s="481"/>
      <c r="PB145" s="481"/>
      <c r="PC145" s="481"/>
      <c r="PD145" s="481"/>
      <c r="PE145" s="481"/>
      <c r="PF145" s="481"/>
      <c r="PG145" s="481"/>
      <c r="PH145" s="481"/>
      <c r="PI145" s="481"/>
      <c r="PJ145" s="481"/>
      <c r="PK145" s="481"/>
      <c r="PL145" s="481"/>
      <c r="PM145" s="481"/>
      <c r="PN145" s="481"/>
      <c r="PO145" s="481"/>
      <c r="PP145" s="481"/>
      <c r="PQ145" s="481"/>
      <c r="PR145" s="481"/>
      <c r="PS145" s="481"/>
      <c r="PT145" s="481"/>
      <c r="PU145" s="481"/>
      <c r="PV145" s="481"/>
      <c r="PW145" s="481"/>
      <c r="PX145" s="481"/>
      <c r="PY145" s="481"/>
      <c r="PZ145" s="481"/>
      <c r="QA145" s="481"/>
      <c r="QB145" s="481"/>
      <c r="QC145" s="481"/>
      <c r="QD145" s="481"/>
      <c r="QE145" s="481"/>
      <c r="QF145" s="481"/>
      <c r="QG145" s="481"/>
      <c r="QH145" s="481"/>
      <c r="QI145" s="481"/>
      <c r="QJ145" s="481"/>
      <c r="QK145" s="481"/>
      <c r="QL145" s="481"/>
      <c r="QM145" s="481"/>
      <c r="QN145" s="481"/>
      <c r="QO145" s="481"/>
      <c r="QP145" s="481"/>
      <c r="QQ145" s="481"/>
      <c r="QR145" s="481"/>
      <c r="QS145" s="481"/>
      <c r="QT145" s="481"/>
      <c r="QU145" s="481"/>
      <c r="QV145" s="481"/>
      <c r="QW145" s="481"/>
      <c r="QX145" s="481"/>
      <c r="QY145" s="481"/>
      <c r="QZ145" s="481"/>
      <c r="RA145" s="481"/>
      <c r="RB145" s="481"/>
      <c r="RC145" s="481"/>
      <c r="RD145" s="481"/>
      <c r="RE145" s="481"/>
      <c r="RF145" s="481"/>
      <c r="RG145" s="481"/>
      <c r="RH145" s="481"/>
      <c r="RI145" s="481"/>
      <c r="RJ145" s="481"/>
      <c r="RK145" s="481"/>
      <c r="RL145" s="481"/>
      <c r="RM145" s="481"/>
      <c r="RN145" s="481"/>
      <c r="RO145" s="481"/>
      <c r="RP145" s="481"/>
      <c r="RQ145" s="481"/>
      <c r="RR145" s="481"/>
      <c r="RS145" s="481"/>
      <c r="RT145" s="481"/>
      <c r="RU145" s="481"/>
      <c r="RV145" s="481"/>
      <c r="RW145" s="481"/>
      <c r="RX145" s="481"/>
      <c r="RY145" s="481"/>
      <c r="RZ145" s="481"/>
      <c r="SA145" s="481"/>
      <c r="SB145" s="481"/>
      <c r="SC145" s="481"/>
      <c r="SD145" s="481"/>
      <c r="SE145" s="481"/>
      <c r="SF145" s="481"/>
      <c r="SG145" s="481"/>
      <c r="SH145" s="481"/>
      <c r="SI145" s="481"/>
      <c r="SJ145" s="481"/>
      <c r="SK145" s="481"/>
      <c r="SL145" s="481"/>
      <c r="SM145" s="481"/>
      <c r="SN145" s="481"/>
      <c r="SO145" s="481"/>
      <c r="SP145" s="481"/>
      <c r="SQ145" s="481"/>
      <c r="SR145" s="481"/>
      <c r="SS145" s="481"/>
      <c r="ST145" s="481"/>
      <c r="SU145" s="481"/>
      <c r="SV145" s="481"/>
      <c r="SW145" s="481"/>
      <c r="SX145" s="481"/>
      <c r="SY145" s="481"/>
      <c r="SZ145" s="481"/>
      <c r="TA145" s="481"/>
      <c r="TB145" s="481"/>
      <c r="TC145" s="481"/>
      <c r="TD145" s="481"/>
      <c r="TE145" s="481"/>
      <c r="TF145" s="481"/>
      <c r="TG145" s="481"/>
      <c r="TH145" s="481"/>
      <c r="TI145" s="481"/>
      <c r="TJ145" s="481"/>
      <c r="TK145" s="481"/>
      <c r="TL145" s="481"/>
      <c r="TM145" s="481"/>
      <c r="TN145" s="481"/>
      <c r="TO145" s="481"/>
      <c r="TP145" s="481"/>
      <c r="TQ145" s="481"/>
      <c r="TR145" s="481"/>
      <c r="TS145" s="481"/>
      <c r="TT145" s="481"/>
      <c r="TU145" s="481"/>
      <c r="TV145" s="481"/>
      <c r="TW145" s="481"/>
      <c r="TX145" s="481"/>
      <c r="TY145" s="481"/>
      <c r="TZ145" s="481"/>
      <c r="UA145" s="481"/>
      <c r="UB145" s="481"/>
      <c r="UC145" s="481"/>
      <c r="UD145" s="481"/>
      <c r="UE145" s="481"/>
      <c r="UF145" s="481"/>
      <c r="UG145" s="481"/>
      <c r="UH145" s="481"/>
      <c r="UI145" s="481"/>
      <c r="UJ145" s="481"/>
      <c r="UK145" s="481"/>
      <c r="UL145" s="481"/>
      <c r="UM145" s="481"/>
      <c r="UN145" s="481"/>
      <c r="UO145" s="481"/>
      <c r="UP145" s="481"/>
      <c r="UQ145" s="481"/>
      <c r="UR145" s="481"/>
      <c r="US145" s="481"/>
      <c r="UT145" s="481"/>
      <c r="UU145" s="481"/>
      <c r="UV145" s="481"/>
      <c r="UW145" s="481"/>
      <c r="UX145" s="481"/>
      <c r="UY145" s="481"/>
      <c r="UZ145" s="481"/>
      <c r="VA145" s="481"/>
      <c r="VB145" s="481"/>
      <c r="VC145" s="481"/>
      <c r="VD145" s="481"/>
      <c r="VE145" s="481"/>
      <c r="VF145" s="481"/>
      <c r="VG145" s="481"/>
      <c r="VH145" s="481"/>
      <c r="VI145" s="481"/>
      <c r="VJ145" s="481"/>
      <c r="VK145" s="481"/>
      <c r="VL145" s="481"/>
      <c r="VM145" s="481"/>
      <c r="VN145" s="481"/>
      <c r="VO145" s="481"/>
      <c r="VP145" s="481"/>
      <c r="VQ145" s="481"/>
      <c r="VR145" s="481"/>
      <c r="VS145" s="481"/>
      <c r="VT145" s="481"/>
      <c r="VU145" s="481"/>
      <c r="VV145" s="481"/>
      <c r="VW145" s="481"/>
      <c r="VX145" s="481"/>
      <c r="VY145" s="481"/>
      <c r="VZ145" s="481"/>
      <c r="WA145" s="481"/>
      <c r="WB145" s="481"/>
      <c r="WC145" s="481"/>
      <c r="WD145" s="481"/>
      <c r="WE145" s="481"/>
      <c r="WF145" s="481"/>
      <c r="WG145" s="481"/>
      <c r="WH145" s="481"/>
      <c r="WI145" s="481"/>
      <c r="WJ145" s="481"/>
      <c r="WK145" s="481"/>
      <c r="WL145" s="481"/>
      <c r="WM145" s="481"/>
      <c r="WN145" s="481"/>
      <c r="WO145" s="481"/>
      <c r="WP145" s="481"/>
      <c r="WQ145" s="481"/>
      <c r="WR145" s="481"/>
      <c r="WS145" s="481"/>
      <c r="WT145" s="481"/>
      <c r="WU145" s="481"/>
      <c r="WV145" s="481"/>
      <c r="WW145" s="481"/>
      <c r="WX145" s="481"/>
      <c r="WY145" s="481"/>
      <c r="WZ145" s="481"/>
      <c r="XA145" s="481"/>
      <c r="XB145" s="481"/>
      <c r="XC145" s="481"/>
      <c r="XD145" s="481"/>
      <c r="XE145" s="481"/>
      <c r="XF145" s="481"/>
      <c r="XG145" s="481"/>
      <c r="XH145" s="481"/>
      <c r="XI145" s="481"/>
      <c r="XJ145" s="481"/>
      <c r="XK145" s="481"/>
      <c r="XL145" s="481"/>
      <c r="XM145" s="481"/>
      <c r="XN145" s="481"/>
      <c r="XO145" s="481"/>
      <c r="XP145" s="481"/>
      <c r="XQ145" s="481"/>
      <c r="XR145" s="481"/>
      <c r="XS145" s="481"/>
      <c r="XT145" s="481"/>
      <c r="XU145" s="481"/>
      <c r="XV145" s="481"/>
      <c r="XW145" s="481"/>
      <c r="XX145" s="481"/>
      <c r="XY145" s="481"/>
      <c r="XZ145" s="481"/>
      <c r="YA145" s="481"/>
      <c r="YB145" s="481"/>
      <c r="YC145" s="481"/>
      <c r="YD145" s="481"/>
      <c r="YE145" s="481"/>
      <c r="YF145" s="481"/>
      <c r="YG145" s="481"/>
      <c r="YH145" s="481"/>
      <c r="YI145" s="481"/>
      <c r="YJ145" s="481"/>
      <c r="YK145" s="481"/>
      <c r="YL145" s="481"/>
      <c r="YM145" s="481"/>
      <c r="YN145" s="481"/>
      <c r="YO145" s="481"/>
      <c r="YP145" s="481"/>
      <c r="YQ145" s="481"/>
      <c r="YR145" s="481"/>
      <c r="YS145" s="481"/>
      <c r="YT145" s="481"/>
      <c r="YU145" s="481"/>
      <c r="YV145" s="481"/>
      <c r="YW145" s="481"/>
      <c r="YX145" s="481"/>
      <c r="YY145" s="481"/>
      <c r="YZ145" s="481"/>
      <c r="ZA145" s="481"/>
      <c r="ZB145" s="481"/>
      <c r="ZC145" s="481"/>
      <c r="ZD145" s="481"/>
      <c r="ZE145" s="481"/>
      <c r="ZF145" s="481"/>
      <c r="ZG145" s="481"/>
      <c r="ZH145" s="481"/>
      <c r="ZI145" s="481"/>
      <c r="ZJ145" s="481"/>
      <c r="ZK145" s="481"/>
      <c r="ZL145" s="481"/>
      <c r="ZM145" s="481"/>
      <c r="ZN145" s="481"/>
      <c r="ZO145" s="481"/>
      <c r="ZP145" s="481"/>
      <c r="ZQ145" s="481"/>
      <c r="ZR145" s="481"/>
      <c r="ZS145" s="481"/>
      <c r="ZT145" s="481"/>
      <c r="ZU145" s="481"/>
      <c r="ZV145" s="481"/>
      <c r="ZW145" s="481"/>
      <c r="ZX145" s="481"/>
      <c r="ZY145" s="481"/>
      <c r="ZZ145" s="481"/>
      <c r="AAA145" s="481"/>
      <c r="AAB145" s="481"/>
      <c r="AAC145" s="481"/>
      <c r="AAD145" s="481"/>
      <c r="AAE145" s="481"/>
      <c r="AAF145" s="481"/>
      <c r="AAG145" s="481"/>
      <c r="AAH145" s="481"/>
      <c r="AAI145" s="481"/>
      <c r="AAJ145" s="481"/>
      <c r="AAK145" s="481"/>
      <c r="AAL145" s="481"/>
      <c r="AAM145" s="481"/>
      <c r="AAN145" s="481"/>
      <c r="AAO145" s="481"/>
      <c r="AAP145" s="481"/>
      <c r="AAQ145" s="481"/>
      <c r="AAR145" s="481"/>
      <c r="AAS145" s="481"/>
      <c r="AAT145" s="481"/>
      <c r="AAU145" s="481"/>
      <c r="AAV145" s="481"/>
      <c r="AAW145" s="481"/>
      <c r="AAX145" s="481"/>
      <c r="AAY145" s="481"/>
      <c r="AAZ145" s="481"/>
      <c r="ABA145" s="481"/>
      <c r="ABB145" s="481"/>
      <c r="ABC145" s="481"/>
      <c r="ABD145" s="481"/>
      <c r="ABE145" s="481"/>
      <c r="ABF145" s="481"/>
      <c r="ABG145" s="481"/>
      <c r="ABH145" s="481"/>
      <c r="ABI145" s="481"/>
      <c r="ABJ145" s="481"/>
      <c r="ABK145" s="481"/>
      <c r="ABL145" s="481"/>
      <c r="ABM145" s="481"/>
      <c r="ABN145" s="481"/>
      <c r="ABO145" s="481"/>
      <c r="ABP145" s="481"/>
      <c r="ABQ145" s="481"/>
      <c r="ABR145" s="481"/>
      <c r="ABS145" s="481"/>
      <c r="ABT145" s="481"/>
      <c r="ABU145" s="481"/>
      <c r="ABV145" s="481"/>
      <c r="ABW145" s="481"/>
      <c r="ABX145" s="481"/>
      <c r="ABY145" s="481"/>
      <c r="ABZ145" s="481"/>
      <c r="ACA145" s="481"/>
      <c r="ACB145" s="481"/>
      <c r="ACC145" s="481"/>
      <c r="ACD145" s="481"/>
      <c r="ACE145" s="481"/>
      <c r="ACF145" s="481"/>
      <c r="ACG145" s="481"/>
      <c r="ACH145" s="481"/>
      <c r="ACI145" s="481"/>
      <c r="ACJ145" s="481"/>
      <c r="ACK145" s="481"/>
      <c r="ACL145" s="481"/>
      <c r="ACM145" s="481"/>
      <c r="ACN145" s="481"/>
      <c r="ACO145" s="481"/>
      <c r="ACP145" s="481"/>
      <c r="ACQ145" s="481"/>
      <c r="ACR145" s="481"/>
      <c r="ACS145" s="481"/>
      <c r="ACT145" s="481"/>
      <c r="ACU145" s="481"/>
      <c r="ACV145" s="481"/>
      <c r="ACW145" s="481"/>
      <c r="ACX145" s="481"/>
      <c r="ACY145" s="481"/>
      <c r="ACZ145" s="481"/>
      <c r="ADA145" s="481"/>
      <c r="ADB145" s="481"/>
      <c r="ADC145" s="481"/>
      <c r="ADD145" s="481"/>
      <c r="ADE145" s="481"/>
      <c r="ADF145" s="481"/>
      <c r="ADG145" s="481"/>
      <c r="ADH145" s="481"/>
      <c r="ADI145" s="481"/>
      <c r="ADJ145" s="481"/>
      <c r="ADK145" s="481"/>
      <c r="ADL145" s="481"/>
      <c r="ADM145" s="481"/>
      <c r="ADN145" s="481"/>
      <c r="ADO145" s="481"/>
      <c r="ADP145" s="481"/>
      <c r="ADQ145" s="481"/>
      <c r="ADR145" s="481"/>
      <c r="ADS145" s="481"/>
      <c r="ADT145" s="481"/>
      <c r="ADU145" s="481"/>
      <c r="ADV145" s="481"/>
      <c r="ADW145" s="481"/>
      <c r="ADX145" s="481"/>
      <c r="ADY145" s="481"/>
      <c r="ADZ145" s="481"/>
      <c r="AEA145" s="481"/>
      <c r="AEB145" s="481"/>
      <c r="AEC145" s="481"/>
      <c r="AED145" s="481"/>
      <c r="AEE145" s="481"/>
      <c r="AEF145" s="481"/>
      <c r="AEG145" s="481"/>
      <c r="AEH145" s="481"/>
      <c r="AEI145" s="481"/>
      <c r="AEJ145" s="481"/>
      <c r="AEK145" s="481"/>
      <c r="AEL145" s="481"/>
      <c r="AEM145" s="481"/>
      <c r="AEN145" s="481"/>
      <c r="AEO145" s="481"/>
      <c r="AEP145" s="481"/>
      <c r="AEQ145" s="481"/>
      <c r="AER145" s="481"/>
      <c r="AES145" s="481"/>
      <c r="AET145" s="481"/>
      <c r="AEU145" s="481"/>
      <c r="AEV145" s="481"/>
      <c r="AEW145" s="481"/>
      <c r="AEX145" s="481"/>
      <c r="AEY145" s="481"/>
      <c r="AEZ145" s="481"/>
      <c r="AFA145" s="481"/>
      <c r="AFB145" s="481"/>
      <c r="AFC145" s="481"/>
      <c r="AFD145" s="481"/>
      <c r="AFE145" s="481"/>
      <c r="AFF145" s="481"/>
      <c r="AFG145" s="481"/>
      <c r="AFH145" s="481"/>
      <c r="AFI145" s="481"/>
      <c r="AFJ145" s="481"/>
      <c r="AFK145" s="481"/>
      <c r="AFL145" s="481"/>
      <c r="AFM145" s="481"/>
      <c r="AFN145" s="481"/>
      <c r="AFO145" s="481"/>
      <c r="AFP145" s="481"/>
      <c r="AFQ145" s="481"/>
      <c r="AFR145" s="481"/>
      <c r="AFS145" s="481"/>
      <c r="AFT145" s="481"/>
      <c r="AFU145" s="481"/>
      <c r="AFV145" s="481"/>
      <c r="AFW145" s="481"/>
      <c r="AFX145" s="481"/>
      <c r="AFY145" s="481"/>
      <c r="AFZ145" s="481"/>
      <c r="AGA145" s="481"/>
      <c r="AGB145" s="481"/>
      <c r="AGC145" s="481"/>
      <c r="AGD145" s="481"/>
      <c r="AGE145" s="481"/>
      <c r="AGF145" s="481"/>
      <c r="AGG145" s="481"/>
      <c r="AGH145" s="481"/>
      <c r="AGI145" s="481"/>
      <c r="AGJ145" s="481"/>
      <c r="AGK145" s="481"/>
      <c r="AGL145" s="481"/>
      <c r="AGM145" s="481"/>
      <c r="AGN145" s="481"/>
      <c r="AGO145" s="481"/>
      <c r="AGP145" s="481"/>
      <c r="AGQ145" s="481"/>
      <c r="AGR145" s="481"/>
      <c r="AGS145" s="481"/>
      <c r="AGT145" s="481"/>
      <c r="AGU145" s="481"/>
      <c r="AGV145" s="481"/>
      <c r="AGW145" s="481"/>
      <c r="AGX145" s="481"/>
      <c r="AGY145" s="481"/>
      <c r="AGZ145" s="481"/>
      <c r="AHA145" s="481"/>
      <c r="AHB145" s="481"/>
      <c r="AHC145" s="481"/>
      <c r="AHD145" s="481"/>
      <c r="AHE145" s="481"/>
      <c r="AHF145" s="481"/>
      <c r="AHG145" s="481"/>
      <c r="AHH145" s="481"/>
      <c r="AHI145" s="481"/>
      <c r="AHJ145" s="481"/>
      <c r="AHK145" s="481"/>
      <c r="AHL145" s="481"/>
      <c r="AHM145" s="481"/>
      <c r="AHN145" s="481"/>
      <c r="AHO145" s="481"/>
      <c r="AHP145" s="481"/>
      <c r="AHQ145" s="481"/>
      <c r="AHR145" s="481"/>
      <c r="AHS145" s="481"/>
      <c r="AHT145" s="481"/>
      <c r="AHU145" s="481"/>
      <c r="AHV145" s="481"/>
      <c r="AHW145" s="481"/>
      <c r="AHX145" s="481"/>
      <c r="AHY145" s="481"/>
      <c r="AHZ145" s="481"/>
      <c r="AIA145" s="481"/>
      <c r="AIB145" s="481"/>
      <c r="AIC145" s="481"/>
      <c r="AID145" s="481"/>
      <c r="AIE145" s="481"/>
      <c r="AIF145" s="481"/>
      <c r="AIG145" s="481"/>
      <c r="AIH145" s="481"/>
      <c r="AII145" s="481"/>
      <c r="AIJ145" s="481"/>
      <c r="AIK145" s="481"/>
      <c r="AIL145" s="481"/>
      <c r="AIM145" s="481"/>
      <c r="AIN145" s="481"/>
      <c r="AIO145" s="481"/>
      <c r="AIP145" s="481"/>
      <c r="AIQ145" s="481"/>
      <c r="AIR145" s="481"/>
      <c r="AIS145" s="481"/>
      <c r="AIT145" s="481"/>
      <c r="AIU145" s="481"/>
      <c r="AIV145" s="481"/>
      <c r="AIW145" s="481"/>
      <c r="AIX145" s="481"/>
      <c r="AIY145" s="481"/>
      <c r="AIZ145" s="481"/>
      <c r="AJA145" s="481"/>
      <c r="AJB145" s="481"/>
      <c r="AJC145" s="481"/>
      <c r="AJD145" s="481"/>
      <c r="AJE145" s="481"/>
      <c r="AJF145" s="481"/>
      <c r="AJG145" s="481"/>
      <c r="AJH145" s="481"/>
      <c r="AJI145" s="481"/>
      <c r="AJJ145" s="481"/>
      <c r="AJK145" s="481"/>
      <c r="AJL145" s="481"/>
      <c r="AJM145" s="481"/>
      <c r="AJN145" s="481"/>
      <c r="AJO145" s="481"/>
      <c r="AJP145" s="481"/>
      <c r="AJQ145" s="481"/>
      <c r="AJR145" s="481"/>
      <c r="AJS145" s="481"/>
      <c r="AJT145" s="481"/>
      <c r="AJU145" s="481"/>
      <c r="AJV145" s="481"/>
      <c r="AJW145" s="481"/>
      <c r="AJX145" s="481"/>
      <c r="AJY145" s="481"/>
      <c r="AJZ145" s="481"/>
      <c r="AKA145" s="481"/>
      <c r="AKB145" s="481"/>
      <c r="AKC145" s="481"/>
      <c r="AKD145" s="481"/>
      <c r="AKE145" s="481"/>
      <c r="AKF145" s="481"/>
      <c r="AKG145" s="481"/>
      <c r="AKH145" s="481"/>
      <c r="AKI145" s="481"/>
      <c r="AKJ145" s="481"/>
      <c r="AKK145" s="481"/>
      <c r="AKL145" s="481"/>
      <c r="AKM145" s="481"/>
      <c r="AKN145" s="481"/>
      <c r="AKO145" s="481"/>
      <c r="AKP145" s="481"/>
      <c r="AKQ145" s="481"/>
      <c r="AKR145" s="481"/>
      <c r="AKS145" s="481"/>
      <c r="AKT145" s="481"/>
      <c r="AKU145" s="481"/>
      <c r="AKV145" s="481"/>
      <c r="AKW145" s="481"/>
      <c r="AKX145" s="481"/>
      <c r="AKY145" s="481"/>
      <c r="AKZ145" s="481"/>
      <c r="ALA145" s="481"/>
      <c r="ALB145" s="481"/>
      <c r="ALC145" s="481"/>
      <c r="ALD145" s="481"/>
      <c r="ALE145" s="481"/>
      <c r="ALF145" s="481"/>
      <c r="ALG145" s="481"/>
      <c r="ALH145" s="481"/>
      <c r="ALI145" s="481"/>
      <c r="ALJ145" s="481"/>
      <c r="ALK145" s="481"/>
      <c r="ALL145" s="481"/>
      <c r="ALM145" s="481"/>
      <c r="ALN145" s="481"/>
      <c r="ALO145" s="481"/>
      <c r="ALP145" s="481"/>
      <c r="ALQ145" s="481"/>
      <c r="ALR145" s="481"/>
      <c r="ALS145" s="481"/>
      <c r="ALT145" s="481"/>
      <c r="ALU145" s="481"/>
      <c r="ALV145" s="481"/>
      <c r="ALW145" s="481"/>
      <c r="ALX145" s="481"/>
      <c r="ALY145" s="481"/>
      <c r="ALZ145" s="481"/>
      <c r="AMA145" s="481"/>
      <c r="AMB145" s="481"/>
      <c r="AMC145" s="481"/>
      <c r="AMD145" s="481"/>
      <c r="AME145" s="481"/>
      <c r="AMF145" s="481"/>
      <c r="AMG145" s="481"/>
      <c r="AMH145" s="481"/>
      <c r="AMI145" s="481"/>
      <c r="AMJ145" s="481"/>
      <c r="AMK145" s="481"/>
      <c r="AML145" s="481"/>
      <c r="AMM145" s="481"/>
      <c r="AMN145" s="481"/>
      <c r="AMO145" s="481"/>
      <c r="AMP145" s="481"/>
      <c r="AMQ145" s="481"/>
      <c r="AMR145" s="481"/>
      <c r="AMS145" s="481"/>
      <c r="AMT145" s="481"/>
      <c r="AMU145" s="481"/>
      <c r="AMV145" s="481"/>
      <c r="AMW145" s="481"/>
      <c r="AMX145" s="481"/>
      <c r="AMY145" s="481"/>
      <c r="AMZ145" s="481"/>
      <c r="ANA145" s="481"/>
      <c r="ANB145" s="481"/>
      <c r="ANC145" s="481"/>
      <c r="AND145" s="481"/>
      <c r="ANE145" s="481"/>
      <c r="ANF145" s="481"/>
      <c r="ANG145" s="481"/>
      <c r="ANH145" s="481"/>
      <c r="ANI145" s="481"/>
      <c r="ANJ145" s="481"/>
      <c r="ANK145" s="481"/>
      <c r="ANL145" s="481"/>
      <c r="ANM145" s="481"/>
      <c r="ANN145" s="481"/>
      <c r="ANO145" s="481"/>
      <c r="ANP145" s="481"/>
      <c r="ANQ145" s="481"/>
      <c r="ANR145" s="481"/>
      <c r="ANS145" s="481"/>
      <c r="ANT145" s="481"/>
      <c r="ANU145" s="481"/>
      <c r="ANV145" s="481"/>
      <c r="ANW145" s="481"/>
      <c r="ANX145" s="481"/>
      <c r="ANY145" s="481"/>
      <c r="ANZ145" s="481"/>
      <c r="AOA145" s="481"/>
      <c r="AOB145" s="481"/>
      <c r="AOC145" s="481"/>
      <c r="AOD145" s="481"/>
      <c r="AOE145" s="481"/>
      <c r="AOF145" s="481"/>
      <c r="AOG145" s="481"/>
      <c r="AOH145" s="481"/>
      <c r="AOI145" s="481"/>
      <c r="AOJ145" s="481"/>
      <c r="AOK145" s="481"/>
      <c r="AOL145" s="481"/>
      <c r="AOM145" s="481"/>
      <c r="AON145" s="481"/>
      <c r="AOO145" s="481"/>
      <c r="AOP145" s="481"/>
      <c r="AOQ145" s="481"/>
      <c r="AOR145" s="481"/>
      <c r="AOS145" s="481"/>
      <c r="AOT145" s="481"/>
      <c r="AOU145" s="481"/>
      <c r="AOV145" s="481"/>
      <c r="AOW145" s="481"/>
      <c r="AOX145" s="481"/>
      <c r="AOY145" s="481"/>
      <c r="AOZ145" s="481"/>
      <c r="APA145" s="481"/>
      <c r="APB145" s="481"/>
      <c r="APC145" s="481"/>
      <c r="APD145" s="481"/>
      <c r="APE145" s="481"/>
      <c r="APF145" s="481"/>
      <c r="APG145" s="481"/>
      <c r="APH145" s="481"/>
      <c r="API145" s="481"/>
      <c r="APJ145" s="481"/>
      <c r="APK145" s="481"/>
      <c r="APL145" s="481"/>
      <c r="APM145" s="481"/>
      <c r="APN145" s="481"/>
      <c r="APO145" s="481"/>
      <c r="APP145" s="481"/>
      <c r="APQ145" s="481"/>
      <c r="APR145" s="481"/>
      <c r="APS145" s="481"/>
      <c r="APT145" s="481"/>
      <c r="APU145" s="481"/>
      <c r="APV145" s="481"/>
      <c r="APW145" s="481"/>
      <c r="APX145" s="481"/>
      <c r="APY145" s="481"/>
      <c r="APZ145" s="481"/>
      <c r="AQA145" s="481"/>
      <c r="AQB145" s="481"/>
      <c r="AQC145" s="481"/>
      <c r="AQD145" s="481"/>
      <c r="AQE145" s="481"/>
      <c r="AQF145" s="481"/>
      <c r="AQG145" s="481"/>
      <c r="AQH145" s="481"/>
      <c r="AQI145" s="481"/>
      <c r="AQJ145" s="481"/>
      <c r="AQK145" s="481"/>
      <c r="AQL145" s="481"/>
      <c r="AQM145" s="481"/>
      <c r="AQN145" s="481"/>
      <c r="AQO145" s="481"/>
      <c r="AQP145" s="481"/>
      <c r="AQQ145" s="481"/>
      <c r="AQR145" s="481"/>
      <c r="AQS145" s="481"/>
      <c r="AQT145" s="481"/>
      <c r="AQU145" s="481"/>
      <c r="AQV145" s="481"/>
      <c r="AQW145" s="481"/>
      <c r="AQX145" s="481"/>
      <c r="AQY145" s="481"/>
      <c r="AQZ145" s="481"/>
      <c r="ARA145" s="481"/>
      <c r="ARB145" s="481"/>
      <c r="ARC145" s="481"/>
      <c r="ARD145" s="481"/>
      <c r="ARE145" s="481"/>
      <c r="ARF145" s="481"/>
      <c r="ARG145" s="481"/>
      <c r="ARH145" s="481"/>
      <c r="ARI145" s="481"/>
      <c r="ARJ145" s="481"/>
      <c r="ARK145" s="481"/>
      <c r="ARL145" s="481"/>
      <c r="ARM145" s="481"/>
      <c r="ARN145" s="481"/>
      <c r="ARO145" s="481"/>
      <c r="ARP145" s="481"/>
      <c r="ARQ145" s="481"/>
      <c r="ARR145" s="481"/>
      <c r="ARS145" s="481"/>
      <c r="ART145" s="481"/>
      <c r="ARU145" s="481"/>
      <c r="ARV145" s="481"/>
      <c r="ARW145" s="481"/>
      <c r="ARX145" s="481"/>
      <c r="ARY145" s="481"/>
      <c r="ARZ145" s="481"/>
      <c r="ASA145" s="481"/>
      <c r="ASB145" s="481"/>
      <c r="ASC145" s="481"/>
      <c r="ASD145" s="481"/>
      <c r="ASE145" s="481"/>
      <c r="ASF145" s="481"/>
      <c r="ASG145" s="481"/>
      <c r="ASH145" s="481"/>
      <c r="ASI145" s="481"/>
      <c r="ASJ145" s="481"/>
      <c r="ASK145" s="481"/>
      <c r="ASL145" s="481"/>
      <c r="ASM145" s="481"/>
      <c r="ASN145" s="481"/>
      <c r="ASO145" s="481"/>
      <c r="ASP145" s="481"/>
      <c r="ASQ145" s="481"/>
      <c r="ASR145" s="481"/>
      <c r="ASS145" s="481"/>
      <c r="AST145" s="481"/>
      <c r="ASU145" s="481"/>
      <c r="ASV145" s="481"/>
      <c r="ASW145" s="481"/>
      <c r="ASX145" s="481"/>
      <c r="ASY145" s="481"/>
      <c r="ASZ145" s="481"/>
      <c r="ATA145" s="481"/>
      <c r="ATB145" s="481"/>
      <c r="ATC145" s="481"/>
      <c r="ATD145" s="481"/>
      <c r="ATE145" s="481"/>
      <c r="ATF145" s="481"/>
      <c r="ATG145" s="481"/>
      <c r="ATH145" s="481"/>
      <c r="ATI145" s="481"/>
      <c r="ATJ145" s="481"/>
      <c r="ATK145" s="481"/>
      <c r="ATL145" s="481"/>
      <c r="ATM145" s="481"/>
      <c r="ATN145" s="481"/>
      <c r="ATO145" s="481"/>
      <c r="ATP145" s="481"/>
      <c r="ATQ145" s="481"/>
      <c r="ATR145" s="481"/>
      <c r="ATS145" s="481"/>
      <c r="ATT145" s="481"/>
      <c r="ATU145" s="481"/>
      <c r="ATV145" s="481"/>
      <c r="ATW145" s="481"/>
      <c r="ATX145" s="481"/>
      <c r="ATY145" s="481"/>
      <c r="ATZ145" s="481"/>
      <c r="AUA145" s="481"/>
      <c r="AUB145" s="481"/>
      <c r="AUC145" s="481"/>
      <c r="AUD145" s="481"/>
      <c r="AUE145" s="481"/>
      <c r="AUF145" s="481"/>
      <c r="AUG145" s="481"/>
      <c r="AUH145" s="481"/>
      <c r="AUI145" s="481"/>
      <c r="AUJ145" s="481"/>
      <c r="AUK145" s="481"/>
      <c r="AUL145" s="481"/>
      <c r="AUM145" s="481"/>
      <c r="AUN145" s="481"/>
      <c r="AUO145" s="481"/>
      <c r="AUP145" s="481"/>
      <c r="AUQ145" s="481"/>
      <c r="AUR145" s="481"/>
      <c r="AUS145" s="481"/>
      <c r="AUT145" s="481"/>
      <c r="AUU145" s="481"/>
      <c r="AUV145" s="481"/>
      <c r="AUW145" s="481"/>
      <c r="AUX145" s="481"/>
      <c r="AUY145" s="481"/>
      <c r="AUZ145" s="481"/>
      <c r="AVA145" s="481"/>
      <c r="AVB145" s="481"/>
      <c r="AVC145" s="481"/>
      <c r="AVD145" s="481"/>
      <c r="AVE145" s="481"/>
      <c r="AVF145" s="481"/>
      <c r="AVG145" s="481"/>
      <c r="AVH145" s="481"/>
      <c r="AVI145" s="481"/>
      <c r="AVJ145" s="481"/>
      <c r="AVK145" s="481"/>
      <c r="AVL145" s="481"/>
      <c r="AVM145" s="481"/>
      <c r="AVN145" s="481"/>
      <c r="AVO145" s="481"/>
      <c r="AVP145" s="481"/>
      <c r="AVQ145" s="481"/>
      <c r="AVR145" s="481"/>
      <c r="AVS145" s="481"/>
      <c r="AVT145" s="481"/>
      <c r="AVU145" s="481"/>
      <c r="AVV145" s="481"/>
      <c r="AVW145" s="481"/>
      <c r="AVX145" s="481"/>
      <c r="AVY145" s="481"/>
      <c r="AVZ145" s="481"/>
      <c r="AWA145" s="481"/>
      <c r="AWB145" s="481"/>
      <c r="AWC145" s="481"/>
      <c r="AWD145" s="481"/>
      <c r="AWE145" s="481"/>
      <c r="AWF145" s="481"/>
      <c r="AWG145" s="481"/>
      <c r="AWH145" s="481"/>
      <c r="AWI145" s="481"/>
      <c r="AWJ145" s="481"/>
      <c r="AWK145" s="481"/>
      <c r="AWL145" s="481"/>
      <c r="AWM145" s="481"/>
      <c r="AWN145" s="481"/>
      <c r="AWO145" s="481"/>
      <c r="AWP145" s="481"/>
      <c r="AWQ145" s="481"/>
      <c r="AWR145" s="481"/>
      <c r="AWS145" s="481"/>
      <c r="AWT145" s="481"/>
      <c r="AWU145" s="481"/>
      <c r="AWV145" s="481"/>
      <c r="AWW145" s="481"/>
      <c r="AWX145" s="481"/>
      <c r="AWY145" s="481"/>
      <c r="AWZ145" s="481"/>
      <c r="AXA145" s="481"/>
      <c r="AXB145" s="481"/>
      <c r="AXC145" s="481"/>
      <c r="AXD145" s="481"/>
      <c r="AXE145" s="481"/>
      <c r="AXF145" s="481"/>
      <c r="AXG145" s="481"/>
      <c r="AXH145" s="481"/>
      <c r="AXI145" s="481"/>
      <c r="AXJ145" s="481"/>
      <c r="AXK145" s="481"/>
      <c r="AXL145" s="481"/>
      <c r="AXM145" s="481"/>
      <c r="AXN145" s="481"/>
      <c r="AXO145" s="481"/>
      <c r="AXP145" s="481"/>
      <c r="AXQ145" s="481"/>
      <c r="AXR145" s="481"/>
      <c r="AXS145" s="481"/>
      <c r="AXT145" s="481"/>
      <c r="AXU145" s="481"/>
      <c r="AXV145" s="481"/>
      <c r="AXW145" s="481"/>
      <c r="AXX145" s="481"/>
      <c r="AXY145" s="481"/>
      <c r="AXZ145" s="481"/>
      <c r="AYA145" s="481"/>
      <c r="AYB145" s="481"/>
      <c r="AYC145" s="481"/>
      <c r="AYD145" s="481"/>
      <c r="AYE145" s="481"/>
      <c r="AYF145" s="481"/>
      <c r="AYG145" s="481"/>
      <c r="AYH145" s="481"/>
      <c r="AYI145" s="481"/>
      <c r="AYJ145" s="481"/>
      <c r="AYK145" s="481"/>
      <c r="AYL145" s="481"/>
      <c r="AYM145" s="481"/>
      <c r="AYN145" s="481"/>
      <c r="AYO145" s="481"/>
      <c r="AYP145" s="481"/>
      <c r="AYQ145" s="481"/>
      <c r="AYR145" s="481"/>
      <c r="AYS145" s="481"/>
      <c r="AYT145" s="481"/>
      <c r="AYU145" s="481"/>
      <c r="AYV145" s="481"/>
      <c r="AYW145" s="481"/>
      <c r="AYX145" s="481"/>
      <c r="AYY145" s="481"/>
      <c r="AYZ145" s="481"/>
      <c r="AZA145" s="481"/>
      <c r="AZB145" s="481"/>
      <c r="AZC145" s="481"/>
      <c r="AZD145" s="481"/>
      <c r="AZE145" s="481"/>
      <c r="AZF145" s="481"/>
      <c r="AZG145" s="481"/>
      <c r="AZH145" s="481"/>
      <c r="AZI145" s="481"/>
      <c r="AZJ145" s="481"/>
      <c r="AZK145" s="481"/>
      <c r="AZL145" s="481"/>
      <c r="AZM145" s="481"/>
      <c r="AZN145" s="481"/>
      <c r="AZO145" s="481"/>
      <c r="AZP145" s="481"/>
      <c r="AZQ145" s="481"/>
      <c r="AZR145" s="481"/>
      <c r="AZS145" s="481"/>
      <c r="AZT145" s="481"/>
      <c r="AZU145" s="481"/>
      <c r="AZV145" s="481"/>
      <c r="AZW145" s="481"/>
      <c r="AZX145" s="481"/>
      <c r="AZY145" s="481"/>
      <c r="AZZ145" s="481"/>
      <c r="BAA145" s="481"/>
      <c r="BAB145" s="481"/>
      <c r="BAC145" s="481"/>
      <c r="BAD145" s="481"/>
      <c r="BAE145" s="481"/>
      <c r="BAF145" s="481"/>
      <c r="BAG145" s="481"/>
      <c r="BAH145" s="481"/>
      <c r="BAI145" s="481"/>
      <c r="BAJ145" s="481"/>
      <c r="BAK145" s="481"/>
      <c r="BAL145" s="481"/>
      <c r="BAM145" s="481"/>
      <c r="BAN145" s="481"/>
      <c r="BAO145" s="481"/>
      <c r="BAP145" s="481"/>
      <c r="BAQ145" s="481"/>
      <c r="BAR145" s="481"/>
      <c r="BAS145" s="481"/>
      <c r="BAT145" s="481"/>
      <c r="BAU145" s="481"/>
      <c r="BAV145" s="481"/>
      <c r="BAW145" s="481"/>
      <c r="BAX145" s="481"/>
      <c r="BAY145" s="481"/>
      <c r="BAZ145" s="481"/>
      <c r="BBA145" s="481"/>
      <c r="BBB145" s="481"/>
      <c r="BBC145" s="481"/>
      <c r="BBD145" s="481"/>
      <c r="BBE145" s="481"/>
      <c r="BBF145" s="481"/>
      <c r="BBG145" s="481"/>
      <c r="BBH145" s="481"/>
      <c r="BBI145" s="481"/>
      <c r="BBJ145" s="481"/>
      <c r="BBK145" s="481"/>
      <c r="BBL145" s="481"/>
      <c r="BBM145" s="481"/>
      <c r="BBN145" s="481"/>
      <c r="BBO145" s="481"/>
      <c r="BBP145" s="481"/>
      <c r="BBQ145" s="481"/>
      <c r="BBR145" s="481"/>
      <c r="BBS145" s="481"/>
      <c r="BBT145" s="481"/>
      <c r="BBU145" s="481"/>
      <c r="BBV145" s="481"/>
      <c r="BBW145" s="481"/>
      <c r="BBX145" s="481"/>
      <c r="BBY145" s="481"/>
      <c r="BBZ145" s="481"/>
      <c r="BCA145" s="481"/>
      <c r="BCB145" s="481"/>
      <c r="BCC145" s="481"/>
      <c r="BCD145" s="481"/>
      <c r="BCE145" s="481"/>
      <c r="BCF145" s="481"/>
      <c r="BCG145" s="481"/>
      <c r="BCH145" s="481"/>
      <c r="BCI145" s="481"/>
      <c r="BCJ145" s="481"/>
      <c r="BCK145" s="481"/>
      <c r="BCL145" s="481"/>
      <c r="BCM145" s="481"/>
      <c r="BCN145" s="481"/>
      <c r="BCO145" s="481"/>
      <c r="BCP145" s="481"/>
      <c r="BCQ145" s="481"/>
      <c r="BCR145" s="481"/>
      <c r="BCS145" s="481"/>
      <c r="BCT145" s="481"/>
      <c r="BCU145" s="481"/>
      <c r="BCV145" s="481"/>
      <c r="BCW145" s="481"/>
      <c r="BCX145" s="481"/>
      <c r="BCY145" s="481"/>
      <c r="BCZ145" s="481"/>
      <c r="BDA145" s="481"/>
      <c r="BDB145" s="481"/>
      <c r="BDC145" s="481"/>
      <c r="BDD145" s="481"/>
      <c r="BDE145" s="481"/>
      <c r="BDF145" s="481"/>
      <c r="BDG145" s="481"/>
      <c r="BDH145" s="481"/>
      <c r="BDI145" s="481"/>
      <c r="BDJ145" s="481"/>
      <c r="BDK145" s="481"/>
      <c r="BDL145" s="481"/>
      <c r="BDM145" s="481"/>
      <c r="BDN145" s="481"/>
      <c r="BDO145" s="481"/>
      <c r="BDP145" s="481"/>
      <c r="BDQ145" s="481"/>
      <c r="BDR145" s="481"/>
      <c r="BDS145" s="481"/>
      <c r="BDT145" s="481"/>
      <c r="BDU145" s="481"/>
      <c r="BDV145" s="481"/>
      <c r="BDW145" s="481"/>
      <c r="BDX145" s="481"/>
      <c r="BDY145" s="481"/>
      <c r="BDZ145" s="481"/>
      <c r="BEA145" s="481"/>
      <c r="BEB145" s="481"/>
      <c r="BEC145" s="481"/>
      <c r="BED145" s="481"/>
      <c r="BEE145" s="481"/>
      <c r="BEF145" s="481"/>
      <c r="BEG145" s="481"/>
      <c r="BEH145" s="481"/>
      <c r="BEI145" s="481"/>
      <c r="BEJ145" s="481"/>
      <c r="BEK145" s="481"/>
      <c r="BEL145" s="481"/>
      <c r="BEM145" s="481"/>
      <c r="BEN145" s="481"/>
      <c r="BEO145" s="481"/>
      <c r="BEP145" s="481"/>
      <c r="BEQ145" s="481"/>
      <c r="BER145" s="481"/>
      <c r="BES145" s="481"/>
      <c r="BET145" s="481"/>
      <c r="BEU145" s="481"/>
      <c r="BEV145" s="481"/>
      <c r="BEW145" s="481"/>
      <c r="BEX145" s="481"/>
      <c r="BEY145" s="481"/>
      <c r="BEZ145" s="481"/>
      <c r="BFA145" s="481"/>
      <c r="BFB145" s="481"/>
      <c r="BFC145" s="481"/>
      <c r="BFD145" s="481"/>
      <c r="BFE145" s="481"/>
      <c r="BFF145" s="481"/>
      <c r="BFG145" s="481"/>
      <c r="BFH145" s="481"/>
      <c r="BFI145" s="481"/>
      <c r="BFJ145" s="481"/>
      <c r="BFK145" s="481"/>
      <c r="BFL145" s="481"/>
      <c r="BFM145" s="481"/>
      <c r="BFN145" s="481"/>
      <c r="BFO145" s="481"/>
      <c r="BFP145" s="481"/>
      <c r="BFQ145" s="481"/>
      <c r="BFR145" s="481"/>
      <c r="BFS145" s="481"/>
      <c r="BFT145" s="481"/>
      <c r="BFU145" s="481"/>
      <c r="BFV145" s="481"/>
      <c r="BFW145" s="481"/>
      <c r="BFX145" s="481"/>
      <c r="BFY145" s="481"/>
      <c r="BFZ145" s="481"/>
      <c r="BGA145" s="481"/>
      <c r="BGB145" s="481"/>
      <c r="BGC145" s="481"/>
      <c r="BGD145" s="481"/>
      <c r="BGE145" s="481"/>
      <c r="BGF145" s="481"/>
      <c r="BGG145" s="481"/>
      <c r="BGH145" s="481"/>
      <c r="BGI145" s="481"/>
      <c r="BGJ145" s="481"/>
      <c r="BGK145" s="481"/>
      <c r="BGL145" s="481"/>
      <c r="BGM145" s="481"/>
      <c r="BGN145" s="481"/>
      <c r="BGO145" s="481"/>
      <c r="BGP145" s="481"/>
      <c r="BGQ145" s="481"/>
      <c r="BGR145" s="481"/>
      <c r="BGS145" s="481"/>
      <c r="BGT145" s="481"/>
      <c r="BGU145" s="481"/>
      <c r="BGV145" s="481"/>
      <c r="BGW145" s="481"/>
      <c r="BGX145" s="481"/>
      <c r="BGY145" s="481"/>
      <c r="BGZ145" s="481"/>
      <c r="BHA145" s="481"/>
      <c r="BHB145" s="481"/>
      <c r="BHC145" s="481"/>
      <c r="BHD145" s="481"/>
      <c r="BHE145" s="481"/>
      <c r="BHF145" s="481"/>
      <c r="BHG145" s="481"/>
      <c r="BHH145" s="481"/>
      <c r="BHI145" s="481"/>
      <c r="BHJ145" s="481"/>
      <c r="BHK145" s="481"/>
      <c r="BHL145" s="481"/>
      <c r="BHM145" s="481"/>
      <c r="BHN145" s="481"/>
      <c r="BHO145" s="481"/>
      <c r="BHP145" s="481"/>
      <c r="BHQ145" s="481"/>
      <c r="BHR145" s="481"/>
      <c r="BHS145" s="481"/>
      <c r="BHT145" s="481"/>
      <c r="BHU145" s="481"/>
      <c r="BHV145" s="481"/>
      <c r="BHW145" s="481"/>
      <c r="BHX145" s="481"/>
      <c r="BHY145" s="481"/>
      <c r="BHZ145" s="481"/>
      <c r="BIA145" s="481"/>
      <c r="BIB145" s="481"/>
      <c r="BIC145" s="481"/>
      <c r="BID145" s="481"/>
      <c r="BIE145" s="481"/>
      <c r="BIF145" s="481"/>
      <c r="BIG145" s="481"/>
      <c r="BIH145" s="481"/>
      <c r="BII145" s="481"/>
      <c r="BIJ145" s="481"/>
      <c r="BIK145" s="481"/>
      <c r="BIL145" s="481"/>
      <c r="BIM145" s="481"/>
      <c r="BIN145" s="481"/>
      <c r="BIO145" s="481"/>
      <c r="BIP145" s="481"/>
      <c r="BIQ145" s="481"/>
      <c r="BIR145" s="481"/>
      <c r="BIS145" s="481"/>
      <c r="BIT145" s="481"/>
      <c r="BIU145" s="481"/>
      <c r="BIV145" s="481"/>
      <c r="BIW145" s="481"/>
      <c r="BIX145" s="481"/>
      <c r="BIY145" s="481"/>
      <c r="BIZ145" s="481"/>
      <c r="BJA145" s="481"/>
      <c r="BJB145" s="481"/>
      <c r="BJC145" s="481"/>
      <c r="BJD145" s="481"/>
      <c r="BJE145" s="481"/>
      <c r="BJF145" s="481"/>
      <c r="BJG145" s="481"/>
      <c r="BJH145" s="481"/>
      <c r="BJI145" s="481"/>
      <c r="BJJ145" s="481"/>
      <c r="BJK145" s="481"/>
      <c r="BJL145" s="481"/>
      <c r="BJM145" s="481"/>
      <c r="BJN145" s="481"/>
      <c r="BJO145" s="481"/>
      <c r="BJP145" s="481"/>
      <c r="BJQ145" s="481"/>
      <c r="BJR145" s="481"/>
      <c r="BJS145" s="481"/>
      <c r="BJT145" s="481"/>
      <c r="BJU145" s="481"/>
      <c r="BJV145" s="481"/>
      <c r="BJW145" s="481"/>
      <c r="BJX145" s="481"/>
      <c r="BJY145" s="481"/>
      <c r="BJZ145" s="481"/>
      <c r="BKA145" s="481"/>
      <c r="BKB145" s="481"/>
      <c r="BKC145" s="481"/>
      <c r="BKD145" s="481"/>
      <c r="BKE145" s="481"/>
      <c r="BKF145" s="481"/>
      <c r="BKG145" s="481"/>
      <c r="BKH145" s="481"/>
      <c r="BKI145" s="481"/>
      <c r="BKJ145" s="481"/>
      <c r="BKK145" s="481"/>
      <c r="BKL145" s="481"/>
      <c r="BKM145" s="481"/>
      <c r="BKN145" s="481"/>
      <c r="BKO145" s="481"/>
      <c r="BKP145" s="481"/>
      <c r="BKQ145" s="481"/>
      <c r="BKR145" s="481"/>
      <c r="BKS145" s="481"/>
      <c r="BKT145" s="481"/>
      <c r="BKU145" s="481"/>
      <c r="BKV145" s="481"/>
      <c r="BKW145" s="481"/>
      <c r="BKX145" s="481"/>
      <c r="BKY145" s="481"/>
      <c r="BKZ145" s="481"/>
      <c r="BLA145" s="481"/>
      <c r="BLB145" s="481"/>
      <c r="BLC145" s="481"/>
      <c r="BLD145" s="481"/>
      <c r="BLE145" s="481"/>
      <c r="BLF145" s="481"/>
      <c r="BLG145" s="481"/>
      <c r="BLH145" s="481"/>
      <c r="BLI145" s="481"/>
      <c r="BLJ145" s="481"/>
      <c r="BLK145" s="481"/>
      <c r="BLL145" s="481"/>
      <c r="BLM145" s="481"/>
      <c r="BLN145" s="481"/>
      <c r="BLO145" s="481"/>
      <c r="BLP145" s="481"/>
      <c r="BLQ145" s="481"/>
      <c r="BLR145" s="481"/>
      <c r="BLS145" s="481"/>
      <c r="BLT145" s="481"/>
      <c r="BLU145" s="481"/>
      <c r="BLV145" s="481"/>
      <c r="BLW145" s="481"/>
      <c r="BLX145" s="481"/>
      <c r="BLY145" s="481"/>
      <c r="BLZ145" s="481"/>
      <c r="BMA145" s="481"/>
      <c r="BMB145" s="481"/>
      <c r="BMC145" s="481"/>
      <c r="BMD145" s="481"/>
      <c r="BME145" s="481"/>
      <c r="BMF145" s="481"/>
      <c r="BMG145" s="481"/>
      <c r="BMH145" s="481"/>
      <c r="BMI145" s="481"/>
      <c r="BMJ145" s="481"/>
      <c r="BMK145" s="481"/>
      <c r="BML145" s="481"/>
      <c r="BMM145" s="481"/>
      <c r="BMN145" s="481"/>
      <c r="BMO145" s="481"/>
      <c r="BMP145" s="481"/>
      <c r="BMQ145" s="481"/>
      <c r="BMR145" s="481"/>
      <c r="BMS145" s="481"/>
      <c r="BMT145" s="481"/>
      <c r="BMU145" s="481"/>
      <c r="BMV145" s="481"/>
      <c r="BMW145" s="481"/>
      <c r="BMX145" s="481"/>
      <c r="BMY145" s="481"/>
      <c r="BMZ145" s="481"/>
      <c r="BNA145" s="481"/>
      <c r="BNB145" s="481"/>
      <c r="BNC145" s="481"/>
      <c r="BND145" s="481"/>
      <c r="BNE145" s="481"/>
      <c r="BNF145" s="481"/>
      <c r="BNG145" s="481"/>
      <c r="BNH145" s="481"/>
      <c r="BNI145" s="481"/>
      <c r="BNJ145" s="481"/>
      <c r="BNK145" s="481"/>
      <c r="BNL145" s="481"/>
      <c r="BNM145" s="481"/>
      <c r="BNN145" s="481"/>
      <c r="BNO145" s="481"/>
      <c r="BNP145" s="481"/>
      <c r="BNQ145" s="481"/>
      <c r="BNR145" s="481"/>
      <c r="BNS145" s="481"/>
      <c r="BNT145" s="481"/>
      <c r="BNU145" s="481"/>
      <c r="BNV145" s="481"/>
      <c r="BNW145" s="481"/>
      <c r="BNX145" s="481"/>
      <c r="BNY145" s="481"/>
      <c r="BNZ145" s="481"/>
      <c r="BOA145" s="481"/>
      <c r="BOB145" s="481"/>
      <c r="BOC145" s="481"/>
      <c r="BOD145" s="481"/>
      <c r="BOE145" s="481"/>
      <c r="BOF145" s="481"/>
      <c r="BOG145" s="481"/>
      <c r="BOH145" s="481"/>
      <c r="BOI145" s="481"/>
      <c r="BOJ145" s="481"/>
      <c r="BOK145" s="481"/>
      <c r="BOL145" s="481"/>
      <c r="BOM145" s="481"/>
      <c r="BON145" s="481"/>
      <c r="BOO145" s="481"/>
      <c r="BOP145" s="481"/>
      <c r="BOQ145" s="481"/>
      <c r="BOR145" s="481"/>
      <c r="BOS145" s="481"/>
      <c r="BOT145" s="481"/>
      <c r="BOU145" s="481"/>
      <c r="BOV145" s="481"/>
      <c r="BOW145" s="481"/>
      <c r="BOX145" s="481"/>
      <c r="BOY145" s="481"/>
      <c r="BOZ145" s="481"/>
      <c r="BPA145" s="481"/>
      <c r="BPB145" s="481"/>
      <c r="BPC145" s="481"/>
      <c r="BPD145" s="481"/>
      <c r="BPE145" s="481"/>
      <c r="BPF145" s="481"/>
      <c r="BPG145" s="481"/>
      <c r="BPH145" s="481"/>
      <c r="BPI145" s="481"/>
      <c r="BPJ145" s="481"/>
      <c r="BPK145" s="481"/>
      <c r="BPL145" s="481"/>
      <c r="BPM145" s="481"/>
      <c r="BPN145" s="481"/>
      <c r="BPO145" s="481"/>
      <c r="BPP145" s="481"/>
      <c r="BPQ145" s="481"/>
      <c r="BPR145" s="481"/>
      <c r="BPS145" s="481"/>
      <c r="BPT145" s="481"/>
      <c r="BPU145" s="481"/>
      <c r="BPV145" s="481"/>
      <c r="BPW145" s="481"/>
      <c r="BPX145" s="481"/>
      <c r="BPY145" s="481"/>
      <c r="BPZ145" s="481"/>
      <c r="BQA145" s="481"/>
      <c r="BQB145" s="481"/>
      <c r="BQC145" s="481"/>
      <c r="BQD145" s="481"/>
      <c r="BQE145" s="481"/>
      <c r="BQF145" s="481"/>
      <c r="BQG145" s="481"/>
      <c r="BQH145" s="481"/>
      <c r="BQI145" s="481"/>
      <c r="BQJ145" s="481"/>
      <c r="BQK145" s="481"/>
      <c r="BQL145" s="481"/>
      <c r="BQM145" s="481"/>
      <c r="BQN145" s="481"/>
      <c r="BQO145" s="481"/>
      <c r="BQP145" s="481"/>
      <c r="BQQ145" s="481"/>
      <c r="BQR145" s="481"/>
      <c r="BQS145" s="481"/>
      <c r="BQT145" s="481"/>
      <c r="BQU145" s="481"/>
      <c r="BQV145" s="481"/>
      <c r="BQW145" s="481"/>
      <c r="BQX145" s="481"/>
      <c r="BQY145" s="481"/>
      <c r="BQZ145" s="481"/>
      <c r="BRA145" s="481"/>
      <c r="BRB145" s="481"/>
      <c r="BRC145" s="481"/>
      <c r="BRD145" s="481"/>
      <c r="BRE145" s="481"/>
      <c r="BRF145" s="481"/>
      <c r="BRG145" s="481"/>
      <c r="BRH145" s="481"/>
      <c r="BRI145" s="481"/>
      <c r="BRJ145" s="481"/>
      <c r="BRK145" s="481"/>
      <c r="BRL145" s="481"/>
      <c r="BRM145" s="481"/>
      <c r="BRN145" s="481"/>
      <c r="BRO145" s="481"/>
      <c r="BRP145" s="481"/>
      <c r="BRQ145" s="481"/>
      <c r="BRR145" s="481"/>
      <c r="BRS145" s="481"/>
      <c r="BRT145" s="481"/>
      <c r="BRU145" s="481"/>
      <c r="BRV145" s="481"/>
      <c r="BRW145" s="481"/>
      <c r="BRX145" s="481"/>
      <c r="BRY145" s="481"/>
      <c r="BRZ145" s="481"/>
      <c r="BSA145" s="481"/>
      <c r="BSB145" s="481"/>
      <c r="BSC145" s="481"/>
      <c r="BSD145" s="481"/>
      <c r="BSE145" s="481"/>
      <c r="BSF145" s="481"/>
      <c r="BSG145" s="481"/>
      <c r="BSH145" s="481"/>
      <c r="BSI145" s="481"/>
      <c r="BSJ145" s="481"/>
      <c r="BSK145" s="481"/>
      <c r="BSL145" s="481"/>
      <c r="BSM145" s="481"/>
      <c r="BSN145" s="481"/>
      <c r="BSO145" s="481"/>
      <c r="BSP145" s="481"/>
      <c r="BSQ145" s="481"/>
      <c r="BSR145" s="481"/>
      <c r="BSS145" s="481"/>
      <c r="BST145" s="481"/>
      <c r="BSU145" s="481"/>
      <c r="BSV145" s="481"/>
      <c r="BSW145" s="481"/>
      <c r="BSX145" s="481"/>
      <c r="BSY145" s="481"/>
      <c r="BSZ145" s="481"/>
      <c r="BTA145" s="481"/>
      <c r="BTB145" s="481"/>
      <c r="BTC145" s="481"/>
      <c r="BTD145" s="481"/>
      <c r="BTE145" s="481"/>
      <c r="BTF145" s="481"/>
      <c r="BTG145" s="481"/>
      <c r="BTH145" s="481"/>
      <c r="BTI145" s="481"/>
      <c r="BTJ145" s="481"/>
      <c r="BTK145" s="481"/>
      <c r="BTL145" s="481"/>
      <c r="BTM145" s="481"/>
      <c r="BTN145" s="481"/>
      <c r="BTO145" s="481"/>
      <c r="BTP145" s="481"/>
      <c r="BTQ145" s="481"/>
      <c r="BTR145" s="481"/>
      <c r="BTS145" s="481"/>
      <c r="BTT145" s="481"/>
      <c r="BTU145" s="481"/>
      <c r="BTV145" s="481"/>
      <c r="BTW145" s="481"/>
      <c r="BTX145" s="481"/>
      <c r="BTY145" s="481"/>
      <c r="BTZ145" s="481"/>
      <c r="BUA145" s="481"/>
      <c r="BUB145" s="481"/>
      <c r="BUC145" s="481"/>
      <c r="BUD145" s="481"/>
      <c r="BUE145" s="481"/>
      <c r="BUF145" s="481"/>
      <c r="BUG145" s="481"/>
      <c r="BUH145" s="481"/>
      <c r="BUI145" s="481"/>
      <c r="BUJ145" s="481"/>
      <c r="BUK145" s="481"/>
      <c r="BUL145" s="481"/>
      <c r="BUM145" s="481"/>
      <c r="BUN145" s="481"/>
      <c r="BUO145" s="481"/>
      <c r="BUP145" s="481"/>
      <c r="BUQ145" s="481"/>
      <c r="BUR145" s="481"/>
      <c r="BUS145" s="481"/>
      <c r="BUT145" s="481"/>
      <c r="BUU145" s="481"/>
      <c r="BUV145" s="481"/>
      <c r="BUW145" s="481"/>
      <c r="BUX145" s="481"/>
      <c r="BUY145" s="481"/>
      <c r="BUZ145" s="481"/>
      <c r="BVA145" s="481"/>
      <c r="BVB145" s="481"/>
      <c r="BVC145" s="481"/>
      <c r="BVD145" s="481"/>
      <c r="BVE145" s="481"/>
      <c r="BVF145" s="481"/>
      <c r="BVG145" s="481"/>
      <c r="BVH145" s="481"/>
      <c r="BVI145" s="481"/>
      <c r="BVJ145" s="481"/>
      <c r="BVK145" s="481"/>
      <c r="BVL145" s="481"/>
      <c r="BVM145" s="481"/>
      <c r="BVN145" s="481"/>
      <c r="BVO145" s="481"/>
      <c r="BVP145" s="481"/>
      <c r="BVQ145" s="481"/>
      <c r="BVR145" s="481"/>
      <c r="BVS145" s="481"/>
      <c r="BVT145" s="481"/>
      <c r="BVU145" s="481"/>
      <c r="BVV145" s="481"/>
      <c r="BVW145" s="481"/>
      <c r="BVX145" s="481"/>
      <c r="BVY145" s="481"/>
      <c r="BVZ145" s="481"/>
      <c r="BWA145" s="481"/>
      <c r="BWB145" s="481"/>
      <c r="BWC145" s="481"/>
      <c r="BWD145" s="481"/>
      <c r="BWE145" s="481"/>
      <c r="BWF145" s="481"/>
      <c r="BWG145" s="481"/>
      <c r="BWH145" s="481"/>
      <c r="BWI145" s="481"/>
      <c r="BWJ145" s="481"/>
      <c r="BWK145" s="481"/>
      <c r="BWL145" s="481"/>
      <c r="BWM145" s="481"/>
      <c r="BWN145" s="481"/>
      <c r="BWO145" s="481"/>
      <c r="BWP145" s="481"/>
      <c r="BWQ145" s="481"/>
      <c r="BWR145" s="481"/>
      <c r="BWS145" s="481"/>
      <c r="BWT145" s="481"/>
      <c r="BWU145" s="481"/>
      <c r="BWV145" s="481"/>
      <c r="BWW145" s="481"/>
      <c r="BWX145" s="481"/>
      <c r="BWY145" s="481"/>
      <c r="BWZ145" s="481"/>
      <c r="BXA145" s="481"/>
      <c r="BXB145" s="481"/>
      <c r="BXC145" s="481"/>
      <c r="BXD145" s="481"/>
      <c r="BXE145" s="481"/>
      <c r="BXF145" s="481"/>
      <c r="BXG145" s="481"/>
      <c r="BXH145" s="481"/>
      <c r="BXI145" s="481"/>
      <c r="BXJ145" s="481"/>
      <c r="BXK145" s="481"/>
      <c r="BXL145" s="481"/>
      <c r="BXM145" s="481"/>
      <c r="BXN145" s="481"/>
      <c r="BXO145" s="481"/>
      <c r="BXP145" s="481"/>
      <c r="BXQ145" s="481"/>
      <c r="BXR145" s="481"/>
      <c r="BXS145" s="481"/>
      <c r="BXT145" s="481"/>
      <c r="BXU145" s="481"/>
      <c r="BXV145" s="481"/>
      <c r="BXW145" s="481"/>
      <c r="BXX145" s="481"/>
      <c r="BXY145" s="481"/>
      <c r="BXZ145" s="481"/>
      <c r="BYA145" s="481"/>
      <c r="BYB145" s="481"/>
      <c r="BYC145" s="481"/>
      <c r="BYD145" s="481"/>
      <c r="BYE145" s="481"/>
      <c r="BYF145" s="481"/>
      <c r="BYG145" s="481"/>
      <c r="BYH145" s="481"/>
      <c r="BYI145" s="481"/>
      <c r="BYJ145" s="481"/>
      <c r="BYK145" s="481"/>
      <c r="BYL145" s="481"/>
      <c r="BYM145" s="481"/>
      <c r="BYN145" s="481"/>
      <c r="BYO145" s="481"/>
      <c r="BYP145" s="481"/>
      <c r="BYQ145" s="481"/>
      <c r="BYR145" s="481"/>
      <c r="BYS145" s="481"/>
      <c r="BYT145" s="481"/>
      <c r="BYU145" s="481"/>
      <c r="BYV145" s="481"/>
      <c r="BYW145" s="481"/>
      <c r="BYX145" s="481"/>
      <c r="BYY145" s="481"/>
      <c r="BYZ145" s="481"/>
      <c r="BZA145" s="481"/>
      <c r="BZB145" s="481"/>
      <c r="BZC145" s="481"/>
      <c r="BZD145" s="481"/>
      <c r="BZE145" s="481"/>
      <c r="BZF145" s="481"/>
      <c r="BZG145" s="481"/>
      <c r="BZH145" s="481"/>
      <c r="BZI145" s="481"/>
      <c r="BZJ145" s="481"/>
      <c r="BZK145" s="481"/>
      <c r="BZL145" s="481"/>
      <c r="BZM145" s="481"/>
      <c r="BZN145" s="481"/>
      <c r="BZO145" s="481"/>
      <c r="BZP145" s="481"/>
      <c r="BZQ145" s="481"/>
      <c r="BZR145" s="481"/>
      <c r="BZS145" s="481"/>
      <c r="BZT145" s="481"/>
      <c r="BZU145" s="481"/>
      <c r="BZV145" s="481"/>
      <c r="BZW145" s="481"/>
      <c r="BZX145" s="481"/>
      <c r="BZY145" s="481"/>
      <c r="BZZ145" s="481"/>
      <c r="CAA145" s="481"/>
      <c r="CAB145" s="481"/>
      <c r="CAC145" s="481"/>
      <c r="CAD145" s="481"/>
      <c r="CAE145" s="481"/>
      <c r="CAF145" s="481"/>
      <c r="CAG145" s="481"/>
      <c r="CAH145" s="481"/>
      <c r="CAI145" s="481"/>
      <c r="CAJ145" s="481"/>
      <c r="CAK145" s="481"/>
      <c r="CAL145" s="481"/>
      <c r="CAM145" s="481"/>
      <c r="CAN145" s="481"/>
      <c r="CAO145" s="481"/>
      <c r="CAP145" s="481"/>
      <c r="CAQ145" s="481"/>
      <c r="CAR145" s="481"/>
      <c r="CAS145" s="481"/>
      <c r="CAT145" s="481"/>
      <c r="CAU145" s="481"/>
      <c r="CAV145" s="481"/>
      <c r="CAW145" s="481"/>
      <c r="CAX145" s="481"/>
      <c r="CAY145" s="481"/>
      <c r="CAZ145" s="481"/>
      <c r="CBA145" s="481"/>
      <c r="CBB145" s="481"/>
      <c r="CBC145" s="481"/>
      <c r="CBD145" s="481"/>
      <c r="CBE145" s="481"/>
      <c r="CBF145" s="481"/>
      <c r="CBG145" s="481"/>
      <c r="CBH145" s="481"/>
      <c r="CBI145" s="481"/>
      <c r="CBJ145" s="481"/>
      <c r="CBK145" s="481"/>
      <c r="CBL145" s="481"/>
      <c r="CBM145" s="481"/>
      <c r="CBN145" s="481"/>
      <c r="CBO145" s="481"/>
      <c r="CBP145" s="481"/>
      <c r="CBQ145" s="481"/>
      <c r="CBR145" s="481"/>
      <c r="CBS145" s="481"/>
      <c r="CBT145" s="481"/>
      <c r="CBU145" s="481"/>
      <c r="CBV145" s="481"/>
      <c r="CBW145" s="481"/>
      <c r="CBX145" s="481"/>
      <c r="CBY145" s="481"/>
      <c r="CBZ145" s="481"/>
      <c r="CCA145" s="481"/>
      <c r="CCB145" s="481"/>
      <c r="CCC145" s="481"/>
      <c r="CCD145" s="481"/>
      <c r="CCE145" s="481"/>
      <c r="CCF145" s="481"/>
      <c r="CCG145" s="481"/>
      <c r="CCH145" s="481"/>
      <c r="CCI145" s="481"/>
      <c r="CCJ145" s="481"/>
      <c r="CCK145" s="481"/>
      <c r="CCL145" s="481"/>
      <c r="CCM145" s="481"/>
      <c r="CCN145" s="481"/>
      <c r="CCO145" s="481"/>
      <c r="CCP145" s="481"/>
      <c r="CCQ145" s="481"/>
      <c r="CCR145" s="481"/>
      <c r="CCS145" s="481"/>
      <c r="CCT145" s="481"/>
      <c r="CCU145" s="481"/>
      <c r="CCV145" s="481"/>
      <c r="CCW145" s="481"/>
      <c r="CCX145" s="481"/>
      <c r="CCY145" s="481"/>
      <c r="CCZ145" s="481"/>
      <c r="CDA145" s="481"/>
      <c r="CDB145" s="481"/>
      <c r="CDC145" s="481"/>
      <c r="CDD145" s="481"/>
      <c r="CDE145" s="481"/>
      <c r="CDF145" s="481"/>
      <c r="CDG145" s="481"/>
      <c r="CDH145" s="481"/>
      <c r="CDI145" s="481"/>
      <c r="CDJ145" s="481"/>
      <c r="CDK145" s="481"/>
      <c r="CDL145" s="481"/>
      <c r="CDM145" s="481"/>
      <c r="CDN145" s="481"/>
      <c r="CDO145" s="481"/>
      <c r="CDP145" s="481"/>
      <c r="CDQ145" s="481"/>
      <c r="CDR145" s="481"/>
      <c r="CDS145" s="481"/>
      <c r="CDT145" s="481"/>
      <c r="CDU145" s="481"/>
      <c r="CDV145" s="481"/>
      <c r="CDW145" s="481"/>
      <c r="CDX145" s="481"/>
      <c r="CDY145" s="481"/>
      <c r="CDZ145" s="481"/>
      <c r="CEA145" s="481"/>
      <c r="CEB145" s="481"/>
      <c r="CEC145" s="481"/>
      <c r="CED145" s="481"/>
      <c r="CEE145" s="481"/>
      <c r="CEF145" s="481"/>
      <c r="CEG145" s="481"/>
      <c r="CEH145" s="481"/>
      <c r="CEI145" s="481"/>
      <c r="CEJ145" s="481"/>
      <c r="CEK145" s="481"/>
      <c r="CEL145" s="481"/>
      <c r="CEM145" s="481"/>
      <c r="CEN145" s="481"/>
      <c r="CEO145" s="481"/>
      <c r="CEP145" s="481"/>
      <c r="CEQ145" s="481"/>
      <c r="CER145" s="481"/>
      <c r="CES145" s="481"/>
      <c r="CET145" s="481"/>
      <c r="CEU145" s="481"/>
      <c r="CEV145" s="481"/>
      <c r="CEW145" s="481"/>
      <c r="CEX145" s="481"/>
      <c r="CEY145" s="481"/>
      <c r="CEZ145" s="481"/>
      <c r="CFA145" s="481"/>
      <c r="CFB145" s="481"/>
      <c r="CFC145" s="481"/>
      <c r="CFD145" s="481"/>
      <c r="CFE145" s="481"/>
      <c r="CFF145" s="481"/>
      <c r="CFG145" s="481"/>
      <c r="CFH145" s="481"/>
      <c r="CFI145" s="481"/>
      <c r="CFJ145" s="481"/>
      <c r="CFK145" s="481"/>
      <c r="CFL145" s="481"/>
      <c r="CFM145" s="481"/>
      <c r="CFN145" s="481"/>
      <c r="CFO145" s="481"/>
      <c r="CFP145" s="481"/>
      <c r="CFQ145" s="481"/>
      <c r="CFR145" s="481"/>
      <c r="CFS145" s="481"/>
      <c r="CFT145" s="481"/>
      <c r="CFU145" s="481"/>
      <c r="CFV145" s="481"/>
      <c r="CFW145" s="481"/>
      <c r="CFX145" s="481"/>
      <c r="CFY145" s="481"/>
      <c r="CFZ145" s="481"/>
      <c r="CGA145" s="481"/>
      <c r="CGB145" s="481"/>
      <c r="CGC145" s="481"/>
      <c r="CGD145" s="481"/>
      <c r="CGE145" s="481"/>
      <c r="CGF145" s="481"/>
      <c r="CGG145" s="481"/>
      <c r="CGH145" s="481"/>
      <c r="CGI145" s="481"/>
      <c r="CGJ145" s="481"/>
      <c r="CGK145" s="481"/>
      <c r="CGL145" s="481"/>
      <c r="CGM145" s="481"/>
      <c r="CGN145" s="481"/>
      <c r="CGO145" s="481"/>
      <c r="CGP145" s="481"/>
      <c r="CGQ145" s="481"/>
      <c r="CGR145" s="481"/>
      <c r="CGS145" s="481"/>
      <c r="CGT145" s="481"/>
      <c r="CGU145" s="481"/>
      <c r="CGV145" s="481"/>
      <c r="CGW145" s="481"/>
      <c r="CGX145" s="481"/>
      <c r="CGY145" s="481"/>
      <c r="CGZ145" s="481"/>
      <c r="CHA145" s="481"/>
      <c r="CHB145" s="481"/>
      <c r="CHC145" s="481"/>
      <c r="CHD145" s="481"/>
      <c r="CHE145" s="481"/>
      <c r="CHF145" s="481"/>
      <c r="CHG145" s="481"/>
      <c r="CHH145" s="481"/>
      <c r="CHI145" s="481"/>
      <c r="CHJ145" s="481"/>
      <c r="CHK145" s="481"/>
      <c r="CHL145" s="481"/>
      <c r="CHM145" s="481"/>
      <c r="CHN145" s="481"/>
      <c r="CHO145" s="481"/>
      <c r="CHP145" s="481"/>
      <c r="CHQ145" s="481"/>
      <c r="CHR145" s="481"/>
      <c r="CHS145" s="481"/>
      <c r="CHT145" s="481"/>
      <c r="CHU145" s="481"/>
      <c r="CHV145" s="481"/>
      <c r="CHW145" s="481"/>
      <c r="CHX145" s="481"/>
      <c r="CHY145" s="481"/>
      <c r="CHZ145" s="481"/>
      <c r="CIA145" s="481"/>
      <c r="CIB145" s="481"/>
      <c r="CIC145" s="481"/>
      <c r="CID145" s="481"/>
      <c r="CIE145" s="481"/>
      <c r="CIF145" s="481"/>
      <c r="CIG145" s="481"/>
      <c r="CIH145" s="481"/>
      <c r="CII145" s="481"/>
      <c r="CIJ145" s="481"/>
      <c r="CIK145" s="481"/>
      <c r="CIL145" s="481"/>
      <c r="CIM145" s="481"/>
      <c r="CIN145" s="481"/>
      <c r="CIO145" s="481"/>
      <c r="CIP145" s="481"/>
      <c r="CIQ145" s="481"/>
      <c r="CIR145" s="481"/>
      <c r="CIS145" s="481"/>
      <c r="CIT145" s="481"/>
      <c r="CIU145" s="481"/>
      <c r="CIV145" s="481"/>
      <c r="CIW145" s="481"/>
      <c r="CIX145" s="481"/>
      <c r="CIY145" s="481"/>
      <c r="CIZ145" s="481"/>
      <c r="CJA145" s="481"/>
      <c r="CJB145" s="481"/>
      <c r="CJC145" s="481"/>
      <c r="CJD145" s="481"/>
      <c r="CJE145" s="481"/>
      <c r="CJF145" s="481"/>
      <c r="CJG145" s="481"/>
      <c r="CJH145" s="481"/>
      <c r="CJI145" s="481"/>
      <c r="CJJ145" s="481"/>
      <c r="CJK145" s="481"/>
      <c r="CJL145" s="481"/>
      <c r="CJM145" s="481"/>
      <c r="CJN145" s="481"/>
      <c r="CJO145" s="481"/>
      <c r="CJP145" s="481"/>
      <c r="CJQ145" s="481"/>
      <c r="CJR145" s="481"/>
      <c r="CJS145" s="481"/>
      <c r="CJT145" s="481"/>
      <c r="CJU145" s="481"/>
      <c r="CJV145" s="481"/>
      <c r="CJW145" s="481"/>
      <c r="CJX145" s="481"/>
      <c r="CJY145" s="481"/>
      <c r="CJZ145" s="481"/>
      <c r="CKA145" s="481"/>
      <c r="CKB145" s="481"/>
      <c r="CKC145" s="481"/>
      <c r="CKD145" s="481"/>
      <c r="CKE145" s="481"/>
      <c r="CKF145" s="481"/>
      <c r="CKG145" s="481"/>
      <c r="CKH145" s="481"/>
      <c r="CKI145" s="481"/>
      <c r="CKJ145" s="481"/>
      <c r="CKK145" s="481"/>
      <c r="CKL145" s="481"/>
      <c r="CKM145" s="481"/>
      <c r="CKN145" s="481"/>
      <c r="CKO145" s="481"/>
      <c r="CKP145" s="481"/>
      <c r="CKQ145" s="481"/>
      <c r="CKR145" s="481"/>
      <c r="CKS145" s="481"/>
      <c r="CKT145" s="481"/>
      <c r="CKU145" s="481"/>
      <c r="CKV145" s="481"/>
      <c r="CKW145" s="481"/>
      <c r="CKX145" s="481"/>
      <c r="CKY145" s="481"/>
      <c r="CKZ145" s="481"/>
      <c r="CLA145" s="481"/>
      <c r="CLB145" s="481"/>
      <c r="CLC145" s="481"/>
      <c r="CLD145" s="481"/>
      <c r="CLE145" s="481"/>
      <c r="CLF145" s="481"/>
      <c r="CLG145" s="481"/>
      <c r="CLH145" s="481"/>
      <c r="CLI145" s="481"/>
      <c r="CLJ145" s="481"/>
      <c r="CLK145" s="481"/>
      <c r="CLL145" s="481"/>
      <c r="CLM145" s="481"/>
      <c r="CLN145" s="481"/>
      <c r="CLO145" s="481"/>
      <c r="CLP145" s="481"/>
      <c r="CLQ145" s="481"/>
      <c r="CLR145" s="481"/>
      <c r="CLS145" s="481"/>
      <c r="CLT145" s="481"/>
      <c r="CLU145" s="481"/>
      <c r="CLV145" s="481"/>
      <c r="CLW145" s="481"/>
      <c r="CLX145" s="481"/>
      <c r="CLY145" s="481"/>
      <c r="CLZ145" s="481"/>
      <c r="CMA145" s="481"/>
      <c r="CMB145" s="481"/>
      <c r="CMC145" s="481"/>
      <c r="CMD145" s="481"/>
      <c r="CME145" s="481"/>
      <c r="CMF145" s="481"/>
      <c r="CMG145" s="481"/>
      <c r="CMH145" s="481"/>
      <c r="CMI145" s="481"/>
      <c r="CMJ145" s="481"/>
      <c r="CMK145" s="481"/>
      <c r="CML145" s="481"/>
      <c r="CMM145" s="481"/>
      <c r="CMN145" s="481"/>
      <c r="CMO145" s="481"/>
      <c r="CMP145" s="481"/>
      <c r="CMQ145" s="481"/>
      <c r="CMR145" s="481"/>
      <c r="CMS145" s="481"/>
      <c r="CMT145" s="481"/>
      <c r="CMU145" s="481"/>
      <c r="CMV145" s="481"/>
      <c r="CMW145" s="481"/>
      <c r="CMX145" s="481"/>
      <c r="CMY145" s="481"/>
      <c r="CMZ145" s="481"/>
      <c r="CNA145" s="481"/>
      <c r="CNB145" s="481"/>
      <c r="CNC145" s="481"/>
      <c r="CND145" s="481"/>
      <c r="CNE145" s="481"/>
      <c r="CNF145" s="481"/>
      <c r="CNG145" s="481"/>
      <c r="CNH145" s="481"/>
      <c r="CNI145" s="481"/>
      <c r="CNJ145" s="481"/>
      <c r="CNK145" s="481"/>
      <c r="CNL145" s="481"/>
      <c r="CNM145" s="481"/>
      <c r="CNN145" s="481"/>
      <c r="CNO145" s="481"/>
      <c r="CNP145" s="481"/>
      <c r="CNQ145" s="481"/>
      <c r="CNR145" s="481"/>
      <c r="CNS145" s="481"/>
      <c r="CNT145" s="481"/>
      <c r="CNU145" s="481"/>
      <c r="CNV145" s="481"/>
      <c r="CNW145" s="481"/>
      <c r="CNX145" s="481"/>
      <c r="CNY145" s="481"/>
      <c r="CNZ145" s="481"/>
      <c r="COA145" s="481"/>
      <c r="COB145" s="481"/>
      <c r="COC145" s="481"/>
      <c r="COD145" s="481"/>
      <c r="COE145" s="481"/>
      <c r="COF145" s="481"/>
      <c r="COG145" s="481"/>
      <c r="COH145" s="481"/>
      <c r="COI145" s="481"/>
      <c r="COJ145" s="481"/>
      <c r="COK145" s="481"/>
      <c r="COL145" s="481"/>
      <c r="COM145" s="481"/>
      <c r="CON145" s="481"/>
      <c r="COO145" s="481"/>
      <c r="COP145" s="481"/>
      <c r="COQ145" s="481"/>
      <c r="COR145" s="481"/>
      <c r="COS145" s="481"/>
      <c r="COT145" s="481"/>
      <c r="COU145" s="481"/>
      <c r="COV145" s="481"/>
      <c r="COW145" s="481"/>
      <c r="COX145" s="481"/>
      <c r="COY145" s="481"/>
      <c r="COZ145" s="481"/>
      <c r="CPA145" s="481"/>
      <c r="CPB145" s="481"/>
      <c r="CPC145" s="481"/>
      <c r="CPD145" s="481"/>
      <c r="CPE145" s="481"/>
      <c r="CPF145" s="481"/>
      <c r="CPG145" s="481"/>
      <c r="CPH145" s="481"/>
      <c r="CPI145" s="481"/>
      <c r="CPJ145" s="481"/>
      <c r="CPK145" s="481"/>
      <c r="CPL145" s="481"/>
      <c r="CPM145" s="481"/>
      <c r="CPN145" s="481"/>
      <c r="CPO145" s="481"/>
      <c r="CPP145" s="481"/>
      <c r="CPQ145" s="481"/>
      <c r="CPR145" s="481"/>
      <c r="CPS145" s="481"/>
      <c r="CPT145" s="481"/>
      <c r="CPU145" s="481"/>
      <c r="CPV145" s="481"/>
      <c r="CPW145" s="481"/>
      <c r="CPX145" s="481"/>
      <c r="CPY145" s="481"/>
      <c r="CPZ145" s="481"/>
      <c r="CQA145" s="481"/>
      <c r="CQB145" s="481"/>
      <c r="CQC145" s="481"/>
      <c r="CQD145" s="481"/>
      <c r="CQE145" s="481"/>
      <c r="CQF145" s="481"/>
      <c r="CQG145" s="481"/>
      <c r="CQH145" s="481"/>
      <c r="CQI145" s="481"/>
      <c r="CQJ145" s="481"/>
      <c r="CQK145" s="481"/>
      <c r="CQL145" s="481"/>
      <c r="CQM145" s="481"/>
      <c r="CQN145" s="481"/>
      <c r="CQO145" s="481"/>
      <c r="CQP145" s="481"/>
      <c r="CQQ145" s="481"/>
      <c r="CQR145" s="481"/>
      <c r="CQS145" s="481"/>
      <c r="CQT145" s="481"/>
      <c r="CQU145" s="481"/>
      <c r="CQV145" s="481"/>
      <c r="CQW145" s="481"/>
      <c r="CQX145" s="481"/>
      <c r="CQY145" s="481"/>
      <c r="CQZ145" s="481"/>
      <c r="CRA145" s="481"/>
      <c r="CRB145" s="481"/>
      <c r="CRC145" s="481"/>
      <c r="CRD145" s="481"/>
      <c r="CRE145" s="481"/>
      <c r="CRF145" s="481"/>
      <c r="CRG145" s="481"/>
      <c r="CRH145" s="481"/>
      <c r="CRI145" s="481"/>
      <c r="CRJ145" s="481"/>
      <c r="CRK145" s="481"/>
      <c r="CRL145" s="481"/>
      <c r="CRM145" s="481"/>
      <c r="CRN145" s="481"/>
      <c r="CRO145" s="481"/>
      <c r="CRP145" s="481"/>
      <c r="CRQ145" s="481"/>
      <c r="CRR145" s="481"/>
      <c r="CRS145" s="481"/>
      <c r="CRT145" s="481"/>
      <c r="CRU145" s="481"/>
      <c r="CRV145" s="481"/>
      <c r="CRW145" s="481"/>
      <c r="CRX145" s="481"/>
      <c r="CRY145" s="481"/>
      <c r="CRZ145" s="481"/>
      <c r="CSA145" s="481"/>
      <c r="CSB145" s="481"/>
      <c r="CSC145" s="481"/>
      <c r="CSD145" s="481"/>
      <c r="CSE145" s="481"/>
      <c r="CSF145" s="481"/>
      <c r="CSG145" s="481"/>
      <c r="CSH145" s="481"/>
      <c r="CSI145" s="481"/>
      <c r="CSJ145" s="481"/>
      <c r="CSK145" s="481"/>
      <c r="CSL145" s="481"/>
      <c r="CSM145" s="481"/>
      <c r="CSN145" s="481"/>
      <c r="CSO145" s="481"/>
      <c r="CSP145" s="481"/>
      <c r="CSQ145" s="481"/>
      <c r="CSR145" s="481"/>
      <c r="CSS145" s="481"/>
      <c r="CST145" s="481"/>
      <c r="CSU145" s="481"/>
      <c r="CSV145" s="481"/>
      <c r="CSW145" s="481"/>
      <c r="CSX145" s="481"/>
      <c r="CSY145" s="481"/>
      <c r="CSZ145" s="481"/>
      <c r="CTA145" s="481"/>
      <c r="CTB145" s="481"/>
      <c r="CTC145" s="481"/>
      <c r="CTD145" s="481"/>
      <c r="CTE145" s="481"/>
      <c r="CTF145" s="481"/>
      <c r="CTG145" s="481"/>
      <c r="CTH145" s="481"/>
      <c r="CTI145" s="481"/>
      <c r="CTJ145" s="481"/>
      <c r="CTK145" s="481"/>
      <c r="CTL145" s="481"/>
      <c r="CTM145" s="481"/>
      <c r="CTN145" s="481"/>
      <c r="CTO145" s="481"/>
      <c r="CTP145" s="481"/>
      <c r="CTQ145" s="481"/>
      <c r="CTR145" s="481"/>
      <c r="CTS145" s="481"/>
      <c r="CTT145" s="481"/>
      <c r="CTU145" s="481"/>
      <c r="CTV145" s="481"/>
      <c r="CTW145" s="481"/>
      <c r="CTX145" s="481"/>
      <c r="CTY145" s="481"/>
      <c r="CTZ145" s="481"/>
      <c r="CUA145" s="481"/>
      <c r="CUB145" s="481"/>
      <c r="CUC145" s="481"/>
      <c r="CUD145" s="481"/>
      <c r="CUE145" s="481"/>
      <c r="CUF145" s="481"/>
      <c r="CUG145" s="481"/>
      <c r="CUH145" s="481"/>
      <c r="CUI145" s="481"/>
      <c r="CUJ145" s="481"/>
      <c r="CUK145" s="481"/>
      <c r="CUL145" s="481"/>
      <c r="CUM145" s="481"/>
      <c r="CUN145" s="481"/>
      <c r="CUO145" s="481"/>
      <c r="CUP145" s="481"/>
      <c r="CUQ145" s="481"/>
      <c r="CUR145" s="481"/>
      <c r="CUS145" s="481"/>
      <c r="CUT145" s="481"/>
      <c r="CUU145" s="481"/>
      <c r="CUV145" s="481"/>
      <c r="CUW145" s="481"/>
      <c r="CUX145" s="481"/>
      <c r="CUY145" s="481"/>
      <c r="CUZ145" s="481"/>
      <c r="CVA145" s="481"/>
      <c r="CVB145" s="481"/>
      <c r="CVC145" s="481"/>
      <c r="CVD145" s="481"/>
      <c r="CVE145" s="481"/>
      <c r="CVF145" s="481"/>
      <c r="CVG145" s="481"/>
      <c r="CVH145" s="481"/>
      <c r="CVI145" s="481"/>
      <c r="CVJ145" s="481"/>
      <c r="CVK145" s="481"/>
      <c r="CVL145" s="481"/>
      <c r="CVM145" s="481"/>
      <c r="CVN145" s="481"/>
      <c r="CVO145" s="481"/>
      <c r="CVP145" s="481"/>
      <c r="CVQ145" s="481"/>
      <c r="CVR145" s="481"/>
      <c r="CVS145" s="481"/>
      <c r="CVT145" s="481"/>
      <c r="CVU145" s="481"/>
      <c r="CVV145" s="481"/>
      <c r="CVW145" s="481"/>
      <c r="CVX145" s="481"/>
      <c r="CVY145" s="481"/>
      <c r="CVZ145" s="481"/>
      <c r="CWA145" s="481"/>
      <c r="CWB145" s="481"/>
      <c r="CWC145" s="481"/>
      <c r="CWD145" s="481"/>
      <c r="CWE145" s="481"/>
      <c r="CWF145" s="481"/>
      <c r="CWG145" s="481"/>
      <c r="CWH145" s="481"/>
      <c r="CWI145" s="481"/>
      <c r="CWJ145" s="481"/>
      <c r="CWK145" s="481"/>
      <c r="CWL145" s="481"/>
      <c r="CWM145" s="481"/>
      <c r="CWN145" s="481"/>
      <c r="CWO145" s="481"/>
      <c r="CWP145" s="481"/>
      <c r="CWQ145" s="481"/>
      <c r="CWR145" s="481"/>
      <c r="CWS145" s="481"/>
      <c r="CWT145" s="481"/>
      <c r="CWU145" s="481"/>
      <c r="CWV145" s="481"/>
      <c r="CWW145" s="481"/>
      <c r="CWX145" s="481"/>
      <c r="CWY145" s="481"/>
      <c r="CWZ145" s="481"/>
      <c r="CXA145" s="481"/>
      <c r="CXB145" s="481"/>
      <c r="CXC145" s="481"/>
      <c r="CXD145" s="481"/>
      <c r="CXE145" s="481"/>
      <c r="CXF145" s="481"/>
      <c r="CXG145" s="481"/>
      <c r="CXH145" s="481"/>
      <c r="CXI145" s="481"/>
      <c r="CXJ145" s="481"/>
      <c r="CXK145" s="481"/>
      <c r="CXL145" s="481"/>
      <c r="CXM145" s="481"/>
      <c r="CXN145" s="481"/>
      <c r="CXO145" s="481"/>
      <c r="CXP145" s="481"/>
      <c r="CXQ145" s="481"/>
      <c r="CXR145" s="481"/>
      <c r="CXS145" s="481"/>
      <c r="CXT145" s="481"/>
      <c r="CXU145" s="481"/>
      <c r="CXV145" s="481"/>
      <c r="CXW145" s="481"/>
      <c r="CXX145" s="481"/>
      <c r="CXY145" s="481"/>
      <c r="CXZ145" s="481"/>
      <c r="CYA145" s="481"/>
      <c r="CYB145" s="481"/>
      <c r="CYC145" s="481"/>
      <c r="CYD145" s="481"/>
      <c r="CYE145" s="481"/>
      <c r="CYF145" s="481"/>
      <c r="CYG145" s="481"/>
      <c r="CYH145" s="481"/>
      <c r="CYI145" s="481"/>
      <c r="CYJ145" s="481"/>
      <c r="CYK145" s="481"/>
      <c r="CYL145" s="481"/>
      <c r="CYM145" s="481"/>
      <c r="CYN145" s="481"/>
      <c r="CYO145" s="481"/>
      <c r="CYP145" s="481"/>
      <c r="CYQ145" s="481"/>
      <c r="CYR145" s="481"/>
      <c r="CYS145" s="481"/>
      <c r="CYT145" s="481"/>
      <c r="CYU145" s="481"/>
      <c r="CYV145" s="481"/>
      <c r="CYW145" s="481"/>
      <c r="CYX145" s="481"/>
      <c r="CYY145" s="481"/>
      <c r="CYZ145" s="481"/>
      <c r="CZA145" s="481"/>
      <c r="CZB145" s="481"/>
      <c r="CZC145" s="481"/>
      <c r="CZD145" s="481"/>
      <c r="CZE145" s="481"/>
      <c r="CZF145" s="481"/>
      <c r="CZG145" s="481"/>
      <c r="CZH145" s="481"/>
      <c r="CZI145" s="481"/>
      <c r="CZJ145" s="481"/>
      <c r="CZK145" s="481"/>
      <c r="CZL145" s="481"/>
      <c r="CZM145" s="481"/>
      <c r="CZN145" s="481"/>
      <c r="CZO145" s="481"/>
      <c r="CZP145" s="481"/>
      <c r="CZQ145" s="481"/>
      <c r="CZR145" s="481"/>
      <c r="CZS145" s="481"/>
      <c r="CZT145" s="481"/>
      <c r="CZU145" s="481"/>
      <c r="CZV145" s="481"/>
      <c r="CZW145" s="481"/>
      <c r="CZX145" s="481"/>
      <c r="CZY145" s="481"/>
      <c r="CZZ145" s="481"/>
      <c r="DAA145" s="481"/>
      <c r="DAB145" s="481"/>
      <c r="DAC145" s="481"/>
      <c r="DAD145" s="481"/>
      <c r="DAE145" s="481"/>
      <c r="DAF145" s="481"/>
      <c r="DAG145" s="481"/>
      <c r="DAH145" s="481"/>
      <c r="DAI145" s="481"/>
      <c r="DAJ145" s="481"/>
      <c r="DAK145" s="481"/>
      <c r="DAL145" s="481"/>
      <c r="DAM145" s="481"/>
      <c r="DAN145" s="481"/>
      <c r="DAO145" s="481"/>
      <c r="DAP145" s="481"/>
      <c r="DAQ145" s="481"/>
      <c r="DAR145" s="481"/>
      <c r="DAS145" s="481"/>
      <c r="DAT145" s="481"/>
      <c r="DAU145" s="481"/>
      <c r="DAV145" s="481"/>
      <c r="DAW145" s="481"/>
      <c r="DAX145" s="481"/>
      <c r="DAY145" s="481"/>
      <c r="DAZ145" s="481"/>
      <c r="DBA145" s="481"/>
      <c r="DBB145" s="481"/>
      <c r="DBC145" s="481"/>
      <c r="DBD145" s="481"/>
      <c r="DBE145" s="481"/>
      <c r="DBF145" s="481"/>
      <c r="DBG145" s="481"/>
      <c r="DBH145" s="481"/>
      <c r="DBI145" s="481"/>
      <c r="DBJ145" s="481"/>
      <c r="DBK145" s="481"/>
      <c r="DBL145" s="481"/>
      <c r="DBM145" s="481"/>
      <c r="DBN145" s="481"/>
      <c r="DBO145" s="481"/>
      <c r="DBP145" s="481"/>
      <c r="DBQ145" s="481"/>
      <c r="DBR145" s="481"/>
      <c r="DBS145" s="481"/>
      <c r="DBT145" s="481"/>
      <c r="DBU145" s="481"/>
      <c r="DBV145" s="481"/>
      <c r="DBW145" s="481"/>
      <c r="DBX145" s="481"/>
      <c r="DBY145" s="481"/>
      <c r="DBZ145" s="481"/>
      <c r="DCA145" s="481"/>
      <c r="DCB145" s="481"/>
      <c r="DCC145" s="481"/>
      <c r="DCD145" s="481"/>
      <c r="DCE145" s="481"/>
      <c r="DCF145" s="481"/>
      <c r="DCG145" s="481"/>
      <c r="DCH145" s="481"/>
      <c r="DCI145" s="481"/>
      <c r="DCJ145" s="481"/>
      <c r="DCK145" s="481"/>
      <c r="DCL145" s="481"/>
      <c r="DCM145" s="481"/>
      <c r="DCN145" s="481"/>
      <c r="DCO145" s="481"/>
      <c r="DCP145" s="481"/>
      <c r="DCQ145" s="481"/>
      <c r="DCR145" s="481"/>
      <c r="DCS145" s="481"/>
      <c r="DCT145" s="481"/>
      <c r="DCU145" s="481"/>
      <c r="DCV145" s="481"/>
      <c r="DCW145" s="481"/>
      <c r="DCX145" s="481"/>
      <c r="DCY145" s="481"/>
      <c r="DCZ145" s="481"/>
      <c r="DDA145" s="481"/>
      <c r="DDB145" s="481"/>
      <c r="DDC145" s="481"/>
      <c r="DDD145" s="481"/>
      <c r="DDE145" s="481"/>
      <c r="DDF145" s="481"/>
      <c r="DDG145" s="481"/>
      <c r="DDH145" s="481"/>
      <c r="DDI145" s="481"/>
      <c r="DDJ145" s="481"/>
      <c r="DDK145" s="481"/>
      <c r="DDL145" s="481"/>
      <c r="DDM145" s="481"/>
      <c r="DDN145" s="481"/>
      <c r="DDO145" s="481"/>
      <c r="DDP145" s="481"/>
      <c r="DDQ145" s="481"/>
      <c r="DDR145" s="481"/>
      <c r="DDS145" s="481"/>
      <c r="DDT145" s="481"/>
      <c r="DDU145" s="481"/>
      <c r="DDV145" s="481"/>
      <c r="DDW145" s="481"/>
      <c r="DDX145" s="481"/>
      <c r="DDY145" s="481"/>
      <c r="DDZ145" s="481"/>
      <c r="DEA145" s="481"/>
      <c r="DEB145" s="481"/>
      <c r="DEC145" s="481"/>
      <c r="DED145" s="481"/>
      <c r="DEE145" s="481"/>
      <c r="DEF145" s="481"/>
      <c r="DEG145" s="481"/>
      <c r="DEH145" s="481"/>
      <c r="DEI145" s="481"/>
      <c r="DEJ145" s="481"/>
      <c r="DEK145" s="481"/>
      <c r="DEL145" s="481"/>
      <c r="DEM145" s="481"/>
      <c r="DEN145" s="481"/>
      <c r="DEO145" s="481"/>
      <c r="DEP145" s="481"/>
      <c r="DEQ145" s="481"/>
      <c r="DER145" s="481"/>
      <c r="DES145" s="481"/>
      <c r="DET145" s="481"/>
      <c r="DEU145" s="481"/>
      <c r="DEV145" s="481"/>
      <c r="DEW145" s="481"/>
      <c r="DEX145" s="481"/>
      <c r="DEY145" s="481"/>
      <c r="DEZ145" s="481"/>
      <c r="DFA145" s="481"/>
      <c r="DFB145" s="481"/>
      <c r="DFC145" s="481"/>
      <c r="DFD145" s="481"/>
      <c r="DFE145" s="481"/>
      <c r="DFF145" s="481"/>
      <c r="DFG145" s="481"/>
      <c r="DFH145" s="481"/>
      <c r="DFI145" s="481"/>
      <c r="DFJ145" s="481"/>
      <c r="DFK145" s="481"/>
      <c r="DFL145" s="481"/>
      <c r="DFM145" s="481"/>
      <c r="DFN145" s="481"/>
      <c r="DFO145" s="481"/>
      <c r="DFP145" s="481"/>
      <c r="DFQ145" s="481"/>
      <c r="DFR145" s="481"/>
      <c r="DFS145" s="481"/>
      <c r="DFT145" s="481"/>
      <c r="DFU145" s="481"/>
      <c r="DFV145" s="481"/>
      <c r="DFW145" s="481"/>
      <c r="DFX145" s="481"/>
      <c r="DFY145" s="481"/>
      <c r="DFZ145" s="481"/>
      <c r="DGA145" s="481"/>
      <c r="DGB145" s="481"/>
      <c r="DGC145" s="481"/>
      <c r="DGD145" s="481"/>
      <c r="DGE145" s="481"/>
      <c r="DGF145" s="481"/>
      <c r="DGG145" s="481"/>
      <c r="DGH145" s="481"/>
      <c r="DGI145" s="481"/>
      <c r="DGJ145" s="481"/>
      <c r="DGK145" s="481"/>
      <c r="DGL145" s="481"/>
      <c r="DGM145" s="481"/>
      <c r="DGN145" s="481"/>
      <c r="DGO145" s="481"/>
      <c r="DGP145" s="481"/>
      <c r="DGQ145" s="481"/>
      <c r="DGR145" s="481"/>
      <c r="DGS145" s="481"/>
      <c r="DGT145" s="481"/>
      <c r="DGU145" s="481"/>
      <c r="DGV145" s="481"/>
      <c r="DGW145" s="481"/>
      <c r="DGX145" s="481"/>
      <c r="DGY145" s="481"/>
      <c r="DGZ145" s="481"/>
      <c r="DHA145" s="481"/>
      <c r="DHB145" s="481"/>
      <c r="DHC145" s="481"/>
      <c r="DHD145" s="481"/>
      <c r="DHE145" s="481"/>
      <c r="DHF145" s="481"/>
      <c r="DHG145" s="481"/>
      <c r="DHH145" s="481"/>
      <c r="DHI145" s="481"/>
      <c r="DHJ145" s="481"/>
      <c r="DHK145" s="481"/>
      <c r="DHL145" s="481"/>
      <c r="DHM145" s="481"/>
      <c r="DHN145" s="481"/>
      <c r="DHO145" s="481"/>
      <c r="DHP145" s="481"/>
      <c r="DHQ145" s="481"/>
      <c r="DHR145" s="481"/>
      <c r="DHS145" s="481"/>
      <c r="DHT145" s="481"/>
      <c r="DHU145" s="481"/>
      <c r="DHV145" s="481"/>
      <c r="DHW145" s="481"/>
      <c r="DHX145" s="481"/>
      <c r="DHY145" s="481"/>
      <c r="DHZ145" s="481"/>
      <c r="DIA145" s="481"/>
      <c r="DIB145" s="481"/>
      <c r="DIC145" s="481"/>
      <c r="DID145" s="481"/>
      <c r="DIE145" s="481"/>
      <c r="DIF145" s="481"/>
      <c r="DIG145" s="481"/>
      <c r="DIH145" s="481"/>
      <c r="DII145" s="481"/>
      <c r="DIJ145" s="481"/>
      <c r="DIK145" s="481"/>
      <c r="DIL145" s="481"/>
      <c r="DIM145" s="481"/>
      <c r="DIN145" s="481"/>
      <c r="DIO145" s="481"/>
      <c r="DIP145" s="481"/>
      <c r="DIQ145" s="481"/>
      <c r="DIR145" s="481"/>
      <c r="DIS145" s="481"/>
      <c r="DIT145" s="481"/>
      <c r="DIU145" s="481"/>
      <c r="DIV145" s="481"/>
      <c r="DIW145" s="481"/>
      <c r="DIX145" s="481"/>
      <c r="DIY145" s="481"/>
      <c r="DIZ145" s="481"/>
      <c r="DJA145" s="481"/>
      <c r="DJB145" s="481"/>
      <c r="DJC145" s="481"/>
      <c r="DJD145" s="481"/>
      <c r="DJE145" s="481"/>
      <c r="DJF145" s="481"/>
      <c r="DJG145" s="481"/>
      <c r="DJH145" s="481"/>
      <c r="DJI145" s="481"/>
      <c r="DJJ145" s="481"/>
      <c r="DJK145" s="481"/>
      <c r="DJL145" s="481"/>
      <c r="DJM145" s="481"/>
      <c r="DJN145" s="481"/>
      <c r="DJO145" s="481"/>
      <c r="DJP145" s="481"/>
      <c r="DJQ145" s="481"/>
      <c r="DJR145" s="481"/>
      <c r="DJS145" s="481"/>
      <c r="DJT145" s="481"/>
      <c r="DJU145" s="481"/>
      <c r="DJV145" s="481"/>
      <c r="DJW145" s="481"/>
      <c r="DJX145" s="481"/>
      <c r="DJY145" s="481"/>
      <c r="DJZ145" s="481"/>
      <c r="DKA145" s="481"/>
      <c r="DKB145" s="481"/>
      <c r="DKC145" s="481"/>
      <c r="DKD145" s="481"/>
      <c r="DKE145" s="481"/>
      <c r="DKF145" s="481"/>
      <c r="DKG145" s="481"/>
      <c r="DKH145" s="481"/>
      <c r="DKI145" s="481"/>
      <c r="DKJ145" s="481"/>
      <c r="DKK145" s="481"/>
      <c r="DKL145" s="481"/>
      <c r="DKM145" s="481"/>
      <c r="DKN145" s="481"/>
      <c r="DKO145" s="481"/>
      <c r="DKP145" s="481"/>
      <c r="DKQ145" s="481"/>
      <c r="DKR145" s="481"/>
      <c r="DKS145" s="481"/>
      <c r="DKT145" s="481"/>
      <c r="DKU145" s="481"/>
      <c r="DKV145" s="481"/>
      <c r="DKW145" s="481"/>
      <c r="DKX145" s="481"/>
      <c r="DKY145" s="481"/>
      <c r="DKZ145" s="481"/>
      <c r="DLA145" s="481"/>
      <c r="DLB145" s="481"/>
      <c r="DLC145" s="481"/>
      <c r="DLD145" s="481"/>
      <c r="DLE145" s="481"/>
      <c r="DLF145" s="481"/>
      <c r="DLG145" s="481"/>
      <c r="DLH145" s="481"/>
      <c r="DLI145" s="481"/>
      <c r="DLJ145" s="481"/>
      <c r="DLK145" s="481"/>
      <c r="DLL145" s="481"/>
      <c r="DLM145" s="481"/>
      <c r="DLN145" s="481"/>
      <c r="DLO145" s="481"/>
      <c r="DLP145" s="481"/>
      <c r="DLQ145" s="481"/>
      <c r="DLR145" s="481"/>
      <c r="DLS145" s="481"/>
      <c r="DLT145" s="481"/>
      <c r="DLU145" s="481"/>
      <c r="DLV145" s="481"/>
      <c r="DLW145" s="481"/>
      <c r="DLX145" s="481"/>
      <c r="DLY145" s="481"/>
      <c r="DLZ145" s="481"/>
      <c r="DMA145" s="481"/>
      <c r="DMB145" s="481"/>
      <c r="DMC145" s="481"/>
      <c r="DMD145" s="481"/>
      <c r="DME145" s="481"/>
      <c r="DMF145" s="481"/>
      <c r="DMG145" s="481"/>
      <c r="DMH145" s="481"/>
      <c r="DMI145" s="481"/>
      <c r="DMJ145" s="481"/>
      <c r="DMK145" s="481"/>
      <c r="DML145" s="481"/>
      <c r="DMM145" s="481"/>
      <c r="DMN145" s="481"/>
      <c r="DMO145" s="481"/>
      <c r="DMP145" s="481"/>
      <c r="DMQ145" s="481"/>
      <c r="DMR145" s="481"/>
      <c r="DMS145" s="481"/>
      <c r="DMT145" s="481"/>
      <c r="DMU145" s="481"/>
      <c r="DMV145" s="481"/>
      <c r="DMW145" s="481"/>
      <c r="DMX145" s="481"/>
      <c r="DMY145" s="481"/>
      <c r="DMZ145" s="481"/>
      <c r="DNA145" s="481"/>
      <c r="DNB145" s="481"/>
      <c r="DNC145" s="481"/>
      <c r="DND145" s="481"/>
      <c r="DNE145" s="481"/>
      <c r="DNF145" s="481"/>
      <c r="DNG145" s="481"/>
      <c r="DNH145" s="481"/>
      <c r="DNI145" s="481"/>
      <c r="DNJ145" s="481"/>
      <c r="DNK145" s="481"/>
      <c r="DNL145" s="481"/>
      <c r="DNM145" s="481"/>
      <c r="DNN145" s="481"/>
      <c r="DNO145" s="481"/>
      <c r="DNP145" s="481"/>
      <c r="DNQ145" s="481"/>
      <c r="DNR145" s="481"/>
      <c r="DNS145" s="481"/>
      <c r="DNT145" s="481"/>
      <c r="DNU145" s="481"/>
      <c r="DNV145" s="481"/>
      <c r="DNW145" s="481"/>
      <c r="DNX145" s="481"/>
      <c r="DNY145" s="481"/>
      <c r="DNZ145" s="481"/>
      <c r="DOA145" s="481"/>
      <c r="DOB145" s="481"/>
      <c r="DOC145" s="481"/>
      <c r="DOD145" s="481"/>
      <c r="DOE145" s="481"/>
      <c r="DOF145" s="481"/>
      <c r="DOG145" s="481"/>
      <c r="DOH145" s="481"/>
      <c r="DOI145" s="481"/>
      <c r="DOJ145" s="481"/>
      <c r="DOK145" s="481"/>
      <c r="DOL145" s="481"/>
      <c r="DOM145" s="481"/>
      <c r="DON145" s="481"/>
      <c r="DOO145" s="481"/>
      <c r="DOP145" s="481"/>
      <c r="DOQ145" s="481"/>
      <c r="DOR145" s="481"/>
      <c r="DOS145" s="481"/>
      <c r="DOT145" s="481"/>
      <c r="DOU145" s="481"/>
      <c r="DOV145" s="481"/>
      <c r="DOW145" s="481"/>
      <c r="DOX145" s="481"/>
      <c r="DOY145" s="481"/>
      <c r="DOZ145" s="481"/>
      <c r="DPA145" s="481"/>
      <c r="DPB145" s="481"/>
      <c r="DPC145" s="481"/>
      <c r="DPD145" s="481"/>
      <c r="DPE145" s="481"/>
      <c r="DPF145" s="481"/>
      <c r="DPG145" s="481"/>
      <c r="DPH145" s="481"/>
      <c r="DPI145" s="481"/>
      <c r="DPJ145" s="481"/>
      <c r="DPK145" s="481"/>
      <c r="DPL145" s="481"/>
      <c r="DPM145" s="481"/>
      <c r="DPN145" s="481"/>
      <c r="DPO145" s="481"/>
      <c r="DPP145" s="481"/>
      <c r="DPQ145" s="481"/>
      <c r="DPR145" s="481"/>
      <c r="DPS145" s="481"/>
      <c r="DPT145" s="481"/>
      <c r="DPU145" s="481"/>
      <c r="DPV145" s="481"/>
      <c r="DPW145" s="481"/>
      <c r="DPX145" s="481"/>
      <c r="DPY145" s="481"/>
      <c r="DPZ145" s="481"/>
      <c r="DQA145" s="481"/>
      <c r="DQB145" s="481"/>
      <c r="DQC145" s="481"/>
      <c r="DQD145" s="481"/>
      <c r="DQE145" s="481"/>
      <c r="DQF145" s="481"/>
      <c r="DQG145" s="481"/>
      <c r="DQH145" s="481"/>
      <c r="DQI145" s="481"/>
      <c r="DQJ145" s="481"/>
      <c r="DQK145" s="481"/>
      <c r="DQL145" s="481"/>
      <c r="DQM145" s="481"/>
      <c r="DQN145" s="481"/>
      <c r="DQO145" s="481"/>
      <c r="DQP145" s="481"/>
      <c r="DQQ145" s="481"/>
      <c r="DQR145" s="481"/>
      <c r="DQS145" s="481"/>
      <c r="DQT145" s="481"/>
      <c r="DQU145" s="481"/>
      <c r="DQV145" s="481"/>
      <c r="DQW145" s="481"/>
      <c r="DQX145" s="481"/>
      <c r="DQY145" s="481"/>
      <c r="DQZ145" s="481"/>
      <c r="DRA145" s="481"/>
      <c r="DRB145" s="481"/>
      <c r="DRC145" s="481"/>
      <c r="DRD145" s="481"/>
      <c r="DRE145" s="481"/>
      <c r="DRF145" s="481"/>
      <c r="DRG145" s="481"/>
      <c r="DRH145" s="481"/>
      <c r="DRI145" s="481"/>
      <c r="DRJ145" s="481"/>
      <c r="DRK145" s="481"/>
      <c r="DRL145" s="481"/>
      <c r="DRM145" s="481"/>
      <c r="DRN145" s="481"/>
      <c r="DRO145" s="481"/>
      <c r="DRP145" s="481"/>
      <c r="DRQ145" s="481"/>
      <c r="DRR145" s="481"/>
      <c r="DRS145" s="481"/>
      <c r="DRT145" s="481"/>
      <c r="DRU145" s="481"/>
      <c r="DRV145" s="481"/>
      <c r="DRW145" s="481"/>
      <c r="DRX145" s="481"/>
      <c r="DRY145" s="481"/>
      <c r="DRZ145" s="481"/>
      <c r="DSA145" s="481"/>
      <c r="DSB145" s="481"/>
      <c r="DSC145" s="481"/>
      <c r="DSD145" s="481"/>
      <c r="DSE145" s="481"/>
      <c r="DSF145" s="481"/>
      <c r="DSG145" s="481"/>
      <c r="DSH145" s="481"/>
      <c r="DSI145" s="481"/>
      <c r="DSJ145" s="481"/>
      <c r="DSK145" s="481"/>
      <c r="DSL145" s="481"/>
      <c r="DSM145" s="481"/>
      <c r="DSN145" s="481"/>
      <c r="DSO145" s="481"/>
      <c r="DSP145" s="481"/>
      <c r="DSQ145" s="481"/>
      <c r="DSR145" s="481"/>
      <c r="DSS145" s="481"/>
      <c r="DST145" s="481"/>
      <c r="DSU145" s="481"/>
      <c r="DSV145" s="481"/>
      <c r="DSW145" s="481"/>
      <c r="DSX145" s="481"/>
      <c r="DSY145" s="481"/>
      <c r="DSZ145" s="481"/>
      <c r="DTA145" s="481"/>
      <c r="DTB145" s="481"/>
      <c r="DTC145" s="481"/>
      <c r="DTD145" s="481"/>
      <c r="DTE145" s="481"/>
      <c r="DTF145" s="481"/>
      <c r="DTG145" s="481"/>
      <c r="DTH145" s="481"/>
      <c r="DTI145" s="481"/>
      <c r="DTJ145" s="481"/>
      <c r="DTK145" s="481"/>
      <c r="DTL145" s="481"/>
      <c r="DTM145" s="481"/>
      <c r="DTN145" s="481"/>
      <c r="DTO145" s="481"/>
      <c r="DTP145" s="481"/>
      <c r="DTQ145" s="481"/>
      <c r="DTR145" s="481"/>
      <c r="DTS145" s="481"/>
      <c r="DTT145" s="481"/>
      <c r="DTU145" s="481"/>
      <c r="DTV145" s="481"/>
      <c r="DTW145" s="481"/>
      <c r="DTX145" s="481"/>
      <c r="DTY145" s="481"/>
      <c r="DTZ145" s="481"/>
      <c r="DUA145" s="481"/>
      <c r="DUB145" s="481"/>
      <c r="DUC145" s="481"/>
      <c r="DUD145" s="481"/>
      <c r="DUE145" s="481"/>
      <c r="DUF145" s="481"/>
      <c r="DUG145" s="481"/>
      <c r="DUH145" s="481"/>
      <c r="DUI145" s="481"/>
      <c r="DUJ145" s="481"/>
      <c r="DUK145" s="481"/>
      <c r="DUL145" s="481"/>
      <c r="DUM145" s="481"/>
      <c r="DUN145" s="481"/>
      <c r="DUO145" s="481"/>
      <c r="DUP145" s="481"/>
      <c r="DUQ145" s="481"/>
      <c r="DUR145" s="481"/>
      <c r="DUS145" s="481"/>
      <c r="DUT145" s="481"/>
      <c r="DUU145" s="481"/>
      <c r="DUV145" s="481"/>
      <c r="DUW145" s="481"/>
      <c r="DUX145" s="481"/>
      <c r="DUY145" s="481"/>
      <c r="DUZ145" s="481"/>
      <c r="DVA145" s="481"/>
      <c r="DVB145" s="481"/>
      <c r="DVC145" s="481"/>
      <c r="DVD145" s="481"/>
      <c r="DVE145" s="481"/>
      <c r="DVF145" s="481"/>
      <c r="DVG145" s="481"/>
      <c r="DVH145" s="481"/>
      <c r="DVI145" s="481"/>
      <c r="DVJ145" s="481"/>
      <c r="DVK145" s="481"/>
      <c r="DVL145" s="481"/>
      <c r="DVM145" s="481"/>
      <c r="DVN145" s="481"/>
      <c r="DVO145" s="481"/>
      <c r="DVP145" s="481"/>
      <c r="DVQ145" s="481"/>
      <c r="DVR145" s="481"/>
      <c r="DVS145" s="481"/>
      <c r="DVT145" s="481"/>
      <c r="DVU145" s="481"/>
      <c r="DVV145" s="481"/>
      <c r="DVW145" s="481"/>
      <c r="DVX145" s="481"/>
      <c r="DVY145" s="481"/>
      <c r="DVZ145" s="481"/>
      <c r="DWA145" s="481"/>
      <c r="DWB145" s="481"/>
      <c r="DWC145" s="481"/>
      <c r="DWD145" s="481"/>
      <c r="DWE145" s="481"/>
      <c r="DWF145" s="481"/>
      <c r="DWG145" s="481"/>
      <c r="DWH145" s="481"/>
      <c r="DWI145" s="481"/>
      <c r="DWJ145" s="481"/>
      <c r="DWK145" s="481"/>
      <c r="DWL145" s="481"/>
      <c r="DWM145" s="481"/>
      <c r="DWN145" s="481"/>
      <c r="DWO145" s="481"/>
      <c r="DWP145" s="481"/>
      <c r="DWQ145" s="481"/>
      <c r="DWR145" s="481"/>
      <c r="DWS145" s="481"/>
      <c r="DWT145" s="481"/>
      <c r="DWU145" s="481"/>
      <c r="DWV145" s="481"/>
      <c r="DWW145" s="481"/>
      <c r="DWX145" s="481"/>
      <c r="DWY145" s="481"/>
      <c r="DWZ145" s="481"/>
      <c r="DXA145" s="481"/>
      <c r="DXB145" s="481"/>
      <c r="DXC145" s="481"/>
      <c r="DXD145" s="481"/>
      <c r="DXE145" s="481"/>
      <c r="DXF145" s="481"/>
      <c r="DXG145" s="481"/>
      <c r="DXH145" s="481"/>
      <c r="DXI145" s="481"/>
      <c r="DXJ145" s="481"/>
      <c r="DXK145" s="481"/>
      <c r="DXL145" s="481"/>
      <c r="DXM145" s="481"/>
      <c r="DXN145" s="481"/>
      <c r="DXO145" s="481"/>
      <c r="DXP145" s="481"/>
      <c r="DXQ145" s="481"/>
      <c r="DXR145" s="481"/>
      <c r="DXS145" s="481"/>
      <c r="DXT145" s="481"/>
      <c r="DXU145" s="481"/>
      <c r="DXV145" s="481"/>
      <c r="DXW145" s="481"/>
      <c r="DXX145" s="481"/>
      <c r="DXY145" s="481"/>
      <c r="DXZ145" s="481"/>
      <c r="DYA145" s="481"/>
      <c r="DYB145" s="481"/>
      <c r="DYC145" s="481"/>
      <c r="DYD145" s="481"/>
      <c r="DYE145" s="481"/>
      <c r="DYF145" s="481"/>
      <c r="DYG145" s="481"/>
      <c r="DYH145" s="481"/>
      <c r="DYI145" s="481"/>
      <c r="DYJ145" s="481"/>
      <c r="DYK145" s="481"/>
      <c r="DYL145" s="481"/>
      <c r="DYM145" s="481"/>
      <c r="DYN145" s="481"/>
      <c r="DYO145" s="481"/>
      <c r="DYP145" s="481"/>
      <c r="DYQ145" s="481"/>
      <c r="DYR145" s="481"/>
      <c r="DYS145" s="481"/>
      <c r="DYT145" s="481"/>
      <c r="DYU145" s="481"/>
      <c r="DYV145" s="481"/>
      <c r="DYW145" s="481"/>
      <c r="DYX145" s="481"/>
      <c r="DYY145" s="481"/>
      <c r="DYZ145" s="481"/>
      <c r="DZA145" s="481"/>
      <c r="DZB145" s="481"/>
      <c r="DZC145" s="481"/>
      <c r="DZD145" s="481"/>
      <c r="DZE145" s="481"/>
      <c r="DZF145" s="481"/>
      <c r="DZG145" s="481"/>
      <c r="DZH145" s="481"/>
      <c r="DZI145" s="481"/>
      <c r="DZJ145" s="481"/>
      <c r="DZK145" s="481"/>
      <c r="DZL145" s="481"/>
      <c r="DZM145" s="481"/>
      <c r="DZN145" s="481"/>
      <c r="DZO145" s="481"/>
      <c r="DZP145" s="481"/>
      <c r="DZQ145" s="481"/>
      <c r="DZR145" s="481"/>
      <c r="DZS145" s="481"/>
      <c r="DZT145" s="481"/>
      <c r="DZU145" s="481"/>
      <c r="DZV145" s="481"/>
      <c r="DZW145" s="481"/>
      <c r="DZX145" s="481"/>
      <c r="DZY145" s="481"/>
      <c r="DZZ145" s="481"/>
      <c r="EAA145" s="481"/>
      <c r="EAB145" s="481"/>
      <c r="EAC145" s="481"/>
      <c r="EAD145" s="481"/>
      <c r="EAE145" s="481"/>
      <c r="EAF145" s="481"/>
      <c r="EAG145" s="481"/>
      <c r="EAH145" s="481"/>
      <c r="EAI145" s="481"/>
      <c r="EAJ145" s="481"/>
      <c r="EAK145" s="481"/>
      <c r="EAL145" s="481"/>
      <c r="EAM145" s="481"/>
      <c r="EAN145" s="481"/>
      <c r="EAO145" s="481"/>
      <c r="EAP145" s="481"/>
      <c r="EAQ145" s="481"/>
      <c r="EAR145" s="481"/>
      <c r="EAS145" s="481"/>
      <c r="EAT145" s="481"/>
      <c r="EAU145" s="481"/>
      <c r="EAV145" s="481"/>
      <c r="EAW145" s="481"/>
      <c r="EAX145" s="481"/>
      <c r="EAY145" s="481"/>
      <c r="EAZ145" s="481"/>
      <c r="EBA145" s="481"/>
      <c r="EBB145" s="481"/>
      <c r="EBC145" s="481"/>
      <c r="EBD145" s="481"/>
      <c r="EBE145" s="481"/>
      <c r="EBF145" s="481"/>
      <c r="EBG145" s="481"/>
      <c r="EBH145" s="481"/>
      <c r="EBI145" s="481"/>
      <c r="EBJ145" s="481"/>
      <c r="EBK145" s="481"/>
      <c r="EBL145" s="481"/>
      <c r="EBM145" s="481"/>
      <c r="EBN145" s="481"/>
      <c r="EBO145" s="481"/>
      <c r="EBP145" s="481"/>
      <c r="EBQ145" s="481"/>
      <c r="EBR145" s="481"/>
      <c r="EBS145" s="481"/>
      <c r="EBT145" s="481"/>
      <c r="EBU145" s="481"/>
      <c r="EBV145" s="481"/>
      <c r="EBW145" s="481"/>
      <c r="EBX145" s="481"/>
      <c r="EBY145" s="481"/>
      <c r="EBZ145" s="481"/>
      <c r="ECA145" s="481"/>
      <c r="ECB145" s="481"/>
      <c r="ECC145" s="481"/>
      <c r="ECD145" s="481"/>
      <c r="ECE145" s="481"/>
      <c r="ECF145" s="481"/>
      <c r="ECG145" s="481"/>
      <c r="ECH145" s="481"/>
      <c r="ECI145" s="481"/>
      <c r="ECJ145" s="481"/>
      <c r="ECK145" s="481"/>
      <c r="ECL145" s="481"/>
      <c r="ECM145" s="481"/>
      <c r="ECN145" s="481"/>
      <c r="ECO145" s="481"/>
      <c r="ECP145" s="481"/>
      <c r="ECQ145" s="481"/>
      <c r="ECR145" s="481"/>
      <c r="ECS145" s="481"/>
      <c r="ECT145" s="481"/>
      <c r="ECU145" s="481"/>
      <c r="ECV145" s="481"/>
      <c r="ECW145" s="481"/>
      <c r="ECX145" s="481"/>
      <c r="ECY145" s="481"/>
      <c r="ECZ145" s="481"/>
      <c r="EDA145" s="481"/>
      <c r="EDB145" s="481"/>
      <c r="EDC145" s="481"/>
      <c r="EDD145" s="481"/>
      <c r="EDE145" s="481"/>
      <c r="EDF145" s="481"/>
      <c r="EDG145" s="481"/>
      <c r="EDH145" s="481"/>
      <c r="EDI145" s="481"/>
      <c r="EDJ145" s="481"/>
      <c r="EDK145" s="481"/>
      <c r="EDL145" s="481"/>
      <c r="EDM145" s="481"/>
      <c r="EDN145" s="481"/>
      <c r="EDO145" s="481"/>
      <c r="EDP145" s="481"/>
      <c r="EDQ145" s="481"/>
      <c r="EDR145" s="481"/>
      <c r="EDS145" s="481"/>
      <c r="EDT145" s="481"/>
      <c r="EDU145" s="481"/>
      <c r="EDV145" s="481"/>
      <c r="EDW145" s="481"/>
      <c r="EDX145" s="481"/>
      <c r="EDY145" s="481"/>
      <c r="EDZ145" s="481"/>
      <c r="EEA145" s="481"/>
      <c r="EEB145" s="481"/>
      <c r="EEC145" s="481"/>
      <c r="EED145" s="481"/>
      <c r="EEE145" s="481"/>
      <c r="EEF145" s="481"/>
      <c r="EEG145" s="481"/>
      <c r="EEH145" s="481"/>
      <c r="EEI145" s="481"/>
      <c r="EEJ145" s="481"/>
      <c r="EEK145" s="481"/>
      <c r="EEL145" s="481"/>
      <c r="EEM145" s="481"/>
      <c r="EEN145" s="481"/>
      <c r="EEO145" s="481"/>
      <c r="EEP145" s="481"/>
      <c r="EEQ145" s="481"/>
      <c r="EER145" s="481"/>
      <c r="EES145" s="481"/>
      <c r="EET145" s="481"/>
      <c r="EEU145" s="481"/>
      <c r="EEV145" s="481"/>
      <c r="EEW145" s="481"/>
      <c r="EEX145" s="481"/>
      <c r="EEY145" s="481"/>
      <c r="EEZ145" s="481"/>
      <c r="EFA145" s="481"/>
      <c r="EFB145" s="481"/>
      <c r="EFC145" s="481"/>
      <c r="EFD145" s="481"/>
      <c r="EFE145" s="481"/>
      <c r="EFF145" s="481"/>
      <c r="EFG145" s="481"/>
      <c r="EFH145" s="481"/>
      <c r="EFI145" s="481"/>
      <c r="EFJ145" s="481"/>
      <c r="EFK145" s="481"/>
      <c r="EFL145" s="481"/>
      <c r="EFM145" s="481"/>
      <c r="EFN145" s="481"/>
      <c r="EFO145" s="481"/>
      <c r="EFP145" s="481"/>
      <c r="EFQ145" s="481"/>
      <c r="EFR145" s="481"/>
      <c r="EFS145" s="481"/>
      <c r="EFT145" s="481"/>
      <c r="EFU145" s="481"/>
      <c r="EFV145" s="481"/>
      <c r="EFW145" s="481"/>
      <c r="EFX145" s="481"/>
      <c r="EFY145" s="481"/>
      <c r="EFZ145" s="481"/>
      <c r="EGA145" s="481"/>
      <c r="EGB145" s="481"/>
      <c r="EGC145" s="481"/>
      <c r="EGD145" s="481"/>
      <c r="EGE145" s="481"/>
      <c r="EGF145" s="481"/>
      <c r="EGG145" s="481"/>
      <c r="EGH145" s="481"/>
      <c r="EGI145" s="481"/>
      <c r="EGJ145" s="481"/>
      <c r="EGK145" s="481"/>
      <c r="EGL145" s="481"/>
      <c r="EGM145" s="481"/>
      <c r="EGN145" s="481"/>
      <c r="EGO145" s="481"/>
      <c r="EGP145" s="481"/>
      <c r="EGQ145" s="481"/>
      <c r="EGR145" s="481"/>
      <c r="EGS145" s="481"/>
      <c r="EGT145" s="481"/>
      <c r="EGU145" s="481"/>
      <c r="EGV145" s="481"/>
      <c r="EGW145" s="481"/>
      <c r="EGX145" s="481"/>
      <c r="EGY145" s="481"/>
      <c r="EGZ145" s="481"/>
      <c r="EHA145" s="481"/>
      <c r="EHB145" s="481"/>
      <c r="EHC145" s="481"/>
      <c r="EHD145" s="481"/>
      <c r="EHE145" s="481"/>
      <c r="EHF145" s="481"/>
      <c r="EHG145" s="481"/>
      <c r="EHH145" s="481"/>
      <c r="EHI145" s="481"/>
      <c r="EHJ145" s="481"/>
      <c r="EHK145" s="481"/>
      <c r="EHL145" s="481"/>
      <c r="EHM145" s="481"/>
      <c r="EHN145" s="481"/>
      <c r="EHO145" s="481"/>
      <c r="EHP145" s="481"/>
      <c r="EHQ145" s="481"/>
      <c r="EHR145" s="481"/>
      <c r="EHS145" s="481"/>
      <c r="EHT145" s="481"/>
      <c r="EHU145" s="481"/>
      <c r="EHV145" s="481"/>
      <c r="EHW145" s="481"/>
      <c r="EHX145" s="481"/>
      <c r="EHY145" s="481"/>
      <c r="EHZ145" s="481"/>
      <c r="EIA145" s="481"/>
      <c r="EIB145" s="481"/>
      <c r="EIC145" s="481"/>
      <c r="EID145" s="481"/>
      <c r="EIE145" s="481"/>
      <c r="EIF145" s="481"/>
      <c r="EIG145" s="481"/>
      <c r="EIH145" s="481"/>
      <c r="EII145" s="481"/>
      <c r="EIJ145" s="481"/>
      <c r="EIK145" s="481"/>
      <c r="EIL145" s="481"/>
      <c r="EIM145" s="481"/>
      <c r="EIN145" s="481"/>
      <c r="EIO145" s="481"/>
      <c r="EIP145" s="481"/>
      <c r="EIQ145" s="481"/>
      <c r="EIR145" s="481"/>
      <c r="EIS145" s="481"/>
      <c r="EIT145" s="481"/>
      <c r="EIU145" s="481"/>
      <c r="EIV145" s="481"/>
      <c r="EIW145" s="481"/>
      <c r="EIX145" s="481"/>
      <c r="EIY145" s="481"/>
      <c r="EIZ145" s="481"/>
      <c r="EJA145" s="481"/>
      <c r="EJB145" s="481"/>
      <c r="EJC145" s="481"/>
      <c r="EJD145" s="481"/>
      <c r="EJE145" s="481"/>
      <c r="EJF145" s="481"/>
      <c r="EJG145" s="481"/>
      <c r="EJH145" s="481"/>
      <c r="EJI145" s="481"/>
      <c r="EJJ145" s="481"/>
      <c r="EJK145" s="481"/>
      <c r="EJL145" s="481"/>
      <c r="EJM145" s="481"/>
      <c r="EJN145" s="481"/>
      <c r="EJO145" s="481"/>
      <c r="EJP145" s="481"/>
      <c r="EJQ145" s="481"/>
      <c r="EJR145" s="481"/>
      <c r="EJS145" s="481"/>
      <c r="EJT145" s="481"/>
      <c r="EJU145" s="481"/>
      <c r="EJV145" s="481"/>
      <c r="EJW145" s="481"/>
      <c r="EJX145" s="481"/>
      <c r="EJY145" s="481"/>
      <c r="EJZ145" s="481"/>
      <c r="EKA145" s="481"/>
      <c r="EKB145" s="481"/>
      <c r="EKC145" s="481"/>
      <c r="EKD145" s="481"/>
      <c r="EKE145" s="481"/>
      <c r="EKF145" s="481"/>
      <c r="EKG145" s="481"/>
      <c r="EKH145" s="481"/>
      <c r="EKI145" s="481"/>
      <c r="EKJ145" s="481"/>
      <c r="EKK145" s="481"/>
      <c r="EKL145" s="481"/>
      <c r="EKM145" s="481"/>
      <c r="EKN145" s="481"/>
      <c r="EKO145" s="481"/>
      <c r="EKP145" s="481"/>
      <c r="EKQ145" s="481"/>
      <c r="EKR145" s="481"/>
      <c r="EKS145" s="481"/>
      <c r="EKT145" s="481"/>
      <c r="EKU145" s="481"/>
      <c r="EKV145" s="481"/>
      <c r="EKW145" s="481"/>
      <c r="EKX145" s="481"/>
      <c r="EKY145" s="481"/>
      <c r="EKZ145" s="481"/>
      <c r="ELA145" s="481"/>
      <c r="ELB145" s="481"/>
      <c r="ELC145" s="481"/>
      <c r="ELD145" s="481"/>
      <c r="ELE145" s="481"/>
      <c r="ELF145" s="481"/>
      <c r="ELG145" s="481"/>
      <c r="ELH145" s="481"/>
      <c r="ELI145" s="481"/>
      <c r="ELJ145" s="481"/>
      <c r="ELK145" s="481"/>
      <c r="ELL145" s="481"/>
      <c r="ELM145" s="481"/>
      <c r="ELN145" s="481"/>
      <c r="ELO145" s="481"/>
      <c r="ELP145" s="481"/>
      <c r="ELQ145" s="481"/>
      <c r="ELR145" s="481"/>
      <c r="ELS145" s="481"/>
      <c r="ELT145" s="481"/>
      <c r="ELU145" s="481"/>
      <c r="ELV145" s="481"/>
      <c r="ELW145" s="481"/>
      <c r="ELX145" s="481"/>
      <c r="ELY145" s="481"/>
      <c r="ELZ145" s="481"/>
      <c r="EMA145" s="481"/>
      <c r="EMB145" s="481"/>
      <c r="EMC145" s="481"/>
      <c r="EMD145" s="481"/>
      <c r="EME145" s="481"/>
      <c r="EMF145" s="481"/>
      <c r="EMG145" s="481"/>
      <c r="EMH145" s="481"/>
      <c r="EMI145" s="481"/>
      <c r="EMJ145" s="481"/>
      <c r="EMK145" s="481"/>
      <c r="EML145" s="481"/>
      <c r="EMM145" s="481"/>
      <c r="EMN145" s="481"/>
      <c r="EMO145" s="481"/>
      <c r="EMP145" s="481"/>
      <c r="EMQ145" s="481"/>
      <c r="EMR145" s="481"/>
      <c r="EMS145" s="481"/>
      <c r="EMT145" s="481"/>
      <c r="EMU145" s="481"/>
      <c r="EMV145" s="481"/>
      <c r="EMW145" s="481"/>
      <c r="EMX145" s="481"/>
      <c r="EMY145" s="481"/>
      <c r="EMZ145" s="481"/>
      <c r="ENA145" s="481"/>
      <c r="ENB145" s="481"/>
      <c r="ENC145" s="481"/>
      <c r="END145" s="481"/>
      <c r="ENE145" s="481"/>
      <c r="ENF145" s="481"/>
      <c r="ENG145" s="481"/>
      <c r="ENH145" s="481"/>
      <c r="ENI145" s="481"/>
      <c r="ENJ145" s="481"/>
      <c r="ENK145" s="481"/>
      <c r="ENL145" s="481"/>
      <c r="ENM145" s="481"/>
      <c r="ENN145" s="481"/>
      <c r="ENO145" s="481"/>
      <c r="ENP145" s="481"/>
      <c r="ENQ145" s="481"/>
      <c r="ENR145" s="481"/>
      <c r="ENS145" s="481"/>
      <c r="ENT145" s="481"/>
      <c r="ENU145" s="481"/>
      <c r="ENV145" s="481"/>
      <c r="ENW145" s="481"/>
      <c r="ENX145" s="481"/>
      <c r="ENY145" s="481"/>
      <c r="ENZ145" s="481"/>
      <c r="EOA145" s="481"/>
      <c r="EOB145" s="481"/>
      <c r="EOC145" s="481"/>
      <c r="EOD145" s="481"/>
      <c r="EOE145" s="481"/>
      <c r="EOF145" s="481"/>
      <c r="EOG145" s="481"/>
      <c r="EOH145" s="481"/>
      <c r="EOI145" s="481"/>
      <c r="EOJ145" s="481"/>
      <c r="EOK145" s="481"/>
      <c r="EOL145" s="481"/>
      <c r="EOM145" s="481"/>
      <c r="EON145" s="481"/>
      <c r="EOO145" s="481"/>
      <c r="EOP145" s="481"/>
      <c r="EOQ145" s="481"/>
      <c r="EOR145" s="481"/>
      <c r="EOS145" s="481"/>
      <c r="EOT145" s="481"/>
      <c r="EOU145" s="481"/>
      <c r="EOV145" s="481"/>
      <c r="EOW145" s="481"/>
      <c r="EOX145" s="481"/>
      <c r="EOY145" s="481"/>
      <c r="EOZ145" s="481"/>
      <c r="EPA145" s="481"/>
      <c r="EPB145" s="481"/>
      <c r="EPC145" s="481"/>
      <c r="EPD145" s="481"/>
      <c r="EPE145" s="481"/>
      <c r="EPF145" s="481"/>
      <c r="EPG145" s="481"/>
      <c r="EPH145" s="481"/>
      <c r="EPI145" s="481"/>
      <c r="EPJ145" s="481"/>
      <c r="EPK145" s="481"/>
      <c r="EPL145" s="481"/>
      <c r="EPM145" s="481"/>
      <c r="EPN145" s="481"/>
      <c r="EPO145" s="481"/>
      <c r="EPP145" s="481"/>
      <c r="EPQ145" s="481"/>
      <c r="EPR145" s="481"/>
      <c r="EPS145" s="481"/>
      <c r="EPT145" s="481"/>
      <c r="EPU145" s="481"/>
      <c r="EPV145" s="481"/>
      <c r="EPW145" s="481"/>
      <c r="EPX145" s="481"/>
      <c r="EPY145" s="481"/>
      <c r="EPZ145" s="481"/>
      <c r="EQA145" s="481"/>
      <c r="EQB145" s="481"/>
      <c r="EQC145" s="481"/>
      <c r="EQD145" s="481"/>
      <c r="EQE145" s="481"/>
      <c r="EQF145" s="481"/>
      <c r="EQG145" s="481"/>
      <c r="EQH145" s="481"/>
      <c r="EQI145" s="481"/>
      <c r="EQJ145" s="481"/>
      <c r="EQK145" s="481"/>
      <c r="EQL145" s="481"/>
      <c r="EQM145" s="481"/>
      <c r="EQN145" s="481"/>
      <c r="EQO145" s="481"/>
      <c r="EQP145" s="481"/>
      <c r="EQQ145" s="481"/>
      <c r="EQR145" s="481"/>
      <c r="EQS145" s="481"/>
      <c r="EQT145" s="481"/>
      <c r="EQU145" s="481"/>
      <c r="EQV145" s="481"/>
      <c r="EQW145" s="481"/>
      <c r="EQX145" s="481"/>
      <c r="EQY145" s="481"/>
      <c r="EQZ145" s="481"/>
      <c r="ERA145" s="481"/>
      <c r="ERB145" s="481"/>
      <c r="ERC145" s="481"/>
      <c r="ERD145" s="481"/>
      <c r="ERE145" s="481"/>
      <c r="ERF145" s="481"/>
      <c r="ERG145" s="481"/>
      <c r="ERH145" s="481"/>
      <c r="ERI145" s="481"/>
      <c r="ERJ145" s="481"/>
      <c r="ERK145" s="481"/>
      <c r="ERL145" s="481"/>
      <c r="ERM145" s="481"/>
      <c r="ERN145" s="481"/>
      <c r="ERO145" s="481"/>
      <c r="ERP145" s="481"/>
      <c r="ERQ145" s="481"/>
      <c r="ERR145" s="481"/>
      <c r="ERS145" s="481"/>
      <c r="ERT145" s="481"/>
      <c r="ERU145" s="481"/>
      <c r="ERV145" s="481"/>
      <c r="ERW145" s="481"/>
      <c r="ERX145" s="481"/>
      <c r="ERY145" s="481"/>
      <c r="ERZ145" s="481"/>
      <c r="ESA145" s="481"/>
      <c r="ESB145" s="481"/>
      <c r="ESC145" s="481"/>
      <c r="ESD145" s="481"/>
      <c r="ESE145" s="481"/>
      <c r="ESF145" s="481"/>
      <c r="ESG145" s="481"/>
      <c r="ESH145" s="481"/>
      <c r="ESI145" s="481"/>
      <c r="ESJ145" s="481"/>
      <c r="ESK145" s="481"/>
      <c r="ESL145" s="481"/>
      <c r="ESM145" s="481"/>
      <c r="ESN145" s="481"/>
      <c r="ESO145" s="481"/>
      <c r="ESP145" s="481"/>
      <c r="ESQ145" s="481"/>
      <c r="ESR145" s="481"/>
      <c r="ESS145" s="481"/>
      <c r="EST145" s="481"/>
      <c r="ESU145" s="481"/>
      <c r="ESV145" s="481"/>
      <c r="ESW145" s="481"/>
      <c r="ESX145" s="481"/>
      <c r="ESY145" s="481"/>
      <c r="ESZ145" s="481"/>
      <c r="ETA145" s="481"/>
      <c r="ETB145" s="481"/>
      <c r="ETC145" s="481"/>
      <c r="ETD145" s="481"/>
      <c r="ETE145" s="481"/>
      <c r="ETF145" s="481"/>
      <c r="ETG145" s="481"/>
      <c r="ETH145" s="481"/>
      <c r="ETI145" s="481"/>
      <c r="ETJ145" s="481"/>
      <c r="ETK145" s="481"/>
      <c r="ETL145" s="481"/>
      <c r="ETM145" s="481"/>
      <c r="ETN145" s="481"/>
      <c r="ETO145" s="481"/>
      <c r="ETP145" s="481"/>
      <c r="ETQ145" s="481"/>
      <c r="ETR145" s="481"/>
      <c r="ETS145" s="481"/>
      <c r="ETT145" s="481"/>
      <c r="ETU145" s="481"/>
      <c r="ETV145" s="481"/>
      <c r="ETW145" s="481"/>
      <c r="ETX145" s="481"/>
      <c r="ETY145" s="481"/>
      <c r="ETZ145" s="481"/>
      <c r="EUA145" s="481"/>
      <c r="EUB145" s="481"/>
      <c r="EUC145" s="481"/>
      <c r="EUD145" s="481"/>
      <c r="EUE145" s="481"/>
      <c r="EUF145" s="481"/>
      <c r="EUG145" s="481"/>
      <c r="EUH145" s="481"/>
      <c r="EUI145" s="481"/>
      <c r="EUJ145" s="481"/>
      <c r="EUK145" s="481"/>
      <c r="EUL145" s="481"/>
      <c r="EUM145" s="481"/>
      <c r="EUN145" s="481"/>
      <c r="EUO145" s="481"/>
      <c r="EUP145" s="481"/>
      <c r="EUQ145" s="481"/>
      <c r="EUR145" s="481"/>
      <c r="EUS145" s="481"/>
      <c r="EUT145" s="481"/>
      <c r="EUU145" s="481"/>
      <c r="EUV145" s="481"/>
      <c r="EUW145" s="481"/>
      <c r="EUX145" s="481"/>
      <c r="EUY145" s="481"/>
      <c r="EUZ145" s="481"/>
      <c r="EVA145" s="481"/>
      <c r="EVB145" s="481"/>
      <c r="EVC145" s="481"/>
      <c r="EVD145" s="481"/>
      <c r="EVE145" s="481"/>
      <c r="EVF145" s="481"/>
      <c r="EVG145" s="481"/>
      <c r="EVH145" s="481"/>
      <c r="EVI145" s="481"/>
      <c r="EVJ145" s="481"/>
      <c r="EVK145" s="481"/>
      <c r="EVL145" s="481"/>
      <c r="EVM145" s="481"/>
      <c r="EVN145" s="481"/>
      <c r="EVO145" s="481"/>
      <c r="EVP145" s="481"/>
      <c r="EVQ145" s="481"/>
      <c r="EVR145" s="481"/>
      <c r="EVS145" s="481"/>
      <c r="EVT145" s="481"/>
      <c r="EVU145" s="481"/>
      <c r="EVV145" s="481"/>
      <c r="EVW145" s="481"/>
      <c r="EVX145" s="481"/>
      <c r="EVY145" s="481"/>
      <c r="EVZ145" s="481"/>
      <c r="EWA145" s="481"/>
      <c r="EWB145" s="481"/>
      <c r="EWC145" s="481"/>
      <c r="EWD145" s="481"/>
      <c r="EWE145" s="481"/>
      <c r="EWF145" s="481"/>
      <c r="EWG145" s="481"/>
      <c r="EWH145" s="481"/>
      <c r="EWI145" s="481"/>
      <c r="EWJ145" s="481"/>
      <c r="EWK145" s="481"/>
      <c r="EWL145" s="481"/>
      <c r="EWM145" s="481"/>
      <c r="EWN145" s="481"/>
      <c r="EWO145" s="481"/>
      <c r="EWP145" s="481"/>
      <c r="EWQ145" s="481"/>
      <c r="EWR145" s="481"/>
      <c r="EWS145" s="481"/>
      <c r="EWT145" s="481"/>
      <c r="EWU145" s="481"/>
      <c r="EWV145" s="481"/>
      <c r="EWW145" s="481"/>
      <c r="EWX145" s="481"/>
      <c r="EWY145" s="481"/>
      <c r="EWZ145" s="481"/>
      <c r="EXA145" s="481"/>
      <c r="EXB145" s="481"/>
      <c r="EXC145" s="481"/>
      <c r="EXD145" s="481"/>
      <c r="EXE145" s="481"/>
      <c r="EXF145" s="481"/>
      <c r="EXG145" s="481"/>
      <c r="EXH145" s="481"/>
      <c r="EXI145" s="481"/>
      <c r="EXJ145" s="481"/>
      <c r="EXK145" s="481"/>
      <c r="EXL145" s="481"/>
      <c r="EXM145" s="481"/>
      <c r="EXN145" s="481"/>
      <c r="EXO145" s="481"/>
      <c r="EXP145" s="481"/>
      <c r="EXQ145" s="481"/>
      <c r="EXR145" s="481"/>
      <c r="EXS145" s="481"/>
      <c r="EXT145" s="481"/>
      <c r="EXU145" s="481"/>
      <c r="EXV145" s="481"/>
      <c r="EXW145" s="481"/>
      <c r="EXX145" s="481"/>
      <c r="EXY145" s="481"/>
      <c r="EXZ145" s="481"/>
      <c r="EYA145" s="481"/>
      <c r="EYB145" s="481"/>
      <c r="EYC145" s="481"/>
      <c r="EYD145" s="481"/>
      <c r="EYE145" s="481"/>
      <c r="EYF145" s="481"/>
      <c r="EYG145" s="481"/>
      <c r="EYH145" s="481"/>
      <c r="EYI145" s="481"/>
      <c r="EYJ145" s="481"/>
      <c r="EYK145" s="481"/>
      <c r="EYL145" s="481"/>
      <c r="EYM145" s="481"/>
      <c r="EYN145" s="481"/>
      <c r="EYO145" s="481"/>
      <c r="EYP145" s="481"/>
      <c r="EYQ145" s="481"/>
      <c r="EYR145" s="481"/>
      <c r="EYS145" s="481"/>
      <c r="EYT145" s="481"/>
      <c r="EYU145" s="481"/>
      <c r="EYV145" s="481"/>
      <c r="EYW145" s="481"/>
      <c r="EYX145" s="481"/>
      <c r="EYY145" s="481"/>
      <c r="EYZ145" s="481"/>
      <c r="EZA145" s="481"/>
      <c r="EZB145" s="481"/>
      <c r="EZC145" s="481"/>
      <c r="EZD145" s="481"/>
      <c r="EZE145" s="481"/>
      <c r="EZF145" s="481"/>
      <c r="EZG145" s="481"/>
      <c r="EZH145" s="481"/>
      <c r="EZI145" s="481"/>
      <c r="EZJ145" s="481"/>
      <c r="EZK145" s="481"/>
      <c r="EZL145" s="481"/>
      <c r="EZM145" s="481"/>
      <c r="EZN145" s="481"/>
      <c r="EZO145" s="481"/>
      <c r="EZP145" s="481"/>
      <c r="EZQ145" s="481"/>
      <c r="EZR145" s="481"/>
      <c r="EZS145" s="481"/>
      <c r="EZT145" s="481"/>
      <c r="EZU145" s="481"/>
      <c r="EZV145" s="481"/>
      <c r="EZW145" s="481"/>
      <c r="EZX145" s="481"/>
      <c r="EZY145" s="481"/>
      <c r="EZZ145" s="481"/>
      <c r="FAA145" s="481"/>
      <c r="FAB145" s="481"/>
      <c r="FAC145" s="481"/>
      <c r="FAD145" s="481"/>
      <c r="FAE145" s="481"/>
      <c r="FAF145" s="481"/>
      <c r="FAG145" s="481"/>
      <c r="FAH145" s="481"/>
      <c r="FAI145" s="481"/>
      <c r="FAJ145" s="481"/>
      <c r="FAK145" s="481"/>
      <c r="FAL145" s="481"/>
      <c r="FAM145" s="481"/>
      <c r="FAN145" s="481"/>
      <c r="FAO145" s="481"/>
      <c r="FAP145" s="481"/>
      <c r="FAQ145" s="481"/>
      <c r="FAR145" s="481"/>
      <c r="FAS145" s="481"/>
      <c r="FAT145" s="481"/>
      <c r="FAU145" s="481"/>
      <c r="FAV145" s="481"/>
      <c r="FAW145" s="481"/>
      <c r="FAX145" s="481"/>
      <c r="FAY145" s="481"/>
      <c r="FAZ145" s="481"/>
      <c r="FBA145" s="481"/>
      <c r="FBB145" s="481"/>
      <c r="FBC145" s="481"/>
      <c r="FBD145" s="481"/>
      <c r="FBE145" s="481"/>
      <c r="FBF145" s="481"/>
      <c r="FBG145" s="481"/>
      <c r="FBH145" s="481"/>
      <c r="FBI145" s="481"/>
      <c r="FBJ145" s="481"/>
      <c r="FBK145" s="481"/>
      <c r="FBL145" s="481"/>
      <c r="FBM145" s="481"/>
      <c r="FBN145" s="481"/>
      <c r="FBO145" s="481"/>
      <c r="FBP145" s="481"/>
      <c r="FBQ145" s="481"/>
      <c r="FBR145" s="481"/>
      <c r="FBS145" s="481"/>
      <c r="FBT145" s="481"/>
      <c r="FBU145" s="481"/>
      <c r="FBV145" s="481"/>
      <c r="FBW145" s="481"/>
      <c r="FBX145" s="481"/>
      <c r="FBY145" s="481"/>
      <c r="FBZ145" s="481"/>
      <c r="FCA145" s="481"/>
      <c r="FCB145" s="481"/>
      <c r="FCC145" s="481"/>
      <c r="FCD145" s="481"/>
      <c r="FCE145" s="481"/>
      <c r="FCF145" s="481"/>
      <c r="FCG145" s="481"/>
      <c r="FCH145" s="481"/>
      <c r="FCI145" s="481"/>
      <c r="FCJ145" s="481"/>
      <c r="FCK145" s="481"/>
      <c r="FCL145" s="481"/>
      <c r="FCM145" s="481"/>
      <c r="FCN145" s="481"/>
      <c r="FCO145" s="481"/>
      <c r="FCP145" s="481"/>
      <c r="FCQ145" s="481"/>
      <c r="FCR145" s="481"/>
      <c r="FCS145" s="481"/>
      <c r="FCT145" s="481"/>
      <c r="FCU145" s="481"/>
      <c r="FCV145" s="481"/>
      <c r="FCW145" s="481"/>
      <c r="FCX145" s="481"/>
      <c r="FCY145" s="481"/>
      <c r="FCZ145" s="481"/>
      <c r="FDA145" s="481"/>
      <c r="FDB145" s="481"/>
      <c r="FDC145" s="481"/>
      <c r="FDD145" s="481"/>
      <c r="FDE145" s="481"/>
      <c r="FDF145" s="481"/>
      <c r="FDG145" s="481"/>
      <c r="FDH145" s="481"/>
      <c r="FDI145" s="481"/>
      <c r="FDJ145" s="481"/>
      <c r="FDK145" s="481"/>
      <c r="FDL145" s="481"/>
      <c r="FDM145" s="481"/>
      <c r="FDN145" s="481"/>
      <c r="FDO145" s="481"/>
      <c r="FDP145" s="481"/>
      <c r="FDQ145" s="481"/>
      <c r="FDR145" s="481"/>
      <c r="FDS145" s="481"/>
      <c r="FDT145" s="481"/>
      <c r="FDU145" s="481"/>
      <c r="FDV145" s="481"/>
      <c r="FDW145" s="481"/>
      <c r="FDX145" s="481"/>
      <c r="FDY145" s="481"/>
      <c r="FDZ145" s="481"/>
      <c r="FEA145" s="481"/>
      <c r="FEB145" s="481"/>
      <c r="FEC145" s="481"/>
      <c r="FED145" s="481"/>
      <c r="FEE145" s="481"/>
      <c r="FEF145" s="481"/>
      <c r="FEG145" s="481"/>
      <c r="FEH145" s="481"/>
      <c r="FEI145" s="481"/>
      <c r="FEJ145" s="481"/>
      <c r="FEK145" s="481"/>
      <c r="FEL145" s="481"/>
      <c r="FEM145" s="481"/>
      <c r="FEN145" s="481"/>
      <c r="FEO145" s="481"/>
      <c r="FEP145" s="481"/>
      <c r="FEQ145" s="481"/>
      <c r="FER145" s="481"/>
      <c r="FES145" s="481"/>
      <c r="FET145" s="481"/>
      <c r="FEU145" s="481"/>
      <c r="FEV145" s="481"/>
      <c r="FEW145" s="481"/>
      <c r="FEX145" s="481"/>
      <c r="FEY145" s="481"/>
      <c r="FEZ145" s="481"/>
      <c r="FFA145" s="481"/>
      <c r="FFB145" s="481"/>
      <c r="FFC145" s="481"/>
      <c r="FFD145" s="481"/>
      <c r="FFE145" s="481"/>
      <c r="FFF145" s="481"/>
      <c r="FFG145" s="481"/>
      <c r="FFH145" s="481"/>
      <c r="FFI145" s="481"/>
      <c r="FFJ145" s="481"/>
      <c r="FFK145" s="481"/>
      <c r="FFL145" s="481"/>
      <c r="FFM145" s="481"/>
      <c r="FFN145" s="481"/>
      <c r="FFO145" s="481"/>
      <c r="FFP145" s="481"/>
      <c r="FFQ145" s="481"/>
      <c r="FFR145" s="481"/>
      <c r="FFS145" s="481"/>
      <c r="FFT145" s="481"/>
      <c r="FFU145" s="481"/>
      <c r="FFV145" s="481"/>
      <c r="FFW145" s="481"/>
      <c r="FFX145" s="481"/>
      <c r="FFY145" s="481"/>
      <c r="FFZ145" s="481"/>
      <c r="FGA145" s="481"/>
      <c r="FGB145" s="481"/>
      <c r="FGC145" s="481"/>
      <c r="FGD145" s="481"/>
      <c r="FGE145" s="481"/>
      <c r="FGF145" s="481"/>
      <c r="FGG145" s="481"/>
      <c r="FGH145" s="481"/>
      <c r="FGI145" s="481"/>
      <c r="FGJ145" s="481"/>
      <c r="FGK145" s="481"/>
      <c r="FGL145" s="481"/>
      <c r="FGM145" s="481"/>
      <c r="FGN145" s="481"/>
      <c r="FGO145" s="481"/>
      <c r="FGP145" s="481"/>
      <c r="FGQ145" s="481"/>
      <c r="FGR145" s="481"/>
      <c r="FGS145" s="481"/>
      <c r="FGT145" s="481"/>
      <c r="FGU145" s="481"/>
      <c r="FGV145" s="481"/>
      <c r="FGW145" s="481"/>
      <c r="FGX145" s="481"/>
      <c r="FGY145" s="481"/>
      <c r="FGZ145" s="481"/>
      <c r="FHA145" s="481"/>
      <c r="FHB145" s="481"/>
      <c r="FHC145" s="481"/>
      <c r="FHD145" s="481"/>
      <c r="FHE145" s="481"/>
      <c r="FHF145" s="481"/>
      <c r="FHG145" s="481"/>
      <c r="FHH145" s="481"/>
      <c r="FHI145" s="481"/>
      <c r="FHJ145" s="481"/>
      <c r="FHK145" s="481"/>
      <c r="FHL145" s="481"/>
      <c r="FHM145" s="481"/>
      <c r="FHN145" s="481"/>
      <c r="FHO145" s="481"/>
      <c r="FHP145" s="481"/>
      <c r="FHQ145" s="481"/>
      <c r="FHR145" s="481"/>
      <c r="FHS145" s="481"/>
      <c r="FHT145" s="481"/>
      <c r="FHU145" s="481"/>
      <c r="FHV145" s="481"/>
      <c r="FHW145" s="481"/>
      <c r="FHX145" s="481"/>
      <c r="FHY145" s="481"/>
      <c r="FHZ145" s="481"/>
      <c r="FIA145" s="481"/>
      <c r="FIB145" s="481"/>
      <c r="FIC145" s="481"/>
      <c r="FID145" s="481"/>
      <c r="FIE145" s="481"/>
      <c r="FIF145" s="481"/>
      <c r="FIG145" s="481"/>
      <c r="FIH145" s="481"/>
      <c r="FII145" s="481"/>
      <c r="FIJ145" s="481"/>
      <c r="FIK145" s="481"/>
      <c r="FIL145" s="481"/>
      <c r="FIM145" s="481"/>
      <c r="FIN145" s="481"/>
      <c r="FIO145" s="481"/>
      <c r="FIP145" s="481"/>
      <c r="FIQ145" s="481"/>
      <c r="FIR145" s="481"/>
      <c r="FIS145" s="481"/>
      <c r="FIT145" s="481"/>
      <c r="FIU145" s="481"/>
      <c r="FIV145" s="481"/>
      <c r="FIW145" s="481"/>
      <c r="FIX145" s="481"/>
      <c r="FIY145" s="481"/>
      <c r="FIZ145" s="481"/>
      <c r="FJA145" s="481"/>
      <c r="FJB145" s="481"/>
      <c r="FJC145" s="481"/>
      <c r="FJD145" s="481"/>
      <c r="FJE145" s="481"/>
      <c r="FJF145" s="481"/>
      <c r="FJG145" s="481"/>
      <c r="FJH145" s="481"/>
      <c r="FJI145" s="481"/>
      <c r="FJJ145" s="481"/>
      <c r="FJK145" s="481"/>
      <c r="FJL145" s="481"/>
      <c r="FJM145" s="481"/>
      <c r="FJN145" s="481"/>
      <c r="FJO145" s="481"/>
      <c r="FJP145" s="481"/>
      <c r="FJQ145" s="481"/>
      <c r="FJR145" s="481"/>
      <c r="FJS145" s="481"/>
      <c r="FJT145" s="481"/>
      <c r="FJU145" s="481"/>
      <c r="FJV145" s="481"/>
      <c r="FJW145" s="481"/>
      <c r="FJX145" s="481"/>
      <c r="FJY145" s="481"/>
      <c r="FJZ145" s="481"/>
      <c r="FKA145" s="481"/>
      <c r="FKB145" s="481"/>
      <c r="FKC145" s="481"/>
      <c r="FKD145" s="481"/>
      <c r="FKE145" s="481"/>
      <c r="FKF145" s="481"/>
      <c r="FKG145" s="481"/>
      <c r="FKH145" s="481"/>
      <c r="FKI145" s="481"/>
      <c r="FKJ145" s="481"/>
      <c r="FKK145" s="481"/>
      <c r="FKL145" s="481"/>
      <c r="FKM145" s="481"/>
      <c r="FKN145" s="481"/>
      <c r="FKO145" s="481"/>
      <c r="FKP145" s="481"/>
      <c r="FKQ145" s="481"/>
      <c r="FKR145" s="481"/>
      <c r="FKS145" s="481"/>
      <c r="FKT145" s="481"/>
      <c r="FKU145" s="481"/>
      <c r="FKV145" s="481"/>
      <c r="FKW145" s="481"/>
      <c r="FKX145" s="481"/>
      <c r="FKY145" s="481"/>
      <c r="FKZ145" s="481"/>
      <c r="FLA145" s="481"/>
      <c r="FLB145" s="481"/>
      <c r="FLC145" s="481"/>
      <c r="FLD145" s="481"/>
      <c r="FLE145" s="481"/>
      <c r="FLF145" s="481"/>
      <c r="FLG145" s="481"/>
      <c r="FLH145" s="481"/>
      <c r="FLI145" s="481"/>
      <c r="FLJ145" s="481"/>
      <c r="FLK145" s="481"/>
      <c r="FLL145" s="481"/>
      <c r="FLM145" s="481"/>
      <c r="FLN145" s="481"/>
      <c r="FLO145" s="481"/>
      <c r="FLP145" s="481"/>
      <c r="FLQ145" s="481"/>
      <c r="FLR145" s="481"/>
      <c r="FLS145" s="481"/>
      <c r="FLT145" s="481"/>
      <c r="FLU145" s="481"/>
      <c r="FLV145" s="481"/>
      <c r="FLW145" s="481"/>
      <c r="FLX145" s="481"/>
      <c r="FLY145" s="481"/>
      <c r="FLZ145" s="481"/>
      <c r="FMA145" s="481"/>
      <c r="FMB145" s="481"/>
      <c r="FMC145" s="481"/>
      <c r="FMD145" s="481"/>
      <c r="FME145" s="481"/>
      <c r="FMF145" s="481"/>
      <c r="FMG145" s="481"/>
      <c r="FMH145" s="481"/>
      <c r="FMI145" s="481"/>
      <c r="FMJ145" s="481"/>
      <c r="FMK145" s="481"/>
      <c r="FML145" s="481"/>
      <c r="FMM145" s="481"/>
      <c r="FMN145" s="481"/>
      <c r="FMO145" s="481"/>
      <c r="FMP145" s="481"/>
      <c r="FMQ145" s="481"/>
      <c r="FMR145" s="481"/>
      <c r="FMS145" s="481"/>
      <c r="FMT145" s="481"/>
      <c r="FMU145" s="481"/>
      <c r="FMV145" s="481"/>
      <c r="FMW145" s="481"/>
      <c r="FMX145" s="481"/>
      <c r="FMY145" s="481"/>
      <c r="FMZ145" s="481"/>
      <c r="FNA145" s="481"/>
      <c r="FNB145" s="481"/>
      <c r="FNC145" s="481"/>
      <c r="FND145" s="481"/>
      <c r="FNE145" s="481"/>
      <c r="FNF145" s="481"/>
      <c r="FNG145" s="481"/>
      <c r="FNH145" s="481"/>
      <c r="FNI145" s="481"/>
      <c r="FNJ145" s="481"/>
      <c r="FNK145" s="481"/>
      <c r="FNL145" s="481"/>
      <c r="FNM145" s="481"/>
      <c r="FNN145" s="481"/>
      <c r="FNO145" s="481"/>
      <c r="FNP145" s="481"/>
      <c r="FNQ145" s="481"/>
      <c r="FNR145" s="481"/>
      <c r="FNS145" s="481"/>
      <c r="FNT145" s="481"/>
      <c r="FNU145" s="481"/>
      <c r="FNV145" s="481"/>
      <c r="FNW145" s="481"/>
      <c r="FNX145" s="481"/>
      <c r="FNY145" s="481"/>
      <c r="FNZ145" s="481"/>
      <c r="FOA145" s="481"/>
      <c r="FOB145" s="481"/>
      <c r="FOC145" s="481"/>
      <c r="FOD145" s="481"/>
      <c r="FOE145" s="481"/>
      <c r="FOF145" s="481"/>
      <c r="FOG145" s="481"/>
      <c r="FOH145" s="481"/>
      <c r="FOI145" s="481"/>
      <c r="FOJ145" s="481"/>
      <c r="FOK145" s="481"/>
      <c r="FOL145" s="481"/>
      <c r="FOM145" s="481"/>
      <c r="FON145" s="481"/>
      <c r="FOO145" s="481"/>
      <c r="FOP145" s="481"/>
      <c r="FOQ145" s="481"/>
      <c r="FOR145" s="481"/>
      <c r="FOS145" s="481"/>
      <c r="FOT145" s="481"/>
      <c r="FOU145" s="481"/>
      <c r="FOV145" s="481"/>
      <c r="FOW145" s="481"/>
      <c r="FOX145" s="481"/>
      <c r="FOY145" s="481"/>
      <c r="FOZ145" s="481"/>
      <c r="FPA145" s="481"/>
      <c r="FPB145" s="481"/>
      <c r="FPC145" s="481"/>
      <c r="FPD145" s="481"/>
      <c r="FPE145" s="481"/>
      <c r="FPF145" s="481"/>
      <c r="FPG145" s="481"/>
      <c r="FPH145" s="481"/>
      <c r="FPI145" s="481"/>
      <c r="FPJ145" s="481"/>
      <c r="FPK145" s="481"/>
      <c r="FPL145" s="481"/>
      <c r="FPM145" s="481"/>
      <c r="FPN145" s="481"/>
      <c r="FPO145" s="481"/>
      <c r="FPP145" s="481"/>
      <c r="FPQ145" s="481"/>
      <c r="FPR145" s="481"/>
      <c r="FPS145" s="481"/>
      <c r="FPT145" s="481"/>
      <c r="FPU145" s="481"/>
      <c r="FPV145" s="481"/>
      <c r="FPW145" s="481"/>
      <c r="FPX145" s="481"/>
      <c r="FPY145" s="481"/>
      <c r="FPZ145" s="481"/>
      <c r="FQA145" s="481"/>
      <c r="FQB145" s="481"/>
      <c r="FQC145" s="481"/>
      <c r="FQD145" s="481"/>
      <c r="FQE145" s="481"/>
      <c r="FQF145" s="481"/>
      <c r="FQG145" s="481"/>
      <c r="FQH145" s="481"/>
      <c r="FQI145" s="481"/>
      <c r="FQJ145" s="481"/>
      <c r="FQK145" s="481"/>
      <c r="FQL145" s="481"/>
      <c r="FQM145" s="481"/>
      <c r="FQN145" s="481"/>
      <c r="FQO145" s="481"/>
      <c r="FQP145" s="481"/>
      <c r="FQQ145" s="481"/>
      <c r="FQR145" s="481"/>
      <c r="FQS145" s="481"/>
      <c r="FQT145" s="481"/>
      <c r="FQU145" s="481"/>
      <c r="FQV145" s="481"/>
      <c r="FQW145" s="481"/>
      <c r="FQX145" s="481"/>
      <c r="FQY145" s="481"/>
      <c r="FQZ145" s="481"/>
      <c r="FRA145" s="481"/>
      <c r="FRB145" s="481"/>
      <c r="FRC145" s="481"/>
      <c r="FRD145" s="481"/>
      <c r="FRE145" s="481"/>
      <c r="FRF145" s="481"/>
      <c r="FRG145" s="481"/>
      <c r="FRH145" s="481"/>
      <c r="FRI145" s="481"/>
      <c r="FRJ145" s="481"/>
      <c r="FRK145" s="481"/>
      <c r="FRL145" s="481"/>
      <c r="FRM145" s="481"/>
      <c r="FRN145" s="481"/>
      <c r="FRO145" s="481"/>
      <c r="FRP145" s="481"/>
      <c r="FRQ145" s="481"/>
      <c r="FRR145" s="481"/>
      <c r="FRS145" s="481"/>
      <c r="FRT145" s="481"/>
      <c r="FRU145" s="481"/>
      <c r="FRV145" s="481"/>
      <c r="FRW145" s="481"/>
      <c r="FRX145" s="481"/>
      <c r="FRY145" s="481"/>
      <c r="FRZ145" s="481"/>
      <c r="FSA145" s="481"/>
      <c r="FSB145" s="481"/>
      <c r="FSC145" s="481"/>
      <c r="FSD145" s="481"/>
      <c r="FSE145" s="481"/>
      <c r="FSF145" s="481"/>
      <c r="FSG145" s="481"/>
      <c r="FSH145" s="481"/>
      <c r="FSI145" s="481"/>
      <c r="FSJ145" s="481"/>
      <c r="FSK145" s="481"/>
      <c r="FSL145" s="481"/>
      <c r="FSM145" s="481"/>
      <c r="FSN145" s="481"/>
      <c r="FSO145" s="481"/>
      <c r="FSP145" s="481"/>
      <c r="FSQ145" s="481"/>
      <c r="FSR145" s="481"/>
      <c r="FSS145" s="481"/>
      <c r="FST145" s="481"/>
      <c r="FSU145" s="481"/>
      <c r="FSV145" s="481"/>
      <c r="FSW145" s="481"/>
      <c r="FSX145" s="481"/>
      <c r="FSY145" s="481"/>
      <c r="FSZ145" s="481"/>
      <c r="FTA145" s="481"/>
      <c r="FTB145" s="481"/>
      <c r="FTC145" s="481"/>
      <c r="FTD145" s="481"/>
      <c r="FTE145" s="481"/>
      <c r="FTF145" s="481"/>
      <c r="FTG145" s="481"/>
      <c r="FTH145" s="481"/>
      <c r="FTI145" s="481"/>
      <c r="FTJ145" s="481"/>
      <c r="FTK145" s="481"/>
      <c r="FTL145" s="481"/>
      <c r="FTM145" s="481"/>
      <c r="FTN145" s="481"/>
      <c r="FTO145" s="481"/>
      <c r="FTP145" s="481"/>
      <c r="FTQ145" s="481"/>
      <c r="FTR145" s="481"/>
      <c r="FTS145" s="481"/>
      <c r="FTT145" s="481"/>
      <c r="FTU145" s="481"/>
      <c r="FTV145" s="481"/>
      <c r="FTW145" s="481"/>
      <c r="FTX145" s="481"/>
      <c r="FTY145" s="481"/>
      <c r="FTZ145" s="481"/>
      <c r="FUA145" s="481"/>
      <c r="FUB145" s="481"/>
      <c r="FUC145" s="481"/>
      <c r="FUD145" s="481"/>
      <c r="FUE145" s="481"/>
      <c r="FUF145" s="481"/>
      <c r="FUG145" s="481"/>
      <c r="FUH145" s="481"/>
      <c r="FUI145" s="481"/>
      <c r="FUJ145" s="481"/>
      <c r="FUK145" s="481"/>
      <c r="FUL145" s="481"/>
      <c r="FUM145" s="481"/>
      <c r="FUN145" s="481"/>
      <c r="FUO145" s="481"/>
      <c r="FUP145" s="481"/>
      <c r="FUQ145" s="481"/>
      <c r="FUR145" s="481"/>
      <c r="FUS145" s="481"/>
      <c r="FUT145" s="481"/>
      <c r="FUU145" s="481"/>
      <c r="FUV145" s="481"/>
      <c r="FUW145" s="481"/>
      <c r="FUX145" s="481"/>
      <c r="FUY145" s="481"/>
      <c r="FUZ145" s="481"/>
      <c r="FVA145" s="481"/>
      <c r="FVB145" s="481"/>
      <c r="FVC145" s="481"/>
      <c r="FVD145" s="481"/>
      <c r="FVE145" s="481"/>
      <c r="FVF145" s="481"/>
      <c r="FVG145" s="481"/>
      <c r="FVH145" s="481"/>
      <c r="FVI145" s="481"/>
      <c r="FVJ145" s="481"/>
      <c r="FVK145" s="481"/>
      <c r="FVL145" s="481"/>
      <c r="FVM145" s="481"/>
      <c r="FVN145" s="481"/>
      <c r="FVO145" s="481"/>
      <c r="FVP145" s="481"/>
      <c r="FVQ145" s="481"/>
      <c r="FVR145" s="481"/>
      <c r="FVS145" s="481"/>
      <c r="FVT145" s="481"/>
      <c r="FVU145" s="481"/>
      <c r="FVV145" s="481"/>
      <c r="FVW145" s="481"/>
      <c r="FVX145" s="481"/>
      <c r="FVY145" s="481"/>
      <c r="FVZ145" s="481"/>
      <c r="FWA145" s="481"/>
      <c r="FWB145" s="481"/>
      <c r="FWC145" s="481"/>
      <c r="FWD145" s="481"/>
      <c r="FWE145" s="481"/>
      <c r="FWF145" s="481"/>
      <c r="FWG145" s="481"/>
      <c r="FWH145" s="481"/>
      <c r="FWI145" s="481"/>
      <c r="FWJ145" s="481"/>
      <c r="FWK145" s="481"/>
      <c r="FWL145" s="481"/>
      <c r="FWM145" s="481"/>
      <c r="FWN145" s="481"/>
      <c r="FWO145" s="481"/>
      <c r="FWP145" s="481"/>
      <c r="FWQ145" s="481"/>
      <c r="FWR145" s="481"/>
      <c r="FWS145" s="481"/>
      <c r="FWT145" s="481"/>
      <c r="FWU145" s="481"/>
      <c r="FWV145" s="481"/>
      <c r="FWW145" s="481"/>
      <c r="FWX145" s="481"/>
      <c r="FWY145" s="481"/>
      <c r="FWZ145" s="481"/>
      <c r="FXA145" s="481"/>
      <c r="FXB145" s="481"/>
      <c r="FXC145" s="481"/>
      <c r="FXD145" s="481"/>
      <c r="FXE145" s="481"/>
      <c r="FXF145" s="481"/>
      <c r="FXG145" s="481"/>
      <c r="FXH145" s="481"/>
      <c r="FXI145" s="481"/>
      <c r="FXJ145" s="481"/>
      <c r="FXK145" s="481"/>
      <c r="FXL145" s="481"/>
      <c r="FXM145" s="481"/>
      <c r="FXN145" s="481"/>
      <c r="FXO145" s="481"/>
      <c r="FXP145" s="481"/>
      <c r="FXQ145" s="481"/>
      <c r="FXR145" s="481"/>
      <c r="FXS145" s="481"/>
      <c r="FXT145" s="481"/>
      <c r="FXU145" s="481"/>
      <c r="FXV145" s="481"/>
      <c r="FXW145" s="481"/>
      <c r="FXX145" s="481"/>
      <c r="FXY145" s="481"/>
      <c r="FXZ145" s="481"/>
      <c r="FYA145" s="481"/>
      <c r="FYB145" s="481"/>
      <c r="FYC145" s="481"/>
      <c r="FYD145" s="481"/>
      <c r="FYE145" s="481"/>
      <c r="FYF145" s="481"/>
      <c r="FYG145" s="481"/>
      <c r="FYH145" s="481"/>
      <c r="FYI145" s="481"/>
      <c r="FYJ145" s="481"/>
      <c r="FYK145" s="481"/>
      <c r="FYL145" s="481"/>
      <c r="FYM145" s="481"/>
      <c r="FYN145" s="481"/>
      <c r="FYO145" s="481"/>
      <c r="FYP145" s="481"/>
      <c r="FYQ145" s="481"/>
      <c r="FYR145" s="481"/>
      <c r="FYS145" s="481"/>
      <c r="FYT145" s="481"/>
      <c r="FYU145" s="481"/>
      <c r="FYV145" s="481"/>
      <c r="FYW145" s="481"/>
      <c r="FYX145" s="481"/>
      <c r="FYY145" s="481"/>
      <c r="FYZ145" s="481"/>
      <c r="FZA145" s="481"/>
      <c r="FZB145" s="481"/>
      <c r="FZC145" s="481"/>
      <c r="FZD145" s="481"/>
      <c r="FZE145" s="481"/>
      <c r="FZF145" s="481"/>
      <c r="FZG145" s="481"/>
      <c r="FZH145" s="481"/>
      <c r="FZI145" s="481"/>
      <c r="FZJ145" s="481"/>
      <c r="FZK145" s="481"/>
      <c r="FZL145" s="481"/>
      <c r="FZM145" s="481"/>
      <c r="FZN145" s="481"/>
      <c r="FZO145" s="481"/>
      <c r="FZP145" s="481"/>
      <c r="FZQ145" s="481"/>
      <c r="FZR145" s="481"/>
      <c r="FZS145" s="481"/>
      <c r="FZT145" s="481"/>
      <c r="FZU145" s="481"/>
      <c r="FZV145" s="481"/>
      <c r="FZW145" s="481"/>
      <c r="FZX145" s="481"/>
      <c r="FZY145" s="481"/>
      <c r="FZZ145" s="481"/>
      <c r="GAA145" s="481"/>
      <c r="GAB145" s="481"/>
      <c r="GAC145" s="481"/>
      <c r="GAD145" s="481"/>
      <c r="GAE145" s="481"/>
      <c r="GAF145" s="481"/>
      <c r="GAG145" s="481"/>
      <c r="GAH145" s="481"/>
      <c r="GAI145" s="481"/>
      <c r="GAJ145" s="481"/>
      <c r="GAK145" s="481"/>
      <c r="GAL145" s="481"/>
      <c r="GAM145" s="481"/>
      <c r="GAN145" s="481"/>
      <c r="GAO145" s="481"/>
      <c r="GAP145" s="481"/>
      <c r="GAQ145" s="481"/>
      <c r="GAR145" s="481"/>
      <c r="GAS145" s="481"/>
      <c r="GAT145" s="481"/>
      <c r="GAU145" s="481"/>
      <c r="GAV145" s="481"/>
      <c r="GAW145" s="481"/>
      <c r="GAX145" s="481"/>
      <c r="GAY145" s="481"/>
      <c r="GAZ145" s="481"/>
      <c r="GBA145" s="481"/>
      <c r="GBB145" s="481"/>
      <c r="GBC145" s="481"/>
      <c r="GBD145" s="481"/>
      <c r="GBE145" s="481"/>
      <c r="GBF145" s="481"/>
      <c r="GBG145" s="481"/>
      <c r="GBH145" s="481"/>
      <c r="GBI145" s="481"/>
      <c r="GBJ145" s="481"/>
      <c r="GBK145" s="481"/>
      <c r="GBL145" s="481"/>
      <c r="GBM145" s="481"/>
      <c r="GBN145" s="481"/>
      <c r="GBO145" s="481"/>
      <c r="GBP145" s="481"/>
      <c r="GBQ145" s="481"/>
      <c r="GBR145" s="481"/>
      <c r="GBS145" s="481"/>
      <c r="GBT145" s="481"/>
      <c r="GBU145" s="481"/>
      <c r="GBV145" s="481"/>
      <c r="GBW145" s="481"/>
      <c r="GBX145" s="481"/>
      <c r="GBY145" s="481"/>
      <c r="GBZ145" s="481"/>
      <c r="GCA145" s="481"/>
      <c r="GCB145" s="481"/>
      <c r="GCC145" s="481"/>
      <c r="GCD145" s="481"/>
      <c r="GCE145" s="481"/>
      <c r="GCF145" s="481"/>
      <c r="GCG145" s="481"/>
      <c r="GCH145" s="481"/>
      <c r="GCI145" s="481"/>
      <c r="GCJ145" s="481"/>
      <c r="GCK145" s="481"/>
      <c r="GCL145" s="481"/>
      <c r="GCM145" s="481"/>
      <c r="GCN145" s="481"/>
      <c r="GCO145" s="481"/>
      <c r="GCP145" s="481"/>
      <c r="GCQ145" s="481"/>
      <c r="GCR145" s="481"/>
      <c r="GCS145" s="481"/>
      <c r="GCT145" s="481"/>
      <c r="GCU145" s="481"/>
      <c r="GCV145" s="481"/>
      <c r="GCW145" s="481"/>
      <c r="GCX145" s="481"/>
      <c r="GCY145" s="481"/>
      <c r="GCZ145" s="481"/>
      <c r="GDA145" s="481"/>
      <c r="GDB145" s="481"/>
      <c r="GDC145" s="481"/>
      <c r="GDD145" s="481"/>
      <c r="GDE145" s="481"/>
      <c r="GDF145" s="481"/>
      <c r="GDG145" s="481"/>
      <c r="GDH145" s="481"/>
      <c r="GDI145" s="481"/>
      <c r="GDJ145" s="481"/>
      <c r="GDK145" s="481"/>
      <c r="GDL145" s="481"/>
      <c r="GDM145" s="481"/>
      <c r="GDN145" s="481"/>
      <c r="GDO145" s="481"/>
      <c r="GDP145" s="481"/>
      <c r="GDQ145" s="481"/>
      <c r="GDR145" s="481"/>
      <c r="GDS145" s="481"/>
      <c r="GDT145" s="481"/>
      <c r="GDU145" s="481"/>
      <c r="GDV145" s="481"/>
      <c r="GDW145" s="481"/>
      <c r="GDX145" s="481"/>
      <c r="GDY145" s="481"/>
      <c r="GDZ145" s="481"/>
      <c r="GEA145" s="481"/>
      <c r="GEB145" s="481"/>
      <c r="GEC145" s="481"/>
      <c r="GED145" s="481"/>
      <c r="GEE145" s="481"/>
      <c r="GEF145" s="481"/>
      <c r="GEG145" s="481"/>
      <c r="GEH145" s="481"/>
      <c r="GEI145" s="481"/>
      <c r="GEJ145" s="481"/>
      <c r="GEK145" s="481"/>
      <c r="GEL145" s="481"/>
      <c r="GEM145" s="481"/>
      <c r="GEN145" s="481"/>
      <c r="GEO145" s="481"/>
      <c r="GEP145" s="481"/>
      <c r="GEQ145" s="481"/>
      <c r="GER145" s="481"/>
      <c r="GES145" s="481"/>
      <c r="GET145" s="481"/>
      <c r="GEU145" s="481"/>
      <c r="GEV145" s="481"/>
      <c r="GEW145" s="481"/>
      <c r="GEX145" s="481"/>
      <c r="GEY145" s="481"/>
      <c r="GEZ145" s="481"/>
      <c r="GFA145" s="481"/>
      <c r="GFB145" s="481"/>
      <c r="GFC145" s="481"/>
      <c r="GFD145" s="481"/>
      <c r="GFE145" s="481"/>
      <c r="GFF145" s="481"/>
      <c r="GFG145" s="481"/>
      <c r="GFH145" s="481"/>
      <c r="GFI145" s="481"/>
      <c r="GFJ145" s="481"/>
      <c r="GFK145" s="481"/>
      <c r="GFL145" s="481"/>
      <c r="GFM145" s="481"/>
      <c r="GFN145" s="481"/>
      <c r="GFO145" s="481"/>
      <c r="GFP145" s="481"/>
      <c r="GFQ145" s="481"/>
      <c r="GFR145" s="481"/>
      <c r="GFS145" s="481"/>
      <c r="GFT145" s="481"/>
      <c r="GFU145" s="481"/>
      <c r="GFV145" s="481"/>
      <c r="GFW145" s="481"/>
      <c r="GFX145" s="481"/>
      <c r="GFY145" s="481"/>
      <c r="GFZ145" s="481"/>
      <c r="GGA145" s="481"/>
      <c r="GGB145" s="481"/>
      <c r="GGC145" s="481"/>
      <c r="GGD145" s="481"/>
      <c r="GGE145" s="481"/>
      <c r="GGF145" s="481"/>
      <c r="GGG145" s="481"/>
      <c r="GGH145" s="481"/>
      <c r="GGI145" s="481"/>
      <c r="GGJ145" s="481"/>
      <c r="GGK145" s="481"/>
      <c r="GGL145" s="481"/>
      <c r="GGM145" s="481"/>
      <c r="GGN145" s="481"/>
      <c r="GGO145" s="481"/>
      <c r="GGP145" s="481"/>
      <c r="GGQ145" s="481"/>
      <c r="GGR145" s="481"/>
      <c r="GGS145" s="481"/>
      <c r="GGT145" s="481"/>
      <c r="GGU145" s="481"/>
      <c r="GGV145" s="481"/>
      <c r="GGW145" s="481"/>
      <c r="GGX145" s="481"/>
      <c r="GGY145" s="481"/>
      <c r="GGZ145" s="481"/>
      <c r="GHA145" s="481"/>
      <c r="GHB145" s="481"/>
      <c r="GHC145" s="481"/>
      <c r="GHD145" s="481"/>
      <c r="GHE145" s="481"/>
      <c r="GHF145" s="481"/>
      <c r="GHG145" s="481"/>
      <c r="GHH145" s="481"/>
      <c r="GHI145" s="481"/>
      <c r="GHJ145" s="481"/>
      <c r="GHK145" s="481"/>
      <c r="GHL145" s="481"/>
      <c r="GHM145" s="481"/>
      <c r="GHN145" s="481"/>
      <c r="GHO145" s="481"/>
      <c r="GHP145" s="481"/>
      <c r="GHQ145" s="481"/>
      <c r="GHR145" s="481"/>
      <c r="GHS145" s="481"/>
      <c r="GHT145" s="481"/>
      <c r="GHU145" s="481"/>
      <c r="GHV145" s="481"/>
      <c r="GHW145" s="481"/>
      <c r="GHX145" s="481"/>
      <c r="GHY145" s="481"/>
      <c r="GHZ145" s="481"/>
      <c r="GIA145" s="481"/>
      <c r="GIB145" s="481"/>
      <c r="GIC145" s="481"/>
      <c r="GID145" s="481"/>
      <c r="GIE145" s="481"/>
      <c r="GIF145" s="481"/>
      <c r="GIG145" s="481"/>
      <c r="GIH145" s="481"/>
      <c r="GII145" s="481"/>
      <c r="GIJ145" s="481"/>
      <c r="GIK145" s="481"/>
      <c r="GIL145" s="481"/>
      <c r="GIM145" s="481"/>
      <c r="GIN145" s="481"/>
      <c r="GIO145" s="481"/>
      <c r="GIP145" s="481"/>
      <c r="GIQ145" s="481"/>
      <c r="GIR145" s="481"/>
      <c r="GIS145" s="481"/>
      <c r="GIT145" s="481"/>
      <c r="GIU145" s="481"/>
      <c r="GIV145" s="481"/>
      <c r="GIW145" s="481"/>
      <c r="GIX145" s="481"/>
      <c r="GIY145" s="481"/>
      <c r="GIZ145" s="481"/>
      <c r="GJA145" s="481"/>
      <c r="GJB145" s="481"/>
      <c r="GJC145" s="481"/>
      <c r="GJD145" s="481"/>
      <c r="GJE145" s="481"/>
      <c r="GJF145" s="481"/>
      <c r="GJG145" s="481"/>
      <c r="GJH145" s="481"/>
      <c r="GJI145" s="481"/>
      <c r="GJJ145" s="481"/>
      <c r="GJK145" s="481"/>
      <c r="GJL145" s="481"/>
      <c r="GJM145" s="481"/>
      <c r="GJN145" s="481"/>
      <c r="GJO145" s="481"/>
      <c r="GJP145" s="481"/>
      <c r="GJQ145" s="481"/>
      <c r="GJR145" s="481"/>
      <c r="GJS145" s="481"/>
      <c r="GJT145" s="481"/>
      <c r="GJU145" s="481"/>
      <c r="GJV145" s="481"/>
      <c r="GJW145" s="481"/>
      <c r="GJX145" s="481"/>
      <c r="GJY145" s="481"/>
      <c r="GJZ145" s="481"/>
      <c r="GKA145" s="481"/>
      <c r="GKB145" s="481"/>
      <c r="GKC145" s="481"/>
      <c r="GKD145" s="481"/>
      <c r="GKE145" s="481"/>
      <c r="GKF145" s="481"/>
      <c r="GKG145" s="481"/>
      <c r="GKH145" s="481"/>
      <c r="GKI145" s="481"/>
      <c r="GKJ145" s="481"/>
      <c r="GKK145" s="481"/>
      <c r="GKL145" s="481"/>
      <c r="GKM145" s="481"/>
      <c r="GKN145" s="481"/>
      <c r="GKO145" s="481"/>
      <c r="GKP145" s="481"/>
      <c r="GKQ145" s="481"/>
      <c r="GKR145" s="481"/>
      <c r="GKS145" s="481"/>
      <c r="GKT145" s="481"/>
      <c r="GKU145" s="481"/>
      <c r="GKV145" s="481"/>
      <c r="GKW145" s="481"/>
      <c r="GKX145" s="481"/>
      <c r="GKY145" s="481"/>
      <c r="GKZ145" s="481"/>
      <c r="GLA145" s="481"/>
      <c r="GLB145" s="481"/>
      <c r="GLC145" s="481"/>
      <c r="GLD145" s="481"/>
      <c r="GLE145" s="481"/>
      <c r="GLF145" s="481"/>
      <c r="GLG145" s="481"/>
      <c r="GLH145" s="481"/>
      <c r="GLI145" s="481"/>
      <c r="GLJ145" s="481"/>
      <c r="GLK145" s="481"/>
      <c r="GLL145" s="481"/>
      <c r="GLM145" s="481"/>
      <c r="GLN145" s="481"/>
      <c r="GLO145" s="481"/>
      <c r="GLP145" s="481"/>
      <c r="GLQ145" s="481"/>
      <c r="GLR145" s="481"/>
      <c r="GLS145" s="481"/>
      <c r="GLT145" s="481"/>
      <c r="GLU145" s="481"/>
      <c r="GLV145" s="481"/>
      <c r="GLW145" s="481"/>
      <c r="GLX145" s="481"/>
      <c r="GLY145" s="481"/>
      <c r="GLZ145" s="481"/>
      <c r="GMA145" s="481"/>
      <c r="GMB145" s="481"/>
      <c r="GMC145" s="481"/>
      <c r="GMD145" s="481"/>
      <c r="GME145" s="481"/>
      <c r="GMF145" s="481"/>
      <c r="GMG145" s="481"/>
      <c r="GMH145" s="481"/>
      <c r="GMI145" s="481"/>
      <c r="GMJ145" s="481"/>
      <c r="GMK145" s="481"/>
      <c r="GML145" s="481"/>
      <c r="GMM145" s="481"/>
      <c r="GMN145" s="481"/>
      <c r="GMO145" s="481"/>
      <c r="GMP145" s="481"/>
      <c r="GMQ145" s="481"/>
      <c r="GMR145" s="481"/>
      <c r="GMS145" s="481"/>
      <c r="GMT145" s="481"/>
      <c r="GMU145" s="481"/>
      <c r="GMV145" s="481"/>
      <c r="GMW145" s="481"/>
      <c r="GMX145" s="481"/>
      <c r="GMY145" s="481"/>
      <c r="GMZ145" s="481"/>
      <c r="GNA145" s="481"/>
      <c r="GNB145" s="481"/>
      <c r="GNC145" s="481"/>
      <c r="GND145" s="481"/>
      <c r="GNE145" s="481"/>
      <c r="GNF145" s="481"/>
      <c r="GNG145" s="481"/>
      <c r="GNH145" s="481"/>
      <c r="GNI145" s="481"/>
      <c r="GNJ145" s="481"/>
      <c r="GNK145" s="481"/>
      <c r="GNL145" s="481"/>
      <c r="GNM145" s="481"/>
      <c r="GNN145" s="481"/>
      <c r="GNO145" s="481"/>
      <c r="GNP145" s="481"/>
      <c r="GNQ145" s="481"/>
      <c r="GNR145" s="481"/>
      <c r="GNS145" s="481"/>
      <c r="GNT145" s="481"/>
      <c r="GNU145" s="481"/>
      <c r="GNV145" s="481"/>
      <c r="GNW145" s="481"/>
      <c r="GNX145" s="481"/>
      <c r="GNY145" s="481"/>
      <c r="GNZ145" s="481"/>
      <c r="GOA145" s="481"/>
      <c r="GOB145" s="481"/>
      <c r="GOC145" s="481"/>
      <c r="GOD145" s="481"/>
      <c r="GOE145" s="481"/>
      <c r="GOF145" s="481"/>
      <c r="GOG145" s="481"/>
      <c r="GOH145" s="481"/>
      <c r="GOI145" s="481"/>
      <c r="GOJ145" s="481"/>
      <c r="GOK145" s="481"/>
      <c r="GOL145" s="481"/>
      <c r="GOM145" s="481"/>
      <c r="GON145" s="481"/>
      <c r="GOO145" s="481"/>
      <c r="GOP145" s="481"/>
      <c r="GOQ145" s="481"/>
      <c r="GOR145" s="481"/>
      <c r="GOS145" s="481"/>
      <c r="GOT145" s="481"/>
      <c r="GOU145" s="481"/>
      <c r="GOV145" s="481"/>
      <c r="GOW145" s="481"/>
      <c r="GOX145" s="481"/>
      <c r="GOY145" s="481"/>
      <c r="GOZ145" s="481"/>
      <c r="GPA145" s="481"/>
      <c r="GPB145" s="481"/>
      <c r="GPC145" s="481"/>
      <c r="GPD145" s="481"/>
      <c r="GPE145" s="481"/>
      <c r="GPF145" s="481"/>
      <c r="GPG145" s="481"/>
      <c r="GPH145" s="481"/>
      <c r="GPI145" s="481"/>
      <c r="GPJ145" s="481"/>
      <c r="GPK145" s="481"/>
      <c r="GPL145" s="481"/>
      <c r="GPM145" s="481"/>
      <c r="GPN145" s="481"/>
      <c r="GPO145" s="481"/>
      <c r="GPP145" s="481"/>
      <c r="GPQ145" s="481"/>
      <c r="GPR145" s="481"/>
      <c r="GPS145" s="481"/>
      <c r="GPT145" s="481"/>
      <c r="GPU145" s="481"/>
      <c r="GPV145" s="481"/>
      <c r="GPW145" s="481"/>
      <c r="GPX145" s="481"/>
      <c r="GPY145" s="481"/>
      <c r="GPZ145" s="481"/>
      <c r="GQA145" s="481"/>
      <c r="GQB145" s="481"/>
      <c r="GQC145" s="481"/>
      <c r="GQD145" s="481"/>
      <c r="GQE145" s="481"/>
      <c r="GQF145" s="481"/>
      <c r="GQG145" s="481"/>
      <c r="GQH145" s="481"/>
      <c r="GQI145" s="481"/>
      <c r="GQJ145" s="481"/>
      <c r="GQK145" s="481"/>
      <c r="GQL145" s="481"/>
      <c r="GQM145" s="481"/>
      <c r="GQN145" s="481"/>
      <c r="GQO145" s="481"/>
      <c r="GQP145" s="481"/>
      <c r="GQQ145" s="481"/>
      <c r="GQR145" s="481"/>
      <c r="GQS145" s="481"/>
      <c r="GQT145" s="481"/>
      <c r="GQU145" s="481"/>
      <c r="GQV145" s="481"/>
      <c r="GQW145" s="481"/>
      <c r="GQX145" s="481"/>
      <c r="GQY145" s="481"/>
      <c r="GQZ145" s="481"/>
      <c r="GRA145" s="481"/>
      <c r="GRB145" s="481"/>
      <c r="GRC145" s="481"/>
      <c r="GRD145" s="481"/>
      <c r="GRE145" s="481"/>
      <c r="GRF145" s="481"/>
      <c r="GRG145" s="481"/>
      <c r="GRH145" s="481"/>
      <c r="GRI145" s="481"/>
      <c r="GRJ145" s="481"/>
      <c r="GRK145" s="481"/>
      <c r="GRL145" s="481"/>
      <c r="GRM145" s="481"/>
      <c r="GRN145" s="481"/>
      <c r="GRO145" s="481"/>
      <c r="GRP145" s="481"/>
      <c r="GRQ145" s="481"/>
      <c r="GRR145" s="481"/>
      <c r="GRS145" s="481"/>
      <c r="GRT145" s="481"/>
      <c r="GRU145" s="481"/>
      <c r="GRV145" s="481"/>
      <c r="GRW145" s="481"/>
      <c r="GRX145" s="481"/>
      <c r="GRY145" s="481"/>
      <c r="GRZ145" s="481"/>
      <c r="GSA145" s="481"/>
      <c r="GSB145" s="481"/>
      <c r="GSC145" s="481"/>
      <c r="GSD145" s="481"/>
      <c r="GSE145" s="481"/>
      <c r="GSF145" s="481"/>
      <c r="GSG145" s="481"/>
      <c r="GSH145" s="481"/>
      <c r="GSI145" s="481"/>
      <c r="GSJ145" s="481"/>
      <c r="GSK145" s="481"/>
      <c r="GSL145" s="481"/>
      <c r="GSM145" s="481"/>
      <c r="GSN145" s="481"/>
      <c r="GSO145" s="481"/>
      <c r="GSP145" s="481"/>
      <c r="GSQ145" s="481"/>
      <c r="GSR145" s="481"/>
      <c r="GSS145" s="481"/>
      <c r="GST145" s="481"/>
      <c r="GSU145" s="481"/>
      <c r="GSV145" s="481"/>
      <c r="GSW145" s="481"/>
      <c r="GSX145" s="481"/>
      <c r="GSY145" s="481"/>
      <c r="GSZ145" s="481"/>
      <c r="GTA145" s="481"/>
      <c r="GTB145" s="481"/>
      <c r="GTC145" s="481"/>
      <c r="GTD145" s="481"/>
      <c r="GTE145" s="481"/>
      <c r="GTF145" s="481"/>
      <c r="GTG145" s="481"/>
      <c r="GTH145" s="481"/>
      <c r="GTI145" s="481"/>
      <c r="GTJ145" s="481"/>
      <c r="GTK145" s="481"/>
      <c r="GTL145" s="481"/>
      <c r="GTM145" s="481"/>
      <c r="GTN145" s="481"/>
      <c r="GTO145" s="481"/>
      <c r="GTP145" s="481"/>
      <c r="GTQ145" s="481"/>
      <c r="GTR145" s="481"/>
      <c r="GTS145" s="481"/>
      <c r="GTT145" s="481"/>
      <c r="GTU145" s="481"/>
      <c r="GTV145" s="481"/>
      <c r="GTW145" s="481"/>
      <c r="GTX145" s="481"/>
      <c r="GTY145" s="481"/>
      <c r="GTZ145" s="481"/>
      <c r="GUA145" s="481"/>
      <c r="GUB145" s="481"/>
      <c r="GUC145" s="481"/>
      <c r="GUD145" s="481"/>
      <c r="GUE145" s="481"/>
      <c r="GUF145" s="481"/>
      <c r="GUG145" s="481"/>
      <c r="GUH145" s="481"/>
      <c r="GUI145" s="481"/>
      <c r="GUJ145" s="481"/>
      <c r="GUK145" s="481"/>
      <c r="GUL145" s="481"/>
      <c r="GUM145" s="481"/>
      <c r="GUN145" s="481"/>
      <c r="GUO145" s="481"/>
      <c r="GUP145" s="481"/>
      <c r="GUQ145" s="481"/>
      <c r="GUR145" s="481"/>
      <c r="GUS145" s="481"/>
      <c r="GUT145" s="481"/>
      <c r="GUU145" s="481"/>
      <c r="GUV145" s="481"/>
      <c r="GUW145" s="481"/>
      <c r="GUX145" s="481"/>
      <c r="GUY145" s="481"/>
      <c r="GUZ145" s="481"/>
      <c r="GVA145" s="481"/>
      <c r="GVB145" s="481"/>
      <c r="GVC145" s="481"/>
      <c r="GVD145" s="481"/>
      <c r="GVE145" s="481"/>
      <c r="GVF145" s="481"/>
      <c r="GVG145" s="481"/>
      <c r="GVH145" s="481"/>
      <c r="GVI145" s="481"/>
      <c r="GVJ145" s="481"/>
      <c r="GVK145" s="481"/>
      <c r="GVL145" s="481"/>
      <c r="GVM145" s="481"/>
      <c r="GVN145" s="481"/>
      <c r="GVO145" s="481"/>
      <c r="GVP145" s="481"/>
      <c r="GVQ145" s="481"/>
      <c r="GVR145" s="481"/>
      <c r="GVS145" s="481"/>
      <c r="GVT145" s="481"/>
      <c r="GVU145" s="481"/>
      <c r="GVV145" s="481"/>
      <c r="GVW145" s="481"/>
      <c r="GVX145" s="481"/>
      <c r="GVY145" s="481"/>
      <c r="GVZ145" s="481"/>
      <c r="GWA145" s="481"/>
      <c r="GWB145" s="481"/>
      <c r="GWC145" s="481"/>
      <c r="GWD145" s="481"/>
      <c r="GWE145" s="481"/>
      <c r="GWF145" s="481"/>
      <c r="GWG145" s="481"/>
      <c r="GWH145" s="481"/>
      <c r="GWI145" s="481"/>
      <c r="GWJ145" s="481"/>
      <c r="GWK145" s="481"/>
      <c r="GWL145" s="481"/>
      <c r="GWM145" s="481"/>
      <c r="GWN145" s="481"/>
      <c r="GWO145" s="481"/>
      <c r="GWP145" s="481"/>
      <c r="GWQ145" s="481"/>
      <c r="GWR145" s="481"/>
      <c r="GWS145" s="481"/>
      <c r="GWT145" s="481"/>
      <c r="GWU145" s="481"/>
      <c r="GWV145" s="481"/>
      <c r="GWW145" s="481"/>
      <c r="GWX145" s="481"/>
      <c r="GWY145" s="481"/>
      <c r="GWZ145" s="481"/>
      <c r="GXA145" s="481"/>
      <c r="GXB145" s="481"/>
      <c r="GXC145" s="481"/>
      <c r="GXD145" s="481"/>
      <c r="GXE145" s="481"/>
      <c r="GXF145" s="481"/>
      <c r="GXG145" s="481"/>
      <c r="GXH145" s="481"/>
      <c r="GXI145" s="481"/>
      <c r="GXJ145" s="481"/>
      <c r="GXK145" s="481"/>
      <c r="GXL145" s="481"/>
      <c r="GXM145" s="481"/>
      <c r="GXN145" s="481"/>
      <c r="GXO145" s="481"/>
      <c r="GXP145" s="481"/>
      <c r="GXQ145" s="481"/>
      <c r="GXR145" s="481"/>
      <c r="GXS145" s="481"/>
      <c r="GXT145" s="481"/>
      <c r="GXU145" s="481"/>
      <c r="GXV145" s="481"/>
      <c r="GXW145" s="481"/>
      <c r="GXX145" s="481"/>
      <c r="GXY145" s="481"/>
      <c r="GXZ145" s="481"/>
      <c r="GYA145" s="481"/>
      <c r="GYB145" s="481"/>
      <c r="GYC145" s="481"/>
      <c r="GYD145" s="481"/>
      <c r="GYE145" s="481"/>
      <c r="GYF145" s="481"/>
      <c r="GYG145" s="481"/>
      <c r="GYH145" s="481"/>
      <c r="GYI145" s="481"/>
      <c r="GYJ145" s="481"/>
      <c r="GYK145" s="481"/>
      <c r="GYL145" s="481"/>
      <c r="GYM145" s="481"/>
      <c r="GYN145" s="481"/>
      <c r="GYO145" s="481"/>
      <c r="GYP145" s="481"/>
      <c r="GYQ145" s="481"/>
      <c r="GYR145" s="481"/>
      <c r="GYS145" s="481"/>
      <c r="GYT145" s="481"/>
      <c r="GYU145" s="481"/>
      <c r="GYV145" s="481"/>
      <c r="GYW145" s="481"/>
      <c r="GYX145" s="481"/>
      <c r="GYY145" s="481"/>
      <c r="GYZ145" s="481"/>
      <c r="GZA145" s="481"/>
      <c r="GZB145" s="481"/>
      <c r="GZC145" s="481"/>
      <c r="GZD145" s="481"/>
      <c r="GZE145" s="481"/>
      <c r="GZF145" s="481"/>
      <c r="GZG145" s="481"/>
      <c r="GZH145" s="481"/>
      <c r="GZI145" s="481"/>
      <c r="GZJ145" s="481"/>
      <c r="GZK145" s="481"/>
      <c r="GZL145" s="481"/>
      <c r="GZM145" s="481"/>
      <c r="GZN145" s="481"/>
      <c r="GZO145" s="481"/>
      <c r="GZP145" s="481"/>
      <c r="GZQ145" s="481"/>
      <c r="GZR145" s="481"/>
      <c r="GZS145" s="481"/>
      <c r="GZT145" s="481"/>
      <c r="GZU145" s="481"/>
      <c r="GZV145" s="481"/>
      <c r="GZW145" s="481"/>
      <c r="GZX145" s="481"/>
      <c r="GZY145" s="481"/>
      <c r="GZZ145" s="481"/>
      <c r="HAA145" s="481"/>
      <c r="HAB145" s="481"/>
      <c r="HAC145" s="481"/>
      <c r="HAD145" s="481"/>
      <c r="HAE145" s="481"/>
      <c r="HAF145" s="481"/>
      <c r="HAG145" s="481"/>
      <c r="HAH145" s="481"/>
      <c r="HAI145" s="481"/>
      <c r="HAJ145" s="481"/>
      <c r="HAK145" s="481"/>
      <c r="HAL145" s="481"/>
      <c r="HAM145" s="481"/>
      <c r="HAN145" s="481"/>
      <c r="HAO145" s="481"/>
      <c r="HAP145" s="481"/>
      <c r="HAQ145" s="481"/>
      <c r="HAR145" s="481"/>
      <c r="HAS145" s="481"/>
      <c r="HAT145" s="481"/>
      <c r="HAU145" s="481"/>
      <c r="HAV145" s="481"/>
      <c r="HAW145" s="481"/>
      <c r="HAX145" s="481"/>
      <c r="HAY145" s="481"/>
      <c r="HAZ145" s="481"/>
      <c r="HBA145" s="481"/>
      <c r="HBB145" s="481"/>
      <c r="HBC145" s="481"/>
      <c r="HBD145" s="481"/>
      <c r="HBE145" s="481"/>
      <c r="HBF145" s="481"/>
      <c r="HBG145" s="481"/>
      <c r="HBH145" s="481"/>
      <c r="HBI145" s="481"/>
      <c r="HBJ145" s="481"/>
      <c r="HBK145" s="481"/>
      <c r="HBL145" s="481"/>
      <c r="HBM145" s="481"/>
      <c r="HBN145" s="481"/>
      <c r="HBO145" s="481"/>
      <c r="HBP145" s="481"/>
      <c r="HBQ145" s="481"/>
      <c r="HBR145" s="481"/>
      <c r="HBS145" s="481"/>
      <c r="HBT145" s="481"/>
      <c r="HBU145" s="481"/>
      <c r="HBV145" s="481"/>
      <c r="HBW145" s="481"/>
      <c r="HBX145" s="481"/>
      <c r="HBY145" s="481"/>
      <c r="HBZ145" s="481"/>
      <c r="HCA145" s="481"/>
      <c r="HCB145" s="481"/>
      <c r="HCC145" s="481"/>
      <c r="HCD145" s="481"/>
      <c r="HCE145" s="481"/>
      <c r="HCF145" s="481"/>
      <c r="HCG145" s="481"/>
      <c r="HCH145" s="481"/>
      <c r="HCI145" s="481"/>
      <c r="HCJ145" s="481"/>
      <c r="HCK145" s="481"/>
      <c r="HCL145" s="481"/>
      <c r="HCM145" s="481"/>
      <c r="HCN145" s="481"/>
      <c r="HCO145" s="481"/>
      <c r="HCP145" s="481"/>
      <c r="HCQ145" s="481"/>
      <c r="HCR145" s="481"/>
      <c r="HCS145" s="481"/>
      <c r="HCT145" s="481"/>
      <c r="HCU145" s="481"/>
      <c r="HCV145" s="481"/>
      <c r="HCW145" s="481"/>
      <c r="HCX145" s="481"/>
      <c r="HCY145" s="481"/>
      <c r="HCZ145" s="481"/>
      <c r="HDA145" s="481"/>
      <c r="HDB145" s="481"/>
      <c r="HDC145" s="481"/>
      <c r="HDD145" s="481"/>
      <c r="HDE145" s="481"/>
      <c r="HDF145" s="481"/>
      <c r="HDG145" s="481"/>
      <c r="HDH145" s="481"/>
      <c r="HDI145" s="481"/>
      <c r="HDJ145" s="481"/>
      <c r="HDK145" s="481"/>
      <c r="HDL145" s="481"/>
      <c r="HDM145" s="481"/>
      <c r="HDN145" s="481"/>
      <c r="HDO145" s="481"/>
      <c r="HDP145" s="481"/>
      <c r="HDQ145" s="481"/>
      <c r="HDR145" s="481"/>
      <c r="HDS145" s="481"/>
      <c r="HDT145" s="481"/>
      <c r="HDU145" s="481"/>
      <c r="HDV145" s="481"/>
      <c r="HDW145" s="481"/>
      <c r="HDX145" s="481"/>
      <c r="HDY145" s="481"/>
      <c r="HDZ145" s="481"/>
      <c r="HEA145" s="481"/>
      <c r="HEB145" s="481"/>
      <c r="HEC145" s="481"/>
      <c r="HED145" s="481"/>
      <c r="HEE145" s="481"/>
      <c r="HEF145" s="481"/>
      <c r="HEG145" s="481"/>
      <c r="HEH145" s="481"/>
      <c r="HEI145" s="481"/>
      <c r="HEJ145" s="481"/>
      <c r="HEK145" s="481"/>
      <c r="HEL145" s="481"/>
      <c r="HEM145" s="481"/>
      <c r="HEN145" s="481"/>
      <c r="HEO145" s="481"/>
      <c r="HEP145" s="481"/>
      <c r="HEQ145" s="481"/>
      <c r="HER145" s="481"/>
      <c r="HES145" s="481"/>
      <c r="HET145" s="481"/>
      <c r="HEU145" s="481"/>
      <c r="HEV145" s="481"/>
      <c r="HEW145" s="481"/>
      <c r="HEX145" s="481"/>
      <c r="HEY145" s="481"/>
      <c r="HEZ145" s="481"/>
      <c r="HFA145" s="481"/>
      <c r="HFB145" s="481"/>
      <c r="HFC145" s="481"/>
      <c r="HFD145" s="481"/>
      <c r="HFE145" s="481"/>
      <c r="HFF145" s="481"/>
      <c r="HFG145" s="481"/>
      <c r="HFH145" s="481"/>
      <c r="HFI145" s="481"/>
      <c r="HFJ145" s="481"/>
      <c r="HFK145" s="481"/>
      <c r="HFL145" s="481"/>
      <c r="HFM145" s="481"/>
      <c r="HFN145" s="481"/>
      <c r="HFO145" s="481"/>
      <c r="HFP145" s="481"/>
      <c r="HFQ145" s="481"/>
      <c r="HFR145" s="481"/>
      <c r="HFS145" s="481"/>
      <c r="HFT145" s="481"/>
      <c r="HFU145" s="481"/>
      <c r="HFV145" s="481"/>
      <c r="HFW145" s="481"/>
      <c r="HFX145" s="481"/>
      <c r="HFY145" s="481"/>
      <c r="HFZ145" s="481"/>
      <c r="HGA145" s="481"/>
      <c r="HGB145" s="481"/>
      <c r="HGC145" s="481"/>
      <c r="HGD145" s="481"/>
      <c r="HGE145" s="481"/>
      <c r="HGF145" s="481"/>
      <c r="HGG145" s="481"/>
      <c r="HGH145" s="481"/>
      <c r="HGI145" s="481"/>
      <c r="HGJ145" s="481"/>
      <c r="HGK145" s="481"/>
      <c r="HGL145" s="481"/>
      <c r="HGM145" s="481"/>
      <c r="HGN145" s="481"/>
      <c r="HGO145" s="481"/>
      <c r="HGP145" s="481"/>
      <c r="HGQ145" s="481"/>
      <c r="HGR145" s="481"/>
      <c r="HGS145" s="481"/>
      <c r="HGT145" s="481"/>
      <c r="HGU145" s="481"/>
      <c r="HGV145" s="481"/>
      <c r="HGW145" s="481"/>
      <c r="HGX145" s="481"/>
      <c r="HGY145" s="481"/>
      <c r="HGZ145" s="481"/>
      <c r="HHA145" s="481"/>
      <c r="HHB145" s="481"/>
      <c r="HHC145" s="481"/>
      <c r="HHD145" s="481"/>
      <c r="HHE145" s="481"/>
      <c r="HHF145" s="481"/>
      <c r="HHG145" s="481"/>
      <c r="HHH145" s="481"/>
      <c r="HHI145" s="481"/>
      <c r="HHJ145" s="481"/>
      <c r="HHK145" s="481"/>
      <c r="HHL145" s="481"/>
      <c r="HHM145" s="481"/>
      <c r="HHN145" s="481"/>
      <c r="HHO145" s="481"/>
      <c r="HHP145" s="481"/>
      <c r="HHQ145" s="481"/>
      <c r="HHR145" s="481"/>
      <c r="HHS145" s="481"/>
      <c r="HHT145" s="481"/>
      <c r="HHU145" s="481"/>
      <c r="HHV145" s="481"/>
      <c r="HHW145" s="481"/>
      <c r="HHX145" s="481"/>
      <c r="HHY145" s="481"/>
      <c r="HHZ145" s="481"/>
      <c r="HIA145" s="481"/>
      <c r="HIB145" s="481"/>
      <c r="HIC145" s="481"/>
      <c r="HID145" s="481"/>
      <c r="HIE145" s="481"/>
      <c r="HIF145" s="481"/>
      <c r="HIG145" s="481"/>
      <c r="HIH145" s="481"/>
      <c r="HII145" s="481"/>
      <c r="HIJ145" s="481"/>
      <c r="HIK145" s="481"/>
      <c r="HIL145" s="481"/>
      <c r="HIM145" s="481"/>
      <c r="HIN145" s="481"/>
      <c r="HIO145" s="481"/>
      <c r="HIP145" s="481"/>
      <c r="HIQ145" s="481"/>
      <c r="HIR145" s="481"/>
      <c r="HIS145" s="481"/>
      <c r="HIT145" s="481"/>
      <c r="HIU145" s="481"/>
      <c r="HIV145" s="481"/>
      <c r="HIW145" s="481"/>
      <c r="HIX145" s="481"/>
      <c r="HIY145" s="481"/>
      <c r="HIZ145" s="481"/>
      <c r="HJA145" s="481"/>
      <c r="HJB145" s="481"/>
      <c r="HJC145" s="481"/>
      <c r="HJD145" s="481"/>
      <c r="HJE145" s="481"/>
      <c r="HJF145" s="481"/>
      <c r="HJG145" s="481"/>
      <c r="HJH145" s="481"/>
      <c r="HJI145" s="481"/>
      <c r="HJJ145" s="481"/>
      <c r="HJK145" s="481"/>
      <c r="HJL145" s="481"/>
      <c r="HJM145" s="481"/>
      <c r="HJN145" s="481"/>
      <c r="HJO145" s="481"/>
      <c r="HJP145" s="481"/>
      <c r="HJQ145" s="481"/>
      <c r="HJR145" s="481"/>
      <c r="HJS145" s="481"/>
      <c r="HJT145" s="481"/>
      <c r="HJU145" s="481"/>
      <c r="HJV145" s="481"/>
      <c r="HJW145" s="481"/>
      <c r="HJX145" s="481"/>
      <c r="HJY145" s="481"/>
      <c r="HJZ145" s="481"/>
      <c r="HKA145" s="481"/>
      <c r="HKB145" s="481"/>
      <c r="HKC145" s="481"/>
      <c r="HKD145" s="481"/>
      <c r="HKE145" s="481"/>
      <c r="HKF145" s="481"/>
      <c r="HKG145" s="481"/>
      <c r="HKH145" s="481"/>
      <c r="HKI145" s="481"/>
      <c r="HKJ145" s="481"/>
      <c r="HKK145" s="481"/>
      <c r="HKL145" s="481"/>
      <c r="HKM145" s="481"/>
      <c r="HKN145" s="481"/>
      <c r="HKO145" s="481"/>
      <c r="HKP145" s="481"/>
      <c r="HKQ145" s="481"/>
      <c r="HKR145" s="481"/>
      <c r="HKS145" s="481"/>
      <c r="HKT145" s="481"/>
      <c r="HKU145" s="481"/>
      <c r="HKV145" s="481"/>
      <c r="HKW145" s="481"/>
      <c r="HKX145" s="481"/>
      <c r="HKY145" s="481"/>
      <c r="HKZ145" s="481"/>
      <c r="HLA145" s="481"/>
      <c r="HLB145" s="481"/>
      <c r="HLC145" s="481"/>
      <c r="HLD145" s="481"/>
      <c r="HLE145" s="481"/>
      <c r="HLF145" s="481"/>
      <c r="HLG145" s="481"/>
      <c r="HLH145" s="481"/>
      <c r="HLI145" s="481"/>
      <c r="HLJ145" s="481"/>
      <c r="HLK145" s="481"/>
      <c r="HLL145" s="481"/>
      <c r="HLM145" s="481"/>
      <c r="HLN145" s="481"/>
      <c r="HLO145" s="481"/>
      <c r="HLP145" s="481"/>
      <c r="HLQ145" s="481"/>
      <c r="HLR145" s="481"/>
      <c r="HLS145" s="481"/>
      <c r="HLT145" s="481"/>
      <c r="HLU145" s="481"/>
      <c r="HLV145" s="481"/>
      <c r="HLW145" s="481"/>
      <c r="HLX145" s="481"/>
      <c r="HLY145" s="481"/>
      <c r="HLZ145" s="481"/>
      <c r="HMA145" s="481"/>
      <c r="HMB145" s="481"/>
      <c r="HMC145" s="481"/>
      <c r="HMD145" s="481"/>
      <c r="HME145" s="481"/>
      <c r="HMF145" s="481"/>
      <c r="HMG145" s="481"/>
      <c r="HMH145" s="481"/>
      <c r="HMI145" s="481"/>
      <c r="HMJ145" s="481"/>
      <c r="HMK145" s="481"/>
      <c r="HML145" s="481"/>
      <c r="HMM145" s="481"/>
      <c r="HMN145" s="481"/>
      <c r="HMO145" s="481"/>
      <c r="HMP145" s="481"/>
      <c r="HMQ145" s="481"/>
      <c r="HMR145" s="481"/>
      <c r="HMS145" s="481"/>
      <c r="HMT145" s="481"/>
      <c r="HMU145" s="481"/>
      <c r="HMV145" s="481"/>
      <c r="HMW145" s="481"/>
      <c r="HMX145" s="481"/>
      <c r="HMY145" s="481"/>
      <c r="HMZ145" s="481"/>
      <c r="HNA145" s="481"/>
      <c r="HNB145" s="481"/>
      <c r="HNC145" s="481"/>
      <c r="HND145" s="481"/>
      <c r="HNE145" s="481"/>
      <c r="HNF145" s="481"/>
      <c r="HNG145" s="481"/>
      <c r="HNH145" s="481"/>
      <c r="HNI145" s="481"/>
      <c r="HNJ145" s="481"/>
      <c r="HNK145" s="481"/>
      <c r="HNL145" s="481"/>
      <c r="HNM145" s="481"/>
      <c r="HNN145" s="481"/>
      <c r="HNO145" s="481"/>
      <c r="HNP145" s="481"/>
      <c r="HNQ145" s="481"/>
      <c r="HNR145" s="481"/>
      <c r="HNS145" s="481"/>
      <c r="HNT145" s="481"/>
      <c r="HNU145" s="481"/>
      <c r="HNV145" s="481"/>
      <c r="HNW145" s="481"/>
      <c r="HNX145" s="481"/>
      <c r="HNY145" s="481"/>
      <c r="HNZ145" s="481"/>
      <c r="HOA145" s="481"/>
      <c r="HOB145" s="481"/>
      <c r="HOC145" s="481"/>
      <c r="HOD145" s="481"/>
      <c r="HOE145" s="481"/>
      <c r="HOF145" s="481"/>
      <c r="HOG145" s="481"/>
      <c r="HOH145" s="481"/>
      <c r="HOI145" s="481"/>
      <c r="HOJ145" s="481"/>
      <c r="HOK145" s="481"/>
      <c r="HOL145" s="481"/>
      <c r="HOM145" s="481"/>
      <c r="HON145" s="481"/>
      <c r="HOO145" s="481"/>
      <c r="HOP145" s="481"/>
      <c r="HOQ145" s="481"/>
      <c r="HOR145" s="481"/>
      <c r="HOS145" s="481"/>
      <c r="HOT145" s="481"/>
      <c r="HOU145" s="481"/>
      <c r="HOV145" s="481"/>
      <c r="HOW145" s="481"/>
      <c r="HOX145" s="481"/>
      <c r="HOY145" s="481"/>
      <c r="HOZ145" s="481"/>
      <c r="HPA145" s="481"/>
      <c r="HPB145" s="481"/>
      <c r="HPC145" s="481"/>
      <c r="HPD145" s="481"/>
      <c r="HPE145" s="481"/>
      <c r="HPF145" s="481"/>
      <c r="HPG145" s="481"/>
      <c r="HPH145" s="481"/>
      <c r="HPI145" s="481"/>
      <c r="HPJ145" s="481"/>
      <c r="HPK145" s="481"/>
      <c r="HPL145" s="481"/>
      <c r="HPM145" s="481"/>
      <c r="HPN145" s="481"/>
      <c r="HPO145" s="481"/>
      <c r="HPP145" s="481"/>
      <c r="HPQ145" s="481"/>
      <c r="HPR145" s="481"/>
      <c r="HPS145" s="481"/>
      <c r="HPT145" s="481"/>
      <c r="HPU145" s="481"/>
      <c r="HPV145" s="481"/>
      <c r="HPW145" s="481"/>
      <c r="HPX145" s="481"/>
      <c r="HPY145" s="481"/>
      <c r="HPZ145" s="481"/>
      <c r="HQA145" s="481"/>
      <c r="HQB145" s="481"/>
      <c r="HQC145" s="481"/>
      <c r="HQD145" s="481"/>
      <c r="HQE145" s="481"/>
      <c r="HQF145" s="481"/>
      <c r="HQG145" s="481"/>
      <c r="HQH145" s="481"/>
      <c r="HQI145" s="481"/>
      <c r="HQJ145" s="481"/>
      <c r="HQK145" s="481"/>
      <c r="HQL145" s="481"/>
      <c r="HQM145" s="481"/>
      <c r="HQN145" s="481"/>
      <c r="HQO145" s="481"/>
      <c r="HQP145" s="481"/>
      <c r="HQQ145" s="481"/>
      <c r="HQR145" s="481"/>
      <c r="HQS145" s="481"/>
      <c r="HQT145" s="481"/>
      <c r="HQU145" s="481"/>
      <c r="HQV145" s="481"/>
      <c r="HQW145" s="481"/>
      <c r="HQX145" s="481"/>
      <c r="HQY145" s="481"/>
      <c r="HQZ145" s="481"/>
      <c r="HRA145" s="481"/>
      <c r="HRB145" s="481"/>
      <c r="HRC145" s="481"/>
      <c r="HRD145" s="481"/>
      <c r="HRE145" s="481"/>
      <c r="HRF145" s="481"/>
      <c r="HRG145" s="481"/>
      <c r="HRH145" s="481"/>
      <c r="HRI145" s="481"/>
      <c r="HRJ145" s="481"/>
      <c r="HRK145" s="481"/>
      <c r="HRL145" s="481"/>
      <c r="HRM145" s="481"/>
      <c r="HRN145" s="481"/>
      <c r="HRO145" s="481"/>
      <c r="HRP145" s="481"/>
      <c r="HRQ145" s="481"/>
      <c r="HRR145" s="481"/>
      <c r="HRS145" s="481"/>
      <c r="HRT145" s="481"/>
      <c r="HRU145" s="481"/>
      <c r="HRV145" s="481"/>
      <c r="HRW145" s="481"/>
      <c r="HRX145" s="481"/>
      <c r="HRY145" s="481"/>
      <c r="HRZ145" s="481"/>
      <c r="HSA145" s="481"/>
      <c r="HSB145" s="481"/>
      <c r="HSC145" s="481"/>
      <c r="HSD145" s="481"/>
      <c r="HSE145" s="481"/>
      <c r="HSF145" s="481"/>
      <c r="HSG145" s="481"/>
      <c r="HSH145" s="481"/>
      <c r="HSI145" s="481"/>
      <c r="HSJ145" s="481"/>
      <c r="HSK145" s="481"/>
      <c r="HSL145" s="481"/>
      <c r="HSM145" s="481"/>
      <c r="HSN145" s="481"/>
      <c r="HSO145" s="481"/>
      <c r="HSP145" s="481"/>
      <c r="HSQ145" s="481"/>
      <c r="HSR145" s="481"/>
      <c r="HSS145" s="481"/>
      <c r="HST145" s="481"/>
      <c r="HSU145" s="481"/>
      <c r="HSV145" s="481"/>
      <c r="HSW145" s="481"/>
      <c r="HSX145" s="481"/>
      <c r="HSY145" s="481"/>
      <c r="HSZ145" s="481"/>
      <c r="HTA145" s="481"/>
      <c r="HTB145" s="481"/>
      <c r="HTC145" s="481"/>
      <c r="HTD145" s="481"/>
      <c r="HTE145" s="481"/>
      <c r="HTF145" s="481"/>
      <c r="HTG145" s="481"/>
      <c r="HTH145" s="481"/>
      <c r="HTI145" s="481"/>
      <c r="HTJ145" s="481"/>
      <c r="HTK145" s="481"/>
      <c r="HTL145" s="481"/>
      <c r="HTM145" s="481"/>
      <c r="HTN145" s="481"/>
      <c r="HTO145" s="481"/>
      <c r="HTP145" s="481"/>
      <c r="HTQ145" s="481"/>
      <c r="HTR145" s="481"/>
      <c r="HTS145" s="481"/>
      <c r="HTT145" s="481"/>
      <c r="HTU145" s="481"/>
      <c r="HTV145" s="481"/>
      <c r="HTW145" s="481"/>
      <c r="HTX145" s="481"/>
      <c r="HTY145" s="481"/>
      <c r="HTZ145" s="481"/>
      <c r="HUA145" s="481"/>
      <c r="HUB145" s="481"/>
      <c r="HUC145" s="481"/>
      <c r="HUD145" s="481"/>
      <c r="HUE145" s="481"/>
      <c r="HUF145" s="481"/>
      <c r="HUG145" s="481"/>
      <c r="HUH145" s="481"/>
      <c r="HUI145" s="481"/>
      <c r="HUJ145" s="481"/>
      <c r="HUK145" s="481"/>
      <c r="HUL145" s="481"/>
      <c r="HUM145" s="481"/>
      <c r="HUN145" s="481"/>
      <c r="HUO145" s="481"/>
      <c r="HUP145" s="481"/>
      <c r="HUQ145" s="481"/>
      <c r="HUR145" s="481"/>
      <c r="HUS145" s="481"/>
      <c r="HUT145" s="481"/>
      <c r="HUU145" s="481"/>
      <c r="HUV145" s="481"/>
      <c r="HUW145" s="481"/>
      <c r="HUX145" s="481"/>
      <c r="HUY145" s="481"/>
      <c r="HUZ145" s="481"/>
      <c r="HVA145" s="481"/>
      <c r="HVB145" s="481"/>
      <c r="HVC145" s="481"/>
      <c r="HVD145" s="481"/>
      <c r="HVE145" s="481"/>
      <c r="HVF145" s="481"/>
      <c r="HVG145" s="481"/>
      <c r="HVH145" s="481"/>
      <c r="HVI145" s="481"/>
      <c r="HVJ145" s="481"/>
      <c r="HVK145" s="481"/>
      <c r="HVL145" s="481"/>
      <c r="HVM145" s="481"/>
      <c r="HVN145" s="481"/>
      <c r="HVO145" s="481"/>
      <c r="HVP145" s="481"/>
      <c r="HVQ145" s="481"/>
      <c r="HVR145" s="481"/>
      <c r="HVS145" s="481"/>
      <c r="HVT145" s="481"/>
      <c r="HVU145" s="481"/>
      <c r="HVV145" s="481"/>
      <c r="HVW145" s="481"/>
      <c r="HVX145" s="481"/>
      <c r="HVY145" s="481"/>
      <c r="HVZ145" s="481"/>
      <c r="HWA145" s="481"/>
      <c r="HWB145" s="481"/>
      <c r="HWC145" s="481"/>
      <c r="HWD145" s="481"/>
      <c r="HWE145" s="481"/>
      <c r="HWF145" s="481"/>
      <c r="HWG145" s="481"/>
      <c r="HWH145" s="481"/>
      <c r="HWI145" s="481"/>
      <c r="HWJ145" s="481"/>
      <c r="HWK145" s="481"/>
      <c r="HWL145" s="481"/>
      <c r="HWM145" s="481"/>
      <c r="HWN145" s="481"/>
      <c r="HWO145" s="481"/>
      <c r="HWP145" s="481"/>
      <c r="HWQ145" s="481"/>
      <c r="HWR145" s="481"/>
      <c r="HWS145" s="481"/>
      <c r="HWT145" s="481"/>
      <c r="HWU145" s="481"/>
      <c r="HWV145" s="481"/>
      <c r="HWW145" s="481"/>
      <c r="HWX145" s="481"/>
      <c r="HWY145" s="481"/>
      <c r="HWZ145" s="481"/>
      <c r="HXA145" s="481"/>
      <c r="HXB145" s="481"/>
      <c r="HXC145" s="481"/>
      <c r="HXD145" s="481"/>
      <c r="HXE145" s="481"/>
      <c r="HXF145" s="481"/>
      <c r="HXG145" s="481"/>
      <c r="HXH145" s="481"/>
      <c r="HXI145" s="481"/>
      <c r="HXJ145" s="481"/>
      <c r="HXK145" s="481"/>
      <c r="HXL145" s="481"/>
      <c r="HXM145" s="481"/>
      <c r="HXN145" s="481"/>
      <c r="HXO145" s="481"/>
      <c r="HXP145" s="481"/>
      <c r="HXQ145" s="481"/>
      <c r="HXR145" s="481"/>
      <c r="HXS145" s="481"/>
      <c r="HXT145" s="481"/>
      <c r="HXU145" s="481"/>
      <c r="HXV145" s="481"/>
      <c r="HXW145" s="481"/>
      <c r="HXX145" s="481"/>
      <c r="HXY145" s="481"/>
      <c r="HXZ145" s="481"/>
      <c r="HYA145" s="481"/>
      <c r="HYB145" s="481"/>
      <c r="HYC145" s="481"/>
      <c r="HYD145" s="481"/>
      <c r="HYE145" s="481"/>
      <c r="HYF145" s="481"/>
      <c r="HYG145" s="481"/>
      <c r="HYH145" s="481"/>
      <c r="HYI145" s="481"/>
      <c r="HYJ145" s="481"/>
      <c r="HYK145" s="481"/>
      <c r="HYL145" s="481"/>
      <c r="HYM145" s="481"/>
      <c r="HYN145" s="481"/>
      <c r="HYO145" s="481"/>
      <c r="HYP145" s="481"/>
      <c r="HYQ145" s="481"/>
      <c r="HYR145" s="481"/>
      <c r="HYS145" s="481"/>
      <c r="HYT145" s="481"/>
      <c r="HYU145" s="481"/>
      <c r="HYV145" s="481"/>
      <c r="HYW145" s="481"/>
      <c r="HYX145" s="481"/>
      <c r="HYY145" s="481"/>
      <c r="HYZ145" s="481"/>
      <c r="HZA145" s="481"/>
      <c r="HZB145" s="481"/>
      <c r="HZC145" s="481"/>
      <c r="HZD145" s="481"/>
      <c r="HZE145" s="481"/>
      <c r="HZF145" s="481"/>
      <c r="HZG145" s="481"/>
      <c r="HZH145" s="481"/>
      <c r="HZI145" s="481"/>
      <c r="HZJ145" s="481"/>
      <c r="HZK145" s="481"/>
      <c r="HZL145" s="481"/>
      <c r="HZM145" s="481"/>
      <c r="HZN145" s="481"/>
      <c r="HZO145" s="481"/>
      <c r="HZP145" s="481"/>
      <c r="HZQ145" s="481"/>
      <c r="HZR145" s="481"/>
      <c r="HZS145" s="481"/>
      <c r="HZT145" s="481"/>
      <c r="HZU145" s="481"/>
      <c r="HZV145" s="481"/>
      <c r="HZW145" s="481"/>
      <c r="HZX145" s="481"/>
      <c r="HZY145" s="481"/>
      <c r="HZZ145" s="481"/>
      <c r="IAA145" s="481"/>
      <c r="IAB145" s="481"/>
      <c r="IAC145" s="481"/>
      <c r="IAD145" s="481"/>
      <c r="IAE145" s="481"/>
      <c r="IAF145" s="481"/>
      <c r="IAG145" s="481"/>
      <c r="IAH145" s="481"/>
      <c r="IAI145" s="481"/>
      <c r="IAJ145" s="481"/>
      <c r="IAK145" s="481"/>
      <c r="IAL145" s="481"/>
      <c r="IAM145" s="481"/>
      <c r="IAN145" s="481"/>
      <c r="IAO145" s="481"/>
      <c r="IAP145" s="481"/>
      <c r="IAQ145" s="481"/>
      <c r="IAR145" s="481"/>
      <c r="IAS145" s="481"/>
      <c r="IAT145" s="481"/>
      <c r="IAU145" s="481"/>
      <c r="IAV145" s="481"/>
      <c r="IAW145" s="481"/>
      <c r="IAX145" s="481"/>
      <c r="IAY145" s="481"/>
      <c r="IAZ145" s="481"/>
      <c r="IBA145" s="481"/>
      <c r="IBB145" s="481"/>
      <c r="IBC145" s="481"/>
      <c r="IBD145" s="481"/>
      <c r="IBE145" s="481"/>
      <c r="IBF145" s="481"/>
      <c r="IBG145" s="481"/>
      <c r="IBH145" s="481"/>
      <c r="IBI145" s="481"/>
      <c r="IBJ145" s="481"/>
      <c r="IBK145" s="481"/>
      <c r="IBL145" s="481"/>
      <c r="IBM145" s="481"/>
      <c r="IBN145" s="481"/>
      <c r="IBO145" s="481"/>
      <c r="IBP145" s="481"/>
      <c r="IBQ145" s="481"/>
      <c r="IBR145" s="481"/>
      <c r="IBS145" s="481"/>
      <c r="IBT145" s="481"/>
      <c r="IBU145" s="481"/>
      <c r="IBV145" s="481"/>
      <c r="IBW145" s="481"/>
      <c r="IBX145" s="481"/>
      <c r="IBY145" s="481"/>
      <c r="IBZ145" s="481"/>
      <c r="ICA145" s="481"/>
      <c r="ICB145" s="481"/>
      <c r="ICC145" s="481"/>
      <c r="ICD145" s="481"/>
      <c r="ICE145" s="481"/>
      <c r="ICF145" s="481"/>
      <c r="ICG145" s="481"/>
      <c r="ICH145" s="481"/>
      <c r="ICI145" s="481"/>
      <c r="ICJ145" s="481"/>
      <c r="ICK145" s="481"/>
      <c r="ICL145" s="481"/>
      <c r="ICM145" s="481"/>
      <c r="ICN145" s="481"/>
      <c r="ICO145" s="481"/>
      <c r="ICP145" s="481"/>
      <c r="ICQ145" s="481"/>
      <c r="ICR145" s="481"/>
      <c r="ICS145" s="481"/>
      <c r="ICT145" s="481"/>
      <c r="ICU145" s="481"/>
      <c r="ICV145" s="481"/>
      <c r="ICW145" s="481"/>
      <c r="ICX145" s="481"/>
      <c r="ICY145" s="481"/>
      <c r="ICZ145" s="481"/>
      <c r="IDA145" s="481"/>
      <c r="IDB145" s="481"/>
      <c r="IDC145" s="481"/>
      <c r="IDD145" s="481"/>
      <c r="IDE145" s="481"/>
      <c r="IDF145" s="481"/>
      <c r="IDG145" s="481"/>
      <c r="IDH145" s="481"/>
      <c r="IDI145" s="481"/>
      <c r="IDJ145" s="481"/>
      <c r="IDK145" s="481"/>
      <c r="IDL145" s="481"/>
      <c r="IDM145" s="481"/>
      <c r="IDN145" s="481"/>
      <c r="IDO145" s="481"/>
      <c r="IDP145" s="481"/>
      <c r="IDQ145" s="481"/>
      <c r="IDR145" s="481"/>
      <c r="IDS145" s="481"/>
      <c r="IDT145" s="481"/>
      <c r="IDU145" s="481"/>
      <c r="IDV145" s="481"/>
      <c r="IDW145" s="481"/>
      <c r="IDX145" s="481"/>
      <c r="IDY145" s="481"/>
      <c r="IDZ145" s="481"/>
      <c r="IEA145" s="481"/>
      <c r="IEB145" s="481"/>
      <c r="IEC145" s="481"/>
      <c r="IED145" s="481"/>
      <c r="IEE145" s="481"/>
      <c r="IEF145" s="481"/>
      <c r="IEG145" s="481"/>
      <c r="IEH145" s="481"/>
      <c r="IEI145" s="481"/>
      <c r="IEJ145" s="481"/>
      <c r="IEK145" s="481"/>
      <c r="IEL145" s="481"/>
      <c r="IEM145" s="481"/>
      <c r="IEN145" s="481"/>
      <c r="IEO145" s="481"/>
      <c r="IEP145" s="481"/>
      <c r="IEQ145" s="481"/>
      <c r="IER145" s="481"/>
      <c r="IES145" s="481"/>
      <c r="IET145" s="481"/>
      <c r="IEU145" s="481"/>
      <c r="IEV145" s="481"/>
      <c r="IEW145" s="481"/>
      <c r="IEX145" s="481"/>
      <c r="IEY145" s="481"/>
      <c r="IEZ145" s="481"/>
      <c r="IFA145" s="481"/>
      <c r="IFB145" s="481"/>
      <c r="IFC145" s="481"/>
      <c r="IFD145" s="481"/>
      <c r="IFE145" s="481"/>
      <c r="IFF145" s="481"/>
      <c r="IFG145" s="481"/>
      <c r="IFH145" s="481"/>
      <c r="IFI145" s="481"/>
      <c r="IFJ145" s="481"/>
      <c r="IFK145" s="481"/>
      <c r="IFL145" s="481"/>
      <c r="IFM145" s="481"/>
      <c r="IFN145" s="481"/>
      <c r="IFO145" s="481"/>
      <c r="IFP145" s="481"/>
      <c r="IFQ145" s="481"/>
      <c r="IFR145" s="481"/>
      <c r="IFS145" s="481"/>
      <c r="IFT145" s="481"/>
      <c r="IFU145" s="481"/>
      <c r="IFV145" s="481"/>
      <c r="IFW145" s="481"/>
      <c r="IFX145" s="481"/>
      <c r="IFY145" s="481"/>
      <c r="IFZ145" s="481"/>
      <c r="IGA145" s="481"/>
      <c r="IGB145" s="481"/>
      <c r="IGC145" s="481"/>
      <c r="IGD145" s="481"/>
      <c r="IGE145" s="481"/>
      <c r="IGF145" s="481"/>
      <c r="IGG145" s="481"/>
      <c r="IGH145" s="481"/>
      <c r="IGI145" s="481"/>
      <c r="IGJ145" s="481"/>
      <c r="IGK145" s="481"/>
      <c r="IGL145" s="481"/>
      <c r="IGM145" s="481"/>
      <c r="IGN145" s="481"/>
      <c r="IGO145" s="481"/>
      <c r="IGP145" s="481"/>
      <c r="IGQ145" s="481"/>
      <c r="IGR145" s="481"/>
      <c r="IGS145" s="481"/>
      <c r="IGT145" s="481"/>
      <c r="IGU145" s="481"/>
      <c r="IGV145" s="481"/>
      <c r="IGW145" s="481"/>
      <c r="IGX145" s="481"/>
      <c r="IGY145" s="481"/>
      <c r="IGZ145" s="481"/>
      <c r="IHA145" s="481"/>
      <c r="IHB145" s="481"/>
      <c r="IHC145" s="481"/>
      <c r="IHD145" s="481"/>
      <c r="IHE145" s="481"/>
      <c r="IHF145" s="481"/>
      <c r="IHG145" s="481"/>
      <c r="IHH145" s="481"/>
      <c r="IHI145" s="481"/>
      <c r="IHJ145" s="481"/>
      <c r="IHK145" s="481"/>
      <c r="IHL145" s="481"/>
      <c r="IHM145" s="481"/>
      <c r="IHN145" s="481"/>
      <c r="IHO145" s="481"/>
      <c r="IHP145" s="481"/>
      <c r="IHQ145" s="481"/>
      <c r="IHR145" s="481"/>
      <c r="IHS145" s="481"/>
      <c r="IHT145" s="481"/>
      <c r="IHU145" s="481"/>
      <c r="IHV145" s="481"/>
      <c r="IHW145" s="481"/>
      <c r="IHX145" s="481"/>
      <c r="IHY145" s="481"/>
      <c r="IHZ145" s="481"/>
      <c r="IIA145" s="481"/>
      <c r="IIB145" s="481"/>
      <c r="IIC145" s="481"/>
      <c r="IID145" s="481"/>
      <c r="IIE145" s="481"/>
      <c r="IIF145" s="481"/>
      <c r="IIG145" s="481"/>
      <c r="IIH145" s="481"/>
      <c r="III145" s="481"/>
      <c r="IIJ145" s="481"/>
      <c r="IIK145" s="481"/>
      <c r="IIL145" s="481"/>
      <c r="IIM145" s="481"/>
      <c r="IIN145" s="481"/>
      <c r="IIO145" s="481"/>
      <c r="IIP145" s="481"/>
      <c r="IIQ145" s="481"/>
      <c r="IIR145" s="481"/>
      <c r="IIS145" s="481"/>
      <c r="IIT145" s="481"/>
      <c r="IIU145" s="481"/>
      <c r="IIV145" s="481"/>
      <c r="IIW145" s="481"/>
      <c r="IIX145" s="481"/>
      <c r="IIY145" s="481"/>
      <c r="IIZ145" s="481"/>
      <c r="IJA145" s="481"/>
      <c r="IJB145" s="481"/>
      <c r="IJC145" s="481"/>
      <c r="IJD145" s="481"/>
      <c r="IJE145" s="481"/>
      <c r="IJF145" s="481"/>
      <c r="IJG145" s="481"/>
      <c r="IJH145" s="481"/>
      <c r="IJI145" s="481"/>
      <c r="IJJ145" s="481"/>
      <c r="IJK145" s="481"/>
      <c r="IJL145" s="481"/>
      <c r="IJM145" s="481"/>
      <c r="IJN145" s="481"/>
      <c r="IJO145" s="481"/>
      <c r="IJP145" s="481"/>
      <c r="IJQ145" s="481"/>
      <c r="IJR145" s="481"/>
      <c r="IJS145" s="481"/>
      <c r="IJT145" s="481"/>
      <c r="IJU145" s="481"/>
      <c r="IJV145" s="481"/>
      <c r="IJW145" s="481"/>
      <c r="IJX145" s="481"/>
      <c r="IJY145" s="481"/>
      <c r="IJZ145" s="481"/>
      <c r="IKA145" s="481"/>
      <c r="IKB145" s="481"/>
      <c r="IKC145" s="481"/>
      <c r="IKD145" s="481"/>
      <c r="IKE145" s="481"/>
      <c r="IKF145" s="481"/>
      <c r="IKG145" s="481"/>
      <c r="IKH145" s="481"/>
      <c r="IKI145" s="481"/>
      <c r="IKJ145" s="481"/>
      <c r="IKK145" s="481"/>
      <c r="IKL145" s="481"/>
      <c r="IKM145" s="481"/>
      <c r="IKN145" s="481"/>
      <c r="IKO145" s="481"/>
      <c r="IKP145" s="481"/>
      <c r="IKQ145" s="481"/>
      <c r="IKR145" s="481"/>
      <c r="IKS145" s="481"/>
      <c r="IKT145" s="481"/>
      <c r="IKU145" s="481"/>
      <c r="IKV145" s="481"/>
      <c r="IKW145" s="481"/>
      <c r="IKX145" s="481"/>
      <c r="IKY145" s="481"/>
      <c r="IKZ145" s="481"/>
      <c r="ILA145" s="481"/>
      <c r="ILB145" s="481"/>
      <c r="ILC145" s="481"/>
      <c r="ILD145" s="481"/>
      <c r="ILE145" s="481"/>
      <c r="ILF145" s="481"/>
      <c r="ILG145" s="481"/>
      <c r="ILH145" s="481"/>
      <c r="ILI145" s="481"/>
      <c r="ILJ145" s="481"/>
      <c r="ILK145" s="481"/>
      <c r="ILL145" s="481"/>
      <c r="ILM145" s="481"/>
      <c r="ILN145" s="481"/>
      <c r="ILO145" s="481"/>
      <c r="ILP145" s="481"/>
      <c r="ILQ145" s="481"/>
      <c r="ILR145" s="481"/>
      <c r="ILS145" s="481"/>
      <c r="ILT145" s="481"/>
      <c r="ILU145" s="481"/>
      <c r="ILV145" s="481"/>
      <c r="ILW145" s="481"/>
      <c r="ILX145" s="481"/>
      <c r="ILY145" s="481"/>
      <c r="ILZ145" s="481"/>
      <c r="IMA145" s="481"/>
      <c r="IMB145" s="481"/>
      <c r="IMC145" s="481"/>
      <c r="IMD145" s="481"/>
      <c r="IME145" s="481"/>
      <c r="IMF145" s="481"/>
      <c r="IMG145" s="481"/>
      <c r="IMH145" s="481"/>
      <c r="IMI145" s="481"/>
      <c r="IMJ145" s="481"/>
      <c r="IMK145" s="481"/>
      <c r="IML145" s="481"/>
      <c r="IMM145" s="481"/>
      <c r="IMN145" s="481"/>
      <c r="IMO145" s="481"/>
      <c r="IMP145" s="481"/>
      <c r="IMQ145" s="481"/>
      <c r="IMR145" s="481"/>
      <c r="IMS145" s="481"/>
      <c r="IMT145" s="481"/>
      <c r="IMU145" s="481"/>
      <c r="IMV145" s="481"/>
      <c r="IMW145" s="481"/>
      <c r="IMX145" s="481"/>
      <c r="IMY145" s="481"/>
      <c r="IMZ145" s="481"/>
      <c r="INA145" s="481"/>
      <c r="INB145" s="481"/>
      <c r="INC145" s="481"/>
      <c r="IND145" s="481"/>
      <c r="INE145" s="481"/>
      <c r="INF145" s="481"/>
      <c r="ING145" s="481"/>
      <c r="INH145" s="481"/>
      <c r="INI145" s="481"/>
      <c r="INJ145" s="481"/>
      <c r="INK145" s="481"/>
      <c r="INL145" s="481"/>
      <c r="INM145" s="481"/>
      <c r="INN145" s="481"/>
      <c r="INO145" s="481"/>
      <c r="INP145" s="481"/>
      <c r="INQ145" s="481"/>
      <c r="INR145" s="481"/>
      <c r="INS145" s="481"/>
      <c r="INT145" s="481"/>
      <c r="INU145" s="481"/>
      <c r="INV145" s="481"/>
      <c r="INW145" s="481"/>
      <c r="INX145" s="481"/>
      <c r="INY145" s="481"/>
      <c r="INZ145" s="481"/>
      <c r="IOA145" s="481"/>
      <c r="IOB145" s="481"/>
      <c r="IOC145" s="481"/>
      <c r="IOD145" s="481"/>
      <c r="IOE145" s="481"/>
      <c r="IOF145" s="481"/>
      <c r="IOG145" s="481"/>
      <c r="IOH145" s="481"/>
      <c r="IOI145" s="481"/>
      <c r="IOJ145" s="481"/>
      <c r="IOK145" s="481"/>
      <c r="IOL145" s="481"/>
      <c r="IOM145" s="481"/>
      <c r="ION145" s="481"/>
      <c r="IOO145" s="481"/>
      <c r="IOP145" s="481"/>
      <c r="IOQ145" s="481"/>
      <c r="IOR145" s="481"/>
      <c r="IOS145" s="481"/>
      <c r="IOT145" s="481"/>
      <c r="IOU145" s="481"/>
      <c r="IOV145" s="481"/>
      <c r="IOW145" s="481"/>
      <c r="IOX145" s="481"/>
      <c r="IOY145" s="481"/>
      <c r="IOZ145" s="481"/>
      <c r="IPA145" s="481"/>
      <c r="IPB145" s="481"/>
      <c r="IPC145" s="481"/>
      <c r="IPD145" s="481"/>
      <c r="IPE145" s="481"/>
      <c r="IPF145" s="481"/>
      <c r="IPG145" s="481"/>
      <c r="IPH145" s="481"/>
      <c r="IPI145" s="481"/>
      <c r="IPJ145" s="481"/>
      <c r="IPK145" s="481"/>
      <c r="IPL145" s="481"/>
      <c r="IPM145" s="481"/>
      <c r="IPN145" s="481"/>
      <c r="IPO145" s="481"/>
      <c r="IPP145" s="481"/>
      <c r="IPQ145" s="481"/>
      <c r="IPR145" s="481"/>
      <c r="IPS145" s="481"/>
      <c r="IPT145" s="481"/>
      <c r="IPU145" s="481"/>
      <c r="IPV145" s="481"/>
      <c r="IPW145" s="481"/>
      <c r="IPX145" s="481"/>
      <c r="IPY145" s="481"/>
      <c r="IPZ145" s="481"/>
      <c r="IQA145" s="481"/>
      <c r="IQB145" s="481"/>
      <c r="IQC145" s="481"/>
      <c r="IQD145" s="481"/>
      <c r="IQE145" s="481"/>
      <c r="IQF145" s="481"/>
      <c r="IQG145" s="481"/>
      <c r="IQH145" s="481"/>
      <c r="IQI145" s="481"/>
      <c r="IQJ145" s="481"/>
      <c r="IQK145" s="481"/>
      <c r="IQL145" s="481"/>
      <c r="IQM145" s="481"/>
      <c r="IQN145" s="481"/>
      <c r="IQO145" s="481"/>
      <c r="IQP145" s="481"/>
      <c r="IQQ145" s="481"/>
      <c r="IQR145" s="481"/>
      <c r="IQS145" s="481"/>
      <c r="IQT145" s="481"/>
      <c r="IQU145" s="481"/>
      <c r="IQV145" s="481"/>
      <c r="IQW145" s="481"/>
      <c r="IQX145" s="481"/>
      <c r="IQY145" s="481"/>
      <c r="IQZ145" s="481"/>
      <c r="IRA145" s="481"/>
      <c r="IRB145" s="481"/>
      <c r="IRC145" s="481"/>
      <c r="IRD145" s="481"/>
      <c r="IRE145" s="481"/>
      <c r="IRF145" s="481"/>
      <c r="IRG145" s="481"/>
      <c r="IRH145" s="481"/>
      <c r="IRI145" s="481"/>
      <c r="IRJ145" s="481"/>
      <c r="IRK145" s="481"/>
      <c r="IRL145" s="481"/>
      <c r="IRM145" s="481"/>
      <c r="IRN145" s="481"/>
      <c r="IRO145" s="481"/>
      <c r="IRP145" s="481"/>
      <c r="IRQ145" s="481"/>
      <c r="IRR145" s="481"/>
      <c r="IRS145" s="481"/>
      <c r="IRT145" s="481"/>
      <c r="IRU145" s="481"/>
      <c r="IRV145" s="481"/>
      <c r="IRW145" s="481"/>
      <c r="IRX145" s="481"/>
      <c r="IRY145" s="481"/>
      <c r="IRZ145" s="481"/>
      <c r="ISA145" s="481"/>
      <c r="ISB145" s="481"/>
      <c r="ISC145" s="481"/>
      <c r="ISD145" s="481"/>
      <c r="ISE145" s="481"/>
      <c r="ISF145" s="481"/>
      <c r="ISG145" s="481"/>
      <c r="ISH145" s="481"/>
      <c r="ISI145" s="481"/>
      <c r="ISJ145" s="481"/>
      <c r="ISK145" s="481"/>
      <c r="ISL145" s="481"/>
      <c r="ISM145" s="481"/>
      <c r="ISN145" s="481"/>
      <c r="ISO145" s="481"/>
      <c r="ISP145" s="481"/>
      <c r="ISQ145" s="481"/>
      <c r="ISR145" s="481"/>
      <c r="ISS145" s="481"/>
      <c r="IST145" s="481"/>
      <c r="ISU145" s="481"/>
      <c r="ISV145" s="481"/>
      <c r="ISW145" s="481"/>
      <c r="ISX145" s="481"/>
      <c r="ISY145" s="481"/>
      <c r="ISZ145" s="481"/>
      <c r="ITA145" s="481"/>
      <c r="ITB145" s="481"/>
      <c r="ITC145" s="481"/>
      <c r="ITD145" s="481"/>
      <c r="ITE145" s="481"/>
      <c r="ITF145" s="481"/>
      <c r="ITG145" s="481"/>
      <c r="ITH145" s="481"/>
      <c r="ITI145" s="481"/>
      <c r="ITJ145" s="481"/>
      <c r="ITK145" s="481"/>
      <c r="ITL145" s="481"/>
      <c r="ITM145" s="481"/>
      <c r="ITN145" s="481"/>
      <c r="ITO145" s="481"/>
      <c r="ITP145" s="481"/>
      <c r="ITQ145" s="481"/>
      <c r="ITR145" s="481"/>
      <c r="ITS145" s="481"/>
      <c r="ITT145" s="481"/>
      <c r="ITU145" s="481"/>
      <c r="ITV145" s="481"/>
      <c r="ITW145" s="481"/>
      <c r="ITX145" s="481"/>
      <c r="ITY145" s="481"/>
      <c r="ITZ145" s="481"/>
      <c r="IUA145" s="481"/>
      <c r="IUB145" s="481"/>
      <c r="IUC145" s="481"/>
      <c r="IUD145" s="481"/>
      <c r="IUE145" s="481"/>
      <c r="IUF145" s="481"/>
      <c r="IUG145" s="481"/>
      <c r="IUH145" s="481"/>
      <c r="IUI145" s="481"/>
      <c r="IUJ145" s="481"/>
      <c r="IUK145" s="481"/>
      <c r="IUL145" s="481"/>
      <c r="IUM145" s="481"/>
      <c r="IUN145" s="481"/>
      <c r="IUO145" s="481"/>
      <c r="IUP145" s="481"/>
      <c r="IUQ145" s="481"/>
      <c r="IUR145" s="481"/>
      <c r="IUS145" s="481"/>
      <c r="IUT145" s="481"/>
      <c r="IUU145" s="481"/>
      <c r="IUV145" s="481"/>
      <c r="IUW145" s="481"/>
      <c r="IUX145" s="481"/>
      <c r="IUY145" s="481"/>
      <c r="IUZ145" s="481"/>
      <c r="IVA145" s="481"/>
      <c r="IVB145" s="481"/>
      <c r="IVC145" s="481"/>
      <c r="IVD145" s="481"/>
      <c r="IVE145" s="481"/>
      <c r="IVF145" s="481"/>
      <c r="IVG145" s="481"/>
      <c r="IVH145" s="481"/>
      <c r="IVI145" s="481"/>
      <c r="IVJ145" s="481"/>
      <c r="IVK145" s="481"/>
      <c r="IVL145" s="481"/>
      <c r="IVM145" s="481"/>
      <c r="IVN145" s="481"/>
      <c r="IVO145" s="481"/>
      <c r="IVP145" s="481"/>
      <c r="IVQ145" s="481"/>
      <c r="IVR145" s="481"/>
      <c r="IVS145" s="481"/>
      <c r="IVT145" s="481"/>
      <c r="IVU145" s="481"/>
      <c r="IVV145" s="481"/>
      <c r="IVW145" s="481"/>
      <c r="IVX145" s="481"/>
      <c r="IVY145" s="481"/>
      <c r="IVZ145" s="481"/>
      <c r="IWA145" s="481"/>
      <c r="IWB145" s="481"/>
      <c r="IWC145" s="481"/>
      <c r="IWD145" s="481"/>
      <c r="IWE145" s="481"/>
      <c r="IWF145" s="481"/>
      <c r="IWG145" s="481"/>
      <c r="IWH145" s="481"/>
      <c r="IWI145" s="481"/>
      <c r="IWJ145" s="481"/>
      <c r="IWK145" s="481"/>
      <c r="IWL145" s="481"/>
      <c r="IWM145" s="481"/>
      <c r="IWN145" s="481"/>
      <c r="IWO145" s="481"/>
      <c r="IWP145" s="481"/>
      <c r="IWQ145" s="481"/>
      <c r="IWR145" s="481"/>
      <c r="IWS145" s="481"/>
      <c r="IWT145" s="481"/>
      <c r="IWU145" s="481"/>
      <c r="IWV145" s="481"/>
      <c r="IWW145" s="481"/>
      <c r="IWX145" s="481"/>
      <c r="IWY145" s="481"/>
      <c r="IWZ145" s="481"/>
      <c r="IXA145" s="481"/>
      <c r="IXB145" s="481"/>
      <c r="IXC145" s="481"/>
      <c r="IXD145" s="481"/>
      <c r="IXE145" s="481"/>
      <c r="IXF145" s="481"/>
      <c r="IXG145" s="481"/>
      <c r="IXH145" s="481"/>
      <c r="IXI145" s="481"/>
      <c r="IXJ145" s="481"/>
      <c r="IXK145" s="481"/>
      <c r="IXL145" s="481"/>
      <c r="IXM145" s="481"/>
      <c r="IXN145" s="481"/>
      <c r="IXO145" s="481"/>
      <c r="IXP145" s="481"/>
      <c r="IXQ145" s="481"/>
      <c r="IXR145" s="481"/>
      <c r="IXS145" s="481"/>
      <c r="IXT145" s="481"/>
      <c r="IXU145" s="481"/>
      <c r="IXV145" s="481"/>
      <c r="IXW145" s="481"/>
      <c r="IXX145" s="481"/>
      <c r="IXY145" s="481"/>
      <c r="IXZ145" s="481"/>
      <c r="IYA145" s="481"/>
      <c r="IYB145" s="481"/>
      <c r="IYC145" s="481"/>
      <c r="IYD145" s="481"/>
      <c r="IYE145" s="481"/>
      <c r="IYF145" s="481"/>
      <c r="IYG145" s="481"/>
      <c r="IYH145" s="481"/>
      <c r="IYI145" s="481"/>
      <c r="IYJ145" s="481"/>
      <c r="IYK145" s="481"/>
      <c r="IYL145" s="481"/>
      <c r="IYM145" s="481"/>
      <c r="IYN145" s="481"/>
      <c r="IYO145" s="481"/>
      <c r="IYP145" s="481"/>
      <c r="IYQ145" s="481"/>
      <c r="IYR145" s="481"/>
      <c r="IYS145" s="481"/>
      <c r="IYT145" s="481"/>
      <c r="IYU145" s="481"/>
      <c r="IYV145" s="481"/>
      <c r="IYW145" s="481"/>
      <c r="IYX145" s="481"/>
      <c r="IYY145" s="481"/>
      <c r="IYZ145" s="481"/>
      <c r="IZA145" s="481"/>
      <c r="IZB145" s="481"/>
      <c r="IZC145" s="481"/>
      <c r="IZD145" s="481"/>
      <c r="IZE145" s="481"/>
      <c r="IZF145" s="481"/>
      <c r="IZG145" s="481"/>
      <c r="IZH145" s="481"/>
      <c r="IZI145" s="481"/>
      <c r="IZJ145" s="481"/>
      <c r="IZK145" s="481"/>
      <c r="IZL145" s="481"/>
      <c r="IZM145" s="481"/>
      <c r="IZN145" s="481"/>
      <c r="IZO145" s="481"/>
      <c r="IZP145" s="481"/>
      <c r="IZQ145" s="481"/>
      <c r="IZR145" s="481"/>
      <c r="IZS145" s="481"/>
      <c r="IZT145" s="481"/>
      <c r="IZU145" s="481"/>
      <c r="IZV145" s="481"/>
      <c r="IZW145" s="481"/>
      <c r="IZX145" s="481"/>
      <c r="IZY145" s="481"/>
      <c r="IZZ145" s="481"/>
      <c r="JAA145" s="481"/>
      <c r="JAB145" s="481"/>
      <c r="JAC145" s="481"/>
      <c r="JAD145" s="481"/>
      <c r="JAE145" s="481"/>
      <c r="JAF145" s="481"/>
      <c r="JAG145" s="481"/>
      <c r="JAH145" s="481"/>
      <c r="JAI145" s="481"/>
      <c r="JAJ145" s="481"/>
      <c r="JAK145" s="481"/>
      <c r="JAL145" s="481"/>
      <c r="JAM145" s="481"/>
      <c r="JAN145" s="481"/>
      <c r="JAO145" s="481"/>
      <c r="JAP145" s="481"/>
      <c r="JAQ145" s="481"/>
      <c r="JAR145" s="481"/>
      <c r="JAS145" s="481"/>
      <c r="JAT145" s="481"/>
      <c r="JAU145" s="481"/>
      <c r="JAV145" s="481"/>
      <c r="JAW145" s="481"/>
      <c r="JAX145" s="481"/>
      <c r="JAY145" s="481"/>
      <c r="JAZ145" s="481"/>
      <c r="JBA145" s="481"/>
      <c r="JBB145" s="481"/>
      <c r="JBC145" s="481"/>
      <c r="JBD145" s="481"/>
      <c r="JBE145" s="481"/>
      <c r="JBF145" s="481"/>
      <c r="JBG145" s="481"/>
      <c r="JBH145" s="481"/>
      <c r="JBI145" s="481"/>
      <c r="JBJ145" s="481"/>
      <c r="JBK145" s="481"/>
      <c r="JBL145" s="481"/>
      <c r="JBM145" s="481"/>
      <c r="JBN145" s="481"/>
      <c r="JBO145" s="481"/>
      <c r="JBP145" s="481"/>
      <c r="JBQ145" s="481"/>
      <c r="JBR145" s="481"/>
      <c r="JBS145" s="481"/>
      <c r="JBT145" s="481"/>
      <c r="JBU145" s="481"/>
      <c r="JBV145" s="481"/>
      <c r="JBW145" s="481"/>
      <c r="JBX145" s="481"/>
      <c r="JBY145" s="481"/>
      <c r="JBZ145" s="481"/>
      <c r="JCA145" s="481"/>
      <c r="JCB145" s="481"/>
      <c r="JCC145" s="481"/>
      <c r="JCD145" s="481"/>
      <c r="JCE145" s="481"/>
      <c r="JCF145" s="481"/>
      <c r="JCG145" s="481"/>
      <c r="JCH145" s="481"/>
      <c r="JCI145" s="481"/>
      <c r="JCJ145" s="481"/>
      <c r="JCK145" s="481"/>
      <c r="JCL145" s="481"/>
      <c r="JCM145" s="481"/>
      <c r="JCN145" s="481"/>
      <c r="JCO145" s="481"/>
      <c r="JCP145" s="481"/>
      <c r="JCQ145" s="481"/>
      <c r="JCR145" s="481"/>
      <c r="JCS145" s="481"/>
      <c r="JCT145" s="481"/>
      <c r="JCU145" s="481"/>
      <c r="JCV145" s="481"/>
      <c r="JCW145" s="481"/>
      <c r="JCX145" s="481"/>
      <c r="JCY145" s="481"/>
      <c r="JCZ145" s="481"/>
      <c r="JDA145" s="481"/>
      <c r="JDB145" s="481"/>
      <c r="JDC145" s="481"/>
      <c r="JDD145" s="481"/>
      <c r="JDE145" s="481"/>
      <c r="JDF145" s="481"/>
      <c r="JDG145" s="481"/>
      <c r="JDH145" s="481"/>
      <c r="JDI145" s="481"/>
      <c r="JDJ145" s="481"/>
      <c r="JDK145" s="481"/>
      <c r="JDL145" s="481"/>
      <c r="JDM145" s="481"/>
      <c r="JDN145" s="481"/>
      <c r="JDO145" s="481"/>
      <c r="JDP145" s="481"/>
      <c r="JDQ145" s="481"/>
      <c r="JDR145" s="481"/>
      <c r="JDS145" s="481"/>
      <c r="JDT145" s="481"/>
      <c r="JDU145" s="481"/>
      <c r="JDV145" s="481"/>
      <c r="JDW145" s="481"/>
      <c r="JDX145" s="481"/>
      <c r="JDY145" s="481"/>
      <c r="JDZ145" s="481"/>
      <c r="JEA145" s="481"/>
      <c r="JEB145" s="481"/>
      <c r="JEC145" s="481"/>
      <c r="JED145" s="481"/>
      <c r="JEE145" s="481"/>
      <c r="JEF145" s="481"/>
      <c r="JEG145" s="481"/>
      <c r="JEH145" s="481"/>
      <c r="JEI145" s="481"/>
      <c r="JEJ145" s="481"/>
      <c r="JEK145" s="481"/>
      <c r="JEL145" s="481"/>
      <c r="JEM145" s="481"/>
      <c r="JEN145" s="481"/>
      <c r="JEO145" s="481"/>
      <c r="JEP145" s="481"/>
      <c r="JEQ145" s="481"/>
      <c r="JER145" s="481"/>
      <c r="JES145" s="481"/>
      <c r="JET145" s="481"/>
      <c r="JEU145" s="481"/>
      <c r="JEV145" s="481"/>
      <c r="JEW145" s="481"/>
      <c r="JEX145" s="481"/>
      <c r="JEY145" s="481"/>
      <c r="JEZ145" s="481"/>
      <c r="JFA145" s="481"/>
      <c r="JFB145" s="481"/>
      <c r="JFC145" s="481"/>
      <c r="JFD145" s="481"/>
      <c r="JFE145" s="481"/>
      <c r="JFF145" s="481"/>
      <c r="JFG145" s="481"/>
      <c r="JFH145" s="481"/>
      <c r="JFI145" s="481"/>
      <c r="JFJ145" s="481"/>
      <c r="JFK145" s="481"/>
      <c r="JFL145" s="481"/>
      <c r="JFM145" s="481"/>
      <c r="JFN145" s="481"/>
      <c r="JFO145" s="481"/>
      <c r="JFP145" s="481"/>
      <c r="JFQ145" s="481"/>
      <c r="JFR145" s="481"/>
      <c r="JFS145" s="481"/>
      <c r="JFT145" s="481"/>
      <c r="JFU145" s="481"/>
      <c r="JFV145" s="481"/>
      <c r="JFW145" s="481"/>
      <c r="JFX145" s="481"/>
      <c r="JFY145" s="481"/>
      <c r="JFZ145" s="481"/>
      <c r="JGA145" s="481"/>
      <c r="JGB145" s="481"/>
      <c r="JGC145" s="481"/>
      <c r="JGD145" s="481"/>
      <c r="JGE145" s="481"/>
      <c r="JGF145" s="481"/>
      <c r="JGG145" s="481"/>
      <c r="JGH145" s="481"/>
      <c r="JGI145" s="481"/>
      <c r="JGJ145" s="481"/>
      <c r="JGK145" s="481"/>
      <c r="JGL145" s="481"/>
      <c r="JGM145" s="481"/>
      <c r="JGN145" s="481"/>
      <c r="JGO145" s="481"/>
      <c r="JGP145" s="481"/>
      <c r="JGQ145" s="481"/>
      <c r="JGR145" s="481"/>
      <c r="JGS145" s="481"/>
      <c r="JGT145" s="481"/>
      <c r="JGU145" s="481"/>
      <c r="JGV145" s="481"/>
      <c r="JGW145" s="481"/>
      <c r="JGX145" s="481"/>
      <c r="JGY145" s="481"/>
      <c r="JGZ145" s="481"/>
      <c r="JHA145" s="481"/>
      <c r="JHB145" s="481"/>
      <c r="JHC145" s="481"/>
      <c r="JHD145" s="481"/>
      <c r="JHE145" s="481"/>
      <c r="JHF145" s="481"/>
      <c r="JHG145" s="481"/>
      <c r="JHH145" s="481"/>
      <c r="JHI145" s="481"/>
      <c r="JHJ145" s="481"/>
      <c r="JHK145" s="481"/>
      <c r="JHL145" s="481"/>
      <c r="JHM145" s="481"/>
      <c r="JHN145" s="481"/>
      <c r="JHO145" s="481"/>
      <c r="JHP145" s="481"/>
      <c r="JHQ145" s="481"/>
      <c r="JHR145" s="481"/>
      <c r="JHS145" s="481"/>
      <c r="JHT145" s="481"/>
      <c r="JHU145" s="481"/>
      <c r="JHV145" s="481"/>
      <c r="JHW145" s="481"/>
      <c r="JHX145" s="481"/>
      <c r="JHY145" s="481"/>
      <c r="JHZ145" s="481"/>
      <c r="JIA145" s="481"/>
      <c r="JIB145" s="481"/>
      <c r="JIC145" s="481"/>
      <c r="JID145" s="481"/>
      <c r="JIE145" s="481"/>
      <c r="JIF145" s="481"/>
      <c r="JIG145" s="481"/>
      <c r="JIH145" s="481"/>
      <c r="JII145" s="481"/>
      <c r="JIJ145" s="481"/>
      <c r="JIK145" s="481"/>
      <c r="JIL145" s="481"/>
      <c r="JIM145" s="481"/>
      <c r="JIN145" s="481"/>
      <c r="JIO145" s="481"/>
      <c r="JIP145" s="481"/>
      <c r="JIQ145" s="481"/>
      <c r="JIR145" s="481"/>
      <c r="JIS145" s="481"/>
      <c r="JIT145" s="481"/>
      <c r="JIU145" s="481"/>
      <c r="JIV145" s="481"/>
      <c r="JIW145" s="481"/>
      <c r="JIX145" s="481"/>
      <c r="JIY145" s="481"/>
      <c r="JIZ145" s="481"/>
      <c r="JJA145" s="481"/>
      <c r="JJB145" s="481"/>
      <c r="JJC145" s="481"/>
      <c r="JJD145" s="481"/>
      <c r="JJE145" s="481"/>
      <c r="JJF145" s="481"/>
      <c r="JJG145" s="481"/>
      <c r="JJH145" s="481"/>
      <c r="JJI145" s="481"/>
      <c r="JJJ145" s="481"/>
      <c r="JJK145" s="481"/>
      <c r="JJL145" s="481"/>
      <c r="JJM145" s="481"/>
      <c r="JJN145" s="481"/>
      <c r="JJO145" s="481"/>
      <c r="JJP145" s="481"/>
      <c r="JJQ145" s="481"/>
      <c r="JJR145" s="481"/>
      <c r="JJS145" s="481"/>
      <c r="JJT145" s="481"/>
      <c r="JJU145" s="481"/>
      <c r="JJV145" s="481"/>
      <c r="JJW145" s="481"/>
      <c r="JJX145" s="481"/>
      <c r="JJY145" s="481"/>
      <c r="JJZ145" s="481"/>
      <c r="JKA145" s="481"/>
      <c r="JKB145" s="481"/>
      <c r="JKC145" s="481"/>
      <c r="JKD145" s="481"/>
      <c r="JKE145" s="481"/>
      <c r="JKF145" s="481"/>
      <c r="JKG145" s="481"/>
      <c r="JKH145" s="481"/>
      <c r="JKI145" s="481"/>
      <c r="JKJ145" s="481"/>
      <c r="JKK145" s="481"/>
      <c r="JKL145" s="481"/>
      <c r="JKM145" s="481"/>
      <c r="JKN145" s="481"/>
      <c r="JKO145" s="481"/>
      <c r="JKP145" s="481"/>
      <c r="JKQ145" s="481"/>
      <c r="JKR145" s="481"/>
      <c r="JKS145" s="481"/>
      <c r="JKT145" s="481"/>
      <c r="JKU145" s="481"/>
      <c r="JKV145" s="481"/>
      <c r="JKW145" s="481"/>
      <c r="JKX145" s="481"/>
      <c r="JKY145" s="481"/>
      <c r="JKZ145" s="481"/>
      <c r="JLA145" s="481"/>
      <c r="JLB145" s="481"/>
      <c r="JLC145" s="481"/>
      <c r="JLD145" s="481"/>
      <c r="JLE145" s="481"/>
      <c r="JLF145" s="481"/>
      <c r="JLG145" s="481"/>
      <c r="JLH145" s="481"/>
      <c r="JLI145" s="481"/>
      <c r="JLJ145" s="481"/>
      <c r="JLK145" s="481"/>
      <c r="JLL145" s="481"/>
      <c r="JLM145" s="481"/>
      <c r="JLN145" s="481"/>
      <c r="JLO145" s="481"/>
      <c r="JLP145" s="481"/>
      <c r="JLQ145" s="481"/>
      <c r="JLR145" s="481"/>
      <c r="JLS145" s="481"/>
      <c r="JLT145" s="481"/>
      <c r="JLU145" s="481"/>
      <c r="JLV145" s="481"/>
      <c r="JLW145" s="481"/>
      <c r="JLX145" s="481"/>
      <c r="JLY145" s="481"/>
      <c r="JLZ145" s="481"/>
      <c r="JMA145" s="481"/>
      <c r="JMB145" s="481"/>
      <c r="JMC145" s="481"/>
      <c r="JMD145" s="481"/>
      <c r="JME145" s="481"/>
      <c r="JMF145" s="481"/>
      <c r="JMG145" s="481"/>
      <c r="JMH145" s="481"/>
      <c r="JMI145" s="481"/>
      <c r="JMJ145" s="481"/>
      <c r="JMK145" s="481"/>
      <c r="JML145" s="481"/>
      <c r="JMM145" s="481"/>
      <c r="JMN145" s="481"/>
      <c r="JMO145" s="481"/>
      <c r="JMP145" s="481"/>
      <c r="JMQ145" s="481"/>
      <c r="JMR145" s="481"/>
      <c r="JMS145" s="481"/>
      <c r="JMT145" s="481"/>
      <c r="JMU145" s="481"/>
      <c r="JMV145" s="481"/>
      <c r="JMW145" s="481"/>
      <c r="JMX145" s="481"/>
      <c r="JMY145" s="481"/>
      <c r="JMZ145" s="481"/>
      <c r="JNA145" s="481"/>
      <c r="JNB145" s="481"/>
      <c r="JNC145" s="481"/>
      <c r="JND145" s="481"/>
      <c r="JNE145" s="481"/>
      <c r="JNF145" s="481"/>
      <c r="JNG145" s="481"/>
      <c r="JNH145" s="481"/>
      <c r="JNI145" s="481"/>
      <c r="JNJ145" s="481"/>
      <c r="JNK145" s="481"/>
      <c r="JNL145" s="481"/>
      <c r="JNM145" s="481"/>
      <c r="JNN145" s="481"/>
      <c r="JNO145" s="481"/>
      <c r="JNP145" s="481"/>
      <c r="JNQ145" s="481"/>
      <c r="JNR145" s="481"/>
      <c r="JNS145" s="481"/>
      <c r="JNT145" s="481"/>
      <c r="JNU145" s="481"/>
      <c r="JNV145" s="481"/>
      <c r="JNW145" s="481"/>
      <c r="JNX145" s="481"/>
      <c r="JNY145" s="481"/>
      <c r="JNZ145" s="481"/>
      <c r="JOA145" s="481"/>
      <c r="JOB145" s="481"/>
      <c r="JOC145" s="481"/>
      <c r="JOD145" s="481"/>
      <c r="JOE145" s="481"/>
      <c r="JOF145" s="481"/>
      <c r="JOG145" s="481"/>
      <c r="JOH145" s="481"/>
      <c r="JOI145" s="481"/>
      <c r="JOJ145" s="481"/>
      <c r="JOK145" s="481"/>
      <c r="JOL145" s="481"/>
      <c r="JOM145" s="481"/>
      <c r="JON145" s="481"/>
      <c r="JOO145" s="481"/>
      <c r="JOP145" s="481"/>
      <c r="JOQ145" s="481"/>
      <c r="JOR145" s="481"/>
      <c r="JOS145" s="481"/>
      <c r="JOT145" s="481"/>
      <c r="JOU145" s="481"/>
      <c r="JOV145" s="481"/>
      <c r="JOW145" s="481"/>
      <c r="JOX145" s="481"/>
      <c r="JOY145" s="481"/>
      <c r="JOZ145" s="481"/>
      <c r="JPA145" s="481"/>
      <c r="JPB145" s="481"/>
      <c r="JPC145" s="481"/>
      <c r="JPD145" s="481"/>
      <c r="JPE145" s="481"/>
      <c r="JPF145" s="481"/>
      <c r="JPG145" s="481"/>
      <c r="JPH145" s="481"/>
      <c r="JPI145" s="481"/>
      <c r="JPJ145" s="481"/>
      <c r="JPK145" s="481"/>
      <c r="JPL145" s="481"/>
      <c r="JPM145" s="481"/>
      <c r="JPN145" s="481"/>
      <c r="JPO145" s="481"/>
      <c r="JPP145" s="481"/>
      <c r="JPQ145" s="481"/>
      <c r="JPR145" s="481"/>
      <c r="JPS145" s="481"/>
      <c r="JPT145" s="481"/>
      <c r="JPU145" s="481"/>
      <c r="JPV145" s="481"/>
      <c r="JPW145" s="481"/>
      <c r="JPX145" s="481"/>
      <c r="JPY145" s="481"/>
      <c r="JPZ145" s="481"/>
      <c r="JQA145" s="481"/>
      <c r="JQB145" s="481"/>
      <c r="JQC145" s="481"/>
      <c r="JQD145" s="481"/>
      <c r="JQE145" s="481"/>
      <c r="JQF145" s="481"/>
      <c r="JQG145" s="481"/>
      <c r="JQH145" s="481"/>
      <c r="JQI145" s="481"/>
      <c r="JQJ145" s="481"/>
      <c r="JQK145" s="481"/>
      <c r="JQL145" s="481"/>
      <c r="JQM145" s="481"/>
      <c r="JQN145" s="481"/>
      <c r="JQO145" s="481"/>
      <c r="JQP145" s="481"/>
      <c r="JQQ145" s="481"/>
      <c r="JQR145" s="481"/>
      <c r="JQS145" s="481"/>
      <c r="JQT145" s="481"/>
      <c r="JQU145" s="481"/>
      <c r="JQV145" s="481"/>
      <c r="JQW145" s="481"/>
      <c r="JQX145" s="481"/>
      <c r="JQY145" s="481"/>
      <c r="JQZ145" s="481"/>
      <c r="JRA145" s="481"/>
      <c r="JRB145" s="481"/>
      <c r="JRC145" s="481"/>
      <c r="JRD145" s="481"/>
      <c r="JRE145" s="481"/>
      <c r="JRF145" s="481"/>
      <c r="JRG145" s="481"/>
      <c r="JRH145" s="481"/>
      <c r="JRI145" s="481"/>
      <c r="JRJ145" s="481"/>
      <c r="JRK145" s="481"/>
      <c r="JRL145" s="481"/>
      <c r="JRM145" s="481"/>
      <c r="JRN145" s="481"/>
      <c r="JRO145" s="481"/>
      <c r="JRP145" s="481"/>
      <c r="JRQ145" s="481"/>
      <c r="JRR145" s="481"/>
      <c r="JRS145" s="481"/>
      <c r="JRT145" s="481"/>
      <c r="JRU145" s="481"/>
      <c r="JRV145" s="481"/>
      <c r="JRW145" s="481"/>
      <c r="JRX145" s="481"/>
      <c r="JRY145" s="481"/>
      <c r="JRZ145" s="481"/>
      <c r="JSA145" s="481"/>
      <c r="JSB145" s="481"/>
      <c r="JSC145" s="481"/>
      <c r="JSD145" s="481"/>
      <c r="JSE145" s="481"/>
      <c r="JSF145" s="481"/>
      <c r="JSG145" s="481"/>
      <c r="JSH145" s="481"/>
      <c r="JSI145" s="481"/>
      <c r="JSJ145" s="481"/>
      <c r="JSK145" s="481"/>
      <c r="JSL145" s="481"/>
      <c r="JSM145" s="481"/>
      <c r="JSN145" s="481"/>
      <c r="JSO145" s="481"/>
      <c r="JSP145" s="481"/>
      <c r="JSQ145" s="481"/>
      <c r="JSR145" s="481"/>
      <c r="JSS145" s="481"/>
      <c r="JST145" s="481"/>
      <c r="JSU145" s="481"/>
      <c r="JSV145" s="481"/>
      <c r="JSW145" s="481"/>
      <c r="JSX145" s="481"/>
      <c r="JSY145" s="481"/>
      <c r="JSZ145" s="481"/>
      <c r="JTA145" s="481"/>
      <c r="JTB145" s="481"/>
      <c r="JTC145" s="481"/>
      <c r="JTD145" s="481"/>
      <c r="JTE145" s="481"/>
      <c r="JTF145" s="481"/>
      <c r="JTG145" s="481"/>
      <c r="JTH145" s="481"/>
      <c r="JTI145" s="481"/>
      <c r="JTJ145" s="481"/>
      <c r="JTK145" s="481"/>
      <c r="JTL145" s="481"/>
      <c r="JTM145" s="481"/>
      <c r="JTN145" s="481"/>
      <c r="JTO145" s="481"/>
      <c r="JTP145" s="481"/>
      <c r="JTQ145" s="481"/>
      <c r="JTR145" s="481"/>
      <c r="JTS145" s="481"/>
      <c r="JTT145" s="481"/>
      <c r="JTU145" s="481"/>
      <c r="JTV145" s="481"/>
      <c r="JTW145" s="481"/>
      <c r="JTX145" s="481"/>
      <c r="JTY145" s="481"/>
      <c r="JTZ145" s="481"/>
      <c r="JUA145" s="481"/>
      <c r="JUB145" s="481"/>
      <c r="JUC145" s="481"/>
      <c r="JUD145" s="481"/>
      <c r="JUE145" s="481"/>
      <c r="JUF145" s="481"/>
      <c r="JUG145" s="481"/>
      <c r="JUH145" s="481"/>
      <c r="JUI145" s="481"/>
      <c r="JUJ145" s="481"/>
      <c r="JUK145" s="481"/>
      <c r="JUL145" s="481"/>
      <c r="JUM145" s="481"/>
      <c r="JUN145" s="481"/>
      <c r="JUO145" s="481"/>
      <c r="JUP145" s="481"/>
      <c r="JUQ145" s="481"/>
      <c r="JUR145" s="481"/>
      <c r="JUS145" s="481"/>
      <c r="JUT145" s="481"/>
      <c r="JUU145" s="481"/>
      <c r="JUV145" s="481"/>
      <c r="JUW145" s="481"/>
      <c r="JUX145" s="481"/>
      <c r="JUY145" s="481"/>
      <c r="JUZ145" s="481"/>
      <c r="JVA145" s="481"/>
      <c r="JVB145" s="481"/>
      <c r="JVC145" s="481"/>
      <c r="JVD145" s="481"/>
      <c r="JVE145" s="481"/>
      <c r="JVF145" s="481"/>
      <c r="JVG145" s="481"/>
      <c r="JVH145" s="481"/>
      <c r="JVI145" s="481"/>
      <c r="JVJ145" s="481"/>
      <c r="JVK145" s="481"/>
      <c r="JVL145" s="481"/>
      <c r="JVM145" s="481"/>
      <c r="JVN145" s="481"/>
      <c r="JVO145" s="481"/>
      <c r="JVP145" s="481"/>
      <c r="JVQ145" s="481"/>
      <c r="JVR145" s="481"/>
      <c r="JVS145" s="481"/>
      <c r="JVT145" s="481"/>
      <c r="JVU145" s="481"/>
      <c r="JVV145" s="481"/>
      <c r="JVW145" s="481"/>
      <c r="JVX145" s="481"/>
      <c r="JVY145" s="481"/>
      <c r="JVZ145" s="481"/>
      <c r="JWA145" s="481"/>
      <c r="JWB145" s="481"/>
      <c r="JWC145" s="481"/>
      <c r="JWD145" s="481"/>
      <c r="JWE145" s="481"/>
      <c r="JWF145" s="481"/>
      <c r="JWG145" s="481"/>
      <c r="JWH145" s="481"/>
      <c r="JWI145" s="481"/>
      <c r="JWJ145" s="481"/>
      <c r="JWK145" s="481"/>
      <c r="JWL145" s="481"/>
      <c r="JWM145" s="481"/>
      <c r="JWN145" s="481"/>
      <c r="JWO145" s="481"/>
      <c r="JWP145" s="481"/>
      <c r="JWQ145" s="481"/>
      <c r="JWR145" s="481"/>
      <c r="JWS145" s="481"/>
      <c r="JWT145" s="481"/>
      <c r="JWU145" s="481"/>
      <c r="JWV145" s="481"/>
      <c r="JWW145" s="481"/>
      <c r="JWX145" s="481"/>
      <c r="JWY145" s="481"/>
      <c r="JWZ145" s="481"/>
      <c r="JXA145" s="481"/>
      <c r="JXB145" s="481"/>
      <c r="JXC145" s="481"/>
      <c r="JXD145" s="481"/>
      <c r="JXE145" s="481"/>
      <c r="JXF145" s="481"/>
      <c r="JXG145" s="481"/>
      <c r="JXH145" s="481"/>
      <c r="JXI145" s="481"/>
      <c r="JXJ145" s="481"/>
      <c r="JXK145" s="481"/>
      <c r="JXL145" s="481"/>
      <c r="JXM145" s="481"/>
      <c r="JXN145" s="481"/>
      <c r="JXO145" s="481"/>
      <c r="JXP145" s="481"/>
      <c r="JXQ145" s="481"/>
      <c r="JXR145" s="481"/>
      <c r="JXS145" s="481"/>
      <c r="JXT145" s="481"/>
      <c r="JXU145" s="481"/>
      <c r="JXV145" s="481"/>
      <c r="JXW145" s="481"/>
      <c r="JXX145" s="481"/>
      <c r="JXY145" s="481"/>
      <c r="JXZ145" s="481"/>
      <c r="JYA145" s="481"/>
      <c r="JYB145" s="481"/>
      <c r="JYC145" s="481"/>
      <c r="JYD145" s="481"/>
      <c r="JYE145" s="481"/>
      <c r="JYF145" s="481"/>
      <c r="JYG145" s="481"/>
      <c r="JYH145" s="481"/>
      <c r="JYI145" s="481"/>
      <c r="JYJ145" s="481"/>
      <c r="JYK145" s="481"/>
      <c r="JYL145" s="481"/>
      <c r="JYM145" s="481"/>
      <c r="JYN145" s="481"/>
      <c r="JYO145" s="481"/>
      <c r="JYP145" s="481"/>
      <c r="JYQ145" s="481"/>
      <c r="JYR145" s="481"/>
      <c r="JYS145" s="481"/>
      <c r="JYT145" s="481"/>
      <c r="JYU145" s="481"/>
      <c r="JYV145" s="481"/>
      <c r="JYW145" s="481"/>
      <c r="JYX145" s="481"/>
      <c r="JYY145" s="481"/>
      <c r="JYZ145" s="481"/>
      <c r="JZA145" s="481"/>
      <c r="JZB145" s="481"/>
      <c r="JZC145" s="481"/>
      <c r="JZD145" s="481"/>
      <c r="JZE145" s="481"/>
      <c r="JZF145" s="481"/>
      <c r="JZG145" s="481"/>
      <c r="JZH145" s="481"/>
      <c r="JZI145" s="481"/>
      <c r="JZJ145" s="481"/>
      <c r="JZK145" s="481"/>
      <c r="JZL145" s="481"/>
      <c r="JZM145" s="481"/>
      <c r="JZN145" s="481"/>
      <c r="JZO145" s="481"/>
      <c r="JZP145" s="481"/>
      <c r="JZQ145" s="481"/>
      <c r="JZR145" s="481"/>
      <c r="JZS145" s="481"/>
      <c r="JZT145" s="481"/>
      <c r="JZU145" s="481"/>
      <c r="JZV145" s="481"/>
      <c r="JZW145" s="481"/>
      <c r="JZX145" s="481"/>
      <c r="JZY145" s="481"/>
      <c r="JZZ145" s="481"/>
      <c r="KAA145" s="481"/>
      <c r="KAB145" s="481"/>
      <c r="KAC145" s="481"/>
      <c r="KAD145" s="481"/>
      <c r="KAE145" s="481"/>
      <c r="KAF145" s="481"/>
      <c r="KAG145" s="481"/>
      <c r="KAH145" s="481"/>
      <c r="KAI145" s="481"/>
      <c r="KAJ145" s="481"/>
      <c r="KAK145" s="481"/>
      <c r="KAL145" s="481"/>
      <c r="KAM145" s="481"/>
      <c r="KAN145" s="481"/>
      <c r="KAO145" s="481"/>
      <c r="KAP145" s="481"/>
      <c r="KAQ145" s="481"/>
      <c r="KAR145" s="481"/>
      <c r="KAS145" s="481"/>
      <c r="KAT145" s="481"/>
      <c r="KAU145" s="481"/>
      <c r="KAV145" s="481"/>
      <c r="KAW145" s="481"/>
      <c r="KAX145" s="481"/>
      <c r="KAY145" s="481"/>
      <c r="KAZ145" s="481"/>
      <c r="KBA145" s="481"/>
      <c r="KBB145" s="481"/>
      <c r="KBC145" s="481"/>
      <c r="KBD145" s="481"/>
      <c r="KBE145" s="481"/>
      <c r="KBF145" s="481"/>
      <c r="KBG145" s="481"/>
      <c r="KBH145" s="481"/>
      <c r="KBI145" s="481"/>
      <c r="KBJ145" s="481"/>
      <c r="KBK145" s="481"/>
      <c r="KBL145" s="481"/>
      <c r="KBM145" s="481"/>
      <c r="KBN145" s="481"/>
      <c r="KBO145" s="481"/>
      <c r="KBP145" s="481"/>
      <c r="KBQ145" s="481"/>
      <c r="KBR145" s="481"/>
      <c r="KBS145" s="481"/>
      <c r="KBT145" s="481"/>
      <c r="KBU145" s="481"/>
      <c r="KBV145" s="481"/>
      <c r="KBW145" s="481"/>
      <c r="KBX145" s="481"/>
      <c r="KBY145" s="481"/>
      <c r="KBZ145" s="481"/>
      <c r="KCA145" s="481"/>
      <c r="KCB145" s="481"/>
      <c r="KCC145" s="481"/>
      <c r="KCD145" s="481"/>
      <c r="KCE145" s="481"/>
      <c r="KCF145" s="481"/>
      <c r="KCG145" s="481"/>
      <c r="KCH145" s="481"/>
      <c r="KCI145" s="481"/>
      <c r="KCJ145" s="481"/>
      <c r="KCK145" s="481"/>
      <c r="KCL145" s="481"/>
      <c r="KCM145" s="481"/>
      <c r="KCN145" s="481"/>
      <c r="KCO145" s="481"/>
      <c r="KCP145" s="481"/>
      <c r="KCQ145" s="481"/>
      <c r="KCR145" s="481"/>
      <c r="KCS145" s="481"/>
      <c r="KCT145" s="481"/>
      <c r="KCU145" s="481"/>
      <c r="KCV145" s="481"/>
      <c r="KCW145" s="481"/>
      <c r="KCX145" s="481"/>
      <c r="KCY145" s="481"/>
      <c r="KCZ145" s="481"/>
      <c r="KDA145" s="481"/>
      <c r="KDB145" s="481"/>
      <c r="KDC145" s="481"/>
      <c r="KDD145" s="481"/>
      <c r="KDE145" s="481"/>
      <c r="KDF145" s="481"/>
      <c r="KDG145" s="481"/>
      <c r="KDH145" s="481"/>
      <c r="KDI145" s="481"/>
      <c r="KDJ145" s="481"/>
      <c r="KDK145" s="481"/>
      <c r="KDL145" s="481"/>
      <c r="KDM145" s="481"/>
      <c r="KDN145" s="481"/>
      <c r="KDO145" s="481"/>
      <c r="KDP145" s="481"/>
      <c r="KDQ145" s="481"/>
      <c r="KDR145" s="481"/>
      <c r="KDS145" s="481"/>
      <c r="KDT145" s="481"/>
      <c r="KDU145" s="481"/>
      <c r="KDV145" s="481"/>
      <c r="KDW145" s="481"/>
      <c r="KDX145" s="481"/>
      <c r="KDY145" s="481"/>
      <c r="KDZ145" s="481"/>
      <c r="KEA145" s="481"/>
      <c r="KEB145" s="481"/>
      <c r="KEC145" s="481"/>
      <c r="KED145" s="481"/>
      <c r="KEE145" s="481"/>
      <c r="KEF145" s="481"/>
      <c r="KEG145" s="481"/>
      <c r="KEH145" s="481"/>
      <c r="KEI145" s="481"/>
      <c r="KEJ145" s="481"/>
      <c r="KEK145" s="481"/>
      <c r="KEL145" s="481"/>
      <c r="KEM145" s="481"/>
      <c r="KEN145" s="481"/>
      <c r="KEO145" s="481"/>
      <c r="KEP145" s="481"/>
      <c r="KEQ145" s="481"/>
      <c r="KER145" s="481"/>
      <c r="KES145" s="481"/>
      <c r="KET145" s="481"/>
      <c r="KEU145" s="481"/>
      <c r="KEV145" s="481"/>
      <c r="KEW145" s="481"/>
      <c r="KEX145" s="481"/>
      <c r="KEY145" s="481"/>
      <c r="KEZ145" s="481"/>
      <c r="KFA145" s="481"/>
      <c r="KFB145" s="481"/>
      <c r="KFC145" s="481"/>
      <c r="KFD145" s="481"/>
      <c r="KFE145" s="481"/>
      <c r="KFF145" s="481"/>
      <c r="KFG145" s="481"/>
      <c r="KFH145" s="481"/>
      <c r="KFI145" s="481"/>
      <c r="KFJ145" s="481"/>
      <c r="KFK145" s="481"/>
      <c r="KFL145" s="481"/>
      <c r="KFM145" s="481"/>
      <c r="KFN145" s="481"/>
      <c r="KFO145" s="481"/>
      <c r="KFP145" s="481"/>
      <c r="KFQ145" s="481"/>
      <c r="KFR145" s="481"/>
      <c r="KFS145" s="481"/>
      <c r="KFT145" s="481"/>
      <c r="KFU145" s="481"/>
      <c r="KFV145" s="481"/>
      <c r="KFW145" s="481"/>
      <c r="KFX145" s="481"/>
      <c r="KFY145" s="481"/>
      <c r="KFZ145" s="481"/>
      <c r="KGA145" s="481"/>
      <c r="KGB145" s="481"/>
      <c r="KGC145" s="481"/>
      <c r="KGD145" s="481"/>
      <c r="KGE145" s="481"/>
      <c r="KGF145" s="481"/>
      <c r="KGG145" s="481"/>
      <c r="KGH145" s="481"/>
      <c r="KGI145" s="481"/>
      <c r="KGJ145" s="481"/>
      <c r="KGK145" s="481"/>
      <c r="KGL145" s="481"/>
      <c r="KGM145" s="481"/>
      <c r="KGN145" s="481"/>
      <c r="KGO145" s="481"/>
      <c r="KGP145" s="481"/>
      <c r="KGQ145" s="481"/>
      <c r="KGR145" s="481"/>
      <c r="KGS145" s="481"/>
      <c r="KGT145" s="481"/>
      <c r="KGU145" s="481"/>
      <c r="KGV145" s="481"/>
      <c r="KGW145" s="481"/>
      <c r="KGX145" s="481"/>
      <c r="KGY145" s="481"/>
      <c r="KGZ145" s="481"/>
      <c r="KHA145" s="481"/>
      <c r="KHB145" s="481"/>
      <c r="KHC145" s="481"/>
      <c r="KHD145" s="481"/>
      <c r="KHE145" s="481"/>
      <c r="KHF145" s="481"/>
      <c r="KHG145" s="481"/>
      <c r="KHH145" s="481"/>
      <c r="KHI145" s="481"/>
      <c r="KHJ145" s="481"/>
      <c r="KHK145" s="481"/>
      <c r="KHL145" s="481"/>
      <c r="KHM145" s="481"/>
      <c r="KHN145" s="481"/>
      <c r="KHO145" s="481"/>
      <c r="KHP145" s="481"/>
      <c r="KHQ145" s="481"/>
      <c r="KHR145" s="481"/>
      <c r="KHS145" s="481"/>
      <c r="KHT145" s="481"/>
      <c r="KHU145" s="481"/>
      <c r="KHV145" s="481"/>
      <c r="KHW145" s="481"/>
      <c r="KHX145" s="481"/>
      <c r="KHY145" s="481"/>
      <c r="KHZ145" s="481"/>
      <c r="KIA145" s="481"/>
      <c r="KIB145" s="481"/>
      <c r="KIC145" s="481"/>
      <c r="KID145" s="481"/>
      <c r="KIE145" s="481"/>
      <c r="KIF145" s="481"/>
      <c r="KIG145" s="481"/>
      <c r="KIH145" s="481"/>
      <c r="KII145" s="481"/>
      <c r="KIJ145" s="481"/>
      <c r="KIK145" s="481"/>
      <c r="KIL145" s="481"/>
      <c r="KIM145" s="481"/>
      <c r="KIN145" s="481"/>
      <c r="KIO145" s="481"/>
      <c r="KIP145" s="481"/>
      <c r="KIQ145" s="481"/>
      <c r="KIR145" s="481"/>
      <c r="KIS145" s="481"/>
      <c r="KIT145" s="481"/>
      <c r="KIU145" s="481"/>
      <c r="KIV145" s="481"/>
      <c r="KIW145" s="481"/>
      <c r="KIX145" s="481"/>
      <c r="KIY145" s="481"/>
      <c r="KIZ145" s="481"/>
      <c r="KJA145" s="481"/>
      <c r="KJB145" s="481"/>
      <c r="KJC145" s="481"/>
      <c r="KJD145" s="481"/>
      <c r="KJE145" s="481"/>
      <c r="KJF145" s="481"/>
      <c r="KJG145" s="481"/>
      <c r="KJH145" s="481"/>
      <c r="KJI145" s="481"/>
      <c r="KJJ145" s="481"/>
      <c r="KJK145" s="481"/>
      <c r="KJL145" s="481"/>
      <c r="KJM145" s="481"/>
      <c r="KJN145" s="481"/>
      <c r="KJO145" s="481"/>
      <c r="KJP145" s="481"/>
      <c r="KJQ145" s="481"/>
      <c r="KJR145" s="481"/>
      <c r="KJS145" s="481"/>
      <c r="KJT145" s="481"/>
      <c r="KJU145" s="481"/>
      <c r="KJV145" s="481"/>
      <c r="KJW145" s="481"/>
      <c r="KJX145" s="481"/>
      <c r="KJY145" s="481"/>
      <c r="KJZ145" s="481"/>
      <c r="KKA145" s="481"/>
      <c r="KKB145" s="481"/>
      <c r="KKC145" s="481"/>
      <c r="KKD145" s="481"/>
      <c r="KKE145" s="481"/>
      <c r="KKF145" s="481"/>
      <c r="KKG145" s="481"/>
      <c r="KKH145" s="481"/>
      <c r="KKI145" s="481"/>
      <c r="KKJ145" s="481"/>
      <c r="KKK145" s="481"/>
      <c r="KKL145" s="481"/>
      <c r="KKM145" s="481"/>
      <c r="KKN145" s="481"/>
      <c r="KKO145" s="481"/>
      <c r="KKP145" s="481"/>
      <c r="KKQ145" s="481"/>
      <c r="KKR145" s="481"/>
      <c r="KKS145" s="481"/>
      <c r="KKT145" s="481"/>
      <c r="KKU145" s="481"/>
      <c r="KKV145" s="481"/>
      <c r="KKW145" s="481"/>
      <c r="KKX145" s="481"/>
      <c r="KKY145" s="481"/>
      <c r="KKZ145" s="481"/>
      <c r="KLA145" s="481"/>
      <c r="KLB145" s="481"/>
      <c r="KLC145" s="481"/>
      <c r="KLD145" s="481"/>
      <c r="KLE145" s="481"/>
      <c r="KLF145" s="481"/>
      <c r="KLG145" s="481"/>
      <c r="KLH145" s="481"/>
      <c r="KLI145" s="481"/>
      <c r="KLJ145" s="481"/>
      <c r="KLK145" s="481"/>
      <c r="KLL145" s="481"/>
      <c r="KLM145" s="481"/>
      <c r="KLN145" s="481"/>
      <c r="KLO145" s="481"/>
      <c r="KLP145" s="481"/>
      <c r="KLQ145" s="481"/>
      <c r="KLR145" s="481"/>
      <c r="KLS145" s="481"/>
      <c r="KLT145" s="481"/>
      <c r="KLU145" s="481"/>
      <c r="KLV145" s="481"/>
      <c r="KLW145" s="481"/>
      <c r="KLX145" s="481"/>
      <c r="KLY145" s="481"/>
      <c r="KLZ145" s="481"/>
      <c r="KMA145" s="481"/>
      <c r="KMB145" s="481"/>
      <c r="KMC145" s="481"/>
      <c r="KMD145" s="481"/>
      <c r="KME145" s="481"/>
      <c r="KMF145" s="481"/>
      <c r="KMG145" s="481"/>
      <c r="KMH145" s="481"/>
      <c r="KMI145" s="481"/>
      <c r="KMJ145" s="481"/>
      <c r="KMK145" s="481"/>
      <c r="KML145" s="481"/>
      <c r="KMM145" s="481"/>
      <c r="KMN145" s="481"/>
      <c r="KMO145" s="481"/>
      <c r="KMP145" s="481"/>
      <c r="KMQ145" s="481"/>
      <c r="KMR145" s="481"/>
      <c r="KMS145" s="481"/>
      <c r="KMT145" s="481"/>
      <c r="KMU145" s="481"/>
      <c r="KMV145" s="481"/>
      <c r="KMW145" s="481"/>
      <c r="KMX145" s="481"/>
      <c r="KMY145" s="481"/>
      <c r="KMZ145" s="481"/>
      <c r="KNA145" s="481"/>
      <c r="KNB145" s="481"/>
      <c r="KNC145" s="481"/>
      <c r="KND145" s="481"/>
      <c r="KNE145" s="481"/>
      <c r="KNF145" s="481"/>
      <c r="KNG145" s="481"/>
      <c r="KNH145" s="481"/>
      <c r="KNI145" s="481"/>
      <c r="KNJ145" s="481"/>
      <c r="KNK145" s="481"/>
      <c r="KNL145" s="481"/>
      <c r="KNM145" s="481"/>
      <c r="KNN145" s="481"/>
      <c r="KNO145" s="481"/>
      <c r="KNP145" s="481"/>
      <c r="KNQ145" s="481"/>
      <c r="KNR145" s="481"/>
      <c r="KNS145" s="481"/>
      <c r="KNT145" s="481"/>
      <c r="KNU145" s="481"/>
      <c r="KNV145" s="481"/>
      <c r="KNW145" s="481"/>
      <c r="KNX145" s="481"/>
      <c r="KNY145" s="481"/>
      <c r="KNZ145" s="481"/>
      <c r="KOA145" s="481"/>
      <c r="KOB145" s="481"/>
      <c r="KOC145" s="481"/>
      <c r="KOD145" s="481"/>
      <c r="KOE145" s="481"/>
      <c r="KOF145" s="481"/>
      <c r="KOG145" s="481"/>
      <c r="KOH145" s="481"/>
      <c r="KOI145" s="481"/>
      <c r="KOJ145" s="481"/>
      <c r="KOK145" s="481"/>
      <c r="KOL145" s="481"/>
      <c r="KOM145" s="481"/>
      <c r="KON145" s="481"/>
      <c r="KOO145" s="481"/>
      <c r="KOP145" s="481"/>
      <c r="KOQ145" s="481"/>
      <c r="KOR145" s="481"/>
      <c r="KOS145" s="481"/>
      <c r="KOT145" s="481"/>
      <c r="KOU145" s="481"/>
      <c r="KOV145" s="481"/>
      <c r="KOW145" s="481"/>
      <c r="KOX145" s="481"/>
      <c r="KOY145" s="481"/>
      <c r="KOZ145" s="481"/>
      <c r="KPA145" s="481"/>
      <c r="KPB145" s="481"/>
      <c r="KPC145" s="481"/>
      <c r="KPD145" s="481"/>
      <c r="KPE145" s="481"/>
      <c r="KPF145" s="481"/>
      <c r="KPG145" s="481"/>
      <c r="KPH145" s="481"/>
      <c r="KPI145" s="481"/>
      <c r="KPJ145" s="481"/>
      <c r="KPK145" s="481"/>
      <c r="KPL145" s="481"/>
      <c r="KPM145" s="481"/>
      <c r="KPN145" s="481"/>
      <c r="KPO145" s="481"/>
      <c r="KPP145" s="481"/>
      <c r="KPQ145" s="481"/>
      <c r="KPR145" s="481"/>
      <c r="KPS145" s="481"/>
      <c r="KPT145" s="481"/>
      <c r="KPU145" s="481"/>
      <c r="KPV145" s="481"/>
      <c r="KPW145" s="481"/>
      <c r="KPX145" s="481"/>
      <c r="KPY145" s="481"/>
      <c r="KPZ145" s="481"/>
      <c r="KQA145" s="481"/>
      <c r="KQB145" s="481"/>
      <c r="KQC145" s="481"/>
      <c r="KQD145" s="481"/>
      <c r="KQE145" s="481"/>
      <c r="KQF145" s="481"/>
      <c r="KQG145" s="481"/>
      <c r="KQH145" s="481"/>
      <c r="KQI145" s="481"/>
      <c r="KQJ145" s="481"/>
      <c r="KQK145" s="481"/>
      <c r="KQL145" s="481"/>
      <c r="KQM145" s="481"/>
      <c r="KQN145" s="481"/>
      <c r="KQO145" s="481"/>
      <c r="KQP145" s="481"/>
      <c r="KQQ145" s="481"/>
      <c r="KQR145" s="481"/>
      <c r="KQS145" s="481"/>
      <c r="KQT145" s="481"/>
      <c r="KQU145" s="481"/>
      <c r="KQV145" s="481"/>
      <c r="KQW145" s="481"/>
      <c r="KQX145" s="481"/>
      <c r="KQY145" s="481"/>
      <c r="KQZ145" s="481"/>
      <c r="KRA145" s="481"/>
      <c r="KRB145" s="481"/>
      <c r="KRC145" s="481"/>
      <c r="KRD145" s="481"/>
      <c r="KRE145" s="481"/>
      <c r="KRF145" s="481"/>
      <c r="KRG145" s="481"/>
      <c r="KRH145" s="481"/>
      <c r="KRI145" s="481"/>
      <c r="KRJ145" s="481"/>
      <c r="KRK145" s="481"/>
      <c r="KRL145" s="481"/>
      <c r="KRM145" s="481"/>
      <c r="KRN145" s="481"/>
      <c r="KRO145" s="481"/>
      <c r="KRP145" s="481"/>
      <c r="KRQ145" s="481"/>
      <c r="KRR145" s="481"/>
      <c r="KRS145" s="481"/>
      <c r="KRT145" s="481"/>
      <c r="KRU145" s="481"/>
      <c r="KRV145" s="481"/>
      <c r="KRW145" s="481"/>
      <c r="KRX145" s="481"/>
      <c r="KRY145" s="481"/>
      <c r="KRZ145" s="481"/>
      <c r="KSA145" s="481"/>
      <c r="KSB145" s="481"/>
      <c r="KSC145" s="481"/>
      <c r="KSD145" s="481"/>
      <c r="KSE145" s="481"/>
      <c r="KSF145" s="481"/>
      <c r="KSG145" s="481"/>
      <c r="KSH145" s="481"/>
      <c r="KSI145" s="481"/>
      <c r="KSJ145" s="481"/>
      <c r="KSK145" s="481"/>
      <c r="KSL145" s="481"/>
      <c r="KSM145" s="481"/>
      <c r="KSN145" s="481"/>
      <c r="KSO145" s="481"/>
      <c r="KSP145" s="481"/>
      <c r="KSQ145" s="481"/>
      <c r="KSR145" s="481"/>
      <c r="KSS145" s="481"/>
      <c r="KST145" s="481"/>
      <c r="KSU145" s="481"/>
      <c r="KSV145" s="481"/>
      <c r="KSW145" s="481"/>
      <c r="KSX145" s="481"/>
      <c r="KSY145" s="481"/>
      <c r="KSZ145" s="481"/>
      <c r="KTA145" s="481"/>
      <c r="KTB145" s="481"/>
      <c r="KTC145" s="481"/>
      <c r="KTD145" s="481"/>
      <c r="KTE145" s="481"/>
      <c r="KTF145" s="481"/>
      <c r="KTG145" s="481"/>
      <c r="KTH145" s="481"/>
      <c r="KTI145" s="481"/>
      <c r="KTJ145" s="481"/>
      <c r="KTK145" s="481"/>
      <c r="KTL145" s="481"/>
      <c r="KTM145" s="481"/>
      <c r="KTN145" s="481"/>
      <c r="KTO145" s="481"/>
      <c r="KTP145" s="481"/>
      <c r="KTQ145" s="481"/>
      <c r="KTR145" s="481"/>
      <c r="KTS145" s="481"/>
      <c r="KTT145" s="481"/>
      <c r="KTU145" s="481"/>
      <c r="KTV145" s="481"/>
      <c r="KTW145" s="481"/>
      <c r="KTX145" s="481"/>
      <c r="KTY145" s="481"/>
      <c r="KTZ145" s="481"/>
      <c r="KUA145" s="481"/>
      <c r="KUB145" s="481"/>
      <c r="KUC145" s="481"/>
      <c r="KUD145" s="481"/>
      <c r="KUE145" s="481"/>
      <c r="KUF145" s="481"/>
      <c r="KUG145" s="481"/>
      <c r="KUH145" s="481"/>
      <c r="KUI145" s="481"/>
      <c r="KUJ145" s="481"/>
      <c r="KUK145" s="481"/>
      <c r="KUL145" s="481"/>
      <c r="KUM145" s="481"/>
      <c r="KUN145" s="481"/>
      <c r="KUO145" s="481"/>
      <c r="KUP145" s="481"/>
      <c r="KUQ145" s="481"/>
      <c r="KUR145" s="481"/>
      <c r="KUS145" s="481"/>
      <c r="KUT145" s="481"/>
      <c r="KUU145" s="481"/>
      <c r="KUV145" s="481"/>
      <c r="KUW145" s="481"/>
      <c r="KUX145" s="481"/>
      <c r="KUY145" s="481"/>
      <c r="KUZ145" s="481"/>
      <c r="KVA145" s="481"/>
      <c r="KVB145" s="481"/>
      <c r="KVC145" s="481"/>
      <c r="KVD145" s="481"/>
      <c r="KVE145" s="481"/>
      <c r="KVF145" s="481"/>
      <c r="KVG145" s="481"/>
      <c r="KVH145" s="481"/>
      <c r="KVI145" s="481"/>
      <c r="KVJ145" s="481"/>
      <c r="KVK145" s="481"/>
      <c r="KVL145" s="481"/>
      <c r="KVM145" s="481"/>
      <c r="KVN145" s="481"/>
      <c r="KVO145" s="481"/>
      <c r="KVP145" s="481"/>
      <c r="KVQ145" s="481"/>
      <c r="KVR145" s="481"/>
      <c r="KVS145" s="481"/>
      <c r="KVT145" s="481"/>
      <c r="KVU145" s="481"/>
      <c r="KVV145" s="481"/>
      <c r="KVW145" s="481"/>
      <c r="KVX145" s="481"/>
      <c r="KVY145" s="481"/>
      <c r="KVZ145" s="481"/>
      <c r="KWA145" s="481"/>
      <c r="KWB145" s="481"/>
      <c r="KWC145" s="481"/>
      <c r="KWD145" s="481"/>
      <c r="KWE145" s="481"/>
      <c r="KWF145" s="481"/>
      <c r="KWG145" s="481"/>
      <c r="KWH145" s="481"/>
      <c r="KWI145" s="481"/>
      <c r="KWJ145" s="481"/>
      <c r="KWK145" s="481"/>
      <c r="KWL145" s="481"/>
      <c r="KWM145" s="481"/>
      <c r="KWN145" s="481"/>
      <c r="KWO145" s="481"/>
      <c r="KWP145" s="481"/>
      <c r="KWQ145" s="481"/>
      <c r="KWR145" s="481"/>
      <c r="KWS145" s="481"/>
      <c r="KWT145" s="481"/>
      <c r="KWU145" s="481"/>
      <c r="KWV145" s="481"/>
      <c r="KWW145" s="481"/>
      <c r="KWX145" s="481"/>
      <c r="KWY145" s="481"/>
      <c r="KWZ145" s="481"/>
      <c r="KXA145" s="481"/>
      <c r="KXB145" s="481"/>
      <c r="KXC145" s="481"/>
      <c r="KXD145" s="481"/>
      <c r="KXE145" s="481"/>
      <c r="KXF145" s="481"/>
      <c r="KXG145" s="481"/>
      <c r="KXH145" s="481"/>
      <c r="KXI145" s="481"/>
      <c r="KXJ145" s="481"/>
      <c r="KXK145" s="481"/>
      <c r="KXL145" s="481"/>
      <c r="KXM145" s="481"/>
      <c r="KXN145" s="481"/>
      <c r="KXO145" s="481"/>
      <c r="KXP145" s="481"/>
      <c r="KXQ145" s="481"/>
      <c r="KXR145" s="481"/>
      <c r="KXS145" s="481"/>
      <c r="KXT145" s="481"/>
      <c r="KXU145" s="481"/>
      <c r="KXV145" s="481"/>
      <c r="KXW145" s="481"/>
      <c r="KXX145" s="481"/>
      <c r="KXY145" s="481"/>
      <c r="KXZ145" s="481"/>
      <c r="KYA145" s="481"/>
      <c r="KYB145" s="481"/>
      <c r="KYC145" s="481"/>
      <c r="KYD145" s="481"/>
      <c r="KYE145" s="481"/>
      <c r="KYF145" s="481"/>
      <c r="KYG145" s="481"/>
      <c r="KYH145" s="481"/>
      <c r="KYI145" s="481"/>
      <c r="KYJ145" s="481"/>
      <c r="KYK145" s="481"/>
      <c r="KYL145" s="481"/>
      <c r="KYM145" s="481"/>
      <c r="KYN145" s="481"/>
      <c r="KYO145" s="481"/>
      <c r="KYP145" s="481"/>
      <c r="KYQ145" s="481"/>
      <c r="KYR145" s="481"/>
      <c r="KYS145" s="481"/>
      <c r="KYT145" s="481"/>
      <c r="KYU145" s="481"/>
      <c r="KYV145" s="481"/>
      <c r="KYW145" s="481"/>
      <c r="KYX145" s="481"/>
      <c r="KYY145" s="481"/>
      <c r="KYZ145" s="481"/>
      <c r="KZA145" s="481"/>
      <c r="KZB145" s="481"/>
      <c r="KZC145" s="481"/>
      <c r="KZD145" s="481"/>
      <c r="KZE145" s="481"/>
      <c r="KZF145" s="481"/>
      <c r="KZG145" s="481"/>
      <c r="KZH145" s="481"/>
      <c r="KZI145" s="481"/>
      <c r="KZJ145" s="481"/>
      <c r="KZK145" s="481"/>
      <c r="KZL145" s="481"/>
      <c r="KZM145" s="481"/>
      <c r="KZN145" s="481"/>
      <c r="KZO145" s="481"/>
      <c r="KZP145" s="481"/>
      <c r="KZQ145" s="481"/>
      <c r="KZR145" s="481"/>
      <c r="KZS145" s="481"/>
      <c r="KZT145" s="481"/>
      <c r="KZU145" s="481"/>
      <c r="KZV145" s="481"/>
      <c r="KZW145" s="481"/>
      <c r="KZX145" s="481"/>
      <c r="KZY145" s="481"/>
      <c r="KZZ145" s="481"/>
      <c r="LAA145" s="481"/>
      <c r="LAB145" s="481"/>
      <c r="LAC145" s="481"/>
      <c r="LAD145" s="481"/>
      <c r="LAE145" s="481"/>
      <c r="LAF145" s="481"/>
      <c r="LAG145" s="481"/>
      <c r="LAH145" s="481"/>
      <c r="LAI145" s="481"/>
      <c r="LAJ145" s="481"/>
      <c r="LAK145" s="481"/>
      <c r="LAL145" s="481"/>
      <c r="LAM145" s="481"/>
      <c r="LAN145" s="481"/>
      <c r="LAO145" s="481"/>
      <c r="LAP145" s="481"/>
      <c r="LAQ145" s="481"/>
      <c r="LAR145" s="481"/>
      <c r="LAS145" s="481"/>
      <c r="LAT145" s="481"/>
      <c r="LAU145" s="481"/>
      <c r="LAV145" s="481"/>
      <c r="LAW145" s="481"/>
      <c r="LAX145" s="481"/>
      <c r="LAY145" s="481"/>
      <c r="LAZ145" s="481"/>
      <c r="LBA145" s="481"/>
      <c r="LBB145" s="481"/>
      <c r="LBC145" s="481"/>
      <c r="LBD145" s="481"/>
      <c r="LBE145" s="481"/>
      <c r="LBF145" s="481"/>
      <c r="LBG145" s="481"/>
      <c r="LBH145" s="481"/>
      <c r="LBI145" s="481"/>
      <c r="LBJ145" s="481"/>
      <c r="LBK145" s="481"/>
      <c r="LBL145" s="481"/>
      <c r="LBM145" s="481"/>
      <c r="LBN145" s="481"/>
      <c r="LBO145" s="481"/>
      <c r="LBP145" s="481"/>
      <c r="LBQ145" s="481"/>
      <c r="LBR145" s="481"/>
      <c r="LBS145" s="481"/>
      <c r="LBT145" s="481"/>
      <c r="LBU145" s="481"/>
      <c r="LBV145" s="481"/>
      <c r="LBW145" s="481"/>
      <c r="LBX145" s="481"/>
      <c r="LBY145" s="481"/>
      <c r="LBZ145" s="481"/>
      <c r="LCA145" s="481"/>
      <c r="LCB145" s="481"/>
      <c r="LCC145" s="481"/>
      <c r="LCD145" s="481"/>
      <c r="LCE145" s="481"/>
      <c r="LCF145" s="481"/>
      <c r="LCG145" s="481"/>
      <c r="LCH145" s="481"/>
      <c r="LCI145" s="481"/>
      <c r="LCJ145" s="481"/>
      <c r="LCK145" s="481"/>
      <c r="LCL145" s="481"/>
      <c r="LCM145" s="481"/>
      <c r="LCN145" s="481"/>
      <c r="LCO145" s="481"/>
      <c r="LCP145" s="481"/>
      <c r="LCQ145" s="481"/>
      <c r="LCR145" s="481"/>
      <c r="LCS145" s="481"/>
      <c r="LCT145" s="481"/>
      <c r="LCU145" s="481"/>
      <c r="LCV145" s="481"/>
      <c r="LCW145" s="481"/>
      <c r="LCX145" s="481"/>
      <c r="LCY145" s="481"/>
      <c r="LCZ145" s="481"/>
      <c r="LDA145" s="481"/>
      <c r="LDB145" s="481"/>
      <c r="LDC145" s="481"/>
      <c r="LDD145" s="481"/>
      <c r="LDE145" s="481"/>
      <c r="LDF145" s="481"/>
      <c r="LDG145" s="481"/>
      <c r="LDH145" s="481"/>
      <c r="LDI145" s="481"/>
      <c r="LDJ145" s="481"/>
      <c r="LDK145" s="481"/>
      <c r="LDL145" s="481"/>
      <c r="LDM145" s="481"/>
      <c r="LDN145" s="481"/>
      <c r="LDO145" s="481"/>
      <c r="LDP145" s="481"/>
      <c r="LDQ145" s="481"/>
      <c r="LDR145" s="481"/>
      <c r="LDS145" s="481"/>
      <c r="LDT145" s="481"/>
      <c r="LDU145" s="481"/>
      <c r="LDV145" s="481"/>
      <c r="LDW145" s="481"/>
      <c r="LDX145" s="481"/>
      <c r="LDY145" s="481"/>
      <c r="LDZ145" s="481"/>
      <c r="LEA145" s="481"/>
      <c r="LEB145" s="481"/>
      <c r="LEC145" s="481"/>
      <c r="LED145" s="481"/>
      <c r="LEE145" s="481"/>
      <c r="LEF145" s="481"/>
      <c r="LEG145" s="481"/>
      <c r="LEH145" s="481"/>
      <c r="LEI145" s="481"/>
      <c r="LEJ145" s="481"/>
      <c r="LEK145" s="481"/>
      <c r="LEL145" s="481"/>
      <c r="LEM145" s="481"/>
      <c r="LEN145" s="481"/>
      <c r="LEO145" s="481"/>
      <c r="LEP145" s="481"/>
      <c r="LEQ145" s="481"/>
      <c r="LER145" s="481"/>
      <c r="LES145" s="481"/>
      <c r="LET145" s="481"/>
      <c r="LEU145" s="481"/>
      <c r="LEV145" s="481"/>
      <c r="LEW145" s="481"/>
      <c r="LEX145" s="481"/>
      <c r="LEY145" s="481"/>
      <c r="LEZ145" s="481"/>
      <c r="LFA145" s="481"/>
      <c r="LFB145" s="481"/>
      <c r="LFC145" s="481"/>
      <c r="LFD145" s="481"/>
      <c r="LFE145" s="481"/>
      <c r="LFF145" s="481"/>
      <c r="LFG145" s="481"/>
      <c r="LFH145" s="481"/>
      <c r="LFI145" s="481"/>
      <c r="LFJ145" s="481"/>
      <c r="LFK145" s="481"/>
      <c r="LFL145" s="481"/>
      <c r="LFM145" s="481"/>
      <c r="LFN145" s="481"/>
      <c r="LFO145" s="481"/>
      <c r="LFP145" s="481"/>
      <c r="LFQ145" s="481"/>
      <c r="LFR145" s="481"/>
      <c r="LFS145" s="481"/>
      <c r="LFT145" s="481"/>
      <c r="LFU145" s="481"/>
      <c r="LFV145" s="481"/>
      <c r="LFW145" s="481"/>
      <c r="LFX145" s="481"/>
      <c r="LFY145" s="481"/>
      <c r="LFZ145" s="481"/>
      <c r="LGA145" s="481"/>
      <c r="LGB145" s="481"/>
      <c r="LGC145" s="481"/>
      <c r="LGD145" s="481"/>
      <c r="LGE145" s="481"/>
      <c r="LGF145" s="481"/>
      <c r="LGG145" s="481"/>
      <c r="LGH145" s="481"/>
      <c r="LGI145" s="481"/>
      <c r="LGJ145" s="481"/>
      <c r="LGK145" s="481"/>
      <c r="LGL145" s="481"/>
      <c r="LGM145" s="481"/>
      <c r="LGN145" s="481"/>
      <c r="LGO145" s="481"/>
      <c r="LGP145" s="481"/>
      <c r="LGQ145" s="481"/>
      <c r="LGR145" s="481"/>
      <c r="LGS145" s="481"/>
      <c r="LGT145" s="481"/>
      <c r="LGU145" s="481"/>
      <c r="LGV145" s="481"/>
      <c r="LGW145" s="481"/>
      <c r="LGX145" s="481"/>
      <c r="LGY145" s="481"/>
      <c r="LGZ145" s="481"/>
      <c r="LHA145" s="481"/>
      <c r="LHB145" s="481"/>
      <c r="LHC145" s="481"/>
      <c r="LHD145" s="481"/>
      <c r="LHE145" s="481"/>
      <c r="LHF145" s="481"/>
      <c r="LHG145" s="481"/>
      <c r="LHH145" s="481"/>
      <c r="LHI145" s="481"/>
      <c r="LHJ145" s="481"/>
      <c r="LHK145" s="481"/>
      <c r="LHL145" s="481"/>
      <c r="LHM145" s="481"/>
      <c r="LHN145" s="481"/>
      <c r="LHO145" s="481"/>
      <c r="LHP145" s="481"/>
      <c r="LHQ145" s="481"/>
      <c r="LHR145" s="481"/>
      <c r="LHS145" s="481"/>
      <c r="LHT145" s="481"/>
      <c r="LHU145" s="481"/>
      <c r="LHV145" s="481"/>
      <c r="LHW145" s="481"/>
      <c r="LHX145" s="481"/>
      <c r="LHY145" s="481"/>
      <c r="LHZ145" s="481"/>
      <c r="LIA145" s="481"/>
      <c r="LIB145" s="481"/>
      <c r="LIC145" s="481"/>
      <c r="LID145" s="481"/>
      <c r="LIE145" s="481"/>
      <c r="LIF145" s="481"/>
      <c r="LIG145" s="481"/>
      <c r="LIH145" s="481"/>
      <c r="LII145" s="481"/>
      <c r="LIJ145" s="481"/>
      <c r="LIK145" s="481"/>
      <c r="LIL145" s="481"/>
      <c r="LIM145" s="481"/>
      <c r="LIN145" s="481"/>
      <c r="LIO145" s="481"/>
      <c r="LIP145" s="481"/>
      <c r="LIQ145" s="481"/>
      <c r="LIR145" s="481"/>
      <c r="LIS145" s="481"/>
      <c r="LIT145" s="481"/>
      <c r="LIU145" s="481"/>
      <c r="LIV145" s="481"/>
      <c r="LIW145" s="481"/>
      <c r="LIX145" s="481"/>
      <c r="LIY145" s="481"/>
      <c r="LIZ145" s="481"/>
      <c r="LJA145" s="481"/>
      <c r="LJB145" s="481"/>
      <c r="LJC145" s="481"/>
      <c r="LJD145" s="481"/>
      <c r="LJE145" s="481"/>
      <c r="LJF145" s="481"/>
      <c r="LJG145" s="481"/>
      <c r="LJH145" s="481"/>
      <c r="LJI145" s="481"/>
      <c r="LJJ145" s="481"/>
      <c r="LJK145" s="481"/>
      <c r="LJL145" s="481"/>
      <c r="LJM145" s="481"/>
      <c r="LJN145" s="481"/>
      <c r="LJO145" s="481"/>
      <c r="LJP145" s="481"/>
      <c r="LJQ145" s="481"/>
      <c r="LJR145" s="481"/>
      <c r="LJS145" s="481"/>
      <c r="LJT145" s="481"/>
      <c r="LJU145" s="481"/>
      <c r="LJV145" s="481"/>
      <c r="LJW145" s="481"/>
      <c r="LJX145" s="481"/>
      <c r="LJY145" s="481"/>
      <c r="LJZ145" s="481"/>
      <c r="LKA145" s="481"/>
      <c r="LKB145" s="481"/>
      <c r="LKC145" s="481"/>
      <c r="LKD145" s="481"/>
      <c r="LKE145" s="481"/>
      <c r="LKF145" s="481"/>
      <c r="LKG145" s="481"/>
      <c r="LKH145" s="481"/>
      <c r="LKI145" s="481"/>
      <c r="LKJ145" s="481"/>
      <c r="LKK145" s="481"/>
      <c r="LKL145" s="481"/>
      <c r="LKM145" s="481"/>
      <c r="LKN145" s="481"/>
      <c r="LKO145" s="481"/>
      <c r="LKP145" s="481"/>
      <c r="LKQ145" s="481"/>
      <c r="LKR145" s="481"/>
      <c r="LKS145" s="481"/>
      <c r="LKT145" s="481"/>
      <c r="LKU145" s="481"/>
      <c r="LKV145" s="481"/>
      <c r="LKW145" s="481"/>
      <c r="LKX145" s="481"/>
      <c r="LKY145" s="481"/>
      <c r="LKZ145" s="481"/>
      <c r="LLA145" s="481"/>
      <c r="LLB145" s="481"/>
      <c r="LLC145" s="481"/>
      <c r="LLD145" s="481"/>
      <c r="LLE145" s="481"/>
      <c r="LLF145" s="481"/>
      <c r="LLG145" s="481"/>
      <c r="LLH145" s="481"/>
      <c r="LLI145" s="481"/>
      <c r="LLJ145" s="481"/>
      <c r="LLK145" s="481"/>
      <c r="LLL145" s="481"/>
      <c r="LLM145" s="481"/>
      <c r="LLN145" s="481"/>
      <c r="LLO145" s="481"/>
      <c r="LLP145" s="481"/>
      <c r="LLQ145" s="481"/>
      <c r="LLR145" s="481"/>
      <c r="LLS145" s="481"/>
      <c r="LLT145" s="481"/>
      <c r="LLU145" s="481"/>
      <c r="LLV145" s="481"/>
      <c r="LLW145" s="481"/>
      <c r="LLX145" s="481"/>
      <c r="LLY145" s="481"/>
      <c r="LLZ145" s="481"/>
      <c r="LMA145" s="481"/>
      <c r="LMB145" s="481"/>
      <c r="LMC145" s="481"/>
      <c r="LMD145" s="481"/>
      <c r="LME145" s="481"/>
      <c r="LMF145" s="481"/>
      <c r="LMG145" s="481"/>
      <c r="LMH145" s="481"/>
      <c r="LMI145" s="481"/>
      <c r="LMJ145" s="481"/>
      <c r="LMK145" s="481"/>
      <c r="LML145" s="481"/>
      <c r="LMM145" s="481"/>
      <c r="LMN145" s="481"/>
      <c r="LMO145" s="481"/>
      <c r="LMP145" s="481"/>
      <c r="LMQ145" s="481"/>
      <c r="LMR145" s="481"/>
      <c r="LMS145" s="481"/>
      <c r="LMT145" s="481"/>
      <c r="LMU145" s="481"/>
      <c r="LMV145" s="481"/>
      <c r="LMW145" s="481"/>
      <c r="LMX145" s="481"/>
      <c r="LMY145" s="481"/>
      <c r="LMZ145" s="481"/>
      <c r="LNA145" s="481"/>
      <c r="LNB145" s="481"/>
      <c r="LNC145" s="481"/>
      <c r="LND145" s="481"/>
      <c r="LNE145" s="481"/>
      <c r="LNF145" s="481"/>
      <c r="LNG145" s="481"/>
      <c r="LNH145" s="481"/>
      <c r="LNI145" s="481"/>
      <c r="LNJ145" s="481"/>
      <c r="LNK145" s="481"/>
      <c r="LNL145" s="481"/>
      <c r="LNM145" s="481"/>
      <c r="LNN145" s="481"/>
      <c r="LNO145" s="481"/>
      <c r="LNP145" s="481"/>
      <c r="LNQ145" s="481"/>
      <c r="LNR145" s="481"/>
      <c r="LNS145" s="481"/>
      <c r="LNT145" s="481"/>
      <c r="LNU145" s="481"/>
      <c r="LNV145" s="481"/>
      <c r="LNW145" s="481"/>
      <c r="LNX145" s="481"/>
      <c r="LNY145" s="481"/>
      <c r="LNZ145" s="481"/>
      <c r="LOA145" s="481"/>
      <c r="LOB145" s="481"/>
      <c r="LOC145" s="481"/>
      <c r="LOD145" s="481"/>
      <c r="LOE145" s="481"/>
      <c r="LOF145" s="481"/>
      <c r="LOG145" s="481"/>
      <c r="LOH145" s="481"/>
      <c r="LOI145" s="481"/>
      <c r="LOJ145" s="481"/>
      <c r="LOK145" s="481"/>
      <c r="LOL145" s="481"/>
      <c r="LOM145" s="481"/>
      <c r="LON145" s="481"/>
      <c r="LOO145" s="481"/>
      <c r="LOP145" s="481"/>
      <c r="LOQ145" s="481"/>
      <c r="LOR145" s="481"/>
      <c r="LOS145" s="481"/>
      <c r="LOT145" s="481"/>
      <c r="LOU145" s="481"/>
      <c r="LOV145" s="481"/>
      <c r="LOW145" s="481"/>
      <c r="LOX145" s="481"/>
      <c r="LOY145" s="481"/>
      <c r="LOZ145" s="481"/>
      <c r="LPA145" s="481"/>
      <c r="LPB145" s="481"/>
      <c r="LPC145" s="481"/>
      <c r="LPD145" s="481"/>
      <c r="LPE145" s="481"/>
      <c r="LPF145" s="481"/>
      <c r="LPG145" s="481"/>
      <c r="LPH145" s="481"/>
      <c r="LPI145" s="481"/>
      <c r="LPJ145" s="481"/>
      <c r="LPK145" s="481"/>
      <c r="LPL145" s="481"/>
      <c r="LPM145" s="481"/>
      <c r="LPN145" s="481"/>
      <c r="LPO145" s="481"/>
      <c r="LPP145" s="481"/>
      <c r="LPQ145" s="481"/>
      <c r="LPR145" s="481"/>
      <c r="LPS145" s="481"/>
      <c r="LPT145" s="481"/>
      <c r="LPU145" s="481"/>
      <c r="LPV145" s="481"/>
      <c r="LPW145" s="481"/>
      <c r="LPX145" s="481"/>
      <c r="LPY145" s="481"/>
      <c r="LPZ145" s="481"/>
      <c r="LQA145" s="481"/>
      <c r="LQB145" s="481"/>
      <c r="LQC145" s="481"/>
      <c r="LQD145" s="481"/>
      <c r="LQE145" s="481"/>
      <c r="LQF145" s="481"/>
      <c r="LQG145" s="481"/>
      <c r="LQH145" s="481"/>
      <c r="LQI145" s="481"/>
      <c r="LQJ145" s="481"/>
      <c r="LQK145" s="481"/>
      <c r="LQL145" s="481"/>
      <c r="LQM145" s="481"/>
      <c r="LQN145" s="481"/>
      <c r="LQO145" s="481"/>
      <c r="LQP145" s="481"/>
      <c r="LQQ145" s="481"/>
      <c r="LQR145" s="481"/>
      <c r="LQS145" s="481"/>
      <c r="LQT145" s="481"/>
      <c r="LQU145" s="481"/>
      <c r="LQV145" s="481"/>
      <c r="LQW145" s="481"/>
      <c r="LQX145" s="481"/>
      <c r="LQY145" s="481"/>
      <c r="LQZ145" s="481"/>
      <c r="LRA145" s="481"/>
      <c r="LRB145" s="481"/>
      <c r="LRC145" s="481"/>
      <c r="LRD145" s="481"/>
      <c r="LRE145" s="481"/>
      <c r="LRF145" s="481"/>
      <c r="LRG145" s="481"/>
      <c r="LRH145" s="481"/>
      <c r="LRI145" s="481"/>
      <c r="LRJ145" s="481"/>
      <c r="LRK145" s="481"/>
      <c r="LRL145" s="481"/>
      <c r="LRM145" s="481"/>
      <c r="LRN145" s="481"/>
      <c r="LRO145" s="481"/>
      <c r="LRP145" s="481"/>
      <c r="LRQ145" s="481"/>
      <c r="LRR145" s="481"/>
      <c r="LRS145" s="481"/>
      <c r="LRT145" s="481"/>
      <c r="LRU145" s="481"/>
      <c r="LRV145" s="481"/>
      <c r="LRW145" s="481"/>
      <c r="LRX145" s="481"/>
      <c r="LRY145" s="481"/>
      <c r="LRZ145" s="481"/>
      <c r="LSA145" s="481"/>
      <c r="LSB145" s="481"/>
      <c r="LSC145" s="481"/>
      <c r="LSD145" s="481"/>
      <c r="LSE145" s="481"/>
      <c r="LSF145" s="481"/>
      <c r="LSG145" s="481"/>
      <c r="LSH145" s="481"/>
      <c r="LSI145" s="481"/>
      <c r="LSJ145" s="481"/>
      <c r="LSK145" s="481"/>
      <c r="LSL145" s="481"/>
      <c r="LSM145" s="481"/>
      <c r="LSN145" s="481"/>
      <c r="LSO145" s="481"/>
      <c r="LSP145" s="481"/>
      <c r="LSQ145" s="481"/>
      <c r="LSR145" s="481"/>
      <c r="LSS145" s="481"/>
      <c r="LST145" s="481"/>
      <c r="LSU145" s="481"/>
      <c r="LSV145" s="481"/>
      <c r="LSW145" s="481"/>
      <c r="LSX145" s="481"/>
      <c r="LSY145" s="481"/>
      <c r="LSZ145" s="481"/>
      <c r="LTA145" s="481"/>
      <c r="LTB145" s="481"/>
      <c r="LTC145" s="481"/>
      <c r="LTD145" s="481"/>
      <c r="LTE145" s="481"/>
      <c r="LTF145" s="481"/>
      <c r="LTG145" s="481"/>
      <c r="LTH145" s="481"/>
      <c r="LTI145" s="481"/>
      <c r="LTJ145" s="481"/>
      <c r="LTK145" s="481"/>
      <c r="LTL145" s="481"/>
      <c r="LTM145" s="481"/>
      <c r="LTN145" s="481"/>
      <c r="LTO145" s="481"/>
      <c r="LTP145" s="481"/>
      <c r="LTQ145" s="481"/>
      <c r="LTR145" s="481"/>
      <c r="LTS145" s="481"/>
      <c r="LTT145" s="481"/>
      <c r="LTU145" s="481"/>
      <c r="LTV145" s="481"/>
      <c r="LTW145" s="481"/>
      <c r="LTX145" s="481"/>
      <c r="LTY145" s="481"/>
      <c r="LTZ145" s="481"/>
      <c r="LUA145" s="481"/>
      <c r="LUB145" s="481"/>
      <c r="LUC145" s="481"/>
      <c r="LUD145" s="481"/>
      <c r="LUE145" s="481"/>
      <c r="LUF145" s="481"/>
      <c r="LUG145" s="481"/>
      <c r="LUH145" s="481"/>
      <c r="LUI145" s="481"/>
      <c r="LUJ145" s="481"/>
      <c r="LUK145" s="481"/>
      <c r="LUL145" s="481"/>
      <c r="LUM145" s="481"/>
      <c r="LUN145" s="481"/>
      <c r="LUO145" s="481"/>
      <c r="LUP145" s="481"/>
      <c r="LUQ145" s="481"/>
      <c r="LUR145" s="481"/>
      <c r="LUS145" s="481"/>
      <c r="LUT145" s="481"/>
      <c r="LUU145" s="481"/>
      <c r="LUV145" s="481"/>
      <c r="LUW145" s="481"/>
      <c r="LUX145" s="481"/>
      <c r="LUY145" s="481"/>
      <c r="LUZ145" s="481"/>
      <c r="LVA145" s="481"/>
      <c r="LVB145" s="481"/>
      <c r="LVC145" s="481"/>
      <c r="LVD145" s="481"/>
      <c r="LVE145" s="481"/>
      <c r="LVF145" s="481"/>
      <c r="LVG145" s="481"/>
      <c r="LVH145" s="481"/>
      <c r="LVI145" s="481"/>
      <c r="LVJ145" s="481"/>
      <c r="LVK145" s="481"/>
      <c r="LVL145" s="481"/>
      <c r="LVM145" s="481"/>
      <c r="LVN145" s="481"/>
      <c r="LVO145" s="481"/>
      <c r="LVP145" s="481"/>
      <c r="LVQ145" s="481"/>
      <c r="LVR145" s="481"/>
      <c r="LVS145" s="481"/>
      <c r="LVT145" s="481"/>
      <c r="LVU145" s="481"/>
      <c r="LVV145" s="481"/>
      <c r="LVW145" s="481"/>
      <c r="LVX145" s="481"/>
      <c r="LVY145" s="481"/>
      <c r="LVZ145" s="481"/>
      <c r="LWA145" s="481"/>
      <c r="LWB145" s="481"/>
      <c r="LWC145" s="481"/>
      <c r="LWD145" s="481"/>
      <c r="LWE145" s="481"/>
      <c r="LWF145" s="481"/>
      <c r="LWG145" s="481"/>
      <c r="LWH145" s="481"/>
      <c r="LWI145" s="481"/>
      <c r="LWJ145" s="481"/>
      <c r="LWK145" s="481"/>
      <c r="LWL145" s="481"/>
      <c r="LWM145" s="481"/>
      <c r="LWN145" s="481"/>
      <c r="LWO145" s="481"/>
      <c r="LWP145" s="481"/>
      <c r="LWQ145" s="481"/>
      <c r="LWR145" s="481"/>
      <c r="LWS145" s="481"/>
      <c r="LWT145" s="481"/>
      <c r="LWU145" s="481"/>
      <c r="LWV145" s="481"/>
      <c r="LWW145" s="481"/>
      <c r="LWX145" s="481"/>
      <c r="LWY145" s="481"/>
      <c r="LWZ145" s="481"/>
      <c r="LXA145" s="481"/>
      <c r="LXB145" s="481"/>
      <c r="LXC145" s="481"/>
      <c r="LXD145" s="481"/>
      <c r="LXE145" s="481"/>
      <c r="LXF145" s="481"/>
      <c r="LXG145" s="481"/>
      <c r="LXH145" s="481"/>
      <c r="LXI145" s="481"/>
      <c r="LXJ145" s="481"/>
      <c r="LXK145" s="481"/>
      <c r="LXL145" s="481"/>
      <c r="LXM145" s="481"/>
      <c r="LXN145" s="481"/>
      <c r="LXO145" s="481"/>
      <c r="LXP145" s="481"/>
      <c r="LXQ145" s="481"/>
      <c r="LXR145" s="481"/>
      <c r="LXS145" s="481"/>
      <c r="LXT145" s="481"/>
      <c r="LXU145" s="481"/>
      <c r="LXV145" s="481"/>
      <c r="LXW145" s="481"/>
      <c r="LXX145" s="481"/>
      <c r="LXY145" s="481"/>
      <c r="LXZ145" s="481"/>
      <c r="LYA145" s="481"/>
      <c r="LYB145" s="481"/>
      <c r="LYC145" s="481"/>
      <c r="LYD145" s="481"/>
      <c r="LYE145" s="481"/>
      <c r="LYF145" s="481"/>
      <c r="LYG145" s="481"/>
      <c r="LYH145" s="481"/>
      <c r="LYI145" s="481"/>
      <c r="LYJ145" s="481"/>
      <c r="LYK145" s="481"/>
      <c r="LYL145" s="481"/>
      <c r="LYM145" s="481"/>
      <c r="LYN145" s="481"/>
      <c r="LYO145" s="481"/>
      <c r="LYP145" s="481"/>
      <c r="LYQ145" s="481"/>
      <c r="LYR145" s="481"/>
      <c r="LYS145" s="481"/>
      <c r="LYT145" s="481"/>
      <c r="LYU145" s="481"/>
      <c r="LYV145" s="481"/>
      <c r="LYW145" s="481"/>
      <c r="LYX145" s="481"/>
      <c r="LYY145" s="481"/>
      <c r="LYZ145" s="481"/>
      <c r="LZA145" s="481"/>
      <c r="LZB145" s="481"/>
      <c r="LZC145" s="481"/>
      <c r="LZD145" s="481"/>
      <c r="LZE145" s="481"/>
      <c r="LZF145" s="481"/>
      <c r="LZG145" s="481"/>
      <c r="LZH145" s="481"/>
      <c r="LZI145" s="481"/>
      <c r="LZJ145" s="481"/>
      <c r="LZK145" s="481"/>
      <c r="LZL145" s="481"/>
      <c r="LZM145" s="481"/>
      <c r="LZN145" s="481"/>
      <c r="LZO145" s="481"/>
      <c r="LZP145" s="481"/>
      <c r="LZQ145" s="481"/>
      <c r="LZR145" s="481"/>
      <c r="LZS145" s="481"/>
      <c r="LZT145" s="481"/>
      <c r="LZU145" s="481"/>
      <c r="LZV145" s="481"/>
      <c r="LZW145" s="481"/>
      <c r="LZX145" s="481"/>
      <c r="LZY145" s="481"/>
      <c r="LZZ145" s="481"/>
      <c r="MAA145" s="481"/>
      <c r="MAB145" s="481"/>
      <c r="MAC145" s="481"/>
      <c r="MAD145" s="481"/>
      <c r="MAE145" s="481"/>
      <c r="MAF145" s="481"/>
      <c r="MAG145" s="481"/>
      <c r="MAH145" s="481"/>
      <c r="MAI145" s="481"/>
      <c r="MAJ145" s="481"/>
      <c r="MAK145" s="481"/>
      <c r="MAL145" s="481"/>
      <c r="MAM145" s="481"/>
      <c r="MAN145" s="481"/>
      <c r="MAO145" s="481"/>
      <c r="MAP145" s="481"/>
      <c r="MAQ145" s="481"/>
      <c r="MAR145" s="481"/>
      <c r="MAS145" s="481"/>
      <c r="MAT145" s="481"/>
      <c r="MAU145" s="481"/>
      <c r="MAV145" s="481"/>
      <c r="MAW145" s="481"/>
      <c r="MAX145" s="481"/>
      <c r="MAY145" s="481"/>
      <c r="MAZ145" s="481"/>
      <c r="MBA145" s="481"/>
      <c r="MBB145" s="481"/>
      <c r="MBC145" s="481"/>
      <c r="MBD145" s="481"/>
      <c r="MBE145" s="481"/>
      <c r="MBF145" s="481"/>
      <c r="MBG145" s="481"/>
      <c r="MBH145" s="481"/>
      <c r="MBI145" s="481"/>
      <c r="MBJ145" s="481"/>
      <c r="MBK145" s="481"/>
      <c r="MBL145" s="481"/>
      <c r="MBM145" s="481"/>
      <c r="MBN145" s="481"/>
      <c r="MBO145" s="481"/>
      <c r="MBP145" s="481"/>
      <c r="MBQ145" s="481"/>
      <c r="MBR145" s="481"/>
      <c r="MBS145" s="481"/>
      <c r="MBT145" s="481"/>
      <c r="MBU145" s="481"/>
      <c r="MBV145" s="481"/>
      <c r="MBW145" s="481"/>
      <c r="MBX145" s="481"/>
      <c r="MBY145" s="481"/>
      <c r="MBZ145" s="481"/>
      <c r="MCA145" s="481"/>
      <c r="MCB145" s="481"/>
      <c r="MCC145" s="481"/>
      <c r="MCD145" s="481"/>
      <c r="MCE145" s="481"/>
      <c r="MCF145" s="481"/>
      <c r="MCG145" s="481"/>
      <c r="MCH145" s="481"/>
      <c r="MCI145" s="481"/>
      <c r="MCJ145" s="481"/>
      <c r="MCK145" s="481"/>
      <c r="MCL145" s="481"/>
      <c r="MCM145" s="481"/>
      <c r="MCN145" s="481"/>
      <c r="MCO145" s="481"/>
      <c r="MCP145" s="481"/>
      <c r="MCQ145" s="481"/>
      <c r="MCR145" s="481"/>
      <c r="MCS145" s="481"/>
      <c r="MCT145" s="481"/>
      <c r="MCU145" s="481"/>
      <c r="MCV145" s="481"/>
      <c r="MCW145" s="481"/>
      <c r="MCX145" s="481"/>
      <c r="MCY145" s="481"/>
      <c r="MCZ145" s="481"/>
      <c r="MDA145" s="481"/>
      <c r="MDB145" s="481"/>
      <c r="MDC145" s="481"/>
      <c r="MDD145" s="481"/>
      <c r="MDE145" s="481"/>
      <c r="MDF145" s="481"/>
      <c r="MDG145" s="481"/>
      <c r="MDH145" s="481"/>
      <c r="MDI145" s="481"/>
      <c r="MDJ145" s="481"/>
      <c r="MDK145" s="481"/>
      <c r="MDL145" s="481"/>
      <c r="MDM145" s="481"/>
      <c r="MDN145" s="481"/>
      <c r="MDO145" s="481"/>
      <c r="MDP145" s="481"/>
      <c r="MDQ145" s="481"/>
      <c r="MDR145" s="481"/>
      <c r="MDS145" s="481"/>
      <c r="MDT145" s="481"/>
      <c r="MDU145" s="481"/>
      <c r="MDV145" s="481"/>
      <c r="MDW145" s="481"/>
      <c r="MDX145" s="481"/>
      <c r="MDY145" s="481"/>
      <c r="MDZ145" s="481"/>
      <c r="MEA145" s="481"/>
      <c r="MEB145" s="481"/>
      <c r="MEC145" s="481"/>
      <c r="MED145" s="481"/>
      <c r="MEE145" s="481"/>
      <c r="MEF145" s="481"/>
      <c r="MEG145" s="481"/>
      <c r="MEH145" s="481"/>
      <c r="MEI145" s="481"/>
      <c r="MEJ145" s="481"/>
      <c r="MEK145" s="481"/>
      <c r="MEL145" s="481"/>
      <c r="MEM145" s="481"/>
      <c r="MEN145" s="481"/>
      <c r="MEO145" s="481"/>
      <c r="MEP145" s="481"/>
      <c r="MEQ145" s="481"/>
      <c r="MER145" s="481"/>
      <c r="MES145" s="481"/>
      <c r="MET145" s="481"/>
      <c r="MEU145" s="481"/>
      <c r="MEV145" s="481"/>
      <c r="MEW145" s="481"/>
      <c r="MEX145" s="481"/>
      <c r="MEY145" s="481"/>
      <c r="MEZ145" s="481"/>
      <c r="MFA145" s="481"/>
      <c r="MFB145" s="481"/>
      <c r="MFC145" s="481"/>
      <c r="MFD145" s="481"/>
      <c r="MFE145" s="481"/>
      <c r="MFF145" s="481"/>
      <c r="MFG145" s="481"/>
      <c r="MFH145" s="481"/>
      <c r="MFI145" s="481"/>
      <c r="MFJ145" s="481"/>
      <c r="MFK145" s="481"/>
      <c r="MFL145" s="481"/>
      <c r="MFM145" s="481"/>
      <c r="MFN145" s="481"/>
      <c r="MFO145" s="481"/>
      <c r="MFP145" s="481"/>
      <c r="MFQ145" s="481"/>
      <c r="MFR145" s="481"/>
      <c r="MFS145" s="481"/>
      <c r="MFT145" s="481"/>
      <c r="MFU145" s="481"/>
      <c r="MFV145" s="481"/>
      <c r="MFW145" s="481"/>
      <c r="MFX145" s="481"/>
      <c r="MFY145" s="481"/>
      <c r="MFZ145" s="481"/>
      <c r="MGA145" s="481"/>
      <c r="MGB145" s="481"/>
      <c r="MGC145" s="481"/>
      <c r="MGD145" s="481"/>
      <c r="MGE145" s="481"/>
      <c r="MGF145" s="481"/>
      <c r="MGG145" s="481"/>
      <c r="MGH145" s="481"/>
      <c r="MGI145" s="481"/>
      <c r="MGJ145" s="481"/>
      <c r="MGK145" s="481"/>
      <c r="MGL145" s="481"/>
      <c r="MGM145" s="481"/>
      <c r="MGN145" s="481"/>
      <c r="MGO145" s="481"/>
      <c r="MGP145" s="481"/>
      <c r="MGQ145" s="481"/>
      <c r="MGR145" s="481"/>
      <c r="MGS145" s="481"/>
      <c r="MGT145" s="481"/>
      <c r="MGU145" s="481"/>
      <c r="MGV145" s="481"/>
      <c r="MGW145" s="481"/>
      <c r="MGX145" s="481"/>
      <c r="MGY145" s="481"/>
      <c r="MGZ145" s="481"/>
      <c r="MHA145" s="481"/>
      <c r="MHB145" s="481"/>
      <c r="MHC145" s="481"/>
      <c r="MHD145" s="481"/>
      <c r="MHE145" s="481"/>
      <c r="MHF145" s="481"/>
      <c r="MHG145" s="481"/>
      <c r="MHH145" s="481"/>
      <c r="MHI145" s="481"/>
      <c r="MHJ145" s="481"/>
      <c r="MHK145" s="481"/>
      <c r="MHL145" s="481"/>
      <c r="MHM145" s="481"/>
      <c r="MHN145" s="481"/>
      <c r="MHO145" s="481"/>
      <c r="MHP145" s="481"/>
      <c r="MHQ145" s="481"/>
      <c r="MHR145" s="481"/>
      <c r="MHS145" s="481"/>
      <c r="MHT145" s="481"/>
      <c r="MHU145" s="481"/>
      <c r="MHV145" s="481"/>
      <c r="MHW145" s="481"/>
      <c r="MHX145" s="481"/>
      <c r="MHY145" s="481"/>
      <c r="MHZ145" s="481"/>
      <c r="MIA145" s="481"/>
      <c r="MIB145" s="481"/>
      <c r="MIC145" s="481"/>
      <c r="MID145" s="481"/>
      <c r="MIE145" s="481"/>
      <c r="MIF145" s="481"/>
      <c r="MIG145" s="481"/>
      <c r="MIH145" s="481"/>
      <c r="MII145" s="481"/>
      <c r="MIJ145" s="481"/>
      <c r="MIK145" s="481"/>
      <c r="MIL145" s="481"/>
      <c r="MIM145" s="481"/>
      <c r="MIN145" s="481"/>
      <c r="MIO145" s="481"/>
      <c r="MIP145" s="481"/>
      <c r="MIQ145" s="481"/>
      <c r="MIR145" s="481"/>
      <c r="MIS145" s="481"/>
      <c r="MIT145" s="481"/>
      <c r="MIU145" s="481"/>
      <c r="MIV145" s="481"/>
      <c r="MIW145" s="481"/>
      <c r="MIX145" s="481"/>
      <c r="MIY145" s="481"/>
      <c r="MIZ145" s="481"/>
      <c r="MJA145" s="481"/>
      <c r="MJB145" s="481"/>
      <c r="MJC145" s="481"/>
      <c r="MJD145" s="481"/>
      <c r="MJE145" s="481"/>
      <c r="MJF145" s="481"/>
      <c r="MJG145" s="481"/>
      <c r="MJH145" s="481"/>
      <c r="MJI145" s="481"/>
      <c r="MJJ145" s="481"/>
      <c r="MJK145" s="481"/>
      <c r="MJL145" s="481"/>
      <c r="MJM145" s="481"/>
      <c r="MJN145" s="481"/>
      <c r="MJO145" s="481"/>
      <c r="MJP145" s="481"/>
      <c r="MJQ145" s="481"/>
      <c r="MJR145" s="481"/>
      <c r="MJS145" s="481"/>
      <c r="MJT145" s="481"/>
      <c r="MJU145" s="481"/>
      <c r="MJV145" s="481"/>
      <c r="MJW145" s="481"/>
      <c r="MJX145" s="481"/>
      <c r="MJY145" s="481"/>
      <c r="MJZ145" s="481"/>
      <c r="MKA145" s="481"/>
      <c r="MKB145" s="481"/>
      <c r="MKC145" s="481"/>
      <c r="MKD145" s="481"/>
      <c r="MKE145" s="481"/>
      <c r="MKF145" s="481"/>
      <c r="MKG145" s="481"/>
      <c r="MKH145" s="481"/>
      <c r="MKI145" s="481"/>
      <c r="MKJ145" s="481"/>
      <c r="MKK145" s="481"/>
      <c r="MKL145" s="481"/>
      <c r="MKM145" s="481"/>
      <c r="MKN145" s="481"/>
      <c r="MKO145" s="481"/>
      <c r="MKP145" s="481"/>
      <c r="MKQ145" s="481"/>
      <c r="MKR145" s="481"/>
      <c r="MKS145" s="481"/>
      <c r="MKT145" s="481"/>
      <c r="MKU145" s="481"/>
      <c r="MKV145" s="481"/>
      <c r="MKW145" s="481"/>
      <c r="MKX145" s="481"/>
      <c r="MKY145" s="481"/>
      <c r="MKZ145" s="481"/>
      <c r="MLA145" s="481"/>
      <c r="MLB145" s="481"/>
      <c r="MLC145" s="481"/>
      <c r="MLD145" s="481"/>
      <c r="MLE145" s="481"/>
      <c r="MLF145" s="481"/>
      <c r="MLG145" s="481"/>
      <c r="MLH145" s="481"/>
      <c r="MLI145" s="481"/>
      <c r="MLJ145" s="481"/>
      <c r="MLK145" s="481"/>
      <c r="MLL145" s="481"/>
      <c r="MLM145" s="481"/>
      <c r="MLN145" s="481"/>
      <c r="MLO145" s="481"/>
      <c r="MLP145" s="481"/>
      <c r="MLQ145" s="481"/>
      <c r="MLR145" s="481"/>
      <c r="MLS145" s="481"/>
      <c r="MLT145" s="481"/>
      <c r="MLU145" s="481"/>
      <c r="MLV145" s="481"/>
      <c r="MLW145" s="481"/>
      <c r="MLX145" s="481"/>
      <c r="MLY145" s="481"/>
      <c r="MLZ145" s="481"/>
      <c r="MMA145" s="481"/>
      <c r="MMB145" s="481"/>
      <c r="MMC145" s="481"/>
      <c r="MMD145" s="481"/>
      <c r="MME145" s="481"/>
      <c r="MMF145" s="481"/>
      <c r="MMG145" s="481"/>
      <c r="MMH145" s="481"/>
      <c r="MMI145" s="481"/>
      <c r="MMJ145" s="481"/>
      <c r="MMK145" s="481"/>
      <c r="MML145" s="481"/>
      <c r="MMM145" s="481"/>
      <c r="MMN145" s="481"/>
      <c r="MMO145" s="481"/>
      <c r="MMP145" s="481"/>
      <c r="MMQ145" s="481"/>
      <c r="MMR145" s="481"/>
      <c r="MMS145" s="481"/>
      <c r="MMT145" s="481"/>
      <c r="MMU145" s="481"/>
      <c r="MMV145" s="481"/>
      <c r="MMW145" s="481"/>
      <c r="MMX145" s="481"/>
      <c r="MMY145" s="481"/>
      <c r="MMZ145" s="481"/>
      <c r="MNA145" s="481"/>
      <c r="MNB145" s="481"/>
      <c r="MNC145" s="481"/>
      <c r="MND145" s="481"/>
      <c r="MNE145" s="481"/>
      <c r="MNF145" s="481"/>
      <c r="MNG145" s="481"/>
      <c r="MNH145" s="481"/>
      <c r="MNI145" s="481"/>
      <c r="MNJ145" s="481"/>
      <c r="MNK145" s="481"/>
      <c r="MNL145" s="481"/>
      <c r="MNM145" s="481"/>
      <c r="MNN145" s="481"/>
      <c r="MNO145" s="481"/>
      <c r="MNP145" s="481"/>
      <c r="MNQ145" s="481"/>
      <c r="MNR145" s="481"/>
      <c r="MNS145" s="481"/>
      <c r="MNT145" s="481"/>
      <c r="MNU145" s="481"/>
      <c r="MNV145" s="481"/>
      <c r="MNW145" s="481"/>
      <c r="MNX145" s="481"/>
      <c r="MNY145" s="481"/>
      <c r="MNZ145" s="481"/>
      <c r="MOA145" s="481"/>
      <c r="MOB145" s="481"/>
      <c r="MOC145" s="481"/>
      <c r="MOD145" s="481"/>
      <c r="MOE145" s="481"/>
      <c r="MOF145" s="481"/>
      <c r="MOG145" s="481"/>
      <c r="MOH145" s="481"/>
      <c r="MOI145" s="481"/>
      <c r="MOJ145" s="481"/>
      <c r="MOK145" s="481"/>
      <c r="MOL145" s="481"/>
      <c r="MOM145" s="481"/>
      <c r="MON145" s="481"/>
      <c r="MOO145" s="481"/>
      <c r="MOP145" s="481"/>
      <c r="MOQ145" s="481"/>
      <c r="MOR145" s="481"/>
      <c r="MOS145" s="481"/>
      <c r="MOT145" s="481"/>
      <c r="MOU145" s="481"/>
      <c r="MOV145" s="481"/>
      <c r="MOW145" s="481"/>
      <c r="MOX145" s="481"/>
      <c r="MOY145" s="481"/>
      <c r="MOZ145" s="481"/>
      <c r="MPA145" s="481"/>
      <c r="MPB145" s="481"/>
      <c r="MPC145" s="481"/>
      <c r="MPD145" s="481"/>
      <c r="MPE145" s="481"/>
      <c r="MPF145" s="481"/>
      <c r="MPG145" s="481"/>
      <c r="MPH145" s="481"/>
      <c r="MPI145" s="481"/>
      <c r="MPJ145" s="481"/>
      <c r="MPK145" s="481"/>
      <c r="MPL145" s="481"/>
      <c r="MPM145" s="481"/>
      <c r="MPN145" s="481"/>
      <c r="MPO145" s="481"/>
      <c r="MPP145" s="481"/>
      <c r="MPQ145" s="481"/>
      <c r="MPR145" s="481"/>
      <c r="MPS145" s="481"/>
      <c r="MPT145" s="481"/>
      <c r="MPU145" s="481"/>
      <c r="MPV145" s="481"/>
      <c r="MPW145" s="481"/>
      <c r="MPX145" s="481"/>
      <c r="MPY145" s="481"/>
      <c r="MPZ145" s="481"/>
      <c r="MQA145" s="481"/>
      <c r="MQB145" s="481"/>
      <c r="MQC145" s="481"/>
      <c r="MQD145" s="481"/>
      <c r="MQE145" s="481"/>
      <c r="MQF145" s="481"/>
      <c r="MQG145" s="481"/>
      <c r="MQH145" s="481"/>
      <c r="MQI145" s="481"/>
      <c r="MQJ145" s="481"/>
      <c r="MQK145" s="481"/>
      <c r="MQL145" s="481"/>
      <c r="MQM145" s="481"/>
      <c r="MQN145" s="481"/>
      <c r="MQO145" s="481"/>
      <c r="MQP145" s="481"/>
      <c r="MQQ145" s="481"/>
      <c r="MQR145" s="481"/>
      <c r="MQS145" s="481"/>
      <c r="MQT145" s="481"/>
      <c r="MQU145" s="481"/>
      <c r="MQV145" s="481"/>
      <c r="MQW145" s="481"/>
      <c r="MQX145" s="481"/>
      <c r="MQY145" s="481"/>
      <c r="MQZ145" s="481"/>
      <c r="MRA145" s="481"/>
      <c r="MRB145" s="481"/>
      <c r="MRC145" s="481"/>
      <c r="MRD145" s="481"/>
      <c r="MRE145" s="481"/>
      <c r="MRF145" s="481"/>
      <c r="MRG145" s="481"/>
      <c r="MRH145" s="481"/>
      <c r="MRI145" s="481"/>
      <c r="MRJ145" s="481"/>
      <c r="MRK145" s="481"/>
      <c r="MRL145" s="481"/>
      <c r="MRM145" s="481"/>
      <c r="MRN145" s="481"/>
      <c r="MRO145" s="481"/>
      <c r="MRP145" s="481"/>
      <c r="MRQ145" s="481"/>
      <c r="MRR145" s="481"/>
      <c r="MRS145" s="481"/>
      <c r="MRT145" s="481"/>
      <c r="MRU145" s="481"/>
      <c r="MRV145" s="481"/>
      <c r="MRW145" s="481"/>
      <c r="MRX145" s="481"/>
      <c r="MRY145" s="481"/>
      <c r="MRZ145" s="481"/>
      <c r="MSA145" s="481"/>
      <c r="MSB145" s="481"/>
      <c r="MSC145" s="481"/>
      <c r="MSD145" s="481"/>
      <c r="MSE145" s="481"/>
      <c r="MSF145" s="481"/>
      <c r="MSG145" s="481"/>
      <c r="MSH145" s="481"/>
      <c r="MSI145" s="481"/>
      <c r="MSJ145" s="481"/>
      <c r="MSK145" s="481"/>
      <c r="MSL145" s="481"/>
      <c r="MSM145" s="481"/>
      <c r="MSN145" s="481"/>
      <c r="MSO145" s="481"/>
      <c r="MSP145" s="481"/>
      <c r="MSQ145" s="481"/>
      <c r="MSR145" s="481"/>
      <c r="MSS145" s="481"/>
      <c r="MST145" s="481"/>
      <c r="MSU145" s="481"/>
      <c r="MSV145" s="481"/>
      <c r="MSW145" s="481"/>
      <c r="MSX145" s="481"/>
      <c r="MSY145" s="481"/>
      <c r="MSZ145" s="481"/>
      <c r="MTA145" s="481"/>
      <c r="MTB145" s="481"/>
      <c r="MTC145" s="481"/>
      <c r="MTD145" s="481"/>
      <c r="MTE145" s="481"/>
      <c r="MTF145" s="481"/>
      <c r="MTG145" s="481"/>
      <c r="MTH145" s="481"/>
      <c r="MTI145" s="481"/>
      <c r="MTJ145" s="481"/>
      <c r="MTK145" s="481"/>
      <c r="MTL145" s="481"/>
      <c r="MTM145" s="481"/>
      <c r="MTN145" s="481"/>
      <c r="MTO145" s="481"/>
      <c r="MTP145" s="481"/>
      <c r="MTQ145" s="481"/>
      <c r="MTR145" s="481"/>
      <c r="MTS145" s="481"/>
      <c r="MTT145" s="481"/>
      <c r="MTU145" s="481"/>
      <c r="MTV145" s="481"/>
      <c r="MTW145" s="481"/>
      <c r="MTX145" s="481"/>
      <c r="MTY145" s="481"/>
      <c r="MTZ145" s="481"/>
      <c r="MUA145" s="481"/>
      <c r="MUB145" s="481"/>
      <c r="MUC145" s="481"/>
      <c r="MUD145" s="481"/>
      <c r="MUE145" s="481"/>
      <c r="MUF145" s="481"/>
      <c r="MUG145" s="481"/>
      <c r="MUH145" s="481"/>
      <c r="MUI145" s="481"/>
      <c r="MUJ145" s="481"/>
      <c r="MUK145" s="481"/>
      <c r="MUL145" s="481"/>
      <c r="MUM145" s="481"/>
      <c r="MUN145" s="481"/>
      <c r="MUO145" s="481"/>
      <c r="MUP145" s="481"/>
      <c r="MUQ145" s="481"/>
      <c r="MUR145" s="481"/>
      <c r="MUS145" s="481"/>
      <c r="MUT145" s="481"/>
      <c r="MUU145" s="481"/>
      <c r="MUV145" s="481"/>
      <c r="MUW145" s="481"/>
      <c r="MUX145" s="481"/>
      <c r="MUY145" s="481"/>
      <c r="MUZ145" s="481"/>
      <c r="MVA145" s="481"/>
      <c r="MVB145" s="481"/>
      <c r="MVC145" s="481"/>
      <c r="MVD145" s="481"/>
      <c r="MVE145" s="481"/>
      <c r="MVF145" s="481"/>
      <c r="MVG145" s="481"/>
      <c r="MVH145" s="481"/>
      <c r="MVI145" s="481"/>
      <c r="MVJ145" s="481"/>
      <c r="MVK145" s="481"/>
      <c r="MVL145" s="481"/>
      <c r="MVM145" s="481"/>
      <c r="MVN145" s="481"/>
      <c r="MVO145" s="481"/>
      <c r="MVP145" s="481"/>
      <c r="MVQ145" s="481"/>
      <c r="MVR145" s="481"/>
      <c r="MVS145" s="481"/>
      <c r="MVT145" s="481"/>
      <c r="MVU145" s="481"/>
      <c r="MVV145" s="481"/>
      <c r="MVW145" s="481"/>
      <c r="MVX145" s="481"/>
      <c r="MVY145" s="481"/>
      <c r="MVZ145" s="481"/>
      <c r="MWA145" s="481"/>
      <c r="MWB145" s="481"/>
      <c r="MWC145" s="481"/>
      <c r="MWD145" s="481"/>
      <c r="MWE145" s="481"/>
      <c r="MWF145" s="481"/>
      <c r="MWG145" s="481"/>
      <c r="MWH145" s="481"/>
      <c r="MWI145" s="481"/>
      <c r="MWJ145" s="481"/>
      <c r="MWK145" s="481"/>
      <c r="MWL145" s="481"/>
      <c r="MWM145" s="481"/>
      <c r="MWN145" s="481"/>
      <c r="MWO145" s="481"/>
      <c r="MWP145" s="481"/>
      <c r="MWQ145" s="481"/>
      <c r="MWR145" s="481"/>
      <c r="MWS145" s="481"/>
      <c r="MWT145" s="481"/>
      <c r="MWU145" s="481"/>
      <c r="MWV145" s="481"/>
      <c r="MWW145" s="481"/>
      <c r="MWX145" s="481"/>
      <c r="MWY145" s="481"/>
      <c r="MWZ145" s="481"/>
      <c r="MXA145" s="481"/>
      <c r="MXB145" s="481"/>
      <c r="MXC145" s="481"/>
      <c r="MXD145" s="481"/>
      <c r="MXE145" s="481"/>
      <c r="MXF145" s="481"/>
      <c r="MXG145" s="481"/>
      <c r="MXH145" s="481"/>
      <c r="MXI145" s="481"/>
      <c r="MXJ145" s="481"/>
      <c r="MXK145" s="481"/>
      <c r="MXL145" s="481"/>
      <c r="MXM145" s="481"/>
      <c r="MXN145" s="481"/>
      <c r="MXO145" s="481"/>
      <c r="MXP145" s="481"/>
      <c r="MXQ145" s="481"/>
      <c r="MXR145" s="481"/>
      <c r="MXS145" s="481"/>
      <c r="MXT145" s="481"/>
      <c r="MXU145" s="481"/>
      <c r="MXV145" s="481"/>
      <c r="MXW145" s="481"/>
      <c r="MXX145" s="481"/>
      <c r="MXY145" s="481"/>
      <c r="MXZ145" s="481"/>
      <c r="MYA145" s="481"/>
      <c r="MYB145" s="481"/>
      <c r="MYC145" s="481"/>
      <c r="MYD145" s="481"/>
      <c r="MYE145" s="481"/>
      <c r="MYF145" s="481"/>
      <c r="MYG145" s="481"/>
      <c r="MYH145" s="481"/>
      <c r="MYI145" s="481"/>
      <c r="MYJ145" s="481"/>
      <c r="MYK145" s="481"/>
      <c r="MYL145" s="481"/>
      <c r="MYM145" s="481"/>
      <c r="MYN145" s="481"/>
      <c r="MYO145" s="481"/>
      <c r="MYP145" s="481"/>
      <c r="MYQ145" s="481"/>
      <c r="MYR145" s="481"/>
      <c r="MYS145" s="481"/>
      <c r="MYT145" s="481"/>
      <c r="MYU145" s="481"/>
      <c r="MYV145" s="481"/>
      <c r="MYW145" s="481"/>
      <c r="MYX145" s="481"/>
      <c r="MYY145" s="481"/>
      <c r="MYZ145" s="481"/>
      <c r="MZA145" s="481"/>
      <c r="MZB145" s="481"/>
      <c r="MZC145" s="481"/>
      <c r="MZD145" s="481"/>
      <c r="MZE145" s="481"/>
      <c r="MZF145" s="481"/>
      <c r="MZG145" s="481"/>
      <c r="MZH145" s="481"/>
      <c r="MZI145" s="481"/>
      <c r="MZJ145" s="481"/>
      <c r="MZK145" s="481"/>
      <c r="MZL145" s="481"/>
      <c r="MZM145" s="481"/>
      <c r="MZN145" s="481"/>
      <c r="MZO145" s="481"/>
      <c r="MZP145" s="481"/>
      <c r="MZQ145" s="481"/>
      <c r="MZR145" s="481"/>
      <c r="MZS145" s="481"/>
      <c r="MZT145" s="481"/>
      <c r="MZU145" s="481"/>
      <c r="MZV145" s="481"/>
      <c r="MZW145" s="481"/>
      <c r="MZX145" s="481"/>
      <c r="MZY145" s="481"/>
      <c r="MZZ145" s="481"/>
      <c r="NAA145" s="481"/>
      <c r="NAB145" s="481"/>
      <c r="NAC145" s="481"/>
      <c r="NAD145" s="481"/>
      <c r="NAE145" s="481"/>
      <c r="NAF145" s="481"/>
      <c r="NAG145" s="481"/>
      <c r="NAH145" s="481"/>
      <c r="NAI145" s="481"/>
      <c r="NAJ145" s="481"/>
      <c r="NAK145" s="481"/>
      <c r="NAL145" s="481"/>
      <c r="NAM145" s="481"/>
      <c r="NAN145" s="481"/>
      <c r="NAO145" s="481"/>
      <c r="NAP145" s="481"/>
      <c r="NAQ145" s="481"/>
      <c r="NAR145" s="481"/>
      <c r="NAS145" s="481"/>
      <c r="NAT145" s="481"/>
      <c r="NAU145" s="481"/>
      <c r="NAV145" s="481"/>
      <c r="NAW145" s="481"/>
      <c r="NAX145" s="481"/>
      <c r="NAY145" s="481"/>
      <c r="NAZ145" s="481"/>
      <c r="NBA145" s="481"/>
      <c r="NBB145" s="481"/>
      <c r="NBC145" s="481"/>
      <c r="NBD145" s="481"/>
      <c r="NBE145" s="481"/>
      <c r="NBF145" s="481"/>
      <c r="NBG145" s="481"/>
      <c r="NBH145" s="481"/>
      <c r="NBI145" s="481"/>
      <c r="NBJ145" s="481"/>
      <c r="NBK145" s="481"/>
      <c r="NBL145" s="481"/>
      <c r="NBM145" s="481"/>
      <c r="NBN145" s="481"/>
      <c r="NBO145" s="481"/>
      <c r="NBP145" s="481"/>
      <c r="NBQ145" s="481"/>
      <c r="NBR145" s="481"/>
      <c r="NBS145" s="481"/>
      <c r="NBT145" s="481"/>
      <c r="NBU145" s="481"/>
      <c r="NBV145" s="481"/>
      <c r="NBW145" s="481"/>
      <c r="NBX145" s="481"/>
      <c r="NBY145" s="481"/>
      <c r="NBZ145" s="481"/>
      <c r="NCA145" s="481"/>
      <c r="NCB145" s="481"/>
      <c r="NCC145" s="481"/>
      <c r="NCD145" s="481"/>
      <c r="NCE145" s="481"/>
      <c r="NCF145" s="481"/>
      <c r="NCG145" s="481"/>
      <c r="NCH145" s="481"/>
      <c r="NCI145" s="481"/>
      <c r="NCJ145" s="481"/>
      <c r="NCK145" s="481"/>
      <c r="NCL145" s="481"/>
      <c r="NCM145" s="481"/>
      <c r="NCN145" s="481"/>
      <c r="NCO145" s="481"/>
      <c r="NCP145" s="481"/>
      <c r="NCQ145" s="481"/>
      <c r="NCR145" s="481"/>
      <c r="NCS145" s="481"/>
      <c r="NCT145" s="481"/>
      <c r="NCU145" s="481"/>
      <c r="NCV145" s="481"/>
      <c r="NCW145" s="481"/>
      <c r="NCX145" s="481"/>
      <c r="NCY145" s="481"/>
      <c r="NCZ145" s="481"/>
      <c r="NDA145" s="481"/>
      <c r="NDB145" s="481"/>
      <c r="NDC145" s="481"/>
      <c r="NDD145" s="481"/>
      <c r="NDE145" s="481"/>
      <c r="NDF145" s="481"/>
      <c r="NDG145" s="481"/>
      <c r="NDH145" s="481"/>
      <c r="NDI145" s="481"/>
      <c r="NDJ145" s="481"/>
      <c r="NDK145" s="481"/>
      <c r="NDL145" s="481"/>
      <c r="NDM145" s="481"/>
      <c r="NDN145" s="481"/>
      <c r="NDO145" s="481"/>
      <c r="NDP145" s="481"/>
      <c r="NDQ145" s="481"/>
      <c r="NDR145" s="481"/>
      <c r="NDS145" s="481"/>
      <c r="NDT145" s="481"/>
      <c r="NDU145" s="481"/>
      <c r="NDV145" s="481"/>
      <c r="NDW145" s="481"/>
      <c r="NDX145" s="481"/>
      <c r="NDY145" s="481"/>
      <c r="NDZ145" s="481"/>
      <c r="NEA145" s="481"/>
      <c r="NEB145" s="481"/>
      <c r="NEC145" s="481"/>
      <c r="NED145" s="481"/>
      <c r="NEE145" s="481"/>
      <c r="NEF145" s="481"/>
      <c r="NEG145" s="481"/>
      <c r="NEH145" s="481"/>
      <c r="NEI145" s="481"/>
      <c r="NEJ145" s="481"/>
      <c r="NEK145" s="481"/>
      <c r="NEL145" s="481"/>
      <c r="NEM145" s="481"/>
      <c r="NEN145" s="481"/>
      <c r="NEO145" s="481"/>
      <c r="NEP145" s="481"/>
      <c r="NEQ145" s="481"/>
      <c r="NER145" s="481"/>
      <c r="NES145" s="481"/>
      <c r="NET145" s="481"/>
      <c r="NEU145" s="481"/>
      <c r="NEV145" s="481"/>
      <c r="NEW145" s="481"/>
      <c r="NEX145" s="481"/>
      <c r="NEY145" s="481"/>
      <c r="NEZ145" s="481"/>
      <c r="NFA145" s="481"/>
      <c r="NFB145" s="481"/>
      <c r="NFC145" s="481"/>
      <c r="NFD145" s="481"/>
      <c r="NFE145" s="481"/>
      <c r="NFF145" s="481"/>
      <c r="NFG145" s="481"/>
      <c r="NFH145" s="481"/>
      <c r="NFI145" s="481"/>
      <c r="NFJ145" s="481"/>
      <c r="NFK145" s="481"/>
      <c r="NFL145" s="481"/>
      <c r="NFM145" s="481"/>
      <c r="NFN145" s="481"/>
      <c r="NFO145" s="481"/>
      <c r="NFP145" s="481"/>
      <c r="NFQ145" s="481"/>
      <c r="NFR145" s="481"/>
      <c r="NFS145" s="481"/>
      <c r="NFT145" s="481"/>
      <c r="NFU145" s="481"/>
      <c r="NFV145" s="481"/>
      <c r="NFW145" s="481"/>
      <c r="NFX145" s="481"/>
      <c r="NFY145" s="481"/>
      <c r="NFZ145" s="481"/>
      <c r="NGA145" s="481"/>
      <c r="NGB145" s="481"/>
      <c r="NGC145" s="481"/>
      <c r="NGD145" s="481"/>
      <c r="NGE145" s="481"/>
      <c r="NGF145" s="481"/>
      <c r="NGG145" s="481"/>
      <c r="NGH145" s="481"/>
      <c r="NGI145" s="481"/>
      <c r="NGJ145" s="481"/>
      <c r="NGK145" s="481"/>
      <c r="NGL145" s="481"/>
      <c r="NGM145" s="481"/>
      <c r="NGN145" s="481"/>
      <c r="NGO145" s="481"/>
      <c r="NGP145" s="481"/>
      <c r="NGQ145" s="481"/>
      <c r="NGR145" s="481"/>
      <c r="NGS145" s="481"/>
      <c r="NGT145" s="481"/>
      <c r="NGU145" s="481"/>
      <c r="NGV145" s="481"/>
      <c r="NGW145" s="481"/>
      <c r="NGX145" s="481"/>
      <c r="NGY145" s="481"/>
      <c r="NGZ145" s="481"/>
      <c r="NHA145" s="481"/>
      <c r="NHB145" s="481"/>
      <c r="NHC145" s="481"/>
      <c r="NHD145" s="481"/>
      <c r="NHE145" s="481"/>
      <c r="NHF145" s="481"/>
      <c r="NHG145" s="481"/>
      <c r="NHH145" s="481"/>
      <c r="NHI145" s="481"/>
      <c r="NHJ145" s="481"/>
      <c r="NHK145" s="481"/>
      <c r="NHL145" s="481"/>
      <c r="NHM145" s="481"/>
      <c r="NHN145" s="481"/>
      <c r="NHO145" s="481"/>
      <c r="NHP145" s="481"/>
      <c r="NHQ145" s="481"/>
      <c r="NHR145" s="481"/>
      <c r="NHS145" s="481"/>
      <c r="NHT145" s="481"/>
      <c r="NHU145" s="481"/>
      <c r="NHV145" s="481"/>
      <c r="NHW145" s="481"/>
      <c r="NHX145" s="481"/>
      <c r="NHY145" s="481"/>
      <c r="NHZ145" s="481"/>
      <c r="NIA145" s="481"/>
      <c r="NIB145" s="481"/>
      <c r="NIC145" s="481"/>
      <c r="NID145" s="481"/>
      <c r="NIE145" s="481"/>
      <c r="NIF145" s="481"/>
      <c r="NIG145" s="481"/>
      <c r="NIH145" s="481"/>
      <c r="NII145" s="481"/>
      <c r="NIJ145" s="481"/>
      <c r="NIK145" s="481"/>
      <c r="NIL145" s="481"/>
      <c r="NIM145" s="481"/>
      <c r="NIN145" s="481"/>
      <c r="NIO145" s="481"/>
      <c r="NIP145" s="481"/>
      <c r="NIQ145" s="481"/>
      <c r="NIR145" s="481"/>
      <c r="NIS145" s="481"/>
      <c r="NIT145" s="481"/>
      <c r="NIU145" s="481"/>
      <c r="NIV145" s="481"/>
      <c r="NIW145" s="481"/>
      <c r="NIX145" s="481"/>
      <c r="NIY145" s="481"/>
      <c r="NIZ145" s="481"/>
      <c r="NJA145" s="481"/>
      <c r="NJB145" s="481"/>
      <c r="NJC145" s="481"/>
      <c r="NJD145" s="481"/>
      <c r="NJE145" s="481"/>
      <c r="NJF145" s="481"/>
      <c r="NJG145" s="481"/>
      <c r="NJH145" s="481"/>
      <c r="NJI145" s="481"/>
      <c r="NJJ145" s="481"/>
      <c r="NJK145" s="481"/>
      <c r="NJL145" s="481"/>
      <c r="NJM145" s="481"/>
      <c r="NJN145" s="481"/>
      <c r="NJO145" s="481"/>
      <c r="NJP145" s="481"/>
      <c r="NJQ145" s="481"/>
      <c r="NJR145" s="481"/>
      <c r="NJS145" s="481"/>
      <c r="NJT145" s="481"/>
      <c r="NJU145" s="481"/>
      <c r="NJV145" s="481"/>
      <c r="NJW145" s="481"/>
      <c r="NJX145" s="481"/>
      <c r="NJY145" s="481"/>
      <c r="NJZ145" s="481"/>
      <c r="NKA145" s="481"/>
      <c r="NKB145" s="481"/>
      <c r="NKC145" s="481"/>
      <c r="NKD145" s="481"/>
      <c r="NKE145" s="481"/>
      <c r="NKF145" s="481"/>
      <c r="NKG145" s="481"/>
      <c r="NKH145" s="481"/>
      <c r="NKI145" s="481"/>
      <c r="NKJ145" s="481"/>
      <c r="NKK145" s="481"/>
      <c r="NKL145" s="481"/>
      <c r="NKM145" s="481"/>
      <c r="NKN145" s="481"/>
      <c r="NKO145" s="481"/>
      <c r="NKP145" s="481"/>
      <c r="NKQ145" s="481"/>
      <c r="NKR145" s="481"/>
      <c r="NKS145" s="481"/>
      <c r="NKT145" s="481"/>
      <c r="NKU145" s="481"/>
      <c r="NKV145" s="481"/>
      <c r="NKW145" s="481"/>
      <c r="NKX145" s="481"/>
      <c r="NKY145" s="481"/>
      <c r="NKZ145" s="481"/>
      <c r="NLA145" s="481"/>
      <c r="NLB145" s="481"/>
      <c r="NLC145" s="481"/>
      <c r="NLD145" s="481"/>
      <c r="NLE145" s="481"/>
      <c r="NLF145" s="481"/>
      <c r="NLG145" s="481"/>
      <c r="NLH145" s="481"/>
      <c r="NLI145" s="481"/>
      <c r="NLJ145" s="481"/>
      <c r="NLK145" s="481"/>
      <c r="NLL145" s="481"/>
      <c r="NLM145" s="481"/>
      <c r="NLN145" s="481"/>
      <c r="NLO145" s="481"/>
      <c r="NLP145" s="481"/>
      <c r="NLQ145" s="481"/>
      <c r="NLR145" s="481"/>
      <c r="NLS145" s="481"/>
      <c r="NLT145" s="481"/>
      <c r="NLU145" s="481"/>
      <c r="NLV145" s="481"/>
      <c r="NLW145" s="481"/>
      <c r="NLX145" s="481"/>
      <c r="NLY145" s="481"/>
      <c r="NLZ145" s="481"/>
      <c r="NMA145" s="481"/>
      <c r="NMB145" s="481"/>
      <c r="NMC145" s="481"/>
      <c r="NMD145" s="481"/>
      <c r="NME145" s="481"/>
      <c r="NMF145" s="481"/>
      <c r="NMG145" s="481"/>
      <c r="NMH145" s="481"/>
      <c r="NMI145" s="481"/>
      <c r="NMJ145" s="481"/>
      <c r="NMK145" s="481"/>
      <c r="NML145" s="481"/>
      <c r="NMM145" s="481"/>
      <c r="NMN145" s="481"/>
      <c r="NMO145" s="481"/>
      <c r="NMP145" s="481"/>
      <c r="NMQ145" s="481"/>
      <c r="NMR145" s="481"/>
      <c r="NMS145" s="481"/>
      <c r="NMT145" s="481"/>
      <c r="NMU145" s="481"/>
      <c r="NMV145" s="481"/>
      <c r="NMW145" s="481"/>
      <c r="NMX145" s="481"/>
      <c r="NMY145" s="481"/>
      <c r="NMZ145" s="481"/>
      <c r="NNA145" s="481"/>
      <c r="NNB145" s="481"/>
      <c r="NNC145" s="481"/>
      <c r="NND145" s="481"/>
      <c r="NNE145" s="481"/>
      <c r="NNF145" s="481"/>
      <c r="NNG145" s="481"/>
      <c r="NNH145" s="481"/>
      <c r="NNI145" s="481"/>
      <c r="NNJ145" s="481"/>
      <c r="NNK145" s="481"/>
      <c r="NNL145" s="481"/>
      <c r="NNM145" s="481"/>
      <c r="NNN145" s="481"/>
      <c r="NNO145" s="481"/>
      <c r="NNP145" s="481"/>
      <c r="NNQ145" s="481"/>
      <c r="NNR145" s="481"/>
      <c r="NNS145" s="481"/>
      <c r="NNT145" s="481"/>
      <c r="NNU145" s="481"/>
      <c r="NNV145" s="481"/>
      <c r="NNW145" s="481"/>
      <c r="NNX145" s="481"/>
      <c r="NNY145" s="481"/>
      <c r="NNZ145" s="481"/>
      <c r="NOA145" s="481"/>
      <c r="NOB145" s="481"/>
      <c r="NOC145" s="481"/>
      <c r="NOD145" s="481"/>
      <c r="NOE145" s="481"/>
      <c r="NOF145" s="481"/>
      <c r="NOG145" s="481"/>
      <c r="NOH145" s="481"/>
      <c r="NOI145" s="481"/>
      <c r="NOJ145" s="481"/>
      <c r="NOK145" s="481"/>
      <c r="NOL145" s="481"/>
      <c r="NOM145" s="481"/>
      <c r="NON145" s="481"/>
      <c r="NOO145" s="481"/>
      <c r="NOP145" s="481"/>
      <c r="NOQ145" s="481"/>
      <c r="NOR145" s="481"/>
      <c r="NOS145" s="481"/>
      <c r="NOT145" s="481"/>
      <c r="NOU145" s="481"/>
      <c r="NOV145" s="481"/>
      <c r="NOW145" s="481"/>
      <c r="NOX145" s="481"/>
      <c r="NOY145" s="481"/>
      <c r="NOZ145" s="481"/>
      <c r="NPA145" s="481"/>
      <c r="NPB145" s="481"/>
      <c r="NPC145" s="481"/>
      <c r="NPD145" s="481"/>
      <c r="NPE145" s="481"/>
      <c r="NPF145" s="481"/>
      <c r="NPG145" s="481"/>
      <c r="NPH145" s="481"/>
      <c r="NPI145" s="481"/>
      <c r="NPJ145" s="481"/>
      <c r="NPK145" s="481"/>
      <c r="NPL145" s="481"/>
      <c r="NPM145" s="481"/>
      <c r="NPN145" s="481"/>
      <c r="NPO145" s="481"/>
      <c r="NPP145" s="481"/>
      <c r="NPQ145" s="481"/>
      <c r="NPR145" s="481"/>
      <c r="NPS145" s="481"/>
      <c r="NPT145" s="481"/>
      <c r="NPU145" s="481"/>
      <c r="NPV145" s="481"/>
      <c r="NPW145" s="481"/>
      <c r="NPX145" s="481"/>
      <c r="NPY145" s="481"/>
      <c r="NPZ145" s="481"/>
      <c r="NQA145" s="481"/>
      <c r="NQB145" s="481"/>
      <c r="NQC145" s="481"/>
      <c r="NQD145" s="481"/>
      <c r="NQE145" s="481"/>
      <c r="NQF145" s="481"/>
      <c r="NQG145" s="481"/>
      <c r="NQH145" s="481"/>
      <c r="NQI145" s="481"/>
      <c r="NQJ145" s="481"/>
      <c r="NQK145" s="481"/>
      <c r="NQL145" s="481"/>
      <c r="NQM145" s="481"/>
      <c r="NQN145" s="481"/>
      <c r="NQO145" s="481"/>
      <c r="NQP145" s="481"/>
      <c r="NQQ145" s="481"/>
      <c r="NQR145" s="481"/>
      <c r="NQS145" s="481"/>
      <c r="NQT145" s="481"/>
      <c r="NQU145" s="481"/>
      <c r="NQV145" s="481"/>
      <c r="NQW145" s="481"/>
      <c r="NQX145" s="481"/>
      <c r="NQY145" s="481"/>
      <c r="NQZ145" s="481"/>
      <c r="NRA145" s="481"/>
      <c r="NRB145" s="481"/>
      <c r="NRC145" s="481"/>
      <c r="NRD145" s="481"/>
      <c r="NRE145" s="481"/>
      <c r="NRF145" s="481"/>
      <c r="NRG145" s="481"/>
      <c r="NRH145" s="481"/>
      <c r="NRI145" s="481"/>
      <c r="NRJ145" s="481"/>
      <c r="NRK145" s="481"/>
      <c r="NRL145" s="481"/>
      <c r="NRM145" s="481"/>
      <c r="NRN145" s="481"/>
      <c r="NRO145" s="481"/>
      <c r="NRP145" s="481"/>
      <c r="NRQ145" s="481"/>
      <c r="NRR145" s="481"/>
      <c r="NRS145" s="481"/>
      <c r="NRT145" s="481"/>
      <c r="NRU145" s="481"/>
      <c r="NRV145" s="481"/>
      <c r="NRW145" s="481"/>
      <c r="NRX145" s="481"/>
      <c r="NRY145" s="481"/>
      <c r="NRZ145" s="481"/>
      <c r="NSA145" s="481"/>
      <c r="NSB145" s="481"/>
      <c r="NSC145" s="481"/>
      <c r="NSD145" s="481"/>
      <c r="NSE145" s="481"/>
      <c r="NSF145" s="481"/>
      <c r="NSG145" s="481"/>
      <c r="NSH145" s="481"/>
      <c r="NSI145" s="481"/>
      <c r="NSJ145" s="481"/>
      <c r="NSK145" s="481"/>
      <c r="NSL145" s="481"/>
      <c r="NSM145" s="481"/>
      <c r="NSN145" s="481"/>
      <c r="NSO145" s="481"/>
      <c r="NSP145" s="481"/>
      <c r="NSQ145" s="481"/>
      <c r="NSR145" s="481"/>
      <c r="NSS145" s="481"/>
      <c r="NST145" s="481"/>
      <c r="NSU145" s="481"/>
      <c r="NSV145" s="481"/>
      <c r="NSW145" s="481"/>
      <c r="NSX145" s="481"/>
      <c r="NSY145" s="481"/>
      <c r="NSZ145" s="481"/>
      <c r="NTA145" s="481"/>
      <c r="NTB145" s="481"/>
      <c r="NTC145" s="481"/>
      <c r="NTD145" s="481"/>
      <c r="NTE145" s="481"/>
      <c r="NTF145" s="481"/>
      <c r="NTG145" s="481"/>
      <c r="NTH145" s="481"/>
      <c r="NTI145" s="481"/>
      <c r="NTJ145" s="481"/>
      <c r="NTK145" s="481"/>
      <c r="NTL145" s="481"/>
      <c r="NTM145" s="481"/>
      <c r="NTN145" s="481"/>
      <c r="NTO145" s="481"/>
      <c r="NTP145" s="481"/>
      <c r="NTQ145" s="481"/>
      <c r="NTR145" s="481"/>
      <c r="NTS145" s="481"/>
      <c r="NTT145" s="481"/>
      <c r="NTU145" s="481"/>
      <c r="NTV145" s="481"/>
      <c r="NTW145" s="481"/>
      <c r="NTX145" s="481"/>
      <c r="NTY145" s="481"/>
      <c r="NTZ145" s="481"/>
      <c r="NUA145" s="481"/>
      <c r="NUB145" s="481"/>
      <c r="NUC145" s="481"/>
      <c r="NUD145" s="481"/>
      <c r="NUE145" s="481"/>
      <c r="NUF145" s="481"/>
      <c r="NUG145" s="481"/>
      <c r="NUH145" s="481"/>
      <c r="NUI145" s="481"/>
      <c r="NUJ145" s="481"/>
      <c r="NUK145" s="481"/>
      <c r="NUL145" s="481"/>
      <c r="NUM145" s="481"/>
      <c r="NUN145" s="481"/>
      <c r="NUO145" s="481"/>
      <c r="NUP145" s="481"/>
      <c r="NUQ145" s="481"/>
      <c r="NUR145" s="481"/>
      <c r="NUS145" s="481"/>
      <c r="NUT145" s="481"/>
      <c r="NUU145" s="481"/>
      <c r="NUV145" s="481"/>
      <c r="NUW145" s="481"/>
      <c r="NUX145" s="481"/>
      <c r="NUY145" s="481"/>
      <c r="NUZ145" s="481"/>
      <c r="NVA145" s="481"/>
      <c r="NVB145" s="481"/>
      <c r="NVC145" s="481"/>
      <c r="NVD145" s="481"/>
      <c r="NVE145" s="481"/>
      <c r="NVF145" s="481"/>
      <c r="NVG145" s="481"/>
      <c r="NVH145" s="481"/>
      <c r="NVI145" s="481"/>
      <c r="NVJ145" s="481"/>
      <c r="NVK145" s="481"/>
      <c r="NVL145" s="481"/>
      <c r="NVM145" s="481"/>
      <c r="NVN145" s="481"/>
      <c r="NVO145" s="481"/>
      <c r="NVP145" s="481"/>
      <c r="NVQ145" s="481"/>
      <c r="NVR145" s="481"/>
      <c r="NVS145" s="481"/>
      <c r="NVT145" s="481"/>
      <c r="NVU145" s="481"/>
      <c r="NVV145" s="481"/>
      <c r="NVW145" s="481"/>
      <c r="NVX145" s="481"/>
      <c r="NVY145" s="481"/>
      <c r="NVZ145" s="481"/>
      <c r="NWA145" s="481"/>
      <c r="NWB145" s="481"/>
      <c r="NWC145" s="481"/>
      <c r="NWD145" s="481"/>
      <c r="NWE145" s="481"/>
      <c r="NWF145" s="481"/>
      <c r="NWG145" s="481"/>
      <c r="NWH145" s="481"/>
      <c r="NWI145" s="481"/>
      <c r="NWJ145" s="481"/>
      <c r="NWK145" s="481"/>
      <c r="NWL145" s="481"/>
      <c r="NWM145" s="481"/>
      <c r="NWN145" s="481"/>
      <c r="NWO145" s="481"/>
      <c r="NWP145" s="481"/>
      <c r="NWQ145" s="481"/>
      <c r="NWR145" s="481"/>
      <c r="NWS145" s="481"/>
      <c r="NWT145" s="481"/>
      <c r="NWU145" s="481"/>
      <c r="NWV145" s="481"/>
      <c r="NWW145" s="481"/>
      <c r="NWX145" s="481"/>
      <c r="NWY145" s="481"/>
      <c r="NWZ145" s="481"/>
      <c r="NXA145" s="481"/>
      <c r="NXB145" s="481"/>
      <c r="NXC145" s="481"/>
      <c r="NXD145" s="481"/>
      <c r="NXE145" s="481"/>
      <c r="NXF145" s="481"/>
      <c r="NXG145" s="481"/>
      <c r="NXH145" s="481"/>
      <c r="NXI145" s="481"/>
      <c r="NXJ145" s="481"/>
      <c r="NXK145" s="481"/>
      <c r="NXL145" s="481"/>
      <c r="NXM145" s="481"/>
      <c r="NXN145" s="481"/>
      <c r="NXO145" s="481"/>
      <c r="NXP145" s="481"/>
      <c r="NXQ145" s="481"/>
      <c r="NXR145" s="481"/>
      <c r="NXS145" s="481"/>
      <c r="NXT145" s="481"/>
      <c r="NXU145" s="481"/>
      <c r="NXV145" s="481"/>
      <c r="NXW145" s="481"/>
      <c r="NXX145" s="481"/>
      <c r="NXY145" s="481"/>
      <c r="NXZ145" s="481"/>
      <c r="NYA145" s="481"/>
      <c r="NYB145" s="481"/>
      <c r="NYC145" s="481"/>
      <c r="NYD145" s="481"/>
      <c r="NYE145" s="481"/>
      <c r="NYF145" s="481"/>
      <c r="NYG145" s="481"/>
      <c r="NYH145" s="481"/>
      <c r="NYI145" s="481"/>
      <c r="NYJ145" s="481"/>
      <c r="NYK145" s="481"/>
      <c r="NYL145" s="481"/>
      <c r="NYM145" s="481"/>
      <c r="NYN145" s="481"/>
      <c r="NYO145" s="481"/>
      <c r="NYP145" s="481"/>
      <c r="NYQ145" s="481"/>
      <c r="NYR145" s="481"/>
      <c r="NYS145" s="481"/>
      <c r="NYT145" s="481"/>
      <c r="NYU145" s="481"/>
      <c r="NYV145" s="481"/>
      <c r="NYW145" s="481"/>
      <c r="NYX145" s="481"/>
      <c r="NYY145" s="481"/>
      <c r="NYZ145" s="481"/>
      <c r="NZA145" s="481"/>
      <c r="NZB145" s="481"/>
      <c r="NZC145" s="481"/>
      <c r="NZD145" s="481"/>
      <c r="NZE145" s="481"/>
      <c r="NZF145" s="481"/>
      <c r="NZG145" s="481"/>
      <c r="NZH145" s="481"/>
      <c r="NZI145" s="481"/>
      <c r="NZJ145" s="481"/>
      <c r="NZK145" s="481"/>
      <c r="NZL145" s="481"/>
      <c r="NZM145" s="481"/>
      <c r="NZN145" s="481"/>
      <c r="NZO145" s="481"/>
      <c r="NZP145" s="481"/>
      <c r="NZQ145" s="481"/>
      <c r="NZR145" s="481"/>
      <c r="NZS145" s="481"/>
      <c r="NZT145" s="481"/>
      <c r="NZU145" s="481"/>
      <c r="NZV145" s="481"/>
      <c r="NZW145" s="481"/>
      <c r="NZX145" s="481"/>
      <c r="NZY145" s="481"/>
      <c r="NZZ145" s="481"/>
      <c r="OAA145" s="481"/>
      <c r="OAB145" s="481"/>
      <c r="OAC145" s="481"/>
      <c r="OAD145" s="481"/>
      <c r="OAE145" s="481"/>
      <c r="OAF145" s="481"/>
      <c r="OAG145" s="481"/>
      <c r="OAH145" s="481"/>
      <c r="OAI145" s="481"/>
      <c r="OAJ145" s="481"/>
      <c r="OAK145" s="481"/>
      <c r="OAL145" s="481"/>
      <c r="OAM145" s="481"/>
      <c r="OAN145" s="481"/>
      <c r="OAO145" s="481"/>
      <c r="OAP145" s="481"/>
      <c r="OAQ145" s="481"/>
      <c r="OAR145" s="481"/>
      <c r="OAS145" s="481"/>
      <c r="OAT145" s="481"/>
      <c r="OAU145" s="481"/>
      <c r="OAV145" s="481"/>
      <c r="OAW145" s="481"/>
      <c r="OAX145" s="481"/>
      <c r="OAY145" s="481"/>
      <c r="OAZ145" s="481"/>
      <c r="OBA145" s="481"/>
      <c r="OBB145" s="481"/>
      <c r="OBC145" s="481"/>
      <c r="OBD145" s="481"/>
      <c r="OBE145" s="481"/>
      <c r="OBF145" s="481"/>
      <c r="OBG145" s="481"/>
      <c r="OBH145" s="481"/>
      <c r="OBI145" s="481"/>
      <c r="OBJ145" s="481"/>
      <c r="OBK145" s="481"/>
      <c r="OBL145" s="481"/>
      <c r="OBM145" s="481"/>
      <c r="OBN145" s="481"/>
      <c r="OBO145" s="481"/>
      <c r="OBP145" s="481"/>
      <c r="OBQ145" s="481"/>
      <c r="OBR145" s="481"/>
      <c r="OBS145" s="481"/>
      <c r="OBT145" s="481"/>
      <c r="OBU145" s="481"/>
      <c r="OBV145" s="481"/>
      <c r="OBW145" s="481"/>
      <c r="OBX145" s="481"/>
      <c r="OBY145" s="481"/>
      <c r="OBZ145" s="481"/>
      <c r="OCA145" s="481"/>
      <c r="OCB145" s="481"/>
      <c r="OCC145" s="481"/>
      <c r="OCD145" s="481"/>
      <c r="OCE145" s="481"/>
      <c r="OCF145" s="481"/>
      <c r="OCG145" s="481"/>
      <c r="OCH145" s="481"/>
      <c r="OCI145" s="481"/>
      <c r="OCJ145" s="481"/>
      <c r="OCK145" s="481"/>
      <c r="OCL145" s="481"/>
      <c r="OCM145" s="481"/>
      <c r="OCN145" s="481"/>
      <c r="OCO145" s="481"/>
      <c r="OCP145" s="481"/>
      <c r="OCQ145" s="481"/>
      <c r="OCR145" s="481"/>
      <c r="OCS145" s="481"/>
      <c r="OCT145" s="481"/>
      <c r="OCU145" s="481"/>
      <c r="OCV145" s="481"/>
      <c r="OCW145" s="481"/>
      <c r="OCX145" s="481"/>
      <c r="OCY145" s="481"/>
      <c r="OCZ145" s="481"/>
      <c r="ODA145" s="481"/>
      <c r="ODB145" s="481"/>
      <c r="ODC145" s="481"/>
      <c r="ODD145" s="481"/>
      <c r="ODE145" s="481"/>
      <c r="ODF145" s="481"/>
      <c r="ODG145" s="481"/>
      <c r="ODH145" s="481"/>
      <c r="ODI145" s="481"/>
      <c r="ODJ145" s="481"/>
      <c r="ODK145" s="481"/>
      <c r="ODL145" s="481"/>
      <c r="ODM145" s="481"/>
      <c r="ODN145" s="481"/>
      <c r="ODO145" s="481"/>
      <c r="ODP145" s="481"/>
      <c r="ODQ145" s="481"/>
      <c r="ODR145" s="481"/>
      <c r="ODS145" s="481"/>
      <c r="ODT145" s="481"/>
      <c r="ODU145" s="481"/>
      <c r="ODV145" s="481"/>
      <c r="ODW145" s="481"/>
      <c r="ODX145" s="481"/>
      <c r="ODY145" s="481"/>
      <c r="ODZ145" s="481"/>
      <c r="OEA145" s="481"/>
      <c r="OEB145" s="481"/>
      <c r="OEC145" s="481"/>
      <c r="OED145" s="481"/>
      <c r="OEE145" s="481"/>
      <c r="OEF145" s="481"/>
      <c r="OEG145" s="481"/>
      <c r="OEH145" s="481"/>
      <c r="OEI145" s="481"/>
      <c r="OEJ145" s="481"/>
      <c r="OEK145" s="481"/>
      <c r="OEL145" s="481"/>
      <c r="OEM145" s="481"/>
      <c r="OEN145" s="481"/>
      <c r="OEO145" s="481"/>
      <c r="OEP145" s="481"/>
      <c r="OEQ145" s="481"/>
      <c r="OER145" s="481"/>
      <c r="OES145" s="481"/>
      <c r="OET145" s="481"/>
      <c r="OEU145" s="481"/>
      <c r="OEV145" s="481"/>
      <c r="OEW145" s="481"/>
      <c r="OEX145" s="481"/>
      <c r="OEY145" s="481"/>
      <c r="OEZ145" s="481"/>
      <c r="OFA145" s="481"/>
      <c r="OFB145" s="481"/>
      <c r="OFC145" s="481"/>
      <c r="OFD145" s="481"/>
      <c r="OFE145" s="481"/>
      <c r="OFF145" s="481"/>
      <c r="OFG145" s="481"/>
      <c r="OFH145" s="481"/>
      <c r="OFI145" s="481"/>
      <c r="OFJ145" s="481"/>
      <c r="OFK145" s="481"/>
      <c r="OFL145" s="481"/>
      <c r="OFM145" s="481"/>
      <c r="OFN145" s="481"/>
      <c r="OFO145" s="481"/>
      <c r="OFP145" s="481"/>
      <c r="OFQ145" s="481"/>
      <c r="OFR145" s="481"/>
      <c r="OFS145" s="481"/>
      <c r="OFT145" s="481"/>
      <c r="OFU145" s="481"/>
      <c r="OFV145" s="481"/>
      <c r="OFW145" s="481"/>
      <c r="OFX145" s="481"/>
      <c r="OFY145" s="481"/>
      <c r="OFZ145" s="481"/>
      <c r="OGA145" s="481"/>
      <c r="OGB145" s="481"/>
      <c r="OGC145" s="481"/>
      <c r="OGD145" s="481"/>
      <c r="OGE145" s="481"/>
      <c r="OGF145" s="481"/>
      <c r="OGG145" s="481"/>
      <c r="OGH145" s="481"/>
      <c r="OGI145" s="481"/>
      <c r="OGJ145" s="481"/>
      <c r="OGK145" s="481"/>
      <c r="OGL145" s="481"/>
      <c r="OGM145" s="481"/>
      <c r="OGN145" s="481"/>
      <c r="OGO145" s="481"/>
      <c r="OGP145" s="481"/>
      <c r="OGQ145" s="481"/>
      <c r="OGR145" s="481"/>
      <c r="OGS145" s="481"/>
      <c r="OGT145" s="481"/>
      <c r="OGU145" s="481"/>
      <c r="OGV145" s="481"/>
      <c r="OGW145" s="481"/>
      <c r="OGX145" s="481"/>
      <c r="OGY145" s="481"/>
      <c r="OGZ145" s="481"/>
      <c r="OHA145" s="481"/>
      <c r="OHB145" s="481"/>
      <c r="OHC145" s="481"/>
      <c r="OHD145" s="481"/>
      <c r="OHE145" s="481"/>
      <c r="OHF145" s="481"/>
      <c r="OHG145" s="481"/>
      <c r="OHH145" s="481"/>
      <c r="OHI145" s="481"/>
      <c r="OHJ145" s="481"/>
      <c r="OHK145" s="481"/>
      <c r="OHL145" s="481"/>
      <c r="OHM145" s="481"/>
      <c r="OHN145" s="481"/>
      <c r="OHO145" s="481"/>
      <c r="OHP145" s="481"/>
      <c r="OHQ145" s="481"/>
      <c r="OHR145" s="481"/>
      <c r="OHS145" s="481"/>
      <c r="OHT145" s="481"/>
      <c r="OHU145" s="481"/>
      <c r="OHV145" s="481"/>
      <c r="OHW145" s="481"/>
      <c r="OHX145" s="481"/>
      <c r="OHY145" s="481"/>
      <c r="OHZ145" s="481"/>
      <c r="OIA145" s="481"/>
      <c r="OIB145" s="481"/>
      <c r="OIC145" s="481"/>
      <c r="OID145" s="481"/>
      <c r="OIE145" s="481"/>
      <c r="OIF145" s="481"/>
      <c r="OIG145" s="481"/>
      <c r="OIH145" s="481"/>
      <c r="OII145" s="481"/>
      <c r="OIJ145" s="481"/>
      <c r="OIK145" s="481"/>
      <c r="OIL145" s="481"/>
      <c r="OIM145" s="481"/>
      <c r="OIN145" s="481"/>
      <c r="OIO145" s="481"/>
      <c r="OIP145" s="481"/>
      <c r="OIQ145" s="481"/>
      <c r="OIR145" s="481"/>
      <c r="OIS145" s="481"/>
      <c r="OIT145" s="481"/>
      <c r="OIU145" s="481"/>
      <c r="OIV145" s="481"/>
      <c r="OIW145" s="481"/>
      <c r="OIX145" s="481"/>
      <c r="OIY145" s="481"/>
      <c r="OIZ145" s="481"/>
      <c r="OJA145" s="481"/>
      <c r="OJB145" s="481"/>
      <c r="OJC145" s="481"/>
      <c r="OJD145" s="481"/>
      <c r="OJE145" s="481"/>
      <c r="OJF145" s="481"/>
      <c r="OJG145" s="481"/>
      <c r="OJH145" s="481"/>
      <c r="OJI145" s="481"/>
      <c r="OJJ145" s="481"/>
      <c r="OJK145" s="481"/>
      <c r="OJL145" s="481"/>
      <c r="OJM145" s="481"/>
      <c r="OJN145" s="481"/>
      <c r="OJO145" s="481"/>
      <c r="OJP145" s="481"/>
      <c r="OJQ145" s="481"/>
      <c r="OJR145" s="481"/>
      <c r="OJS145" s="481"/>
      <c r="OJT145" s="481"/>
      <c r="OJU145" s="481"/>
      <c r="OJV145" s="481"/>
      <c r="OJW145" s="481"/>
      <c r="OJX145" s="481"/>
      <c r="OJY145" s="481"/>
      <c r="OJZ145" s="481"/>
      <c r="OKA145" s="481"/>
      <c r="OKB145" s="481"/>
      <c r="OKC145" s="481"/>
      <c r="OKD145" s="481"/>
      <c r="OKE145" s="481"/>
      <c r="OKF145" s="481"/>
      <c r="OKG145" s="481"/>
      <c r="OKH145" s="481"/>
      <c r="OKI145" s="481"/>
      <c r="OKJ145" s="481"/>
      <c r="OKK145" s="481"/>
      <c r="OKL145" s="481"/>
      <c r="OKM145" s="481"/>
      <c r="OKN145" s="481"/>
      <c r="OKO145" s="481"/>
      <c r="OKP145" s="481"/>
      <c r="OKQ145" s="481"/>
      <c r="OKR145" s="481"/>
      <c r="OKS145" s="481"/>
      <c r="OKT145" s="481"/>
      <c r="OKU145" s="481"/>
      <c r="OKV145" s="481"/>
      <c r="OKW145" s="481"/>
      <c r="OKX145" s="481"/>
      <c r="OKY145" s="481"/>
      <c r="OKZ145" s="481"/>
      <c r="OLA145" s="481"/>
      <c r="OLB145" s="481"/>
      <c r="OLC145" s="481"/>
      <c r="OLD145" s="481"/>
      <c r="OLE145" s="481"/>
      <c r="OLF145" s="481"/>
      <c r="OLG145" s="481"/>
      <c r="OLH145" s="481"/>
      <c r="OLI145" s="481"/>
      <c r="OLJ145" s="481"/>
      <c r="OLK145" s="481"/>
      <c r="OLL145" s="481"/>
      <c r="OLM145" s="481"/>
      <c r="OLN145" s="481"/>
      <c r="OLO145" s="481"/>
      <c r="OLP145" s="481"/>
      <c r="OLQ145" s="481"/>
      <c r="OLR145" s="481"/>
      <c r="OLS145" s="481"/>
      <c r="OLT145" s="481"/>
      <c r="OLU145" s="481"/>
      <c r="OLV145" s="481"/>
      <c r="OLW145" s="481"/>
      <c r="OLX145" s="481"/>
      <c r="OLY145" s="481"/>
      <c r="OLZ145" s="481"/>
      <c r="OMA145" s="481"/>
      <c r="OMB145" s="481"/>
      <c r="OMC145" s="481"/>
      <c r="OMD145" s="481"/>
      <c r="OME145" s="481"/>
      <c r="OMF145" s="481"/>
      <c r="OMG145" s="481"/>
      <c r="OMH145" s="481"/>
      <c r="OMI145" s="481"/>
      <c r="OMJ145" s="481"/>
      <c r="OMK145" s="481"/>
      <c r="OML145" s="481"/>
      <c r="OMM145" s="481"/>
      <c r="OMN145" s="481"/>
      <c r="OMO145" s="481"/>
      <c r="OMP145" s="481"/>
      <c r="OMQ145" s="481"/>
      <c r="OMR145" s="481"/>
      <c r="OMS145" s="481"/>
      <c r="OMT145" s="481"/>
      <c r="OMU145" s="481"/>
      <c r="OMV145" s="481"/>
      <c r="OMW145" s="481"/>
      <c r="OMX145" s="481"/>
      <c r="OMY145" s="481"/>
      <c r="OMZ145" s="481"/>
      <c r="ONA145" s="481"/>
      <c r="ONB145" s="481"/>
      <c r="ONC145" s="481"/>
      <c r="OND145" s="481"/>
      <c r="ONE145" s="481"/>
      <c r="ONF145" s="481"/>
      <c r="ONG145" s="481"/>
      <c r="ONH145" s="481"/>
      <c r="ONI145" s="481"/>
      <c r="ONJ145" s="481"/>
      <c r="ONK145" s="481"/>
      <c r="ONL145" s="481"/>
      <c r="ONM145" s="481"/>
      <c r="ONN145" s="481"/>
      <c r="ONO145" s="481"/>
      <c r="ONP145" s="481"/>
      <c r="ONQ145" s="481"/>
      <c r="ONR145" s="481"/>
      <c r="ONS145" s="481"/>
      <c r="ONT145" s="481"/>
      <c r="ONU145" s="481"/>
      <c r="ONV145" s="481"/>
      <c r="ONW145" s="481"/>
      <c r="ONX145" s="481"/>
      <c r="ONY145" s="481"/>
      <c r="ONZ145" s="481"/>
      <c r="OOA145" s="481"/>
      <c r="OOB145" s="481"/>
      <c r="OOC145" s="481"/>
      <c r="OOD145" s="481"/>
      <c r="OOE145" s="481"/>
      <c r="OOF145" s="481"/>
      <c r="OOG145" s="481"/>
      <c r="OOH145" s="481"/>
      <c r="OOI145" s="481"/>
      <c r="OOJ145" s="481"/>
      <c r="OOK145" s="481"/>
      <c r="OOL145" s="481"/>
      <c r="OOM145" s="481"/>
      <c r="OON145" s="481"/>
      <c r="OOO145" s="481"/>
      <c r="OOP145" s="481"/>
      <c r="OOQ145" s="481"/>
      <c r="OOR145" s="481"/>
      <c r="OOS145" s="481"/>
      <c r="OOT145" s="481"/>
      <c r="OOU145" s="481"/>
      <c r="OOV145" s="481"/>
      <c r="OOW145" s="481"/>
      <c r="OOX145" s="481"/>
      <c r="OOY145" s="481"/>
      <c r="OOZ145" s="481"/>
      <c r="OPA145" s="481"/>
      <c r="OPB145" s="481"/>
      <c r="OPC145" s="481"/>
      <c r="OPD145" s="481"/>
      <c r="OPE145" s="481"/>
      <c r="OPF145" s="481"/>
      <c r="OPG145" s="481"/>
      <c r="OPH145" s="481"/>
      <c r="OPI145" s="481"/>
      <c r="OPJ145" s="481"/>
      <c r="OPK145" s="481"/>
      <c r="OPL145" s="481"/>
      <c r="OPM145" s="481"/>
      <c r="OPN145" s="481"/>
      <c r="OPO145" s="481"/>
      <c r="OPP145" s="481"/>
      <c r="OPQ145" s="481"/>
      <c r="OPR145" s="481"/>
      <c r="OPS145" s="481"/>
      <c r="OPT145" s="481"/>
      <c r="OPU145" s="481"/>
      <c r="OPV145" s="481"/>
      <c r="OPW145" s="481"/>
      <c r="OPX145" s="481"/>
      <c r="OPY145" s="481"/>
      <c r="OPZ145" s="481"/>
      <c r="OQA145" s="481"/>
      <c r="OQB145" s="481"/>
      <c r="OQC145" s="481"/>
      <c r="OQD145" s="481"/>
      <c r="OQE145" s="481"/>
      <c r="OQF145" s="481"/>
      <c r="OQG145" s="481"/>
      <c r="OQH145" s="481"/>
      <c r="OQI145" s="481"/>
      <c r="OQJ145" s="481"/>
      <c r="OQK145" s="481"/>
      <c r="OQL145" s="481"/>
      <c r="OQM145" s="481"/>
      <c r="OQN145" s="481"/>
      <c r="OQO145" s="481"/>
      <c r="OQP145" s="481"/>
      <c r="OQQ145" s="481"/>
      <c r="OQR145" s="481"/>
      <c r="OQS145" s="481"/>
      <c r="OQT145" s="481"/>
      <c r="OQU145" s="481"/>
      <c r="OQV145" s="481"/>
      <c r="OQW145" s="481"/>
      <c r="OQX145" s="481"/>
      <c r="OQY145" s="481"/>
      <c r="OQZ145" s="481"/>
      <c r="ORA145" s="481"/>
      <c r="ORB145" s="481"/>
      <c r="ORC145" s="481"/>
      <c r="ORD145" s="481"/>
      <c r="ORE145" s="481"/>
      <c r="ORF145" s="481"/>
      <c r="ORG145" s="481"/>
      <c r="ORH145" s="481"/>
      <c r="ORI145" s="481"/>
      <c r="ORJ145" s="481"/>
      <c r="ORK145" s="481"/>
      <c r="ORL145" s="481"/>
      <c r="ORM145" s="481"/>
      <c r="ORN145" s="481"/>
      <c r="ORO145" s="481"/>
      <c r="ORP145" s="481"/>
      <c r="ORQ145" s="481"/>
      <c r="ORR145" s="481"/>
      <c r="ORS145" s="481"/>
      <c r="ORT145" s="481"/>
      <c r="ORU145" s="481"/>
      <c r="ORV145" s="481"/>
      <c r="ORW145" s="481"/>
      <c r="ORX145" s="481"/>
      <c r="ORY145" s="481"/>
      <c r="ORZ145" s="481"/>
      <c r="OSA145" s="481"/>
      <c r="OSB145" s="481"/>
      <c r="OSC145" s="481"/>
      <c r="OSD145" s="481"/>
      <c r="OSE145" s="481"/>
      <c r="OSF145" s="481"/>
      <c r="OSG145" s="481"/>
      <c r="OSH145" s="481"/>
      <c r="OSI145" s="481"/>
      <c r="OSJ145" s="481"/>
      <c r="OSK145" s="481"/>
      <c r="OSL145" s="481"/>
      <c r="OSM145" s="481"/>
      <c r="OSN145" s="481"/>
      <c r="OSO145" s="481"/>
      <c r="OSP145" s="481"/>
      <c r="OSQ145" s="481"/>
      <c r="OSR145" s="481"/>
      <c r="OSS145" s="481"/>
      <c r="OST145" s="481"/>
      <c r="OSU145" s="481"/>
      <c r="OSV145" s="481"/>
      <c r="OSW145" s="481"/>
      <c r="OSX145" s="481"/>
      <c r="OSY145" s="481"/>
      <c r="OSZ145" s="481"/>
      <c r="OTA145" s="481"/>
      <c r="OTB145" s="481"/>
      <c r="OTC145" s="481"/>
      <c r="OTD145" s="481"/>
      <c r="OTE145" s="481"/>
      <c r="OTF145" s="481"/>
      <c r="OTG145" s="481"/>
      <c r="OTH145" s="481"/>
      <c r="OTI145" s="481"/>
      <c r="OTJ145" s="481"/>
      <c r="OTK145" s="481"/>
      <c r="OTL145" s="481"/>
      <c r="OTM145" s="481"/>
      <c r="OTN145" s="481"/>
      <c r="OTO145" s="481"/>
      <c r="OTP145" s="481"/>
      <c r="OTQ145" s="481"/>
      <c r="OTR145" s="481"/>
      <c r="OTS145" s="481"/>
      <c r="OTT145" s="481"/>
      <c r="OTU145" s="481"/>
      <c r="OTV145" s="481"/>
      <c r="OTW145" s="481"/>
      <c r="OTX145" s="481"/>
      <c r="OTY145" s="481"/>
      <c r="OTZ145" s="481"/>
      <c r="OUA145" s="481"/>
      <c r="OUB145" s="481"/>
      <c r="OUC145" s="481"/>
      <c r="OUD145" s="481"/>
      <c r="OUE145" s="481"/>
      <c r="OUF145" s="481"/>
      <c r="OUG145" s="481"/>
      <c r="OUH145" s="481"/>
      <c r="OUI145" s="481"/>
      <c r="OUJ145" s="481"/>
      <c r="OUK145" s="481"/>
      <c r="OUL145" s="481"/>
      <c r="OUM145" s="481"/>
      <c r="OUN145" s="481"/>
      <c r="OUO145" s="481"/>
      <c r="OUP145" s="481"/>
      <c r="OUQ145" s="481"/>
      <c r="OUR145" s="481"/>
      <c r="OUS145" s="481"/>
      <c r="OUT145" s="481"/>
      <c r="OUU145" s="481"/>
      <c r="OUV145" s="481"/>
      <c r="OUW145" s="481"/>
      <c r="OUX145" s="481"/>
      <c r="OUY145" s="481"/>
      <c r="OUZ145" s="481"/>
      <c r="OVA145" s="481"/>
      <c r="OVB145" s="481"/>
      <c r="OVC145" s="481"/>
      <c r="OVD145" s="481"/>
      <c r="OVE145" s="481"/>
      <c r="OVF145" s="481"/>
      <c r="OVG145" s="481"/>
      <c r="OVH145" s="481"/>
      <c r="OVI145" s="481"/>
      <c r="OVJ145" s="481"/>
      <c r="OVK145" s="481"/>
      <c r="OVL145" s="481"/>
      <c r="OVM145" s="481"/>
      <c r="OVN145" s="481"/>
      <c r="OVO145" s="481"/>
      <c r="OVP145" s="481"/>
      <c r="OVQ145" s="481"/>
      <c r="OVR145" s="481"/>
      <c r="OVS145" s="481"/>
      <c r="OVT145" s="481"/>
      <c r="OVU145" s="481"/>
      <c r="OVV145" s="481"/>
      <c r="OVW145" s="481"/>
      <c r="OVX145" s="481"/>
      <c r="OVY145" s="481"/>
      <c r="OVZ145" s="481"/>
      <c r="OWA145" s="481"/>
      <c r="OWB145" s="481"/>
      <c r="OWC145" s="481"/>
      <c r="OWD145" s="481"/>
      <c r="OWE145" s="481"/>
      <c r="OWF145" s="481"/>
      <c r="OWG145" s="481"/>
      <c r="OWH145" s="481"/>
      <c r="OWI145" s="481"/>
      <c r="OWJ145" s="481"/>
      <c r="OWK145" s="481"/>
      <c r="OWL145" s="481"/>
      <c r="OWM145" s="481"/>
      <c r="OWN145" s="481"/>
      <c r="OWO145" s="481"/>
      <c r="OWP145" s="481"/>
      <c r="OWQ145" s="481"/>
      <c r="OWR145" s="481"/>
      <c r="OWS145" s="481"/>
      <c r="OWT145" s="481"/>
      <c r="OWU145" s="481"/>
      <c r="OWV145" s="481"/>
      <c r="OWW145" s="481"/>
      <c r="OWX145" s="481"/>
      <c r="OWY145" s="481"/>
      <c r="OWZ145" s="481"/>
      <c r="OXA145" s="481"/>
      <c r="OXB145" s="481"/>
      <c r="OXC145" s="481"/>
      <c r="OXD145" s="481"/>
      <c r="OXE145" s="481"/>
      <c r="OXF145" s="481"/>
      <c r="OXG145" s="481"/>
      <c r="OXH145" s="481"/>
      <c r="OXI145" s="481"/>
      <c r="OXJ145" s="481"/>
      <c r="OXK145" s="481"/>
      <c r="OXL145" s="481"/>
      <c r="OXM145" s="481"/>
      <c r="OXN145" s="481"/>
      <c r="OXO145" s="481"/>
      <c r="OXP145" s="481"/>
      <c r="OXQ145" s="481"/>
      <c r="OXR145" s="481"/>
      <c r="OXS145" s="481"/>
      <c r="OXT145" s="481"/>
      <c r="OXU145" s="481"/>
      <c r="OXV145" s="481"/>
      <c r="OXW145" s="481"/>
      <c r="OXX145" s="481"/>
      <c r="OXY145" s="481"/>
      <c r="OXZ145" s="481"/>
      <c r="OYA145" s="481"/>
      <c r="OYB145" s="481"/>
      <c r="OYC145" s="481"/>
      <c r="OYD145" s="481"/>
      <c r="OYE145" s="481"/>
      <c r="OYF145" s="481"/>
      <c r="OYG145" s="481"/>
      <c r="OYH145" s="481"/>
      <c r="OYI145" s="481"/>
      <c r="OYJ145" s="481"/>
      <c r="OYK145" s="481"/>
      <c r="OYL145" s="481"/>
      <c r="OYM145" s="481"/>
      <c r="OYN145" s="481"/>
      <c r="OYO145" s="481"/>
      <c r="OYP145" s="481"/>
      <c r="OYQ145" s="481"/>
      <c r="OYR145" s="481"/>
      <c r="OYS145" s="481"/>
      <c r="OYT145" s="481"/>
      <c r="OYU145" s="481"/>
      <c r="OYV145" s="481"/>
      <c r="OYW145" s="481"/>
      <c r="OYX145" s="481"/>
      <c r="OYY145" s="481"/>
      <c r="OYZ145" s="481"/>
      <c r="OZA145" s="481"/>
      <c r="OZB145" s="481"/>
      <c r="OZC145" s="481"/>
      <c r="OZD145" s="481"/>
      <c r="OZE145" s="481"/>
      <c r="OZF145" s="481"/>
      <c r="OZG145" s="481"/>
      <c r="OZH145" s="481"/>
      <c r="OZI145" s="481"/>
      <c r="OZJ145" s="481"/>
      <c r="OZK145" s="481"/>
      <c r="OZL145" s="481"/>
      <c r="OZM145" s="481"/>
      <c r="OZN145" s="481"/>
      <c r="OZO145" s="481"/>
      <c r="OZP145" s="481"/>
      <c r="OZQ145" s="481"/>
      <c r="OZR145" s="481"/>
      <c r="OZS145" s="481"/>
      <c r="OZT145" s="481"/>
      <c r="OZU145" s="481"/>
      <c r="OZV145" s="481"/>
      <c r="OZW145" s="481"/>
      <c r="OZX145" s="481"/>
      <c r="OZY145" s="481"/>
      <c r="OZZ145" s="481"/>
      <c r="PAA145" s="481"/>
      <c r="PAB145" s="481"/>
      <c r="PAC145" s="481"/>
      <c r="PAD145" s="481"/>
      <c r="PAE145" s="481"/>
      <c r="PAF145" s="481"/>
      <c r="PAG145" s="481"/>
      <c r="PAH145" s="481"/>
      <c r="PAI145" s="481"/>
      <c r="PAJ145" s="481"/>
      <c r="PAK145" s="481"/>
      <c r="PAL145" s="481"/>
      <c r="PAM145" s="481"/>
      <c r="PAN145" s="481"/>
      <c r="PAO145" s="481"/>
      <c r="PAP145" s="481"/>
      <c r="PAQ145" s="481"/>
      <c r="PAR145" s="481"/>
      <c r="PAS145" s="481"/>
      <c r="PAT145" s="481"/>
      <c r="PAU145" s="481"/>
      <c r="PAV145" s="481"/>
      <c r="PAW145" s="481"/>
      <c r="PAX145" s="481"/>
      <c r="PAY145" s="481"/>
      <c r="PAZ145" s="481"/>
      <c r="PBA145" s="481"/>
      <c r="PBB145" s="481"/>
      <c r="PBC145" s="481"/>
      <c r="PBD145" s="481"/>
      <c r="PBE145" s="481"/>
      <c r="PBF145" s="481"/>
      <c r="PBG145" s="481"/>
      <c r="PBH145" s="481"/>
      <c r="PBI145" s="481"/>
      <c r="PBJ145" s="481"/>
      <c r="PBK145" s="481"/>
      <c r="PBL145" s="481"/>
      <c r="PBM145" s="481"/>
      <c r="PBN145" s="481"/>
      <c r="PBO145" s="481"/>
      <c r="PBP145" s="481"/>
      <c r="PBQ145" s="481"/>
      <c r="PBR145" s="481"/>
      <c r="PBS145" s="481"/>
      <c r="PBT145" s="481"/>
      <c r="PBU145" s="481"/>
      <c r="PBV145" s="481"/>
      <c r="PBW145" s="481"/>
      <c r="PBX145" s="481"/>
      <c r="PBY145" s="481"/>
      <c r="PBZ145" s="481"/>
      <c r="PCA145" s="481"/>
      <c r="PCB145" s="481"/>
      <c r="PCC145" s="481"/>
      <c r="PCD145" s="481"/>
      <c r="PCE145" s="481"/>
      <c r="PCF145" s="481"/>
      <c r="PCG145" s="481"/>
      <c r="PCH145" s="481"/>
      <c r="PCI145" s="481"/>
      <c r="PCJ145" s="481"/>
      <c r="PCK145" s="481"/>
      <c r="PCL145" s="481"/>
      <c r="PCM145" s="481"/>
      <c r="PCN145" s="481"/>
      <c r="PCO145" s="481"/>
      <c r="PCP145" s="481"/>
      <c r="PCQ145" s="481"/>
      <c r="PCR145" s="481"/>
      <c r="PCS145" s="481"/>
      <c r="PCT145" s="481"/>
      <c r="PCU145" s="481"/>
      <c r="PCV145" s="481"/>
      <c r="PCW145" s="481"/>
      <c r="PCX145" s="481"/>
      <c r="PCY145" s="481"/>
      <c r="PCZ145" s="481"/>
      <c r="PDA145" s="481"/>
      <c r="PDB145" s="481"/>
      <c r="PDC145" s="481"/>
      <c r="PDD145" s="481"/>
      <c r="PDE145" s="481"/>
      <c r="PDF145" s="481"/>
      <c r="PDG145" s="481"/>
      <c r="PDH145" s="481"/>
      <c r="PDI145" s="481"/>
      <c r="PDJ145" s="481"/>
      <c r="PDK145" s="481"/>
      <c r="PDL145" s="481"/>
      <c r="PDM145" s="481"/>
      <c r="PDN145" s="481"/>
      <c r="PDO145" s="481"/>
      <c r="PDP145" s="481"/>
      <c r="PDQ145" s="481"/>
      <c r="PDR145" s="481"/>
      <c r="PDS145" s="481"/>
      <c r="PDT145" s="481"/>
      <c r="PDU145" s="481"/>
      <c r="PDV145" s="481"/>
      <c r="PDW145" s="481"/>
      <c r="PDX145" s="481"/>
      <c r="PDY145" s="481"/>
      <c r="PDZ145" s="481"/>
      <c r="PEA145" s="481"/>
      <c r="PEB145" s="481"/>
      <c r="PEC145" s="481"/>
      <c r="PED145" s="481"/>
      <c r="PEE145" s="481"/>
      <c r="PEF145" s="481"/>
      <c r="PEG145" s="481"/>
      <c r="PEH145" s="481"/>
      <c r="PEI145" s="481"/>
      <c r="PEJ145" s="481"/>
      <c r="PEK145" s="481"/>
      <c r="PEL145" s="481"/>
      <c r="PEM145" s="481"/>
      <c r="PEN145" s="481"/>
      <c r="PEO145" s="481"/>
      <c r="PEP145" s="481"/>
      <c r="PEQ145" s="481"/>
      <c r="PER145" s="481"/>
      <c r="PES145" s="481"/>
      <c r="PET145" s="481"/>
      <c r="PEU145" s="481"/>
      <c r="PEV145" s="481"/>
      <c r="PEW145" s="481"/>
      <c r="PEX145" s="481"/>
      <c r="PEY145" s="481"/>
      <c r="PEZ145" s="481"/>
      <c r="PFA145" s="481"/>
      <c r="PFB145" s="481"/>
      <c r="PFC145" s="481"/>
      <c r="PFD145" s="481"/>
      <c r="PFE145" s="481"/>
      <c r="PFF145" s="481"/>
      <c r="PFG145" s="481"/>
      <c r="PFH145" s="481"/>
      <c r="PFI145" s="481"/>
      <c r="PFJ145" s="481"/>
      <c r="PFK145" s="481"/>
      <c r="PFL145" s="481"/>
      <c r="PFM145" s="481"/>
      <c r="PFN145" s="481"/>
      <c r="PFO145" s="481"/>
      <c r="PFP145" s="481"/>
      <c r="PFQ145" s="481"/>
      <c r="PFR145" s="481"/>
      <c r="PFS145" s="481"/>
      <c r="PFT145" s="481"/>
      <c r="PFU145" s="481"/>
      <c r="PFV145" s="481"/>
      <c r="PFW145" s="481"/>
      <c r="PFX145" s="481"/>
      <c r="PFY145" s="481"/>
      <c r="PFZ145" s="481"/>
      <c r="PGA145" s="481"/>
      <c r="PGB145" s="481"/>
      <c r="PGC145" s="481"/>
      <c r="PGD145" s="481"/>
      <c r="PGE145" s="481"/>
      <c r="PGF145" s="481"/>
      <c r="PGG145" s="481"/>
      <c r="PGH145" s="481"/>
      <c r="PGI145" s="481"/>
      <c r="PGJ145" s="481"/>
      <c r="PGK145" s="481"/>
      <c r="PGL145" s="481"/>
      <c r="PGM145" s="481"/>
      <c r="PGN145" s="481"/>
      <c r="PGO145" s="481"/>
      <c r="PGP145" s="481"/>
      <c r="PGQ145" s="481"/>
      <c r="PGR145" s="481"/>
      <c r="PGS145" s="481"/>
      <c r="PGT145" s="481"/>
      <c r="PGU145" s="481"/>
      <c r="PGV145" s="481"/>
      <c r="PGW145" s="481"/>
      <c r="PGX145" s="481"/>
      <c r="PGY145" s="481"/>
      <c r="PGZ145" s="481"/>
      <c r="PHA145" s="481"/>
      <c r="PHB145" s="481"/>
      <c r="PHC145" s="481"/>
      <c r="PHD145" s="481"/>
      <c r="PHE145" s="481"/>
      <c r="PHF145" s="481"/>
      <c r="PHG145" s="481"/>
      <c r="PHH145" s="481"/>
      <c r="PHI145" s="481"/>
      <c r="PHJ145" s="481"/>
      <c r="PHK145" s="481"/>
      <c r="PHL145" s="481"/>
      <c r="PHM145" s="481"/>
      <c r="PHN145" s="481"/>
      <c r="PHO145" s="481"/>
      <c r="PHP145" s="481"/>
      <c r="PHQ145" s="481"/>
      <c r="PHR145" s="481"/>
      <c r="PHS145" s="481"/>
      <c r="PHT145" s="481"/>
      <c r="PHU145" s="481"/>
      <c r="PHV145" s="481"/>
      <c r="PHW145" s="481"/>
      <c r="PHX145" s="481"/>
      <c r="PHY145" s="481"/>
      <c r="PHZ145" s="481"/>
      <c r="PIA145" s="481"/>
      <c r="PIB145" s="481"/>
      <c r="PIC145" s="481"/>
      <c r="PID145" s="481"/>
      <c r="PIE145" s="481"/>
      <c r="PIF145" s="481"/>
      <c r="PIG145" s="481"/>
      <c r="PIH145" s="481"/>
      <c r="PII145" s="481"/>
      <c r="PIJ145" s="481"/>
      <c r="PIK145" s="481"/>
      <c r="PIL145" s="481"/>
      <c r="PIM145" s="481"/>
      <c r="PIN145" s="481"/>
      <c r="PIO145" s="481"/>
      <c r="PIP145" s="481"/>
      <c r="PIQ145" s="481"/>
      <c r="PIR145" s="481"/>
      <c r="PIS145" s="481"/>
      <c r="PIT145" s="481"/>
      <c r="PIU145" s="481"/>
      <c r="PIV145" s="481"/>
      <c r="PIW145" s="481"/>
      <c r="PIX145" s="481"/>
      <c r="PIY145" s="481"/>
      <c r="PIZ145" s="481"/>
      <c r="PJA145" s="481"/>
      <c r="PJB145" s="481"/>
      <c r="PJC145" s="481"/>
      <c r="PJD145" s="481"/>
      <c r="PJE145" s="481"/>
      <c r="PJF145" s="481"/>
      <c r="PJG145" s="481"/>
      <c r="PJH145" s="481"/>
      <c r="PJI145" s="481"/>
      <c r="PJJ145" s="481"/>
      <c r="PJK145" s="481"/>
      <c r="PJL145" s="481"/>
      <c r="PJM145" s="481"/>
      <c r="PJN145" s="481"/>
      <c r="PJO145" s="481"/>
      <c r="PJP145" s="481"/>
      <c r="PJQ145" s="481"/>
      <c r="PJR145" s="481"/>
      <c r="PJS145" s="481"/>
      <c r="PJT145" s="481"/>
      <c r="PJU145" s="481"/>
      <c r="PJV145" s="481"/>
      <c r="PJW145" s="481"/>
      <c r="PJX145" s="481"/>
      <c r="PJY145" s="481"/>
      <c r="PJZ145" s="481"/>
      <c r="PKA145" s="481"/>
      <c r="PKB145" s="481"/>
      <c r="PKC145" s="481"/>
      <c r="PKD145" s="481"/>
      <c r="PKE145" s="481"/>
      <c r="PKF145" s="481"/>
      <c r="PKG145" s="481"/>
      <c r="PKH145" s="481"/>
      <c r="PKI145" s="481"/>
      <c r="PKJ145" s="481"/>
      <c r="PKK145" s="481"/>
      <c r="PKL145" s="481"/>
      <c r="PKM145" s="481"/>
      <c r="PKN145" s="481"/>
      <c r="PKO145" s="481"/>
      <c r="PKP145" s="481"/>
      <c r="PKQ145" s="481"/>
      <c r="PKR145" s="481"/>
      <c r="PKS145" s="481"/>
      <c r="PKT145" s="481"/>
      <c r="PKU145" s="481"/>
      <c r="PKV145" s="481"/>
      <c r="PKW145" s="481"/>
      <c r="PKX145" s="481"/>
      <c r="PKY145" s="481"/>
      <c r="PKZ145" s="481"/>
      <c r="PLA145" s="481"/>
      <c r="PLB145" s="481"/>
      <c r="PLC145" s="481"/>
      <c r="PLD145" s="481"/>
      <c r="PLE145" s="481"/>
      <c r="PLF145" s="481"/>
      <c r="PLG145" s="481"/>
      <c r="PLH145" s="481"/>
      <c r="PLI145" s="481"/>
      <c r="PLJ145" s="481"/>
      <c r="PLK145" s="481"/>
      <c r="PLL145" s="481"/>
      <c r="PLM145" s="481"/>
      <c r="PLN145" s="481"/>
      <c r="PLO145" s="481"/>
      <c r="PLP145" s="481"/>
      <c r="PLQ145" s="481"/>
      <c r="PLR145" s="481"/>
      <c r="PLS145" s="481"/>
      <c r="PLT145" s="481"/>
      <c r="PLU145" s="481"/>
      <c r="PLV145" s="481"/>
      <c r="PLW145" s="481"/>
      <c r="PLX145" s="481"/>
      <c r="PLY145" s="481"/>
      <c r="PLZ145" s="481"/>
      <c r="PMA145" s="481"/>
      <c r="PMB145" s="481"/>
      <c r="PMC145" s="481"/>
      <c r="PMD145" s="481"/>
      <c r="PME145" s="481"/>
      <c r="PMF145" s="481"/>
      <c r="PMG145" s="481"/>
      <c r="PMH145" s="481"/>
      <c r="PMI145" s="481"/>
      <c r="PMJ145" s="481"/>
      <c r="PMK145" s="481"/>
      <c r="PML145" s="481"/>
      <c r="PMM145" s="481"/>
      <c r="PMN145" s="481"/>
      <c r="PMO145" s="481"/>
      <c r="PMP145" s="481"/>
      <c r="PMQ145" s="481"/>
      <c r="PMR145" s="481"/>
      <c r="PMS145" s="481"/>
      <c r="PMT145" s="481"/>
      <c r="PMU145" s="481"/>
      <c r="PMV145" s="481"/>
      <c r="PMW145" s="481"/>
      <c r="PMX145" s="481"/>
      <c r="PMY145" s="481"/>
      <c r="PMZ145" s="481"/>
      <c r="PNA145" s="481"/>
      <c r="PNB145" s="481"/>
      <c r="PNC145" s="481"/>
      <c r="PND145" s="481"/>
      <c r="PNE145" s="481"/>
      <c r="PNF145" s="481"/>
      <c r="PNG145" s="481"/>
      <c r="PNH145" s="481"/>
      <c r="PNI145" s="481"/>
      <c r="PNJ145" s="481"/>
      <c r="PNK145" s="481"/>
      <c r="PNL145" s="481"/>
      <c r="PNM145" s="481"/>
      <c r="PNN145" s="481"/>
      <c r="PNO145" s="481"/>
      <c r="PNP145" s="481"/>
      <c r="PNQ145" s="481"/>
      <c r="PNR145" s="481"/>
      <c r="PNS145" s="481"/>
      <c r="PNT145" s="481"/>
      <c r="PNU145" s="481"/>
      <c r="PNV145" s="481"/>
      <c r="PNW145" s="481"/>
      <c r="PNX145" s="481"/>
      <c r="PNY145" s="481"/>
      <c r="PNZ145" s="481"/>
      <c r="POA145" s="481"/>
      <c r="POB145" s="481"/>
      <c r="POC145" s="481"/>
      <c r="POD145" s="481"/>
      <c r="POE145" s="481"/>
      <c r="POF145" s="481"/>
      <c r="POG145" s="481"/>
      <c r="POH145" s="481"/>
      <c r="POI145" s="481"/>
      <c r="POJ145" s="481"/>
      <c r="POK145" s="481"/>
      <c r="POL145" s="481"/>
      <c r="POM145" s="481"/>
      <c r="PON145" s="481"/>
      <c r="POO145" s="481"/>
      <c r="POP145" s="481"/>
      <c r="POQ145" s="481"/>
      <c r="POR145" s="481"/>
      <c r="POS145" s="481"/>
      <c r="POT145" s="481"/>
      <c r="POU145" s="481"/>
      <c r="POV145" s="481"/>
      <c r="POW145" s="481"/>
      <c r="POX145" s="481"/>
      <c r="POY145" s="481"/>
      <c r="POZ145" s="481"/>
      <c r="PPA145" s="481"/>
      <c r="PPB145" s="481"/>
      <c r="PPC145" s="481"/>
      <c r="PPD145" s="481"/>
      <c r="PPE145" s="481"/>
      <c r="PPF145" s="481"/>
      <c r="PPG145" s="481"/>
      <c r="PPH145" s="481"/>
      <c r="PPI145" s="481"/>
      <c r="PPJ145" s="481"/>
      <c r="PPK145" s="481"/>
      <c r="PPL145" s="481"/>
      <c r="PPM145" s="481"/>
      <c r="PPN145" s="481"/>
      <c r="PPO145" s="481"/>
      <c r="PPP145" s="481"/>
      <c r="PPQ145" s="481"/>
      <c r="PPR145" s="481"/>
      <c r="PPS145" s="481"/>
      <c r="PPT145" s="481"/>
      <c r="PPU145" s="481"/>
      <c r="PPV145" s="481"/>
      <c r="PPW145" s="481"/>
      <c r="PPX145" s="481"/>
      <c r="PPY145" s="481"/>
      <c r="PPZ145" s="481"/>
      <c r="PQA145" s="481"/>
      <c r="PQB145" s="481"/>
      <c r="PQC145" s="481"/>
      <c r="PQD145" s="481"/>
      <c r="PQE145" s="481"/>
      <c r="PQF145" s="481"/>
      <c r="PQG145" s="481"/>
      <c r="PQH145" s="481"/>
      <c r="PQI145" s="481"/>
      <c r="PQJ145" s="481"/>
      <c r="PQK145" s="481"/>
      <c r="PQL145" s="481"/>
      <c r="PQM145" s="481"/>
      <c r="PQN145" s="481"/>
      <c r="PQO145" s="481"/>
      <c r="PQP145" s="481"/>
      <c r="PQQ145" s="481"/>
      <c r="PQR145" s="481"/>
      <c r="PQS145" s="481"/>
      <c r="PQT145" s="481"/>
      <c r="PQU145" s="481"/>
      <c r="PQV145" s="481"/>
      <c r="PQW145" s="481"/>
      <c r="PQX145" s="481"/>
      <c r="PQY145" s="481"/>
      <c r="PQZ145" s="481"/>
      <c r="PRA145" s="481"/>
      <c r="PRB145" s="481"/>
      <c r="PRC145" s="481"/>
      <c r="PRD145" s="481"/>
      <c r="PRE145" s="481"/>
      <c r="PRF145" s="481"/>
      <c r="PRG145" s="481"/>
      <c r="PRH145" s="481"/>
      <c r="PRI145" s="481"/>
      <c r="PRJ145" s="481"/>
      <c r="PRK145" s="481"/>
      <c r="PRL145" s="481"/>
      <c r="PRM145" s="481"/>
      <c r="PRN145" s="481"/>
      <c r="PRO145" s="481"/>
      <c r="PRP145" s="481"/>
      <c r="PRQ145" s="481"/>
      <c r="PRR145" s="481"/>
      <c r="PRS145" s="481"/>
      <c r="PRT145" s="481"/>
      <c r="PRU145" s="481"/>
      <c r="PRV145" s="481"/>
      <c r="PRW145" s="481"/>
      <c r="PRX145" s="481"/>
      <c r="PRY145" s="481"/>
      <c r="PRZ145" s="481"/>
      <c r="PSA145" s="481"/>
      <c r="PSB145" s="481"/>
      <c r="PSC145" s="481"/>
      <c r="PSD145" s="481"/>
      <c r="PSE145" s="481"/>
      <c r="PSF145" s="481"/>
      <c r="PSG145" s="481"/>
      <c r="PSH145" s="481"/>
      <c r="PSI145" s="481"/>
      <c r="PSJ145" s="481"/>
      <c r="PSK145" s="481"/>
      <c r="PSL145" s="481"/>
      <c r="PSM145" s="481"/>
      <c r="PSN145" s="481"/>
      <c r="PSO145" s="481"/>
      <c r="PSP145" s="481"/>
      <c r="PSQ145" s="481"/>
      <c r="PSR145" s="481"/>
      <c r="PSS145" s="481"/>
      <c r="PST145" s="481"/>
      <c r="PSU145" s="481"/>
      <c r="PSV145" s="481"/>
      <c r="PSW145" s="481"/>
      <c r="PSX145" s="481"/>
      <c r="PSY145" s="481"/>
      <c r="PSZ145" s="481"/>
      <c r="PTA145" s="481"/>
      <c r="PTB145" s="481"/>
      <c r="PTC145" s="481"/>
      <c r="PTD145" s="481"/>
      <c r="PTE145" s="481"/>
      <c r="PTF145" s="481"/>
      <c r="PTG145" s="481"/>
      <c r="PTH145" s="481"/>
      <c r="PTI145" s="481"/>
      <c r="PTJ145" s="481"/>
      <c r="PTK145" s="481"/>
      <c r="PTL145" s="481"/>
      <c r="PTM145" s="481"/>
      <c r="PTN145" s="481"/>
      <c r="PTO145" s="481"/>
      <c r="PTP145" s="481"/>
      <c r="PTQ145" s="481"/>
      <c r="PTR145" s="481"/>
      <c r="PTS145" s="481"/>
      <c r="PTT145" s="481"/>
      <c r="PTU145" s="481"/>
      <c r="PTV145" s="481"/>
      <c r="PTW145" s="481"/>
      <c r="PTX145" s="481"/>
      <c r="PTY145" s="481"/>
      <c r="PTZ145" s="481"/>
      <c r="PUA145" s="481"/>
      <c r="PUB145" s="481"/>
      <c r="PUC145" s="481"/>
      <c r="PUD145" s="481"/>
      <c r="PUE145" s="481"/>
      <c r="PUF145" s="481"/>
      <c r="PUG145" s="481"/>
      <c r="PUH145" s="481"/>
      <c r="PUI145" s="481"/>
      <c r="PUJ145" s="481"/>
      <c r="PUK145" s="481"/>
      <c r="PUL145" s="481"/>
      <c r="PUM145" s="481"/>
      <c r="PUN145" s="481"/>
      <c r="PUO145" s="481"/>
      <c r="PUP145" s="481"/>
      <c r="PUQ145" s="481"/>
      <c r="PUR145" s="481"/>
      <c r="PUS145" s="481"/>
      <c r="PUT145" s="481"/>
      <c r="PUU145" s="481"/>
      <c r="PUV145" s="481"/>
      <c r="PUW145" s="481"/>
      <c r="PUX145" s="481"/>
      <c r="PUY145" s="481"/>
      <c r="PUZ145" s="481"/>
      <c r="PVA145" s="481"/>
      <c r="PVB145" s="481"/>
      <c r="PVC145" s="481"/>
      <c r="PVD145" s="481"/>
      <c r="PVE145" s="481"/>
      <c r="PVF145" s="481"/>
      <c r="PVG145" s="481"/>
      <c r="PVH145" s="481"/>
      <c r="PVI145" s="481"/>
      <c r="PVJ145" s="481"/>
      <c r="PVK145" s="481"/>
      <c r="PVL145" s="481"/>
      <c r="PVM145" s="481"/>
      <c r="PVN145" s="481"/>
      <c r="PVO145" s="481"/>
      <c r="PVP145" s="481"/>
      <c r="PVQ145" s="481"/>
      <c r="PVR145" s="481"/>
      <c r="PVS145" s="481"/>
      <c r="PVT145" s="481"/>
      <c r="PVU145" s="481"/>
      <c r="PVV145" s="481"/>
      <c r="PVW145" s="481"/>
      <c r="PVX145" s="481"/>
      <c r="PVY145" s="481"/>
      <c r="PVZ145" s="481"/>
      <c r="PWA145" s="481"/>
      <c r="PWB145" s="481"/>
      <c r="PWC145" s="481"/>
      <c r="PWD145" s="481"/>
      <c r="PWE145" s="481"/>
      <c r="PWF145" s="481"/>
      <c r="PWG145" s="481"/>
      <c r="PWH145" s="481"/>
      <c r="PWI145" s="481"/>
      <c r="PWJ145" s="481"/>
      <c r="PWK145" s="481"/>
      <c r="PWL145" s="481"/>
      <c r="PWM145" s="481"/>
      <c r="PWN145" s="481"/>
      <c r="PWO145" s="481"/>
      <c r="PWP145" s="481"/>
      <c r="PWQ145" s="481"/>
      <c r="PWR145" s="481"/>
      <c r="PWS145" s="481"/>
      <c r="PWT145" s="481"/>
      <c r="PWU145" s="481"/>
      <c r="PWV145" s="481"/>
      <c r="PWW145" s="481"/>
      <c r="PWX145" s="481"/>
      <c r="PWY145" s="481"/>
      <c r="PWZ145" s="481"/>
      <c r="PXA145" s="481"/>
      <c r="PXB145" s="481"/>
      <c r="PXC145" s="481"/>
      <c r="PXD145" s="481"/>
      <c r="PXE145" s="481"/>
      <c r="PXF145" s="481"/>
      <c r="PXG145" s="481"/>
      <c r="PXH145" s="481"/>
      <c r="PXI145" s="481"/>
      <c r="PXJ145" s="481"/>
      <c r="PXK145" s="481"/>
      <c r="PXL145" s="481"/>
      <c r="PXM145" s="481"/>
      <c r="PXN145" s="481"/>
      <c r="PXO145" s="481"/>
      <c r="PXP145" s="481"/>
      <c r="PXQ145" s="481"/>
      <c r="PXR145" s="481"/>
      <c r="PXS145" s="481"/>
      <c r="PXT145" s="481"/>
      <c r="PXU145" s="481"/>
      <c r="PXV145" s="481"/>
      <c r="PXW145" s="481"/>
      <c r="PXX145" s="481"/>
      <c r="PXY145" s="481"/>
      <c r="PXZ145" s="481"/>
      <c r="PYA145" s="481"/>
      <c r="PYB145" s="481"/>
      <c r="PYC145" s="481"/>
      <c r="PYD145" s="481"/>
      <c r="PYE145" s="481"/>
      <c r="PYF145" s="481"/>
      <c r="PYG145" s="481"/>
      <c r="PYH145" s="481"/>
      <c r="PYI145" s="481"/>
      <c r="PYJ145" s="481"/>
      <c r="PYK145" s="481"/>
      <c r="PYL145" s="481"/>
      <c r="PYM145" s="481"/>
      <c r="PYN145" s="481"/>
      <c r="PYO145" s="481"/>
      <c r="PYP145" s="481"/>
      <c r="PYQ145" s="481"/>
      <c r="PYR145" s="481"/>
      <c r="PYS145" s="481"/>
      <c r="PYT145" s="481"/>
      <c r="PYU145" s="481"/>
      <c r="PYV145" s="481"/>
      <c r="PYW145" s="481"/>
      <c r="PYX145" s="481"/>
      <c r="PYY145" s="481"/>
      <c r="PYZ145" s="481"/>
      <c r="PZA145" s="481"/>
      <c r="PZB145" s="481"/>
      <c r="PZC145" s="481"/>
      <c r="PZD145" s="481"/>
      <c r="PZE145" s="481"/>
      <c r="PZF145" s="481"/>
      <c r="PZG145" s="481"/>
      <c r="PZH145" s="481"/>
      <c r="PZI145" s="481"/>
      <c r="PZJ145" s="481"/>
      <c r="PZK145" s="481"/>
      <c r="PZL145" s="481"/>
      <c r="PZM145" s="481"/>
      <c r="PZN145" s="481"/>
      <c r="PZO145" s="481"/>
      <c r="PZP145" s="481"/>
      <c r="PZQ145" s="481"/>
      <c r="PZR145" s="481"/>
      <c r="PZS145" s="481"/>
      <c r="PZT145" s="481"/>
      <c r="PZU145" s="481"/>
      <c r="PZV145" s="481"/>
      <c r="PZW145" s="481"/>
      <c r="PZX145" s="481"/>
      <c r="PZY145" s="481"/>
      <c r="PZZ145" s="481"/>
      <c r="QAA145" s="481"/>
      <c r="QAB145" s="481"/>
      <c r="QAC145" s="481"/>
      <c r="QAD145" s="481"/>
      <c r="QAE145" s="481"/>
      <c r="QAF145" s="481"/>
      <c r="QAG145" s="481"/>
      <c r="QAH145" s="481"/>
      <c r="QAI145" s="481"/>
      <c r="QAJ145" s="481"/>
      <c r="QAK145" s="481"/>
      <c r="QAL145" s="481"/>
      <c r="QAM145" s="481"/>
      <c r="QAN145" s="481"/>
      <c r="QAO145" s="481"/>
      <c r="QAP145" s="481"/>
      <c r="QAQ145" s="481"/>
      <c r="QAR145" s="481"/>
      <c r="QAS145" s="481"/>
      <c r="QAT145" s="481"/>
      <c r="QAU145" s="481"/>
      <c r="QAV145" s="481"/>
      <c r="QAW145" s="481"/>
      <c r="QAX145" s="481"/>
      <c r="QAY145" s="481"/>
      <c r="QAZ145" s="481"/>
      <c r="QBA145" s="481"/>
      <c r="QBB145" s="481"/>
      <c r="QBC145" s="481"/>
      <c r="QBD145" s="481"/>
      <c r="QBE145" s="481"/>
      <c r="QBF145" s="481"/>
      <c r="QBG145" s="481"/>
      <c r="QBH145" s="481"/>
      <c r="QBI145" s="481"/>
      <c r="QBJ145" s="481"/>
      <c r="QBK145" s="481"/>
      <c r="QBL145" s="481"/>
      <c r="QBM145" s="481"/>
      <c r="QBN145" s="481"/>
      <c r="QBO145" s="481"/>
      <c r="QBP145" s="481"/>
      <c r="QBQ145" s="481"/>
      <c r="QBR145" s="481"/>
      <c r="QBS145" s="481"/>
      <c r="QBT145" s="481"/>
      <c r="QBU145" s="481"/>
      <c r="QBV145" s="481"/>
      <c r="QBW145" s="481"/>
      <c r="QBX145" s="481"/>
      <c r="QBY145" s="481"/>
      <c r="QBZ145" s="481"/>
      <c r="QCA145" s="481"/>
      <c r="QCB145" s="481"/>
      <c r="QCC145" s="481"/>
      <c r="QCD145" s="481"/>
      <c r="QCE145" s="481"/>
      <c r="QCF145" s="481"/>
      <c r="QCG145" s="481"/>
      <c r="QCH145" s="481"/>
      <c r="QCI145" s="481"/>
      <c r="QCJ145" s="481"/>
      <c r="QCK145" s="481"/>
      <c r="QCL145" s="481"/>
      <c r="QCM145" s="481"/>
      <c r="QCN145" s="481"/>
      <c r="QCO145" s="481"/>
      <c r="QCP145" s="481"/>
      <c r="QCQ145" s="481"/>
      <c r="QCR145" s="481"/>
      <c r="QCS145" s="481"/>
      <c r="QCT145" s="481"/>
      <c r="QCU145" s="481"/>
      <c r="QCV145" s="481"/>
      <c r="QCW145" s="481"/>
      <c r="QCX145" s="481"/>
      <c r="QCY145" s="481"/>
      <c r="QCZ145" s="481"/>
      <c r="QDA145" s="481"/>
      <c r="QDB145" s="481"/>
      <c r="QDC145" s="481"/>
      <c r="QDD145" s="481"/>
      <c r="QDE145" s="481"/>
      <c r="QDF145" s="481"/>
      <c r="QDG145" s="481"/>
      <c r="QDH145" s="481"/>
      <c r="QDI145" s="481"/>
      <c r="QDJ145" s="481"/>
      <c r="QDK145" s="481"/>
      <c r="QDL145" s="481"/>
      <c r="QDM145" s="481"/>
      <c r="QDN145" s="481"/>
      <c r="QDO145" s="481"/>
      <c r="QDP145" s="481"/>
      <c r="QDQ145" s="481"/>
      <c r="QDR145" s="481"/>
      <c r="QDS145" s="481"/>
      <c r="QDT145" s="481"/>
      <c r="QDU145" s="481"/>
      <c r="QDV145" s="481"/>
      <c r="QDW145" s="481"/>
      <c r="QDX145" s="481"/>
      <c r="QDY145" s="481"/>
      <c r="QDZ145" s="481"/>
      <c r="QEA145" s="481"/>
      <c r="QEB145" s="481"/>
      <c r="QEC145" s="481"/>
      <c r="QED145" s="481"/>
      <c r="QEE145" s="481"/>
      <c r="QEF145" s="481"/>
      <c r="QEG145" s="481"/>
      <c r="QEH145" s="481"/>
      <c r="QEI145" s="481"/>
      <c r="QEJ145" s="481"/>
      <c r="QEK145" s="481"/>
      <c r="QEL145" s="481"/>
      <c r="QEM145" s="481"/>
      <c r="QEN145" s="481"/>
      <c r="QEO145" s="481"/>
      <c r="QEP145" s="481"/>
      <c r="QEQ145" s="481"/>
      <c r="QER145" s="481"/>
      <c r="QES145" s="481"/>
      <c r="QET145" s="481"/>
      <c r="QEU145" s="481"/>
      <c r="QEV145" s="481"/>
      <c r="QEW145" s="481"/>
      <c r="QEX145" s="481"/>
      <c r="QEY145" s="481"/>
      <c r="QEZ145" s="481"/>
      <c r="QFA145" s="481"/>
      <c r="QFB145" s="481"/>
      <c r="QFC145" s="481"/>
      <c r="QFD145" s="481"/>
      <c r="QFE145" s="481"/>
      <c r="QFF145" s="481"/>
      <c r="QFG145" s="481"/>
      <c r="QFH145" s="481"/>
      <c r="QFI145" s="481"/>
      <c r="QFJ145" s="481"/>
      <c r="QFK145" s="481"/>
      <c r="QFL145" s="481"/>
      <c r="QFM145" s="481"/>
      <c r="QFN145" s="481"/>
      <c r="QFO145" s="481"/>
      <c r="QFP145" s="481"/>
      <c r="QFQ145" s="481"/>
      <c r="QFR145" s="481"/>
      <c r="QFS145" s="481"/>
      <c r="QFT145" s="481"/>
      <c r="QFU145" s="481"/>
      <c r="QFV145" s="481"/>
      <c r="QFW145" s="481"/>
      <c r="QFX145" s="481"/>
      <c r="QFY145" s="481"/>
      <c r="QFZ145" s="481"/>
      <c r="QGA145" s="481"/>
      <c r="QGB145" s="481"/>
      <c r="QGC145" s="481"/>
      <c r="QGD145" s="481"/>
      <c r="QGE145" s="481"/>
      <c r="QGF145" s="481"/>
      <c r="QGG145" s="481"/>
      <c r="QGH145" s="481"/>
      <c r="QGI145" s="481"/>
      <c r="QGJ145" s="481"/>
      <c r="QGK145" s="481"/>
      <c r="QGL145" s="481"/>
      <c r="QGM145" s="481"/>
      <c r="QGN145" s="481"/>
      <c r="QGO145" s="481"/>
      <c r="QGP145" s="481"/>
      <c r="QGQ145" s="481"/>
      <c r="QGR145" s="481"/>
      <c r="QGS145" s="481"/>
      <c r="QGT145" s="481"/>
      <c r="QGU145" s="481"/>
      <c r="QGV145" s="481"/>
      <c r="QGW145" s="481"/>
      <c r="QGX145" s="481"/>
      <c r="QGY145" s="481"/>
      <c r="QGZ145" s="481"/>
      <c r="QHA145" s="481"/>
      <c r="QHB145" s="481"/>
      <c r="QHC145" s="481"/>
      <c r="QHD145" s="481"/>
      <c r="QHE145" s="481"/>
      <c r="QHF145" s="481"/>
      <c r="QHG145" s="481"/>
      <c r="QHH145" s="481"/>
      <c r="QHI145" s="481"/>
      <c r="QHJ145" s="481"/>
      <c r="QHK145" s="481"/>
      <c r="QHL145" s="481"/>
      <c r="QHM145" s="481"/>
      <c r="QHN145" s="481"/>
      <c r="QHO145" s="481"/>
      <c r="QHP145" s="481"/>
      <c r="QHQ145" s="481"/>
      <c r="QHR145" s="481"/>
      <c r="QHS145" s="481"/>
      <c r="QHT145" s="481"/>
      <c r="QHU145" s="481"/>
      <c r="QHV145" s="481"/>
      <c r="QHW145" s="481"/>
      <c r="QHX145" s="481"/>
      <c r="QHY145" s="481"/>
      <c r="QHZ145" s="481"/>
      <c r="QIA145" s="481"/>
      <c r="QIB145" s="481"/>
      <c r="QIC145" s="481"/>
      <c r="QID145" s="481"/>
      <c r="QIE145" s="481"/>
      <c r="QIF145" s="481"/>
      <c r="QIG145" s="481"/>
      <c r="QIH145" s="481"/>
      <c r="QII145" s="481"/>
      <c r="QIJ145" s="481"/>
      <c r="QIK145" s="481"/>
      <c r="QIL145" s="481"/>
      <c r="QIM145" s="481"/>
      <c r="QIN145" s="481"/>
      <c r="QIO145" s="481"/>
      <c r="QIP145" s="481"/>
      <c r="QIQ145" s="481"/>
      <c r="QIR145" s="481"/>
      <c r="QIS145" s="481"/>
      <c r="QIT145" s="481"/>
      <c r="QIU145" s="481"/>
      <c r="QIV145" s="481"/>
      <c r="QIW145" s="481"/>
      <c r="QIX145" s="481"/>
      <c r="QIY145" s="481"/>
      <c r="QIZ145" s="481"/>
      <c r="QJA145" s="481"/>
      <c r="QJB145" s="481"/>
      <c r="QJC145" s="481"/>
      <c r="QJD145" s="481"/>
      <c r="QJE145" s="481"/>
      <c r="QJF145" s="481"/>
      <c r="QJG145" s="481"/>
      <c r="QJH145" s="481"/>
      <c r="QJI145" s="481"/>
      <c r="QJJ145" s="481"/>
      <c r="QJK145" s="481"/>
      <c r="QJL145" s="481"/>
      <c r="QJM145" s="481"/>
      <c r="QJN145" s="481"/>
      <c r="QJO145" s="481"/>
      <c r="QJP145" s="481"/>
      <c r="QJQ145" s="481"/>
      <c r="QJR145" s="481"/>
      <c r="QJS145" s="481"/>
      <c r="QJT145" s="481"/>
      <c r="QJU145" s="481"/>
      <c r="QJV145" s="481"/>
      <c r="QJW145" s="481"/>
      <c r="QJX145" s="481"/>
      <c r="QJY145" s="481"/>
      <c r="QJZ145" s="481"/>
      <c r="QKA145" s="481"/>
      <c r="QKB145" s="481"/>
      <c r="QKC145" s="481"/>
      <c r="QKD145" s="481"/>
      <c r="QKE145" s="481"/>
      <c r="QKF145" s="481"/>
      <c r="QKG145" s="481"/>
      <c r="QKH145" s="481"/>
      <c r="QKI145" s="481"/>
      <c r="QKJ145" s="481"/>
      <c r="QKK145" s="481"/>
      <c r="QKL145" s="481"/>
      <c r="QKM145" s="481"/>
      <c r="QKN145" s="481"/>
      <c r="QKO145" s="481"/>
      <c r="QKP145" s="481"/>
      <c r="QKQ145" s="481"/>
      <c r="QKR145" s="481"/>
      <c r="QKS145" s="481"/>
      <c r="QKT145" s="481"/>
      <c r="QKU145" s="481"/>
      <c r="QKV145" s="481"/>
      <c r="QKW145" s="481"/>
      <c r="QKX145" s="481"/>
      <c r="QKY145" s="481"/>
      <c r="QKZ145" s="481"/>
      <c r="QLA145" s="481"/>
      <c r="QLB145" s="481"/>
      <c r="QLC145" s="481"/>
      <c r="QLD145" s="481"/>
      <c r="QLE145" s="481"/>
      <c r="QLF145" s="481"/>
      <c r="QLG145" s="481"/>
      <c r="QLH145" s="481"/>
      <c r="QLI145" s="481"/>
      <c r="QLJ145" s="481"/>
      <c r="QLK145" s="481"/>
      <c r="QLL145" s="481"/>
      <c r="QLM145" s="481"/>
      <c r="QLN145" s="481"/>
      <c r="QLO145" s="481"/>
      <c r="QLP145" s="481"/>
      <c r="QLQ145" s="481"/>
      <c r="QLR145" s="481"/>
      <c r="QLS145" s="481"/>
      <c r="QLT145" s="481"/>
      <c r="QLU145" s="481"/>
      <c r="QLV145" s="481"/>
      <c r="QLW145" s="481"/>
      <c r="QLX145" s="481"/>
      <c r="QLY145" s="481"/>
      <c r="QLZ145" s="481"/>
      <c r="QMA145" s="481"/>
      <c r="QMB145" s="481"/>
      <c r="QMC145" s="481"/>
      <c r="QMD145" s="481"/>
      <c r="QME145" s="481"/>
      <c r="QMF145" s="481"/>
      <c r="QMG145" s="481"/>
      <c r="QMH145" s="481"/>
      <c r="QMI145" s="481"/>
      <c r="QMJ145" s="481"/>
      <c r="QMK145" s="481"/>
      <c r="QML145" s="481"/>
      <c r="QMM145" s="481"/>
      <c r="QMN145" s="481"/>
      <c r="QMO145" s="481"/>
      <c r="QMP145" s="481"/>
      <c r="QMQ145" s="481"/>
      <c r="QMR145" s="481"/>
      <c r="QMS145" s="481"/>
      <c r="QMT145" s="481"/>
      <c r="QMU145" s="481"/>
      <c r="QMV145" s="481"/>
      <c r="QMW145" s="481"/>
      <c r="QMX145" s="481"/>
      <c r="QMY145" s="481"/>
      <c r="QMZ145" s="481"/>
      <c r="QNA145" s="481"/>
      <c r="QNB145" s="481"/>
      <c r="QNC145" s="481"/>
      <c r="QND145" s="481"/>
      <c r="QNE145" s="481"/>
      <c r="QNF145" s="481"/>
      <c r="QNG145" s="481"/>
      <c r="QNH145" s="481"/>
      <c r="QNI145" s="481"/>
      <c r="QNJ145" s="481"/>
      <c r="QNK145" s="481"/>
      <c r="QNL145" s="481"/>
      <c r="QNM145" s="481"/>
      <c r="QNN145" s="481"/>
      <c r="QNO145" s="481"/>
      <c r="QNP145" s="481"/>
      <c r="QNQ145" s="481"/>
      <c r="QNR145" s="481"/>
      <c r="QNS145" s="481"/>
      <c r="QNT145" s="481"/>
      <c r="QNU145" s="481"/>
      <c r="QNV145" s="481"/>
      <c r="QNW145" s="481"/>
      <c r="QNX145" s="481"/>
      <c r="QNY145" s="481"/>
      <c r="QNZ145" s="481"/>
      <c r="QOA145" s="481"/>
      <c r="QOB145" s="481"/>
      <c r="QOC145" s="481"/>
      <c r="QOD145" s="481"/>
      <c r="QOE145" s="481"/>
      <c r="QOF145" s="481"/>
      <c r="QOG145" s="481"/>
      <c r="QOH145" s="481"/>
      <c r="QOI145" s="481"/>
      <c r="QOJ145" s="481"/>
      <c r="QOK145" s="481"/>
      <c r="QOL145" s="481"/>
      <c r="QOM145" s="481"/>
      <c r="QON145" s="481"/>
      <c r="QOO145" s="481"/>
      <c r="QOP145" s="481"/>
      <c r="QOQ145" s="481"/>
      <c r="QOR145" s="481"/>
      <c r="QOS145" s="481"/>
      <c r="QOT145" s="481"/>
      <c r="QOU145" s="481"/>
      <c r="QOV145" s="481"/>
      <c r="QOW145" s="481"/>
      <c r="QOX145" s="481"/>
      <c r="QOY145" s="481"/>
      <c r="QOZ145" s="481"/>
      <c r="QPA145" s="481"/>
      <c r="QPB145" s="481"/>
      <c r="QPC145" s="481"/>
      <c r="QPD145" s="481"/>
      <c r="QPE145" s="481"/>
      <c r="QPF145" s="481"/>
      <c r="QPG145" s="481"/>
      <c r="QPH145" s="481"/>
      <c r="QPI145" s="481"/>
      <c r="QPJ145" s="481"/>
      <c r="QPK145" s="481"/>
      <c r="QPL145" s="481"/>
      <c r="QPM145" s="481"/>
      <c r="QPN145" s="481"/>
      <c r="QPO145" s="481"/>
      <c r="QPP145" s="481"/>
      <c r="QPQ145" s="481"/>
      <c r="QPR145" s="481"/>
      <c r="QPS145" s="481"/>
      <c r="QPT145" s="481"/>
      <c r="QPU145" s="481"/>
      <c r="QPV145" s="481"/>
      <c r="QPW145" s="481"/>
      <c r="QPX145" s="481"/>
      <c r="QPY145" s="481"/>
      <c r="QPZ145" s="481"/>
      <c r="QQA145" s="481"/>
      <c r="QQB145" s="481"/>
      <c r="QQC145" s="481"/>
      <c r="QQD145" s="481"/>
      <c r="QQE145" s="481"/>
      <c r="QQF145" s="481"/>
      <c r="QQG145" s="481"/>
      <c r="QQH145" s="481"/>
      <c r="QQI145" s="481"/>
      <c r="QQJ145" s="481"/>
      <c r="QQK145" s="481"/>
      <c r="QQL145" s="481"/>
      <c r="QQM145" s="481"/>
      <c r="QQN145" s="481"/>
      <c r="QQO145" s="481"/>
      <c r="QQP145" s="481"/>
      <c r="QQQ145" s="481"/>
      <c r="QQR145" s="481"/>
      <c r="QQS145" s="481"/>
      <c r="QQT145" s="481"/>
      <c r="QQU145" s="481"/>
      <c r="QQV145" s="481"/>
      <c r="QQW145" s="481"/>
      <c r="QQX145" s="481"/>
      <c r="QQY145" s="481"/>
      <c r="QQZ145" s="481"/>
      <c r="QRA145" s="481"/>
      <c r="QRB145" s="481"/>
      <c r="QRC145" s="481"/>
      <c r="QRD145" s="481"/>
      <c r="QRE145" s="481"/>
      <c r="QRF145" s="481"/>
      <c r="QRG145" s="481"/>
      <c r="QRH145" s="481"/>
      <c r="QRI145" s="481"/>
      <c r="QRJ145" s="481"/>
      <c r="QRK145" s="481"/>
      <c r="QRL145" s="481"/>
      <c r="QRM145" s="481"/>
      <c r="QRN145" s="481"/>
      <c r="QRO145" s="481"/>
      <c r="QRP145" s="481"/>
      <c r="QRQ145" s="481"/>
      <c r="QRR145" s="481"/>
      <c r="QRS145" s="481"/>
      <c r="QRT145" s="481"/>
      <c r="QRU145" s="481"/>
      <c r="QRV145" s="481"/>
      <c r="QRW145" s="481"/>
      <c r="QRX145" s="481"/>
      <c r="QRY145" s="481"/>
      <c r="QRZ145" s="481"/>
      <c r="QSA145" s="481"/>
      <c r="QSB145" s="481"/>
      <c r="QSC145" s="481"/>
      <c r="QSD145" s="481"/>
      <c r="QSE145" s="481"/>
      <c r="QSF145" s="481"/>
      <c r="QSG145" s="481"/>
      <c r="QSH145" s="481"/>
      <c r="QSI145" s="481"/>
      <c r="QSJ145" s="481"/>
      <c r="QSK145" s="481"/>
      <c r="QSL145" s="481"/>
      <c r="QSM145" s="481"/>
      <c r="QSN145" s="481"/>
      <c r="QSO145" s="481"/>
      <c r="QSP145" s="481"/>
      <c r="QSQ145" s="481"/>
      <c r="QSR145" s="481"/>
      <c r="QSS145" s="481"/>
      <c r="QST145" s="481"/>
      <c r="QSU145" s="481"/>
      <c r="QSV145" s="481"/>
      <c r="QSW145" s="481"/>
      <c r="QSX145" s="481"/>
      <c r="QSY145" s="481"/>
      <c r="QSZ145" s="481"/>
      <c r="QTA145" s="481"/>
      <c r="QTB145" s="481"/>
      <c r="QTC145" s="481"/>
      <c r="QTD145" s="481"/>
      <c r="QTE145" s="481"/>
      <c r="QTF145" s="481"/>
      <c r="QTG145" s="481"/>
      <c r="QTH145" s="481"/>
      <c r="QTI145" s="481"/>
      <c r="QTJ145" s="481"/>
      <c r="QTK145" s="481"/>
      <c r="QTL145" s="481"/>
      <c r="QTM145" s="481"/>
      <c r="QTN145" s="481"/>
      <c r="QTO145" s="481"/>
      <c r="QTP145" s="481"/>
      <c r="QTQ145" s="481"/>
      <c r="QTR145" s="481"/>
      <c r="QTS145" s="481"/>
      <c r="QTT145" s="481"/>
      <c r="QTU145" s="481"/>
      <c r="QTV145" s="481"/>
      <c r="QTW145" s="481"/>
      <c r="QTX145" s="481"/>
      <c r="QTY145" s="481"/>
      <c r="QTZ145" s="481"/>
      <c r="QUA145" s="481"/>
      <c r="QUB145" s="481"/>
      <c r="QUC145" s="481"/>
      <c r="QUD145" s="481"/>
      <c r="QUE145" s="481"/>
      <c r="QUF145" s="481"/>
      <c r="QUG145" s="481"/>
      <c r="QUH145" s="481"/>
      <c r="QUI145" s="481"/>
      <c r="QUJ145" s="481"/>
      <c r="QUK145" s="481"/>
      <c r="QUL145" s="481"/>
      <c r="QUM145" s="481"/>
      <c r="QUN145" s="481"/>
      <c r="QUO145" s="481"/>
      <c r="QUP145" s="481"/>
      <c r="QUQ145" s="481"/>
      <c r="QUR145" s="481"/>
      <c r="QUS145" s="481"/>
      <c r="QUT145" s="481"/>
      <c r="QUU145" s="481"/>
      <c r="QUV145" s="481"/>
      <c r="QUW145" s="481"/>
      <c r="QUX145" s="481"/>
      <c r="QUY145" s="481"/>
      <c r="QUZ145" s="481"/>
      <c r="QVA145" s="481"/>
      <c r="QVB145" s="481"/>
      <c r="QVC145" s="481"/>
      <c r="QVD145" s="481"/>
      <c r="QVE145" s="481"/>
      <c r="QVF145" s="481"/>
      <c r="QVG145" s="481"/>
      <c r="QVH145" s="481"/>
      <c r="QVI145" s="481"/>
      <c r="QVJ145" s="481"/>
      <c r="QVK145" s="481"/>
      <c r="QVL145" s="481"/>
      <c r="QVM145" s="481"/>
      <c r="QVN145" s="481"/>
      <c r="QVO145" s="481"/>
      <c r="QVP145" s="481"/>
      <c r="QVQ145" s="481"/>
      <c r="QVR145" s="481"/>
      <c r="QVS145" s="481"/>
      <c r="QVT145" s="481"/>
      <c r="QVU145" s="481"/>
      <c r="QVV145" s="481"/>
      <c r="QVW145" s="481"/>
      <c r="QVX145" s="481"/>
      <c r="QVY145" s="481"/>
      <c r="QVZ145" s="481"/>
      <c r="QWA145" s="481"/>
      <c r="QWB145" s="481"/>
      <c r="QWC145" s="481"/>
      <c r="QWD145" s="481"/>
      <c r="QWE145" s="481"/>
      <c r="QWF145" s="481"/>
      <c r="QWG145" s="481"/>
      <c r="QWH145" s="481"/>
      <c r="QWI145" s="481"/>
      <c r="QWJ145" s="481"/>
      <c r="QWK145" s="481"/>
      <c r="QWL145" s="481"/>
      <c r="QWM145" s="481"/>
      <c r="QWN145" s="481"/>
      <c r="QWO145" s="481"/>
      <c r="QWP145" s="481"/>
      <c r="QWQ145" s="481"/>
      <c r="QWR145" s="481"/>
      <c r="QWS145" s="481"/>
      <c r="QWT145" s="481"/>
      <c r="QWU145" s="481"/>
      <c r="QWV145" s="481"/>
      <c r="QWW145" s="481"/>
      <c r="QWX145" s="481"/>
      <c r="QWY145" s="481"/>
      <c r="QWZ145" s="481"/>
      <c r="QXA145" s="481"/>
      <c r="QXB145" s="481"/>
      <c r="QXC145" s="481"/>
      <c r="QXD145" s="481"/>
      <c r="QXE145" s="481"/>
      <c r="QXF145" s="481"/>
      <c r="QXG145" s="481"/>
      <c r="QXH145" s="481"/>
      <c r="QXI145" s="481"/>
      <c r="QXJ145" s="481"/>
      <c r="QXK145" s="481"/>
      <c r="QXL145" s="481"/>
      <c r="QXM145" s="481"/>
      <c r="QXN145" s="481"/>
      <c r="QXO145" s="481"/>
      <c r="QXP145" s="481"/>
      <c r="QXQ145" s="481"/>
      <c r="QXR145" s="481"/>
      <c r="QXS145" s="481"/>
      <c r="QXT145" s="481"/>
      <c r="QXU145" s="481"/>
      <c r="QXV145" s="481"/>
      <c r="QXW145" s="481"/>
      <c r="QXX145" s="481"/>
      <c r="QXY145" s="481"/>
      <c r="QXZ145" s="481"/>
      <c r="QYA145" s="481"/>
      <c r="QYB145" s="481"/>
      <c r="QYC145" s="481"/>
      <c r="QYD145" s="481"/>
      <c r="QYE145" s="481"/>
      <c r="QYF145" s="481"/>
      <c r="QYG145" s="481"/>
      <c r="QYH145" s="481"/>
      <c r="QYI145" s="481"/>
      <c r="QYJ145" s="481"/>
      <c r="QYK145" s="481"/>
      <c r="QYL145" s="481"/>
      <c r="QYM145" s="481"/>
      <c r="QYN145" s="481"/>
      <c r="QYO145" s="481"/>
      <c r="QYP145" s="481"/>
      <c r="QYQ145" s="481"/>
      <c r="QYR145" s="481"/>
      <c r="QYS145" s="481"/>
      <c r="QYT145" s="481"/>
      <c r="QYU145" s="481"/>
      <c r="QYV145" s="481"/>
      <c r="QYW145" s="481"/>
      <c r="QYX145" s="481"/>
      <c r="QYY145" s="481"/>
      <c r="QYZ145" s="481"/>
      <c r="QZA145" s="481"/>
      <c r="QZB145" s="481"/>
      <c r="QZC145" s="481"/>
      <c r="QZD145" s="481"/>
      <c r="QZE145" s="481"/>
      <c r="QZF145" s="481"/>
      <c r="QZG145" s="481"/>
      <c r="QZH145" s="481"/>
      <c r="QZI145" s="481"/>
      <c r="QZJ145" s="481"/>
      <c r="QZK145" s="481"/>
      <c r="QZL145" s="481"/>
      <c r="QZM145" s="481"/>
      <c r="QZN145" s="481"/>
      <c r="QZO145" s="481"/>
      <c r="QZP145" s="481"/>
      <c r="QZQ145" s="481"/>
      <c r="QZR145" s="481"/>
      <c r="QZS145" s="481"/>
      <c r="QZT145" s="481"/>
      <c r="QZU145" s="481"/>
      <c r="QZV145" s="481"/>
      <c r="QZW145" s="481"/>
      <c r="QZX145" s="481"/>
      <c r="QZY145" s="481"/>
      <c r="QZZ145" s="481"/>
      <c r="RAA145" s="481"/>
      <c r="RAB145" s="481"/>
      <c r="RAC145" s="481"/>
      <c r="RAD145" s="481"/>
      <c r="RAE145" s="481"/>
      <c r="RAF145" s="481"/>
      <c r="RAG145" s="481"/>
      <c r="RAH145" s="481"/>
      <c r="RAI145" s="481"/>
      <c r="RAJ145" s="481"/>
      <c r="RAK145" s="481"/>
      <c r="RAL145" s="481"/>
      <c r="RAM145" s="481"/>
      <c r="RAN145" s="481"/>
      <c r="RAO145" s="481"/>
      <c r="RAP145" s="481"/>
      <c r="RAQ145" s="481"/>
      <c r="RAR145" s="481"/>
      <c r="RAS145" s="481"/>
      <c r="RAT145" s="481"/>
      <c r="RAU145" s="481"/>
      <c r="RAV145" s="481"/>
      <c r="RAW145" s="481"/>
      <c r="RAX145" s="481"/>
      <c r="RAY145" s="481"/>
      <c r="RAZ145" s="481"/>
      <c r="RBA145" s="481"/>
      <c r="RBB145" s="481"/>
      <c r="RBC145" s="481"/>
      <c r="RBD145" s="481"/>
      <c r="RBE145" s="481"/>
      <c r="RBF145" s="481"/>
      <c r="RBG145" s="481"/>
      <c r="RBH145" s="481"/>
      <c r="RBI145" s="481"/>
      <c r="RBJ145" s="481"/>
      <c r="RBK145" s="481"/>
      <c r="RBL145" s="481"/>
      <c r="RBM145" s="481"/>
      <c r="RBN145" s="481"/>
      <c r="RBO145" s="481"/>
      <c r="RBP145" s="481"/>
      <c r="RBQ145" s="481"/>
      <c r="RBR145" s="481"/>
      <c r="RBS145" s="481"/>
      <c r="RBT145" s="481"/>
      <c r="RBU145" s="481"/>
      <c r="RBV145" s="481"/>
      <c r="RBW145" s="481"/>
      <c r="RBX145" s="481"/>
      <c r="RBY145" s="481"/>
      <c r="RBZ145" s="481"/>
      <c r="RCA145" s="481"/>
      <c r="RCB145" s="481"/>
      <c r="RCC145" s="481"/>
      <c r="RCD145" s="481"/>
      <c r="RCE145" s="481"/>
      <c r="RCF145" s="481"/>
      <c r="RCG145" s="481"/>
      <c r="RCH145" s="481"/>
      <c r="RCI145" s="481"/>
      <c r="RCJ145" s="481"/>
      <c r="RCK145" s="481"/>
      <c r="RCL145" s="481"/>
      <c r="RCM145" s="481"/>
      <c r="RCN145" s="481"/>
      <c r="RCO145" s="481"/>
      <c r="RCP145" s="481"/>
      <c r="RCQ145" s="481"/>
      <c r="RCR145" s="481"/>
      <c r="RCS145" s="481"/>
      <c r="RCT145" s="481"/>
      <c r="RCU145" s="481"/>
      <c r="RCV145" s="481"/>
      <c r="RCW145" s="481"/>
      <c r="RCX145" s="481"/>
      <c r="RCY145" s="481"/>
      <c r="RCZ145" s="481"/>
      <c r="RDA145" s="481"/>
      <c r="RDB145" s="481"/>
      <c r="RDC145" s="481"/>
      <c r="RDD145" s="481"/>
      <c r="RDE145" s="481"/>
      <c r="RDF145" s="481"/>
      <c r="RDG145" s="481"/>
      <c r="RDH145" s="481"/>
      <c r="RDI145" s="481"/>
      <c r="RDJ145" s="481"/>
      <c r="RDK145" s="481"/>
      <c r="RDL145" s="481"/>
      <c r="RDM145" s="481"/>
      <c r="RDN145" s="481"/>
      <c r="RDO145" s="481"/>
      <c r="RDP145" s="481"/>
      <c r="RDQ145" s="481"/>
      <c r="RDR145" s="481"/>
      <c r="RDS145" s="481"/>
      <c r="RDT145" s="481"/>
      <c r="RDU145" s="481"/>
      <c r="RDV145" s="481"/>
      <c r="RDW145" s="481"/>
      <c r="RDX145" s="481"/>
      <c r="RDY145" s="481"/>
      <c r="RDZ145" s="481"/>
      <c r="REA145" s="481"/>
      <c r="REB145" s="481"/>
      <c r="REC145" s="481"/>
      <c r="RED145" s="481"/>
      <c r="REE145" s="481"/>
      <c r="REF145" s="481"/>
      <c r="REG145" s="481"/>
      <c r="REH145" s="481"/>
      <c r="REI145" s="481"/>
      <c r="REJ145" s="481"/>
      <c r="REK145" s="481"/>
      <c r="REL145" s="481"/>
      <c r="REM145" s="481"/>
      <c r="REN145" s="481"/>
      <c r="REO145" s="481"/>
      <c r="REP145" s="481"/>
      <c r="REQ145" s="481"/>
      <c r="RER145" s="481"/>
      <c r="RES145" s="481"/>
      <c r="RET145" s="481"/>
      <c r="REU145" s="481"/>
      <c r="REV145" s="481"/>
      <c r="REW145" s="481"/>
      <c r="REX145" s="481"/>
      <c r="REY145" s="481"/>
      <c r="REZ145" s="481"/>
      <c r="RFA145" s="481"/>
      <c r="RFB145" s="481"/>
      <c r="RFC145" s="481"/>
      <c r="RFD145" s="481"/>
      <c r="RFE145" s="481"/>
      <c r="RFF145" s="481"/>
      <c r="RFG145" s="481"/>
      <c r="RFH145" s="481"/>
      <c r="RFI145" s="481"/>
      <c r="RFJ145" s="481"/>
      <c r="RFK145" s="481"/>
      <c r="RFL145" s="481"/>
      <c r="RFM145" s="481"/>
      <c r="RFN145" s="481"/>
      <c r="RFO145" s="481"/>
      <c r="RFP145" s="481"/>
      <c r="RFQ145" s="481"/>
      <c r="RFR145" s="481"/>
      <c r="RFS145" s="481"/>
      <c r="RFT145" s="481"/>
      <c r="RFU145" s="481"/>
      <c r="RFV145" s="481"/>
      <c r="RFW145" s="481"/>
      <c r="RFX145" s="481"/>
      <c r="RFY145" s="481"/>
      <c r="RFZ145" s="481"/>
      <c r="RGA145" s="481"/>
      <c r="RGB145" s="481"/>
      <c r="RGC145" s="481"/>
      <c r="RGD145" s="481"/>
      <c r="RGE145" s="481"/>
      <c r="RGF145" s="481"/>
      <c r="RGG145" s="481"/>
      <c r="RGH145" s="481"/>
      <c r="RGI145" s="481"/>
      <c r="RGJ145" s="481"/>
      <c r="RGK145" s="481"/>
      <c r="RGL145" s="481"/>
      <c r="RGM145" s="481"/>
      <c r="RGN145" s="481"/>
      <c r="RGO145" s="481"/>
      <c r="RGP145" s="481"/>
      <c r="RGQ145" s="481"/>
      <c r="RGR145" s="481"/>
      <c r="RGS145" s="481"/>
      <c r="RGT145" s="481"/>
      <c r="RGU145" s="481"/>
      <c r="RGV145" s="481"/>
      <c r="RGW145" s="481"/>
      <c r="RGX145" s="481"/>
      <c r="RGY145" s="481"/>
      <c r="RGZ145" s="481"/>
      <c r="RHA145" s="481"/>
      <c r="RHB145" s="481"/>
      <c r="RHC145" s="481"/>
      <c r="RHD145" s="481"/>
      <c r="RHE145" s="481"/>
      <c r="RHF145" s="481"/>
      <c r="RHG145" s="481"/>
      <c r="RHH145" s="481"/>
      <c r="RHI145" s="481"/>
      <c r="RHJ145" s="481"/>
      <c r="RHK145" s="481"/>
      <c r="RHL145" s="481"/>
      <c r="RHM145" s="481"/>
      <c r="RHN145" s="481"/>
      <c r="RHO145" s="481"/>
      <c r="RHP145" s="481"/>
      <c r="RHQ145" s="481"/>
      <c r="RHR145" s="481"/>
      <c r="RHS145" s="481"/>
      <c r="RHT145" s="481"/>
      <c r="RHU145" s="481"/>
      <c r="RHV145" s="481"/>
      <c r="RHW145" s="481"/>
      <c r="RHX145" s="481"/>
      <c r="RHY145" s="481"/>
      <c r="RHZ145" s="481"/>
      <c r="RIA145" s="481"/>
      <c r="RIB145" s="481"/>
      <c r="RIC145" s="481"/>
      <c r="RID145" s="481"/>
      <c r="RIE145" s="481"/>
      <c r="RIF145" s="481"/>
      <c r="RIG145" s="481"/>
      <c r="RIH145" s="481"/>
      <c r="RII145" s="481"/>
      <c r="RIJ145" s="481"/>
      <c r="RIK145" s="481"/>
      <c r="RIL145" s="481"/>
      <c r="RIM145" s="481"/>
      <c r="RIN145" s="481"/>
      <c r="RIO145" s="481"/>
      <c r="RIP145" s="481"/>
      <c r="RIQ145" s="481"/>
      <c r="RIR145" s="481"/>
      <c r="RIS145" s="481"/>
      <c r="RIT145" s="481"/>
      <c r="RIU145" s="481"/>
      <c r="RIV145" s="481"/>
      <c r="RIW145" s="481"/>
      <c r="RIX145" s="481"/>
      <c r="RIY145" s="481"/>
      <c r="RIZ145" s="481"/>
      <c r="RJA145" s="481"/>
      <c r="RJB145" s="481"/>
      <c r="RJC145" s="481"/>
      <c r="RJD145" s="481"/>
      <c r="RJE145" s="481"/>
      <c r="RJF145" s="481"/>
      <c r="RJG145" s="481"/>
      <c r="RJH145" s="481"/>
      <c r="RJI145" s="481"/>
      <c r="RJJ145" s="481"/>
      <c r="RJK145" s="481"/>
      <c r="RJL145" s="481"/>
      <c r="RJM145" s="481"/>
      <c r="RJN145" s="481"/>
      <c r="RJO145" s="481"/>
      <c r="RJP145" s="481"/>
      <c r="RJQ145" s="481"/>
      <c r="RJR145" s="481"/>
      <c r="RJS145" s="481"/>
      <c r="RJT145" s="481"/>
      <c r="RJU145" s="481"/>
      <c r="RJV145" s="481"/>
      <c r="RJW145" s="481"/>
      <c r="RJX145" s="481"/>
      <c r="RJY145" s="481"/>
      <c r="RJZ145" s="481"/>
      <c r="RKA145" s="481"/>
      <c r="RKB145" s="481"/>
      <c r="RKC145" s="481"/>
      <c r="RKD145" s="481"/>
      <c r="RKE145" s="481"/>
      <c r="RKF145" s="481"/>
      <c r="RKG145" s="481"/>
      <c r="RKH145" s="481"/>
      <c r="RKI145" s="481"/>
      <c r="RKJ145" s="481"/>
      <c r="RKK145" s="481"/>
      <c r="RKL145" s="481"/>
      <c r="RKM145" s="481"/>
      <c r="RKN145" s="481"/>
      <c r="RKO145" s="481"/>
      <c r="RKP145" s="481"/>
      <c r="RKQ145" s="481"/>
      <c r="RKR145" s="481"/>
      <c r="RKS145" s="481"/>
      <c r="RKT145" s="481"/>
      <c r="RKU145" s="481"/>
      <c r="RKV145" s="481"/>
      <c r="RKW145" s="481"/>
      <c r="RKX145" s="481"/>
      <c r="RKY145" s="481"/>
      <c r="RKZ145" s="481"/>
      <c r="RLA145" s="481"/>
      <c r="RLB145" s="481"/>
      <c r="RLC145" s="481"/>
      <c r="RLD145" s="481"/>
      <c r="RLE145" s="481"/>
      <c r="RLF145" s="481"/>
      <c r="RLG145" s="481"/>
      <c r="RLH145" s="481"/>
      <c r="RLI145" s="481"/>
      <c r="RLJ145" s="481"/>
      <c r="RLK145" s="481"/>
      <c r="RLL145" s="481"/>
      <c r="RLM145" s="481"/>
      <c r="RLN145" s="481"/>
      <c r="RLO145" s="481"/>
      <c r="RLP145" s="481"/>
      <c r="RLQ145" s="481"/>
      <c r="RLR145" s="481"/>
      <c r="RLS145" s="481"/>
      <c r="RLT145" s="481"/>
      <c r="RLU145" s="481"/>
      <c r="RLV145" s="481"/>
      <c r="RLW145" s="481"/>
      <c r="RLX145" s="481"/>
      <c r="RLY145" s="481"/>
      <c r="RLZ145" s="481"/>
      <c r="RMA145" s="481"/>
      <c r="RMB145" s="481"/>
      <c r="RMC145" s="481"/>
      <c r="RMD145" s="481"/>
      <c r="RME145" s="481"/>
      <c r="RMF145" s="481"/>
      <c r="RMG145" s="481"/>
      <c r="RMH145" s="481"/>
      <c r="RMI145" s="481"/>
      <c r="RMJ145" s="481"/>
      <c r="RMK145" s="481"/>
      <c r="RML145" s="481"/>
      <c r="RMM145" s="481"/>
      <c r="RMN145" s="481"/>
      <c r="RMO145" s="481"/>
      <c r="RMP145" s="481"/>
      <c r="RMQ145" s="481"/>
      <c r="RMR145" s="481"/>
      <c r="RMS145" s="481"/>
      <c r="RMT145" s="481"/>
      <c r="RMU145" s="481"/>
      <c r="RMV145" s="481"/>
      <c r="RMW145" s="481"/>
      <c r="RMX145" s="481"/>
      <c r="RMY145" s="481"/>
      <c r="RMZ145" s="481"/>
      <c r="RNA145" s="481"/>
      <c r="RNB145" s="481"/>
      <c r="RNC145" s="481"/>
      <c r="RND145" s="481"/>
      <c r="RNE145" s="481"/>
      <c r="RNF145" s="481"/>
      <c r="RNG145" s="481"/>
      <c r="RNH145" s="481"/>
      <c r="RNI145" s="481"/>
      <c r="RNJ145" s="481"/>
      <c r="RNK145" s="481"/>
      <c r="RNL145" s="481"/>
      <c r="RNM145" s="481"/>
      <c r="RNN145" s="481"/>
      <c r="RNO145" s="481"/>
      <c r="RNP145" s="481"/>
      <c r="RNQ145" s="481"/>
      <c r="RNR145" s="481"/>
      <c r="RNS145" s="481"/>
      <c r="RNT145" s="481"/>
      <c r="RNU145" s="481"/>
      <c r="RNV145" s="481"/>
      <c r="RNW145" s="481"/>
      <c r="RNX145" s="481"/>
      <c r="RNY145" s="481"/>
      <c r="RNZ145" s="481"/>
      <c r="ROA145" s="481"/>
      <c r="ROB145" s="481"/>
      <c r="ROC145" s="481"/>
      <c r="ROD145" s="481"/>
      <c r="ROE145" s="481"/>
      <c r="ROF145" s="481"/>
      <c r="ROG145" s="481"/>
      <c r="ROH145" s="481"/>
      <c r="ROI145" s="481"/>
      <c r="ROJ145" s="481"/>
      <c r="ROK145" s="481"/>
      <c r="ROL145" s="481"/>
      <c r="ROM145" s="481"/>
      <c r="RON145" s="481"/>
      <c r="ROO145" s="481"/>
      <c r="ROP145" s="481"/>
      <c r="ROQ145" s="481"/>
      <c r="ROR145" s="481"/>
      <c r="ROS145" s="481"/>
      <c r="ROT145" s="481"/>
      <c r="ROU145" s="481"/>
      <c r="ROV145" s="481"/>
      <c r="ROW145" s="481"/>
      <c r="ROX145" s="481"/>
      <c r="ROY145" s="481"/>
      <c r="ROZ145" s="481"/>
      <c r="RPA145" s="481"/>
      <c r="RPB145" s="481"/>
      <c r="RPC145" s="481"/>
      <c r="RPD145" s="481"/>
      <c r="RPE145" s="481"/>
      <c r="RPF145" s="481"/>
      <c r="RPG145" s="481"/>
      <c r="RPH145" s="481"/>
      <c r="RPI145" s="481"/>
      <c r="RPJ145" s="481"/>
      <c r="RPK145" s="481"/>
      <c r="RPL145" s="481"/>
      <c r="RPM145" s="481"/>
      <c r="RPN145" s="481"/>
      <c r="RPO145" s="481"/>
      <c r="RPP145" s="481"/>
      <c r="RPQ145" s="481"/>
      <c r="RPR145" s="481"/>
      <c r="RPS145" s="481"/>
      <c r="RPT145" s="481"/>
      <c r="RPU145" s="481"/>
      <c r="RPV145" s="481"/>
      <c r="RPW145" s="481"/>
      <c r="RPX145" s="481"/>
      <c r="RPY145" s="481"/>
      <c r="RPZ145" s="481"/>
      <c r="RQA145" s="481"/>
      <c r="RQB145" s="481"/>
      <c r="RQC145" s="481"/>
      <c r="RQD145" s="481"/>
      <c r="RQE145" s="481"/>
      <c r="RQF145" s="481"/>
      <c r="RQG145" s="481"/>
      <c r="RQH145" s="481"/>
      <c r="RQI145" s="481"/>
      <c r="RQJ145" s="481"/>
      <c r="RQK145" s="481"/>
      <c r="RQL145" s="481"/>
      <c r="RQM145" s="481"/>
      <c r="RQN145" s="481"/>
      <c r="RQO145" s="481"/>
      <c r="RQP145" s="481"/>
      <c r="RQQ145" s="481"/>
      <c r="RQR145" s="481"/>
      <c r="RQS145" s="481"/>
      <c r="RQT145" s="481"/>
      <c r="RQU145" s="481"/>
      <c r="RQV145" s="481"/>
      <c r="RQW145" s="481"/>
      <c r="RQX145" s="481"/>
      <c r="RQY145" s="481"/>
      <c r="RQZ145" s="481"/>
      <c r="RRA145" s="481"/>
      <c r="RRB145" s="481"/>
      <c r="RRC145" s="481"/>
      <c r="RRD145" s="481"/>
      <c r="RRE145" s="481"/>
      <c r="RRF145" s="481"/>
      <c r="RRG145" s="481"/>
      <c r="RRH145" s="481"/>
      <c r="RRI145" s="481"/>
      <c r="RRJ145" s="481"/>
      <c r="RRK145" s="481"/>
      <c r="RRL145" s="481"/>
      <c r="RRM145" s="481"/>
      <c r="RRN145" s="481"/>
      <c r="RRO145" s="481"/>
      <c r="RRP145" s="481"/>
      <c r="RRQ145" s="481"/>
      <c r="RRR145" s="481"/>
      <c r="RRS145" s="481"/>
      <c r="RRT145" s="481"/>
      <c r="RRU145" s="481"/>
      <c r="RRV145" s="481"/>
      <c r="RRW145" s="481"/>
      <c r="RRX145" s="481"/>
      <c r="RRY145" s="481"/>
      <c r="RRZ145" s="481"/>
      <c r="RSA145" s="481"/>
      <c r="RSB145" s="481"/>
      <c r="RSC145" s="481"/>
      <c r="RSD145" s="481"/>
      <c r="RSE145" s="481"/>
      <c r="RSF145" s="481"/>
      <c r="RSG145" s="481"/>
      <c r="RSH145" s="481"/>
      <c r="RSI145" s="481"/>
      <c r="RSJ145" s="481"/>
      <c r="RSK145" s="481"/>
      <c r="RSL145" s="481"/>
      <c r="RSM145" s="481"/>
      <c r="RSN145" s="481"/>
      <c r="RSO145" s="481"/>
      <c r="RSP145" s="481"/>
      <c r="RSQ145" s="481"/>
      <c r="RSR145" s="481"/>
      <c r="RSS145" s="481"/>
      <c r="RST145" s="481"/>
      <c r="RSU145" s="481"/>
      <c r="RSV145" s="481"/>
      <c r="RSW145" s="481"/>
      <c r="RSX145" s="481"/>
      <c r="RSY145" s="481"/>
      <c r="RSZ145" s="481"/>
      <c r="RTA145" s="481"/>
      <c r="RTB145" s="481"/>
      <c r="RTC145" s="481"/>
      <c r="RTD145" s="481"/>
      <c r="RTE145" s="481"/>
      <c r="RTF145" s="481"/>
      <c r="RTG145" s="481"/>
      <c r="RTH145" s="481"/>
      <c r="RTI145" s="481"/>
      <c r="RTJ145" s="481"/>
      <c r="RTK145" s="481"/>
      <c r="RTL145" s="481"/>
      <c r="RTM145" s="481"/>
      <c r="RTN145" s="481"/>
      <c r="RTO145" s="481"/>
      <c r="RTP145" s="481"/>
      <c r="RTQ145" s="481"/>
      <c r="RTR145" s="481"/>
      <c r="RTS145" s="481"/>
      <c r="RTT145" s="481"/>
      <c r="RTU145" s="481"/>
      <c r="RTV145" s="481"/>
      <c r="RTW145" s="481"/>
      <c r="RTX145" s="481"/>
      <c r="RTY145" s="481"/>
      <c r="RTZ145" s="481"/>
      <c r="RUA145" s="481"/>
      <c r="RUB145" s="481"/>
      <c r="RUC145" s="481"/>
      <c r="RUD145" s="481"/>
      <c r="RUE145" s="481"/>
      <c r="RUF145" s="481"/>
      <c r="RUG145" s="481"/>
      <c r="RUH145" s="481"/>
      <c r="RUI145" s="481"/>
      <c r="RUJ145" s="481"/>
      <c r="RUK145" s="481"/>
      <c r="RUL145" s="481"/>
      <c r="RUM145" s="481"/>
      <c r="RUN145" s="481"/>
      <c r="RUO145" s="481"/>
      <c r="RUP145" s="481"/>
      <c r="RUQ145" s="481"/>
      <c r="RUR145" s="481"/>
      <c r="RUS145" s="481"/>
      <c r="RUT145" s="481"/>
      <c r="RUU145" s="481"/>
      <c r="RUV145" s="481"/>
      <c r="RUW145" s="481"/>
      <c r="RUX145" s="481"/>
      <c r="RUY145" s="481"/>
      <c r="RUZ145" s="481"/>
      <c r="RVA145" s="481"/>
      <c r="RVB145" s="481"/>
      <c r="RVC145" s="481"/>
      <c r="RVD145" s="481"/>
      <c r="RVE145" s="481"/>
      <c r="RVF145" s="481"/>
      <c r="RVG145" s="481"/>
      <c r="RVH145" s="481"/>
      <c r="RVI145" s="481"/>
      <c r="RVJ145" s="481"/>
      <c r="RVK145" s="481"/>
      <c r="RVL145" s="481"/>
      <c r="RVM145" s="481"/>
      <c r="RVN145" s="481"/>
      <c r="RVO145" s="481"/>
      <c r="RVP145" s="481"/>
      <c r="RVQ145" s="481"/>
      <c r="RVR145" s="481"/>
      <c r="RVS145" s="481"/>
      <c r="RVT145" s="481"/>
      <c r="RVU145" s="481"/>
      <c r="RVV145" s="481"/>
      <c r="RVW145" s="481"/>
      <c r="RVX145" s="481"/>
      <c r="RVY145" s="481"/>
      <c r="RVZ145" s="481"/>
      <c r="RWA145" s="481"/>
      <c r="RWB145" s="481"/>
      <c r="RWC145" s="481"/>
      <c r="RWD145" s="481"/>
      <c r="RWE145" s="481"/>
      <c r="RWF145" s="481"/>
      <c r="RWG145" s="481"/>
      <c r="RWH145" s="481"/>
      <c r="RWI145" s="481"/>
      <c r="RWJ145" s="481"/>
      <c r="RWK145" s="481"/>
      <c r="RWL145" s="481"/>
      <c r="RWM145" s="481"/>
      <c r="RWN145" s="481"/>
      <c r="RWO145" s="481"/>
      <c r="RWP145" s="481"/>
      <c r="RWQ145" s="481"/>
      <c r="RWR145" s="481"/>
      <c r="RWS145" s="481"/>
      <c r="RWT145" s="481"/>
      <c r="RWU145" s="481"/>
      <c r="RWV145" s="481"/>
      <c r="RWW145" s="481"/>
      <c r="RWX145" s="481"/>
      <c r="RWY145" s="481"/>
      <c r="RWZ145" s="481"/>
      <c r="RXA145" s="481"/>
      <c r="RXB145" s="481"/>
      <c r="RXC145" s="481"/>
      <c r="RXD145" s="481"/>
      <c r="RXE145" s="481"/>
      <c r="RXF145" s="481"/>
      <c r="RXG145" s="481"/>
      <c r="RXH145" s="481"/>
      <c r="RXI145" s="481"/>
      <c r="RXJ145" s="481"/>
      <c r="RXK145" s="481"/>
      <c r="RXL145" s="481"/>
      <c r="RXM145" s="481"/>
      <c r="RXN145" s="481"/>
      <c r="RXO145" s="481"/>
      <c r="RXP145" s="481"/>
      <c r="RXQ145" s="481"/>
      <c r="RXR145" s="481"/>
      <c r="RXS145" s="481"/>
      <c r="RXT145" s="481"/>
      <c r="RXU145" s="481"/>
      <c r="RXV145" s="481"/>
      <c r="RXW145" s="481"/>
      <c r="RXX145" s="481"/>
      <c r="RXY145" s="481"/>
      <c r="RXZ145" s="481"/>
      <c r="RYA145" s="481"/>
      <c r="RYB145" s="481"/>
      <c r="RYC145" s="481"/>
      <c r="RYD145" s="481"/>
      <c r="RYE145" s="481"/>
      <c r="RYF145" s="481"/>
      <c r="RYG145" s="481"/>
      <c r="RYH145" s="481"/>
      <c r="RYI145" s="481"/>
      <c r="RYJ145" s="481"/>
      <c r="RYK145" s="481"/>
      <c r="RYL145" s="481"/>
      <c r="RYM145" s="481"/>
      <c r="RYN145" s="481"/>
      <c r="RYO145" s="481"/>
      <c r="RYP145" s="481"/>
      <c r="RYQ145" s="481"/>
      <c r="RYR145" s="481"/>
      <c r="RYS145" s="481"/>
      <c r="RYT145" s="481"/>
      <c r="RYU145" s="481"/>
      <c r="RYV145" s="481"/>
      <c r="RYW145" s="481"/>
      <c r="RYX145" s="481"/>
      <c r="RYY145" s="481"/>
      <c r="RYZ145" s="481"/>
      <c r="RZA145" s="481"/>
      <c r="RZB145" s="481"/>
      <c r="RZC145" s="481"/>
      <c r="RZD145" s="481"/>
      <c r="RZE145" s="481"/>
      <c r="RZF145" s="481"/>
      <c r="RZG145" s="481"/>
      <c r="RZH145" s="481"/>
      <c r="RZI145" s="481"/>
      <c r="RZJ145" s="481"/>
      <c r="RZK145" s="481"/>
      <c r="RZL145" s="481"/>
      <c r="RZM145" s="481"/>
      <c r="RZN145" s="481"/>
      <c r="RZO145" s="481"/>
      <c r="RZP145" s="481"/>
      <c r="RZQ145" s="481"/>
      <c r="RZR145" s="481"/>
      <c r="RZS145" s="481"/>
      <c r="RZT145" s="481"/>
      <c r="RZU145" s="481"/>
      <c r="RZV145" s="481"/>
      <c r="RZW145" s="481"/>
      <c r="RZX145" s="481"/>
      <c r="RZY145" s="481"/>
      <c r="RZZ145" s="481"/>
      <c r="SAA145" s="481"/>
      <c r="SAB145" s="481"/>
      <c r="SAC145" s="481"/>
      <c r="SAD145" s="481"/>
      <c r="SAE145" s="481"/>
      <c r="SAF145" s="481"/>
      <c r="SAG145" s="481"/>
      <c r="SAH145" s="481"/>
      <c r="SAI145" s="481"/>
      <c r="SAJ145" s="481"/>
      <c r="SAK145" s="481"/>
      <c r="SAL145" s="481"/>
      <c r="SAM145" s="481"/>
      <c r="SAN145" s="481"/>
      <c r="SAO145" s="481"/>
      <c r="SAP145" s="481"/>
      <c r="SAQ145" s="481"/>
      <c r="SAR145" s="481"/>
      <c r="SAS145" s="481"/>
      <c r="SAT145" s="481"/>
      <c r="SAU145" s="481"/>
      <c r="SAV145" s="481"/>
      <c r="SAW145" s="481"/>
      <c r="SAX145" s="481"/>
      <c r="SAY145" s="481"/>
      <c r="SAZ145" s="481"/>
      <c r="SBA145" s="481"/>
      <c r="SBB145" s="481"/>
      <c r="SBC145" s="481"/>
      <c r="SBD145" s="481"/>
      <c r="SBE145" s="481"/>
      <c r="SBF145" s="481"/>
      <c r="SBG145" s="481"/>
      <c r="SBH145" s="481"/>
      <c r="SBI145" s="481"/>
      <c r="SBJ145" s="481"/>
      <c r="SBK145" s="481"/>
      <c r="SBL145" s="481"/>
      <c r="SBM145" s="481"/>
      <c r="SBN145" s="481"/>
      <c r="SBO145" s="481"/>
      <c r="SBP145" s="481"/>
      <c r="SBQ145" s="481"/>
      <c r="SBR145" s="481"/>
      <c r="SBS145" s="481"/>
      <c r="SBT145" s="481"/>
      <c r="SBU145" s="481"/>
      <c r="SBV145" s="481"/>
      <c r="SBW145" s="481"/>
      <c r="SBX145" s="481"/>
      <c r="SBY145" s="481"/>
      <c r="SBZ145" s="481"/>
      <c r="SCA145" s="481"/>
      <c r="SCB145" s="481"/>
      <c r="SCC145" s="481"/>
      <c r="SCD145" s="481"/>
      <c r="SCE145" s="481"/>
      <c r="SCF145" s="481"/>
      <c r="SCG145" s="481"/>
      <c r="SCH145" s="481"/>
      <c r="SCI145" s="481"/>
      <c r="SCJ145" s="481"/>
      <c r="SCK145" s="481"/>
      <c r="SCL145" s="481"/>
      <c r="SCM145" s="481"/>
      <c r="SCN145" s="481"/>
      <c r="SCO145" s="481"/>
      <c r="SCP145" s="481"/>
      <c r="SCQ145" s="481"/>
      <c r="SCR145" s="481"/>
      <c r="SCS145" s="481"/>
      <c r="SCT145" s="481"/>
      <c r="SCU145" s="481"/>
      <c r="SCV145" s="481"/>
      <c r="SCW145" s="481"/>
      <c r="SCX145" s="481"/>
      <c r="SCY145" s="481"/>
      <c r="SCZ145" s="481"/>
      <c r="SDA145" s="481"/>
      <c r="SDB145" s="481"/>
      <c r="SDC145" s="481"/>
      <c r="SDD145" s="481"/>
      <c r="SDE145" s="481"/>
      <c r="SDF145" s="481"/>
      <c r="SDG145" s="481"/>
      <c r="SDH145" s="481"/>
      <c r="SDI145" s="481"/>
      <c r="SDJ145" s="481"/>
      <c r="SDK145" s="481"/>
      <c r="SDL145" s="481"/>
      <c r="SDM145" s="481"/>
      <c r="SDN145" s="481"/>
      <c r="SDO145" s="481"/>
      <c r="SDP145" s="481"/>
      <c r="SDQ145" s="481"/>
      <c r="SDR145" s="481"/>
      <c r="SDS145" s="481"/>
      <c r="SDT145" s="481"/>
      <c r="SDU145" s="481"/>
      <c r="SDV145" s="481"/>
      <c r="SDW145" s="481"/>
      <c r="SDX145" s="481"/>
      <c r="SDY145" s="481"/>
      <c r="SDZ145" s="481"/>
      <c r="SEA145" s="481"/>
      <c r="SEB145" s="481"/>
      <c r="SEC145" s="481"/>
      <c r="SED145" s="481"/>
      <c r="SEE145" s="481"/>
      <c r="SEF145" s="481"/>
      <c r="SEG145" s="481"/>
      <c r="SEH145" s="481"/>
      <c r="SEI145" s="481"/>
      <c r="SEJ145" s="481"/>
      <c r="SEK145" s="481"/>
      <c r="SEL145" s="481"/>
      <c r="SEM145" s="481"/>
      <c r="SEN145" s="481"/>
      <c r="SEO145" s="481"/>
      <c r="SEP145" s="481"/>
      <c r="SEQ145" s="481"/>
      <c r="SER145" s="481"/>
      <c r="SES145" s="481"/>
      <c r="SET145" s="481"/>
      <c r="SEU145" s="481"/>
      <c r="SEV145" s="481"/>
      <c r="SEW145" s="481"/>
      <c r="SEX145" s="481"/>
      <c r="SEY145" s="481"/>
      <c r="SEZ145" s="481"/>
      <c r="SFA145" s="481"/>
      <c r="SFB145" s="481"/>
      <c r="SFC145" s="481"/>
      <c r="SFD145" s="481"/>
      <c r="SFE145" s="481"/>
      <c r="SFF145" s="481"/>
      <c r="SFG145" s="481"/>
      <c r="SFH145" s="481"/>
      <c r="SFI145" s="481"/>
      <c r="SFJ145" s="481"/>
      <c r="SFK145" s="481"/>
      <c r="SFL145" s="481"/>
      <c r="SFM145" s="481"/>
      <c r="SFN145" s="481"/>
      <c r="SFO145" s="481"/>
      <c r="SFP145" s="481"/>
      <c r="SFQ145" s="481"/>
      <c r="SFR145" s="481"/>
      <c r="SFS145" s="481"/>
      <c r="SFT145" s="481"/>
      <c r="SFU145" s="481"/>
      <c r="SFV145" s="481"/>
      <c r="SFW145" s="481"/>
      <c r="SFX145" s="481"/>
      <c r="SFY145" s="481"/>
      <c r="SFZ145" s="481"/>
      <c r="SGA145" s="481"/>
      <c r="SGB145" s="481"/>
      <c r="SGC145" s="481"/>
      <c r="SGD145" s="481"/>
      <c r="SGE145" s="481"/>
      <c r="SGF145" s="481"/>
      <c r="SGG145" s="481"/>
      <c r="SGH145" s="481"/>
      <c r="SGI145" s="481"/>
      <c r="SGJ145" s="481"/>
      <c r="SGK145" s="481"/>
      <c r="SGL145" s="481"/>
      <c r="SGM145" s="481"/>
      <c r="SGN145" s="481"/>
      <c r="SGO145" s="481"/>
      <c r="SGP145" s="481"/>
      <c r="SGQ145" s="481"/>
      <c r="SGR145" s="481"/>
      <c r="SGS145" s="481"/>
      <c r="SGT145" s="481"/>
      <c r="SGU145" s="481"/>
      <c r="SGV145" s="481"/>
      <c r="SGW145" s="481"/>
      <c r="SGX145" s="481"/>
      <c r="SGY145" s="481"/>
      <c r="SGZ145" s="481"/>
      <c r="SHA145" s="481"/>
      <c r="SHB145" s="481"/>
      <c r="SHC145" s="481"/>
      <c r="SHD145" s="481"/>
      <c r="SHE145" s="481"/>
      <c r="SHF145" s="481"/>
      <c r="SHG145" s="481"/>
      <c r="SHH145" s="481"/>
      <c r="SHI145" s="481"/>
      <c r="SHJ145" s="481"/>
      <c r="SHK145" s="481"/>
      <c r="SHL145" s="481"/>
      <c r="SHM145" s="481"/>
      <c r="SHN145" s="481"/>
      <c r="SHO145" s="481"/>
      <c r="SHP145" s="481"/>
      <c r="SHQ145" s="481"/>
      <c r="SHR145" s="481"/>
      <c r="SHS145" s="481"/>
      <c r="SHT145" s="481"/>
      <c r="SHU145" s="481"/>
      <c r="SHV145" s="481"/>
      <c r="SHW145" s="481"/>
      <c r="SHX145" s="481"/>
      <c r="SHY145" s="481"/>
      <c r="SHZ145" s="481"/>
      <c r="SIA145" s="481"/>
      <c r="SIB145" s="481"/>
      <c r="SIC145" s="481"/>
      <c r="SID145" s="481"/>
      <c r="SIE145" s="481"/>
      <c r="SIF145" s="481"/>
      <c r="SIG145" s="481"/>
      <c r="SIH145" s="481"/>
      <c r="SII145" s="481"/>
      <c r="SIJ145" s="481"/>
      <c r="SIK145" s="481"/>
      <c r="SIL145" s="481"/>
      <c r="SIM145" s="481"/>
      <c r="SIN145" s="481"/>
      <c r="SIO145" s="481"/>
      <c r="SIP145" s="481"/>
      <c r="SIQ145" s="481"/>
      <c r="SIR145" s="481"/>
      <c r="SIS145" s="481"/>
      <c r="SIT145" s="481"/>
      <c r="SIU145" s="481"/>
      <c r="SIV145" s="481"/>
      <c r="SIW145" s="481"/>
      <c r="SIX145" s="481"/>
      <c r="SIY145" s="481"/>
      <c r="SIZ145" s="481"/>
      <c r="SJA145" s="481"/>
      <c r="SJB145" s="481"/>
      <c r="SJC145" s="481"/>
      <c r="SJD145" s="481"/>
      <c r="SJE145" s="481"/>
      <c r="SJF145" s="481"/>
      <c r="SJG145" s="481"/>
      <c r="SJH145" s="481"/>
      <c r="SJI145" s="481"/>
      <c r="SJJ145" s="481"/>
      <c r="SJK145" s="481"/>
      <c r="SJL145" s="481"/>
      <c r="SJM145" s="481"/>
      <c r="SJN145" s="481"/>
      <c r="SJO145" s="481"/>
      <c r="SJP145" s="481"/>
      <c r="SJQ145" s="481"/>
      <c r="SJR145" s="481"/>
      <c r="SJS145" s="481"/>
      <c r="SJT145" s="481"/>
      <c r="SJU145" s="481"/>
      <c r="SJV145" s="481"/>
      <c r="SJW145" s="481"/>
      <c r="SJX145" s="481"/>
      <c r="SJY145" s="481"/>
      <c r="SJZ145" s="481"/>
      <c r="SKA145" s="481"/>
      <c r="SKB145" s="481"/>
      <c r="SKC145" s="481"/>
      <c r="SKD145" s="481"/>
      <c r="SKE145" s="481"/>
      <c r="SKF145" s="481"/>
      <c r="SKG145" s="481"/>
      <c r="SKH145" s="481"/>
      <c r="SKI145" s="481"/>
      <c r="SKJ145" s="481"/>
      <c r="SKK145" s="481"/>
      <c r="SKL145" s="481"/>
      <c r="SKM145" s="481"/>
      <c r="SKN145" s="481"/>
      <c r="SKO145" s="481"/>
      <c r="SKP145" s="481"/>
      <c r="SKQ145" s="481"/>
      <c r="SKR145" s="481"/>
      <c r="SKS145" s="481"/>
      <c r="SKT145" s="481"/>
      <c r="SKU145" s="481"/>
      <c r="SKV145" s="481"/>
      <c r="SKW145" s="481"/>
      <c r="SKX145" s="481"/>
      <c r="SKY145" s="481"/>
      <c r="SKZ145" s="481"/>
      <c r="SLA145" s="481"/>
      <c r="SLB145" s="481"/>
      <c r="SLC145" s="481"/>
      <c r="SLD145" s="481"/>
      <c r="SLE145" s="481"/>
      <c r="SLF145" s="481"/>
      <c r="SLG145" s="481"/>
      <c r="SLH145" s="481"/>
      <c r="SLI145" s="481"/>
      <c r="SLJ145" s="481"/>
      <c r="SLK145" s="481"/>
      <c r="SLL145" s="481"/>
      <c r="SLM145" s="481"/>
      <c r="SLN145" s="481"/>
      <c r="SLO145" s="481"/>
      <c r="SLP145" s="481"/>
      <c r="SLQ145" s="481"/>
      <c r="SLR145" s="481"/>
      <c r="SLS145" s="481"/>
      <c r="SLT145" s="481"/>
      <c r="SLU145" s="481"/>
      <c r="SLV145" s="481"/>
      <c r="SLW145" s="481"/>
      <c r="SLX145" s="481"/>
      <c r="SLY145" s="481"/>
      <c r="SLZ145" s="481"/>
      <c r="SMA145" s="481"/>
      <c r="SMB145" s="481"/>
      <c r="SMC145" s="481"/>
      <c r="SMD145" s="481"/>
      <c r="SME145" s="481"/>
      <c r="SMF145" s="481"/>
      <c r="SMG145" s="481"/>
      <c r="SMH145" s="481"/>
      <c r="SMI145" s="481"/>
      <c r="SMJ145" s="481"/>
      <c r="SMK145" s="481"/>
      <c r="SML145" s="481"/>
      <c r="SMM145" s="481"/>
      <c r="SMN145" s="481"/>
      <c r="SMO145" s="481"/>
      <c r="SMP145" s="481"/>
      <c r="SMQ145" s="481"/>
      <c r="SMR145" s="481"/>
      <c r="SMS145" s="481"/>
      <c r="SMT145" s="481"/>
      <c r="SMU145" s="481"/>
      <c r="SMV145" s="481"/>
      <c r="SMW145" s="481"/>
      <c r="SMX145" s="481"/>
      <c r="SMY145" s="481"/>
      <c r="SMZ145" s="481"/>
      <c r="SNA145" s="481"/>
      <c r="SNB145" s="481"/>
      <c r="SNC145" s="481"/>
      <c r="SND145" s="481"/>
      <c r="SNE145" s="481"/>
      <c r="SNF145" s="481"/>
      <c r="SNG145" s="481"/>
      <c r="SNH145" s="481"/>
      <c r="SNI145" s="481"/>
      <c r="SNJ145" s="481"/>
      <c r="SNK145" s="481"/>
      <c r="SNL145" s="481"/>
      <c r="SNM145" s="481"/>
      <c r="SNN145" s="481"/>
      <c r="SNO145" s="481"/>
      <c r="SNP145" s="481"/>
      <c r="SNQ145" s="481"/>
      <c r="SNR145" s="481"/>
      <c r="SNS145" s="481"/>
      <c r="SNT145" s="481"/>
      <c r="SNU145" s="481"/>
      <c r="SNV145" s="481"/>
      <c r="SNW145" s="481"/>
      <c r="SNX145" s="481"/>
      <c r="SNY145" s="481"/>
      <c r="SNZ145" s="481"/>
      <c r="SOA145" s="481"/>
      <c r="SOB145" s="481"/>
      <c r="SOC145" s="481"/>
      <c r="SOD145" s="481"/>
      <c r="SOE145" s="481"/>
      <c r="SOF145" s="481"/>
      <c r="SOG145" s="481"/>
      <c r="SOH145" s="481"/>
      <c r="SOI145" s="481"/>
      <c r="SOJ145" s="481"/>
      <c r="SOK145" s="481"/>
      <c r="SOL145" s="481"/>
      <c r="SOM145" s="481"/>
      <c r="SON145" s="481"/>
      <c r="SOO145" s="481"/>
      <c r="SOP145" s="481"/>
      <c r="SOQ145" s="481"/>
      <c r="SOR145" s="481"/>
      <c r="SOS145" s="481"/>
      <c r="SOT145" s="481"/>
      <c r="SOU145" s="481"/>
      <c r="SOV145" s="481"/>
      <c r="SOW145" s="481"/>
      <c r="SOX145" s="481"/>
      <c r="SOY145" s="481"/>
      <c r="SOZ145" s="481"/>
      <c r="SPA145" s="481"/>
      <c r="SPB145" s="481"/>
      <c r="SPC145" s="481"/>
      <c r="SPD145" s="481"/>
      <c r="SPE145" s="481"/>
      <c r="SPF145" s="481"/>
      <c r="SPG145" s="481"/>
      <c r="SPH145" s="481"/>
      <c r="SPI145" s="481"/>
      <c r="SPJ145" s="481"/>
      <c r="SPK145" s="481"/>
      <c r="SPL145" s="481"/>
      <c r="SPM145" s="481"/>
      <c r="SPN145" s="481"/>
      <c r="SPO145" s="481"/>
      <c r="SPP145" s="481"/>
      <c r="SPQ145" s="481"/>
      <c r="SPR145" s="481"/>
      <c r="SPS145" s="481"/>
      <c r="SPT145" s="481"/>
      <c r="SPU145" s="481"/>
      <c r="SPV145" s="481"/>
      <c r="SPW145" s="481"/>
      <c r="SPX145" s="481"/>
      <c r="SPY145" s="481"/>
      <c r="SPZ145" s="481"/>
      <c r="SQA145" s="481"/>
      <c r="SQB145" s="481"/>
      <c r="SQC145" s="481"/>
      <c r="SQD145" s="481"/>
      <c r="SQE145" s="481"/>
      <c r="SQF145" s="481"/>
      <c r="SQG145" s="481"/>
      <c r="SQH145" s="481"/>
      <c r="SQI145" s="481"/>
      <c r="SQJ145" s="481"/>
      <c r="SQK145" s="481"/>
      <c r="SQL145" s="481"/>
      <c r="SQM145" s="481"/>
      <c r="SQN145" s="481"/>
      <c r="SQO145" s="481"/>
      <c r="SQP145" s="481"/>
      <c r="SQQ145" s="481"/>
      <c r="SQR145" s="481"/>
      <c r="SQS145" s="481"/>
      <c r="SQT145" s="481"/>
      <c r="SQU145" s="481"/>
      <c r="SQV145" s="481"/>
      <c r="SQW145" s="481"/>
      <c r="SQX145" s="481"/>
      <c r="SQY145" s="481"/>
      <c r="SQZ145" s="481"/>
      <c r="SRA145" s="481"/>
      <c r="SRB145" s="481"/>
      <c r="SRC145" s="481"/>
      <c r="SRD145" s="481"/>
      <c r="SRE145" s="481"/>
      <c r="SRF145" s="481"/>
      <c r="SRG145" s="481"/>
      <c r="SRH145" s="481"/>
      <c r="SRI145" s="481"/>
      <c r="SRJ145" s="481"/>
      <c r="SRK145" s="481"/>
      <c r="SRL145" s="481"/>
      <c r="SRM145" s="481"/>
      <c r="SRN145" s="481"/>
      <c r="SRO145" s="481"/>
      <c r="SRP145" s="481"/>
      <c r="SRQ145" s="481"/>
      <c r="SRR145" s="481"/>
      <c r="SRS145" s="481"/>
      <c r="SRT145" s="481"/>
      <c r="SRU145" s="481"/>
      <c r="SRV145" s="481"/>
      <c r="SRW145" s="481"/>
      <c r="SRX145" s="481"/>
      <c r="SRY145" s="481"/>
      <c r="SRZ145" s="481"/>
      <c r="SSA145" s="481"/>
      <c r="SSB145" s="481"/>
      <c r="SSC145" s="481"/>
      <c r="SSD145" s="481"/>
      <c r="SSE145" s="481"/>
      <c r="SSF145" s="481"/>
      <c r="SSG145" s="481"/>
      <c r="SSH145" s="481"/>
      <c r="SSI145" s="481"/>
      <c r="SSJ145" s="481"/>
      <c r="SSK145" s="481"/>
      <c r="SSL145" s="481"/>
      <c r="SSM145" s="481"/>
      <c r="SSN145" s="481"/>
      <c r="SSO145" s="481"/>
      <c r="SSP145" s="481"/>
      <c r="SSQ145" s="481"/>
      <c r="SSR145" s="481"/>
      <c r="SSS145" s="481"/>
      <c r="SST145" s="481"/>
      <c r="SSU145" s="481"/>
      <c r="SSV145" s="481"/>
      <c r="SSW145" s="481"/>
      <c r="SSX145" s="481"/>
      <c r="SSY145" s="481"/>
      <c r="SSZ145" s="481"/>
      <c r="STA145" s="481"/>
      <c r="STB145" s="481"/>
      <c r="STC145" s="481"/>
      <c r="STD145" s="481"/>
      <c r="STE145" s="481"/>
      <c r="STF145" s="481"/>
      <c r="STG145" s="481"/>
      <c r="STH145" s="481"/>
      <c r="STI145" s="481"/>
      <c r="STJ145" s="481"/>
      <c r="STK145" s="481"/>
      <c r="STL145" s="481"/>
      <c r="STM145" s="481"/>
      <c r="STN145" s="481"/>
      <c r="STO145" s="481"/>
      <c r="STP145" s="481"/>
      <c r="STQ145" s="481"/>
      <c r="STR145" s="481"/>
      <c r="STS145" s="481"/>
      <c r="STT145" s="481"/>
      <c r="STU145" s="481"/>
      <c r="STV145" s="481"/>
      <c r="STW145" s="481"/>
      <c r="STX145" s="481"/>
      <c r="STY145" s="481"/>
      <c r="STZ145" s="481"/>
      <c r="SUA145" s="481"/>
      <c r="SUB145" s="481"/>
      <c r="SUC145" s="481"/>
      <c r="SUD145" s="481"/>
      <c r="SUE145" s="481"/>
      <c r="SUF145" s="481"/>
      <c r="SUG145" s="481"/>
      <c r="SUH145" s="481"/>
      <c r="SUI145" s="481"/>
      <c r="SUJ145" s="481"/>
      <c r="SUK145" s="481"/>
      <c r="SUL145" s="481"/>
      <c r="SUM145" s="481"/>
      <c r="SUN145" s="481"/>
      <c r="SUO145" s="481"/>
      <c r="SUP145" s="481"/>
      <c r="SUQ145" s="481"/>
      <c r="SUR145" s="481"/>
      <c r="SUS145" s="481"/>
      <c r="SUT145" s="481"/>
      <c r="SUU145" s="481"/>
      <c r="SUV145" s="481"/>
      <c r="SUW145" s="481"/>
      <c r="SUX145" s="481"/>
      <c r="SUY145" s="481"/>
      <c r="SUZ145" s="481"/>
      <c r="SVA145" s="481"/>
      <c r="SVB145" s="481"/>
      <c r="SVC145" s="481"/>
      <c r="SVD145" s="481"/>
      <c r="SVE145" s="481"/>
      <c r="SVF145" s="481"/>
      <c r="SVG145" s="481"/>
      <c r="SVH145" s="481"/>
      <c r="SVI145" s="481"/>
      <c r="SVJ145" s="481"/>
      <c r="SVK145" s="481"/>
      <c r="SVL145" s="481"/>
      <c r="SVM145" s="481"/>
      <c r="SVN145" s="481"/>
      <c r="SVO145" s="481"/>
      <c r="SVP145" s="481"/>
      <c r="SVQ145" s="481"/>
      <c r="SVR145" s="481"/>
      <c r="SVS145" s="481"/>
      <c r="SVT145" s="481"/>
      <c r="SVU145" s="481"/>
      <c r="SVV145" s="481"/>
      <c r="SVW145" s="481"/>
      <c r="SVX145" s="481"/>
      <c r="SVY145" s="481"/>
      <c r="SVZ145" s="481"/>
      <c r="SWA145" s="481"/>
      <c r="SWB145" s="481"/>
      <c r="SWC145" s="481"/>
      <c r="SWD145" s="481"/>
      <c r="SWE145" s="481"/>
      <c r="SWF145" s="481"/>
      <c r="SWG145" s="481"/>
      <c r="SWH145" s="481"/>
      <c r="SWI145" s="481"/>
      <c r="SWJ145" s="481"/>
      <c r="SWK145" s="481"/>
      <c r="SWL145" s="481"/>
      <c r="SWM145" s="481"/>
      <c r="SWN145" s="481"/>
      <c r="SWO145" s="481"/>
      <c r="SWP145" s="481"/>
      <c r="SWQ145" s="481"/>
      <c r="SWR145" s="481"/>
      <c r="SWS145" s="481"/>
      <c r="SWT145" s="481"/>
      <c r="SWU145" s="481"/>
      <c r="SWV145" s="481"/>
      <c r="SWW145" s="481"/>
      <c r="SWX145" s="481"/>
      <c r="SWY145" s="481"/>
      <c r="SWZ145" s="481"/>
      <c r="SXA145" s="481"/>
      <c r="SXB145" s="481"/>
      <c r="SXC145" s="481"/>
      <c r="SXD145" s="481"/>
      <c r="SXE145" s="481"/>
      <c r="SXF145" s="481"/>
      <c r="SXG145" s="481"/>
      <c r="SXH145" s="481"/>
      <c r="SXI145" s="481"/>
      <c r="SXJ145" s="481"/>
      <c r="SXK145" s="481"/>
      <c r="SXL145" s="481"/>
      <c r="SXM145" s="481"/>
      <c r="SXN145" s="481"/>
      <c r="SXO145" s="481"/>
      <c r="SXP145" s="481"/>
      <c r="SXQ145" s="481"/>
      <c r="SXR145" s="481"/>
      <c r="SXS145" s="481"/>
      <c r="SXT145" s="481"/>
      <c r="SXU145" s="481"/>
      <c r="SXV145" s="481"/>
      <c r="SXW145" s="481"/>
      <c r="SXX145" s="481"/>
      <c r="SXY145" s="481"/>
      <c r="SXZ145" s="481"/>
      <c r="SYA145" s="481"/>
      <c r="SYB145" s="481"/>
      <c r="SYC145" s="481"/>
      <c r="SYD145" s="481"/>
      <c r="SYE145" s="481"/>
      <c r="SYF145" s="481"/>
      <c r="SYG145" s="481"/>
      <c r="SYH145" s="481"/>
      <c r="SYI145" s="481"/>
      <c r="SYJ145" s="481"/>
      <c r="SYK145" s="481"/>
      <c r="SYL145" s="481"/>
      <c r="SYM145" s="481"/>
      <c r="SYN145" s="481"/>
      <c r="SYO145" s="481"/>
      <c r="SYP145" s="481"/>
      <c r="SYQ145" s="481"/>
      <c r="SYR145" s="481"/>
      <c r="SYS145" s="481"/>
      <c r="SYT145" s="481"/>
      <c r="SYU145" s="481"/>
      <c r="SYV145" s="481"/>
      <c r="SYW145" s="481"/>
      <c r="SYX145" s="481"/>
      <c r="SYY145" s="481"/>
      <c r="SYZ145" s="481"/>
      <c r="SZA145" s="481"/>
      <c r="SZB145" s="481"/>
      <c r="SZC145" s="481"/>
      <c r="SZD145" s="481"/>
      <c r="SZE145" s="481"/>
      <c r="SZF145" s="481"/>
      <c r="SZG145" s="481"/>
      <c r="SZH145" s="481"/>
      <c r="SZI145" s="481"/>
      <c r="SZJ145" s="481"/>
      <c r="SZK145" s="481"/>
      <c r="SZL145" s="481"/>
      <c r="SZM145" s="481"/>
      <c r="SZN145" s="481"/>
      <c r="SZO145" s="481"/>
      <c r="SZP145" s="481"/>
      <c r="SZQ145" s="481"/>
      <c r="SZR145" s="481"/>
      <c r="SZS145" s="481"/>
      <c r="SZT145" s="481"/>
      <c r="SZU145" s="481"/>
      <c r="SZV145" s="481"/>
      <c r="SZW145" s="481"/>
      <c r="SZX145" s="481"/>
      <c r="SZY145" s="481"/>
      <c r="SZZ145" s="481"/>
      <c r="TAA145" s="481"/>
      <c r="TAB145" s="481"/>
      <c r="TAC145" s="481"/>
      <c r="TAD145" s="481"/>
      <c r="TAE145" s="481"/>
      <c r="TAF145" s="481"/>
      <c r="TAG145" s="481"/>
      <c r="TAH145" s="481"/>
      <c r="TAI145" s="481"/>
      <c r="TAJ145" s="481"/>
      <c r="TAK145" s="481"/>
      <c r="TAL145" s="481"/>
      <c r="TAM145" s="481"/>
      <c r="TAN145" s="481"/>
      <c r="TAO145" s="481"/>
      <c r="TAP145" s="481"/>
      <c r="TAQ145" s="481"/>
      <c r="TAR145" s="481"/>
      <c r="TAS145" s="481"/>
      <c r="TAT145" s="481"/>
      <c r="TAU145" s="481"/>
      <c r="TAV145" s="481"/>
      <c r="TAW145" s="481"/>
      <c r="TAX145" s="481"/>
      <c r="TAY145" s="481"/>
      <c r="TAZ145" s="481"/>
      <c r="TBA145" s="481"/>
      <c r="TBB145" s="481"/>
      <c r="TBC145" s="481"/>
      <c r="TBD145" s="481"/>
      <c r="TBE145" s="481"/>
      <c r="TBF145" s="481"/>
      <c r="TBG145" s="481"/>
      <c r="TBH145" s="481"/>
      <c r="TBI145" s="481"/>
      <c r="TBJ145" s="481"/>
      <c r="TBK145" s="481"/>
      <c r="TBL145" s="481"/>
      <c r="TBM145" s="481"/>
      <c r="TBN145" s="481"/>
      <c r="TBO145" s="481"/>
      <c r="TBP145" s="481"/>
      <c r="TBQ145" s="481"/>
      <c r="TBR145" s="481"/>
      <c r="TBS145" s="481"/>
      <c r="TBT145" s="481"/>
      <c r="TBU145" s="481"/>
      <c r="TBV145" s="481"/>
      <c r="TBW145" s="481"/>
      <c r="TBX145" s="481"/>
      <c r="TBY145" s="481"/>
      <c r="TBZ145" s="481"/>
      <c r="TCA145" s="481"/>
      <c r="TCB145" s="481"/>
      <c r="TCC145" s="481"/>
      <c r="TCD145" s="481"/>
      <c r="TCE145" s="481"/>
      <c r="TCF145" s="481"/>
      <c r="TCG145" s="481"/>
      <c r="TCH145" s="481"/>
      <c r="TCI145" s="481"/>
      <c r="TCJ145" s="481"/>
      <c r="TCK145" s="481"/>
      <c r="TCL145" s="481"/>
      <c r="TCM145" s="481"/>
      <c r="TCN145" s="481"/>
      <c r="TCO145" s="481"/>
      <c r="TCP145" s="481"/>
      <c r="TCQ145" s="481"/>
      <c r="TCR145" s="481"/>
      <c r="TCS145" s="481"/>
      <c r="TCT145" s="481"/>
      <c r="TCU145" s="481"/>
      <c r="TCV145" s="481"/>
      <c r="TCW145" s="481"/>
      <c r="TCX145" s="481"/>
      <c r="TCY145" s="481"/>
      <c r="TCZ145" s="481"/>
      <c r="TDA145" s="481"/>
      <c r="TDB145" s="481"/>
      <c r="TDC145" s="481"/>
      <c r="TDD145" s="481"/>
      <c r="TDE145" s="481"/>
      <c r="TDF145" s="481"/>
      <c r="TDG145" s="481"/>
      <c r="TDH145" s="481"/>
      <c r="TDI145" s="481"/>
      <c r="TDJ145" s="481"/>
      <c r="TDK145" s="481"/>
      <c r="TDL145" s="481"/>
      <c r="TDM145" s="481"/>
      <c r="TDN145" s="481"/>
      <c r="TDO145" s="481"/>
      <c r="TDP145" s="481"/>
      <c r="TDQ145" s="481"/>
      <c r="TDR145" s="481"/>
      <c r="TDS145" s="481"/>
      <c r="TDT145" s="481"/>
      <c r="TDU145" s="481"/>
      <c r="TDV145" s="481"/>
      <c r="TDW145" s="481"/>
      <c r="TDX145" s="481"/>
      <c r="TDY145" s="481"/>
      <c r="TDZ145" s="481"/>
      <c r="TEA145" s="481"/>
      <c r="TEB145" s="481"/>
      <c r="TEC145" s="481"/>
      <c r="TED145" s="481"/>
      <c r="TEE145" s="481"/>
      <c r="TEF145" s="481"/>
      <c r="TEG145" s="481"/>
      <c r="TEH145" s="481"/>
      <c r="TEI145" s="481"/>
      <c r="TEJ145" s="481"/>
      <c r="TEK145" s="481"/>
      <c r="TEL145" s="481"/>
      <c r="TEM145" s="481"/>
      <c r="TEN145" s="481"/>
      <c r="TEO145" s="481"/>
      <c r="TEP145" s="481"/>
      <c r="TEQ145" s="481"/>
      <c r="TER145" s="481"/>
      <c r="TES145" s="481"/>
      <c r="TET145" s="481"/>
      <c r="TEU145" s="481"/>
      <c r="TEV145" s="481"/>
      <c r="TEW145" s="481"/>
      <c r="TEX145" s="481"/>
      <c r="TEY145" s="481"/>
      <c r="TEZ145" s="481"/>
      <c r="TFA145" s="481"/>
      <c r="TFB145" s="481"/>
      <c r="TFC145" s="481"/>
      <c r="TFD145" s="481"/>
      <c r="TFE145" s="481"/>
      <c r="TFF145" s="481"/>
      <c r="TFG145" s="481"/>
      <c r="TFH145" s="481"/>
      <c r="TFI145" s="481"/>
      <c r="TFJ145" s="481"/>
      <c r="TFK145" s="481"/>
      <c r="TFL145" s="481"/>
      <c r="TFM145" s="481"/>
      <c r="TFN145" s="481"/>
      <c r="TFO145" s="481"/>
      <c r="TFP145" s="481"/>
      <c r="TFQ145" s="481"/>
      <c r="TFR145" s="481"/>
      <c r="TFS145" s="481"/>
      <c r="TFT145" s="481"/>
      <c r="TFU145" s="481"/>
      <c r="TFV145" s="481"/>
      <c r="TFW145" s="481"/>
      <c r="TFX145" s="481"/>
      <c r="TFY145" s="481"/>
      <c r="TFZ145" s="481"/>
      <c r="TGA145" s="481"/>
      <c r="TGB145" s="481"/>
      <c r="TGC145" s="481"/>
      <c r="TGD145" s="481"/>
      <c r="TGE145" s="481"/>
      <c r="TGF145" s="481"/>
      <c r="TGG145" s="481"/>
      <c r="TGH145" s="481"/>
      <c r="TGI145" s="481"/>
      <c r="TGJ145" s="481"/>
      <c r="TGK145" s="481"/>
      <c r="TGL145" s="481"/>
      <c r="TGM145" s="481"/>
      <c r="TGN145" s="481"/>
      <c r="TGO145" s="481"/>
      <c r="TGP145" s="481"/>
      <c r="TGQ145" s="481"/>
      <c r="TGR145" s="481"/>
      <c r="TGS145" s="481"/>
      <c r="TGT145" s="481"/>
      <c r="TGU145" s="481"/>
      <c r="TGV145" s="481"/>
      <c r="TGW145" s="481"/>
      <c r="TGX145" s="481"/>
      <c r="TGY145" s="481"/>
      <c r="TGZ145" s="481"/>
      <c r="THA145" s="481"/>
      <c r="THB145" s="481"/>
      <c r="THC145" s="481"/>
      <c r="THD145" s="481"/>
      <c r="THE145" s="481"/>
      <c r="THF145" s="481"/>
      <c r="THG145" s="481"/>
      <c r="THH145" s="481"/>
      <c r="THI145" s="481"/>
      <c r="THJ145" s="481"/>
      <c r="THK145" s="481"/>
      <c r="THL145" s="481"/>
      <c r="THM145" s="481"/>
      <c r="THN145" s="481"/>
      <c r="THO145" s="481"/>
      <c r="THP145" s="481"/>
      <c r="THQ145" s="481"/>
      <c r="THR145" s="481"/>
      <c r="THS145" s="481"/>
      <c r="THT145" s="481"/>
      <c r="THU145" s="481"/>
      <c r="THV145" s="481"/>
      <c r="THW145" s="481"/>
      <c r="THX145" s="481"/>
      <c r="THY145" s="481"/>
      <c r="THZ145" s="481"/>
      <c r="TIA145" s="481"/>
      <c r="TIB145" s="481"/>
      <c r="TIC145" s="481"/>
      <c r="TID145" s="481"/>
      <c r="TIE145" s="481"/>
      <c r="TIF145" s="481"/>
      <c r="TIG145" s="481"/>
      <c r="TIH145" s="481"/>
      <c r="TII145" s="481"/>
      <c r="TIJ145" s="481"/>
      <c r="TIK145" s="481"/>
      <c r="TIL145" s="481"/>
      <c r="TIM145" s="481"/>
      <c r="TIN145" s="481"/>
      <c r="TIO145" s="481"/>
      <c r="TIP145" s="481"/>
      <c r="TIQ145" s="481"/>
      <c r="TIR145" s="481"/>
      <c r="TIS145" s="481"/>
      <c r="TIT145" s="481"/>
      <c r="TIU145" s="481"/>
      <c r="TIV145" s="481"/>
      <c r="TIW145" s="481"/>
      <c r="TIX145" s="481"/>
      <c r="TIY145" s="481"/>
      <c r="TIZ145" s="481"/>
      <c r="TJA145" s="481"/>
      <c r="TJB145" s="481"/>
      <c r="TJC145" s="481"/>
      <c r="TJD145" s="481"/>
      <c r="TJE145" s="481"/>
      <c r="TJF145" s="481"/>
      <c r="TJG145" s="481"/>
      <c r="TJH145" s="481"/>
      <c r="TJI145" s="481"/>
      <c r="TJJ145" s="481"/>
      <c r="TJK145" s="481"/>
      <c r="TJL145" s="481"/>
      <c r="TJM145" s="481"/>
      <c r="TJN145" s="481"/>
      <c r="TJO145" s="481"/>
      <c r="TJP145" s="481"/>
      <c r="TJQ145" s="481"/>
      <c r="TJR145" s="481"/>
      <c r="TJS145" s="481"/>
      <c r="TJT145" s="481"/>
      <c r="TJU145" s="481"/>
      <c r="TJV145" s="481"/>
      <c r="TJW145" s="481"/>
      <c r="TJX145" s="481"/>
      <c r="TJY145" s="481"/>
      <c r="TJZ145" s="481"/>
      <c r="TKA145" s="481"/>
      <c r="TKB145" s="481"/>
      <c r="TKC145" s="481"/>
      <c r="TKD145" s="481"/>
      <c r="TKE145" s="481"/>
      <c r="TKF145" s="481"/>
      <c r="TKG145" s="481"/>
      <c r="TKH145" s="481"/>
      <c r="TKI145" s="481"/>
      <c r="TKJ145" s="481"/>
      <c r="TKK145" s="481"/>
      <c r="TKL145" s="481"/>
      <c r="TKM145" s="481"/>
      <c r="TKN145" s="481"/>
      <c r="TKO145" s="481"/>
      <c r="TKP145" s="481"/>
      <c r="TKQ145" s="481"/>
      <c r="TKR145" s="481"/>
      <c r="TKS145" s="481"/>
      <c r="TKT145" s="481"/>
      <c r="TKU145" s="481"/>
      <c r="TKV145" s="481"/>
      <c r="TKW145" s="481"/>
      <c r="TKX145" s="481"/>
      <c r="TKY145" s="481"/>
      <c r="TKZ145" s="481"/>
      <c r="TLA145" s="481"/>
      <c r="TLB145" s="481"/>
      <c r="TLC145" s="481"/>
      <c r="TLD145" s="481"/>
      <c r="TLE145" s="481"/>
      <c r="TLF145" s="481"/>
      <c r="TLG145" s="481"/>
      <c r="TLH145" s="481"/>
      <c r="TLI145" s="481"/>
      <c r="TLJ145" s="481"/>
      <c r="TLK145" s="481"/>
      <c r="TLL145" s="481"/>
      <c r="TLM145" s="481"/>
      <c r="TLN145" s="481"/>
      <c r="TLO145" s="481"/>
      <c r="TLP145" s="481"/>
      <c r="TLQ145" s="481"/>
      <c r="TLR145" s="481"/>
      <c r="TLS145" s="481"/>
      <c r="TLT145" s="481"/>
      <c r="TLU145" s="481"/>
      <c r="TLV145" s="481"/>
      <c r="TLW145" s="481"/>
      <c r="TLX145" s="481"/>
      <c r="TLY145" s="481"/>
      <c r="TLZ145" s="481"/>
      <c r="TMA145" s="481"/>
      <c r="TMB145" s="481"/>
      <c r="TMC145" s="481"/>
      <c r="TMD145" s="481"/>
      <c r="TME145" s="481"/>
      <c r="TMF145" s="481"/>
      <c r="TMG145" s="481"/>
      <c r="TMH145" s="481"/>
      <c r="TMI145" s="481"/>
      <c r="TMJ145" s="481"/>
      <c r="TMK145" s="481"/>
      <c r="TML145" s="481"/>
      <c r="TMM145" s="481"/>
      <c r="TMN145" s="481"/>
      <c r="TMO145" s="481"/>
      <c r="TMP145" s="481"/>
      <c r="TMQ145" s="481"/>
      <c r="TMR145" s="481"/>
      <c r="TMS145" s="481"/>
      <c r="TMT145" s="481"/>
      <c r="TMU145" s="481"/>
      <c r="TMV145" s="481"/>
      <c r="TMW145" s="481"/>
      <c r="TMX145" s="481"/>
      <c r="TMY145" s="481"/>
      <c r="TMZ145" s="481"/>
      <c r="TNA145" s="481"/>
      <c r="TNB145" s="481"/>
      <c r="TNC145" s="481"/>
      <c r="TND145" s="481"/>
      <c r="TNE145" s="481"/>
      <c r="TNF145" s="481"/>
      <c r="TNG145" s="481"/>
      <c r="TNH145" s="481"/>
      <c r="TNI145" s="481"/>
      <c r="TNJ145" s="481"/>
      <c r="TNK145" s="481"/>
      <c r="TNL145" s="481"/>
      <c r="TNM145" s="481"/>
      <c r="TNN145" s="481"/>
      <c r="TNO145" s="481"/>
      <c r="TNP145" s="481"/>
      <c r="TNQ145" s="481"/>
      <c r="TNR145" s="481"/>
      <c r="TNS145" s="481"/>
      <c r="TNT145" s="481"/>
      <c r="TNU145" s="481"/>
      <c r="TNV145" s="481"/>
      <c r="TNW145" s="481"/>
      <c r="TNX145" s="481"/>
      <c r="TNY145" s="481"/>
      <c r="TNZ145" s="481"/>
      <c r="TOA145" s="481"/>
      <c r="TOB145" s="481"/>
      <c r="TOC145" s="481"/>
      <c r="TOD145" s="481"/>
      <c r="TOE145" s="481"/>
      <c r="TOF145" s="481"/>
      <c r="TOG145" s="481"/>
      <c r="TOH145" s="481"/>
      <c r="TOI145" s="481"/>
      <c r="TOJ145" s="481"/>
      <c r="TOK145" s="481"/>
      <c r="TOL145" s="481"/>
      <c r="TOM145" s="481"/>
      <c r="TON145" s="481"/>
      <c r="TOO145" s="481"/>
      <c r="TOP145" s="481"/>
      <c r="TOQ145" s="481"/>
      <c r="TOR145" s="481"/>
      <c r="TOS145" s="481"/>
      <c r="TOT145" s="481"/>
      <c r="TOU145" s="481"/>
      <c r="TOV145" s="481"/>
      <c r="TOW145" s="481"/>
      <c r="TOX145" s="481"/>
      <c r="TOY145" s="481"/>
      <c r="TOZ145" s="481"/>
      <c r="TPA145" s="481"/>
      <c r="TPB145" s="481"/>
      <c r="TPC145" s="481"/>
      <c r="TPD145" s="481"/>
      <c r="TPE145" s="481"/>
      <c r="TPF145" s="481"/>
      <c r="TPG145" s="481"/>
      <c r="TPH145" s="481"/>
      <c r="TPI145" s="481"/>
      <c r="TPJ145" s="481"/>
      <c r="TPK145" s="481"/>
      <c r="TPL145" s="481"/>
      <c r="TPM145" s="481"/>
      <c r="TPN145" s="481"/>
      <c r="TPO145" s="481"/>
      <c r="TPP145" s="481"/>
      <c r="TPQ145" s="481"/>
      <c r="TPR145" s="481"/>
      <c r="TPS145" s="481"/>
      <c r="TPT145" s="481"/>
      <c r="TPU145" s="481"/>
      <c r="TPV145" s="481"/>
      <c r="TPW145" s="481"/>
      <c r="TPX145" s="481"/>
      <c r="TPY145" s="481"/>
      <c r="TPZ145" s="481"/>
      <c r="TQA145" s="481"/>
      <c r="TQB145" s="481"/>
      <c r="TQC145" s="481"/>
      <c r="TQD145" s="481"/>
      <c r="TQE145" s="481"/>
      <c r="TQF145" s="481"/>
      <c r="TQG145" s="481"/>
      <c r="TQH145" s="481"/>
      <c r="TQI145" s="481"/>
      <c r="TQJ145" s="481"/>
      <c r="TQK145" s="481"/>
      <c r="TQL145" s="481"/>
      <c r="TQM145" s="481"/>
      <c r="TQN145" s="481"/>
      <c r="TQO145" s="481"/>
      <c r="TQP145" s="481"/>
      <c r="TQQ145" s="481"/>
      <c r="TQR145" s="481"/>
      <c r="TQS145" s="481"/>
      <c r="TQT145" s="481"/>
      <c r="TQU145" s="481"/>
      <c r="TQV145" s="481"/>
      <c r="TQW145" s="481"/>
      <c r="TQX145" s="481"/>
      <c r="TQY145" s="481"/>
      <c r="TQZ145" s="481"/>
      <c r="TRA145" s="481"/>
      <c r="TRB145" s="481"/>
      <c r="TRC145" s="481"/>
      <c r="TRD145" s="481"/>
      <c r="TRE145" s="481"/>
      <c r="TRF145" s="481"/>
      <c r="TRG145" s="481"/>
      <c r="TRH145" s="481"/>
      <c r="TRI145" s="481"/>
      <c r="TRJ145" s="481"/>
      <c r="TRK145" s="481"/>
      <c r="TRL145" s="481"/>
      <c r="TRM145" s="481"/>
      <c r="TRN145" s="481"/>
      <c r="TRO145" s="481"/>
      <c r="TRP145" s="481"/>
      <c r="TRQ145" s="481"/>
      <c r="TRR145" s="481"/>
      <c r="TRS145" s="481"/>
      <c r="TRT145" s="481"/>
      <c r="TRU145" s="481"/>
      <c r="TRV145" s="481"/>
      <c r="TRW145" s="481"/>
      <c r="TRX145" s="481"/>
      <c r="TRY145" s="481"/>
      <c r="TRZ145" s="481"/>
      <c r="TSA145" s="481"/>
      <c r="TSB145" s="481"/>
      <c r="TSC145" s="481"/>
      <c r="TSD145" s="481"/>
      <c r="TSE145" s="481"/>
      <c r="TSF145" s="481"/>
      <c r="TSG145" s="481"/>
      <c r="TSH145" s="481"/>
      <c r="TSI145" s="481"/>
      <c r="TSJ145" s="481"/>
      <c r="TSK145" s="481"/>
      <c r="TSL145" s="481"/>
      <c r="TSM145" s="481"/>
      <c r="TSN145" s="481"/>
      <c r="TSO145" s="481"/>
      <c r="TSP145" s="481"/>
      <c r="TSQ145" s="481"/>
      <c r="TSR145" s="481"/>
      <c r="TSS145" s="481"/>
      <c r="TST145" s="481"/>
      <c r="TSU145" s="481"/>
      <c r="TSV145" s="481"/>
      <c r="TSW145" s="481"/>
      <c r="TSX145" s="481"/>
      <c r="TSY145" s="481"/>
      <c r="TSZ145" s="481"/>
      <c r="TTA145" s="481"/>
      <c r="TTB145" s="481"/>
      <c r="TTC145" s="481"/>
      <c r="TTD145" s="481"/>
      <c r="TTE145" s="481"/>
      <c r="TTF145" s="481"/>
      <c r="TTG145" s="481"/>
      <c r="TTH145" s="481"/>
      <c r="TTI145" s="481"/>
      <c r="TTJ145" s="481"/>
      <c r="TTK145" s="481"/>
      <c r="TTL145" s="481"/>
      <c r="TTM145" s="481"/>
      <c r="TTN145" s="481"/>
      <c r="TTO145" s="481"/>
      <c r="TTP145" s="481"/>
      <c r="TTQ145" s="481"/>
      <c r="TTR145" s="481"/>
      <c r="TTS145" s="481"/>
      <c r="TTT145" s="481"/>
      <c r="TTU145" s="481"/>
      <c r="TTV145" s="481"/>
      <c r="TTW145" s="481"/>
      <c r="TTX145" s="481"/>
      <c r="TTY145" s="481"/>
      <c r="TTZ145" s="481"/>
      <c r="TUA145" s="481"/>
      <c r="TUB145" s="481"/>
      <c r="TUC145" s="481"/>
      <c r="TUD145" s="481"/>
      <c r="TUE145" s="481"/>
      <c r="TUF145" s="481"/>
      <c r="TUG145" s="481"/>
      <c r="TUH145" s="481"/>
      <c r="TUI145" s="481"/>
      <c r="TUJ145" s="481"/>
      <c r="TUK145" s="481"/>
      <c r="TUL145" s="481"/>
      <c r="TUM145" s="481"/>
      <c r="TUN145" s="481"/>
      <c r="TUO145" s="481"/>
      <c r="TUP145" s="481"/>
      <c r="TUQ145" s="481"/>
      <c r="TUR145" s="481"/>
      <c r="TUS145" s="481"/>
      <c r="TUT145" s="481"/>
      <c r="TUU145" s="481"/>
      <c r="TUV145" s="481"/>
      <c r="TUW145" s="481"/>
      <c r="TUX145" s="481"/>
      <c r="TUY145" s="481"/>
      <c r="TUZ145" s="481"/>
      <c r="TVA145" s="481"/>
      <c r="TVB145" s="481"/>
      <c r="TVC145" s="481"/>
      <c r="TVD145" s="481"/>
      <c r="TVE145" s="481"/>
      <c r="TVF145" s="481"/>
      <c r="TVG145" s="481"/>
      <c r="TVH145" s="481"/>
      <c r="TVI145" s="481"/>
      <c r="TVJ145" s="481"/>
      <c r="TVK145" s="481"/>
      <c r="TVL145" s="481"/>
      <c r="TVM145" s="481"/>
      <c r="TVN145" s="481"/>
      <c r="TVO145" s="481"/>
      <c r="TVP145" s="481"/>
      <c r="TVQ145" s="481"/>
      <c r="TVR145" s="481"/>
      <c r="TVS145" s="481"/>
      <c r="TVT145" s="481"/>
      <c r="TVU145" s="481"/>
      <c r="TVV145" s="481"/>
      <c r="TVW145" s="481"/>
      <c r="TVX145" s="481"/>
      <c r="TVY145" s="481"/>
      <c r="TVZ145" s="481"/>
      <c r="TWA145" s="481"/>
      <c r="TWB145" s="481"/>
      <c r="TWC145" s="481"/>
      <c r="TWD145" s="481"/>
      <c r="TWE145" s="481"/>
      <c r="TWF145" s="481"/>
      <c r="TWG145" s="481"/>
      <c r="TWH145" s="481"/>
      <c r="TWI145" s="481"/>
      <c r="TWJ145" s="481"/>
      <c r="TWK145" s="481"/>
      <c r="TWL145" s="481"/>
      <c r="TWM145" s="481"/>
      <c r="TWN145" s="481"/>
      <c r="TWO145" s="481"/>
      <c r="TWP145" s="481"/>
      <c r="TWQ145" s="481"/>
      <c r="TWR145" s="481"/>
      <c r="TWS145" s="481"/>
      <c r="TWT145" s="481"/>
      <c r="TWU145" s="481"/>
      <c r="TWV145" s="481"/>
      <c r="TWW145" s="481"/>
      <c r="TWX145" s="481"/>
      <c r="TWY145" s="481"/>
      <c r="TWZ145" s="481"/>
      <c r="TXA145" s="481"/>
      <c r="TXB145" s="481"/>
      <c r="TXC145" s="481"/>
      <c r="TXD145" s="481"/>
      <c r="TXE145" s="481"/>
      <c r="TXF145" s="481"/>
      <c r="TXG145" s="481"/>
      <c r="TXH145" s="481"/>
      <c r="TXI145" s="481"/>
      <c r="TXJ145" s="481"/>
      <c r="TXK145" s="481"/>
      <c r="TXL145" s="481"/>
      <c r="TXM145" s="481"/>
      <c r="TXN145" s="481"/>
      <c r="TXO145" s="481"/>
      <c r="TXP145" s="481"/>
      <c r="TXQ145" s="481"/>
      <c r="TXR145" s="481"/>
      <c r="TXS145" s="481"/>
      <c r="TXT145" s="481"/>
      <c r="TXU145" s="481"/>
      <c r="TXV145" s="481"/>
      <c r="TXW145" s="481"/>
      <c r="TXX145" s="481"/>
      <c r="TXY145" s="481"/>
      <c r="TXZ145" s="481"/>
      <c r="TYA145" s="481"/>
      <c r="TYB145" s="481"/>
      <c r="TYC145" s="481"/>
      <c r="TYD145" s="481"/>
      <c r="TYE145" s="481"/>
      <c r="TYF145" s="481"/>
      <c r="TYG145" s="481"/>
      <c r="TYH145" s="481"/>
      <c r="TYI145" s="481"/>
      <c r="TYJ145" s="481"/>
      <c r="TYK145" s="481"/>
      <c r="TYL145" s="481"/>
      <c r="TYM145" s="481"/>
      <c r="TYN145" s="481"/>
      <c r="TYO145" s="481"/>
      <c r="TYP145" s="481"/>
      <c r="TYQ145" s="481"/>
      <c r="TYR145" s="481"/>
      <c r="TYS145" s="481"/>
      <c r="TYT145" s="481"/>
      <c r="TYU145" s="481"/>
      <c r="TYV145" s="481"/>
      <c r="TYW145" s="481"/>
      <c r="TYX145" s="481"/>
      <c r="TYY145" s="481"/>
      <c r="TYZ145" s="481"/>
      <c r="TZA145" s="481"/>
      <c r="TZB145" s="481"/>
      <c r="TZC145" s="481"/>
      <c r="TZD145" s="481"/>
      <c r="TZE145" s="481"/>
      <c r="TZF145" s="481"/>
      <c r="TZG145" s="481"/>
      <c r="TZH145" s="481"/>
      <c r="TZI145" s="481"/>
      <c r="TZJ145" s="481"/>
      <c r="TZK145" s="481"/>
      <c r="TZL145" s="481"/>
      <c r="TZM145" s="481"/>
      <c r="TZN145" s="481"/>
      <c r="TZO145" s="481"/>
      <c r="TZP145" s="481"/>
      <c r="TZQ145" s="481"/>
      <c r="TZR145" s="481"/>
      <c r="TZS145" s="481"/>
      <c r="TZT145" s="481"/>
      <c r="TZU145" s="481"/>
      <c r="TZV145" s="481"/>
      <c r="TZW145" s="481"/>
      <c r="TZX145" s="481"/>
      <c r="TZY145" s="481"/>
      <c r="TZZ145" s="481"/>
      <c r="UAA145" s="481"/>
      <c r="UAB145" s="481"/>
      <c r="UAC145" s="481"/>
      <c r="UAD145" s="481"/>
      <c r="UAE145" s="481"/>
      <c r="UAF145" s="481"/>
      <c r="UAG145" s="481"/>
      <c r="UAH145" s="481"/>
      <c r="UAI145" s="481"/>
      <c r="UAJ145" s="481"/>
      <c r="UAK145" s="481"/>
      <c r="UAL145" s="481"/>
      <c r="UAM145" s="481"/>
      <c r="UAN145" s="481"/>
      <c r="UAO145" s="481"/>
      <c r="UAP145" s="481"/>
      <c r="UAQ145" s="481"/>
      <c r="UAR145" s="481"/>
      <c r="UAS145" s="481"/>
      <c r="UAT145" s="481"/>
      <c r="UAU145" s="481"/>
      <c r="UAV145" s="481"/>
      <c r="UAW145" s="481"/>
      <c r="UAX145" s="481"/>
      <c r="UAY145" s="481"/>
      <c r="UAZ145" s="481"/>
      <c r="UBA145" s="481"/>
      <c r="UBB145" s="481"/>
      <c r="UBC145" s="481"/>
      <c r="UBD145" s="481"/>
      <c r="UBE145" s="481"/>
      <c r="UBF145" s="481"/>
      <c r="UBG145" s="481"/>
      <c r="UBH145" s="481"/>
      <c r="UBI145" s="481"/>
      <c r="UBJ145" s="481"/>
      <c r="UBK145" s="481"/>
      <c r="UBL145" s="481"/>
      <c r="UBM145" s="481"/>
      <c r="UBN145" s="481"/>
      <c r="UBO145" s="481"/>
      <c r="UBP145" s="481"/>
      <c r="UBQ145" s="481"/>
      <c r="UBR145" s="481"/>
      <c r="UBS145" s="481"/>
      <c r="UBT145" s="481"/>
      <c r="UBU145" s="481"/>
      <c r="UBV145" s="481"/>
      <c r="UBW145" s="481"/>
      <c r="UBX145" s="481"/>
      <c r="UBY145" s="481"/>
      <c r="UBZ145" s="481"/>
      <c r="UCA145" s="481"/>
      <c r="UCB145" s="481"/>
      <c r="UCC145" s="481"/>
      <c r="UCD145" s="481"/>
      <c r="UCE145" s="481"/>
      <c r="UCF145" s="481"/>
      <c r="UCG145" s="481"/>
      <c r="UCH145" s="481"/>
      <c r="UCI145" s="481"/>
      <c r="UCJ145" s="481"/>
      <c r="UCK145" s="481"/>
      <c r="UCL145" s="481"/>
      <c r="UCM145" s="481"/>
      <c r="UCN145" s="481"/>
      <c r="UCO145" s="481"/>
      <c r="UCP145" s="481"/>
      <c r="UCQ145" s="481"/>
      <c r="UCR145" s="481"/>
      <c r="UCS145" s="481"/>
      <c r="UCT145" s="481"/>
      <c r="UCU145" s="481"/>
      <c r="UCV145" s="481"/>
      <c r="UCW145" s="481"/>
      <c r="UCX145" s="481"/>
      <c r="UCY145" s="481"/>
      <c r="UCZ145" s="481"/>
      <c r="UDA145" s="481"/>
      <c r="UDB145" s="481"/>
      <c r="UDC145" s="481"/>
      <c r="UDD145" s="481"/>
      <c r="UDE145" s="481"/>
      <c r="UDF145" s="481"/>
      <c r="UDG145" s="481"/>
      <c r="UDH145" s="481"/>
      <c r="UDI145" s="481"/>
      <c r="UDJ145" s="481"/>
      <c r="UDK145" s="481"/>
      <c r="UDL145" s="481"/>
      <c r="UDM145" s="481"/>
      <c r="UDN145" s="481"/>
      <c r="UDO145" s="481"/>
      <c r="UDP145" s="481"/>
      <c r="UDQ145" s="481"/>
      <c r="UDR145" s="481"/>
      <c r="UDS145" s="481"/>
      <c r="UDT145" s="481"/>
      <c r="UDU145" s="481"/>
      <c r="UDV145" s="481"/>
      <c r="UDW145" s="481"/>
      <c r="UDX145" s="481"/>
      <c r="UDY145" s="481"/>
      <c r="UDZ145" s="481"/>
      <c r="UEA145" s="481"/>
      <c r="UEB145" s="481"/>
      <c r="UEC145" s="481"/>
      <c r="UED145" s="481"/>
      <c r="UEE145" s="481"/>
      <c r="UEF145" s="481"/>
      <c r="UEG145" s="481"/>
      <c r="UEH145" s="481"/>
      <c r="UEI145" s="481"/>
      <c r="UEJ145" s="481"/>
      <c r="UEK145" s="481"/>
      <c r="UEL145" s="481"/>
      <c r="UEM145" s="481"/>
      <c r="UEN145" s="481"/>
      <c r="UEO145" s="481"/>
      <c r="UEP145" s="481"/>
      <c r="UEQ145" s="481"/>
      <c r="UER145" s="481"/>
      <c r="UES145" s="481"/>
      <c r="UET145" s="481"/>
      <c r="UEU145" s="481"/>
      <c r="UEV145" s="481"/>
      <c r="UEW145" s="481"/>
      <c r="UEX145" s="481"/>
      <c r="UEY145" s="481"/>
      <c r="UEZ145" s="481"/>
      <c r="UFA145" s="481"/>
      <c r="UFB145" s="481"/>
      <c r="UFC145" s="481"/>
      <c r="UFD145" s="481"/>
      <c r="UFE145" s="481"/>
      <c r="UFF145" s="481"/>
      <c r="UFG145" s="481"/>
      <c r="UFH145" s="481"/>
      <c r="UFI145" s="481"/>
      <c r="UFJ145" s="481"/>
      <c r="UFK145" s="481"/>
      <c r="UFL145" s="481"/>
      <c r="UFM145" s="481"/>
      <c r="UFN145" s="481"/>
      <c r="UFO145" s="481"/>
      <c r="UFP145" s="481"/>
      <c r="UFQ145" s="481"/>
      <c r="UFR145" s="481"/>
      <c r="UFS145" s="481"/>
      <c r="UFT145" s="481"/>
      <c r="UFU145" s="481"/>
      <c r="UFV145" s="481"/>
      <c r="UFW145" s="481"/>
      <c r="UFX145" s="481"/>
      <c r="UFY145" s="481"/>
      <c r="UFZ145" s="481"/>
      <c r="UGA145" s="481"/>
      <c r="UGB145" s="481"/>
      <c r="UGC145" s="481"/>
      <c r="UGD145" s="481"/>
      <c r="UGE145" s="481"/>
      <c r="UGF145" s="481"/>
      <c r="UGG145" s="481"/>
      <c r="UGH145" s="481"/>
      <c r="UGI145" s="481"/>
      <c r="UGJ145" s="481"/>
      <c r="UGK145" s="481"/>
      <c r="UGL145" s="481"/>
      <c r="UGM145" s="481"/>
      <c r="UGN145" s="481"/>
      <c r="UGO145" s="481"/>
      <c r="UGP145" s="481"/>
      <c r="UGQ145" s="481"/>
      <c r="UGR145" s="481"/>
      <c r="UGS145" s="481"/>
      <c r="UGT145" s="481"/>
      <c r="UGU145" s="481"/>
      <c r="UGV145" s="481"/>
      <c r="UGW145" s="481"/>
      <c r="UGX145" s="481"/>
      <c r="UGY145" s="481"/>
      <c r="UGZ145" s="481"/>
      <c r="UHA145" s="481"/>
      <c r="UHB145" s="481"/>
      <c r="UHC145" s="481"/>
      <c r="UHD145" s="481"/>
      <c r="UHE145" s="481"/>
      <c r="UHF145" s="481"/>
      <c r="UHG145" s="481"/>
      <c r="UHH145" s="481"/>
      <c r="UHI145" s="481"/>
      <c r="UHJ145" s="481"/>
      <c r="UHK145" s="481"/>
      <c r="UHL145" s="481"/>
      <c r="UHM145" s="481"/>
      <c r="UHN145" s="481"/>
      <c r="UHO145" s="481"/>
      <c r="UHP145" s="481"/>
      <c r="UHQ145" s="481"/>
      <c r="UHR145" s="481"/>
      <c r="UHS145" s="481"/>
      <c r="UHT145" s="481"/>
      <c r="UHU145" s="481"/>
      <c r="UHV145" s="481"/>
      <c r="UHW145" s="481"/>
      <c r="UHX145" s="481"/>
      <c r="UHY145" s="481"/>
      <c r="UHZ145" s="481"/>
      <c r="UIA145" s="481"/>
      <c r="UIB145" s="481"/>
      <c r="UIC145" s="481"/>
      <c r="UID145" s="481"/>
      <c r="UIE145" s="481"/>
      <c r="UIF145" s="481"/>
      <c r="UIG145" s="481"/>
      <c r="UIH145" s="481"/>
      <c r="UII145" s="481"/>
      <c r="UIJ145" s="481"/>
      <c r="UIK145" s="481"/>
      <c r="UIL145" s="481"/>
      <c r="UIM145" s="481"/>
      <c r="UIN145" s="481"/>
      <c r="UIO145" s="481"/>
      <c r="UIP145" s="481"/>
      <c r="UIQ145" s="481"/>
      <c r="UIR145" s="481"/>
      <c r="UIS145" s="481"/>
      <c r="UIT145" s="481"/>
      <c r="UIU145" s="481"/>
      <c r="UIV145" s="481"/>
      <c r="UIW145" s="481"/>
      <c r="UIX145" s="481"/>
      <c r="UIY145" s="481"/>
      <c r="UIZ145" s="481"/>
      <c r="UJA145" s="481"/>
      <c r="UJB145" s="481"/>
      <c r="UJC145" s="481"/>
      <c r="UJD145" s="481"/>
      <c r="UJE145" s="481"/>
      <c r="UJF145" s="481"/>
      <c r="UJG145" s="481"/>
      <c r="UJH145" s="481"/>
      <c r="UJI145" s="481"/>
      <c r="UJJ145" s="481"/>
      <c r="UJK145" s="481"/>
      <c r="UJL145" s="481"/>
      <c r="UJM145" s="481"/>
      <c r="UJN145" s="481"/>
      <c r="UJO145" s="481"/>
      <c r="UJP145" s="481"/>
      <c r="UJQ145" s="481"/>
      <c r="UJR145" s="481"/>
      <c r="UJS145" s="481"/>
      <c r="UJT145" s="481"/>
      <c r="UJU145" s="481"/>
      <c r="UJV145" s="481"/>
      <c r="UJW145" s="481"/>
      <c r="UJX145" s="481"/>
      <c r="UJY145" s="481"/>
      <c r="UJZ145" s="481"/>
      <c r="UKA145" s="481"/>
      <c r="UKB145" s="481"/>
      <c r="UKC145" s="481"/>
      <c r="UKD145" s="481"/>
      <c r="UKE145" s="481"/>
      <c r="UKF145" s="481"/>
      <c r="UKG145" s="481"/>
      <c r="UKH145" s="481"/>
      <c r="UKI145" s="481"/>
      <c r="UKJ145" s="481"/>
      <c r="UKK145" s="481"/>
      <c r="UKL145" s="481"/>
      <c r="UKM145" s="481"/>
      <c r="UKN145" s="481"/>
      <c r="UKO145" s="481"/>
      <c r="UKP145" s="481"/>
      <c r="UKQ145" s="481"/>
      <c r="UKR145" s="481"/>
      <c r="UKS145" s="481"/>
      <c r="UKT145" s="481"/>
      <c r="UKU145" s="481"/>
      <c r="UKV145" s="481"/>
      <c r="UKW145" s="481"/>
      <c r="UKX145" s="481"/>
      <c r="UKY145" s="481"/>
      <c r="UKZ145" s="481"/>
      <c r="ULA145" s="481"/>
      <c r="ULB145" s="481"/>
      <c r="ULC145" s="481"/>
      <c r="ULD145" s="481"/>
      <c r="ULE145" s="481"/>
      <c r="ULF145" s="481"/>
      <c r="ULG145" s="481"/>
      <c r="ULH145" s="481"/>
      <c r="ULI145" s="481"/>
      <c r="ULJ145" s="481"/>
      <c r="ULK145" s="481"/>
      <c r="ULL145" s="481"/>
      <c r="ULM145" s="481"/>
      <c r="ULN145" s="481"/>
      <c r="ULO145" s="481"/>
      <c r="ULP145" s="481"/>
      <c r="ULQ145" s="481"/>
      <c r="ULR145" s="481"/>
      <c r="ULS145" s="481"/>
      <c r="ULT145" s="481"/>
      <c r="ULU145" s="481"/>
      <c r="ULV145" s="481"/>
      <c r="ULW145" s="481"/>
      <c r="ULX145" s="481"/>
      <c r="ULY145" s="481"/>
      <c r="ULZ145" s="481"/>
      <c r="UMA145" s="481"/>
      <c r="UMB145" s="481"/>
      <c r="UMC145" s="481"/>
      <c r="UMD145" s="481"/>
      <c r="UME145" s="481"/>
      <c r="UMF145" s="481"/>
      <c r="UMG145" s="481"/>
      <c r="UMH145" s="481"/>
      <c r="UMI145" s="481"/>
      <c r="UMJ145" s="481"/>
      <c r="UMK145" s="481"/>
      <c r="UML145" s="481"/>
      <c r="UMM145" s="481"/>
      <c r="UMN145" s="481"/>
      <c r="UMO145" s="481"/>
      <c r="UMP145" s="481"/>
      <c r="UMQ145" s="481"/>
      <c r="UMR145" s="481"/>
      <c r="UMS145" s="481"/>
      <c r="UMT145" s="481"/>
      <c r="UMU145" s="481"/>
      <c r="UMV145" s="481"/>
      <c r="UMW145" s="481"/>
      <c r="UMX145" s="481"/>
      <c r="UMY145" s="481"/>
      <c r="UMZ145" s="481"/>
      <c r="UNA145" s="481"/>
      <c r="UNB145" s="481"/>
      <c r="UNC145" s="481"/>
      <c r="UND145" s="481"/>
      <c r="UNE145" s="481"/>
      <c r="UNF145" s="481"/>
      <c r="UNG145" s="481"/>
      <c r="UNH145" s="481"/>
      <c r="UNI145" s="481"/>
      <c r="UNJ145" s="481"/>
      <c r="UNK145" s="481"/>
      <c r="UNL145" s="481"/>
      <c r="UNM145" s="481"/>
      <c r="UNN145" s="481"/>
      <c r="UNO145" s="481"/>
      <c r="UNP145" s="481"/>
      <c r="UNQ145" s="481"/>
      <c r="UNR145" s="481"/>
      <c r="UNS145" s="481"/>
      <c r="UNT145" s="481"/>
      <c r="UNU145" s="481"/>
      <c r="UNV145" s="481"/>
      <c r="UNW145" s="481"/>
      <c r="UNX145" s="481"/>
      <c r="UNY145" s="481"/>
      <c r="UNZ145" s="481"/>
      <c r="UOA145" s="481"/>
      <c r="UOB145" s="481"/>
      <c r="UOC145" s="481"/>
      <c r="UOD145" s="481"/>
      <c r="UOE145" s="481"/>
      <c r="UOF145" s="481"/>
      <c r="UOG145" s="481"/>
      <c r="UOH145" s="481"/>
      <c r="UOI145" s="481"/>
      <c r="UOJ145" s="481"/>
      <c r="UOK145" s="481"/>
      <c r="UOL145" s="481"/>
      <c r="UOM145" s="481"/>
      <c r="UON145" s="481"/>
      <c r="UOO145" s="481"/>
      <c r="UOP145" s="481"/>
      <c r="UOQ145" s="481"/>
      <c r="UOR145" s="481"/>
      <c r="UOS145" s="481"/>
      <c r="UOT145" s="481"/>
      <c r="UOU145" s="481"/>
      <c r="UOV145" s="481"/>
      <c r="UOW145" s="481"/>
      <c r="UOX145" s="481"/>
      <c r="UOY145" s="481"/>
      <c r="UOZ145" s="481"/>
      <c r="UPA145" s="481"/>
      <c r="UPB145" s="481"/>
      <c r="UPC145" s="481"/>
      <c r="UPD145" s="481"/>
      <c r="UPE145" s="481"/>
      <c r="UPF145" s="481"/>
      <c r="UPG145" s="481"/>
      <c r="UPH145" s="481"/>
      <c r="UPI145" s="481"/>
      <c r="UPJ145" s="481"/>
      <c r="UPK145" s="481"/>
      <c r="UPL145" s="481"/>
      <c r="UPM145" s="481"/>
      <c r="UPN145" s="481"/>
      <c r="UPO145" s="481"/>
      <c r="UPP145" s="481"/>
      <c r="UPQ145" s="481"/>
      <c r="UPR145" s="481"/>
      <c r="UPS145" s="481"/>
      <c r="UPT145" s="481"/>
      <c r="UPU145" s="481"/>
      <c r="UPV145" s="481"/>
      <c r="UPW145" s="481"/>
      <c r="UPX145" s="481"/>
      <c r="UPY145" s="481"/>
      <c r="UPZ145" s="481"/>
      <c r="UQA145" s="481"/>
      <c r="UQB145" s="481"/>
      <c r="UQC145" s="481"/>
      <c r="UQD145" s="481"/>
      <c r="UQE145" s="481"/>
      <c r="UQF145" s="481"/>
      <c r="UQG145" s="481"/>
      <c r="UQH145" s="481"/>
      <c r="UQI145" s="481"/>
      <c r="UQJ145" s="481"/>
      <c r="UQK145" s="481"/>
      <c r="UQL145" s="481"/>
      <c r="UQM145" s="481"/>
      <c r="UQN145" s="481"/>
      <c r="UQO145" s="481"/>
      <c r="UQP145" s="481"/>
      <c r="UQQ145" s="481"/>
      <c r="UQR145" s="481"/>
      <c r="UQS145" s="481"/>
      <c r="UQT145" s="481"/>
      <c r="UQU145" s="481"/>
      <c r="UQV145" s="481"/>
      <c r="UQW145" s="481"/>
      <c r="UQX145" s="481"/>
      <c r="UQY145" s="481"/>
      <c r="UQZ145" s="481"/>
      <c r="URA145" s="481"/>
      <c r="URB145" s="481"/>
      <c r="URC145" s="481"/>
      <c r="URD145" s="481"/>
      <c r="URE145" s="481"/>
      <c r="URF145" s="481"/>
      <c r="URG145" s="481"/>
      <c r="URH145" s="481"/>
      <c r="URI145" s="481"/>
      <c r="URJ145" s="481"/>
      <c r="URK145" s="481"/>
      <c r="URL145" s="481"/>
      <c r="URM145" s="481"/>
      <c r="URN145" s="481"/>
      <c r="URO145" s="481"/>
      <c r="URP145" s="481"/>
      <c r="URQ145" s="481"/>
      <c r="URR145" s="481"/>
      <c r="URS145" s="481"/>
      <c r="URT145" s="481"/>
      <c r="URU145" s="481"/>
      <c r="URV145" s="481"/>
      <c r="URW145" s="481"/>
      <c r="URX145" s="481"/>
      <c r="URY145" s="481"/>
      <c r="URZ145" s="481"/>
      <c r="USA145" s="481"/>
      <c r="USB145" s="481"/>
      <c r="USC145" s="481"/>
      <c r="USD145" s="481"/>
      <c r="USE145" s="481"/>
      <c r="USF145" s="481"/>
      <c r="USG145" s="481"/>
      <c r="USH145" s="481"/>
      <c r="USI145" s="481"/>
      <c r="USJ145" s="481"/>
      <c r="USK145" s="481"/>
      <c r="USL145" s="481"/>
      <c r="USM145" s="481"/>
      <c r="USN145" s="481"/>
      <c r="USO145" s="481"/>
      <c r="USP145" s="481"/>
      <c r="USQ145" s="481"/>
      <c r="USR145" s="481"/>
      <c r="USS145" s="481"/>
      <c r="UST145" s="481"/>
      <c r="USU145" s="481"/>
      <c r="USV145" s="481"/>
      <c r="USW145" s="481"/>
      <c r="USX145" s="481"/>
      <c r="USY145" s="481"/>
      <c r="USZ145" s="481"/>
      <c r="UTA145" s="481"/>
      <c r="UTB145" s="481"/>
      <c r="UTC145" s="481"/>
      <c r="UTD145" s="481"/>
      <c r="UTE145" s="481"/>
      <c r="UTF145" s="481"/>
      <c r="UTG145" s="481"/>
      <c r="UTH145" s="481"/>
      <c r="UTI145" s="481"/>
      <c r="UTJ145" s="481"/>
      <c r="UTK145" s="481"/>
      <c r="UTL145" s="481"/>
      <c r="UTM145" s="481"/>
      <c r="UTN145" s="481"/>
      <c r="UTO145" s="481"/>
      <c r="UTP145" s="481"/>
      <c r="UTQ145" s="481"/>
      <c r="UTR145" s="481"/>
      <c r="UTS145" s="481"/>
      <c r="UTT145" s="481"/>
      <c r="UTU145" s="481"/>
      <c r="UTV145" s="481"/>
      <c r="UTW145" s="481"/>
      <c r="UTX145" s="481"/>
      <c r="UTY145" s="481"/>
      <c r="UTZ145" s="481"/>
      <c r="UUA145" s="481"/>
      <c r="UUB145" s="481"/>
      <c r="UUC145" s="481"/>
      <c r="UUD145" s="481"/>
      <c r="UUE145" s="481"/>
      <c r="UUF145" s="481"/>
      <c r="UUG145" s="481"/>
      <c r="UUH145" s="481"/>
      <c r="UUI145" s="481"/>
      <c r="UUJ145" s="481"/>
      <c r="UUK145" s="481"/>
      <c r="UUL145" s="481"/>
      <c r="UUM145" s="481"/>
      <c r="UUN145" s="481"/>
      <c r="UUO145" s="481"/>
      <c r="UUP145" s="481"/>
      <c r="UUQ145" s="481"/>
      <c r="UUR145" s="481"/>
      <c r="UUS145" s="481"/>
      <c r="UUT145" s="481"/>
      <c r="UUU145" s="481"/>
      <c r="UUV145" s="481"/>
      <c r="UUW145" s="481"/>
      <c r="UUX145" s="481"/>
      <c r="UUY145" s="481"/>
      <c r="UUZ145" s="481"/>
      <c r="UVA145" s="481"/>
      <c r="UVB145" s="481"/>
      <c r="UVC145" s="481"/>
      <c r="UVD145" s="481"/>
      <c r="UVE145" s="481"/>
      <c r="UVF145" s="481"/>
      <c r="UVG145" s="481"/>
      <c r="UVH145" s="481"/>
      <c r="UVI145" s="481"/>
      <c r="UVJ145" s="481"/>
      <c r="UVK145" s="481"/>
      <c r="UVL145" s="481"/>
      <c r="UVM145" s="481"/>
      <c r="UVN145" s="481"/>
      <c r="UVO145" s="481"/>
      <c r="UVP145" s="481"/>
      <c r="UVQ145" s="481"/>
      <c r="UVR145" s="481"/>
      <c r="UVS145" s="481"/>
      <c r="UVT145" s="481"/>
      <c r="UVU145" s="481"/>
      <c r="UVV145" s="481"/>
      <c r="UVW145" s="481"/>
      <c r="UVX145" s="481"/>
      <c r="UVY145" s="481"/>
      <c r="UVZ145" s="481"/>
      <c r="UWA145" s="481"/>
      <c r="UWB145" s="481"/>
      <c r="UWC145" s="481"/>
      <c r="UWD145" s="481"/>
      <c r="UWE145" s="481"/>
      <c r="UWF145" s="481"/>
      <c r="UWG145" s="481"/>
      <c r="UWH145" s="481"/>
      <c r="UWI145" s="481"/>
      <c r="UWJ145" s="481"/>
      <c r="UWK145" s="481"/>
      <c r="UWL145" s="481"/>
      <c r="UWM145" s="481"/>
      <c r="UWN145" s="481"/>
      <c r="UWO145" s="481"/>
      <c r="UWP145" s="481"/>
      <c r="UWQ145" s="481"/>
      <c r="UWR145" s="481"/>
      <c r="UWS145" s="481"/>
      <c r="UWT145" s="481"/>
      <c r="UWU145" s="481"/>
      <c r="UWV145" s="481"/>
      <c r="UWW145" s="481"/>
      <c r="UWX145" s="481"/>
      <c r="UWY145" s="481"/>
      <c r="UWZ145" s="481"/>
      <c r="UXA145" s="481"/>
      <c r="UXB145" s="481"/>
      <c r="UXC145" s="481"/>
      <c r="UXD145" s="481"/>
      <c r="UXE145" s="481"/>
      <c r="UXF145" s="481"/>
      <c r="UXG145" s="481"/>
      <c r="UXH145" s="481"/>
      <c r="UXI145" s="481"/>
      <c r="UXJ145" s="481"/>
      <c r="UXK145" s="481"/>
      <c r="UXL145" s="481"/>
      <c r="UXM145" s="481"/>
      <c r="UXN145" s="481"/>
      <c r="UXO145" s="481"/>
      <c r="UXP145" s="481"/>
      <c r="UXQ145" s="481"/>
      <c r="UXR145" s="481"/>
      <c r="UXS145" s="481"/>
      <c r="UXT145" s="481"/>
      <c r="UXU145" s="481"/>
      <c r="UXV145" s="481"/>
      <c r="UXW145" s="481"/>
      <c r="UXX145" s="481"/>
      <c r="UXY145" s="481"/>
      <c r="UXZ145" s="481"/>
      <c r="UYA145" s="481"/>
      <c r="UYB145" s="481"/>
      <c r="UYC145" s="481"/>
      <c r="UYD145" s="481"/>
      <c r="UYE145" s="481"/>
      <c r="UYF145" s="481"/>
      <c r="UYG145" s="481"/>
      <c r="UYH145" s="481"/>
      <c r="UYI145" s="481"/>
      <c r="UYJ145" s="481"/>
      <c r="UYK145" s="481"/>
      <c r="UYL145" s="481"/>
      <c r="UYM145" s="481"/>
      <c r="UYN145" s="481"/>
      <c r="UYO145" s="481"/>
      <c r="UYP145" s="481"/>
      <c r="UYQ145" s="481"/>
      <c r="UYR145" s="481"/>
      <c r="UYS145" s="481"/>
      <c r="UYT145" s="481"/>
      <c r="UYU145" s="481"/>
      <c r="UYV145" s="481"/>
      <c r="UYW145" s="481"/>
      <c r="UYX145" s="481"/>
      <c r="UYY145" s="481"/>
      <c r="UYZ145" s="481"/>
      <c r="UZA145" s="481"/>
      <c r="UZB145" s="481"/>
      <c r="UZC145" s="481"/>
      <c r="UZD145" s="481"/>
      <c r="UZE145" s="481"/>
      <c r="UZF145" s="481"/>
      <c r="UZG145" s="481"/>
      <c r="UZH145" s="481"/>
      <c r="UZI145" s="481"/>
      <c r="UZJ145" s="481"/>
      <c r="UZK145" s="481"/>
      <c r="UZL145" s="481"/>
      <c r="UZM145" s="481"/>
      <c r="UZN145" s="481"/>
      <c r="UZO145" s="481"/>
      <c r="UZP145" s="481"/>
      <c r="UZQ145" s="481"/>
      <c r="UZR145" s="481"/>
      <c r="UZS145" s="481"/>
      <c r="UZT145" s="481"/>
      <c r="UZU145" s="481"/>
      <c r="UZV145" s="481"/>
      <c r="UZW145" s="481"/>
      <c r="UZX145" s="481"/>
      <c r="UZY145" s="481"/>
      <c r="UZZ145" s="481"/>
      <c r="VAA145" s="481"/>
      <c r="VAB145" s="481"/>
      <c r="VAC145" s="481"/>
      <c r="VAD145" s="481"/>
      <c r="VAE145" s="481"/>
      <c r="VAF145" s="481"/>
      <c r="VAG145" s="481"/>
      <c r="VAH145" s="481"/>
      <c r="VAI145" s="481"/>
      <c r="VAJ145" s="481"/>
      <c r="VAK145" s="481"/>
      <c r="VAL145" s="481"/>
      <c r="VAM145" s="481"/>
      <c r="VAN145" s="481"/>
      <c r="VAO145" s="481"/>
      <c r="VAP145" s="481"/>
      <c r="VAQ145" s="481"/>
      <c r="VAR145" s="481"/>
      <c r="VAS145" s="481"/>
      <c r="VAT145" s="481"/>
      <c r="VAU145" s="481"/>
      <c r="VAV145" s="481"/>
      <c r="VAW145" s="481"/>
      <c r="VAX145" s="481"/>
      <c r="VAY145" s="481"/>
      <c r="VAZ145" s="481"/>
      <c r="VBA145" s="481"/>
      <c r="VBB145" s="481"/>
      <c r="VBC145" s="481"/>
      <c r="VBD145" s="481"/>
      <c r="VBE145" s="481"/>
      <c r="VBF145" s="481"/>
      <c r="VBG145" s="481"/>
      <c r="VBH145" s="481"/>
      <c r="VBI145" s="481"/>
      <c r="VBJ145" s="481"/>
      <c r="VBK145" s="481"/>
      <c r="VBL145" s="481"/>
      <c r="VBM145" s="481"/>
      <c r="VBN145" s="481"/>
      <c r="VBO145" s="481"/>
      <c r="VBP145" s="481"/>
      <c r="VBQ145" s="481"/>
      <c r="VBR145" s="481"/>
      <c r="VBS145" s="481"/>
      <c r="VBT145" s="481"/>
      <c r="VBU145" s="481"/>
      <c r="VBV145" s="481"/>
      <c r="VBW145" s="481"/>
      <c r="VBX145" s="481"/>
      <c r="VBY145" s="481"/>
      <c r="VBZ145" s="481"/>
      <c r="VCA145" s="481"/>
      <c r="VCB145" s="481"/>
      <c r="VCC145" s="481"/>
      <c r="VCD145" s="481"/>
      <c r="VCE145" s="481"/>
      <c r="VCF145" s="481"/>
      <c r="VCG145" s="481"/>
      <c r="VCH145" s="481"/>
      <c r="VCI145" s="481"/>
      <c r="VCJ145" s="481"/>
      <c r="VCK145" s="481"/>
      <c r="VCL145" s="481"/>
      <c r="VCM145" s="481"/>
      <c r="VCN145" s="481"/>
      <c r="VCO145" s="481"/>
      <c r="VCP145" s="481"/>
      <c r="VCQ145" s="481"/>
      <c r="VCR145" s="481"/>
      <c r="VCS145" s="481"/>
      <c r="VCT145" s="481"/>
      <c r="VCU145" s="481"/>
      <c r="VCV145" s="481"/>
      <c r="VCW145" s="481"/>
      <c r="VCX145" s="481"/>
      <c r="VCY145" s="481"/>
      <c r="VCZ145" s="481"/>
      <c r="VDA145" s="481"/>
      <c r="VDB145" s="481"/>
      <c r="VDC145" s="481"/>
      <c r="VDD145" s="481"/>
      <c r="VDE145" s="481"/>
      <c r="VDF145" s="481"/>
      <c r="VDG145" s="481"/>
      <c r="VDH145" s="481"/>
      <c r="VDI145" s="481"/>
      <c r="VDJ145" s="481"/>
      <c r="VDK145" s="481"/>
      <c r="VDL145" s="481"/>
      <c r="VDM145" s="481"/>
      <c r="VDN145" s="481"/>
      <c r="VDO145" s="481"/>
      <c r="VDP145" s="481"/>
      <c r="VDQ145" s="481"/>
      <c r="VDR145" s="481"/>
      <c r="VDS145" s="481"/>
      <c r="VDT145" s="481"/>
      <c r="VDU145" s="481"/>
      <c r="VDV145" s="481"/>
      <c r="VDW145" s="481"/>
      <c r="VDX145" s="481"/>
      <c r="VDY145" s="481"/>
      <c r="VDZ145" s="481"/>
      <c r="VEA145" s="481"/>
      <c r="VEB145" s="481"/>
      <c r="VEC145" s="481"/>
      <c r="VED145" s="481"/>
      <c r="VEE145" s="481"/>
      <c r="VEF145" s="481"/>
      <c r="VEG145" s="481"/>
      <c r="VEH145" s="481"/>
      <c r="VEI145" s="481"/>
      <c r="VEJ145" s="481"/>
      <c r="VEK145" s="481"/>
      <c r="VEL145" s="481"/>
      <c r="VEM145" s="481"/>
      <c r="VEN145" s="481"/>
      <c r="VEO145" s="481"/>
      <c r="VEP145" s="481"/>
      <c r="VEQ145" s="481"/>
      <c r="VER145" s="481"/>
      <c r="VES145" s="481"/>
      <c r="VET145" s="481"/>
      <c r="VEU145" s="481"/>
      <c r="VEV145" s="481"/>
      <c r="VEW145" s="481"/>
      <c r="VEX145" s="481"/>
      <c r="VEY145" s="481"/>
      <c r="VEZ145" s="481"/>
      <c r="VFA145" s="481"/>
      <c r="VFB145" s="481"/>
      <c r="VFC145" s="481"/>
      <c r="VFD145" s="481"/>
      <c r="VFE145" s="481"/>
      <c r="VFF145" s="481"/>
      <c r="VFG145" s="481"/>
      <c r="VFH145" s="481"/>
      <c r="VFI145" s="481"/>
      <c r="VFJ145" s="481"/>
      <c r="VFK145" s="481"/>
      <c r="VFL145" s="481"/>
      <c r="VFM145" s="481"/>
      <c r="VFN145" s="481"/>
      <c r="VFO145" s="481"/>
      <c r="VFP145" s="481"/>
      <c r="VFQ145" s="481"/>
      <c r="VFR145" s="481"/>
      <c r="VFS145" s="481"/>
      <c r="VFT145" s="481"/>
      <c r="VFU145" s="481"/>
      <c r="VFV145" s="481"/>
      <c r="VFW145" s="481"/>
      <c r="VFX145" s="481"/>
      <c r="VFY145" s="481"/>
      <c r="VFZ145" s="481"/>
      <c r="VGA145" s="481"/>
      <c r="VGB145" s="481"/>
      <c r="VGC145" s="481"/>
      <c r="VGD145" s="481"/>
      <c r="VGE145" s="481"/>
      <c r="VGF145" s="481"/>
      <c r="VGG145" s="481"/>
      <c r="VGH145" s="481"/>
      <c r="VGI145" s="481"/>
      <c r="VGJ145" s="481"/>
      <c r="VGK145" s="481"/>
      <c r="VGL145" s="481"/>
      <c r="VGM145" s="481"/>
      <c r="VGN145" s="481"/>
      <c r="VGO145" s="481"/>
      <c r="VGP145" s="481"/>
      <c r="VGQ145" s="481"/>
      <c r="VGR145" s="481"/>
      <c r="VGS145" s="481"/>
      <c r="VGT145" s="481"/>
      <c r="VGU145" s="481"/>
      <c r="VGV145" s="481"/>
      <c r="VGW145" s="481"/>
      <c r="VGX145" s="481"/>
      <c r="VGY145" s="481"/>
      <c r="VGZ145" s="481"/>
      <c r="VHA145" s="481"/>
      <c r="VHB145" s="481"/>
      <c r="VHC145" s="481"/>
      <c r="VHD145" s="481"/>
      <c r="VHE145" s="481"/>
      <c r="VHF145" s="481"/>
      <c r="VHG145" s="481"/>
      <c r="VHH145" s="481"/>
      <c r="VHI145" s="481"/>
      <c r="VHJ145" s="481"/>
      <c r="VHK145" s="481"/>
      <c r="VHL145" s="481"/>
      <c r="VHM145" s="481"/>
      <c r="VHN145" s="481"/>
      <c r="VHO145" s="481"/>
      <c r="VHP145" s="481"/>
      <c r="VHQ145" s="481"/>
      <c r="VHR145" s="481"/>
      <c r="VHS145" s="481"/>
      <c r="VHT145" s="481"/>
      <c r="VHU145" s="481"/>
      <c r="VHV145" s="481"/>
      <c r="VHW145" s="481"/>
      <c r="VHX145" s="481"/>
      <c r="VHY145" s="481"/>
      <c r="VHZ145" s="481"/>
      <c r="VIA145" s="481"/>
      <c r="VIB145" s="481"/>
      <c r="VIC145" s="481"/>
      <c r="VID145" s="481"/>
      <c r="VIE145" s="481"/>
      <c r="VIF145" s="481"/>
      <c r="VIG145" s="481"/>
      <c r="VIH145" s="481"/>
      <c r="VII145" s="481"/>
      <c r="VIJ145" s="481"/>
      <c r="VIK145" s="481"/>
      <c r="VIL145" s="481"/>
      <c r="VIM145" s="481"/>
      <c r="VIN145" s="481"/>
      <c r="VIO145" s="481"/>
      <c r="VIP145" s="481"/>
      <c r="VIQ145" s="481"/>
      <c r="VIR145" s="481"/>
      <c r="VIS145" s="481"/>
      <c r="VIT145" s="481"/>
      <c r="VIU145" s="481"/>
      <c r="VIV145" s="481"/>
      <c r="VIW145" s="481"/>
      <c r="VIX145" s="481"/>
      <c r="VIY145" s="481"/>
      <c r="VIZ145" s="481"/>
      <c r="VJA145" s="481"/>
      <c r="VJB145" s="481"/>
      <c r="VJC145" s="481"/>
      <c r="VJD145" s="481"/>
      <c r="VJE145" s="481"/>
      <c r="VJF145" s="481"/>
      <c r="VJG145" s="481"/>
      <c r="VJH145" s="481"/>
      <c r="VJI145" s="481"/>
      <c r="VJJ145" s="481"/>
      <c r="VJK145" s="481"/>
      <c r="VJL145" s="481"/>
      <c r="VJM145" s="481"/>
      <c r="VJN145" s="481"/>
      <c r="VJO145" s="481"/>
      <c r="VJP145" s="481"/>
      <c r="VJQ145" s="481"/>
      <c r="VJR145" s="481"/>
      <c r="VJS145" s="481"/>
      <c r="VJT145" s="481"/>
      <c r="VJU145" s="481"/>
      <c r="VJV145" s="481"/>
      <c r="VJW145" s="481"/>
      <c r="VJX145" s="481"/>
      <c r="VJY145" s="481"/>
      <c r="VJZ145" s="481"/>
      <c r="VKA145" s="481"/>
      <c r="VKB145" s="481"/>
      <c r="VKC145" s="481"/>
      <c r="VKD145" s="481"/>
      <c r="VKE145" s="481"/>
      <c r="VKF145" s="481"/>
      <c r="VKG145" s="481"/>
      <c r="VKH145" s="481"/>
      <c r="VKI145" s="481"/>
      <c r="VKJ145" s="481"/>
      <c r="VKK145" s="481"/>
      <c r="VKL145" s="481"/>
      <c r="VKM145" s="481"/>
      <c r="VKN145" s="481"/>
      <c r="VKO145" s="481"/>
      <c r="VKP145" s="481"/>
      <c r="VKQ145" s="481"/>
      <c r="VKR145" s="481"/>
      <c r="VKS145" s="481"/>
      <c r="VKT145" s="481"/>
      <c r="VKU145" s="481"/>
      <c r="VKV145" s="481"/>
      <c r="VKW145" s="481"/>
      <c r="VKX145" s="481"/>
      <c r="VKY145" s="481"/>
      <c r="VKZ145" s="481"/>
      <c r="VLA145" s="481"/>
      <c r="VLB145" s="481"/>
      <c r="VLC145" s="481"/>
      <c r="VLD145" s="481"/>
      <c r="VLE145" s="481"/>
      <c r="VLF145" s="481"/>
      <c r="VLG145" s="481"/>
      <c r="VLH145" s="481"/>
      <c r="VLI145" s="481"/>
      <c r="VLJ145" s="481"/>
      <c r="VLK145" s="481"/>
      <c r="VLL145" s="481"/>
      <c r="VLM145" s="481"/>
      <c r="VLN145" s="481"/>
      <c r="VLO145" s="481"/>
      <c r="VLP145" s="481"/>
      <c r="VLQ145" s="481"/>
      <c r="VLR145" s="481"/>
      <c r="VLS145" s="481"/>
      <c r="VLT145" s="481"/>
      <c r="VLU145" s="481"/>
      <c r="VLV145" s="481"/>
      <c r="VLW145" s="481"/>
      <c r="VLX145" s="481"/>
      <c r="VLY145" s="481"/>
      <c r="VLZ145" s="481"/>
      <c r="VMA145" s="481"/>
      <c r="VMB145" s="481"/>
      <c r="VMC145" s="481"/>
      <c r="VMD145" s="481"/>
      <c r="VME145" s="481"/>
      <c r="VMF145" s="481"/>
      <c r="VMG145" s="481"/>
      <c r="VMH145" s="481"/>
      <c r="VMI145" s="481"/>
      <c r="VMJ145" s="481"/>
      <c r="VMK145" s="481"/>
      <c r="VML145" s="481"/>
      <c r="VMM145" s="481"/>
      <c r="VMN145" s="481"/>
      <c r="VMO145" s="481"/>
      <c r="VMP145" s="481"/>
      <c r="VMQ145" s="481"/>
      <c r="VMR145" s="481"/>
      <c r="VMS145" s="481"/>
      <c r="VMT145" s="481"/>
      <c r="VMU145" s="481"/>
      <c r="VMV145" s="481"/>
      <c r="VMW145" s="481"/>
      <c r="VMX145" s="481"/>
      <c r="VMY145" s="481"/>
      <c r="VMZ145" s="481"/>
      <c r="VNA145" s="481"/>
      <c r="VNB145" s="481"/>
      <c r="VNC145" s="481"/>
      <c r="VND145" s="481"/>
      <c r="VNE145" s="481"/>
      <c r="VNF145" s="481"/>
      <c r="VNG145" s="481"/>
      <c r="VNH145" s="481"/>
      <c r="VNI145" s="481"/>
      <c r="VNJ145" s="481"/>
      <c r="VNK145" s="481"/>
      <c r="VNL145" s="481"/>
      <c r="VNM145" s="481"/>
      <c r="VNN145" s="481"/>
      <c r="VNO145" s="481"/>
      <c r="VNP145" s="481"/>
      <c r="VNQ145" s="481"/>
      <c r="VNR145" s="481"/>
      <c r="VNS145" s="481"/>
      <c r="VNT145" s="481"/>
      <c r="VNU145" s="481"/>
      <c r="VNV145" s="481"/>
      <c r="VNW145" s="481"/>
      <c r="VNX145" s="481"/>
      <c r="VNY145" s="481"/>
      <c r="VNZ145" s="481"/>
      <c r="VOA145" s="481"/>
      <c r="VOB145" s="481"/>
      <c r="VOC145" s="481"/>
      <c r="VOD145" s="481"/>
      <c r="VOE145" s="481"/>
      <c r="VOF145" s="481"/>
      <c r="VOG145" s="481"/>
      <c r="VOH145" s="481"/>
      <c r="VOI145" s="481"/>
      <c r="VOJ145" s="481"/>
      <c r="VOK145" s="481"/>
      <c r="VOL145" s="481"/>
      <c r="VOM145" s="481"/>
      <c r="VON145" s="481"/>
      <c r="VOO145" s="481"/>
      <c r="VOP145" s="481"/>
      <c r="VOQ145" s="481"/>
      <c r="VOR145" s="481"/>
      <c r="VOS145" s="481"/>
      <c r="VOT145" s="481"/>
      <c r="VOU145" s="481"/>
      <c r="VOV145" s="481"/>
      <c r="VOW145" s="481"/>
      <c r="VOX145" s="481"/>
      <c r="VOY145" s="481"/>
      <c r="VOZ145" s="481"/>
      <c r="VPA145" s="481"/>
      <c r="VPB145" s="481"/>
      <c r="VPC145" s="481"/>
      <c r="VPD145" s="481"/>
      <c r="VPE145" s="481"/>
      <c r="VPF145" s="481"/>
      <c r="VPG145" s="481"/>
      <c r="VPH145" s="481"/>
      <c r="VPI145" s="481"/>
      <c r="VPJ145" s="481"/>
      <c r="VPK145" s="481"/>
      <c r="VPL145" s="481"/>
      <c r="VPM145" s="481"/>
      <c r="VPN145" s="481"/>
      <c r="VPO145" s="481"/>
      <c r="VPP145" s="481"/>
      <c r="VPQ145" s="481"/>
      <c r="VPR145" s="481"/>
      <c r="VPS145" s="481"/>
      <c r="VPT145" s="481"/>
      <c r="VPU145" s="481"/>
      <c r="VPV145" s="481"/>
      <c r="VPW145" s="481"/>
      <c r="VPX145" s="481"/>
      <c r="VPY145" s="481"/>
      <c r="VPZ145" s="481"/>
      <c r="VQA145" s="481"/>
      <c r="VQB145" s="481"/>
      <c r="VQC145" s="481"/>
      <c r="VQD145" s="481"/>
      <c r="VQE145" s="481"/>
      <c r="VQF145" s="481"/>
      <c r="VQG145" s="481"/>
      <c r="VQH145" s="481"/>
      <c r="VQI145" s="481"/>
      <c r="VQJ145" s="481"/>
      <c r="VQK145" s="481"/>
      <c r="VQL145" s="481"/>
      <c r="VQM145" s="481"/>
      <c r="VQN145" s="481"/>
      <c r="VQO145" s="481"/>
      <c r="VQP145" s="481"/>
      <c r="VQQ145" s="481"/>
      <c r="VQR145" s="481"/>
      <c r="VQS145" s="481"/>
      <c r="VQT145" s="481"/>
      <c r="VQU145" s="481"/>
      <c r="VQV145" s="481"/>
      <c r="VQW145" s="481"/>
      <c r="VQX145" s="481"/>
      <c r="VQY145" s="481"/>
      <c r="VQZ145" s="481"/>
      <c r="VRA145" s="481"/>
      <c r="VRB145" s="481"/>
      <c r="VRC145" s="481"/>
      <c r="VRD145" s="481"/>
      <c r="VRE145" s="481"/>
      <c r="VRF145" s="481"/>
      <c r="VRG145" s="481"/>
      <c r="VRH145" s="481"/>
      <c r="VRI145" s="481"/>
      <c r="VRJ145" s="481"/>
      <c r="VRK145" s="481"/>
      <c r="VRL145" s="481"/>
      <c r="VRM145" s="481"/>
      <c r="VRN145" s="481"/>
      <c r="VRO145" s="481"/>
      <c r="VRP145" s="481"/>
      <c r="VRQ145" s="481"/>
      <c r="VRR145" s="481"/>
      <c r="VRS145" s="481"/>
      <c r="VRT145" s="481"/>
      <c r="VRU145" s="481"/>
      <c r="VRV145" s="481"/>
      <c r="VRW145" s="481"/>
      <c r="VRX145" s="481"/>
      <c r="VRY145" s="481"/>
      <c r="VRZ145" s="481"/>
      <c r="VSA145" s="481"/>
      <c r="VSB145" s="481"/>
      <c r="VSC145" s="481"/>
      <c r="VSD145" s="481"/>
      <c r="VSE145" s="481"/>
      <c r="VSF145" s="481"/>
      <c r="VSG145" s="481"/>
      <c r="VSH145" s="481"/>
      <c r="VSI145" s="481"/>
      <c r="VSJ145" s="481"/>
      <c r="VSK145" s="481"/>
      <c r="VSL145" s="481"/>
      <c r="VSM145" s="481"/>
      <c r="VSN145" s="481"/>
      <c r="VSO145" s="481"/>
      <c r="VSP145" s="481"/>
      <c r="VSQ145" s="481"/>
      <c r="VSR145" s="481"/>
      <c r="VSS145" s="481"/>
      <c r="VST145" s="481"/>
      <c r="VSU145" s="481"/>
      <c r="VSV145" s="481"/>
      <c r="VSW145" s="481"/>
      <c r="VSX145" s="481"/>
      <c r="VSY145" s="481"/>
      <c r="VSZ145" s="481"/>
      <c r="VTA145" s="481"/>
      <c r="VTB145" s="481"/>
      <c r="VTC145" s="481"/>
      <c r="VTD145" s="481"/>
      <c r="VTE145" s="481"/>
      <c r="VTF145" s="481"/>
      <c r="VTG145" s="481"/>
      <c r="VTH145" s="481"/>
      <c r="VTI145" s="481"/>
      <c r="VTJ145" s="481"/>
      <c r="VTK145" s="481"/>
      <c r="VTL145" s="481"/>
      <c r="VTM145" s="481"/>
      <c r="VTN145" s="481"/>
      <c r="VTO145" s="481"/>
      <c r="VTP145" s="481"/>
      <c r="VTQ145" s="481"/>
      <c r="VTR145" s="481"/>
      <c r="VTS145" s="481"/>
      <c r="VTT145" s="481"/>
      <c r="VTU145" s="481"/>
      <c r="VTV145" s="481"/>
      <c r="VTW145" s="481"/>
      <c r="VTX145" s="481"/>
      <c r="VTY145" s="481"/>
      <c r="VTZ145" s="481"/>
      <c r="VUA145" s="481"/>
      <c r="VUB145" s="481"/>
      <c r="VUC145" s="481"/>
      <c r="VUD145" s="481"/>
      <c r="VUE145" s="481"/>
      <c r="VUF145" s="481"/>
      <c r="VUG145" s="481"/>
      <c r="VUH145" s="481"/>
      <c r="VUI145" s="481"/>
      <c r="VUJ145" s="481"/>
      <c r="VUK145" s="481"/>
      <c r="VUL145" s="481"/>
      <c r="VUM145" s="481"/>
      <c r="VUN145" s="481"/>
      <c r="VUO145" s="481"/>
      <c r="VUP145" s="481"/>
      <c r="VUQ145" s="481"/>
      <c r="VUR145" s="481"/>
      <c r="VUS145" s="481"/>
      <c r="VUT145" s="481"/>
      <c r="VUU145" s="481"/>
      <c r="VUV145" s="481"/>
      <c r="VUW145" s="481"/>
      <c r="VUX145" s="481"/>
      <c r="VUY145" s="481"/>
      <c r="VUZ145" s="481"/>
      <c r="VVA145" s="481"/>
      <c r="VVB145" s="481"/>
      <c r="VVC145" s="481"/>
      <c r="VVD145" s="481"/>
      <c r="VVE145" s="481"/>
      <c r="VVF145" s="481"/>
      <c r="VVG145" s="481"/>
      <c r="VVH145" s="481"/>
      <c r="VVI145" s="481"/>
      <c r="VVJ145" s="481"/>
      <c r="VVK145" s="481"/>
      <c r="VVL145" s="481"/>
      <c r="VVM145" s="481"/>
      <c r="VVN145" s="481"/>
      <c r="VVO145" s="481"/>
      <c r="VVP145" s="481"/>
      <c r="VVQ145" s="481"/>
      <c r="VVR145" s="481"/>
      <c r="VVS145" s="481"/>
      <c r="VVT145" s="481"/>
      <c r="VVU145" s="481"/>
      <c r="VVV145" s="481"/>
      <c r="VVW145" s="481"/>
      <c r="VVX145" s="481"/>
      <c r="VVY145" s="481"/>
      <c r="VVZ145" s="481"/>
      <c r="VWA145" s="481"/>
      <c r="VWB145" s="481"/>
      <c r="VWC145" s="481"/>
      <c r="VWD145" s="481"/>
      <c r="VWE145" s="481"/>
      <c r="VWF145" s="481"/>
      <c r="VWG145" s="481"/>
      <c r="VWH145" s="481"/>
      <c r="VWI145" s="481"/>
      <c r="VWJ145" s="481"/>
      <c r="VWK145" s="481"/>
      <c r="VWL145" s="481"/>
      <c r="VWM145" s="481"/>
      <c r="VWN145" s="481"/>
      <c r="VWO145" s="481"/>
      <c r="VWP145" s="481"/>
      <c r="VWQ145" s="481"/>
      <c r="VWR145" s="481"/>
      <c r="VWS145" s="481"/>
      <c r="VWT145" s="481"/>
      <c r="VWU145" s="481"/>
      <c r="VWV145" s="481"/>
      <c r="VWW145" s="481"/>
      <c r="VWX145" s="481"/>
      <c r="VWY145" s="481"/>
      <c r="VWZ145" s="481"/>
      <c r="VXA145" s="481"/>
      <c r="VXB145" s="481"/>
      <c r="VXC145" s="481"/>
      <c r="VXD145" s="481"/>
      <c r="VXE145" s="481"/>
      <c r="VXF145" s="481"/>
      <c r="VXG145" s="481"/>
      <c r="VXH145" s="481"/>
      <c r="VXI145" s="481"/>
      <c r="VXJ145" s="481"/>
      <c r="VXK145" s="481"/>
      <c r="VXL145" s="481"/>
      <c r="VXM145" s="481"/>
      <c r="VXN145" s="481"/>
      <c r="VXO145" s="481"/>
      <c r="VXP145" s="481"/>
      <c r="VXQ145" s="481"/>
      <c r="VXR145" s="481"/>
      <c r="VXS145" s="481"/>
      <c r="VXT145" s="481"/>
      <c r="VXU145" s="481"/>
      <c r="VXV145" s="481"/>
      <c r="VXW145" s="481"/>
      <c r="VXX145" s="481"/>
      <c r="VXY145" s="481"/>
      <c r="VXZ145" s="481"/>
      <c r="VYA145" s="481"/>
      <c r="VYB145" s="481"/>
      <c r="VYC145" s="481"/>
      <c r="VYD145" s="481"/>
      <c r="VYE145" s="481"/>
      <c r="VYF145" s="481"/>
      <c r="VYG145" s="481"/>
      <c r="VYH145" s="481"/>
      <c r="VYI145" s="481"/>
      <c r="VYJ145" s="481"/>
      <c r="VYK145" s="481"/>
      <c r="VYL145" s="481"/>
      <c r="VYM145" s="481"/>
      <c r="VYN145" s="481"/>
      <c r="VYO145" s="481"/>
      <c r="VYP145" s="481"/>
      <c r="VYQ145" s="481"/>
      <c r="VYR145" s="481"/>
      <c r="VYS145" s="481"/>
      <c r="VYT145" s="481"/>
      <c r="VYU145" s="481"/>
      <c r="VYV145" s="481"/>
      <c r="VYW145" s="481"/>
      <c r="VYX145" s="481"/>
      <c r="VYY145" s="481"/>
      <c r="VYZ145" s="481"/>
      <c r="VZA145" s="481"/>
      <c r="VZB145" s="481"/>
      <c r="VZC145" s="481"/>
      <c r="VZD145" s="481"/>
      <c r="VZE145" s="481"/>
      <c r="VZF145" s="481"/>
      <c r="VZG145" s="481"/>
      <c r="VZH145" s="481"/>
      <c r="VZI145" s="481"/>
      <c r="VZJ145" s="481"/>
      <c r="VZK145" s="481"/>
      <c r="VZL145" s="481"/>
      <c r="VZM145" s="481"/>
      <c r="VZN145" s="481"/>
      <c r="VZO145" s="481"/>
      <c r="VZP145" s="481"/>
      <c r="VZQ145" s="481"/>
      <c r="VZR145" s="481"/>
      <c r="VZS145" s="481"/>
      <c r="VZT145" s="481"/>
      <c r="VZU145" s="481"/>
      <c r="VZV145" s="481"/>
      <c r="VZW145" s="481"/>
      <c r="VZX145" s="481"/>
      <c r="VZY145" s="481"/>
      <c r="VZZ145" s="481"/>
      <c r="WAA145" s="481"/>
      <c r="WAB145" s="481"/>
      <c r="WAC145" s="481"/>
      <c r="WAD145" s="481"/>
      <c r="WAE145" s="481"/>
      <c r="WAF145" s="481"/>
      <c r="WAG145" s="481"/>
      <c r="WAH145" s="481"/>
      <c r="WAI145" s="481"/>
      <c r="WAJ145" s="481"/>
      <c r="WAK145" s="481"/>
      <c r="WAL145" s="481"/>
      <c r="WAM145" s="481"/>
      <c r="WAN145" s="481"/>
      <c r="WAO145" s="481"/>
      <c r="WAP145" s="481"/>
      <c r="WAQ145" s="481"/>
      <c r="WAR145" s="481"/>
      <c r="WAS145" s="481"/>
      <c r="WAT145" s="481"/>
      <c r="WAU145" s="481"/>
      <c r="WAV145" s="481"/>
      <c r="WAW145" s="481"/>
      <c r="WAX145" s="481"/>
      <c r="WAY145" s="481"/>
      <c r="WAZ145" s="481"/>
      <c r="WBA145" s="481"/>
      <c r="WBB145" s="481"/>
      <c r="WBC145" s="481"/>
      <c r="WBD145" s="481"/>
      <c r="WBE145" s="481"/>
      <c r="WBF145" s="481"/>
      <c r="WBG145" s="481"/>
      <c r="WBH145" s="481"/>
      <c r="WBI145" s="481"/>
      <c r="WBJ145" s="481"/>
      <c r="WBK145" s="481"/>
      <c r="WBL145" s="481"/>
      <c r="WBM145" s="481"/>
      <c r="WBN145" s="481"/>
      <c r="WBO145" s="481"/>
      <c r="WBP145" s="481"/>
      <c r="WBQ145" s="481"/>
      <c r="WBR145" s="481"/>
      <c r="WBS145" s="481"/>
      <c r="WBT145" s="481"/>
      <c r="WBU145" s="481"/>
      <c r="WBV145" s="481"/>
      <c r="WBW145" s="481"/>
      <c r="WBX145" s="481"/>
      <c r="WBY145" s="481"/>
      <c r="WBZ145" s="481"/>
      <c r="WCA145" s="481"/>
      <c r="WCB145" s="481"/>
      <c r="WCC145" s="481"/>
      <c r="WCD145" s="481"/>
      <c r="WCE145" s="481"/>
      <c r="WCF145" s="481"/>
      <c r="WCG145" s="481"/>
      <c r="WCH145" s="481"/>
      <c r="WCI145" s="481"/>
      <c r="WCJ145" s="481"/>
      <c r="WCK145" s="481"/>
      <c r="WCL145" s="481"/>
      <c r="WCM145" s="481"/>
      <c r="WCN145" s="481"/>
      <c r="WCO145" s="481"/>
      <c r="WCP145" s="481"/>
      <c r="WCQ145" s="481"/>
      <c r="WCR145" s="481"/>
      <c r="WCS145" s="481"/>
      <c r="WCT145" s="481"/>
      <c r="WCU145" s="481"/>
      <c r="WCV145" s="481"/>
      <c r="WCW145" s="481"/>
      <c r="WCX145" s="481"/>
      <c r="WCY145" s="481"/>
      <c r="WCZ145" s="481"/>
      <c r="WDA145" s="481"/>
      <c r="WDB145" s="481"/>
      <c r="WDC145" s="481"/>
      <c r="WDD145" s="481"/>
      <c r="WDE145" s="481"/>
      <c r="WDF145" s="481"/>
      <c r="WDG145" s="481"/>
      <c r="WDH145" s="481"/>
      <c r="WDI145" s="481"/>
      <c r="WDJ145" s="481"/>
      <c r="WDK145" s="481"/>
      <c r="WDL145" s="481"/>
      <c r="WDM145" s="481"/>
      <c r="WDN145" s="481"/>
      <c r="WDO145" s="481"/>
      <c r="WDP145" s="481"/>
      <c r="WDQ145" s="481"/>
      <c r="WDR145" s="481"/>
      <c r="WDS145" s="481"/>
      <c r="WDT145" s="481"/>
      <c r="WDU145" s="481"/>
      <c r="WDV145" s="481"/>
      <c r="WDW145" s="481"/>
      <c r="WDX145" s="481"/>
      <c r="WDY145" s="481"/>
      <c r="WDZ145" s="481"/>
      <c r="WEA145" s="481"/>
      <c r="WEB145" s="481"/>
      <c r="WEC145" s="481"/>
      <c r="WED145" s="481"/>
      <c r="WEE145" s="481"/>
      <c r="WEF145" s="481"/>
      <c r="WEG145" s="481"/>
      <c r="WEH145" s="481"/>
      <c r="WEI145" s="481"/>
      <c r="WEJ145" s="481"/>
      <c r="WEK145" s="481"/>
      <c r="WEL145" s="481"/>
      <c r="WEM145" s="481"/>
      <c r="WEN145" s="481"/>
      <c r="WEO145" s="481"/>
      <c r="WEP145" s="481"/>
      <c r="WEQ145" s="481"/>
      <c r="WER145" s="481"/>
      <c r="WES145" s="481"/>
      <c r="WET145" s="481"/>
      <c r="WEU145" s="481"/>
      <c r="WEV145" s="481"/>
      <c r="WEW145" s="481"/>
      <c r="WEX145" s="481"/>
      <c r="WEY145" s="481"/>
      <c r="WEZ145" s="481"/>
      <c r="WFA145" s="481"/>
      <c r="WFB145" s="481"/>
      <c r="WFC145" s="481"/>
      <c r="WFD145" s="481"/>
      <c r="WFE145" s="481"/>
      <c r="WFF145" s="481"/>
      <c r="WFG145" s="481"/>
      <c r="WFH145" s="481"/>
      <c r="WFI145" s="481"/>
      <c r="WFJ145" s="481"/>
      <c r="WFK145" s="481"/>
      <c r="WFL145" s="481"/>
      <c r="WFM145" s="481"/>
      <c r="WFN145" s="481"/>
      <c r="WFO145" s="481"/>
      <c r="WFP145" s="481"/>
      <c r="WFQ145" s="481"/>
      <c r="WFR145" s="481"/>
      <c r="WFS145" s="481"/>
      <c r="WFT145" s="481"/>
      <c r="WFU145" s="481"/>
      <c r="WFV145" s="481"/>
      <c r="WFW145" s="481"/>
      <c r="WFX145" s="481"/>
      <c r="WFY145" s="481"/>
      <c r="WFZ145" s="481"/>
      <c r="WGA145" s="481"/>
      <c r="WGB145" s="481"/>
      <c r="WGC145" s="481"/>
      <c r="WGD145" s="481"/>
      <c r="WGE145" s="481"/>
      <c r="WGF145" s="481"/>
      <c r="WGG145" s="481"/>
      <c r="WGH145" s="481"/>
      <c r="WGI145" s="481"/>
      <c r="WGJ145" s="481"/>
      <c r="WGK145" s="481"/>
      <c r="WGL145" s="481"/>
      <c r="WGM145" s="481"/>
      <c r="WGN145" s="481"/>
      <c r="WGO145" s="481"/>
      <c r="WGP145" s="481"/>
      <c r="WGQ145" s="481"/>
      <c r="WGR145" s="481"/>
      <c r="WGS145" s="481"/>
      <c r="WGT145" s="481"/>
      <c r="WGU145" s="481"/>
      <c r="WGV145" s="481"/>
      <c r="WGW145" s="481"/>
      <c r="WGX145" s="481"/>
      <c r="WGY145" s="481"/>
      <c r="WGZ145" s="481"/>
      <c r="WHA145" s="481"/>
      <c r="WHB145" s="481"/>
      <c r="WHC145" s="481"/>
      <c r="WHD145" s="481"/>
      <c r="WHE145" s="481"/>
      <c r="WHF145" s="481"/>
      <c r="WHG145" s="481"/>
      <c r="WHH145" s="481"/>
      <c r="WHI145" s="481"/>
      <c r="WHJ145" s="481"/>
      <c r="WHK145" s="481"/>
      <c r="WHL145" s="481"/>
      <c r="WHM145" s="481"/>
      <c r="WHN145" s="481"/>
      <c r="WHO145" s="481"/>
      <c r="WHP145" s="481"/>
      <c r="WHQ145" s="481"/>
      <c r="WHR145" s="481"/>
      <c r="WHS145" s="481"/>
      <c r="WHT145" s="481"/>
      <c r="WHU145" s="481"/>
      <c r="WHV145" s="481"/>
      <c r="WHW145" s="481"/>
      <c r="WHX145" s="481"/>
      <c r="WHY145" s="481"/>
      <c r="WHZ145" s="481"/>
      <c r="WIA145" s="481"/>
      <c r="WIB145" s="481"/>
      <c r="WIC145" s="481"/>
      <c r="WID145" s="481"/>
      <c r="WIE145" s="481"/>
      <c r="WIF145" s="481"/>
      <c r="WIG145" s="481"/>
      <c r="WIH145" s="481"/>
      <c r="WII145" s="481"/>
      <c r="WIJ145" s="481"/>
      <c r="WIK145" s="481"/>
      <c r="WIL145" s="481"/>
      <c r="WIM145" s="481"/>
      <c r="WIN145" s="481"/>
      <c r="WIO145" s="481"/>
      <c r="WIP145" s="481"/>
      <c r="WIQ145" s="481"/>
      <c r="WIR145" s="481"/>
      <c r="WIS145" s="481"/>
      <c r="WIT145" s="481"/>
      <c r="WIU145" s="481"/>
      <c r="WIV145" s="481"/>
      <c r="WIW145" s="481"/>
      <c r="WIX145" s="481"/>
      <c r="WIY145" s="481"/>
      <c r="WIZ145" s="481"/>
      <c r="WJA145" s="481"/>
      <c r="WJB145" s="481"/>
      <c r="WJC145" s="481"/>
      <c r="WJD145" s="481"/>
      <c r="WJE145" s="481"/>
      <c r="WJF145" s="481"/>
      <c r="WJG145" s="481"/>
      <c r="WJH145" s="481"/>
      <c r="WJI145" s="481"/>
      <c r="WJJ145" s="481"/>
      <c r="WJK145" s="481"/>
      <c r="WJL145" s="481"/>
      <c r="WJM145" s="481"/>
      <c r="WJN145" s="481"/>
      <c r="WJO145" s="481"/>
      <c r="WJP145" s="481"/>
      <c r="WJQ145" s="481"/>
      <c r="WJR145" s="481"/>
      <c r="WJS145" s="481"/>
      <c r="WJT145" s="481"/>
      <c r="WJU145" s="481"/>
      <c r="WJV145" s="481"/>
      <c r="WJW145" s="481"/>
      <c r="WJX145" s="481"/>
      <c r="WJY145" s="481"/>
      <c r="WJZ145" s="481"/>
      <c r="WKA145" s="481"/>
      <c r="WKB145" s="481"/>
      <c r="WKC145" s="481"/>
      <c r="WKD145" s="481"/>
      <c r="WKE145" s="481"/>
      <c r="WKF145" s="481"/>
      <c r="WKG145" s="481"/>
      <c r="WKH145" s="481"/>
      <c r="WKI145" s="481"/>
      <c r="WKJ145" s="481"/>
      <c r="WKK145" s="481"/>
      <c r="WKL145" s="481"/>
      <c r="WKM145" s="481"/>
      <c r="WKN145" s="481"/>
      <c r="WKO145" s="481"/>
      <c r="WKP145" s="481"/>
      <c r="WKQ145" s="481"/>
      <c r="WKR145" s="481"/>
      <c r="WKS145" s="481"/>
      <c r="WKT145" s="481"/>
      <c r="WKU145" s="481"/>
      <c r="WKV145" s="481"/>
      <c r="WKW145" s="481"/>
      <c r="WKX145" s="481"/>
      <c r="WKY145" s="481"/>
      <c r="WKZ145" s="481"/>
      <c r="WLA145" s="481"/>
      <c r="WLB145" s="481"/>
      <c r="WLC145" s="481"/>
      <c r="WLD145" s="481"/>
      <c r="WLE145" s="481"/>
      <c r="WLF145" s="481"/>
      <c r="WLG145" s="481"/>
      <c r="WLH145" s="481"/>
      <c r="WLI145" s="481"/>
      <c r="WLJ145" s="481"/>
      <c r="WLK145" s="481"/>
      <c r="WLL145" s="481"/>
      <c r="WLM145" s="481"/>
      <c r="WLN145" s="481"/>
      <c r="WLO145" s="481"/>
      <c r="WLP145" s="481"/>
      <c r="WLQ145" s="481"/>
      <c r="WLR145" s="481"/>
      <c r="WLS145" s="481"/>
      <c r="WLT145" s="481"/>
      <c r="WLU145" s="481"/>
      <c r="WLV145" s="481"/>
      <c r="WLW145" s="481"/>
      <c r="WLX145" s="481"/>
      <c r="WLY145" s="481"/>
      <c r="WLZ145" s="481"/>
      <c r="WMA145" s="481"/>
      <c r="WMB145" s="481"/>
      <c r="WMC145" s="481"/>
      <c r="WMD145" s="481"/>
      <c r="WME145" s="481"/>
      <c r="WMF145" s="481"/>
      <c r="WMG145" s="481"/>
      <c r="WMH145" s="481"/>
      <c r="WMI145" s="481"/>
      <c r="WMJ145" s="481"/>
      <c r="WMK145" s="481"/>
      <c r="WML145" s="481"/>
      <c r="WMM145" s="481"/>
      <c r="WMN145" s="481"/>
      <c r="WMO145" s="481"/>
      <c r="WMP145" s="481"/>
      <c r="WMQ145" s="481"/>
      <c r="WMR145" s="481"/>
      <c r="WMS145" s="481"/>
      <c r="WMT145" s="481"/>
      <c r="WMU145" s="481"/>
      <c r="WMV145" s="481"/>
      <c r="WMW145" s="481"/>
      <c r="WMX145" s="481"/>
      <c r="WMY145" s="481"/>
      <c r="WMZ145" s="481"/>
      <c r="WNA145" s="481"/>
      <c r="WNB145" s="481"/>
      <c r="WNC145" s="481"/>
      <c r="WND145" s="481"/>
      <c r="WNE145" s="481"/>
      <c r="WNF145" s="481"/>
      <c r="WNG145" s="481"/>
      <c r="WNH145" s="481"/>
      <c r="WNI145" s="481"/>
      <c r="WNJ145" s="481"/>
      <c r="WNK145" s="481"/>
      <c r="WNL145" s="481"/>
      <c r="WNM145" s="481"/>
      <c r="WNN145" s="481"/>
      <c r="WNO145" s="481"/>
      <c r="WNP145" s="481"/>
      <c r="WNQ145" s="481"/>
      <c r="WNR145" s="481"/>
      <c r="WNS145" s="481"/>
      <c r="WNT145" s="481"/>
      <c r="WNU145" s="481"/>
      <c r="WNV145" s="481"/>
      <c r="WNW145" s="481"/>
      <c r="WNX145" s="481"/>
      <c r="WNY145" s="481"/>
      <c r="WNZ145" s="481"/>
      <c r="WOA145" s="481"/>
      <c r="WOB145" s="481"/>
      <c r="WOC145" s="481"/>
      <c r="WOD145" s="481"/>
      <c r="WOE145" s="481"/>
      <c r="WOF145" s="481"/>
      <c r="WOG145" s="481"/>
      <c r="WOH145" s="481"/>
      <c r="WOI145" s="481"/>
      <c r="WOJ145" s="481"/>
      <c r="WOK145" s="481"/>
      <c r="WOL145" s="481"/>
      <c r="WOM145" s="481"/>
      <c r="WON145" s="481"/>
      <c r="WOO145" s="481"/>
      <c r="WOP145" s="481"/>
      <c r="WOQ145" s="481"/>
      <c r="WOR145" s="481"/>
      <c r="WOS145" s="481"/>
      <c r="WOT145" s="481"/>
      <c r="WOU145" s="481"/>
      <c r="WOV145" s="481"/>
      <c r="WOW145" s="481"/>
      <c r="WOX145" s="481"/>
      <c r="WOY145" s="481"/>
      <c r="WOZ145" s="481"/>
      <c r="WPA145" s="481"/>
      <c r="WPB145" s="481"/>
      <c r="WPC145" s="481"/>
      <c r="WPD145" s="481"/>
      <c r="WPE145" s="481"/>
      <c r="WPF145" s="481"/>
      <c r="WPG145" s="481"/>
      <c r="WPH145" s="481"/>
      <c r="WPI145" s="481"/>
      <c r="WPJ145" s="481"/>
      <c r="WPK145" s="481"/>
      <c r="WPL145" s="481"/>
      <c r="WPM145" s="481"/>
      <c r="WPN145" s="481"/>
      <c r="WPO145" s="481"/>
      <c r="WPP145" s="481"/>
      <c r="WPQ145" s="481"/>
      <c r="WPR145" s="481"/>
      <c r="WPS145" s="481"/>
      <c r="WPT145" s="481"/>
      <c r="WPU145" s="481"/>
      <c r="WPV145" s="481"/>
      <c r="WPW145" s="481"/>
      <c r="WPX145" s="481"/>
      <c r="WPY145" s="481"/>
      <c r="WPZ145" s="481"/>
      <c r="WQA145" s="481"/>
      <c r="WQB145" s="481"/>
      <c r="WQC145" s="481"/>
      <c r="WQD145" s="481"/>
      <c r="WQE145" s="481"/>
      <c r="WQF145" s="481"/>
      <c r="WQG145" s="481"/>
      <c r="WQH145" s="481"/>
      <c r="WQI145" s="481"/>
      <c r="WQJ145" s="481"/>
      <c r="WQK145" s="481"/>
      <c r="WQL145" s="481"/>
      <c r="WQM145" s="481"/>
      <c r="WQN145" s="481"/>
      <c r="WQO145" s="481"/>
      <c r="WQP145" s="481"/>
      <c r="WQQ145" s="481"/>
      <c r="WQR145" s="481"/>
      <c r="WQS145" s="481"/>
      <c r="WQT145" s="481"/>
      <c r="WQU145" s="481"/>
      <c r="WQV145" s="481"/>
      <c r="WQW145" s="481"/>
      <c r="WQX145" s="481"/>
      <c r="WQY145" s="481"/>
      <c r="WQZ145" s="481"/>
      <c r="WRA145" s="481"/>
      <c r="WRB145" s="481"/>
      <c r="WRC145" s="481"/>
      <c r="WRD145" s="481"/>
      <c r="WRE145" s="481"/>
      <c r="WRF145" s="481"/>
      <c r="WRG145" s="481"/>
      <c r="WRH145" s="481"/>
      <c r="WRI145" s="481"/>
      <c r="WRJ145" s="481"/>
      <c r="WRK145" s="481"/>
      <c r="WRL145" s="481"/>
      <c r="WRM145" s="481"/>
      <c r="WRN145" s="481"/>
      <c r="WRO145" s="481"/>
      <c r="WRP145" s="481"/>
      <c r="WRQ145" s="481"/>
      <c r="WRR145" s="481"/>
      <c r="WRS145" s="481"/>
      <c r="WRT145" s="481"/>
      <c r="WRU145" s="481"/>
      <c r="WRV145" s="481"/>
      <c r="WRW145" s="481"/>
      <c r="WRX145" s="481"/>
      <c r="WRY145" s="481"/>
      <c r="WRZ145" s="481"/>
      <c r="WSA145" s="481"/>
      <c r="WSB145" s="481"/>
      <c r="WSC145" s="481"/>
      <c r="WSD145" s="481"/>
      <c r="WSE145" s="481"/>
      <c r="WSF145" s="481"/>
      <c r="WSG145" s="481"/>
      <c r="WSH145" s="481"/>
      <c r="WSI145" s="481"/>
      <c r="WSJ145" s="481"/>
      <c r="WSK145" s="481"/>
      <c r="WSL145" s="481"/>
      <c r="WSM145" s="481"/>
      <c r="WSN145" s="481"/>
      <c r="WSO145" s="481"/>
      <c r="WSP145" s="481"/>
      <c r="WSQ145" s="481"/>
      <c r="WSR145" s="481"/>
      <c r="WSS145" s="481"/>
      <c r="WST145" s="481"/>
      <c r="WSU145" s="481"/>
      <c r="WSV145" s="481"/>
      <c r="WSW145" s="481"/>
      <c r="WSX145" s="481"/>
      <c r="WSY145" s="481"/>
      <c r="WSZ145" s="481"/>
      <c r="WTA145" s="481"/>
      <c r="WTB145" s="481"/>
      <c r="WTC145" s="481"/>
      <c r="WTD145" s="481"/>
      <c r="WTE145" s="481"/>
      <c r="WTF145" s="481"/>
      <c r="WTG145" s="481"/>
      <c r="WTH145" s="481"/>
      <c r="WTI145" s="481"/>
      <c r="WTJ145" s="481"/>
      <c r="WTK145" s="481"/>
      <c r="WTL145" s="481"/>
      <c r="WTM145" s="481"/>
      <c r="WTN145" s="481"/>
      <c r="WTO145" s="481"/>
      <c r="WTP145" s="481"/>
      <c r="WTQ145" s="481"/>
      <c r="WTR145" s="481"/>
      <c r="WTS145" s="481"/>
      <c r="WTT145" s="481"/>
      <c r="WTU145" s="481"/>
      <c r="WTV145" s="481"/>
      <c r="WTW145" s="481"/>
      <c r="WTX145" s="481"/>
      <c r="WTY145" s="481"/>
      <c r="WTZ145" s="481"/>
      <c r="WUA145" s="481"/>
      <c r="WUB145" s="481"/>
      <c r="WUC145" s="481"/>
      <c r="WUD145" s="481"/>
      <c r="WUE145" s="481"/>
      <c r="WUF145" s="481"/>
      <c r="WUG145" s="481"/>
      <c r="WUH145" s="481"/>
      <c r="WUI145" s="481"/>
      <c r="WUJ145" s="481"/>
      <c r="WUK145" s="481"/>
      <c r="WUL145" s="481"/>
      <c r="WUM145" s="481"/>
      <c r="WUN145" s="481"/>
      <c r="WUO145" s="481"/>
      <c r="WUP145" s="481"/>
      <c r="WUQ145" s="481"/>
      <c r="WUR145" s="481"/>
      <c r="WUS145" s="481"/>
      <c r="WUT145" s="481"/>
      <c r="WUU145" s="481"/>
      <c r="WUV145" s="481"/>
      <c r="WUW145" s="481"/>
      <c r="WUX145" s="481"/>
      <c r="WUY145" s="481"/>
      <c r="WUZ145" s="481"/>
      <c r="WVA145" s="481"/>
      <c r="WVB145" s="481"/>
      <c r="WVC145" s="481"/>
      <c r="WVD145" s="481"/>
      <c r="WVE145" s="481"/>
      <c r="WVF145" s="481"/>
      <c r="WVG145" s="481"/>
      <c r="WVH145" s="481"/>
      <c r="WVI145" s="481"/>
      <c r="WVJ145" s="481"/>
      <c r="WVK145" s="481"/>
      <c r="WVL145" s="481"/>
      <c r="WVM145" s="481"/>
      <c r="WVN145" s="481"/>
      <c r="WVO145" s="481"/>
      <c r="WVP145" s="481"/>
      <c r="WVQ145" s="481"/>
      <c r="WVR145" s="481"/>
      <c r="WVS145" s="481"/>
      <c r="WVT145" s="481"/>
      <c r="WVU145" s="481"/>
      <c r="WVV145" s="481"/>
      <c r="WVW145" s="481"/>
      <c r="WVX145" s="481"/>
      <c r="WVY145" s="481"/>
      <c r="WVZ145" s="481"/>
      <c r="WWA145" s="481"/>
      <c r="WWB145" s="481"/>
      <c r="WWC145" s="481"/>
      <c r="WWD145" s="481"/>
      <c r="WWE145" s="481"/>
      <c r="WWF145" s="481"/>
      <c r="WWG145" s="481"/>
      <c r="WWH145" s="481"/>
      <c r="WWI145" s="481"/>
      <c r="WWJ145" s="481"/>
      <c r="WWK145" s="481"/>
      <c r="WWL145" s="481"/>
      <c r="WWM145" s="481"/>
      <c r="WWN145" s="481"/>
      <c r="WWO145" s="481"/>
      <c r="WWP145" s="481"/>
      <c r="WWQ145" s="481"/>
      <c r="WWR145" s="481"/>
      <c r="WWS145" s="481"/>
      <c r="WWT145" s="481"/>
      <c r="WWU145" s="481"/>
      <c r="WWV145" s="481"/>
      <c r="WWW145" s="481"/>
      <c r="WWX145" s="481"/>
      <c r="WWY145" s="481"/>
      <c r="WWZ145" s="481"/>
      <c r="WXA145" s="481"/>
      <c r="WXB145" s="481"/>
      <c r="WXC145" s="481"/>
      <c r="WXD145" s="481"/>
      <c r="WXE145" s="481"/>
      <c r="WXF145" s="481"/>
      <c r="WXG145" s="481"/>
      <c r="WXH145" s="481"/>
      <c r="WXI145" s="481"/>
      <c r="WXJ145" s="481"/>
      <c r="WXK145" s="481"/>
      <c r="WXL145" s="481"/>
      <c r="WXM145" s="481"/>
      <c r="WXN145" s="481"/>
      <c r="WXO145" s="481"/>
      <c r="WXP145" s="481"/>
      <c r="WXQ145" s="481"/>
      <c r="WXR145" s="481"/>
      <c r="WXS145" s="481"/>
      <c r="WXT145" s="481"/>
      <c r="WXU145" s="481"/>
      <c r="WXV145" s="481"/>
      <c r="WXW145" s="481"/>
      <c r="WXX145" s="481"/>
      <c r="WXY145" s="481"/>
      <c r="WXZ145" s="481"/>
      <c r="WYA145" s="481"/>
      <c r="WYB145" s="481"/>
      <c r="WYC145" s="481"/>
      <c r="WYD145" s="481"/>
      <c r="WYE145" s="481"/>
      <c r="WYF145" s="481"/>
      <c r="WYG145" s="481"/>
      <c r="WYH145" s="481"/>
      <c r="WYI145" s="481"/>
      <c r="WYJ145" s="481"/>
      <c r="WYK145" s="481"/>
      <c r="WYL145" s="481"/>
      <c r="WYM145" s="481"/>
      <c r="WYN145" s="481"/>
      <c r="WYO145" s="481"/>
      <c r="WYP145" s="481"/>
      <c r="WYQ145" s="481"/>
      <c r="WYR145" s="481"/>
      <c r="WYS145" s="481"/>
      <c r="WYT145" s="481"/>
      <c r="WYU145" s="481"/>
      <c r="WYV145" s="481"/>
      <c r="WYW145" s="481"/>
      <c r="WYX145" s="481"/>
      <c r="WYY145" s="481"/>
      <c r="WYZ145" s="481"/>
      <c r="WZA145" s="481"/>
      <c r="WZB145" s="481"/>
      <c r="WZC145" s="481"/>
      <c r="WZD145" s="481"/>
      <c r="WZE145" s="481"/>
      <c r="WZF145" s="481"/>
      <c r="WZG145" s="481"/>
      <c r="WZH145" s="481"/>
      <c r="WZI145" s="481"/>
      <c r="WZJ145" s="481"/>
      <c r="WZK145" s="481"/>
      <c r="WZL145" s="481"/>
      <c r="WZM145" s="481"/>
      <c r="WZN145" s="481"/>
      <c r="WZO145" s="481"/>
      <c r="WZP145" s="481"/>
      <c r="WZQ145" s="481"/>
      <c r="WZR145" s="481"/>
      <c r="WZS145" s="481"/>
      <c r="WZT145" s="481"/>
      <c r="WZU145" s="481"/>
      <c r="WZV145" s="481"/>
      <c r="WZW145" s="481"/>
      <c r="WZX145" s="481"/>
      <c r="WZY145" s="481"/>
      <c r="WZZ145" s="481"/>
      <c r="XAA145" s="481"/>
      <c r="XAB145" s="481"/>
      <c r="XAC145" s="481"/>
      <c r="XAD145" s="481"/>
      <c r="XAE145" s="481"/>
      <c r="XAF145" s="481"/>
      <c r="XAG145" s="481"/>
      <c r="XAH145" s="481"/>
      <c r="XAI145" s="481"/>
      <c r="XAJ145" s="481"/>
      <c r="XAK145" s="481"/>
      <c r="XAL145" s="481"/>
      <c r="XAM145" s="481"/>
      <c r="XAN145" s="481"/>
      <c r="XAO145" s="481"/>
      <c r="XAP145" s="481"/>
      <c r="XAQ145" s="481"/>
      <c r="XAR145" s="481"/>
      <c r="XAS145" s="481"/>
      <c r="XAT145" s="481"/>
      <c r="XAU145" s="481"/>
      <c r="XAV145" s="481"/>
      <c r="XAW145" s="481"/>
      <c r="XAX145" s="481"/>
      <c r="XAY145" s="481"/>
      <c r="XAZ145" s="481"/>
      <c r="XBA145" s="481"/>
      <c r="XBB145" s="481"/>
      <c r="XBC145" s="481"/>
      <c r="XBD145" s="481"/>
      <c r="XBE145" s="481"/>
      <c r="XBF145" s="481"/>
      <c r="XBG145" s="481"/>
      <c r="XBH145" s="481"/>
      <c r="XBI145" s="481"/>
      <c r="XBJ145" s="481"/>
      <c r="XBK145" s="481"/>
      <c r="XBL145" s="481"/>
      <c r="XBM145" s="481"/>
      <c r="XBN145" s="481"/>
      <c r="XBO145" s="481"/>
      <c r="XBP145" s="481"/>
      <c r="XBQ145" s="481"/>
      <c r="XBR145" s="481"/>
      <c r="XBS145" s="481"/>
      <c r="XBT145" s="481"/>
      <c r="XBU145" s="481"/>
      <c r="XBV145" s="481"/>
      <c r="XBW145" s="481"/>
      <c r="XBX145" s="481"/>
      <c r="XBY145" s="481"/>
      <c r="XBZ145" s="481"/>
      <c r="XCA145" s="481"/>
      <c r="XCB145" s="481"/>
      <c r="XCC145" s="481"/>
      <c r="XCD145" s="481"/>
      <c r="XCE145" s="481"/>
      <c r="XCF145" s="481"/>
      <c r="XCG145" s="481"/>
      <c r="XCH145" s="481"/>
      <c r="XCI145" s="481"/>
      <c r="XCJ145" s="481"/>
      <c r="XCK145" s="481"/>
      <c r="XCL145" s="481"/>
      <c r="XCM145" s="481"/>
      <c r="XCN145" s="481"/>
      <c r="XCO145" s="481"/>
      <c r="XCP145" s="481"/>
      <c r="XCQ145" s="481"/>
      <c r="XCR145" s="481"/>
      <c r="XCS145" s="481"/>
      <c r="XCT145" s="481"/>
      <c r="XCU145" s="481"/>
      <c r="XCV145" s="481"/>
      <c r="XCW145" s="481"/>
      <c r="XCX145" s="481"/>
      <c r="XCY145" s="481"/>
      <c r="XCZ145" s="481"/>
      <c r="XDA145" s="481"/>
      <c r="XDB145" s="481"/>
      <c r="XDC145" s="481"/>
      <c r="XDD145" s="481"/>
      <c r="XDE145" s="481"/>
      <c r="XDF145" s="481"/>
      <c r="XDG145" s="481"/>
      <c r="XDH145" s="481"/>
      <c r="XDI145" s="481"/>
      <c r="XDJ145" s="481"/>
      <c r="XDK145" s="481"/>
      <c r="XDL145" s="481"/>
      <c r="XDM145" s="481"/>
      <c r="XDN145" s="481"/>
      <c r="XDO145" s="481"/>
      <c r="XDP145" s="481"/>
      <c r="XDQ145" s="481"/>
      <c r="XDR145" s="481"/>
      <c r="XDS145" s="481"/>
      <c r="XDT145" s="481"/>
      <c r="XDU145" s="481"/>
      <c r="XDV145" s="481"/>
      <c r="XDW145" s="481"/>
      <c r="XDX145" s="481"/>
      <c r="XDY145" s="481"/>
      <c r="XDZ145" s="481"/>
      <c r="XEA145" s="481"/>
      <c r="XEB145" s="481"/>
      <c r="XEC145" s="481"/>
      <c r="XED145" s="481"/>
      <c r="XEE145" s="481"/>
      <c r="XEF145" s="481"/>
      <c r="XEG145" s="481"/>
      <c r="XEH145" s="481"/>
      <c r="XEI145" s="481"/>
      <c r="XEJ145" s="481"/>
      <c r="XEK145" s="481"/>
      <c r="XEL145" s="481"/>
      <c r="XEM145" s="481"/>
      <c r="XEN145" s="481"/>
      <c r="XEO145" s="481"/>
      <c r="XEP145" s="481"/>
      <c r="XEQ145" s="481"/>
      <c r="XER145" s="481"/>
      <c r="XES145" s="481"/>
      <c r="XET145" s="481"/>
      <c r="XEU145" s="481"/>
      <c r="XEV145" s="481"/>
      <c r="XEW145" s="481"/>
      <c r="XEX145" s="481"/>
      <c r="XEY145" s="481"/>
      <c r="XEZ145" s="481"/>
      <c r="XFA145" s="481"/>
      <c r="XFB145" s="481"/>
      <c r="XFC145" s="481"/>
    </row>
    <row r="146" spans="1:16383" ht="14.25" customHeight="1" x14ac:dyDescent="0.15">
      <c r="B146" s="92" t="s">
        <v>14</v>
      </c>
      <c r="C146" s="71" t="str">
        <f>+currency</f>
        <v>EUR</v>
      </c>
      <c r="E146" s="89">
        <f ca="1">+SUMIF($A$113:$A$134,$B146,E$113:E$134)</f>
        <v>62355.357142857138</v>
      </c>
      <c r="F146" s="89">
        <f t="shared" ref="F146:U147" ca="1" si="258">+SUMIF($A$113:$A$142,$B146,F$113:F$142)</f>
        <v>61710.714285714275</v>
      </c>
      <c r="G146" s="89">
        <f t="shared" ca="1" si="258"/>
        <v>61066.07142857142</v>
      </c>
      <c r="H146" s="89">
        <f t="shared" ca="1" si="258"/>
        <v>60421.428571428558</v>
      </c>
      <c r="I146" s="89">
        <f t="shared" ca="1" si="258"/>
        <v>59776.785714285696</v>
      </c>
      <c r="J146" s="89">
        <f t="shared" ca="1" si="258"/>
        <v>59132.142857142841</v>
      </c>
      <c r="K146" s="89">
        <f t="shared" ca="1" si="258"/>
        <v>58487.499999999985</v>
      </c>
      <c r="L146" s="89">
        <f t="shared" ca="1" si="258"/>
        <v>57842.857142857123</v>
      </c>
      <c r="M146" s="89">
        <f t="shared" ca="1" si="258"/>
        <v>57198.214285714261</v>
      </c>
      <c r="N146" s="89">
        <f t="shared" ca="1" si="258"/>
        <v>56553.571428571406</v>
      </c>
      <c r="O146" s="89">
        <f t="shared" ca="1" si="258"/>
        <v>55908.928571428551</v>
      </c>
      <c r="P146" s="89">
        <f t="shared" ca="1" si="258"/>
        <v>55264.285714285688</v>
      </c>
      <c r="Q146" s="89">
        <f t="shared" ca="1" si="258"/>
        <v>54619.642857142826</v>
      </c>
      <c r="R146" s="89">
        <f t="shared" ca="1" si="258"/>
        <v>53974.999999999971</v>
      </c>
      <c r="S146" s="89">
        <f t="shared" ca="1" si="258"/>
        <v>53330.357142857116</v>
      </c>
      <c r="T146" s="89">
        <f t="shared" ca="1" si="258"/>
        <v>52685.714285714253</v>
      </c>
      <c r="U146" s="89">
        <f t="shared" ca="1" si="258"/>
        <v>52041.071428571391</v>
      </c>
      <c r="V146" s="89">
        <f t="shared" ref="V146:BA146" ca="1" si="259">+SUMIF($A$113:$A$142,$B146,V$113:V$142)</f>
        <v>51396.428571428536</v>
      </c>
      <c r="W146" s="89">
        <f t="shared" ca="1" si="259"/>
        <v>50751.785714285681</v>
      </c>
      <c r="X146" s="89">
        <f t="shared" ca="1" si="259"/>
        <v>50107.142857142819</v>
      </c>
      <c r="Y146" s="89">
        <f t="shared" ca="1" si="259"/>
        <v>49462.499999999956</v>
      </c>
      <c r="Z146" s="89">
        <f t="shared" ca="1" si="259"/>
        <v>48817.857142857101</v>
      </c>
      <c r="AA146" s="89">
        <f t="shared" ca="1" si="259"/>
        <v>48173.214285714246</v>
      </c>
      <c r="AB146" s="89">
        <f t="shared" ca="1" si="259"/>
        <v>47528.571428571384</v>
      </c>
      <c r="AC146" s="89">
        <f t="shared" ca="1" si="259"/>
        <v>46883.928571428529</v>
      </c>
      <c r="AD146" s="89">
        <f t="shared" ca="1" si="259"/>
        <v>46239.285714285674</v>
      </c>
      <c r="AE146" s="89">
        <f t="shared" ca="1" si="259"/>
        <v>45594.642857142811</v>
      </c>
      <c r="AF146" s="89">
        <f t="shared" ca="1" si="259"/>
        <v>44949.999999999956</v>
      </c>
      <c r="AG146" s="89">
        <f t="shared" ca="1" si="259"/>
        <v>44305.357142857101</v>
      </c>
      <c r="AH146" s="89">
        <f t="shared" ca="1" si="259"/>
        <v>43660.714285714246</v>
      </c>
      <c r="AI146" s="89">
        <f t="shared" ca="1" si="259"/>
        <v>43016.071428571384</v>
      </c>
      <c r="AJ146" s="89">
        <f t="shared" ca="1" si="259"/>
        <v>42371.428571428522</v>
      </c>
      <c r="AK146" s="89">
        <f t="shared" ca="1" si="259"/>
        <v>41726.785714285666</v>
      </c>
      <c r="AL146" s="89">
        <f t="shared" ca="1" si="259"/>
        <v>41082.142857142811</v>
      </c>
      <c r="AM146" s="89">
        <f t="shared" ca="1" si="259"/>
        <v>40437.499999999956</v>
      </c>
      <c r="AN146" s="89">
        <f t="shared" ca="1" si="259"/>
        <v>39792.857142857094</v>
      </c>
      <c r="AO146" s="89">
        <f t="shared" ca="1" si="259"/>
        <v>39148.214285714239</v>
      </c>
      <c r="AP146" s="89">
        <f t="shared" ca="1" si="259"/>
        <v>38503.571428571377</v>
      </c>
      <c r="AQ146" s="89">
        <f t="shared" ca="1" si="259"/>
        <v>37858.928571428522</v>
      </c>
      <c r="AR146" s="89">
        <f t="shared" ca="1" si="259"/>
        <v>37214.285714285666</v>
      </c>
      <c r="AS146" s="89">
        <f t="shared" ca="1" si="259"/>
        <v>36569.642857142811</v>
      </c>
      <c r="AT146" s="89">
        <f t="shared" ca="1" si="259"/>
        <v>35924.999999999956</v>
      </c>
      <c r="AU146" s="89">
        <f t="shared" ca="1" si="259"/>
        <v>35280.357142857101</v>
      </c>
      <c r="AV146" s="89">
        <f t="shared" ca="1" si="259"/>
        <v>34635.714285714246</v>
      </c>
      <c r="AW146" s="89">
        <f t="shared" ca="1" si="259"/>
        <v>33991.071428571391</v>
      </c>
      <c r="AX146" s="89">
        <f t="shared" ca="1" si="259"/>
        <v>33346.428571428536</v>
      </c>
      <c r="AY146" s="89">
        <f t="shared" ca="1" si="259"/>
        <v>32701.785714285681</v>
      </c>
      <c r="AZ146" s="89">
        <f t="shared" ca="1" si="259"/>
        <v>32057.142857142819</v>
      </c>
      <c r="BA146" s="89">
        <f t="shared" ca="1" si="259"/>
        <v>31412.499999999964</v>
      </c>
      <c r="BB146" s="89">
        <f t="shared" ref="BB146:BY146" ca="1" si="260">+SUMIF($A$113:$A$142,$B146,BB$113:BB$142)</f>
        <v>30767.857142857109</v>
      </c>
      <c r="BC146" s="89">
        <f t="shared" ca="1" si="260"/>
        <v>30123.214285714253</v>
      </c>
      <c r="BD146" s="89">
        <f t="shared" ca="1" si="260"/>
        <v>29478.571428571395</v>
      </c>
      <c r="BE146" s="89">
        <f t="shared" ca="1" si="260"/>
        <v>28833.928571428543</v>
      </c>
      <c r="BF146" s="89">
        <f t="shared" ca="1" si="260"/>
        <v>28189.285714285685</v>
      </c>
      <c r="BG146" s="89">
        <f t="shared" ca="1" si="260"/>
        <v>27544.642857142826</v>
      </c>
      <c r="BH146" s="89">
        <f t="shared" ca="1" si="260"/>
        <v>26899.999999999975</v>
      </c>
      <c r="BI146" s="89">
        <f t="shared" ca="1" si="260"/>
        <v>26255.357142857116</v>
      </c>
      <c r="BJ146" s="89">
        <f t="shared" ca="1" si="260"/>
        <v>25610.714285714261</v>
      </c>
      <c r="BK146" s="89">
        <f t="shared" ca="1" si="260"/>
        <v>24966.071428571406</v>
      </c>
      <c r="BL146" s="89">
        <f t="shared" ca="1" si="260"/>
        <v>24321.428571428551</v>
      </c>
      <c r="BM146" s="89">
        <f t="shared" ca="1" si="260"/>
        <v>23676.785714285696</v>
      </c>
      <c r="BN146" s="89">
        <f t="shared" ca="1" si="260"/>
        <v>23032.142857142837</v>
      </c>
      <c r="BO146" s="89">
        <f t="shared" ca="1" si="260"/>
        <v>22387.499999999978</v>
      </c>
      <c r="BP146" s="89">
        <f t="shared" ca="1" si="260"/>
        <v>21742.857142857123</v>
      </c>
      <c r="BQ146" s="89">
        <f t="shared" ca="1" si="260"/>
        <v>21098.214285714268</v>
      </c>
      <c r="BR146" s="89">
        <f t="shared" ca="1" si="260"/>
        <v>20453.571428571409</v>
      </c>
      <c r="BS146" s="89">
        <f t="shared" ca="1" si="260"/>
        <v>19808.928571428558</v>
      </c>
      <c r="BT146" s="89">
        <f t="shared" ca="1" si="260"/>
        <v>19164.285714285696</v>
      </c>
      <c r="BU146" s="89">
        <f t="shared" ca="1" si="260"/>
        <v>18519.642857142841</v>
      </c>
      <c r="BV146" s="89">
        <f t="shared" ca="1" si="260"/>
        <v>17874.999999999985</v>
      </c>
      <c r="BW146" s="89">
        <f t="shared" ca="1" si="260"/>
        <v>17230.357142857123</v>
      </c>
      <c r="BX146" s="89">
        <f t="shared" ca="1" si="260"/>
        <v>16585.714285714268</v>
      </c>
      <c r="BY146" s="89">
        <f t="shared" ca="1" si="260"/>
        <v>15941.071428571413</v>
      </c>
      <c r="BZ146" s="89">
        <f t="shared" ref="BY146:DT148" ca="1" si="261">+SUMIF($A$113:$A$142,$B146,BZ$113:BZ$142)</f>
        <v>15296.428571428554</v>
      </c>
      <c r="CA146" s="89">
        <f t="shared" ca="1" si="261"/>
        <v>14651.785714285694</v>
      </c>
      <c r="CB146" s="89">
        <f t="shared" ca="1" si="261"/>
        <v>14007.142857142839</v>
      </c>
      <c r="CC146" s="89">
        <f t="shared" ca="1" si="261"/>
        <v>13362.49999999998</v>
      </c>
      <c r="CD146" s="89">
        <f t="shared" ca="1" si="261"/>
        <v>12717.857142857119</v>
      </c>
      <c r="CE146" s="89">
        <f t="shared" ca="1" si="261"/>
        <v>12073.214285714264</v>
      </c>
      <c r="CF146" s="89">
        <f t="shared" ca="1" si="261"/>
        <v>11428.571428571404</v>
      </c>
      <c r="CG146" s="89">
        <f t="shared" ca="1" si="261"/>
        <v>10783.928571428549</v>
      </c>
      <c r="CH146" s="89">
        <f t="shared" ca="1" si="261"/>
        <v>10139.285714285692</v>
      </c>
      <c r="CI146" s="89">
        <f t="shared" ca="1" si="261"/>
        <v>28832.142857142837</v>
      </c>
      <c r="CJ146" s="89">
        <f t="shared" ca="1" si="261"/>
        <v>28024.999999999982</v>
      </c>
      <c r="CK146" s="89">
        <f t="shared" ca="1" si="261"/>
        <v>27616.666666666646</v>
      </c>
      <c r="CL146" s="89">
        <f t="shared" ca="1" si="261"/>
        <v>27208.333333333318</v>
      </c>
      <c r="CM146" s="89">
        <f t="shared" ca="1" si="261"/>
        <v>26799.999999999985</v>
      </c>
      <c r="CN146" s="89">
        <f t="shared" ca="1" si="261"/>
        <v>26391.66666666665</v>
      </c>
      <c r="CO146" s="89">
        <f t="shared" ca="1" si="261"/>
        <v>25983.333333333321</v>
      </c>
      <c r="CP146" s="89">
        <f t="shared" ca="1" si="261"/>
        <v>25574.999999999989</v>
      </c>
      <c r="CQ146" s="89">
        <f t="shared" ca="1" si="261"/>
        <v>25166.666666666653</v>
      </c>
      <c r="CR146" s="89">
        <f t="shared" ca="1" si="261"/>
        <v>24758.333333333318</v>
      </c>
      <c r="CS146" s="89">
        <f t="shared" ca="1" si="261"/>
        <v>24349.999999999993</v>
      </c>
      <c r="CT146" s="89">
        <f t="shared" ca="1" si="261"/>
        <v>23941.666666666657</v>
      </c>
      <c r="CU146" s="89">
        <f t="shared" ca="1" si="261"/>
        <v>23533.333333333325</v>
      </c>
      <c r="CV146" s="89">
        <f t="shared" ca="1" si="261"/>
        <v>23124.999999999996</v>
      </c>
      <c r="CW146" s="89">
        <f t="shared" ca="1" si="261"/>
        <v>22716.666666666661</v>
      </c>
      <c r="CX146" s="89">
        <f t="shared" ca="1" si="261"/>
        <v>22308.333333333328</v>
      </c>
      <c r="CY146" s="89">
        <f t="shared" ca="1" si="261"/>
        <v>21900</v>
      </c>
      <c r="CZ146" s="89">
        <f t="shared" ca="1" si="261"/>
        <v>21491.666666666664</v>
      </c>
      <c r="DA146" s="89">
        <f t="shared" ca="1" si="261"/>
        <v>21083.333333333339</v>
      </c>
      <c r="DB146" s="89">
        <f t="shared" ca="1" si="261"/>
        <v>20675.000000000004</v>
      </c>
      <c r="DC146" s="89">
        <f t="shared" ca="1" si="261"/>
        <v>20266.666666666672</v>
      </c>
      <c r="DD146" s="89">
        <f t="shared" ca="1" si="261"/>
        <v>19858.333333333339</v>
      </c>
      <c r="DE146" s="89">
        <f t="shared" ca="1" si="261"/>
        <v>19450.000000000004</v>
      </c>
      <c r="DF146" s="89">
        <f t="shared" ca="1" si="261"/>
        <v>19041.666666666668</v>
      </c>
      <c r="DG146" s="89">
        <f t="shared" ca="1" si="261"/>
        <v>18633.333333333339</v>
      </c>
      <c r="DH146" s="89">
        <f t="shared" ca="1" si="261"/>
        <v>18225.000000000004</v>
      </c>
      <c r="DI146" s="89">
        <f t="shared" ca="1" si="261"/>
        <v>17816.666666666668</v>
      </c>
      <c r="DJ146" s="89">
        <f t="shared" ca="1" si="261"/>
        <v>17408.333333333336</v>
      </c>
      <c r="DK146" s="89">
        <f t="shared" ca="1" si="261"/>
        <v>17000.000000000004</v>
      </c>
      <c r="DL146" s="89">
        <f t="shared" ca="1" si="261"/>
        <v>16591.666666666668</v>
      </c>
      <c r="DM146" s="89">
        <f t="shared" ca="1" si="261"/>
        <v>16183.333333333334</v>
      </c>
      <c r="DN146" s="89">
        <f t="shared" ca="1" si="261"/>
        <v>15775</v>
      </c>
      <c r="DO146" s="89">
        <f t="shared" ca="1" si="261"/>
        <v>15366.666666666664</v>
      </c>
      <c r="DP146" s="89">
        <f t="shared" ca="1" si="261"/>
        <v>14958.33333333333</v>
      </c>
      <c r="DQ146" s="89">
        <f t="shared" ca="1" si="261"/>
        <v>14549.999999999998</v>
      </c>
      <c r="DR146" s="89">
        <f t="shared" ca="1" si="261"/>
        <v>14141.666666666662</v>
      </c>
      <c r="DS146" s="89">
        <f t="shared" ca="1" si="261"/>
        <v>13733.333333333328</v>
      </c>
      <c r="DT146" s="89">
        <f t="shared" ca="1" si="261"/>
        <v>13324.999999999996</v>
      </c>
    </row>
    <row r="147" spans="1:16383" ht="14.25" customHeight="1" x14ac:dyDescent="0.15">
      <c r="B147" s="92" t="s">
        <v>13</v>
      </c>
      <c r="C147" s="71" t="str">
        <f>+currency</f>
        <v>EUR</v>
      </c>
      <c r="E147" s="89">
        <f ca="1">+SUMIF($A$113:$A$134,$B147,E$113:E$134)</f>
        <v>20193.75</v>
      </c>
      <c r="F147" s="89">
        <f t="shared" ca="1" si="258"/>
        <v>20137.5</v>
      </c>
      <c r="G147" s="89">
        <f t="shared" ref="G147:BR148" ca="1" si="262">+SUMIF($A$113:$A$142,$B147,G$113:G$142)</f>
        <v>20081.250000000004</v>
      </c>
      <c r="H147" s="89">
        <f t="shared" ca="1" si="262"/>
        <v>20025.000000000004</v>
      </c>
      <c r="I147" s="89">
        <f t="shared" ca="1" si="262"/>
        <v>19968.750000000004</v>
      </c>
      <c r="J147" s="89">
        <f t="shared" ca="1" si="262"/>
        <v>19912.500000000004</v>
      </c>
      <c r="K147" s="89">
        <f t="shared" ca="1" si="262"/>
        <v>19856.250000000007</v>
      </c>
      <c r="L147" s="89">
        <f t="shared" ca="1" si="262"/>
        <v>19800.000000000007</v>
      </c>
      <c r="M147" s="89">
        <f t="shared" ca="1" si="262"/>
        <v>19743.750000000007</v>
      </c>
      <c r="N147" s="89">
        <f t="shared" ca="1" si="262"/>
        <v>19687.500000000007</v>
      </c>
      <c r="O147" s="89">
        <f t="shared" ca="1" si="262"/>
        <v>19631.250000000007</v>
      </c>
      <c r="P147" s="89">
        <f t="shared" ca="1" si="262"/>
        <v>19575.000000000011</v>
      </c>
      <c r="Q147" s="89">
        <f t="shared" ca="1" si="262"/>
        <v>19518.750000000011</v>
      </c>
      <c r="R147" s="89">
        <f t="shared" ca="1" si="262"/>
        <v>19462.500000000011</v>
      </c>
      <c r="S147" s="89">
        <f t="shared" ca="1" si="262"/>
        <v>19406.250000000011</v>
      </c>
      <c r="T147" s="89">
        <f t="shared" ca="1" si="262"/>
        <v>19350.000000000015</v>
      </c>
      <c r="U147" s="89">
        <f t="shared" ca="1" si="262"/>
        <v>19293.750000000015</v>
      </c>
      <c r="V147" s="89">
        <f t="shared" ca="1" si="262"/>
        <v>19237.500000000015</v>
      </c>
      <c r="W147" s="89">
        <f t="shared" ca="1" si="262"/>
        <v>19181.250000000015</v>
      </c>
      <c r="X147" s="89">
        <f t="shared" ca="1" si="262"/>
        <v>19125.000000000015</v>
      </c>
      <c r="Y147" s="89">
        <f t="shared" ca="1" si="262"/>
        <v>19068.750000000018</v>
      </c>
      <c r="Z147" s="89">
        <f t="shared" ca="1" si="262"/>
        <v>19012.500000000018</v>
      </c>
      <c r="AA147" s="89">
        <f t="shared" ca="1" si="262"/>
        <v>18956.250000000018</v>
      </c>
      <c r="AB147" s="89">
        <f t="shared" ca="1" si="262"/>
        <v>18900.000000000018</v>
      </c>
      <c r="AC147" s="89">
        <f t="shared" ca="1" si="262"/>
        <v>18843.750000000018</v>
      </c>
      <c r="AD147" s="89">
        <f t="shared" ca="1" si="262"/>
        <v>18787.500000000022</v>
      </c>
      <c r="AE147" s="89">
        <f t="shared" ca="1" si="262"/>
        <v>18731.250000000022</v>
      </c>
      <c r="AF147" s="89">
        <f t="shared" ca="1" si="262"/>
        <v>18675.000000000022</v>
      </c>
      <c r="AG147" s="89">
        <f t="shared" ca="1" si="262"/>
        <v>18618.750000000022</v>
      </c>
      <c r="AH147" s="89">
        <f t="shared" ca="1" si="262"/>
        <v>18562.500000000025</v>
      </c>
      <c r="AI147" s="89">
        <f t="shared" ca="1" si="262"/>
        <v>18506.250000000025</v>
      </c>
      <c r="AJ147" s="89">
        <f t="shared" ca="1" si="262"/>
        <v>18450.000000000025</v>
      </c>
      <c r="AK147" s="89">
        <f t="shared" ca="1" si="262"/>
        <v>18393.750000000025</v>
      </c>
      <c r="AL147" s="89">
        <f t="shared" ca="1" si="262"/>
        <v>18337.500000000025</v>
      </c>
      <c r="AM147" s="89">
        <f t="shared" ca="1" si="262"/>
        <v>18281.250000000029</v>
      </c>
      <c r="AN147" s="89">
        <f t="shared" ca="1" si="262"/>
        <v>18225.000000000029</v>
      </c>
      <c r="AO147" s="89">
        <f t="shared" ca="1" si="262"/>
        <v>18168.750000000029</v>
      </c>
      <c r="AP147" s="89">
        <f t="shared" ca="1" si="262"/>
        <v>18112.500000000029</v>
      </c>
      <c r="AQ147" s="89">
        <f t="shared" ca="1" si="262"/>
        <v>18056.250000000033</v>
      </c>
      <c r="AR147" s="89">
        <f t="shared" ca="1" si="262"/>
        <v>18000.000000000033</v>
      </c>
      <c r="AS147" s="89">
        <f t="shared" ca="1" si="262"/>
        <v>17943.750000000033</v>
      </c>
      <c r="AT147" s="89">
        <f t="shared" ca="1" si="262"/>
        <v>17887.500000000033</v>
      </c>
      <c r="AU147" s="89">
        <f t="shared" ca="1" si="262"/>
        <v>17831.250000000033</v>
      </c>
      <c r="AV147" s="89">
        <f t="shared" ca="1" si="262"/>
        <v>17775.000000000036</v>
      </c>
      <c r="AW147" s="89">
        <f t="shared" ca="1" si="262"/>
        <v>17718.750000000036</v>
      </c>
      <c r="AX147" s="89">
        <f t="shared" ca="1" si="262"/>
        <v>17662.500000000036</v>
      </c>
      <c r="AY147" s="89">
        <f t="shared" ca="1" si="262"/>
        <v>17606.250000000036</v>
      </c>
      <c r="AZ147" s="89">
        <f t="shared" ca="1" si="262"/>
        <v>17550.000000000036</v>
      </c>
      <c r="BA147" s="89">
        <f t="shared" ca="1" si="262"/>
        <v>17493.75000000004</v>
      </c>
      <c r="BB147" s="89">
        <f t="shared" ca="1" si="262"/>
        <v>17437.50000000004</v>
      </c>
      <c r="BC147" s="89">
        <f t="shared" ca="1" si="262"/>
        <v>17381.25000000004</v>
      </c>
      <c r="BD147" s="89">
        <f t="shared" ca="1" si="262"/>
        <v>17325.00000000004</v>
      </c>
      <c r="BE147" s="89">
        <f t="shared" ca="1" si="262"/>
        <v>17268.750000000044</v>
      </c>
      <c r="BF147" s="89">
        <f t="shared" ca="1" si="262"/>
        <v>17212.500000000044</v>
      </c>
      <c r="BG147" s="89">
        <f t="shared" ca="1" si="262"/>
        <v>17156.250000000044</v>
      </c>
      <c r="BH147" s="89">
        <f t="shared" ca="1" si="262"/>
        <v>17100.000000000044</v>
      </c>
      <c r="BI147" s="89">
        <f t="shared" ca="1" si="262"/>
        <v>17043.750000000044</v>
      </c>
      <c r="BJ147" s="89">
        <f t="shared" ca="1" si="262"/>
        <v>16987.500000000047</v>
      </c>
      <c r="BK147" s="89">
        <f t="shared" ca="1" si="262"/>
        <v>16931.250000000047</v>
      </c>
      <c r="BL147" s="89">
        <f t="shared" ca="1" si="262"/>
        <v>16875.000000000047</v>
      </c>
      <c r="BM147" s="89">
        <f t="shared" ca="1" si="262"/>
        <v>16818.750000000047</v>
      </c>
      <c r="BN147" s="89">
        <f t="shared" ca="1" si="262"/>
        <v>16762.500000000051</v>
      </c>
      <c r="BO147" s="89">
        <f t="shared" ca="1" si="262"/>
        <v>16706.250000000051</v>
      </c>
      <c r="BP147" s="89">
        <f t="shared" ca="1" si="262"/>
        <v>16650.000000000051</v>
      </c>
      <c r="BQ147" s="89">
        <f t="shared" ca="1" si="262"/>
        <v>16593.750000000051</v>
      </c>
      <c r="BR147" s="89">
        <f t="shared" ca="1" si="262"/>
        <v>16537.500000000051</v>
      </c>
      <c r="BS147" s="89">
        <f t="shared" ref="BS147:BX148" ca="1" si="263">+SUMIF($A$113:$A$142,$B147,BS$113:BS$142)</f>
        <v>16481.250000000055</v>
      </c>
      <c r="BT147" s="89">
        <f t="shared" ca="1" si="263"/>
        <v>16425.000000000055</v>
      </c>
      <c r="BU147" s="89">
        <f t="shared" ca="1" si="263"/>
        <v>16368.750000000055</v>
      </c>
      <c r="BV147" s="89">
        <f t="shared" ca="1" si="263"/>
        <v>16312.500000000056</v>
      </c>
      <c r="BW147" s="89">
        <f t="shared" ca="1" si="263"/>
        <v>16256.250000000056</v>
      </c>
      <c r="BX147" s="89">
        <f t="shared" ca="1" si="263"/>
        <v>16200.000000000058</v>
      </c>
      <c r="BY147" s="89">
        <f t="shared" ca="1" si="261"/>
        <v>16143.750000000058</v>
      </c>
      <c r="BZ147" s="89">
        <f t="shared" ca="1" si="261"/>
        <v>16087.500000000058</v>
      </c>
      <c r="CA147" s="89">
        <f t="shared" ca="1" si="261"/>
        <v>16031.25000000006</v>
      </c>
      <c r="CB147" s="89">
        <f t="shared" ca="1" si="261"/>
        <v>15975.00000000006</v>
      </c>
      <c r="CC147" s="89">
        <f t="shared" ca="1" si="261"/>
        <v>15918.750000000062</v>
      </c>
      <c r="CD147" s="89">
        <f t="shared" ca="1" si="261"/>
        <v>15862.500000000062</v>
      </c>
      <c r="CE147" s="89">
        <f t="shared" ca="1" si="261"/>
        <v>15806.250000000064</v>
      </c>
      <c r="CF147" s="89">
        <f t="shared" ca="1" si="261"/>
        <v>15750.000000000064</v>
      </c>
      <c r="CG147" s="89">
        <f t="shared" ca="1" si="261"/>
        <v>15693.750000000064</v>
      </c>
      <c r="CH147" s="89">
        <f t="shared" ca="1" si="261"/>
        <v>15637.500000000065</v>
      </c>
      <c r="CI147" s="89">
        <f t="shared" ca="1" si="261"/>
        <v>15581.250000000065</v>
      </c>
      <c r="CJ147" s="89">
        <f t="shared" ca="1" si="261"/>
        <v>15525.000000000067</v>
      </c>
      <c r="CK147" s="89">
        <f t="shared" ca="1" si="261"/>
        <v>15468.750000000067</v>
      </c>
      <c r="CL147" s="89">
        <f t="shared" ca="1" si="261"/>
        <v>15412.500000000069</v>
      </c>
      <c r="CM147" s="89">
        <f t="shared" ca="1" si="261"/>
        <v>15356.250000000069</v>
      </c>
      <c r="CN147" s="89">
        <f t="shared" ca="1" si="261"/>
        <v>15300.000000000069</v>
      </c>
      <c r="CO147" s="89">
        <f t="shared" ca="1" si="261"/>
        <v>15243.750000000071</v>
      </c>
      <c r="CP147" s="89">
        <f t="shared" ca="1" si="261"/>
        <v>15187.500000000071</v>
      </c>
      <c r="CQ147" s="89">
        <f t="shared" ca="1" si="261"/>
        <v>15131.250000000073</v>
      </c>
      <c r="CR147" s="89">
        <f t="shared" ca="1" si="261"/>
        <v>15075.000000000073</v>
      </c>
      <c r="CS147" s="89">
        <f t="shared" ca="1" si="261"/>
        <v>15018.750000000075</v>
      </c>
      <c r="CT147" s="89">
        <f t="shared" ca="1" si="261"/>
        <v>14962.500000000075</v>
      </c>
      <c r="CU147" s="89">
        <f t="shared" ca="1" si="261"/>
        <v>14906.250000000076</v>
      </c>
      <c r="CV147" s="89">
        <f t="shared" ca="1" si="261"/>
        <v>14850.000000000076</v>
      </c>
      <c r="CW147" s="89">
        <f t="shared" ca="1" si="261"/>
        <v>14793.750000000076</v>
      </c>
      <c r="CX147" s="89">
        <f t="shared" ca="1" si="261"/>
        <v>14737.500000000078</v>
      </c>
      <c r="CY147" s="89">
        <f t="shared" ca="1" si="261"/>
        <v>14681.250000000078</v>
      </c>
      <c r="CZ147" s="89">
        <f t="shared" ca="1" si="261"/>
        <v>14625.00000000008</v>
      </c>
      <c r="DA147" s="89">
        <f t="shared" ca="1" si="261"/>
        <v>14568.75000000008</v>
      </c>
      <c r="DB147" s="89">
        <f t="shared" ca="1" si="261"/>
        <v>14512.500000000082</v>
      </c>
      <c r="DC147" s="89">
        <f t="shared" ca="1" si="261"/>
        <v>14456.250000000082</v>
      </c>
      <c r="DD147" s="89">
        <f t="shared" ca="1" si="261"/>
        <v>14400.000000000084</v>
      </c>
      <c r="DE147" s="89">
        <f t="shared" ca="1" si="261"/>
        <v>14343.750000000084</v>
      </c>
      <c r="DF147" s="89">
        <f t="shared" ca="1" si="261"/>
        <v>14287.500000000084</v>
      </c>
      <c r="DG147" s="89">
        <f t="shared" ca="1" si="261"/>
        <v>14231.250000000085</v>
      </c>
      <c r="DH147" s="89">
        <f t="shared" ca="1" si="261"/>
        <v>14175.000000000085</v>
      </c>
      <c r="DI147" s="89">
        <f t="shared" ca="1" si="261"/>
        <v>14118.750000000087</v>
      </c>
      <c r="DJ147" s="89">
        <f t="shared" ca="1" si="261"/>
        <v>14062.500000000087</v>
      </c>
      <c r="DK147" s="89">
        <f t="shared" ca="1" si="261"/>
        <v>14006.250000000089</v>
      </c>
      <c r="DL147" s="89">
        <f t="shared" ca="1" si="261"/>
        <v>13950.000000000089</v>
      </c>
      <c r="DM147" s="89">
        <f t="shared" ca="1" si="261"/>
        <v>13893.750000000089</v>
      </c>
      <c r="DN147" s="89">
        <f t="shared" ca="1" si="261"/>
        <v>13837.500000000091</v>
      </c>
      <c r="DO147" s="89">
        <f t="shared" ca="1" si="261"/>
        <v>13781.250000000091</v>
      </c>
      <c r="DP147" s="89">
        <f t="shared" ca="1" si="261"/>
        <v>13725.000000000093</v>
      </c>
      <c r="DQ147" s="89">
        <f t="shared" ca="1" si="261"/>
        <v>13668.750000000093</v>
      </c>
      <c r="DR147" s="89">
        <f t="shared" ca="1" si="261"/>
        <v>13612.500000000095</v>
      </c>
      <c r="DS147" s="89">
        <f t="shared" ca="1" si="261"/>
        <v>13556.250000000095</v>
      </c>
      <c r="DT147" s="89">
        <f t="shared" ca="1" si="261"/>
        <v>13500.000000000095</v>
      </c>
    </row>
    <row r="148" spans="1:16383" ht="14.25" customHeight="1" x14ac:dyDescent="0.15">
      <c r="B148" s="92" t="s">
        <v>106</v>
      </c>
      <c r="C148" s="71" t="str">
        <f>+currency</f>
        <v>EUR</v>
      </c>
      <c r="E148" s="89">
        <f ca="1">+SUMIF($A$113:$A$134,$B148,E$113:E$134)</f>
        <v>7297311.5277777771</v>
      </c>
      <c r="F148" s="89">
        <f ca="1">+SUMIF($A$113:$A$142,$B148,F$113:F$142)</f>
        <v>7276773.055555555</v>
      </c>
      <c r="G148" s="89">
        <f t="shared" ca="1" si="262"/>
        <v>7256234.583333333</v>
      </c>
      <c r="H148" s="89">
        <f t="shared" ca="1" si="262"/>
        <v>7235696.1111111129</v>
      </c>
      <c r="I148" s="89">
        <f t="shared" ca="1" si="262"/>
        <v>7215157.6388888871</v>
      </c>
      <c r="J148" s="89">
        <f t="shared" ca="1" si="262"/>
        <v>7194619.166666667</v>
      </c>
      <c r="K148" s="89">
        <f t="shared" ca="1" si="262"/>
        <v>7174080.694444445</v>
      </c>
      <c r="L148" s="89">
        <f t="shared" ca="1" si="262"/>
        <v>7153542.2222222229</v>
      </c>
      <c r="M148" s="89">
        <f t="shared" ca="1" si="262"/>
        <v>7133003.75</v>
      </c>
      <c r="N148" s="89">
        <f t="shared" ca="1" si="262"/>
        <v>7112465.2777777771</v>
      </c>
      <c r="O148" s="89">
        <f t="shared" ca="1" si="262"/>
        <v>7091926.805555555</v>
      </c>
      <c r="P148" s="89">
        <f t="shared" ca="1" si="262"/>
        <v>7071388.333333333</v>
      </c>
      <c r="Q148" s="89">
        <f t="shared" ca="1" si="262"/>
        <v>7050849.8611111129</v>
      </c>
      <c r="R148" s="89">
        <f t="shared" ca="1" si="262"/>
        <v>7030311.3888888871</v>
      </c>
      <c r="S148" s="89">
        <f t="shared" ca="1" si="262"/>
        <v>7009772.916666667</v>
      </c>
      <c r="T148" s="89">
        <f t="shared" ca="1" si="262"/>
        <v>6989234.444444445</v>
      </c>
      <c r="U148" s="89">
        <f t="shared" ca="1" si="262"/>
        <v>6968695.9722222229</v>
      </c>
      <c r="V148" s="89">
        <f t="shared" ca="1" si="262"/>
        <v>6948157.5</v>
      </c>
      <c r="W148" s="89">
        <f t="shared" ca="1" si="262"/>
        <v>6927619.0277777771</v>
      </c>
      <c r="X148" s="89">
        <f t="shared" ca="1" si="262"/>
        <v>6907080.555555555</v>
      </c>
      <c r="Y148" s="89">
        <f t="shared" ca="1" si="262"/>
        <v>6886542.083333333</v>
      </c>
      <c r="Z148" s="89">
        <f t="shared" ca="1" si="262"/>
        <v>6866003.6111111129</v>
      </c>
      <c r="AA148" s="89">
        <f t="shared" ca="1" si="262"/>
        <v>6845465.1388888871</v>
      </c>
      <c r="AB148" s="89">
        <f t="shared" ca="1" si="262"/>
        <v>6824926.666666667</v>
      </c>
      <c r="AC148" s="89">
        <f t="shared" ca="1" si="262"/>
        <v>6804388.194444445</v>
      </c>
      <c r="AD148" s="89">
        <f t="shared" ca="1" si="262"/>
        <v>6783849.7222222229</v>
      </c>
      <c r="AE148" s="89">
        <f t="shared" ca="1" si="262"/>
        <v>6763311.25</v>
      </c>
      <c r="AF148" s="89">
        <f t="shared" ca="1" si="262"/>
        <v>6742772.7777777771</v>
      </c>
      <c r="AG148" s="89">
        <f t="shared" ca="1" si="262"/>
        <v>6722234.305555555</v>
      </c>
      <c r="AH148" s="89">
        <f t="shared" ca="1" si="262"/>
        <v>6701695.833333333</v>
      </c>
      <c r="AI148" s="89">
        <f t="shared" ca="1" si="262"/>
        <v>6681157.3611111129</v>
      </c>
      <c r="AJ148" s="89">
        <f t="shared" ca="1" si="262"/>
        <v>6660618.8888888871</v>
      </c>
      <c r="AK148" s="89">
        <f t="shared" ca="1" si="262"/>
        <v>6640080.416666667</v>
      </c>
      <c r="AL148" s="89">
        <f t="shared" ca="1" si="262"/>
        <v>6619541.944444445</v>
      </c>
      <c r="AM148" s="89">
        <f t="shared" ca="1" si="262"/>
        <v>6599003.4722222229</v>
      </c>
      <c r="AN148" s="89">
        <f t="shared" ca="1" si="262"/>
        <v>6578465</v>
      </c>
      <c r="AO148" s="89">
        <f t="shared" ca="1" si="262"/>
        <v>6557926.5277777771</v>
      </c>
      <c r="AP148" s="89">
        <f t="shared" ca="1" si="262"/>
        <v>6537388.055555555</v>
      </c>
      <c r="AQ148" s="89">
        <f t="shared" ca="1" si="262"/>
        <v>6516849.583333333</v>
      </c>
      <c r="AR148" s="89">
        <f t="shared" ca="1" si="262"/>
        <v>6496311.1111111129</v>
      </c>
      <c r="AS148" s="89">
        <f t="shared" ca="1" si="262"/>
        <v>6475772.6388888871</v>
      </c>
      <c r="AT148" s="89">
        <f t="shared" ca="1" si="262"/>
        <v>6455234.166666667</v>
      </c>
      <c r="AU148" s="89">
        <f t="shared" ca="1" si="262"/>
        <v>6434695.694444445</v>
      </c>
      <c r="AV148" s="89">
        <f t="shared" ca="1" si="262"/>
        <v>6414157.2222222229</v>
      </c>
      <c r="AW148" s="89">
        <f t="shared" ca="1" si="262"/>
        <v>6393618.75</v>
      </c>
      <c r="AX148" s="89">
        <f t="shared" ca="1" si="262"/>
        <v>6373080.2777777771</v>
      </c>
      <c r="AY148" s="89">
        <f t="shared" ca="1" si="262"/>
        <v>6352541.805555555</v>
      </c>
      <c r="AZ148" s="89">
        <f t="shared" ca="1" si="262"/>
        <v>6332003.333333333</v>
      </c>
      <c r="BA148" s="89">
        <f t="shared" ca="1" si="262"/>
        <v>6311464.8611111129</v>
      </c>
      <c r="BB148" s="89">
        <f t="shared" ca="1" si="262"/>
        <v>6290926.3888888871</v>
      </c>
      <c r="BC148" s="89">
        <f t="shared" ca="1" si="262"/>
        <v>6270387.916666667</v>
      </c>
      <c r="BD148" s="89">
        <f t="shared" ca="1" si="262"/>
        <v>6249849.444444445</v>
      </c>
      <c r="BE148" s="89">
        <f t="shared" ca="1" si="262"/>
        <v>6229310.9722222229</v>
      </c>
      <c r="BF148" s="89">
        <f t="shared" ca="1" si="262"/>
        <v>6208772.5</v>
      </c>
      <c r="BG148" s="89">
        <f t="shared" ca="1" si="262"/>
        <v>6188234.0277777771</v>
      </c>
      <c r="BH148" s="89">
        <f t="shared" ca="1" si="262"/>
        <v>6167695.555555555</v>
      </c>
      <c r="BI148" s="89">
        <f t="shared" ca="1" si="262"/>
        <v>6147157.083333333</v>
      </c>
      <c r="BJ148" s="89">
        <f t="shared" ca="1" si="262"/>
        <v>6126618.6111111129</v>
      </c>
      <c r="BK148" s="89">
        <f t="shared" ca="1" si="262"/>
        <v>6106080.1388888871</v>
      </c>
      <c r="BL148" s="89">
        <f t="shared" ca="1" si="262"/>
        <v>6085541.666666667</v>
      </c>
      <c r="BM148" s="89">
        <f t="shared" ca="1" si="262"/>
        <v>6065003.194444445</v>
      </c>
      <c r="BN148" s="89">
        <f t="shared" ca="1" si="262"/>
        <v>6044464.7222222229</v>
      </c>
      <c r="BO148" s="89">
        <f t="shared" ca="1" si="262"/>
        <v>6023926.25</v>
      </c>
      <c r="BP148" s="89">
        <f t="shared" ca="1" si="262"/>
        <v>6003387.7777777771</v>
      </c>
      <c r="BQ148" s="89">
        <f t="shared" ca="1" si="262"/>
        <v>5982849.305555555</v>
      </c>
      <c r="BR148" s="89">
        <f t="shared" ca="1" si="262"/>
        <v>5962310.833333333</v>
      </c>
      <c r="BS148" s="89">
        <f t="shared" ca="1" si="263"/>
        <v>5941772.3611111129</v>
      </c>
      <c r="BT148" s="89">
        <f t="shared" ca="1" si="263"/>
        <v>5921233.8888888871</v>
      </c>
      <c r="BU148" s="89">
        <f t="shared" ca="1" si="263"/>
        <v>5900695.416666667</v>
      </c>
      <c r="BV148" s="89">
        <f t="shared" ca="1" si="263"/>
        <v>5880156.944444445</v>
      </c>
      <c r="BW148" s="89">
        <f t="shared" ca="1" si="263"/>
        <v>5859618.4722222229</v>
      </c>
      <c r="BX148" s="89">
        <f t="shared" ca="1" si="263"/>
        <v>5839080</v>
      </c>
      <c r="BY148" s="89">
        <f t="shared" ca="1" si="261"/>
        <v>5818541.5277777771</v>
      </c>
      <c r="BZ148" s="89">
        <f t="shared" ca="1" si="261"/>
        <v>5798003.055555555</v>
      </c>
      <c r="CA148" s="89">
        <f t="shared" ca="1" si="261"/>
        <v>5777464.583333333</v>
      </c>
      <c r="CB148" s="89">
        <f t="shared" ca="1" si="261"/>
        <v>5756926.1111111129</v>
      </c>
      <c r="CC148" s="89">
        <f t="shared" ca="1" si="261"/>
        <v>5736387.6388888871</v>
      </c>
      <c r="CD148" s="89">
        <f t="shared" ca="1" si="261"/>
        <v>5715849.166666667</v>
      </c>
      <c r="CE148" s="89">
        <f t="shared" ca="1" si="261"/>
        <v>5695310.694444445</v>
      </c>
      <c r="CF148" s="89">
        <f t="shared" ca="1" si="261"/>
        <v>5674772.2222222229</v>
      </c>
      <c r="CG148" s="89">
        <f t="shared" ca="1" si="261"/>
        <v>5654233.75</v>
      </c>
      <c r="CH148" s="89">
        <f t="shared" ca="1" si="261"/>
        <v>5633695.2777777771</v>
      </c>
      <c r="CI148" s="89">
        <f t="shared" ca="1" si="261"/>
        <v>5613156.805555555</v>
      </c>
      <c r="CJ148" s="89">
        <f t="shared" ca="1" si="261"/>
        <v>5592618.333333333</v>
      </c>
      <c r="CK148" s="89">
        <f t="shared" ca="1" si="261"/>
        <v>5572079.8611111129</v>
      </c>
      <c r="CL148" s="89">
        <f t="shared" ca="1" si="261"/>
        <v>5551541.3888888871</v>
      </c>
      <c r="CM148" s="89">
        <f t="shared" ca="1" si="261"/>
        <v>5531002.916666667</v>
      </c>
      <c r="CN148" s="89">
        <f t="shared" ca="1" si="261"/>
        <v>5510464.444444445</v>
      </c>
      <c r="CO148" s="89">
        <f t="shared" ca="1" si="261"/>
        <v>5489925.9722222229</v>
      </c>
      <c r="CP148" s="89">
        <f t="shared" ca="1" si="261"/>
        <v>5469387.5</v>
      </c>
      <c r="CQ148" s="89">
        <f t="shared" ca="1" si="261"/>
        <v>5448849.0277777771</v>
      </c>
      <c r="CR148" s="89">
        <f t="shared" ca="1" si="261"/>
        <v>5428310.555555555</v>
      </c>
      <c r="CS148" s="89">
        <f t="shared" ca="1" si="261"/>
        <v>5407772.083333333</v>
      </c>
      <c r="CT148" s="89">
        <f t="shared" ca="1" si="261"/>
        <v>5387233.6111111129</v>
      </c>
      <c r="CU148" s="89">
        <f t="shared" ca="1" si="261"/>
        <v>5366695.1388888871</v>
      </c>
      <c r="CV148" s="89">
        <f t="shared" ca="1" si="261"/>
        <v>5346156.666666667</v>
      </c>
      <c r="CW148" s="89">
        <f t="shared" ca="1" si="261"/>
        <v>5325618.194444445</v>
      </c>
      <c r="CX148" s="89">
        <f t="shared" ca="1" si="261"/>
        <v>5305079.7222222229</v>
      </c>
      <c r="CY148" s="89">
        <f t="shared" ca="1" si="261"/>
        <v>5284541.25</v>
      </c>
      <c r="CZ148" s="89">
        <f t="shared" ca="1" si="261"/>
        <v>5264002.7777777771</v>
      </c>
      <c r="DA148" s="89">
        <f t="shared" ca="1" si="261"/>
        <v>5243464.305555555</v>
      </c>
      <c r="DB148" s="89">
        <f t="shared" ca="1" si="261"/>
        <v>5222925.833333333</v>
      </c>
      <c r="DC148" s="89">
        <f t="shared" ca="1" si="261"/>
        <v>5202387.3611111129</v>
      </c>
      <c r="DD148" s="89">
        <f t="shared" ca="1" si="261"/>
        <v>5181848.8888888871</v>
      </c>
      <c r="DE148" s="89">
        <f t="shared" ca="1" si="261"/>
        <v>5161310.416666667</v>
      </c>
      <c r="DF148" s="89">
        <f t="shared" ca="1" si="261"/>
        <v>5140771.944444445</v>
      </c>
      <c r="DG148" s="89">
        <f t="shared" ca="1" si="261"/>
        <v>5120233.4722222229</v>
      </c>
      <c r="DH148" s="89">
        <f t="shared" ca="1" si="261"/>
        <v>5099695</v>
      </c>
      <c r="DI148" s="89">
        <f t="shared" ca="1" si="261"/>
        <v>5079156.5277777771</v>
      </c>
      <c r="DJ148" s="89">
        <f t="shared" ca="1" si="261"/>
        <v>5058618.055555555</v>
      </c>
      <c r="DK148" s="89">
        <f t="shared" ca="1" si="261"/>
        <v>5038079.583333333</v>
      </c>
      <c r="DL148" s="89">
        <f t="shared" ca="1" si="261"/>
        <v>5017541.1111111129</v>
      </c>
      <c r="DM148" s="89">
        <f t="shared" ca="1" si="261"/>
        <v>4997002.6388888871</v>
      </c>
      <c r="DN148" s="89">
        <f t="shared" ca="1" si="261"/>
        <v>4976464.166666667</v>
      </c>
      <c r="DO148" s="89">
        <f t="shared" ca="1" si="261"/>
        <v>4955925.694444445</v>
      </c>
      <c r="DP148" s="89">
        <f t="shared" ca="1" si="261"/>
        <v>4935387.2222222229</v>
      </c>
      <c r="DQ148" s="89">
        <f t="shared" ca="1" si="261"/>
        <v>4914848.75</v>
      </c>
      <c r="DR148" s="89">
        <f t="shared" ca="1" si="261"/>
        <v>4894310.2777777771</v>
      </c>
      <c r="DS148" s="89">
        <f t="shared" ca="1" si="261"/>
        <v>4873771.805555555</v>
      </c>
      <c r="DT148" s="89">
        <f t="shared" ca="1" si="261"/>
        <v>4853233.333333333</v>
      </c>
    </row>
    <row r="149" spans="1:16383" ht="14.25" customHeight="1" x14ac:dyDescent="0.15">
      <c r="A149" s="72"/>
      <c r="B149" s="87" t="s">
        <v>17</v>
      </c>
      <c r="C149" s="73" t="str">
        <f>+currency</f>
        <v>EUR</v>
      </c>
      <c r="D149" s="72"/>
      <c r="E149" s="88">
        <f t="shared" ref="E149:BX149" ca="1" si="264">SUM(E146:E148)</f>
        <v>7379860.6349206343</v>
      </c>
      <c r="F149" s="88">
        <f t="shared" ca="1" si="264"/>
        <v>7358621.2698412696</v>
      </c>
      <c r="G149" s="88">
        <f t="shared" ca="1" si="264"/>
        <v>7337381.9047619049</v>
      </c>
      <c r="H149" s="88">
        <f t="shared" ca="1" si="264"/>
        <v>7316142.539682541</v>
      </c>
      <c r="I149" s="88">
        <f t="shared" ca="1" si="264"/>
        <v>7294903.1746031726</v>
      </c>
      <c r="J149" s="88">
        <f t="shared" ca="1" si="264"/>
        <v>7273663.8095238097</v>
      </c>
      <c r="K149" s="88">
        <f t="shared" ca="1" si="264"/>
        <v>7252424.444444445</v>
      </c>
      <c r="L149" s="88">
        <f t="shared" ca="1" si="264"/>
        <v>7231185.0793650802</v>
      </c>
      <c r="M149" s="88">
        <f t="shared" ca="1" si="264"/>
        <v>7209945.7142857146</v>
      </c>
      <c r="N149" s="88">
        <f t="shared" ca="1" si="264"/>
        <v>7188706.3492063489</v>
      </c>
      <c r="O149" s="88">
        <f t="shared" ca="1" si="264"/>
        <v>7167466.9841269832</v>
      </c>
      <c r="P149" s="88">
        <f t="shared" ca="1" si="264"/>
        <v>7146227.6190476185</v>
      </c>
      <c r="Q149" s="88">
        <f t="shared" ca="1" si="264"/>
        <v>7124988.2539682556</v>
      </c>
      <c r="R149" s="88">
        <f t="shared" ca="1" si="264"/>
        <v>7103748.8888888871</v>
      </c>
      <c r="S149" s="88">
        <f t="shared" ca="1" si="264"/>
        <v>7082509.5238095243</v>
      </c>
      <c r="T149" s="88">
        <f t="shared" ca="1" si="264"/>
        <v>7061270.1587301595</v>
      </c>
      <c r="U149" s="88">
        <f t="shared" ca="1" si="264"/>
        <v>7040030.7936507948</v>
      </c>
      <c r="V149" s="88">
        <f t="shared" ca="1" si="264"/>
        <v>7018791.4285714282</v>
      </c>
      <c r="W149" s="88">
        <f t="shared" ca="1" si="264"/>
        <v>6997552.0634920625</v>
      </c>
      <c r="X149" s="88">
        <f t="shared" ca="1" si="264"/>
        <v>6976312.6984126978</v>
      </c>
      <c r="Y149" s="88">
        <f t="shared" ca="1" si="264"/>
        <v>6955073.333333333</v>
      </c>
      <c r="Z149" s="88">
        <f t="shared" ca="1" si="264"/>
        <v>6933833.9682539701</v>
      </c>
      <c r="AA149" s="88">
        <f t="shared" ca="1" si="264"/>
        <v>6912594.6031746017</v>
      </c>
      <c r="AB149" s="88">
        <f t="shared" ca="1" si="264"/>
        <v>6891355.2380952388</v>
      </c>
      <c r="AC149" s="88">
        <f t="shared" ca="1" si="264"/>
        <v>6870115.8730158731</v>
      </c>
      <c r="AD149" s="88">
        <f t="shared" ca="1" si="264"/>
        <v>6848876.5079365084</v>
      </c>
      <c r="AE149" s="88">
        <f t="shared" ca="1" si="264"/>
        <v>6827637.1428571427</v>
      </c>
      <c r="AF149" s="88">
        <f t="shared" ca="1" si="264"/>
        <v>6806397.7777777771</v>
      </c>
      <c r="AG149" s="88">
        <f t="shared" ca="1" si="264"/>
        <v>6785158.4126984123</v>
      </c>
      <c r="AH149" s="88">
        <f t="shared" ca="1" si="264"/>
        <v>6763919.0476190476</v>
      </c>
      <c r="AI149" s="88">
        <f t="shared" ca="1" si="264"/>
        <v>6742679.6825396847</v>
      </c>
      <c r="AJ149" s="88">
        <f t="shared" ca="1" si="264"/>
        <v>6721440.3174603153</v>
      </c>
      <c r="AK149" s="88">
        <f t="shared" ca="1" si="264"/>
        <v>6700200.9523809524</v>
      </c>
      <c r="AL149" s="88">
        <f t="shared" ca="1" si="264"/>
        <v>6678961.5873015877</v>
      </c>
      <c r="AM149" s="88">
        <f t="shared" ca="1" si="264"/>
        <v>6657722.2222222229</v>
      </c>
      <c r="AN149" s="88">
        <f t="shared" ca="1" si="264"/>
        <v>6636482.8571428573</v>
      </c>
      <c r="AO149" s="88">
        <f t="shared" ca="1" si="264"/>
        <v>6615243.4920634916</v>
      </c>
      <c r="AP149" s="88">
        <f t="shared" ca="1" si="264"/>
        <v>6594004.1269841269</v>
      </c>
      <c r="AQ149" s="88">
        <f t="shared" ca="1" si="264"/>
        <v>6572764.7619047612</v>
      </c>
      <c r="AR149" s="88">
        <f t="shared" ca="1" si="264"/>
        <v>6551525.3968253983</v>
      </c>
      <c r="AS149" s="88">
        <f t="shared" ca="1" si="264"/>
        <v>6530286.0317460299</v>
      </c>
      <c r="AT149" s="88">
        <f t="shared" ca="1" si="264"/>
        <v>6509046.666666667</v>
      </c>
      <c r="AU149" s="88">
        <f t="shared" ca="1" si="264"/>
        <v>6487807.3015873022</v>
      </c>
      <c r="AV149" s="88">
        <f t="shared" ca="1" si="264"/>
        <v>6466567.9365079375</v>
      </c>
      <c r="AW149" s="88">
        <f t="shared" ca="1" si="264"/>
        <v>6445328.5714285718</v>
      </c>
      <c r="AX149" s="88">
        <f t="shared" ca="1" si="264"/>
        <v>6424089.2063492052</v>
      </c>
      <c r="AY149" s="88">
        <f t="shared" ca="1" si="264"/>
        <v>6402849.8412698405</v>
      </c>
      <c r="AZ149" s="88">
        <f t="shared" ca="1" si="264"/>
        <v>6381610.4761904757</v>
      </c>
      <c r="BA149" s="88">
        <f t="shared" ca="1" si="264"/>
        <v>6360371.1111111129</v>
      </c>
      <c r="BB149" s="88">
        <f t="shared" ca="1" si="264"/>
        <v>6339131.7460317444</v>
      </c>
      <c r="BC149" s="88">
        <f t="shared" ca="1" si="264"/>
        <v>6317892.3809523815</v>
      </c>
      <c r="BD149" s="88">
        <f t="shared" ca="1" si="264"/>
        <v>6296653.0158730168</v>
      </c>
      <c r="BE149" s="88">
        <f t="shared" ca="1" si="264"/>
        <v>6275413.6507936511</v>
      </c>
      <c r="BF149" s="88">
        <f t="shared" ca="1" si="264"/>
        <v>6254174.2857142854</v>
      </c>
      <c r="BG149" s="88">
        <f t="shared" ca="1" si="264"/>
        <v>6232934.9206349198</v>
      </c>
      <c r="BH149" s="88">
        <f t="shared" ca="1" si="264"/>
        <v>6211695.555555555</v>
      </c>
      <c r="BI149" s="88">
        <f t="shared" ca="1" si="264"/>
        <v>6190456.1904761903</v>
      </c>
      <c r="BJ149" s="88">
        <f t="shared" ca="1" si="264"/>
        <v>6169216.8253968274</v>
      </c>
      <c r="BK149" s="88">
        <f t="shared" ca="1" si="264"/>
        <v>6147977.460317459</v>
      </c>
      <c r="BL149" s="88">
        <f t="shared" ca="1" si="264"/>
        <v>6126738.0952380951</v>
      </c>
      <c r="BM149" s="88">
        <f t="shared" ca="1" si="264"/>
        <v>6105498.7301587304</v>
      </c>
      <c r="BN149" s="88">
        <f t="shared" ca="1" si="264"/>
        <v>6084259.3650793657</v>
      </c>
      <c r="BO149" s="88">
        <f t="shared" ca="1" si="264"/>
        <v>6063020</v>
      </c>
      <c r="BP149" s="88">
        <f t="shared" ca="1" si="264"/>
        <v>6041780.6349206343</v>
      </c>
      <c r="BQ149" s="88">
        <f t="shared" ca="1" si="264"/>
        <v>6020541.2698412696</v>
      </c>
      <c r="BR149" s="88">
        <f t="shared" ca="1" si="264"/>
        <v>5999301.9047619049</v>
      </c>
      <c r="BS149" s="88">
        <f t="shared" ca="1" si="264"/>
        <v>5978062.539682541</v>
      </c>
      <c r="BT149" s="88">
        <f t="shared" ca="1" si="264"/>
        <v>5956823.1746031726</v>
      </c>
      <c r="BU149" s="88">
        <f t="shared" ca="1" si="264"/>
        <v>5935583.8095238097</v>
      </c>
      <c r="BV149" s="88">
        <f t="shared" ca="1" si="264"/>
        <v>5914344.444444445</v>
      </c>
      <c r="BW149" s="88">
        <f t="shared" ca="1" si="264"/>
        <v>5893105.0793650802</v>
      </c>
      <c r="BX149" s="88">
        <f t="shared" ca="1" si="264"/>
        <v>5871865.7142857146</v>
      </c>
      <c r="BY149" s="88">
        <f t="shared" ref="BY149:DT149" ca="1" si="265">SUM(BY146:BY148)</f>
        <v>5850626.3492063489</v>
      </c>
      <c r="BZ149" s="88">
        <f t="shared" ca="1" si="265"/>
        <v>5829386.9841269832</v>
      </c>
      <c r="CA149" s="88">
        <f t="shared" ca="1" si="265"/>
        <v>5808147.6190476185</v>
      </c>
      <c r="CB149" s="88">
        <f t="shared" ca="1" si="265"/>
        <v>5786908.2539682556</v>
      </c>
      <c r="CC149" s="88">
        <f t="shared" ca="1" si="265"/>
        <v>5765668.8888888871</v>
      </c>
      <c r="CD149" s="88">
        <f t="shared" ca="1" si="265"/>
        <v>5744429.5238095243</v>
      </c>
      <c r="CE149" s="88">
        <f t="shared" ca="1" si="265"/>
        <v>5723190.1587301595</v>
      </c>
      <c r="CF149" s="88">
        <f t="shared" ca="1" si="265"/>
        <v>5701950.7936507948</v>
      </c>
      <c r="CG149" s="88">
        <f t="shared" ca="1" si="265"/>
        <v>5680711.4285714282</v>
      </c>
      <c r="CH149" s="88">
        <f t="shared" ca="1" si="265"/>
        <v>5659472.0634920625</v>
      </c>
      <c r="CI149" s="88">
        <f t="shared" ca="1" si="265"/>
        <v>5657570.1984126978</v>
      </c>
      <c r="CJ149" s="88">
        <f t="shared" ca="1" si="265"/>
        <v>5636168.333333333</v>
      </c>
      <c r="CK149" s="88">
        <f t="shared" ca="1" si="265"/>
        <v>5615165.2777777798</v>
      </c>
      <c r="CL149" s="88">
        <f t="shared" ca="1" si="265"/>
        <v>5594162.2222222202</v>
      </c>
      <c r="CM149" s="88">
        <f t="shared" ca="1" si="265"/>
        <v>5573159.166666667</v>
      </c>
      <c r="CN149" s="88">
        <f t="shared" ca="1" si="265"/>
        <v>5552156.1111111119</v>
      </c>
      <c r="CO149" s="88">
        <f t="shared" ca="1" si="265"/>
        <v>5531153.055555556</v>
      </c>
      <c r="CP149" s="88">
        <f t="shared" ca="1" si="265"/>
        <v>5510150</v>
      </c>
      <c r="CQ149" s="88">
        <f t="shared" ca="1" si="265"/>
        <v>5489146.944444444</v>
      </c>
      <c r="CR149" s="88">
        <f t="shared" ca="1" si="265"/>
        <v>5468143.8888888881</v>
      </c>
      <c r="CS149" s="88">
        <f t="shared" ca="1" si="265"/>
        <v>5447140.833333333</v>
      </c>
      <c r="CT149" s="88">
        <f t="shared" ca="1" si="265"/>
        <v>5426137.7777777798</v>
      </c>
      <c r="CU149" s="88">
        <f t="shared" ca="1" si="265"/>
        <v>5405134.7222222202</v>
      </c>
      <c r="CV149" s="88">
        <f t="shared" ca="1" si="265"/>
        <v>5384131.666666667</v>
      </c>
      <c r="CW149" s="88">
        <f t="shared" ca="1" si="265"/>
        <v>5363128.6111111119</v>
      </c>
      <c r="CX149" s="88">
        <f t="shared" ca="1" si="265"/>
        <v>5342125.555555556</v>
      </c>
      <c r="CY149" s="88">
        <f t="shared" ca="1" si="265"/>
        <v>5321122.5</v>
      </c>
      <c r="CZ149" s="88">
        <f t="shared" ca="1" si="265"/>
        <v>5300119.444444444</v>
      </c>
      <c r="DA149" s="88">
        <f t="shared" ca="1" si="265"/>
        <v>5279116.3888888881</v>
      </c>
      <c r="DB149" s="88">
        <f t="shared" ca="1" si="265"/>
        <v>5258113.333333333</v>
      </c>
      <c r="DC149" s="88">
        <f t="shared" ca="1" si="265"/>
        <v>5237110.2777777798</v>
      </c>
      <c r="DD149" s="88">
        <f t="shared" ca="1" si="265"/>
        <v>5216107.2222222202</v>
      </c>
      <c r="DE149" s="88">
        <f t="shared" ca="1" si="265"/>
        <v>5195104.166666667</v>
      </c>
      <c r="DF149" s="88">
        <f t="shared" ca="1" si="265"/>
        <v>5174101.1111111119</v>
      </c>
      <c r="DG149" s="88">
        <f t="shared" ca="1" si="265"/>
        <v>5153098.055555556</v>
      </c>
      <c r="DH149" s="88">
        <f t="shared" ca="1" si="265"/>
        <v>5132095</v>
      </c>
      <c r="DI149" s="88">
        <f t="shared" ca="1" si="265"/>
        <v>5111091.944444444</v>
      </c>
      <c r="DJ149" s="88">
        <f t="shared" ca="1" si="265"/>
        <v>5090088.8888888881</v>
      </c>
      <c r="DK149" s="88">
        <f t="shared" ca="1" si="265"/>
        <v>5069085.833333333</v>
      </c>
      <c r="DL149" s="88">
        <f t="shared" ca="1" si="265"/>
        <v>5048082.7777777798</v>
      </c>
      <c r="DM149" s="88">
        <f t="shared" ca="1" si="265"/>
        <v>5027079.7222222202</v>
      </c>
      <c r="DN149" s="88">
        <f t="shared" ca="1" si="265"/>
        <v>5006076.666666667</v>
      </c>
      <c r="DO149" s="88">
        <f t="shared" ca="1" si="265"/>
        <v>4985073.6111111119</v>
      </c>
      <c r="DP149" s="88">
        <f t="shared" ca="1" si="265"/>
        <v>4964070.555555556</v>
      </c>
      <c r="DQ149" s="88">
        <f t="shared" ca="1" si="265"/>
        <v>4943067.5</v>
      </c>
      <c r="DR149" s="88">
        <f t="shared" ca="1" si="265"/>
        <v>4922064.444444444</v>
      </c>
      <c r="DS149" s="88">
        <f t="shared" ca="1" si="265"/>
        <v>4901061.3888888881</v>
      </c>
      <c r="DT149" s="88">
        <f t="shared" ca="1" si="265"/>
        <v>4880058.333333333</v>
      </c>
    </row>
    <row r="150" spans="1:16383" ht="14.25" customHeight="1" x14ac:dyDescent="0.15">
      <c r="C150" s="23"/>
    </row>
    <row r="151" spans="1:16383" s="701" customFormat="1" ht="18" x14ac:dyDescent="0.2">
      <c r="A151" s="698"/>
      <c r="B151" s="699" t="s">
        <v>107</v>
      </c>
      <c r="C151" s="699"/>
      <c r="D151" s="700"/>
      <c r="E151" s="700">
        <f t="shared" ref="E151:BY151" si="266">+E$4</f>
        <v>45688</v>
      </c>
      <c r="F151" s="700">
        <f t="shared" si="266"/>
        <v>45716</v>
      </c>
      <c r="G151" s="700">
        <f t="shared" si="266"/>
        <v>45747</v>
      </c>
      <c r="H151" s="700">
        <f t="shared" si="266"/>
        <v>45777</v>
      </c>
      <c r="I151" s="700">
        <f t="shared" si="266"/>
        <v>45808</v>
      </c>
      <c r="J151" s="700">
        <f t="shared" si="266"/>
        <v>45838</v>
      </c>
      <c r="K151" s="700">
        <f t="shared" si="266"/>
        <v>45869</v>
      </c>
      <c r="L151" s="700">
        <f t="shared" si="266"/>
        <v>45900</v>
      </c>
      <c r="M151" s="700">
        <f t="shared" si="266"/>
        <v>45930</v>
      </c>
      <c r="N151" s="700">
        <f t="shared" si="266"/>
        <v>45961</v>
      </c>
      <c r="O151" s="700">
        <f t="shared" si="266"/>
        <v>45991</v>
      </c>
      <c r="P151" s="700">
        <f t="shared" si="266"/>
        <v>46022</v>
      </c>
      <c r="Q151" s="700">
        <f t="shared" si="266"/>
        <v>46053</v>
      </c>
      <c r="R151" s="700">
        <f t="shared" si="266"/>
        <v>46081</v>
      </c>
      <c r="S151" s="700">
        <f t="shared" si="266"/>
        <v>46112</v>
      </c>
      <c r="T151" s="700">
        <f t="shared" si="266"/>
        <v>46142</v>
      </c>
      <c r="U151" s="700">
        <f t="shared" si="266"/>
        <v>46173</v>
      </c>
      <c r="V151" s="700">
        <f t="shared" si="266"/>
        <v>46203</v>
      </c>
      <c r="W151" s="700">
        <f t="shared" si="266"/>
        <v>46234</v>
      </c>
      <c r="X151" s="700">
        <f t="shared" si="266"/>
        <v>46265</v>
      </c>
      <c r="Y151" s="700">
        <f t="shared" si="266"/>
        <v>46295</v>
      </c>
      <c r="Z151" s="700">
        <f t="shared" si="266"/>
        <v>46326</v>
      </c>
      <c r="AA151" s="700">
        <f t="shared" si="266"/>
        <v>46356</v>
      </c>
      <c r="AB151" s="700">
        <f t="shared" si="266"/>
        <v>46387</v>
      </c>
      <c r="AC151" s="700">
        <f t="shared" si="266"/>
        <v>46418</v>
      </c>
      <c r="AD151" s="700">
        <f t="shared" si="266"/>
        <v>46446</v>
      </c>
      <c r="AE151" s="700">
        <f t="shared" si="266"/>
        <v>46477</v>
      </c>
      <c r="AF151" s="700">
        <f t="shared" si="266"/>
        <v>46507</v>
      </c>
      <c r="AG151" s="700">
        <f t="shared" si="266"/>
        <v>46538</v>
      </c>
      <c r="AH151" s="700">
        <f t="shared" si="266"/>
        <v>46568</v>
      </c>
      <c r="AI151" s="700">
        <f t="shared" si="266"/>
        <v>46599</v>
      </c>
      <c r="AJ151" s="700">
        <f t="shared" si="266"/>
        <v>46630</v>
      </c>
      <c r="AK151" s="700">
        <f t="shared" si="266"/>
        <v>46660</v>
      </c>
      <c r="AL151" s="700">
        <f t="shared" si="266"/>
        <v>46691</v>
      </c>
      <c r="AM151" s="700">
        <f t="shared" si="266"/>
        <v>46721</v>
      </c>
      <c r="AN151" s="700">
        <f t="shared" si="266"/>
        <v>46752</v>
      </c>
      <c r="AO151" s="700">
        <f t="shared" si="266"/>
        <v>46783</v>
      </c>
      <c r="AP151" s="700">
        <f t="shared" si="266"/>
        <v>46812</v>
      </c>
      <c r="AQ151" s="700">
        <f t="shared" si="266"/>
        <v>46843</v>
      </c>
      <c r="AR151" s="700">
        <f t="shared" si="266"/>
        <v>46873</v>
      </c>
      <c r="AS151" s="700">
        <f t="shared" si="266"/>
        <v>46904</v>
      </c>
      <c r="AT151" s="700">
        <f t="shared" si="266"/>
        <v>46934</v>
      </c>
      <c r="AU151" s="700">
        <f t="shared" si="266"/>
        <v>46965</v>
      </c>
      <c r="AV151" s="700">
        <f t="shared" si="266"/>
        <v>46996</v>
      </c>
      <c r="AW151" s="700">
        <f t="shared" si="266"/>
        <v>47026</v>
      </c>
      <c r="AX151" s="700">
        <f t="shared" si="266"/>
        <v>47057</v>
      </c>
      <c r="AY151" s="700">
        <f t="shared" si="266"/>
        <v>47087</v>
      </c>
      <c r="AZ151" s="700">
        <f t="shared" si="266"/>
        <v>47118</v>
      </c>
      <c r="BA151" s="700">
        <f t="shared" si="266"/>
        <v>47149</v>
      </c>
      <c r="BB151" s="700">
        <f t="shared" si="266"/>
        <v>47177</v>
      </c>
      <c r="BC151" s="700">
        <f t="shared" si="266"/>
        <v>47208</v>
      </c>
      <c r="BD151" s="700">
        <f t="shared" si="266"/>
        <v>47238</v>
      </c>
      <c r="BE151" s="700">
        <f t="shared" si="266"/>
        <v>47269</v>
      </c>
      <c r="BF151" s="700">
        <f t="shared" si="266"/>
        <v>47299</v>
      </c>
      <c r="BG151" s="700">
        <f t="shared" si="266"/>
        <v>47330</v>
      </c>
      <c r="BH151" s="700">
        <f t="shared" si="266"/>
        <v>47361</v>
      </c>
      <c r="BI151" s="700">
        <f t="shared" si="266"/>
        <v>47391</v>
      </c>
      <c r="BJ151" s="700">
        <f t="shared" si="266"/>
        <v>47422</v>
      </c>
      <c r="BK151" s="700">
        <f t="shared" si="266"/>
        <v>47452</v>
      </c>
      <c r="BL151" s="700">
        <f t="shared" si="266"/>
        <v>47483</v>
      </c>
      <c r="BM151" s="700">
        <f t="shared" si="266"/>
        <v>47514</v>
      </c>
      <c r="BN151" s="700">
        <f t="shared" si="266"/>
        <v>47542</v>
      </c>
      <c r="BO151" s="700">
        <f t="shared" si="266"/>
        <v>47573</v>
      </c>
      <c r="BP151" s="700">
        <f t="shared" si="266"/>
        <v>47603</v>
      </c>
      <c r="BQ151" s="700">
        <f t="shared" si="266"/>
        <v>47634</v>
      </c>
      <c r="BR151" s="700">
        <f t="shared" si="266"/>
        <v>47664</v>
      </c>
      <c r="BS151" s="700">
        <f t="shared" si="266"/>
        <v>47695</v>
      </c>
      <c r="BT151" s="700">
        <f t="shared" si="266"/>
        <v>47726</v>
      </c>
      <c r="BU151" s="700">
        <f t="shared" si="266"/>
        <v>47756</v>
      </c>
      <c r="BV151" s="700">
        <f t="shared" si="266"/>
        <v>47787</v>
      </c>
      <c r="BW151" s="700">
        <f t="shared" si="266"/>
        <v>47817</v>
      </c>
      <c r="BX151" s="700">
        <f t="shared" si="266"/>
        <v>47848</v>
      </c>
      <c r="BY151" s="700">
        <f t="shared" si="266"/>
        <v>47879</v>
      </c>
      <c r="BZ151" s="700">
        <f t="shared" ref="BZ151:DT151" si="267">+BZ$4</f>
        <v>47907</v>
      </c>
      <c r="CA151" s="700">
        <f t="shared" si="267"/>
        <v>47938</v>
      </c>
      <c r="CB151" s="700">
        <f t="shared" si="267"/>
        <v>47968</v>
      </c>
      <c r="CC151" s="700">
        <f t="shared" si="267"/>
        <v>47999</v>
      </c>
      <c r="CD151" s="700">
        <f t="shared" si="267"/>
        <v>48029</v>
      </c>
      <c r="CE151" s="700">
        <f t="shared" si="267"/>
        <v>48060</v>
      </c>
      <c r="CF151" s="700">
        <f t="shared" si="267"/>
        <v>48091</v>
      </c>
      <c r="CG151" s="700">
        <f t="shared" si="267"/>
        <v>48121</v>
      </c>
      <c r="CH151" s="700">
        <f t="shared" si="267"/>
        <v>48152</v>
      </c>
      <c r="CI151" s="700">
        <f t="shared" si="267"/>
        <v>48182</v>
      </c>
      <c r="CJ151" s="700">
        <f t="shared" si="267"/>
        <v>48213</v>
      </c>
      <c r="CK151" s="700">
        <f t="shared" si="267"/>
        <v>48244</v>
      </c>
      <c r="CL151" s="700">
        <f t="shared" si="267"/>
        <v>48273</v>
      </c>
      <c r="CM151" s="700">
        <f t="shared" si="267"/>
        <v>48304</v>
      </c>
      <c r="CN151" s="700">
        <f t="shared" si="267"/>
        <v>48334</v>
      </c>
      <c r="CO151" s="700">
        <f t="shared" si="267"/>
        <v>48365</v>
      </c>
      <c r="CP151" s="700">
        <f t="shared" si="267"/>
        <v>48395</v>
      </c>
      <c r="CQ151" s="700">
        <f t="shared" si="267"/>
        <v>48426</v>
      </c>
      <c r="CR151" s="700">
        <f t="shared" si="267"/>
        <v>48457</v>
      </c>
      <c r="CS151" s="700">
        <f t="shared" si="267"/>
        <v>48487</v>
      </c>
      <c r="CT151" s="700">
        <f t="shared" si="267"/>
        <v>48518</v>
      </c>
      <c r="CU151" s="700">
        <f t="shared" si="267"/>
        <v>48548</v>
      </c>
      <c r="CV151" s="700">
        <f t="shared" si="267"/>
        <v>48579</v>
      </c>
      <c r="CW151" s="700">
        <f t="shared" si="267"/>
        <v>48610</v>
      </c>
      <c r="CX151" s="700">
        <f t="shared" si="267"/>
        <v>48638</v>
      </c>
      <c r="CY151" s="700">
        <f t="shared" si="267"/>
        <v>48669</v>
      </c>
      <c r="CZ151" s="700">
        <f t="shared" si="267"/>
        <v>48699</v>
      </c>
      <c r="DA151" s="700">
        <f t="shared" si="267"/>
        <v>48730</v>
      </c>
      <c r="DB151" s="700">
        <f t="shared" si="267"/>
        <v>48760</v>
      </c>
      <c r="DC151" s="700">
        <f t="shared" si="267"/>
        <v>48791</v>
      </c>
      <c r="DD151" s="700">
        <f t="shared" si="267"/>
        <v>48822</v>
      </c>
      <c r="DE151" s="700">
        <f t="shared" si="267"/>
        <v>48852</v>
      </c>
      <c r="DF151" s="700">
        <f t="shared" si="267"/>
        <v>48883</v>
      </c>
      <c r="DG151" s="700">
        <f t="shared" si="267"/>
        <v>48913</v>
      </c>
      <c r="DH151" s="700">
        <f t="shared" si="267"/>
        <v>48944</v>
      </c>
      <c r="DI151" s="700">
        <f t="shared" si="267"/>
        <v>48975</v>
      </c>
      <c r="DJ151" s="700">
        <f t="shared" si="267"/>
        <v>49003</v>
      </c>
      <c r="DK151" s="700">
        <f t="shared" si="267"/>
        <v>49034</v>
      </c>
      <c r="DL151" s="700">
        <f t="shared" si="267"/>
        <v>49064</v>
      </c>
      <c r="DM151" s="700">
        <f t="shared" si="267"/>
        <v>49095</v>
      </c>
      <c r="DN151" s="700">
        <f t="shared" si="267"/>
        <v>49125</v>
      </c>
      <c r="DO151" s="700">
        <f t="shared" si="267"/>
        <v>49156</v>
      </c>
      <c r="DP151" s="700">
        <f t="shared" si="267"/>
        <v>49187</v>
      </c>
      <c r="DQ151" s="700">
        <f t="shared" si="267"/>
        <v>49217</v>
      </c>
      <c r="DR151" s="700">
        <f t="shared" si="267"/>
        <v>49248</v>
      </c>
      <c r="DS151" s="700">
        <f t="shared" si="267"/>
        <v>49278</v>
      </c>
      <c r="DT151" s="700">
        <f t="shared" si="267"/>
        <v>49309</v>
      </c>
      <c r="DU151" s="481"/>
      <c r="DV151" s="481"/>
      <c r="DW151" s="481"/>
      <c r="DX151" s="481"/>
      <c r="DY151" s="481"/>
      <c r="DZ151" s="481"/>
      <c r="EA151" s="481"/>
      <c r="EB151" s="481"/>
      <c r="EC151" s="481"/>
      <c r="ED151" s="481"/>
      <c r="EE151" s="481"/>
      <c r="EF151" s="481"/>
      <c r="EG151" s="481"/>
      <c r="EH151" s="481"/>
      <c r="EI151" s="481"/>
      <c r="EJ151" s="481"/>
      <c r="EK151" s="481"/>
      <c r="EL151" s="481"/>
      <c r="EM151" s="481"/>
      <c r="EN151" s="481"/>
      <c r="EO151" s="481"/>
      <c r="EP151" s="481"/>
      <c r="EQ151" s="481"/>
      <c r="ER151" s="481"/>
      <c r="ES151" s="481"/>
      <c r="ET151" s="481"/>
      <c r="EU151" s="481"/>
      <c r="EV151" s="481"/>
      <c r="EW151" s="481"/>
      <c r="EX151" s="481"/>
      <c r="EY151" s="481"/>
      <c r="EZ151" s="481"/>
      <c r="FA151" s="481"/>
      <c r="FB151" s="481"/>
      <c r="FC151" s="481"/>
      <c r="FD151" s="481"/>
      <c r="FE151" s="481"/>
      <c r="FF151" s="481"/>
      <c r="FG151" s="481"/>
      <c r="FH151" s="481"/>
      <c r="FI151" s="481"/>
      <c r="FJ151" s="481"/>
      <c r="FK151" s="481"/>
      <c r="FL151" s="481"/>
      <c r="FM151" s="481"/>
      <c r="FN151" s="481"/>
      <c r="FO151" s="481"/>
      <c r="FP151" s="481"/>
      <c r="FQ151" s="481"/>
      <c r="FR151" s="481"/>
      <c r="FS151" s="481"/>
      <c r="FT151" s="481"/>
      <c r="FU151" s="481"/>
      <c r="FV151" s="481"/>
      <c r="FW151" s="481"/>
      <c r="FX151" s="481"/>
      <c r="FY151" s="481"/>
      <c r="FZ151" s="481"/>
      <c r="GA151" s="481"/>
      <c r="GB151" s="481"/>
      <c r="GC151" s="481"/>
      <c r="GD151" s="481"/>
      <c r="GE151" s="481"/>
      <c r="GF151" s="481"/>
      <c r="GG151" s="481"/>
      <c r="GH151" s="481"/>
      <c r="GI151" s="481"/>
      <c r="GJ151" s="481"/>
      <c r="GK151" s="481"/>
      <c r="GL151" s="481"/>
      <c r="GM151" s="481"/>
      <c r="GN151" s="481"/>
      <c r="GO151" s="481"/>
      <c r="GP151" s="481"/>
      <c r="GQ151" s="481"/>
      <c r="GR151" s="481"/>
      <c r="GS151" s="481"/>
      <c r="GT151" s="481"/>
      <c r="GU151" s="481"/>
      <c r="GV151" s="481"/>
      <c r="GW151" s="481"/>
      <c r="GX151" s="481"/>
      <c r="GY151" s="481"/>
      <c r="GZ151" s="481"/>
      <c r="HA151" s="481"/>
      <c r="HB151" s="481"/>
      <c r="HC151" s="481"/>
      <c r="HD151" s="481"/>
      <c r="HE151" s="481"/>
      <c r="HF151" s="481"/>
      <c r="HG151" s="481"/>
      <c r="HH151" s="481"/>
      <c r="HI151" s="481"/>
      <c r="HJ151" s="481"/>
      <c r="HK151" s="481"/>
      <c r="HL151" s="481"/>
      <c r="HM151" s="481"/>
      <c r="HN151" s="481"/>
      <c r="HO151" s="481"/>
      <c r="HP151" s="481"/>
      <c r="HQ151" s="481"/>
      <c r="HR151" s="481"/>
      <c r="HS151" s="481"/>
      <c r="HT151" s="481"/>
      <c r="HU151" s="481"/>
      <c r="HV151" s="481"/>
      <c r="HW151" s="481"/>
      <c r="HX151" s="481"/>
      <c r="HY151" s="481"/>
      <c r="HZ151" s="481"/>
      <c r="IA151" s="481"/>
      <c r="IB151" s="481"/>
      <c r="IC151" s="481"/>
      <c r="ID151" s="481"/>
      <c r="IE151" s="481"/>
      <c r="IF151" s="481"/>
      <c r="IG151" s="481"/>
      <c r="IH151" s="481"/>
      <c r="II151" s="481"/>
      <c r="IJ151" s="481"/>
      <c r="IK151" s="481"/>
      <c r="IL151" s="481"/>
      <c r="IM151" s="481"/>
      <c r="IN151" s="481"/>
      <c r="IO151" s="481"/>
      <c r="IP151" s="481"/>
      <c r="IQ151" s="481"/>
      <c r="IR151" s="481"/>
      <c r="IS151" s="481"/>
      <c r="IT151" s="481"/>
      <c r="IU151" s="481"/>
      <c r="IV151" s="481"/>
      <c r="IW151" s="481"/>
      <c r="IX151" s="481"/>
      <c r="IY151" s="481"/>
      <c r="IZ151" s="481"/>
      <c r="JA151" s="481"/>
      <c r="JB151" s="481"/>
      <c r="JC151" s="481"/>
      <c r="JD151" s="481"/>
      <c r="JE151" s="481"/>
      <c r="JF151" s="481"/>
      <c r="JG151" s="481"/>
      <c r="JH151" s="481"/>
      <c r="JI151" s="481"/>
      <c r="JJ151" s="481"/>
      <c r="JK151" s="481"/>
      <c r="JL151" s="481"/>
      <c r="JM151" s="481"/>
      <c r="JN151" s="481"/>
      <c r="JO151" s="481"/>
      <c r="JP151" s="481"/>
      <c r="JQ151" s="481"/>
      <c r="JR151" s="481"/>
      <c r="JS151" s="481"/>
      <c r="JT151" s="481"/>
      <c r="JU151" s="481"/>
      <c r="JV151" s="481"/>
      <c r="JW151" s="481"/>
      <c r="JX151" s="481"/>
      <c r="JY151" s="481"/>
      <c r="JZ151" s="481"/>
      <c r="KA151" s="481"/>
      <c r="KB151" s="481"/>
      <c r="KC151" s="481"/>
      <c r="KD151" s="481"/>
      <c r="KE151" s="481"/>
      <c r="KF151" s="481"/>
      <c r="KG151" s="481"/>
      <c r="KH151" s="481"/>
      <c r="KI151" s="481"/>
      <c r="KJ151" s="481"/>
      <c r="KK151" s="481"/>
      <c r="KL151" s="481"/>
      <c r="KM151" s="481"/>
      <c r="KN151" s="481"/>
      <c r="KO151" s="481"/>
      <c r="KP151" s="481"/>
      <c r="KQ151" s="481"/>
      <c r="KR151" s="481"/>
      <c r="KS151" s="481"/>
      <c r="KT151" s="481"/>
      <c r="KU151" s="481"/>
      <c r="KV151" s="481"/>
      <c r="KW151" s="481"/>
      <c r="KX151" s="481"/>
      <c r="KY151" s="481"/>
      <c r="KZ151" s="481"/>
      <c r="LA151" s="481"/>
      <c r="LB151" s="481"/>
      <c r="LC151" s="481"/>
      <c r="LD151" s="481"/>
      <c r="LE151" s="481"/>
      <c r="LF151" s="481"/>
      <c r="LG151" s="481"/>
      <c r="LH151" s="481"/>
      <c r="LI151" s="481"/>
      <c r="LJ151" s="481"/>
      <c r="LK151" s="481"/>
      <c r="LL151" s="481"/>
      <c r="LM151" s="481"/>
      <c r="LN151" s="481"/>
      <c r="LO151" s="481"/>
      <c r="LP151" s="481"/>
      <c r="LQ151" s="481"/>
      <c r="LR151" s="481"/>
      <c r="LS151" s="481"/>
      <c r="LT151" s="481"/>
      <c r="LU151" s="481"/>
      <c r="LV151" s="481"/>
      <c r="LW151" s="481"/>
      <c r="LX151" s="481"/>
      <c r="LY151" s="481"/>
      <c r="LZ151" s="481"/>
      <c r="MA151" s="481"/>
      <c r="MB151" s="481"/>
      <c r="MC151" s="481"/>
      <c r="MD151" s="481"/>
      <c r="ME151" s="481"/>
      <c r="MF151" s="481"/>
      <c r="MG151" s="481"/>
      <c r="MH151" s="481"/>
      <c r="MI151" s="481"/>
      <c r="MJ151" s="481"/>
      <c r="MK151" s="481"/>
      <c r="ML151" s="481"/>
      <c r="MM151" s="481"/>
      <c r="MN151" s="481"/>
      <c r="MO151" s="481"/>
      <c r="MP151" s="481"/>
      <c r="MQ151" s="481"/>
      <c r="MR151" s="481"/>
      <c r="MS151" s="481"/>
      <c r="MT151" s="481"/>
      <c r="MU151" s="481"/>
      <c r="MV151" s="481"/>
      <c r="MW151" s="481"/>
      <c r="MX151" s="481"/>
      <c r="MY151" s="481"/>
      <c r="MZ151" s="481"/>
      <c r="NA151" s="481"/>
      <c r="NB151" s="481"/>
      <c r="NC151" s="481"/>
      <c r="ND151" s="481"/>
      <c r="NE151" s="481"/>
      <c r="NF151" s="481"/>
      <c r="NG151" s="481"/>
      <c r="NH151" s="481"/>
      <c r="NI151" s="481"/>
      <c r="NJ151" s="481"/>
      <c r="NK151" s="481"/>
      <c r="NL151" s="481"/>
      <c r="NM151" s="481"/>
      <c r="NN151" s="481"/>
      <c r="NO151" s="481"/>
      <c r="NP151" s="481"/>
      <c r="NQ151" s="481"/>
      <c r="NR151" s="481"/>
      <c r="NS151" s="481"/>
      <c r="NT151" s="481"/>
      <c r="NU151" s="481"/>
      <c r="NV151" s="481"/>
      <c r="NW151" s="481"/>
      <c r="NX151" s="481"/>
      <c r="NY151" s="481"/>
      <c r="NZ151" s="481"/>
      <c r="OA151" s="481"/>
      <c r="OB151" s="481"/>
      <c r="OC151" s="481"/>
      <c r="OD151" s="481"/>
      <c r="OE151" s="481"/>
      <c r="OF151" s="481"/>
      <c r="OG151" s="481"/>
      <c r="OH151" s="481"/>
      <c r="OI151" s="481"/>
      <c r="OJ151" s="481"/>
      <c r="OK151" s="481"/>
      <c r="OL151" s="481"/>
      <c r="OM151" s="481"/>
      <c r="ON151" s="481"/>
      <c r="OO151" s="481"/>
      <c r="OP151" s="481"/>
      <c r="OQ151" s="481"/>
      <c r="OR151" s="481"/>
      <c r="OS151" s="481"/>
      <c r="OT151" s="481"/>
      <c r="OU151" s="481"/>
      <c r="OV151" s="481"/>
      <c r="OW151" s="481"/>
      <c r="OX151" s="481"/>
      <c r="OY151" s="481"/>
      <c r="OZ151" s="481"/>
      <c r="PA151" s="481"/>
      <c r="PB151" s="481"/>
      <c r="PC151" s="481"/>
      <c r="PD151" s="481"/>
      <c r="PE151" s="481"/>
      <c r="PF151" s="481"/>
      <c r="PG151" s="481"/>
      <c r="PH151" s="481"/>
      <c r="PI151" s="481"/>
      <c r="PJ151" s="481"/>
      <c r="PK151" s="481"/>
      <c r="PL151" s="481"/>
      <c r="PM151" s="481"/>
      <c r="PN151" s="481"/>
      <c r="PO151" s="481"/>
      <c r="PP151" s="481"/>
      <c r="PQ151" s="481"/>
      <c r="PR151" s="481"/>
      <c r="PS151" s="481"/>
      <c r="PT151" s="481"/>
      <c r="PU151" s="481"/>
      <c r="PV151" s="481"/>
      <c r="PW151" s="481"/>
      <c r="PX151" s="481"/>
      <c r="PY151" s="481"/>
      <c r="PZ151" s="481"/>
      <c r="QA151" s="481"/>
      <c r="QB151" s="481"/>
      <c r="QC151" s="481"/>
      <c r="QD151" s="481"/>
      <c r="QE151" s="481"/>
      <c r="QF151" s="481"/>
      <c r="QG151" s="481"/>
      <c r="QH151" s="481"/>
      <c r="QI151" s="481"/>
      <c r="QJ151" s="481"/>
      <c r="QK151" s="481"/>
      <c r="QL151" s="481"/>
      <c r="QM151" s="481"/>
      <c r="QN151" s="481"/>
      <c r="QO151" s="481"/>
      <c r="QP151" s="481"/>
      <c r="QQ151" s="481"/>
      <c r="QR151" s="481"/>
      <c r="QS151" s="481"/>
      <c r="QT151" s="481"/>
      <c r="QU151" s="481"/>
      <c r="QV151" s="481"/>
      <c r="QW151" s="481"/>
      <c r="QX151" s="481"/>
      <c r="QY151" s="481"/>
      <c r="QZ151" s="481"/>
      <c r="RA151" s="481"/>
      <c r="RB151" s="481"/>
      <c r="RC151" s="481"/>
      <c r="RD151" s="481"/>
      <c r="RE151" s="481"/>
      <c r="RF151" s="481"/>
      <c r="RG151" s="481"/>
      <c r="RH151" s="481"/>
      <c r="RI151" s="481"/>
      <c r="RJ151" s="481"/>
      <c r="RK151" s="481"/>
      <c r="RL151" s="481"/>
      <c r="RM151" s="481"/>
      <c r="RN151" s="481"/>
      <c r="RO151" s="481"/>
      <c r="RP151" s="481"/>
      <c r="RQ151" s="481"/>
      <c r="RR151" s="481"/>
      <c r="RS151" s="481"/>
      <c r="RT151" s="481"/>
      <c r="RU151" s="481"/>
      <c r="RV151" s="481"/>
      <c r="RW151" s="481"/>
      <c r="RX151" s="481"/>
      <c r="RY151" s="481"/>
      <c r="RZ151" s="481"/>
      <c r="SA151" s="481"/>
      <c r="SB151" s="481"/>
      <c r="SC151" s="481"/>
      <c r="SD151" s="481"/>
      <c r="SE151" s="481"/>
      <c r="SF151" s="481"/>
      <c r="SG151" s="481"/>
      <c r="SH151" s="481"/>
      <c r="SI151" s="481"/>
      <c r="SJ151" s="481"/>
      <c r="SK151" s="481"/>
      <c r="SL151" s="481"/>
      <c r="SM151" s="481"/>
      <c r="SN151" s="481"/>
      <c r="SO151" s="481"/>
      <c r="SP151" s="481"/>
      <c r="SQ151" s="481"/>
      <c r="SR151" s="481"/>
      <c r="SS151" s="481"/>
      <c r="ST151" s="481"/>
      <c r="SU151" s="481"/>
      <c r="SV151" s="481"/>
      <c r="SW151" s="481"/>
      <c r="SX151" s="481"/>
      <c r="SY151" s="481"/>
      <c r="SZ151" s="481"/>
      <c r="TA151" s="481"/>
      <c r="TB151" s="481"/>
      <c r="TC151" s="481"/>
      <c r="TD151" s="481"/>
      <c r="TE151" s="481"/>
      <c r="TF151" s="481"/>
      <c r="TG151" s="481"/>
      <c r="TH151" s="481"/>
      <c r="TI151" s="481"/>
      <c r="TJ151" s="481"/>
      <c r="TK151" s="481"/>
      <c r="TL151" s="481"/>
      <c r="TM151" s="481"/>
      <c r="TN151" s="481"/>
      <c r="TO151" s="481"/>
      <c r="TP151" s="481"/>
      <c r="TQ151" s="481"/>
      <c r="TR151" s="481"/>
      <c r="TS151" s="481"/>
      <c r="TT151" s="481"/>
      <c r="TU151" s="481"/>
      <c r="TV151" s="481"/>
      <c r="TW151" s="481"/>
      <c r="TX151" s="481"/>
      <c r="TY151" s="481"/>
      <c r="TZ151" s="481"/>
      <c r="UA151" s="481"/>
      <c r="UB151" s="481"/>
      <c r="UC151" s="481"/>
      <c r="UD151" s="481"/>
      <c r="UE151" s="481"/>
      <c r="UF151" s="481"/>
      <c r="UG151" s="481"/>
      <c r="UH151" s="481"/>
      <c r="UI151" s="481"/>
      <c r="UJ151" s="481"/>
      <c r="UK151" s="481"/>
      <c r="UL151" s="481"/>
      <c r="UM151" s="481"/>
      <c r="UN151" s="481"/>
      <c r="UO151" s="481"/>
      <c r="UP151" s="481"/>
      <c r="UQ151" s="481"/>
      <c r="UR151" s="481"/>
      <c r="US151" s="481"/>
      <c r="UT151" s="481"/>
      <c r="UU151" s="481"/>
      <c r="UV151" s="481"/>
      <c r="UW151" s="481"/>
      <c r="UX151" s="481"/>
      <c r="UY151" s="481"/>
      <c r="UZ151" s="481"/>
      <c r="VA151" s="481"/>
      <c r="VB151" s="481"/>
      <c r="VC151" s="481"/>
      <c r="VD151" s="481"/>
      <c r="VE151" s="481"/>
      <c r="VF151" s="481"/>
      <c r="VG151" s="481"/>
      <c r="VH151" s="481"/>
      <c r="VI151" s="481"/>
      <c r="VJ151" s="481"/>
      <c r="VK151" s="481"/>
      <c r="VL151" s="481"/>
      <c r="VM151" s="481"/>
      <c r="VN151" s="481"/>
      <c r="VO151" s="481"/>
      <c r="VP151" s="481"/>
      <c r="VQ151" s="481"/>
      <c r="VR151" s="481"/>
      <c r="VS151" s="481"/>
      <c r="VT151" s="481"/>
      <c r="VU151" s="481"/>
      <c r="VV151" s="481"/>
      <c r="VW151" s="481"/>
      <c r="VX151" s="481"/>
      <c r="VY151" s="481"/>
      <c r="VZ151" s="481"/>
      <c r="WA151" s="481"/>
      <c r="WB151" s="481"/>
      <c r="WC151" s="481"/>
      <c r="WD151" s="481"/>
      <c r="WE151" s="481"/>
      <c r="WF151" s="481"/>
      <c r="WG151" s="481"/>
      <c r="WH151" s="481"/>
      <c r="WI151" s="481"/>
      <c r="WJ151" s="481"/>
      <c r="WK151" s="481"/>
      <c r="WL151" s="481"/>
      <c r="WM151" s="481"/>
      <c r="WN151" s="481"/>
      <c r="WO151" s="481"/>
      <c r="WP151" s="481"/>
      <c r="WQ151" s="481"/>
      <c r="WR151" s="481"/>
      <c r="WS151" s="481"/>
      <c r="WT151" s="481"/>
      <c r="WU151" s="481"/>
      <c r="WV151" s="481"/>
      <c r="WW151" s="481"/>
      <c r="WX151" s="481"/>
      <c r="WY151" s="481"/>
      <c r="WZ151" s="481"/>
      <c r="XA151" s="481"/>
      <c r="XB151" s="481"/>
      <c r="XC151" s="481"/>
      <c r="XD151" s="481"/>
      <c r="XE151" s="481"/>
      <c r="XF151" s="481"/>
      <c r="XG151" s="481"/>
      <c r="XH151" s="481"/>
      <c r="XI151" s="481"/>
      <c r="XJ151" s="481"/>
      <c r="XK151" s="481"/>
      <c r="XL151" s="481"/>
      <c r="XM151" s="481"/>
      <c r="XN151" s="481"/>
      <c r="XO151" s="481"/>
      <c r="XP151" s="481"/>
      <c r="XQ151" s="481"/>
      <c r="XR151" s="481"/>
      <c r="XS151" s="481"/>
      <c r="XT151" s="481"/>
      <c r="XU151" s="481"/>
      <c r="XV151" s="481"/>
      <c r="XW151" s="481"/>
      <c r="XX151" s="481"/>
      <c r="XY151" s="481"/>
      <c r="XZ151" s="481"/>
      <c r="YA151" s="481"/>
      <c r="YB151" s="481"/>
      <c r="YC151" s="481"/>
      <c r="YD151" s="481"/>
      <c r="YE151" s="481"/>
      <c r="YF151" s="481"/>
      <c r="YG151" s="481"/>
      <c r="YH151" s="481"/>
      <c r="YI151" s="481"/>
      <c r="YJ151" s="481"/>
      <c r="YK151" s="481"/>
      <c r="YL151" s="481"/>
      <c r="YM151" s="481"/>
      <c r="YN151" s="481"/>
      <c r="YO151" s="481"/>
      <c r="YP151" s="481"/>
      <c r="YQ151" s="481"/>
      <c r="YR151" s="481"/>
      <c r="YS151" s="481"/>
      <c r="YT151" s="481"/>
      <c r="YU151" s="481"/>
      <c r="YV151" s="481"/>
      <c r="YW151" s="481"/>
      <c r="YX151" s="481"/>
      <c r="YY151" s="481"/>
      <c r="YZ151" s="481"/>
      <c r="ZA151" s="481"/>
      <c r="ZB151" s="481"/>
      <c r="ZC151" s="481"/>
      <c r="ZD151" s="481"/>
      <c r="ZE151" s="481"/>
      <c r="ZF151" s="481"/>
      <c r="ZG151" s="481"/>
      <c r="ZH151" s="481"/>
      <c r="ZI151" s="481"/>
      <c r="ZJ151" s="481"/>
      <c r="ZK151" s="481"/>
      <c r="ZL151" s="481"/>
      <c r="ZM151" s="481"/>
      <c r="ZN151" s="481"/>
      <c r="ZO151" s="481"/>
      <c r="ZP151" s="481"/>
      <c r="ZQ151" s="481"/>
      <c r="ZR151" s="481"/>
      <c r="ZS151" s="481"/>
      <c r="ZT151" s="481"/>
      <c r="ZU151" s="481"/>
      <c r="ZV151" s="481"/>
      <c r="ZW151" s="481"/>
      <c r="ZX151" s="481"/>
      <c r="ZY151" s="481"/>
      <c r="ZZ151" s="481"/>
      <c r="AAA151" s="481"/>
      <c r="AAB151" s="481"/>
      <c r="AAC151" s="481"/>
      <c r="AAD151" s="481"/>
      <c r="AAE151" s="481"/>
      <c r="AAF151" s="481"/>
      <c r="AAG151" s="481"/>
      <c r="AAH151" s="481"/>
      <c r="AAI151" s="481"/>
      <c r="AAJ151" s="481"/>
      <c r="AAK151" s="481"/>
      <c r="AAL151" s="481"/>
      <c r="AAM151" s="481"/>
      <c r="AAN151" s="481"/>
      <c r="AAO151" s="481"/>
      <c r="AAP151" s="481"/>
      <c r="AAQ151" s="481"/>
      <c r="AAR151" s="481"/>
      <c r="AAS151" s="481"/>
      <c r="AAT151" s="481"/>
      <c r="AAU151" s="481"/>
      <c r="AAV151" s="481"/>
      <c r="AAW151" s="481"/>
      <c r="AAX151" s="481"/>
      <c r="AAY151" s="481"/>
      <c r="AAZ151" s="481"/>
      <c r="ABA151" s="481"/>
      <c r="ABB151" s="481"/>
      <c r="ABC151" s="481"/>
      <c r="ABD151" s="481"/>
      <c r="ABE151" s="481"/>
      <c r="ABF151" s="481"/>
      <c r="ABG151" s="481"/>
      <c r="ABH151" s="481"/>
      <c r="ABI151" s="481"/>
      <c r="ABJ151" s="481"/>
      <c r="ABK151" s="481"/>
      <c r="ABL151" s="481"/>
      <c r="ABM151" s="481"/>
      <c r="ABN151" s="481"/>
      <c r="ABO151" s="481"/>
      <c r="ABP151" s="481"/>
      <c r="ABQ151" s="481"/>
      <c r="ABR151" s="481"/>
      <c r="ABS151" s="481"/>
      <c r="ABT151" s="481"/>
      <c r="ABU151" s="481"/>
      <c r="ABV151" s="481"/>
      <c r="ABW151" s="481"/>
      <c r="ABX151" s="481"/>
      <c r="ABY151" s="481"/>
      <c r="ABZ151" s="481"/>
      <c r="ACA151" s="481"/>
      <c r="ACB151" s="481"/>
      <c r="ACC151" s="481"/>
      <c r="ACD151" s="481"/>
      <c r="ACE151" s="481"/>
      <c r="ACF151" s="481"/>
      <c r="ACG151" s="481"/>
      <c r="ACH151" s="481"/>
      <c r="ACI151" s="481"/>
      <c r="ACJ151" s="481"/>
      <c r="ACK151" s="481"/>
      <c r="ACL151" s="481"/>
      <c r="ACM151" s="481"/>
      <c r="ACN151" s="481"/>
      <c r="ACO151" s="481"/>
      <c r="ACP151" s="481"/>
      <c r="ACQ151" s="481"/>
      <c r="ACR151" s="481"/>
      <c r="ACS151" s="481"/>
      <c r="ACT151" s="481"/>
      <c r="ACU151" s="481"/>
      <c r="ACV151" s="481"/>
      <c r="ACW151" s="481"/>
      <c r="ACX151" s="481"/>
      <c r="ACY151" s="481"/>
      <c r="ACZ151" s="481"/>
      <c r="ADA151" s="481"/>
      <c r="ADB151" s="481"/>
      <c r="ADC151" s="481"/>
      <c r="ADD151" s="481"/>
      <c r="ADE151" s="481"/>
      <c r="ADF151" s="481"/>
      <c r="ADG151" s="481"/>
      <c r="ADH151" s="481"/>
      <c r="ADI151" s="481"/>
      <c r="ADJ151" s="481"/>
      <c r="ADK151" s="481"/>
      <c r="ADL151" s="481"/>
      <c r="ADM151" s="481"/>
      <c r="ADN151" s="481"/>
      <c r="ADO151" s="481"/>
      <c r="ADP151" s="481"/>
      <c r="ADQ151" s="481"/>
      <c r="ADR151" s="481"/>
      <c r="ADS151" s="481"/>
      <c r="ADT151" s="481"/>
      <c r="ADU151" s="481"/>
      <c r="ADV151" s="481"/>
      <c r="ADW151" s="481"/>
      <c r="ADX151" s="481"/>
      <c r="ADY151" s="481"/>
      <c r="ADZ151" s="481"/>
      <c r="AEA151" s="481"/>
      <c r="AEB151" s="481"/>
      <c r="AEC151" s="481"/>
      <c r="AED151" s="481"/>
      <c r="AEE151" s="481"/>
      <c r="AEF151" s="481"/>
      <c r="AEG151" s="481"/>
      <c r="AEH151" s="481"/>
      <c r="AEI151" s="481"/>
      <c r="AEJ151" s="481"/>
      <c r="AEK151" s="481"/>
      <c r="AEL151" s="481"/>
      <c r="AEM151" s="481"/>
      <c r="AEN151" s="481"/>
      <c r="AEO151" s="481"/>
      <c r="AEP151" s="481"/>
      <c r="AEQ151" s="481"/>
      <c r="AER151" s="481"/>
      <c r="AES151" s="481"/>
      <c r="AET151" s="481"/>
      <c r="AEU151" s="481"/>
      <c r="AEV151" s="481"/>
      <c r="AEW151" s="481"/>
      <c r="AEX151" s="481"/>
      <c r="AEY151" s="481"/>
      <c r="AEZ151" s="481"/>
      <c r="AFA151" s="481"/>
      <c r="AFB151" s="481"/>
      <c r="AFC151" s="481"/>
      <c r="AFD151" s="481"/>
      <c r="AFE151" s="481"/>
      <c r="AFF151" s="481"/>
      <c r="AFG151" s="481"/>
      <c r="AFH151" s="481"/>
      <c r="AFI151" s="481"/>
      <c r="AFJ151" s="481"/>
      <c r="AFK151" s="481"/>
      <c r="AFL151" s="481"/>
      <c r="AFM151" s="481"/>
      <c r="AFN151" s="481"/>
      <c r="AFO151" s="481"/>
      <c r="AFP151" s="481"/>
      <c r="AFQ151" s="481"/>
      <c r="AFR151" s="481"/>
      <c r="AFS151" s="481"/>
      <c r="AFT151" s="481"/>
      <c r="AFU151" s="481"/>
      <c r="AFV151" s="481"/>
      <c r="AFW151" s="481"/>
      <c r="AFX151" s="481"/>
      <c r="AFY151" s="481"/>
      <c r="AFZ151" s="481"/>
      <c r="AGA151" s="481"/>
      <c r="AGB151" s="481"/>
      <c r="AGC151" s="481"/>
      <c r="AGD151" s="481"/>
      <c r="AGE151" s="481"/>
      <c r="AGF151" s="481"/>
      <c r="AGG151" s="481"/>
      <c r="AGH151" s="481"/>
      <c r="AGI151" s="481"/>
      <c r="AGJ151" s="481"/>
      <c r="AGK151" s="481"/>
      <c r="AGL151" s="481"/>
      <c r="AGM151" s="481"/>
      <c r="AGN151" s="481"/>
      <c r="AGO151" s="481"/>
      <c r="AGP151" s="481"/>
      <c r="AGQ151" s="481"/>
      <c r="AGR151" s="481"/>
      <c r="AGS151" s="481"/>
      <c r="AGT151" s="481"/>
      <c r="AGU151" s="481"/>
      <c r="AGV151" s="481"/>
      <c r="AGW151" s="481"/>
      <c r="AGX151" s="481"/>
      <c r="AGY151" s="481"/>
      <c r="AGZ151" s="481"/>
      <c r="AHA151" s="481"/>
      <c r="AHB151" s="481"/>
      <c r="AHC151" s="481"/>
      <c r="AHD151" s="481"/>
      <c r="AHE151" s="481"/>
      <c r="AHF151" s="481"/>
      <c r="AHG151" s="481"/>
      <c r="AHH151" s="481"/>
      <c r="AHI151" s="481"/>
      <c r="AHJ151" s="481"/>
      <c r="AHK151" s="481"/>
      <c r="AHL151" s="481"/>
      <c r="AHM151" s="481"/>
      <c r="AHN151" s="481"/>
      <c r="AHO151" s="481"/>
      <c r="AHP151" s="481"/>
      <c r="AHQ151" s="481"/>
      <c r="AHR151" s="481"/>
      <c r="AHS151" s="481"/>
      <c r="AHT151" s="481"/>
      <c r="AHU151" s="481"/>
      <c r="AHV151" s="481"/>
      <c r="AHW151" s="481"/>
      <c r="AHX151" s="481"/>
      <c r="AHY151" s="481"/>
      <c r="AHZ151" s="481"/>
      <c r="AIA151" s="481"/>
      <c r="AIB151" s="481"/>
      <c r="AIC151" s="481"/>
      <c r="AID151" s="481"/>
      <c r="AIE151" s="481"/>
      <c r="AIF151" s="481"/>
      <c r="AIG151" s="481"/>
      <c r="AIH151" s="481"/>
      <c r="AII151" s="481"/>
      <c r="AIJ151" s="481"/>
      <c r="AIK151" s="481"/>
      <c r="AIL151" s="481"/>
      <c r="AIM151" s="481"/>
      <c r="AIN151" s="481"/>
      <c r="AIO151" s="481"/>
      <c r="AIP151" s="481"/>
      <c r="AIQ151" s="481"/>
      <c r="AIR151" s="481"/>
      <c r="AIS151" s="481"/>
      <c r="AIT151" s="481"/>
      <c r="AIU151" s="481"/>
      <c r="AIV151" s="481"/>
      <c r="AIW151" s="481"/>
      <c r="AIX151" s="481"/>
      <c r="AIY151" s="481"/>
      <c r="AIZ151" s="481"/>
      <c r="AJA151" s="481"/>
      <c r="AJB151" s="481"/>
      <c r="AJC151" s="481"/>
      <c r="AJD151" s="481"/>
      <c r="AJE151" s="481"/>
      <c r="AJF151" s="481"/>
      <c r="AJG151" s="481"/>
      <c r="AJH151" s="481"/>
      <c r="AJI151" s="481"/>
      <c r="AJJ151" s="481"/>
      <c r="AJK151" s="481"/>
      <c r="AJL151" s="481"/>
      <c r="AJM151" s="481"/>
      <c r="AJN151" s="481"/>
      <c r="AJO151" s="481"/>
      <c r="AJP151" s="481"/>
      <c r="AJQ151" s="481"/>
      <c r="AJR151" s="481"/>
      <c r="AJS151" s="481"/>
      <c r="AJT151" s="481"/>
      <c r="AJU151" s="481"/>
      <c r="AJV151" s="481"/>
      <c r="AJW151" s="481"/>
      <c r="AJX151" s="481"/>
      <c r="AJY151" s="481"/>
      <c r="AJZ151" s="481"/>
      <c r="AKA151" s="481"/>
      <c r="AKB151" s="481"/>
      <c r="AKC151" s="481"/>
      <c r="AKD151" s="481"/>
      <c r="AKE151" s="481"/>
      <c r="AKF151" s="481"/>
      <c r="AKG151" s="481"/>
      <c r="AKH151" s="481"/>
      <c r="AKI151" s="481"/>
      <c r="AKJ151" s="481"/>
      <c r="AKK151" s="481"/>
      <c r="AKL151" s="481"/>
      <c r="AKM151" s="481"/>
      <c r="AKN151" s="481"/>
      <c r="AKO151" s="481"/>
      <c r="AKP151" s="481"/>
      <c r="AKQ151" s="481"/>
      <c r="AKR151" s="481"/>
      <c r="AKS151" s="481"/>
      <c r="AKT151" s="481"/>
      <c r="AKU151" s="481"/>
      <c r="AKV151" s="481"/>
      <c r="AKW151" s="481"/>
      <c r="AKX151" s="481"/>
      <c r="AKY151" s="481"/>
      <c r="AKZ151" s="481"/>
      <c r="ALA151" s="481"/>
      <c r="ALB151" s="481"/>
      <c r="ALC151" s="481"/>
      <c r="ALD151" s="481"/>
      <c r="ALE151" s="481"/>
      <c r="ALF151" s="481"/>
      <c r="ALG151" s="481"/>
      <c r="ALH151" s="481"/>
      <c r="ALI151" s="481"/>
      <c r="ALJ151" s="481"/>
      <c r="ALK151" s="481"/>
      <c r="ALL151" s="481"/>
      <c r="ALM151" s="481"/>
      <c r="ALN151" s="481"/>
      <c r="ALO151" s="481"/>
      <c r="ALP151" s="481"/>
      <c r="ALQ151" s="481"/>
      <c r="ALR151" s="481"/>
      <c r="ALS151" s="481"/>
      <c r="ALT151" s="481"/>
      <c r="ALU151" s="481"/>
      <c r="ALV151" s="481"/>
      <c r="ALW151" s="481"/>
      <c r="ALX151" s="481"/>
      <c r="ALY151" s="481"/>
      <c r="ALZ151" s="481"/>
      <c r="AMA151" s="481"/>
      <c r="AMB151" s="481"/>
      <c r="AMC151" s="481"/>
      <c r="AMD151" s="481"/>
      <c r="AME151" s="481"/>
      <c r="AMF151" s="481"/>
      <c r="AMG151" s="481"/>
      <c r="AMH151" s="481"/>
      <c r="AMI151" s="481"/>
      <c r="AMJ151" s="481"/>
      <c r="AMK151" s="481"/>
      <c r="AML151" s="481"/>
      <c r="AMM151" s="481"/>
      <c r="AMN151" s="481"/>
      <c r="AMO151" s="481"/>
      <c r="AMP151" s="481"/>
      <c r="AMQ151" s="481"/>
      <c r="AMR151" s="481"/>
      <c r="AMS151" s="481"/>
      <c r="AMT151" s="481"/>
      <c r="AMU151" s="481"/>
      <c r="AMV151" s="481"/>
      <c r="AMW151" s="481"/>
      <c r="AMX151" s="481"/>
      <c r="AMY151" s="481"/>
      <c r="AMZ151" s="481"/>
      <c r="ANA151" s="481"/>
      <c r="ANB151" s="481"/>
      <c r="ANC151" s="481"/>
      <c r="AND151" s="481"/>
      <c r="ANE151" s="481"/>
      <c r="ANF151" s="481"/>
      <c r="ANG151" s="481"/>
      <c r="ANH151" s="481"/>
      <c r="ANI151" s="481"/>
      <c r="ANJ151" s="481"/>
      <c r="ANK151" s="481"/>
      <c r="ANL151" s="481"/>
      <c r="ANM151" s="481"/>
      <c r="ANN151" s="481"/>
      <c r="ANO151" s="481"/>
      <c r="ANP151" s="481"/>
      <c r="ANQ151" s="481"/>
      <c r="ANR151" s="481"/>
      <c r="ANS151" s="481"/>
      <c r="ANT151" s="481"/>
      <c r="ANU151" s="481"/>
      <c r="ANV151" s="481"/>
      <c r="ANW151" s="481"/>
      <c r="ANX151" s="481"/>
      <c r="ANY151" s="481"/>
      <c r="ANZ151" s="481"/>
      <c r="AOA151" s="481"/>
      <c r="AOB151" s="481"/>
      <c r="AOC151" s="481"/>
      <c r="AOD151" s="481"/>
      <c r="AOE151" s="481"/>
      <c r="AOF151" s="481"/>
      <c r="AOG151" s="481"/>
      <c r="AOH151" s="481"/>
      <c r="AOI151" s="481"/>
      <c r="AOJ151" s="481"/>
      <c r="AOK151" s="481"/>
      <c r="AOL151" s="481"/>
      <c r="AOM151" s="481"/>
      <c r="AON151" s="481"/>
      <c r="AOO151" s="481"/>
      <c r="AOP151" s="481"/>
      <c r="AOQ151" s="481"/>
      <c r="AOR151" s="481"/>
      <c r="AOS151" s="481"/>
      <c r="AOT151" s="481"/>
      <c r="AOU151" s="481"/>
      <c r="AOV151" s="481"/>
      <c r="AOW151" s="481"/>
      <c r="AOX151" s="481"/>
      <c r="AOY151" s="481"/>
      <c r="AOZ151" s="481"/>
      <c r="APA151" s="481"/>
      <c r="APB151" s="481"/>
      <c r="APC151" s="481"/>
      <c r="APD151" s="481"/>
      <c r="APE151" s="481"/>
      <c r="APF151" s="481"/>
      <c r="APG151" s="481"/>
      <c r="APH151" s="481"/>
      <c r="API151" s="481"/>
      <c r="APJ151" s="481"/>
      <c r="APK151" s="481"/>
      <c r="APL151" s="481"/>
      <c r="APM151" s="481"/>
      <c r="APN151" s="481"/>
      <c r="APO151" s="481"/>
      <c r="APP151" s="481"/>
      <c r="APQ151" s="481"/>
      <c r="APR151" s="481"/>
      <c r="APS151" s="481"/>
      <c r="APT151" s="481"/>
      <c r="APU151" s="481"/>
      <c r="APV151" s="481"/>
      <c r="APW151" s="481"/>
      <c r="APX151" s="481"/>
      <c r="APY151" s="481"/>
      <c r="APZ151" s="481"/>
      <c r="AQA151" s="481"/>
      <c r="AQB151" s="481"/>
      <c r="AQC151" s="481"/>
      <c r="AQD151" s="481"/>
      <c r="AQE151" s="481"/>
      <c r="AQF151" s="481"/>
      <c r="AQG151" s="481"/>
      <c r="AQH151" s="481"/>
      <c r="AQI151" s="481"/>
      <c r="AQJ151" s="481"/>
      <c r="AQK151" s="481"/>
      <c r="AQL151" s="481"/>
      <c r="AQM151" s="481"/>
      <c r="AQN151" s="481"/>
      <c r="AQO151" s="481"/>
      <c r="AQP151" s="481"/>
      <c r="AQQ151" s="481"/>
      <c r="AQR151" s="481"/>
      <c r="AQS151" s="481"/>
      <c r="AQT151" s="481"/>
      <c r="AQU151" s="481"/>
      <c r="AQV151" s="481"/>
      <c r="AQW151" s="481"/>
      <c r="AQX151" s="481"/>
      <c r="AQY151" s="481"/>
      <c r="AQZ151" s="481"/>
      <c r="ARA151" s="481"/>
      <c r="ARB151" s="481"/>
      <c r="ARC151" s="481"/>
      <c r="ARD151" s="481"/>
      <c r="ARE151" s="481"/>
      <c r="ARF151" s="481"/>
      <c r="ARG151" s="481"/>
      <c r="ARH151" s="481"/>
      <c r="ARI151" s="481"/>
      <c r="ARJ151" s="481"/>
      <c r="ARK151" s="481"/>
      <c r="ARL151" s="481"/>
      <c r="ARM151" s="481"/>
      <c r="ARN151" s="481"/>
      <c r="ARO151" s="481"/>
      <c r="ARP151" s="481"/>
      <c r="ARQ151" s="481"/>
      <c r="ARR151" s="481"/>
      <c r="ARS151" s="481"/>
      <c r="ART151" s="481"/>
      <c r="ARU151" s="481"/>
      <c r="ARV151" s="481"/>
      <c r="ARW151" s="481"/>
      <c r="ARX151" s="481"/>
      <c r="ARY151" s="481"/>
      <c r="ARZ151" s="481"/>
      <c r="ASA151" s="481"/>
      <c r="ASB151" s="481"/>
      <c r="ASC151" s="481"/>
      <c r="ASD151" s="481"/>
      <c r="ASE151" s="481"/>
      <c r="ASF151" s="481"/>
      <c r="ASG151" s="481"/>
      <c r="ASH151" s="481"/>
      <c r="ASI151" s="481"/>
      <c r="ASJ151" s="481"/>
      <c r="ASK151" s="481"/>
      <c r="ASL151" s="481"/>
      <c r="ASM151" s="481"/>
      <c r="ASN151" s="481"/>
      <c r="ASO151" s="481"/>
      <c r="ASP151" s="481"/>
      <c r="ASQ151" s="481"/>
      <c r="ASR151" s="481"/>
      <c r="ASS151" s="481"/>
      <c r="AST151" s="481"/>
      <c r="ASU151" s="481"/>
      <c r="ASV151" s="481"/>
      <c r="ASW151" s="481"/>
      <c r="ASX151" s="481"/>
      <c r="ASY151" s="481"/>
      <c r="ASZ151" s="481"/>
      <c r="ATA151" s="481"/>
      <c r="ATB151" s="481"/>
      <c r="ATC151" s="481"/>
      <c r="ATD151" s="481"/>
      <c r="ATE151" s="481"/>
      <c r="ATF151" s="481"/>
      <c r="ATG151" s="481"/>
      <c r="ATH151" s="481"/>
      <c r="ATI151" s="481"/>
      <c r="ATJ151" s="481"/>
      <c r="ATK151" s="481"/>
      <c r="ATL151" s="481"/>
      <c r="ATM151" s="481"/>
      <c r="ATN151" s="481"/>
      <c r="ATO151" s="481"/>
      <c r="ATP151" s="481"/>
      <c r="ATQ151" s="481"/>
      <c r="ATR151" s="481"/>
      <c r="ATS151" s="481"/>
      <c r="ATT151" s="481"/>
      <c r="ATU151" s="481"/>
      <c r="ATV151" s="481"/>
      <c r="ATW151" s="481"/>
      <c r="ATX151" s="481"/>
      <c r="ATY151" s="481"/>
      <c r="ATZ151" s="481"/>
      <c r="AUA151" s="481"/>
      <c r="AUB151" s="481"/>
      <c r="AUC151" s="481"/>
      <c r="AUD151" s="481"/>
      <c r="AUE151" s="481"/>
      <c r="AUF151" s="481"/>
      <c r="AUG151" s="481"/>
      <c r="AUH151" s="481"/>
      <c r="AUI151" s="481"/>
      <c r="AUJ151" s="481"/>
      <c r="AUK151" s="481"/>
      <c r="AUL151" s="481"/>
      <c r="AUM151" s="481"/>
      <c r="AUN151" s="481"/>
      <c r="AUO151" s="481"/>
      <c r="AUP151" s="481"/>
      <c r="AUQ151" s="481"/>
      <c r="AUR151" s="481"/>
      <c r="AUS151" s="481"/>
      <c r="AUT151" s="481"/>
      <c r="AUU151" s="481"/>
      <c r="AUV151" s="481"/>
      <c r="AUW151" s="481"/>
      <c r="AUX151" s="481"/>
      <c r="AUY151" s="481"/>
      <c r="AUZ151" s="481"/>
      <c r="AVA151" s="481"/>
      <c r="AVB151" s="481"/>
      <c r="AVC151" s="481"/>
      <c r="AVD151" s="481"/>
      <c r="AVE151" s="481"/>
      <c r="AVF151" s="481"/>
      <c r="AVG151" s="481"/>
      <c r="AVH151" s="481"/>
      <c r="AVI151" s="481"/>
      <c r="AVJ151" s="481"/>
      <c r="AVK151" s="481"/>
      <c r="AVL151" s="481"/>
      <c r="AVM151" s="481"/>
      <c r="AVN151" s="481"/>
      <c r="AVO151" s="481"/>
      <c r="AVP151" s="481"/>
      <c r="AVQ151" s="481"/>
      <c r="AVR151" s="481"/>
      <c r="AVS151" s="481"/>
      <c r="AVT151" s="481"/>
      <c r="AVU151" s="481"/>
      <c r="AVV151" s="481"/>
      <c r="AVW151" s="481"/>
      <c r="AVX151" s="481"/>
      <c r="AVY151" s="481"/>
      <c r="AVZ151" s="481"/>
      <c r="AWA151" s="481"/>
      <c r="AWB151" s="481"/>
      <c r="AWC151" s="481"/>
      <c r="AWD151" s="481"/>
      <c r="AWE151" s="481"/>
      <c r="AWF151" s="481"/>
      <c r="AWG151" s="481"/>
      <c r="AWH151" s="481"/>
      <c r="AWI151" s="481"/>
      <c r="AWJ151" s="481"/>
      <c r="AWK151" s="481"/>
      <c r="AWL151" s="481"/>
      <c r="AWM151" s="481"/>
      <c r="AWN151" s="481"/>
      <c r="AWO151" s="481"/>
      <c r="AWP151" s="481"/>
      <c r="AWQ151" s="481"/>
      <c r="AWR151" s="481"/>
      <c r="AWS151" s="481"/>
      <c r="AWT151" s="481"/>
      <c r="AWU151" s="481"/>
      <c r="AWV151" s="481"/>
      <c r="AWW151" s="481"/>
      <c r="AWX151" s="481"/>
      <c r="AWY151" s="481"/>
      <c r="AWZ151" s="481"/>
      <c r="AXA151" s="481"/>
      <c r="AXB151" s="481"/>
      <c r="AXC151" s="481"/>
      <c r="AXD151" s="481"/>
      <c r="AXE151" s="481"/>
      <c r="AXF151" s="481"/>
      <c r="AXG151" s="481"/>
      <c r="AXH151" s="481"/>
      <c r="AXI151" s="481"/>
      <c r="AXJ151" s="481"/>
      <c r="AXK151" s="481"/>
      <c r="AXL151" s="481"/>
      <c r="AXM151" s="481"/>
      <c r="AXN151" s="481"/>
      <c r="AXO151" s="481"/>
      <c r="AXP151" s="481"/>
      <c r="AXQ151" s="481"/>
      <c r="AXR151" s="481"/>
      <c r="AXS151" s="481"/>
      <c r="AXT151" s="481"/>
      <c r="AXU151" s="481"/>
      <c r="AXV151" s="481"/>
      <c r="AXW151" s="481"/>
      <c r="AXX151" s="481"/>
      <c r="AXY151" s="481"/>
      <c r="AXZ151" s="481"/>
      <c r="AYA151" s="481"/>
      <c r="AYB151" s="481"/>
      <c r="AYC151" s="481"/>
      <c r="AYD151" s="481"/>
      <c r="AYE151" s="481"/>
      <c r="AYF151" s="481"/>
      <c r="AYG151" s="481"/>
      <c r="AYH151" s="481"/>
      <c r="AYI151" s="481"/>
      <c r="AYJ151" s="481"/>
      <c r="AYK151" s="481"/>
      <c r="AYL151" s="481"/>
      <c r="AYM151" s="481"/>
      <c r="AYN151" s="481"/>
      <c r="AYO151" s="481"/>
      <c r="AYP151" s="481"/>
      <c r="AYQ151" s="481"/>
      <c r="AYR151" s="481"/>
      <c r="AYS151" s="481"/>
      <c r="AYT151" s="481"/>
      <c r="AYU151" s="481"/>
      <c r="AYV151" s="481"/>
      <c r="AYW151" s="481"/>
      <c r="AYX151" s="481"/>
      <c r="AYY151" s="481"/>
      <c r="AYZ151" s="481"/>
      <c r="AZA151" s="481"/>
      <c r="AZB151" s="481"/>
      <c r="AZC151" s="481"/>
      <c r="AZD151" s="481"/>
      <c r="AZE151" s="481"/>
      <c r="AZF151" s="481"/>
      <c r="AZG151" s="481"/>
      <c r="AZH151" s="481"/>
      <c r="AZI151" s="481"/>
      <c r="AZJ151" s="481"/>
      <c r="AZK151" s="481"/>
      <c r="AZL151" s="481"/>
      <c r="AZM151" s="481"/>
      <c r="AZN151" s="481"/>
      <c r="AZO151" s="481"/>
      <c r="AZP151" s="481"/>
      <c r="AZQ151" s="481"/>
      <c r="AZR151" s="481"/>
      <c r="AZS151" s="481"/>
      <c r="AZT151" s="481"/>
      <c r="AZU151" s="481"/>
      <c r="AZV151" s="481"/>
      <c r="AZW151" s="481"/>
      <c r="AZX151" s="481"/>
      <c r="AZY151" s="481"/>
      <c r="AZZ151" s="481"/>
      <c r="BAA151" s="481"/>
      <c r="BAB151" s="481"/>
      <c r="BAC151" s="481"/>
      <c r="BAD151" s="481"/>
      <c r="BAE151" s="481"/>
      <c r="BAF151" s="481"/>
      <c r="BAG151" s="481"/>
      <c r="BAH151" s="481"/>
      <c r="BAI151" s="481"/>
      <c r="BAJ151" s="481"/>
      <c r="BAK151" s="481"/>
      <c r="BAL151" s="481"/>
      <c r="BAM151" s="481"/>
      <c r="BAN151" s="481"/>
      <c r="BAO151" s="481"/>
      <c r="BAP151" s="481"/>
      <c r="BAQ151" s="481"/>
      <c r="BAR151" s="481"/>
      <c r="BAS151" s="481"/>
      <c r="BAT151" s="481"/>
      <c r="BAU151" s="481"/>
      <c r="BAV151" s="481"/>
      <c r="BAW151" s="481"/>
      <c r="BAX151" s="481"/>
      <c r="BAY151" s="481"/>
      <c r="BAZ151" s="481"/>
      <c r="BBA151" s="481"/>
      <c r="BBB151" s="481"/>
      <c r="BBC151" s="481"/>
      <c r="BBD151" s="481"/>
      <c r="BBE151" s="481"/>
      <c r="BBF151" s="481"/>
      <c r="BBG151" s="481"/>
      <c r="BBH151" s="481"/>
      <c r="BBI151" s="481"/>
      <c r="BBJ151" s="481"/>
      <c r="BBK151" s="481"/>
      <c r="BBL151" s="481"/>
      <c r="BBM151" s="481"/>
      <c r="BBN151" s="481"/>
      <c r="BBO151" s="481"/>
      <c r="BBP151" s="481"/>
      <c r="BBQ151" s="481"/>
      <c r="BBR151" s="481"/>
      <c r="BBS151" s="481"/>
      <c r="BBT151" s="481"/>
      <c r="BBU151" s="481"/>
      <c r="BBV151" s="481"/>
      <c r="BBW151" s="481"/>
      <c r="BBX151" s="481"/>
      <c r="BBY151" s="481"/>
      <c r="BBZ151" s="481"/>
      <c r="BCA151" s="481"/>
      <c r="BCB151" s="481"/>
      <c r="BCC151" s="481"/>
      <c r="BCD151" s="481"/>
      <c r="BCE151" s="481"/>
      <c r="BCF151" s="481"/>
      <c r="BCG151" s="481"/>
      <c r="BCH151" s="481"/>
      <c r="BCI151" s="481"/>
      <c r="BCJ151" s="481"/>
      <c r="BCK151" s="481"/>
      <c r="BCL151" s="481"/>
      <c r="BCM151" s="481"/>
      <c r="BCN151" s="481"/>
      <c r="BCO151" s="481"/>
      <c r="BCP151" s="481"/>
      <c r="BCQ151" s="481"/>
      <c r="BCR151" s="481"/>
      <c r="BCS151" s="481"/>
      <c r="BCT151" s="481"/>
      <c r="BCU151" s="481"/>
      <c r="BCV151" s="481"/>
      <c r="BCW151" s="481"/>
      <c r="BCX151" s="481"/>
      <c r="BCY151" s="481"/>
      <c r="BCZ151" s="481"/>
      <c r="BDA151" s="481"/>
      <c r="BDB151" s="481"/>
      <c r="BDC151" s="481"/>
      <c r="BDD151" s="481"/>
      <c r="BDE151" s="481"/>
      <c r="BDF151" s="481"/>
      <c r="BDG151" s="481"/>
      <c r="BDH151" s="481"/>
      <c r="BDI151" s="481"/>
      <c r="BDJ151" s="481"/>
      <c r="BDK151" s="481"/>
      <c r="BDL151" s="481"/>
      <c r="BDM151" s="481"/>
      <c r="BDN151" s="481"/>
      <c r="BDO151" s="481"/>
      <c r="BDP151" s="481"/>
      <c r="BDQ151" s="481"/>
      <c r="BDR151" s="481"/>
      <c r="BDS151" s="481"/>
      <c r="BDT151" s="481"/>
      <c r="BDU151" s="481"/>
      <c r="BDV151" s="481"/>
      <c r="BDW151" s="481"/>
      <c r="BDX151" s="481"/>
      <c r="BDY151" s="481"/>
      <c r="BDZ151" s="481"/>
      <c r="BEA151" s="481"/>
      <c r="BEB151" s="481"/>
      <c r="BEC151" s="481"/>
      <c r="BED151" s="481"/>
      <c r="BEE151" s="481"/>
      <c r="BEF151" s="481"/>
      <c r="BEG151" s="481"/>
      <c r="BEH151" s="481"/>
      <c r="BEI151" s="481"/>
      <c r="BEJ151" s="481"/>
      <c r="BEK151" s="481"/>
      <c r="BEL151" s="481"/>
      <c r="BEM151" s="481"/>
      <c r="BEN151" s="481"/>
      <c r="BEO151" s="481"/>
      <c r="BEP151" s="481"/>
      <c r="BEQ151" s="481"/>
      <c r="BER151" s="481"/>
      <c r="BES151" s="481"/>
      <c r="BET151" s="481"/>
      <c r="BEU151" s="481"/>
      <c r="BEV151" s="481"/>
      <c r="BEW151" s="481"/>
      <c r="BEX151" s="481"/>
      <c r="BEY151" s="481"/>
      <c r="BEZ151" s="481"/>
      <c r="BFA151" s="481"/>
      <c r="BFB151" s="481"/>
      <c r="BFC151" s="481"/>
      <c r="BFD151" s="481"/>
      <c r="BFE151" s="481"/>
      <c r="BFF151" s="481"/>
      <c r="BFG151" s="481"/>
      <c r="BFH151" s="481"/>
      <c r="BFI151" s="481"/>
      <c r="BFJ151" s="481"/>
      <c r="BFK151" s="481"/>
      <c r="BFL151" s="481"/>
      <c r="BFM151" s="481"/>
      <c r="BFN151" s="481"/>
      <c r="BFO151" s="481"/>
      <c r="BFP151" s="481"/>
      <c r="BFQ151" s="481"/>
      <c r="BFR151" s="481"/>
      <c r="BFS151" s="481"/>
      <c r="BFT151" s="481"/>
      <c r="BFU151" s="481"/>
      <c r="BFV151" s="481"/>
      <c r="BFW151" s="481"/>
      <c r="BFX151" s="481"/>
      <c r="BFY151" s="481"/>
      <c r="BFZ151" s="481"/>
      <c r="BGA151" s="481"/>
      <c r="BGB151" s="481"/>
      <c r="BGC151" s="481"/>
      <c r="BGD151" s="481"/>
      <c r="BGE151" s="481"/>
      <c r="BGF151" s="481"/>
      <c r="BGG151" s="481"/>
      <c r="BGH151" s="481"/>
      <c r="BGI151" s="481"/>
      <c r="BGJ151" s="481"/>
      <c r="BGK151" s="481"/>
      <c r="BGL151" s="481"/>
      <c r="BGM151" s="481"/>
      <c r="BGN151" s="481"/>
      <c r="BGO151" s="481"/>
      <c r="BGP151" s="481"/>
      <c r="BGQ151" s="481"/>
      <c r="BGR151" s="481"/>
      <c r="BGS151" s="481"/>
      <c r="BGT151" s="481"/>
      <c r="BGU151" s="481"/>
      <c r="BGV151" s="481"/>
      <c r="BGW151" s="481"/>
      <c r="BGX151" s="481"/>
      <c r="BGY151" s="481"/>
      <c r="BGZ151" s="481"/>
      <c r="BHA151" s="481"/>
      <c r="BHB151" s="481"/>
      <c r="BHC151" s="481"/>
      <c r="BHD151" s="481"/>
      <c r="BHE151" s="481"/>
      <c r="BHF151" s="481"/>
      <c r="BHG151" s="481"/>
      <c r="BHH151" s="481"/>
      <c r="BHI151" s="481"/>
      <c r="BHJ151" s="481"/>
      <c r="BHK151" s="481"/>
      <c r="BHL151" s="481"/>
      <c r="BHM151" s="481"/>
      <c r="BHN151" s="481"/>
      <c r="BHO151" s="481"/>
      <c r="BHP151" s="481"/>
      <c r="BHQ151" s="481"/>
      <c r="BHR151" s="481"/>
      <c r="BHS151" s="481"/>
      <c r="BHT151" s="481"/>
      <c r="BHU151" s="481"/>
      <c r="BHV151" s="481"/>
      <c r="BHW151" s="481"/>
      <c r="BHX151" s="481"/>
      <c r="BHY151" s="481"/>
      <c r="BHZ151" s="481"/>
      <c r="BIA151" s="481"/>
      <c r="BIB151" s="481"/>
      <c r="BIC151" s="481"/>
      <c r="BID151" s="481"/>
      <c r="BIE151" s="481"/>
      <c r="BIF151" s="481"/>
      <c r="BIG151" s="481"/>
      <c r="BIH151" s="481"/>
      <c r="BII151" s="481"/>
      <c r="BIJ151" s="481"/>
      <c r="BIK151" s="481"/>
      <c r="BIL151" s="481"/>
      <c r="BIM151" s="481"/>
      <c r="BIN151" s="481"/>
      <c r="BIO151" s="481"/>
      <c r="BIP151" s="481"/>
      <c r="BIQ151" s="481"/>
      <c r="BIR151" s="481"/>
      <c r="BIS151" s="481"/>
      <c r="BIT151" s="481"/>
      <c r="BIU151" s="481"/>
      <c r="BIV151" s="481"/>
      <c r="BIW151" s="481"/>
      <c r="BIX151" s="481"/>
      <c r="BIY151" s="481"/>
      <c r="BIZ151" s="481"/>
      <c r="BJA151" s="481"/>
      <c r="BJB151" s="481"/>
      <c r="BJC151" s="481"/>
      <c r="BJD151" s="481"/>
      <c r="BJE151" s="481"/>
      <c r="BJF151" s="481"/>
      <c r="BJG151" s="481"/>
      <c r="BJH151" s="481"/>
      <c r="BJI151" s="481"/>
      <c r="BJJ151" s="481"/>
      <c r="BJK151" s="481"/>
      <c r="BJL151" s="481"/>
      <c r="BJM151" s="481"/>
      <c r="BJN151" s="481"/>
      <c r="BJO151" s="481"/>
      <c r="BJP151" s="481"/>
      <c r="BJQ151" s="481"/>
      <c r="BJR151" s="481"/>
      <c r="BJS151" s="481"/>
      <c r="BJT151" s="481"/>
      <c r="BJU151" s="481"/>
      <c r="BJV151" s="481"/>
      <c r="BJW151" s="481"/>
      <c r="BJX151" s="481"/>
      <c r="BJY151" s="481"/>
      <c r="BJZ151" s="481"/>
      <c r="BKA151" s="481"/>
      <c r="BKB151" s="481"/>
      <c r="BKC151" s="481"/>
      <c r="BKD151" s="481"/>
      <c r="BKE151" s="481"/>
      <c r="BKF151" s="481"/>
      <c r="BKG151" s="481"/>
      <c r="BKH151" s="481"/>
      <c r="BKI151" s="481"/>
      <c r="BKJ151" s="481"/>
      <c r="BKK151" s="481"/>
      <c r="BKL151" s="481"/>
      <c r="BKM151" s="481"/>
      <c r="BKN151" s="481"/>
      <c r="BKO151" s="481"/>
      <c r="BKP151" s="481"/>
      <c r="BKQ151" s="481"/>
      <c r="BKR151" s="481"/>
      <c r="BKS151" s="481"/>
      <c r="BKT151" s="481"/>
      <c r="BKU151" s="481"/>
      <c r="BKV151" s="481"/>
      <c r="BKW151" s="481"/>
      <c r="BKX151" s="481"/>
      <c r="BKY151" s="481"/>
      <c r="BKZ151" s="481"/>
      <c r="BLA151" s="481"/>
      <c r="BLB151" s="481"/>
      <c r="BLC151" s="481"/>
      <c r="BLD151" s="481"/>
      <c r="BLE151" s="481"/>
      <c r="BLF151" s="481"/>
      <c r="BLG151" s="481"/>
      <c r="BLH151" s="481"/>
      <c r="BLI151" s="481"/>
      <c r="BLJ151" s="481"/>
      <c r="BLK151" s="481"/>
      <c r="BLL151" s="481"/>
      <c r="BLM151" s="481"/>
      <c r="BLN151" s="481"/>
      <c r="BLO151" s="481"/>
      <c r="BLP151" s="481"/>
      <c r="BLQ151" s="481"/>
      <c r="BLR151" s="481"/>
      <c r="BLS151" s="481"/>
      <c r="BLT151" s="481"/>
      <c r="BLU151" s="481"/>
      <c r="BLV151" s="481"/>
      <c r="BLW151" s="481"/>
      <c r="BLX151" s="481"/>
      <c r="BLY151" s="481"/>
      <c r="BLZ151" s="481"/>
      <c r="BMA151" s="481"/>
      <c r="BMB151" s="481"/>
      <c r="BMC151" s="481"/>
      <c r="BMD151" s="481"/>
      <c r="BME151" s="481"/>
      <c r="BMF151" s="481"/>
      <c r="BMG151" s="481"/>
      <c r="BMH151" s="481"/>
      <c r="BMI151" s="481"/>
      <c r="BMJ151" s="481"/>
      <c r="BMK151" s="481"/>
      <c r="BML151" s="481"/>
      <c r="BMM151" s="481"/>
      <c r="BMN151" s="481"/>
      <c r="BMO151" s="481"/>
      <c r="BMP151" s="481"/>
      <c r="BMQ151" s="481"/>
      <c r="BMR151" s="481"/>
      <c r="BMS151" s="481"/>
      <c r="BMT151" s="481"/>
      <c r="BMU151" s="481"/>
      <c r="BMV151" s="481"/>
      <c r="BMW151" s="481"/>
      <c r="BMX151" s="481"/>
      <c r="BMY151" s="481"/>
      <c r="BMZ151" s="481"/>
      <c r="BNA151" s="481"/>
      <c r="BNB151" s="481"/>
      <c r="BNC151" s="481"/>
      <c r="BND151" s="481"/>
      <c r="BNE151" s="481"/>
      <c r="BNF151" s="481"/>
      <c r="BNG151" s="481"/>
      <c r="BNH151" s="481"/>
      <c r="BNI151" s="481"/>
      <c r="BNJ151" s="481"/>
      <c r="BNK151" s="481"/>
      <c r="BNL151" s="481"/>
      <c r="BNM151" s="481"/>
      <c r="BNN151" s="481"/>
      <c r="BNO151" s="481"/>
      <c r="BNP151" s="481"/>
      <c r="BNQ151" s="481"/>
      <c r="BNR151" s="481"/>
      <c r="BNS151" s="481"/>
      <c r="BNT151" s="481"/>
      <c r="BNU151" s="481"/>
      <c r="BNV151" s="481"/>
      <c r="BNW151" s="481"/>
      <c r="BNX151" s="481"/>
      <c r="BNY151" s="481"/>
      <c r="BNZ151" s="481"/>
      <c r="BOA151" s="481"/>
      <c r="BOB151" s="481"/>
      <c r="BOC151" s="481"/>
      <c r="BOD151" s="481"/>
      <c r="BOE151" s="481"/>
      <c r="BOF151" s="481"/>
      <c r="BOG151" s="481"/>
      <c r="BOH151" s="481"/>
      <c r="BOI151" s="481"/>
      <c r="BOJ151" s="481"/>
      <c r="BOK151" s="481"/>
      <c r="BOL151" s="481"/>
      <c r="BOM151" s="481"/>
      <c r="BON151" s="481"/>
      <c r="BOO151" s="481"/>
      <c r="BOP151" s="481"/>
      <c r="BOQ151" s="481"/>
      <c r="BOR151" s="481"/>
      <c r="BOS151" s="481"/>
      <c r="BOT151" s="481"/>
      <c r="BOU151" s="481"/>
      <c r="BOV151" s="481"/>
      <c r="BOW151" s="481"/>
      <c r="BOX151" s="481"/>
      <c r="BOY151" s="481"/>
      <c r="BOZ151" s="481"/>
      <c r="BPA151" s="481"/>
      <c r="BPB151" s="481"/>
      <c r="BPC151" s="481"/>
      <c r="BPD151" s="481"/>
      <c r="BPE151" s="481"/>
      <c r="BPF151" s="481"/>
      <c r="BPG151" s="481"/>
      <c r="BPH151" s="481"/>
      <c r="BPI151" s="481"/>
      <c r="BPJ151" s="481"/>
      <c r="BPK151" s="481"/>
      <c r="BPL151" s="481"/>
      <c r="BPM151" s="481"/>
      <c r="BPN151" s="481"/>
      <c r="BPO151" s="481"/>
      <c r="BPP151" s="481"/>
      <c r="BPQ151" s="481"/>
      <c r="BPR151" s="481"/>
      <c r="BPS151" s="481"/>
      <c r="BPT151" s="481"/>
      <c r="BPU151" s="481"/>
      <c r="BPV151" s="481"/>
      <c r="BPW151" s="481"/>
      <c r="BPX151" s="481"/>
      <c r="BPY151" s="481"/>
      <c r="BPZ151" s="481"/>
      <c r="BQA151" s="481"/>
      <c r="BQB151" s="481"/>
      <c r="BQC151" s="481"/>
      <c r="BQD151" s="481"/>
      <c r="BQE151" s="481"/>
      <c r="BQF151" s="481"/>
      <c r="BQG151" s="481"/>
      <c r="BQH151" s="481"/>
      <c r="BQI151" s="481"/>
      <c r="BQJ151" s="481"/>
      <c r="BQK151" s="481"/>
      <c r="BQL151" s="481"/>
      <c r="BQM151" s="481"/>
      <c r="BQN151" s="481"/>
      <c r="BQO151" s="481"/>
      <c r="BQP151" s="481"/>
      <c r="BQQ151" s="481"/>
      <c r="BQR151" s="481"/>
      <c r="BQS151" s="481"/>
      <c r="BQT151" s="481"/>
      <c r="BQU151" s="481"/>
      <c r="BQV151" s="481"/>
      <c r="BQW151" s="481"/>
      <c r="BQX151" s="481"/>
      <c r="BQY151" s="481"/>
      <c r="BQZ151" s="481"/>
      <c r="BRA151" s="481"/>
      <c r="BRB151" s="481"/>
      <c r="BRC151" s="481"/>
      <c r="BRD151" s="481"/>
      <c r="BRE151" s="481"/>
      <c r="BRF151" s="481"/>
      <c r="BRG151" s="481"/>
      <c r="BRH151" s="481"/>
      <c r="BRI151" s="481"/>
      <c r="BRJ151" s="481"/>
      <c r="BRK151" s="481"/>
      <c r="BRL151" s="481"/>
      <c r="BRM151" s="481"/>
      <c r="BRN151" s="481"/>
      <c r="BRO151" s="481"/>
      <c r="BRP151" s="481"/>
      <c r="BRQ151" s="481"/>
      <c r="BRR151" s="481"/>
      <c r="BRS151" s="481"/>
      <c r="BRT151" s="481"/>
      <c r="BRU151" s="481"/>
      <c r="BRV151" s="481"/>
      <c r="BRW151" s="481"/>
      <c r="BRX151" s="481"/>
      <c r="BRY151" s="481"/>
      <c r="BRZ151" s="481"/>
      <c r="BSA151" s="481"/>
      <c r="BSB151" s="481"/>
      <c r="BSC151" s="481"/>
      <c r="BSD151" s="481"/>
      <c r="BSE151" s="481"/>
      <c r="BSF151" s="481"/>
      <c r="BSG151" s="481"/>
      <c r="BSH151" s="481"/>
      <c r="BSI151" s="481"/>
      <c r="BSJ151" s="481"/>
      <c r="BSK151" s="481"/>
      <c r="BSL151" s="481"/>
      <c r="BSM151" s="481"/>
      <c r="BSN151" s="481"/>
      <c r="BSO151" s="481"/>
      <c r="BSP151" s="481"/>
      <c r="BSQ151" s="481"/>
      <c r="BSR151" s="481"/>
      <c r="BSS151" s="481"/>
      <c r="BST151" s="481"/>
      <c r="BSU151" s="481"/>
      <c r="BSV151" s="481"/>
      <c r="BSW151" s="481"/>
      <c r="BSX151" s="481"/>
      <c r="BSY151" s="481"/>
      <c r="BSZ151" s="481"/>
      <c r="BTA151" s="481"/>
      <c r="BTB151" s="481"/>
      <c r="BTC151" s="481"/>
      <c r="BTD151" s="481"/>
      <c r="BTE151" s="481"/>
      <c r="BTF151" s="481"/>
      <c r="BTG151" s="481"/>
      <c r="BTH151" s="481"/>
      <c r="BTI151" s="481"/>
      <c r="BTJ151" s="481"/>
      <c r="BTK151" s="481"/>
      <c r="BTL151" s="481"/>
      <c r="BTM151" s="481"/>
      <c r="BTN151" s="481"/>
      <c r="BTO151" s="481"/>
      <c r="BTP151" s="481"/>
      <c r="BTQ151" s="481"/>
      <c r="BTR151" s="481"/>
      <c r="BTS151" s="481"/>
      <c r="BTT151" s="481"/>
      <c r="BTU151" s="481"/>
      <c r="BTV151" s="481"/>
      <c r="BTW151" s="481"/>
      <c r="BTX151" s="481"/>
      <c r="BTY151" s="481"/>
      <c r="BTZ151" s="481"/>
      <c r="BUA151" s="481"/>
      <c r="BUB151" s="481"/>
      <c r="BUC151" s="481"/>
      <c r="BUD151" s="481"/>
      <c r="BUE151" s="481"/>
      <c r="BUF151" s="481"/>
      <c r="BUG151" s="481"/>
      <c r="BUH151" s="481"/>
      <c r="BUI151" s="481"/>
      <c r="BUJ151" s="481"/>
      <c r="BUK151" s="481"/>
      <c r="BUL151" s="481"/>
      <c r="BUM151" s="481"/>
      <c r="BUN151" s="481"/>
      <c r="BUO151" s="481"/>
      <c r="BUP151" s="481"/>
      <c r="BUQ151" s="481"/>
      <c r="BUR151" s="481"/>
      <c r="BUS151" s="481"/>
      <c r="BUT151" s="481"/>
      <c r="BUU151" s="481"/>
      <c r="BUV151" s="481"/>
      <c r="BUW151" s="481"/>
      <c r="BUX151" s="481"/>
      <c r="BUY151" s="481"/>
      <c r="BUZ151" s="481"/>
      <c r="BVA151" s="481"/>
      <c r="BVB151" s="481"/>
      <c r="BVC151" s="481"/>
      <c r="BVD151" s="481"/>
      <c r="BVE151" s="481"/>
      <c r="BVF151" s="481"/>
      <c r="BVG151" s="481"/>
      <c r="BVH151" s="481"/>
      <c r="BVI151" s="481"/>
      <c r="BVJ151" s="481"/>
      <c r="BVK151" s="481"/>
      <c r="BVL151" s="481"/>
      <c r="BVM151" s="481"/>
      <c r="BVN151" s="481"/>
      <c r="BVO151" s="481"/>
      <c r="BVP151" s="481"/>
      <c r="BVQ151" s="481"/>
      <c r="BVR151" s="481"/>
      <c r="BVS151" s="481"/>
      <c r="BVT151" s="481"/>
      <c r="BVU151" s="481"/>
      <c r="BVV151" s="481"/>
      <c r="BVW151" s="481"/>
      <c r="BVX151" s="481"/>
      <c r="BVY151" s="481"/>
      <c r="BVZ151" s="481"/>
      <c r="BWA151" s="481"/>
      <c r="BWB151" s="481"/>
      <c r="BWC151" s="481"/>
      <c r="BWD151" s="481"/>
      <c r="BWE151" s="481"/>
      <c r="BWF151" s="481"/>
      <c r="BWG151" s="481"/>
      <c r="BWH151" s="481"/>
      <c r="BWI151" s="481"/>
      <c r="BWJ151" s="481"/>
      <c r="BWK151" s="481"/>
      <c r="BWL151" s="481"/>
      <c r="BWM151" s="481"/>
      <c r="BWN151" s="481"/>
      <c r="BWO151" s="481"/>
      <c r="BWP151" s="481"/>
      <c r="BWQ151" s="481"/>
      <c r="BWR151" s="481"/>
      <c r="BWS151" s="481"/>
      <c r="BWT151" s="481"/>
      <c r="BWU151" s="481"/>
      <c r="BWV151" s="481"/>
      <c r="BWW151" s="481"/>
      <c r="BWX151" s="481"/>
      <c r="BWY151" s="481"/>
      <c r="BWZ151" s="481"/>
      <c r="BXA151" s="481"/>
      <c r="BXB151" s="481"/>
      <c r="BXC151" s="481"/>
      <c r="BXD151" s="481"/>
      <c r="BXE151" s="481"/>
      <c r="BXF151" s="481"/>
      <c r="BXG151" s="481"/>
      <c r="BXH151" s="481"/>
      <c r="BXI151" s="481"/>
      <c r="BXJ151" s="481"/>
      <c r="BXK151" s="481"/>
      <c r="BXL151" s="481"/>
      <c r="BXM151" s="481"/>
      <c r="BXN151" s="481"/>
      <c r="BXO151" s="481"/>
      <c r="BXP151" s="481"/>
      <c r="BXQ151" s="481"/>
      <c r="BXR151" s="481"/>
      <c r="BXS151" s="481"/>
      <c r="BXT151" s="481"/>
      <c r="BXU151" s="481"/>
      <c r="BXV151" s="481"/>
      <c r="BXW151" s="481"/>
      <c r="BXX151" s="481"/>
      <c r="BXY151" s="481"/>
      <c r="BXZ151" s="481"/>
      <c r="BYA151" s="481"/>
      <c r="BYB151" s="481"/>
      <c r="BYC151" s="481"/>
      <c r="BYD151" s="481"/>
      <c r="BYE151" s="481"/>
      <c r="BYF151" s="481"/>
      <c r="BYG151" s="481"/>
      <c r="BYH151" s="481"/>
      <c r="BYI151" s="481"/>
      <c r="BYJ151" s="481"/>
      <c r="BYK151" s="481"/>
      <c r="BYL151" s="481"/>
      <c r="BYM151" s="481"/>
      <c r="BYN151" s="481"/>
      <c r="BYO151" s="481"/>
      <c r="BYP151" s="481"/>
      <c r="BYQ151" s="481"/>
      <c r="BYR151" s="481"/>
      <c r="BYS151" s="481"/>
      <c r="BYT151" s="481"/>
      <c r="BYU151" s="481"/>
      <c r="BYV151" s="481"/>
      <c r="BYW151" s="481"/>
      <c r="BYX151" s="481"/>
      <c r="BYY151" s="481"/>
      <c r="BYZ151" s="481"/>
      <c r="BZA151" s="481"/>
      <c r="BZB151" s="481"/>
      <c r="BZC151" s="481"/>
      <c r="BZD151" s="481"/>
      <c r="BZE151" s="481"/>
      <c r="BZF151" s="481"/>
      <c r="BZG151" s="481"/>
      <c r="BZH151" s="481"/>
      <c r="BZI151" s="481"/>
      <c r="BZJ151" s="481"/>
      <c r="BZK151" s="481"/>
      <c r="BZL151" s="481"/>
      <c r="BZM151" s="481"/>
      <c r="BZN151" s="481"/>
      <c r="BZO151" s="481"/>
      <c r="BZP151" s="481"/>
      <c r="BZQ151" s="481"/>
      <c r="BZR151" s="481"/>
      <c r="BZS151" s="481"/>
      <c r="BZT151" s="481"/>
      <c r="BZU151" s="481"/>
      <c r="BZV151" s="481"/>
      <c r="BZW151" s="481"/>
      <c r="BZX151" s="481"/>
      <c r="BZY151" s="481"/>
      <c r="BZZ151" s="481"/>
      <c r="CAA151" s="481"/>
      <c r="CAB151" s="481"/>
      <c r="CAC151" s="481"/>
      <c r="CAD151" s="481"/>
      <c r="CAE151" s="481"/>
      <c r="CAF151" s="481"/>
      <c r="CAG151" s="481"/>
      <c r="CAH151" s="481"/>
      <c r="CAI151" s="481"/>
      <c r="CAJ151" s="481"/>
      <c r="CAK151" s="481"/>
      <c r="CAL151" s="481"/>
      <c r="CAM151" s="481"/>
      <c r="CAN151" s="481"/>
      <c r="CAO151" s="481"/>
      <c r="CAP151" s="481"/>
      <c r="CAQ151" s="481"/>
      <c r="CAR151" s="481"/>
      <c r="CAS151" s="481"/>
      <c r="CAT151" s="481"/>
      <c r="CAU151" s="481"/>
      <c r="CAV151" s="481"/>
      <c r="CAW151" s="481"/>
      <c r="CAX151" s="481"/>
      <c r="CAY151" s="481"/>
      <c r="CAZ151" s="481"/>
      <c r="CBA151" s="481"/>
      <c r="CBB151" s="481"/>
      <c r="CBC151" s="481"/>
      <c r="CBD151" s="481"/>
      <c r="CBE151" s="481"/>
      <c r="CBF151" s="481"/>
      <c r="CBG151" s="481"/>
      <c r="CBH151" s="481"/>
      <c r="CBI151" s="481"/>
      <c r="CBJ151" s="481"/>
      <c r="CBK151" s="481"/>
      <c r="CBL151" s="481"/>
      <c r="CBM151" s="481"/>
      <c r="CBN151" s="481"/>
      <c r="CBO151" s="481"/>
      <c r="CBP151" s="481"/>
      <c r="CBQ151" s="481"/>
      <c r="CBR151" s="481"/>
      <c r="CBS151" s="481"/>
      <c r="CBT151" s="481"/>
      <c r="CBU151" s="481"/>
      <c r="CBV151" s="481"/>
      <c r="CBW151" s="481"/>
      <c r="CBX151" s="481"/>
      <c r="CBY151" s="481"/>
      <c r="CBZ151" s="481"/>
      <c r="CCA151" s="481"/>
      <c r="CCB151" s="481"/>
      <c r="CCC151" s="481"/>
      <c r="CCD151" s="481"/>
      <c r="CCE151" s="481"/>
      <c r="CCF151" s="481"/>
      <c r="CCG151" s="481"/>
      <c r="CCH151" s="481"/>
      <c r="CCI151" s="481"/>
      <c r="CCJ151" s="481"/>
      <c r="CCK151" s="481"/>
      <c r="CCL151" s="481"/>
      <c r="CCM151" s="481"/>
      <c r="CCN151" s="481"/>
      <c r="CCO151" s="481"/>
      <c r="CCP151" s="481"/>
      <c r="CCQ151" s="481"/>
      <c r="CCR151" s="481"/>
      <c r="CCS151" s="481"/>
      <c r="CCT151" s="481"/>
      <c r="CCU151" s="481"/>
      <c r="CCV151" s="481"/>
      <c r="CCW151" s="481"/>
      <c r="CCX151" s="481"/>
      <c r="CCY151" s="481"/>
      <c r="CCZ151" s="481"/>
      <c r="CDA151" s="481"/>
      <c r="CDB151" s="481"/>
      <c r="CDC151" s="481"/>
      <c r="CDD151" s="481"/>
      <c r="CDE151" s="481"/>
      <c r="CDF151" s="481"/>
      <c r="CDG151" s="481"/>
      <c r="CDH151" s="481"/>
      <c r="CDI151" s="481"/>
      <c r="CDJ151" s="481"/>
      <c r="CDK151" s="481"/>
      <c r="CDL151" s="481"/>
      <c r="CDM151" s="481"/>
      <c r="CDN151" s="481"/>
      <c r="CDO151" s="481"/>
      <c r="CDP151" s="481"/>
      <c r="CDQ151" s="481"/>
      <c r="CDR151" s="481"/>
      <c r="CDS151" s="481"/>
      <c r="CDT151" s="481"/>
      <c r="CDU151" s="481"/>
      <c r="CDV151" s="481"/>
      <c r="CDW151" s="481"/>
      <c r="CDX151" s="481"/>
      <c r="CDY151" s="481"/>
      <c r="CDZ151" s="481"/>
      <c r="CEA151" s="481"/>
      <c r="CEB151" s="481"/>
      <c r="CEC151" s="481"/>
      <c r="CED151" s="481"/>
      <c r="CEE151" s="481"/>
      <c r="CEF151" s="481"/>
      <c r="CEG151" s="481"/>
      <c r="CEH151" s="481"/>
      <c r="CEI151" s="481"/>
      <c r="CEJ151" s="481"/>
      <c r="CEK151" s="481"/>
      <c r="CEL151" s="481"/>
      <c r="CEM151" s="481"/>
      <c r="CEN151" s="481"/>
      <c r="CEO151" s="481"/>
      <c r="CEP151" s="481"/>
      <c r="CEQ151" s="481"/>
      <c r="CER151" s="481"/>
      <c r="CES151" s="481"/>
      <c r="CET151" s="481"/>
      <c r="CEU151" s="481"/>
      <c r="CEV151" s="481"/>
      <c r="CEW151" s="481"/>
      <c r="CEX151" s="481"/>
      <c r="CEY151" s="481"/>
      <c r="CEZ151" s="481"/>
      <c r="CFA151" s="481"/>
      <c r="CFB151" s="481"/>
      <c r="CFC151" s="481"/>
      <c r="CFD151" s="481"/>
      <c r="CFE151" s="481"/>
      <c r="CFF151" s="481"/>
      <c r="CFG151" s="481"/>
      <c r="CFH151" s="481"/>
      <c r="CFI151" s="481"/>
      <c r="CFJ151" s="481"/>
      <c r="CFK151" s="481"/>
      <c r="CFL151" s="481"/>
      <c r="CFM151" s="481"/>
      <c r="CFN151" s="481"/>
      <c r="CFO151" s="481"/>
      <c r="CFP151" s="481"/>
      <c r="CFQ151" s="481"/>
      <c r="CFR151" s="481"/>
      <c r="CFS151" s="481"/>
      <c r="CFT151" s="481"/>
      <c r="CFU151" s="481"/>
      <c r="CFV151" s="481"/>
      <c r="CFW151" s="481"/>
      <c r="CFX151" s="481"/>
      <c r="CFY151" s="481"/>
      <c r="CFZ151" s="481"/>
      <c r="CGA151" s="481"/>
      <c r="CGB151" s="481"/>
      <c r="CGC151" s="481"/>
      <c r="CGD151" s="481"/>
      <c r="CGE151" s="481"/>
      <c r="CGF151" s="481"/>
      <c r="CGG151" s="481"/>
      <c r="CGH151" s="481"/>
      <c r="CGI151" s="481"/>
      <c r="CGJ151" s="481"/>
      <c r="CGK151" s="481"/>
      <c r="CGL151" s="481"/>
      <c r="CGM151" s="481"/>
      <c r="CGN151" s="481"/>
      <c r="CGO151" s="481"/>
      <c r="CGP151" s="481"/>
      <c r="CGQ151" s="481"/>
      <c r="CGR151" s="481"/>
      <c r="CGS151" s="481"/>
      <c r="CGT151" s="481"/>
      <c r="CGU151" s="481"/>
      <c r="CGV151" s="481"/>
      <c r="CGW151" s="481"/>
      <c r="CGX151" s="481"/>
      <c r="CGY151" s="481"/>
      <c r="CGZ151" s="481"/>
      <c r="CHA151" s="481"/>
      <c r="CHB151" s="481"/>
      <c r="CHC151" s="481"/>
      <c r="CHD151" s="481"/>
      <c r="CHE151" s="481"/>
      <c r="CHF151" s="481"/>
      <c r="CHG151" s="481"/>
      <c r="CHH151" s="481"/>
      <c r="CHI151" s="481"/>
      <c r="CHJ151" s="481"/>
      <c r="CHK151" s="481"/>
      <c r="CHL151" s="481"/>
      <c r="CHM151" s="481"/>
      <c r="CHN151" s="481"/>
      <c r="CHO151" s="481"/>
      <c r="CHP151" s="481"/>
      <c r="CHQ151" s="481"/>
      <c r="CHR151" s="481"/>
      <c r="CHS151" s="481"/>
      <c r="CHT151" s="481"/>
      <c r="CHU151" s="481"/>
      <c r="CHV151" s="481"/>
      <c r="CHW151" s="481"/>
      <c r="CHX151" s="481"/>
      <c r="CHY151" s="481"/>
      <c r="CHZ151" s="481"/>
      <c r="CIA151" s="481"/>
      <c r="CIB151" s="481"/>
      <c r="CIC151" s="481"/>
      <c r="CID151" s="481"/>
      <c r="CIE151" s="481"/>
      <c r="CIF151" s="481"/>
      <c r="CIG151" s="481"/>
      <c r="CIH151" s="481"/>
      <c r="CII151" s="481"/>
      <c r="CIJ151" s="481"/>
      <c r="CIK151" s="481"/>
      <c r="CIL151" s="481"/>
      <c r="CIM151" s="481"/>
      <c r="CIN151" s="481"/>
      <c r="CIO151" s="481"/>
      <c r="CIP151" s="481"/>
      <c r="CIQ151" s="481"/>
      <c r="CIR151" s="481"/>
      <c r="CIS151" s="481"/>
      <c r="CIT151" s="481"/>
      <c r="CIU151" s="481"/>
      <c r="CIV151" s="481"/>
      <c r="CIW151" s="481"/>
      <c r="CIX151" s="481"/>
      <c r="CIY151" s="481"/>
      <c r="CIZ151" s="481"/>
      <c r="CJA151" s="481"/>
      <c r="CJB151" s="481"/>
      <c r="CJC151" s="481"/>
      <c r="CJD151" s="481"/>
      <c r="CJE151" s="481"/>
      <c r="CJF151" s="481"/>
      <c r="CJG151" s="481"/>
      <c r="CJH151" s="481"/>
      <c r="CJI151" s="481"/>
      <c r="CJJ151" s="481"/>
      <c r="CJK151" s="481"/>
      <c r="CJL151" s="481"/>
      <c r="CJM151" s="481"/>
      <c r="CJN151" s="481"/>
      <c r="CJO151" s="481"/>
      <c r="CJP151" s="481"/>
      <c r="CJQ151" s="481"/>
      <c r="CJR151" s="481"/>
      <c r="CJS151" s="481"/>
      <c r="CJT151" s="481"/>
      <c r="CJU151" s="481"/>
      <c r="CJV151" s="481"/>
      <c r="CJW151" s="481"/>
      <c r="CJX151" s="481"/>
      <c r="CJY151" s="481"/>
      <c r="CJZ151" s="481"/>
      <c r="CKA151" s="481"/>
      <c r="CKB151" s="481"/>
      <c r="CKC151" s="481"/>
      <c r="CKD151" s="481"/>
      <c r="CKE151" s="481"/>
      <c r="CKF151" s="481"/>
      <c r="CKG151" s="481"/>
      <c r="CKH151" s="481"/>
      <c r="CKI151" s="481"/>
      <c r="CKJ151" s="481"/>
      <c r="CKK151" s="481"/>
      <c r="CKL151" s="481"/>
      <c r="CKM151" s="481"/>
      <c r="CKN151" s="481"/>
      <c r="CKO151" s="481"/>
      <c r="CKP151" s="481"/>
      <c r="CKQ151" s="481"/>
      <c r="CKR151" s="481"/>
      <c r="CKS151" s="481"/>
      <c r="CKT151" s="481"/>
      <c r="CKU151" s="481"/>
      <c r="CKV151" s="481"/>
      <c r="CKW151" s="481"/>
      <c r="CKX151" s="481"/>
      <c r="CKY151" s="481"/>
      <c r="CKZ151" s="481"/>
      <c r="CLA151" s="481"/>
      <c r="CLB151" s="481"/>
      <c r="CLC151" s="481"/>
      <c r="CLD151" s="481"/>
      <c r="CLE151" s="481"/>
      <c r="CLF151" s="481"/>
      <c r="CLG151" s="481"/>
      <c r="CLH151" s="481"/>
      <c r="CLI151" s="481"/>
      <c r="CLJ151" s="481"/>
      <c r="CLK151" s="481"/>
      <c r="CLL151" s="481"/>
      <c r="CLM151" s="481"/>
      <c r="CLN151" s="481"/>
      <c r="CLO151" s="481"/>
      <c r="CLP151" s="481"/>
      <c r="CLQ151" s="481"/>
      <c r="CLR151" s="481"/>
      <c r="CLS151" s="481"/>
      <c r="CLT151" s="481"/>
      <c r="CLU151" s="481"/>
      <c r="CLV151" s="481"/>
      <c r="CLW151" s="481"/>
      <c r="CLX151" s="481"/>
      <c r="CLY151" s="481"/>
      <c r="CLZ151" s="481"/>
      <c r="CMA151" s="481"/>
      <c r="CMB151" s="481"/>
      <c r="CMC151" s="481"/>
      <c r="CMD151" s="481"/>
      <c r="CME151" s="481"/>
      <c r="CMF151" s="481"/>
      <c r="CMG151" s="481"/>
      <c r="CMH151" s="481"/>
      <c r="CMI151" s="481"/>
      <c r="CMJ151" s="481"/>
      <c r="CMK151" s="481"/>
      <c r="CML151" s="481"/>
      <c r="CMM151" s="481"/>
      <c r="CMN151" s="481"/>
      <c r="CMO151" s="481"/>
      <c r="CMP151" s="481"/>
      <c r="CMQ151" s="481"/>
      <c r="CMR151" s="481"/>
      <c r="CMS151" s="481"/>
      <c r="CMT151" s="481"/>
      <c r="CMU151" s="481"/>
      <c r="CMV151" s="481"/>
      <c r="CMW151" s="481"/>
      <c r="CMX151" s="481"/>
      <c r="CMY151" s="481"/>
      <c r="CMZ151" s="481"/>
      <c r="CNA151" s="481"/>
      <c r="CNB151" s="481"/>
      <c r="CNC151" s="481"/>
      <c r="CND151" s="481"/>
      <c r="CNE151" s="481"/>
      <c r="CNF151" s="481"/>
      <c r="CNG151" s="481"/>
      <c r="CNH151" s="481"/>
      <c r="CNI151" s="481"/>
      <c r="CNJ151" s="481"/>
      <c r="CNK151" s="481"/>
      <c r="CNL151" s="481"/>
      <c r="CNM151" s="481"/>
      <c r="CNN151" s="481"/>
      <c r="CNO151" s="481"/>
      <c r="CNP151" s="481"/>
      <c r="CNQ151" s="481"/>
      <c r="CNR151" s="481"/>
      <c r="CNS151" s="481"/>
      <c r="CNT151" s="481"/>
      <c r="CNU151" s="481"/>
      <c r="CNV151" s="481"/>
      <c r="CNW151" s="481"/>
      <c r="CNX151" s="481"/>
      <c r="CNY151" s="481"/>
      <c r="CNZ151" s="481"/>
      <c r="COA151" s="481"/>
      <c r="COB151" s="481"/>
      <c r="COC151" s="481"/>
      <c r="COD151" s="481"/>
      <c r="COE151" s="481"/>
      <c r="COF151" s="481"/>
      <c r="COG151" s="481"/>
      <c r="COH151" s="481"/>
      <c r="COI151" s="481"/>
      <c r="COJ151" s="481"/>
      <c r="COK151" s="481"/>
      <c r="COL151" s="481"/>
      <c r="COM151" s="481"/>
      <c r="CON151" s="481"/>
      <c r="COO151" s="481"/>
      <c r="COP151" s="481"/>
      <c r="COQ151" s="481"/>
      <c r="COR151" s="481"/>
      <c r="COS151" s="481"/>
      <c r="COT151" s="481"/>
      <c r="COU151" s="481"/>
      <c r="COV151" s="481"/>
      <c r="COW151" s="481"/>
      <c r="COX151" s="481"/>
      <c r="COY151" s="481"/>
      <c r="COZ151" s="481"/>
      <c r="CPA151" s="481"/>
      <c r="CPB151" s="481"/>
      <c r="CPC151" s="481"/>
      <c r="CPD151" s="481"/>
      <c r="CPE151" s="481"/>
      <c r="CPF151" s="481"/>
      <c r="CPG151" s="481"/>
      <c r="CPH151" s="481"/>
      <c r="CPI151" s="481"/>
      <c r="CPJ151" s="481"/>
      <c r="CPK151" s="481"/>
      <c r="CPL151" s="481"/>
      <c r="CPM151" s="481"/>
      <c r="CPN151" s="481"/>
      <c r="CPO151" s="481"/>
      <c r="CPP151" s="481"/>
      <c r="CPQ151" s="481"/>
      <c r="CPR151" s="481"/>
      <c r="CPS151" s="481"/>
      <c r="CPT151" s="481"/>
      <c r="CPU151" s="481"/>
      <c r="CPV151" s="481"/>
      <c r="CPW151" s="481"/>
      <c r="CPX151" s="481"/>
      <c r="CPY151" s="481"/>
      <c r="CPZ151" s="481"/>
      <c r="CQA151" s="481"/>
      <c r="CQB151" s="481"/>
      <c r="CQC151" s="481"/>
      <c r="CQD151" s="481"/>
      <c r="CQE151" s="481"/>
      <c r="CQF151" s="481"/>
      <c r="CQG151" s="481"/>
      <c r="CQH151" s="481"/>
      <c r="CQI151" s="481"/>
      <c r="CQJ151" s="481"/>
      <c r="CQK151" s="481"/>
      <c r="CQL151" s="481"/>
      <c r="CQM151" s="481"/>
      <c r="CQN151" s="481"/>
      <c r="CQO151" s="481"/>
      <c r="CQP151" s="481"/>
      <c r="CQQ151" s="481"/>
      <c r="CQR151" s="481"/>
      <c r="CQS151" s="481"/>
      <c r="CQT151" s="481"/>
      <c r="CQU151" s="481"/>
      <c r="CQV151" s="481"/>
      <c r="CQW151" s="481"/>
      <c r="CQX151" s="481"/>
      <c r="CQY151" s="481"/>
      <c r="CQZ151" s="481"/>
      <c r="CRA151" s="481"/>
      <c r="CRB151" s="481"/>
      <c r="CRC151" s="481"/>
      <c r="CRD151" s="481"/>
      <c r="CRE151" s="481"/>
      <c r="CRF151" s="481"/>
      <c r="CRG151" s="481"/>
      <c r="CRH151" s="481"/>
      <c r="CRI151" s="481"/>
      <c r="CRJ151" s="481"/>
      <c r="CRK151" s="481"/>
      <c r="CRL151" s="481"/>
      <c r="CRM151" s="481"/>
      <c r="CRN151" s="481"/>
      <c r="CRO151" s="481"/>
      <c r="CRP151" s="481"/>
      <c r="CRQ151" s="481"/>
      <c r="CRR151" s="481"/>
      <c r="CRS151" s="481"/>
      <c r="CRT151" s="481"/>
      <c r="CRU151" s="481"/>
      <c r="CRV151" s="481"/>
      <c r="CRW151" s="481"/>
      <c r="CRX151" s="481"/>
      <c r="CRY151" s="481"/>
      <c r="CRZ151" s="481"/>
      <c r="CSA151" s="481"/>
      <c r="CSB151" s="481"/>
      <c r="CSC151" s="481"/>
      <c r="CSD151" s="481"/>
      <c r="CSE151" s="481"/>
      <c r="CSF151" s="481"/>
      <c r="CSG151" s="481"/>
      <c r="CSH151" s="481"/>
      <c r="CSI151" s="481"/>
      <c r="CSJ151" s="481"/>
      <c r="CSK151" s="481"/>
      <c r="CSL151" s="481"/>
      <c r="CSM151" s="481"/>
      <c r="CSN151" s="481"/>
      <c r="CSO151" s="481"/>
      <c r="CSP151" s="481"/>
      <c r="CSQ151" s="481"/>
      <c r="CSR151" s="481"/>
      <c r="CSS151" s="481"/>
      <c r="CST151" s="481"/>
      <c r="CSU151" s="481"/>
      <c r="CSV151" s="481"/>
      <c r="CSW151" s="481"/>
      <c r="CSX151" s="481"/>
      <c r="CSY151" s="481"/>
      <c r="CSZ151" s="481"/>
      <c r="CTA151" s="481"/>
      <c r="CTB151" s="481"/>
      <c r="CTC151" s="481"/>
      <c r="CTD151" s="481"/>
      <c r="CTE151" s="481"/>
      <c r="CTF151" s="481"/>
      <c r="CTG151" s="481"/>
      <c r="CTH151" s="481"/>
      <c r="CTI151" s="481"/>
      <c r="CTJ151" s="481"/>
      <c r="CTK151" s="481"/>
      <c r="CTL151" s="481"/>
      <c r="CTM151" s="481"/>
      <c r="CTN151" s="481"/>
      <c r="CTO151" s="481"/>
      <c r="CTP151" s="481"/>
      <c r="CTQ151" s="481"/>
      <c r="CTR151" s="481"/>
      <c r="CTS151" s="481"/>
      <c r="CTT151" s="481"/>
      <c r="CTU151" s="481"/>
      <c r="CTV151" s="481"/>
      <c r="CTW151" s="481"/>
      <c r="CTX151" s="481"/>
      <c r="CTY151" s="481"/>
      <c r="CTZ151" s="481"/>
      <c r="CUA151" s="481"/>
      <c r="CUB151" s="481"/>
      <c r="CUC151" s="481"/>
      <c r="CUD151" s="481"/>
      <c r="CUE151" s="481"/>
      <c r="CUF151" s="481"/>
      <c r="CUG151" s="481"/>
      <c r="CUH151" s="481"/>
      <c r="CUI151" s="481"/>
      <c r="CUJ151" s="481"/>
      <c r="CUK151" s="481"/>
      <c r="CUL151" s="481"/>
      <c r="CUM151" s="481"/>
      <c r="CUN151" s="481"/>
      <c r="CUO151" s="481"/>
      <c r="CUP151" s="481"/>
      <c r="CUQ151" s="481"/>
      <c r="CUR151" s="481"/>
      <c r="CUS151" s="481"/>
      <c r="CUT151" s="481"/>
      <c r="CUU151" s="481"/>
      <c r="CUV151" s="481"/>
      <c r="CUW151" s="481"/>
      <c r="CUX151" s="481"/>
      <c r="CUY151" s="481"/>
      <c r="CUZ151" s="481"/>
      <c r="CVA151" s="481"/>
      <c r="CVB151" s="481"/>
      <c r="CVC151" s="481"/>
      <c r="CVD151" s="481"/>
      <c r="CVE151" s="481"/>
      <c r="CVF151" s="481"/>
      <c r="CVG151" s="481"/>
      <c r="CVH151" s="481"/>
      <c r="CVI151" s="481"/>
      <c r="CVJ151" s="481"/>
      <c r="CVK151" s="481"/>
      <c r="CVL151" s="481"/>
      <c r="CVM151" s="481"/>
      <c r="CVN151" s="481"/>
      <c r="CVO151" s="481"/>
      <c r="CVP151" s="481"/>
      <c r="CVQ151" s="481"/>
      <c r="CVR151" s="481"/>
      <c r="CVS151" s="481"/>
      <c r="CVT151" s="481"/>
      <c r="CVU151" s="481"/>
      <c r="CVV151" s="481"/>
      <c r="CVW151" s="481"/>
      <c r="CVX151" s="481"/>
      <c r="CVY151" s="481"/>
      <c r="CVZ151" s="481"/>
      <c r="CWA151" s="481"/>
      <c r="CWB151" s="481"/>
      <c r="CWC151" s="481"/>
      <c r="CWD151" s="481"/>
      <c r="CWE151" s="481"/>
      <c r="CWF151" s="481"/>
      <c r="CWG151" s="481"/>
      <c r="CWH151" s="481"/>
      <c r="CWI151" s="481"/>
      <c r="CWJ151" s="481"/>
      <c r="CWK151" s="481"/>
      <c r="CWL151" s="481"/>
      <c r="CWM151" s="481"/>
      <c r="CWN151" s="481"/>
      <c r="CWO151" s="481"/>
      <c r="CWP151" s="481"/>
      <c r="CWQ151" s="481"/>
      <c r="CWR151" s="481"/>
      <c r="CWS151" s="481"/>
      <c r="CWT151" s="481"/>
      <c r="CWU151" s="481"/>
      <c r="CWV151" s="481"/>
      <c r="CWW151" s="481"/>
      <c r="CWX151" s="481"/>
      <c r="CWY151" s="481"/>
      <c r="CWZ151" s="481"/>
      <c r="CXA151" s="481"/>
      <c r="CXB151" s="481"/>
      <c r="CXC151" s="481"/>
      <c r="CXD151" s="481"/>
      <c r="CXE151" s="481"/>
      <c r="CXF151" s="481"/>
      <c r="CXG151" s="481"/>
      <c r="CXH151" s="481"/>
      <c r="CXI151" s="481"/>
      <c r="CXJ151" s="481"/>
      <c r="CXK151" s="481"/>
      <c r="CXL151" s="481"/>
      <c r="CXM151" s="481"/>
      <c r="CXN151" s="481"/>
      <c r="CXO151" s="481"/>
      <c r="CXP151" s="481"/>
      <c r="CXQ151" s="481"/>
      <c r="CXR151" s="481"/>
      <c r="CXS151" s="481"/>
      <c r="CXT151" s="481"/>
      <c r="CXU151" s="481"/>
      <c r="CXV151" s="481"/>
      <c r="CXW151" s="481"/>
      <c r="CXX151" s="481"/>
      <c r="CXY151" s="481"/>
      <c r="CXZ151" s="481"/>
      <c r="CYA151" s="481"/>
      <c r="CYB151" s="481"/>
      <c r="CYC151" s="481"/>
      <c r="CYD151" s="481"/>
      <c r="CYE151" s="481"/>
      <c r="CYF151" s="481"/>
      <c r="CYG151" s="481"/>
      <c r="CYH151" s="481"/>
      <c r="CYI151" s="481"/>
      <c r="CYJ151" s="481"/>
      <c r="CYK151" s="481"/>
      <c r="CYL151" s="481"/>
      <c r="CYM151" s="481"/>
      <c r="CYN151" s="481"/>
      <c r="CYO151" s="481"/>
      <c r="CYP151" s="481"/>
      <c r="CYQ151" s="481"/>
      <c r="CYR151" s="481"/>
      <c r="CYS151" s="481"/>
      <c r="CYT151" s="481"/>
      <c r="CYU151" s="481"/>
      <c r="CYV151" s="481"/>
      <c r="CYW151" s="481"/>
      <c r="CYX151" s="481"/>
      <c r="CYY151" s="481"/>
      <c r="CYZ151" s="481"/>
      <c r="CZA151" s="481"/>
      <c r="CZB151" s="481"/>
      <c r="CZC151" s="481"/>
      <c r="CZD151" s="481"/>
      <c r="CZE151" s="481"/>
      <c r="CZF151" s="481"/>
      <c r="CZG151" s="481"/>
      <c r="CZH151" s="481"/>
      <c r="CZI151" s="481"/>
      <c r="CZJ151" s="481"/>
      <c r="CZK151" s="481"/>
      <c r="CZL151" s="481"/>
      <c r="CZM151" s="481"/>
      <c r="CZN151" s="481"/>
      <c r="CZO151" s="481"/>
      <c r="CZP151" s="481"/>
      <c r="CZQ151" s="481"/>
      <c r="CZR151" s="481"/>
      <c r="CZS151" s="481"/>
      <c r="CZT151" s="481"/>
      <c r="CZU151" s="481"/>
      <c r="CZV151" s="481"/>
      <c r="CZW151" s="481"/>
      <c r="CZX151" s="481"/>
      <c r="CZY151" s="481"/>
      <c r="CZZ151" s="481"/>
      <c r="DAA151" s="481"/>
      <c r="DAB151" s="481"/>
      <c r="DAC151" s="481"/>
      <c r="DAD151" s="481"/>
      <c r="DAE151" s="481"/>
      <c r="DAF151" s="481"/>
      <c r="DAG151" s="481"/>
      <c r="DAH151" s="481"/>
      <c r="DAI151" s="481"/>
      <c r="DAJ151" s="481"/>
      <c r="DAK151" s="481"/>
      <c r="DAL151" s="481"/>
      <c r="DAM151" s="481"/>
      <c r="DAN151" s="481"/>
      <c r="DAO151" s="481"/>
      <c r="DAP151" s="481"/>
      <c r="DAQ151" s="481"/>
      <c r="DAR151" s="481"/>
      <c r="DAS151" s="481"/>
      <c r="DAT151" s="481"/>
      <c r="DAU151" s="481"/>
      <c r="DAV151" s="481"/>
      <c r="DAW151" s="481"/>
      <c r="DAX151" s="481"/>
      <c r="DAY151" s="481"/>
      <c r="DAZ151" s="481"/>
      <c r="DBA151" s="481"/>
      <c r="DBB151" s="481"/>
      <c r="DBC151" s="481"/>
      <c r="DBD151" s="481"/>
      <c r="DBE151" s="481"/>
      <c r="DBF151" s="481"/>
      <c r="DBG151" s="481"/>
      <c r="DBH151" s="481"/>
      <c r="DBI151" s="481"/>
      <c r="DBJ151" s="481"/>
      <c r="DBK151" s="481"/>
      <c r="DBL151" s="481"/>
      <c r="DBM151" s="481"/>
      <c r="DBN151" s="481"/>
      <c r="DBO151" s="481"/>
      <c r="DBP151" s="481"/>
      <c r="DBQ151" s="481"/>
      <c r="DBR151" s="481"/>
      <c r="DBS151" s="481"/>
      <c r="DBT151" s="481"/>
      <c r="DBU151" s="481"/>
      <c r="DBV151" s="481"/>
      <c r="DBW151" s="481"/>
      <c r="DBX151" s="481"/>
      <c r="DBY151" s="481"/>
      <c r="DBZ151" s="481"/>
      <c r="DCA151" s="481"/>
      <c r="DCB151" s="481"/>
      <c r="DCC151" s="481"/>
      <c r="DCD151" s="481"/>
      <c r="DCE151" s="481"/>
      <c r="DCF151" s="481"/>
      <c r="DCG151" s="481"/>
      <c r="DCH151" s="481"/>
      <c r="DCI151" s="481"/>
      <c r="DCJ151" s="481"/>
      <c r="DCK151" s="481"/>
      <c r="DCL151" s="481"/>
      <c r="DCM151" s="481"/>
      <c r="DCN151" s="481"/>
      <c r="DCO151" s="481"/>
      <c r="DCP151" s="481"/>
      <c r="DCQ151" s="481"/>
      <c r="DCR151" s="481"/>
      <c r="DCS151" s="481"/>
      <c r="DCT151" s="481"/>
      <c r="DCU151" s="481"/>
      <c r="DCV151" s="481"/>
      <c r="DCW151" s="481"/>
      <c r="DCX151" s="481"/>
      <c r="DCY151" s="481"/>
      <c r="DCZ151" s="481"/>
      <c r="DDA151" s="481"/>
      <c r="DDB151" s="481"/>
      <c r="DDC151" s="481"/>
      <c r="DDD151" s="481"/>
      <c r="DDE151" s="481"/>
      <c r="DDF151" s="481"/>
      <c r="DDG151" s="481"/>
      <c r="DDH151" s="481"/>
      <c r="DDI151" s="481"/>
      <c r="DDJ151" s="481"/>
      <c r="DDK151" s="481"/>
      <c r="DDL151" s="481"/>
      <c r="DDM151" s="481"/>
      <c r="DDN151" s="481"/>
      <c r="DDO151" s="481"/>
      <c r="DDP151" s="481"/>
      <c r="DDQ151" s="481"/>
      <c r="DDR151" s="481"/>
      <c r="DDS151" s="481"/>
      <c r="DDT151" s="481"/>
      <c r="DDU151" s="481"/>
      <c r="DDV151" s="481"/>
      <c r="DDW151" s="481"/>
      <c r="DDX151" s="481"/>
      <c r="DDY151" s="481"/>
      <c r="DDZ151" s="481"/>
      <c r="DEA151" s="481"/>
      <c r="DEB151" s="481"/>
      <c r="DEC151" s="481"/>
      <c r="DED151" s="481"/>
      <c r="DEE151" s="481"/>
      <c r="DEF151" s="481"/>
      <c r="DEG151" s="481"/>
      <c r="DEH151" s="481"/>
      <c r="DEI151" s="481"/>
      <c r="DEJ151" s="481"/>
      <c r="DEK151" s="481"/>
      <c r="DEL151" s="481"/>
      <c r="DEM151" s="481"/>
      <c r="DEN151" s="481"/>
      <c r="DEO151" s="481"/>
      <c r="DEP151" s="481"/>
      <c r="DEQ151" s="481"/>
      <c r="DER151" s="481"/>
      <c r="DES151" s="481"/>
      <c r="DET151" s="481"/>
      <c r="DEU151" s="481"/>
      <c r="DEV151" s="481"/>
      <c r="DEW151" s="481"/>
      <c r="DEX151" s="481"/>
      <c r="DEY151" s="481"/>
      <c r="DEZ151" s="481"/>
      <c r="DFA151" s="481"/>
      <c r="DFB151" s="481"/>
      <c r="DFC151" s="481"/>
      <c r="DFD151" s="481"/>
      <c r="DFE151" s="481"/>
      <c r="DFF151" s="481"/>
      <c r="DFG151" s="481"/>
      <c r="DFH151" s="481"/>
      <c r="DFI151" s="481"/>
      <c r="DFJ151" s="481"/>
      <c r="DFK151" s="481"/>
      <c r="DFL151" s="481"/>
      <c r="DFM151" s="481"/>
      <c r="DFN151" s="481"/>
      <c r="DFO151" s="481"/>
      <c r="DFP151" s="481"/>
      <c r="DFQ151" s="481"/>
      <c r="DFR151" s="481"/>
      <c r="DFS151" s="481"/>
      <c r="DFT151" s="481"/>
      <c r="DFU151" s="481"/>
      <c r="DFV151" s="481"/>
      <c r="DFW151" s="481"/>
      <c r="DFX151" s="481"/>
      <c r="DFY151" s="481"/>
      <c r="DFZ151" s="481"/>
      <c r="DGA151" s="481"/>
      <c r="DGB151" s="481"/>
      <c r="DGC151" s="481"/>
      <c r="DGD151" s="481"/>
      <c r="DGE151" s="481"/>
      <c r="DGF151" s="481"/>
      <c r="DGG151" s="481"/>
      <c r="DGH151" s="481"/>
      <c r="DGI151" s="481"/>
      <c r="DGJ151" s="481"/>
      <c r="DGK151" s="481"/>
      <c r="DGL151" s="481"/>
      <c r="DGM151" s="481"/>
      <c r="DGN151" s="481"/>
      <c r="DGO151" s="481"/>
      <c r="DGP151" s="481"/>
      <c r="DGQ151" s="481"/>
      <c r="DGR151" s="481"/>
      <c r="DGS151" s="481"/>
      <c r="DGT151" s="481"/>
      <c r="DGU151" s="481"/>
      <c r="DGV151" s="481"/>
      <c r="DGW151" s="481"/>
      <c r="DGX151" s="481"/>
      <c r="DGY151" s="481"/>
      <c r="DGZ151" s="481"/>
      <c r="DHA151" s="481"/>
      <c r="DHB151" s="481"/>
      <c r="DHC151" s="481"/>
      <c r="DHD151" s="481"/>
      <c r="DHE151" s="481"/>
      <c r="DHF151" s="481"/>
      <c r="DHG151" s="481"/>
      <c r="DHH151" s="481"/>
      <c r="DHI151" s="481"/>
      <c r="DHJ151" s="481"/>
      <c r="DHK151" s="481"/>
      <c r="DHL151" s="481"/>
      <c r="DHM151" s="481"/>
      <c r="DHN151" s="481"/>
      <c r="DHO151" s="481"/>
      <c r="DHP151" s="481"/>
      <c r="DHQ151" s="481"/>
      <c r="DHR151" s="481"/>
      <c r="DHS151" s="481"/>
      <c r="DHT151" s="481"/>
      <c r="DHU151" s="481"/>
      <c r="DHV151" s="481"/>
      <c r="DHW151" s="481"/>
      <c r="DHX151" s="481"/>
      <c r="DHY151" s="481"/>
      <c r="DHZ151" s="481"/>
      <c r="DIA151" s="481"/>
      <c r="DIB151" s="481"/>
      <c r="DIC151" s="481"/>
      <c r="DID151" s="481"/>
      <c r="DIE151" s="481"/>
      <c r="DIF151" s="481"/>
      <c r="DIG151" s="481"/>
      <c r="DIH151" s="481"/>
      <c r="DII151" s="481"/>
      <c r="DIJ151" s="481"/>
      <c r="DIK151" s="481"/>
      <c r="DIL151" s="481"/>
      <c r="DIM151" s="481"/>
      <c r="DIN151" s="481"/>
      <c r="DIO151" s="481"/>
      <c r="DIP151" s="481"/>
      <c r="DIQ151" s="481"/>
      <c r="DIR151" s="481"/>
      <c r="DIS151" s="481"/>
      <c r="DIT151" s="481"/>
      <c r="DIU151" s="481"/>
      <c r="DIV151" s="481"/>
      <c r="DIW151" s="481"/>
      <c r="DIX151" s="481"/>
      <c r="DIY151" s="481"/>
      <c r="DIZ151" s="481"/>
      <c r="DJA151" s="481"/>
      <c r="DJB151" s="481"/>
      <c r="DJC151" s="481"/>
      <c r="DJD151" s="481"/>
      <c r="DJE151" s="481"/>
      <c r="DJF151" s="481"/>
      <c r="DJG151" s="481"/>
      <c r="DJH151" s="481"/>
      <c r="DJI151" s="481"/>
      <c r="DJJ151" s="481"/>
      <c r="DJK151" s="481"/>
      <c r="DJL151" s="481"/>
      <c r="DJM151" s="481"/>
      <c r="DJN151" s="481"/>
      <c r="DJO151" s="481"/>
      <c r="DJP151" s="481"/>
      <c r="DJQ151" s="481"/>
      <c r="DJR151" s="481"/>
      <c r="DJS151" s="481"/>
      <c r="DJT151" s="481"/>
      <c r="DJU151" s="481"/>
      <c r="DJV151" s="481"/>
      <c r="DJW151" s="481"/>
      <c r="DJX151" s="481"/>
      <c r="DJY151" s="481"/>
      <c r="DJZ151" s="481"/>
      <c r="DKA151" s="481"/>
      <c r="DKB151" s="481"/>
      <c r="DKC151" s="481"/>
      <c r="DKD151" s="481"/>
      <c r="DKE151" s="481"/>
      <c r="DKF151" s="481"/>
      <c r="DKG151" s="481"/>
      <c r="DKH151" s="481"/>
      <c r="DKI151" s="481"/>
      <c r="DKJ151" s="481"/>
      <c r="DKK151" s="481"/>
      <c r="DKL151" s="481"/>
      <c r="DKM151" s="481"/>
      <c r="DKN151" s="481"/>
      <c r="DKO151" s="481"/>
      <c r="DKP151" s="481"/>
      <c r="DKQ151" s="481"/>
      <c r="DKR151" s="481"/>
      <c r="DKS151" s="481"/>
      <c r="DKT151" s="481"/>
      <c r="DKU151" s="481"/>
      <c r="DKV151" s="481"/>
      <c r="DKW151" s="481"/>
      <c r="DKX151" s="481"/>
      <c r="DKY151" s="481"/>
      <c r="DKZ151" s="481"/>
      <c r="DLA151" s="481"/>
      <c r="DLB151" s="481"/>
      <c r="DLC151" s="481"/>
      <c r="DLD151" s="481"/>
      <c r="DLE151" s="481"/>
      <c r="DLF151" s="481"/>
      <c r="DLG151" s="481"/>
      <c r="DLH151" s="481"/>
      <c r="DLI151" s="481"/>
      <c r="DLJ151" s="481"/>
      <c r="DLK151" s="481"/>
      <c r="DLL151" s="481"/>
      <c r="DLM151" s="481"/>
      <c r="DLN151" s="481"/>
      <c r="DLO151" s="481"/>
      <c r="DLP151" s="481"/>
      <c r="DLQ151" s="481"/>
      <c r="DLR151" s="481"/>
      <c r="DLS151" s="481"/>
      <c r="DLT151" s="481"/>
      <c r="DLU151" s="481"/>
      <c r="DLV151" s="481"/>
      <c r="DLW151" s="481"/>
      <c r="DLX151" s="481"/>
      <c r="DLY151" s="481"/>
      <c r="DLZ151" s="481"/>
      <c r="DMA151" s="481"/>
      <c r="DMB151" s="481"/>
      <c r="DMC151" s="481"/>
      <c r="DMD151" s="481"/>
      <c r="DME151" s="481"/>
      <c r="DMF151" s="481"/>
      <c r="DMG151" s="481"/>
      <c r="DMH151" s="481"/>
      <c r="DMI151" s="481"/>
      <c r="DMJ151" s="481"/>
      <c r="DMK151" s="481"/>
      <c r="DML151" s="481"/>
      <c r="DMM151" s="481"/>
      <c r="DMN151" s="481"/>
      <c r="DMO151" s="481"/>
      <c r="DMP151" s="481"/>
      <c r="DMQ151" s="481"/>
      <c r="DMR151" s="481"/>
      <c r="DMS151" s="481"/>
      <c r="DMT151" s="481"/>
      <c r="DMU151" s="481"/>
      <c r="DMV151" s="481"/>
      <c r="DMW151" s="481"/>
      <c r="DMX151" s="481"/>
      <c r="DMY151" s="481"/>
      <c r="DMZ151" s="481"/>
      <c r="DNA151" s="481"/>
      <c r="DNB151" s="481"/>
      <c r="DNC151" s="481"/>
      <c r="DND151" s="481"/>
      <c r="DNE151" s="481"/>
      <c r="DNF151" s="481"/>
      <c r="DNG151" s="481"/>
      <c r="DNH151" s="481"/>
      <c r="DNI151" s="481"/>
      <c r="DNJ151" s="481"/>
      <c r="DNK151" s="481"/>
      <c r="DNL151" s="481"/>
      <c r="DNM151" s="481"/>
      <c r="DNN151" s="481"/>
      <c r="DNO151" s="481"/>
      <c r="DNP151" s="481"/>
      <c r="DNQ151" s="481"/>
      <c r="DNR151" s="481"/>
      <c r="DNS151" s="481"/>
      <c r="DNT151" s="481"/>
      <c r="DNU151" s="481"/>
      <c r="DNV151" s="481"/>
      <c r="DNW151" s="481"/>
      <c r="DNX151" s="481"/>
      <c r="DNY151" s="481"/>
      <c r="DNZ151" s="481"/>
      <c r="DOA151" s="481"/>
      <c r="DOB151" s="481"/>
      <c r="DOC151" s="481"/>
      <c r="DOD151" s="481"/>
      <c r="DOE151" s="481"/>
      <c r="DOF151" s="481"/>
      <c r="DOG151" s="481"/>
      <c r="DOH151" s="481"/>
      <c r="DOI151" s="481"/>
      <c r="DOJ151" s="481"/>
      <c r="DOK151" s="481"/>
      <c r="DOL151" s="481"/>
      <c r="DOM151" s="481"/>
      <c r="DON151" s="481"/>
      <c r="DOO151" s="481"/>
      <c r="DOP151" s="481"/>
      <c r="DOQ151" s="481"/>
      <c r="DOR151" s="481"/>
      <c r="DOS151" s="481"/>
      <c r="DOT151" s="481"/>
      <c r="DOU151" s="481"/>
      <c r="DOV151" s="481"/>
      <c r="DOW151" s="481"/>
      <c r="DOX151" s="481"/>
      <c r="DOY151" s="481"/>
      <c r="DOZ151" s="481"/>
      <c r="DPA151" s="481"/>
      <c r="DPB151" s="481"/>
      <c r="DPC151" s="481"/>
      <c r="DPD151" s="481"/>
      <c r="DPE151" s="481"/>
      <c r="DPF151" s="481"/>
      <c r="DPG151" s="481"/>
      <c r="DPH151" s="481"/>
      <c r="DPI151" s="481"/>
      <c r="DPJ151" s="481"/>
      <c r="DPK151" s="481"/>
      <c r="DPL151" s="481"/>
      <c r="DPM151" s="481"/>
      <c r="DPN151" s="481"/>
      <c r="DPO151" s="481"/>
      <c r="DPP151" s="481"/>
      <c r="DPQ151" s="481"/>
      <c r="DPR151" s="481"/>
      <c r="DPS151" s="481"/>
      <c r="DPT151" s="481"/>
      <c r="DPU151" s="481"/>
      <c r="DPV151" s="481"/>
      <c r="DPW151" s="481"/>
      <c r="DPX151" s="481"/>
      <c r="DPY151" s="481"/>
      <c r="DPZ151" s="481"/>
      <c r="DQA151" s="481"/>
      <c r="DQB151" s="481"/>
      <c r="DQC151" s="481"/>
      <c r="DQD151" s="481"/>
      <c r="DQE151" s="481"/>
      <c r="DQF151" s="481"/>
      <c r="DQG151" s="481"/>
      <c r="DQH151" s="481"/>
      <c r="DQI151" s="481"/>
      <c r="DQJ151" s="481"/>
      <c r="DQK151" s="481"/>
      <c r="DQL151" s="481"/>
      <c r="DQM151" s="481"/>
      <c r="DQN151" s="481"/>
      <c r="DQO151" s="481"/>
      <c r="DQP151" s="481"/>
      <c r="DQQ151" s="481"/>
      <c r="DQR151" s="481"/>
      <c r="DQS151" s="481"/>
      <c r="DQT151" s="481"/>
      <c r="DQU151" s="481"/>
      <c r="DQV151" s="481"/>
      <c r="DQW151" s="481"/>
      <c r="DQX151" s="481"/>
      <c r="DQY151" s="481"/>
      <c r="DQZ151" s="481"/>
      <c r="DRA151" s="481"/>
      <c r="DRB151" s="481"/>
      <c r="DRC151" s="481"/>
      <c r="DRD151" s="481"/>
      <c r="DRE151" s="481"/>
      <c r="DRF151" s="481"/>
      <c r="DRG151" s="481"/>
      <c r="DRH151" s="481"/>
      <c r="DRI151" s="481"/>
      <c r="DRJ151" s="481"/>
      <c r="DRK151" s="481"/>
      <c r="DRL151" s="481"/>
      <c r="DRM151" s="481"/>
      <c r="DRN151" s="481"/>
      <c r="DRO151" s="481"/>
      <c r="DRP151" s="481"/>
      <c r="DRQ151" s="481"/>
      <c r="DRR151" s="481"/>
      <c r="DRS151" s="481"/>
      <c r="DRT151" s="481"/>
      <c r="DRU151" s="481"/>
      <c r="DRV151" s="481"/>
      <c r="DRW151" s="481"/>
      <c r="DRX151" s="481"/>
      <c r="DRY151" s="481"/>
      <c r="DRZ151" s="481"/>
      <c r="DSA151" s="481"/>
      <c r="DSB151" s="481"/>
      <c r="DSC151" s="481"/>
      <c r="DSD151" s="481"/>
      <c r="DSE151" s="481"/>
      <c r="DSF151" s="481"/>
      <c r="DSG151" s="481"/>
      <c r="DSH151" s="481"/>
      <c r="DSI151" s="481"/>
      <c r="DSJ151" s="481"/>
      <c r="DSK151" s="481"/>
      <c r="DSL151" s="481"/>
      <c r="DSM151" s="481"/>
      <c r="DSN151" s="481"/>
      <c r="DSO151" s="481"/>
      <c r="DSP151" s="481"/>
      <c r="DSQ151" s="481"/>
      <c r="DSR151" s="481"/>
      <c r="DSS151" s="481"/>
      <c r="DST151" s="481"/>
      <c r="DSU151" s="481"/>
      <c r="DSV151" s="481"/>
      <c r="DSW151" s="481"/>
      <c r="DSX151" s="481"/>
      <c r="DSY151" s="481"/>
      <c r="DSZ151" s="481"/>
      <c r="DTA151" s="481"/>
      <c r="DTB151" s="481"/>
      <c r="DTC151" s="481"/>
      <c r="DTD151" s="481"/>
      <c r="DTE151" s="481"/>
      <c r="DTF151" s="481"/>
      <c r="DTG151" s="481"/>
      <c r="DTH151" s="481"/>
      <c r="DTI151" s="481"/>
      <c r="DTJ151" s="481"/>
      <c r="DTK151" s="481"/>
      <c r="DTL151" s="481"/>
      <c r="DTM151" s="481"/>
      <c r="DTN151" s="481"/>
      <c r="DTO151" s="481"/>
      <c r="DTP151" s="481"/>
      <c r="DTQ151" s="481"/>
      <c r="DTR151" s="481"/>
      <c r="DTS151" s="481"/>
      <c r="DTT151" s="481"/>
      <c r="DTU151" s="481"/>
      <c r="DTV151" s="481"/>
      <c r="DTW151" s="481"/>
      <c r="DTX151" s="481"/>
      <c r="DTY151" s="481"/>
      <c r="DTZ151" s="481"/>
      <c r="DUA151" s="481"/>
      <c r="DUB151" s="481"/>
      <c r="DUC151" s="481"/>
      <c r="DUD151" s="481"/>
      <c r="DUE151" s="481"/>
      <c r="DUF151" s="481"/>
      <c r="DUG151" s="481"/>
      <c r="DUH151" s="481"/>
      <c r="DUI151" s="481"/>
      <c r="DUJ151" s="481"/>
      <c r="DUK151" s="481"/>
      <c r="DUL151" s="481"/>
      <c r="DUM151" s="481"/>
      <c r="DUN151" s="481"/>
      <c r="DUO151" s="481"/>
      <c r="DUP151" s="481"/>
      <c r="DUQ151" s="481"/>
      <c r="DUR151" s="481"/>
      <c r="DUS151" s="481"/>
      <c r="DUT151" s="481"/>
      <c r="DUU151" s="481"/>
      <c r="DUV151" s="481"/>
      <c r="DUW151" s="481"/>
      <c r="DUX151" s="481"/>
      <c r="DUY151" s="481"/>
      <c r="DUZ151" s="481"/>
      <c r="DVA151" s="481"/>
      <c r="DVB151" s="481"/>
      <c r="DVC151" s="481"/>
      <c r="DVD151" s="481"/>
      <c r="DVE151" s="481"/>
      <c r="DVF151" s="481"/>
      <c r="DVG151" s="481"/>
      <c r="DVH151" s="481"/>
      <c r="DVI151" s="481"/>
      <c r="DVJ151" s="481"/>
      <c r="DVK151" s="481"/>
      <c r="DVL151" s="481"/>
      <c r="DVM151" s="481"/>
      <c r="DVN151" s="481"/>
      <c r="DVO151" s="481"/>
      <c r="DVP151" s="481"/>
      <c r="DVQ151" s="481"/>
      <c r="DVR151" s="481"/>
      <c r="DVS151" s="481"/>
      <c r="DVT151" s="481"/>
      <c r="DVU151" s="481"/>
      <c r="DVV151" s="481"/>
      <c r="DVW151" s="481"/>
      <c r="DVX151" s="481"/>
      <c r="DVY151" s="481"/>
      <c r="DVZ151" s="481"/>
      <c r="DWA151" s="481"/>
      <c r="DWB151" s="481"/>
      <c r="DWC151" s="481"/>
      <c r="DWD151" s="481"/>
      <c r="DWE151" s="481"/>
      <c r="DWF151" s="481"/>
      <c r="DWG151" s="481"/>
      <c r="DWH151" s="481"/>
      <c r="DWI151" s="481"/>
      <c r="DWJ151" s="481"/>
      <c r="DWK151" s="481"/>
      <c r="DWL151" s="481"/>
      <c r="DWM151" s="481"/>
      <c r="DWN151" s="481"/>
      <c r="DWO151" s="481"/>
      <c r="DWP151" s="481"/>
      <c r="DWQ151" s="481"/>
      <c r="DWR151" s="481"/>
      <c r="DWS151" s="481"/>
      <c r="DWT151" s="481"/>
      <c r="DWU151" s="481"/>
      <c r="DWV151" s="481"/>
      <c r="DWW151" s="481"/>
      <c r="DWX151" s="481"/>
      <c r="DWY151" s="481"/>
      <c r="DWZ151" s="481"/>
      <c r="DXA151" s="481"/>
      <c r="DXB151" s="481"/>
      <c r="DXC151" s="481"/>
      <c r="DXD151" s="481"/>
      <c r="DXE151" s="481"/>
      <c r="DXF151" s="481"/>
      <c r="DXG151" s="481"/>
      <c r="DXH151" s="481"/>
      <c r="DXI151" s="481"/>
      <c r="DXJ151" s="481"/>
      <c r="DXK151" s="481"/>
      <c r="DXL151" s="481"/>
      <c r="DXM151" s="481"/>
      <c r="DXN151" s="481"/>
      <c r="DXO151" s="481"/>
      <c r="DXP151" s="481"/>
      <c r="DXQ151" s="481"/>
      <c r="DXR151" s="481"/>
      <c r="DXS151" s="481"/>
      <c r="DXT151" s="481"/>
      <c r="DXU151" s="481"/>
      <c r="DXV151" s="481"/>
      <c r="DXW151" s="481"/>
      <c r="DXX151" s="481"/>
      <c r="DXY151" s="481"/>
      <c r="DXZ151" s="481"/>
      <c r="DYA151" s="481"/>
      <c r="DYB151" s="481"/>
      <c r="DYC151" s="481"/>
      <c r="DYD151" s="481"/>
      <c r="DYE151" s="481"/>
      <c r="DYF151" s="481"/>
      <c r="DYG151" s="481"/>
      <c r="DYH151" s="481"/>
      <c r="DYI151" s="481"/>
      <c r="DYJ151" s="481"/>
      <c r="DYK151" s="481"/>
      <c r="DYL151" s="481"/>
      <c r="DYM151" s="481"/>
      <c r="DYN151" s="481"/>
      <c r="DYO151" s="481"/>
      <c r="DYP151" s="481"/>
      <c r="DYQ151" s="481"/>
      <c r="DYR151" s="481"/>
      <c r="DYS151" s="481"/>
      <c r="DYT151" s="481"/>
      <c r="DYU151" s="481"/>
      <c r="DYV151" s="481"/>
      <c r="DYW151" s="481"/>
      <c r="DYX151" s="481"/>
      <c r="DYY151" s="481"/>
      <c r="DYZ151" s="481"/>
      <c r="DZA151" s="481"/>
      <c r="DZB151" s="481"/>
      <c r="DZC151" s="481"/>
      <c r="DZD151" s="481"/>
      <c r="DZE151" s="481"/>
      <c r="DZF151" s="481"/>
      <c r="DZG151" s="481"/>
      <c r="DZH151" s="481"/>
      <c r="DZI151" s="481"/>
      <c r="DZJ151" s="481"/>
      <c r="DZK151" s="481"/>
      <c r="DZL151" s="481"/>
      <c r="DZM151" s="481"/>
      <c r="DZN151" s="481"/>
      <c r="DZO151" s="481"/>
      <c r="DZP151" s="481"/>
      <c r="DZQ151" s="481"/>
      <c r="DZR151" s="481"/>
      <c r="DZS151" s="481"/>
      <c r="DZT151" s="481"/>
      <c r="DZU151" s="481"/>
      <c r="DZV151" s="481"/>
      <c r="DZW151" s="481"/>
      <c r="DZX151" s="481"/>
      <c r="DZY151" s="481"/>
      <c r="DZZ151" s="481"/>
      <c r="EAA151" s="481"/>
      <c r="EAB151" s="481"/>
      <c r="EAC151" s="481"/>
      <c r="EAD151" s="481"/>
      <c r="EAE151" s="481"/>
      <c r="EAF151" s="481"/>
      <c r="EAG151" s="481"/>
      <c r="EAH151" s="481"/>
      <c r="EAI151" s="481"/>
      <c r="EAJ151" s="481"/>
      <c r="EAK151" s="481"/>
      <c r="EAL151" s="481"/>
      <c r="EAM151" s="481"/>
      <c r="EAN151" s="481"/>
      <c r="EAO151" s="481"/>
      <c r="EAP151" s="481"/>
      <c r="EAQ151" s="481"/>
      <c r="EAR151" s="481"/>
      <c r="EAS151" s="481"/>
      <c r="EAT151" s="481"/>
      <c r="EAU151" s="481"/>
      <c r="EAV151" s="481"/>
      <c r="EAW151" s="481"/>
      <c r="EAX151" s="481"/>
      <c r="EAY151" s="481"/>
      <c r="EAZ151" s="481"/>
      <c r="EBA151" s="481"/>
      <c r="EBB151" s="481"/>
      <c r="EBC151" s="481"/>
      <c r="EBD151" s="481"/>
      <c r="EBE151" s="481"/>
      <c r="EBF151" s="481"/>
      <c r="EBG151" s="481"/>
      <c r="EBH151" s="481"/>
      <c r="EBI151" s="481"/>
      <c r="EBJ151" s="481"/>
      <c r="EBK151" s="481"/>
      <c r="EBL151" s="481"/>
      <c r="EBM151" s="481"/>
      <c r="EBN151" s="481"/>
      <c r="EBO151" s="481"/>
      <c r="EBP151" s="481"/>
      <c r="EBQ151" s="481"/>
      <c r="EBR151" s="481"/>
      <c r="EBS151" s="481"/>
      <c r="EBT151" s="481"/>
      <c r="EBU151" s="481"/>
      <c r="EBV151" s="481"/>
      <c r="EBW151" s="481"/>
      <c r="EBX151" s="481"/>
      <c r="EBY151" s="481"/>
      <c r="EBZ151" s="481"/>
      <c r="ECA151" s="481"/>
      <c r="ECB151" s="481"/>
      <c r="ECC151" s="481"/>
      <c r="ECD151" s="481"/>
      <c r="ECE151" s="481"/>
      <c r="ECF151" s="481"/>
      <c r="ECG151" s="481"/>
      <c r="ECH151" s="481"/>
      <c r="ECI151" s="481"/>
      <c r="ECJ151" s="481"/>
      <c r="ECK151" s="481"/>
      <c r="ECL151" s="481"/>
      <c r="ECM151" s="481"/>
      <c r="ECN151" s="481"/>
      <c r="ECO151" s="481"/>
      <c r="ECP151" s="481"/>
      <c r="ECQ151" s="481"/>
      <c r="ECR151" s="481"/>
      <c r="ECS151" s="481"/>
      <c r="ECT151" s="481"/>
      <c r="ECU151" s="481"/>
      <c r="ECV151" s="481"/>
      <c r="ECW151" s="481"/>
      <c r="ECX151" s="481"/>
      <c r="ECY151" s="481"/>
      <c r="ECZ151" s="481"/>
      <c r="EDA151" s="481"/>
      <c r="EDB151" s="481"/>
      <c r="EDC151" s="481"/>
      <c r="EDD151" s="481"/>
      <c r="EDE151" s="481"/>
      <c r="EDF151" s="481"/>
      <c r="EDG151" s="481"/>
      <c r="EDH151" s="481"/>
      <c r="EDI151" s="481"/>
      <c r="EDJ151" s="481"/>
      <c r="EDK151" s="481"/>
      <c r="EDL151" s="481"/>
      <c r="EDM151" s="481"/>
      <c r="EDN151" s="481"/>
      <c r="EDO151" s="481"/>
      <c r="EDP151" s="481"/>
      <c r="EDQ151" s="481"/>
      <c r="EDR151" s="481"/>
      <c r="EDS151" s="481"/>
      <c r="EDT151" s="481"/>
      <c r="EDU151" s="481"/>
      <c r="EDV151" s="481"/>
      <c r="EDW151" s="481"/>
      <c r="EDX151" s="481"/>
      <c r="EDY151" s="481"/>
      <c r="EDZ151" s="481"/>
      <c r="EEA151" s="481"/>
      <c r="EEB151" s="481"/>
      <c r="EEC151" s="481"/>
      <c r="EED151" s="481"/>
      <c r="EEE151" s="481"/>
      <c r="EEF151" s="481"/>
      <c r="EEG151" s="481"/>
      <c r="EEH151" s="481"/>
      <c r="EEI151" s="481"/>
      <c r="EEJ151" s="481"/>
      <c r="EEK151" s="481"/>
      <c r="EEL151" s="481"/>
      <c r="EEM151" s="481"/>
      <c r="EEN151" s="481"/>
      <c r="EEO151" s="481"/>
      <c r="EEP151" s="481"/>
      <c r="EEQ151" s="481"/>
      <c r="EER151" s="481"/>
      <c r="EES151" s="481"/>
      <c r="EET151" s="481"/>
      <c r="EEU151" s="481"/>
      <c r="EEV151" s="481"/>
      <c r="EEW151" s="481"/>
      <c r="EEX151" s="481"/>
      <c r="EEY151" s="481"/>
      <c r="EEZ151" s="481"/>
      <c r="EFA151" s="481"/>
      <c r="EFB151" s="481"/>
      <c r="EFC151" s="481"/>
      <c r="EFD151" s="481"/>
      <c r="EFE151" s="481"/>
      <c r="EFF151" s="481"/>
      <c r="EFG151" s="481"/>
      <c r="EFH151" s="481"/>
      <c r="EFI151" s="481"/>
      <c r="EFJ151" s="481"/>
      <c r="EFK151" s="481"/>
      <c r="EFL151" s="481"/>
      <c r="EFM151" s="481"/>
      <c r="EFN151" s="481"/>
      <c r="EFO151" s="481"/>
      <c r="EFP151" s="481"/>
      <c r="EFQ151" s="481"/>
      <c r="EFR151" s="481"/>
      <c r="EFS151" s="481"/>
      <c r="EFT151" s="481"/>
      <c r="EFU151" s="481"/>
      <c r="EFV151" s="481"/>
      <c r="EFW151" s="481"/>
      <c r="EFX151" s="481"/>
      <c r="EFY151" s="481"/>
      <c r="EFZ151" s="481"/>
      <c r="EGA151" s="481"/>
      <c r="EGB151" s="481"/>
      <c r="EGC151" s="481"/>
      <c r="EGD151" s="481"/>
      <c r="EGE151" s="481"/>
      <c r="EGF151" s="481"/>
      <c r="EGG151" s="481"/>
      <c r="EGH151" s="481"/>
      <c r="EGI151" s="481"/>
      <c r="EGJ151" s="481"/>
      <c r="EGK151" s="481"/>
      <c r="EGL151" s="481"/>
      <c r="EGM151" s="481"/>
      <c r="EGN151" s="481"/>
      <c r="EGO151" s="481"/>
      <c r="EGP151" s="481"/>
      <c r="EGQ151" s="481"/>
      <c r="EGR151" s="481"/>
      <c r="EGS151" s="481"/>
      <c r="EGT151" s="481"/>
      <c r="EGU151" s="481"/>
      <c r="EGV151" s="481"/>
      <c r="EGW151" s="481"/>
      <c r="EGX151" s="481"/>
      <c r="EGY151" s="481"/>
      <c r="EGZ151" s="481"/>
      <c r="EHA151" s="481"/>
      <c r="EHB151" s="481"/>
      <c r="EHC151" s="481"/>
      <c r="EHD151" s="481"/>
      <c r="EHE151" s="481"/>
      <c r="EHF151" s="481"/>
      <c r="EHG151" s="481"/>
      <c r="EHH151" s="481"/>
      <c r="EHI151" s="481"/>
      <c r="EHJ151" s="481"/>
      <c r="EHK151" s="481"/>
      <c r="EHL151" s="481"/>
      <c r="EHM151" s="481"/>
      <c r="EHN151" s="481"/>
      <c r="EHO151" s="481"/>
      <c r="EHP151" s="481"/>
      <c r="EHQ151" s="481"/>
      <c r="EHR151" s="481"/>
      <c r="EHS151" s="481"/>
      <c r="EHT151" s="481"/>
      <c r="EHU151" s="481"/>
      <c r="EHV151" s="481"/>
      <c r="EHW151" s="481"/>
      <c r="EHX151" s="481"/>
      <c r="EHY151" s="481"/>
      <c r="EHZ151" s="481"/>
      <c r="EIA151" s="481"/>
      <c r="EIB151" s="481"/>
      <c r="EIC151" s="481"/>
      <c r="EID151" s="481"/>
      <c r="EIE151" s="481"/>
      <c r="EIF151" s="481"/>
      <c r="EIG151" s="481"/>
      <c r="EIH151" s="481"/>
      <c r="EII151" s="481"/>
      <c r="EIJ151" s="481"/>
      <c r="EIK151" s="481"/>
      <c r="EIL151" s="481"/>
      <c r="EIM151" s="481"/>
      <c r="EIN151" s="481"/>
      <c r="EIO151" s="481"/>
      <c r="EIP151" s="481"/>
      <c r="EIQ151" s="481"/>
      <c r="EIR151" s="481"/>
      <c r="EIS151" s="481"/>
      <c r="EIT151" s="481"/>
      <c r="EIU151" s="481"/>
      <c r="EIV151" s="481"/>
      <c r="EIW151" s="481"/>
      <c r="EIX151" s="481"/>
      <c r="EIY151" s="481"/>
      <c r="EIZ151" s="481"/>
      <c r="EJA151" s="481"/>
      <c r="EJB151" s="481"/>
      <c r="EJC151" s="481"/>
      <c r="EJD151" s="481"/>
      <c r="EJE151" s="481"/>
      <c r="EJF151" s="481"/>
      <c r="EJG151" s="481"/>
      <c r="EJH151" s="481"/>
      <c r="EJI151" s="481"/>
      <c r="EJJ151" s="481"/>
      <c r="EJK151" s="481"/>
      <c r="EJL151" s="481"/>
      <c r="EJM151" s="481"/>
      <c r="EJN151" s="481"/>
      <c r="EJO151" s="481"/>
      <c r="EJP151" s="481"/>
      <c r="EJQ151" s="481"/>
      <c r="EJR151" s="481"/>
      <c r="EJS151" s="481"/>
      <c r="EJT151" s="481"/>
      <c r="EJU151" s="481"/>
      <c r="EJV151" s="481"/>
      <c r="EJW151" s="481"/>
      <c r="EJX151" s="481"/>
      <c r="EJY151" s="481"/>
      <c r="EJZ151" s="481"/>
      <c r="EKA151" s="481"/>
      <c r="EKB151" s="481"/>
      <c r="EKC151" s="481"/>
      <c r="EKD151" s="481"/>
      <c r="EKE151" s="481"/>
      <c r="EKF151" s="481"/>
      <c r="EKG151" s="481"/>
      <c r="EKH151" s="481"/>
      <c r="EKI151" s="481"/>
      <c r="EKJ151" s="481"/>
      <c r="EKK151" s="481"/>
      <c r="EKL151" s="481"/>
      <c r="EKM151" s="481"/>
      <c r="EKN151" s="481"/>
      <c r="EKO151" s="481"/>
      <c r="EKP151" s="481"/>
      <c r="EKQ151" s="481"/>
      <c r="EKR151" s="481"/>
      <c r="EKS151" s="481"/>
      <c r="EKT151" s="481"/>
      <c r="EKU151" s="481"/>
      <c r="EKV151" s="481"/>
      <c r="EKW151" s="481"/>
      <c r="EKX151" s="481"/>
      <c r="EKY151" s="481"/>
      <c r="EKZ151" s="481"/>
      <c r="ELA151" s="481"/>
      <c r="ELB151" s="481"/>
      <c r="ELC151" s="481"/>
      <c r="ELD151" s="481"/>
      <c r="ELE151" s="481"/>
      <c r="ELF151" s="481"/>
      <c r="ELG151" s="481"/>
      <c r="ELH151" s="481"/>
      <c r="ELI151" s="481"/>
      <c r="ELJ151" s="481"/>
      <c r="ELK151" s="481"/>
      <c r="ELL151" s="481"/>
      <c r="ELM151" s="481"/>
      <c r="ELN151" s="481"/>
      <c r="ELO151" s="481"/>
      <c r="ELP151" s="481"/>
      <c r="ELQ151" s="481"/>
      <c r="ELR151" s="481"/>
      <c r="ELS151" s="481"/>
      <c r="ELT151" s="481"/>
      <c r="ELU151" s="481"/>
      <c r="ELV151" s="481"/>
      <c r="ELW151" s="481"/>
      <c r="ELX151" s="481"/>
      <c r="ELY151" s="481"/>
      <c r="ELZ151" s="481"/>
      <c r="EMA151" s="481"/>
      <c r="EMB151" s="481"/>
      <c r="EMC151" s="481"/>
      <c r="EMD151" s="481"/>
      <c r="EME151" s="481"/>
      <c r="EMF151" s="481"/>
      <c r="EMG151" s="481"/>
      <c r="EMH151" s="481"/>
      <c r="EMI151" s="481"/>
      <c r="EMJ151" s="481"/>
      <c r="EMK151" s="481"/>
      <c r="EML151" s="481"/>
      <c r="EMM151" s="481"/>
      <c r="EMN151" s="481"/>
      <c r="EMO151" s="481"/>
      <c r="EMP151" s="481"/>
      <c r="EMQ151" s="481"/>
      <c r="EMR151" s="481"/>
      <c r="EMS151" s="481"/>
      <c r="EMT151" s="481"/>
      <c r="EMU151" s="481"/>
      <c r="EMV151" s="481"/>
      <c r="EMW151" s="481"/>
      <c r="EMX151" s="481"/>
      <c r="EMY151" s="481"/>
      <c r="EMZ151" s="481"/>
      <c r="ENA151" s="481"/>
      <c r="ENB151" s="481"/>
      <c r="ENC151" s="481"/>
      <c r="END151" s="481"/>
      <c r="ENE151" s="481"/>
      <c r="ENF151" s="481"/>
      <c r="ENG151" s="481"/>
      <c r="ENH151" s="481"/>
      <c r="ENI151" s="481"/>
      <c r="ENJ151" s="481"/>
      <c r="ENK151" s="481"/>
      <c r="ENL151" s="481"/>
      <c r="ENM151" s="481"/>
      <c r="ENN151" s="481"/>
      <c r="ENO151" s="481"/>
      <c r="ENP151" s="481"/>
      <c r="ENQ151" s="481"/>
      <c r="ENR151" s="481"/>
      <c r="ENS151" s="481"/>
      <c r="ENT151" s="481"/>
      <c r="ENU151" s="481"/>
      <c r="ENV151" s="481"/>
      <c r="ENW151" s="481"/>
      <c r="ENX151" s="481"/>
      <c r="ENY151" s="481"/>
      <c r="ENZ151" s="481"/>
      <c r="EOA151" s="481"/>
      <c r="EOB151" s="481"/>
      <c r="EOC151" s="481"/>
      <c r="EOD151" s="481"/>
      <c r="EOE151" s="481"/>
      <c r="EOF151" s="481"/>
      <c r="EOG151" s="481"/>
      <c r="EOH151" s="481"/>
      <c r="EOI151" s="481"/>
      <c r="EOJ151" s="481"/>
      <c r="EOK151" s="481"/>
      <c r="EOL151" s="481"/>
      <c r="EOM151" s="481"/>
      <c r="EON151" s="481"/>
      <c r="EOO151" s="481"/>
      <c r="EOP151" s="481"/>
      <c r="EOQ151" s="481"/>
      <c r="EOR151" s="481"/>
      <c r="EOS151" s="481"/>
      <c r="EOT151" s="481"/>
      <c r="EOU151" s="481"/>
      <c r="EOV151" s="481"/>
      <c r="EOW151" s="481"/>
      <c r="EOX151" s="481"/>
      <c r="EOY151" s="481"/>
      <c r="EOZ151" s="481"/>
      <c r="EPA151" s="481"/>
      <c r="EPB151" s="481"/>
      <c r="EPC151" s="481"/>
      <c r="EPD151" s="481"/>
      <c r="EPE151" s="481"/>
      <c r="EPF151" s="481"/>
      <c r="EPG151" s="481"/>
      <c r="EPH151" s="481"/>
      <c r="EPI151" s="481"/>
      <c r="EPJ151" s="481"/>
      <c r="EPK151" s="481"/>
      <c r="EPL151" s="481"/>
      <c r="EPM151" s="481"/>
      <c r="EPN151" s="481"/>
      <c r="EPO151" s="481"/>
      <c r="EPP151" s="481"/>
      <c r="EPQ151" s="481"/>
      <c r="EPR151" s="481"/>
      <c r="EPS151" s="481"/>
      <c r="EPT151" s="481"/>
      <c r="EPU151" s="481"/>
      <c r="EPV151" s="481"/>
      <c r="EPW151" s="481"/>
      <c r="EPX151" s="481"/>
      <c r="EPY151" s="481"/>
      <c r="EPZ151" s="481"/>
      <c r="EQA151" s="481"/>
      <c r="EQB151" s="481"/>
      <c r="EQC151" s="481"/>
      <c r="EQD151" s="481"/>
      <c r="EQE151" s="481"/>
      <c r="EQF151" s="481"/>
      <c r="EQG151" s="481"/>
      <c r="EQH151" s="481"/>
      <c r="EQI151" s="481"/>
      <c r="EQJ151" s="481"/>
      <c r="EQK151" s="481"/>
      <c r="EQL151" s="481"/>
      <c r="EQM151" s="481"/>
      <c r="EQN151" s="481"/>
      <c r="EQO151" s="481"/>
      <c r="EQP151" s="481"/>
      <c r="EQQ151" s="481"/>
      <c r="EQR151" s="481"/>
      <c r="EQS151" s="481"/>
      <c r="EQT151" s="481"/>
      <c r="EQU151" s="481"/>
      <c r="EQV151" s="481"/>
      <c r="EQW151" s="481"/>
      <c r="EQX151" s="481"/>
      <c r="EQY151" s="481"/>
      <c r="EQZ151" s="481"/>
      <c r="ERA151" s="481"/>
      <c r="ERB151" s="481"/>
      <c r="ERC151" s="481"/>
      <c r="ERD151" s="481"/>
      <c r="ERE151" s="481"/>
      <c r="ERF151" s="481"/>
      <c r="ERG151" s="481"/>
      <c r="ERH151" s="481"/>
      <c r="ERI151" s="481"/>
      <c r="ERJ151" s="481"/>
      <c r="ERK151" s="481"/>
      <c r="ERL151" s="481"/>
      <c r="ERM151" s="481"/>
      <c r="ERN151" s="481"/>
      <c r="ERO151" s="481"/>
      <c r="ERP151" s="481"/>
      <c r="ERQ151" s="481"/>
      <c r="ERR151" s="481"/>
      <c r="ERS151" s="481"/>
      <c r="ERT151" s="481"/>
      <c r="ERU151" s="481"/>
      <c r="ERV151" s="481"/>
      <c r="ERW151" s="481"/>
      <c r="ERX151" s="481"/>
      <c r="ERY151" s="481"/>
      <c r="ERZ151" s="481"/>
      <c r="ESA151" s="481"/>
      <c r="ESB151" s="481"/>
      <c r="ESC151" s="481"/>
      <c r="ESD151" s="481"/>
      <c r="ESE151" s="481"/>
      <c r="ESF151" s="481"/>
      <c r="ESG151" s="481"/>
      <c r="ESH151" s="481"/>
      <c r="ESI151" s="481"/>
      <c r="ESJ151" s="481"/>
      <c r="ESK151" s="481"/>
      <c r="ESL151" s="481"/>
      <c r="ESM151" s="481"/>
      <c r="ESN151" s="481"/>
      <c r="ESO151" s="481"/>
      <c r="ESP151" s="481"/>
      <c r="ESQ151" s="481"/>
      <c r="ESR151" s="481"/>
      <c r="ESS151" s="481"/>
      <c r="EST151" s="481"/>
      <c r="ESU151" s="481"/>
      <c r="ESV151" s="481"/>
      <c r="ESW151" s="481"/>
      <c r="ESX151" s="481"/>
      <c r="ESY151" s="481"/>
      <c r="ESZ151" s="481"/>
      <c r="ETA151" s="481"/>
      <c r="ETB151" s="481"/>
      <c r="ETC151" s="481"/>
      <c r="ETD151" s="481"/>
      <c r="ETE151" s="481"/>
      <c r="ETF151" s="481"/>
      <c r="ETG151" s="481"/>
      <c r="ETH151" s="481"/>
      <c r="ETI151" s="481"/>
      <c r="ETJ151" s="481"/>
      <c r="ETK151" s="481"/>
      <c r="ETL151" s="481"/>
      <c r="ETM151" s="481"/>
      <c r="ETN151" s="481"/>
      <c r="ETO151" s="481"/>
      <c r="ETP151" s="481"/>
      <c r="ETQ151" s="481"/>
      <c r="ETR151" s="481"/>
      <c r="ETS151" s="481"/>
      <c r="ETT151" s="481"/>
      <c r="ETU151" s="481"/>
      <c r="ETV151" s="481"/>
      <c r="ETW151" s="481"/>
      <c r="ETX151" s="481"/>
      <c r="ETY151" s="481"/>
      <c r="ETZ151" s="481"/>
      <c r="EUA151" s="481"/>
      <c r="EUB151" s="481"/>
      <c r="EUC151" s="481"/>
      <c r="EUD151" s="481"/>
      <c r="EUE151" s="481"/>
      <c r="EUF151" s="481"/>
      <c r="EUG151" s="481"/>
      <c r="EUH151" s="481"/>
      <c r="EUI151" s="481"/>
      <c r="EUJ151" s="481"/>
      <c r="EUK151" s="481"/>
      <c r="EUL151" s="481"/>
      <c r="EUM151" s="481"/>
      <c r="EUN151" s="481"/>
      <c r="EUO151" s="481"/>
      <c r="EUP151" s="481"/>
      <c r="EUQ151" s="481"/>
      <c r="EUR151" s="481"/>
      <c r="EUS151" s="481"/>
      <c r="EUT151" s="481"/>
      <c r="EUU151" s="481"/>
      <c r="EUV151" s="481"/>
      <c r="EUW151" s="481"/>
      <c r="EUX151" s="481"/>
      <c r="EUY151" s="481"/>
      <c r="EUZ151" s="481"/>
      <c r="EVA151" s="481"/>
      <c r="EVB151" s="481"/>
      <c r="EVC151" s="481"/>
      <c r="EVD151" s="481"/>
      <c r="EVE151" s="481"/>
      <c r="EVF151" s="481"/>
      <c r="EVG151" s="481"/>
      <c r="EVH151" s="481"/>
      <c r="EVI151" s="481"/>
      <c r="EVJ151" s="481"/>
      <c r="EVK151" s="481"/>
      <c r="EVL151" s="481"/>
      <c r="EVM151" s="481"/>
      <c r="EVN151" s="481"/>
      <c r="EVO151" s="481"/>
      <c r="EVP151" s="481"/>
      <c r="EVQ151" s="481"/>
      <c r="EVR151" s="481"/>
      <c r="EVS151" s="481"/>
      <c r="EVT151" s="481"/>
      <c r="EVU151" s="481"/>
      <c r="EVV151" s="481"/>
      <c r="EVW151" s="481"/>
      <c r="EVX151" s="481"/>
      <c r="EVY151" s="481"/>
      <c r="EVZ151" s="481"/>
      <c r="EWA151" s="481"/>
      <c r="EWB151" s="481"/>
      <c r="EWC151" s="481"/>
      <c r="EWD151" s="481"/>
      <c r="EWE151" s="481"/>
      <c r="EWF151" s="481"/>
      <c r="EWG151" s="481"/>
      <c r="EWH151" s="481"/>
      <c r="EWI151" s="481"/>
      <c r="EWJ151" s="481"/>
      <c r="EWK151" s="481"/>
      <c r="EWL151" s="481"/>
      <c r="EWM151" s="481"/>
      <c r="EWN151" s="481"/>
      <c r="EWO151" s="481"/>
      <c r="EWP151" s="481"/>
      <c r="EWQ151" s="481"/>
      <c r="EWR151" s="481"/>
      <c r="EWS151" s="481"/>
      <c r="EWT151" s="481"/>
      <c r="EWU151" s="481"/>
      <c r="EWV151" s="481"/>
      <c r="EWW151" s="481"/>
      <c r="EWX151" s="481"/>
      <c r="EWY151" s="481"/>
      <c r="EWZ151" s="481"/>
      <c r="EXA151" s="481"/>
      <c r="EXB151" s="481"/>
      <c r="EXC151" s="481"/>
      <c r="EXD151" s="481"/>
      <c r="EXE151" s="481"/>
      <c r="EXF151" s="481"/>
      <c r="EXG151" s="481"/>
      <c r="EXH151" s="481"/>
      <c r="EXI151" s="481"/>
      <c r="EXJ151" s="481"/>
      <c r="EXK151" s="481"/>
      <c r="EXL151" s="481"/>
      <c r="EXM151" s="481"/>
      <c r="EXN151" s="481"/>
      <c r="EXO151" s="481"/>
      <c r="EXP151" s="481"/>
      <c r="EXQ151" s="481"/>
      <c r="EXR151" s="481"/>
      <c r="EXS151" s="481"/>
      <c r="EXT151" s="481"/>
      <c r="EXU151" s="481"/>
      <c r="EXV151" s="481"/>
      <c r="EXW151" s="481"/>
      <c r="EXX151" s="481"/>
      <c r="EXY151" s="481"/>
      <c r="EXZ151" s="481"/>
      <c r="EYA151" s="481"/>
      <c r="EYB151" s="481"/>
      <c r="EYC151" s="481"/>
      <c r="EYD151" s="481"/>
      <c r="EYE151" s="481"/>
      <c r="EYF151" s="481"/>
      <c r="EYG151" s="481"/>
      <c r="EYH151" s="481"/>
      <c r="EYI151" s="481"/>
      <c r="EYJ151" s="481"/>
      <c r="EYK151" s="481"/>
      <c r="EYL151" s="481"/>
      <c r="EYM151" s="481"/>
      <c r="EYN151" s="481"/>
      <c r="EYO151" s="481"/>
      <c r="EYP151" s="481"/>
      <c r="EYQ151" s="481"/>
      <c r="EYR151" s="481"/>
      <c r="EYS151" s="481"/>
      <c r="EYT151" s="481"/>
      <c r="EYU151" s="481"/>
      <c r="EYV151" s="481"/>
      <c r="EYW151" s="481"/>
      <c r="EYX151" s="481"/>
      <c r="EYY151" s="481"/>
      <c r="EYZ151" s="481"/>
      <c r="EZA151" s="481"/>
      <c r="EZB151" s="481"/>
      <c r="EZC151" s="481"/>
      <c r="EZD151" s="481"/>
      <c r="EZE151" s="481"/>
      <c r="EZF151" s="481"/>
      <c r="EZG151" s="481"/>
      <c r="EZH151" s="481"/>
      <c r="EZI151" s="481"/>
      <c r="EZJ151" s="481"/>
      <c r="EZK151" s="481"/>
      <c r="EZL151" s="481"/>
      <c r="EZM151" s="481"/>
      <c r="EZN151" s="481"/>
      <c r="EZO151" s="481"/>
      <c r="EZP151" s="481"/>
      <c r="EZQ151" s="481"/>
      <c r="EZR151" s="481"/>
      <c r="EZS151" s="481"/>
      <c r="EZT151" s="481"/>
      <c r="EZU151" s="481"/>
      <c r="EZV151" s="481"/>
      <c r="EZW151" s="481"/>
      <c r="EZX151" s="481"/>
      <c r="EZY151" s="481"/>
      <c r="EZZ151" s="481"/>
      <c r="FAA151" s="481"/>
      <c r="FAB151" s="481"/>
      <c r="FAC151" s="481"/>
      <c r="FAD151" s="481"/>
      <c r="FAE151" s="481"/>
      <c r="FAF151" s="481"/>
      <c r="FAG151" s="481"/>
      <c r="FAH151" s="481"/>
      <c r="FAI151" s="481"/>
      <c r="FAJ151" s="481"/>
      <c r="FAK151" s="481"/>
      <c r="FAL151" s="481"/>
      <c r="FAM151" s="481"/>
      <c r="FAN151" s="481"/>
      <c r="FAO151" s="481"/>
      <c r="FAP151" s="481"/>
      <c r="FAQ151" s="481"/>
      <c r="FAR151" s="481"/>
      <c r="FAS151" s="481"/>
      <c r="FAT151" s="481"/>
      <c r="FAU151" s="481"/>
      <c r="FAV151" s="481"/>
      <c r="FAW151" s="481"/>
      <c r="FAX151" s="481"/>
      <c r="FAY151" s="481"/>
      <c r="FAZ151" s="481"/>
      <c r="FBA151" s="481"/>
      <c r="FBB151" s="481"/>
      <c r="FBC151" s="481"/>
      <c r="FBD151" s="481"/>
      <c r="FBE151" s="481"/>
      <c r="FBF151" s="481"/>
      <c r="FBG151" s="481"/>
      <c r="FBH151" s="481"/>
      <c r="FBI151" s="481"/>
      <c r="FBJ151" s="481"/>
      <c r="FBK151" s="481"/>
      <c r="FBL151" s="481"/>
      <c r="FBM151" s="481"/>
      <c r="FBN151" s="481"/>
      <c r="FBO151" s="481"/>
      <c r="FBP151" s="481"/>
      <c r="FBQ151" s="481"/>
      <c r="FBR151" s="481"/>
      <c r="FBS151" s="481"/>
      <c r="FBT151" s="481"/>
      <c r="FBU151" s="481"/>
      <c r="FBV151" s="481"/>
      <c r="FBW151" s="481"/>
      <c r="FBX151" s="481"/>
      <c r="FBY151" s="481"/>
      <c r="FBZ151" s="481"/>
      <c r="FCA151" s="481"/>
      <c r="FCB151" s="481"/>
      <c r="FCC151" s="481"/>
      <c r="FCD151" s="481"/>
      <c r="FCE151" s="481"/>
      <c r="FCF151" s="481"/>
      <c r="FCG151" s="481"/>
      <c r="FCH151" s="481"/>
      <c r="FCI151" s="481"/>
      <c r="FCJ151" s="481"/>
      <c r="FCK151" s="481"/>
      <c r="FCL151" s="481"/>
      <c r="FCM151" s="481"/>
      <c r="FCN151" s="481"/>
      <c r="FCO151" s="481"/>
      <c r="FCP151" s="481"/>
      <c r="FCQ151" s="481"/>
      <c r="FCR151" s="481"/>
      <c r="FCS151" s="481"/>
      <c r="FCT151" s="481"/>
      <c r="FCU151" s="481"/>
      <c r="FCV151" s="481"/>
      <c r="FCW151" s="481"/>
      <c r="FCX151" s="481"/>
      <c r="FCY151" s="481"/>
      <c r="FCZ151" s="481"/>
      <c r="FDA151" s="481"/>
      <c r="FDB151" s="481"/>
      <c r="FDC151" s="481"/>
      <c r="FDD151" s="481"/>
      <c r="FDE151" s="481"/>
      <c r="FDF151" s="481"/>
      <c r="FDG151" s="481"/>
      <c r="FDH151" s="481"/>
      <c r="FDI151" s="481"/>
      <c r="FDJ151" s="481"/>
      <c r="FDK151" s="481"/>
      <c r="FDL151" s="481"/>
      <c r="FDM151" s="481"/>
      <c r="FDN151" s="481"/>
      <c r="FDO151" s="481"/>
      <c r="FDP151" s="481"/>
      <c r="FDQ151" s="481"/>
      <c r="FDR151" s="481"/>
      <c r="FDS151" s="481"/>
      <c r="FDT151" s="481"/>
      <c r="FDU151" s="481"/>
      <c r="FDV151" s="481"/>
      <c r="FDW151" s="481"/>
      <c r="FDX151" s="481"/>
      <c r="FDY151" s="481"/>
      <c r="FDZ151" s="481"/>
      <c r="FEA151" s="481"/>
      <c r="FEB151" s="481"/>
      <c r="FEC151" s="481"/>
      <c r="FED151" s="481"/>
      <c r="FEE151" s="481"/>
      <c r="FEF151" s="481"/>
      <c r="FEG151" s="481"/>
      <c r="FEH151" s="481"/>
      <c r="FEI151" s="481"/>
      <c r="FEJ151" s="481"/>
      <c r="FEK151" s="481"/>
      <c r="FEL151" s="481"/>
      <c r="FEM151" s="481"/>
      <c r="FEN151" s="481"/>
      <c r="FEO151" s="481"/>
      <c r="FEP151" s="481"/>
      <c r="FEQ151" s="481"/>
      <c r="FER151" s="481"/>
      <c r="FES151" s="481"/>
      <c r="FET151" s="481"/>
      <c r="FEU151" s="481"/>
      <c r="FEV151" s="481"/>
      <c r="FEW151" s="481"/>
      <c r="FEX151" s="481"/>
      <c r="FEY151" s="481"/>
      <c r="FEZ151" s="481"/>
      <c r="FFA151" s="481"/>
      <c r="FFB151" s="481"/>
      <c r="FFC151" s="481"/>
      <c r="FFD151" s="481"/>
      <c r="FFE151" s="481"/>
      <c r="FFF151" s="481"/>
      <c r="FFG151" s="481"/>
      <c r="FFH151" s="481"/>
      <c r="FFI151" s="481"/>
      <c r="FFJ151" s="481"/>
      <c r="FFK151" s="481"/>
      <c r="FFL151" s="481"/>
      <c r="FFM151" s="481"/>
      <c r="FFN151" s="481"/>
      <c r="FFO151" s="481"/>
      <c r="FFP151" s="481"/>
      <c r="FFQ151" s="481"/>
      <c r="FFR151" s="481"/>
      <c r="FFS151" s="481"/>
      <c r="FFT151" s="481"/>
      <c r="FFU151" s="481"/>
      <c r="FFV151" s="481"/>
      <c r="FFW151" s="481"/>
      <c r="FFX151" s="481"/>
      <c r="FFY151" s="481"/>
      <c r="FFZ151" s="481"/>
      <c r="FGA151" s="481"/>
      <c r="FGB151" s="481"/>
      <c r="FGC151" s="481"/>
      <c r="FGD151" s="481"/>
      <c r="FGE151" s="481"/>
      <c r="FGF151" s="481"/>
      <c r="FGG151" s="481"/>
      <c r="FGH151" s="481"/>
      <c r="FGI151" s="481"/>
      <c r="FGJ151" s="481"/>
      <c r="FGK151" s="481"/>
      <c r="FGL151" s="481"/>
      <c r="FGM151" s="481"/>
      <c r="FGN151" s="481"/>
      <c r="FGO151" s="481"/>
      <c r="FGP151" s="481"/>
      <c r="FGQ151" s="481"/>
      <c r="FGR151" s="481"/>
      <c r="FGS151" s="481"/>
      <c r="FGT151" s="481"/>
      <c r="FGU151" s="481"/>
      <c r="FGV151" s="481"/>
      <c r="FGW151" s="481"/>
      <c r="FGX151" s="481"/>
      <c r="FGY151" s="481"/>
      <c r="FGZ151" s="481"/>
      <c r="FHA151" s="481"/>
      <c r="FHB151" s="481"/>
      <c r="FHC151" s="481"/>
      <c r="FHD151" s="481"/>
      <c r="FHE151" s="481"/>
      <c r="FHF151" s="481"/>
      <c r="FHG151" s="481"/>
      <c r="FHH151" s="481"/>
      <c r="FHI151" s="481"/>
      <c r="FHJ151" s="481"/>
      <c r="FHK151" s="481"/>
      <c r="FHL151" s="481"/>
      <c r="FHM151" s="481"/>
      <c r="FHN151" s="481"/>
      <c r="FHO151" s="481"/>
      <c r="FHP151" s="481"/>
      <c r="FHQ151" s="481"/>
      <c r="FHR151" s="481"/>
      <c r="FHS151" s="481"/>
      <c r="FHT151" s="481"/>
      <c r="FHU151" s="481"/>
      <c r="FHV151" s="481"/>
      <c r="FHW151" s="481"/>
      <c r="FHX151" s="481"/>
      <c r="FHY151" s="481"/>
      <c r="FHZ151" s="481"/>
      <c r="FIA151" s="481"/>
      <c r="FIB151" s="481"/>
      <c r="FIC151" s="481"/>
      <c r="FID151" s="481"/>
      <c r="FIE151" s="481"/>
      <c r="FIF151" s="481"/>
      <c r="FIG151" s="481"/>
      <c r="FIH151" s="481"/>
      <c r="FII151" s="481"/>
      <c r="FIJ151" s="481"/>
      <c r="FIK151" s="481"/>
      <c r="FIL151" s="481"/>
      <c r="FIM151" s="481"/>
      <c r="FIN151" s="481"/>
      <c r="FIO151" s="481"/>
      <c r="FIP151" s="481"/>
      <c r="FIQ151" s="481"/>
      <c r="FIR151" s="481"/>
      <c r="FIS151" s="481"/>
      <c r="FIT151" s="481"/>
      <c r="FIU151" s="481"/>
      <c r="FIV151" s="481"/>
      <c r="FIW151" s="481"/>
      <c r="FIX151" s="481"/>
      <c r="FIY151" s="481"/>
      <c r="FIZ151" s="481"/>
      <c r="FJA151" s="481"/>
      <c r="FJB151" s="481"/>
      <c r="FJC151" s="481"/>
      <c r="FJD151" s="481"/>
      <c r="FJE151" s="481"/>
      <c r="FJF151" s="481"/>
      <c r="FJG151" s="481"/>
      <c r="FJH151" s="481"/>
      <c r="FJI151" s="481"/>
      <c r="FJJ151" s="481"/>
      <c r="FJK151" s="481"/>
      <c r="FJL151" s="481"/>
      <c r="FJM151" s="481"/>
      <c r="FJN151" s="481"/>
      <c r="FJO151" s="481"/>
      <c r="FJP151" s="481"/>
      <c r="FJQ151" s="481"/>
      <c r="FJR151" s="481"/>
      <c r="FJS151" s="481"/>
      <c r="FJT151" s="481"/>
      <c r="FJU151" s="481"/>
      <c r="FJV151" s="481"/>
      <c r="FJW151" s="481"/>
      <c r="FJX151" s="481"/>
      <c r="FJY151" s="481"/>
      <c r="FJZ151" s="481"/>
      <c r="FKA151" s="481"/>
      <c r="FKB151" s="481"/>
      <c r="FKC151" s="481"/>
      <c r="FKD151" s="481"/>
      <c r="FKE151" s="481"/>
      <c r="FKF151" s="481"/>
      <c r="FKG151" s="481"/>
      <c r="FKH151" s="481"/>
      <c r="FKI151" s="481"/>
      <c r="FKJ151" s="481"/>
      <c r="FKK151" s="481"/>
      <c r="FKL151" s="481"/>
      <c r="FKM151" s="481"/>
      <c r="FKN151" s="481"/>
      <c r="FKO151" s="481"/>
      <c r="FKP151" s="481"/>
      <c r="FKQ151" s="481"/>
      <c r="FKR151" s="481"/>
      <c r="FKS151" s="481"/>
      <c r="FKT151" s="481"/>
      <c r="FKU151" s="481"/>
      <c r="FKV151" s="481"/>
      <c r="FKW151" s="481"/>
      <c r="FKX151" s="481"/>
      <c r="FKY151" s="481"/>
      <c r="FKZ151" s="481"/>
      <c r="FLA151" s="481"/>
      <c r="FLB151" s="481"/>
      <c r="FLC151" s="481"/>
      <c r="FLD151" s="481"/>
      <c r="FLE151" s="481"/>
      <c r="FLF151" s="481"/>
      <c r="FLG151" s="481"/>
      <c r="FLH151" s="481"/>
      <c r="FLI151" s="481"/>
      <c r="FLJ151" s="481"/>
      <c r="FLK151" s="481"/>
      <c r="FLL151" s="481"/>
      <c r="FLM151" s="481"/>
      <c r="FLN151" s="481"/>
      <c r="FLO151" s="481"/>
      <c r="FLP151" s="481"/>
      <c r="FLQ151" s="481"/>
      <c r="FLR151" s="481"/>
      <c r="FLS151" s="481"/>
      <c r="FLT151" s="481"/>
      <c r="FLU151" s="481"/>
      <c r="FLV151" s="481"/>
      <c r="FLW151" s="481"/>
      <c r="FLX151" s="481"/>
      <c r="FLY151" s="481"/>
      <c r="FLZ151" s="481"/>
      <c r="FMA151" s="481"/>
      <c r="FMB151" s="481"/>
      <c r="FMC151" s="481"/>
      <c r="FMD151" s="481"/>
      <c r="FME151" s="481"/>
      <c r="FMF151" s="481"/>
      <c r="FMG151" s="481"/>
      <c r="FMH151" s="481"/>
      <c r="FMI151" s="481"/>
      <c r="FMJ151" s="481"/>
      <c r="FMK151" s="481"/>
      <c r="FML151" s="481"/>
      <c r="FMM151" s="481"/>
      <c r="FMN151" s="481"/>
      <c r="FMO151" s="481"/>
      <c r="FMP151" s="481"/>
      <c r="FMQ151" s="481"/>
      <c r="FMR151" s="481"/>
      <c r="FMS151" s="481"/>
      <c r="FMT151" s="481"/>
      <c r="FMU151" s="481"/>
      <c r="FMV151" s="481"/>
      <c r="FMW151" s="481"/>
      <c r="FMX151" s="481"/>
      <c r="FMY151" s="481"/>
      <c r="FMZ151" s="481"/>
      <c r="FNA151" s="481"/>
      <c r="FNB151" s="481"/>
      <c r="FNC151" s="481"/>
      <c r="FND151" s="481"/>
      <c r="FNE151" s="481"/>
      <c r="FNF151" s="481"/>
      <c r="FNG151" s="481"/>
      <c r="FNH151" s="481"/>
      <c r="FNI151" s="481"/>
      <c r="FNJ151" s="481"/>
      <c r="FNK151" s="481"/>
      <c r="FNL151" s="481"/>
      <c r="FNM151" s="481"/>
      <c r="FNN151" s="481"/>
      <c r="FNO151" s="481"/>
      <c r="FNP151" s="481"/>
      <c r="FNQ151" s="481"/>
      <c r="FNR151" s="481"/>
      <c r="FNS151" s="481"/>
      <c r="FNT151" s="481"/>
      <c r="FNU151" s="481"/>
      <c r="FNV151" s="481"/>
      <c r="FNW151" s="481"/>
      <c r="FNX151" s="481"/>
      <c r="FNY151" s="481"/>
      <c r="FNZ151" s="481"/>
      <c r="FOA151" s="481"/>
      <c r="FOB151" s="481"/>
      <c r="FOC151" s="481"/>
      <c r="FOD151" s="481"/>
      <c r="FOE151" s="481"/>
      <c r="FOF151" s="481"/>
      <c r="FOG151" s="481"/>
      <c r="FOH151" s="481"/>
      <c r="FOI151" s="481"/>
      <c r="FOJ151" s="481"/>
      <c r="FOK151" s="481"/>
      <c r="FOL151" s="481"/>
      <c r="FOM151" s="481"/>
      <c r="FON151" s="481"/>
      <c r="FOO151" s="481"/>
      <c r="FOP151" s="481"/>
      <c r="FOQ151" s="481"/>
      <c r="FOR151" s="481"/>
      <c r="FOS151" s="481"/>
      <c r="FOT151" s="481"/>
      <c r="FOU151" s="481"/>
      <c r="FOV151" s="481"/>
      <c r="FOW151" s="481"/>
      <c r="FOX151" s="481"/>
      <c r="FOY151" s="481"/>
      <c r="FOZ151" s="481"/>
      <c r="FPA151" s="481"/>
      <c r="FPB151" s="481"/>
      <c r="FPC151" s="481"/>
      <c r="FPD151" s="481"/>
      <c r="FPE151" s="481"/>
      <c r="FPF151" s="481"/>
      <c r="FPG151" s="481"/>
      <c r="FPH151" s="481"/>
      <c r="FPI151" s="481"/>
      <c r="FPJ151" s="481"/>
      <c r="FPK151" s="481"/>
      <c r="FPL151" s="481"/>
      <c r="FPM151" s="481"/>
      <c r="FPN151" s="481"/>
      <c r="FPO151" s="481"/>
      <c r="FPP151" s="481"/>
      <c r="FPQ151" s="481"/>
      <c r="FPR151" s="481"/>
      <c r="FPS151" s="481"/>
      <c r="FPT151" s="481"/>
      <c r="FPU151" s="481"/>
      <c r="FPV151" s="481"/>
      <c r="FPW151" s="481"/>
      <c r="FPX151" s="481"/>
      <c r="FPY151" s="481"/>
      <c r="FPZ151" s="481"/>
      <c r="FQA151" s="481"/>
      <c r="FQB151" s="481"/>
      <c r="FQC151" s="481"/>
      <c r="FQD151" s="481"/>
      <c r="FQE151" s="481"/>
      <c r="FQF151" s="481"/>
      <c r="FQG151" s="481"/>
      <c r="FQH151" s="481"/>
      <c r="FQI151" s="481"/>
      <c r="FQJ151" s="481"/>
      <c r="FQK151" s="481"/>
      <c r="FQL151" s="481"/>
      <c r="FQM151" s="481"/>
      <c r="FQN151" s="481"/>
      <c r="FQO151" s="481"/>
      <c r="FQP151" s="481"/>
      <c r="FQQ151" s="481"/>
      <c r="FQR151" s="481"/>
      <c r="FQS151" s="481"/>
      <c r="FQT151" s="481"/>
      <c r="FQU151" s="481"/>
      <c r="FQV151" s="481"/>
      <c r="FQW151" s="481"/>
      <c r="FQX151" s="481"/>
      <c r="FQY151" s="481"/>
      <c r="FQZ151" s="481"/>
      <c r="FRA151" s="481"/>
      <c r="FRB151" s="481"/>
      <c r="FRC151" s="481"/>
      <c r="FRD151" s="481"/>
      <c r="FRE151" s="481"/>
      <c r="FRF151" s="481"/>
      <c r="FRG151" s="481"/>
      <c r="FRH151" s="481"/>
      <c r="FRI151" s="481"/>
      <c r="FRJ151" s="481"/>
      <c r="FRK151" s="481"/>
      <c r="FRL151" s="481"/>
      <c r="FRM151" s="481"/>
      <c r="FRN151" s="481"/>
      <c r="FRO151" s="481"/>
      <c r="FRP151" s="481"/>
      <c r="FRQ151" s="481"/>
      <c r="FRR151" s="481"/>
      <c r="FRS151" s="481"/>
      <c r="FRT151" s="481"/>
      <c r="FRU151" s="481"/>
      <c r="FRV151" s="481"/>
      <c r="FRW151" s="481"/>
      <c r="FRX151" s="481"/>
      <c r="FRY151" s="481"/>
      <c r="FRZ151" s="481"/>
      <c r="FSA151" s="481"/>
      <c r="FSB151" s="481"/>
      <c r="FSC151" s="481"/>
      <c r="FSD151" s="481"/>
      <c r="FSE151" s="481"/>
      <c r="FSF151" s="481"/>
      <c r="FSG151" s="481"/>
      <c r="FSH151" s="481"/>
      <c r="FSI151" s="481"/>
      <c r="FSJ151" s="481"/>
      <c r="FSK151" s="481"/>
      <c r="FSL151" s="481"/>
      <c r="FSM151" s="481"/>
      <c r="FSN151" s="481"/>
      <c r="FSO151" s="481"/>
      <c r="FSP151" s="481"/>
      <c r="FSQ151" s="481"/>
      <c r="FSR151" s="481"/>
      <c r="FSS151" s="481"/>
      <c r="FST151" s="481"/>
      <c r="FSU151" s="481"/>
      <c r="FSV151" s="481"/>
      <c r="FSW151" s="481"/>
      <c r="FSX151" s="481"/>
      <c r="FSY151" s="481"/>
      <c r="FSZ151" s="481"/>
      <c r="FTA151" s="481"/>
      <c r="FTB151" s="481"/>
      <c r="FTC151" s="481"/>
      <c r="FTD151" s="481"/>
      <c r="FTE151" s="481"/>
      <c r="FTF151" s="481"/>
      <c r="FTG151" s="481"/>
      <c r="FTH151" s="481"/>
      <c r="FTI151" s="481"/>
      <c r="FTJ151" s="481"/>
      <c r="FTK151" s="481"/>
      <c r="FTL151" s="481"/>
      <c r="FTM151" s="481"/>
      <c r="FTN151" s="481"/>
      <c r="FTO151" s="481"/>
      <c r="FTP151" s="481"/>
      <c r="FTQ151" s="481"/>
      <c r="FTR151" s="481"/>
      <c r="FTS151" s="481"/>
      <c r="FTT151" s="481"/>
      <c r="FTU151" s="481"/>
      <c r="FTV151" s="481"/>
      <c r="FTW151" s="481"/>
      <c r="FTX151" s="481"/>
      <c r="FTY151" s="481"/>
      <c r="FTZ151" s="481"/>
      <c r="FUA151" s="481"/>
      <c r="FUB151" s="481"/>
      <c r="FUC151" s="481"/>
      <c r="FUD151" s="481"/>
      <c r="FUE151" s="481"/>
      <c r="FUF151" s="481"/>
      <c r="FUG151" s="481"/>
      <c r="FUH151" s="481"/>
      <c r="FUI151" s="481"/>
      <c r="FUJ151" s="481"/>
      <c r="FUK151" s="481"/>
      <c r="FUL151" s="481"/>
      <c r="FUM151" s="481"/>
      <c r="FUN151" s="481"/>
      <c r="FUO151" s="481"/>
      <c r="FUP151" s="481"/>
      <c r="FUQ151" s="481"/>
      <c r="FUR151" s="481"/>
      <c r="FUS151" s="481"/>
      <c r="FUT151" s="481"/>
      <c r="FUU151" s="481"/>
      <c r="FUV151" s="481"/>
      <c r="FUW151" s="481"/>
      <c r="FUX151" s="481"/>
      <c r="FUY151" s="481"/>
      <c r="FUZ151" s="481"/>
      <c r="FVA151" s="481"/>
      <c r="FVB151" s="481"/>
      <c r="FVC151" s="481"/>
      <c r="FVD151" s="481"/>
      <c r="FVE151" s="481"/>
      <c r="FVF151" s="481"/>
      <c r="FVG151" s="481"/>
      <c r="FVH151" s="481"/>
      <c r="FVI151" s="481"/>
      <c r="FVJ151" s="481"/>
      <c r="FVK151" s="481"/>
      <c r="FVL151" s="481"/>
      <c r="FVM151" s="481"/>
      <c r="FVN151" s="481"/>
      <c r="FVO151" s="481"/>
      <c r="FVP151" s="481"/>
      <c r="FVQ151" s="481"/>
      <c r="FVR151" s="481"/>
      <c r="FVS151" s="481"/>
      <c r="FVT151" s="481"/>
      <c r="FVU151" s="481"/>
      <c r="FVV151" s="481"/>
      <c r="FVW151" s="481"/>
      <c r="FVX151" s="481"/>
      <c r="FVY151" s="481"/>
      <c r="FVZ151" s="481"/>
      <c r="FWA151" s="481"/>
      <c r="FWB151" s="481"/>
      <c r="FWC151" s="481"/>
      <c r="FWD151" s="481"/>
      <c r="FWE151" s="481"/>
      <c r="FWF151" s="481"/>
      <c r="FWG151" s="481"/>
      <c r="FWH151" s="481"/>
      <c r="FWI151" s="481"/>
      <c r="FWJ151" s="481"/>
      <c r="FWK151" s="481"/>
      <c r="FWL151" s="481"/>
      <c r="FWM151" s="481"/>
      <c r="FWN151" s="481"/>
      <c r="FWO151" s="481"/>
      <c r="FWP151" s="481"/>
      <c r="FWQ151" s="481"/>
      <c r="FWR151" s="481"/>
      <c r="FWS151" s="481"/>
      <c r="FWT151" s="481"/>
      <c r="FWU151" s="481"/>
      <c r="FWV151" s="481"/>
      <c r="FWW151" s="481"/>
      <c r="FWX151" s="481"/>
      <c r="FWY151" s="481"/>
      <c r="FWZ151" s="481"/>
      <c r="FXA151" s="481"/>
      <c r="FXB151" s="481"/>
      <c r="FXC151" s="481"/>
      <c r="FXD151" s="481"/>
      <c r="FXE151" s="481"/>
      <c r="FXF151" s="481"/>
      <c r="FXG151" s="481"/>
      <c r="FXH151" s="481"/>
      <c r="FXI151" s="481"/>
      <c r="FXJ151" s="481"/>
      <c r="FXK151" s="481"/>
      <c r="FXL151" s="481"/>
      <c r="FXM151" s="481"/>
      <c r="FXN151" s="481"/>
      <c r="FXO151" s="481"/>
      <c r="FXP151" s="481"/>
      <c r="FXQ151" s="481"/>
      <c r="FXR151" s="481"/>
      <c r="FXS151" s="481"/>
      <c r="FXT151" s="481"/>
      <c r="FXU151" s="481"/>
      <c r="FXV151" s="481"/>
      <c r="FXW151" s="481"/>
      <c r="FXX151" s="481"/>
      <c r="FXY151" s="481"/>
      <c r="FXZ151" s="481"/>
      <c r="FYA151" s="481"/>
      <c r="FYB151" s="481"/>
      <c r="FYC151" s="481"/>
      <c r="FYD151" s="481"/>
      <c r="FYE151" s="481"/>
      <c r="FYF151" s="481"/>
      <c r="FYG151" s="481"/>
      <c r="FYH151" s="481"/>
      <c r="FYI151" s="481"/>
      <c r="FYJ151" s="481"/>
      <c r="FYK151" s="481"/>
      <c r="FYL151" s="481"/>
      <c r="FYM151" s="481"/>
      <c r="FYN151" s="481"/>
      <c r="FYO151" s="481"/>
      <c r="FYP151" s="481"/>
      <c r="FYQ151" s="481"/>
      <c r="FYR151" s="481"/>
      <c r="FYS151" s="481"/>
      <c r="FYT151" s="481"/>
      <c r="FYU151" s="481"/>
      <c r="FYV151" s="481"/>
      <c r="FYW151" s="481"/>
      <c r="FYX151" s="481"/>
      <c r="FYY151" s="481"/>
      <c r="FYZ151" s="481"/>
      <c r="FZA151" s="481"/>
      <c r="FZB151" s="481"/>
      <c r="FZC151" s="481"/>
      <c r="FZD151" s="481"/>
      <c r="FZE151" s="481"/>
      <c r="FZF151" s="481"/>
      <c r="FZG151" s="481"/>
      <c r="FZH151" s="481"/>
      <c r="FZI151" s="481"/>
      <c r="FZJ151" s="481"/>
      <c r="FZK151" s="481"/>
      <c r="FZL151" s="481"/>
      <c r="FZM151" s="481"/>
      <c r="FZN151" s="481"/>
      <c r="FZO151" s="481"/>
      <c r="FZP151" s="481"/>
      <c r="FZQ151" s="481"/>
      <c r="FZR151" s="481"/>
      <c r="FZS151" s="481"/>
      <c r="FZT151" s="481"/>
      <c r="FZU151" s="481"/>
      <c r="FZV151" s="481"/>
      <c r="FZW151" s="481"/>
      <c r="FZX151" s="481"/>
      <c r="FZY151" s="481"/>
      <c r="FZZ151" s="481"/>
      <c r="GAA151" s="481"/>
      <c r="GAB151" s="481"/>
      <c r="GAC151" s="481"/>
      <c r="GAD151" s="481"/>
      <c r="GAE151" s="481"/>
      <c r="GAF151" s="481"/>
      <c r="GAG151" s="481"/>
      <c r="GAH151" s="481"/>
      <c r="GAI151" s="481"/>
      <c r="GAJ151" s="481"/>
      <c r="GAK151" s="481"/>
      <c r="GAL151" s="481"/>
      <c r="GAM151" s="481"/>
      <c r="GAN151" s="481"/>
      <c r="GAO151" s="481"/>
      <c r="GAP151" s="481"/>
      <c r="GAQ151" s="481"/>
      <c r="GAR151" s="481"/>
      <c r="GAS151" s="481"/>
      <c r="GAT151" s="481"/>
      <c r="GAU151" s="481"/>
      <c r="GAV151" s="481"/>
      <c r="GAW151" s="481"/>
      <c r="GAX151" s="481"/>
      <c r="GAY151" s="481"/>
      <c r="GAZ151" s="481"/>
      <c r="GBA151" s="481"/>
      <c r="GBB151" s="481"/>
      <c r="GBC151" s="481"/>
      <c r="GBD151" s="481"/>
      <c r="GBE151" s="481"/>
      <c r="GBF151" s="481"/>
      <c r="GBG151" s="481"/>
      <c r="GBH151" s="481"/>
      <c r="GBI151" s="481"/>
      <c r="GBJ151" s="481"/>
      <c r="GBK151" s="481"/>
      <c r="GBL151" s="481"/>
      <c r="GBM151" s="481"/>
      <c r="GBN151" s="481"/>
      <c r="GBO151" s="481"/>
      <c r="GBP151" s="481"/>
      <c r="GBQ151" s="481"/>
      <c r="GBR151" s="481"/>
      <c r="GBS151" s="481"/>
      <c r="GBT151" s="481"/>
      <c r="GBU151" s="481"/>
      <c r="GBV151" s="481"/>
      <c r="GBW151" s="481"/>
      <c r="GBX151" s="481"/>
      <c r="GBY151" s="481"/>
      <c r="GBZ151" s="481"/>
      <c r="GCA151" s="481"/>
      <c r="GCB151" s="481"/>
      <c r="GCC151" s="481"/>
      <c r="GCD151" s="481"/>
      <c r="GCE151" s="481"/>
      <c r="GCF151" s="481"/>
      <c r="GCG151" s="481"/>
      <c r="GCH151" s="481"/>
      <c r="GCI151" s="481"/>
      <c r="GCJ151" s="481"/>
      <c r="GCK151" s="481"/>
      <c r="GCL151" s="481"/>
      <c r="GCM151" s="481"/>
      <c r="GCN151" s="481"/>
      <c r="GCO151" s="481"/>
      <c r="GCP151" s="481"/>
      <c r="GCQ151" s="481"/>
      <c r="GCR151" s="481"/>
      <c r="GCS151" s="481"/>
      <c r="GCT151" s="481"/>
      <c r="GCU151" s="481"/>
      <c r="GCV151" s="481"/>
      <c r="GCW151" s="481"/>
      <c r="GCX151" s="481"/>
      <c r="GCY151" s="481"/>
      <c r="GCZ151" s="481"/>
      <c r="GDA151" s="481"/>
      <c r="GDB151" s="481"/>
      <c r="GDC151" s="481"/>
      <c r="GDD151" s="481"/>
      <c r="GDE151" s="481"/>
      <c r="GDF151" s="481"/>
      <c r="GDG151" s="481"/>
      <c r="GDH151" s="481"/>
      <c r="GDI151" s="481"/>
      <c r="GDJ151" s="481"/>
      <c r="GDK151" s="481"/>
      <c r="GDL151" s="481"/>
      <c r="GDM151" s="481"/>
      <c r="GDN151" s="481"/>
      <c r="GDO151" s="481"/>
      <c r="GDP151" s="481"/>
      <c r="GDQ151" s="481"/>
      <c r="GDR151" s="481"/>
      <c r="GDS151" s="481"/>
      <c r="GDT151" s="481"/>
      <c r="GDU151" s="481"/>
      <c r="GDV151" s="481"/>
      <c r="GDW151" s="481"/>
      <c r="GDX151" s="481"/>
      <c r="GDY151" s="481"/>
      <c r="GDZ151" s="481"/>
      <c r="GEA151" s="481"/>
      <c r="GEB151" s="481"/>
      <c r="GEC151" s="481"/>
      <c r="GED151" s="481"/>
      <c r="GEE151" s="481"/>
      <c r="GEF151" s="481"/>
      <c r="GEG151" s="481"/>
      <c r="GEH151" s="481"/>
      <c r="GEI151" s="481"/>
      <c r="GEJ151" s="481"/>
      <c r="GEK151" s="481"/>
      <c r="GEL151" s="481"/>
      <c r="GEM151" s="481"/>
      <c r="GEN151" s="481"/>
      <c r="GEO151" s="481"/>
      <c r="GEP151" s="481"/>
      <c r="GEQ151" s="481"/>
      <c r="GER151" s="481"/>
      <c r="GES151" s="481"/>
      <c r="GET151" s="481"/>
      <c r="GEU151" s="481"/>
      <c r="GEV151" s="481"/>
      <c r="GEW151" s="481"/>
      <c r="GEX151" s="481"/>
      <c r="GEY151" s="481"/>
      <c r="GEZ151" s="481"/>
      <c r="GFA151" s="481"/>
      <c r="GFB151" s="481"/>
      <c r="GFC151" s="481"/>
      <c r="GFD151" s="481"/>
      <c r="GFE151" s="481"/>
      <c r="GFF151" s="481"/>
      <c r="GFG151" s="481"/>
      <c r="GFH151" s="481"/>
      <c r="GFI151" s="481"/>
      <c r="GFJ151" s="481"/>
      <c r="GFK151" s="481"/>
      <c r="GFL151" s="481"/>
      <c r="GFM151" s="481"/>
      <c r="GFN151" s="481"/>
      <c r="GFO151" s="481"/>
      <c r="GFP151" s="481"/>
      <c r="GFQ151" s="481"/>
      <c r="GFR151" s="481"/>
      <c r="GFS151" s="481"/>
      <c r="GFT151" s="481"/>
      <c r="GFU151" s="481"/>
      <c r="GFV151" s="481"/>
      <c r="GFW151" s="481"/>
      <c r="GFX151" s="481"/>
      <c r="GFY151" s="481"/>
      <c r="GFZ151" s="481"/>
      <c r="GGA151" s="481"/>
      <c r="GGB151" s="481"/>
      <c r="GGC151" s="481"/>
      <c r="GGD151" s="481"/>
      <c r="GGE151" s="481"/>
      <c r="GGF151" s="481"/>
      <c r="GGG151" s="481"/>
      <c r="GGH151" s="481"/>
      <c r="GGI151" s="481"/>
      <c r="GGJ151" s="481"/>
      <c r="GGK151" s="481"/>
      <c r="GGL151" s="481"/>
      <c r="GGM151" s="481"/>
      <c r="GGN151" s="481"/>
      <c r="GGO151" s="481"/>
      <c r="GGP151" s="481"/>
      <c r="GGQ151" s="481"/>
      <c r="GGR151" s="481"/>
      <c r="GGS151" s="481"/>
      <c r="GGT151" s="481"/>
      <c r="GGU151" s="481"/>
      <c r="GGV151" s="481"/>
      <c r="GGW151" s="481"/>
      <c r="GGX151" s="481"/>
      <c r="GGY151" s="481"/>
      <c r="GGZ151" s="481"/>
      <c r="GHA151" s="481"/>
      <c r="GHB151" s="481"/>
      <c r="GHC151" s="481"/>
      <c r="GHD151" s="481"/>
      <c r="GHE151" s="481"/>
      <c r="GHF151" s="481"/>
      <c r="GHG151" s="481"/>
      <c r="GHH151" s="481"/>
      <c r="GHI151" s="481"/>
      <c r="GHJ151" s="481"/>
      <c r="GHK151" s="481"/>
      <c r="GHL151" s="481"/>
      <c r="GHM151" s="481"/>
      <c r="GHN151" s="481"/>
      <c r="GHO151" s="481"/>
      <c r="GHP151" s="481"/>
      <c r="GHQ151" s="481"/>
      <c r="GHR151" s="481"/>
      <c r="GHS151" s="481"/>
      <c r="GHT151" s="481"/>
      <c r="GHU151" s="481"/>
      <c r="GHV151" s="481"/>
      <c r="GHW151" s="481"/>
      <c r="GHX151" s="481"/>
      <c r="GHY151" s="481"/>
      <c r="GHZ151" s="481"/>
      <c r="GIA151" s="481"/>
      <c r="GIB151" s="481"/>
      <c r="GIC151" s="481"/>
      <c r="GID151" s="481"/>
      <c r="GIE151" s="481"/>
      <c r="GIF151" s="481"/>
      <c r="GIG151" s="481"/>
      <c r="GIH151" s="481"/>
      <c r="GII151" s="481"/>
      <c r="GIJ151" s="481"/>
      <c r="GIK151" s="481"/>
      <c r="GIL151" s="481"/>
      <c r="GIM151" s="481"/>
      <c r="GIN151" s="481"/>
      <c r="GIO151" s="481"/>
      <c r="GIP151" s="481"/>
      <c r="GIQ151" s="481"/>
      <c r="GIR151" s="481"/>
      <c r="GIS151" s="481"/>
      <c r="GIT151" s="481"/>
      <c r="GIU151" s="481"/>
      <c r="GIV151" s="481"/>
      <c r="GIW151" s="481"/>
      <c r="GIX151" s="481"/>
      <c r="GIY151" s="481"/>
      <c r="GIZ151" s="481"/>
      <c r="GJA151" s="481"/>
      <c r="GJB151" s="481"/>
      <c r="GJC151" s="481"/>
      <c r="GJD151" s="481"/>
      <c r="GJE151" s="481"/>
      <c r="GJF151" s="481"/>
      <c r="GJG151" s="481"/>
      <c r="GJH151" s="481"/>
      <c r="GJI151" s="481"/>
      <c r="GJJ151" s="481"/>
      <c r="GJK151" s="481"/>
      <c r="GJL151" s="481"/>
      <c r="GJM151" s="481"/>
      <c r="GJN151" s="481"/>
      <c r="GJO151" s="481"/>
      <c r="GJP151" s="481"/>
      <c r="GJQ151" s="481"/>
      <c r="GJR151" s="481"/>
      <c r="GJS151" s="481"/>
      <c r="GJT151" s="481"/>
      <c r="GJU151" s="481"/>
      <c r="GJV151" s="481"/>
      <c r="GJW151" s="481"/>
      <c r="GJX151" s="481"/>
      <c r="GJY151" s="481"/>
      <c r="GJZ151" s="481"/>
      <c r="GKA151" s="481"/>
      <c r="GKB151" s="481"/>
      <c r="GKC151" s="481"/>
      <c r="GKD151" s="481"/>
      <c r="GKE151" s="481"/>
      <c r="GKF151" s="481"/>
      <c r="GKG151" s="481"/>
      <c r="GKH151" s="481"/>
      <c r="GKI151" s="481"/>
      <c r="GKJ151" s="481"/>
      <c r="GKK151" s="481"/>
      <c r="GKL151" s="481"/>
      <c r="GKM151" s="481"/>
      <c r="GKN151" s="481"/>
      <c r="GKO151" s="481"/>
      <c r="GKP151" s="481"/>
      <c r="GKQ151" s="481"/>
      <c r="GKR151" s="481"/>
      <c r="GKS151" s="481"/>
      <c r="GKT151" s="481"/>
      <c r="GKU151" s="481"/>
      <c r="GKV151" s="481"/>
      <c r="GKW151" s="481"/>
      <c r="GKX151" s="481"/>
      <c r="GKY151" s="481"/>
      <c r="GKZ151" s="481"/>
      <c r="GLA151" s="481"/>
      <c r="GLB151" s="481"/>
      <c r="GLC151" s="481"/>
      <c r="GLD151" s="481"/>
      <c r="GLE151" s="481"/>
      <c r="GLF151" s="481"/>
      <c r="GLG151" s="481"/>
      <c r="GLH151" s="481"/>
      <c r="GLI151" s="481"/>
      <c r="GLJ151" s="481"/>
      <c r="GLK151" s="481"/>
      <c r="GLL151" s="481"/>
      <c r="GLM151" s="481"/>
      <c r="GLN151" s="481"/>
      <c r="GLO151" s="481"/>
      <c r="GLP151" s="481"/>
      <c r="GLQ151" s="481"/>
      <c r="GLR151" s="481"/>
      <c r="GLS151" s="481"/>
      <c r="GLT151" s="481"/>
      <c r="GLU151" s="481"/>
      <c r="GLV151" s="481"/>
      <c r="GLW151" s="481"/>
      <c r="GLX151" s="481"/>
      <c r="GLY151" s="481"/>
      <c r="GLZ151" s="481"/>
      <c r="GMA151" s="481"/>
      <c r="GMB151" s="481"/>
      <c r="GMC151" s="481"/>
      <c r="GMD151" s="481"/>
      <c r="GME151" s="481"/>
      <c r="GMF151" s="481"/>
      <c r="GMG151" s="481"/>
      <c r="GMH151" s="481"/>
      <c r="GMI151" s="481"/>
      <c r="GMJ151" s="481"/>
      <c r="GMK151" s="481"/>
      <c r="GML151" s="481"/>
      <c r="GMM151" s="481"/>
      <c r="GMN151" s="481"/>
      <c r="GMO151" s="481"/>
      <c r="GMP151" s="481"/>
      <c r="GMQ151" s="481"/>
      <c r="GMR151" s="481"/>
      <c r="GMS151" s="481"/>
      <c r="GMT151" s="481"/>
      <c r="GMU151" s="481"/>
      <c r="GMV151" s="481"/>
      <c r="GMW151" s="481"/>
      <c r="GMX151" s="481"/>
      <c r="GMY151" s="481"/>
      <c r="GMZ151" s="481"/>
      <c r="GNA151" s="481"/>
      <c r="GNB151" s="481"/>
      <c r="GNC151" s="481"/>
      <c r="GND151" s="481"/>
      <c r="GNE151" s="481"/>
      <c r="GNF151" s="481"/>
      <c r="GNG151" s="481"/>
      <c r="GNH151" s="481"/>
      <c r="GNI151" s="481"/>
      <c r="GNJ151" s="481"/>
      <c r="GNK151" s="481"/>
      <c r="GNL151" s="481"/>
      <c r="GNM151" s="481"/>
      <c r="GNN151" s="481"/>
      <c r="GNO151" s="481"/>
      <c r="GNP151" s="481"/>
      <c r="GNQ151" s="481"/>
      <c r="GNR151" s="481"/>
      <c r="GNS151" s="481"/>
      <c r="GNT151" s="481"/>
      <c r="GNU151" s="481"/>
      <c r="GNV151" s="481"/>
      <c r="GNW151" s="481"/>
      <c r="GNX151" s="481"/>
      <c r="GNY151" s="481"/>
      <c r="GNZ151" s="481"/>
      <c r="GOA151" s="481"/>
      <c r="GOB151" s="481"/>
      <c r="GOC151" s="481"/>
      <c r="GOD151" s="481"/>
      <c r="GOE151" s="481"/>
      <c r="GOF151" s="481"/>
      <c r="GOG151" s="481"/>
      <c r="GOH151" s="481"/>
      <c r="GOI151" s="481"/>
      <c r="GOJ151" s="481"/>
      <c r="GOK151" s="481"/>
      <c r="GOL151" s="481"/>
      <c r="GOM151" s="481"/>
      <c r="GON151" s="481"/>
      <c r="GOO151" s="481"/>
      <c r="GOP151" s="481"/>
      <c r="GOQ151" s="481"/>
      <c r="GOR151" s="481"/>
      <c r="GOS151" s="481"/>
      <c r="GOT151" s="481"/>
      <c r="GOU151" s="481"/>
      <c r="GOV151" s="481"/>
      <c r="GOW151" s="481"/>
      <c r="GOX151" s="481"/>
      <c r="GOY151" s="481"/>
      <c r="GOZ151" s="481"/>
      <c r="GPA151" s="481"/>
      <c r="GPB151" s="481"/>
      <c r="GPC151" s="481"/>
      <c r="GPD151" s="481"/>
      <c r="GPE151" s="481"/>
      <c r="GPF151" s="481"/>
      <c r="GPG151" s="481"/>
      <c r="GPH151" s="481"/>
      <c r="GPI151" s="481"/>
      <c r="GPJ151" s="481"/>
      <c r="GPK151" s="481"/>
      <c r="GPL151" s="481"/>
      <c r="GPM151" s="481"/>
      <c r="GPN151" s="481"/>
      <c r="GPO151" s="481"/>
      <c r="GPP151" s="481"/>
      <c r="GPQ151" s="481"/>
      <c r="GPR151" s="481"/>
      <c r="GPS151" s="481"/>
      <c r="GPT151" s="481"/>
      <c r="GPU151" s="481"/>
      <c r="GPV151" s="481"/>
      <c r="GPW151" s="481"/>
      <c r="GPX151" s="481"/>
      <c r="GPY151" s="481"/>
      <c r="GPZ151" s="481"/>
      <c r="GQA151" s="481"/>
      <c r="GQB151" s="481"/>
      <c r="GQC151" s="481"/>
      <c r="GQD151" s="481"/>
      <c r="GQE151" s="481"/>
      <c r="GQF151" s="481"/>
      <c r="GQG151" s="481"/>
      <c r="GQH151" s="481"/>
      <c r="GQI151" s="481"/>
      <c r="GQJ151" s="481"/>
      <c r="GQK151" s="481"/>
      <c r="GQL151" s="481"/>
      <c r="GQM151" s="481"/>
      <c r="GQN151" s="481"/>
      <c r="GQO151" s="481"/>
      <c r="GQP151" s="481"/>
      <c r="GQQ151" s="481"/>
      <c r="GQR151" s="481"/>
      <c r="GQS151" s="481"/>
      <c r="GQT151" s="481"/>
      <c r="GQU151" s="481"/>
      <c r="GQV151" s="481"/>
      <c r="GQW151" s="481"/>
      <c r="GQX151" s="481"/>
      <c r="GQY151" s="481"/>
      <c r="GQZ151" s="481"/>
      <c r="GRA151" s="481"/>
      <c r="GRB151" s="481"/>
      <c r="GRC151" s="481"/>
      <c r="GRD151" s="481"/>
      <c r="GRE151" s="481"/>
      <c r="GRF151" s="481"/>
      <c r="GRG151" s="481"/>
      <c r="GRH151" s="481"/>
      <c r="GRI151" s="481"/>
      <c r="GRJ151" s="481"/>
      <c r="GRK151" s="481"/>
      <c r="GRL151" s="481"/>
      <c r="GRM151" s="481"/>
      <c r="GRN151" s="481"/>
      <c r="GRO151" s="481"/>
      <c r="GRP151" s="481"/>
      <c r="GRQ151" s="481"/>
      <c r="GRR151" s="481"/>
      <c r="GRS151" s="481"/>
      <c r="GRT151" s="481"/>
      <c r="GRU151" s="481"/>
      <c r="GRV151" s="481"/>
      <c r="GRW151" s="481"/>
      <c r="GRX151" s="481"/>
      <c r="GRY151" s="481"/>
      <c r="GRZ151" s="481"/>
      <c r="GSA151" s="481"/>
      <c r="GSB151" s="481"/>
      <c r="GSC151" s="481"/>
      <c r="GSD151" s="481"/>
      <c r="GSE151" s="481"/>
      <c r="GSF151" s="481"/>
      <c r="GSG151" s="481"/>
      <c r="GSH151" s="481"/>
      <c r="GSI151" s="481"/>
      <c r="GSJ151" s="481"/>
      <c r="GSK151" s="481"/>
      <c r="GSL151" s="481"/>
      <c r="GSM151" s="481"/>
      <c r="GSN151" s="481"/>
      <c r="GSO151" s="481"/>
      <c r="GSP151" s="481"/>
      <c r="GSQ151" s="481"/>
      <c r="GSR151" s="481"/>
      <c r="GSS151" s="481"/>
      <c r="GST151" s="481"/>
      <c r="GSU151" s="481"/>
      <c r="GSV151" s="481"/>
      <c r="GSW151" s="481"/>
      <c r="GSX151" s="481"/>
      <c r="GSY151" s="481"/>
      <c r="GSZ151" s="481"/>
      <c r="GTA151" s="481"/>
      <c r="GTB151" s="481"/>
      <c r="GTC151" s="481"/>
      <c r="GTD151" s="481"/>
      <c r="GTE151" s="481"/>
      <c r="GTF151" s="481"/>
      <c r="GTG151" s="481"/>
      <c r="GTH151" s="481"/>
      <c r="GTI151" s="481"/>
      <c r="GTJ151" s="481"/>
      <c r="GTK151" s="481"/>
      <c r="GTL151" s="481"/>
      <c r="GTM151" s="481"/>
      <c r="GTN151" s="481"/>
      <c r="GTO151" s="481"/>
      <c r="GTP151" s="481"/>
      <c r="GTQ151" s="481"/>
      <c r="GTR151" s="481"/>
      <c r="GTS151" s="481"/>
      <c r="GTT151" s="481"/>
      <c r="GTU151" s="481"/>
      <c r="GTV151" s="481"/>
      <c r="GTW151" s="481"/>
      <c r="GTX151" s="481"/>
      <c r="GTY151" s="481"/>
      <c r="GTZ151" s="481"/>
      <c r="GUA151" s="481"/>
      <c r="GUB151" s="481"/>
      <c r="GUC151" s="481"/>
      <c r="GUD151" s="481"/>
      <c r="GUE151" s="481"/>
      <c r="GUF151" s="481"/>
      <c r="GUG151" s="481"/>
      <c r="GUH151" s="481"/>
      <c r="GUI151" s="481"/>
      <c r="GUJ151" s="481"/>
      <c r="GUK151" s="481"/>
      <c r="GUL151" s="481"/>
      <c r="GUM151" s="481"/>
      <c r="GUN151" s="481"/>
      <c r="GUO151" s="481"/>
      <c r="GUP151" s="481"/>
      <c r="GUQ151" s="481"/>
      <c r="GUR151" s="481"/>
      <c r="GUS151" s="481"/>
      <c r="GUT151" s="481"/>
      <c r="GUU151" s="481"/>
      <c r="GUV151" s="481"/>
      <c r="GUW151" s="481"/>
      <c r="GUX151" s="481"/>
      <c r="GUY151" s="481"/>
      <c r="GUZ151" s="481"/>
      <c r="GVA151" s="481"/>
      <c r="GVB151" s="481"/>
      <c r="GVC151" s="481"/>
      <c r="GVD151" s="481"/>
      <c r="GVE151" s="481"/>
      <c r="GVF151" s="481"/>
      <c r="GVG151" s="481"/>
      <c r="GVH151" s="481"/>
      <c r="GVI151" s="481"/>
      <c r="GVJ151" s="481"/>
      <c r="GVK151" s="481"/>
      <c r="GVL151" s="481"/>
      <c r="GVM151" s="481"/>
      <c r="GVN151" s="481"/>
      <c r="GVO151" s="481"/>
      <c r="GVP151" s="481"/>
      <c r="GVQ151" s="481"/>
      <c r="GVR151" s="481"/>
      <c r="GVS151" s="481"/>
      <c r="GVT151" s="481"/>
      <c r="GVU151" s="481"/>
      <c r="GVV151" s="481"/>
      <c r="GVW151" s="481"/>
      <c r="GVX151" s="481"/>
      <c r="GVY151" s="481"/>
      <c r="GVZ151" s="481"/>
      <c r="GWA151" s="481"/>
      <c r="GWB151" s="481"/>
      <c r="GWC151" s="481"/>
      <c r="GWD151" s="481"/>
      <c r="GWE151" s="481"/>
      <c r="GWF151" s="481"/>
      <c r="GWG151" s="481"/>
      <c r="GWH151" s="481"/>
      <c r="GWI151" s="481"/>
      <c r="GWJ151" s="481"/>
      <c r="GWK151" s="481"/>
      <c r="GWL151" s="481"/>
      <c r="GWM151" s="481"/>
      <c r="GWN151" s="481"/>
      <c r="GWO151" s="481"/>
      <c r="GWP151" s="481"/>
      <c r="GWQ151" s="481"/>
      <c r="GWR151" s="481"/>
      <c r="GWS151" s="481"/>
      <c r="GWT151" s="481"/>
      <c r="GWU151" s="481"/>
      <c r="GWV151" s="481"/>
      <c r="GWW151" s="481"/>
      <c r="GWX151" s="481"/>
      <c r="GWY151" s="481"/>
      <c r="GWZ151" s="481"/>
      <c r="GXA151" s="481"/>
      <c r="GXB151" s="481"/>
      <c r="GXC151" s="481"/>
      <c r="GXD151" s="481"/>
      <c r="GXE151" s="481"/>
      <c r="GXF151" s="481"/>
      <c r="GXG151" s="481"/>
      <c r="GXH151" s="481"/>
      <c r="GXI151" s="481"/>
      <c r="GXJ151" s="481"/>
      <c r="GXK151" s="481"/>
      <c r="GXL151" s="481"/>
      <c r="GXM151" s="481"/>
      <c r="GXN151" s="481"/>
      <c r="GXO151" s="481"/>
      <c r="GXP151" s="481"/>
      <c r="GXQ151" s="481"/>
      <c r="GXR151" s="481"/>
      <c r="GXS151" s="481"/>
      <c r="GXT151" s="481"/>
      <c r="GXU151" s="481"/>
      <c r="GXV151" s="481"/>
      <c r="GXW151" s="481"/>
      <c r="GXX151" s="481"/>
      <c r="GXY151" s="481"/>
      <c r="GXZ151" s="481"/>
      <c r="GYA151" s="481"/>
      <c r="GYB151" s="481"/>
      <c r="GYC151" s="481"/>
      <c r="GYD151" s="481"/>
      <c r="GYE151" s="481"/>
      <c r="GYF151" s="481"/>
      <c r="GYG151" s="481"/>
      <c r="GYH151" s="481"/>
      <c r="GYI151" s="481"/>
      <c r="GYJ151" s="481"/>
      <c r="GYK151" s="481"/>
      <c r="GYL151" s="481"/>
      <c r="GYM151" s="481"/>
      <c r="GYN151" s="481"/>
      <c r="GYO151" s="481"/>
      <c r="GYP151" s="481"/>
      <c r="GYQ151" s="481"/>
      <c r="GYR151" s="481"/>
      <c r="GYS151" s="481"/>
      <c r="GYT151" s="481"/>
      <c r="GYU151" s="481"/>
      <c r="GYV151" s="481"/>
      <c r="GYW151" s="481"/>
      <c r="GYX151" s="481"/>
      <c r="GYY151" s="481"/>
      <c r="GYZ151" s="481"/>
      <c r="GZA151" s="481"/>
      <c r="GZB151" s="481"/>
      <c r="GZC151" s="481"/>
      <c r="GZD151" s="481"/>
      <c r="GZE151" s="481"/>
      <c r="GZF151" s="481"/>
      <c r="GZG151" s="481"/>
      <c r="GZH151" s="481"/>
      <c r="GZI151" s="481"/>
      <c r="GZJ151" s="481"/>
      <c r="GZK151" s="481"/>
      <c r="GZL151" s="481"/>
      <c r="GZM151" s="481"/>
      <c r="GZN151" s="481"/>
      <c r="GZO151" s="481"/>
      <c r="GZP151" s="481"/>
      <c r="GZQ151" s="481"/>
      <c r="GZR151" s="481"/>
      <c r="GZS151" s="481"/>
      <c r="GZT151" s="481"/>
      <c r="GZU151" s="481"/>
      <c r="GZV151" s="481"/>
      <c r="GZW151" s="481"/>
      <c r="GZX151" s="481"/>
      <c r="GZY151" s="481"/>
      <c r="GZZ151" s="481"/>
      <c r="HAA151" s="481"/>
      <c r="HAB151" s="481"/>
      <c r="HAC151" s="481"/>
      <c r="HAD151" s="481"/>
      <c r="HAE151" s="481"/>
      <c r="HAF151" s="481"/>
      <c r="HAG151" s="481"/>
      <c r="HAH151" s="481"/>
      <c r="HAI151" s="481"/>
      <c r="HAJ151" s="481"/>
      <c r="HAK151" s="481"/>
      <c r="HAL151" s="481"/>
      <c r="HAM151" s="481"/>
      <c r="HAN151" s="481"/>
      <c r="HAO151" s="481"/>
      <c r="HAP151" s="481"/>
      <c r="HAQ151" s="481"/>
      <c r="HAR151" s="481"/>
      <c r="HAS151" s="481"/>
      <c r="HAT151" s="481"/>
      <c r="HAU151" s="481"/>
      <c r="HAV151" s="481"/>
      <c r="HAW151" s="481"/>
      <c r="HAX151" s="481"/>
      <c r="HAY151" s="481"/>
      <c r="HAZ151" s="481"/>
      <c r="HBA151" s="481"/>
      <c r="HBB151" s="481"/>
      <c r="HBC151" s="481"/>
      <c r="HBD151" s="481"/>
      <c r="HBE151" s="481"/>
      <c r="HBF151" s="481"/>
      <c r="HBG151" s="481"/>
      <c r="HBH151" s="481"/>
      <c r="HBI151" s="481"/>
      <c r="HBJ151" s="481"/>
      <c r="HBK151" s="481"/>
      <c r="HBL151" s="481"/>
      <c r="HBM151" s="481"/>
      <c r="HBN151" s="481"/>
      <c r="HBO151" s="481"/>
      <c r="HBP151" s="481"/>
      <c r="HBQ151" s="481"/>
      <c r="HBR151" s="481"/>
      <c r="HBS151" s="481"/>
      <c r="HBT151" s="481"/>
      <c r="HBU151" s="481"/>
      <c r="HBV151" s="481"/>
      <c r="HBW151" s="481"/>
      <c r="HBX151" s="481"/>
      <c r="HBY151" s="481"/>
      <c r="HBZ151" s="481"/>
      <c r="HCA151" s="481"/>
      <c r="HCB151" s="481"/>
      <c r="HCC151" s="481"/>
      <c r="HCD151" s="481"/>
      <c r="HCE151" s="481"/>
      <c r="HCF151" s="481"/>
      <c r="HCG151" s="481"/>
      <c r="HCH151" s="481"/>
      <c r="HCI151" s="481"/>
      <c r="HCJ151" s="481"/>
      <c r="HCK151" s="481"/>
      <c r="HCL151" s="481"/>
      <c r="HCM151" s="481"/>
      <c r="HCN151" s="481"/>
      <c r="HCO151" s="481"/>
      <c r="HCP151" s="481"/>
      <c r="HCQ151" s="481"/>
      <c r="HCR151" s="481"/>
      <c r="HCS151" s="481"/>
      <c r="HCT151" s="481"/>
      <c r="HCU151" s="481"/>
      <c r="HCV151" s="481"/>
      <c r="HCW151" s="481"/>
      <c r="HCX151" s="481"/>
      <c r="HCY151" s="481"/>
      <c r="HCZ151" s="481"/>
      <c r="HDA151" s="481"/>
      <c r="HDB151" s="481"/>
      <c r="HDC151" s="481"/>
      <c r="HDD151" s="481"/>
      <c r="HDE151" s="481"/>
      <c r="HDF151" s="481"/>
      <c r="HDG151" s="481"/>
      <c r="HDH151" s="481"/>
      <c r="HDI151" s="481"/>
      <c r="HDJ151" s="481"/>
      <c r="HDK151" s="481"/>
      <c r="HDL151" s="481"/>
      <c r="HDM151" s="481"/>
      <c r="HDN151" s="481"/>
      <c r="HDO151" s="481"/>
      <c r="HDP151" s="481"/>
      <c r="HDQ151" s="481"/>
      <c r="HDR151" s="481"/>
      <c r="HDS151" s="481"/>
      <c r="HDT151" s="481"/>
      <c r="HDU151" s="481"/>
      <c r="HDV151" s="481"/>
      <c r="HDW151" s="481"/>
      <c r="HDX151" s="481"/>
      <c r="HDY151" s="481"/>
      <c r="HDZ151" s="481"/>
      <c r="HEA151" s="481"/>
      <c r="HEB151" s="481"/>
      <c r="HEC151" s="481"/>
      <c r="HED151" s="481"/>
      <c r="HEE151" s="481"/>
      <c r="HEF151" s="481"/>
      <c r="HEG151" s="481"/>
      <c r="HEH151" s="481"/>
      <c r="HEI151" s="481"/>
      <c r="HEJ151" s="481"/>
      <c r="HEK151" s="481"/>
      <c r="HEL151" s="481"/>
      <c r="HEM151" s="481"/>
      <c r="HEN151" s="481"/>
      <c r="HEO151" s="481"/>
      <c r="HEP151" s="481"/>
      <c r="HEQ151" s="481"/>
      <c r="HER151" s="481"/>
      <c r="HES151" s="481"/>
      <c r="HET151" s="481"/>
      <c r="HEU151" s="481"/>
      <c r="HEV151" s="481"/>
      <c r="HEW151" s="481"/>
      <c r="HEX151" s="481"/>
      <c r="HEY151" s="481"/>
      <c r="HEZ151" s="481"/>
      <c r="HFA151" s="481"/>
      <c r="HFB151" s="481"/>
      <c r="HFC151" s="481"/>
      <c r="HFD151" s="481"/>
      <c r="HFE151" s="481"/>
      <c r="HFF151" s="481"/>
      <c r="HFG151" s="481"/>
      <c r="HFH151" s="481"/>
      <c r="HFI151" s="481"/>
      <c r="HFJ151" s="481"/>
      <c r="HFK151" s="481"/>
      <c r="HFL151" s="481"/>
      <c r="HFM151" s="481"/>
      <c r="HFN151" s="481"/>
      <c r="HFO151" s="481"/>
      <c r="HFP151" s="481"/>
      <c r="HFQ151" s="481"/>
      <c r="HFR151" s="481"/>
      <c r="HFS151" s="481"/>
      <c r="HFT151" s="481"/>
      <c r="HFU151" s="481"/>
      <c r="HFV151" s="481"/>
      <c r="HFW151" s="481"/>
      <c r="HFX151" s="481"/>
      <c r="HFY151" s="481"/>
      <c r="HFZ151" s="481"/>
      <c r="HGA151" s="481"/>
      <c r="HGB151" s="481"/>
      <c r="HGC151" s="481"/>
      <c r="HGD151" s="481"/>
      <c r="HGE151" s="481"/>
      <c r="HGF151" s="481"/>
      <c r="HGG151" s="481"/>
      <c r="HGH151" s="481"/>
      <c r="HGI151" s="481"/>
      <c r="HGJ151" s="481"/>
      <c r="HGK151" s="481"/>
      <c r="HGL151" s="481"/>
      <c r="HGM151" s="481"/>
      <c r="HGN151" s="481"/>
      <c r="HGO151" s="481"/>
      <c r="HGP151" s="481"/>
      <c r="HGQ151" s="481"/>
      <c r="HGR151" s="481"/>
      <c r="HGS151" s="481"/>
      <c r="HGT151" s="481"/>
      <c r="HGU151" s="481"/>
      <c r="HGV151" s="481"/>
      <c r="HGW151" s="481"/>
      <c r="HGX151" s="481"/>
      <c r="HGY151" s="481"/>
      <c r="HGZ151" s="481"/>
      <c r="HHA151" s="481"/>
      <c r="HHB151" s="481"/>
      <c r="HHC151" s="481"/>
      <c r="HHD151" s="481"/>
      <c r="HHE151" s="481"/>
      <c r="HHF151" s="481"/>
      <c r="HHG151" s="481"/>
      <c r="HHH151" s="481"/>
      <c r="HHI151" s="481"/>
      <c r="HHJ151" s="481"/>
      <c r="HHK151" s="481"/>
      <c r="HHL151" s="481"/>
      <c r="HHM151" s="481"/>
      <c r="HHN151" s="481"/>
      <c r="HHO151" s="481"/>
      <c r="HHP151" s="481"/>
      <c r="HHQ151" s="481"/>
      <c r="HHR151" s="481"/>
      <c r="HHS151" s="481"/>
      <c r="HHT151" s="481"/>
      <c r="HHU151" s="481"/>
      <c r="HHV151" s="481"/>
      <c r="HHW151" s="481"/>
      <c r="HHX151" s="481"/>
      <c r="HHY151" s="481"/>
      <c r="HHZ151" s="481"/>
      <c r="HIA151" s="481"/>
      <c r="HIB151" s="481"/>
      <c r="HIC151" s="481"/>
      <c r="HID151" s="481"/>
      <c r="HIE151" s="481"/>
      <c r="HIF151" s="481"/>
      <c r="HIG151" s="481"/>
      <c r="HIH151" s="481"/>
      <c r="HII151" s="481"/>
      <c r="HIJ151" s="481"/>
      <c r="HIK151" s="481"/>
      <c r="HIL151" s="481"/>
      <c r="HIM151" s="481"/>
      <c r="HIN151" s="481"/>
      <c r="HIO151" s="481"/>
      <c r="HIP151" s="481"/>
      <c r="HIQ151" s="481"/>
      <c r="HIR151" s="481"/>
      <c r="HIS151" s="481"/>
      <c r="HIT151" s="481"/>
      <c r="HIU151" s="481"/>
      <c r="HIV151" s="481"/>
      <c r="HIW151" s="481"/>
      <c r="HIX151" s="481"/>
      <c r="HIY151" s="481"/>
      <c r="HIZ151" s="481"/>
      <c r="HJA151" s="481"/>
      <c r="HJB151" s="481"/>
      <c r="HJC151" s="481"/>
      <c r="HJD151" s="481"/>
      <c r="HJE151" s="481"/>
      <c r="HJF151" s="481"/>
      <c r="HJG151" s="481"/>
      <c r="HJH151" s="481"/>
      <c r="HJI151" s="481"/>
      <c r="HJJ151" s="481"/>
      <c r="HJK151" s="481"/>
      <c r="HJL151" s="481"/>
      <c r="HJM151" s="481"/>
      <c r="HJN151" s="481"/>
      <c r="HJO151" s="481"/>
      <c r="HJP151" s="481"/>
      <c r="HJQ151" s="481"/>
      <c r="HJR151" s="481"/>
      <c r="HJS151" s="481"/>
      <c r="HJT151" s="481"/>
      <c r="HJU151" s="481"/>
      <c r="HJV151" s="481"/>
      <c r="HJW151" s="481"/>
      <c r="HJX151" s="481"/>
      <c r="HJY151" s="481"/>
      <c r="HJZ151" s="481"/>
      <c r="HKA151" s="481"/>
      <c r="HKB151" s="481"/>
      <c r="HKC151" s="481"/>
      <c r="HKD151" s="481"/>
      <c r="HKE151" s="481"/>
      <c r="HKF151" s="481"/>
      <c r="HKG151" s="481"/>
      <c r="HKH151" s="481"/>
      <c r="HKI151" s="481"/>
      <c r="HKJ151" s="481"/>
      <c r="HKK151" s="481"/>
      <c r="HKL151" s="481"/>
      <c r="HKM151" s="481"/>
      <c r="HKN151" s="481"/>
      <c r="HKO151" s="481"/>
      <c r="HKP151" s="481"/>
      <c r="HKQ151" s="481"/>
      <c r="HKR151" s="481"/>
      <c r="HKS151" s="481"/>
      <c r="HKT151" s="481"/>
      <c r="HKU151" s="481"/>
      <c r="HKV151" s="481"/>
      <c r="HKW151" s="481"/>
      <c r="HKX151" s="481"/>
      <c r="HKY151" s="481"/>
      <c r="HKZ151" s="481"/>
      <c r="HLA151" s="481"/>
      <c r="HLB151" s="481"/>
      <c r="HLC151" s="481"/>
      <c r="HLD151" s="481"/>
      <c r="HLE151" s="481"/>
      <c r="HLF151" s="481"/>
      <c r="HLG151" s="481"/>
      <c r="HLH151" s="481"/>
      <c r="HLI151" s="481"/>
      <c r="HLJ151" s="481"/>
      <c r="HLK151" s="481"/>
      <c r="HLL151" s="481"/>
      <c r="HLM151" s="481"/>
      <c r="HLN151" s="481"/>
      <c r="HLO151" s="481"/>
      <c r="HLP151" s="481"/>
      <c r="HLQ151" s="481"/>
      <c r="HLR151" s="481"/>
      <c r="HLS151" s="481"/>
      <c r="HLT151" s="481"/>
      <c r="HLU151" s="481"/>
      <c r="HLV151" s="481"/>
      <c r="HLW151" s="481"/>
      <c r="HLX151" s="481"/>
      <c r="HLY151" s="481"/>
      <c r="HLZ151" s="481"/>
      <c r="HMA151" s="481"/>
      <c r="HMB151" s="481"/>
      <c r="HMC151" s="481"/>
      <c r="HMD151" s="481"/>
      <c r="HME151" s="481"/>
      <c r="HMF151" s="481"/>
      <c r="HMG151" s="481"/>
      <c r="HMH151" s="481"/>
      <c r="HMI151" s="481"/>
      <c r="HMJ151" s="481"/>
      <c r="HMK151" s="481"/>
      <c r="HML151" s="481"/>
      <c r="HMM151" s="481"/>
      <c r="HMN151" s="481"/>
      <c r="HMO151" s="481"/>
      <c r="HMP151" s="481"/>
      <c r="HMQ151" s="481"/>
      <c r="HMR151" s="481"/>
      <c r="HMS151" s="481"/>
      <c r="HMT151" s="481"/>
      <c r="HMU151" s="481"/>
      <c r="HMV151" s="481"/>
      <c r="HMW151" s="481"/>
      <c r="HMX151" s="481"/>
      <c r="HMY151" s="481"/>
      <c r="HMZ151" s="481"/>
      <c r="HNA151" s="481"/>
      <c r="HNB151" s="481"/>
      <c r="HNC151" s="481"/>
      <c r="HND151" s="481"/>
      <c r="HNE151" s="481"/>
      <c r="HNF151" s="481"/>
      <c r="HNG151" s="481"/>
      <c r="HNH151" s="481"/>
      <c r="HNI151" s="481"/>
      <c r="HNJ151" s="481"/>
      <c r="HNK151" s="481"/>
      <c r="HNL151" s="481"/>
      <c r="HNM151" s="481"/>
      <c r="HNN151" s="481"/>
      <c r="HNO151" s="481"/>
      <c r="HNP151" s="481"/>
      <c r="HNQ151" s="481"/>
      <c r="HNR151" s="481"/>
      <c r="HNS151" s="481"/>
      <c r="HNT151" s="481"/>
      <c r="HNU151" s="481"/>
      <c r="HNV151" s="481"/>
      <c r="HNW151" s="481"/>
      <c r="HNX151" s="481"/>
      <c r="HNY151" s="481"/>
      <c r="HNZ151" s="481"/>
      <c r="HOA151" s="481"/>
      <c r="HOB151" s="481"/>
      <c r="HOC151" s="481"/>
      <c r="HOD151" s="481"/>
      <c r="HOE151" s="481"/>
      <c r="HOF151" s="481"/>
      <c r="HOG151" s="481"/>
      <c r="HOH151" s="481"/>
      <c r="HOI151" s="481"/>
      <c r="HOJ151" s="481"/>
      <c r="HOK151" s="481"/>
      <c r="HOL151" s="481"/>
      <c r="HOM151" s="481"/>
      <c r="HON151" s="481"/>
      <c r="HOO151" s="481"/>
      <c r="HOP151" s="481"/>
      <c r="HOQ151" s="481"/>
      <c r="HOR151" s="481"/>
      <c r="HOS151" s="481"/>
      <c r="HOT151" s="481"/>
      <c r="HOU151" s="481"/>
      <c r="HOV151" s="481"/>
      <c r="HOW151" s="481"/>
      <c r="HOX151" s="481"/>
      <c r="HOY151" s="481"/>
      <c r="HOZ151" s="481"/>
      <c r="HPA151" s="481"/>
      <c r="HPB151" s="481"/>
      <c r="HPC151" s="481"/>
      <c r="HPD151" s="481"/>
      <c r="HPE151" s="481"/>
      <c r="HPF151" s="481"/>
      <c r="HPG151" s="481"/>
      <c r="HPH151" s="481"/>
      <c r="HPI151" s="481"/>
      <c r="HPJ151" s="481"/>
      <c r="HPK151" s="481"/>
      <c r="HPL151" s="481"/>
      <c r="HPM151" s="481"/>
      <c r="HPN151" s="481"/>
      <c r="HPO151" s="481"/>
      <c r="HPP151" s="481"/>
      <c r="HPQ151" s="481"/>
      <c r="HPR151" s="481"/>
      <c r="HPS151" s="481"/>
      <c r="HPT151" s="481"/>
      <c r="HPU151" s="481"/>
      <c r="HPV151" s="481"/>
      <c r="HPW151" s="481"/>
      <c r="HPX151" s="481"/>
      <c r="HPY151" s="481"/>
      <c r="HPZ151" s="481"/>
      <c r="HQA151" s="481"/>
      <c r="HQB151" s="481"/>
      <c r="HQC151" s="481"/>
      <c r="HQD151" s="481"/>
      <c r="HQE151" s="481"/>
      <c r="HQF151" s="481"/>
      <c r="HQG151" s="481"/>
      <c r="HQH151" s="481"/>
      <c r="HQI151" s="481"/>
      <c r="HQJ151" s="481"/>
      <c r="HQK151" s="481"/>
      <c r="HQL151" s="481"/>
      <c r="HQM151" s="481"/>
      <c r="HQN151" s="481"/>
      <c r="HQO151" s="481"/>
      <c r="HQP151" s="481"/>
      <c r="HQQ151" s="481"/>
      <c r="HQR151" s="481"/>
      <c r="HQS151" s="481"/>
      <c r="HQT151" s="481"/>
      <c r="HQU151" s="481"/>
      <c r="HQV151" s="481"/>
      <c r="HQW151" s="481"/>
      <c r="HQX151" s="481"/>
      <c r="HQY151" s="481"/>
      <c r="HQZ151" s="481"/>
      <c r="HRA151" s="481"/>
      <c r="HRB151" s="481"/>
      <c r="HRC151" s="481"/>
      <c r="HRD151" s="481"/>
      <c r="HRE151" s="481"/>
      <c r="HRF151" s="481"/>
      <c r="HRG151" s="481"/>
      <c r="HRH151" s="481"/>
      <c r="HRI151" s="481"/>
      <c r="HRJ151" s="481"/>
      <c r="HRK151" s="481"/>
      <c r="HRL151" s="481"/>
      <c r="HRM151" s="481"/>
      <c r="HRN151" s="481"/>
      <c r="HRO151" s="481"/>
      <c r="HRP151" s="481"/>
      <c r="HRQ151" s="481"/>
      <c r="HRR151" s="481"/>
      <c r="HRS151" s="481"/>
      <c r="HRT151" s="481"/>
      <c r="HRU151" s="481"/>
      <c r="HRV151" s="481"/>
      <c r="HRW151" s="481"/>
      <c r="HRX151" s="481"/>
      <c r="HRY151" s="481"/>
      <c r="HRZ151" s="481"/>
      <c r="HSA151" s="481"/>
      <c r="HSB151" s="481"/>
      <c r="HSC151" s="481"/>
      <c r="HSD151" s="481"/>
      <c r="HSE151" s="481"/>
      <c r="HSF151" s="481"/>
      <c r="HSG151" s="481"/>
      <c r="HSH151" s="481"/>
      <c r="HSI151" s="481"/>
      <c r="HSJ151" s="481"/>
      <c r="HSK151" s="481"/>
      <c r="HSL151" s="481"/>
      <c r="HSM151" s="481"/>
      <c r="HSN151" s="481"/>
      <c r="HSO151" s="481"/>
      <c r="HSP151" s="481"/>
      <c r="HSQ151" s="481"/>
      <c r="HSR151" s="481"/>
      <c r="HSS151" s="481"/>
      <c r="HST151" s="481"/>
      <c r="HSU151" s="481"/>
      <c r="HSV151" s="481"/>
      <c r="HSW151" s="481"/>
      <c r="HSX151" s="481"/>
      <c r="HSY151" s="481"/>
      <c r="HSZ151" s="481"/>
      <c r="HTA151" s="481"/>
      <c r="HTB151" s="481"/>
      <c r="HTC151" s="481"/>
      <c r="HTD151" s="481"/>
      <c r="HTE151" s="481"/>
      <c r="HTF151" s="481"/>
      <c r="HTG151" s="481"/>
      <c r="HTH151" s="481"/>
      <c r="HTI151" s="481"/>
      <c r="HTJ151" s="481"/>
      <c r="HTK151" s="481"/>
      <c r="HTL151" s="481"/>
      <c r="HTM151" s="481"/>
      <c r="HTN151" s="481"/>
      <c r="HTO151" s="481"/>
      <c r="HTP151" s="481"/>
      <c r="HTQ151" s="481"/>
      <c r="HTR151" s="481"/>
      <c r="HTS151" s="481"/>
      <c r="HTT151" s="481"/>
      <c r="HTU151" s="481"/>
      <c r="HTV151" s="481"/>
      <c r="HTW151" s="481"/>
      <c r="HTX151" s="481"/>
      <c r="HTY151" s="481"/>
      <c r="HTZ151" s="481"/>
      <c r="HUA151" s="481"/>
      <c r="HUB151" s="481"/>
      <c r="HUC151" s="481"/>
      <c r="HUD151" s="481"/>
      <c r="HUE151" s="481"/>
      <c r="HUF151" s="481"/>
      <c r="HUG151" s="481"/>
      <c r="HUH151" s="481"/>
      <c r="HUI151" s="481"/>
      <c r="HUJ151" s="481"/>
      <c r="HUK151" s="481"/>
      <c r="HUL151" s="481"/>
      <c r="HUM151" s="481"/>
      <c r="HUN151" s="481"/>
      <c r="HUO151" s="481"/>
      <c r="HUP151" s="481"/>
      <c r="HUQ151" s="481"/>
      <c r="HUR151" s="481"/>
      <c r="HUS151" s="481"/>
      <c r="HUT151" s="481"/>
      <c r="HUU151" s="481"/>
      <c r="HUV151" s="481"/>
      <c r="HUW151" s="481"/>
      <c r="HUX151" s="481"/>
      <c r="HUY151" s="481"/>
      <c r="HUZ151" s="481"/>
      <c r="HVA151" s="481"/>
      <c r="HVB151" s="481"/>
      <c r="HVC151" s="481"/>
      <c r="HVD151" s="481"/>
      <c r="HVE151" s="481"/>
      <c r="HVF151" s="481"/>
      <c r="HVG151" s="481"/>
      <c r="HVH151" s="481"/>
      <c r="HVI151" s="481"/>
      <c r="HVJ151" s="481"/>
      <c r="HVK151" s="481"/>
      <c r="HVL151" s="481"/>
      <c r="HVM151" s="481"/>
      <c r="HVN151" s="481"/>
      <c r="HVO151" s="481"/>
      <c r="HVP151" s="481"/>
      <c r="HVQ151" s="481"/>
      <c r="HVR151" s="481"/>
      <c r="HVS151" s="481"/>
      <c r="HVT151" s="481"/>
      <c r="HVU151" s="481"/>
      <c r="HVV151" s="481"/>
      <c r="HVW151" s="481"/>
      <c r="HVX151" s="481"/>
      <c r="HVY151" s="481"/>
      <c r="HVZ151" s="481"/>
      <c r="HWA151" s="481"/>
      <c r="HWB151" s="481"/>
      <c r="HWC151" s="481"/>
      <c r="HWD151" s="481"/>
      <c r="HWE151" s="481"/>
      <c r="HWF151" s="481"/>
      <c r="HWG151" s="481"/>
      <c r="HWH151" s="481"/>
      <c r="HWI151" s="481"/>
      <c r="HWJ151" s="481"/>
      <c r="HWK151" s="481"/>
      <c r="HWL151" s="481"/>
      <c r="HWM151" s="481"/>
      <c r="HWN151" s="481"/>
      <c r="HWO151" s="481"/>
      <c r="HWP151" s="481"/>
      <c r="HWQ151" s="481"/>
      <c r="HWR151" s="481"/>
      <c r="HWS151" s="481"/>
      <c r="HWT151" s="481"/>
      <c r="HWU151" s="481"/>
      <c r="HWV151" s="481"/>
      <c r="HWW151" s="481"/>
      <c r="HWX151" s="481"/>
      <c r="HWY151" s="481"/>
      <c r="HWZ151" s="481"/>
      <c r="HXA151" s="481"/>
      <c r="HXB151" s="481"/>
      <c r="HXC151" s="481"/>
      <c r="HXD151" s="481"/>
      <c r="HXE151" s="481"/>
      <c r="HXF151" s="481"/>
      <c r="HXG151" s="481"/>
      <c r="HXH151" s="481"/>
      <c r="HXI151" s="481"/>
      <c r="HXJ151" s="481"/>
      <c r="HXK151" s="481"/>
      <c r="HXL151" s="481"/>
      <c r="HXM151" s="481"/>
      <c r="HXN151" s="481"/>
      <c r="HXO151" s="481"/>
      <c r="HXP151" s="481"/>
      <c r="HXQ151" s="481"/>
      <c r="HXR151" s="481"/>
      <c r="HXS151" s="481"/>
      <c r="HXT151" s="481"/>
      <c r="HXU151" s="481"/>
      <c r="HXV151" s="481"/>
      <c r="HXW151" s="481"/>
      <c r="HXX151" s="481"/>
      <c r="HXY151" s="481"/>
      <c r="HXZ151" s="481"/>
      <c r="HYA151" s="481"/>
      <c r="HYB151" s="481"/>
      <c r="HYC151" s="481"/>
      <c r="HYD151" s="481"/>
      <c r="HYE151" s="481"/>
      <c r="HYF151" s="481"/>
      <c r="HYG151" s="481"/>
      <c r="HYH151" s="481"/>
      <c r="HYI151" s="481"/>
      <c r="HYJ151" s="481"/>
      <c r="HYK151" s="481"/>
      <c r="HYL151" s="481"/>
      <c r="HYM151" s="481"/>
      <c r="HYN151" s="481"/>
      <c r="HYO151" s="481"/>
      <c r="HYP151" s="481"/>
      <c r="HYQ151" s="481"/>
      <c r="HYR151" s="481"/>
      <c r="HYS151" s="481"/>
      <c r="HYT151" s="481"/>
      <c r="HYU151" s="481"/>
      <c r="HYV151" s="481"/>
      <c r="HYW151" s="481"/>
      <c r="HYX151" s="481"/>
      <c r="HYY151" s="481"/>
      <c r="HYZ151" s="481"/>
      <c r="HZA151" s="481"/>
      <c r="HZB151" s="481"/>
      <c r="HZC151" s="481"/>
      <c r="HZD151" s="481"/>
      <c r="HZE151" s="481"/>
      <c r="HZF151" s="481"/>
      <c r="HZG151" s="481"/>
      <c r="HZH151" s="481"/>
      <c r="HZI151" s="481"/>
      <c r="HZJ151" s="481"/>
      <c r="HZK151" s="481"/>
      <c r="HZL151" s="481"/>
      <c r="HZM151" s="481"/>
      <c r="HZN151" s="481"/>
      <c r="HZO151" s="481"/>
      <c r="HZP151" s="481"/>
      <c r="HZQ151" s="481"/>
      <c r="HZR151" s="481"/>
      <c r="HZS151" s="481"/>
      <c r="HZT151" s="481"/>
      <c r="HZU151" s="481"/>
      <c r="HZV151" s="481"/>
      <c r="HZW151" s="481"/>
      <c r="HZX151" s="481"/>
      <c r="HZY151" s="481"/>
      <c r="HZZ151" s="481"/>
      <c r="IAA151" s="481"/>
      <c r="IAB151" s="481"/>
      <c r="IAC151" s="481"/>
      <c r="IAD151" s="481"/>
      <c r="IAE151" s="481"/>
      <c r="IAF151" s="481"/>
      <c r="IAG151" s="481"/>
      <c r="IAH151" s="481"/>
      <c r="IAI151" s="481"/>
      <c r="IAJ151" s="481"/>
      <c r="IAK151" s="481"/>
      <c r="IAL151" s="481"/>
      <c r="IAM151" s="481"/>
      <c r="IAN151" s="481"/>
      <c r="IAO151" s="481"/>
      <c r="IAP151" s="481"/>
      <c r="IAQ151" s="481"/>
      <c r="IAR151" s="481"/>
      <c r="IAS151" s="481"/>
      <c r="IAT151" s="481"/>
      <c r="IAU151" s="481"/>
      <c r="IAV151" s="481"/>
      <c r="IAW151" s="481"/>
      <c r="IAX151" s="481"/>
      <c r="IAY151" s="481"/>
      <c r="IAZ151" s="481"/>
      <c r="IBA151" s="481"/>
      <c r="IBB151" s="481"/>
      <c r="IBC151" s="481"/>
      <c r="IBD151" s="481"/>
      <c r="IBE151" s="481"/>
      <c r="IBF151" s="481"/>
      <c r="IBG151" s="481"/>
      <c r="IBH151" s="481"/>
      <c r="IBI151" s="481"/>
      <c r="IBJ151" s="481"/>
      <c r="IBK151" s="481"/>
      <c r="IBL151" s="481"/>
      <c r="IBM151" s="481"/>
      <c r="IBN151" s="481"/>
      <c r="IBO151" s="481"/>
      <c r="IBP151" s="481"/>
      <c r="IBQ151" s="481"/>
      <c r="IBR151" s="481"/>
      <c r="IBS151" s="481"/>
      <c r="IBT151" s="481"/>
      <c r="IBU151" s="481"/>
      <c r="IBV151" s="481"/>
      <c r="IBW151" s="481"/>
      <c r="IBX151" s="481"/>
      <c r="IBY151" s="481"/>
      <c r="IBZ151" s="481"/>
      <c r="ICA151" s="481"/>
      <c r="ICB151" s="481"/>
      <c r="ICC151" s="481"/>
      <c r="ICD151" s="481"/>
      <c r="ICE151" s="481"/>
      <c r="ICF151" s="481"/>
      <c r="ICG151" s="481"/>
      <c r="ICH151" s="481"/>
      <c r="ICI151" s="481"/>
      <c r="ICJ151" s="481"/>
      <c r="ICK151" s="481"/>
      <c r="ICL151" s="481"/>
      <c r="ICM151" s="481"/>
      <c r="ICN151" s="481"/>
      <c r="ICO151" s="481"/>
      <c r="ICP151" s="481"/>
      <c r="ICQ151" s="481"/>
      <c r="ICR151" s="481"/>
      <c r="ICS151" s="481"/>
      <c r="ICT151" s="481"/>
      <c r="ICU151" s="481"/>
      <c r="ICV151" s="481"/>
      <c r="ICW151" s="481"/>
      <c r="ICX151" s="481"/>
      <c r="ICY151" s="481"/>
      <c r="ICZ151" s="481"/>
      <c r="IDA151" s="481"/>
      <c r="IDB151" s="481"/>
      <c r="IDC151" s="481"/>
      <c r="IDD151" s="481"/>
      <c r="IDE151" s="481"/>
      <c r="IDF151" s="481"/>
      <c r="IDG151" s="481"/>
      <c r="IDH151" s="481"/>
      <c r="IDI151" s="481"/>
      <c r="IDJ151" s="481"/>
      <c r="IDK151" s="481"/>
      <c r="IDL151" s="481"/>
      <c r="IDM151" s="481"/>
      <c r="IDN151" s="481"/>
      <c r="IDO151" s="481"/>
      <c r="IDP151" s="481"/>
      <c r="IDQ151" s="481"/>
      <c r="IDR151" s="481"/>
      <c r="IDS151" s="481"/>
      <c r="IDT151" s="481"/>
      <c r="IDU151" s="481"/>
      <c r="IDV151" s="481"/>
      <c r="IDW151" s="481"/>
      <c r="IDX151" s="481"/>
      <c r="IDY151" s="481"/>
      <c r="IDZ151" s="481"/>
      <c r="IEA151" s="481"/>
      <c r="IEB151" s="481"/>
      <c r="IEC151" s="481"/>
      <c r="IED151" s="481"/>
      <c r="IEE151" s="481"/>
      <c r="IEF151" s="481"/>
      <c r="IEG151" s="481"/>
      <c r="IEH151" s="481"/>
      <c r="IEI151" s="481"/>
      <c r="IEJ151" s="481"/>
      <c r="IEK151" s="481"/>
      <c r="IEL151" s="481"/>
      <c r="IEM151" s="481"/>
      <c r="IEN151" s="481"/>
      <c r="IEO151" s="481"/>
      <c r="IEP151" s="481"/>
      <c r="IEQ151" s="481"/>
      <c r="IER151" s="481"/>
      <c r="IES151" s="481"/>
      <c r="IET151" s="481"/>
      <c r="IEU151" s="481"/>
      <c r="IEV151" s="481"/>
      <c r="IEW151" s="481"/>
      <c r="IEX151" s="481"/>
      <c r="IEY151" s="481"/>
      <c r="IEZ151" s="481"/>
      <c r="IFA151" s="481"/>
      <c r="IFB151" s="481"/>
      <c r="IFC151" s="481"/>
      <c r="IFD151" s="481"/>
      <c r="IFE151" s="481"/>
      <c r="IFF151" s="481"/>
      <c r="IFG151" s="481"/>
      <c r="IFH151" s="481"/>
      <c r="IFI151" s="481"/>
      <c r="IFJ151" s="481"/>
      <c r="IFK151" s="481"/>
      <c r="IFL151" s="481"/>
      <c r="IFM151" s="481"/>
      <c r="IFN151" s="481"/>
      <c r="IFO151" s="481"/>
      <c r="IFP151" s="481"/>
      <c r="IFQ151" s="481"/>
      <c r="IFR151" s="481"/>
      <c r="IFS151" s="481"/>
      <c r="IFT151" s="481"/>
      <c r="IFU151" s="481"/>
      <c r="IFV151" s="481"/>
      <c r="IFW151" s="481"/>
      <c r="IFX151" s="481"/>
      <c r="IFY151" s="481"/>
      <c r="IFZ151" s="481"/>
      <c r="IGA151" s="481"/>
      <c r="IGB151" s="481"/>
      <c r="IGC151" s="481"/>
      <c r="IGD151" s="481"/>
      <c r="IGE151" s="481"/>
      <c r="IGF151" s="481"/>
      <c r="IGG151" s="481"/>
      <c r="IGH151" s="481"/>
      <c r="IGI151" s="481"/>
      <c r="IGJ151" s="481"/>
      <c r="IGK151" s="481"/>
      <c r="IGL151" s="481"/>
      <c r="IGM151" s="481"/>
      <c r="IGN151" s="481"/>
      <c r="IGO151" s="481"/>
      <c r="IGP151" s="481"/>
      <c r="IGQ151" s="481"/>
      <c r="IGR151" s="481"/>
      <c r="IGS151" s="481"/>
      <c r="IGT151" s="481"/>
      <c r="IGU151" s="481"/>
      <c r="IGV151" s="481"/>
      <c r="IGW151" s="481"/>
      <c r="IGX151" s="481"/>
      <c r="IGY151" s="481"/>
      <c r="IGZ151" s="481"/>
      <c r="IHA151" s="481"/>
      <c r="IHB151" s="481"/>
      <c r="IHC151" s="481"/>
      <c r="IHD151" s="481"/>
      <c r="IHE151" s="481"/>
      <c r="IHF151" s="481"/>
      <c r="IHG151" s="481"/>
      <c r="IHH151" s="481"/>
      <c r="IHI151" s="481"/>
      <c r="IHJ151" s="481"/>
      <c r="IHK151" s="481"/>
      <c r="IHL151" s="481"/>
      <c r="IHM151" s="481"/>
      <c r="IHN151" s="481"/>
      <c r="IHO151" s="481"/>
      <c r="IHP151" s="481"/>
      <c r="IHQ151" s="481"/>
      <c r="IHR151" s="481"/>
      <c r="IHS151" s="481"/>
      <c r="IHT151" s="481"/>
      <c r="IHU151" s="481"/>
      <c r="IHV151" s="481"/>
      <c r="IHW151" s="481"/>
      <c r="IHX151" s="481"/>
      <c r="IHY151" s="481"/>
      <c r="IHZ151" s="481"/>
      <c r="IIA151" s="481"/>
      <c r="IIB151" s="481"/>
      <c r="IIC151" s="481"/>
      <c r="IID151" s="481"/>
      <c r="IIE151" s="481"/>
      <c r="IIF151" s="481"/>
      <c r="IIG151" s="481"/>
      <c r="IIH151" s="481"/>
      <c r="III151" s="481"/>
      <c r="IIJ151" s="481"/>
      <c r="IIK151" s="481"/>
      <c r="IIL151" s="481"/>
      <c r="IIM151" s="481"/>
      <c r="IIN151" s="481"/>
      <c r="IIO151" s="481"/>
      <c r="IIP151" s="481"/>
      <c r="IIQ151" s="481"/>
      <c r="IIR151" s="481"/>
      <c r="IIS151" s="481"/>
      <c r="IIT151" s="481"/>
      <c r="IIU151" s="481"/>
      <c r="IIV151" s="481"/>
      <c r="IIW151" s="481"/>
      <c r="IIX151" s="481"/>
      <c r="IIY151" s="481"/>
      <c r="IIZ151" s="481"/>
      <c r="IJA151" s="481"/>
      <c r="IJB151" s="481"/>
      <c r="IJC151" s="481"/>
      <c r="IJD151" s="481"/>
      <c r="IJE151" s="481"/>
      <c r="IJF151" s="481"/>
      <c r="IJG151" s="481"/>
      <c r="IJH151" s="481"/>
      <c r="IJI151" s="481"/>
      <c r="IJJ151" s="481"/>
      <c r="IJK151" s="481"/>
      <c r="IJL151" s="481"/>
      <c r="IJM151" s="481"/>
      <c r="IJN151" s="481"/>
      <c r="IJO151" s="481"/>
      <c r="IJP151" s="481"/>
      <c r="IJQ151" s="481"/>
      <c r="IJR151" s="481"/>
      <c r="IJS151" s="481"/>
      <c r="IJT151" s="481"/>
      <c r="IJU151" s="481"/>
      <c r="IJV151" s="481"/>
      <c r="IJW151" s="481"/>
      <c r="IJX151" s="481"/>
      <c r="IJY151" s="481"/>
      <c r="IJZ151" s="481"/>
      <c r="IKA151" s="481"/>
      <c r="IKB151" s="481"/>
      <c r="IKC151" s="481"/>
      <c r="IKD151" s="481"/>
      <c r="IKE151" s="481"/>
      <c r="IKF151" s="481"/>
      <c r="IKG151" s="481"/>
      <c r="IKH151" s="481"/>
      <c r="IKI151" s="481"/>
      <c r="IKJ151" s="481"/>
      <c r="IKK151" s="481"/>
      <c r="IKL151" s="481"/>
      <c r="IKM151" s="481"/>
      <c r="IKN151" s="481"/>
      <c r="IKO151" s="481"/>
      <c r="IKP151" s="481"/>
      <c r="IKQ151" s="481"/>
      <c r="IKR151" s="481"/>
      <c r="IKS151" s="481"/>
      <c r="IKT151" s="481"/>
      <c r="IKU151" s="481"/>
      <c r="IKV151" s="481"/>
      <c r="IKW151" s="481"/>
      <c r="IKX151" s="481"/>
      <c r="IKY151" s="481"/>
      <c r="IKZ151" s="481"/>
      <c r="ILA151" s="481"/>
      <c r="ILB151" s="481"/>
      <c r="ILC151" s="481"/>
      <c r="ILD151" s="481"/>
      <c r="ILE151" s="481"/>
      <c r="ILF151" s="481"/>
      <c r="ILG151" s="481"/>
      <c r="ILH151" s="481"/>
      <c r="ILI151" s="481"/>
      <c r="ILJ151" s="481"/>
      <c r="ILK151" s="481"/>
      <c r="ILL151" s="481"/>
      <c r="ILM151" s="481"/>
      <c r="ILN151" s="481"/>
      <c r="ILO151" s="481"/>
      <c r="ILP151" s="481"/>
      <c r="ILQ151" s="481"/>
      <c r="ILR151" s="481"/>
      <c r="ILS151" s="481"/>
      <c r="ILT151" s="481"/>
      <c r="ILU151" s="481"/>
      <c r="ILV151" s="481"/>
      <c r="ILW151" s="481"/>
      <c r="ILX151" s="481"/>
      <c r="ILY151" s="481"/>
      <c r="ILZ151" s="481"/>
      <c r="IMA151" s="481"/>
      <c r="IMB151" s="481"/>
      <c r="IMC151" s="481"/>
      <c r="IMD151" s="481"/>
      <c r="IME151" s="481"/>
      <c r="IMF151" s="481"/>
      <c r="IMG151" s="481"/>
      <c r="IMH151" s="481"/>
      <c r="IMI151" s="481"/>
      <c r="IMJ151" s="481"/>
      <c r="IMK151" s="481"/>
      <c r="IML151" s="481"/>
      <c r="IMM151" s="481"/>
      <c r="IMN151" s="481"/>
      <c r="IMO151" s="481"/>
      <c r="IMP151" s="481"/>
      <c r="IMQ151" s="481"/>
      <c r="IMR151" s="481"/>
      <c r="IMS151" s="481"/>
      <c r="IMT151" s="481"/>
      <c r="IMU151" s="481"/>
      <c r="IMV151" s="481"/>
      <c r="IMW151" s="481"/>
      <c r="IMX151" s="481"/>
      <c r="IMY151" s="481"/>
      <c r="IMZ151" s="481"/>
      <c r="INA151" s="481"/>
      <c r="INB151" s="481"/>
      <c r="INC151" s="481"/>
      <c r="IND151" s="481"/>
      <c r="INE151" s="481"/>
      <c r="INF151" s="481"/>
      <c r="ING151" s="481"/>
      <c r="INH151" s="481"/>
      <c r="INI151" s="481"/>
      <c r="INJ151" s="481"/>
      <c r="INK151" s="481"/>
      <c r="INL151" s="481"/>
      <c r="INM151" s="481"/>
      <c r="INN151" s="481"/>
      <c r="INO151" s="481"/>
      <c r="INP151" s="481"/>
      <c r="INQ151" s="481"/>
      <c r="INR151" s="481"/>
      <c r="INS151" s="481"/>
      <c r="INT151" s="481"/>
      <c r="INU151" s="481"/>
      <c r="INV151" s="481"/>
      <c r="INW151" s="481"/>
      <c r="INX151" s="481"/>
      <c r="INY151" s="481"/>
      <c r="INZ151" s="481"/>
      <c r="IOA151" s="481"/>
      <c r="IOB151" s="481"/>
      <c r="IOC151" s="481"/>
      <c r="IOD151" s="481"/>
      <c r="IOE151" s="481"/>
      <c r="IOF151" s="481"/>
      <c r="IOG151" s="481"/>
      <c r="IOH151" s="481"/>
      <c r="IOI151" s="481"/>
      <c r="IOJ151" s="481"/>
      <c r="IOK151" s="481"/>
      <c r="IOL151" s="481"/>
      <c r="IOM151" s="481"/>
      <c r="ION151" s="481"/>
      <c r="IOO151" s="481"/>
      <c r="IOP151" s="481"/>
      <c r="IOQ151" s="481"/>
      <c r="IOR151" s="481"/>
      <c r="IOS151" s="481"/>
      <c r="IOT151" s="481"/>
      <c r="IOU151" s="481"/>
      <c r="IOV151" s="481"/>
      <c r="IOW151" s="481"/>
      <c r="IOX151" s="481"/>
      <c r="IOY151" s="481"/>
      <c r="IOZ151" s="481"/>
      <c r="IPA151" s="481"/>
      <c r="IPB151" s="481"/>
      <c r="IPC151" s="481"/>
      <c r="IPD151" s="481"/>
      <c r="IPE151" s="481"/>
      <c r="IPF151" s="481"/>
      <c r="IPG151" s="481"/>
      <c r="IPH151" s="481"/>
      <c r="IPI151" s="481"/>
      <c r="IPJ151" s="481"/>
      <c r="IPK151" s="481"/>
      <c r="IPL151" s="481"/>
      <c r="IPM151" s="481"/>
      <c r="IPN151" s="481"/>
      <c r="IPO151" s="481"/>
      <c r="IPP151" s="481"/>
      <c r="IPQ151" s="481"/>
      <c r="IPR151" s="481"/>
      <c r="IPS151" s="481"/>
      <c r="IPT151" s="481"/>
      <c r="IPU151" s="481"/>
      <c r="IPV151" s="481"/>
      <c r="IPW151" s="481"/>
      <c r="IPX151" s="481"/>
      <c r="IPY151" s="481"/>
      <c r="IPZ151" s="481"/>
      <c r="IQA151" s="481"/>
      <c r="IQB151" s="481"/>
      <c r="IQC151" s="481"/>
      <c r="IQD151" s="481"/>
      <c r="IQE151" s="481"/>
      <c r="IQF151" s="481"/>
      <c r="IQG151" s="481"/>
      <c r="IQH151" s="481"/>
      <c r="IQI151" s="481"/>
      <c r="IQJ151" s="481"/>
      <c r="IQK151" s="481"/>
      <c r="IQL151" s="481"/>
      <c r="IQM151" s="481"/>
      <c r="IQN151" s="481"/>
      <c r="IQO151" s="481"/>
      <c r="IQP151" s="481"/>
      <c r="IQQ151" s="481"/>
      <c r="IQR151" s="481"/>
      <c r="IQS151" s="481"/>
      <c r="IQT151" s="481"/>
      <c r="IQU151" s="481"/>
      <c r="IQV151" s="481"/>
      <c r="IQW151" s="481"/>
      <c r="IQX151" s="481"/>
      <c r="IQY151" s="481"/>
      <c r="IQZ151" s="481"/>
      <c r="IRA151" s="481"/>
      <c r="IRB151" s="481"/>
      <c r="IRC151" s="481"/>
      <c r="IRD151" s="481"/>
      <c r="IRE151" s="481"/>
      <c r="IRF151" s="481"/>
      <c r="IRG151" s="481"/>
      <c r="IRH151" s="481"/>
      <c r="IRI151" s="481"/>
      <c r="IRJ151" s="481"/>
      <c r="IRK151" s="481"/>
      <c r="IRL151" s="481"/>
      <c r="IRM151" s="481"/>
      <c r="IRN151" s="481"/>
      <c r="IRO151" s="481"/>
      <c r="IRP151" s="481"/>
      <c r="IRQ151" s="481"/>
      <c r="IRR151" s="481"/>
      <c r="IRS151" s="481"/>
      <c r="IRT151" s="481"/>
      <c r="IRU151" s="481"/>
      <c r="IRV151" s="481"/>
      <c r="IRW151" s="481"/>
      <c r="IRX151" s="481"/>
      <c r="IRY151" s="481"/>
      <c r="IRZ151" s="481"/>
      <c r="ISA151" s="481"/>
      <c r="ISB151" s="481"/>
      <c r="ISC151" s="481"/>
      <c r="ISD151" s="481"/>
      <c r="ISE151" s="481"/>
      <c r="ISF151" s="481"/>
      <c r="ISG151" s="481"/>
      <c r="ISH151" s="481"/>
      <c r="ISI151" s="481"/>
      <c r="ISJ151" s="481"/>
      <c r="ISK151" s="481"/>
      <c r="ISL151" s="481"/>
      <c r="ISM151" s="481"/>
      <c r="ISN151" s="481"/>
      <c r="ISO151" s="481"/>
      <c r="ISP151" s="481"/>
      <c r="ISQ151" s="481"/>
      <c r="ISR151" s="481"/>
      <c r="ISS151" s="481"/>
      <c r="IST151" s="481"/>
      <c r="ISU151" s="481"/>
      <c r="ISV151" s="481"/>
      <c r="ISW151" s="481"/>
      <c r="ISX151" s="481"/>
      <c r="ISY151" s="481"/>
      <c r="ISZ151" s="481"/>
      <c r="ITA151" s="481"/>
      <c r="ITB151" s="481"/>
      <c r="ITC151" s="481"/>
      <c r="ITD151" s="481"/>
      <c r="ITE151" s="481"/>
      <c r="ITF151" s="481"/>
      <c r="ITG151" s="481"/>
      <c r="ITH151" s="481"/>
      <c r="ITI151" s="481"/>
      <c r="ITJ151" s="481"/>
      <c r="ITK151" s="481"/>
      <c r="ITL151" s="481"/>
      <c r="ITM151" s="481"/>
      <c r="ITN151" s="481"/>
      <c r="ITO151" s="481"/>
      <c r="ITP151" s="481"/>
      <c r="ITQ151" s="481"/>
      <c r="ITR151" s="481"/>
      <c r="ITS151" s="481"/>
      <c r="ITT151" s="481"/>
      <c r="ITU151" s="481"/>
      <c r="ITV151" s="481"/>
      <c r="ITW151" s="481"/>
      <c r="ITX151" s="481"/>
      <c r="ITY151" s="481"/>
      <c r="ITZ151" s="481"/>
      <c r="IUA151" s="481"/>
      <c r="IUB151" s="481"/>
      <c r="IUC151" s="481"/>
      <c r="IUD151" s="481"/>
      <c r="IUE151" s="481"/>
      <c r="IUF151" s="481"/>
      <c r="IUG151" s="481"/>
      <c r="IUH151" s="481"/>
      <c r="IUI151" s="481"/>
      <c r="IUJ151" s="481"/>
      <c r="IUK151" s="481"/>
      <c r="IUL151" s="481"/>
      <c r="IUM151" s="481"/>
      <c r="IUN151" s="481"/>
      <c r="IUO151" s="481"/>
      <c r="IUP151" s="481"/>
      <c r="IUQ151" s="481"/>
      <c r="IUR151" s="481"/>
      <c r="IUS151" s="481"/>
      <c r="IUT151" s="481"/>
      <c r="IUU151" s="481"/>
      <c r="IUV151" s="481"/>
      <c r="IUW151" s="481"/>
      <c r="IUX151" s="481"/>
      <c r="IUY151" s="481"/>
      <c r="IUZ151" s="481"/>
      <c r="IVA151" s="481"/>
      <c r="IVB151" s="481"/>
      <c r="IVC151" s="481"/>
      <c r="IVD151" s="481"/>
      <c r="IVE151" s="481"/>
      <c r="IVF151" s="481"/>
      <c r="IVG151" s="481"/>
      <c r="IVH151" s="481"/>
      <c r="IVI151" s="481"/>
      <c r="IVJ151" s="481"/>
      <c r="IVK151" s="481"/>
      <c r="IVL151" s="481"/>
      <c r="IVM151" s="481"/>
      <c r="IVN151" s="481"/>
      <c r="IVO151" s="481"/>
      <c r="IVP151" s="481"/>
      <c r="IVQ151" s="481"/>
      <c r="IVR151" s="481"/>
      <c r="IVS151" s="481"/>
      <c r="IVT151" s="481"/>
      <c r="IVU151" s="481"/>
      <c r="IVV151" s="481"/>
      <c r="IVW151" s="481"/>
      <c r="IVX151" s="481"/>
      <c r="IVY151" s="481"/>
      <c r="IVZ151" s="481"/>
      <c r="IWA151" s="481"/>
      <c r="IWB151" s="481"/>
      <c r="IWC151" s="481"/>
      <c r="IWD151" s="481"/>
      <c r="IWE151" s="481"/>
      <c r="IWF151" s="481"/>
      <c r="IWG151" s="481"/>
      <c r="IWH151" s="481"/>
      <c r="IWI151" s="481"/>
      <c r="IWJ151" s="481"/>
      <c r="IWK151" s="481"/>
      <c r="IWL151" s="481"/>
      <c r="IWM151" s="481"/>
      <c r="IWN151" s="481"/>
      <c r="IWO151" s="481"/>
      <c r="IWP151" s="481"/>
      <c r="IWQ151" s="481"/>
      <c r="IWR151" s="481"/>
      <c r="IWS151" s="481"/>
      <c r="IWT151" s="481"/>
      <c r="IWU151" s="481"/>
      <c r="IWV151" s="481"/>
      <c r="IWW151" s="481"/>
      <c r="IWX151" s="481"/>
      <c r="IWY151" s="481"/>
      <c r="IWZ151" s="481"/>
      <c r="IXA151" s="481"/>
      <c r="IXB151" s="481"/>
      <c r="IXC151" s="481"/>
      <c r="IXD151" s="481"/>
      <c r="IXE151" s="481"/>
      <c r="IXF151" s="481"/>
      <c r="IXG151" s="481"/>
      <c r="IXH151" s="481"/>
      <c r="IXI151" s="481"/>
      <c r="IXJ151" s="481"/>
      <c r="IXK151" s="481"/>
      <c r="IXL151" s="481"/>
      <c r="IXM151" s="481"/>
      <c r="IXN151" s="481"/>
      <c r="IXO151" s="481"/>
      <c r="IXP151" s="481"/>
      <c r="IXQ151" s="481"/>
      <c r="IXR151" s="481"/>
      <c r="IXS151" s="481"/>
      <c r="IXT151" s="481"/>
      <c r="IXU151" s="481"/>
      <c r="IXV151" s="481"/>
      <c r="IXW151" s="481"/>
      <c r="IXX151" s="481"/>
      <c r="IXY151" s="481"/>
      <c r="IXZ151" s="481"/>
      <c r="IYA151" s="481"/>
      <c r="IYB151" s="481"/>
      <c r="IYC151" s="481"/>
      <c r="IYD151" s="481"/>
      <c r="IYE151" s="481"/>
      <c r="IYF151" s="481"/>
      <c r="IYG151" s="481"/>
      <c r="IYH151" s="481"/>
      <c r="IYI151" s="481"/>
      <c r="IYJ151" s="481"/>
      <c r="IYK151" s="481"/>
      <c r="IYL151" s="481"/>
      <c r="IYM151" s="481"/>
      <c r="IYN151" s="481"/>
      <c r="IYO151" s="481"/>
      <c r="IYP151" s="481"/>
      <c r="IYQ151" s="481"/>
      <c r="IYR151" s="481"/>
      <c r="IYS151" s="481"/>
      <c r="IYT151" s="481"/>
      <c r="IYU151" s="481"/>
      <c r="IYV151" s="481"/>
      <c r="IYW151" s="481"/>
      <c r="IYX151" s="481"/>
      <c r="IYY151" s="481"/>
      <c r="IYZ151" s="481"/>
      <c r="IZA151" s="481"/>
      <c r="IZB151" s="481"/>
      <c r="IZC151" s="481"/>
      <c r="IZD151" s="481"/>
      <c r="IZE151" s="481"/>
      <c r="IZF151" s="481"/>
      <c r="IZG151" s="481"/>
      <c r="IZH151" s="481"/>
      <c r="IZI151" s="481"/>
      <c r="IZJ151" s="481"/>
      <c r="IZK151" s="481"/>
      <c r="IZL151" s="481"/>
      <c r="IZM151" s="481"/>
      <c r="IZN151" s="481"/>
      <c r="IZO151" s="481"/>
      <c r="IZP151" s="481"/>
      <c r="IZQ151" s="481"/>
      <c r="IZR151" s="481"/>
      <c r="IZS151" s="481"/>
      <c r="IZT151" s="481"/>
      <c r="IZU151" s="481"/>
      <c r="IZV151" s="481"/>
      <c r="IZW151" s="481"/>
      <c r="IZX151" s="481"/>
      <c r="IZY151" s="481"/>
      <c r="IZZ151" s="481"/>
      <c r="JAA151" s="481"/>
      <c r="JAB151" s="481"/>
      <c r="JAC151" s="481"/>
      <c r="JAD151" s="481"/>
      <c r="JAE151" s="481"/>
      <c r="JAF151" s="481"/>
      <c r="JAG151" s="481"/>
      <c r="JAH151" s="481"/>
      <c r="JAI151" s="481"/>
      <c r="JAJ151" s="481"/>
      <c r="JAK151" s="481"/>
      <c r="JAL151" s="481"/>
      <c r="JAM151" s="481"/>
      <c r="JAN151" s="481"/>
      <c r="JAO151" s="481"/>
      <c r="JAP151" s="481"/>
      <c r="JAQ151" s="481"/>
      <c r="JAR151" s="481"/>
      <c r="JAS151" s="481"/>
      <c r="JAT151" s="481"/>
      <c r="JAU151" s="481"/>
      <c r="JAV151" s="481"/>
      <c r="JAW151" s="481"/>
      <c r="JAX151" s="481"/>
      <c r="JAY151" s="481"/>
      <c r="JAZ151" s="481"/>
      <c r="JBA151" s="481"/>
      <c r="JBB151" s="481"/>
      <c r="JBC151" s="481"/>
      <c r="JBD151" s="481"/>
      <c r="JBE151" s="481"/>
      <c r="JBF151" s="481"/>
      <c r="JBG151" s="481"/>
      <c r="JBH151" s="481"/>
      <c r="JBI151" s="481"/>
      <c r="JBJ151" s="481"/>
      <c r="JBK151" s="481"/>
      <c r="JBL151" s="481"/>
      <c r="JBM151" s="481"/>
      <c r="JBN151" s="481"/>
      <c r="JBO151" s="481"/>
      <c r="JBP151" s="481"/>
      <c r="JBQ151" s="481"/>
      <c r="JBR151" s="481"/>
      <c r="JBS151" s="481"/>
      <c r="JBT151" s="481"/>
      <c r="JBU151" s="481"/>
      <c r="JBV151" s="481"/>
      <c r="JBW151" s="481"/>
      <c r="JBX151" s="481"/>
      <c r="JBY151" s="481"/>
      <c r="JBZ151" s="481"/>
      <c r="JCA151" s="481"/>
      <c r="JCB151" s="481"/>
      <c r="JCC151" s="481"/>
      <c r="JCD151" s="481"/>
      <c r="JCE151" s="481"/>
      <c r="JCF151" s="481"/>
      <c r="JCG151" s="481"/>
      <c r="JCH151" s="481"/>
      <c r="JCI151" s="481"/>
      <c r="JCJ151" s="481"/>
      <c r="JCK151" s="481"/>
      <c r="JCL151" s="481"/>
      <c r="JCM151" s="481"/>
      <c r="JCN151" s="481"/>
      <c r="JCO151" s="481"/>
      <c r="JCP151" s="481"/>
      <c r="JCQ151" s="481"/>
      <c r="JCR151" s="481"/>
      <c r="JCS151" s="481"/>
      <c r="JCT151" s="481"/>
      <c r="JCU151" s="481"/>
      <c r="JCV151" s="481"/>
      <c r="JCW151" s="481"/>
      <c r="JCX151" s="481"/>
      <c r="JCY151" s="481"/>
      <c r="JCZ151" s="481"/>
      <c r="JDA151" s="481"/>
      <c r="JDB151" s="481"/>
      <c r="JDC151" s="481"/>
      <c r="JDD151" s="481"/>
      <c r="JDE151" s="481"/>
      <c r="JDF151" s="481"/>
      <c r="JDG151" s="481"/>
      <c r="JDH151" s="481"/>
      <c r="JDI151" s="481"/>
      <c r="JDJ151" s="481"/>
      <c r="JDK151" s="481"/>
      <c r="JDL151" s="481"/>
      <c r="JDM151" s="481"/>
      <c r="JDN151" s="481"/>
      <c r="JDO151" s="481"/>
      <c r="JDP151" s="481"/>
      <c r="JDQ151" s="481"/>
      <c r="JDR151" s="481"/>
      <c r="JDS151" s="481"/>
      <c r="JDT151" s="481"/>
      <c r="JDU151" s="481"/>
      <c r="JDV151" s="481"/>
      <c r="JDW151" s="481"/>
      <c r="JDX151" s="481"/>
      <c r="JDY151" s="481"/>
      <c r="JDZ151" s="481"/>
      <c r="JEA151" s="481"/>
      <c r="JEB151" s="481"/>
      <c r="JEC151" s="481"/>
      <c r="JED151" s="481"/>
      <c r="JEE151" s="481"/>
      <c r="JEF151" s="481"/>
      <c r="JEG151" s="481"/>
      <c r="JEH151" s="481"/>
      <c r="JEI151" s="481"/>
      <c r="JEJ151" s="481"/>
      <c r="JEK151" s="481"/>
      <c r="JEL151" s="481"/>
      <c r="JEM151" s="481"/>
      <c r="JEN151" s="481"/>
      <c r="JEO151" s="481"/>
      <c r="JEP151" s="481"/>
      <c r="JEQ151" s="481"/>
      <c r="JER151" s="481"/>
      <c r="JES151" s="481"/>
      <c r="JET151" s="481"/>
      <c r="JEU151" s="481"/>
      <c r="JEV151" s="481"/>
      <c r="JEW151" s="481"/>
      <c r="JEX151" s="481"/>
      <c r="JEY151" s="481"/>
      <c r="JEZ151" s="481"/>
      <c r="JFA151" s="481"/>
      <c r="JFB151" s="481"/>
      <c r="JFC151" s="481"/>
      <c r="JFD151" s="481"/>
      <c r="JFE151" s="481"/>
      <c r="JFF151" s="481"/>
      <c r="JFG151" s="481"/>
      <c r="JFH151" s="481"/>
      <c r="JFI151" s="481"/>
      <c r="JFJ151" s="481"/>
      <c r="JFK151" s="481"/>
      <c r="JFL151" s="481"/>
      <c r="JFM151" s="481"/>
      <c r="JFN151" s="481"/>
      <c r="JFO151" s="481"/>
      <c r="JFP151" s="481"/>
      <c r="JFQ151" s="481"/>
      <c r="JFR151" s="481"/>
      <c r="JFS151" s="481"/>
      <c r="JFT151" s="481"/>
      <c r="JFU151" s="481"/>
      <c r="JFV151" s="481"/>
      <c r="JFW151" s="481"/>
      <c r="JFX151" s="481"/>
      <c r="JFY151" s="481"/>
      <c r="JFZ151" s="481"/>
      <c r="JGA151" s="481"/>
      <c r="JGB151" s="481"/>
      <c r="JGC151" s="481"/>
      <c r="JGD151" s="481"/>
      <c r="JGE151" s="481"/>
      <c r="JGF151" s="481"/>
      <c r="JGG151" s="481"/>
      <c r="JGH151" s="481"/>
      <c r="JGI151" s="481"/>
      <c r="JGJ151" s="481"/>
      <c r="JGK151" s="481"/>
      <c r="JGL151" s="481"/>
      <c r="JGM151" s="481"/>
      <c r="JGN151" s="481"/>
      <c r="JGO151" s="481"/>
      <c r="JGP151" s="481"/>
      <c r="JGQ151" s="481"/>
      <c r="JGR151" s="481"/>
      <c r="JGS151" s="481"/>
      <c r="JGT151" s="481"/>
      <c r="JGU151" s="481"/>
      <c r="JGV151" s="481"/>
      <c r="JGW151" s="481"/>
      <c r="JGX151" s="481"/>
      <c r="JGY151" s="481"/>
      <c r="JGZ151" s="481"/>
      <c r="JHA151" s="481"/>
      <c r="JHB151" s="481"/>
      <c r="JHC151" s="481"/>
      <c r="JHD151" s="481"/>
      <c r="JHE151" s="481"/>
      <c r="JHF151" s="481"/>
      <c r="JHG151" s="481"/>
      <c r="JHH151" s="481"/>
      <c r="JHI151" s="481"/>
      <c r="JHJ151" s="481"/>
      <c r="JHK151" s="481"/>
      <c r="JHL151" s="481"/>
      <c r="JHM151" s="481"/>
      <c r="JHN151" s="481"/>
      <c r="JHO151" s="481"/>
      <c r="JHP151" s="481"/>
      <c r="JHQ151" s="481"/>
      <c r="JHR151" s="481"/>
      <c r="JHS151" s="481"/>
      <c r="JHT151" s="481"/>
      <c r="JHU151" s="481"/>
      <c r="JHV151" s="481"/>
      <c r="JHW151" s="481"/>
      <c r="JHX151" s="481"/>
      <c r="JHY151" s="481"/>
      <c r="JHZ151" s="481"/>
      <c r="JIA151" s="481"/>
      <c r="JIB151" s="481"/>
      <c r="JIC151" s="481"/>
      <c r="JID151" s="481"/>
      <c r="JIE151" s="481"/>
      <c r="JIF151" s="481"/>
      <c r="JIG151" s="481"/>
      <c r="JIH151" s="481"/>
      <c r="JII151" s="481"/>
      <c r="JIJ151" s="481"/>
      <c r="JIK151" s="481"/>
      <c r="JIL151" s="481"/>
      <c r="JIM151" s="481"/>
      <c r="JIN151" s="481"/>
      <c r="JIO151" s="481"/>
      <c r="JIP151" s="481"/>
      <c r="JIQ151" s="481"/>
      <c r="JIR151" s="481"/>
      <c r="JIS151" s="481"/>
      <c r="JIT151" s="481"/>
      <c r="JIU151" s="481"/>
      <c r="JIV151" s="481"/>
      <c r="JIW151" s="481"/>
      <c r="JIX151" s="481"/>
      <c r="JIY151" s="481"/>
      <c r="JIZ151" s="481"/>
      <c r="JJA151" s="481"/>
      <c r="JJB151" s="481"/>
      <c r="JJC151" s="481"/>
      <c r="JJD151" s="481"/>
      <c r="JJE151" s="481"/>
      <c r="JJF151" s="481"/>
      <c r="JJG151" s="481"/>
      <c r="JJH151" s="481"/>
      <c r="JJI151" s="481"/>
      <c r="JJJ151" s="481"/>
      <c r="JJK151" s="481"/>
      <c r="JJL151" s="481"/>
      <c r="JJM151" s="481"/>
      <c r="JJN151" s="481"/>
      <c r="JJO151" s="481"/>
      <c r="JJP151" s="481"/>
      <c r="JJQ151" s="481"/>
      <c r="JJR151" s="481"/>
      <c r="JJS151" s="481"/>
      <c r="JJT151" s="481"/>
      <c r="JJU151" s="481"/>
      <c r="JJV151" s="481"/>
      <c r="JJW151" s="481"/>
      <c r="JJX151" s="481"/>
      <c r="JJY151" s="481"/>
      <c r="JJZ151" s="481"/>
      <c r="JKA151" s="481"/>
      <c r="JKB151" s="481"/>
      <c r="JKC151" s="481"/>
      <c r="JKD151" s="481"/>
      <c r="JKE151" s="481"/>
      <c r="JKF151" s="481"/>
      <c r="JKG151" s="481"/>
      <c r="JKH151" s="481"/>
      <c r="JKI151" s="481"/>
      <c r="JKJ151" s="481"/>
      <c r="JKK151" s="481"/>
      <c r="JKL151" s="481"/>
      <c r="JKM151" s="481"/>
      <c r="JKN151" s="481"/>
      <c r="JKO151" s="481"/>
      <c r="JKP151" s="481"/>
      <c r="JKQ151" s="481"/>
      <c r="JKR151" s="481"/>
      <c r="JKS151" s="481"/>
      <c r="JKT151" s="481"/>
      <c r="JKU151" s="481"/>
      <c r="JKV151" s="481"/>
      <c r="JKW151" s="481"/>
      <c r="JKX151" s="481"/>
      <c r="JKY151" s="481"/>
      <c r="JKZ151" s="481"/>
      <c r="JLA151" s="481"/>
      <c r="JLB151" s="481"/>
      <c r="JLC151" s="481"/>
      <c r="JLD151" s="481"/>
      <c r="JLE151" s="481"/>
      <c r="JLF151" s="481"/>
      <c r="JLG151" s="481"/>
      <c r="JLH151" s="481"/>
      <c r="JLI151" s="481"/>
      <c r="JLJ151" s="481"/>
      <c r="JLK151" s="481"/>
      <c r="JLL151" s="481"/>
      <c r="JLM151" s="481"/>
      <c r="JLN151" s="481"/>
      <c r="JLO151" s="481"/>
      <c r="JLP151" s="481"/>
      <c r="JLQ151" s="481"/>
      <c r="JLR151" s="481"/>
      <c r="JLS151" s="481"/>
      <c r="JLT151" s="481"/>
      <c r="JLU151" s="481"/>
      <c r="JLV151" s="481"/>
      <c r="JLW151" s="481"/>
      <c r="JLX151" s="481"/>
      <c r="JLY151" s="481"/>
      <c r="JLZ151" s="481"/>
      <c r="JMA151" s="481"/>
      <c r="JMB151" s="481"/>
      <c r="JMC151" s="481"/>
      <c r="JMD151" s="481"/>
      <c r="JME151" s="481"/>
      <c r="JMF151" s="481"/>
      <c r="JMG151" s="481"/>
      <c r="JMH151" s="481"/>
      <c r="JMI151" s="481"/>
      <c r="JMJ151" s="481"/>
      <c r="JMK151" s="481"/>
      <c r="JML151" s="481"/>
      <c r="JMM151" s="481"/>
      <c r="JMN151" s="481"/>
      <c r="JMO151" s="481"/>
      <c r="JMP151" s="481"/>
      <c r="JMQ151" s="481"/>
      <c r="JMR151" s="481"/>
      <c r="JMS151" s="481"/>
      <c r="JMT151" s="481"/>
      <c r="JMU151" s="481"/>
      <c r="JMV151" s="481"/>
      <c r="JMW151" s="481"/>
      <c r="JMX151" s="481"/>
      <c r="JMY151" s="481"/>
      <c r="JMZ151" s="481"/>
      <c r="JNA151" s="481"/>
      <c r="JNB151" s="481"/>
      <c r="JNC151" s="481"/>
      <c r="JND151" s="481"/>
      <c r="JNE151" s="481"/>
      <c r="JNF151" s="481"/>
      <c r="JNG151" s="481"/>
      <c r="JNH151" s="481"/>
      <c r="JNI151" s="481"/>
      <c r="JNJ151" s="481"/>
      <c r="JNK151" s="481"/>
      <c r="JNL151" s="481"/>
      <c r="JNM151" s="481"/>
      <c r="JNN151" s="481"/>
      <c r="JNO151" s="481"/>
      <c r="JNP151" s="481"/>
      <c r="JNQ151" s="481"/>
      <c r="JNR151" s="481"/>
      <c r="JNS151" s="481"/>
      <c r="JNT151" s="481"/>
      <c r="JNU151" s="481"/>
      <c r="JNV151" s="481"/>
      <c r="JNW151" s="481"/>
      <c r="JNX151" s="481"/>
      <c r="JNY151" s="481"/>
      <c r="JNZ151" s="481"/>
      <c r="JOA151" s="481"/>
      <c r="JOB151" s="481"/>
      <c r="JOC151" s="481"/>
      <c r="JOD151" s="481"/>
      <c r="JOE151" s="481"/>
      <c r="JOF151" s="481"/>
      <c r="JOG151" s="481"/>
      <c r="JOH151" s="481"/>
      <c r="JOI151" s="481"/>
      <c r="JOJ151" s="481"/>
      <c r="JOK151" s="481"/>
      <c r="JOL151" s="481"/>
      <c r="JOM151" s="481"/>
      <c r="JON151" s="481"/>
      <c r="JOO151" s="481"/>
      <c r="JOP151" s="481"/>
      <c r="JOQ151" s="481"/>
      <c r="JOR151" s="481"/>
      <c r="JOS151" s="481"/>
      <c r="JOT151" s="481"/>
      <c r="JOU151" s="481"/>
      <c r="JOV151" s="481"/>
      <c r="JOW151" s="481"/>
      <c r="JOX151" s="481"/>
      <c r="JOY151" s="481"/>
      <c r="JOZ151" s="481"/>
      <c r="JPA151" s="481"/>
      <c r="JPB151" s="481"/>
      <c r="JPC151" s="481"/>
      <c r="JPD151" s="481"/>
      <c r="JPE151" s="481"/>
      <c r="JPF151" s="481"/>
      <c r="JPG151" s="481"/>
      <c r="JPH151" s="481"/>
      <c r="JPI151" s="481"/>
      <c r="JPJ151" s="481"/>
      <c r="JPK151" s="481"/>
      <c r="JPL151" s="481"/>
      <c r="JPM151" s="481"/>
      <c r="JPN151" s="481"/>
      <c r="JPO151" s="481"/>
      <c r="JPP151" s="481"/>
      <c r="JPQ151" s="481"/>
      <c r="JPR151" s="481"/>
      <c r="JPS151" s="481"/>
      <c r="JPT151" s="481"/>
      <c r="JPU151" s="481"/>
      <c r="JPV151" s="481"/>
      <c r="JPW151" s="481"/>
      <c r="JPX151" s="481"/>
      <c r="JPY151" s="481"/>
      <c r="JPZ151" s="481"/>
      <c r="JQA151" s="481"/>
      <c r="JQB151" s="481"/>
      <c r="JQC151" s="481"/>
      <c r="JQD151" s="481"/>
      <c r="JQE151" s="481"/>
      <c r="JQF151" s="481"/>
      <c r="JQG151" s="481"/>
      <c r="JQH151" s="481"/>
      <c r="JQI151" s="481"/>
      <c r="JQJ151" s="481"/>
      <c r="JQK151" s="481"/>
      <c r="JQL151" s="481"/>
      <c r="JQM151" s="481"/>
      <c r="JQN151" s="481"/>
      <c r="JQO151" s="481"/>
      <c r="JQP151" s="481"/>
      <c r="JQQ151" s="481"/>
      <c r="JQR151" s="481"/>
      <c r="JQS151" s="481"/>
      <c r="JQT151" s="481"/>
      <c r="JQU151" s="481"/>
      <c r="JQV151" s="481"/>
      <c r="JQW151" s="481"/>
      <c r="JQX151" s="481"/>
      <c r="JQY151" s="481"/>
      <c r="JQZ151" s="481"/>
      <c r="JRA151" s="481"/>
      <c r="JRB151" s="481"/>
      <c r="JRC151" s="481"/>
      <c r="JRD151" s="481"/>
      <c r="JRE151" s="481"/>
      <c r="JRF151" s="481"/>
      <c r="JRG151" s="481"/>
      <c r="JRH151" s="481"/>
      <c r="JRI151" s="481"/>
      <c r="JRJ151" s="481"/>
      <c r="JRK151" s="481"/>
      <c r="JRL151" s="481"/>
      <c r="JRM151" s="481"/>
      <c r="JRN151" s="481"/>
      <c r="JRO151" s="481"/>
      <c r="JRP151" s="481"/>
      <c r="JRQ151" s="481"/>
      <c r="JRR151" s="481"/>
      <c r="JRS151" s="481"/>
      <c r="JRT151" s="481"/>
      <c r="JRU151" s="481"/>
      <c r="JRV151" s="481"/>
      <c r="JRW151" s="481"/>
      <c r="JRX151" s="481"/>
      <c r="JRY151" s="481"/>
      <c r="JRZ151" s="481"/>
      <c r="JSA151" s="481"/>
      <c r="JSB151" s="481"/>
      <c r="JSC151" s="481"/>
      <c r="JSD151" s="481"/>
      <c r="JSE151" s="481"/>
      <c r="JSF151" s="481"/>
      <c r="JSG151" s="481"/>
      <c r="JSH151" s="481"/>
      <c r="JSI151" s="481"/>
      <c r="JSJ151" s="481"/>
      <c r="JSK151" s="481"/>
      <c r="JSL151" s="481"/>
      <c r="JSM151" s="481"/>
      <c r="JSN151" s="481"/>
      <c r="JSO151" s="481"/>
      <c r="JSP151" s="481"/>
      <c r="JSQ151" s="481"/>
      <c r="JSR151" s="481"/>
      <c r="JSS151" s="481"/>
      <c r="JST151" s="481"/>
      <c r="JSU151" s="481"/>
      <c r="JSV151" s="481"/>
      <c r="JSW151" s="481"/>
      <c r="JSX151" s="481"/>
      <c r="JSY151" s="481"/>
      <c r="JSZ151" s="481"/>
      <c r="JTA151" s="481"/>
      <c r="JTB151" s="481"/>
      <c r="JTC151" s="481"/>
      <c r="JTD151" s="481"/>
      <c r="JTE151" s="481"/>
      <c r="JTF151" s="481"/>
      <c r="JTG151" s="481"/>
      <c r="JTH151" s="481"/>
      <c r="JTI151" s="481"/>
      <c r="JTJ151" s="481"/>
      <c r="JTK151" s="481"/>
      <c r="JTL151" s="481"/>
      <c r="JTM151" s="481"/>
      <c r="JTN151" s="481"/>
      <c r="JTO151" s="481"/>
      <c r="JTP151" s="481"/>
      <c r="JTQ151" s="481"/>
      <c r="JTR151" s="481"/>
      <c r="JTS151" s="481"/>
      <c r="JTT151" s="481"/>
      <c r="JTU151" s="481"/>
      <c r="JTV151" s="481"/>
      <c r="JTW151" s="481"/>
      <c r="JTX151" s="481"/>
      <c r="JTY151" s="481"/>
      <c r="JTZ151" s="481"/>
      <c r="JUA151" s="481"/>
      <c r="JUB151" s="481"/>
      <c r="JUC151" s="481"/>
      <c r="JUD151" s="481"/>
      <c r="JUE151" s="481"/>
      <c r="JUF151" s="481"/>
      <c r="JUG151" s="481"/>
      <c r="JUH151" s="481"/>
      <c r="JUI151" s="481"/>
      <c r="JUJ151" s="481"/>
      <c r="JUK151" s="481"/>
      <c r="JUL151" s="481"/>
      <c r="JUM151" s="481"/>
      <c r="JUN151" s="481"/>
      <c r="JUO151" s="481"/>
      <c r="JUP151" s="481"/>
      <c r="JUQ151" s="481"/>
      <c r="JUR151" s="481"/>
      <c r="JUS151" s="481"/>
      <c r="JUT151" s="481"/>
      <c r="JUU151" s="481"/>
      <c r="JUV151" s="481"/>
      <c r="JUW151" s="481"/>
      <c r="JUX151" s="481"/>
      <c r="JUY151" s="481"/>
      <c r="JUZ151" s="481"/>
      <c r="JVA151" s="481"/>
      <c r="JVB151" s="481"/>
      <c r="JVC151" s="481"/>
      <c r="JVD151" s="481"/>
      <c r="JVE151" s="481"/>
      <c r="JVF151" s="481"/>
      <c r="JVG151" s="481"/>
      <c r="JVH151" s="481"/>
      <c r="JVI151" s="481"/>
      <c r="JVJ151" s="481"/>
      <c r="JVK151" s="481"/>
      <c r="JVL151" s="481"/>
      <c r="JVM151" s="481"/>
      <c r="JVN151" s="481"/>
      <c r="JVO151" s="481"/>
      <c r="JVP151" s="481"/>
      <c r="JVQ151" s="481"/>
      <c r="JVR151" s="481"/>
      <c r="JVS151" s="481"/>
      <c r="JVT151" s="481"/>
      <c r="JVU151" s="481"/>
      <c r="JVV151" s="481"/>
      <c r="JVW151" s="481"/>
      <c r="JVX151" s="481"/>
      <c r="JVY151" s="481"/>
      <c r="JVZ151" s="481"/>
      <c r="JWA151" s="481"/>
      <c r="JWB151" s="481"/>
      <c r="JWC151" s="481"/>
      <c r="JWD151" s="481"/>
      <c r="JWE151" s="481"/>
      <c r="JWF151" s="481"/>
      <c r="JWG151" s="481"/>
      <c r="JWH151" s="481"/>
      <c r="JWI151" s="481"/>
      <c r="JWJ151" s="481"/>
      <c r="JWK151" s="481"/>
      <c r="JWL151" s="481"/>
      <c r="JWM151" s="481"/>
      <c r="JWN151" s="481"/>
      <c r="JWO151" s="481"/>
      <c r="JWP151" s="481"/>
      <c r="JWQ151" s="481"/>
      <c r="JWR151" s="481"/>
      <c r="JWS151" s="481"/>
      <c r="JWT151" s="481"/>
      <c r="JWU151" s="481"/>
      <c r="JWV151" s="481"/>
      <c r="JWW151" s="481"/>
      <c r="JWX151" s="481"/>
      <c r="JWY151" s="481"/>
      <c r="JWZ151" s="481"/>
      <c r="JXA151" s="481"/>
      <c r="JXB151" s="481"/>
      <c r="JXC151" s="481"/>
      <c r="JXD151" s="481"/>
      <c r="JXE151" s="481"/>
      <c r="JXF151" s="481"/>
      <c r="JXG151" s="481"/>
      <c r="JXH151" s="481"/>
      <c r="JXI151" s="481"/>
      <c r="JXJ151" s="481"/>
      <c r="JXK151" s="481"/>
      <c r="JXL151" s="481"/>
      <c r="JXM151" s="481"/>
      <c r="JXN151" s="481"/>
      <c r="JXO151" s="481"/>
      <c r="JXP151" s="481"/>
      <c r="JXQ151" s="481"/>
      <c r="JXR151" s="481"/>
      <c r="JXS151" s="481"/>
      <c r="JXT151" s="481"/>
      <c r="JXU151" s="481"/>
      <c r="JXV151" s="481"/>
      <c r="JXW151" s="481"/>
      <c r="JXX151" s="481"/>
      <c r="JXY151" s="481"/>
      <c r="JXZ151" s="481"/>
      <c r="JYA151" s="481"/>
      <c r="JYB151" s="481"/>
      <c r="JYC151" s="481"/>
      <c r="JYD151" s="481"/>
      <c r="JYE151" s="481"/>
      <c r="JYF151" s="481"/>
      <c r="JYG151" s="481"/>
      <c r="JYH151" s="481"/>
      <c r="JYI151" s="481"/>
      <c r="JYJ151" s="481"/>
      <c r="JYK151" s="481"/>
      <c r="JYL151" s="481"/>
      <c r="JYM151" s="481"/>
      <c r="JYN151" s="481"/>
      <c r="JYO151" s="481"/>
      <c r="JYP151" s="481"/>
      <c r="JYQ151" s="481"/>
      <c r="JYR151" s="481"/>
      <c r="JYS151" s="481"/>
      <c r="JYT151" s="481"/>
      <c r="JYU151" s="481"/>
      <c r="JYV151" s="481"/>
      <c r="JYW151" s="481"/>
      <c r="JYX151" s="481"/>
      <c r="JYY151" s="481"/>
      <c r="JYZ151" s="481"/>
      <c r="JZA151" s="481"/>
      <c r="JZB151" s="481"/>
      <c r="JZC151" s="481"/>
      <c r="JZD151" s="481"/>
      <c r="JZE151" s="481"/>
      <c r="JZF151" s="481"/>
      <c r="JZG151" s="481"/>
      <c r="JZH151" s="481"/>
      <c r="JZI151" s="481"/>
      <c r="JZJ151" s="481"/>
      <c r="JZK151" s="481"/>
      <c r="JZL151" s="481"/>
      <c r="JZM151" s="481"/>
      <c r="JZN151" s="481"/>
      <c r="JZO151" s="481"/>
      <c r="JZP151" s="481"/>
      <c r="JZQ151" s="481"/>
      <c r="JZR151" s="481"/>
      <c r="JZS151" s="481"/>
      <c r="JZT151" s="481"/>
      <c r="JZU151" s="481"/>
      <c r="JZV151" s="481"/>
      <c r="JZW151" s="481"/>
      <c r="JZX151" s="481"/>
      <c r="JZY151" s="481"/>
      <c r="JZZ151" s="481"/>
      <c r="KAA151" s="481"/>
      <c r="KAB151" s="481"/>
      <c r="KAC151" s="481"/>
      <c r="KAD151" s="481"/>
      <c r="KAE151" s="481"/>
      <c r="KAF151" s="481"/>
      <c r="KAG151" s="481"/>
      <c r="KAH151" s="481"/>
      <c r="KAI151" s="481"/>
      <c r="KAJ151" s="481"/>
      <c r="KAK151" s="481"/>
      <c r="KAL151" s="481"/>
      <c r="KAM151" s="481"/>
      <c r="KAN151" s="481"/>
      <c r="KAO151" s="481"/>
      <c r="KAP151" s="481"/>
      <c r="KAQ151" s="481"/>
      <c r="KAR151" s="481"/>
      <c r="KAS151" s="481"/>
      <c r="KAT151" s="481"/>
      <c r="KAU151" s="481"/>
      <c r="KAV151" s="481"/>
      <c r="KAW151" s="481"/>
      <c r="KAX151" s="481"/>
      <c r="KAY151" s="481"/>
      <c r="KAZ151" s="481"/>
      <c r="KBA151" s="481"/>
      <c r="KBB151" s="481"/>
      <c r="KBC151" s="481"/>
      <c r="KBD151" s="481"/>
      <c r="KBE151" s="481"/>
      <c r="KBF151" s="481"/>
      <c r="KBG151" s="481"/>
      <c r="KBH151" s="481"/>
      <c r="KBI151" s="481"/>
      <c r="KBJ151" s="481"/>
      <c r="KBK151" s="481"/>
      <c r="KBL151" s="481"/>
      <c r="KBM151" s="481"/>
      <c r="KBN151" s="481"/>
      <c r="KBO151" s="481"/>
      <c r="KBP151" s="481"/>
      <c r="KBQ151" s="481"/>
      <c r="KBR151" s="481"/>
      <c r="KBS151" s="481"/>
      <c r="KBT151" s="481"/>
      <c r="KBU151" s="481"/>
      <c r="KBV151" s="481"/>
      <c r="KBW151" s="481"/>
      <c r="KBX151" s="481"/>
      <c r="KBY151" s="481"/>
      <c r="KBZ151" s="481"/>
      <c r="KCA151" s="481"/>
      <c r="KCB151" s="481"/>
      <c r="KCC151" s="481"/>
      <c r="KCD151" s="481"/>
      <c r="KCE151" s="481"/>
      <c r="KCF151" s="481"/>
      <c r="KCG151" s="481"/>
      <c r="KCH151" s="481"/>
      <c r="KCI151" s="481"/>
      <c r="KCJ151" s="481"/>
      <c r="KCK151" s="481"/>
      <c r="KCL151" s="481"/>
      <c r="KCM151" s="481"/>
      <c r="KCN151" s="481"/>
      <c r="KCO151" s="481"/>
      <c r="KCP151" s="481"/>
      <c r="KCQ151" s="481"/>
      <c r="KCR151" s="481"/>
      <c r="KCS151" s="481"/>
      <c r="KCT151" s="481"/>
      <c r="KCU151" s="481"/>
      <c r="KCV151" s="481"/>
      <c r="KCW151" s="481"/>
      <c r="KCX151" s="481"/>
      <c r="KCY151" s="481"/>
      <c r="KCZ151" s="481"/>
      <c r="KDA151" s="481"/>
      <c r="KDB151" s="481"/>
      <c r="KDC151" s="481"/>
      <c r="KDD151" s="481"/>
      <c r="KDE151" s="481"/>
      <c r="KDF151" s="481"/>
      <c r="KDG151" s="481"/>
      <c r="KDH151" s="481"/>
      <c r="KDI151" s="481"/>
      <c r="KDJ151" s="481"/>
      <c r="KDK151" s="481"/>
      <c r="KDL151" s="481"/>
      <c r="KDM151" s="481"/>
      <c r="KDN151" s="481"/>
      <c r="KDO151" s="481"/>
      <c r="KDP151" s="481"/>
      <c r="KDQ151" s="481"/>
      <c r="KDR151" s="481"/>
      <c r="KDS151" s="481"/>
      <c r="KDT151" s="481"/>
      <c r="KDU151" s="481"/>
      <c r="KDV151" s="481"/>
      <c r="KDW151" s="481"/>
      <c r="KDX151" s="481"/>
      <c r="KDY151" s="481"/>
      <c r="KDZ151" s="481"/>
      <c r="KEA151" s="481"/>
      <c r="KEB151" s="481"/>
      <c r="KEC151" s="481"/>
      <c r="KED151" s="481"/>
      <c r="KEE151" s="481"/>
      <c r="KEF151" s="481"/>
      <c r="KEG151" s="481"/>
      <c r="KEH151" s="481"/>
      <c r="KEI151" s="481"/>
      <c r="KEJ151" s="481"/>
      <c r="KEK151" s="481"/>
      <c r="KEL151" s="481"/>
      <c r="KEM151" s="481"/>
      <c r="KEN151" s="481"/>
      <c r="KEO151" s="481"/>
      <c r="KEP151" s="481"/>
      <c r="KEQ151" s="481"/>
      <c r="KER151" s="481"/>
      <c r="KES151" s="481"/>
      <c r="KET151" s="481"/>
      <c r="KEU151" s="481"/>
      <c r="KEV151" s="481"/>
      <c r="KEW151" s="481"/>
      <c r="KEX151" s="481"/>
      <c r="KEY151" s="481"/>
      <c r="KEZ151" s="481"/>
      <c r="KFA151" s="481"/>
      <c r="KFB151" s="481"/>
      <c r="KFC151" s="481"/>
      <c r="KFD151" s="481"/>
      <c r="KFE151" s="481"/>
      <c r="KFF151" s="481"/>
      <c r="KFG151" s="481"/>
      <c r="KFH151" s="481"/>
      <c r="KFI151" s="481"/>
      <c r="KFJ151" s="481"/>
      <c r="KFK151" s="481"/>
      <c r="KFL151" s="481"/>
      <c r="KFM151" s="481"/>
      <c r="KFN151" s="481"/>
      <c r="KFO151" s="481"/>
      <c r="KFP151" s="481"/>
      <c r="KFQ151" s="481"/>
      <c r="KFR151" s="481"/>
      <c r="KFS151" s="481"/>
      <c r="KFT151" s="481"/>
      <c r="KFU151" s="481"/>
      <c r="KFV151" s="481"/>
      <c r="KFW151" s="481"/>
      <c r="KFX151" s="481"/>
      <c r="KFY151" s="481"/>
      <c r="KFZ151" s="481"/>
      <c r="KGA151" s="481"/>
      <c r="KGB151" s="481"/>
      <c r="KGC151" s="481"/>
      <c r="KGD151" s="481"/>
      <c r="KGE151" s="481"/>
      <c r="KGF151" s="481"/>
      <c r="KGG151" s="481"/>
      <c r="KGH151" s="481"/>
      <c r="KGI151" s="481"/>
      <c r="KGJ151" s="481"/>
      <c r="KGK151" s="481"/>
      <c r="KGL151" s="481"/>
      <c r="KGM151" s="481"/>
      <c r="KGN151" s="481"/>
      <c r="KGO151" s="481"/>
      <c r="KGP151" s="481"/>
      <c r="KGQ151" s="481"/>
      <c r="KGR151" s="481"/>
      <c r="KGS151" s="481"/>
      <c r="KGT151" s="481"/>
      <c r="KGU151" s="481"/>
      <c r="KGV151" s="481"/>
      <c r="KGW151" s="481"/>
      <c r="KGX151" s="481"/>
      <c r="KGY151" s="481"/>
      <c r="KGZ151" s="481"/>
      <c r="KHA151" s="481"/>
      <c r="KHB151" s="481"/>
      <c r="KHC151" s="481"/>
      <c r="KHD151" s="481"/>
      <c r="KHE151" s="481"/>
      <c r="KHF151" s="481"/>
      <c r="KHG151" s="481"/>
      <c r="KHH151" s="481"/>
      <c r="KHI151" s="481"/>
      <c r="KHJ151" s="481"/>
      <c r="KHK151" s="481"/>
      <c r="KHL151" s="481"/>
      <c r="KHM151" s="481"/>
      <c r="KHN151" s="481"/>
      <c r="KHO151" s="481"/>
      <c r="KHP151" s="481"/>
      <c r="KHQ151" s="481"/>
      <c r="KHR151" s="481"/>
      <c r="KHS151" s="481"/>
      <c r="KHT151" s="481"/>
      <c r="KHU151" s="481"/>
      <c r="KHV151" s="481"/>
      <c r="KHW151" s="481"/>
      <c r="KHX151" s="481"/>
      <c r="KHY151" s="481"/>
      <c r="KHZ151" s="481"/>
      <c r="KIA151" s="481"/>
      <c r="KIB151" s="481"/>
      <c r="KIC151" s="481"/>
      <c r="KID151" s="481"/>
      <c r="KIE151" s="481"/>
      <c r="KIF151" s="481"/>
      <c r="KIG151" s="481"/>
      <c r="KIH151" s="481"/>
      <c r="KII151" s="481"/>
      <c r="KIJ151" s="481"/>
      <c r="KIK151" s="481"/>
      <c r="KIL151" s="481"/>
      <c r="KIM151" s="481"/>
      <c r="KIN151" s="481"/>
      <c r="KIO151" s="481"/>
      <c r="KIP151" s="481"/>
      <c r="KIQ151" s="481"/>
      <c r="KIR151" s="481"/>
      <c r="KIS151" s="481"/>
      <c r="KIT151" s="481"/>
      <c r="KIU151" s="481"/>
      <c r="KIV151" s="481"/>
      <c r="KIW151" s="481"/>
      <c r="KIX151" s="481"/>
      <c r="KIY151" s="481"/>
      <c r="KIZ151" s="481"/>
      <c r="KJA151" s="481"/>
      <c r="KJB151" s="481"/>
      <c r="KJC151" s="481"/>
      <c r="KJD151" s="481"/>
      <c r="KJE151" s="481"/>
      <c r="KJF151" s="481"/>
      <c r="KJG151" s="481"/>
      <c r="KJH151" s="481"/>
      <c r="KJI151" s="481"/>
      <c r="KJJ151" s="481"/>
      <c r="KJK151" s="481"/>
      <c r="KJL151" s="481"/>
      <c r="KJM151" s="481"/>
      <c r="KJN151" s="481"/>
      <c r="KJO151" s="481"/>
      <c r="KJP151" s="481"/>
      <c r="KJQ151" s="481"/>
      <c r="KJR151" s="481"/>
      <c r="KJS151" s="481"/>
      <c r="KJT151" s="481"/>
      <c r="KJU151" s="481"/>
      <c r="KJV151" s="481"/>
      <c r="KJW151" s="481"/>
      <c r="KJX151" s="481"/>
      <c r="KJY151" s="481"/>
      <c r="KJZ151" s="481"/>
      <c r="KKA151" s="481"/>
      <c r="KKB151" s="481"/>
      <c r="KKC151" s="481"/>
      <c r="KKD151" s="481"/>
      <c r="KKE151" s="481"/>
      <c r="KKF151" s="481"/>
      <c r="KKG151" s="481"/>
      <c r="KKH151" s="481"/>
      <c r="KKI151" s="481"/>
      <c r="KKJ151" s="481"/>
      <c r="KKK151" s="481"/>
      <c r="KKL151" s="481"/>
      <c r="KKM151" s="481"/>
      <c r="KKN151" s="481"/>
      <c r="KKO151" s="481"/>
      <c r="KKP151" s="481"/>
      <c r="KKQ151" s="481"/>
      <c r="KKR151" s="481"/>
      <c r="KKS151" s="481"/>
      <c r="KKT151" s="481"/>
      <c r="KKU151" s="481"/>
      <c r="KKV151" s="481"/>
      <c r="KKW151" s="481"/>
      <c r="KKX151" s="481"/>
      <c r="KKY151" s="481"/>
      <c r="KKZ151" s="481"/>
      <c r="KLA151" s="481"/>
      <c r="KLB151" s="481"/>
      <c r="KLC151" s="481"/>
      <c r="KLD151" s="481"/>
      <c r="KLE151" s="481"/>
      <c r="KLF151" s="481"/>
      <c r="KLG151" s="481"/>
      <c r="KLH151" s="481"/>
      <c r="KLI151" s="481"/>
      <c r="KLJ151" s="481"/>
      <c r="KLK151" s="481"/>
      <c r="KLL151" s="481"/>
      <c r="KLM151" s="481"/>
      <c r="KLN151" s="481"/>
      <c r="KLO151" s="481"/>
      <c r="KLP151" s="481"/>
      <c r="KLQ151" s="481"/>
      <c r="KLR151" s="481"/>
      <c r="KLS151" s="481"/>
      <c r="KLT151" s="481"/>
      <c r="KLU151" s="481"/>
      <c r="KLV151" s="481"/>
      <c r="KLW151" s="481"/>
      <c r="KLX151" s="481"/>
      <c r="KLY151" s="481"/>
      <c r="KLZ151" s="481"/>
      <c r="KMA151" s="481"/>
      <c r="KMB151" s="481"/>
      <c r="KMC151" s="481"/>
      <c r="KMD151" s="481"/>
      <c r="KME151" s="481"/>
      <c r="KMF151" s="481"/>
      <c r="KMG151" s="481"/>
      <c r="KMH151" s="481"/>
      <c r="KMI151" s="481"/>
      <c r="KMJ151" s="481"/>
      <c r="KMK151" s="481"/>
      <c r="KML151" s="481"/>
      <c r="KMM151" s="481"/>
      <c r="KMN151" s="481"/>
      <c r="KMO151" s="481"/>
      <c r="KMP151" s="481"/>
      <c r="KMQ151" s="481"/>
      <c r="KMR151" s="481"/>
      <c r="KMS151" s="481"/>
      <c r="KMT151" s="481"/>
      <c r="KMU151" s="481"/>
      <c r="KMV151" s="481"/>
      <c r="KMW151" s="481"/>
      <c r="KMX151" s="481"/>
      <c r="KMY151" s="481"/>
      <c r="KMZ151" s="481"/>
      <c r="KNA151" s="481"/>
      <c r="KNB151" s="481"/>
      <c r="KNC151" s="481"/>
      <c r="KND151" s="481"/>
      <c r="KNE151" s="481"/>
      <c r="KNF151" s="481"/>
      <c r="KNG151" s="481"/>
      <c r="KNH151" s="481"/>
      <c r="KNI151" s="481"/>
      <c r="KNJ151" s="481"/>
      <c r="KNK151" s="481"/>
      <c r="KNL151" s="481"/>
      <c r="KNM151" s="481"/>
      <c r="KNN151" s="481"/>
      <c r="KNO151" s="481"/>
      <c r="KNP151" s="481"/>
      <c r="KNQ151" s="481"/>
      <c r="KNR151" s="481"/>
      <c r="KNS151" s="481"/>
      <c r="KNT151" s="481"/>
      <c r="KNU151" s="481"/>
      <c r="KNV151" s="481"/>
      <c r="KNW151" s="481"/>
      <c r="KNX151" s="481"/>
      <c r="KNY151" s="481"/>
      <c r="KNZ151" s="481"/>
      <c r="KOA151" s="481"/>
      <c r="KOB151" s="481"/>
      <c r="KOC151" s="481"/>
      <c r="KOD151" s="481"/>
      <c r="KOE151" s="481"/>
      <c r="KOF151" s="481"/>
      <c r="KOG151" s="481"/>
      <c r="KOH151" s="481"/>
      <c r="KOI151" s="481"/>
      <c r="KOJ151" s="481"/>
      <c r="KOK151" s="481"/>
      <c r="KOL151" s="481"/>
      <c r="KOM151" s="481"/>
      <c r="KON151" s="481"/>
      <c r="KOO151" s="481"/>
      <c r="KOP151" s="481"/>
      <c r="KOQ151" s="481"/>
      <c r="KOR151" s="481"/>
      <c r="KOS151" s="481"/>
      <c r="KOT151" s="481"/>
      <c r="KOU151" s="481"/>
      <c r="KOV151" s="481"/>
      <c r="KOW151" s="481"/>
      <c r="KOX151" s="481"/>
      <c r="KOY151" s="481"/>
      <c r="KOZ151" s="481"/>
      <c r="KPA151" s="481"/>
      <c r="KPB151" s="481"/>
      <c r="KPC151" s="481"/>
      <c r="KPD151" s="481"/>
      <c r="KPE151" s="481"/>
      <c r="KPF151" s="481"/>
      <c r="KPG151" s="481"/>
      <c r="KPH151" s="481"/>
      <c r="KPI151" s="481"/>
      <c r="KPJ151" s="481"/>
      <c r="KPK151" s="481"/>
      <c r="KPL151" s="481"/>
      <c r="KPM151" s="481"/>
      <c r="KPN151" s="481"/>
      <c r="KPO151" s="481"/>
      <c r="KPP151" s="481"/>
      <c r="KPQ151" s="481"/>
      <c r="KPR151" s="481"/>
      <c r="KPS151" s="481"/>
      <c r="KPT151" s="481"/>
      <c r="KPU151" s="481"/>
      <c r="KPV151" s="481"/>
      <c r="KPW151" s="481"/>
      <c r="KPX151" s="481"/>
      <c r="KPY151" s="481"/>
      <c r="KPZ151" s="481"/>
      <c r="KQA151" s="481"/>
      <c r="KQB151" s="481"/>
      <c r="KQC151" s="481"/>
      <c r="KQD151" s="481"/>
      <c r="KQE151" s="481"/>
      <c r="KQF151" s="481"/>
      <c r="KQG151" s="481"/>
      <c r="KQH151" s="481"/>
      <c r="KQI151" s="481"/>
      <c r="KQJ151" s="481"/>
      <c r="KQK151" s="481"/>
      <c r="KQL151" s="481"/>
      <c r="KQM151" s="481"/>
      <c r="KQN151" s="481"/>
      <c r="KQO151" s="481"/>
      <c r="KQP151" s="481"/>
      <c r="KQQ151" s="481"/>
      <c r="KQR151" s="481"/>
      <c r="KQS151" s="481"/>
      <c r="KQT151" s="481"/>
      <c r="KQU151" s="481"/>
      <c r="KQV151" s="481"/>
      <c r="KQW151" s="481"/>
      <c r="KQX151" s="481"/>
      <c r="KQY151" s="481"/>
      <c r="KQZ151" s="481"/>
      <c r="KRA151" s="481"/>
      <c r="KRB151" s="481"/>
      <c r="KRC151" s="481"/>
      <c r="KRD151" s="481"/>
      <c r="KRE151" s="481"/>
      <c r="KRF151" s="481"/>
      <c r="KRG151" s="481"/>
      <c r="KRH151" s="481"/>
      <c r="KRI151" s="481"/>
      <c r="KRJ151" s="481"/>
      <c r="KRK151" s="481"/>
      <c r="KRL151" s="481"/>
      <c r="KRM151" s="481"/>
      <c r="KRN151" s="481"/>
      <c r="KRO151" s="481"/>
      <c r="KRP151" s="481"/>
      <c r="KRQ151" s="481"/>
      <c r="KRR151" s="481"/>
      <c r="KRS151" s="481"/>
      <c r="KRT151" s="481"/>
      <c r="KRU151" s="481"/>
      <c r="KRV151" s="481"/>
      <c r="KRW151" s="481"/>
      <c r="KRX151" s="481"/>
      <c r="KRY151" s="481"/>
      <c r="KRZ151" s="481"/>
      <c r="KSA151" s="481"/>
      <c r="KSB151" s="481"/>
      <c r="KSC151" s="481"/>
      <c r="KSD151" s="481"/>
      <c r="KSE151" s="481"/>
      <c r="KSF151" s="481"/>
      <c r="KSG151" s="481"/>
      <c r="KSH151" s="481"/>
      <c r="KSI151" s="481"/>
      <c r="KSJ151" s="481"/>
      <c r="KSK151" s="481"/>
      <c r="KSL151" s="481"/>
      <c r="KSM151" s="481"/>
      <c r="KSN151" s="481"/>
      <c r="KSO151" s="481"/>
      <c r="KSP151" s="481"/>
      <c r="KSQ151" s="481"/>
      <c r="KSR151" s="481"/>
      <c r="KSS151" s="481"/>
      <c r="KST151" s="481"/>
      <c r="KSU151" s="481"/>
      <c r="KSV151" s="481"/>
      <c r="KSW151" s="481"/>
      <c r="KSX151" s="481"/>
      <c r="KSY151" s="481"/>
      <c r="KSZ151" s="481"/>
      <c r="KTA151" s="481"/>
      <c r="KTB151" s="481"/>
      <c r="KTC151" s="481"/>
      <c r="KTD151" s="481"/>
      <c r="KTE151" s="481"/>
      <c r="KTF151" s="481"/>
      <c r="KTG151" s="481"/>
      <c r="KTH151" s="481"/>
      <c r="KTI151" s="481"/>
      <c r="KTJ151" s="481"/>
      <c r="KTK151" s="481"/>
      <c r="KTL151" s="481"/>
      <c r="KTM151" s="481"/>
      <c r="KTN151" s="481"/>
      <c r="KTO151" s="481"/>
      <c r="KTP151" s="481"/>
      <c r="KTQ151" s="481"/>
      <c r="KTR151" s="481"/>
      <c r="KTS151" s="481"/>
      <c r="KTT151" s="481"/>
      <c r="KTU151" s="481"/>
      <c r="KTV151" s="481"/>
      <c r="KTW151" s="481"/>
      <c r="KTX151" s="481"/>
      <c r="KTY151" s="481"/>
      <c r="KTZ151" s="481"/>
      <c r="KUA151" s="481"/>
      <c r="KUB151" s="481"/>
      <c r="KUC151" s="481"/>
      <c r="KUD151" s="481"/>
      <c r="KUE151" s="481"/>
      <c r="KUF151" s="481"/>
      <c r="KUG151" s="481"/>
      <c r="KUH151" s="481"/>
      <c r="KUI151" s="481"/>
      <c r="KUJ151" s="481"/>
      <c r="KUK151" s="481"/>
      <c r="KUL151" s="481"/>
      <c r="KUM151" s="481"/>
      <c r="KUN151" s="481"/>
      <c r="KUO151" s="481"/>
      <c r="KUP151" s="481"/>
      <c r="KUQ151" s="481"/>
      <c r="KUR151" s="481"/>
      <c r="KUS151" s="481"/>
      <c r="KUT151" s="481"/>
      <c r="KUU151" s="481"/>
      <c r="KUV151" s="481"/>
      <c r="KUW151" s="481"/>
      <c r="KUX151" s="481"/>
      <c r="KUY151" s="481"/>
      <c r="KUZ151" s="481"/>
      <c r="KVA151" s="481"/>
      <c r="KVB151" s="481"/>
      <c r="KVC151" s="481"/>
      <c r="KVD151" s="481"/>
      <c r="KVE151" s="481"/>
      <c r="KVF151" s="481"/>
      <c r="KVG151" s="481"/>
      <c r="KVH151" s="481"/>
      <c r="KVI151" s="481"/>
      <c r="KVJ151" s="481"/>
      <c r="KVK151" s="481"/>
      <c r="KVL151" s="481"/>
      <c r="KVM151" s="481"/>
      <c r="KVN151" s="481"/>
      <c r="KVO151" s="481"/>
      <c r="KVP151" s="481"/>
      <c r="KVQ151" s="481"/>
      <c r="KVR151" s="481"/>
      <c r="KVS151" s="481"/>
      <c r="KVT151" s="481"/>
      <c r="KVU151" s="481"/>
      <c r="KVV151" s="481"/>
      <c r="KVW151" s="481"/>
      <c r="KVX151" s="481"/>
      <c r="KVY151" s="481"/>
      <c r="KVZ151" s="481"/>
      <c r="KWA151" s="481"/>
      <c r="KWB151" s="481"/>
      <c r="KWC151" s="481"/>
      <c r="KWD151" s="481"/>
      <c r="KWE151" s="481"/>
      <c r="KWF151" s="481"/>
      <c r="KWG151" s="481"/>
      <c r="KWH151" s="481"/>
      <c r="KWI151" s="481"/>
      <c r="KWJ151" s="481"/>
      <c r="KWK151" s="481"/>
      <c r="KWL151" s="481"/>
      <c r="KWM151" s="481"/>
      <c r="KWN151" s="481"/>
      <c r="KWO151" s="481"/>
      <c r="KWP151" s="481"/>
      <c r="KWQ151" s="481"/>
      <c r="KWR151" s="481"/>
      <c r="KWS151" s="481"/>
      <c r="KWT151" s="481"/>
      <c r="KWU151" s="481"/>
      <c r="KWV151" s="481"/>
      <c r="KWW151" s="481"/>
      <c r="KWX151" s="481"/>
      <c r="KWY151" s="481"/>
      <c r="KWZ151" s="481"/>
      <c r="KXA151" s="481"/>
      <c r="KXB151" s="481"/>
      <c r="KXC151" s="481"/>
      <c r="KXD151" s="481"/>
      <c r="KXE151" s="481"/>
      <c r="KXF151" s="481"/>
      <c r="KXG151" s="481"/>
      <c r="KXH151" s="481"/>
      <c r="KXI151" s="481"/>
      <c r="KXJ151" s="481"/>
      <c r="KXK151" s="481"/>
      <c r="KXL151" s="481"/>
      <c r="KXM151" s="481"/>
      <c r="KXN151" s="481"/>
      <c r="KXO151" s="481"/>
      <c r="KXP151" s="481"/>
      <c r="KXQ151" s="481"/>
      <c r="KXR151" s="481"/>
      <c r="KXS151" s="481"/>
      <c r="KXT151" s="481"/>
      <c r="KXU151" s="481"/>
      <c r="KXV151" s="481"/>
      <c r="KXW151" s="481"/>
      <c r="KXX151" s="481"/>
      <c r="KXY151" s="481"/>
      <c r="KXZ151" s="481"/>
      <c r="KYA151" s="481"/>
      <c r="KYB151" s="481"/>
      <c r="KYC151" s="481"/>
      <c r="KYD151" s="481"/>
      <c r="KYE151" s="481"/>
      <c r="KYF151" s="481"/>
      <c r="KYG151" s="481"/>
      <c r="KYH151" s="481"/>
      <c r="KYI151" s="481"/>
      <c r="KYJ151" s="481"/>
      <c r="KYK151" s="481"/>
      <c r="KYL151" s="481"/>
      <c r="KYM151" s="481"/>
      <c r="KYN151" s="481"/>
      <c r="KYO151" s="481"/>
      <c r="KYP151" s="481"/>
      <c r="KYQ151" s="481"/>
      <c r="KYR151" s="481"/>
      <c r="KYS151" s="481"/>
      <c r="KYT151" s="481"/>
      <c r="KYU151" s="481"/>
      <c r="KYV151" s="481"/>
      <c r="KYW151" s="481"/>
      <c r="KYX151" s="481"/>
      <c r="KYY151" s="481"/>
      <c r="KYZ151" s="481"/>
      <c r="KZA151" s="481"/>
      <c r="KZB151" s="481"/>
      <c r="KZC151" s="481"/>
      <c r="KZD151" s="481"/>
      <c r="KZE151" s="481"/>
      <c r="KZF151" s="481"/>
      <c r="KZG151" s="481"/>
      <c r="KZH151" s="481"/>
      <c r="KZI151" s="481"/>
      <c r="KZJ151" s="481"/>
      <c r="KZK151" s="481"/>
      <c r="KZL151" s="481"/>
      <c r="KZM151" s="481"/>
      <c r="KZN151" s="481"/>
      <c r="KZO151" s="481"/>
      <c r="KZP151" s="481"/>
      <c r="KZQ151" s="481"/>
      <c r="KZR151" s="481"/>
      <c r="KZS151" s="481"/>
      <c r="KZT151" s="481"/>
      <c r="KZU151" s="481"/>
      <c r="KZV151" s="481"/>
      <c r="KZW151" s="481"/>
      <c r="KZX151" s="481"/>
      <c r="KZY151" s="481"/>
      <c r="KZZ151" s="481"/>
      <c r="LAA151" s="481"/>
      <c r="LAB151" s="481"/>
      <c r="LAC151" s="481"/>
      <c r="LAD151" s="481"/>
      <c r="LAE151" s="481"/>
      <c r="LAF151" s="481"/>
      <c r="LAG151" s="481"/>
      <c r="LAH151" s="481"/>
      <c r="LAI151" s="481"/>
      <c r="LAJ151" s="481"/>
      <c r="LAK151" s="481"/>
      <c r="LAL151" s="481"/>
      <c r="LAM151" s="481"/>
      <c r="LAN151" s="481"/>
      <c r="LAO151" s="481"/>
      <c r="LAP151" s="481"/>
      <c r="LAQ151" s="481"/>
      <c r="LAR151" s="481"/>
      <c r="LAS151" s="481"/>
      <c r="LAT151" s="481"/>
      <c r="LAU151" s="481"/>
      <c r="LAV151" s="481"/>
      <c r="LAW151" s="481"/>
      <c r="LAX151" s="481"/>
      <c r="LAY151" s="481"/>
      <c r="LAZ151" s="481"/>
      <c r="LBA151" s="481"/>
      <c r="LBB151" s="481"/>
      <c r="LBC151" s="481"/>
      <c r="LBD151" s="481"/>
      <c r="LBE151" s="481"/>
      <c r="LBF151" s="481"/>
      <c r="LBG151" s="481"/>
      <c r="LBH151" s="481"/>
      <c r="LBI151" s="481"/>
      <c r="LBJ151" s="481"/>
      <c r="LBK151" s="481"/>
      <c r="LBL151" s="481"/>
      <c r="LBM151" s="481"/>
      <c r="LBN151" s="481"/>
      <c r="LBO151" s="481"/>
      <c r="LBP151" s="481"/>
      <c r="LBQ151" s="481"/>
      <c r="LBR151" s="481"/>
      <c r="LBS151" s="481"/>
      <c r="LBT151" s="481"/>
      <c r="LBU151" s="481"/>
      <c r="LBV151" s="481"/>
      <c r="LBW151" s="481"/>
      <c r="LBX151" s="481"/>
      <c r="LBY151" s="481"/>
      <c r="LBZ151" s="481"/>
      <c r="LCA151" s="481"/>
      <c r="LCB151" s="481"/>
      <c r="LCC151" s="481"/>
      <c r="LCD151" s="481"/>
      <c r="LCE151" s="481"/>
      <c r="LCF151" s="481"/>
      <c r="LCG151" s="481"/>
      <c r="LCH151" s="481"/>
      <c r="LCI151" s="481"/>
      <c r="LCJ151" s="481"/>
      <c r="LCK151" s="481"/>
      <c r="LCL151" s="481"/>
      <c r="LCM151" s="481"/>
      <c r="LCN151" s="481"/>
      <c r="LCO151" s="481"/>
      <c r="LCP151" s="481"/>
      <c r="LCQ151" s="481"/>
      <c r="LCR151" s="481"/>
      <c r="LCS151" s="481"/>
      <c r="LCT151" s="481"/>
      <c r="LCU151" s="481"/>
      <c r="LCV151" s="481"/>
      <c r="LCW151" s="481"/>
      <c r="LCX151" s="481"/>
      <c r="LCY151" s="481"/>
      <c r="LCZ151" s="481"/>
      <c r="LDA151" s="481"/>
      <c r="LDB151" s="481"/>
      <c r="LDC151" s="481"/>
      <c r="LDD151" s="481"/>
      <c r="LDE151" s="481"/>
      <c r="LDF151" s="481"/>
      <c r="LDG151" s="481"/>
      <c r="LDH151" s="481"/>
      <c r="LDI151" s="481"/>
      <c r="LDJ151" s="481"/>
      <c r="LDK151" s="481"/>
      <c r="LDL151" s="481"/>
      <c r="LDM151" s="481"/>
      <c r="LDN151" s="481"/>
      <c r="LDO151" s="481"/>
      <c r="LDP151" s="481"/>
      <c r="LDQ151" s="481"/>
      <c r="LDR151" s="481"/>
      <c r="LDS151" s="481"/>
      <c r="LDT151" s="481"/>
      <c r="LDU151" s="481"/>
      <c r="LDV151" s="481"/>
      <c r="LDW151" s="481"/>
      <c r="LDX151" s="481"/>
      <c r="LDY151" s="481"/>
      <c r="LDZ151" s="481"/>
      <c r="LEA151" s="481"/>
      <c r="LEB151" s="481"/>
      <c r="LEC151" s="481"/>
      <c r="LED151" s="481"/>
      <c r="LEE151" s="481"/>
      <c r="LEF151" s="481"/>
      <c r="LEG151" s="481"/>
      <c r="LEH151" s="481"/>
      <c r="LEI151" s="481"/>
      <c r="LEJ151" s="481"/>
      <c r="LEK151" s="481"/>
      <c r="LEL151" s="481"/>
      <c r="LEM151" s="481"/>
      <c r="LEN151" s="481"/>
      <c r="LEO151" s="481"/>
      <c r="LEP151" s="481"/>
      <c r="LEQ151" s="481"/>
      <c r="LER151" s="481"/>
      <c r="LES151" s="481"/>
      <c r="LET151" s="481"/>
      <c r="LEU151" s="481"/>
      <c r="LEV151" s="481"/>
      <c r="LEW151" s="481"/>
      <c r="LEX151" s="481"/>
      <c r="LEY151" s="481"/>
      <c r="LEZ151" s="481"/>
      <c r="LFA151" s="481"/>
      <c r="LFB151" s="481"/>
      <c r="LFC151" s="481"/>
      <c r="LFD151" s="481"/>
      <c r="LFE151" s="481"/>
      <c r="LFF151" s="481"/>
      <c r="LFG151" s="481"/>
      <c r="LFH151" s="481"/>
      <c r="LFI151" s="481"/>
      <c r="LFJ151" s="481"/>
      <c r="LFK151" s="481"/>
      <c r="LFL151" s="481"/>
      <c r="LFM151" s="481"/>
      <c r="LFN151" s="481"/>
      <c r="LFO151" s="481"/>
      <c r="LFP151" s="481"/>
      <c r="LFQ151" s="481"/>
      <c r="LFR151" s="481"/>
      <c r="LFS151" s="481"/>
      <c r="LFT151" s="481"/>
      <c r="LFU151" s="481"/>
      <c r="LFV151" s="481"/>
      <c r="LFW151" s="481"/>
      <c r="LFX151" s="481"/>
      <c r="LFY151" s="481"/>
      <c r="LFZ151" s="481"/>
      <c r="LGA151" s="481"/>
      <c r="LGB151" s="481"/>
      <c r="LGC151" s="481"/>
      <c r="LGD151" s="481"/>
      <c r="LGE151" s="481"/>
      <c r="LGF151" s="481"/>
      <c r="LGG151" s="481"/>
      <c r="LGH151" s="481"/>
      <c r="LGI151" s="481"/>
      <c r="LGJ151" s="481"/>
      <c r="LGK151" s="481"/>
      <c r="LGL151" s="481"/>
      <c r="LGM151" s="481"/>
      <c r="LGN151" s="481"/>
      <c r="LGO151" s="481"/>
      <c r="LGP151" s="481"/>
      <c r="LGQ151" s="481"/>
      <c r="LGR151" s="481"/>
      <c r="LGS151" s="481"/>
      <c r="LGT151" s="481"/>
      <c r="LGU151" s="481"/>
      <c r="LGV151" s="481"/>
      <c r="LGW151" s="481"/>
      <c r="LGX151" s="481"/>
      <c r="LGY151" s="481"/>
      <c r="LGZ151" s="481"/>
      <c r="LHA151" s="481"/>
      <c r="LHB151" s="481"/>
      <c r="LHC151" s="481"/>
      <c r="LHD151" s="481"/>
      <c r="LHE151" s="481"/>
      <c r="LHF151" s="481"/>
      <c r="LHG151" s="481"/>
      <c r="LHH151" s="481"/>
      <c r="LHI151" s="481"/>
      <c r="LHJ151" s="481"/>
      <c r="LHK151" s="481"/>
      <c r="LHL151" s="481"/>
      <c r="LHM151" s="481"/>
      <c r="LHN151" s="481"/>
      <c r="LHO151" s="481"/>
      <c r="LHP151" s="481"/>
      <c r="LHQ151" s="481"/>
      <c r="LHR151" s="481"/>
      <c r="LHS151" s="481"/>
      <c r="LHT151" s="481"/>
      <c r="LHU151" s="481"/>
      <c r="LHV151" s="481"/>
      <c r="LHW151" s="481"/>
      <c r="LHX151" s="481"/>
      <c r="LHY151" s="481"/>
      <c r="LHZ151" s="481"/>
      <c r="LIA151" s="481"/>
      <c r="LIB151" s="481"/>
      <c r="LIC151" s="481"/>
      <c r="LID151" s="481"/>
      <c r="LIE151" s="481"/>
      <c r="LIF151" s="481"/>
      <c r="LIG151" s="481"/>
      <c r="LIH151" s="481"/>
      <c r="LII151" s="481"/>
      <c r="LIJ151" s="481"/>
      <c r="LIK151" s="481"/>
      <c r="LIL151" s="481"/>
      <c r="LIM151" s="481"/>
      <c r="LIN151" s="481"/>
      <c r="LIO151" s="481"/>
      <c r="LIP151" s="481"/>
      <c r="LIQ151" s="481"/>
      <c r="LIR151" s="481"/>
      <c r="LIS151" s="481"/>
      <c r="LIT151" s="481"/>
      <c r="LIU151" s="481"/>
      <c r="LIV151" s="481"/>
      <c r="LIW151" s="481"/>
      <c r="LIX151" s="481"/>
      <c r="LIY151" s="481"/>
      <c r="LIZ151" s="481"/>
      <c r="LJA151" s="481"/>
      <c r="LJB151" s="481"/>
      <c r="LJC151" s="481"/>
      <c r="LJD151" s="481"/>
      <c r="LJE151" s="481"/>
      <c r="LJF151" s="481"/>
      <c r="LJG151" s="481"/>
      <c r="LJH151" s="481"/>
      <c r="LJI151" s="481"/>
      <c r="LJJ151" s="481"/>
      <c r="LJK151" s="481"/>
      <c r="LJL151" s="481"/>
      <c r="LJM151" s="481"/>
      <c r="LJN151" s="481"/>
      <c r="LJO151" s="481"/>
      <c r="LJP151" s="481"/>
      <c r="LJQ151" s="481"/>
      <c r="LJR151" s="481"/>
      <c r="LJS151" s="481"/>
      <c r="LJT151" s="481"/>
      <c r="LJU151" s="481"/>
      <c r="LJV151" s="481"/>
      <c r="LJW151" s="481"/>
      <c r="LJX151" s="481"/>
      <c r="LJY151" s="481"/>
      <c r="LJZ151" s="481"/>
      <c r="LKA151" s="481"/>
      <c r="LKB151" s="481"/>
      <c r="LKC151" s="481"/>
      <c r="LKD151" s="481"/>
      <c r="LKE151" s="481"/>
      <c r="LKF151" s="481"/>
      <c r="LKG151" s="481"/>
      <c r="LKH151" s="481"/>
      <c r="LKI151" s="481"/>
      <c r="LKJ151" s="481"/>
      <c r="LKK151" s="481"/>
      <c r="LKL151" s="481"/>
      <c r="LKM151" s="481"/>
      <c r="LKN151" s="481"/>
      <c r="LKO151" s="481"/>
      <c r="LKP151" s="481"/>
      <c r="LKQ151" s="481"/>
      <c r="LKR151" s="481"/>
      <c r="LKS151" s="481"/>
      <c r="LKT151" s="481"/>
      <c r="LKU151" s="481"/>
      <c r="LKV151" s="481"/>
      <c r="LKW151" s="481"/>
      <c r="LKX151" s="481"/>
      <c r="LKY151" s="481"/>
      <c r="LKZ151" s="481"/>
      <c r="LLA151" s="481"/>
      <c r="LLB151" s="481"/>
      <c r="LLC151" s="481"/>
      <c r="LLD151" s="481"/>
      <c r="LLE151" s="481"/>
      <c r="LLF151" s="481"/>
      <c r="LLG151" s="481"/>
      <c r="LLH151" s="481"/>
      <c r="LLI151" s="481"/>
      <c r="LLJ151" s="481"/>
      <c r="LLK151" s="481"/>
      <c r="LLL151" s="481"/>
      <c r="LLM151" s="481"/>
      <c r="LLN151" s="481"/>
      <c r="LLO151" s="481"/>
      <c r="LLP151" s="481"/>
      <c r="LLQ151" s="481"/>
      <c r="LLR151" s="481"/>
      <c r="LLS151" s="481"/>
      <c r="LLT151" s="481"/>
      <c r="LLU151" s="481"/>
      <c r="LLV151" s="481"/>
      <c r="LLW151" s="481"/>
      <c r="LLX151" s="481"/>
      <c r="LLY151" s="481"/>
      <c r="LLZ151" s="481"/>
      <c r="LMA151" s="481"/>
      <c r="LMB151" s="481"/>
      <c r="LMC151" s="481"/>
      <c r="LMD151" s="481"/>
      <c r="LME151" s="481"/>
      <c r="LMF151" s="481"/>
      <c r="LMG151" s="481"/>
      <c r="LMH151" s="481"/>
      <c r="LMI151" s="481"/>
      <c r="LMJ151" s="481"/>
      <c r="LMK151" s="481"/>
      <c r="LML151" s="481"/>
      <c r="LMM151" s="481"/>
      <c r="LMN151" s="481"/>
      <c r="LMO151" s="481"/>
      <c r="LMP151" s="481"/>
      <c r="LMQ151" s="481"/>
      <c r="LMR151" s="481"/>
      <c r="LMS151" s="481"/>
      <c r="LMT151" s="481"/>
      <c r="LMU151" s="481"/>
      <c r="LMV151" s="481"/>
      <c r="LMW151" s="481"/>
      <c r="LMX151" s="481"/>
      <c r="LMY151" s="481"/>
      <c r="LMZ151" s="481"/>
      <c r="LNA151" s="481"/>
      <c r="LNB151" s="481"/>
      <c r="LNC151" s="481"/>
      <c r="LND151" s="481"/>
      <c r="LNE151" s="481"/>
      <c r="LNF151" s="481"/>
      <c r="LNG151" s="481"/>
      <c r="LNH151" s="481"/>
      <c r="LNI151" s="481"/>
      <c r="LNJ151" s="481"/>
      <c r="LNK151" s="481"/>
      <c r="LNL151" s="481"/>
      <c r="LNM151" s="481"/>
      <c r="LNN151" s="481"/>
      <c r="LNO151" s="481"/>
      <c r="LNP151" s="481"/>
      <c r="LNQ151" s="481"/>
      <c r="LNR151" s="481"/>
      <c r="LNS151" s="481"/>
      <c r="LNT151" s="481"/>
      <c r="LNU151" s="481"/>
      <c r="LNV151" s="481"/>
      <c r="LNW151" s="481"/>
      <c r="LNX151" s="481"/>
      <c r="LNY151" s="481"/>
      <c r="LNZ151" s="481"/>
      <c r="LOA151" s="481"/>
      <c r="LOB151" s="481"/>
      <c r="LOC151" s="481"/>
      <c r="LOD151" s="481"/>
      <c r="LOE151" s="481"/>
      <c r="LOF151" s="481"/>
      <c r="LOG151" s="481"/>
      <c r="LOH151" s="481"/>
      <c r="LOI151" s="481"/>
      <c r="LOJ151" s="481"/>
      <c r="LOK151" s="481"/>
      <c r="LOL151" s="481"/>
      <c r="LOM151" s="481"/>
      <c r="LON151" s="481"/>
      <c r="LOO151" s="481"/>
      <c r="LOP151" s="481"/>
      <c r="LOQ151" s="481"/>
      <c r="LOR151" s="481"/>
      <c r="LOS151" s="481"/>
      <c r="LOT151" s="481"/>
      <c r="LOU151" s="481"/>
      <c r="LOV151" s="481"/>
      <c r="LOW151" s="481"/>
      <c r="LOX151" s="481"/>
      <c r="LOY151" s="481"/>
      <c r="LOZ151" s="481"/>
      <c r="LPA151" s="481"/>
      <c r="LPB151" s="481"/>
      <c r="LPC151" s="481"/>
      <c r="LPD151" s="481"/>
      <c r="LPE151" s="481"/>
      <c r="LPF151" s="481"/>
      <c r="LPG151" s="481"/>
      <c r="LPH151" s="481"/>
      <c r="LPI151" s="481"/>
      <c r="LPJ151" s="481"/>
      <c r="LPK151" s="481"/>
      <c r="LPL151" s="481"/>
      <c r="LPM151" s="481"/>
      <c r="LPN151" s="481"/>
      <c r="LPO151" s="481"/>
      <c r="LPP151" s="481"/>
      <c r="LPQ151" s="481"/>
      <c r="LPR151" s="481"/>
      <c r="LPS151" s="481"/>
      <c r="LPT151" s="481"/>
      <c r="LPU151" s="481"/>
      <c r="LPV151" s="481"/>
      <c r="LPW151" s="481"/>
      <c r="LPX151" s="481"/>
      <c r="LPY151" s="481"/>
      <c r="LPZ151" s="481"/>
      <c r="LQA151" s="481"/>
      <c r="LQB151" s="481"/>
      <c r="LQC151" s="481"/>
      <c r="LQD151" s="481"/>
      <c r="LQE151" s="481"/>
      <c r="LQF151" s="481"/>
      <c r="LQG151" s="481"/>
      <c r="LQH151" s="481"/>
      <c r="LQI151" s="481"/>
      <c r="LQJ151" s="481"/>
      <c r="LQK151" s="481"/>
      <c r="LQL151" s="481"/>
      <c r="LQM151" s="481"/>
      <c r="LQN151" s="481"/>
      <c r="LQO151" s="481"/>
      <c r="LQP151" s="481"/>
      <c r="LQQ151" s="481"/>
      <c r="LQR151" s="481"/>
      <c r="LQS151" s="481"/>
      <c r="LQT151" s="481"/>
      <c r="LQU151" s="481"/>
      <c r="LQV151" s="481"/>
      <c r="LQW151" s="481"/>
      <c r="LQX151" s="481"/>
      <c r="LQY151" s="481"/>
      <c r="LQZ151" s="481"/>
      <c r="LRA151" s="481"/>
      <c r="LRB151" s="481"/>
      <c r="LRC151" s="481"/>
      <c r="LRD151" s="481"/>
      <c r="LRE151" s="481"/>
      <c r="LRF151" s="481"/>
      <c r="LRG151" s="481"/>
      <c r="LRH151" s="481"/>
      <c r="LRI151" s="481"/>
      <c r="LRJ151" s="481"/>
      <c r="LRK151" s="481"/>
      <c r="LRL151" s="481"/>
      <c r="LRM151" s="481"/>
      <c r="LRN151" s="481"/>
      <c r="LRO151" s="481"/>
      <c r="LRP151" s="481"/>
      <c r="LRQ151" s="481"/>
      <c r="LRR151" s="481"/>
      <c r="LRS151" s="481"/>
      <c r="LRT151" s="481"/>
      <c r="LRU151" s="481"/>
      <c r="LRV151" s="481"/>
      <c r="LRW151" s="481"/>
      <c r="LRX151" s="481"/>
      <c r="LRY151" s="481"/>
      <c r="LRZ151" s="481"/>
      <c r="LSA151" s="481"/>
      <c r="LSB151" s="481"/>
      <c r="LSC151" s="481"/>
      <c r="LSD151" s="481"/>
      <c r="LSE151" s="481"/>
      <c r="LSF151" s="481"/>
      <c r="LSG151" s="481"/>
      <c r="LSH151" s="481"/>
      <c r="LSI151" s="481"/>
      <c r="LSJ151" s="481"/>
      <c r="LSK151" s="481"/>
      <c r="LSL151" s="481"/>
      <c r="LSM151" s="481"/>
      <c r="LSN151" s="481"/>
      <c r="LSO151" s="481"/>
      <c r="LSP151" s="481"/>
      <c r="LSQ151" s="481"/>
      <c r="LSR151" s="481"/>
      <c r="LSS151" s="481"/>
      <c r="LST151" s="481"/>
      <c r="LSU151" s="481"/>
      <c r="LSV151" s="481"/>
      <c r="LSW151" s="481"/>
      <c r="LSX151" s="481"/>
      <c r="LSY151" s="481"/>
      <c r="LSZ151" s="481"/>
      <c r="LTA151" s="481"/>
      <c r="LTB151" s="481"/>
      <c r="LTC151" s="481"/>
      <c r="LTD151" s="481"/>
      <c r="LTE151" s="481"/>
      <c r="LTF151" s="481"/>
      <c r="LTG151" s="481"/>
      <c r="LTH151" s="481"/>
      <c r="LTI151" s="481"/>
      <c r="LTJ151" s="481"/>
      <c r="LTK151" s="481"/>
      <c r="LTL151" s="481"/>
      <c r="LTM151" s="481"/>
      <c r="LTN151" s="481"/>
      <c r="LTO151" s="481"/>
      <c r="LTP151" s="481"/>
      <c r="LTQ151" s="481"/>
      <c r="LTR151" s="481"/>
      <c r="LTS151" s="481"/>
      <c r="LTT151" s="481"/>
      <c r="LTU151" s="481"/>
      <c r="LTV151" s="481"/>
      <c r="LTW151" s="481"/>
      <c r="LTX151" s="481"/>
      <c r="LTY151" s="481"/>
      <c r="LTZ151" s="481"/>
      <c r="LUA151" s="481"/>
      <c r="LUB151" s="481"/>
      <c r="LUC151" s="481"/>
      <c r="LUD151" s="481"/>
      <c r="LUE151" s="481"/>
      <c r="LUF151" s="481"/>
      <c r="LUG151" s="481"/>
      <c r="LUH151" s="481"/>
      <c r="LUI151" s="481"/>
      <c r="LUJ151" s="481"/>
      <c r="LUK151" s="481"/>
      <c r="LUL151" s="481"/>
      <c r="LUM151" s="481"/>
      <c r="LUN151" s="481"/>
      <c r="LUO151" s="481"/>
      <c r="LUP151" s="481"/>
      <c r="LUQ151" s="481"/>
      <c r="LUR151" s="481"/>
      <c r="LUS151" s="481"/>
      <c r="LUT151" s="481"/>
      <c r="LUU151" s="481"/>
      <c r="LUV151" s="481"/>
      <c r="LUW151" s="481"/>
      <c r="LUX151" s="481"/>
      <c r="LUY151" s="481"/>
      <c r="LUZ151" s="481"/>
      <c r="LVA151" s="481"/>
      <c r="LVB151" s="481"/>
      <c r="LVC151" s="481"/>
      <c r="LVD151" s="481"/>
      <c r="LVE151" s="481"/>
      <c r="LVF151" s="481"/>
      <c r="LVG151" s="481"/>
      <c r="LVH151" s="481"/>
      <c r="LVI151" s="481"/>
      <c r="LVJ151" s="481"/>
      <c r="LVK151" s="481"/>
      <c r="LVL151" s="481"/>
      <c r="LVM151" s="481"/>
      <c r="LVN151" s="481"/>
      <c r="LVO151" s="481"/>
      <c r="LVP151" s="481"/>
      <c r="LVQ151" s="481"/>
      <c r="LVR151" s="481"/>
      <c r="LVS151" s="481"/>
      <c r="LVT151" s="481"/>
      <c r="LVU151" s="481"/>
      <c r="LVV151" s="481"/>
      <c r="LVW151" s="481"/>
      <c r="LVX151" s="481"/>
      <c r="LVY151" s="481"/>
      <c r="LVZ151" s="481"/>
      <c r="LWA151" s="481"/>
      <c r="LWB151" s="481"/>
      <c r="LWC151" s="481"/>
      <c r="LWD151" s="481"/>
      <c r="LWE151" s="481"/>
      <c r="LWF151" s="481"/>
      <c r="LWG151" s="481"/>
      <c r="LWH151" s="481"/>
      <c r="LWI151" s="481"/>
      <c r="LWJ151" s="481"/>
      <c r="LWK151" s="481"/>
      <c r="LWL151" s="481"/>
      <c r="LWM151" s="481"/>
      <c r="LWN151" s="481"/>
      <c r="LWO151" s="481"/>
      <c r="LWP151" s="481"/>
      <c r="LWQ151" s="481"/>
      <c r="LWR151" s="481"/>
      <c r="LWS151" s="481"/>
      <c r="LWT151" s="481"/>
      <c r="LWU151" s="481"/>
      <c r="LWV151" s="481"/>
      <c r="LWW151" s="481"/>
      <c r="LWX151" s="481"/>
      <c r="LWY151" s="481"/>
      <c r="LWZ151" s="481"/>
      <c r="LXA151" s="481"/>
      <c r="LXB151" s="481"/>
      <c r="LXC151" s="481"/>
      <c r="LXD151" s="481"/>
      <c r="LXE151" s="481"/>
      <c r="LXF151" s="481"/>
      <c r="LXG151" s="481"/>
      <c r="LXH151" s="481"/>
      <c r="LXI151" s="481"/>
      <c r="LXJ151" s="481"/>
      <c r="LXK151" s="481"/>
      <c r="LXL151" s="481"/>
      <c r="LXM151" s="481"/>
      <c r="LXN151" s="481"/>
      <c r="LXO151" s="481"/>
      <c r="LXP151" s="481"/>
      <c r="LXQ151" s="481"/>
      <c r="LXR151" s="481"/>
      <c r="LXS151" s="481"/>
      <c r="LXT151" s="481"/>
      <c r="LXU151" s="481"/>
      <c r="LXV151" s="481"/>
      <c r="LXW151" s="481"/>
      <c r="LXX151" s="481"/>
      <c r="LXY151" s="481"/>
      <c r="LXZ151" s="481"/>
      <c r="LYA151" s="481"/>
      <c r="LYB151" s="481"/>
      <c r="LYC151" s="481"/>
      <c r="LYD151" s="481"/>
      <c r="LYE151" s="481"/>
      <c r="LYF151" s="481"/>
      <c r="LYG151" s="481"/>
      <c r="LYH151" s="481"/>
      <c r="LYI151" s="481"/>
      <c r="LYJ151" s="481"/>
      <c r="LYK151" s="481"/>
      <c r="LYL151" s="481"/>
      <c r="LYM151" s="481"/>
      <c r="LYN151" s="481"/>
      <c r="LYO151" s="481"/>
      <c r="LYP151" s="481"/>
      <c r="LYQ151" s="481"/>
      <c r="LYR151" s="481"/>
      <c r="LYS151" s="481"/>
      <c r="LYT151" s="481"/>
      <c r="LYU151" s="481"/>
      <c r="LYV151" s="481"/>
      <c r="LYW151" s="481"/>
      <c r="LYX151" s="481"/>
      <c r="LYY151" s="481"/>
      <c r="LYZ151" s="481"/>
      <c r="LZA151" s="481"/>
      <c r="LZB151" s="481"/>
      <c r="LZC151" s="481"/>
      <c r="LZD151" s="481"/>
      <c r="LZE151" s="481"/>
      <c r="LZF151" s="481"/>
      <c r="LZG151" s="481"/>
      <c r="LZH151" s="481"/>
      <c r="LZI151" s="481"/>
      <c r="LZJ151" s="481"/>
      <c r="LZK151" s="481"/>
      <c r="LZL151" s="481"/>
      <c r="LZM151" s="481"/>
      <c r="LZN151" s="481"/>
      <c r="LZO151" s="481"/>
      <c r="LZP151" s="481"/>
      <c r="LZQ151" s="481"/>
      <c r="LZR151" s="481"/>
      <c r="LZS151" s="481"/>
      <c r="LZT151" s="481"/>
      <c r="LZU151" s="481"/>
      <c r="LZV151" s="481"/>
      <c r="LZW151" s="481"/>
      <c r="LZX151" s="481"/>
      <c r="LZY151" s="481"/>
      <c r="LZZ151" s="481"/>
      <c r="MAA151" s="481"/>
      <c r="MAB151" s="481"/>
      <c r="MAC151" s="481"/>
      <c r="MAD151" s="481"/>
      <c r="MAE151" s="481"/>
      <c r="MAF151" s="481"/>
      <c r="MAG151" s="481"/>
      <c r="MAH151" s="481"/>
      <c r="MAI151" s="481"/>
      <c r="MAJ151" s="481"/>
      <c r="MAK151" s="481"/>
      <c r="MAL151" s="481"/>
      <c r="MAM151" s="481"/>
      <c r="MAN151" s="481"/>
      <c r="MAO151" s="481"/>
      <c r="MAP151" s="481"/>
      <c r="MAQ151" s="481"/>
      <c r="MAR151" s="481"/>
      <c r="MAS151" s="481"/>
      <c r="MAT151" s="481"/>
      <c r="MAU151" s="481"/>
      <c r="MAV151" s="481"/>
      <c r="MAW151" s="481"/>
      <c r="MAX151" s="481"/>
      <c r="MAY151" s="481"/>
      <c r="MAZ151" s="481"/>
      <c r="MBA151" s="481"/>
      <c r="MBB151" s="481"/>
      <c r="MBC151" s="481"/>
      <c r="MBD151" s="481"/>
      <c r="MBE151" s="481"/>
      <c r="MBF151" s="481"/>
      <c r="MBG151" s="481"/>
      <c r="MBH151" s="481"/>
      <c r="MBI151" s="481"/>
      <c r="MBJ151" s="481"/>
      <c r="MBK151" s="481"/>
      <c r="MBL151" s="481"/>
      <c r="MBM151" s="481"/>
      <c r="MBN151" s="481"/>
      <c r="MBO151" s="481"/>
      <c r="MBP151" s="481"/>
      <c r="MBQ151" s="481"/>
      <c r="MBR151" s="481"/>
      <c r="MBS151" s="481"/>
      <c r="MBT151" s="481"/>
      <c r="MBU151" s="481"/>
      <c r="MBV151" s="481"/>
      <c r="MBW151" s="481"/>
      <c r="MBX151" s="481"/>
      <c r="MBY151" s="481"/>
      <c r="MBZ151" s="481"/>
      <c r="MCA151" s="481"/>
      <c r="MCB151" s="481"/>
      <c r="MCC151" s="481"/>
      <c r="MCD151" s="481"/>
      <c r="MCE151" s="481"/>
      <c r="MCF151" s="481"/>
      <c r="MCG151" s="481"/>
      <c r="MCH151" s="481"/>
      <c r="MCI151" s="481"/>
      <c r="MCJ151" s="481"/>
      <c r="MCK151" s="481"/>
      <c r="MCL151" s="481"/>
      <c r="MCM151" s="481"/>
      <c r="MCN151" s="481"/>
      <c r="MCO151" s="481"/>
      <c r="MCP151" s="481"/>
      <c r="MCQ151" s="481"/>
      <c r="MCR151" s="481"/>
      <c r="MCS151" s="481"/>
      <c r="MCT151" s="481"/>
      <c r="MCU151" s="481"/>
      <c r="MCV151" s="481"/>
      <c r="MCW151" s="481"/>
      <c r="MCX151" s="481"/>
      <c r="MCY151" s="481"/>
      <c r="MCZ151" s="481"/>
      <c r="MDA151" s="481"/>
      <c r="MDB151" s="481"/>
      <c r="MDC151" s="481"/>
      <c r="MDD151" s="481"/>
      <c r="MDE151" s="481"/>
      <c r="MDF151" s="481"/>
      <c r="MDG151" s="481"/>
      <c r="MDH151" s="481"/>
      <c r="MDI151" s="481"/>
      <c r="MDJ151" s="481"/>
      <c r="MDK151" s="481"/>
      <c r="MDL151" s="481"/>
      <c r="MDM151" s="481"/>
      <c r="MDN151" s="481"/>
      <c r="MDO151" s="481"/>
      <c r="MDP151" s="481"/>
      <c r="MDQ151" s="481"/>
      <c r="MDR151" s="481"/>
      <c r="MDS151" s="481"/>
      <c r="MDT151" s="481"/>
      <c r="MDU151" s="481"/>
      <c r="MDV151" s="481"/>
      <c r="MDW151" s="481"/>
      <c r="MDX151" s="481"/>
      <c r="MDY151" s="481"/>
      <c r="MDZ151" s="481"/>
      <c r="MEA151" s="481"/>
      <c r="MEB151" s="481"/>
      <c r="MEC151" s="481"/>
      <c r="MED151" s="481"/>
      <c r="MEE151" s="481"/>
      <c r="MEF151" s="481"/>
      <c r="MEG151" s="481"/>
      <c r="MEH151" s="481"/>
      <c r="MEI151" s="481"/>
      <c r="MEJ151" s="481"/>
      <c r="MEK151" s="481"/>
      <c r="MEL151" s="481"/>
      <c r="MEM151" s="481"/>
      <c r="MEN151" s="481"/>
      <c r="MEO151" s="481"/>
      <c r="MEP151" s="481"/>
      <c r="MEQ151" s="481"/>
      <c r="MER151" s="481"/>
      <c r="MES151" s="481"/>
      <c r="MET151" s="481"/>
      <c r="MEU151" s="481"/>
      <c r="MEV151" s="481"/>
      <c r="MEW151" s="481"/>
      <c r="MEX151" s="481"/>
      <c r="MEY151" s="481"/>
      <c r="MEZ151" s="481"/>
      <c r="MFA151" s="481"/>
      <c r="MFB151" s="481"/>
      <c r="MFC151" s="481"/>
      <c r="MFD151" s="481"/>
      <c r="MFE151" s="481"/>
      <c r="MFF151" s="481"/>
      <c r="MFG151" s="481"/>
      <c r="MFH151" s="481"/>
      <c r="MFI151" s="481"/>
      <c r="MFJ151" s="481"/>
      <c r="MFK151" s="481"/>
      <c r="MFL151" s="481"/>
      <c r="MFM151" s="481"/>
      <c r="MFN151" s="481"/>
      <c r="MFO151" s="481"/>
      <c r="MFP151" s="481"/>
      <c r="MFQ151" s="481"/>
      <c r="MFR151" s="481"/>
      <c r="MFS151" s="481"/>
      <c r="MFT151" s="481"/>
      <c r="MFU151" s="481"/>
      <c r="MFV151" s="481"/>
      <c r="MFW151" s="481"/>
      <c r="MFX151" s="481"/>
      <c r="MFY151" s="481"/>
      <c r="MFZ151" s="481"/>
      <c r="MGA151" s="481"/>
      <c r="MGB151" s="481"/>
      <c r="MGC151" s="481"/>
      <c r="MGD151" s="481"/>
      <c r="MGE151" s="481"/>
      <c r="MGF151" s="481"/>
      <c r="MGG151" s="481"/>
      <c r="MGH151" s="481"/>
      <c r="MGI151" s="481"/>
      <c r="MGJ151" s="481"/>
      <c r="MGK151" s="481"/>
      <c r="MGL151" s="481"/>
      <c r="MGM151" s="481"/>
      <c r="MGN151" s="481"/>
      <c r="MGO151" s="481"/>
      <c r="MGP151" s="481"/>
      <c r="MGQ151" s="481"/>
      <c r="MGR151" s="481"/>
      <c r="MGS151" s="481"/>
      <c r="MGT151" s="481"/>
      <c r="MGU151" s="481"/>
      <c r="MGV151" s="481"/>
      <c r="MGW151" s="481"/>
      <c r="MGX151" s="481"/>
      <c r="MGY151" s="481"/>
      <c r="MGZ151" s="481"/>
      <c r="MHA151" s="481"/>
      <c r="MHB151" s="481"/>
      <c r="MHC151" s="481"/>
      <c r="MHD151" s="481"/>
      <c r="MHE151" s="481"/>
      <c r="MHF151" s="481"/>
      <c r="MHG151" s="481"/>
      <c r="MHH151" s="481"/>
      <c r="MHI151" s="481"/>
      <c r="MHJ151" s="481"/>
      <c r="MHK151" s="481"/>
      <c r="MHL151" s="481"/>
      <c r="MHM151" s="481"/>
      <c r="MHN151" s="481"/>
      <c r="MHO151" s="481"/>
      <c r="MHP151" s="481"/>
      <c r="MHQ151" s="481"/>
      <c r="MHR151" s="481"/>
      <c r="MHS151" s="481"/>
      <c r="MHT151" s="481"/>
      <c r="MHU151" s="481"/>
      <c r="MHV151" s="481"/>
      <c r="MHW151" s="481"/>
      <c r="MHX151" s="481"/>
      <c r="MHY151" s="481"/>
      <c r="MHZ151" s="481"/>
      <c r="MIA151" s="481"/>
      <c r="MIB151" s="481"/>
      <c r="MIC151" s="481"/>
      <c r="MID151" s="481"/>
      <c r="MIE151" s="481"/>
      <c r="MIF151" s="481"/>
      <c r="MIG151" s="481"/>
      <c r="MIH151" s="481"/>
      <c r="MII151" s="481"/>
      <c r="MIJ151" s="481"/>
      <c r="MIK151" s="481"/>
      <c r="MIL151" s="481"/>
      <c r="MIM151" s="481"/>
      <c r="MIN151" s="481"/>
      <c r="MIO151" s="481"/>
      <c r="MIP151" s="481"/>
      <c r="MIQ151" s="481"/>
      <c r="MIR151" s="481"/>
      <c r="MIS151" s="481"/>
      <c r="MIT151" s="481"/>
      <c r="MIU151" s="481"/>
      <c r="MIV151" s="481"/>
      <c r="MIW151" s="481"/>
      <c r="MIX151" s="481"/>
      <c r="MIY151" s="481"/>
      <c r="MIZ151" s="481"/>
      <c r="MJA151" s="481"/>
      <c r="MJB151" s="481"/>
      <c r="MJC151" s="481"/>
      <c r="MJD151" s="481"/>
      <c r="MJE151" s="481"/>
      <c r="MJF151" s="481"/>
      <c r="MJG151" s="481"/>
      <c r="MJH151" s="481"/>
      <c r="MJI151" s="481"/>
      <c r="MJJ151" s="481"/>
      <c r="MJK151" s="481"/>
      <c r="MJL151" s="481"/>
      <c r="MJM151" s="481"/>
      <c r="MJN151" s="481"/>
      <c r="MJO151" s="481"/>
      <c r="MJP151" s="481"/>
      <c r="MJQ151" s="481"/>
      <c r="MJR151" s="481"/>
      <c r="MJS151" s="481"/>
      <c r="MJT151" s="481"/>
      <c r="MJU151" s="481"/>
      <c r="MJV151" s="481"/>
      <c r="MJW151" s="481"/>
      <c r="MJX151" s="481"/>
      <c r="MJY151" s="481"/>
      <c r="MJZ151" s="481"/>
      <c r="MKA151" s="481"/>
      <c r="MKB151" s="481"/>
      <c r="MKC151" s="481"/>
      <c r="MKD151" s="481"/>
      <c r="MKE151" s="481"/>
      <c r="MKF151" s="481"/>
      <c r="MKG151" s="481"/>
      <c r="MKH151" s="481"/>
      <c r="MKI151" s="481"/>
      <c r="MKJ151" s="481"/>
      <c r="MKK151" s="481"/>
      <c r="MKL151" s="481"/>
      <c r="MKM151" s="481"/>
      <c r="MKN151" s="481"/>
      <c r="MKO151" s="481"/>
      <c r="MKP151" s="481"/>
      <c r="MKQ151" s="481"/>
      <c r="MKR151" s="481"/>
      <c r="MKS151" s="481"/>
      <c r="MKT151" s="481"/>
      <c r="MKU151" s="481"/>
      <c r="MKV151" s="481"/>
      <c r="MKW151" s="481"/>
      <c r="MKX151" s="481"/>
      <c r="MKY151" s="481"/>
      <c r="MKZ151" s="481"/>
      <c r="MLA151" s="481"/>
      <c r="MLB151" s="481"/>
      <c r="MLC151" s="481"/>
      <c r="MLD151" s="481"/>
      <c r="MLE151" s="481"/>
      <c r="MLF151" s="481"/>
      <c r="MLG151" s="481"/>
      <c r="MLH151" s="481"/>
      <c r="MLI151" s="481"/>
      <c r="MLJ151" s="481"/>
      <c r="MLK151" s="481"/>
      <c r="MLL151" s="481"/>
      <c r="MLM151" s="481"/>
      <c r="MLN151" s="481"/>
      <c r="MLO151" s="481"/>
      <c r="MLP151" s="481"/>
      <c r="MLQ151" s="481"/>
      <c r="MLR151" s="481"/>
      <c r="MLS151" s="481"/>
      <c r="MLT151" s="481"/>
      <c r="MLU151" s="481"/>
      <c r="MLV151" s="481"/>
      <c r="MLW151" s="481"/>
      <c r="MLX151" s="481"/>
      <c r="MLY151" s="481"/>
      <c r="MLZ151" s="481"/>
      <c r="MMA151" s="481"/>
      <c r="MMB151" s="481"/>
      <c r="MMC151" s="481"/>
      <c r="MMD151" s="481"/>
      <c r="MME151" s="481"/>
      <c r="MMF151" s="481"/>
      <c r="MMG151" s="481"/>
      <c r="MMH151" s="481"/>
      <c r="MMI151" s="481"/>
      <c r="MMJ151" s="481"/>
      <c r="MMK151" s="481"/>
      <c r="MML151" s="481"/>
      <c r="MMM151" s="481"/>
      <c r="MMN151" s="481"/>
      <c r="MMO151" s="481"/>
      <c r="MMP151" s="481"/>
      <c r="MMQ151" s="481"/>
      <c r="MMR151" s="481"/>
      <c r="MMS151" s="481"/>
      <c r="MMT151" s="481"/>
      <c r="MMU151" s="481"/>
      <c r="MMV151" s="481"/>
      <c r="MMW151" s="481"/>
      <c r="MMX151" s="481"/>
      <c r="MMY151" s="481"/>
      <c r="MMZ151" s="481"/>
      <c r="MNA151" s="481"/>
      <c r="MNB151" s="481"/>
      <c r="MNC151" s="481"/>
      <c r="MND151" s="481"/>
      <c r="MNE151" s="481"/>
      <c r="MNF151" s="481"/>
      <c r="MNG151" s="481"/>
      <c r="MNH151" s="481"/>
      <c r="MNI151" s="481"/>
      <c r="MNJ151" s="481"/>
      <c r="MNK151" s="481"/>
      <c r="MNL151" s="481"/>
      <c r="MNM151" s="481"/>
      <c r="MNN151" s="481"/>
      <c r="MNO151" s="481"/>
      <c r="MNP151" s="481"/>
      <c r="MNQ151" s="481"/>
      <c r="MNR151" s="481"/>
      <c r="MNS151" s="481"/>
      <c r="MNT151" s="481"/>
      <c r="MNU151" s="481"/>
      <c r="MNV151" s="481"/>
      <c r="MNW151" s="481"/>
      <c r="MNX151" s="481"/>
      <c r="MNY151" s="481"/>
      <c r="MNZ151" s="481"/>
      <c r="MOA151" s="481"/>
      <c r="MOB151" s="481"/>
      <c r="MOC151" s="481"/>
      <c r="MOD151" s="481"/>
      <c r="MOE151" s="481"/>
      <c r="MOF151" s="481"/>
      <c r="MOG151" s="481"/>
      <c r="MOH151" s="481"/>
      <c r="MOI151" s="481"/>
      <c r="MOJ151" s="481"/>
      <c r="MOK151" s="481"/>
      <c r="MOL151" s="481"/>
      <c r="MOM151" s="481"/>
      <c r="MON151" s="481"/>
      <c r="MOO151" s="481"/>
      <c r="MOP151" s="481"/>
      <c r="MOQ151" s="481"/>
      <c r="MOR151" s="481"/>
      <c r="MOS151" s="481"/>
      <c r="MOT151" s="481"/>
      <c r="MOU151" s="481"/>
      <c r="MOV151" s="481"/>
      <c r="MOW151" s="481"/>
      <c r="MOX151" s="481"/>
      <c r="MOY151" s="481"/>
      <c r="MOZ151" s="481"/>
      <c r="MPA151" s="481"/>
      <c r="MPB151" s="481"/>
      <c r="MPC151" s="481"/>
      <c r="MPD151" s="481"/>
      <c r="MPE151" s="481"/>
      <c r="MPF151" s="481"/>
      <c r="MPG151" s="481"/>
      <c r="MPH151" s="481"/>
      <c r="MPI151" s="481"/>
      <c r="MPJ151" s="481"/>
      <c r="MPK151" s="481"/>
      <c r="MPL151" s="481"/>
      <c r="MPM151" s="481"/>
      <c r="MPN151" s="481"/>
      <c r="MPO151" s="481"/>
      <c r="MPP151" s="481"/>
      <c r="MPQ151" s="481"/>
      <c r="MPR151" s="481"/>
      <c r="MPS151" s="481"/>
      <c r="MPT151" s="481"/>
      <c r="MPU151" s="481"/>
      <c r="MPV151" s="481"/>
      <c r="MPW151" s="481"/>
      <c r="MPX151" s="481"/>
      <c r="MPY151" s="481"/>
      <c r="MPZ151" s="481"/>
      <c r="MQA151" s="481"/>
      <c r="MQB151" s="481"/>
      <c r="MQC151" s="481"/>
      <c r="MQD151" s="481"/>
      <c r="MQE151" s="481"/>
      <c r="MQF151" s="481"/>
      <c r="MQG151" s="481"/>
      <c r="MQH151" s="481"/>
      <c r="MQI151" s="481"/>
      <c r="MQJ151" s="481"/>
      <c r="MQK151" s="481"/>
      <c r="MQL151" s="481"/>
      <c r="MQM151" s="481"/>
      <c r="MQN151" s="481"/>
      <c r="MQO151" s="481"/>
      <c r="MQP151" s="481"/>
      <c r="MQQ151" s="481"/>
      <c r="MQR151" s="481"/>
      <c r="MQS151" s="481"/>
      <c r="MQT151" s="481"/>
      <c r="MQU151" s="481"/>
      <c r="MQV151" s="481"/>
      <c r="MQW151" s="481"/>
      <c r="MQX151" s="481"/>
      <c r="MQY151" s="481"/>
      <c r="MQZ151" s="481"/>
      <c r="MRA151" s="481"/>
      <c r="MRB151" s="481"/>
      <c r="MRC151" s="481"/>
      <c r="MRD151" s="481"/>
      <c r="MRE151" s="481"/>
      <c r="MRF151" s="481"/>
      <c r="MRG151" s="481"/>
      <c r="MRH151" s="481"/>
      <c r="MRI151" s="481"/>
      <c r="MRJ151" s="481"/>
      <c r="MRK151" s="481"/>
      <c r="MRL151" s="481"/>
      <c r="MRM151" s="481"/>
      <c r="MRN151" s="481"/>
      <c r="MRO151" s="481"/>
      <c r="MRP151" s="481"/>
      <c r="MRQ151" s="481"/>
      <c r="MRR151" s="481"/>
      <c r="MRS151" s="481"/>
      <c r="MRT151" s="481"/>
      <c r="MRU151" s="481"/>
      <c r="MRV151" s="481"/>
      <c r="MRW151" s="481"/>
      <c r="MRX151" s="481"/>
      <c r="MRY151" s="481"/>
      <c r="MRZ151" s="481"/>
      <c r="MSA151" s="481"/>
      <c r="MSB151" s="481"/>
      <c r="MSC151" s="481"/>
      <c r="MSD151" s="481"/>
      <c r="MSE151" s="481"/>
      <c r="MSF151" s="481"/>
      <c r="MSG151" s="481"/>
      <c r="MSH151" s="481"/>
      <c r="MSI151" s="481"/>
      <c r="MSJ151" s="481"/>
      <c r="MSK151" s="481"/>
      <c r="MSL151" s="481"/>
      <c r="MSM151" s="481"/>
      <c r="MSN151" s="481"/>
      <c r="MSO151" s="481"/>
      <c r="MSP151" s="481"/>
      <c r="MSQ151" s="481"/>
      <c r="MSR151" s="481"/>
      <c r="MSS151" s="481"/>
      <c r="MST151" s="481"/>
      <c r="MSU151" s="481"/>
      <c r="MSV151" s="481"/>
      <c r="MSW151" s="481"/>
      <c r="MSX151" s="481"/>
      <c r="MSY151" s="481"/>
      <c r="MSZ151" s="481"/>
      <c r="MTA151" s="481"/>
      <c r="MTB151" s="481"/>
      <c r="MTC151" s="481"/>
      <c r="MTD151" s="481"/>
      <c r="MTE151" s="481"/>
      <c r="MTF151" s="481"/>
      <c r="MTG151" s="481"/>
      <c r="MTH151" s="481"/>
      <c r="MTI151" s="481"/>
      <c r="MTJ151" s="481"/>
      <c r="MTK151" s="481"/>
      <c r="MTL151" s="481"/>
      <c r="MTM151" s="481"/>
      <c r="MTN151" s="481"/>
      <c r="MTO151" s="481"/>
      <c r="MTP151" s="481"/>
      <c r="MTQ151" s="481"/>
      <c r="MTR151" s="481"/>
      <c r="MTS151" s="481"/>
      <c r="MTT151" s="481"/>
      <c r="MTU151" s="481"/>
      <c r="MTV151" s="481"/>
      <c r="MTW151" s="481"/>
      <c r="MTX151" s="481"/>
      <c r="MTY151" s="481"/>
      <c r="MTZ151" s="481"/>
      <c r="MUA151" s="481"/>
      <c r="MUB151" s="481"/>
      <c r="MUC151" s="481"/>
      <c r="MUD151" s="481"/>
      <c r="MUE151" s="481"/>
      <c r="MUF151" s="481"/>
      <c r="MUG151" s="481"/>
      <c r="MUH151" s="481"/>
      <c r="MUI151" s="481"/>
      <c r="MUJ151" s="481"/>
      <c r="MUK151" s="481"/>
      <c r="MUL151" s="481"/>
      <c r="MUM151" s="481"/>
      <c r="MUN151" s="481"/>
      <c r="MUO151" s="481"/>
      <c r="MUP151" s="481"/>
      <c r="MUQ151" s="481"/>
      <c r="MUR151" s="481"/>
      <c r="MUS151" s="481"/>
      <c r="MUT151" s="481"/>
      <c r="MUU151" s="481"/>
      <c r="MUV151" s="481"/>
      <c r="MUW151" s="481"/>
      <c r="MUX151" s="481"/>
      <c r="MUY151" s="481"/>
      <c r="MUZ151" s="481"/>
      <c r="MVA151" s="481"/>
      <c r="MVB151" s="481"/>
      <c r="MVC151" s="481"/>
      <c r="MVD151" s="481"/>
      <c r="MVE151" s="481"/>
      <c r="MVF151" s="481"/>
      <c r="MVG151" s="481"/>
      <c r="MVH151" s="481"/>
      <c r="MVI151" s="481"/>
      <c r="MVJ151" s="481"/>
      <c r="MVK151" s="481"/>
      <c r="MVL151" s="481"/>
      <c r="MVM151" s="481"/>
      <c r="MVN151" s="481"/>
      <c r="MVO151" s="481"/>
      <c r="MVP151" s="481"/>
      <c r="MVQ151" s="481"/>
      <c r="MVR151" s="481"/>
      <c r="MVS151" s="481"/>
      <c r="MVT151" s="481"/>
      <c r="MVU151" s="481"/>
      <c r="MVV151" s="481"/>
      <c r="MVW151" s="481"/>
      <c r="MVX151" s="481"/>
      <c r="MVY151" s="481"/>
      <c r="MVZ151" s="481"/>
      <c r="MWA151" s="481"/>
      <c r="MWB151" s="481"/>
      <c r="MWC151" s="481"/>
      <c r="MWD151" s="481"/>
      <c r="MWE151" s="481"/>
      <c r="MWF151" s="481"/>
      <c r="MWG151" s="481"/>
      <c r="MWH151" s="481"/>
      <c r="MWI151" s="481"/>
      <c r="MWJ151" s="481"/>
      <c r="MWK151" s="481"/>
      <c r="MWL151" s="481"/>
      <c r="MWM151" s="481"/>
      <c r="MWN151" s="481"/>
      <c r="MWO151" s="481"/>
      <c r="MWP151" s="481"/>
      <c r="MWQ151" s="481"/>
      <c r="MWR151" s="481"/>
      <c r="MWS151" s="481"/>
      <c r="MWT151" s="481"/>
      <c r="MWU151" s="481"/>
      <c r="MWV151" s="481"/>
      <c r="MWW151" s="481"/>
      <c r="MWX151" s="481"/>
      <c r="MWY151" s="481"/>
      <c r="MWZ151" s="481"/>
      <c r="MXA151" s="481"/>
      <c r="MXB151" s="481"/>
      <c r="MXC151" s="481"/>
      <c r="MXD151" s="481"/>
      <c r="MXE151" s="481"/>
      <c r="MXF151" s="481"/>
      <c r="MXG151" s="481"/>
      <c r="MXH151" s="481"/>
      <c r="MXI151" s="481"/>
      <c r="MXJ151" s="481"/>
      <c r="MXK151" s="481"/>
      <c r="MXL151" s="481"/>
      <c r="MXM151" s="481"/>
      <c r="MXN151" s="481"/>
      <c r="MXO151" s="481"/>
      <c r="MXP151" s="481"/>
      <c r="MXQ151" s="481"/>
      <c r="MXR151" s="481"/>
      <c r="MXS151" s="481"/>
      <c r="MXT151" s="481"/>
      <c r="MXU151" s="481"/>
      <c r="MXV151" s="481"/>
      <c r="MXW151" s="481"/>
      <c r="MXX151" s="481"/>
      <c r="MXY151" s="481"/>
      <c r="MXZ151" s="481"/>
      <c r="MYA151" s="481"/>
      <c r="MYB151" s="481"/>
      <c r="MYC151" s="481"/>
      <c r="MYD151" s="481"/>
      <c r="MYE151" s="481"/>
      <c r="MYF151" s="481"/>
      <c r="MYG151" s="481"/>
      <c r="MYH151" s="481"/>
      <c r="MYI151" s="481"/>
      <c r="MYJ151" s="481"/>
      <c r="MYK151" s="481"/>
      <c r="MYL151" s="481"/>
      <c r="MYM151" s="481"/>
      <c r="MYN151" s="481"/>
      <c r="MYO151" s="481"/>
      <c r="MYP151" s="481"/>
      <c r="MYQ151" s="481"/>
      <c r="MYR151" s="481"/>
      <c r="MYS151" s="481"/>
      <c r="MYT151" s="481"/>
      <c r="MYU151" s="481"/>
      <c r="MYV151" s="481"/>
      <c r="MYW151" s="481"/>
      <c r="MYX151" s="481"/>
      <c r="MYY151" s="481"/>
      <c r="MYZ151" s="481"/>
      <c r="MZA151" s="481"/>
      <c r="MZB151" s="481"/>
      <c r="MZC151" s="481"/>
      <c r="MZD151" s="481"/>
      <c r="MZE151" s="481"/>
      <c r="MZF151" s="481"/>
      <c r="MZG151" s="481"/>
      <c r="MZH151" s="481"/>
      <c r="MZI151" s="481"/>
      <c r="MZJ151" s="481"/>
      <c r="MZK151" s="481"/>
      <c r="MZL151" s="481"/>
      <c r="MZM151" s="481"/>
      <c r="MZN151" s="481"/>
      <c r="MZO151" s="481"/>
      <c r="MZP151" s="481"/>
      <c r="MZQ151" s="481"/>
      <c r="MZR151" s="481"/>
      <c r="MZS151" s="481"/>
      <c r="MZT151" s="481"/>
      <c r="MZU151" s="481"/>
      <c r="MZV151" s="481"/>
      <c r="MZW151" s="481"/>
      <c r="MZX151" s="481"/>
      <c r="MZY151" s="481"/>
      <c r="MZZ151" s="481"/>
      <c r="NAA151" s="481"/>
      <c r="NAB151" s="481"/>
      <c r="NAC151" s="481"/>
      <c r="NAD151" s="481"/>
      <c r="NAE151" s="481"/>
      <c r="NAF151" s="481"/>
      <c r="NAG151" s="481"/>
      <c r="NAH151" s="481"/>
      <c r="NAI151" s="481"/>
      <c r="NAJ151" s="481"/>
      <c r="NAK151" s="481"/>
      <c r="NAL151" s="481"/>
      <c r="NAM151" s="481"/>
      <c r="NAN151" s="481"/>
      <c r="NAO151" s="481"/>
      <c r="NAP151" s="481"/>
      <c r="NAQ151" s="481"/>
      <c r="NAR151" s="481"/>
      <c r="NAS151" s="481"/>
      <c r="NAT151" s="481"/>
      <c r="NAU151" s="481"/>
      <c r="NAV151" s="481"/>
      <c r="NAW151" s="481"/>
      <c r="NAX151" s="481"/>
      <c r="NAY151" s="481"/>
      <c r="NAZ151" s="481"/>
      <c r="NBA151" s="481"/>
      <c r="NBB151" s="481"/>
      <c r="NBC151" s="481"/>
      <c r="NBD151" s="481"/>
      <c r="NBE151" s="481"/>
      <c r="NBF151" s="481"/>
      <c r="NBG151" s="481"/>
      <c r="NBH151" s="481"/>
      <c r="NBI151" s="481"/>
      <c r="NBJ151" s="481"/>
      <c r="NBK151" s="481"/>
      <c r="NBL151" s="481"/>
      <c r="NBM151" s="481"/>
      <c r="NBN151" s="481"/>
      <c r="NBO151" s="481"/>
      <c r="NBP151" s="481"/>
      <c r="NBQ151" s="481"/>
      <c r="NBR151" s="481"/>
      <c r="NBS151" s="481"/>
      <c r="NBT151" s="481"/>
      <c r="NBU151" s="481"/>
      <c r="NBV151" s="481"/>
      <c r="NBW151" s="481"/>
      <c r="NBX151" s="481"/>
      <c r="NBY151" s="481"/>
      <c r="NBZ151" s="481"/>
      <c r="NCA151" s="481"/>
      <c r="NCB151" s="481"/>
      <c r="NCC151" s="481"/>
      <c r="NCD151" s="481"/>
      <c r="NCE151" s="481"/>
      <c r="NCF151" s="481"/>
      <c r="NCG151" s="481"/>
      <c r="NCH151" s="481"/>
      <c r="NCI151" s="481"/>
      <c r="NCJ151" s="481"/>
      <c r="NCK151" s="481"/>
      <c r="NCL151" s="481"/>
      <c r="NCM151" s="481"/>
      <c r="NCN151" s="481"/>
      <c r="NCO151" s="481"/>
      <c r="NCP151" s="481"/>
      <c r="NCQ151" s="481"/>
      <c r="NCR151" s="481"/>
      <c r="NCS151" s="481"/>
      <c r="NCT151" s="481"/>
      <c r="NCU151" s="481"/>
      <c r="NCV151" s="481"/>
      <c r="NCW151" s="481"/>
      <c r="NCX151" s="481"/>
      <c r="NCY151" s="481"/>
      <c r="NCZ151" s="481"/>
      <c r="NDA151" s="481"/>
      <c r="NDB151" s="481"/>
      <c r="NDC151" s="481"/>
      <c r="NDD151" s="481"/>
      <c r="NDE151" s="481"/>
      <c r="NDF151" s="481"/>
      <c r="NDG151" s="481"/>
      <c r="NDH151" s="481"/>
      <c r="NDI151" s="481"/>
      <c r="NDJ151" s="481"/>
      <c r="NDK151" s="481"/>
      <c r="NDL151" s="481"/>
      <c r="NDM151" s="481"/>
      <c r="NDN151" s="481"/>
      <c r="NDO151" s="481"/>
      <c r="NDP151" s="481"/>
      <c r="NDQ151" s="481"/>
      <c r="NDR151" s="481"/>
      <c r="NDS151" s="481"/>
      <c r="NDT151" s="481"/>
      <c r="NDU151" s="481"/>
      <c r="NDV151" s="481"/>
      <c r="NDW151" s="481"/>
      <c r="NDX151" s="481"/>
      <c r="NDY151" s="481"/>
      <c r="NDZ151" s="481"/>
      <c r="NEA151" s="481"/>
      <c r="NEB151" s="481"/>
      <c r="NEC151" s="481"/>
      <c r="NED151" s="481"/>
      <c r="NEE151" s="481"/>
      <c r="NEF151" s="481"/>
      <c r="NEG151" s="481"/>
      <c r="NEH151" s="481"/>
      <c r="NEI151" s="481"/>
      <c r="NEJ151" s="481"/>
      <c r="NEK151" s="481"/>
      <c r="NEL151" s="481"/>
      <c r="NEM151" s="481"/>
      <c r="NEN151" s="481"/>
      <c r="NEO151" s="481"/>
      <c r="NEP151" s="481"/>
      <c r="NEQ151" s="481"/>
      <c r="NER151" s="481"/>
      <c r="NES151" s="481"/>
      <c r="NET151" s="481"/>
      <c r="NEU151" s="481"/>
      <c r="NEV151" s="481"/>
      <c r="NEW151" s="481"/>
      <c r="NEX151" s="481"/>
      <c r="NEY151" s="481"/>
      <c r="NEZ151" s="481"/>
      <c r="NFA151" s="481"/>
      <c r="NFB151" s="481"/>
      <c r="NFC151" s="481"/>
      <c r="NFD151" s="481"/>
      <c r="NFE151" s="481"/>
      <c r="NFF151" s="481"/>
      <c r="NFG151" s="481"/>
      <c r="NFH151" s="481"/>
      <c r="NFI151" s="481"/>
      <c r="NFJ151" s="481"/>
      <c r="NFK151" s="481"/>
      <c r="NFL151" s="481"/>
      <c r="NFM151" s="481"/>
      <c r="NFN151" s="481"/>
      <c r="NFO151" s="481"/>
      <c r="NFP151" s="481"/>
      <c r="NFQ151" s="481"/>
      <c r="NFR151" s="481"/>
      <c r="NFS151" s="481"/>
      <c r="NFT151" s="481"/>
      <c r="NFU151" s="481"/>
      <c r="NFV151" s="481"/>
      <c r="NFW151" s="481"/>
      <c r="NFX151" s="481"/>
      <c r="NFY151" s="481"/>
      <c r="NFZ151" s="481"/>
      <c r="NGA151" s="481"/>
      <c r="NGB151" s="481"/>
      <c r="NGC151" s="481"/>
      <c r="NGD151" s="481"/>
      <c r="NGE151" s="481"/>
      <c r="NGF151" s="481"/>
      <c r="NGG151" s="481"/>
      <c r="NGH151" s="481"/>
      <c r="NGI151" s="481"/>
      <c r="NGJ151" s="481"/>
      <c r="NGK151" s="481"/>
      <c r="NGL151" s="481"/>
      <c r="NGM151" s="481"/>
      <c r="NGN151" s="481"/>
      <c r="NGO151" s="481"/>
      <c r="NGP151" s="481"/>
      <c r="NGQ151" s="481"/>
      <c r="NGR151" s="481"/>
      <c r="NGS151" s="481"/>
      <c r="NGT151" s="481"/>
      <c r="NGU151" s="481"/>
      <c r="NGV151" s="481"/>
      <c r="NGW151" s="481"/>
      <c r="NGX151" s="481"/>
      <c r="NGY151" s="481"/>
      <c r="NGZ151" s="481"/>
      <c r="NHA151" s="481"/>
      <c r="NHB151" s="481"/>
      <c r="NHC151" s="481"/>
      <c r="NHD151" s="481"/>
      <c r="NHE151" s="481"/>
      <c r="NHF151" s="481"/>
      <c r="NHG151" s="481"/>
      <c r="NHH151" s="481"/>
      <c r="NHI151" s="481"/>
      <c r="NHJ151" s="481"/>
      <c r="NHK151" s="481"/>
      <c r="NHL151" s="481"/>
      <c r="NHM151" s="481"/>
      <c r="NHN151" s="481"/>
      <c r="NHO151" s="481"/>
      <c r="NHP151" s="481"/>
      <c r="NHQ151" s="481"/>
      <c r="NHR151" s="481"/>
      <c r="NHS151" s="481"/>
      <c r="NHT151" s="481"/>
      <c r="NHU151" s="481"/>
      <c r="NHV151" s="481"/>
      <c r="NHW151" s="481"/>
      <c r="NHX151" s="481"/>
      <c r="NHY151" s="481"/>
      <c r="NHZ151" s="481"/>
      <c r="NIA151" s="481"/>
      <c r="NIB151" s="481"/>
      <c r="NIC151" s="481"/>
      <c r="NID151" s="481"/>
      <c r="NIE151" s="481"/>
      <c r="NIF151" s="481"/>
      <c r="NIG151" s="481"/>
      <c r="NIH151" s="481"/>
      <c r="NII151" s="481"/>
      <c r="NIJ151" s="481"/>
      <c r="NIK151" s="481"/>
      <c r="NIL151" s="481"/>
      <c r="NIM151" s="481"/>
      <c r="NIN151" s="481"/>
      <c r="NIO151" s="481"/>
      <c r="NIP151" s="481"/>
      <c r="NIQ151" s="481"/>
      <c r="NIR151" s="481"/>
      <c r="NIS151" s="481"/>
      <c r="NIT151" s="481"/>
      <c r="NIU151" s="481"/>
      <c r="NIV151" s="481"/>
      <c r="NIW151" s="481"/>
      <c r="NIX151" s="481"/>
      <c r="NIY151" s="481"/>
      <c r="NIZ151" s="481"/>
      <c r="NJA151" s="481"/>
      <c r="NJB151" s="481"/>
      <c r="NJC151" s="481"/>
      <c r="NJD151" s="481"/>
      <c r="NJE151" s="481"/>
      <c r="NJF151" s="481"/>
      <c r="NJG151" s="481"/>
      <c r="NJH151" s="481"/>
      <c r="NJI151" s="481"/>
      <c r="NJJ151" s="481"/>
      <c r="NJK151" s="481"/>
      <c r="NJL151" s="481"/>
      <c r="NJM151" s="481"/>
      <c r="NJN151" s="481"/>
      <c r="NJO151" s="481"/>
      <c r="NJP151" s="481"/>
      <c r="NJQ151" s="481"/>
      <c r="NJR151" s="481"/>
      <c r="NJS151" s="481"/>
      <c r="NJT151" s="481"/>
      <c r="NJU151" s="481"/>
      <c r="NJV151" s="481"/>
      <c r="NJW151" s="481"/>
      <c r="NJX151" s="481"/>
      <c r="NJY151" s="481"/>
      <c r="NJZ151" s="481"/>
      <c r="NKA151" s="481"/>
      <c r="NKB151" s="481"/>
      <c r="NKC151" s="481"/>
      <c r="NKD151" s="481"/>
      <c r="NKE151" s="481"/>
      <c r="NKF151" s="481"/>
      <c r="NKG151" s="481"/>
      <c r="NKH151" s="481"/>
      <c r="NKI151" s="481"/>
      <c r="NKJ151" s="481"/>
      <c r="NKK151" s="481"/>
      <c r="NKL151" s="481"/>
      <c r="NKM151" s="481"/>
      <c r="NKN151" s="481"/>
      <c r="NKO151" s="481"/>
      <c r="NKP151" s="481"/>
      <c r="NKQ151" s="481"/>
      <c r="NKR151" s="481"/>
      <c r="NKS151" s="481"/>
      <c r="NKT151" s="481"/>
      <c r="NKU151" s="481"/>
      <c r="NKV151" s="481"/>
      <c r="NKW151" s="481"/>
      <c r="NKX151" s="481"/>
      <c r="NKY151" s="481"/>
      <c r="NKZ151" s="481"/>
      <c r="NLA151" s="481"/>
      <c r="NLB151" s="481"/>
      <c r="NLC151" s="481"/>
      <c r="NLD151" s="481"/>
      <c r="NLE151" s="481"/>
      <c r="NLF151" s="481"/>
      <c r="NLG151" s="481"/>
      <c r="NLH151" s="481"/>
      <c r="NLI151" s="481"/>
      <c r="NLJ151" s="481"/>
      <c r="NLK151" s="481"/>
      <c r="NLL151" s="481"/>
      <c r="NLM151" s="481"/>
      <c r="NLN151" s="481"/>
      <c r="NLO151" s="481"/>
      <c r="NLP151" s="481"/>
      <c r="NLQ151" s="481"/>
      <c r="NLR151" s="481"/>
      <c r="NLS151" s="481"/>
      <c r="NLT151" s="481"/>
      <c r="NLU151" s="481"/>
      <c r="NLV151" s="481"/>
      <c r="NLW151" s="481"/>
      <c r="NLX151" s="481"/>
      <c r="NLY151" s="481"/>
      <c r="NLZ151" s="481"/>
      <c r="NMA151" s="481"/>
      <c r="NMB151" s="481"/>
      <c r="NMC151" s="481"/>
      <c r="NMD151" s="481"/>
      <c r="NME151" s="481"/>
      <c r="NMF151" s="481"/>
      <c r="NMG151" s="481"/>
      <c r="NMH151" s="481"/>
      <c r="NMI151" s="481"/>
      <c r="NMJ151" s="481"/>
      <c r="NMK151" s="481"/>
      <c r="NML151" s="481"/>
      <c r="NMM151" s="481"/>
      <c r="NMN151" s="481"/>
      <c r="NMO151" s="481"/>
      <c r="NMP151" s="481"/>
      <c r="NMQ151" s="481"/>
      <c r="NMR151" s="481"/>
      <c r="NMS151" s="481"/>
      <c r="NMT151" s="481"/>
      <c r="NMU151" s="481"/>
      <c r="NMV151" s="481"/>
      <c r="NMW151" s="481"/>
      <c r="NMX151" s="481"/>
      <c r="NMY151" s="481"/>
      <c r="NMZ151" s="481"/>
      <c r="NNA151" s="481"/>
      <c r="NNB151" s="481"/>
      <c r="NNC151" s="481"/>
      <c r="NND151" s="481"/>
      <c r="NNE151" s="481"/>
      <c r="NNF151" s="481"/>
      <c r="NNG151" s="481"/>
      <c r="NNH151" s="481"/>
      <c r="NNI151" s="481"/>
      <c r="NNJ151" s="481"/>
      <c r="NNK151" s="481"/>
      <c r="NNL151" s="481"/>
      <c r="NNM151" s="481"/>
      <c r="NNN151" s="481"/>
      <c r="NNO151" s="481"/>
      <c r="NNP151" s="481"/>
      <c r="NNQ151" s="481"/>
      <c r="NNR151" s="481"/>
      <c r="NNS151" s="481"/>
      <c r="NNT151" s="481"/>
      <c r="NNU151" s="481"/>
      <c r="NNV151" s="481"/>
      <c r="NNW151" s="481"/>
      <c r="NNX151" s="481"/>
      <c r="NNY151" s="481"/>
      <c r="NNZ151" s="481"/>
      <c r="NOA151" s="481"/>
      <c r="NOB151" s="481"/>
      <c r="NOC151" s="481"/>
      <c r="NOD151" s="481"/>
      <c r="NOE151" s="481"/>
      <c r="NOF151" s="481"/>
      <c r="NOG151" s="481"/>
      <c r="NOH151" s="481"/>
      <c r="NOI151" s="481"/>
      <c r="NOJ151" s="481"/>
      <c r="NOK151" s="481"/>
      <c r="NOL151" s="481"/>
      <c r="NOM151" s="481"/>
      <c r="NON151" s="481"/>
      <c r="NOO151" s="481"/>
      <c r="NOP151" s="481"/>
      <c r="NOQ151" s="481"/>
      <c r="NOR151" s="481"/>
      <c r="NOS151" s="481"/>
      <c r="NOT151" s="481"/>
      <c r="NOU151" s="481"/>
      <c r="NOV151" s="481"/>
      <c r="NOW151" s="481"/>
      <c r="NOX151" s="481"/>
      <c r="NOY151" s="481"/>
      <c r="NOZ151" s="481"/>
      <c r="NPA151" s="481"/>
      <c r="NPB151" s="481"/>
      <c r="NPC151" s="481"/>
      <c r="NPD151" s="481"/>
      <c r="NPE151" s="481"/>
      <c r="NPF151" s="481"/>
      <c r="NPG151" s="481"/>
      <c r="NPH151" s="481"/>
      <c r="NPI151" s="481"/>
      <c r="NPJ151" s="481"/>
      <c r="NPK151" s="481"/>
      <c r="NPL151" s="481"/>
      <c r="NPM151" s="481"/>
      <c r="NPN151" s="481"/>
      <c r="NPO151" s="481"/>
      <c r="NPP151" s="481"/>
      <c r="NPQ151" s="481"/>
      <c r="NPR151" s="481"/>
      <c r="NPS151" s="481"/>
      <c r="NPT151" s="481"/>
      <c r="NPU151" s="481"/>
      <c r="NPV151" s="481"/>
      <c r="NPW151" s="481"/>
      <c r="NPX151" s="481"/>
      <c r="NPY151" s="481"/>
      <c r="NPZ151" s="481"/>
      <c r="NQA151" s="481"/>
      <c r="NQB151" s="481"/>
      <c r="NQC151" s="481"/>
      <c r="NQD151" s="481"/>
      <c r="NQE151" s="481"/>
      <c r="NQF151" s="481"/>
      <c r="NQG151" s="481"/>
      <c r="NQH151" s="481"/>
      <c r="NQI151" s="481"/>
      <c r="NQJ151" s="481"/>
      <c r="NQK151" s="481"/>
      <c r="NQL151" s="481"/>
      <c r="NQM151" s="481"/>
      <c r="NQN151" s="481"/>
      <c r="NQO151" s="481"/>
      <c r="NQP151" s="481"/>
      <c r="NQQ151" s="481"/>
      <c r="NQR151" s="481"/>
      <c r="NQS151" s="481"/>
      <c r="NQT151" s="481"/>
      <c r="NQU151" s="481"/>
      <c r="NQV151" s="481"/>
      <c r="NQW151" s="481"/>
      <c r="NQX151" s="481"/>
      <c r="NQY151" s="481"/>
      <c r="NQZ151" s="481"/>
      <c r="NRA151" s="481"/>
      <c r="NRB151" s="481"/>
      <c r="NRC151" s="481"/>
      <c r="NRD151" s="481"/>
      <c r="NRE151" s="481"/>
      <c r="NRF151" s="481"/>
      <c r="NRG151" s="481"/>
      <c r="NRH151" s="481"/>
      <c r="NRI151" s="481"/>
      <c r="NRJ151" s="481"/>
      <c r="NRK151" s="481"/>
      <c r="NRL151" s="481"/>
      <c r="NRM151" s="481"/>
      <c r="NRN151" s="481"/>
      <c r="NRO151" s="481"/>
      <c r="NRP151" s="481"/>
      <c r="NRQ151" s="481"/>
      <c r="NRR151" s="481"/>
      <c r="NRS151" s="481"/>
      <c r="NRT151" s="481"/>
      <c r="NRU151" s="481"/>
      <c r="NRV151" s="481"/>
      <c r="NRW151" s="481"/>
      <c r="NRX151" s="481"/>
      <c r="NRY151" s="481"/>
      <c r="NRZ151" s="481"/>
      <c r="NSA151" s="481"/>
      <c r="NSB151" s="481"/>
      <c r="NSC151" s="481"/>
      <c r="NSD151" s="481"/>
      <c r="NSE151" s="481"/>
      <c r="NSF151" s="481"/>
      <c r="NSG151" s="481"/>
      <c r="NSH151" s="481"/>
      <c r="NSI151" s="481"/>
      <c r="NSJ151" s="481"/>
      <c r="NSK151" s="481"/>
      <c r="NSL151" s="481"/>
      <c r="NSM151" s="481"/>
      <c r="NSN151" s="481"/>
      <c r="NSO151" s="481"/>
      <c r="NSP151" s="481"/>
      <c r="NSQ151" s="481"/>
      <c r="NSR151" s="481"/>
      <c r="NSS151" s="481"/>
      <c r="NST151" s="481"/>
      <c r="NSU151" s="481"/>
      <c r="NSV151" s="481"/>
      <c r="NSW151" s="481"/>
      <c r="NSX151" s="481"/>
      <c r="NSY151" s="481"/>
      <c r="NSZ151" s="481"/>
      <c r="NTA151" s="481"/>
      <c r="NTB151" s="481"/>
      <c r="NTC151" s="481"/>
      <c r="NTD151" s="481"/>
      <c r="NTE151" s="481"/>
      <c r="NTF151" s="481"/>
      <c r="NTG151" s="481"/>
      <c r="NTH151" s="481"/>
      <c r="NTI151" s="481"/>
      <c r="NTJ151" s="481"/>
      <c r="NTK151" s="481"/>
      <c r="NTL151" s="481"/>
      <c r="NTM151" s="481"/>
      <c r="NTN151" s="481"/>
      <c r="NTO151" s="481"/>
      <c r="NTP151" s="481"/>
      <c r="NTQ151" s="481"/>
      <c r="NTR151" s="481"/>
      <c r="NTS151" s="481"/>
      <c r="NTT151" s="481"/>
      <c r="NTU151" s="481"/>
      <c r="NTV151" s="481"/>
      <c r="NTW151" s="481"/>
      <c r="NTX151" s="481"/>
      <c r="NTY151" s="481"/>
      <c r="NTZ151" s="481"/>
      <c r="NUA151" s="481"/>
      <c r="NUB151" s="481"/>
      <c r="NUC151" s="481"/>
      <c r="NUD151" s="481"/>
      <c r="NUE151" s="481"/>
      <c r="NUF151" s="481"/>
      <c r="NUG151" s="481"/>
      <c r="NUH151" s="481"/>
      <c r="NUI151" s="481"/>
      <c r="NUJ151" s="481"/>
      <c r="NUK151" s="481"/>
      <c r="NUL151" s="481"/>
      <c r="NUM151" s="481"/>
      <c r="NUN151" s="481"/>
      <c r="NUO151" s="481"/>
      <c r="NUP151" s="481"/>
      <c r="NUQ151" s="481"/>
      <c r="NUR151" s="481"/>
      <c r="NUS151" s="481"/>
      <c r="NUT151" s="481"/>
      <c r="NUU151" s="481"/>
      <c r="NUV151" s="481"/>
      <c r="NUW151" s="481"/>
      <c r="NUX151" s="481"/>
      <c r="NUY151" s="481"/>
      <c r="NUZ151" s="481"/>
      <c r="NVA151" s="481"/>
      <c r="NVB151" s="481"/>
      <c r="NVC151" s="481"/>
      <c r="NVD151" s="481"/>
      <c r="NVE151" s="481"/>
      <c r="NVF151" s="481"/>
      <c r="NVG151" s="481"/>
      <c r="NVH151" s="481"/>
      <c r="NVI151" s="481"/>
      <c r="NVJ151" s="481"/>
      <c r="NVK151" s="481"/>
      <c r="NVL151" s="481"/>
      <c r="NVM151" s="481"/>
      <c r="NVN151" s="481"/>
      <c r="NVO151" s="481"/>
      <c r="NVP151" s="481"/>
      <c r="NVQ151" s="481"/>
      <c r="NVR151" s="481"/>
      <c r="NVS151" s="481"/>
      <c r="NVT151" s="481"/>
      <c r="NVU151" s="481"/>
      <c r="NVV151" s="481"/>
      <c r="NVW151" s="481"/>
      <c r="NVX151" s="481"/>
      <c r="NVY151" s="481"/>
      <c r="NVZ151" s="481"/>
      <c r="NWA151" s="481"/>
      <c r="NWB151" s="481"/>
      <c r="NWC151" s="481"/>
      <c r="NWD151" s="481"/>
      <c r="NWE151" s="481"/>
      <c r="NWF151" s="481"/>
      <c r="NWG151" s="481"/>
      <c r="NWH151" s="481"/>
      <c r="NWI151" s="481"/>
      <c r="NWJ151" s="481"/>
      <c r="NWK151" s="481"/>
      <c r="NWL151" s="481"/>
      <c r="NWM151" s="481"/>
      <c r="NWN151" s="481"/>
      <c r="NWO151" s="481"/>
      <c r="NWP151" s="481"/>
      <c r="NWQ151" s="481"/>
      <c r="NWR151" s="481"/>
      <c r="NWS151" s="481"/>
      <c r="NWT151" s="481"/>
      <c r="NWU151" s="481"/>
      <c r="NWV151" s="481"/>
      <c r="NWW151" s="481"/>
      <c r="NWX151" s="481"/>
      <c r="NWY151" s="481"/>
      <c r="NWZ151" s="481"/>
      <c r="NXA151" s="481"/>
      <c r="NXB151" s="481"/>
      <c r="NXC151" s="481"/>
      <c r="NXD151" s="481"/>
      <c r="NXE151" s="481"/>
      <c r="NXF151" s="481"/>
      <c r="NXG151" s="481"/>
      <c r="NXH151" s="481"/>
      <c r="NXI151" s="481"/>
      <c r="NXJ151" s="481"/>
      <c r="NXK151" s="481"/>
      <c r="NXL151" s="481"/>
      <c r="NXM151" s="481"/>
      <c r="NXN151" s="481"/>
      <c r="NXO151" s="481"/>
      <c r="NXP151" s="481"/>
      <c r="NXQ151" s="481"/>
      <c r="NXR151" s="481"/>
      <c r="NXS151" s="481"/>
      <c r="NXT151" s="481"/>
      <c r="NXU151" s="481"/>
      <c r="NXV151" s="481"/>
      <c r="NXW151" s="481"/>
      <c r="NXX151" s="481"/>
      <c r="NXY151" s="481"/>
      <c r="NXZ151" s="481"/>
      <c r="NYA151" s="481"/>
      <c r="NYB151" s="481"/>
      <c r="NYC151" s="481"/>
      <c r="NYD151" s="481"/>
      <c r="NYE151" s="481"/>
      <c r="NYF151" s="481"/>
      <c r="NYG151" s="481"/>
      <c r="NYH151" s="481"/>
      <c r="NYI151" s="481"/>
      <c r="NYJ151" s="481"/>
      <c r="NYK151" s="481"/>
      <c r="NYL151" s="481"/>
      <c r="NYM151" s="481"/>
      <c r="NYN151" s="481"/>
      <c r="NYO151" s="481"/>
      <c r="NYP151" s="481"/>
      <c r="NYQ151" s="481"/>
      <c r="NYR151" s="481"/>
      <c r="NYS151" s="481"/>
      <c r="NYT151" s="481"/>
      <c r="NYU151" s="481"/>
      <c r="NYV151" s="481"/>
      <c r="NYW151" s="481"/>
      <c r="NYX151" s="481"/>
      <c r="NYY151" s="481"/>
      <c r="NYZ151" s="481"/>
      <c r="NZA151" s="481"/>
      <c r="NZB151" s="481"/>
      <c r="NZC151" s="481"/>
      <c r="NZD151" s="481"/>
      <c r="NZE151" s="481"/>
      <c r="NZF151" s="481"/>
      <c r="NZG151" s="481"/>
      <c r="NZH151" s="481"/>
      <c r="NZI151" s="481"/>
      <c r="NZJ151" s="481"/>
      <c r="NZK151" s="481"/>
      <c r="NZL151" s="481"/>
      <c r="NZM151" s="481"/>
      <c r="NZN151" s="481"/>
      <c r="NZO151" s="481"/>
      <c r="NZP151" s="481"/>
      <c r="NZQ151" s="481"/>
      <c r="NZR151" s="481"/>
      <c r="NZS151" s="481"/>
      <c r="NZT151" s="481"/>
      <c r="NZU151" s="481"/>
      <c r="NZV151" s="481"/>
      <c r="NZW151" s="481"/>
      <c r="NZX151" s="481"/>
      <c r="NZY151" s="481"/>
      <c r="NZZ151" s="481"/>
      <c r="OAA151" s="481"/>
      <c r="OAB151" s="481"/>
      <c r="OAC151" s="481"/>
      <c r="OAD151" s="481"/>
      <c r="OAE151" s="481"/>
      <c r="OAF151" s="481"/>
      <c r="OAG151" s="481"/>
      <c r="OAH151" s="481"/>
      <c r="OAI151" s="481"/>
      <c r="OAJ151" s="481"/>
      <c r="OAK151" s="481"/>
      <c r="OAL151" s="481"/>
      <c r="OAM151" s="481"/>
      <c r="OAN151" s="481"/>
      <c r="OAO151" s="481"/>
      <c r="OAP151" s="481"/>
      <c r="OAQ151" s="481"/>
      <c r="OAR151" s="481"/>
      <c r="OAS151" s="481"/>
      <c r="OAT151" s="481"/>
      <c r="OAU151" s="481"/>
      <c r="OAV151" s="481"/>
      <c r="OAW151" s="481"/>
      <c r="OAX151" s="481"/>
      <c r="OAY151" s="481"/>
      <c r="OAZ151" s="481"/>
      <c r="OBA151" s="481"/>
      <c r="OBB151" s="481"/>
      <c r="OBC151" s="481"/>
      <c r="OBD151" s="481"/>
      <c r="OBE151" s="481"/>
      <c r="OBF151" s="481"/>
      <c r="OBG151" s="481"/>
      <c r="OBH151" s="481"/>
      <c r="OBI151" s="481"/>
      <c r="OBJ151" s="481"/>
      <c r="OBK151" s="481"/>
      <c r="OBL151" s="481"/>
      <c r="OBM151" s="481"/>
      <c r="OBN151" s="481"/>
      <c r="OBO151" s="481"/>
      <c r="OBP151" s="481"/>
      <c r="OBQ151" s="481"/>
      <c r="OBR151" s="481"/>
      <c r="OBS151" s="481"/>
      <c r="OBT151" s="481"/>
      <c r="OBU151" s="481"/>
      <c r="OBV151" s="481"/>
      <c r="OBW151" s="481"/>
      <c r="OBX151" s="481"/>
      <c r="OBY151" s="481"/>
      <c r="OBZ151" s="481"/>
      <c r="OCA151" s="481"/>
      <c r="OCB151" s="481"/>
      <c r="OCC151" s="481"/>
      <c r="OCD151" s="481"/>
      <c r="OCE151" s="481"/>
      <c r="OCF151" s="481"/>
      <c r="OCG151" s="481"/>
      <c r="OCH151" s="481"/>
      <c r="OCI151" s="481"/>
      <c r="OCJ151" s="481"/>
      <c r="OCK151" s="481"/>
      <c r="OCL151" s="481"/>
      <c r="OCM151" s="481"/>
      <c r="OCN151" s="481"/>
      <c r="OCO151" s="481"/>
      <c r="OCP151" s="481"/>
      <c r="OCQ151" s="481"/>
      <c r="OCR151" s="481"/>
      <c r="OCS151" s="481"/>
      <c r="OCT151" s="481"/>
      <c r="OCU151" s="481"/>
      <c r="OCV151" s="481"/>
      <c r="OCW151" s="481"/>
      <c r="OCX151" s="481"/>
      <c r="OCY151" s="481"/>
      <c r="OCZ151" s="481"/>
      <c r="ODA151" s="481"/>
      <c r="ODB151" s="481"/>
      <c r="ODC151" s="481"/>
      <c r="ODD151" s="481"/>
      <c r="ODE151" s="481"/>
      <c r="ODF151" s="481"/>
      <c r="ODG151" s="481"/>
      <c r="ODH151" s="481"/>
      <c r="ODI151" s="481"/>
      <c r="ODJ151" s="481"/>
      <c r="ODK151" s="481"/>
      <c r="ODL151" s="481"/>
      <c r="ODM151" s="481"/>
      <c r="ODN151" s="481"/>
      <c r="ODO151" s="481"/>
      <c r="ODP151" s="481"/>
      <c r="ODQ151" s="481"/>
      <c r="ODR151" s="481"/>
      <c r="ODS151" s="481"/>
      <c r="ODT151" s="481"/>
      <c r="ODU151" s="481"/>
      <c r="ODV151" s="481"/>
      <c r="ODW151" s="481"/>
      <c r="ODX151" s="481"/>
      <c r="ODY151" s="481"/>
      <c r="ODZ151" s="481"/>
      <c r="OEA151" s="481"/>
      <c r="OEB151" s="481"/>
      <c r="OEC151" s="481"/>
      <c r="OED151" s="481"/>
      <c r="OEE151" s="481"/>
      <c r="OEF151" s="481"/>
      <c r="OEG151" s="481"/>
      <c r="OEH151" s="481"/>
      <c r="OEI151" s="481"/>
      <c r="OEJ151" s="481"/>
      <c r="OEK151" s="481"/>
      <c r="OEL151" s="481"/>
      <c r="OEM151" s="481"/>
      <c r="OEN151" s="481"/>
      <c r="OEO151" s="481"/>
      <c r="OEP151" s="481"/>
      <c r="OEQ151" s="481"/>
      <c r="OER151" s="481"/>
      <c r="OES151" s="481"/>
      <c r="OET151" s="481"/>
      <c r="OEU151" s="481"/>
      <c r="OEV151" s="481"/>
      <c r="OEW151" s="481"/>
      <c r="OEX151" s="481"/>
      <c r="OEY151" s="481"/>
      <c r="OEZ151" s="481"/>
      <c r="OFA151" s="481"/>
      <c r="OFB151" s="481"/>
      <c r="OFC151" s="481"/>
      <c r="OFD151" s="481"/>
      <c r="OFE151" s="481"/>
      <c r="OFF151" s="481"/>
      <c r="OFG151" s="481"/>
      <c r="OFH151" s="481"/>
      <c r="OFI151" s="481"/>
      <c r="OFJ151" s="481"/>
      <c r="OFK151" s="481"/>
      <c r="OFL151" s="481"/>
      <c r="OFM151" s="481"/>
      <c r="OFN151" s="481"/>
      <c r="OFO151" s="481"/>
      <c r="OFP151" s="481"/>
      <c r="OFQ151" s="481"/>
      <c r="OFR151" s="481"/>
      <c r="OFS151" s="481"/>
      <c r="OFT151" s="481"/>
      <c r="OFU151" s="481"/>
      <c r="OFV151" s="481"/>
      <c r="OFW151" s="481"/>
      <c r="OFX151" s="481"/>
      <c r="OFY151" s="481"/>
      <c r="OFZ151" s="481"/>
      <c r="OGA151" s="481"/>
      <c r="OGB151" s="481"/>
      <c r="OGC151" s="481"/>
      <c r="OGD151" s="481"/>
      <c r="OGE151" s="481"/>
      <c r="OGF151" s="481"/>
      <c r="OGG151" s="481"/>
      <c r="OGH151" s="481"/>
      <c r="OGI151" s="481"/>
      <c r="OGJ151" s="481"/>
      <c r="OGK151" s="481"/>
      <c r="OGL151" s="481"/>
      <c r="OGM151" s="481"/>
      <c r="OGN151" s="481"/>
      <c r="OGO151" s="481"/>
      <c r="OGP151" s="481"/>
      <c r="OGQ151" s="481"/>
      <c r="OGR151" s="481"/>
      <c r="OGS151" s="481"/>
      <c r="OGT151" s="481"/>
      <c r="OGU151" s="481"/>
      <c r="OGV151" s="481"/>
      <c r="OGW151" s="481"/>
      <c r="OGX151" s="481"/>
      <c r="OGY151" s="481"/>
      <c r="OGZ151" s="481"/>
      <c r="OHA151" s="481"/>
      <c r="OHB151" s="481"/>
      <c r="OHC151" s="481"/>
      <c r="OHD151" s="481"/>
      <c r="OHE151" s="481"/>
      <c r="OHF151" s="481"/>
      <c r="OHG151" s="481"/>
      <c r="OHH151" s="481"/>
      <c r="OHI151" s="481"/>
      <c r="OHJ151" s="481"/>
      <c r="OHK151" s="481"/>
      <c r="OHL151" s="481"/>
      <c r="OHM151" s="481"/>
      <c r="OHN151" s="481"/>
      <c r="OHO151" s="481"/>
      <c r="OHP151" s="481"/>
      <c r="OHQ151" s="481"/>
      <c r="OHR151" s="481"/>
      <c r="OHS151" s="481"/>
      <c r="OHT151" s="481"/>
      <c r="OHU151" s="481"/>
      <c r="OHV151" s="481"/>
      <c r="OHW151" s="481"/>
      <c r="OHX151" s="481"/>
      <c r="OHY151" s="481"/>
      <c r="OHZ151" s="481"/>
      <c r="OIA151" s="481"/>
      <c r="OIB151" s="481"/>
      <c r="OIC151" s="481"/>
      <c r="OID151" s="481"/>
      <c r="OIE151" s="481"/>
      <c r="OIF151" s="481"/>
      <c r="OIG151" s="481"/>
      <c r="OIH151" s="481"/>
      <c r="OII151" s="481"/>
      <c r="OIJ151" s="481"/>
      <c r="OIK151" s="481"/>
      <c r="OIL151" s="481"/>
      <c r="OIM151" s="481"/>
      <c r="OIN151" s="481"/>
      <c r="OIO151" s="481"/>
      <c r="OIP151" s="481"/>
      <c r="OIQ151" s="481"/>
      <c r="OIR151" s="481"/>
      <c r="OIS151" s="481"/>
      <c r="OIT151" s="481"/>
      <c r="OIU151" s="481"/>
      <c r="OIV151" s="481"/>
      <c r="OIW151" s="481"/>
      <c r="OIX151" s="481"/>
      <c r="OIY151" s="481"/>
      <c r="OIZ151" s="481"/>
      <c r="OJA151" s="481"/>
      <c r="OJB151" s="481"/>
      <c r="OJC151" s="481"/>
      <c r="OJD151" s="481"/>
      <c r="OJE151" s="481"/>
      <c r="OJF151" s="481"/>
      <c r="OJG151" s="481"/>
      <c r="OJH151" s="481"/>
      <c r="OJI151" s="481"/>
      <c r="OJJ151" s="481"/>
      <c r="OJK151" s="481"/>
      <c r="OJL151" s="481"/>
      <c r="OJM151" s="481"/>
      <c r="OJN151" s="481"/>
      <c r="OJO151" s="481"/>
      <c r="OJP151" s="481"/>
      <c r="OJQ151" s="481"/>
      <c r="OJR151" s="481"/>
      <c r="OJS151" s="481"/>
      <c r="OJT151" s="481"/>
      <c r="OJU151" s="481"/>
      <c r="OJV151" s="481"/>
      <c r="OJW151" s="481"/>
      <c r="OJX151" s="481"/>
      <c r="OJY151" s="481"/>
      <c r="OJZ151" s="481"/>
      <c r="OKA151" s="481"/>
      <c r="OKB151" s="481"/>
      <c r="OKC151" s="481"/>
      <c r="OKD151" s="481"/>
      <c r="OKE151" s="481"/>
      <c r="OKF151" s="481"/>
      <c r="OKG151" s="481"/>
      <c r="OKH151" s="481"/>
      <c r="OKI151" s="481"/>
      <c r="OKJ151" s="481"/>
      <c r="OKK151" s="481"/>
      <c r="OKL151" s="481"/>
      <c r="OKM151" s="481"/>
      <c r="OKN151" s="481"/>
      <c r="OKO151" s="481"/>
      <c r="OKP151" s="481"/>
      <c r="OKQ151" s="481"/>
      <c r="OKR151" s="481"/>
      <c r="OKS151" s="481"/>
      <c r="OKT151" s="481"/>
      <c r="OKU151" s="481"/>
      <c r="OKV151" s="481"/>
      <c r="OKW151" s="481"/>
      <c r="OKX151" s="481"/>
      <c r="OKY151" s="481"/>
      <c r="OKZ151" s="481"/>
      <c r="OLA151" s="481"/>
      <c r="OLB151" s="481"/>
      <c r="OLC151" s="481"/>
      <c r="OLD151" s="481"/>
      <c r="OLE151" s="481"/>
      <c r="OLF151" s="481"/>
      <c r="OLG151" s="481"/>
      <c r="OLH151" s="481"/>
      <c r="OLI151" s="481"/>
      <c r="OLJ151" s="481"/>
      <c r="OLK151" s="481"/>
      <c r="OLL151" s="481"/>
      <c r="OLM151" s="481"/>
      <c r="OLN151" s="481"/>
      <c r="OLO151" s="481"/>
      <c r="OLP151" s="481"/>
      <c r="OLQ151" s="481"/>
      <c r="OLR151" s="481"/>
      <c r="OLS151" s="481"/>
      <c r="OLT151" s="481"/>
      <c r="OLU151" s="481"/>
      <c r="OLV151" s="481"/>
      <c r="OLW151" s="481"/>
      <c r="OLX151" s="481"/>
      <c r="OLY151" s="481"/>
      <c r="OLZ151" s="481"/>
      <c r="OMA151" s="481"/>
      <c r="OMB151" s="481"/>
      <c r="OMC151" s="481"/>
      <c r="OMD151" s="481"/>
      <c r="OME151" s="481"/>
      <c r="OMF151" s="481"/>
      <c r="OMG151" s="481"/>
      <c r="OMH151" s="481"/>
      <c r="OMI151" s="481"/>
      <c r="OMJ151" s="481"/>
      <c r="OMK151" s="481"/>
      <c r="OML151" s="481"/>
      <c r="OMM151" s="481"/>
      <c r="OMN151" s="481"/>
      <c r="OMO151" s="481"/>
      <c r="OMP151" s="481"/>
      <c r="OMQ151" s="481"/>
      <c r="OMR151" s="481"/>
      <c r="OMS151" s="481"/>
      <c r="OMT151" s="481"/>
      <c r="OMU151" s="481"/>
      <c r="OMV151" s="481"/>
      <c r="OMW151" s="481"/>
      <c r="OMX151" s="481"/>
      <c r="OMY151" s="481"/>
      <c r="OMZ151" s="481"/>
      <c r="ONA151" s="481"/>
      <c r="ONB151" s="481"/>
      <c r="ONC151" s="481"/>
      <c r="OND151" s="481"/>
      <c r="ONE151" s="481"/>
      <c r="ONF151" s="481"/>
      <c r="ONG151" s="481"/>
      <c r="ONH151" s="481"/>
      <c r="ONI151" s="481"/>
      <c r="ONJ151" s="481"/>
      <c r="ONK151" s="481"/>
      <c r="ONL151" s="481"/>
      <c r="ONM151" s="481"/>
      <c r="ONN151" s="481"/>
      <c r="ONO151" s="481"/>
      <c r="ONP151" s="481"/>
      <c r="ONQ151" s="481"/>
      <c r="ONR151" s="481"/>
      <c r="ONS151" s="481"/>
      <c r="ONT151" s="481"/>
      <c r="ONU151" s="481"/>
      <c r="ONV151" s="481"/>
      <c r="ONW151" s="481"/>
      <c r="ONX151" s="481"/>
      <c r="ONY151" s="481"/>
      <c r="ONZ151" s="481"/>
      <c r="OOA151" s="481"/>
      <c r="OOB151" s="481"/>
      <c r="OOC151" s="481"/>
      <c r="OOD151" s="481"/>
      <c r="OOE151" s="481"/>
      <c r="OOF151" s="481"/>
      <c r="OOG151" s="481"/>
      <c r="OOH151" s="481"/>
      <c r="OOI151" s="481"/>
      <c r="OOJ151" s="481"/>
      <c r="OOK151" s="481"/>
      <c r="OOL151" s="481"/>
      <c r="OOM151" s="481"/>
      <c r="OON151" s="481"/>
      <c r="OOO151" s="481"/>
      <c r="OOP151" s="481"/>
      <c r="OOQ151" s="481"/>
      <c r="OOR151" s="481"/>
      <c r="OOS151" s="481"/>
      <c r="OOT151" s="481"/>
      <c r="OOU151" s="481"/>
      <c r="OOV151" s="481"/>
      <c r="OOW151" s="481"/>
      <c r="OOX151" s="481"/>
      <c r="OOY151" s="481"/>
      <c r="OOZ151" s="481"/>
      <c r="OPA151" s="481"/>
      <c r="OPB151" s="481"/>
      <c r="OPC151" s="481"/>
      <c r="OPD151" s="481"/>
      <c r="OPE151" s="481"/>
      <c r="OPF151" s="481"/>
      <c r="OPG151" s="481"/>
      <c r="OPH151" s="481"/>
      <c r="OPI151" s="481"/>
      <c r="OPJ151" s="481"/>
      <c r="OPK151" s="481"/>
      <c r="OPL151" s="481"/>
      <c r="OPM151" s="481"/>
      <c r="OPN151" s="481"/>
      <c r="OPO151" s="481"/>
      <c r="OPP151" s="481"/>
      <c r="OPQ151" s="481"/>
      <c r="OPR151" s="481"/>
      <c r="OPS151" s="481"/>
      <c r="OPT151" s="481"/>
      <c r="OPU151" s="481"/>
      <c r="OPV151" s="481"/>
      <c r="OPW151" s="481"/>
      <c r="OPX151" s="481"/>
      <c r="OPY151" s="481"/>
      <c r="OPZ151" s="481"/>
      <c r="OQA151" s="481"/>
      <c r="OQB151" s="481"/>
      <c r="OQC151" s="481"/>
      <c r="OQD151" s="481"/>
      <c r="OQE151" s="481"/>
      <c r="OQF151" s="481"/>
      <c r="OQG151" s="481"/>
      <c r="OQH151" s="481"/>
      <c r="OQI151" s="481"/>
      <c r="OQJ151" s="481"/>
      <c r="OQK151" s="481"/>
      <c r="OQL151" s="481"/>
      <c r="OQM151" s="481"/>
      <c r="OQN151" s="481"/>
      <c r="OQO151" s="481"/>
      <c r="OQP151" s="481"/>
      <c r="OQQ151" s="481"/>
      <c r="OQR151" s="481"/>
      <c r="OQS151" s="481"/>
      <c r="OQT151" s="481"/>
      <c r="OQU151" s="481"/>
      <c r="OQV151" s="481"/>
      <c r="OQW151" s="481"/>
      <c r="OQX151" s="481"/>
      <c r="OQY151" s="481"/>
      <c r="OQZ151" s="481"/>
      <c r="ORA151" s="481"/>
      <c r="ORB151" s="481"/>
      <c r="ORC151" s="481"/>
      <c r="ORD151" s="481"/>
      <c r="ORE151" s="481"/>
      <c r="ORF151" s="481"/>
      <c r="ORG151" s="481"/>
      <c r="ORH151" s="481"/>
      <c r="ORI151" s="481"/>
      <c r="ORJ151" s="481"/>
      <c r="ORK151" s="481"/>
      <c r="ORL151" s="481"/>
      <c r="ORM151" s="481"/>
      <c r="ORN151" s="481"/>
      <c r="ORO151" s="481"/>
      <c r="ORP151" s="481"/>
      <c r="ORQ151" s="481"/>
      <c r="ORR151" s="481"/>
      <c r="ORS151" s="481"/>
      <c r="ORT151" s="481"/>
      <c r="ORU151" s="481"/>
      <c r="ORV151" s="481"/>
      <c r="ORW151" s="481"/>
      <c r="ORX151" s="481"/>
      <c r="ORY151" s="481"/>
      <c r="ORZ151" s="481"/>
      <c r="OSA151" s="481"/>
      <c r="OSB151" s="481"/>
      <c r="OSC151" s="481"/>
      <c r="OSD151" s="481"/>
      <c r="OSE151" s="481"/>
      <c r="OSF151" s="481"/>
      <c r="OSG151" s="481"/>
      <c r="OSH151" s="481"/>
      <c r="OSI151" s="481"/>
      <c r="OSJ151" s="481"/>
      <c r="OSK151" s="481"/>
      <c r="OSL151" s="481"/>
      <c r="OSM151" s="481"/>
      <c r="OSN151" s="481"/>
      <c r="OSO151" s="481"/>
      <c r="OSP151" s="481"/>
      <c r="OSQ151" s="481"/>
      <c r="OSR151" s="481"/>
      <c r="OSS151" s="481"/>
      <c r="OST151" s="481"/>
      <c r="OSU151" s="481"/>
      <c r="OSV151" s="481"/>
      <c r="OSW151" s="481"/>
      <c r="OSX151" s="481"/>
      <c r="OSY151" s="481"/>
      <c r="OSZ151" s="481"/>
      <c r="OTA151" s="481"/>
      <c r="OTB151" s="481"/>
      <c r="OTC151" s="481"/>
      <c r="OTD151" s="481"/>
      <c r="OTE151" s="481"/>
      <c r="OTF151" s="481"/>
      <c r="OTG151" s="481"/>
      <c r="OTH151" s="481"/>
      <c r="OTI151" s="481"/>
      <c r="OTJ151" s="481"/>
      <c r="OTK151" s="481"/>
      <c r="OTL151" s="481"/>
      <c r="OTM151" s="481"/>
      <c r="OTN151" s="481"/>
      <c r="OTO151" s="481"/>
      <c r="OTP151" s="481"/>
      <c r="OTQ151" s="481"/>
      <c r="OTR151" s="481"/>
      <c r="OTS151" s="481"/>
      <c r="OTT151" s="481"/>
      <c r="OTU151" s="481"/>
      <c r="OTV151" s="481"/>
      <c r="OTW151" s="481"/>
      <c r="OTX151" s="481"/>
      <c r="OTY151" s="481"/>
      <c r="OTZ151" s="481"/>
      <c r="OUA151" s="481"/>
      <c r="OUB151" s="481"/>
      <c r="OUC151" s="481"/>
      <c r="OUD151" s="481"/>
      <c r="OUE151" s="481"/>
      <c r="OUF151" s="481"/>
      <c r="OUG151" s="481"/>
      <c r="OUH151" s="481"/>
      <c r="OUI151" s="481"/>
      <c r="OUJ151" s="481"/>
      <c r="OUK151" s="481"/>
      <c r="OUL151" s="481"/>
      <c r="OUM151" s="481"/>
      <c r="OUN151" s="481"/>
      <c r="OUO151" s="481"/>
      <c r="OUP151" s="481"/>
      <c r="OUQ151" s="481"/>
      <c r="OUR151" s="481"/>
      <c r="OUS151" s="481"/>
      <c r="OUT151" s="481"/>
      <c r="OUU151" s="481"/>
      <c r="OUV151" s="481"/>
      <c r="OUW151" s="481"/>
      <c r="OUX151" s="481"/>
      <c r="OUY151" s="481"/>
      <c r="OUZ151" s="481"/>
      <c r="OVA151" s="481"/>
      <c r="OVB151" s="481"/>
      <c r="OVC151" s="481"/>
      <c r="OVD151" s="481"/>
      <c r="OVE151" s="481"/>
      <c r="OVF151" s="481"/>
      <c r="OVG151" s="481"/>
      <c r="OVH151" s="481"/>
      <c r="OVI151" s="481"/>
      <c r="OVJ151" s="481"/>
      <c r="OVK151" s="481"/>
      <c r="OVL151" s="481"/>
      <c r="OVM151" s="481"/>
      <c r="OVN151" s="481"/>
      <c r="OVO151" s="481"/>
      <c r="OVP151" s="481"/>
      <c r="OVQ151" s="481"/>
      <c r="OVR151" s="481"/>
      <c r="OVS151" s="481"/>
      <c r="OVT151" s="481"/>
      <c r="OVU151" s="481"/>
      <c r="OVV151" s="481"/>
      <c r="OVW151" s="481"/>
      <c r="OVX151" s="481"/>
      <c r="OVY151" s="481"/>
      <c r="OVZ151" s="481"/>
      <c r="OWA151" s="481"/>
      <c r="OWB151" s="481"/>
      <c r="OWC151" s="481"/>
      <c r="OWD151" s="481"/>
      <c r="OWE151" s="481"/>
      <c r="OWF151" s="481"/>
      <c r="OWG151" s="481"/>
      <c r="OWH151" s="481"/>
      <c r="OWI151" s="481"/>
      <c r="OWJ151" s="481"/>
      <c r="OWK151" s="481"/>
      <c r="OWL151" s="481"/>
      <c r="OWM151" s="481"/>
      <c r="OWN151" s="481"/>
      <c r="OWO151" s="481"/>
      <c r="OWP151" s="481"/>
      <c r="OWQ151" s="481"/>
      <c r="OWR151" s="481"/>
      <c r="OWS151" s="481"/>
      <c r="OWT151" s="481"/>
      <c r="OWU151" s="481"/>
      <c r="OWV151" s="481"/>
      <c r="OWW151" s="481"/>
      <c r="OWX151" s="481"/>
      <c r="OWY151" s="481"/>
      <c r="OWZ151" s="481"/>
      <c r="OXA151" s="481"/>
      <c r="OXB151" s="481"/>
      <c r="OXC151" s="481"/>
      <c r="OXD151" s="481"/>
      <c r="OXE151" s="481"/>
      <c r="OXF151" s="481"/>
      <c r="OXG151" s="481"/>
      <c r="OXH151" s="481"/>
      <c r="OXI151" s="481"/>
      <c r="OXJ151" s="481"/>
      <c r="OXK151" s="481"/>
      <c r="OXL151" s="481"/>
      <c r="OXM151" s="481"/>
      <c r="OXN151" s="481"/>
      <c r="OXO151" s="481"/>
      <c r="OXP151" s="481"/>
      <c r="OXQ151" s="481"/>
      <c r="OXR151" s="481"/>
      <c r="OXS151" s="481"/>
      <c r="OXT151" s="481"/>
      <c r="OXU151" s="481"/>
      <c r="OXV151" s="481"/>
      <c r="OXW151" s="481"/>
      <c r="OXX151" s="481"/>
      <c r="OXY151" s="481"/>
      <c r="OXZ151" s="481"/>
      <c r="OYA151" s="481"/>
      <c r="OYB151" s="481"/>
      <c r="OYC151" s="481"/>
      <c r="OYD151" s="481"/>
      <c r="OYE151" s="481"/>
      <c r="OYF151" s="481"/>
      <c r="OYG151" s="481"/>
      <c r="OYH151" s="481"/>
      <c r="OYI151" s="481"/>
      <c r="OYJ151" s="481"/>
      <c r="OYK151" s="481"/>
      <c r="OYL151" s="481"/>
      <c r="OYM151" s="481"/>
      <c r="OYN151" s="481"/>
      <c r="OYO151" s="481"/>
      <c r="OYP151" s="481"/>
      <c r="OYQ151" s="481"/>
      <c r="OYR151" s="481"/>
      <c r="OYS151" s="481"/>
      <c r="OYT151" s="481"/>
      <c r="OYU151" s="481"/>
      <c r="OYV151" s="481"/>
      <c r="OYW151" s="481"/>
      <c r="OYX151" s="481"/>
      <c r="OYY151" s="481"/>
      <c r="OYZ151" s="481"/>
      <c r="OZA151" s="481"/>
      <c r="OZB151" s="481"/>
      <c r="OZC151" s="481"/>
      <c r="OZD151" s="481"/>
      <c r="OZE151" s="481"/>
      <c r="OZF151" s="481"/>
      <c r="OZG151" s="481"/>
      <c r="OZH151" s="481"/>
      <c r="OZI151" s="481"/>
      <c r="OZJ151" s="481"/>
      <c r="OZK151" s="481"/>
      <c r="OZL151" s="481"/>
      <c r="OZM151" s="481"/>
      <c r="OZN151" s="481"/>
      <c r="OZO151" s="481"/>
      <c r="OZP151" s="481"/>
      <c r="OZQ151" s="481"/>
      <c r="OZR151" s="481"/>
      <c r="OZS151" s="481"/>
      <c r="OZT151" s="481"/>
      <c r="OZU151" s="481"/>
      <c r="OZV151" s="481"/>
      <c r="OZW151" s="481"/>
      <c r="OZX151" s="481"/>
      <c r="OZY151" s="481"/>
      <c r="OZZ151" s="481"/>
      <c r="PAA151" s="481"/>
      <c r="PAB151" s="481"/>
      <c r="PAC151" s="481"/>
      <c r="PAD151" s="481"/>
      <c r="PAE151" s="481"/>
      <c r="PAF151" s="481"/>
      <c r="PAG151" s="481"/>
      <c r="PAH151" s="481"/>
      <c r="PAI151" s="481"/>
      <c r="PAJ151" s="481"/>
      <c r="PAK151" s="481"/>
      <c r="PAL151" s="481"/>
      <c r="PAM151" s="481"/>
      <c r="PAN151" s="481"/>
      <c r="PAO151" s="481"/>
      <c r="PAP151" s="481"/>
      <c r="PAQ151" s="481"/>
      <c r="PAR151" s="481"/>
      <c r="PAS151" s="481"/>
      <c r="PAT151" s="481"/>
      <c r="PAU151" s="481"/>
      <c r="PAV151" s="481"/>
      <c r="PAW151" s="481"/>
      <c r="PAX151" s="481"/>
      <c r="PAY151" s="481"/>
      <c r="PAZ151" s="481"/>
      <c r="PBA151" s="481"/>
      <c r="PBB151" s="481"/>
      <c r="PBC151" s="481"/>
      <c r="PBD151" s="481"/>
      <c r="PBE151" s="481"/>
      <c r="PBF151" s="481"/>
      <c r="PBG151" s="481"/>
      <c r="PBH151" s="481"/>
      <c r="PBI151" s="481"/>
      <c r="PBJ151" s="481"/>
      <c r="PBK151" s="481"/>
      <c r="PBL151" s="481"/>
      <c r="PBM151" s="481"/>
      <c r="PBN151" s="481"/>
      <c r="PBO151" s="481"/>
      <c r="PBP151" s="481"/>
      <c r="PBQ151" s="481"/>
      <c r="PBR151" s="481"/>
      <c r="PBS151" s="481"/>
      <c r="PBT151" s="481"/>
      <c r="PBU151" s="481"/>
      <c r="PBV151" s="481"/>
      <c r="PBW151" s="481"/>
      <c r="PBX151" s="481"/>
      <c r="PBY151" s="481"/>
      <c r="PBZ151" s="481"/>
      <c r="PCA151" s="481"/>
      <c r="PCB151" s="481"/>
      <c r="PCC151" s="481"/>
      <c r="PCD151" s="481"/>
      <c r="PCE151" s="481"/>
      <c r="PCF151" s="481"/>
      <c r="PCG151" s="481"/>
      <c r="PCH151" s="481"/>
      <c r="PCI151" s="481"/>
      <c r="PCJ151" s="481"/>
      <c r="PCK151" s="481"/>
      <c r="PCL151" s="481"/>
      <c r="PCM151" s="481"/>
      <c r="PCN151" s="481"/>
      <c r="PCO151" s="481"/>
      <c r="PCP151" s="481"/>
      <c r="PCQ151" s="481"/>
      <c r="PCR151" s="481"/>
      <c r="PCS151" s="481"/>
      <c r="PCT151" s="481"/>
      <c r="PCU151" s="481"/>
      <c r="PCV151" s="481"/>
      <c r="PCW151" s="481"/>
      <c r="PCX151" s="481"/>
      <c r="PCY151" s="481"/>
      <c r="PCZ151" s="481"/>
      <c r="PDA151" s="481"/>
      <c r="PDB151" s="481"/>
      <c r="PDC151" s="481"/>
      <c r="PDD151" s="481"/>
      <c r="PDE151" s="481"/>
      <c r="PDF151" s="481"/>
      <c r="PDG151" s="481"/>
      <c r="PDH151" s="481"/>
      <c r="PDI151" s="481"/>
      <c r="PDJ151" s="481"/>
      <c r="PDK151" s="481"/>
      <c r="PDL151" s="481"/>
      <c r="PDM151" s="481"/>
      <c r="PDN151" s="481"/>
      <c r="PDO151" s="481"/>
      <c r="PDP151" s="481"/>
      <c r="PDQ151" s="481"/>
      <c r="PDR151" s="481"/>
      <c r="PDS151" s="481"/>
      <c r="PDT151" s="481"/>
      <c r="PDU151" s="481"/>
      <c r="PDV151" s="481"/>
      <c r="PDW151" s="481"/>
      <c r="PDX151" s="481"/>
      <c r="PDY151" s="481"/>
      <c r="PDZ151" s="481"/>
      <c r="PEA151" s="481"/>
      <c r="PEB151" s="481"/>
      <c r="PEC151" s="481"/>
      <c r="PED151" s="481"/>
      <c r="PEE151" s="481"/>
      <c r="PEF151" s="481"/>
      <c r="PEG151" s="481"/>
      <c r="PEH151" s="481"/>
      <c r="PEI151" s="481"/>
      <c r="PEJ151" s="481"/>
      <c r="PEK151" s="481"/>
      <c r="PEL151" s="481"/>
      <c r="PEM151" s="481"/>
      <c r="PEN151" s="481"/>
      <c r="PEO151" s="481"/>
      <c r="PEP151" s="481"/>
      <c r="PEQ151" s="481"/>
      <c r="PER151" s="481"/>
      <c r="PES151" s="481"/>
      <c r="PET151" s="481"/>
      <c r="PEU151" s="481"/>
      <c r="PEV151" s="481"/>
      <c r="PEW151" s="481"/>
      <c r="PEX151" s="481"/>
      <c r="PEY151" s="481"/>
      <c r="PEZ151" s="481"/>
      <c r="PFA151" s="481"/>
      <c r="PFB151" s="481"/>
      <c r="PFC151" s="481"/>
      <c r="PFD151" s="481"/>
      <c r="PFE151" s="481"/>
      <c r="PFF151" s="481"/>
      <c r="PFG151" s="481"/>
      <c r="PFH151" s="481"/>
      <c r="PFI151" s="481"/>
      <c r="PFJ151" s="481"/>
      <c r="PFK151" s="481"/>
      <c r="PFL151" s="481"/>
      <c r="PFM151" s="481"/>
      <c r="PFN151" s="481"/>
      <c r="PFO151" s="481"/>
      <c r="PFP151" s="481"/>
      <c r="PFQ151" s="481"/>
      <c r="PFR151" s="481"/>
      <c r="PFS151" s="481"/>
      <c r="PFT151" s="481"/>
      <c r="PFU151" s="481"/>
      <c r="PFV151" s="481"/>
      <c r="PFW151" s="481"/>
      <c r="PFX151" s="481"/>
      <c r="PFY151" s="481"/>
      <c r="PFZ151" s="481"/>
      <c r="PGA151" s="481"/>
      <c r="PGB151" s="481"/>
      <c r="PGC151" s="481"/>
      <c r="PGD151" s="481"/>
      <c r="PGE151" s="481"/>
      <c r="PGF151" s="481"/>
      <c r="PGG151" s="481"/>
      <c r="PGH151" s="481"/>
      <c r="PGI151" s="481"/>
      <c r="PGJ151" s="481"/>
      <c r="PGK151" s="481"/>
      <c r="PGL151" s="481"/>
      <c r="PGM151" s="481"/>
      <c r="PGN151" s="481"/>
      <c r="PGO151" s="481"/>
      <c r="PGP151" s="481"/>
      <c r="PGQ151" s="481"/>
      <c r="PGR151" s="481"/>
      <c r="PGS151" s="481"/>
      <c r="PGT151" s="481"/>
      <c r="PGU151" s="481"/>
      <c r="PGV151" s="481"/>
      <c r="PGW151" s="481"/>
      <c r="PGX151" s="481"/>
      <c r="PGY151" s="481"/>
      <c r="PGZ151" s="481"/>
      <c r="PHA151" s="481"/>
      <c r="PHB151" s="481"/>
      <c r="PHC151" s="481"/>
      <c r="PHD151" s="481"/>
      <c r="PHE151" s="481"/>
      <c r="PHF151" s="481"/>
      <c r="PHG151" s="481"/>
      <c r="PHH151" s="481"/>
      <c r="PHI151" s="481"/>
      <c r="PHJ151" s="481"/>
      <c r="PHK151" s="481"/>
      <c r="PHL151" s="481"/>
      <c r="PHM151" s="481"/>
      <c r="PHN151" s="481"/>
      <c r="PHO151" s="481"/>
      <c r="PHP151" s="481"/>
      <c r="PHQ151" s="481"/>
      <c r="PHR151" s="481"/>
      <c r="PHS151" s="481"/>
      <c r="PHT151" s="481"/>
      <c r="PHU151" s="481"/>
      <c r="PHV151" s="481"/>
      <c r="PHW151" s="481"/>
      <c r="PHX151" s="481"/>
      <c r="PHY151" s="481"/>
      <c r="PHZ151" s="481"/>
      <c r="PIA151" s="481"/>
      <c r="PIB151" s="481"/>
      <c r="PIC151" s="481"/>
      <c r="PID151" s="481"/>
      <c r="PIE151" s="481"/>
      <c r="PIF151" s="481"/>
      <c r="PIG151" s="481"/>
      <c r="PIH151" s="481"/>
      <c r="PII151" s="481"/>
      <c r="PIJ151" s="481"/>
      <c r="PIK151" s="481"/>
      <c r="PIL151" s="481"/>
      <c r="PIM151" s="481"/>
      <c r="PIN151" s="481"/>
      <c r="PIO151" s="481"/>
      <c r="PIP151" s="481"/>
      <c r="PIQ151" s="481"/>
      <c r="PIR151" s="481"/>
      <c r="PIS151" s="481"/>
      <c r="PIT151" s="481"/>
      <c r="PIU151" s="481"/>
      <c r="PIV151" s="481"/>
      <c r="PIW151" s="481"/>
      <c r="PIX151" s="481"/>
      <c r="PIY151" s="481"/>
      <c r="PIZ151" s="481"/>
      <c r="PJA151" s="481"/>
      <c r="PJB151" s="481"/>
      <c r="PJC151" s="481"/>
      <c r="PJD151" s="481"/>
      <c r="PJE151" s="481"/>
      <c r="PJF151" s="481"/>
      <c r="PJG151" s="481"/>
      <c r="PJH151" s="481"/>
      <c r="PJI151" s="481"/>
      <c r="PJJ151" s="481"/>
      <c r="PJK151" s="481"/>
      <c r="PJL151" s="481"/>
      <c r="PJM151" s="481"/>
      <c r="PJN151" s="481"/>
      <c r="PJO151" s="481"/>
      <c r="PJP151" s="481"/>
      <c r="PJQ151" s="481"/>
      <c r="PJR151" s="481"/>
      <c r="PJS151" s="481"/>
      <c r="PJT151" s="481"/>
      <c r="PJU151" s="481"/>
      <c r="PJV151" s="481"/>
      <c r="PJW151" s="481"/>
      <c r="PJX151" s="481"/>
      <c r="PJY151" s="481"/>
      <c r="PJZ151" s="481"/>
      <c r="PKA151" s="481"/>
      <c r="PKB151" s="481"/>
      <c r="PKC151" s="481"/>
      <c r="PKD151" s="481"/>
      <c r="PKE151" s="481"/>
      <c r="PKF151" s="481"/>
      <c r="PKG151" s="481"/>
      <c r="PKH151" s="481"/>
      <c r="PKI151" s="481"/>
      <c r="PKJ151" s="481"/>
      <c r="PKK151" s="481"/>
      <c r="PKL151" s="481"/>
      <c r="PKM151" s="481"/>
      <c r="PKN151" s="481"/>
      <c r="PKO151" s="481"/>
      <c r="PKP151" s="481"/>
      <c r="PKQ151" s="481"/>
      <c r="PKR151" s="481"/>
      <c r="PKS151" s="481"/>
      <c r="PKT151" s="481"/>
      <c r="PKU151" s="481"/>
      <c r="PKV151" s="481"/>
      <c r="PKW151" s="481"/>
      <c r="PKX151" s="481"/>
      <c r="PKY151" s="481"/>
      <c r="PKZ151" s="481"/>
      <c r="PLA151" s="481"/>
      <c r="PLB151" s="481"/>
      <c r="PLC151" s="481"/>
      <c r="PLD151" s="481"/>
      <c r="PLE151" s="481"/>
      <c r="PLF151" s="481"/>
      <c r="PLG151" s="481"/>
      <c r="PLH151" s="481"/>
      <c r="PLI151" s="481"/>
      <c r="PLJ151" s="481"/>
      <c r="PLK151" s="481"/>
      <c r="PLL151" s="481"/>
      <c r="PLM151" s="481"/>
      <c r="PLN151" s="481"/>
      <c r="PLO151" s="481"/>
      <c r="PLP151" s="481"/>
      <c r="PLQ151" s="481"/>
      <c r="PLR151" s="481"/>
      <c r="PLS151" s="481"/>
      <c r="PLT151" s="481"/>
      <c r="PLU151" s="481"/>
      <c r="PLV151" s="481"/>
      <c r="PLW151" s="481"/>
      <c r="PLX151" s="481"/>
      <c r="PLY151" s="481"/>
      <c r="PLZ151" s="481"/>
      <c r="PMA151" s="481"/>
      <c r="PMB151" s="481"/>
      <c r="PMC151" s="481"/>
      <c r="PMD151" s="481"/>
      <c r="PME151" s="481"/>
      <c r="PMF151" s="481"/>
      <c r="PMG151" s="481"/>
      <c r="PMH151" s="481"/>
      <c r="PMI151" s="481"/>
      <c r="PMJ151" s="481"/>
      <c r="PMK151" s="481"/>
      <c r="PML151" s="481"/>
      <c r="PMM151" s="481"/>
      <c r="PMN151" s="481"/>
      <c r="PMO151" s="481"/>
      <c r="PMP151" s="481"/>
      <c r="PMQ151" s="481"/>
      <c r="PMR151" s="481"/>
      <c r="PMS151" s="481"/>
      <c r="PMT151" s="481"/>
      <c r="PMU151" s="481"/>
      <c r="PMV151" s="481"/>
      <c r="PMW151" s="481"/>
      <c r="PMX151" s="481"/>
      <c r="PMY151" s="481"/>
      <c r="PMZ151" s="481"/>
      <c r="PNA151" s="481"/>
      <c r="PNB151" s="481"/>
      <c r="PNC151" s="481"/>
      <c r="PND151" s="481"/>
      <c r="PNE151" s="481"/>
      <c r="PNF151" s="481"/>
      <c r="PNG151" s="481"/>
      <c r="PNH151" s="481"/>
      <c r="PNI151" s="481"/>
      <c r="PNJ151" s="481"/>
      <c r="PNK151" s="481"/>
      <c r="PNL151" s="481"/>
      <c r="PNM151" s="481"/>
      <c r="PNN151" s="481"/>
      <c r="PNO151" s="481"/>
      <c r="PNP151" s="481"/>
      <c r="PNQ151" s="481"/>
      <c r="PNR151" s="481"/>
      <c r="PNS151" s="481"/>
      <c r="PNT151" s="481"/>
      <c r="PNU151" s="481"/>
      <c r="PNV151" s="481"/>
      <c r="PNW151" s="481"/>
      <c r="PNX151" s="481"/>
      <c r="PNY151" s="481"/>
      <c r="PNZ151" s="481"/>
      <c r="POA151" s="481"/>
      <c r="POB151" s="481"/>
      <c r="POC151" s="481"/>
      <c r="POD151" s="481"/>
      <c r="POE151" s="481"/>
      <c r="POF151" s="481"/>
      <c r="POG151" s="481"/>
      <c r="POH151" s="481"/>
      <c r="POI151" s="481"/>
      <c r="POJ151" s="481"/>
      <c r="POK151" s="481"/>
      <c r="POL151" s="481"/>
      <c r="POM151" s="481"/>
      <c r="PON151" s="481"/>
      <c r="POO151" s="481"/>
      <c r="POP151" s="481"/>
      <c r="POQ151" s="481"/>
      <c r="POR151" s="481"/>
      <c r="POS151" s="481"/>
      <c r="POT151" s="481"/>
      <c r="POU151" s="481"/>
      <c r="POV151" s="481"/>
      <c r="POW151" s="481"/>
      <c r="POX151" s="481"/>
      <c r="POY151" s="481"/>
      <c r="POZ151" s="481"/>
      <c r="PPA151" s="481"/>
      <c r="PPB151" s="481"/>
      <c r="PPC151" s="481"/>
      <c r="PPD151" s="481"/>
      <c r="PPE151" s="481"/>
      <c r="PPF151" s="481"/>
      <c r="PPG151" s="481"/>
      <c r="PPH151" s="481"/>
      <c r="PPI151" s="481"/>
      <c r="PPJ151" s="481"/>
      <c r="PPK151" s="481"/>
      <c r="PPL151" s="481"/>
      <c r="PPM151" s="481"/>
      <c r="PPN151" s="481"/>
      <c r="PPO151" s="481"/>
      <c r="PPP151" s="481"/>
      <c r="PPQ151" s="481"/>
      <c r="PPR151" s="481"/>
      <c r="PPS151" s="481"/>
      <c r="PPT151" s="481"/>
      <c r="PPU151" s="481"/>
      <c r="PPV151" s="481"/>
      <c r="PPW151" s="481"/>
      <c r="PPX151" s="481"/>
      <c r="PPY151" s="481"/>
      <c r="PPZ151" s="481"/>
      <c r="PQA151" s="481"/>
      <c r="PQB151" s="481"/>
      <c r="PQC151" s="481"/>
      <c r="PQD151" s="481"/>
      <c r="PQE151" s="481"/>
      <c r="PQF151" s="481"/>
      <c r="PQG151" s="481"/>
      <c r="PQH151" s="481"/>
      <c r="PQI151" s="481"/>
      <c r="PQJ151" s="481"/>
      <c r="PQK151" s="481"/>
      <c r="PQL151" s="481"/>
      <c r="PQM151" s="481"/>
      <c r="PQN151" s="481"/>
      <c r="PQO151" s="481"/>
      <c r="PQP151" s="481"/>
      <c r="PQQ151" s="481"/>
      <c r="PQR151" s="481"/>
      <c r="PQS151" s="481"/>
      <c r="PQT151" s="481"/>
      <c r="PQU151" s="481"/>
      <c r="PQV151" s="481"/>
      <c r="PQW151" s="481"/>
      <c r="PQX151" s="481"/>
      <c r="PQY151" s="481"/>
      <c r="PQZ151" s="481"/>
      <c r="PRA151" s="481"/>
      <c r="PRB151" s="481"/>
      <c r="PRC151" s="481"/>
      <c r="PRD151" s="481"/>
      <c r="PRE151" s="481"/>
      <c r="PRF151" s="481"/>
      <c r="PRG151" s="481"/>
      <c r="PRH151" s="481"/>
      <c r="PRI151" s="481"/>
      <c r="PRJ151" s="481"/>
      <c r="PRK151" s="481"/>
      <c r="PRL151" s="481"/>
      <c r="PRM151" s="481"/>
      <c r="PRN151" s="481"/>
      <c r="PRO151" s="481"/>
      <c r="PRP151" s="481"/>
      <c r="PRQ151" s="481"/>
      <c r="PRR151" s="481"/>
      <c r="PRS151" s="481"/>
      <c r="PRT151" s="481"/>
      <c r="PRU151" s="481"/>
      <c r="PRV151" s="481"/>
      <c r="PRW151" s="481"/>
      <c r="PRX151" s="481"/>
      <c r="PRY151" s="481"/>
      <c r="PRZ151" s="481"/>
      <c r="PSA151" s="481"/>
      <c r="PSB151" s="481"/>
      <c r="PSC151" s="481"/>
      <c r="PSD151" s="481"/>
      <c r="PSE151" s="481"/>
      <c r="PSF151" s="481"/>
      <c r="PSG151" s="481"/>
      <c r="PSH151" s="481"/>
      <c r="PSI151" s="481"/>
      <c r="PSJ151" s="481"/>
      <c r="PSK151" s="481"/>
      <c r="PSL151" s="481"/>
      <c r="PSM151" s="481"/>
      <c r="PSN151" s="481"/>
      <c r="PSO151" s="481"/>
      <c r="PSP151" s="481"/>
      <c r="PSQ151" s="481"/>
      <c r="PSR151" s="481"/>
      <c r="PSS151" s="481"/>
      <c r="PST151" s="481"/>
      <c r="PSU151" s="481"/>
      <c r="PSV151" s="481"/>
      <c r="PSW151" s="481"/>
      <c r="PSX151" s="481"/>
      <c r="PSY151" s="481"/>
      <c r="PSZ151" s="481"/>
      <c r="PTA151" s="481"/>
      <c r="PTB151" s="481"/>
      <c r="PTC151" s="481"/>
      <c r="PTD151" s="481"/>
      <c r="PTE151" s="481"/>
      <c r="PTF151" s="481"/>
      <c r="PTG151" s="481"/>
      <c r="PTH151" s="481"/>
      <c r="PTI151" s="481"/>
      <c r="PTJ151" s="481"/>
      <c r="PTK151" s="481"/>
      <c r="PTL151" s="481"/>
      <c r="PTM151" s="481"/>
      <c r="PTN151" s="481"/>
      <c r="PTO151" s="481"/>
      <c r="PTP151" s="481"/>
      <c r="PTQ151" s="481"/>
      <c r="PTR151" s="481"/>
      <c r="PTS151" s="481"/>
      <c r="PTT151" s="481"/>
      <c r="PTU151" s="481"/>
      <c r="PTV151" s="481"/>
      <c r="PTW151" s="481"/>
      <c r="PTX151" s="481"/>
      <c r="PTY151" s="481"/>
      <c r="PTZ151" s="481"/>
      <c r="PUA151" s="481"/>
      <c r="PUB151" s="481"/>
      <c r="PUC151" s="481"/>
      <c r="PUD151" s="481"/>
      <c r="PUE151" s="481"/>
      <c r="PUF151" s="481"/>
      <c r="PUG151" s="481"/>
      <c r="PUH151" s="481"/>
      <c r="PUI151" s="481"/>
      <c r="PUJ151" s="481"/>
      <c r="PUK151" s="481"/>
      <c r="PUL151" s="481"/>
      <c r="PUM151" s="481"/>
      <c r="PUN151" s="481"/>
      <c r="PUO151" s="481"/>
      <c r="PUP151" s="481"/>
      <c r="PUQ151" s="481"/>
      <c r="PUR151" s="481"/>
      <c r="PUS151" s="481"/>
      <c r="PUT151" s="481"/>
      <c r="PUU151" s="481"/>
      <c r="PUV151" s="481"/>
      <c r="PUW151" s="481"/>
      <c r="PUX151" s="481"/>
      <c r="PUY151" s="481"/>
      <c r="PUZ151" s="481"/>
      <c r="PVA151" s="481"/>
      <c r="PVB151" s="481"/>
      <c r="PVC151" s="481"/>
      <c r="PVD151" s="481"/>
      <c r="PVE151" s="481"/>
      <c r="PVF151" s="481"/>
      <c r="PVG151" s="481"/>
      <c r="PVH151" s="481"/>
      <c r="PVI151" s="481"/>
      <c r="PVJ151" s="481"/>
      <c r="PVK151" s="481"/>
      <c r="PVL151" s="481"/>
      <c r="PVM151" s="481"/>
      <c r="PVN151" s="481"/>
      <c r="PVO151" s="481"/>
      <c r="PVP151" s="481"/>
      <c r="PVQ151" s="481"/>
      <c r="PVR151" s="481"/>
      <c r="PVS151" s="481"/>
      <c r="PVT151" s="481"/>
      <c r="PVU151" s="481"/>
      <c r="PVV151" s="481"/>
      <c r="PVW151" s="481"/>
      <c r="PVX151" s="481"/>
      <c r="PVY151" s="481"/>
      <c r="PVZ151" s="481"/>
      <c r="PWA151" s="481"/>
      <c r="PWB151" s="481"/>
      <c r="PWC151" s="481"/>
      <c r="PWD151" s="481"/>
      <c r="PWE151" s="481"/>
      <c r="PWF151" s="481"/>
      <c r="PWG151" s="481"/>
      <c r="PWH151" s="481"/>
      <c r="PWI151" s="481"/>
      <c r="PWJ151" s="481"/>
      <c r="PWK151" s="481"/>
      <c r="PWL151" s="481"/>
      <c r="PWM151" s="481"/>
      <c r="PWN151" s="481"/>
      <c r="PWO151" s="481"/>
      <c r="PWP151" s="481"/>
      <c r="PWQ151" s="481"/>
      <c r="PWR151" s="481"/>
      <c r="PWS151" s="481"/>
      <c r="PWT151" s="481"/>
      <c r="PWU151" s="481"/>
      <c r="PWV151" s="481"/>
      <c r="PWW151" s="481"/>
      <c r="PWX151" s="481"/>
      <c r="PWY151" s="481"/>
      <c r="PWZ151" s="481"/>
      <c r="PXA151" s="481"/>
      <c r="PXB151" s="481"/>
      <c r="PXC151" s="481"/>
      <c r="PXD151" s="481"/>
      <c r="PXE151" s="481"/>
      <c r="PXF151" s="481"/>
      <c r="PXG151" s="481"/>
      <c r="PXH151" s="481"/>
      <c r="PXI151" s="481"/>
      <c r="PXJ151" s="481"/>
      <c r="PXK151" s="481"/>
      <c r="PXL151" s="481"/>
      <c r="PXM151" s="481"/>
      <c r="PXN151" s="481"/>
      <c r="PXO151" s="481"/>
      <c r="PXP151" s="481"/>
      <c r="PXQ151" s="481"/>
      <c r="PXR151" s="481"/>
      <c r="PXS151" s="481"/>
      <c r="PXT151" s="481"/>
      <c r="PXU151" s="481"/>
      <c r="PXV151" s="481"/>
      <c r="PXW151" s="481"/>
      <c r="PXX151" s="481"/>
      <c r="PXY151" s="481"/>
      <c r="PXZ151" s="481"/>
      <c r="PYA151" s="481"/>
      <c r="PYB151" s="481"/>
      <c r="PYC151" s="481"/>
      <c r="PYD151" s="481"/>
      <c r="PYE151" s="481"/>
      <c r="PYF151" s="481"/>
      <c r="PYG151" s="481"/>
      <c r="PYH151" s="481"/>
      <c r="PYI151" s="481"/>
      <c r="PYJ151" s="481"/>
      <c r="PYK151" s="481"/>
      <c r="PYL151" s="481"/>
      <c r="PYM151" s="481"/>
      <c r="PYN151" s="481"/>
      <c r="PYO151" s="481"/>
      <c r="PYP151" s="481"/>
      <c r="PYQ151" s="481"/>
      <c r="PYR151" s="481"/>
      <c r="PYS151" s="481"/>
      <c r="PYT151" s="481"/>
      <c r="PYU151" s="481"/>
      <c r="PYV151" s="481"/>
      <c r="PYW151" s="481"/>
      <c r="PYX151" s="481"/>
      <c r="PYY151" s="481"/>
      <c r="PYZ151" s="481"/>
      <c r="PZA151" s="481"/>
      <c r="PZB151" s="481"/>
      <c r="PZC151" s="481"/>
      <c r="PZD151" s="481"/>
      <c r="PZE151" s="481"/>
      <c r="PZF151" s="481"/>
      <c r="PZG151" s="481"/>
      <c r="PZH151" s="481"/>
      <c r="PZI151" s="481"/>
      <c r="PZJ151" s="481"/>
      <c r="PZK151" s="481"/>
      <c r="PZL151" s="481"/>
      <c r="PZM151" s="481"/>
      <c r="PZN151" s="481"/>
      <c r="PZO151" s="481"/>
      <c r="PZP151" s="481"/>
      <c r="PZQ151" s="481"/>
      <c r="PZR151" s="481"/>
      <c r="PZS151" s="481"/>
      <c r="PZT151" s="481"/>
      <c r="PZU151" s="481"/>
      <c r="PZV151" s="481"/>
      <c r="PZW151" s="481"/>
      <c r="PZX151" s="481"/>
      <c r="PZY151" s="481"/>
      <c r="PZZ151" s="481"/>
      <c r="QAA151" s="481"/>
      <c r="QAB151" s="481"/>
      <c r="QAC151" s="481"/>
      <c r="QAD151" s="481"/>
      <c r="QAE151" s="481"/>
      <c r="QAF151" s="481"/>
      <c r="QAG151" s="481"/>
      <c r="QAH151" s="481"/>
      <c r="QAI151" s="481"/>
      <c r="QAJ151" s="481"/>
      <c r="QAK151" s="481"/>
      <c r="QAL151" s="481"/>
      <c r="QAM151" s="481"/>
      <c r="QAN151" s="481"/>
      <c r="QAO151" s="481"/>
      <c r="QAP151" s="481"/>
      <c r="QAQ151" s="481"/>
      <c r="QAR151" s="481"/>
      <c r="QAS151" s="481"/>
      <c r="QAT151" s="481"/>
      <c r="QAU151" s="481"/>
      <c r="QAV151" s="481"/>
      <c r="QAW151" s="481"/>
      <c r="QAX151" s="481"/>
      <c r="QAY151" s="481"/>
      <c r="QAZ151" s="481"/>
      <c r="QBA151" s="481"/>
      <c r="QBB151" s="481"/>
      <c r="QBC151" s="481"/>
      <c r="QBD151" s="481"/>
      <c r="QBE151" s="481"/>
      <c r="QBF151" s="481"/>
      <c r="QBG151" s="481"/>
      <c r="QBH151" s="481"/>
      <c r="QBI151" s="481"/>
      <c r="QBJ151" s="481"/>
      <c r="QBK151" s="481"/>
      <c r="QBL151" s="481"/>
      <c r="QBM151" s="481"/>
      <c r="QBN151" s="481"/>
      <c r="QBO151" s="481"/>
      <c r="QBP151" s="481"/>
      <c r="QBQ151" s="481"/>
      <c r="QBR151" s="481"/>
      <c r="QBS151" s="481"/>
      <c r="QBT151" s="481"/>
      <c r="QBU151" s="481"/>
      <c r="QBV151" s="481"/>
      <c r="QBW151" s="481"/>
      <c r="QBX151" s="481"/>
      <c r="QBY151" s="481"/>
      <c r="QBZ151" s="481"/>
      <c r="QCA151" s="481"/>
      <c r="QCB151" s="481"/>
      <c r="QCC151" s="481"/>
      <c r="QCD151" s="481"/>
      <c r="QCE151" s="481"/>
      <c r="QCF151" s="481"/>
      <c r="QCG151" s="481"/>
      <c r="QCH151" s="481"/>
      <c r="QCI151" s="481"/>
      <c r="QCJ151" s="481"/>
      <c r="QCK151" s="481"/>
      <c r="QCL151" s="481"/>
      <c r="QCM151" s="481"/>
      <c r="QCN151" s="481"/>
      <c r="QCO151" s="481"/>
      <c r="QCP151" s="481"/>
      <c r="QCQ151" s="481"/>
      <c r="QCR151" s="481"/>
      <c r="QCS151" s="481"/>
      <c r="QCT151" s="481"/>
      <c r="QCU151" s="481"/>
      <c r="QCV151" s="481"/>
      <c r="QCW151" s="481"/>
      <c r="QCX151" s="481"/>
      <c r="QCY151" s="481"/>
      <c r="QCZ151" s="481"/>
      <c r="QDA151" s="481"/>
      <c r="QDB151" s="481"/>
      <c r="QDC151" s="481"/>
      <c r="QDD151" s="481"/>
      <c r="QDE151" s="481"/>
      <c r="QDF151" s="481"/>
      <c r="QDG151" s="481"/>
      <c r="QDH151" s="481"/>
      <c r="QDI151" s="481"/>
      <c r="QDJ151" s="481"/>
      <c r="QDK151" s="481"/>
      <c r="QDL151" s="481"/>
      <c r="QDM151" s="481"/>
      <c r="QDN151" s="481"/>
      <c r="QDO151" s="481"/>
      <c r="QDP151" s="481"/>
      <c r="QDQ151" s="481"/>
      <c r="QDR151" s="481"/>
      <c r="QDS151" s="481"/>
      <c r="QDT151" s="481"/>
      <c r="QDU151" s="481"/>
      <c r="QDV151" s="481"/>
      <c r="QDW151" s="481"/>
      <c r="QDX151" s="481"/>
      <c r="QDY151" s="481"/>
      <c r="QDZ151" s="481"/>
      <c r="QEA151" s="481"/>
      <c r="QEB151" s="481"/>
      <c r="QEC151" s="481"/>
      <c r="QED151" s="481"/>
      <c r="QEE151" s="481"/>
      <c r="QEF151" s="481"/>
      <c r="QEG151" s="481"/>
      <c r="QEH151" s="481"/>
      <c r="QEI151" s="481"/>
      <c r="QEJ151" s="481"/>
      <c r="QEK151" s="481"/>
      <c r="QEL151" s="481"/>
      <c r="QEM151" s="481"/>
      <c r="QEN151" s="481"/>
      <c r="QEO151" s="481"/>
      <c r="QEP151" s="481"/>
      <c r="QEQ151" s="481"/>
      <c r="QER151" s="481"/>
      <c r="QES151" s="481"/>
      <c r="QET151" s="481"/>
      <c r="QEU151" s="481"/>
      <c r="QEV151" s="481"/>
      <c r="QEW151" s="481"/>
      <c r="QEX151" s="481"/>
      <c r="QEY151" s="481"/>
      <c r="QEZ151" s="481"/>
      <c r="QFA151" s="481"/>
      <c r="QFB151" s="481"/>
      <c r="QFC151" s="481"/>
      <c r="QFD151" s="481"/>
      <c r="QFE151" s="481"/>
      <c r="QFF151" s="481"/>
      <c r="QFG151" s="481"/>
      <c r="QFH151" s="481"/>
      <c r="QFI151" s="481"/>
      <c r="QFJ151" s="481"/>
      <c r="QFK151" s="481"/>
      <c r="QFL151" s="481"/>
      <c r="QFM151" s="481"/>
      <c r="QFN151" s="481"/>
      <c r="QFO151" s="481"/>
      <c r="QFP151" s="481"/>
      <c r="QFQ151" s="481"/>
      <c r="QFR151" s="481"/>
      <c r="QFS151" s="481"/>
      <c r="QFT151" s="481"/>
      <c r="QFU151" s="481"/>
      <c r="QFV151" s="481"/>
      <c r="QFW151" s="481"/>
      <c r="QFX151" s="481"/>
      <c r="QFY151" s="481"/>
      <c r="QFZ151" s="481"/>
      <c r="QGA151" s="481"/>
      <c r="QGB151" s="481"/>
      <c r="QGC151" s="481"/>
      <c r="QGD151" s="481"/>
      <c r="QGE151" s="481"/>
      <c r="QGF151" s="481"/>
      <c r="QGG151" s="481"/>
      <c r="QGH151" s="481"/>
      <c r="QGI151" s="481"/>
      <c r="QGJ151" s="481"/>
      <c r="QGK151" s="481"/>
      <c r="QGL151" s="481"/>
      <c r="QGM151" s="481"/>
      <c r="QGN151" s="481"/>
      <c r="QGO151" s="481"/>
      <c r="QGP151" s="481"/>
      <c r="QGQ151" s="481"/>
      <c r="QGR151" s="481"/>
      <c r="QGS151" s="481"/>
      <c r="QGT151" s="481"/>
      <c r="QGU151" s="481"/>
      <c r="QGV151" s="481"/>
      <c r="QGW151" s="481"/>
      <c r="QGX151" s="481"/>
      <c r="QGY151" s="481"/>
      <c r="QGZ151" s="481"/>
      <c r="QHA151" s="481"/>
      <c r="QHB151" s="481"/>
      <c r="QHC151" s="481"/>
      <c r="QHD151" s="481"/>
      <c r="QHE151" s="481"/>
      <c r="QHF151" s="481"/>
      <c r="QHG151" s="481"/>
      <c r="QHH151" s="481"/>
      <c r="QHI151" s="481"/>
      <c r="QHJ151" s="481"/>
      <c r="QHK151" s="481"/>
      <c r="QHL151" s="481"/>
      <c r="QHM151" s="481"/>
      <c r="QHN151" s="481"/>
      <c r="QHO151" s="481"/>
      <c r="QHP151" s="481"/>
      <c r="QHQ151" s="481"/>
      <c r="QHR151" s="481"/>
      <c r="QHS151" s="481"/>
      <c r="QHT151" s="481"/>
      <c r="QHU151" s="481"/>
      <c r="QHV151" s="481"/>
      <c r="QHW151" s="481"/>
      <c r="QHX151" s="481"/>
      <c r="QHY151" s="481"/>
      <c r="QHZ151" s="481"/>
      <c r="QIA151" s="481"/>
      <c r="QIB151" s="481"/>
      <c r="QIC151" s="481"/>
      <c r="QID151" s="481"/>
      <c r="QIE151" s="481"/>
      <c r="QIF151" s="481"/>
      <c r="QIG151" s="481"/>
      <c r="QIH151" s="481"/>
      <c r="QII151" s="481"/>
      <c r="QIJ151" s="481"/>
      <c r="QIK151" s="481"/>
      <c r="QIL151" s="481"/>
      <c r="QIM151" s="481"/>
      <c r="QIN151" s="481"/>
      <c r="QIO151" s="481"/>
      <c r="QIP151" s="481"/>
      <c r="QIQ151" s="481"/>
      <c r="QIR151" s="481"/>
      <c r="QIS151" s="481"/>
      <c r="QIT151" s="481"/>
      <c r="QIU151" s="481"/>
      <c r="QIV151" s="481"/>
      <c r="QIW151" s="481"/>
      <c r="QIX151" s="481"/>
      <c r="QIY151" s="481"/>
      <c r="QIZ151" s="481"/>
      <c r="QJA151" s="481"/>
      <c r="QJB151" s="481"/>
      <c r="QJC151" s="481"/>
      <c r="QJD151" s="481"/>
      <c r="QJE151" s="481"/>
      <c r="QJF151" s="481"/>
      <c r="QJG151" s="481"/>
      <c r="QJH151" s="481"/>
      <c r="QJI151" s="481"/>
      <c r="QJJ151" s="481"/>
      <c r="QJK151" s="481"/>
      <c r="QJL151" s="481"/>
      <c r="QJM151" s="481"/>
      <c r="QJN151" s="481"/>
      <c r="QJO151" s="481"/>
      <c r="QJP151" s="481"/>
      <c r="QJQ151" s="481"/>
      <c r="QJR151" s="481"/>
      <c r="QJS151" s="481"/>
      <c r="QJT151" s="481"/>
      <c r="QJU151" s="481"/>
      <c r="QJV151" s="481"/>
      <c r="QJW151" s="481"/>
      <c r="QJX151" s="481"/>
      <c r="QJY151" s="481"/>
      <c r="QJZ151" s="481"/>
      <c r="QKA151" s="481"/>
      <c r="QKB151" s="481"/>
      <c r="QKC151" s="481"/>
      <c r="QKD151" s="481"/>
      <c r="QKE151" s="481"/>
      <c r="QKF151" s="481"/>
      <c r="QKG151" s="481"/>
      <c r="QKH151" s="481"/>
      <c r="QKI151" s="481"/>
      <c r="QKJ151" s="481"/>
      <c r="QKK151" s="481"/>
      <c r="QKL151" s="481"/>
      <c r="QKM151" s="481"/>
      <c r="QKN151" s="481"/>
      <c r="QKO151" s="481"/>
      <c r="QKP151" s="481"/>
      <c r="QKQ151" s="481"/>
      <c r="QKR151" s="481"/>
      <c r="QKS151" s="481"/>
      <c r="QKT151" s="481"/>
      <c r="QKU151" s="481"/>
      <c r="QKV151" s="481"/>
      <c r="QKW151" s="481"/>
      <c r="QKX151" s="481"/>
      <c r="QKY151" s="481"/>
      <c r="QKZ151" s="481"/>
      <c r="QLA151" s="481"/>
      <c r="QLB151" s="481"/>
      <c r="QLC151" s="481"/>
      <c r="QLD151" s="481"/>
      <c r="QLE151" s="481"/>
      <c r="QLF151" s="481"/>
      <c r="QLG151" s="481"/>
      <c r="QLH151" s="481"/>
      <c r="QLI151" s="481"/>
      <c r="QLJ151" s="481"/>
      <c r="QLK151" s="481"/>
      <c r="QLL151" s="481"/>
      <c r="QLM151" s="481"/>
      <c r="QLN151" s="481"/>
      <c r="QLO151" s="481"/>
      <c r="QLP151" s="481"/>
      <c r="QLQ151" s="481"/>
      <c r="QLR151" s="481"/>
      <c r="QLS151" s="481"/>
      <c r="QLT151" s="481"/>
      <c r="QLU151" s="481"/>
      <c r="QLV151" s="481"/>
      <c r="QLW151" s="481"/>
      <c r="QLX151" s="481"/>
      <c r="QLY151" s="481"/>
      <c r="QLZ151" s="481"/>
      <c r="QMA151" s="481"/>
      <c r="QMB151" s="481"/>
      <c r="QMC151" s="481"/>
      <c r="QMD151" s="481"/>
      <c r="QME151" s="481"/>
      <c r="QMF151" s="481"/>
      <c r="QMG151" s="481"/>
      <c r="QMH151" s="481"/>
      <c r="QMI151" s="481"/>
      <c r="QMJ151" s="481"/>
      <c r="QMK151" s="481"/>
      <c r="QML151" s="481"/>
      <c r="QMM151" s="481"/>
      <c r="QMN151" s="481"/>
      <c r="QMO151" s="481"/>
      <c r="QMP151" s="481"/>
      <c r="QMQ151" s="481"/>
      <c r="QMR151" s="481"/>
      <c r="QMS151" s="481"/>
      <c r="QMT151" s="481"/>
      <c r="QMU151" s="481"/>
      <c r="QMV151" s="481"/>
      <c r="QMW151" s="481"/>
      <c r="QMX151" s="481"/>
      <c r="QMY151" s="481"/>
      <c r="QMZ151" s="481"/>
      <c r="QNA151" s="481"/>
      <c r="QNB151" s="481"/>
      <c r="QNC151" s="481"/>
      <c r="QND151" s="481"/>
      <c r="QNE151" s="481"/>
      <c r="QNF151" s="481"/>
      <c r="QNG151" s="481"/>
      <c r="QNH151" s="481"/>
      <c r="QNI151" s="481"/>
      <c r="QNJ151" s="481"/>
      <c r="QNK151" s="481"/>
      <c r="QNL151" s="481"/>
      <c r="QNM151" s="481"/>
      <c r="QNN151" s="481"/>
      <c r="QNO151" s="481"/>
      <c r="QNP151" s="481"/>
      <c r="QNQ151" s="481"/>
      <c r="QNR151" s="481"/>
      <c r="QNS151" s="481"/>
      <c r="QNT151" s="481"/>
      <c r="QNU151" s="481"/>
      <c r="QNV151" s="481"/>
      <c r="QNW151" s="481"/>
      <c r="QNX151" s="481"/>
      <c r="QNY151" s="481"/>
      <c r="QNZ151" s="481"/>
      <c r="QOA151" s="481"/>
      <c r="QOB151" s="481"/>
      <c r="QOC151" s="481"/>
      <c r="QOD151" s="481"/>
      <c r="QOE151" s="481"/>
      <c r="QOF151" s="481"/>
      <c r="QOG151" s="481"/>
      <c r="QOH151" s="481"/>
      <c r="QOI151" s="481"/>
      <c r="QOJ151" s="481"/>
      <c r="QOK151" s="481"/>
      <c r="QOL151" s="481"/>
      <c r="QOM151" s="481"/>
      <c r="QON151" s="481"/>
      <c r="QOO151" s="481"/>
      <c r="QOP151" s="481"/>
      <c r="QOQ151" s="481"/>
      <c r="QOR151" s="481"/>
      <c r="QOS151" s="481"/>
      <c r="QOT151" s="481"/>
      <c r="QOU151" s="481"/>
      <c r="QOV151" s="481"/>
      <c r="QOW151" s="481"/>
      <c r="QOX151" s="481"/>
      <c r="QOY151" s="481"/>
      <c r="QOZ151" s="481"/>
      <c r="QPA151" s="481"/>
      <c r="QPB151" s="481"/>
      <c r="QPC151" s="481"/>
      <c r="QPD151" s="481"/>
      <c r="QPE151" s="481"/>
      <c r="QPF151" s="481"/>
      <c r="QPG151" s="481"/>
      <c r="QPH151" s="481"/>
      <c r="QPI151" s="481"/>
      <c r="QPJ151" s="481"/>
      <c r="QPK151" s="481"/>
      <c r="QPL151" s="481"/>
      <c r="QPM151" s="481"/>
      <c r="QPN151" s="481"/>
      <c r="QPO151" s="481"/>
      <c r="QPP151" s="481"/>
      <c r="QPQ151" s="481"/>
      <c r="QPR151" s="481"/>
      <c r="QPS151" s="481"/>
      <c r="QPT151" s="481"/>
      <c r="QPU151" s="481"/>
      <c r="QPV151" s="481"/>
      <c r="QPW151" s="481"/>
      <c r="QPX151" s="481"/>
      <c r="QPY151" s="481"/>
      <c r="QPZ151" s="481"/>
      <c r="QQA151" s="481"/>
      <c r="QQB151" s="481"/>
      <c r="QQC151" s="481"/>
      <c r="QQD151" s="481"/>
      <c r="QQE151" s="481"/>
      <c r="QQF151" s="481"/>
      <c r="QQG151" s="481"/>
      <c r="QQH151" s="481"/>
      <c r="QQI151" s="481"/>
      <c r="QQJ151" s="481"/>
      <c r="QQK151" s="481"/>
      <c r="QQL151" s="481"/>
      <c r="QQM151" s="481"/>
      <c r="QQN151" s="481"/>
      <c r="QQO151" s="481"/>
      <c r="QQP151" s="481"/>
      <c r="QQQ151" s="481"/>
      <c r="QQR151" s="481"/>
      <c r="QQS151" s="481"/>
      <c r="QQT151" s="481"/>
      <c r="QQU151" s="481"/>
      <c r="QQV151" s="481"/>
      <c r="QQW151" s="481"/>
      <c r="QQX151" s="481"/>
      <c r="QQY151" s="481"/>
      <c r="QQZ151" s="481"/>
      <c r="QRA151" s="481"/>
      <c r="QRB151" s="481"/>
      <c r="QRC151" s="481"/>
      <c r="QRD151" s="481"/>
      <c r="QRE151" s="481"/>
      <c r="QRF151" s="481"/>
      <c r="QRG151" s="481"/>
      <c r="QRH151" s="481"/>
      <c r="QRI151" s="481"/>
      <c r="QRJ151" s="481"/>
      <c r="QRK151" s="481"/>
      <c r="QRL151" s="481"/>
      <c r="QRM151" s="481"/>
      <c r="QRN151" s="481"/>
      <c r="QRO151" s="481"/>
      <c r="QRP151" s="481"/>
      <c r="QRQ151" s="481"/>
      <c r="QRR151" s="481"/>
      <c r="QRS151" s="481"/>
      <c r="QRT151" s="481"/>
      <c r="QRU151" s="481"/>
      <c r="QRV151" s="481"/>
      <c r="QRW151" s="481"/>
      <c r="QRX151" s="481"/>
      <c r="QRY151" s="481"/>
      <c r="QRZ151" s="481"/>
      <c r="QSA151" s="481"/>
      <c r="QSB151" s="481"/>
      <c r="QSC151" s="481"/>
      <c r="QSD151" s="481"/>
      <c r="QSE151" s="481"/>
      <c r="QSF151" s="481"/>
      <c r="QSG151" s="481"/>
      <c r="QSH151" s="481"/>
      <c r="QSI151" s="481"/>
      <c r="QSJ151" s="481"/>
      <c r="QSK151" s="481"/>
      <c r="QSL151" s="481"/>
      <c r="QSM151" s="481"/>
      <c r="QSN151" s="481"/>
      <c r="QSO151" s="481"/>
      <c r="QSP151" s="481"/>
      <c r="QSQ151" s="481"/>
      <c r="QSR151" s="481"/>
      <c r="QSS151" s="481"/>
      <c r="QST151" s="481"/>
      <c r="QSU151" s="481"/>
      <c r="QSV151" s="481"/>
      <c r="QSW151" s="481"/>
      <c r="QSX151" s="481"/>
      <c r="QSY151" s="481"/>
      <c r="QSZ151" s="481"/>
      <c r="QTA151" s="481"/>
      <c r="QTB151" s="481"/>
      <c r="QTC151" s="481"/>
      <c r="QTD151" s="481"/>
      <c r="QTE151" s="481"/>
      <c r="QTF151" s="481"/>
      <c r="QTG151" s="481"/>
      <c r="QTH151" s="481"/>
      <c r="QTI151" s="481"/>
      <c r="QTJ151" s="481"/>
      <c r="QTK151" s="481"/>
      <c r="QTL151" s="481"/>
      <c r="QTM151" s="481"/>
      <c r="QTN151" s="481"/>
      <c r="QTO151" s="481"/>
      <c r="QTP151" s="481"/>
      <c r="QTQ151" s="481"/>
      <c r="QTR151" s="481"/>
      <c r="QTS151" s="481"/>
      <c r="QTT151" s="481"/>
      <c r="QTU151" s="481"/>
      <c r="QTV151" s="481"/>
      <c r="QTW151" s="481"/>
      <c r="QTX151" s="481"/>
      <c r="QTY151" s="481"/>
      <c r="QTZ151" s="481"/>
      <c r="QUA151" s="481"/>
      <c r="QUB151" s="481"/>
      <c r="QUC151" s="481"/>
      <c r="QUD151" s="481"/>
      <c r="QUE151" s="481"/>
      <c r="QUF151" s="481"/>
      <c r="QUG151" s="481"/>
      <c r="QUH151" s="481"/>
      <c r="QUI151" s="481"/>
      <c r="QUJ151" s="481"/>
      <c r="QUK151" s="481"/>
      <c r="QUL151" s="481"/>
      <c r="QUM151" s="481"/>
      <c r="QUN151" s="481"/>
      <c r="QUO151" s="481"/>
      <c r="QUP151" s="481"/>
      <c r="QUQ151" s="481"/>
      <c r="QUR151" s="481"/>
      <c r="QUS151" s="481"/>
      <c r="QUT151" s="481"/>
      <c r="QUU151" s="481"/>
      <c r="QUV151" s="481"/>
      <c r="QUW151" s="481"/>
      <c r="QUX151" s="481"/>
      <c r="QUY151" s="481"/>
      <c r="QUZ151" s="481"/>
      <c r="QVA151" s="481"/>
      <c r="QVB151" s="481"/>
      <c r="QVC151" s="481"/>
      <c r="QVD151" s="481"/>
      <c r="QVE151" s="481"/>
      <c r="QVF151" s="481"/>
      <c r="QVG151" s="481"/>
      <c r="QVH151" s="481"/>
      <c r="QVI151" s="481"/>
      <c r="QVJ151" s="481"/>
      <c r="QVK151" s="481"/>
      <c r="QVL151" s="481"/>
      <c r="QVM151" s="481"/>
      <c r="QVN151" s="481"/>
      <c r="QVO151" s="481"/>
      <c r="QVP151" s="481"/>
      <c r="QVQ151" s="481"/>
      <c r="QVR151" s="481"/>
      <c r="QVS151" s="481"/>
      <c r="QVT151" s="481"/>
      <c r="QVU151" s="481"/>
      <c r="QVV151" s="481"/>
      <c r="QVW151" s="481"/>
      <c r="QVX151" s="481"/>
      <c r="QVY151" s="481"/>
      <c r="QVZ151" s="481"/>
      <c r="QWA151" s="481"/>
      <c r="QWB151" s="481"/>
      <c r="QWC151" s="481"/>
      <c r="QWD151" s="481"/>
      <c r="QWE151" s="481"/>
      <c r="QWF151" s="481"/>
      <c r="QWG151" s="481"/>
      <c r="QWH151" s="481"/>
      <c r="QWI151" s="481"/>
      <c r="QWJ151" s="481"/>
      <c r="QWK151" s="481"/>
      <c r="QWL151" s="481"/>
      <c r="QWM151" s="481"/>
      <c r="QWN151" s="481"/>
      <c r="QWO151" s="481"/>
      <c r="QWP151" s="481"/>
      <c r="QWQ151" s="481"/>
      <c r="QWR151" s="481"/>
      <c r="QWS151" s="481"/>
      <c r="QWT151" s="481"/>
      <c r="QWU151" s="481"/>
      <c r="QWV151" s="481"/>
      <c r="QWW151" s="481"/>
      <c r="QWX151" s="481"/>
      <c r="QWY151" s="481"/>
      <c r="QWZ151" s="481"/>
      <c r="QXA151" s="481"/>
      <c r="QXB151" s="481"/>
      <c r="QXC151" s="481"/>
      <c r="QXD151" s="481"/>
      <c r="QXE151" s="481"/>
      <c r="QXF151" s="481"/>
      <c r="QXG151" s="481"/>
      <c r="QXH151" s="481"/>
      <c r="QXI151" s="481"/>
      <c r="QXJ151" s="481"/>
      <c r="QXK151" s="481"/>
      <c r="QXL151" s="481"/>
      <c r="QXM151" s="481"/>
      <c r="QXN151" s="481"/>
      <c r="QXO151" s="481"/>
      <c r="QXP151" s="481"/>
      <c r="QXQ151" s="481"/>
      <c r="QXR151" s="481"/>
      <c r="QXS151" s="481"/>
      <c r="QXT151" s="481"/>
      <c r="QXU151" s="481"/>
      <c r="QXV151" s="481"/>
      <c r="QXW151" s="481"/>
      <c r="QXX151" s="481"/>
      <c r="QXY151" s="481"/>
      <c r="QXZ151" s="481"/>
      <c r="QYA151" s="481"/>
      <c r="QYB151" s="481"/>
      <c r="QYC151" s="481"/>
      <c r="QYD151" s="481"/>
      <c r="QYE151" s="481"/>
      <c r="QYF151" s="481"/>
      <c r="QYG151" s="481"/>
      <c r="QYH151" s="481"/>
      <c r="QYI151" s="481"/>
      <c r="QYJ151" s="481"/>
      <c r="QYK151" s="481"/>
      <c r="QYL151" s="481"/>
      <c r="QYM151" s="481"/>
      <c r="QYN151" s="481"/>
      <c r="QYO151" s="481"/>
      <c r="QYP151" s="481"/>
      <c r="QYQ151" s="481"/>
      <c r="QYR151" s="481"/>
      <c r="QYS151" s="481"/>
      <c r="QYT151" s="481"/>
      <c r="QYU151" s="481"/>
      <c r="QYV151" s="481"/>
      <c r="QYW151" s="481"/>
      <c r="QYX151" s="481"/>
      <c r="QYY151" s="481"/>
      <c r="QYZ151" s="481"/>
      <c r="QZA151" s="481"/>
      <c r="QZB151" s="481"/>
      <c r="QZC151" s="481"/>
      <c r="QZD151" s="481"/>
      <c r="QZE151" s="481"/>
      <c r="QZF151" s="481"/>
      <c r="QZG151" s="481"/>
      <c r="QZH151" s="481"/>
      <c r="QZI151" s="481"/>
      <c r="QZJ151" s="481"/>
      <c r="QZK151" s="481"/>
      <c r="QZL151" s="481"/>
      <c r="QZM151" s="481"/>
      <c r="QZN151" s="481"/>
      <c r="QZO151" s="481"/>
      <c r="QZP151" s="481"/>
      <c r="QZQ151" s="481"/>
      <c r="QZR151" s="481"/>
      <c r="QZS151" s="481"/>
      <c r="QZT151" s="481"/>
      <c r="QZU151" s="481"/>
      <c r="QZV151" s="481"/>
      <c r="QZW151" s="481"/>
      <c r="QZX151" s="481"/>
      <c r="QZY151" s="481"/>
      <c r="QZZ151" s="481"/>
      <c r="RAA151" s="481"/>
      <c r="RAB151" s="481"/>
      <c r="RAC151" s="481"/>
      <c r="RAD151" s="481"/>
      <c r="RAE151" s="481"/>
      <c r="RAF151" s="481"/>
      <c r="RAG151" s="481"/>
      <c r="RAH151" s="481"/>
      <c r="RAI151" s="481"/>
      <c r="RAJ151" s="481"/>
      <c r="RAK151" s="481"/>
      <c r="RAL151" s="481"/>
      <c r="RAM151" s="481"/>
      <c r="RAN151" s="481"/>
      <c r="RAO151" s="481"/>
      <c r="RAP151" s="481"/>
      <c r="RAQ151" s="481"/>
      <c r="RAR151" s="481"/>
      <c r="RAS151" s="481"/>
      <c r="RAT151" s="481"/>
      <c r="RAU151" s="481"/>
      <c r="RAV151" s="481"/>
      <c r="RAW151" s="481"/>
      <c r="RAX151" s="481"/>
      <c r="RAY151" s="481"/>
      <c r="RAZ151" s="481"/>
      <c r="RBA151" s="481"/>
      <c r="RBB151" s="481"/>
      <c r="RBC151" s="481"/>
      <c r="RBD151" s="481"/>
      <c r="RBE151" s="481"/>
      <c r="RBF151" s="481"/>
      <c r="RBG151" s="481"/>
      <c r="RBH151" s="481"/>
      <c r="RBI151" s="481"/>
      <c r="RBJ151" s="481"/>
      <c r="RBK151" s="481"/>
      <c r="RBL151" s="481"/>
      <c r="RBM151" s="481"/>
      <c r="RBN151" s="481"/>
      <c r="RBO151" s="481"/>
      <c r="RBP151" s="481"/>
      <c r="RBQ151" s="481"/>
      <c r="RBR151" s="481"/>
      <c r="RBS151" s="481"/>
      <c r="RBT151" s="481"/>
      <c r="RBU151" s="481"/>
      <c r="RBV151" s="481"/>
      <c r="RBW151" s="481"/>
      <c r="RBX151" s="481"/>
      <c r="RBY151" s="481"/>
      <c r="RBZ151" s="481"/>
      <c r="RCA151" s="481"/>
      <c r="RCB151" s="481"/>
      <c r="RCC151" s="481"/>
      <c r="RCD151" s="481"/>
      <c r="RCE151" s="481"/>
      <c r="RCF151" s="481"/>
      <c r="RCG151" s="481"/>
      <c r="RCH151" s="481"/>
      <c r="RCI151" s="481"/>
      <c r="RCJ151" s="481"/>
      <c r="RCK151" s="481"/>
      <c r="RCL151" s="481"/>
      <c r="RCM151" s="481"/>
      <c r="RCN151" s="481"/>
      <c r="RCO151" s="481"/>
      <c r="RCP151" s="481"/>
      <c r="RCQ151" s="481"/>
      <c r="RCR151" s="481"/>
      <c r="RCS151" s="481"/>
      <c r="RCT151" s="481"/>
      <c r="RCU151" s="481"/>
      <c r="RCV151" s="481"/>
      <c r="RCW151" s="481"/>
      <c r="RCX151" s="481"/>
      <c r="RCY151" s="481"/>
      <c r="RCZ151" s="481"/>
      <c r="RDA151" s="481"/>
      <c r="RDB151" s="481"/>
      <c r="RDC151" s="481"/>
      <c r="RDD151" s="481"/>
      <c r="RDE151" s="481"/>
      <c r="RDF151" s="481"/>
      <c r="RDG151" s="481"/>
      <c r="RDH151" s="481"/>
      <c r="RDI151" s="481"/>
      <c r="RDJ151" s="481"/>
      <c r="RDK151" s="481"/>
      <c r="RDL151" s="481"/>
      <c r="RDM151" s="481"/>
      <c r="RDN151" s="481"/>
      <c r="RDO151" s="481"/>
      <c r="RDP151" s="481"/>
      <c r="RDQ151" s="481"/>
      <c r="RDR151" s="481"/>
      <c r="RDS151" s="481"/>
      <c r="RDT151" s="481"/>
      <c r="RDU151" s="481"/>
      <c r="RDV151" s="481"/>
      <c r="RDW151" s="481"/>
      <c r="RDX151" s="481"/>
      <c r="RDY151" s="481"/>
      <c r="RDZ151" s="481"/>
      <c r="REA151" s="481"/>
      <c r="REB151" s="481"/>
      <c r="REC151" s="481"/>
      <c r="RED151" s="481"/>
      <c r="REE151" s="481"/>
      <c r="REF151" s="481"/>
      <c r="REG151" s="481"/>
      <c r="REH151" s="481"/>
      <c r="REI151" s="481"/>
      <c r="REJ151" s="481"/>
      <c r="REK151" s="481"/>
      <c r="REL151" s="481"/>
      <c r="REM151" s="481"/>
      <c r="REN151" s="481"/>
      <c r="REO151" s="481"/>
      <c r="REP151" s="481"/>
      <c r="REQ151" s="481"/>
      <c r="RER151" s="481"/>
      <c r="RES151" s="481"/>
      <c r="RET151" s="481"/>
      <c r="REU151" s="481"/>
      <c r="REV151" s="481"/>
      <c r="REW151" s="481"/>
      <c r="REX151" s="481"/>
      <c r="REY151" s="481"/>
      <c r="REZ151" s="481"/>
      <c r="RFA151" s="481"/>
      <c r="RFB151" s="481"/>
      <c r="RFC151" s="481"/>
      <c r="RFD151" s="481"/>
      <c r="RFE151" s="481"/>
      <c r="RFF151" s="481"/>
      <c r="RFG151" s="481"/>
      <c r="RFH151" s="481"/>
      <c r="RFI151" s="481"/>
      <c r="RFJ151" s="481"/>
      <c r="RFK151" s="481"/>
      <c r="RFL151" s="481"/>
      <c r="RFM151" s="481"/>
      <c r="RFN151" s="481"/>
      <c r="RFO151" s="481"/>
      <c r="RFP151" s="481"/>
      <c r="RFQ151" s="481"/>
      <c r="RFR151" s="481"/>
      <c r="RFS151" s="481"/>
      <c r="RFT151" s="481"/>
      <c r="RFU151" s="481"/>
      <c r="RFV151" s="481"/>
      <c r="RFW151" s="481"/>
      <c r="RFX151" s="481"/>
      <c r="RFY151" s="481"/>
      <c r="RFZ151" s="481"/>
      <c r="RGA151" s="481"/>
      <c r="RGB151" s="481"/>
      <c r="RGC151" s="481"/>
      <c r="RGD151" s="481"/>
      <c r="RGE151" s="481"/>
      <c r="RGF151" s="481"/>
      <c r="RGG151" s="481"/>
      <c r="RGH151" s="481"/>
      <c r="RGI151" s="481"/>
      <c r="RGJ151" s="481"/>
      <c r="RGK151" s="481"/>
      <c r="RGL151" s="481"/>
      <c r="RGM151" s="481"/>
      <c r="RGN151" s="481"/>
      <c r="RGO151" s="481"/>
      <c r="RGP151" s="481"/>
      <c r="RGQ151" s="481"/>
      <c r="RGR151" s="481"/>
      <c r="RGS151" s="481"/>
      <c r="RGT151" s="481"/>
      <c r="RGU151" s="481"/>
      <c r="RGV151" s="481"/>
      <c r="RGW151" s="481"/>
      <c r="RGX151" s="481"/>
      <c r="RGY151" s="481"/>
      <c r="RGZ151" s="481"/>
      <c r="RHA151" s="481"/>
      <c r="RHB151" s="481"/>
      <c r="RHC151" s="481"/>
      <c r="RHD151" s="481"/>
      <c r="RHE151" s="481"/>
      <c r="RHF151" s="481"/>
      <c r="RHG151" s="481"/>
      <c r="RHH151" s="481"/>
      <c r="RHI151" s="481"/>
      <c r="RHJ151" s="481"/>
      <c r="RHK151" s="481"/>
      <c r="RHL151" s="481"/>
      <c r="RHM151" s="481"/>
      <c r="RHN151" s="481"/>
      <c r="RHO151" s="481"/>
      <c r="RHP151" s="481"/>
      <c r="RHQ151" s="481"/>
      <c r="RHR151" s="481"/>
      <c r="RHS151" s="481"/>
      <c r="RHT151" s="481"/>
      <c r="RHU151" s="481"/>
      <c r="RHV151" s="481"/>
      <c r="RHW151" s="481"/>
      <c r="RHX151" s="481"/>
      <c r="RHY151" s="481"/>
      <c r="RHZ151" s="481"/>
      <c r="RIA151" s="481"/>
      <c r="RIB151" s="481"/>
      <c r="RIC151" s="481"/>
      <c r="RID151" s="481"/>
      <c r="RIE151" s="481"/>
      <c r="RIF151" s="481"/>
      <c r="RIG151" s="481"/>
      <c r="RIH151" s="481"/>
      <c r="RII151" s="481"/>
      <c r="RIJ151" s="481"/>
      <c r="RIK151" s="481"/>
      <c r="RIL151" s="481"/>
      <c r="RIM151" s="481"/>
      <c r="RIN151" s="481"/>
      <c r="RIO151" s="481"/>
      <c r="RIP151" s="481"/>
      <c r="RIQ151" s="481"/>
      <c r="RIR151" s="481"/>
      <c r="RIS151" s="481"/>
      <c r="RIT151" s="481"/>
      <c r="RIU151" s="481"/>
      <c r="RIV151" s="481"/>
      <c r="RIW151" s="481"/>
      <c r="RIX151" s="481"/>
      <c r="RIY151" s="481"/>
      <c r="RIZ151" s="481"/>
      <c r="RJA151" s="481"/>
      <c r="RJB151" s="481"/>
      <c r="RJC151" s="481"/>
      <c r="RJD151" s="481"/>
      <c r="RJE151" s="481"/>
      <c r="RJF151" s="481"/>
      <c r="RJG151" s="481"/>
      <c r="RJH151" s="481"/>
      <c r="RJI151" s="481"/>
      <c r="RJJ151" s="481"/>
      <c r="RJK151" s="481"/>
      <c r="RJL151" s="481"/>
      <c r="RJM151" s="481"/>
      <c r="RJN151" s="481"/>
      <c r="RJO151" s="481"/>
      <c r="RJP151" s="481"/>
      <c r="RJQ151" s="481"/>
      <c r="RJR151" s="481"/>
      <c r="RJS151" s="481"/>
      <c r="RJT151" s="481"/>
      <c r="RJU151" s="481"/>
      <c r="RJV151" s="481"/>
      <c r="RJW151" s="481"/>
      <c r="RJX151" s="481"/>
      <c r="RJY151" s="481"/>
      <c r="RJZ151" s="481"/>
      <c r="RKA151" s="481"/>
      <c r="RKB151" s="481"/>
      <c r="RKC151" s="481"/>
      <c r="RKD151" s="481"/>
      <c r="RKE151" s="481"/>
      <c r="RKF151" s="481"/>
      <c r="RKG151" s="481"/>
      <c r="RKH151" s="481"/>
      <c r="RKI151" s="481"/>
      <c r="RKJ151" s="481"/>
      <c r="RKK151" s="481"/>
      <c r="RKL151" s="481"/>
      <c r="RKM151" s="481"/>
      <c r="RKN151" s="481"/>
      <c r="RKO151" s="481"/>
      <c r="RKP151" s="481"/>
      <c r="RKQ151" s="481"/>
      <c r="RKR151" s="481"/>
      <c r="RKS151" s="481"/>
      <c r="RKT151" s="481"/>
      <c r="RKU151" s="481"/>
      <c r="RKV151" s="481"/>
      <c r="RKW151" s="481"/>
      <c r="RKX151" s="481"/>
      <c r="RKY151" s="481"/>
      <c r="RKZ151" s="481"/>
      <c r="RLA151" s="481"/>
      <c r="RLB151" s="481"/>
      <c r="RLC151" s="481"/>
      <c r="RLD151" s="481"/>
      <c r="RLE151" s="481"/>
      <c r="RLF151" s="481"/>
      <c r="RLG151" s="481"/>
      <c r="RLH151" s="481"/>
      <c r="RLI151" s="481"/>
      <c r="RLJ151" s="481"/>
      <c r="RLK151" s="481"/>
      <c r="RLL151" s="481"/>
      <c r="RLM151" s="481"/>
      <c r="RLN151" s="481"/>
      <c r="RLO151" s="481"/>
      <c r="RLP151" s="481"/>
      <c r="RLQ151" s="481"/>
      <c r="RLR151" s="481"/>
      <c r="RLS151" s="481"/>
      <c r="RLT151" s="481"/>
      <c r="RLU151" s="481"/>
      <c r="RLV151" s="481"/>
      <c r="RLW151" s="481"/>
      <c r="RLX151" s="481"/>
      <c r="RLY151" s="481"/>
      <c r="RLZ151" s="481"/>
      <c r="RMA151" s="481"/>
      <c r="RMB151" s="481"/>
      <c r="RMC151" s="481"/>
      <c r="RMD151" s="481"/>
      <c r="RME151" s="481"/>
      <c r="RMF151" s="481"/>
      <c r="RMG151" s="481"/>
      <c r="RMH151" s="481"/>
      <c r="RMI151" s="481"/>
      <c r="RMJ151" s="481"/>
      <c r="RMK151" s="481"/>
      <c r="RML151" s="481"/>
      <c r="RMM151" s="481"/>
      <c r="RMN151" s="481"/>
      <c r="RMO151" s="481"/>
      <c r="RMP151" s="481"/>
      <c r="RMQ151" s="481"/>
      <c r="RMR151" s="481"/>
      <c r="RMS151" s="481"/>
      <c r="RMT151" s="481"/>
      <c r="RMU151" s="481"/>
      <c r="RMV151" s="481"/>
      <c r="RMW151" s="481"/>
      <c r="RMX151" s="481"/>
      <c r="RMY151" s="481"/>
      <c r="RMZ151" s="481"/>
      <c r="RNA151" s="481"/>
      <c r="RNB151" s="481"/>
      <c r="RNC151" s="481"/>
      <c r="RND151" s="481"/>
      <c r="RNE151" s="481"/>
      <c r="RNF151" s="481"/>
      <c r="RNG151" s="481"/>
      <c r="RNH151" s="481"/>
      <c r="RNI151" s="481"/>
      <c r="RNJ151" s="481"/>
      <c r="RNK151" s="481"/>
      <c r="RNL151" s="481"/>
      <c r="RNM151" s="481"/>
      <c r="RNN151" s="481"/>
      <c r="RNO151" s="481"/>
      <c r="RNP151" s="481"/>
      <c r="RNQ151" s="481"/>
      <c r="RNR151" s="481"/>
      <c r="RNS151" s="481"/>
      <c r="RNT151" s="481"/>
      <c r="RNU151" s="481"/>
      <c r="RNV151" s="481"/>
      <c r="RNW151" s="481"/>
      <c r="RNX151" s="481"/>
      <c r="RNY151" s="481"/>
      <c r="RNZ151" s="481"/>
      <c r="ROA151" s="481"/>
      <c r="ROB151" s="481"/>
      <c r="ROC151" s="481"/>
      <c r="ROD151" s="481"/>
      <c r="ROE151" s="481"/>
      <c r="ROF151" s="481"/>
      <c r="ROG151" s="481"/>
      <c r="ROH151" s="481"/>
      <c r="ROI151" s="481"/>
      <c r="ROJ151" s="481"/>
      <c r="ROK151" s="481"/>
      <c r="ROL151" s="481"/>
      <c r="ROM151" s="481"/>
      <c r="RON151" s="481"/>
      <c r="ROO151" s="481"/>
      <c r="ROP151" s="481"/>
      <c r="ROQ151" s="481"/>
      <c r="ROR151" s="481"/>
      <c r="ROS151" s="481"/>
      <c r="ROT151" s="481"/>
      <c r="ROU151" s="481"/>
      <c r="ROV151" s="481"/>
      <c r="ROW151" s="481"/>
      <c r="ROX151" s="481"/>
      <c r="ROY151" s="481"/>
      <c r="ROZ151" s="481"/>
      <c r="RPA151" s="481"/>
      <c r="RPB151" s="481"/>
      <c r="RPC151" s="481"/>
      <c r="RPD151" s="481"/>
      <c r="RPE151" s="481"/>
      <c r="RPF151" s="481"/>
      <c r="RPG151" s="481"/>
      <c r="RPH151" s="481"/>
      <c r="RPI151" s="481"/>
      <c r="RPJ151" s="481"/>
      <c r="RPK151" s="481"/>
      <c r="RPL151" s="481"/>
      <c r="RPM151" s="481"/>
      <c r="RPN151" s="481"/>
      <c r="RPO151" s="481"/>
      <c r="RPP151" s="481"/>
      <c r="RPQ151" s="481"/>
      <c r="RPR151" s="481"/>
      <c r="RPS151" s="481"/>
      <c r="RPT151" s="481"/>
      <c r="RPU151" s="481"/>
      <c r="RPV151" s="481"/>
      <c r="RPW151" s="481"/>
      <c r="RPX151" s="481"/>
      <c r="RPY151" s="481"/>
      <c r="RPZ151" s="481"/>
      <c r="RQA151" s="481"/>
      <c r="RQB151" s="481"/>
      <c r="RQC151" s="481"/>
      <c r="RQD151" s="481"/>
      <c r="RQE151" s="481"/>
      <c r="RQF151" s="481"/>
      <c r="RQG151" s="481"/>
      <c r="RQH151" s="481"/>
      <c r="RQI151" s="481"/>
      <c r="RQJ151" s="481"/>
      <c r="RQK151" s="481"/>
      <c r="RQL151" s="481"/>
      <c r="RQM151" s="481"/>
      <c r="RQN151" s="481"/>
      <c r="RQO151" s="481"/>
      <c r="RQP151" s="481"/>
      <c r="RQQ151" s="481"/>
      <c r="RQR151" s="481"/>
      <c r="RQS151" s="481"/>
      <c r="RQT151" s="481"/>
      <c r="RQU151" s="481"/>
      <c r="RQV151" s="481"/>
      <c r="RQW151" s="481"/>
      <c r="RQX151" s="481"/>
      <c r="RQY151" s="481"/>
      <c r="RQZ151" s="481"/>
      <c r="RRA151" s="481"/>
      <c r="RRB151" s="481"/>
      <c r="RRC151" s="481"/>
      <c r="RRD151" s="481"/>
      <c r="RRE151" s="481"/>
      <c r="RRF151" s="481"/>
      <c r="RRG151" s="481"/>
      <c r="RRH151" s="481"/>
      <c r="RRI151" s="481"/>
      <c r="RRJ151" s="481"/>
      <c r="RRK151" s="481"/>
      <c r="RRL151" s="481"/>
      <c r="RRM151" s="481"/>
      <c r="RRN151" s="481"/>
      <c r="RRO151" s="481"/>
      <c r="RRP151" s="481"/>
      <c r="RRQ151" s="481"/>
      <c r="RRR151" s="481"/>
      <c r="RRS151" s="481"/>
      <c r="RRT151" s="481"/>
      <c r="RRU151" s="481"/>
      <c r="RRV151" s="481"/>
      <c r="RRW151" s="481"/>
      <c r="RRX151" s="481"/>
      <c r="RRY151" s="481"/>
      <c r="RRZ151" s="481"/>
      <c r="RSA151" s="481"/>
      <c r="RSB151" s="481"/>
      <c r="RSC151" s="481"/>
      <c r="RSD151" s="481"/>
      <c r="RSE151" s="481"/>
      <c r="RSF151" s="481"/>
      <c r="RSG151" s="481"/>
      <c r="RSH151" s="481"/>
      <c r="RSI151" s="481"/>
      <c r="RSJ151" s="481"/>
      <c r="RSK151" s="481"/>
      <c r="RSL151" s="481"/>
      <c r="RSM151" s="481"/>
      <c r="RSN151" s="481"/>
      <c r="RSO151" s="481"/>
      <c r="RSP151" s="481"/>
      <c r="RSQ151" s="481"/>
      <c r="RSR151" s="481"/>
      <c r="RSS151" s="481"/>
      <c r="RST151" s="481"/>
      <c r="RSU151" s="481"/>
      <c r="RSV151" s="481"/>
      <c r="RSW151" s="481"/>
      <c r="RSX151" s="481"/>
      <c r="RSY151" s="481"/>
      <c r="RSZ151" s="481"/>
      <c r="RTA151" s="481"/>
      <c r="RTB151" s="481"/>
      <c r="RTC151" s="481"/>
      <c r="RTD151" s="481"/>
      <c r="RTE151" s="481"/>
      <c r="RTF151" s="481"/>
      <c r="RTG151" s="481"/>
      <c r="RTH151" s="481"/>
      <c r="RTI151" s="481"/>
      <c r="RTJ151" s="481"/>
      <c r="RTK151" s="481"/>
      <c r="RTL151" s="481"/>
      <c r="RTM151" s="481"/>
      <c r="RTN151" s="481"/>
      <c r="RTO151" s="481"/>
      <c r="RTP151" s="481"/>
      <c r="RTQ151" s="481"/>
      <c r="RTR151" s="481"/>
      <c r="RTS151" s="481"/>
      <c r="RTT151" s="481"/>
      <c r="RTU151" s="481"/>
      <c r="RTV151" s="481"/>
      <c r="RTW151" s="481"/>
      <c r="RTX151" s="481"/>
      <c r="RTY151" s="481"/>
      <c r="RTZ151" s="481"/>
      <c r="RUA151" s="481"/>
      <c r="RUB151" s="481"/>
      <c r="RUC151" s="481"/>
      <c r="RUD151" s="481"/>
      <c r="RUE151" s="481"/>
      <c r="RUF151" s="481"/>
      <c r="RUG151" s="481"/>
      <c r="RUH151" s="481"/>
      <c r="RUI151" s="481"/>
      <c r="RUJ151" s="481"/>
      <c r="RUK151" s="481"/>
      <c r="RUL151" s="481"/>
      <c r="RUM151" s="481"/>
      <c r="RUN151" s="481"/>
      <c r="RUO151" s="481"/>
      <c r="RUP151" s="481"/>
      <c r="RUQ151" s="481"/>
      <c r="RUR151" s="481"/>
      <c r="RUS151" s="481"/>
      <c r="RUT151" s="481"/>
      <c r="RUU151" s="481"/>
      <c r="RUV151" s="481"/>
      <c r="RUW151" s="481"/>
      <c r="RUX151" s="481"/>
      <c r="RUY151" s="481"/>
      <c r="RUZ151" s="481"/>
      <c r="RVA151" s="481"/>
      <c r="RVB151" s="481"/>
      <c r="RVC151" s="481"/>
      <c r="RVD151" s="481"/>
      <c r="RVE151" s="481"/>
      <c r="RVF151" s="481"/>
      <c r="RVG151" s="481"/>
      <c r="RVH151" s="481"/>
      <c r="RVI151" s="481"/>
      <c r="RVJ151" s="481"/>
      <c r="RVK151" s="481"/>
      <c r="RVL151" s="481"/>
      <c r="RVM151" s="481"/>
      <c r="RVN151" s="481"/>
      <c r="RVO151" s="481"/>
      <c r="RVP151" s="481"/>
      <c r="RVQ151" s="481"/>
      <c r="RVR151" s="481"/>
      <c r="RVS151" s="481"/>
      <c r="RVT151" s="481"/>
      <c r="RVU151" s="481"/>
      <c r="RVV151" s="481"/>
      <c r="RVW151" s="481"/>
      <c r="RVX151" s="481"/>
      <c r="RVY151" s="481"/>
      <c r="RVZ151" s="481"/>
      <c r="RWA151" s="481"/>
      <c r="RWB151" s="481"/>
      <c r="RWC151" s="481"/>
      <c r="RWD151" s="481"/>
      <c r="RWE151" s="481"/>
      <c r="RWF151" s="481"/>
      <c r="RWG151" s="481"/>
      <c r="RWH151" s="481"/>
      <c r="RWI151" s="481"/>
      <c r="RWJ151" s="481"/>
      <c r="RWK151" s="481"/>
      <c r="RWL151" s="481"/>
      <c r="RWM151" s="481"/>
      <c r="RWN151" s="481"/>
      <c r="RWO151" s="481"/>
      <c r="RWP151" s="481"/>
      <c r="RWQ151" s="481"/>
      <c r="RWR151" s="481"/>
      <c r="RWS151" s="481"/>
      <c r="RWT151" s="481"/>
      <c r="RWU151" s="481"/>
      <c r="RWV151" s="481"/>
      <c r="RWW151" s="481"/>
      <c r="RWX151" s="481"/>
      <c r="RWY151" s="481"/>
      <c r="RWZ151" s="481"/>
      <c r="RXA151" s="481"/>
      <c r="RXB151" s="481"/>
      <c r="RXC151" s="481"/>
      <c r="RXD151" s="481"/>
      <c r="RXE151" s="481"/>
      <c r="RXF151" s="481"/>
      <c r="RXG151" s="481"/>
      <c r="RXH151" s="481"/>
      <c r="RXI151" s="481"/>
      <c r="RXJ151" s="481"/>
      <c r="RXK151" s="481"/>
      <c r="RXL151" s="481"/>
      <c r="RXM151" s="481"/>
      <c r="RXN151" s="481"/>
      <c r="RXO151" s="481"/>
      <c r="RXP151" s="481"/>
      <c r="RXQ151" s="481"/>
      <c r="RXR151" s="481"/>
      <c r="RXS151" s="481"/>
      <c r="RXT151" s="481"/>
      <c r="RXU151" s="481"/>
      <c r="RXV151" s="481"/>
      <c r="RXW151" s="481"/>
      <c r="RXX151" s="481"/>
      <c r="RXY151" s="481"/>
      <c r="RXZ151" s="481"/>
      <c r="RYA151" s="481"/>
      <c r="RYB151" s="481"/>
      <c r="RYC151" s="481"/>
      <c r="RYD151" s="481"/>
      <c r="RYE151" s="481"/>
      <c r="RYF151" s="481"/>
      <c r="RYG151" s="481"/>
      <c r="RYH151" s="481"/>
      <c r="RYI151" s="481"/>
      <c r="RYJ151" s="481"/>
      <c r="RYK151" s="481"/>
      <c r="RYL151" s="481"/>
      <c r="RYM151" s="481"/>
      <c r="RYN151" s="481"/>
      <c r="RYO151" s="481"/>
      <c r="RYP151" s="481"/>
      <c r="RYQ151" s="481"/>
      <c r="RYR151" s="481"/>
      <c r="RYS151" s="481"/>
      <c r="RYT151" s="481"/>
      <c r="RYU151" s="481"/>
      <c r="RYV151" s="481"/>
      <c r="RYW151" s="481"/>
      <c r="RYX151" s="481"/>
      <c r="RYY151" s="481"/>
      <c r="RYZ151" s="481"/>
      <c r="RZA151" s="481"/>
      <c r="RZB151" s="481"/>
      <c r="RZC151" s="481"/>
      <c r="RZD151" s="481"/>
      <c r="RZE151" s="481"/>
      <c r="RZF151" s="481"/>
      <c r="RZG151" s="481"/>
      <c r="RZH151" s="481"/>
      <c r="RZI151" s="481"/>
      <c r="RZJ151" s="481"/>
      <c r="RZK151" s="481"/>
      <c r="RZL151" s="481"/>
      <c r="RZM151" s="481"/>
      <c r="RZN151" s="481"/>
      <c r="RZO151" s="481"/>
      <c r="RZP151" s="481"/>
      <c r="RZQ151" s="481"/>
      <c r="RZR151" s="481"/>
      <c r="RZS151" s="481"/>
      <c r="RZT151" s="481"/>
      <c r="RZU151" s="481"/>
      <c r="RZV151" s="481"/>
      <c r="RZW151" s="481"/>
      <c r="RZX151" s="481"/>
      <c r="RZY151" s="481"/>
      <c r="RZZ151" s="481"/>
      <c r="SAA151" s="481"/>
      <c r="SAB151" s="481"/>
      <c r="SAC151" s="481"/>
      <c r="SAD151" s="481"/>
      <c r="SAE151" s="481"/>
      <c r="SAF151" s="481"/>
      <c r="SAG151" s="481"/>
      <c r="SAH151" s="481"/>
      <c r="SAI151" s="481"/>
      <c r="SAJ151" s="481"/>
      <c r="SAK151" s="481"/>
      <c r="SAL151" s="481"/>
      <c r="SAM151" s="481"/>
      <c r="SAN151" s="481"/>
      <c r="SAO151" s="481"/>
      <c r="SAP151" s="481"/>
      <c r="SAQ151" s="481"/>
      <c r="SAR151" s="481"/>
      <c r="SAS151" s="481"/>
      <c r="SAT151" s="481"/>
      <c r="SAU151" s="481"/>
      <c r="SAV151" s="481"/>
      <c r="SAW151" s="481"/>
      <c r="SAX151" s="481"/>
      <c r="SAY151" s="481"/>
      <c r="SAZ151" s="481"/>
      <c r="SBA151" s="481"/>
      <c r="SBB151" s="481"/>
      <c r="SBC151" s="481"/>
      <c r="SBD151" s="481"/>
      <c r="SBE151" s="481"/>
      <c r="SBF151" s="481"/>
      <c r="SBG151" s="481"/>
      <c r="SBH151" s="481"/>
      <c r="SBI151" s="481"/>
      <c r="SBJ151" s="481"/>
      <c r="SBK151" s="481"/>
      <c r="SBL151" s="481"/>
      <c r="SBM151" s="481"/>
      <c r="SBN151" s="481"/>
      <c r="SBO151" s="481"/>
      <c r="SBP151" s="481"/>
      <c r="SBQ151" s="481"/>
      <c r="SBR151" s="481"/>
      <c r="SBS151" s="481"/>
      <c r="SBT151" s="481"/>
      <c r="SBU151" s="481"/>
      <c r="SBV151" s="481"/>
      <c r="SBW151" s="481"/>
      <c r="SBX151" s="481"/>
      <c r="SBY151" s="481"/>
      <c r="SBZ151" s="481"/>
      <c r="SCA151" s="481"/>
      <c r="SCB151" s="481"/>
      <c r="SCC151" s="481"/>
      <c r="SCD151" s="481"/>
      <c r="SCE151" s="481"/>
      <c r="SCF151" s="481"/>
      <c r="SCG151" s="481"/>
      <c r="SCH151" s="481"/>
      <c r="SCI151" s="481"/>
      <c r="SCJ151" s="481"/>
      <c r="SCK151" s="481"/>
      <c r="SCL151" s="481"/>
      <c r="SCM151" s="481"/>
      <c r="SCN151" s="481"/>
      <c r="SCO151" s="481"/>
      <c r="SCP151" s="481"/>
      <c r="SCQ151" s="481"/>
      <c r="SCR151" s="481"/>
      <c r="SCS151" s="481"/>
      <c r="SCT151" s="481"/>
      <c r="SCU151" s="481"/>
      <c r="SCV151" s="481"/>
      <c r="SCW151" s="481"/>
      <c r="SCX151" s="481"/>
      <c r="SCY151" s="481"/>
      <c r="SCZ151" s="481"/>
      <c r="SDA151" s="481"/>
      <c r="SDB151" s="481"/>
      <c r="SDC151" s="481"/>
      <c r="SDD151" s="481"/>
      <c r="SDE151" s="481"/>
      <c r="SDF151" s="481"/>
      <c r="SDG151" s="481"/>
      <c r="SDH151" s="481"/>
      <c r="SDI151" s="481"/>
      <c r="SDJ151" s="481"/>
      <c r="SDK151" s="481"/>
      <c r="SDL151" s="481"/>
      <c r="SDM151" s="481"/>
      <c r="SDN151" s="481"/>
      <c r="SDO151" s="481"/>
      <c r="SDP151" s="481"/>
      <c r="SDQ151" s="481"/>
      <c r="SDR151" s="481"/>
      <c r="SDS151" s="481"/>
      <c r="SDT151" s="481"/>
      <c r="SDU151" s="481"/>
      <c r="SDV151" s="481"/>
      <c r="SDW151" s="481"/>
      <c r="SDX151" s="481"/>
      <c r="SDY151" s="481"/>
      <c r="SDZ151" s="481"/>
      <c r="SEA151" s="481"/>
      <c r="SEB151" s="481"/>
      <c r="SEC151" s="481"/>
      <c r="SED151" s="481"/>
      <c r="SEE151" s="481"/>
      <c r="SEF151" s="481"/>
      <c r="SEG151" s="481"/>
      <c r="SEH151" s="481"/>
      <c r="SEI151" s="481"/>
      <c r="SEJ151" s="481"/>
      <c r="SEK151" s="481"/>
      <c r="SEL151" s="481"/>
      <c r="SEM151" s="481"/>
      <c r="SEN151" s="481"/>
      <c r="SEO151" s="481"/>
      <c r="SEP151" s="481"/>
      <c r="SEQ151" s="481"/>
      <c r="SER151" s="481"/>
      <c r="SES151" s="481"/>
      <c r="SET151" s="481"/>
      <c r="SEU151" s="481"/>
      <c r="SEV151" s="481"/>
      <c r="SEW151" s="481"/>
      <c r="SEX151" s="481"/>
      <c r="SEY151" s="481"/>
      <c r="SEZ151" s="481"/>
      <c r="SFA151" s="481"/>
      <c r="SFB151" s="481"/>
      <c r="SFC151" s="481"/>
      <c r="SFD151" s="481"/>
      <c r="SFE151" s="481"/>
      <c r="SFF151" s="481"/>
      <c r="SFG151" s="481"/>
      <c r="SFH151" s="481"/>
      <c r="SFI151" s="481"/>
      <c r="SFJ151" s="481"/>
      <c r="SFK151" s="481"/>
      <c r="SFL151" s="481"/>
      <c r="SFM151" s="481"/>
      <c r="SFN151" s="481"/>
      <c r="SFO151" s="481"/>
      <c r="SFP151" s="481"/>
      <c r="SFQ151" s="481"/>
      <c r="SFR151" s="481"/>
      <c r="SFS151" s="481"/>
      <c r="SFT151" s="481"/>
      <c r="SFU151" s="481"/>
      <c r="SFV151" s="481"/>
      <c r="SFW151" s="481"/>
      <c r="SFX151" s="481"/>
      <c r="SFY151" s="481"/>
      <c r="SFZ151" s="481"/>
      <c r="SGA151" s="481"/>
      <c r="SGB151" s="481"/>
      <c r="SGC151" s="481"/>
      <c r="SGD151" s="481"/>
      <c r="SGE151" s="481"/>
      <c r="SGF151" s="481"/>
      <c r="SGG151" s="481"/>
      <c r="SGH151" s="481"/>
      <c r="SGI151" s="481"/>
      <c r="SGJ151" s="481"/>
      <c r="SGK151" s="481"/>
      <c r="SGL151" s="481"/>
      <c r="SGM151" s="481"/>
      <c r="SGN151" s="481"/>
      <c r="SGO151" s="481"/>
      <c r="SGP151" s="481"/>
      <c r="SGQ151" s="481"/>
      <c r="SGR151" s="481"/>
      <c r="SGS151" s="481"/>
      <c r="SGT151" s="481"/>
      <c r="SGU151" s="481"/>
      <c r="SGV151" s="481"/>
      <c r="SGW151" s="481"/>
      <c r="SGX151" s="481"/>
      <c r="SGY151" s="481"/>
      <c r="SGZ151" s="481"/>
      <c r="SHA151" s="481"/>
      <c r="SHB151" s="481"/>
      <c r="SHC151" s="481"/>
      <c r="SHD151" s="481"/>
      <c r="SHE151" s="481"/>
      <c r="SHF151" s="481"/>
      <c r="SHG151" s="481"/>
      <c r="SHH151" s="481"/>
      <c r="SHI151" s="481"/>
      <c r="SHJ151" s="481"/>
      <c r="SHK151" s="481"/>
      <c r="SHL151" s="481"/>
      <c r="SHM151" s="481"/>
      <c r="SHN151" s="481"/>
      <c r="SHO151" s="481"/>
      <c r="SHP151" s="481"/>
      <c r="SHQ151" s="481"/>
      <c r="SHR151" s="481"/>
      <c r="SHS151" s="481"/>
      <c r="SHT151" s="481"/>
      <c r="SHU151" s="481"/>
      <c r="SHV151" s="481"/>
      <c r="SHW151" s="481"/>
      <c r="SHX151" s="481"/>
      <c r="SHY151" s="481"/>
      <c r="SHZ151" s="481"/>
      <c r="SIA151" s="481"/>
      <c r="SIB151" s="481"/>
      <c r="SIC151" s="481"/>
      <c r="SID151" s="481"/>
      <c r="SIE151" s="481"/>
      <c r="SIF151" s="481"/>
      <c r="SIG151" s="481"/>
      <c r="SIH151" s="481"/>
      <c r="SII151" s="481"/>
      <c r="SIJ151" s="481"/>
      <c r="SIK151" s="481"/>
      <c r="SIL151" s="481"/>
      <c r="SIM151" s="481"/>
      <c r="SIN151" s="481"/>
      <c r="SIO151" s="481"/>
      <c r="SIP151" s="481"/>
      <c r="SIQ151" s="481"/>
      <c r="SIR151" s="481"/>
      <c r="SIS151" s="481"/>
      <c r="SIT151" s="481"/>
      <c r="SIU151" s="481"/>
      <c r="SIV151" s="481"/>
      <c r="SIW151" s="481"/>
      <c r="SIX151" s="481"/>
      <c r="SIY151" s="481"/>
      <c r="SIZ151" s="481"/>
      <c r="SJA151" s="481"/>
      <c r="SJB151" s="481"/>
      <c r="SJC151" s="481"/>
      <c r="SJD151" s="481"/>
      <c r="SJE151" s="481"/>
      <c r="SJF151" s="481"/>
      <c r="SJG151" s="481"/>
      <c r="SJH151" s="481"/>
      <c r="SJI151" s="481"/>
      <c r="SJJ151" s="481"/>
      <c r="SJK151" s="481"/>
      <c r="SJL151" s="481"/>
      <c r="SJM151" s="481"/>
      <c r="SJN151" s="481"/>
      <c r="SJO151" s="481"/>
      <c r="SJP151" s="481"/>
      <c r="SJQ151" s="481"/>
      <c r="SJR151" s="481"/>
      <c r="SJS151" s="481"/>
      <c r="SJT151" s="481"/>
      <c r="SJU151" s="481"/>
      <c r="SJV151" s="481"/>
      <c r="SJW151" s="481"/>
      <c r="SJX151" s="481"/>
      <c r="SJY151" s="481"/>
      <c r="SJZ151" s="481"/>
      <c r="SKA151" s="481"/>
      <c r="SKB151" s="481"/>
      <c r="SKC151" s="481"/>
      <c r="SKD151" s="481"/>
      <c r="SKE151" s="481"/>
      <c r="SKF151" s="481"/>
      <c r="SKG151" s="481"/>
      <c r="SKH151" s="481"/>
      <c r="SKI151" s="481"/>
      <c r="SKJ151" s="481"/>
      <c r="SKK151" s="481"/>
      <c r="SKL151" s="481"/>
      <c r="SKM151" s="481"/>
      <c r="SKN151" s="481"/>
      <c r="SKO151" s="481"/>
      <c r="SKP151" s="481"/>
      <c r="SKQ151" s="481"/>
      <c r="SKR151" s="481"/>
      <c r="SKS151" s="481"/>
      <c r="SKT151" s="481"/>
      <c r="SKU151" s="481"/>
      <c r="SKV151" s="481"/>
      <c r="SKW151" s="481"/>
      <c r="SKX151" s="481"/>
      <c r="SKY151" s="481"/>
      <c r="SKZ151" s="481"/>
      <c r="SLA151" s="481"/>
      <c r="SLB151" s="481"/>
      <c r="SLC151" s="481"/>
      <c r="SLD151" s="481"/>
      <c r="SLE151" s="481"/>
      <c r="SLF151" s="481"/>
      <c r="SLG151" s="481"/>
      <c r="SLH151" s="481"/>
      <c r="SLI151" s="481"/>
      <c r="SLJ151" s="481"/>
      <c r="SLK151" s="481"/>
      <c r="SLL151" s="481"/>
      <c r="SLM151" s="481"/>
      <c r="SLN151" s="481"/>
      <c r="SLO151" s="481"/>
      <c r="SLP151" s="481"/>
      <c r="SLQ151" s="481"/>
      <c r="SLR151" s="481"/>
      <c r="SLS151" s="481"/>
      <c r="SLT151" s="481"/>
      <c r="SLU151" s="481"/>
      <c r="SLV151" s="481"/>
      <c r="SLW151" s="481"/>
      <c r="SLX151" s="481"/>
      <c r="SLY151" s="481"/>
      <c r="SLZ151" s="481"/>
      <c r="SMA151" s="481"/>
      <c r="SMB151" s="481"/>
      <c r="SMC151" s="481"/>
      <c r="SMD151" s="481"/>
      <c r="SME151" s="481"/>
      <c r="SMF151" s="481"/>
      <c r="SMG151" s="481"/>
      <c r="SMH151" s="481"/>
      <c r="SMI151" s="481"/>
      <c r="SMJ151" s="481"/>
      <c r="SMK151" s="481"/>
      <c r="SML151" s="481"/>
      <c r="SMM151" s="481"/>
      <c r="SMN151" s="481"/>
      <c r="SMO151" s="481"/>
      <c r="SMP151" s="481"/>
      <c r="SMQ151" s="481"/>
      <c r="SMR151" s="481"/>
      <c r="SMS151" s="481"/>
      <c r="SMT151" s="481"/>
      <c r="SMU151" s="481"/>
      <c r="SMV151" s="481"/>
      <c r="SMW151" s="481"/>
      <c r="SMX151" s="481"/>
      <c r="SMY151" s="481"/>
      <c r="SMZ151" s="481"/>
      <c r="SNA151" s="481"/>
      <c r="SNB151" s="481"/>
      <c r="SNC151" s="481"/>
      <c r="SND151" s="481"/>
      <c r="SNE151" s="481"/>
      <c r="SNF151" s="481"/>
      <c r="SNG151" s="481"/>
      <c r="SNH151" s="481"/>
      <c r="SNI151" s="481"/>
      <c r="SNJ151" s="481"/>
      <c r="SNK151" s="481"/>
      <c r="SNL151" s="481"/>
      <c r="SNM151" s="481"/>
      <c r="SNN151" s="481"/>
      <c r="SNO151" s="481"/>
      <c r="SNP151" s="481"/>
      <c r="SNQ151" s="481"/>
      <c r="SNR151" s="481"/>
      <c r="SNS151" s="481"/>
      <c r="SNT151" s="481"/>
      <c r="SNU151" s="481"/>
      <c r="SNV151" s="481"/>
      <c r="SNW151" s="481"/>
      <c r="SNX151" s="481"/>
      <c r="SNY151" s="481"/>
      <c r="SNZ151" s="481"/>
      <c r="SOA151" s="481"/>
      <c r="SOB151" s="481"/>
      <c r="SOC151" s="481"/>
      <c r="SOD151" s="481"/>
      <c r="SOE151" s="481"/>
      <c r="SOF151" s="481"/>
      <c r="SOG151" s="481"/>
      <c r="SOH151" s="481"/>
      <c r="SOI151" s="481"/>
      <c r="SOJ151" s="481"/>
      <c r="SOK151" s="481"/>
      <c r="SOL151" s="481"/>
      <c r="SOM151" s="481"/>
      <c r="SON151" s="481"/>
      <c r="SOO151" s="481"/>
      <c r="SOP151" s="481"/>
      <c r="SOQ151" s="481"/>
      <c r="SOR151" s="481"/>
      <c r="SOS151" s="481"/>
      <c r="SOT151" s="481"/>
      <c r="SOU151" s="481"/>
      <c r="SOV151" s="481"/>
      <c r="SOW151" s="481"/>
      <c r="SOX151" s="481"/>
      <c r="SOY151" s="481"/>
      <c r="SOZ151" s="481"/>
      <c r="SPA151" s="481"/>
      <c r="SPB151" s="481"/>
      <c r="SPC151" s="481"/>
      <c r="SPD151" s="481"/>
      <c r="SPE151" s="481"/>
      <c r="SPF151" s="481"/>
      <c r="SPG151" s="481"/>
      <c r="SPH151" s="481"/>
      <c r="SPI151" s="481"/>
      <c r="SPJ151" s="481"/>
      <c r="SPK151" s="481"/>
      <c r="SPL151" s="481"/>
      <c r="SPM151" s="481"/>
      <c r="SPN151" s="481"/>
      <c r="SPO151" s="481"/>
      <c r="SPP151" s="481"/>
      <c r="SPQ151" s="481"/>
      <c r="SPR151" s="481"/>
      <c r="SPS151" s="481"/>
      <c r="SPT151" s="481"/>
      <c r="SPU151" s="481"/>
      <c r="SPV151" s="481"/>
      <c r="SPW151" s="481"/>
      <c r="SPX151" s="481"/>
      <c r="SPY151" s="481"/>
      <c r="SPZ151" s="481"/>
      <c r="SQA151" s="481"/>
      <c r="SQB151" s="481"/>
      <c r="SQC151" s="481"/>
      <c r="SQD151" s="481"/>
      <c r="SQE151" s="481"/>
      <c r="SQF151" s="481"/>
      <c r="SQG151" s="481"/>
      <c r="SQH151" s="481"/>
      <c r="SQI151" s="481"/>
      <c r="SQJ151" s="481"/>
      <c r="SQK151" s="481"/>
      <c r="SQL151" s="481"/>
      <c r="SQM151" s="481"/>
      <c r="SQN151" s="481"/>
      <c r="SQO151" s="481"/>
      <c r="SQP151" s="481"/>
      <c r="SQQ151" s="481"/>
      <c r="SQR151" s="481"/>
      <c r="SQS151" s="481"/>
      <c r="SQT151" s="481"/>
      <c r="SQU151" s="481"/>
      <c r="SQV151" s="481"/>
      <c r="SQW151" s="481"/>
      <c r="SQX151" s="481"/>
      <c r="SQY151" s="481"/>
      <c r="SQZ151" s="481"/>
      <c r="SRA151" s="481"/>
      <c r="SRB151" s="481"/>
      <c r="SRC151" s="481"/>
      <c r="SRD151" s="481"/>
      <c r="SRE151" s="481"/>
      <c r="SRF151" s="481"/>
      <c r="SRG151" s="481"/>
      <c r="SRH151" s="481"/>
      <c r="SRI151" s="481"/>
      <c r="SRJ151" s="481"/>
      <c r="SRK151" s="481"/>
      <c r="SRL151" s="481"/>
      <c r="SRM151" s="481"/>
      <c r="SRN151" s="481"/>
      <c r="SRO151" s="481"/>
      <c r="SRP151" s="481"/>
      <c r="SRQ151" s="481"/>
      <c r="SRR151" s="481"/>
      <c r="SRS151" s="481"/>
      <c r="SRT151" s="481"/>
      <c r="SRU151" s="481"/>
      <c r="SRV151" s="481"/>
      <c r="SRW151" s="481"/>
      <c r="SRX151" s="481"/>
      <c r="SRY151" s="481"/>
      <c r="SRZ151" s="481"/>
      <c r="SSA151" s="481"/>
      <c r="SSB151" s="481"/>
      <c r="SSC151" s="481"/>
      <c r="SSD151" s="481"/>
      <c r="SSE151" s="481"/>
      <c r="SSF151" s="481"/>
      <c r="SSG151" s="481"/>
      <c r="SSH151" s="481"/>
      <c r="SSI151" s="481"/>
      <c r="SSJ151" s="481"/>
      <c r="SSK151" s="481"/>
      <c r="SSL151" s="481"/>
      <c r="SSM151" s="481"/>
      <c r="SSN151" s="481"/>
      <c r="SSO151" s="481"/>
      <c r="SSP151" s="481"/>
      <c r="SSQ151" s="481"/>
      <c r="SSR151" s="481"/>
      <c r="SSS151" s="481"/>
      <c r="SST151" s="481"/>
      <c r="SSU151" s="481"/>
      <c r="SSV151" s="481"/>
      <c r="SSW151" s="481"/>
      <c r="SSX151" s="481"/>
      <c r="SSY151" s="481"/>
      <c r="SSZ151" s="481"/>
      <c r="STA151" s="481"/>
      <c r="STB151" s="481"/>
      <c r="STC151" s="481"/>
      <c r="STD151" s="481"/>
      <c r="STE151" s="481"/>
      <c r="STF151" s="481"/>
      <c r="STG151" s="481"/>
      <c r="STH151" s="481"/>
      <c r="STI151" s="481"/>
      <c r="STJ151" s="481"/>
      <c r="STK151" s="481"/>
      <c r="STL151" s="481"/>
      <c r="STM151" s="481"/>
      <c r="STN151" s="481"/>
      <c r="STO151" s="481"/>
      <c r="STP151" s="481"/>
      <c r="STQ151" s="481"/>
      <c r="STR151" s="481"/>
      <c r="STS151" s="481"/>
      <c r="STT151" s="481"/>
      <c r="STU151" s="481"/>
      <c r="STV151" s="481"/>
      <c r="STW151" s="481"/>
      <c r="STX151" s="481"/>
      <c r="STY151" s="481"/>
      <c r="STZ151" s="481"/>
      <c r="SUA151" s="481"/>
      <c r="SUB151" s="481"/>
      <c r="SUC151" s="481"/>
      <c r="SUD151" s="481"/>
      <c r="SUE151" s="481"/>
      <c r="SUF151" s="481"/>
      <c r="SUG151" s="481"/>
      <c r="SUH151" s="481"/>
      <c r="SUI151" s="481"/>
      <c r="SUJ151" s="481"/>
      <c r="SUK151" s="481"/>
      <c r="SUL151" s="481"/>
      <c r="SUM151" s="481"/>
      <c r="SUN151" s="481"/>
      <c r="SUO151" s="481"/>
      <c r="SUP151" s="481"/>
      <c r="SUQ151" s="481"/>
      <c r="SUR151" s="481"/>
      <c r="SUS151" s="481"/>
      <c r="SUT151" s="481"/>
      <c r="SUU151" s="481"/>
      <c r="SUV151" s="481"/>
      <c r="SUW151" s="481"/>
      <c r="SUX151" s="481"/>
      <c r="SUY151" s="481"/>
      <c r="SUZ151" s="481"/>
      <c r="SVA151" s="481"/>
      <c r="SVB151" s="481"/>
      <c r="SVC151" s="481"/>
      <c r="SVD151" s="481"/>
      <c r="SVE151" s="481"/>
      <c r="SVF151" s="481"/>
      <c r="SVG151" s="481"/>
      <c r="SVH151" s="481"/>
      <c r="SVI151" s="481"/>
      <c r="SVJ151" s="481"/>
      <c r="SVK151" s="481"/>
      <c r="SVL151" s="481"/>
      <c r="SVM151" s="481"/>
      <c r="SVN151" s="481"/>
      <c r="SVO151" s="481"/>
      <c r="SVP151" s="481"/>
      <c r="SVQ151" s="481"/>
      <c r="SVR151" s="481"/>
      <c r="SVS151" s="481"/>
      <c r="SVT151" s="481"/>
      <c r="SVU151" s="481"/>
      <c r="SVV151" s="481"/>
      <c r="SVW151" s="481"/>
      <c r="SVX151" s="481"/>
      <c r="SVY151" s="481"/>
      <c r="SVZ151" s="481"/>
      <c r="SWA151" s="481"/>
      <c r="SWB151" s="481"/>
      <c r="SWC151" s="481"/>
      <c r="SWD151" s="481"/>
      <c r="SWE151" s="481"/>
      <c r="SWF151" s="481"/>
      <c r="SWG151" s="481"/>
      <c r="SWH151" s="481"/>
      <c r="SWI151" s="481"/>
      <c r="SWJ151" s="481"/>
      <c r="SWK151" s="481"/>
      <c r="SWL151" s="481"/>
      <c r="SWM151" s="481"/>
      <c r="SWN151" s="481"/>
      <c r="SWO151" s="481"/>
      <c r="SWP151" s="481"/>
      <c r="SWQ151" s="481"/>
      <c r="SWR151" s="481"/>
      <c r="SWS151" s="481"/>
      <c r="SWT151" s="481"/>
      <c r="SWU151" s="481"/>
      <c r="SWV151" s="481"/>
      <c r="SWW151" s="481"/>
      <c r="SWX151" s="481"/>
      <c r="SWY151" s="481"/>
      <c r="SWZ151" s="481"/>
      <c r="SXA151" s="481"/>
      <c r="SXB151" s="481"/>
      <c r="SXC151" s="481"/>
      <c r="SXD151" s="481"/>
      <c r="SXE151" s="481"/>
      <c r="SXF151" s="481"/>
      <c r="SXG151" s="481"/>
      <c r="SXH151" s="481"/>
      <c r="SXI151" s="481"/>
      <c r="SXJ151" s="481"/>
      <c r="SXK151" s="481"/>
      <c r="SXL151" s="481"/>
      <c r="SXM151" s="481"/>
      <c r="SXN151" s="481"/>
      <c r="SXO151" s="481"/>
      <c r="SXP151" s="481"/>
      <c r="SXQ151" s="481"/>
      <c r="SXR151" s="481"/>
      <c r="SXS151" s="481"/>
      <c r="SXT151" s="481"/>
      <c r="SXU151" s="481"/>
      <c r="SXV151" s="481"/>
      <c r="SXW151" s="481"/>
      <c r="SXX151" s="481"/>
      <c r="SXY151" s="481"/>
      <c r="SXZ151" s="481"/>
      <c r="SYA151" s="481"/>
      <c r="SYB151" s="481"/>
      <c r="SYC151" s="481"/>
      <c r="SYD151" s="481"/>
      <c r="SYE151" s="481"/>
      <c r="SYF151" s="481"/>
      <c r="SYG151" s="481"/>
      <c r="SYH151" s="481"/>
      <c r="SYI151" s="481"/>
      <c r="SYJ151" s="481"/>
      <c r="SYK151" s="481"/>
      <c r="SYL151" s="481"/>
      <c r="SYM151" s="481"/>
      <c r="SYN151" s="481"/>
      <c r="SYO151" s="481"/>
      <c r="SYP151" s="481"/>
      <c r="SYQ151" s="481"/>
      <c r="SYR151" s="481"/>
      <c r="SYS151" s="481"/>
      <c r="SYT151" s="481"/>
      <c r="SYU151" s="481"/>
      <c r="SYV151" s="481"/>
      <c r="SYW151" s="481"/>
      <c r="SYX151" s="481"/>
      <c r="SYY151" s="481"/>
      <c r="SYZ151" s="481"/>
      <c r="SZA151" s="481"/>
      <c r="SZB151" s="481"/>
      <c r="SZC151" s="481"/>
      <c r="SZD151" s="481"/>
      <c r="SZE151" s="481"/>
      <c r="SZF151" s="481"/>
      <c r="SZG151" s="481"/>
      <c r="SZH151" s="481"/>
      <c r="SZI151" s="481"/>
      <c r="SZJ151" s="481"/>
      <c r="SZK151" s="481"/>
      <c r="SZL151" s="481"/>
      <c r="SZM151" s="481"/>
      <c r="SZN151" s="481"/>
      <c r="SZO151" s="481"/>
      <c r="SZP151" s="481"/>
      <c r="SZQ151" s="481"/>
      <c r="SZR151" s="481"/>
      <c r="SZS151" s="481"/>
      <c r="SZT151" s="481"/>
      <c r="SZU151" s="481"/>
      <c r="SZV151" s="481"/>
      <c r="SZW151" s="481"/>
      <c r="SZX151" s="481"/>
      <c r="SZY151" s="481"/>
      <c r="SZZ151" s="481"/>
      <c r="TAA151" s="481"/>
      <c r="TAB151" s="481"/>
      <c r="TAC151" s="481"/>
      <c r="TAD151" s="481"/>
      <c r="TAE151" s="481"/>
      <c r="TAF151" s="481"/>
      <c r="TAG151" s="481"/>
      <c r="TAH151" s="481"/>
      <c r="TAI151" s="481"/>
      <c r="TAJ151" s="481"/>
      <c r="TAK151" s="481"/>
      <c r="TAL151" s="481"/>
      <c r="TAM151" s="481"/>
      <c r="TAN151" s="481"/>
      <c r="TAO151" s="481"/>
      <c r="TAP151" s="481"/>
      <c r="TAQ151" s="481"/>
      <c r="TAR151" s="481"/>
      <c r="TAS151" s="481"/>
      <c r="TAT151" s="481"/>
      <c r="TAU151" s="481"/>
      <c r="TAV151" s="481"/>
      <c r="TAW151" s="481"/>
      <c r="TAX151" s="481"/>
      <c r="TAY151" s="481"/>
      <c r="TAZ151" s="481"/>
      <c r="TBA151" s="481"/>
      <c r="TBB151" s="481"/>
      <c r="TBC151" s="481"/>
      <c r="TBD151" s="481"/>
      <c r="TBE151" s="481"/>
      <c r="TBF151" s="481"/>
      <c r="TBG151" s="481"/>
      <c r="TBH151" s="481"/>
      <c r="TBI151" s="481"/>
      <c r="TBJ151" s="481"/>
      <c r="TBK151" s="481"/>
      <c r="TBL151" s="481"/>
      <c r="TBM151" s="481"/>
      <c r="TBN151" s="481"/>
      <c r="TBO151" s="481"/>
      <c r="TBP151" s="481"/>
      <c r="TBQ151" s="481"/>
      <c r="TBR151" s="481"/>
      <c r="TBS151" s="481"/>
      <c r="TBT151" s="481"/>
      <c r="TBU151" s="481"/>
      <c r="TBV151" s="481"/>
      <c r="TBW151" s="481"/>
      <c r="TBX151" s="481"/>
      <c r="TBY151" s="481"/>
      <c r="TBZ151" s="481"/>
      <c r="TCA151" s="481"/>
      <c r="TCB151" s="481"/>
      <c r="TCC151" s="481"/>
      <c r="TCD151" s="481"/>
      <c r="TCE151" s="481"/>
      <c r="TCF151" s="481"/>
      <c r="TCG151" s="481"/>
      <c r="TCH151" s="481"/>
      <c r="TCI151" s="481"/>
      <c r="TCJ151" s="481"/>
      <c r="TCK151" s="481"/>
      <c r="TCL151" s="481"/>
      <c r="TCM151" s="481"/>
      <c r="TCN151" s="481"/>
      <c r="TCO151" s="481"/>
      <c r="TCP151" s="481"/>
      <c r="TCQ151" s="481"/>
      <c r="TCR151" s="481"/>
      <c r="TCS151" s="481"/>
      <c r="TCT151" s="481"/>
      <c r="TCU151" s="481"/>
      <c r="TCV151" s="481"/>
      <c r="TCW151" s="481"/>
      <c r="TCX151" s="481"/>
      <c r="TCY151" s="481"/>
      <c r="TCZ151" s="481"/>
      <c r="TDA151" s="481"/>
      <c r="TDB151" s="481"/>
      <c r="TDC151" s="481"/>
      <c r="TDD151" s="481"/>
      <c r="TDE151" s="481"/>
      <c r="TDF151" s="481"/>
      <c r="TDG151" s="481"/>
      <c r="TDH151" s="481"/>
      <c r="TDI151" s="481"/>
      <c r="TDJ151" s="481"/>
      <c r="TDK151" s="481"/>
      <c r="TDL151" s="481"/>
      <c r="TDM151" s="481"/>
      <c r="TDN151" s="481"/>
      <c r="TDO151" s="481"/>
      <c r="TDP151" s="481"/>
      <c r="TDQ151" s="481"/>
      <c r="TDR151" s="481"/>
      <c r="TDS151" s="481"/>
      <c r="TDT151" s="481"/>
      <c r="TDU151" s="481"/>
      <c r="TDV151" s="481"/>
      <c r="TDW151" s="481"/>
      <c r="TDX151" s="481"/>
      <c r="TDY151" s="481"/>
      <c r="TDZ151" s="481"/>
      <c r="TEA151" s="481"/>
      <c r="TEB151" s="481"/>
      <c r="TEC151" s="481"/>
      <c r="TED151" s="481"/>
      <c r="TEE151" s="481"/>
      <c r="TEF151" s="481"/>
      <c r="TEG151" s="481"/>
      <c r="TEH151" s="481"/>
      <c r="TEI151" s="481"/>
      <c r="TEJ151" s="481"/>
      <c r="TEK151" s="481"/>
      <c r="TEL151" s="481"/>
      <c r="TEM151" s="481"/>
      <c r="TEN151" s="481"/>
      <c r="TEO151" s="481"/>
      <c r="TEP151" s="481"/>
      <c r="TEQ151" s="481"/>
      <c r="TER151" s="481"/>
      <c r="TES151" s="481"/>
      <c r="TET151" s="481"/>
      <c r="TEU151" s="481"/>
      <c r="TEV151" s="481"/>
      <c r="TEW151" s="481"/>
      <c r="TEX151" s="481"/>
      <c r="TEY151" s="481"/>
      <c r="TEZ151" s="481"/>
      <c r="TFA151" s="481"/>
      <c r="TFB151" s="481"/>
      <c r="TFC151" s="481"/>
      <c r="TFD151" s="481"/>
      <c r="TFE151" s="481"/>
      <c r="TFF151" s="481"/>
      <c r="TFG151" s="481"/>
      <c r="TFH151" s="481"/>
      <c r="TFI151" s="481"/>
      <c r="TFJ151" s="481"/>
      <c r="TFK151" s="481"/>
      <c r="TFL151" s="481"/>
      <c r="TFM151" s="481"/>
      <c r="TFN151" s="481"/>
      <c r="TFO151" s="481"/>
      <c r="TFP151" s="481"/>
      <c r="TFQ151" s="481"/>
      <c r="TFR151" s="481"/>
      <c r="TFS151" s="481"/>
      <c r="TFT151" s="481"/>
      <c r="TFU151" s="481"/>
      <c r="TFV151" s="481"/>
      <c r="TFW151" s="481"/>
      <c r="TFX151" s="481"/>
      <c r="TFY151" s="481"/>
      <c r="TFZ151" s="481"/>
      <c r="TGA151" s="481"/>
      <c r="TGB151" s="481"/>
      <c r="TGC151" s="481"/>
      <c r="TGD151" s="481"/>
      <c r="TGE151" s="481"/>
      <c r="TGF151" s="481"/>
      <c r="TGG151" s="481"/>
      <c r="TGH151" s="481"/>
      <c r="TGI151" s="481"/>
      <c r="TGJ151" s="481"/>
      <c r="TGK151" s="481"/>
      <c r="TGL151" s="481"/>
      <c r="TGM151" s="481"/>
      <c r="TGN151" s="481"/>
      <c r="TGO151" s="481"/>
      <c r="TGP151" s="481"/>
      <c r="TGQ151" s="481"/>
      <c r="TGR151" s="481"/>
      <c r="TGS151" s="481"/>
      <c r="TGT151" s="481"/>
      <c r="TGU151" s="481"/>
      <c r="TGV151" s="481"/>
      <c r="TGW151" s="481"/>
      <c r="TGX151" s="481"/>
      <c r="TGY151" s="481"/>
      <c r="TGZ151" s="481"/>
      <c r="THA151" s="481"/>
      <c r="THB151" s="481"/>
      <c r="THC151" s="481"/>
      <c r="THD151" s="481"/>
      <c r="THE151" s="481"/>
      <c r="THF151" s="481"/>
      <c r="THG151" s="481"/>
      <c r="THH151" s="481"/>
      <c r="THI151" s="481"/>
      <c r="THJ151" s="481"/>
      <c r="THK151" s="481"/>
      <c r="THL151" s="481"/>
      <c r="THM151" s="481"/>
      <c r="THN151" s="481"/>
      <c r="THO151" s="481"/>
      <c r="THP151" s="481"/>
      <c r="THQ151" s="481"/>
      <c r="THR151" s="481"/>
      <c r="THS151" s="481"/>
      <c r="THT151" s="481"/>
      <c r="THU151" s="481"/>
      <c r="THV151" s="481"/>
      <c r="THW151" s="481"/>
      <c r="THX151" s="481"/>
      <c r="THY151" s="481"/>
      <c r="THZ151" s="481"/>
      <c r="TIA151" s="481"/>
      <c r="TIB151" s="481"/>
      <c r="TIC151" s="481"/>
      <c r="TID151" s="481"/>
      <c r="TIE151" s="481"/>
      <c r="TIF151" s="481"/>
      <c r="TIG151" s="481"/>
      <c r="TIH151" s="481"/>
      <c r="TII151" s="481"/>
      <c r="TIJ151" s="481"/>
      <c r="TIK151" s="481"/>
      <c r="TIL151" s="481"/>
      <c r="TIM151" s="481"/>
      <c r="TIN151" s="481"/>
      <c r="TIO151" s="481"/>
      <c r="TIP151" s="481"/>
      <c r="TIQ151" s="481"/>
      <c r="TIR151" s="481"/>
      <c r="TIS151" s="481"/>
      <c r="TIT151" s="481"/>
      <c r="TIU151" s="481"/>
      <c r="TIV151" s="481"/>
      <c r="TIW151" s="481"/>
      <c r="TIX151" s="481"/>
      <c r="TIY151" s="481"/>
      <c r="TIZ151" s="481"/>
      <c r="TJA151" s="481"/>
      <c r="TJB151" s="481"/>
      <c r="TJC151" s="481"/>
      <c r="TJD151" s="481"/>
      <c r="TJE151" s="481"/>
      <c r="TJF151" s="481"/>
      <c r="TJG151" s="481"/>
      <c r="TJH151" s="481"/>
      <c r="TJI151" s="481"/>
      <c r="TJJ151" s="481"/>
      <c r="TJK151" s="481"/>
      <c r="TJL151" s="481"/>
      <c r="TJM151" s="481"/>
      <c r="TJN151" s="481"/>
      <c r="TJO151" s="481"/>
      <c r="TJP151" s="481"/>
      <c r="TJQ151" s="481"/>
      <c r="TJR151" s="481"/>
      <c r="TJS151" s="481"/>
      <c r="TJT151" s="481"/>
      <c r="TJU151" s="481"/>
      <c r="TJV151" s="481"/>
      <c r="TJW151" s="481"/>
      <c r="TJX151" s="481"/>
      <c r="TJY151" s="481"/>
      <c r="TJZ151" s="481"/>
      <c r="TKA151" s="481"/>
      <c r="TKB151" s="481"/>
      <c r="TKC151" s="481"/>
      <c r="TKD151" s="481"/>
      <c r="TKE151" s="481"/>
      <c r="TKF151" s="481"/>
      <c r="TKG151" s="481"/>
      <c r="TKH151" s="481"/>
      <c r="TKI151" s="481"/>
      <c r="TKJ151" s="481"/>
      <c r="TKK151" s="481"/>
      <c r="TKL151" s="481"/>
      <c r="TKM151" s="481"/>
      <c r="TKN151" s="481"/>
      <c r="TKO151" s="481"/>
      <c r="TKP151" s="481"/>
      <c r="TKQ151" s="481"/>
      <c r="TKR151" s="481"/>
      <c r="TKS151" s="481"/>
      <c r="TKT151" s="481"/>
      <c r="TKU151" s="481"/>
      <c r="TKV151" s="481"/>
      <c r="TKW151" s="481"/>
      <c r="TKX151" s="481"/>
      <c r="TKY151" s="481"/>
      <c r="TKZ151" s="481"/>
      <c r="TLA151" s="481"/>
      <c r="TLB151" s="481"/>
      <c r="TLC151" s="481"/>
      <c r="TLD151" s="481"/>
      <c r="TLE151" s="481"/>
      <c r="TLF151" s="481"/>
      <c r="TLG151" s="481"/>
      <c r="TLH151" s="481"/>
      <c r="TLI151" s="481"/>
      <c r="TLJ151" s="481"/>
      <c r="TLK151" s="481"/>
      <c r="TLL151" s="481"/>
      <c r="TLM151" s="481"/>
      <c r="TLN151" s="481"/>
      <c r="TLO151" s="481"/>
      <c r="TLP151" s="481"/>
      <c r="TLQ151" s="481"/>
      <c r="TLR151" s="481"/>
      <c r="TLS151" s="481"/>
      <c r="TLT151" s="481"/>
      <c r="TLU151" s="481"/>
      <c r="TLV151" s="481"/>
      <c r="TLW151" s="481"/>
      <c r="TLX151" s="481"/>
      <c r="TLY151" s="481"/>
      <c r="TLZ151" s="481"/>
      <c r="TMA151" s="481"/>
      <c r="TMB151" s="481"/>
      <c r="TMC151" s="481"/>
      <c r="TMD151" s="481"/>
      <c r="TME151" s="481"/>
      <c r="TMF151" s="481"/>
      <c r="TMG151" s="481"/>
      <c r="TMH151" s="481"/>
      <c r="TMI151" s="481"/>
      <c r="TMJ151" s="481"/>
      <c r="TMK151" s="481"/>
      <c r="TML151" s="481"/>
      <c r="TMM151" s="481"/>
      <c r="TMN151" s="481"/>
      <c r="TMO151" s="481"/>
      <c r="TMP151" s="481"/>
      <c r="TMQ151" s="481"/>
      <c r="TMR151" s="481"/>
      <c r="TMS151" s="481"/>
      <c r="TMT151" s="481"/>
      <c r="TMU151" s="481"/>
      <c r="TMV151" s="481"/>
      <c r="TMW151" s="481"/>
      <c r="TMX151" s="481"/>
      <c r="TMY151" s="481"/>
      <c r="TMZ151" s="481"/>
      <c r="TNA151" s="481"/>
      <c r="TNB151" s="481"/>
      <c r="TNC151" s="481"/>
      <c r="TND151" s="481"/>
      <c r="TNE151" s="481"/>
      <c r="TNF151" s="481"/>
      <c r="TNG151" s="481"/>
      <c r="TNH151" s="481"/>
      <c r="TNI151" s="481"/>
      <c r="TNJ151" s="481"/>
      <c r="TNK151" s="481"/>
      <c r="TNL151" s="481"/>
      <c r="TNM151" s="481"/>
      <c r="TNN151" s="481"/>
      <c r="TNO151" s="481"/>
      <c r="TNP151" s="481"/>
      <c r="TNQ151" s="481"/>
      <c r="TNR151" s="481"/>
      <c r="TNS151" s="481"/>
      <c r="TNT151" s="481"/>
      <c r="TNU151" s="481"/>
      <c r="TNV151" s="481"/>
      <c r="TNW151" s="481"/>
      <c r="TNX151" s="481"/>
      <c r="TNY151" s="481"/>
      <c r="TNZ151" s="481"/>
      <c r="TOA151" s="481"/>
      <c r="TOB151" s="481"/>
      <c r="TOC151" s="481"/>
      <c r="TOD151" s="481"/>
      <c r="TOE151" s="481"/>
      <c r="TOF151" s="481"/>
      <c r="TOG151" s="481"/>
      <c r="TOH151" s="481"/>
      <c r="TOI151" s="481"/>
      <c r="TOJ151" s="481"/>
      <c r="TOK151" s="481"/>
      <c r="TOL151" s="481"/>
      <c r="TOM151" s="481"/>
      <c r="TON151" s="481"/>
      <c r="TOO151" s="481"/>
      <c r="TOP151" s="481"/>
      <c r="TOQ151" s="481"/>
      <c r="TOR151" s="481"/>
      <c r="TOS151" s="481"/>
      <c r="TOT151" s="481"/>
      <c r="TOU151" s="481"/>
      <c r="TOV151" s="481"/>
      <c r="TOW151" s="481"/>
      <c r="TOX151" s="481"/>
      <c r="TOY151" s="481"/>
      <c r="TOZ151" s="481"/>
      <c r="TPA151" s="481"/>
      <c r="TPB151" s="481"/>
      <c r="TPC151" s="481"/>
      <c r="TPD151" s="481"/>
      <c r="TPE151" s="481"/>
      <c r="TPF151" s="481"/>
      <c r="TPG151" s="481"/>
      <c r="TPH151" s="481"/>
      <c r="TPI151" s="481"/>
      <c r="TPJ151" s="481"/>
      <c r="TPK151" s="481"/>
      <c r="TPL151" s="481"/>
      <c r="TPM151" s="481"/>
      <c r="TPN151" s="481"/>
      <c r="TPO151" s="481"/>
      <c r="TPP151" s="481"/>
      <c r="TPQ151" s="481"/>
      <c r="TPR151" s="481"/>
      <c r="TPS151" s="481"/>
      <c r="TPT151" s="481"/>
      <c r="TPU151" s="481"/>
      <c r="TPV151" s="481"/>
      <c r="TPW151" s="481"/>
      <c r="TPX151" s="481"/>
      <c r="TPY151" s="481"/>
      <c r="TPZ151" s="481"/>
      <c r="TQA151" s="481"/>
      <c r="TQB151" s="481"/>
      <c r="TQC151" s="481"/>
      <c r="TQD151" s="481"/>
      <c r="TQE151" s="481"/>
      <c r="TQF151" s="481"/>
      <c r="TQG151" s="481"/>
      <c r="TQH151" s="481"/>
      <c r="TQI151" s="481"/>
      <c r="TQJ151" s="481"/>
      <c r="TQK151" s="481"/>
      <c r="TQL151" s="481"/>
      <c r="TQM151" s="481"/>
      <c r="TQN151" s="481"/>
      <c r="TQO151" s="481"/>
      <c r="TQP151" s="481"/>
      <c r="TQQ151" s="481"/>
      <c r="TQR151" s="481"/>
      <c r="TQS151" s="481"/>
      <c r="TQT151" s="481"/>
      <c r="TQU151" s="481"/>
      <c r="TQV151" s="481"/>
      <c r="TQW151" s="481"/>
      <c r="TQX151" s="481"/>
      <c r="TQY151" s="481"/>
      <c r="TQZ151" s="481"/>
      <c r="TRA151" s="481"/>
      <c r="TRB151" s="481"/>
      <c r="TRC151" s="481"/>
      <c r="TRD151" s="481"/>
      <c r="TRE151" s="481"/>
      <c r="TRF151" s="481"/>
      <c r="TRG151" s="481"/>
      <c r="TRH151" s="481"/>
      <c r="TRI151" s="481"/>
      <c r="TRJ151" s="481"/>
      <c r="TRK151" s="481"/>
      <c r="TRL151" s="481"/>
      <c r="TRM151" s="481"/>
      <c r="TRN151" s="481"/>
      <c r="TRO151" s="481"/>
      <c r="TRP151" s="481"/>
      <c r="TRQ151" s="481"/>
      <c r="TRR151" s="481"/>
      <c r="TRS151" s="481"/>
      <c r="TRT151" s="481"/>
      <c r="TRU151" s="481"/>
      <c r="TRV151" s="481"/>
      <c r="TRW151" s="481"/>
      <c r="TRX151" s="481"/>
      <c r="TRY151" s="481"/>
      <c r="TRZ151" s="481"/>
      <c r="TSA151" s="481"/>
      <c r="TSB151" s="481"/>
      <c r="TSC151" s="481"/>
      <c r="TSD151" s="481"/>
      <c r="TSE151" s="481"/>
      <c r="TSF151" s="481"/>
      <c r="TSG151" s="481"/>
      <c r="TSH151" s="481"/>
      <c r="TSI151" s="481"/>
      <c r="TSJ151" s="481"/>
      <c r="TSK151" s="481"/>
      <c r="TSL151" s="481"/>
      <c r="TSM151" s="481"/>
      <c r="TSN151" s="481"/>
      <c r="TSO151" s="481"/>
      <c r="TSP151" s="481"/>
      <c r="TSQ151" s="481"/>
      <c r="TSR151" s="481"/>
      <c r="TSS151" s="481"/>
      <c r="TST151" s="481"/>
      <c r="TSU151" s="481"/>
      <c r="TSV151" s="481"/>
      <c r="TSW151" s="481"/>
      <c r="TSX151" s="481"/>
      <c r="TSY151" s="481"/>
      <c r="TSZ151" s="481"/>
      <c r="TTA151" s="481"/>
      <c r="TTB151" s="481"/>
      <c r="TTC151" s="481"/>
      <c r="TTD151" s="481"/>
      <c r="TTE151" s="481"/>
      <c r="TTF151" s="481"/>
      <c r="TTG151" s="481"/>
      <c r="TTH151" s="481"/>
      <c r="TTI151" s="481"/>
      <c r="TTJ151" s="481"/>
      <c r="TTK151" s="481"/>
      <c r="TTL151" s="481"/>
      <c r="TTM151" s="481"/>
      <c r="TTN151" s="481"/>
      <c r="TTO151" s="481"/>
      <c r="TTP151" s="481"/>
      <c r="TTQ151" s="481"/>
      <c r="TTR151" s="481"/>
      <c r="TTS151" s="481"/>
      <c r="TTT151" s="481"/>
      <c r="TTU151" s="481"/>
      <c r="TTV151" s="481"/>
      <c r="TTW151" s="481"/>
      <c r="TTX151" s="481"/>
      <c r="TTY151" s="481"/>
      <c r="TTZ151" s="481"/>
      <c r="TUA151" s="481"/>
      <c r="TUB151" s="481"/>
      <c r="TUC151" s="481"/>
      <c r="TUD151" s="481"/>
      <c r="TUE151" s="481"/>
      <c r="TUF151" s="481"/>
      <c r="TUG151" s="481"/>
      <c r="TUH151" s="481"/>
      <c r="TUI151" s="481"/>
      <c r="TUJ151" s="481"/>
      <c r="TUK151" s="481"/>
      <c r="TUL151" s="481"/>
      <c r="TUM151" s="481"/>
      <c r="TUN151" s="481"/>
      <c r="TUO151" s="481"/>
      <c r="TUP151" s="481"/>
      <c r="TUQ151" s="481"/>
      <c r="TUR151" s="481"/>
      <c r="TUS151" s="481"/>
      <c r="TUT151" s="481"/>
      <c r="TUU151" s="481"/>
      <c r="TUV151" s="481"/>
      <c r="TUW151" s="481"/>
      <c r="TUX151" s="481"/>
      <c r="TUY151" s="481"/>
      <c r="TUZ151" s="481"/>
      <c r="TVA151" s="481"/>
      <c r="TVB151" s="481"/>
      <c r="TVC151" s="481"/>
      <c r="TVD151" s="481"/>
      <c r="TVE151" s="481"/>
      <c r="TVF151" s="481"/>
      <c r="TVG151" s="481"/>
      <c r="TVH151" s="481"/>
      <c r="TVI151" s="481"/>
      <c r="TVJ151" s="481"/>
      <c r="TVK151" s="481"/>
      <c r="TVL151" s="481"/>
      <c r="TVM151" s="481"/>
      <c r="TVN151" s="481"/>
      <c r="TVO151" s="481"/>
      <c r="TVP151" s="481"/>
      <c r="TVQ151" s="481"/>
      <c r="TVR151" s="481"/>
      <c r="TVS151" s="481"/>
      <c r="TVT151" s="481"/>
      <c r="TVU151" s="481"/>
      <c r="TVV151" s="481"/>
      <c r="TVW151" s="481"/>
      <c r="TVX151" s="481"/>
      <c r="TVY151" s="481"/>
      <c r="TVZ151" s="481"/>
      <c r="TWA151" s="481"/>
      <c r="TWB151" s="481"/>
      <c r="TWC151" s="481"/>
      <c r="TWD151" s="481"/>
      <c r="TWE151" s="481"/>
      <c r="TWF151" s="481"/>
      <c r="TWG151" s="481"/>
      <c r="TWH151" s="481"/>
      <c r="TWI151" s="481"/>
      <c r="TWJ151" s="481"/>
      <c r="TWK151" s="481"/>
      <c r="TWL151" s="481"/>
      <c r="TWM151" s="481"/>
      <c r="TWN151" s="481"/>
      <c r="TWO151" s="481"/>
      <c r="TWP151" s="481"/>
      <c r="TWQ151" s="481"/>
      <c r="TWR151" s="481"/>
      <c r="TWS151" s="481"/>
      <c r="TWT151" s="481"/>
      <c r="TWU151" s="481"/>
      <c r="TWV151" s="481"/>
      <c r="TWW151" s="481"/>
      <c r="TWX151" s="481"/>
      <c r="TWY151" s="481"/>
      <c r="TWZ151" s="481"/>
      <c r="TXA151" s="481"/>
      <c r="TXB151" s="481"/>
      <c r="TXC151" s="481"/>
      <c r="TXD151" s="481"/>
      <c r="TXE151" s="481"/>
      <c r="TXF151" s="481"/>
      <c r="TXG151" s="481"/>
      <c r="TXH151" s="481"/>
      <c r="TXI151" s="481"/>
      <c r="TXJ151" s="481"/>
      <c r="TXK151" s="481"/>
      <c r="TXL151" s="481"/>
      <c r="TXM151" s="481"/>
      <c r="TXN151" s="481"/>
      <c r="TXO151" s="481"/>
      <c r="TXP151" s="481"/>
      <c r="TXQ151" s="481"/>
      <c r="TXR151" s="481"/>
      <c r="TXS151" s="481"/>
      <c r="TXT151" s="481"/>
      <c r="TXU151" s="481"/>
      <c r="TXV151" s="481"/>
      <c r="TXW151" s="481"/>
      <c r="TXX151" s="481"/>
      <c r="TXY151" s="481"/>
      <c r="TXZ151" s="481"/>
      <c r="TYA151" s="481"/>
      <c r="TYB151" s="481"/>
      <c r="TYC151" s="481"/>
      <c r="TYD151" s="481"/>
      <c r="TYE151" s="481"/>
      <c r="TYF151" s="481"/>
      <c r="TYG151" s="481"/>
      <c r="TYH151" s="481"/>
      <c r="TYI151" s="481"/>
      <c r="TYJ151" s="481"/>
      <c r="TYK151" s="481"/>
      <c r="TYL151" s="481"/>
      <c r="TYM151" s="481"/>
      <c r="TYN151" s="481"/>
      <c r="TYO151" s="481"/>
      <c r="TYP151" s="481"/>
      <c r="TYQ151" s="481"/>
      <c r="TYR151" s="481"/>
      <c r="TYS151" s="481"/>
      <c r="TYT151" s="481"/>
      <c r="TYU151" s="481"/>
      <c r="TYV151" s="481"/>
      <c r="TYW151" s="481"/>
      <c r="TYX151" s="481"/>
      <c r="TYY151" s="481"/>
      <c r="TYZ151" s="481"/>
      <c r="TZA151" s="481"/>
      <c r="TZB151" s="481"/>
      <c r="TZC151" s="481"/>
      <c r="TZD151" s="481"/>
      <c r="TZE151" s="481"/>
      <c r="TZF151" s="481"/>
      <c r="TZG151" s="481"/>
      <c r="TZH151" s="481"/>
      <c r="TZI151" s="481"/>
      <c r="TZJ151" s="481"/>
      <c r="TZK151" s="481"/>
      <c r="TZL151" s="481"/>
      <c r="TZM151" s="481"/>
      <c r="TZN151" s="481"/>
      <c r="TZO151" s="481"/>
      <c r="TZP151" s="481"/>
      <c r="TZQ151" s="481"/>
      <c r="TZR151" s="481"/>
      <c r="TZS151" s="481"/>
      <c r="TZT151" s="481"/>
      <c r="TZU151" s="481"/>
      <c r="TZV151" s="481"/>
      <c r="TZW151" s="481"/>
      <c r="TZX151" s="481"/>
      <c r="TZY151" s="481"/>
      <c r="TZZ151" s="481"/>
      <c r="UAA151" s="481"/>
      <c r="UAB151" s="481"/>
      <c r="UAC151" s="481"/>
      <c r="UAD151" s="481"/>
      <c r="UAE151" s="481"/>
      <c r="UAF151" s="481"/>
      <c r="UAG151" s="481"/>
      <c r="UAH151" s="481"/>
      <c r="UAI151" s="481"/>
      <c r="UAJ151" s="481"/>
      <c r="UAK151" s="481"/>
      <c r="UAL151" s="481"/>
      <c r="UAM151" s="481"/>
      <c r="UAN151" s="481"/>
      <c r="UAO151" s="481"/>
      <c r="UAP151" s="481"/>
      <c r="UAQ151" s="481"/>
      <c r="UAR151" s="481"/>
      <c r="UAS151" s="481"/>
      <c r="UAT151" s="481"/>
      <c r="UAU151" s="481"/>
      <c r="UAV151" s="481"/>
      <c r="UAW151" s="481"/>
      <c r="UAX151" s="481"/>
      <c r="UAY151" s="481"/>
      <c r="UAZ151" s="481"/>
      <c r="UBA151" s="481"/>
      <c r="UBB151" s="481"/>
      <c r="UBC151" s="481"/>
      <c r="UBD151" s="481"/>
      <c r="UBE151" s="481"/>
      <c r="UBF151" s="481"/>
      <c r="UBG151" s="481"/>
      <c r="UBH151" s="481"/>
      <c r="UBI151" s="481"/>
      <c r="UBJ151" s="481"/>
      <c r="UBK151" s="481"/>
      <c r="UBL151" s="481"/>
      <c r="UBM151" s="481"/>
      <c r="UBN151" s="481"/>
      <c r="UBO151" s="481"/>
      <c r="UBP151" s="481"/>
      <c r="UBQ151" s="481"/>
      <c r="UBR151" s="481"/>
      <c r="UBS151" s="481"/>
      <c r="UBT151" s="481"/>
      <c r="UBU151" s="481"/>
      <c r="UBV151" s="481"/>
      <c r="UBW151" s="481"/>
      <c r="UBX151" s="481"/>
      <c r="UBY151" s="481"/>
      <c r="UBZ151" s="481"/>
      <c r="UCA151" s="481"/>
      <c r="UCB151" s="481"/>
      <c r="UCC151" s="481"/>
      <c r="UCD151" s="481"/>
      <c r="UCE151" s="481"/>
      <c r="UCF151" s="481"/>
      <c r="UCG151" s="481"/>
      <c r="UCH151" s="481"/>
      <c r="UCI151" s="481"/>
      <c r="UCJ151" s="481"/>
      <c r="UCK151" s="481"/>
      <c r="UCL151" s="481"/>
      <c r="UCM151" s="481"/>
      <c r="UCN151" s="481"/>
      <c r="UCO151" s="481"/>
      <c r="UCP151" s="481"/>
      <c r="UCQ151" s="481"/>
      <c r="UCR151" s="481"/>
      <c r="UCS151" s="481"/>
      <c r="UCT151" s="481"/>
      <c r="UCU151" s="481"/>
      <c r="UCV151" s="481"/>
      <c r="UCW151" s="481"/>
      <c r="UCX151" s="481"/>
      <c r="UCY151" s="481"/>
      <c r="UCZ151" s="481"/>
      <c r="UDA151" s="481"/>
      <c r="UDB151" s="481"/>
      <c r="UDC151" s="481"/>
      <c r="UDD151" s="481"/>
      <c r="UDE151" s="481"/>
      <c r="UDF151" s="481"/>
      <c r="UDG151" s="481"/>
      <c r="UDH151" s="481"/>
      <c r="UDI151" s="481"/>
      <c r="UDJ151" s="481"/>
      <c r="UDK151" s="481"/>
      <c r="UDL151" s="481"/>
      <c r="UDM151" s="481"/>
      <c r="UDN151" s="481"/>
      <c r="UDO151" s="481"/>
      <c r="UDP151" s="481"/>
      <c r="UDQ151" s="481"/>
      <c r="UDR151" s="481"/>
      <c r="UDS151" s="481"/>
      <c r="UDT151" s="481"/>
      <c r="UDU151" s="481"/>
      <c r="UDV151" s="481"/>
      <c r="UDW151" s="481"/>
      <c r="UDX151" s="481"/>
      <c r="UDY151" s="481"/>
      <c r="UDZ151" s="481"/>
      <c r="UEA151" s="481"/>
      <c r="UEB151" s="481"/>
      <c r="UEC151" s="481"/>
      <c r="UED151" s="481"/>
      <c r="UEE151" s="481"/>
      <c r="UEF151" s="481"/>
      <c r="UEG151" s="481"/>
      <c r="UEH151" s="481"/>
      <c r="UEI151" s="481"/>
      <c r="UEJ151" s="481"/>
      <c r="UEK151" s="481"/>
      <c r="UEL151" s="481"/>
      <c r="UEM151" s="481"/>
      <c r="UEN151" s="481"/>
      <c r="UEO151" s="481"/>
      <c r="UEP151" s="481"/>
      <c r="UEQ151" s="481"/>
      <c r="UER151" s="481"/>
      <c r="UES151" s="481"/>
      <c r="UET151" s="481"/>
      <c r="UEU151" s="481"/>
      <c r="UEV151" s="481"/>
      <c r="UEW151" s="481"/>
      <c r="UEX151" s="481"/>
      <c r="UEY151" s="481"/>
      <c r="UEZ151" s="481"/>
      <c r="UFA151" s="481"/>
      <c r="UFB151" s="481"/>
      <c r="UFC151" s="481"/>
      <c r="UFD151" s="481"/>
      <c r="UFE151" s="481"/>
      <c r="UFF151" s="481"/>
      <c r="UFG151" s="481"/>
      <c r="UFH151" s="481"/>
      <c r="UFI151" s="481"/>
      <c r="UFJ151" s="481"/>
      <c r="UFK151" s="481"/>
      <c r="UFL151" s="481"/>
      <c r="UFM151" s="481"/>
      <c r="UFN151" s="481"/>
      <c r="UFO151" s="481"/>
      <c r="UFP151" s="481"/>
      <c r="UFQ151" s="481"/>
      <c r="UFR151" s="481"/>
      <c r="UFS151" s="481"/>
      <c r="UFT151" s="481"/>
      <c r="UFU151" s="481"/>
      <c r="UFV151" s="481"/>
      <c r="UFW151" s="481"/>
      <c r="UFX151" s="481"/>
      <c r="UFY151" s="481"/>
      <c r="UFZ151" s="481"/>
      <c r="UGA151" s="481"/>
      <c r="UGB151" s="481"/>
      <c r="UGC151" s="481"/>
      <c r="UGD151" s="481"/>
      <c r="UGE151" s="481"/>
      <c r="UGF151" s="481"/>
      <c r="UGG151" s="481"/>
      <c r="UGH151" s="481"/>
      <c r="UGI151" s="481"/>
      <c r="UGJ151" s="481"/>
      <c r="UGK151" s="481"/>
      <c r="UGL151" s="481"/>
      <c r="UGM151" s="481"/>
      <c r="UGN151" s="481"/>
      <c r="UGO151" s="481"/>
      <c r="UGP151" s="481"/>
      <c r="UGQ151" s="481"/>
      <c r="UGR151" s="481"/>
      <c r="UGS151" s="481"/>
      <c r="UGT151" s="481"/>
      <c r="UGU151" s="481"/>
      <c r="UGV151" s="481"/>
      <c r="UGW151" s="481"/>
      <c r="UGX151" s="481"/>
      <c r="UGY151" s="481"/>
      <c r="UGZ151" s="481"/>
      <c r="UHA151" s="481"/>
      <c r="UHB151" s="481"/>
      <c r="UHC151" s="481"/>
      <c r="UHD151" s="481"/>
      <c r="UHE151" s="481"/>
      <c r="UHF151" s="481"/>
      <c r="UHG151" s="481"/>
      <c r="UHH151" s="481"/>
      <c r="UHI151" s="481"/>
      <c r="UHJ151" s="481"/>
      <c r="UHK151" s="481"/>
      <c r="UHL151" s="481"/>
      <c r="UHM151" s="481"/>
      <c r="UHN151" s="481"/>
      <c r="UHO151" s="481"/>
      <c r="UHP151" s="481"/>
      <c r="UHQ151" s="481"/>
      <c r="UHR151" s="481"/>
      <c r="UHS151" s="481"/>
      <c r="UHT151" s="481"/>
      <c r="UHU151" s="481"/>
      <c r="UHV151" s="481"/>
      <c r="UHW151" s="481"/>
      <c r="UHX151" s="481"/>
      <c r="UHY151" s="481"/>
      <c r="UHZ151" s="481"/>
      <c r="UIA151" s="481"/>
      <c r="UIB151" s="481"/>
      <c r="UIC151" s="481"/>
      <c r="UID151" s="481"/>
      <c r="UIE151" s="481"/>
      <c r="UIF151" s="481"/>
      <c r="UIG151" s="481"/>
      <c r="UIH151" s="481"/>
      <c r="UII151" s="481"/>
      <c r="UIJ151" s="481"/>
      <c r="UIK151" s="481"/>
      <c r="UIL151" s="481"/>
      <c r="UIM151" s="481"/>
      <c r="UIN151" s="481"/>
      <c r="UIO151" s="481"/>
      <c r="UIP151" s="481"/>
      <c r="UIQ151" s="481"/>
      <c r="UIR151" s="481"/>
      <c r="UIS151" s="481"/>
      <c r="UIT151" s="481"/>
      <c r="UIU151" s="481"/>
      <c r="UIV151" s="481"/>
      <c r="UIW151" s="481"/>
      <c r="UIX151" s="481"/>
      <c r="UIY151" s="481"/>
      <c r="UIZ151" s="481"/>
      <c r="UJA151" s="481"/>
      <c r="UJB151" s="481"/>
      <c r="UJC151" s="481"/>
      <c r="UJD151" s="481"/>
      <c r="UJE151" s="481"/>
      <c r="UJF151" s="481"/>
      <c r="UJG151" s="481"/>
      <c r="UJH151" s="481"/>
      <c r="UJI151" s="481"/>
      <c r="UJJ151" s="481"/>
      <c r="UJK151" s="481"/>
      <c r="UJL151" s="481"/>
      <c r="UJM151" s="481"/>
      <c r="UJN151" s="481"/>
      <c r="UJO151" s="481"/>
      <c r="UJP151" s="481"/>
      <c r="UJQ151" s="481"/>
      <c r="UJR151" s="481"/>
      <c r="UJS151" s="481"/>
      <c r="UJT151" s="481"/>
      <c r="UJU151" s="481"/>
      <c r="UJV151" s="481"/>
      <c r="UJW151" s="481"/>
      <c r="UJX151" s="481"/>
      <c r="UJY151" s="481"/>
      <c r="UJZ151" s="481"/>
      <c r="UKA151" s="481"/>
      <c r="UKB151" s="481"/>
      <c r="UKC151" s="481"/>
      <c r="UKD151" s="481"/>
      <c r="UKE151" s="481"/>
      <c r="UKF151" s="481"/>
      <c r="UKG151" s="481"/>
      <c r="UKH151" s="481"/>
      <c r="UKI151" s="481"/>
      <c r="UKJ151" s="481"/>
      <c r="UKK151" s="481"/>
      <c r="UKL151" s="481"/>
      <c r="UKM151" s="481"/>
      <c r="UKN151" s="481"/>
      <c r="UKO151" s="481"/>
      <c r="UKP151" s="481"/>
      <c r="UKQ151" s="481"/>
      <c r="UKR151" s="481"/>
      <c r="UKS151" s="481"/>
      <c r="UKT151" s="481"/>
      <c r="UKU151" s="481"/>
      <c r="UKV151" s="481"/>
      <c r="UKW151" s="481"/>
      <c r="UKX151" s="481"/>
      <c r="UKY151" s="481"/>
      <c r="UKZ151" s="481"/>
      <c r="ULA151" s="481"/>
      <c r="ULB151" s="481"/>
      <c r="ULC151" s="481"/>
      <c r="ULD151" s="481"/>
      <c r="ULE151" s="481"/>
      <c r="ULF151" s="481"/>
      <c r="ULG151" s="481"/>
      <c r="ULH151" s="481"/>
      <c r="ULI151" s="481"/>
      <c r="ULJ151" s="481"/>
      <c r="ULK151" s="481"/>
      <c r="ULL151" s="481"/>
      <c r="ULM151" s="481"/>
      <c r="ULN151" s="481"/>
      <c r="ULO151" s="481"/>
      <c r="ULP151" s="481"/>
      <c r="ULQ151" s="481"/>
      <c r="ULR151" s="481"/>
      <c r="ULS151" s="481"/>
      <c r="ULT151" s="481"/>
      <c r="ULU151" s="481"/>
      <c r="ULV151" s="481"/>
      <c r="ULW151" s="481"/>
      <c r="ULX151" s="481"/>
      <c r="ULY151" s="481"/>
      <c r="ULZ151" s="481"/>
      <c r="UMA151" s="481"/>
      <c r="UMB151" s="481"/>
      <c r="UMC151" s="481"/>
      <c r="UMD151" s="481"/>
      <c r="UME151" s="481"/>
      <c r="UMF151" s="481"/>
      <c r="UMG151" s="481"/>
      <c r="UMH151" s="481"/>
      <c r="UMI151" s="481"/>
      <c r="UMJ151" s="481"/>
      <c r="UMK151" s="481"/>
      <c r="UML151" s="481"/>
      <c r="UMM151" s="481"/>
      <c r="UMN151" s="481"/>
      <c r="UMO151" s="481"/>
      <c r="UMP151" s="481"/>
      <c r="UMQ151" s="481"/>
      <c r="UMR151" s="481"/>
      <c r="UMS151" s="481"/>
      <c r="UMT151" s="481"/>
      <c r="UMU151" s="481"/>
      <c r="UMV151" s="481"/>
      <c r="UMW151" s="481"/>
      <c r="UMX151" s="481"/>
      <c r="UMY151" s="481"/>
      <c r="UMZ151" s="481"/>
      <c r="UNA151" s="481"/>
      <c r="UNB151" s="481"/>
      <c r="UNC151" s="481"/>
      <c r="UND151" s="481"/>
      <c r="UNE151" s="481"/>
      <c r="UNF151" s="481"/>
      <c r="UNG151" s="481"/>
      <c r="UNH151" s="481"/>
      <c r="UNI151" s="481"/>
      <c r="UNJ151" s="481"/>
      <c r="UNK151" s="481"/>
      <c r="UNL151" s="481"/>
      <c r="UNM151" s="481"/>
      <c r="UNN151" s="481"/>
      <c r="UNO151" s="481"/>
      <c r="UNP151" s="481"/>
      <c r="UNQ151" s="481"/>
      <c r="UNR151" s="481"/>
      <c r="UNS151" s="481"/>
      <c r="UNT151" s="481"/>
      <c r="UNU151" s="481"/>
      <c r="UNV151" s="481"/>
      <c r="UNW151" s="481"/>
      <c r="UNX151" s="481"/>
      <c r="UNY151" s="481"/>
      <c r="UNZ151" s="481"/>
      <c r="UOA151" s="481"/>
      <c r="UOB151" s="481"/>
      <c r="UOC151" s="481"/>
      <c r="UOD151" s="481"/>
      <c r="UOE151" s="481"/>
      <c r="UOF151" s="481"/>
      <c r="UOG151" s="481"/>
      <c r="UOH151" s="481"/>
      <c r="UOI151" s="481"/>
      <c r="UOJ151" s="481"/>
      <c r="UOK151" s="481"/>
      <c r="UOL151" s="481"/>
      <c r="UOM151" s="481"/>
      <c r="UON151" s="481"/>
      <c r="UOO151" s="481"/>
      <c r="UOP151" s="481"/>
      <c r="UOQ151" s="481"/>
      <c r="UOR151" s="481"/>
      <c r="UOS151" s="481"/>
      <c r="UOT151" s="481"/>
      <c r="UOU151" s="481"/>
      <c r="UOV151" s="481"/>
      <c r="UOW151" s="481"/>
      <c r="UOX151" s="481"/>
      <c r="UOY151" s="481"/>
      <c r="UOZ151" s="481"/>
      <c r="UPA151" s="481"/>
      <c r="UPB151" s="481"/>
      <c r="UPC151" s="481"/>
      <c r="UPD151" s="481"/>
      <c r="UPE151" s="481"/>
      <c r="UPF151" s="481"/>
      <c r="UPG151" s="481"/>
      <c r="UPH151" s="481"/>
      <c r="UPI151" s="481"/>
      <c r="UPJ151" s="481"/>
      <c r="UPK151" s="481"/>
      <c r="UPL151" s="481"/>
      <c r="UPM151" s="481"/>
      <c r="UPN151" s="481"/>
      <c r="UPO151" s="481"/>
      <c r="UPP151" s="481"/>
      <c r="UPQ151" s="481"/>
      <c r="UPR151" s="481"/>
      <c r="UPS151" s="481"/>
      <c r="UPT151" s="481"/>
      <c r="UPU151" s="481"/>
      <c r="UPV151" s="481"/>
      <c r="UPW151" s="481"/>
      <c r="UPX151" s="481"/>
      <c r="UPY151" s="481"/>
      <c r="UPZ151" s="481"/>
      <c r="UQA151" s="481"/>
      <c r="UQB151" s="481"/>
      <c r="UQC151" s="481"/>
      <c r="UQD151" s="481"/>
      <c r="UQE151" s="481"/>
      <c r="UQF151" s="481"/>
      <c r="UQG151" s="481"/>
      <c r="UQH151" s="481"/>
      <c r="UQI151" s="481"/>
      <c r="UQJ151" s="481"/>
      <c r="UQK151" s="481"/>
      <c r="UQL151" s="481"/>
      <c r="UQM151" s="481"/>
      <c r="UQN151" s="481"/>
      <c r="UQO151" s="481"/>
      <c r="UQP151" s="481"/>
      <c r="UQQ151" s="481"/>
      <c r="UQR151" s="481"/>
      <c r="UQS151" s="481"/>
      <c r="UQT151" s="481"/>
      <c r="UQU151" s="481"/>
      <c r="UQV151" s="481"/>
      <c r="UQW151" s="481"/>
      <c r="UQX151" s="481"/>
      <c r="UQY151" s="481"/>
      <c r="UQZ151" s="481"/>
      <c r="URA151" s="481"/>
      <c r="URB151" s="481"/>
      <c r="URC151" s="481"/>
      <c r="URD151" s="481"/>
      <c r="URE151" s="481"/>
      <c r="URF151" s="481"/>
      <c r="URG151" s="481"/>
      <c r="URH151" s="481"/>
      <c r="URI151" s="481"/>
      <c r="URJ151" s="481"/>
      <c r="URK151" s="481"/>
      <c r="URL151" s="481"/>
      <c r="URM151" s="481"/>
      <c r="URN151" s="481"/>
      <c r="URO151" s="481"/>
      <c r="URP151" s="481"/>
      <c r="URQ151" s="481"/>
      <c r="URR151" s="481"/>
      <c r="URS151" s="481"/>
      <c r="URT151" s="481"/>
      <c r="URU151" s="481"/>
      <c r="URV151" s="481"/>
      <c r="URW151" s="481"/>
      <c r="URX151" s="481"/>
      <c r="URY151" s="481"/>
      <c r="URZ151" s="481"/>
      <c r="USA151" s="481"/>
      <c r="USB151" s="481"/>
      <c r="USC151" s="481"/>
      <c r="USD151" s="481"/>
      <c r="USE151" s="481"/>
      <c r="USF151" s="481"/>
      <c r="USG151" s="481"/>
      <c r="USH151" s="481"/>
      <c r="USI151" s="481"/>
      <c r="USJ151" s="481"/>
      <c r="USK151" s="481"/>
      <c r="USL151" s="481"/>
      <c r="USM151" s="481"/>
      <c r="USN151" s="481"/>
      <c r="USO151" s="481"/>
      <c r="USP151" s="481"/>
      <c r="USQ151" s="481"/>
      <c r="USR151" s="481"/>
      <c r="USS151" s="481"/>
      <c r="UST151" s="481"/>
      <c r="USU151" s="481"/>
      <c r="USV151" s="481"/>
      <c r="USW151" s="481"/>
      <c r="USX151" s="481"/>
      <c r="USY151" s="481"/>
      <c r="USZ151" s="481"/>
      <c r="UTA151" s="481"/>
      <c r="UTB151" s="481"/>
      <c r="UTC151" s="481"/>
      <c r="UTD151" s="481"/>
      <c r="UTE151" s="481"/>
      <c r="UTF151" s="481"/>
      <c r="UTG151" s="481"/>
      <c r="UTH151" s="481"/>
      <c r="UTI151" s="481"/>
      <c r="UTJ151" s="481"/>
      <c r="UTK151" s="481"/>
      <c r="UTL151" s="481"/>
      <c r="UTM151" s="481"/>
      <c r="UTN151" s="481"/>
      <c r="UTO151" s="481"/>
      <c r="UTP151" s="481"/>
      <c r="UTQ151" s="481"/>
      <c r="UTR151" s="481"/>
      <c r="UTS151" s="481"/>
      <c r="UTT151" s="481"/>
      <c r="UTU151" s="481"/>
      <c r="UTV151" s="481"/>
      <c r="UTW151" s="481"/>
      <c r="UTX151" s="481"/>
      <c r="UTY151" s="481"/>
      <c r="UTZ151" s="481"/>
      <c r="UUA151" s="481"/>
      <c r="UUB151" s="481"/>
      <c r="UUC151" s="481"/>
      <c r="UUD151" s="481"/>
      <c r="UUE151" s="481"/>
      <c r="UUF151" s="481"/>
      <c r="UUG151" s="481"/>
      <c r="UUH151" s="481"/>
      <c r="UUI151" s="481"/>
      <c r="UUJ151" s="481"/>
      <c r="UUK151" s="481"/>
      <c r="UUL151" s="481"/>
      <c r="UUM151" s="481"/>
      <c r="UUN151" s="481"/>
      <c r="UUO151" s="481"/>
      <c r="UUP151" s="481"/>
      <c r="UUQ151" s="481"/>
      <c r="UUR151" s="481"/>
      <c r="UUS151" s="481"/>
      <c r="UUT151" s="481"/>
      <c r="UUU151" s="481"/>
      <c r="UUV151" s="481"/>
      <c r="UUW151" s="481"/>
      <c r="UUX151" s="481"/>
      <c r="UUY151" s="481"/>
      <c r="UUZ151" s="481"/>
      <c r="UVA151" s="481"/>
      <c r="UVB151" s="481"/>
      <c r="UVC151" s="481"/>
      <c r="UVD151" s="481"/>
      <c r="UVE151" s="481"/>
      <c r="UVF151" s="481"/>
      <c r="UVG151" s="481"/>
      <c r="UVH151" s="481"/>
      <c r="UVI151" s="481"/>
      <c r="UVJ151" s="481"/>
      <c r="UVK151" s="481"/>
      <c r="UVL151" s="481"/>
      <c r="UVM151" s="481"/>
      <c r="UVN151" s="481"/>
      <c r="UVO151" s="481"/>
      <c r="UVP151" s="481"/>
      <c r="UVQ151" s="481"/>
      <c r="UVR151" s="481"/>
      <c r="UVS151" s="481"/>
      <c r="UVT151" s="481"/>
      <c r="UVU151" s="481"/>
      <c r="UVV151" s="481"/>
      <c r="UVW151" s="481"/>
      <c r="UVX151" s="481"/>
      <c r="UVY151" s="481"/>
      <c r="UVZ151" s="481"/>
      <c r="UWA151" s="481"/>
      <c r="UWB151" s="481"/>
      <c r="UWC151" s="481"/>
      <c r="UWD151" s="481"/>
      <c r="UWE151" s="481"/>
      <c r="UWF151" s="481"/>
      <c r="UWG151" s="481"/>
      <c r="UWH151" s="481"/>
      <c r="UWI151" s="481"/>
      <c r="UWJ151" s="481"/>
      <c r="UWK151" s="481"/>
      <c r="UWL151" s="481"/>
      <c r="UWM151" s="481"/>
      <c r="UWN151" s="481"/>
      <c r="UWO151" s="481"/>
      <c r="UWP151" s="481"/>
      <c r="UWQ151" s="481"/>
      <c r="UWR151" s="481"/>
      <c r="UWS151" s="481"/>
      <c r="UWT151" s="481"/>
      <c r="UWU151" s="481"/>
      <c r="UWV151" s="481"/>
      <c r="UWW151" s="481"/>
      <c r="UWX151" s="481"/>
      <c r="UWY151" s="481"/>
      <c r="UWZ151" s="481"/>
      <c r="UXA151" s="481"/>
      <c r="UXB151" s="481"/>
      <c r="UXC151" s="481"/>
      <c r="UXD151" s="481"/>
      <c r="UXE151" s="481"/>
      <c r="UXF151" s="481"/>
      <c r="UXG151" s="481"/>
      <c r="UXH151" s="481"/>
      <c r="UXI151" s="481"/>
      <c r="UXJ151" s="481"/>
      <c r="UXK151" s="481"/>
      <c r="UXL151" s="481"/>
      <c r="UXM151" s="481"/>
      <c r="UXN151" s="481"/>
      <c r="UXO151" s="481"/>
      <c r="UXP151" s="481"/>
      <c r="UXQ151" s="481"/>
      <c r="UXR151" s="481"/>
      <c r="UXS151" s="481"/>
      <c r="UXT151" s="481"/>
      <c r="UXU151" s="481"/>
      <c r="UXV151" s="481"/>
      <c r="UXW151" s="481"/>
      <c r="UXX151" s="481"/>
      <c r="UXY151" s="481"/>
      <c r="UXZ151" s="481"/>
      <c r="UYA151" s="481"/>
      <c r="UYB151" s="481"/>
      <c r="UYC151" s="481"/>
      <c r="UYD151" s="481"/>
      <c r="UYE151" s="481"/>
      <c r="UYF151" s="481"/>
      <c r="UYG151" s="481"/>
      <c r="UYH151" s="481"/>
      <c r="UYI151" s="481"/>
      <c r="UYJ151" s="481"/>
      <c r="UYK151" s="481"/>
      <c r="UYL151" s="481"/>
      <c r="UYM151" s="481"/>
      <c r="UYN151" s="481"/>
      <c r="UYO151" s="481"/>
      <c r="UYP151" s="481"/>
      <c r="UYQ151" s="481"/>
      <c r="UYR151" s="481"/>
      <c r="UYS151" s="481"/>
      <c r="UYT151" s="481"/>
      <c r="UYU151" s="481"/>
      <c r="UYV151" s="481"/>
      <c r="UYW151" s="481"/>
      <c r="UYX151" s="481"/>
      <c r="UYY151" s="481"/>
      <c r="UYZ151" s="481"/>
      <c r="UZA151" s="481"/>
      <c r="UZB151" s="481"/>
      <c r="UZC151" s="481"/>
      <c r="UZD151" s="481"/>
      <c r="UZE151" s="481"/>
      <c r="UZF151" s="481"/>
      <c r="UZG151" s="481"/>
      <c r="UZH151" s="481"/>
      <c r="UZI151" s="481"/>
      <c r="UZJ151" s="481"/>
      <c r="UZK151" s="481"/>
      <c r="UZL151" s="481"/>
      <c r="UZM151" s="481"/>
      <c r="UZN151" s="481"/>
      <c r="UZO151" s="481"/>
      <c r="UZP151" s="481"/>
      <c r="UZQ151" s="481"/>
      <c r="UZR151" s="481"/>
      <c r="UZS151" s="481"/>
      <c r="UZT151" s="481"/>
      <c r="UZU151" s="481"/>
      <c r="UZV151" s="481"/>
      <c r="UZW151" s="481"/>
      <c r="UZX151" s="481"/>
      <c r="UZY151" s="481"/>
      <c r="UZZ151" s="481"/>
      <c r="VAA151" s="481"/>
      <c r="VAB151" s="481"/>
      <c r="VAC151" s="481"/>
      <c r="VAD151" s="481"/>
      <c r="VAE151" s="481"/>
      <c r="VAF151" s="481"/>
      <c r="VAG151" s="481"/>
      <c r="VAH151" s="481"/>
      <c r="VAI151" s="481"/>
      <c r="VAJ151" s="481"/>
      <c r="VAK151" s="481"/>
      <c r="VAL151" s="481"/>
      <c r="VAM151" s="481"/>
      <c r="VAN151" s="481"/>
      <c r="VAO151" s="481"/>
      <c r="VAP151" s="481"/>
      <c r="VAQ151" s="481"/>
      <c r="VAR151" s="481"/>
      <c r="VAS151" s="481"/>
      <c r="VAT151" s="481"/>
      <c r="VAU151" s="481"/>
      <c r="VAV151" s="481"/>
      <c r="VAW151" s="481"/>
      <c r="VAX151" s="481"/>
      <c r="VAY151" s="481"/>
      <c r="VAZ151" s="481"/>
      <c r="VBA151" s="481"/>
      <c r="VBB151" s="481"/>
      <c r="VBC151" s="481"/>
      <c r="VBD151" s="481"/>
      <c r="VBE151" s="481"/>
      <c r="VBF151" s="481"/>
      <c r="VBG151" s="481"/>
      <c r="VBH151" s="481"/>
      <c r="VBI151" s="481"/>
      <c r="VBJ151" s="481"/>
      <c r="VBK151" s="481"/>
      <c r="VBL151" s="481"/>
      <c r="VBM151" s="481"/>
      <c r="VBN151" s="481"/>
      <c r="VBO151" s="481"/>
      <c r="VBP151" s="481"/>
      <c r="VBQ151" s="481"/>
      <c r="VBR151" s="481"/>
      <c r="VBS151" s="481"/>
      <c r="VBT151" s="481"/>
      <c r="VBU151" s="481"/>
      <c r="VBV151" s="481"/>
      <c r="VBW151" s="481"/>
      <c r="VBX151" s="481"/>
      <c r="VBY151" s="481"/>
      <c r="VBZ151" s="481"/>
      <c r="VCA151" s="481"/>
      <c r="VCB151" s="481"/>
      <c r="VCC151" s="481"/>
      <c r="VCD151" s="481"/>
      <c r="VCE151" s="481"/>
      <c r="VCF151" s="481"/>
      <c r="VCG151" s="481"/>
      <c r="VCH151" s="481"/>
      <c r="VCI151" s="481"/>
      <c r="VCJ151" s="481"/>
      <c r="VCK151" s="481"/>
      <c r="VCL151" s="481"/>
      <c r="VCM151" s="481"/>
      <c r="VCN151" s="481"/>
      <c r="VCO151" s="481"/>
      <c r="VCP151" s="481"/>
      <c r="VCQ151" s="481"/>
      <c r="VCR151" s="481"/>
      <c r="VCS151" s="481"/>
      <c r="VCT151" s="481"/>
      <c r="VCU151" s="481"/>
      <c r="VCV151" s="481"/>
      <c r="VCW151" s="481"/>
      <c r="VCX151" s="481"/>
      <c r="VCY151" s="481"/>
      <c r="VCZ151" s="481"/>
      <c r="VDA151" s="481"/>
      <c r="VDB151" s="481"/>
      <c r="VDC151" s="481"/>
      <c r="VDD151" s="481"/>
      <c r="VDE151" s="481"/>
      <c r="VDF151" s="481"/>
      <c r="VDG151" s="481"/>
      <c r="VDH151" s="481"/>
      <c r="VDI151" s="481"/>
      <c r="VDJ151" s="481"/>
      <c r="VDK151" s="481"/>
      <c r="VDL151" s="481"/>
      <c r="VDM151" s="481"/>
      <c r="VDN151" s="481"/>
      <c r="VDO151" s="481"/>
      <c r="VDP151" s="481"/>
      <c r="VDQ151" s="481"/>
      <c r="VDR151" s="481"/>
      <c r="VDS151" s="481"/>
      <c r="VDT151" s="481"/>
      <c r="VDU151" s="481"/>
      <c r="VDV151" s="481"/>
      <c r="VDW151" s="481"/>
      <c r="VDX151" s="481"/>
      <c r="VDY151" s="481"/>
      <c r="VDZ151" s="481"/>
      <c r="VEA151" s="481"/>
      <c r="VEB151" s="481"/>
      <c r="VEC151" s="481"/>
      <c r="VED151" s="481"/>
      <c r="VEE151" s="481"/>
      <c r="VEF151" s="481"/>
      <c r="VEG151" s="481"/>
      <c r="VEH151" s="481"/>
      <c r="VEI151" s="481"/>
      <c r="VEJ151" s="481"/>
      <c r="VEK151" s="481"/>
      <c r="VEL151" s="481"/>
      <c r="VEM151" s="481"/>
      <c r="VEN151" s="481"/>
      <c r="VEO151" s="481"/>
      <c r="VEP151" s="481"/>
      <c r="VEQ151" s="481"/>
      <c r="VER151" s="481"/>
      <c r="VES151" s="481"/>
      <c r="VET151" s="481"/>
      <c r="VEU151" s="481"/>
      <c r="VEV151" s="481"/>
      <c r="VEW151" s="481"/>
      <c r="VEX151" s="481"/>
      <c r="VEY151" s="481"/>
      <c r="VEZ151" s="481"/>
      <c r="VFA151" s="481"/>
      <c r="VFB151" s="481"/>
      <c r="VFC151" s="481"/>
      <c r="VFD151" s="481"/>
      <c r="VFE151" s="481"/>
      <c r="VFF151" s="481"/>
      <c r="VFG151" s="481"/>
      <c r="VFH151" s="481"/>
      <c r="VFI151" s="481"/>
      <c r="VFJ151" s="481"/>
      <c r="VFK151" s="481"/>
      <c r="VFL151" s="481"/>
      <c r="VFM151" s="481"/>
      <c r="VFN151" s="481"/>
      <c r="VFO151" s="481"/>
      <c r="VFP151" s="481"/>
      <c r="VFQ151" s="481"/>
      <c r="VFR151" s="481"/>
      <c r="VFS151" s="481"/>
      <c r="VFT151" s="481"/>
      <c r="VFU151" s="481"/>
      <c r="VFV151" s="481"/>
      <c r="VFW151" s="481"/>
      <c r="VFX151" s="481"/>
      <c r="VFY151" s="481"/>
      <c r="VFZ151" s="481"/>
      <c r="VGA151" s="481"/>
      <c r="VGB151" s="481"/>
      <c r="VGC151" s="481"/>
      <c r="VGD151" s="481"/>
      <c r="VGE151" s="481"/>
      <c r="VGF151" s="481"/>
      <c r="VGG151" s="481"/>
      <c r="VGH151" s="481"/>
      <c r="VGI151" s="481"/>
      <c r="VGJ151" s="481"/>
      <c r="VGK151" s="481"/>
      <c r="VGL151" s="481"/>
      <c r="VGM151" s="481"/>
      <c r="VGN151" s="481"/>
      <c r="VGO151" s="481"/>
      <c r="VGP151" s="481"/>
      <c r="VGQ151" s="481"/>
      <c r="VGR151" s="481"/>
      <c r="VGS151" s="481"/>
      <c r="VGT151" s="481"/>
      <c r="VGU151" s="481"/>
      <c r="VGV151" s="481"/>
      <c r="VGW151" s="481"/>
      <c r="VGX151" s="481"/>
      <c r="VGY151" s="481"/>
      <c r="VGZ151" s="481"/>
      <c r="VHA151" s="481"/>
      <c r="VHB151" s="481"/>
      <c r="VHC151" s="481"/>
      <c r="VHD151" s="481"/>
      <c r="VHE151" s="481"/>
      <c r="VHF151" s="481"/>
      <c r="VHG151" s="481"/>
      <c r="VHH151" s="481"/>
      <c r="VHI151" s="481"/>
      <c r="VHJ151" s="481"/>
      <c r="VHK151" s="481"/>
      <c r="VHL151" s="481"/>
      <c r="VHM151" s="481"/>
      <c r="VHN151" s="481"/>
      <c r="VHO151" s="481"/>
      <c r="VHP151" s="481"/>
      <c r="VHQ151" s="481"/>
      <c r="VHR151" s="481"/>
      <c r="VHS151" s="481"/>
      <c r="VHT151" s="481"/>
      <c r="VHU151" s="481"/>
      <c r="VHV151" s="481"/>
      <c r="VHW151" s="481"/>
      <c r="VHX151" s="481"/>
      <c r="VHY151" s="481"/>
      <c r="VHZ151" s="481"/>
      <c r="VIA151" s="481"/>
      <c r="VIB151" s="481"/>
      <c r="VIC151" s="481"/>
      <c r="VID151" s="481"/>
      <c r="VIE151" s="481"/>
      <c r="VIF151" s="481"/>
      <c r="VIG151" s="481"/>
      <c r="VIH151" s="481"/>
      <c r="VII151" s="481"/>
      <c r="VIJ151" s="481"/>
      <c r="VIK151" s="481"/>
      <c r="VIL151" s="481"/>
      <c r="VIM151" s="481"/>
      <c r="VIN151" s="481"/>
      <c r="VIO151" s="481"/>
      <c r="VIP151" s="481"/>
      <c r="VIQ151" s="481"/>
      <c r="VIR151" s="481"/>
      <c r="VIS151" s="481"/>
      <c r="VIT151" s="481"/>
      <c r="VIU151" s="481"/>
      <c r="VIV151" s="481"/>
      <c r="VIW151" s="481"/>
      <c r="VIX151" s="481"/>
      <c r="VIY151" s="481"/>
      <c r="VIZ151" s="481"/>
      <c r="VJA151" s="481"/>
      <c r="VJB151" s="481"/>
      <c r="VJC151" s="481"/>
      <c r="VJD151" s="481"/>
      <c r="VJE151" s="481"/>
      <c r="VJF151" s="481"/>
      <c r="VJG151" s="481"/>
      <c r="VJH151" s="481"/>
      <c r="VJI151" s="481"/>
      <c r="VJJ151" s="481"/>
      <c r="VJK151" s="481"/>
      <c r="VJL151" s="481"/>
      <c r="VJM151" s="481"/>
      <c r="VJN151" s="481"/>
      <c r="VJO151" s="481"/>
      <c r="VJP151" s="481"/>
      <c r="VJQ151" s="481"/>
      <c r="VJR151" s="481"/>
      <c r="VJS151" s="481"/>
      <c r="VJT151" s="481"/>
      <c r="VJU151" s="481"/>
      <c r="VJV151" s="481"/>
      <c r="VJW151" s="481"/>
      <c r="VJX151" s="481"/>
      <c r="VJY151" s="481"/>
      <c r="VJZ151" s="481"/>
      <c r="VKA151" s="481"/>
      <c r="VKB151" s="481"/>
      <c r="VKC151" s="481"/>
      <c r="VKD151" s="481"/>
      <c r="VKE151" s="481"/>
      <c r="VKF151" s="481"/>
      <c r="VKG151" s="481"/>
      <c r="VKH151" s="481"/>
      <c r="VKI151" s="481"/>
      <c r="VKJ151" s="481"/>
      <c r="VKK151" s="481"/>
      <c r="VKL151" s="481"/>
      <c r="VKM151" s="481"/>
      <c r="VKN151" s="481"/>
      <c r="VKO151" s="481"/>
      <c r="VKP151" s="481"/>
      <c r="VKQ151" s="481"/>
      <c r="VKR151" s="481"/>
      <c r="VKS151" s="481"/>
      <c r="VKT151" s="481"/>
      <c r="VKU151" s="481"/>
      <c r="VKV151" s="481"/>
      <c r="VKW151" s="481"/>
      <c r="VKX151" s="481"/>
      <c r="VKY151" s="481"/>
      <c r="VKZ151" s="481"/>
      <c r="VLA151" s="481"/>
      <c r="VLB151" s="481"/>
      <c r="VLC151" s="481"/>
      <c r="VLD151" s="481"/>
      <c r="VLE151" s="481"/>
      <c r="VLF151" s="481"/>
      <c r="VLG151" s="481"/>
      <c r="VLH151" s="481"/>
      <c r="VLI151" s="481"/>
      <c r="VLJ151" s="481"/>
      <c r="VLK151" s="481"/>
      <c r="VLL151" s="481"/>
      <c r="VLM151" s="481"/>
      <c r="VLN151" s="481"/>
      <c r="VLO151" s="481"/>
      <c r="VLP151" s="481"/>
      <c r="VLQ151" s="481"/>
      <c r="VLR151" s="481"/>
      <c r="VLS151" s="481"/>
      <c r="VLT151" s="481"/>
      <c r="VLU151" s="481"/>
      <c r="VLV151" s="481"/>
      <c r="VLW151" s="481"/>
      <c r="VLX151" s="481"/>
      <c r="VLY151" s="481"/>
      <c r="VLZ151" s="481"/>
      <c r="VMA151" s="481"/>
      <c r="VMB151" s="481"/>
      <c r="VMC151" s="481"/>
      <c r="VMD151" s="481"/>
      <c r="VME151" s="481"/>
      <c r="VMF151" s="481"/>
      <c r="VMG151" s="481"/>
      <c r="VMH151" s="481"/>
      <c r="VMI151" s="481"/>
      <c r="VMJ151" s="481"/>
      <c r="VMK151" s="481"/>
      <c r="VML151" s="481"/>
      <c r="VMM151" s="481"/>
      <c r="VMN151" s="481"/>
      <c r="VMO151" s="481"/>
      <c r="VMP151" s="481"/>
      <c r="VMQ151" s="481"/>
      <c r="VMR151" s="481"/>
      <c r="VMS151" s="481"/>
      <c r="VMT151" s="481"/>
      <c r="VMU151" s="481"/>
      <c r="VMV151" s="481"/>
      <c r="VMW151" s="481"/>
      <c r="VMX151" s="481"/>
      <c r="VMY151" s="481"/>
      <c r="VMZ151" s="481"/>
      <c r="VNA151" s="481"/>
      <c r="VNB151" s="481"/>
      <c r="VNC151" s="481"/>
      <c r="VND151" s="481"/>
      <c r="VNE151" s="481"/>
      <c r="VNF151" s="481"/>
      <c r="VNG151" s="481"/>
      <c r="VNH151" s="481"/>
      <c r="VNI151" s="481"/>
      <c r="VNJ151" s="481"/>
      <c r="VNK151" s="481"/>
      <c r="VNL151" s="481"/>
      <c r="VNM151" s="481"/>
      <c r="VNN151" s="481"/>
      <c r="VNO151" s="481"/>
      <c r="VNP151" s="481"/>
      <c r="VNQ151" s="481"/>
      <c r="VNR151" s="481"/>
      <c r="VNS151" s="481"/>
      <c r="VNT151" s="481"/>
      <c r="VNU151" s="481"/>
      <c r="VNV151" s="481"/>
      <c r="VNW151" s="481"/>
      <c r="VNX151" s="481"/>
      <c r="VNY151" s="481"/>
      <c r="VNZ151" s="481"/>
      <c r="VOA151" s="481"/>
      <c r="VOB151" s="481"/>
      <c r="VOC151" s="481"/>
      <c r="VOD151" s="481"/>
      <c r="VOE151" s="481"/>
      <c r="VOF151" s="481"/>
      <c r="VOG151" s="481"/>
      <c r="VOH151" s="481"/>
      <c r="VOI151" s="481"/>
      <c r="VOJ151" s="481"/>
      <c r="VOK151" s="481"/>
      <c r="VOL151" s="481"/>
      <c r="VOM151" s="481"/>
      <c r="VON151" s="481"/>
      <c r="VOO151" s="481"/>
      <c r="VOP151" s="481"/>
      <c r="VOQ151" s="481"/>
      <c r="VOR151" s="481"/>
      <c r="VOS151" s="481"/>
      <c r="VOT151" s="481"/>
      <c r="VOU151" s="481"/>
      <c r="VOV151" s="481"/>
      <c r="VOW151" s="481"/>
      <c r="VOX151" s="481"/>
      <c r="VOY151" s="481"/>
      <c r="VOZ151" s="481"/>
      <c r="VPA151" s="481"/>
      <c r="VPB151" s="481"/>
      <c r="VPC151" s="481"/>
      <c r="VPD151" s="481"/>
      <c r="VPE151" s="481"/>
      <c r="VPF151" s="481"/>
      <c r="VPG151" s="481"/>
      <c r="VPH151" s="481"/>
      <c r="VPI151" s="481"/>
      <c r="VPJ151" s="481"/>
      <c r="VPK151" s="481"/>
      <c r="VPL151" s="481"/>
      <c r="VPM151" s="481"/>
      <c r="VPN151" s="481"/>
      <c r="VPO151" s="481"/>
      <c r="VPP151" s="481"/>
      <c r="VPQ151" s="481"/>
      <c r="VPR151" s="481"/>
      <c r="VPS151" s="481"/>
      <c r="VPT151" s="481"/>
      <c r="VPU151" s="481"/>
      <c r="VPV151" s="481"/>
      <c r="VPW151" s="481"/>
      <c r="VPX151" s="481"/>
      <c r="VPY151" s="481"/>
      <c r="VPZ151" s="481"/>
      <c r="VQA151" s="481"/>
      <c r="VQB151" s="481"/>
      <c r="VQC151" s="481"/>
      <c r="VQD151" s="481"/>
      <c r="VQE151" s="481"/>
      <c r="VQF151" s="481"/>
      <c r="VQG151" s="481"/>
      <c r="VQH151" s="481"/>
      <c r="VQI151" s="481"/>
      <c r="VQJ151" s="481"/>
      <c r="VQK151" s="481"/>
      <c r="VQL151" s="481"/>
      <c r="VQM151" s="481"/>
      <c r="VQN151" s="481"/>
      <c r="VQO151" s="481"/>
      <c r="VQP151" s="481"/>
      <c r="VQQ151" s="481"/>
      <c r="VQR151" s="481"/>
      <c r="VQS151" s="481"/>
      <c r="VQT151" s="481"/>
      <c r="VQU151" s="481"/>
      <c r="VQV151" s="481"/>
      <c r="VQW151" s="481"/>
      <c r="VQX151" s="481"/>
      <c r="VQY151" s="481"/>
      <c r="VQZ151" s="481"/>
      <c r="VRA151" s="481"/>
      <c r="VRB151" s="481"/>
      <c r="VRC151" s="481"/>
      <c r="VRD151" s="481"/>
      <c r="VRE151" s="481"/>
      <c r="VRF151" s="481"/>
      <c r="VRG151" s="481"/>
      <c r="VRH151" s="481"/>
      <c r="VRI151" s="481"/>
      <c r="VRJ151" s="481"/>
      <c r="VRK151" s="481"/>
      <c r="VRL151" s="481"/>
      <c r="VRM151" s="481"/>
      <c r="VRN151" s="481"/>
      <c r="VRO151" s="481"/>
      <c r="VRP151" s="481"/>
      <c r="VRQ151" s="481"/>
      <c r="VRR151" s="481"/>
      <c r="VRS151" s="481"/>
      <c r="VRT151" s="481"/>
      <c r="VRU151" s="481"/>
      <c r="VRV151" s="481"/>
      <c r="VRW151" s="481"/>
      <c r="VRX151" s="481"/>
      <c r="VRY151" s="481"/>
      <c r="VRZ151" s="481"/>
      <c r="VSA151" s="481"/>
      <c r="VSB151" s="481"/>
      <c r="VSC151" s="481"/>
      <c r="VSD151" s="481"/>
      <c r="VSE151" s="481"/>
      <c r="VSF151" s="481"/>
      <c r="VSG151" s="481"/>
      <c r="VSH151" s="481"/>
      <c r="VSI151" s="481"/>
      <c r="VSJ151" s="481"/>
      <c r="VSK151" s="481"/>
      <c r="VSL151" s="481"/>
      <c r="VSM151" s="481"/>
      <c r="VSN151" s="481"/>
      <c r="VSO151" s="481"/>
      <c r="VSP151" s="481"/>
      <c r="VSQ151" s="481"/>
      <c r="VSR151" s="481"/>
      <c r="VSS151" s="481"/>
      <c r="VST151" s="481"/>
      <c r="VSU151" s="481"/>
      <c r="VSV151" s="481"/>
      <c r="VSW151" s="481"/>
      <c r="VSX151" s="481"/>
      <c r="VSY151" s="481"/>
      <c r="VSZ151" s="481"/>
      <c r="VTA151" s="481"/>
      <c r="VTB151" s="481"/>
      <c r="VTC151" s="481"/>
      <c r="VTD151" s="481"/>
      <c r="VTE151" s="481"/>
      <c r="VTF151" s="481"/>
      <c r="VTG151" s="481"/>
      <c r="VTH151" s="481"/>
      <c r="VTI151" s="481"/>
      <c r="VTJ151" s="481"/>
      <c r="VTK151" s="481"/>
      <c r="VTL151" s="481"/>
      <c r="VTM151" s="481"/>
      <c r="VTN151" s="481"/>
      <c r="VTO151" s="481"/>
      <c r="VTP151" s="481"/>
      <c r="VTQ151" s="481"/>
      <c r="VTR151" s="481"/>
      <c r="VTS151" s="481"/>
      <c r="VTT151" s="481"/>
      <c r="VTU151" s="481"/>
      <c r="VTV151" s="481"/>
      <c r="VTW151" s="481"/>
      <c r="VTX151" s="481"/>
      <c r="VTY151" s="481"/>
      <c r="VTZ151" s="481"/>
      <c r="VUA151" s="481"/>
      <c r="VUB151" s="481"/>
      <c r="VUC151" s="481"/>
      <c r="VUD151" s="481"/>
      <c r="VUE151" s="481"/>
      <c r="VUF151" s="481"/>
      <c r="VUG151" s="481"/>
      <c r="VUH151" s="481"/>
      <c r="VUI151" s="481"/>
      <c r="VUJ151" s="481"/>
      <c r="VUK151" s="481"/>
      <c r="VUL151" s="481"/>
      <c r="VUM151" s="481"/>
      <c r="VUN151" s="481"/>
      <c r="VUO151" s="481"/>
      <c r="VUP151" s="481"/>
      <c r="VUQ151" s="481"/>
      <c r="VUR151" s="481"/>
      <c r="VUS151" s="481"/>
      <c r="VUT151" s="481"/>
      <c r="VUU151" s="481"/>
      <c r="VUV151" s="481"/>
      <c r="VUW151" s="481"/>
      <c r="VUX151" s="481"/>
      <c r="VUY151" s="481"/>
      <c r="VUZ151" s="481"/>
      <c r="VVA151" s="481"/>
      <c r="VVB151" s="481"/>
      <c r="VVC151" s="481"/>
      <c r="VVD151" s="481"/>
      <c r="VVE151" s="481"/>
      <c r="VVF151" s="481"/>
      <c r="VVG151" s="481"/>
      <c r="VVH151" s="481"/>
      <c r="VVI151" s="481"/>
      <c r="VVJ151" s="481"/>
      <c r="VVK151" s="481"/>
      <c r="VVL151" s="481"/>
      <c r="VVM151" s="481"/>
      <c r="VVN151" s="481"/>
      <c r="VVO151" s="481"/>
      <c r="VVP151" s="481"/>
      <c r="VVQ151" s="481"/>
      <c r="VVR151" s="481"/>
      <c r="VVS151" s="481"/>
      <c r="VVT151" s="481"/>
      <c r="VVU151" s="481"/>
      <c r="VVV151" s="481"/>
      <c r="VVW151" s="481"/>
      <c r="VVX151" s="481"/>
      <c r="VVY151" s="481"/>
      <c r="VVZ151" s="481"/>
      <c r="VWA151" s="481"/>
      <c r="VWB151" s="481"/>
      <c r="VWC151" s="481"/>
      <c r="VWD151" s="481"/>
      <c r="VWE151" s="481"/>
      <c r="VWF151" s="481"/>
      <c r="VWG151" s="481"/>
      <c r="VWH151" s="481"/>
      <c r="VWI151" s="481"/>
      <c r="VWJ151" s="481"/>
      <c r="VWK151" s="481"/>
      <c r="VWL151" s="481"/>
      <c r="VWM151" s="481"/>
      <c r="VWN151" s="481"/>
      <c r="VWO151" s="481"/>
      <c r="VWP151" s="481"/>
      <c r="VWQ151" s="481"/>
      <c r="VWR151" s="481"/>
      <c r="VWS151" s="481"/>
      <c r="VWT151" s="481"/>
      <c r="VWU151" s="481"/>
      <c r="VWV151" s="481"/>
      <c r="VWW151" s="481"/>
      <c r="VWX151" s="481"/>
      <c r="VWY151" s="481"/>
      <c r="VWZ151" s="481"/>
      <c r="VXA151" s="481"/>
      <c r="VXB151" s="481"/>
      <c r="VXC151" s="481"/>
      <c r="VXD151" s="481"/>
      <c r="VXE151" s="481"/>
      <c r="VXF151" s="481"/>
      <c r="VXG151" s="481"/>
      <c r="VXH151" s="481"/>
      <c r="VXI151" s="481"/>
      <c r="VXJ151" s="481"/>
      <c r="VXK151" s="481"/>
      <c r="VXL151" s="481"/>
      <c r="VXM151" s="481"/>
      <c r="VXN151" s="481"/>
      <c r="VXO151" s="481"/>
      <c r="VXP151" s="481"/>
      <c r="VXQ151" s="481"/>
      <c r="VXR151" s="481"/>
      <c r="VXS151" s="481"/>
      <c r="VXT151" s="481"/>
      <c r="VXU151" s="481"/>
      <c r="VXV151" s="481"/>
      <c r="VXW151" s="481"/>
      <c r="VXX151" s="481"/>
      <c r="VXY151" s="481"/>
      <c r="VXZ151" s="481"/>
      <c r="VYA151" s="481"/>
      <c r="VYB151" s="481"/>
      <c r="VYC151" s="481"/>
      <c r="VYD151" s="481"/>
      <c r="VYE151" s="481"/>
      <c r="VYF151" s="481"/>
      <c r="VYG151" s="481"/>
      <c r="VYH151" s="481"/>
      <c r="VYI151" s="481"/>
      <c r="VYJ151" s="481"/>
      <c r="VYK151" s="481"/>
      <c r="VYL151" s="481"/>
      <c r="VYM151" s="481"/>
      <c r="VYN151" s="481"/>
      <c r="VYO151" s="481"/>
      <c r="VYP151" s="481"/>
      <c r="VYQ151" s="481"/>
      <c r="VYR151" s="481"/>
      <c r="VYS151" s="481"/>
      <c r="VYT151" s="481"/>
      <c r="VYU151" s="481"/>
      <c r="VYV151" s="481"/>
      <c r="VYW151" s="481"/>
      <c r="VYX151" s="481"/>
      <c r="VYY151" s="481"/>
      <c r="VYZ151" s="481"/>
      <c r="VZA151" s="481"/>
      <c r="VZB151" s="481"/>
      <c r="VZC151" s="481"/>
      <c r="VZD151" s="481"/>
      <c r="VZE151" s="481"/>
      <c r="VZF151" s="481"/>
      <c r="VZG151" s="481"/>
      <c r="VZH151" s="481"/>
      <c r="VZI151" s="481"/>
      <c r="VZJ151" s="481"/>
      <c r="VZK151" s="481"/>
      <c r="VZL151" s="481"/>
      <c r="VZM151" s="481"/>
      <c r="VZN151" s="481"/>
      <c r="VZO151" s="481"/>
      <c r="VZP151" s="481"/>
      <c r="VZQ151" s="481"/>
      <c r="VZR151" s="481"/>
      <c r="VZS151" s="481"/>
      <c r="VZT151" s="481"/>
      <c r="VZU151" s="481"/>
      <c r="VZV151" s="481"/>
      <c r="VZW151" s="481"/>
      <c r="VZX151" s="481"/>
      <c r="VZY151" s="481"/>
      <c r="VZZ151" s="481"/>
      <c r="WAA151" s="481"/>
      <c r="WAB151" s="481"/>
      <c r="WAC151" s="481"/>
      <c r="WAD151" s="481"/>
      <c r="WAE151" s="481"/>
      <c r="WAF151" s="481"/>
      <c r="WAG151" s="481"/>
      <c r="WAH151" s="481"/>
      <c r="WAI151" s="481"/>
      <c r="WAJ151" s="481"/>
      <c r="WAK151" s="481"/>
      <c r="WAL151" s="481"/>
      <c r="WAM151" s="481"/>
      <c r="WAN151" s="481"/>
      <c r="WAO151" s="481"/>
      <c r="WAP151" s="481"/>
      <c r="WAQ151" s="481"/>
      <c r="WAR151" s="481"/>
      <c r="WAS151" s="481"/>
      <c r="WAT151" s="481"/>
      <c r="WAU151" s="481"/>
      <c r="WAV151" s="481"/>
      <c r="WAW151" s="481"/>
      <c r="WAX151" s="481"/>
      <c r="WAY151" s="481"/>
      <c r="WAZ151" s="481"/>
      <c r="WBA151" s="481"/>
      <c r="WBB151" s="481"/>
      <c r="WBC151" s="481"/>
      <c r="WBD151" s="481"/>
      <c r="WBE151" s="481"/>
      <c r="WBF151" s="481"/>
      <c r="WBG151" s="481"/>
      <c r="WBH151" s="481"/>
      <c r="WBI151" s="481"/>
      <c r="WBJ151" s="481"/>
      <c r="WBK151" s="481"/>
      <c r="WBL151" s="481"/>
      <c r="WBM151" s="481"/>
      <c r="WBN151" s="481"/>
      <c r="WBO151" s="481"/>
      <c r="WBP151" s="481"/>
      <c r="WBQ151" s="481"/>
      <c r="WBR151" s="481"/>
      <c r="WBS151" s="481"/>
      <c r="WBT151" s="481"/>
      <c r="WBU151" s="481"/>
      <c r="WBV151" s="481"/>
      <c r="WBW151" s="481"/>
      <c r="WBX151" s="481"/>
      <c r="WBY151" s="481"/>
      <c r="WBZ151" s="481"/>
      <c r="WCA151" s="481"/>
      <c r="WCB151" s="481"/>
      <c r="WCC151" s="481"/>
      <c r="WCD151" s="481"/>
      <c r="WCE151" s="481"/>
      <c r="WCF151" s="481"/>
      <c r="WCG151" s="481"/>
      <c r="WCH151" s="481"/>
      <c r="WCI151" s="481"/>
      <c r="WCJ151" s="481"/>
      <c r="WCK151" s="481"/>
      <c r="WCL151" s="481"/>
      <c r="WCM151" s="481"/>
      <c r="WCN151" s="481"/>
      <c r="WCO151" s="481"/>
      <c r="WCP151" s="481"/>
      <c r="WCQ151" s="481"/>
      <c r="WCR151" s="481"/>
      <c r="WCS151" s="481"/>
      <c r="WCT151" s="481"/>
      <c r="WCU151" s="481"/>
      <c r="WCV151" s="481"/>
      <c r="WCW151" s="481"/>
      <c r="WCX151" s="481"/>
      <c r="WCY151" s="481"/>
      <c r="WCZ151" s="481"/>
      <c r="WDA151" s="481"/>
      <c r="WDB151" s="481"/>
      <c r="WDC151" s="481"/>
      <c r="WDD151" s="481"/>
      <c r="WDE151" s="481"/>
      <c r="WDF151" s="481"/>
      <c r="WDG151" s="481"/>
      <c r="WDH151" s="481"/>
      <c r="WDI151" s="481"/>
      <c r="WDJ151" s="481"/>
      <c r="WDK151" s="481"/>
      <c r="WDL151" s="481"/>
      <c r="WDM151" s="481"/>
      <c r="WDN151" s="481"/>
      <c r="WDO151" s="481"/>
      <c r="WDP151" s="481"/>
      <c r="WDQ151" s="481"/>
      <c r="WDR151" s="481"/>
      <c r="WDS151" s="481"/>
      <c r="WDT151" s="481"/>
      <c r="WDU151" s="481"/>
      <c r="WDV151" s="481"/>
      <c r="WDW151" s="481"/>
      <c r="WDX151" s="481"/>
      <c r="WDY151" s="481"/>
      <c r="WDZ151" s="481"/>
      <c r="WEA151" s="481"/>
      <c r="WEB151" s="481"/>
      <c r="WEC151" s="481"/>
      <c r="WED151" s="481"/>
      <c r="WEE151" s="481"/>
      <c r="WEF151" s="481"/>
      <c r="WEG151" s="481"/>
      <c r="WEH151" s="481"/>
      <c r="WEI151" s="481"/>
      <c r="WEJ151" s="481"/>
      <c r="WEK151" s="481"/>
      <c r="WEL151" s="481"/>
      <c r="WEM151" s="481"/>
      <c r="WEN151" s="481"/>
      <c r="WEO151" s="481"/>
      <c r="WEP151" s="481"/>
      <c r="WEQ151" s="481"/>
      <c r="WER151" s="481"/>
      <c r="WES151" s="481"/>
      <c r="WET151" s="481"/>
      <c r="WEU151" s="481"/>
      <c r="WEV151" s="481"/>
      <c r="WEW151" s="481"/>
      <c r="WEX151" s="481"/>
      <c r="WEY151" s="481"/>
      <c r="WEZ151" s="481"/>
      <c r="WFA151" s="481"/>
      <c r="WFB151" s="481"/>
      <c r="WFC151" s="481"/>
      <c r="WFD151" s="481"/>
      <c r="WFE151" s="481"/>
      <c r="WFF151" s="481"/>
      <c r="WFG151" s="481"/>
      <c r="WFH151" s="481"/>
      <c r="WFI151" s="481"/>
      <c r="WFJ151" s="481"/>
      <c r="WFK151" s="481"/>
      <c r="WFL151" s="481"/>
      <c r="WFM151" s="481"/>
      <c r="WFN151" s="481"/>
      <c r="WFO151" s="481"/>
      <c r="WFP151" s="481"/>
      <c r="WFQ151" s="481"/>
      <c r="WFR151" s="481"/>
      <c r="WFS151" s="481"/>
      <c r="WFT151" s="481"/>
      <c r="WFU151" s="481"/>
      <c r="WFV151" s="481"/>
      <c r="WFW151" s="481"/>
      <c r="WFX151" s="481"/>
      <c r="WFY151" s="481"/>
      <c r="WFZ151" s="481"/>
      <c r="WGA151" s="481"/>
      <c r="WGB151" s="481"/>
      <c r="WGC151" s="481"/>
      <c r="WGD151" s="481"/>
      <c r="WGE151" s="481"/>
      <c r="WGF151" s="481"/>
      <c r="WGG151" s="481"/>
      <c r="WGH151" s="481"/>
      <c r="WGI151" s="481"/>
      <c r="WGJ151" s="481"/>
      <c r="WGK151" s="481"/>
      <c r="WGL151" s="481"/>
      <c r="WGM151" s="481"/>
      <c r="WGN151" s="481"/>
      <c r="WGO151" s="481"/>
      <c r="WGP151" s="481"/>
      <c r="WGQ151" s="481"/>
      <c r="WGR151" s="481"/>
      <c r="WGS151" s="481"/>
      <c r="WGT151" s="481"/>
      <c r="WGU151" s="481"/>
      <c r="WGV151" s="481"/>
      <c r="WGW151" s="481"/>
      <c r="WGX151" s="481"/>
      <c r="WGY151" s="481"/>
      <c r="WGZ151" s="481"/>
      <c r="WHA151" s="481"/>
      <c r="WHB151" s="481"/>
      <c r="WHC151" s="481"/>
      <c r="WHD151" s="481"/>
      <c r="WHE151" s="481"/>
      <c r="WHF151" s="481"/>
      <c r="WHG151" s="481"/>
      <c r="WHH151" s="481"/>
      <c r="WHI151" s="481"/>
      <c r="WHJ151" s="481"/>
      <c r="WHK151" s="481"/>
      <c r="WHL151" s="481"/>
      <c r="WHM151" s="481"/>
      <c r="WHN151" s="481"/>
      <c r="WHO151" s="481"/>
      <c r="WHP151" s="481"/>
      <c r="WHQ151" s="481"/>
      <c r="WHR151" s="481"/>
      <c r="WHS151" s="481"/>
      <c r="WHT151" s="481"/>
      <c r="WHU151" s="481"/>
      <c r="WHV151" s="481"/>
      <c r="WHW151" s="481"/>
      <c r="WHX151" s="481"/>
      <c r="WHY151" s="481"/>
      <c r="WHZ151" s="481"/>
      <c r="WIA151" s="481"/>
      <c r="WIB151" s="481"/>
      <c r="WIC151" s="481"/>
      <c r="WID151" s="481"/>
      <c r="WIE151" s="481"/>
      <c r="WIF151" s="481"/>
      <c r="WIG151" s="481"/>
      <c r="WIH151" s="481"/>
      <c r="WII151" s="481"/>
      <c r="WIJ151" s="481"/>
      <c r="WIK151" s="481"/>
      <c r="WIL151" s="481"/>
      <c r="WIM151" s="481"/>
      <c r="WIN151" s="481"/>
      <c r="WIO151" s="481"/>
      <c r="WIP151" s="481"/>
      <c r="WIQ151" s="481"/>
      <c r="WIR151" s="481"/>
      <c r="WIS151" s="481"/>
      <c r="WIT151" s="481"/>
      <c r="WIU151" s="481"/>
      <c r="WIV151" s="481"/>
      <c r="WIW151" s="481"/>
      <c r="WIX151" s="481"/>
      <c r="WIY151" s="481"/>
      <c r="WIZ151" s="481"/>
      <c r="WJA151" s="481"/>
      <c r="WJB151" s="481"/>
      <c r="WJC151" s="481"/>
      <c r="WJD151" s="481"/>
      <c r="WJE151" s="481"/>
      <c r="WJF151" s="481"/>
      <c r="WJG151" s="481"/>
      <c r="WJH151" s="481"/>
      <c r="WJI151" s="481"/>
      <c r="WJJ151" s="481"/>
      <c r="WJK151" s="481"/>
      <c r="WJL151" s="481"/>
      <c r="WJM151" s="481"/>
      <c r="WJN151" s="481"/>
      <c r="WJO151" s="481"/>
      <c r="WJP151" s="481"/>
      <c r="WJQ151" s="481"/>
      <c r="WJR151" s="481"/>
      <c r="WJS151" s="481"/>
      <c r="WJT151" s="481"/>
      <c r="WJU151" s="481"/>
      <c r="WJV151" s="481"/>
      <c r="WJW151" s="481"/>
      <c r="WJX151" s="481"/>
      <c r="WJY151" s="481"/>
      <c r="WJZ151" s="481"/>
      <c r="WKA151" s="481"/>
      <c r="WKB151" s="481"/>
      <c r="WKC151" s="481"/>
      <c r="WKD151" s="481"/>
      <c r="WKE151" s="481"/>
      <c r="WKF151" s="481"/>
      <c r="WKG151" s="481"/>
      <c r="WKH151" s="481"/>
      <c r="WKI151" s="481"/>
      <c r="WKJ151" s="481"/>
      <c r="WKK151" s="481"/>
      <c r="WKL151" s="481"/>
      <c r="WKM151" s="481"/>
      <c r="WKN151" s="481"/>
      <c r="WKO151" s="481"/>
      <c r="WKP151" s="481"/>
      <c r="WKQ151" s="481"/>
      <c r="WKR151" s="481"/>
      <c r="WKS151" s="481"/>
      <c r="WKT151" s="481"/>
      <c r="WKU151" s="481"/>
      <c r="WKV151" s="481"/>
      <c r="WKW151" s="481"/>
      <c r="WKX151" s="481"/>
      <c r="WKY151" s="481"/>
      <c r="WKZ151" s="481"/>
      <c r="WLA151" s="481"/>
      <c r="WLB151" s="481"/>
      <c r="WLC151" s="481"/>
      <c r="WLD151" s="481"/>
      <c r="WLE151" s="481"/>
      <c r="WLF151" s="481"/>
      <c r="WLG151" s="481"/>
      <c r="WLH151" s="481"/>
      <c r="WLI151" s="481"/>
      <c r="WLJ151" s="481"/>
      <c r="WLK151" s="481"/>
      <c r="WLL151" s="481"/>
      <c r="WLM151" s="481"/>
      <c r="WLN151" s="481"/>
      <c r="WLO151" s="481"/>
      <c r="WLP151" s="481"/>
      <c r="WLQ151" s="481"/>
      <c r="WLR151" s="481"/>
      <c r="WLS151" s="481"/>
      <c r="WLT151" s="481"/>
      <c r="WLU151" s="481"/>
      <c r="WLV151" s="481"/>
      <c r="WLW151" s="481"/>
      <c r="WLX151" s="481"/>
      <c r="WLY151" s="481"/>
      <c r="WLZ151" s="481"/>
      <c r="WMA151" s="481"/>
      <c r="WMB151" s="481"/>
      <c r="WMC151" s="481"/>
      <c r="WMD151" s="481"/>
      <c r="WME151" s="481"/>
      <c r="WMF151" s="481"/>
      <c r="WMG151" s="481"/>
      <c r="WMH151" s="481"/>
      <c r="WMI151" s="481"/>
      <c r="WMJ151" s="481"/>
      <c r="WMK151" s="481"/>
      <c r="WML151" s="481"/>
      <c r="WMM151" s="481"/>
      <c r="WMN151" s="481"/>
      <c r="WMO151" s="481"/>
      <c r="WMP151" s="481"/>
      <c r="WMQ151" s="481"/>
      <c r="WMR151" s="481"/>
      <c r="WMS151" s="481"/>
      <c r="WMT151" s="481"/>
      <c r="WMU151" s="481"/>
      <c r="WMV151" s="481"/>
      <c r="WMW151" s="481"/>
      <c r="WMX151" s="481"/>
      <c r="WMY151" s="481"/>
      <c r="WMZ151" s="481"/>
      <c r="WNA151" s="481"/>
      <c r="WNB151" s="481"/>
      <c r="WNC151" s="481"/>
      <c r="WND151" s="481"/>
      <c r="WNE151" s="481"/>
      <c r="WNF151" s="481"/>
      <c r="WNG151" s="481"/>
      <c r="WNH151" s="481"/>
      <c r="WNI151" s="481"/>
      <c r="WNJ151" s="481"/>
      <c r="WNK151" s="481"/>
      <c r="WNL151" s="481"/>
      <c r="WNM151" s="481"/>
      <c r="WNN151" s="481"/>
      <c r="WNO151" s="481"/>
      <c r="WNP151" s="481"/>
      <c r="WNQ151" s="481"/>
      <c r="WNR151" s="481"/>
      <c r="WNS151" s="481"/>
      <c r="WNT151" s="481"/>
      <c r="WNU151" s="481"/>
      <c r="WNV151" s="481"/>
      <c r="WNW151" s="481"/>
      <c r="WNX151" s="481"/>
      <c r="WNY151" s="481"/>
      <c r="WNZ151" s="481"/>
      <c r="WOA151" s="481"/>
      <c r="WOB151" s="481"/>
      <c r="WOC151" s="481"/>
      <c r="WOD151" s="481"/>
      <c r="WOE151" s="481"/>
      <c r="WOF151" s="481"/>
      <c r="WOG151" s="481"/>
      <c r="WOH151" s="481"/>
      <c r="WOI151" s="481"/>
      <c r="WOJ151" s="481"/>
      <c r="WOK151" s="481"/>
      <c r="WOL151" s="481"/>
      <c r="WOM151" s="481"/>
      <c r="WON151" s="481"/>
      <c r="WOO151" s="481"/>
      <c r="WOP151" s="481"/>
      <c r="WOQ151" s="481"/>
      <c r="WOR151" s="481"/>
      <c r="WOS151" s="481"/>
      <c r="WOT151" s="481"/>
      <c r="WOU151" s="481"/>
      <c r="WOV151" s="481"/>
      <c r="WOW151" s="481"/>
      <c r="WOX151" s="481"/>
      <c r="WOY151" s="481"/>
      <c r="WOZ151" s="481"/>
      <c r="WPA151" s="481"/>
      <c r="WPB151" s="481"/>
      <c r="WPC151" s="481"/>
      <c r="WPD151" s="481"/>
      <c r="WPE151" s="481"/>
      <c r="WPF151" s="481"/>
      <c r="WPG151" s="481"/>
      <c r="WPH151" s="481"/>
      <c r="WPI151" s="481"/>
      <c r="WPJ151" s="481"/>
      <c r="WPK151" s="481"/>
      <c r="WPL151" s="481"/>
      <c r="WPM151" s="481"/>
      <c r="WPN151" s="481"/>
      <c r="WPO151" s="481"/>
      <c r="WPP151" s="481"/>
      <c r="WPQ151" s="481"/>
      <c r="WPR151" s="481"/>
      <c r="WPS151" s="481"/>
      <c r="WPT151" s="481"/>
      <c r="WPU151" s="481"/>
      <c r="WPV151" s="481"/>
      <c r="WPW151" s="481"/>
      <c r="WPX151" s="481"/>
      <c r="WPY151" s="481"/>
      <c r="WPZ151" s="481"/>
      <c r="WQA151" s="481"/>
      <c r="WQB151" s="481"/>
      <c r="WQC151" s="481"/>
      <c r="WQD151" s="481"/>
      <c r="WQE151" s="481"/>
      <c r="WQF151" s="481"/>
      <c r="WQG151" s="481"/>
      <c r="WQH151" s="481"/>
      <c r="WQI151" s="481"/>
      <c r="WQJ151" s="481"/>
      <c r="WQK151" s="481"/>
      <c r="WQL151" s="481"/>
      <c r="WQM151" s="481"/>
      <c r="WQN151" s="481"/>
      <c r="WQO151" s="481"/>
      <c r="WQP151" s="481"/>
      <c r="WQQ151" s="481"/>
      <c r="WQR151" s="481"/>
      <c r="WQS151" s="481"/>
      <c r="WQT151" s="481"/>
      <c r="WQU151" s="481"/>
      <c r="WQV151" s="481"/>
      <c r="WQW151" s="481"/>
      <c r="WQX151" s="481"/>
      <c r="WQY151" s="481"/>
      <c r="WQZ151" s="481"/>
      <c r="WRA151" s="481"/>
      <c r="WRB151" s="481"/>
      <c r="WRC151" s="481"/>
      <c r="WRD151" s="481"/>
      <c r="WRE151" s="481"/>
      <c r="WRF151" s="481"/>
      <c r="WRG151" s="481"/>
      <c r="WRH151" s="481"/>
      <c r="WRI151" s="481"/>
      <c r="WRJ151" s="481"/>
      <c r="WRK151" s="481"/>
      <c r="WRL151" s="481"/>
      <c r="WRM151" s="481"/>
      <c r="WRN151" s="481"/>
      <c r="WRO151" s="481"/>
      <c r="WRP151" s="481"/>
      <c r="WRQ151" s="481"/>
      <c r="WRR151" s="481"/>
      <c r="WRS151" s="481"/>
      <c r="WRT151" s="481"/>
      <c r="WRU151" s="481"/>
      <c r="WRV151" s="481"/>
      <c r="WRW151" s="481"/>
      <c r="WRX151" s="481"/>
      <c r="WRY151" s="481"/>
      <c r="WRZ151" s="481"/>
      <c r="WSA151" s="481"/>
      <c r="WSB151" s="481"/>
      <c r="WSC151" s="481"/>
      <c r="WSD151" s="481"/>
      <c r="WSE151" s="481"/>
      <c r="WSF151" s="481"/>
      <c r="WSG151" s="481"/>
      <c r="WSH151" s="481"/>
      <c r="WSI151" s="481"/>
      <c r="WSJ151" s="481"/>
      <c r="WSK151" s="481"/>
      <c r="WSL151" s="481"/>
      <c r="WSM151" s="481"/>
      <c r="WSN151" s="481"/>
      <c r="WSO151" s="481"/>
      <c r="WSP151" s="481"/>
      <c r="WSQ151" s="481"/>
      <c r="WSR151" s="481"/>
      <c r="WSS151" s="481"/>
      <c r="WST151" s="481"/>
      <c r="WSU151" s="481"/>
      <c r="WSV151" s="481"/>
      <c r="WSW151" s="481"/>
      <c r="WSX151" s="481"/>
      <c r="WSY151" s="481"/>
      <c r="WSZ151" s="481"/>
      <c r="WTA151" s="481"/>
      <c r="WTB151" s="481"/>
      <c r="WTC151" s="481"/>
      <c r="WTD151" s="481"/>
      <c r="WTE151" s="481"/>
      <c r="WTF151" s="481"/>
      <c r="WTG151" s="481"/>
      <c r="WTH151" s="481"/>
      <c r="WTI151" s="481"/>
      <c r="WTJ151" s="481"/>
      <c r="WTK151" s="481"/>
      <c r="WTL151" s="481"/>
      <c r="WTM151" s="481"/>
      <c r="WTN151" s="481"/>
      <c r="WTO151" s="481"/>
      <c r="WTP151" s="481"/>
      <c r="WTQ151" s="481"/>
      <c r="WTR151" s="481"/>
      <c r="WTS151" s="481"/>
      <c r="WTT151" s="481"/>
      <c r="WTU151" s="481"/>
      <c r="WTV151" s="481"/>
      <c r="WTW151" s="481"/>
      <c r="WTX151" s="481"/>
      <c r="WTY151" s="481"/>
      <c r="WTZ151" s="481"/>
      <c r="WUA151" s="481"/>
      <c r="WUB151" s="481"/>
      <c r="WUC151" s="481"/>
      <c r="WUD151" s="481"/>
      <c r="WUE151" s="481"/>
      <c r="WUF151" s="481"/>
      <c r="WUG151" s="481"/>
      <c r="WUH151" s="481"/>
      <c r="WUI151" s="481"/>
      <c r="WUJ151" s="481"/>
      <c r="WUK151" s="481"/>
      <c r="WUL151" s="481"/>
      <c r="WUM151" s="481"/>
      <c r="WUN151" s="481"/>
      <c r="WUO151" s="481"/>
      <c r="WUP151" s="481"/>
      <c r="WUQ151" s="481"/>
      <c r="WUR151" s="481"/>
      <c r="WUS151" s="481"/>
      <c r="WUT151" s="481"/>
      <c r="WUU151" s="481"/>
      <c r="WUV151" s="481"/>
      <c r="WUW151" s="481"/>
      <c r="WUX151" s="481"/>
      <c r="WUY151" s="481"/>
      <c r="WUZ151" s="481"/>
      <c r="WVA151" s="481"/>
      <c r="WVB151" s="481"/>
      <c r="WVC151" s="481"/>
      <c r="WVD151" s="481"/>
      <c r="WVE151" s="481"/>
      <c r="WVF151" s="481"/>
      <c r="WVG151" s="481"/>
      <c r="WVH151" s="481"/>
      <c r="WVI151" s="481"/>
      <c r="WVJ151" s="481"/>
      <c r="WVK151" s="481"/>
      <c r="WVL151" s="481"/>
      <c r="WVM151" s="481"/>
      <c r="WVN151" s="481"/>
      <c r="WVO151" s="481"/>
      <c r="WVP151" s="481"/>
      <c r="WVQ151" s="481"/>
      <c r="WVR151" s="481"/>
      <c r="WVS151" s="481"/>
      <c r="WVT151" s="481"/>
      <c r="WVU151" s="481"/>
      <c r="WVV151" s="481"/>
      <c r="WVW151" s="481"/>
      <c r="WVX151" s="481"/>
      <c r="WVY151" s="481"/>
      <c r="WVZ151" s="481"/>
      <c r="WWA151" s="481"/>
      <c r="WWB151" s="481"/>
      <c r="WWC151" s="481"/>
      <c r="WWD151" s="481"/>
      <c r="WWE151" s="481"/>
      <c r="WWF151" s="481"/>
      <c r="WWG151" s="481"/>
      <c r="WWH151" s="481"/>
      <c r="WWI151" s="481"/>
      <c r="WWJ151" s="481"/>
      <c r="WWK151" s="481"/>
      <c r="WWL151" s="481"/>
      <c r="WWM151" s="481"/>
      <c r="WWN151" s="481"/>
      <c r="WWO151" s="481"/>
      <c r="WWP151" s="481"/>
      <c r="WWQ151" s="481"/>
      <c r="WWR151" s="481"/>
      <c r="WWS151" s="481"/>
      <c r="WWT151" s="481"/>
      <c r="WWU151" s="481"/>
      <c r="WWV151" s="481"/>
      <c r="WWW151" s="481"/>
      <c r="WWX151" s="481"/>
      <c r="WWY151" s="481"/>
      <c r="WWZ151" s="481"/>
      <c r="WXA151" s="481"/>
      <c r="WXB151" s="481"/>
      <c r="WXC151" s="481"/>
      <c r="WXD151" s="481"/>
      <c r="WXE151" s="481"/>
      <c r="WXF151" s="481"/>
      <c r="WXG151" s="481"/>
      <c r="WXH151" s="481"/>
      <c r="WXI151" s="481"/>
      <c r="WXJ151" s="481"/>
      <c r="WXK151" s="481"/>
      <c r="WXL151" s="481"/>
      <c r="WXM151" s="481"/>
      <c r="WXN151" s="481"/>
      <c r="WXO151" s="481"/>
      <c r="WXP151" s="481"/>
      <c r="WXQ151" s="481"/>
      <c r="WXR151" s="481"/>
      <c r="WXS151" s="481"/>
      <c r="WXT151" s="481"/>
      <c r="WXU151" s="481"/>
      <c r="WXV151" s="481"/>
      <c r="WXW151" s="481"/>
      <c r="WXX151" s="481"/>
      <c r="WXY151" s="481"/>
      <c r="WXZ151" s="481"/>
      <c r="WYA151" s="481"/>
      <c r="WYB151" s="481"/>
      <c r="WYC151" s="481"/>
      <c r="WYD151" s="481"/>
      <c r="WYE151" s="481"/>
      <c r="WYF151" s="481"/>
      <c r="WYG151" s="481"/>
      <c r="WYH151" s="481"/>
      <c r="WYI151" s="481"/>
      <c r="WYJ151" s="481"/>
      <c r="WYK151" s="481"/>
      <c r="WYL151" s="481"/>
      <c r="WYM151" s="481"/>
      <c r="WYN151" s="481"/>
      <c r="WYO151" s="481"/>
      <c r="WYP151" s="481"/>
      <c r="WYQ151" s="481"/>
      <c r="WYR151" s="481"/>
      <c r="WYS151" s="481"/>
      <c r="WYT151" s="481"/>
      <c r="WYU151" s="481"/>
      <c r="WYV151" s="481"/>
      <c r="WYW151" s="481"/>
      <c r="WYX151" s="481"/>
      <c r="WYY151" s="481"/>
      <c r="WYZ151" s="481"/>
      <c r="WZA151" s="481"/>
      <c r="WZB151" s="481"/>
      <c r="WZC151" s="481"/>
      <c r="WZD151" s="481"/>
      <c r="WZE151" s="481"/>
      <c r="WZF151" s="481"/>
      <c r="WZG151" s="481"/>
      <c r="WZH151" s="481"/>
      <c r="WZI151" s="481"/>
      <c r="WZJ151" s="481"/>
      <c r="WZK151" s="481"/>
      <c r="WZL151" s="481"/>
      <c r="WZM151" s="481"/>
      <c r="WZN151" s="481"/>
      <c r="WZO151" s="481"/>
      <c r="WZP151" s="481"/>
      <c r="WZQ151" s="481"/>
      <c r="WZR151" s="481"/>
      <c r="WZS151" s="481"/>
      <c r="WZT151" s="481"/>
      <c r="WZU151" s="481"/>
      <c r="WZV151" s="481"/>
      <c r="WZW151" s="481"/>
      <c r="WZX151" s="481"/>
      <c r="WZY151" s="481"/>
      <c r="WZZ151" s="481"/>
      <c r="XAA151" s="481"/>
      <c r="XAB151" s="481"/>
      <c r="XAC151" s="481"/>
      <c r="XAD151" s="481"/>
      <c r="XAE151" s="481"/>
      <c r="XAF151" s="481"/>
      <c r="XAG151" s="481"/>
      <c r="XAH151" s="481"/>
      <c r="XAI151" s="481"/>
      <c r="XAJ151" s="481"/>
      <c r="XAK151" s="481"/>
      <c r="XAL151" s="481"/>
      <c r="XAM151" s="481"/>
      <c r="XAN151" s="481"/>
      <c r="XAO151" s="481"/>
      <c r="XAP151" s="481"/>
      <c r="XAQ151" s="481"/>
      <c r="XAR151" s="481"/>
      <c r="XAS151" s="481"/>
      <c r="XAT151" s="481"/>
      <c r="XAU151" s="481"/>
      <c r="XAV151" s="481"/>
      <c r="XAW151" s="481"/>
      <c r="XAX151" s="481"/>
      <c r="XAY151" s="481"/>
      <c r="XAZ151" s="481"/>
      <c r="XBA151" s="481"/>
      <c r="XBB151" s="481"/>
      <c r="XBC151" s="481"/>
      <c r="XBD151" s="481"/>
      <c r="XBE151" s="481"/>
      <c r="XBF151" s="481"/>
      <c r="XBG151" s="481"/>
      <c r="XBH151" s="481"/>
      <c r="XBI151" s="481"/>
      <c r="XBJ151" s="481"/>
      <c r="XBK151" s="481"/>
      <c r="XBL151" s="481"/>
      <c r="XBM151" s="481"/>
      <c r="XBN151" s="481"/>
      <c r="XBO151" s="481"/>
      <c r="XBP151" s="481"/>
      <c r="XBQ151" s="481"/>
      <c r="XBR151" s="481"/>
      <c r="XBS151" s="481"/>
      <c r="XBT151" s="481"/>
      <c r="XBU151" s="481"/>
      <c r="XBV151" s="481"/>
      <c r="XBW151" s="481"/>
      <c r="XBX151" s="481"/>
      <c r="XBY151" s="481"/>
      <c r="XBZ151" s="481"/>
      <c r="XCA151" s="481"/>
      <c r="XCB151" s="481"/>
      <c r="XCC151" s="481"/>
      <c r="XCD151" s="481"/>
      <c r="XCE151" s="481"/>
      <c r="XCF151" s="481"/>
      <c r="XCG151" s="481"/>
      <c r="XCH151" s="481"/>
      <c r="XCI151" s="481"/>
      <c r="XCJ151" s="481"/>
      <c r="XCK151" s="481"/>
      <c r="XCL151" s="481"/>
      <c r="XCM151" s="481"/>
      <c r="XCN151" s="481"/>
      <c r="XCO151" s="481"/>
      <c r="XCP151" s="481"/>
      <c r="XCQ151" s="481"/>
      <c r="XCR151" s="481"/>
      <c r="XCS151" s="481"/>
      <c r="XCT151" s="481"/>
      <c r="XCU151" s="481"/>
      <c r="XCV151" s="481"/>
      <c r="XCW151" s="481"/>
      <c r="XCX151" s="481"/>
      <c r="XCY151" s="481"/>
      <c r="XCZ151" s="481"/>
      <c r="XDA151" s="481"/>
      <c r="XDB151" s="481"/>
      <c r="XDC151" s="481"/>
      <c r="XDD151" s="481"/>
      <c r="XDE151" s="481"/>
      <c r="XDF151" s="481"/>
      <c r="XDG151" s="481"/>
      <c r="XDH151" s="481"/>
      <c r="XDI151" s="481"/>
      <c r="XDJ151" s="481"/>
      <c r="XDK151" s="481"/>
      <c r="XDL151" s="481"/>
      <c r="XDM151" s="481"/>
      <c r="XDN151" s="481"/>
      <c r="XDO151" s="481"/>
      <c r="XDP151" s="481"/>
      <c r="XDQ151" s="481"/>
      <c r="XDR151" s="481"/>
      <c r="XDS151" s="481"/>
      <c r="XDT151" s="481"/>
      <c r="XDU151" s="481"/>
      <c r="XDV151" s="481"/>
      <c r="XDW151" s="481"/>
      <c r="XDX151" s="481"/>
      <c r="XDY151" s="481"/>
      <c r="XDZ151" s="481"/>
      <c r="XEA151" s="481"/>
      <c r="XEB151" s="481"/>
      <c r="XEC151" s="481"/>
      <c r="XED151" s="481"/>
      <c r="XEE151" s="481"/>
      <c r="XEF151" s="481"/>
      <c r="XEG151" s="481"/>
      <c r="XEH151" s="481"/>
      <c r="XEI151" s="481"/>
      <c r="XEJ151" s="481"/>
      <c r="XEK151" s="481"/>
      <c r="XEL151" s="481"/>
      <c r="XEM151" s="481"/>
      <c r="XEN151" s="481"/>
      <c r="XEO151" s="481"/>
      <c r="XEP151" s="481"/>
      <c r="XEQ151" s="481"/>
      <c r="XER151" s="481"/>
      <c r="XES151" s="481"/>
      <c r="XET151" s="481"/>
      <c r="XEU151" s="481"/>
      <c r="XEV151" s="481"/>
      <c r="XEW151" s="481"/>
      <c r="XEX151" s="481"/>
      <c r="XEY151" s="481"/>
      <c r="XEZ151" s="481"/>
      <c r="XFA151" s="481"/>
      <c r="XFB151" s="481"/>
      <c r="XFC151" s="481"/>
    </row>
    <row r="152" spans="1:16383" ht="14.25" customHeight="1" x14ac:dyDescent="0.15">
      <c r="B152" s="92" t="s">
        <v>14</v>
      </c>
      <c r="C152" s="71" t="str">
        <f>+currency</f>
        <v>EUR</v>
      </c>
      <c r="E152" s="89">
        <f>+SUMIF($A$45:$A$74,$B152,E$45:E$74)</f>
        <v>63000</v>
      </c>
      <c r="F152" s="89">
        <f t="shared" ref="F152:BQ153" si="268">+SUMIF($A$45:$A$74,$B152,F$45:F$74)</f>
        <v>0</v>
      </c>
      <c r="G152" s="89">
        <f t="shared" si="268"/>
        <v>0</v>
      </c>
      <c r="H152" s="89">
        <f t="shared" si="268"/>
        <v>0</v>
      </c>
      <c r="I152" s="89">
        <f t="shared" si="268"/>
        <v>0</v>
      </c>
      <c r="J152" s="89">
        <f t="shared" si="268"/>
        <v>0</v>
      </c>
      <c r="K152" s="89">
        <f t="shared" si="268"/>
        <v>0</v>
      </c>
      <c r="L152" s="89">
        <f t="shared" si="268"/>
        <v>0</v>
      </c>
      <c r="M152" s="89">
        <f t="shared" si="268"/>
        <v>0</v>
      </c>
      <c r="N152" s="89">
        <f t="shared" si="268"/>
        <v>0</v>
      </c>
      <c r="O152" s="89">
        <f t="shared" si="268"/>
        <v>0</v>
      </c>
      <c r="P152" s="89">
        <f t="shared" si="268"/>
        <v>0</v>
      </c>
      <c r="Q152" s="89">
        <f t="shared" si="268"/>
        <v>0</v>
      </c>
      <c r="R152" s="89">
        <f t="shared" si="268"/>
        <v>0</v>
      </c>
      <c r="S152" s="89">
        <f t="shared" si="268"/>
        <v>0</v>
      </c>
      <c r="T152" s="89">
        <f t="shared" si="268"/>
        <v>0</v>
      </c>
      <c r="U152" s="89">
        <f t="shared" si="268"/>
        <v>0</v>
      </c>
      <c r="V152" s="89">
        <f t="shared" si="268"/>
        <v>0</v>
      </c>
      <c r="W152" s="89">
        <f t="shared" si="268"/>
        <v>0</v>
      </c>
      <c r="X152" s="89">
        <f t="shared" si="268"/>
        <v>0</v>
      </c>
      <c r="Y152" s="89">
        <f t="shared" si="268"/>
        <v>0</v>
      </c>
      <c r="Z152" s="89">
        <f t="shared" si="268"/>
        <v>0</v>
      </c>
      <c r="AA152" s="89">
        <f t="shared" si="268"/>
        <v>0</v>
      </c>
      <c r="AB152" s="89">
        <f t="shared" si="268"/>
        <v>0</v>
      </c>
      <c r="AC152" s="89">
        <f t="shared" si="268"/>
        <v>0</v>
      </c>
      <c r="AD152" s="89">
        <f t="shared" si="268"/>
        <v>0</v>
      </c>
      <c r="AE152" s="89">
        <f t="shared" si="268"/>
        <v>0</v>
      </c>
      <c r="AF152" s="89">
        <f t="shared" si="268"/>
        <v>0</v>
      </c>
      <c r="AG152" s="89">
        <f t="shared" si="268"/>
        <v>0</v>
      </c>
      <c r="AH152" s="89">
        <f t="shared" si="268"/>
        <v>0</v>
      </c>
      <c r="AI152" s="89">
        <f t="shared" si="268"/>
        <v>0</v>
      </c>
      <c r="AJ152" s="89">
        <f t="shared" si="268"/>
        <v>0</v>
      </c>
      <c r="AK152" s="89">
        <f t="shared" si="268"/>
        <v>0</v>
      </c>
      <c r="AL152" s="89">
        <f t="shared" si="268"/>
        <v>0</v>
      </c>
      <c r="AM152" s="89">
        <f t="shared" si="268"/>
        <v>0</v>
      </c>
      <c r="AN152" s="89">
        <f t="shared" si="268"/>
        <v>0</v>
      </c>
      <c r="AO152" s="89">
        <f t="shared" si="268"/>
        <v>0</v>
      </c>
      <c r="AP152" s="89">
        <f t="shared" si="268"/>
        <v>0</v>
      </c>
      <c r="AQ152" s="89">
        <f t="shared" si="268"/>
        <v>0</v>
      </c>
      <c r="AR152" s="89">
        <f t="shared" si="268"/>
        <v>0</v>
      </c>
      <c r="AS152" s="89">
        <f t="shared" si="268"/>
        <v>0</v>
      </c>
      <c r="AT152" s="89">
        <f t="shared" si="268"/>
        <v>0</v>
      </c>
      <c r="AU152" s="89">
        <f t="shared" si="268"/>
        <v>0</v>
      </c>
      <c r="AV152" s="89">
        <f t="shared" si="268"/>
        <v>0</v>
      </c>
      <c r="AW152" s="89">
        <f t="shared" si="268"/>
        <v>0</v>
      </c>
      <c r="AX152" s="89">
        <f t="shared" si="268"/>
        <v>0</v>
      </c>
      <c r="AY152" s="89">
        <f t="shared" si="268"/>
        <v>0</v>
      </c>
      <c r="AZ152" s="89">
        <f t="shared" si="268"/>
        <v>0</v>
      </c>
      <c r="BA152" s="89">
        <f t="shared" si="268"/>
        <v>0</v>
      </c>
      <c r="BB152" s="89">
        <f t="shared" si="268"/>
        <v>0</v>
      </c>
      <c r="BC152" s="89">
        <f t="shared" si="268"/>
        <v>0</v>
      </c>
      <c r="BD152" s="89">
        <f t="shared" si="268"/>
        <v>0</v>
      </c>
      <c r="BE152" s="89">
        <f t="shared" si="268"/>
        <v>0</v>
      </c>
      <c r="BF152" s="89">
        <f t="shared" si="268"/>
        <v>0</v>
      </c>
      <c r="BG152" s="89">
        <f t="shared" si="268"/>
        <v>0</v>
      </c>
      <c r="BH152" s="89">
        <f t="shared" si="268"/>
        <v>0</v>
      </c>
      <c r="BI152" s="89">
        <f t="shared" si="268"/>
        <v>0</v>
      </c>
      <c r="BJ152" s="89">
        <f t="shared" si="268"/>
        <v>0</v>
      </c>
      <c r="BK152" s="89">
        <f t="shared" si="268"/>
        <v>0</v>
      </c>
      <c r="BL152" s="89">
        <f t="shared" si="268"/>
        <v>0</v>
      </c>
      <c r="BM152" s="89">
        <f t="shared" si="268"/>
        <v>0</v>
      </c>
      <c r="BN152" s="89">
        <f t="shared" si="268"/>
        <v>0</v>
      </c>
      <c r="BO152" s="89">
        <f t="shared" si="268"/>
        <v>0</v>
      </c>
      <c r="BP152" s="89">
        <f t="shared" si="268"/>
        <v>0</v>
      </c>
      <c r="BQ152" s="89">
        <f t="shared" si="268"/>
        <v>0</v>
      </c>
      <c r="BR152" s="89">
        <f t="shared" ref="BR152:CG154" si="269">+SUMIF($A$45:$A$74,$B152,BR$45:BR$74)</f>
        <v>0</v>
      </c>
      <c r="BS152" s="89">
        <f t="shared" si="269"/>
        <v>0</v>
      </c>
      <c r="BT152" s="89">
        <f t="shared" si="269"/>
        <v>0</v>
      </c>
      <c r="BU152" s="89">
        <f t="shared" si="269"/>
        <v>0</v>
      </c>
      <c r="BV152" s="89">
        <f t="shared" si="269"/>
        <v>0</v>
      </c>
      <c r="BW152" s="89">
        <f t="shared" si="269"/>
        <v>0</v>
      </c>
      <c r="BX152" s="89">
        <f t="shared" si="269"/>
        <v>0</v>
      </c>
      <c r="BY152" s="89">
        <f t="shared" si="269"/>
        <v>0</v>
      </c>
      <c r="BZ152" s="89">
        <f t="shared" si="269"/>
        <v>0</v>
      </c>
      <c r="CA152" s="89">
        <f t="shared" si="269"/>
        <v>0</v>
      </c>
      <c r="CB152" s="89">
        <f t="shared" si="269"/>
        <v>0</v>
      </c>
      <c r="CC152" s="89">
        <f t="shared" si="269"/>
        <v>0</v>
      </c>
      <c r="CD152" s="89">
        <f t="shared" si="269"/>
        <v>0</v>
      </c>
      <c r="CE152" s="89">
        <f t="shared" si="269"/>
        <v>0</v>
      </c>
      <c r="CF152" s="89">
        <f t="shared" si="269"/>
        <v>0</v>
      </c>
      <c r="CG152" s="89">
        <f t="shared" si="269"/>
        <v>0</v>
      </c>
      <c r="CH152" s="89">
        <f t="shared" ref="BY152:DT154" si="270">+SUMIF($A$45:$A$74,$B152,CH$45:CH$74)</f>
        <v>0</v>
      </c>
      <c r="CI152" s="89">
        <f t="shared" si="270"/>
        <v>19500</v>
      </c>
      <c r="CJ152" s="89">
        <f t="shared" si="270"/>
        <v>0</v>
      </c>
      <c r="CK152" s="89">
        <f t="shared" si="270"/>
        <v>0</v>
      </c>
      <c r="CL152" s="89">
        <f t="shared" si="270"/>
        <v>0</v>
      </c>
      <c r="CM152" s="89">
        <f t="shared" si="270"/>
        <v>0</v>
      </c>
      <c r="CN152" s="89">
        <f t="shared" si="270"/>
        <v>0</v>
      </c>
      <c r="CO152" s="89">
        <f t="shared" si="270"/>
        <v>0</v>
      </c>
      <c r="CP152" s="89">
        <f t="shared" si="270"/>
        <v>0</v>
      </c>
      <c r="CQ152" s="89">
        <f t="shared" si="270"/>
        <v>0</v>
      </c>
      <c r="CR152" s="89">
        <f t="shared" si="270"/>
        <v>0</v>
      </c>
      <c r="CS152" s="89">
        <f t="shared" si="270"/>
        <v>0</v>
      </c>
      <c r="CT152" s="89">
        <f t="shared" si="270"/>
        <v>0</v>
      </c>
      <c r="CU152" s="89">
        <f t="shared" si="270"/>
        <v>0</v>
      </c>
      <c r="CV152" s="89">
        <f t="shared" si="270"/>
        <v>0</v>
      </c>
      <c r="CW152" s="89">
        <f t="shared" si="270"/>
        <v>0</v>
      </c>
      <c r="CX152" s="89">
        <f t="shared" si="270"/>
        <v>0</v>
      </c>
      <c r="CY152" s="89">
        <f t="shared" si="270"/>
        <v>0</v>
      </c>
      <c r="CZ152" s="89">
        <f t="shared" si="270"/>
        <v>0</v>
      </c>
      <c r="DA152" s="89">
        <f t="shared" si="270"/>
        <v>0</v>
      </c>
      <c r="DB152" s="89">
        <f t="shared" si="270"/>
        <v>0</v>
      </c>
      <c r="DC152" s="89">
        <f t="shared" si="270"/>
        <v>0</v>
      </c>
      <c r="DD152" s="89">
        <f t="shared" si="270"/>
        <v>0</v>
      </c>
      <c r="DE152" s="89">
        <f t="shared" si="270"/>
        <v>0</v>
      </c>
      <c r="DF152" s="89">
        <f t="shared" si="270"/>
        <v>0</v>
      </c>
      <c r="DG152" s="89">
        <f t="shared" si="270"/>
        <v>0</v>
      </c>
      <c r="DH152" s="89">
        <f t="shared" si="270"/>
        <v>0</v>
      </c>
      <c r="DI152" s="89">
        <f t="shared" si="270"/>
        <v>0</v>
      </c>
      <c r="DJ152" s="89">
        <f t="shared" si="270"/>
        <v>0</v>
      </c>
      <c r="DK152" s="89">
        <f t="shared" si="270"/>
        <v>0</v>
      </c>
      <c r="DL152" s="89">
        <f t="shared" si="270"/>
        <v>0</v>
      </c>
      <c r="DM152" s="89">
        <f t="shared" si="270"/>
        <v>0</v>
      </c>
      <c r="DN152" s="89">
        <f t="shared" si="270"/>
        <v>0</v>
      </c>
      <c r="DO152" s="89">
        <f t="shared" si="270"/>
        <v>0</v>
      </c>
      <c r="DP152" s="89">
        <f t="shared" si="270"/>
        <v>0</v>
      </c>
      <c r="DQ152" s="89">
        <f t="shared" si="270"/>
        <v>0</v>
      </c>
      <c r="DR152" s="89">
        <f t="shared" si="270"/>
        <v>0</v>
      </c>
      <c r="DS152" s="89">
        <f t="shared" si="270"/>
        <v>0</v>
      </c>
      <c r="DT152" s="89">
        <f t="shared" si="270"/>
        <v>0</v>
      </c>
    </row>
    <row r="153" spans="1:16383" ht="14.25" customHeight="1" x14ac:dyDescent="0.15">
      <c r="B153" s="92" t="s">
        <v>13</v>
      </c>
      <c r="C153" s="71" t="str">
        <f>+currency</f>
        <v>EUR</v>
      </c>
      <c r="E153" s="89">
        <f t="shared" ref="E153:T154" si="271">+SUMIF($A$45:$A$74,$B153,E$45:E$74)</f>
        <v>20250</v>
      </c>
      <c r="F153" s="89">
        <f t="shared" si="271"/>
        <v>0</v>
      </c>
      <c r="G153" s="89">
        <f t="shared" si="271"/>
        <v>0</v>
      </c>
      <c r="H153" s="89">
        <f t="shared" si="271"/>
        <v>0</v>
      </c>
      <c r="I153" s="89">
        <f t="shared" si="271"/>
        <v>0</v>
      </c>
      <c r="J153" s="89">
        <f t="shared" si="271"/>
        <v>0</v>
      </c>
      <c r="K153" s="89">
        <f t="shared" si="271"/>
        <v>0</v>
      </c>
      <c r="L153" s="89">
        <f t="shared" si="271"/>
        <v>0</v>
      </c>
      <c r="M153" s="89">
        <f t="shared" si="271"/>
        <v>0</v>
      </c>
      <c r="N153" s="89">
        <f t="shared" si="271"/>
        <v>0</v>
      </c>
      <c r="O153" s="89">
        <f t="shared" si="271"/>
        <v>0</v>
      </c>
      <c r="P153" s="89">
        <f t="shared" si="271"/>
        <v>0</v>
      </c>
      <c r="Q153" s="89">
        <f t="shared" si="271"/>
        <v>0</v>
      </c>
      <c r="R153" s="89">
        <f t="shared" si="271"/>
        <v>0</v>
      </c>
      <c r="S153" s="89">
        <f t="shared" si="271"/>
        <v>0</v>
      </c>
      <c r="T153" s="89">
        <f t="shared" si="271"/>
        <v>0</v>
      </c>
      <c r="U153" s="89">
        <f t="shared" si="268"/>
        <v>0</v>
      </c>
      <c r="V153" s="89">
        <f t="shared" si="268"/>
        <v>0</v>
      </c>
      <c r="W153" s="89">
        <f t="shared" si="268"/>
        <v>0</v>
      </c>
      <c r="X153" s="89">
        <f t="shared" si="268"/>
        <v>0</v>
      </c>
      <c r="Y153" s="89">
        <f t="shared" si="268"/>
        <v>0</v>
      </c>
      <c r="Z153" s="89">
        <f t="shared" si="268"/>
        <v>0</v>
      </c>
      <c r="AA153" s="89">
        <f t="shared" si="268"/>
        <v>0</v>
      </c>
      <c r="AB153" s="89">
        <f t="shared" si="268"/>
        <v>0</v>
      </c>
      <c r="AC153" s="89">
        <f t="shared" si="268"/>
        <v>0</v>
      </c>
      <c r="AD153" s="89">
        <f t="shared" si="268"/>
        <v>0</v>
      </c>
      <c r="AE153" s="89">
        <f t="shared" si="268"/>
        <v>0</v>
      </c>
      <c r="AF153" s="89">
        <f t="shared" si="268"/>
        <v>0</v>
      </c>
      <c r="AG153" s="89">
        <f t="shared" si="268"/>
        <v>0</v>
      </c>
      <c r="AH153" s="89">
        <f t="shared" si="268"/>
        <v>0</v>
      </c>
      <c r="AI153" s="89">
        <f t="shared" si="268"/>
        <v>0</v>
      </c>
      <c r="AJ153" s="89">
        <f t="shared" si="268"/>
        <v>0</v>
      </c>
      <c r="AK153" s="89">
        <f t="shared" si="268"/>
        <v>0</v>
      </c>
      <c r="AL153" s="89">
        <f t="shared" si="268"/>
        <v>0</v>
      </c>
      <c r="AM153" s="89">
        <f t="shared" si="268"/>
        <v>0</v>
      </c>
      <c r="AN153" s="89">
        <f t="shared" si="268"/>
        <v>0</v>
      </c>
      <c r="AO153" s="89">
        <f t="shared" si="268"/>
        <v>0</v>
      </c>
      <c r="AP153" s="89">
        <f t="shared" si="268"/>
        <v>0</v>
      </c>
      <c r="AQ153" s="89">
        <f t="shared" si="268"/>
        <v>0</v>
      </c>
      <c r="AR153" s="89">
        <f t="shared" si="268"/>
        <v>0</v>
      </c>
      <c r="AS153" s="89">
        <f t="shared" si="268"/>
        <v>0</v>
      </c>
      <c r="AT153" s="89">
        <f t="shared" si="268"/>
        <v>0</v>
      </c>
      <c r="AU153" s="89">
        <f t="shared" si="268"/>
        <v>0</v>
      </c>
      <c r="AV153" s="89">
        <f t="shared" si="268"/>
        <v>0</v>
      </c>
      <c r="AW153" s="89">
        <f t="shared" si="268"/>
        <v>0</v>
      </c>
      <c r="AX153" s="89">
        <f t="shared" si="268"/>
        <v>0</v>
      </c>
      <c r="AY153" s="89">
        <f t="shared" si="268"/>
        <v>0</v>
      </c>
      <c r="AZ153" s="89">
        <f t="shared" si="268"/>
        <v>0</v>
      </c>
      <c r="BA153" s="89">
        <f t="shared" si="268"/>
        <v>0</v>
      </c>
      <c r="BB153" s="89">
        <f t="shared" si="268"/>
        <v>0</v>
      </c>
      <c r="BC153" s="89">
        <f t="shared" si="268"/>
        <v>0</v>
      </c>
      <c r="BD153" s="89">
        <f t="shared" si="268"/>
        <v>0</v>
      </c>
      <c r="BE153" s="89">
        <f t="shared" si="268"/>
        <v>0</v>
      </c>
      <c r="BF153" s="89">
        <f t="shared" si="268"/>
        <v>0</v>
      </c>
      <c r="BG153" s="89">
        <f t="shared" si="268"/>
        <v>0</v>
      </c>
      <c r="BH153" s="89">
        <f t="shared" si="268"/>
        <v>0</v>
      </c>
      <c r="BI153" s="89">
        <f t="shared" si="268"/>
        <v>0</v>
      </c>
      <c r="BJ153" s="89">
        <f t="shared" si="268"/>
        <v>0</v>
      </c>
      <c r="BK153" s="89">
        <f t="shared" si="268"/>
        <v>0</v>
      </c>
      <c r="BL153" s="89">
        <f t="shared" si="268"/>
        <v>0</v>
      </c>
      <c r="BM153" s="89">
        <f t="shared" si="268"/>
        <v>0</v>
      </c>
      <c r="BN153" s="89">
        <f t="shared" si="268"/>
        <v>0</v>
      </c>
      <c r="BO153" s="89">
        <f t="shared" si="268"/>
        <v>0</v>
      </c>
      <c r="BP153" s="89">
        <f t="shared" si="268"/>
        <v>0</v>
      </c>
      <c r="BQ153" s="89">
        <f t="shared" si="268"/>
        <v>0</v>
      </c>
      <c r="BR153" s="89">
        <f t="shared" si="269"/>
        <v>0</v>
      </c>
      <c r="BS153" s="89">
        <f t="shared" si="269"/>
        <v>0</v>
      </c>
      <c r="BT153" s="89">
        <f t="shared" si="269"/>
        <v>0</v>
      </c>
      <c r="BU153" s="89">
        <f t="shared" si="269"/>
        <v>0</v>
      </c>
      <c r="BV153" s="89">
        <f t="shared" si="269"/>
        <v>0</v>
      </c>
      <c r="BW153" s="89">
        <f t="shared" si="269"/>
        <v>0</v>
      </c>
      <c r="BX153" s="89">
        <f t="shared" si="269"/>
        <v>0</v>
      </c>
      <c r="BY153" s="89">
        <f t="shared" si="270"/>
        <v>0</v>
      </c>
      <c r="BZ153" s="89">
        <f t="shared" si="270"/>
        <v>0</v>
      </c>
      <c r="CA153" s="89">
        <f t="shared" si="270"/>
        <v>0</v>
      </c>
      <c r="CB153" s="89">
        <f t="shared" si="270"/>
        <v>0</v>
      </c>
      <c r="CC153" s="89">
        <f t="shared" si="270"/>
        <v>0</v>
      </c>
      <c r="CD153" s="89">
        <f t="shared" si="270"/>
        <v>0</v>
      </c>
      <c r="CE153" s="89">
        <f t="shared" si="270"/>
        <v>0</v>
      </c>
      <c r="CF153" s="89">
        <f t="shared" si="270"/>
        <v>0</v>
      </c>
      <c r="CG153" s="89">
        <f t="shared" si="270"/>
        <v>0</v>
      </c>
      <c r="CH153" s="89">
        <f t="shared" si="270"/>
        <v>0</v>
      </c>
      <c r="CI153" s="89">
        <f t="shared" si="270"/>
        <v>0</v>
      </c>
      <c r="CJ153" s="89">
        <f t="shared" si="270"/>
        <v>0</v>
      </c>
      <c r="CK153" s="89">
        <f t="shared" si="270"/>
        <v>0</v>
      </c>
      <c r="CL153" s="89">
        <f t="shared" si="270"/>
        <v>0</v>
      </c>
      <c r="CM153" s="89">
        <f t="shared" si="270"/>
        <v>0</v>
      </c>
      <c r="CN153" s="89">
        <f t="shared" si="270"/>
        <v>0</v>
      </c>
      <c r="CO153" s="89">
        <f t="shared" si="270"/>
        <v>0</v>
      </c>
      <c r="CP153" s="89">
        <f t="shared" si="270"/>
        <v>0</v>
      </c>
      <c r="CQ153" s="89">
        <f t="shared" si="270"/>
        <v>0</v>
      </c>
      <c r="CR153" s="89">
        <f t="shared" si="270"/>
        <v>0</v>
      </c>
      <c r="CS153" s="89">
        <f t="shared" si="270"/>
        <v>0</v>
      </c>
      <c r="CT153" s="89">
        <f t="shared" si="270"/>
        <v>0</v>
      </c>
      <c r="CU153" s="89">
        <f t="shared" si="270"/>
        <v>0</v>
      </c>
      <c r="CV153" s="89">
        <f t="shared" si="270"/>
        <v>0</v>
      </c>
      <c r="CW153" s="89">
        <f t="shared" si="270"/>
        <v>0</v>
      </c>
      <c r="CX153" s="89">
        <f t="shared" si="270"/>
        <v>0</v>
      </c>
      <c r="CY153" s="89">
        <f t="shared" si="270"/>
        <v>0</v>
      </c>
      <c r="CZ153" s="89">
        <f t="shared" si="270"/>
        <v>0</v>
      </c>
      <c r="DA153" s="89">
        <f t="shared" si="270"/>
        <v>0</v>
      </c>
      <c r="DB153" s="89">
        <f t="shared" si="270"/>
        <v>0</v>
      </c>
      <c r="DC153" s="89">
        <f t="shared" si="270"/>
        <v>0</v>
      </c>
      <c r="DD153" s="89">
        <f t="shared" si="270"/>
        <v>0</v>
      </c>
      <c r="DE153" s="89">
        <f t="shared" si="270"/>
        <v>0</v>
      </c>
      <c r="DF153" s="89">
        <f t="shared" si="270"/>
        <v>0</v>
      </c>
      <c r="DG153" s="89">
        <f t="shared" si="270"/>
        <v>0</v>
      </c>
      <c r="DH153" s="89">
        <f t="shared" si="270"/>
        <v>0</v>
      </c>
      <c r="DI153" s="89">
        <f t="shared" si="270"/>
        <v>0</v>
      </c>
      <c r="DJ153" s="89">
        <f t="shared" si="270"/>
        <v>0</v>
      </c>
      <c r="DK153" s="89">
        <f t="shared" si="270"/>
        <v>0</v>
      </c>
      <c r="DL153" s="89">
        <f t="shared" si="270"/>
        <v>0</v>
      </c>
      <c r="DM153" s="89">
        <f t="shared" si="270"/>
        <v>0</v>
      </c>
      <c r="DN153" s="89">
        <f t="shared" si="270"/>
        <v>0</v>
      </c>
      <c r="DO153" s="89">
        <f t="shared" si="270"/>
        <v>0</v>
      </c>
      <c r="DP153" s="89">
        <f t="shared" si="270"/>
        <v>0</v>
      </c>
      <c r="DQ153" s="89">
        <f t="shared" si="270"/>
        <v>0</v>
      </c>
      <c r="DR153" s="89">
        <f t="shared" si="270"/>
        <v>0</v>
      </c>
      <c r="DS153" s="89">
        <f t="shared" si="270"/>
        <v>0</v>
      </c>
      <c r="DT153" s="89">
        <f t="shared" si="270"/>
        <v>0</v>
      </c>
    </row>
    <row r="154" spans="1:16383" ht="14.25" customHeight="1" x14ac:dyDescent="0.15">
      <c r="B154" s="92" t="s">
        <v>106</v>
      </c>
      <c r="C154" s="71" t="str">
        <f>+currency</f>
        <v>EUR</v>
      </c>
      <c r="E154" s="89">
        <f t="shared" si="271"/>
        <v>7317850</v>
      </c>
      <c r="F154" s="89">
        <f t="shared" ref="F154:BQ154" si="272">+SUMIF($A$45:$A$74,$B154,F$45:F$74)</f>
        <v>0</v>
      </c>
      <c r="G154" s="89">
        <f t="shared" si="272"/>
        <v>0</v>
      </c>
      <c r="H154" s="89">
        <f t="shared" si="272"/>
        <v>0</v>
      </c>
      <c r="I154" s="89">
        <f t="shared" si="272"/>
        <v>0</v>
      </c>
      <c r="J154" s="89">
        <f t="shared" si="272"/>
        <v>0</v>
      </c>
      <c r="K154" s="89">
        <f t="shared" si="272"/>
        <v>0</v>
      </c>
      <c r="L154" s="89">
        <f t="shared" si="272"/>
        <v>0</v>
      </c>
      <c r="M154" s="89">
        <f t="shared" si="272"/>
        <v>0</v>
      </c>
      <c r="N154" s="89">
        <f t="shared" si="272"/>
        <v>0</v>
      </c>
      <c r="O154" s="89">
        <f t="shared" si="272"/>
        <v>0</v>
      </c>
      <c r="P154" s="89">
        <f t="shared" si="272"/>
        <v>0</v>
      </c>
      <c r="Q154" s="89">
        <f t="shared" si="272"/>
        <v>0</v>
      </c>
      <c r="R154" s="89">
        <f t="shared" si="272"/>
        <v>0</v>
      </c>
      <c r="S154" s="89">
        <f t="shared" si="272"/>
        <v>0</v>
      </c>
      <c r="T154" s="89">
        <f t="shared" si="272"/>
        <v>0</v>
      </c>
      <c r="U154" s="89">
        <f t="shared" si="272"/>
        <v>0</v>
      </c>
      <c r="V154" s="89">
        <f t="shared" si="272"/>
        <v>0</v>
      </c>
      <c r="W154" s="89">
        <f t="shared" si="272"/>
        <v>0</v>
      </c>
      <c r="X154" s="89">
        <f t="shared" si="272"/>
        <v>0</v>
      </c>
      <c r="Y154" s="89">
        <f t="shared" si="272"/>
        <v>0</v>
      </c>
      <c r="Z154" s="89">
        <f t="shared" si="272"/>
        <v>0</v>
      </c>
      <c r="AA154" s="89">
        <f t="shared" si="272"/>
        <v>0</v>
      </c>
      <c r="AB154" s="89">
        <f t="shared" si="272"/>
        <v>0</v>
      </c>
      <c r="AC154" s="89">
        <f t="shared" si="272"/>
        <v>0</v>
      </c>
      <c r="AD154" s="89">
        <f t="shared" si="272"/>
        <v>0</v>
      </c>
      <c r="AE154" s="89">
        <f t="shared" si="272"/>
        <v>0</v>
      </c>
      <c r="AF154" s="89">
        <f t="shared" si="272"/>
        <v>0</v>
      </c>
      <c r="AG154" s="89">
        <f t="shared" si="272"/>
        <v>0</v>
      </c>
      <c r="AH154" s="89">
        <f t="shared" si="272"/>
        <v>0</v>
      </c>
      <c r="AI154" s="89">
        <f t="shared" si="272"/>
        <v>0</v>
      </c>
      <c r="AJ154" s="89">
        <f t="shared" si="272"/>
        <v>0</v>
      </c>
      <c r="AK154" s="89">
        <f t="shared" si="272"/>
        <v>0</v>
      </c>
      <c r="AL154" s="89">
        <f t="shared" si="272"/>
        <v>0</v>
      </c>
      <c r="AM154" s="89">
        <f t="shared" si="272"/>
        <v>0</v>
      </c>
      <c r="AN154" s="89">
        <f t="shared" si="272"/>
        <v>0</v>
      </c>
      <c r="AO154" s="89">
        <f t="shared" si="272"/>
        <v>0</v>
      </c>
      <c r="AP154" s="89">
        <f t="shared" si="272"/>
        <v>0</v>
      </c>
      <c r="AQ154" s="89">
        <f t="shared" si="272"/>
        <v>0</v>
      </c>
      <c r="AR154" s="89">
        <f t="shared" si="272"/>
        <v>0</v>
      </c>
      <c r="AS154" s="89">
        <f t="shared" si="272"/>
        <v>0</v>
      </c>
      <c r="AT154" s="89">
        <f t="shared" si="272"/>
        <v>0</v>
      </c>
      <c r="AU154" s="89">
        <f t="shared" si="272"/>
        <v>0</v>
      </c>
      <c r="AV154" s="89">
        <f t="shared" si="272"/>
        <v>0</v>
      </c>
      <c r="AW154" s="89">
        <f t="shared" si="272"/>
        <v>0</v>
      </c>
      <c r="AX154" s="89">
        <f t="shared" si="272"/>
        <v>0</v>
      </c>
      <c r="AY154" s="89">
        <f t="shared" si="272"/>
        <v>0</v>
      </c>
      <c r="AZ154" s="89">
        <f t="shared" si="272"/>
        <v>0</v>
      </c>
      <c r="BA154" s="89">
        <f t="shared" si="272"/>
        <v>0</v>
      </c>
      <c r="BB154" s="89">
        <f t="shared" si="272"/>
        <v>0</v>
      </c>
      <c r="BC154" s="89">
        <f t="shared" si="272"/>
        <v>0</v>
      </c>
      <c r="BD154" s="89">
        <f t="shared" si="272"/>
        <v>0</v>
      </c>
      <c r="BE154" s="89">
        <f t="shared" si="272"/>
        <v>0</v>
      </c>
      <c r="BF154" s="89">
        <f t="shared" si="272"/>
        <v>0</v>
      </c>
      <c r="BG154" s="89">
        <f t="shared" si="272"/>
        <v>0</v>
      </c>
      <c r="BH154" s="89">
        <f t="shared" si="272"/>
        <v>0</v>
      </c>
      <c r="BI154" s="89">
        <f t="shared" si="272"/>
        <v>0</v>
      </c>
      <c r="BJ154" s="89">
        <f t="shared" si="272"/>
        <v>0</v>
      </c>
      <c r="BK154" s="89">
        <f t="shared" si="272"/>
        <v>0</v>
      </c>
      <c r="BL154" s="89">
        <f t="shared" si="272"/>
        <v>0</v>
      </c>
      <c r="BM154" s="89">
        <f t="shared" si="272"/>
        <v>0</v>
      </c>
      <c r="BN154" s="89">
        <f t="shared" si="272"/>
        <v>0</v>
      </c>
      <c r="BO154" s="89">
        <f t="shared" si="272"/>
        <v>0</v>
      </c>
      <c r="BP154" s="89">
        <f t="shared" si="272"/>
        <v>0</v>
      </c>
      <c r="BQ154" s="89">
        <f t="shared" si="272"/>
        <v>0</v>
      </c>
      <c r="BR154" s="89">
        <f t="shared" si="269"/>
        <v>0</v>
      </c>
      <c r="BS154" s="89">
        <f t="shared" si="269"/>
        <v>0</v>
      </c>
      <c r="BT154" s="89">
        <f t="shared" si="269"/>
        <v>0</v>
      </c>
      <c r="BU154" s="89">
        <f t="shared" si="269"/>
        <v>0</v>
      </c>
      <c r="BV154" s="89">
        <f t="shared" si="269"/>
        <v>0</v>
      </c>
      <c r="BW154" s="89">
        <f t="shared" si="269"/>
        <v>0</v>
      </c>
      <c r="BX154" s="89">
        <f t="shared" si="269"/>
        <v>0</v>
      </c>
      <c r="BY154" s="89">
        <f t="shared" si="270"/>
        <v>0</v>
      </c>
      <c r="BZ154" s="89">
        <f t="shared" si="270"/>
        <v>0</v>
      </c>
      <c r="CA154" s="89">
        <f t="shared" si="270"/>
        <v>0</v>
      </c>
      <c r="CB154" s="89">
        <f t="shared" si="270"/>
        <v>0</v>
      </c>
      <c r="CC154" s="89">
        <f t="shared" si="270"/>
        <v>0</v>
      </c>
      <c r="CD154" s="89">
        <f t="shared" si="270"/>
        <v>0</v>
      </c>
      <c r="CE154" s="89">
        <f t="shared" si="270"/>
        <v>0</v>
      </c>
      <c r="CF154" s="89">
        <f t="shared" si="270"/>
        <v>0</v>
      </c>
      <c r="CG154" s="89">
        <f t="shared" si="270"/>
        <v>0</v>
      </c>
      <c r="CH154" s="89">
        <f t="shared" si="270"/>
        <v>0</v>
      </c>
      <c r="CI154" s="89">
        <f t="shared" si="270"/>
        <v>0</v>
      </c>
      <c r="CJ154" s="89">
        <f t="shared" si="270"/>
        <v>0</v>
      </c>
      <c r="CK154" s="89">
        <f t="shared" si="270"/>
        <v>0</v>
      </c>
      <c r="CL154" s="89">
        <f t="shared" si="270"/>
        <v>0</v>
      </c>
      <c r="CM154" s="89">
        <f t="shared" si="270"/>
        <v>0</v>
      </c>
      <c r="CN154" s="89">
        <f t="shared" si="270"/>
        <v>0</v>
      </c>
      <c r="CO154" s="89">
        <f t="shared" si="270"/>
        <v>0</v>
      </c>
      <c r="CP154" s="89">
        <f t="shared" si="270"/>
        <v>0</v>
      </c>
      <c r="CQ154" s="89">
        <f t="shared" si="270"/>
        <v>0</v>
      </c>
      <c r="CR154" s="89">
        <f t="shared" si="270"/>
        <v>0</v>
      </c>
      <c r="CS154" s="89">
        <f t="shared" si="270"/>
        <v>0</v>
      </c>
      <c r="CT154" s="89">
        <f t="shared" si="270"/>
        <v>0</v>
      </c>
      <c r="CU154" s="89">
        <f t="shared" si="270"/>
        <v>0</v>
      </c>
      <c r="CV154" s="89">
        <f t="shared" si="270"/>
        <v>0</v>
      </c>
      <c r="CW154" s="89">
        <f t="shared" si="270"/>
        <v>0</v>
      </c>
      <c r="CX154" s="89">
        <f t="shared" si="270"/>
        <v>0</v>
      </c>
      <c r="CY154" s="89">
        <f t="shared" si="270"/>
        <v>0</v>
      </c>
      <c r="CZ154" s="89">
        <f t="shared" si="270"/>
        <v>0</v>
      </c>
      <c r="DA154" s="89">
        <f t="shared" si="270"/>
        <v>0</v>
      </c>
      <c r="DB154" s="89">
        <f t="shared" si="270"/>
        <v>0</v>
      </c>
      <c r="DC154" s="89">
        <f t="shared" si="270"/>
        <v>0</v>
      </c>
      <c r="DD154" s="89">
        <f t="shared" si="270"/>
        <v>0</v>
      </c>
      <c r="DE154" s="89">
        <f t="shared" si="270"/>
        <v>0</v>
      </c>
      <c r="DF154" s="89">
        <f t="shared" si="270"/>
        <v>0</v>
      </c>
      <c r="DG154" s="89">
        <f t="shared" si="270"/>
        <v>0</v>
      </c>
      <c r="DH154" s="89">
        <f t="shared" si="270"/>
        <v>0</v>
      </c>
      <c r="DI154" s="89">
        <f t="shared" si="270"/>
        <v>0</v>
      </c>
      <c r="DJ154" s="89">
        <f t="shared" si="270"/>
        <v>0</v>
      </c>
      <c r="DK154" s="89">
        <f t="shared" si="270"/>
        <v>0</v>
      </c>
      <c r="DL154" s="89">
        <f t="shared" si="270"/>
        <v>0</v>
      </c>
      <c r="DM154" s="89">
        <f t="shared" si="270"/>
        <v>0</v>
      </c>
      <c r="DN154" s="89">
        <f t="shared" si="270"/>
        <v>0</v>
      </c>
      <c r="DO154" s="89">
        <f t="shared" si="270"/>
        <v>0</v>
      </c>
      <c r="DP154" s="89">
        <f t="shared" si="270"/>
        <v>0</v>
      </c>
      <c r="DQ154" s="89">
        <f t="shared" si="270"/>
        <v>0</v>
      </c>
      <c r="DR154" s="89">
        <f t="shared" si="270"/>
        <v>0</v>
      </c>
      <c r="DS154" s="89">
        <f t="shared" si="270"/>
        <v>0</v>
      </c>
      <c r="DT154" s="89">
        <f t="shared" si="270"/>
        <v>0</v>
      </c>
    </row>
    <row r="155" spans="1:16383" ht="14.25" customHeight="1" x14ac:dyDescent="0.15">
      <c r="A155" s="72"/>
      <c r="B155" s="87" t="s">
        <v>17</v>
      </c>
      <c r="C155" s="73" t="str">
        <f>+currency</f>
        <v>EUR</v>
      </c>
      <c r="D155" s="72"/>
      <c r="E155" s="88">
        <f t="shared" ref="E155:BX155" si="273">SUM(E152:E154)</f>
        <v>7401100</v>
      </c>
      <c r="F155" s="88">
        <f t="shared" si="273"/>
        <v>0</v>
      </c>
      <c r="G155" s="88">
        <f t="shared" si="273"/>
        <v>0</v>
      </c>
      <c r="H155" s="88">
        <f t="shared" si="273"/>
        <v>0</v>
      </c>
      <c r="I155" s="88">
        <f t="shared" si="273"/>
        <v>0</v>
      </c>
      <c r="J155" s="88">
        <f t="shared" si="273"/>
        <v>0</v>
      </c>
      <c r="K155" s="88">
        <f t="shared" si="273"/>
        <v>0</v>
      </c>
      <c r="L155" s="88">
        <f t="shared" si="273"/>
        <v>0</v>
      </c>
      <c r="M155" s="88">
        <f t="shared" si="273"/>
        <v>0</v>
      </c>
      <c r="N155" s="88">
        <f t="shared" si="273"/>
        <v>0</v>
      </c>
      <c r="O155" s="88">
        <f t="shared" si="273"/>
        <v>0</v>
      </c>
      <c r="P155" s="88">
        <f t="shared" si="273"/>
        <v>0</v>
      </c>
      <c r="Q155" s="88">
        <f t="shared" si="273"/>
        <v>0</v>
      </c>
      <c r="R155" s="88">
        <f t="shared" si="273"/>
        <v>0</v>
      </c>
      <c r="S155" s="88">
        <f t="shared" si="273"/>
        <v>0</v>
      </c>
      <c r="T155" s="88">
        <f t="shared" si="273"/>
        <v>0</v>
      </c>
      <c r="U155" s="88">
        <f t="shared" si="273"/>
        <v>0</v>
      </c>
      <c r="V155" s="88">
        <f t="shared" si="273"/>
        <v>0</v>
      </c>
      <c r="W155" s="88">
        <f t="shared" si="273"/>
        <v>0</v>
      </c>
      <c r="X155" s="88">
        <f t="shared" si="273"/>
        <v>0</v>
      </c>
      <c r="Y155" s="88">
        <f t="shared" si="273"/>
        <v>0</v>
      </c>
      <c r="Z155" s="88">
        <f t="shared" si="273"/>
        <v>0</v>
      </c>
      <c r="AA155" s="88">
        <f t="shared" si="273"/>
        <v>0</v>
      </c>
      <c r="AB155" s="88">
        <f t="shared" si="273"/>
        <v>0</v>
      </c>
      <c r="AC155" s="88">
        <f t="shared" si="273"/>
        <v>0</v>
      </c>
      <c r="AD155" s="88">
        <f t="shared" si="273"/>
        <v>0</v>
      </c>
      <c r="AE155" s="88">
        <f t="shared" si="273"/>
        <v>0</v>
      </c>
      <c r="AF155" s="88">
        <f t="shared" si="273"/>
        <v>0</v>
      </c>
      <c r="AG155" s="88">
        <f t="shared" si="273"/>
        <v>0</v>
      </c>
      <c r="AH155" s="88">
        <f t="shared" si="273"/>
        <v>0</v>
      </c>
      <c r="AI155" s="88">
        <f t="shared" si="273"/>
        <v>0</v>
      </c>
      <c r="AJ155" s="88">
        <f t="shared" si="273"/>
        <v>0</v>
      </c>
      <c r="AK155" s="88">
        <f t="shared" si="273"/>
        <v>0</v>
      </c>
      <c r="AL155" s="88">
        <f t="shared" si="273"/>
        <v>0</v>
      </c>
      <c r="AM155" s="88">
        <f t="shared" si="273"/>
        <v>0</v>
      </c>
      <c r="AN155" s="88">
        <f t="shared" si="273"/>
        <v>0</v>
      </c>
      <c r="AO155" s="88">
        <f t="shared" si="273"/>
        <v>0</v>
      </c>
      <c r="AP155" s="88">
        <f t="shared" si="273"/>
        <v>0</v>
      </c>
      <c r="AQ155" s="88">
        <f t="shared" si="273"/>
        <v>0</v>
      </c>
      <c r="AR155" s="88">
        <f t="shared" si="273"/>
        <v>0</v>
      </c>
      <c r="AS155" s="88">
        <f t="shared" si="273"/>
        <v>0</v>
      </c>
      <c r="AT155" s="88">
        <f t="shared" si="273"/>
        <v>0</v>
      </c>
      <c r="AU155" s="88">
        <f t="shared" si="273"/>
        <v>0</v>
      </c>
      <c r="AV155" s="88">
        <f t="shared" si="273"/>
        <v>0</v>
      </c>
      <c r="AW155" s="88">
        <f t="shared" si="273"/>
        <v>0</v>
      </c>
      <c r="AX155" s="88">
        <f t="shared" si="273"/>
        <v>0</v>
      </c>
      <c r="AY155" s="88">
        <f t="shared" si="273"/>
        <v>0</v>
      </c>
      <c r="AZ155" s="88">
        <f t="shared" si="273"/>
        <v>0</v>
      </c>
      <c r="BA155" s="88">
        <f t="shared" si="273"/>
        <v>0</v>
      </c>
      <c r="BB155" s="88">
        <f t="shared" si="273"/>
        <v>0</v>
      </c>
      <c r="BC155" s="88">
        <f t="shared" si="273"/>
        <v>0</v>
      </c>
      <c r="BD155" s="88">
        <f t="shared" si="273"/>
        <v>0</v>
      </c>
      <c r="BE155" s="88">
        <f t="shared" si="273"/>
        <v>0</v>
      </c>
      <c r="BF155" s="88">
        <f t="shared" si="273"/>
        <v>0</v>
      </c>
      <c r="BG155" s="88">
        <f t="shared" si="273"/>
        <v>0</v>
      </c>
      <c r="BH155" s="88">
        <f t="shared" si="273"/>
        <v>0</v>
      </c>
      <c r="BI155" s="88">
        <f t="shared" si="273"/>
        <v>0</v>
      </c>
      <c r="BJ155" s="88">
        <f t="shared" si="273"/>
        <v>0</v>
      </c>
      <c r="BK155" s="88">
        <f t="shared" si="273"/>
        <v>0</v>
      </c>
      <c r="BL155" s="88">
        <f t="shared" si="273"/>
        <v>0</v>
      </c>
      <c r="BM155" s="88">
        <f t="shared" si="273"/>
        <v>0</v>
      </c>
      <c r="BN155" s="88">
        <f t="shared" si="273"/>
        <v>0</v>
      </c>
      <c r="BO155" s="88">
        <f t="shared" si="273"/>
        <v>0</v>
      </c>
      <c r="BP155" s="88">
        <f t="shared" si="273"/>
        <v>0</v>
      </c>
      <c r="BQ155" s="88">
        <f t="shared" si="273"/>
        <v>0</v>
      </c>
      <c r="BR155" s="88">
        <f t="shared" si="273"/>
        <v>0</v>
      </c>
      <c r="BS155" s="88">
        <f t="shared" si="273"/>
        <v>0</v>
      </c>
      <c r="BT155" s="88">
        <f t="shared" si="273"/>
        <v>0</v>
      </c>
      <c r="BU155" s="88">
        <f t="shared" si="273"/>
        <v>0</v>
      </c>
      <c r="BV155" s="88">
        <f t="shared" si="273"/>
        <v>0</v>
      </c>
      <c r="BW155" s="88">
        <f t="shared" si="273"/>
        <v>0</v>
      </c>
      <c r="BX155" s="88">
        <f t="shared" si="273"/>
        <v>0</v>
      </c>
      <c r="BY155" s="88">
        <f t="shared" ref="BY155:DT155" si="274">SUM(BY152:BY154)</f>
        <v>0</v>
      </c>
      <c r="BZ155" s="88">
        <f t="shared" si="274"/>
        <v>0</v>
      </c>
      <c r="CA155" s="88">
        <f t="shared" si="274"/>
        <v>0</v>
      </c>
      <c r="CB155" s="88">
        <f t="shared" si="274"/>
        <v>0</v>
      </c>
      <c r="CC155" s="88">
        <f t="shared" si="274"/>
        <v>0</v>
      </c>
      <c r="CD155" s="88">
        <f t="shared" si="274"/>
        <v>0</v>
      </c>
      <c r="CE155" s="88">
        <f t="shared" si="274"/>
        <v>0</v>
      </c>
      <c r="CF155" s="88">
        <f t="shared" si="274"/>
        <v>0</v>
      </c>
      <c r="CG155" s="88">
        <f t="shared" si="274"/>
        <v>0</v>
      </c>
      <c r="CH155" s="88">
        <f t="shared" si="274"/>
        <v>0</v>
      </c>
      <c r="CI155" s="88">
        <f t="shared" si="274"/>
        <v>19500</v>
      </c>
      <c r="CJ155" s="88">
        <f t="shared" si="274"/>
        <v>0</v>
      </c>
      <c r="CK155" s="88">
        <f t="shared" si="274"/>
        <v>0</v>
      </c>
      <c r="CL155" s="88">
        <f t="shared" si="274"/>
        <v>0</v>
      </c>
      <c r="CM155" s="88">
        <f t="shared" si="274"/>
        <v>0</v>
      </c>
      <c r="CN155" s="88">
        <f t="shared" si="274"/>
        <v>0</v>
      </c>
      <c r="CO155" s="88">
        <f t="shared" si="274"/>
        <v>0</v>
      </c>
      <c r="CP155" s="88">
        <f t="shared" si="274"/>
        <v>0</v>
      </c>
      <c r="CQ155" s="88">
        <f t="shared" si="274"/>
        <v>0</v>
      </c>
      <c r="CR155" s="88">
        <f t="shared" si="274"/>
        <v>0</v>
      </c>
      <c r="CS155" s="88">
        <f t="shared" si="274"/>
        <v>0</v>
      </c>
      <c r="CT155" s="88">
        <f t="shared" si="274"/>
        <v>0</v>
      </c>
      <c r="CU155" s="88">
        <f t="shared" si="274"/>
        <v>0</v>
      </c>
      <c r="CV155" s="88">
        <f t="shared" si="274"/>
        <v>0</v>
      </c>
      <c r="CW155" s="88">
        <f t="shared" si="274"/>
        <v>0</v>
      </c>
      <c r="CX155" s="88">
        <f t="shared" si="274"/>
        <v>0</v>
      </c>
      <c r="CY155" s="88">
        <f t="shared" si="274"/>
        <v>0</v>
      </c>
      <c r="CZ155" s="88">
        <f t="shared" si="274"/>
        <v>0</v>
      </c>
      <c r="DA155" s="88">
        <f t="shared" si="274"/>
        <v>0</v>
      </c>
      <c r="DB155" s="88">
        <f t="shared" si="274"/>
        <v>0</v>
      </c>
      <c r="DC155" s="88">
        <f t="shared" si="274"/>
        <v>0</v>
      </c>
      <c r="DD155" s="88">
        <f t="shared" si="274"/>
        <v>0</v>
      </c>
      <c r="DE155" s="88">
        <f t="shared" si="274"/>
        <v>0</v>
      </c>
      <c r="DF155" s="88">
        <f t="shared" si="274"/>
        <v>0</v>
      </c>
      <c r="DG155" s="88">
        <f t="shared" si="274"/>
        <v>0</v>
      </c>
      <c r="DH155" s="88">
        <f t="shared" si="274"/>
        <v>0</v>
      </c>
      <c r="DI155" s="88">
        <f t="shared" si="274"/>
        <v>0</v>
      </c>
      <c r="DJ155" s="88">
        <f t="shared" si="274"/>
        <v>0</v>
      </c>
      <c r="DK155" s="88">
        <f t="shared" si="274"/>
        <v>0</v>
      </c>
      <c r="DL155" s="88">
        <f t="shared" si="274"/>
        <v>0</v>
      </c>
      <c r="DM155" s="88">
        <f t="shared" si="274"/>
        <v>0</v>
      </c>
      <c r="DN155" s="88">
        <f t="shared" si="274"/>
        <v>0</v>
      </c>
      <c r="DO155" s="88">
        <f t="shared" si="274"/>
        <v>0</v>
      </c>
      <c r="DP155" s="88">
        <f t="shared" si="274"/>
        <v>0</v>
      </c>
      <c r="DQ155" s="88">
        <f t="shared" si="274"/>
        <v>0</v>
      </c>
      <c r="DR155" s="88">
        <f t="shared" si="274"/>
        <v>0</v>
      </c>
      <c r="DS155" s="88">
        <f t="shared" si="274"/>
        <v>0</v>
      </c>
      <c r="DT155" s="88">
        <f t="shared" si="274"/>
        <v>0</v>
      </c>
    </row>
    <row r="156" spans="1:16383" ht="14.25" customHeight="1" x14ac:dyDescent="0.15">
      <c r="C156" s="23"/>
    </row>
    <row r="157" spans="1:16383" ht="14.25" customHeight="1" x14ac:dyDescent="0.15">
      <c r="C157" s="23"/>
    </row>
    <row r="158" spans="1:16383" ht="14.25" customHeight="1" x14ac:dyDescent="0.15">
      <c r="A158" s="77"/>
      <c r="B158" s="77" t="s">
        <v>58</v>
      </c>
      <c r="C158" s="77"/>
      <c r="D158" s="77"/>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row>
    <row r="159" spans="1:16383" ht="14.25" customHeight="1" x14ac:dyDescent="0.15">
      <c r="C159" s="23"/>
    </row>
    <row r="160" spans="1:16383" ht="14.25" customHeight="1" x14ac:dyDescent="0.15">
      <c r="C160" s="23"/>
    </row>
    <row r="161" ht="15" hidden="1" customHeight="1" x14ac:dyDescent="0.15"/>
    <row r="162" ht="15" hidden="1" customHeight="1" x14ac:dyDescent="0.15"/>
    <row r="163" ht="15" hidden="1" customHeight="1" x14ac:dyDescent="0.15"/>
    <row r="164" ht="15" hidden="1" customHeight="1" x14ac:dyDescent="0.15"/>
    <row r="165" ht="15" hidden="1" customHeight="1" x14ac:dyDescent="0.15"/>
    <row r="166" ht="15" hidden="1" customHeight="1" x14ac:dyDescent="0.15"/>
    <row r="167" ht="15" hidden="1" customHeight="1" x14ac:dyDescent="0.15"/>
    <row r="168" ht="15" hidden="1" customHeight="1" x14ac:dyDescent="0.15"/>
    <row r="169" ht="15" hidden="1" customHeight="1" x14ac:dyDescent="0.15"/>
    <row r="170" ht="15" hidden="1" customHeight="1" x14ac:dyDescent="0.15"/>
    <row r="171" ht="15" hidden="1" customHeight="1" x14ac:dyDescent="0.15"/>
    <row r="172" ht="15" hidden="1" customHeight="1" x14ac:dyDescent="0.15"/>
    <row r="173" ht="15" hidden="1" customHeight="1" x14ac:dyDescent="0.15"/>
    <row r="174" ht="15" hidden="1" customHeight="1" x14ac:dyDescent="0.15"/>
    <row r="175" ht="15" hidden="1" customHeight="1" x14ac:dyDescent="0.15"/>
    <row r="176" ht="15" hidden="1" customHeight="1" x14ac:dyDescent="0.15"/>
    <row r="177" ht="15" hidden="1" customHeight="1" x14ac:dyDescent="0.15"/>
    <row r="178" ht="15" hidden="1" customHeight="1" x14ac:dyDescent="0.15"/>
    <row r="179" ht="15" hidden="1" customHeight="1" x14ac:dyDescent="0.15"/>
    <row r="180" ht="15" hidden="1" customHeight="1" x14ac:dyDescent="0.15"/>
    <row r="181" ht="15" hidden="1" customHeight="1" x14ac:dyDescent="0.15"/>
    <row r="182" ht="15" hidden="1" customHeight="1" x14ac:dyDescent="0.15"/>
    <row r="183" ht="15" hidden="1" customHeight="1" x14ac:dyDescent="0.15"/>
    <row r="184" ht="15" hidden="1" customHeight="1" x14ac:dyDescent="0.15"/>
    <row r="185" ht="15" hidden="1" customHeight="1" x14ac:dyDescent="0.15"/>
    <row r="186" ht="15" hidden="1" customHeight="1" x14ac:dyDescent="0.15"/>
    <row r="187" ht="15" hidden="1" customHeight="1" x14ac:dyDescent="0.15"/>
    <row r="188" ht="15" hidden="1" customHeight="1" x14ac:dyDescent="0.15"/>
    <row r="189" ht="15" hidden="1" customHeight="1" x14ac:dyDescent="0.15"/>
    <row r="190" ht="15" hidden="1" customHeight="1" x14ac:dyDescent="0.15"/>
    <row r="191" ht="15" hidden="1" customHeight="1" x14ac:dyDescent="0.15"/>
    <row r="192" ht="15" hidden="1" customHeight="1" x14ac:dyDescent="0.15"/>
    <row r="193" ht="15" hidden="1" customHeight="1" x14ac:dyDescent="0.15"/>
    <row r="194" ht="15" hidden="1" customHeight="1" x14ac:dyDescent="0.15"/>
    <row r="195" ht="15" hidden="1" customHeight="1" x14ac:dyDescent="0.15"/>
    <row r="196" ht="15" hidden="1" customHeight="1" x14ac:dyDescent="0.15"/>
    <row r="197" ht="15" hidden="1" customHeight="1" x14ac:dyDescent="0.15"/>
    <row r="198" ht="15" hidden="1" customHeight="1" x14ac:dyDescent="0.15"/>
    <row r="199" ht="15" hidden="1" customHeight="1" x14ac:dyDescent="0.15"/>
    <row r="200" ht="15" hidden="1" customHeight="1" x14ac:dyDescent="0.15"/>
    <row r="201" ht="15" hidden="1" customHeight="1" x14ac:dyDescent="0.15"/>
    <row r="202" ht="15" hidden="1" customHeight="1" x14ac:dyDescent="0.15"/>
    <row r="203" ht="15" hidden="1" customHeight="1" x14ac:dyDescent="0.15"/>
    <row r="204" ht="15" hidden="1" customHeight="1" x14ac:dyDescent="0.15"/>
    <row r="205" ht="15" hidden="1" customHeight="1" x14ac:dyDescent="0.15"/>
    <row r="206" ht="15" hidden="1" customHeight="1" x14ac:dyDescent="0.15"/>
    <row r="207" ht="15" hidden="1" customHeight="1" x14ac:dyDescent="0.15"/>
    <row r="208" ht="15" hidden="1" customHeight="1" x14ac:dyDescent="0.15"/>
    <row r="209" ht="15" hidden="1" customHeight="1" x14ac:dyDescent="0.15"/>
    <row r="210" ht="15" hidden="1" customHeight="1" x14ac:dyDescent="0.15"/>
    <row r="211" ht="15" hidden="1" customHeight="1" x14ac:dyDescent="0.15"/>
    <row r="212" ht="15" hidden="1" customHeight="1" x14ac:dyDescent="0.15"/>
    <row r="213" ht="15" hidden="1" customHeight="1" x14ac:dyDescent="0.15"/>
    <row r="214" ht="15" hidden="1" customHeight="1" x14ac:dyDescent="0.15"/>
    <row r="215" ht="15" hidden="1" customHeight="1" x14ac:dyDescent="0.15"/>
    <row r="216" ht="15" hidden="1" customHeight="1" x14ac:dyDescent="0.15"/>
    <row r="217" ht="15" hidden="1" customHeight="1" x14ac:dyDescent="0.15"/>
    <row r="218" ht="15" hidden="1" customHeight="1" x14ac:dyDescent="0.15"/>
    <row r="219" ht="15" hidden="1" customHeight="1" x14ac:dyDescent="0.15"/>
    <row r="220" ht="15" hidden="1" customHeight="1" x14ac:dyDescent="0.15"/>
    <row r="221" ht="15" hidden="1" customHeight="1" x14ac:dyDescent="0.15"/>
    <row r="222" ht="15" hidden="1" customHeight="1" x14ac:dyDescent="0.15"/>
    <row r="223" ht="15" hidden="1" customHeight="1" x14ac:dyDescent="0.15"/>
    <row r="224" ht="15" hidden="1" customHeight="1" x14ac:dyDescent="0.15"/>
    <row r="225" ht="15" hidden="1" customHeight="1" x14ac:dyDescent="0.15"/>
    <row r="226" ht="15" hidden="1" customHeight="1" x14ac:dyDescent="0.15"/>
    <row r="227" ht="15" hidden="1" customHeight="1" x14ac:dyDescent="0.15"/>
    <row r="228" ht="15" hidden="1" customHeight="1" x14ac:dyDescent="0.15"/>
    <row r="229" ht="15" hidden="1" customHeight="1" x14ac:dyDescent="0.15"/>
    <row r="230" ht="15" hidden="1" customHeight="1" x14ac:dyDescent="0.15"/>
    <row r="231" ht="15" hidden="1" customHeight="1" x14ac:dyDescent="0.15"/>
    <row r="232" ht="15" hidden="1" customHeight="1" x14ac:dyDescent="0.15"/>
    <row r="233" ht="15" hidden="1" customHeight="1" x14ac:dyDescent="0.15"/>
    <row r="234" ht="15" hidden="1" customHeight="1" x14ac:dyDescent="0.15"/>
    <row r="235" ht="15" hidden="1" customHeight="1" x14ac:dyDescent="0.15"/>
    <row r="236" ht="15" hidden="1" customHeight="1" x14ac:dyDescent="0.15"/>
    <row r="237" ht="15" hidden="1" customHeight="1" x14ac:dyDescent="0.15"/>
    <row r="238" ht="15" hidden="1" customHeight="1" x14ac:dyDescent="0.15"/>
    <row r="239" ht="15" hidden="1" customHeight="1" x14ac:dyDescent="0.15"/>
    <row r="240" ht="15" hidden="1" customHeight="1" x14ac:dyDescent="0.15"/>
    <row r="241" ht="15" hidden="1" customHeight="1" x14ac:dyDescent="0.15"/>
    <row r="242" ht="15" hidden="1" customHeight="1" x14ac:dyDescent="0.15"/>
    <row r="243" ht="15" hidden="1" customHeight="1" x14ac:dyDescent="0.15"/>
    <row r="244" ht="15" hidden="1" customHeight="1" x14ac:dyDescent="0.15"/>
    <row r="245" ht="15" hidden="1" customHeight="1" x14ac:dyDescent="0.15"/>
    <row r="246" ht="15" hidden="1" customHeight="1" x14ac:dyDescent="0.15"/>
    <row r="247" ht="15" hidden="1" customHeight="1" x14ac:dyDescent="0.15"/>
    <row r="248" ht="15" hidden="1" customHeight="1" x14ac:dyDescent="0.15"/>
    <row r="249" ht="15" hidden="1" customHeight="1" x14ac:dyDescent="0.15"/>
    <row r="250" ht="15" hidden="1" customHeight="1" x14ac:dyDescent="0.15"/>
    <row r="251" ht="15" hidden="1" customHeight="1" x14ac:dyDescent="0.15"/>
    <row r="252" ht="15" hidden="1" customHeight="1" x14ac:dyDescent="0.15"/>
    <row r="253" ht="15" hidden="1" customHeight="1" x14ac:dyDescent="0.15"/>
    <row r="254" ht="15" hidden="1" customHeight="1" x14ac:dyDescent="0.15"/>
    <row r="255" ht="15" hidden="1" customHeight="1" x14ac:dyDescent="0.15"/>
    <row r="256" ht="15" hidden="1" customHeight="1" x14ac:dyDescent="0.15"/>
    <row r="257" ht="15" hidden="1" customHeight="1" x14ac:dyDescent="0.15"/>
    <row r="258" ht="15" hidden="1" customHeight="1" x14ac:dyDescent="0.15"/>
    <row r="259" ht="15" hidden="1" customHeight="1" x14ac:dyDescent="0.15"/>
    <row r="260" ht="15" hidden="1" customHeight="1" x14ac:dyDescent="0.15"/>
    <row r="261" ht="15" hidden="1" customHeight="1" x14ac:dyDescent="0.15"/>
    <row r="262" ht="15" hidden="1" customHeight="1" x14ac:dyDescent="0.15"/>
    <row r="263" ht="15" hidden="1" customHeight="1" x14ac:dyDescent="0.15"/>
    <row r="264" ht="15" hidden="1" customHeight="1" x14ac:dyDescent="0.15"/>
    <row r="265" ht="15" hidden="1" customHeight="1" x14ac:dyDescent="0.15"/>
    <row r="266" ht="15" hidden="1" customHeight="1" x14ac:dyDescent="0.15"/>
    <row r="267" ht="15" hidden="1" customHeight="1" x14ac:dyDescent="0.15"/>
    <row r="268" ht="15" hidden="1" customHeight="1" x14ac:dyDescent="0.15"/>
    <row r="269" ht="15" hidden="1" customHeight="1" x14ac:dyDescent="0.15"/>
    <row r="270" ht="15" hidden="1" customHeight="1" x14ac:dyDescent="0.15"/>
    <row r="271" ht="15" hidden="1" customHeight="1" x14ac:dyDescent="0.15"/>
    <row r="272" ht="15" hidden="1" customHeight="1" x14ac:dyDescent="0.15"/>
    <row r="273" ht="15" hidden="1" customHeight="1" x14ac:dyDescent="0.15"/>
    <row r="274" ht="15" hidden="1" customHeight="1" x14ac:dyDescent="0.15"/>
    <row r="275" ht="15" hidden="1" customHeight="1" x14ac:dyDescent="0.15"/>
    <row r="276" ht="15" hidden="1" customHeight="1" x14ac:dyDescent="0.15"/>
    <row r="277" ht="15" hidden="1" customHeight="1" x14ac:dyDescent="0.15"/>
    <row r="278" ht="15" hidden="1" customHeight="1" x14ac:dyDescent="0.15"/>
    <row r="279" ht="15" hidden="1" customHeight="1" x14ac:dyDescent="0.15"/>
    <row r="280" ht="15" hidden="1" customHeight="1" x14ac:dyDescent="0.15"/>
    <row r="281" ht="15" hidden="1" customHeight="1" x14ac:dyDescent="0.15"/>
    <row r="282" ht="15" hidden="1" customHeight="1" x14ac:dyDescent="0.15"/>
    <row r="283" ht="15" hidden="1" customHeight="1" x14ac:dyDescent="0.15"/>
    <row r="284" ht="15" hidden="1" customHeight="1" x14ac:dyDescent="0.15"/>
    <row r="285" ht="15" hidden="1" customHeight="1" x14ac:dyDescent="0.15"/>
    <row r="286" ht="15" hidden="1" customHeight="1" x14ac:dyDescent="0.15"/>
    <row r="287" ht="15" hidden="1" customHeight="1" x14ac:dyDescent="0.15"/>
    <row r="288" ht="15" hidden="1" customHeight="1" x14ac:dyDescent="0.15"/>
    <row r="289" ht="15" hidden="1" customHeight="1" x14ac:dyDescent="0.15"/>
    <row r="290" ht="15" hidden="1" customHeight="1" x14ac:dyDescent="0.15"/>
    <row r="291" ht="15" hidden="1" customHeight="1" x14ac:dyDescent="0.15"/>
    <row r="292" ht="15" hidden="1" customHeight="1" x14ac:dyDescent="0.15"/>
    <row r="293" ht="15" hidden="1" customHeight="1" x14ac:dyDescent="0.15"/>
    <row r="294" ht="15" hidden="1" customHeight="1" x14ac:dyDescent="0.15"/>
    <row r="295" ht="15" hidden="1" customHeight="1" x14ac:dyDescent="0.15"/>
    <row r="296" ht="15" hidden="1" customHeight="1" x14ac:dyDescent="0.15"/>
    <row r="297" ht="15" hidden="1" customHeight="1" x14ac:dyDescent="0.15"/>
    <row r="298" ht="15" hidden="1" customHeight="1" x14ac:dyDescent="0.15"/>
    <row r="299" ht="15" hidden="1" customHeight="1" x14ac:dyDescent="0.15"/>
    <row r="300" ht="15" hidden="1" customHeight="1" x14ac:dyDescent="0.15"/>
    <row r="301" ht="15" hidden="1" customHeight="1" x14ac:dyDescent="0.15"/>
    <row r="302" ht="15" hidden="1" customHeight="1" x14ac:dyDescent="0.15"/>
    <row r="303" ht="15" hidden="1" customHeight="1" x14ac:dyDescent="0.15"/>
    <row r="304" ht="15" hidden="1" customHeight="1" x14ac:dyDescent="0.15"/>
    <row r="305" ht="15" hidden="1" customHeight="1" x14ac:dyDescent="0.15"/>
    <row r="306" ht="15" hidden="1" customHeight="1" x14ac:dyDescent="0.15"/>
    <row r="307" ht="15" hidden="1" customHeight="1" x14ac:dyDescent="0.15"/>
    <row r="308" ht="15" hidden="1" customHeight="1" x14ac:dyDescent="0.15"/>
    <row r="309" ht="15" hidden="1" customHeight="1" x14ac:dyDescent="0.15"/>
    <row r="310" ht="15" hidden="1" customHeight="1" x14ac:dyDescent="0.15"/>
    <row r="311" ht="15" hidden="1" customHeight="1" x14ac:dyDescent="0.15"/>
    <row r="312" ht="15" hidden="1" customHeight="1" x14ac:dyDescent="0.15"/>
    <row r="313" ht="15" hidden="1" customHeight="1" x14ac:dyDescent="0.15"/>
    <row r="314" ht="15" hidden="1" customHeight="1" x14ac:dyDescent="0.15"/>
    <row r="315" ht="15" hidden="1" customHeight="1" x14ac:dyDescent="0.15"/>
    <row r="316" ht="15" hidden="1" customHeight="1" x14ac:dyDescent="0.15"/>
    <row r="317" ht="15" hidden="1" customHeight="1" x14ac:dyDescent="0.15"/>
    <row r="318" ht="15" hidden="1" customHeight="1" x14ac:dyDescent="0.15"/>
    <row r="319" ht="15" hidden="1" customHeight="1" x14ac:dyDescent="0.15"/>
    <row r="320" ht="15" hidden="1" customHeight="1" x14ac:dyDescent="0.15"/>
    <row r="321" ht="15" hidden="1" customHeight="1" x14ac:dyDescent="0.15"/>
    <row r="322" ht="15" hidden="1" customHeight="1" x14ac:dyDescent="0.15"/>
    <row r="323" ht="15" hidden="1" customHeight="1" x14ac:dyDescent="0.15"/>
    <row r="324" ht="15" hidden="1" customHeight="1" x14ac:dyDescent="0.15"/>
    <row r="325" ht="15" hidden="1" customHeight="1" x14ac:dyDescent="0.15"/>
    <row r="326" ht="15" hidden="1" customHeight="1" x14ac:dyDescent="0.15"/>
    <row r="327" ht="15" hidden="1" customHeight="1" x14ac:dyDescent="0.15"/>
    <row r="328" ht="15" hidden="1" customHeight="1" x14ac:dyDescent="0.15"/>
    <row r="329" ht="15" hidden="1" customHeight="1" x14ac:dyDescent="0.15"/>
    <row r="330" ht="15" hidden="1" customHeight="1" x14ac:dyDescent="0.15"/>
    <row r="331" ht="15" hidden="1" customHeight="1" x14ac:dyDescent="0.15"/>
    <row r="332" ht="15" hidden="1" customHeight="1" x14ac:dyDescent="0.15"/>
    <row r="333" ht="15" hidden="1" customHeight="1" x14ac:dyDescent="0.15"/>
    <row r="334" ht="15" hidden="1" customHeight="1" x14ac:dyDescent="0.15"/>
    <row r="335" ht="15" hidden="1" customHeight="1" x14ac:dyDescent="0.15"/>
    <row r="336" ht="15" hidden="1" customHeight="1" x14ac:dyDescent="0.15"/>
    <row r="337" ht="15" hidden="1" customHeight="1" x14ac:dyDescent="0.15"/>
    <row r="338" ht="15" hidden="1" customHeight="1" x14ac:dyDescent="0.15"/>
    <row r="339" ht="15" hidden="1" customHeight="1" x14ac:dyDescent="0.15"/>
    <row r="340" ht="15" hidden="1" customHeight="1" x14ac:dyDescent="0.15"/>
    <row r="341" ht="15" hidden="1" customHeight="1" x14ac:dyDescent="0.15"/>
    <row r="342" ht="15" hidden="1" customHeight="1" x14ac:dyDescent="0.15"/>
    <row r="343" ht="15" hidden="1" customHeight="1" x14ac:dyDescent="0.15"/>
    <row r="344" ht="15" hidden="1" customHeight="1" x14ac:dyDescent="0.15"/>
    <row r="345" ht="15" hidden="1" customHeight="1" x14ac:dyDescent="0.15"/>
    <row r="346" ht="15" hidden="1" customHeight="1" x14ac:dyDescent="0.15"/>
    <row r="347" ht="15" hidden="1" customHeight="1" x14ac:dyDescent="0.15"/>
    <row r="348" ht="15" hidden="1" customHeight="1" x14ac:dyDescent="0.15"/>
    <row r="349" ht="15" hidden="1" customHeight="1" x14ac:dyDescent="0.15"/>
    <row r="350" ht="15" hidden="1" customHeight="1" x14ac:dyDescent="0.15"/>
    <row r="351" ht="15" hidden="1" customHeight="1" x14ac:dyDescent="0.15"/>
    <row r="352" ht="15" hidden="1" customHeight="1" x14ac:dyDescent="0.15"/>
    <row r="353" ht="15" hidden="1" customHeight="1" x14ac:dyDescent="0.15"/>
    <row r="354" ht="15" hidden="1" customHeight="1" x14ac:dyDescent="0.15"/>
    <row r="355" ht="15" hidden="1" customHeight="1" x14ac:dyDescent="0.15"/>
    <row r="356" ht="15" hidden="1" customHeight="1" x14ac:dyDescent="0.15"/>
    <row r="357" ht="15" hidden="1" customHeight="1" x14ac:dyDescent="0.15"/>
    <row r="358" ht="15" hidden="1" customHeight="1" x14ac:dyDescent="0.15"/>
    <row r="359" ht="15" hidden="1" customHeight="1" x14ac:dyDescent="0.15"/>
    <row r="360" ht="15" hidden="1" customHeight="1" x14ac:dyDescent="0.15"/>
    <row r="361" ht="15" hidden="1" customHeight="1" x14ac:dyDescent="0.15"/>
    <row r="362" ht="15" hidden="1" customHeight="1" x14ac:dyDescent="0.15"/>
    <row r="363" ht="15" hidden="1" customHeight="1" x14ac:dyDescent="0.15"/>
    <row r="364" ht="15" hidden="1" customHeight="1" x14ac:dyDescent="0.15"/>
    <row r="365" ht="15" hidden="1" customHeight="1" x14ac:dyDescent="0.15"/>
    <row r="366" ht="15" hidden="1" customHeight="1" x14ac:dyDescent="0.15"/>
    <row r="367" ht="15" hidden="1" customHeight="1" x14ac:dyDescent="0.15"/>
    <row r="368" ht="15" hidden="1" customHeight="1" x14ac:dyDescent="0.15"/>
    <row r="369" ht="15" hidden="1" customHeight="1" x14ac:dyDescent="0.15"/>
    <row r="370" ht="15" hidden="1" customHeight="1" x14ac:dyDescent="0.15"/>
    <row r="371" ht="15" hidden="1" customHeight="1" x14ac:dyDescent="0.15"/>
    <row r="372" ht="15" hidden="1" customHeight="1" x14ac:dyDescent="0.15"/>
    <row r="373" ht="15" hidden="1" customHeight="1" x14ac:dyDescent="0.15"/>
    <row r="374" ht="15" hidden="1" customHeight="1" x14ac:dyDescent="0.15"/>
    <row r="375" ht="15" hidden="1" customHeight="1" x14ac:dyDescent="0.15"/>
    <row r="376" ht="15" hidden="1" customHeight="1" x14ac:dyDescent="0.15"/>
    <row r="377" ht="15" hidden="1" customHeight="1" x14ac:dyDescent="0.15"/>
    <row r="378" ht="15" hidden="1" customHeight="1" x14ac:dyDescent="0.15"/>
    <row r="379" ht="15" hidden="1" customHeight="1" x14ac:dyDescent="0.15"/>
    <row r="380" ht="15" hidden="1" customHeight="1" x14ac:dyDescent="0.15"/>
    <row r="381" ht="15" hidden="1" customHeight="1" x14ac:dyDescent="0.15"/>
    <row r="382" ht="15" hidden="1" customHeight="1" x14ac:dyDescent="0.15"/>
    <row r="383" ht="15" hidden="1" customHeight="1" x14ac:dyDescent="0.15"/>
    <row r="384" ht="15" hidden="1" customHeight="1" x14ac:dyDescent="0.15"/>
    <row r="385" ht="15" hidden="1" customHeight="1" x14ac:dyDescent="0.15"/>
    <row r="386" ht="15" hidden="1" customHeight="1" x14ac:dyDescent="0.15"/>
    <row r="387" ht="15" hidden="1" customHeight="1" x14ac:dyDescent="0.15"/>
    <row r="388" ht="15" hidden="1" customHeight="1" x14ac:dyDescent="0.15"/>
    <row r="389" ht="15" hidden="1" customHeight="1" x14ac:dyDescent="0.15"/>
    <row r="390" ht="15" hidden="1" customHeight="1" x14ac:dyDescent="0.15"/>
    <row r="391" ht="15" hidden="1" customHeight="1" x14ac:dyDescent="0.15"/>
    <row r="392" ht="15" hidden="1" customHeight="1" x14ac:dyDescent="0.15"/>
    <row r="393" ht="15" hidden="1" customHeight="1" x14ac:dyDescent="0.15"/>
    <row r="394" ht="15" hidden="1" customHeight="1" x14ac:dyDescent="0.15"/>
    <row r="395" ht="15" hidden="1" customHeight="1" x14ac:dyDescent="0.15"/>
    <row r="396" ht="15" hidden="1" customHeight="1" x14ac:dyDescent="0.15"/>
    <row r="397" ht="15" hidden="1" customHeight="1" x14ac:dyDescent="0.15"/>
    <row r="398" ht="15" hidden="1" customHeight="1" x14ac:dyDescent="0.15"/>
    <row r="399" ht="15" hidden="1" customHeight="1" x14ac:dyDescent="0.15"/>
    <row r="400" ht="15" hidden="1" customHeight="1" x14ac:dyDescent="0.15"/>
    <row r="401" ht="15" hidden="1" customHeight="1" x14ac:dyDescent="0.15"/>
    <row r="402" ht="15" hidden="1" customHeight="1" x14ac:dyDescent="0.15"/>
    <row r="403" ht="15" hidden="1" customHeight="1" x14ac:dyDescent="0.15"/>
    <row r="404" ht="15" hidden="1" customHeight="1" x14ac:dyDescent="0.15"/>
    <row r="405" ht="15" hidden="1" customHeight="1" x14ac:dyDescent="0.15"/>
    <row r="406" ht="15" hidden="1" customHeight="1" x14ac:dyDescent="0.15"/>
    <row r="407" ht="15" hidden="1" customHeight="1" x14ac:dyDescent="0.15"/>
    <row r="408" ht="15" hidden="1" customHeight="1" x14ac:dyDescent="0.15"/>
    <row r="409" ht="15" hidden="1" customHeight="1" x14ac:dyDescent="0.15"/>
    <row r="410" ht="15" hidden="1" customHeight="1" x14ac:dyDescent="0.15"/>
    <row r="411" ht="15" hidden="1" customHeight="1" x14ac:dyDescent="0.15"/>
    <row r="412" ht="15" hidden="1" customHeight="1" x14ac:dyDescent="0.15"/>
    <row r="413" ht="15" hidden="1" customHeight="1" x14ac:dyDescent="0.15"/>
    <row r="414" ht="15" hidden="1" customHeight="1" x14ac:dyDescent="0.15"/>
    <row r="415" ht="15" hidden="1" customHeight="1" x14ac:dyDescent="0.15"/>
    <row r="416" ht="15" hidden="1" customHeight="1" x14ac:dyDescent="0.15"/>
    <row r="417" ht="15" hidden="1" customHeight="1" x14ac:dyDescent="0.15"/>
    <row r="418" ht="15" hidden="1" customHeight="1" x14ac:dyDescent="0.15"/>
    <row r="419" ht="15" hidden="1" customHeight="1" x14ac:dyDescent="0.15"/>
    <row r="420" ht="15" hidden="1" customHeight="1" x14ac:dyDescent="0.15"/>
    <row r="421" ht="15" hidden="1" customHeight="1" x14ac:dyDescent="0.15"/>
    <row r="422" ht="15" hidden="1" customHeight="1" x14ac:dyDescent="0.15"/>
    <row r="423" ht="15" hidden="1" customHeight="1" x14ac:dyDescent="0.15"/>
    <row r="424" ht="15" hidden="1" customHeight="1" x14ac:dyDescent="0.15"/>
    <row r="425" ht="15" hidden="1" customHeight="1" x14ac:dyDescent="0.15"/>
    <row r="426" ht="15" hidden="1" customHeight="1" x14ac:dyDescent="0.15"/>
    <row r="427" ht="15" hidden="1" customHeight="1" x14ac:dyDescent="0.15"/>
    <row r="428" ht="15" hidden="1" customHeight="1" x14ac:dyDescent="0.15"/>
    <row r="429" ht="15" hidden="1" customHeight="1" x14ac:dyDescent="0.15"/>
    <row r="430" ht="15" hidden="1" customHeight="1" x14ac:dyDescent="0.15"/>
    <row r="431" ht="15" hidden="1" customHeight="1" x14ac:dyDescent="0.15"/>
    <row r="432" ht="15" hidden="1" customHeight="1" x14ac:dyDescent="0.15"/>
    <row r="433" ht="15" hidden="1" customHeight="1" x14ac:dyDescent="0.15"/>
    <row r="434" ht="15" hidden="1" customHeight="1" x14ac:dyDescent="0.15"/>
    <row r="435" ht="15" hidden="1" customHeight="1" x14ac:dyDescent="0.15"/>
    <row r="436" ht="15" hidden="1" customHeight="1" x14ac:dyDescent="0.15"/>
    <row r="437" ht="15" hidden="1" customHeight="1" x14ac:dyDescent="0.15"/>
    <row r="438" ht="15" hidden="1" customHeight="1" x14ac:dyDescent="0.15"/>
    <row r="439" ht="15" hidden="1" customHeight="1" x14ac:dyDescent="0.15"/>
    <row r="440" ht="15" hidden="1" customHeight="1" x14ac:dyDescent="0.15"/>
    <row r="441" ht="15" hidden="1" customHeight="1" x14ac:dyDescent="0.15"/>
    <row r="442" ht="15" hidden="1" customHeight="1" x14ac:dyDescent="0.15"/>
    <row r="443" ht="15" hidden="1" customHeight="1" x14ac:dyDescent="0.15"/>
    <row r="444" ht="15" hidden="1" customHeight="1" x14ac:dyDescent="0.15"/>
    <row r="445" ht="15" hidden="1" customHeight="1" x14ac:dyDescent="0.15"/>
    <row r="446" ht="15" hidden="1" customHeight="1" x14ac:dyDescent="0.15"/>
    <row r="447" ht="15" hidden="1" customHeight="1" x14ac:dyDescent="0.15"/>
    <row r="448" ht="15" hidden="1" customHeight="1" x14ac:dyDescent="0.15"/>
    <row r="449" ht="15" hidden="1" customHeight="1" x14ac:dyDescent="0.15"/>
    <row r="450" ht="15" hidden="1" customHeight="1" x14ac:dyDescent="0.15"/>
    <row r="451" ht="15" hidden="1" customHeight="1" x14ac:dyDescent="0.15"/>
    <row r="452" ht="15" hidden="1" customHeight="1" x14ac:dyDescent="0.15"/>
    <row r="453" ht="15" hidden="1" customHeight="1" x14ac:dyDescent="0.15"/>
    <row r="454" ht="15" hidden="1" customHeight="1" x14ac:dyDescent="0.15"/>
    <row r="455" ht="15" hidden="1" customHeight="1" x14ac:dyDescent="0.15"/>
    <row r="456" ht="15" hidden="1" customHeight="1" x14ac:dyDescent="0.15"/>
    <row r="457" ht="15" hidden="1" customHeight="1" x14ac:dyDescent="0.15"/>
    <row r="458" ht="15" hidden="1" customHeight="1" x14ac:dyDescent="0.15"/>
    <row r="459" ht="15" hidden="1" customHeight="1" x14ac:dyDescent="0.15"/>
    <row r="460" ht="15" hidden="1" customHeight="1" x14ac:dyDescent="0.15"/>
    <row r="461" ht="15" hidden="1" customHeight="1" x14ac:dyDescent="0.15"/>
    <row r="462" ht="15" hidden="1" customHeight="1" x14ac:dyDescent="0.15"/>
    <row r="463" ht="15" hidden="1" customHeight="1" x14ac:dyDescent="0.15"/>
    <row r="464" ht="15" hidden="1" customHeight="1" x14ac:dyDescent="0.15"/>
    <row r="465" ht="15" hidden="1" customHeight="1" x14ac:dyDescent="0.15"/>
    <row r="466" ht="15" hidden="1" customHeight="1" x14ac:dyDescent="0.15"/>
    <row r="467" ht="15" hidden="1" customHeight="1" x14ac:dyDescent="0.15"/>
    <row r="468" ht="15" hidden="1" customHeight="1" x14ac:dyDescent="0.15"/>
    <row r="469" ht="15" hidden="1" customHeight="1" x14ac:dyDescent="0.15"/>
    <row r="470" ht="15" hidden="1" customHeight="1" x14ac:dyDescent="0.15"/>
    <row r="471" ht="15" hidden="1" customHeight="1" x14ac:dyDescent="0.15"/>
    <row r="472" ht="15" hidden="1" customHeight="1" x14ac:dyDescent="0.15"/>
    <row r="473" ht="15" hidden="1" customHeight="1" x14ac:dyDescent="0.15"/>
    <row r="474" ht="15" hidden="1" customHeight="1" x14ac:dyDescent="0.15"/>
    <row r="475" ht="15" hidden="1" customHeight="1" x14ac:dyDescent="0.15"/>
    <row r="476" ht="15" hidden="1" customHeight="1" x14ac:dyDescent="0.15"/>
    <row r="477" ht="15" hidden="1" customHeight="1" x14ac:dyDescent="0.15"/>
    <row r="478" ht="15" hidden="1" customHeight="1" x14ac:dyDescent="0.15"/>
    <row r="479" ht="15" hidden="1" customHeight="1" x14ac:dyDescent="0.15"/>
    <row r="480" ht="15" hidden="1" customHeight="1" x14ac:dyDescent="0.15"/>
    <row r="481" ht="15" hidden="1" customHeight="1" x14ac:dyDescent="0.15"/>
    <row r="482" ht="15" hidden="1" customHeight="1" x14ac:dyDescent="0.15"/>
    <row r="483" ht="15" hidden="1" customHeight="1" x14ac:dyDescent="0.15"/>
    <row r="484" ht="15" hidden="1" customHeight="1" x14ac:dyDescent="0.15"/>
    <row r="485" ht="15" hidden="1" customHeight="1" x14ac:dyDescent="0.15"/>
    <row r="486" ht="15" hidden="1" customHeight="1" x14ac:dyDescent="0.15"/>
    <row r="487" ht="15" hidden="1" customHeight="1" x14ac:dyDescent="0.15"/>
    <row r="488" ht="15" hidden="1" customHeight="1" x14ac:dyDescent="0.15"/>
    <row r="489" ht="15" hidden="1" customHeight="1" x14ac:dyDescent="0.15"/>
    <row r="490" ht="15" hidden="1" customHeight="1" x14ac:dyDescent="0.15"/>
    <row r="491" ht="15" hidden="1" customHeight="1" x14ac:dyDescent="0.15"/>
    <row r="492" ht="15" hidden="1" customHeight="1" x14ac:dyDescent="0.15"/>
    <row r="493" ht="15" hidden="1" customHeight="1" x14ac:dyDescent="0.15"/>
    <row r="494" ht="15" hidden="1" customHeight="1" x14ac:dyDescent="0.15"/>
    <row r="495" ht="15" hidden="1" customHeight="1" x14ac:dyDescent="0.15"/>
    <row r="496" ht="15" hidden="1" customHeight="1" x14ac:dyDescent="0.15"/>
    <row r="497" ht="15" hidden="1" customHeight="1" x14ac:dyDescent="0.15"/>
    <row r="498" ht="15" hidden="1" customHeight="1" x14ac:dyDescent="0.15"/>
    <row r="499" ht="15" hidden="1" customHeight="1" x14ac:dyDescent="0.15"/>
    <row r="500" ht="15" hidden="1" customHeight="1" x14ac:dyDescent="0.15"/>
    <row r="501" ht="15" hidden="1" customHeight="1" x14ac:dyDescent="0.15"/>
    <row r="502" ht="15" hidden="1" customHeight="1" x14ac:dyDescent="0.15"/>
    <row r="503" ht="15" hidden="1" customHeight="1" x14ac:dyDescent="0.15"/>
    <row r="504" ht="15" hidden="1" customHeight="1" x14ac:dyDescent="0.15"/>
    <row r="505" ht="15" hidden="1" customHeight="1" x14ac:dyDescent="0.15"/>
    <row r="506" ht="15" hidden="1" customHeight="1" x14ac:dyDescent="0.15"/>
    <row r="507" ht="15" hidden="1" customHeight="1" x14ac:dyDescent="0.15"/>
    <row r="508" ht="15" hidden="1" customHeight="1" x14ac:dyDescent="0.15"/>
    <row r="509" ht="15" hidden="1" customHeight="1" x14ac:dyDescent="0.15"/>
    <row r="510" ht="15" hidden="1" customHeight="1" x14ac:dyDescent="0.15"/>
    <row r="511" ht="15" hidden="1" customHeight="1" x14ac:dyDescent="0.15"/>
    <row r="512" ht="15" hidden="1" customHeight="1" x14ac:dyDescent="0.15"/>
    <row r="513" ht="15" hidden="1" customHeight="1" x14ac:dyDescent="0.15"/>
    <row r="514" ht="15" hidden="1" customHeight="1" x14ac:dyDescent="0.15"/>
    <row r="515" ht="15" hidden="1" customHeight="1" x14ac:dyDescent="0.15"/>
    <row r="516" ht="15" hidden="1" customHeight="1" x14ac:dyDescent="0.15"/>
    <row r="517" ht="15" hidden="1" customHeight="1" x14ac:dyDescent="0.15"/>
    <row r="518" ht="15" hidden="1" customHeight="1" x14ac:dyDescent="0.15"/>
    <row r="519" ht="15" hidden="1" customHeight="1" x14ac:dyDescent="0.15"/>
    <row r="520" ht="15" hidden="1" customHeight="1" x14ac:dyDescent="0.15"/>
    <row r="521" ht="15" hidden="1" customHeight="1" x14ac:dyDescent="0.15"/>
    <row r="522" ht="15" hidden="1" customHeight="1" x14ac:dyDescent="0.15"/>
    <row r="523" ht="15" hidden="1" customHeight="1" x14ac:dyDescent="0.15"/>
    <row r="524" ht="15" hidden="1" customHeight="1" x14ac:dyDescent="0.15"/>
    <row r="525" ht="15" hidden="1" customHeight="1" x14ac:dyDescent="0.15"/>
    <row r="526" ht="15" hidden="1" customHeight="1" x14ac:dyDescent="0.15"/>
    <row r="527" ht="15" hidden="1" customHeight="1" x14ac:dyDescent="0.15"/>
    <row r="528" ht="15" hidden="1" customHeight="1" x14ac:dyDescent="0.15"/>
    <row r="529" ht="15" hidden="1" customHeight="1" x14ac:dyDescent="0.15"/>
    <row r="530" ht="15" hidden="1" customHeight="1" x14ac:dyDescent="0.15"/>
    <row r="531" ht="15" hidden="1" customHeight="1" x14ac:dyDescent="0.15"/>
    <row r="532" ht="15" hidden="1" customHeight="1" x14ac:dyDescent="0.15"/>
    <row r="533" ht="15" hidden="1" customHeight="1" x14ac:dyDescent="0.15"/>
    <row r="534" ht="15" hidden="1" customHeight="1" x14ac:dyDescent="0.15"/>
    <row r="535" ht="15" hidden="1" customHeight="1" x14ac:dyDescent="0.15"/>
    <row r="536" ht="15" hidden="1" customHeight="1" x14ac:dyDescent="0.15"/>
    <row r="537" ht="15" hidden="1" customHeight="1" x14ac:dyDescent="0.15"/>
    <row r="538" ht="15" hidden="1" customHeight="1" x14ac:dyDescent="0.15"/>
    <row r="539" ht="15" hidden="1" customHeight="1" x14ac:dyDescent="0.15"/>
    <row r="540" ht="15" hidden="1" customHeight="1" x14ac:dyDescent="0.15"/>
    <row r="541" ht="15" hidden="1" customHeight="1" x14ac:dyDescent="0.15"/>
    <row r="542" ht="15" hidden="1" customHeight="1" x14ac:dyDescent="0.15"/>
    <row r="543" ht="15" hidden="1" customHeight="1" x14ac:dyDescent="0.15"/>
    <row r="544" ht="15" hidden="1" customHeight="1" x14ac:dyDescent="0.15"/>
    <row r="545" ht="15" hidden="1" customHeight="1" x14ac:dyDescent="0.15"/>
    <row r="546" ht="15" hidden="1" customHeight="1" x14ac:dyDescent="0.15"/>
    <row r="547" ht="15" hidden="1" customHeight="1" x14ac:dyDescent="0.15"/>
    <row r="548" ht="15" hidden="1" customHeight="1" x14ac:dyDescent="0.15"/>
    <row r="549" ht="15" hidden="1" customHeight="1" x14ac:dyDescent="0.15"/>
    <row r="550" ht="15" hidden="1" customHeight="1" x14ac:dyDescent="0.15"/>
    <row r="551" ht="15" hidden="1" customHeight="1" x14ac:dyDescent="0.15"/>
    <row r="552" ht="15" hidden="1" customHeight="1" x14ac:dyDescent="0.15"/>
    <row r="553" ht="15" hidden="1" customHeight="1" x14ac:dyDescent="0.15"/>
    <row r="554" ht="15" hidden="1" customHeight="1" x14ac:dyDescent="0.15"/>
    <row r="555" ht="15" hidden="1" customHeight="1" x14ac:dyDescent="0.15"/>
    <row r="556" ht="15" hidden="1" customHeight="1" x14ac:dyDescent="0.15"/>
    <row r="557" ht="15" hidden="1" customHeight="1" x14ac:dyDescent="0.15"/>
    <row r="558" ht="15" hidden="1" customHeight="1" x14ac:dyDescent="0.15"/>
    <row r="559" ht="15" hidden="1" customHeight="1" x14ac:dyDescent="0.15"/>
    <row r="560" ht="15" hidden="1" customHeight="1" x14ac:dyDescent="0.15"/>
    <row r="561" ht="15" hidden="1" customHeight="1" x14ac:dyDescent="0.15"/>
    <row r="562" ht="15" hidden="1" customHeight="1" x14ac:dyDescent="0.15"/>
    <row r="563" ht="15" hidden="1" customHeight="1" x14ac:dyDescent="0.15"/>
    <row r="564" ht="15" hidden="1" customHeight="1" x14ac:dyDescent="0.15"/>
    <row r="565" ht="15" hidden="1" customHeight="1" x14ac:dyDescent="0.15"/>
    <row r="566" ht="15" hidden="1" customHeight="1" x14ac:dyDescent="0.15"/>
    <row r="567" ht="15" hidden="1" customHeight="1" x14ac:dyDescent="0.15"/>
    <row r="568" ht="15" hidden="1" customHeight="1" x14ac:dyDescent="0.15"/>
    <row r="569" ht="15" hidden="1" customHeight="1" x14ac:dyDescent="0.15"/>
    <row r="570" ht="15" hidden="1" customHeight="1" x14ac:dyDescent="0.15"/>
    <row r="571" ht="15" hidden="1" customHeight="1" x14ac:dyDescent="0.15"/>
    <row r="572" ht="15" hidden="1" customHeight="1" x14ac:dyDescent="0.15"/>
    <row r="573" ht="15" hidden="1" customHeight="1" x14ac:dyDescent="0.15"/>
    <row r="574" ht="15" hidden="1" customHeight="1" x14ac:dyDescent="0.15"/>
    <row r="575" ht="15" hidden="1" customHeight="1" x14ac:dyDescent="0.15"/>
    <row r="576" ht="15" hidden="1" customHeight="1" x14ac:dyDescent="0.15"/>
    <row r="577" ht="15" hidden="1" customHeight="1" x14ac:dyDescent="0.15"/>
    <row r="578" ht="15" hidden="1" customHeight="1" x14ac:dyDescent="0.15"/>
    <row r="579" ht="15" hidden="1" customHeight="1" x14ac:dyDescent="0.15"/>
    <row r="580" ht="15" hidden="1" customHeight="1" x14ac:dyDescent="0.15"/>
    <row r="581" ht="15" hidden="1" customHeight="1" x14ac:dyDescent="0.15"/>
    <row r="582" ht="15" hidden="1" customHeight="1" x14ac:dyDescent="0.15"/>
    <row r="583" ht="15" hidden="1" customHeight="1" x14ac:dyDescent="0.15"/>
    <row r="584" ht="15" hidden="1" customHeight="1" x14ac:dyDescent="0.15"/>
    <row r="585" ht="15" hidden="1" customHeight="1" x14ac:dyDescent="0.15"/>
    <row r="586" ht="15" hidden="1" customHeight="1" x14ac:dyDescent="0.15"/>
    <row r="587" ht="15" hidden="1" customHeight="1" x14ac:dyDescent="0.15"/>
    <row r="588" ht="15" hidden="1" customHeight="1" x14ac:dyDescent="0.15"/>
    <row r="589" ht="15" hidden="1" customHeight="1" x14ac:dyDescent="0.15"/>
    <row r="590" ht="15" hidden="1" customHeight="1" x14ac:dyDescent="0.15"/>
    <row r="591" ht="15" hidden="1" customHeight="1" x14ac:dyDescent="0.15"/>
    <row r="592" ht="15" hidden="1" customHeight="1" x14ac:dyDescent="0.15"/>
    <row r="593" ht="15" hidden="1" customHeight="1" x14ac:dyDescent="0.15"/>
    <row r="594" ht="15" hidden="1" customHeight="1" x14ac:dyDescent="0.15"/>
    <row r="595" ht="15" hidden="1" customHeight="1" x14ac:dyDescent="0.15"/>
    <row r="596" ht="15" hidden="1" customHeight="1" x14ac:dyDescent="0.15"/>
    <row r="597" ht="15" hidden="1" customHeight="1" x14ac:dyDescent="0.15"/>
    <row r="598" ht="15" hidden="1" customHeight="1" x14ac:dyDescent="0.15"/>
    <row r="599" ht="15" hidden="1" customHeight="1" x14ac:dyDescent="0.15"/>
    <row r="600" ht="15" hidden="1" customHeight="1" x14ac:dyDescent="0.15"/>
    <row r="601" ht="15" hidden="1" customHeight="1" x14ac:dyDescent="0.15"/>
    <row r="602" ht="15" hidden="1" customHeight="1" x14ac:dyDescent="0.15"/>
    <row r="603" ht="15" hidden="1" customHeight="1" x14ac:dyDescent="0.15"/>
    <row r="604" ht="15" hidden="1" customHeight="1" x14ac:dyDescent="0.15"/>
    <row r="605" ht="15" hidden="1" customHeight="1" x14ac:dyDescent="0.15"/>
    <row r="606" ht="15" hidden="1" customHeight="1" x14ac:dyDescent="0.15"/>
    <row r="607" ht="15" hidden="1" customHeight="1" x14ac:dyDescent="0.15"/>
    <row r="608" ht="15" hidden="1" customHeight="1" x14ac:dyDescent="0.15"/>
    <row r="609" ht="15" hidden="1" customHeight="1" x14ac:dyDescent="0.15"/>
    <row r="610" ht="15" hidden="1" customHeight="1" x14ac:dyDescent="0.15"/>
    <row r="611" ht="15" hidden="1" customHeight="1" x14ac:dyDescent="0.15"/>
    <row r="612" ht="15" hidden="1" customHeight="1" x14ac:dyDescent="0.15"/>
    <row r="613" ht="15" hidden="1" customHeight="1" x14ac:dyDescent="0.15"/>
    <row r="614" ht="15" hidden="1" customHeight="1" x14ac:dyDescent="0.15"/>
    <row r="615" ht="15" hidden="1" customHeight="1" x14ac:dyDescent="0.15"/>
    <row r="616" ht="15" hidden="1" customHeight="1" x14ac:dyDescent="0.15"/>
    <row r="617" ht="15" hidden="1" customHeight="1" x14ac:dyDescent="0.15"/>
    <row r="618" ht="15" hidden="1" customHeight="1" x14ac:dyDescent="0.15"/>
    <row r="619" ht="15" hidden="1" customHeight="1" x14ac:dyDescent="0.15"/>
    <row r="620" ht="15" hidden="1" customHeight="1" x14ac:dyDescent="0.15"/>
    <row r="621" ht="15" hidden="1" customHeight="1" x14ac:dyDescent="0.15"/>
    <row r="622" ht="15" hidden="1" customHeight="1" x14ac:dyDescent="0.15"/>
    <row r="623" ht="15" hidden="1" customHeight="1" x14ac:dyDescent="0.15"/>
    <row r="624" ht="15" hidden="1" customHeight="1" x14ac:dyDescent="0.15"/>
    <row r="625" ht="15" hidden="1" customHeight="1" x14ac:dyDescent="0.15"/>
    <row r="626" ht="15" hidden="1" customHeight="1" x14ac:dyDescent="0.15"/>
    <row r="627" ht="15" hidden="1" customHeight="1" x14ac:dyDescent="0.15"/>
    <row r="628" ht="15" hidden="1" customHeight="1" x14ac:dyDescent="0.15"/>
    <row r="629" ht="15" hidden="1" customHeight="1" x14ac:dyDescent="0.15"/>
    <row r="630" ht="15" hidden="1" customHeight="1" x14ac:dyDescent="0.15"/>
    <row r="631" ht="15" hidden="1" customHeight="1" x14ac:dyDescent="0.15"/>
    <row r="632" ht="15" hidden="1" customHeight="1" x14ac:dyDescent="0.15"/>
    <row r="633" ht="15" hidden="1" customHeight="1" x14ac:dyDescent="0.15"/>
    <row r="634" ht="15" hidden="1" customHeight="1" x14ac:dyDescent="0.15"/>
    <row r="635" ht="15" hidden="1" customHeight="1" x14ac:dyDescent="0.15"/>
    <row r="636" ht="15" hidden="1" customHeight="1" x14ac:dyDescent="0.15"/>
    <row r="637" ht="15" hidden="1" customHeight="1" x14ac:dyDescent="0.15"/>
    <row r="638" ht="15" hidden="1" customHeight="1" x14ac:dyDescent="0.15"/>
    <row r="639" ht="15" hidden="1" customHeight="1" x14ac:dyDescent="0.15"/>
    <row r="640" ht="15" hidden="1" customHeight="1" x14ac:dyDescent="0.15"/>
    <row r="641" ht="15" hidden="1" customHeight="1" x14ac:dyDescent="0.15"/>
    <row r="642" ht="15" hidden="1" customHeight="1" x14ac:dyDescent="0.15"/>
    <row r="643" ht="15" hidden="1" customHeight="1" x14ac:dyDescent="0.15"/>
    <row r="644" ht="15" hidden="1" customHeight="1" x14ac:dyDescent="0.15"/>
    <row r="645" ht="15" hidden="1" customHeight="1" x14ac:dyDescent="0.15"/>
    <row r="646" ht="15" hidden="1" customHeight="1" x14ac:dyDescent="0.15"/>
    <row r="647" ht="15" hidden="1" customHeight="1" x14ac:dyDescent="0.15"/>
    <row r="648" ht="15" hidden="1" customHeight="1" x14ac:dyDescent="0.15"/>
    <row r="649" ht="15" hidden="1" customHeight="1" x14ac:dyDescent="0.15"/>
    <row r="650" ht="15" hidden="1" customHeight="1" x14ac:dyDescent="0.15"/>
    <row r="651" ht="15" hidden="1" customHeight="1" x14ac:dyDescent="0.15"/>
    <row r="652" ht="15" hidden="1" customHeight="1" x14ac:dyDescent="0.15"/>
    <row r="653" ht="15" hidden="1" customHeight="1" x14ac:dyDescent="0.15"/>
    <row r="654" ht="15" hidden="1" customHeight="1" x14ac:dyDescent="0.15"/>
    <row r="655" ht="15" hidden="1" customHeight="1" x14ac:dyDescent="0.15"/>
    <row r="656" ht="15" hidden="1" customHeight="1" x14ac:dyDescent="0.15"/>
    <row r="657" ht="15" hidden="1" customHeight="1" x14ac:dyDescent="0.15"/>
    <row r="658" ht="15" hidden="1" customHeight="1" x14ac:dyDescent="0.15"/>
    <row r="659" ht="15" hidden="1" customHeight="1" x14ac:dyDescent="0.15"/>
    <row r="660" ht="15" hidden="1" customHeight="1" x14ac:dyDescent="0.15"/>
    <row r="661" ht="15" hidden="1" customHeight="1" x14ac:dyDescent="0.15"/>
    <row r="662" ht="15" hidden="1" customHeight="1" x14ac:dyDescent="0.15"/>
    <row r="663" ht="15" hidden="1" customHeight="1" x14ac:dyDescent="0.15"/>
    <row r="664" ht="15" hidden="1" customHeight="1" x14ac:dyDescent="0.15"/>
    <row r="665" ht="15" hidden="1" customHeight="1" x14ac:dyDescent="0.15"/>
    <row r="666" ht="15" hidden="1" customHeight="1" x14ac:dyDescent="0.15"/>
    <row r="667" ht="15" hidden="1" customHeight="1" x14ac:dyDescent="0.15"/>
    <row r="668" ht="15" hidden="1" customHeight="1" x14ac:dyDescent="0.15"/>
    <row r="669" ht="15" hidden="1" customHeight="1" x14ac:dyDescent="0.15"/>
    <row r="670" ht="15" hidden="1" customHeight="1" x14ac:dyDescent="0.15"/>
    <row r="671" ht="15" hidden="1" customHeight="1" x14ac:dyDescent="0.15"/>
    <row r="672" ht="15" hidden="1" customHeight="1" x14ac:dyDescent="0.15"/>
    <row r="673" ht="15" hidden="1" customHeight="1" x14ac:dyDescent="0.15"/>
    <row r="674" ht="15" hidden="1" customHeight="1" x14ac:dyDescent="0.15"/>
    <row r="675" ht="15" hidden="1" customHeight="1" x14ac:dyDescent="0.15"/>
    <row r="676" ht="15" hidden="1" customHeight="1" x14ac:dyDescent="0.15"/>
    <row r="677" ht="15" hidden="1" customHeight="1" x14ac:dyDescent="0.15"/>
    <row r="678" ht="15" hidden="1" customHeight="1" x14ac:dyDescent="0.15"/>
    <row r="679" ht="15" hidden="1" customHeight="1" x14ac:dyDescent="0.15"/>
    <row r="680" ht="15" hidden="1" customHeight="1" x14ac:dyDescent="0.15"/>
    <row r="681" ht="15" hidden="1" customHeight="1" x14ac:dyDescent="0.15"/>
    <row r="682" ht="15" hidden="1" customHeight="1" x14ac:dyDescent="0.15"/>
    <row r="683" ht="15" hidden="1" customHeight="1" x14ac:dyDescent="0.15"/>
    <row r="684" ht="15" hidden="1" customHeight="1" x14ac:dyDescent="0.15"/>
    <row r="685" ht="15" hidden="1" customHeight="1" x14ac:dyDescent="0.15"/>
    <row r="686" ht="15" hidden="1" customHeight="1" x14ac:dyDescent="0.15"/>
    <row r="687" ht="15" hidden="1" customHeight="1" x14ac:dyDescent="0.15"/>
    <row r="688" ht="15" hidden="1" customHeight="1" x14ac:dyDescent="0.15"/>
    <row r="689" ht="15" hidden="1" customHeight="1" x14ac:dyDescent="0.15"/>
    <row r="690" ht="15" hidden="1" customHeight="1" x14ac:dyDescent="0.15"/>
    <row r="691" ht="15" hidden="1" customHeight="1" x14ac:dyDescent="0.15"/>
    <row r="692" ht="15" hidden="1" customHeight="1" x14ac:dyDescent="0.15"/>
    <row r="693" ht="15" hidden="1" customHeight="1" x14ac:dyDescent="0.15"/>
    <row r="694" ht="15" hidden="1" customHeight="1" x14ac:dyDescent="0.15"/>
    <row r="695" ht="15" hidden="1" customHeight="1" x14ac:dyDescent="0.15"/>
    <row r="696" ht="15" hidden="1" customHeight="1" x14ac:dyDescent="0.15"/>
    <row r="697" ht="15" hidden="1" customHeight="1" x14ac:dyDescent="0.15"/>
    <row r="698" ht="15" hidden="1" customHeight="1" x14ac:dyDescent="0.15"/>
    <row r="699" ht="15" hidden="1" customHeight="1" x14ac:dyDescent="0.15"/>
    <row r="700" ht="15" hidden="1" customHeight="1" x14ac:dyDescent="0.15"/>
    <row r="701" ht="15" hidden="1" customHeight="1" x14ac:dyDescent="0.15"/>
    <row r="702" ht="15" hidden="1" customHeight="1" x14ac:dyDescent="0.15"/>
    <row r="703" ht="15" hidden="1" customHeight="1" x14ac:dyDescent="0.15"/>
    <row r="704" ht="15" hidden="1" customHeight="1" x14ac:dyDescent="0.15"/>
    <row r="705" ht="15" hidden="1" customHeight="1" x14ac:dyDescent="0.15"/>
    <row r="706" ht="15" hidden="1" customHeight="1" x14ac:dyDescent="0.15"/>
    <row r="707" ht="15" hidden="1" customHeight="1" x14ac:dyDescent="0.15"/>
    <row r="708" ht="15" hidden="1" customHeight="1" x14ac:dyDescent="0.15"/>
    <row r="709" ht="15" hidden="1" customHeight="1" x14ac:dyDescent="0.15"/>
    <row r="710" ht="15" hidden="1" customHeight="1" x14ac:dyDescent="0.15"/>
    <row r="711" ht="15" hidden="1" customHeight="1" x14ac:dyDescent="0.15"/>
    <row r="712" ht="15" hidden="1" customHeight="1" x14ac:dyDescent="0.15"/>
    <row r="713" ht="15" hidden="1" customHeight="1" x14ac:dyDescent="0.15"/>
    <row r="714" ht="15" hidden="1" customHeight="1" x14ac:dyDescent="0.15"/>
    <row r="715" ht="15" hidden="1" customHeight="1" x14ac:dyDescent="0.15"/>
    <row r="716" ht="15" hidden="1" customHeight="1" x14ac:dyDescent="0.15"/>
    <row r="717" ht="15" hidden="1" customHeight="1" x14ac:dyDescent="0.15"/>
    <row r="718" ht="15" hidden="1" customHeight="1" x14ac:dyDescent="0.15"/>
    <row r="719" ht="15" hidden="1" customHeight="1" x14ac:dyDescent="0.15"/>
    <row r="720" ht="15" hidden="1" customHeight="1" x14ac:dyDescent="0.15"/>
    <row r="721" ht="15" hidden="1" customHeight="1" x14ac:dyDescent="0.15"/>
    <row r="722" ht="15" hidden="1" customHeight="1" x14ac:dyDescent="0.15"/>
    <row r="723" ht="15" hidden="1" customHeight="1" x14ac:dyDescent="0.15"/>
    <row r="724" ht="15" hidden="1" customHeight="1" x14ac:dyDescent="0.15"/>
    <row r="725" ht="15" hidden="1" customHeight="1" x14ac:dyDescent="0.15"/>
    <row r="726" ht="15" hidden="1" customHeight="1" x14ac:dyDescent="0.15"/>
    <row r="727" ht="15" hidden="1" customHeight="1" x14ac:dyDescent="0.15"/>
    <row r="728" ht="15" hidden="1" customHeight="1" x14ac:dyDescent="0.15"/>
    <row r="729" ht="15" hidden="1" customHeight="1" x14ac:dyDescent="0.15"/>
    <row r="730" ht="15" hidden="1" customHeight="1" x14ac:dyDescent="0.15"/>
    <row r="731" ht="15" hidden="1" customHeight="1" x14ac:dyDescent="0.15"/>
    <row r="732" ht="15" hidden="1" customHeight="1" x14ac:dyDescent="0.15"/>
    <row r="733" ht="15" hidden="1" customHeight="1" x14ac:dyDescent="0.15"/>
    <row r="734" ht="15" hidden="1" customHeight="1" x14ac:dyDescent="0.15"/>
    <row r="735" ht="15" hidden="1" customHeight="1" x14ac:dyDescent="0.15"/>
    <row r="736" ht="15" hidden="1" customHeight="1" x14ac:dyDescent="0.15"/>
    <row r="737" ht="15" hidden="1" customHeight="1" x14ac:dyDescent="0.15"/>
    <row r="738" ht="15" hidden="1" customHeight="1" x14ac:dyDescent="0.15"/>
    <row r="739" ht="15" hidden="1" customHeight="1" x14ac:dyDescent="0.15"/>
    <row r="740" ht="15" hidden="1" customHeight="1" x14ac:dyDescent="0.15"/>
    <row r="741" ht="15" hidden="1" customHeight="1" x14ac:dyDescent="0.15"/>
    <row r="742" ht="15" hidden="1" customHeight="1" x14ac:dyDescent="0.15"/>
    <row r="743" ht="15" hidden="1" customHeight="1" x14ac:dyDescent="0.15"/>
    <row r="744" ht="15" hidden="1" customHeight="1" x14ac:dyDescent="0.15"/>
    <row r="745" ht="15" hidden="1" customHeight="1" x14ac:dyDescent="0.15"/>
    <row r="746" ht="15" hidden="1" customHeight="1" x14ac:dyDescent="0.15"/>
    <row r="747" ht="15" hidden="1" customHeight="1" x14ac:dyDescent="0.15"/>
    <row r="748" ht="15" hidden="1" customHeight="1" x14ac:dyDescent="0.15"/>
    <row r="749" ht="15" hidden="1" customHeight="1" x14ac:dyDescent="0.15"/>
    <row r="750" ht="15" hidden="1" customHeight="1" x14ac:dyDescent="0.15"/>
    <row r="751" ht="15" hidden="1" customHeight="1" x14ac:dyDescent="0.15"/>
    <row r="752" ht="15" hidden="1" customHeight="1" x14ac:dyDescent="0.15"/>
    <row r="753" ht="15" hidden="1" customHeight="1" x14ac:dyDescent="0.15"/>
    <row r="754" ht="15" hidden="1" customHeight="1" x14ac:dyDescent="0.15"/>
    <row r="755" ht="15" hidden="1" customHeight="1" x14ac:dyDescent="0.15"/>
    <row r="756" ht="15" hidden="1" customHeight="1" x14ac:dyDescent="0.15"/>
    <row r="757" ht="15" hidden="1" customHeight="1" x14ac:dyDescent="0.15"/>
    <row r="758" ht="15" hidden="1" customHeight="1" x14ac:dyDescent="0.15"/>
    <row r="759" ht="15" hidden="1" customHeight="1" x14ac:dyDescent="0.15"/>
    <row r="760" ht="15" hidden="1" customHeight="1" x14ac:dyDescent="0.15"/>
    <row r="761" ht="15" hidden="1" customHeight="1" x14ac:dyDescent="0.15"/>
    <row r="762" ht="15" hidden="1" customHeight="1" x14ac:dyDescent="0.15"/>
    <row r="763" ht="15" hidden="1" customHeight="1" x14ac:dyDescent="0.15"/>
    <row r="764" ht="15" hidden="1" customHeight="1" x14ac:dyDescent="0.15"/>
    <row r="765" ht="15" hidden="1" customHeight="1" x14ac:dyDescent="0.15"/>
    <row r="766" ht="15" hidden="1" customHeight="1" x14ac:dyDescent="0.15"/>
    <row r="767" ht="15" hidden="1" customHeight="1" x14ac:dyDescent="0.15"/>
    <row r="768" ht="15" hidden="1" customHeight="1" x14ac:dyDescent="0.15"/>
    <row r="769" ht="15" hidden="1" customHeight="1" x14ac:dyDescent="0.15"/>
    <row r="770" ht="15" hidden="1" customHeight="1" x14ac:dyDescent="0.15"/>
    <row r="771" ht="15" hidden="1" customHeight="1" x14ac:dyDescent="0.15"/>
    <row r="772" ht="15" hidden="1" customHeight="1" x14ac:dyDescent="0.15"/>
    <row r="773" ht="15" hidden="1" customHeight="1" x14ac:dyDescent="0.15"/>
    <row r="774" ht="15" hidden="1" customHeight="1" x14ac:dyDescent="0.15"/>
    <row r="775" ht="15" hidden="1" customHeight="1" x14ac:dyDescent="0.15"/>
    <row r="776" ht="15" hidden="1" customHeight="1" x14ac:dyDescent="0.15"/>
    <row r="777" ht="15" hidden="1" customHeight="1" x14ac:dyDescent="0.15"/>
    <row r="778" ht="15" hidden="1" customHeight="1" x14ac:dyDescent="0.15"/>
    <row r="779" ht="15" hidden="1" customHeight="1" x14ac:dyDescent="0.15"/>
    <row r="780" ht="15" hidden="1" customHeight="1" x14ac:dyDescent="0.15"/>
    <row r="781" ht="15" hidden="1" customHeight="1" x14ac:dyDescent="0.15"/>
    <row r="782" ht="15" hidden="1" customHeight="1" x14ac:dyDescent="0.15"/>
    <row r="783" ht="15" hidden="1" customHeight="1" x14ac:dyDescent="0.15"/>
    <row r="784" ht="15" hidden="1" customHeight="1" x14ac:dyDescent="0.15"/>
    <row r="785" ht="15" hidden="1" customHeight="1" x14ac:dyDescent="0.15"/>
    <row r="786" ht="15" hidden="1" customHeight="1" x14ac:dyDescent="0.15"/>
    <row r="787" ht="15" hidden="1" customHeight="1" x14ac:dyDescent="0.15"/>
    <row r="788" ht="15" hidden="1" customHeight="1" x14ac:dyDescent="0.15"/>
    <row r="789" ht="15" hidden="1" customHeight="1" x14ac:dyDescent="0.15"/>
    <row r="790" ht="15" hidden="1" customHeight="1" x14ac:dyDescent="0.15"/>
    <row r="791" ht="15" hidden="1" customHeight="1" x14ac:dyDescent="0.15"/>
    <row r="792" ht="15" hidden="1" customHeight="1" x14ac:dyDescent="0.15"/>
    <row r="793" ht="15" hidden="1" customHeight="1" x14ac:dyDescent="0.15"/>
    <row r="794" ht="15" hidden="1" customHeight="1" x14ac:dyDescent="0.15"/>
    <row r="795" ht="15" hidden="1" customHeight="1" x14ac:dyDescent="0.15"/>
    <row r="796" ht="15" hidden="1" customHeight="1" x14ac:dyDescent="0.15"/>
    <row r="797" ht="15" hidden="1" customHeight="1" x14ac:dyDescent="0.15"/>
    <row r="798" ht="15" hidden="1" customHeight="1" x14ac:dyDescent="0.15"/>
    <row r="799" ht="15" hidden="1" customHeight="1" x14ac:dyDescent="0.15"/>
    <row r="800" ht="15" hidden="1" customHeight="1" x14ac:dyDescent="0.15"/>
    <row r="801" ht="15" hidden="1" customHeight="1" x14ac:dyDescent="0.15"/>
    <row r="802" ht="15" hidden="1" customHeight="1" x14ac:dyDescent="0.15"/>
    <row r="803" ht="15" hidden="1" customHeight="1" x14ac:dyDescent="0.15"/>
    <row r="804" ht="15" hidden="1" customHeight="1" x14ac:dyDescent="0.15"/>
    <row r="805" ht="15" hidden="1" customHeight="1" x14ac:dyDescent="0.15"/>
    <row r="806" ht="15" hidden="1" customHeight="1" x14ac:dyDescent="0.15"/>
    <row r="807" ht="15" hidden="1" customHeight="1" x14ac:dyDescent="0.15"/>
    <row r="808" ht="15" hidden="1" customHeight="1" x14ac:dyDescent="0.15"/>
    <row r="809" ht="15" hidden="1" customHeight="1" x14ac:dyDescent="0.15"/>
    <row r="810" ht="15" hidden="1" customHeight="1" x14ac:dyDescent="0.15"/>
    <row r="811" ht="15" hidden="1" customHeight="1" x14ac:dyDescent="0.15"/>
    <row r="812" ht="15" hidden="1" customHeight="1" x14ac:dyDescent="0.15"/>
    <row r="813" ht="15" hidden="1" customHeight="1" x14ac:dyDescent="0.15"/>
    <row r="814" ht="15" hidden="1" customHeight="1" x14ac:dyDescent="0.15"/>
    <row r="815" ht="15" hidden="1" customHeight="1" x14ac:dyDescent="0.15"/>
    <row r="816" ht="15" hidden="1" customHeight="1" x14ac:dyDescent="0.15"/>
    <row r="817" ht="15" hidden="1" customHeight="1" x14ac:dyDescent="0.15"/>
    <row r="818" ht="15" hidden="1" customHeight="1" x14ac:dyDescent="0.15"/>
    <row r="819" ht="15" hidden="1" customHeight="1" x14ac:dyDescent="0.15"/>
    <row r="820" ht="15" hidden="1" customHeight="1" x14ac:dyDescent="0.15"/>
    <row r="821" ht="15" hidden="1" customHeight="1" x14ac:dyDescent="0.15"/>
    <row r="822" ht="15" hidden="1" customHeight="1" x14ac:dyDescent="0.15"/>
    <row r="823" ht="15" hidden="1" customHeight="1" x14ac:dyDescent="0.15"/>
    <row r="824" ht="15" hidden="1" customHeight="1" x14ac:dyDescent="0.15"/>
    <row r="825" ht="15" hidden="1" customHeight="1" x14ac:dyDescent="0.15"/>
    <row r="826" ht="15" hidden="1" customHeight="1" x14ac:dyDescent="0.15"/>
    <row r="827" ht="15" hidden="1" customHeight="1" x14ac:dyDescent="0.15"/>
    <row r="828" ht="15" hidden="1" customHeight="1" x14ac:dyDescent="0.15"/>
    <row r="829" ht="15" hidden="1" customHeight="1" x14ac:dyDescent="0.15"/>
    <row r="830" ht="15" hidden="1" customHeight="1" x14ac:dyDescent="0.15"/>
    <row r="831" ht="15" hidden="1" customHeight="1" x14ac:dyDescent="0.15"/>
    <row r="832" ht="15" hidden="1" customHeight="1" x14ac:dyDescent="0.15"/>
    <row r="833" ht="15" hidden="1" customHeight="1" x14ac:dyDescent="0.15"/>
    <row r="834" ht="15" hidden="1" customHeight="1" x14ac:dyDescent="0.15"/>
    <row r="835" ht="15" hidden="1" customHeight="1" x14ac:dyDescent="0.15"/>
    <row r="836" ht="15" hidden="1" customHeight="1" x14ac:dyDescent="0.15"/>
    <row r="837" ht="15" hidden="1" customHeight="1" x14ac:dyDescent="0.15"/>
    <row r="838" ht="15" hidden="1" customHeight="1" x14ac:dyDescent="0.15"/>
    <row r="839" ht="15" hidden="1" customHeight="1" x14ac:dyDescent="0.15"/>
    <row r="840" ht="15" hidden="1" customHeight="1" x14ac:dyDescent="0.15"/>
    <row r="841" ht="15" hidden="1" customHeight="1" x14ac:dyDescent="0.15"/>
    <row r="842" ht="15" hidden="1" customHeight="1" x14ac:dyDescent="0.15"/>
    <row r="843" ht="15" hidden="1" customHeight="1" x14ac:dyDescent="0.15"/>
    <row r="844" ht="15" hidden="1" customHeight="1" x14ac:dyDescent="0.15"/>
    <row r="845" ht="15" hidden="1" customHeight="1" x14ac:dyDescent="0.15"/>
    <row r="846" ht="15" hidden="1" customHeight="1" x14ac:dyDescent="0.15"/>
    <row r="847" ht="15" hidden="1" customHeight="1" x14ac:dyDescent="0.15"/>
    <row r="848" ht="15" hidden="1" customHeight="1" x14ac:dyDescent="0.15"/>
    <row r="849" ht="15" hidden="1" customHeight="1" x14ac:dyDescent="0.15"/>
    <row r="850" ht="15" hidden="1" customHeight="1" x14ac:dyDescent="0.15"/>
    <row r="851" ht="15" hidden="1" customHeight="1" x14ac:dyDescent="0.15"/>
    <row r="852" ht="15" hidden="1" customHeight="1" x14ac:dyDescent="0.15"/>
    <row r="853" ht="15" hidden="1" customHeight="1" x14ac:dyDescent="0.15"/>
    <row r="854" ht="15" hidden="1" customHeight="1" x14ac:dyDescent="0.15"/>
    <row r="855" ht="15" hidden="1" customHeight="1" x14ac:dyDescent="0.15"/>
    <row r="856" ht="15" hidden="1" customHeight="1" x14ac:dyDescent="0.15"/>
    <row r="857" ht="15" hidden="1" customHeight="1" x14ac:dyDescent="0.15"/>
    <row r="858" ht="15" hidden="1" customHeight="1" x14ac:dyDescent="0.15"/>
    <row r="859" ht="15" hidden="1" customHeight="1" x14ac:dyDescent="0.15"/>
    <row r="860" ht="15" hidden="1" customHeight="1" x14ac:dyDescent="0.15"/>
    <row r="861" ht="15" hidden="1" customHeight="1" x14ac:dyDescent="0.15"/>
    <row r="862" ht="15" hidden="1" customHeight="1" x14ac:dyDescent="0.15"/>
    <row r="863" ht="15" hidden="1" customHeight="1" x14ac:dyDescent="0.15"/>
    <row r="864" ht="15" hidden="1" customHeight="1" x14ac:dyDescent="0.15"/>
    <row r="865" ht="15" hidden="1" customHeight="1" x14ac:dyDescent="0.15"/>
    <row r="866" ht="15" hidden="1" customHeight="1" x14ac:dyDescent="0.15"/>
    <row r="867" ht="15" hidden="1" customHeight="1" x14ac:dyDescent="0.15"/>
    <row r="868" ht="15" hidden="1" customHeight="1" x14ac:dyDescent="0.15"/>
    <row r="869" ht="15" hidden="1" customHeight="1" x14ac:dyDescent="0.15"/>
    <row r="870" ht="15" hidden="1" customHeight="1" x14ac:dyDescent="0.15"/>
    <row r="871" ht="15" hidden="1" customHeight="1" x14ac:dyDescent="0.15"/>
    <row r="872" ht="15" hidden="1" customHeight="1" x14ac:dyDescent="0.15"/>
    <row r="873" ht="15" hidden="1" customHeight="1" x14ac:dyDescent="0.15"/>
    <row r="874" ht="15" hidden="1" customHeight="1" x14ac:dyDescent="0.15"/>
    <row r="875" ht="15" hidden="1" customHeight="1" x14ac:dyDescent="0.15"/>
    <row r="876" ht="15" hidden="1" customHeight="1" x14ac:dyDescent="0.15"/>
    <row r="877" ht="15" hidden="1" customHeight="1" x14ac:dyDescent="0.15"/>
    <row r="878" ht="15" hidden="1" customHeight="1" x14ac:dyDescent="0.15"/>
    <row r="879" ht="15" hidden="1" customHeight="1" x14ac:dyDescent="0.15"/>
    <row r="880" ht="15" hidden="1" customHeight="1" x14ac:dyDescent="0.15"/>
    <row r="881" ht="15" hidden="1" customHeight="1" x14ac:dyDescent="0.15"/>
    <row r="882" ht="15" hidden="1" customHeight="1" x14ac:dyDescent="0.15"/>
    <row r="883" ht="15" hidden="1" customHeight="1" x14ac:dyDescent="0.15"/>
    <row r="884" ht="15" hidden="1" customHeight="1" x14ac:dyDescent="0.15"/>
    <row r="885" ht="15" hidden="1" customHeight="1" x14ac:dyDescent="0.15"/>
    <row r="886" ht="15" hidden="1" customHeight="1" x14ac:dyDescent="0.15"/>
    <row r="887" ht="15" hidden="1" customHeight="1" x14ac:dyDescent="0.15"/>
    <row r="888" ht="15" hidden="1" customHeight="1" x14ac:dyDescent="0.15"/>
    <row r="889" ht="15" hidden="1" customHeight="1" x14ac:dyDescent="0.15"/>
    <row r="890" ht="15" hidden="1" customHeight="1" x14ac:dyDescent="0.15"/>
    <row r="891" ht="15" hidden="1" customHeight="1" x14ac:dyDescent="0.15"/>
    <row r="892" ht="15" hidden="1" customHeight="1" x14ac:dyDescent="0.15"/>
    <row r="893" ht="15" hidden="1" customHeight="1" x14ac:dyDescent="0.15"/>
    <row r="894" ht="15" hidden="1" customHeight="1" x14ac:dyDescent="0.15"/>
    <row r="895" ht="15" hidden="1" customHeight="1" x14ac:dyDescent="0.15"/>
    <row r="896" ht="15" hidden="1" customHeight="1" x14ac:dyDescent="0.15"/>
    <row r="897" ht="15" hidden="1" customHeight="1" x14ac:dyDescent="0.15"/>
    <row r="898" ht="15" hidden="1" customHeight="1" x14ac:dyDescent="0.15"/>
    <row r="899" ht="15" hidden="1" customHeight="1" x14ac:dyDescent="0.15"/>
    <row r="900" ht="15" hidden="1" customHeight="1" x14ac:dyDescent="0.15"/>
    <row r="901" ht="15" hidden="1" customHeight="1" x14ac:dyDescent="0.15"/>
    <row r="902" ht="15" hidden="1" customHeight="1" x14ac:dyDescent="0.15"/>
    <row r="903" ht="15" hidden="1" customHeight="1" x14ac:dyDescent="0.15"/>
    <row r="904" ht="15" hidden="1" customHeight="1" x14ac:dyDescent="0.15"/>
    <row r="905" ht="15" hidden="1" customHeight="1" x14ac:dyDescent="0.15"/>
    <row r="906" ht="15" hidden="1" customHeight="1" x14ac:dyDescent="0.15"/>
    <row r="907" ht="15" hidden="1" customHeight="1" x14ac:dyDescent="0.15"/>
    <row r="908" ht="15" hidden="1" customHeight="1" x14ac:dyDescent="0.15"/>
    <row r="909" ht="15" hidden="1" customHeight="1" x14ac:dyDescent="0.15"/>
    <row r="910" ht="15" hidden="1" customHeight="1" x14ac:dyDescent="0.15"/>
    <row r="911" ht="15" hidden="1" customHeight="1" x14ac:dyDescent="0.15"/>
    <row r="912" ht="15" hidden="1" customHeight="1" x14ac:dyDescent="0.15"/>
    <row r="913" ht="15" hidden="1" customHeight="1" x14ac:dyDescent="0.15"/>
    <row r="914" ht="15" hidden="1" customHeight="1" x14ac:dyDescent="0.15"/>
    <row r="915" ht="15" hidden="1" customHeight="1" x14ac:dyDescent="0.15"/>
    <row r="916" ht="15" hidden="1" customHeight="1" x14ac:dyDescent="0.15"/>
    <row r="917" ht="15" hidden="1" customHeight="1" x14ac:dyDescent="0.15"/>
    <row r="918" ht="15" hidden="1" customHeight="1" x14ac:dyDescent="0.15"/>
    <row r="919" ht="15" hidden="1" customHeight="1" x14ac:dyDescent="0.15"/>
    <row r="920" ht="15" hidden="1" customHeight="1" x14ac:dyDescent="0.15"/>
    <row r="921" ht="15" hidden="1" customHeight="1" x14ac:dyDescent="0.15"/>
    <row r="922" ht="15" hidden="1" customHeight="1" x14ac:dyDescent="0.15"/>
    <row r="923" ht="15" hidden="1" customHeight="1" x14ac:dyDescent="0.15"/>
    <row r="924" ht="15" hidden="1" customHeight="1" x14ac:dyDescent="0.15"/>
    <row r="925" ht="15" hidden="1" customHeight="1" x14ac:dyDescent="0.15"/>
    <row r="926" ht="15" hidden="1" customHeight="1" x14ac:dyDescent="0.15"/>
    <row r="927" ht="15" hidden="1" customHeight="1" x14ac:dyDescent="0.15"/>
    <row r="928" ht="15" hidden="1" customHeight="1" x14ac:dyDescent="0.15"/>
    <row r="929" ht="15" hidden="1" customHeight="1" x14ac:dyDescent="0.15"/>
    <row r="930" ht="15" hidden="1" customHeight="1" x14ac:dyDescent="0.15"/>
    <row r="931" ht="15" hidden="1" customHeight="1" x14ac:dyDescent="0.15"/>
    <row r="932" ht="15" hidden="1" customHeight="1" x14ac:dyDescent="0.15"/>
    <row r="933" ht="15" hidden="1" customHeight="1" x14ac:dyDescent="0.15"/>
    <row r="934" ht="15" hidden="1" customHeight="1" x14ac:dyDescent="0.15"/>
    <row r="935" ht="15" hidden="1" customHeight="1" x14ac:dyDescent="0.15"/>
    <row r="936" ht="15" hidden="1" customHeight="1" x14ac:dyDescent="0.15"/>
    <row r="937" ht="15" hidden="1" customHeight="1" x14ac:dyDescent="0.15"/>
    <row r="938" ht="15" hidden="1" customHeight="1" x14ac:dyDescent="0.15"/>
    <row r="939" ht="15" hidden="1" customHeight="1" x14ac:dyDescent="0.15"/>
    <row r="940" ht="15" hidden="1" customHeight="1" x14ac:dyDescent="0.15"/>
    <row r="941" ht="15" hidden="1" customHeight="1" x14ac:dyDescent="0.15"/>
    <row r="942" ht="15" hidden="1" customHeight="1" x14ac:dyDescent="0.15"/>
    <row r="943" ht="15" hidden="1" customHeight="1" x14ac:dyDescent="0.15"/>
    <row r="944" ht="15" hidden="1" customHeight="1" x14ac:dyDescent="0.15"/>
    <row r="945" ht="15" hidden="1" customHeight="1" x14ac:dyDescent="0.15"/>
    <row r="946" ht="15" hidden="1" customHeight="1" x14ac:dyDescent="0.15"/>
    <row r="947" ht="15" hidden="1" customHeight="1" x14ac:dyDescent="0.15"/>
    <row r="948" ht="15" hidden="1" customHeight="1" x14ac:dyDescent="0.15"/>
    <row r="949" ht="15" hidden="1" customHeight="1" x14ac:dyDescent="0.15"/>
    <row r="950" ht="15" hidden="1" customHeight="1" x14ac:dyDescent="0.15"/>
    <row r="951" ht="15" hidden="1" customHeight="1" x14ac:dyDescent="0.15"/>
    <row r="952" ht="15" hidden="1" customHeight="1" x14ac:dyDescent="0.15"/>
    <row r="953" ht="15" hidden="1" customHeight="1" x14ac:dyDescent="0.15"/>
    <row r="954" ht="15" hidden="1" customHeight="1" x14ac:dyDescent="0.15"/>
    <row r="955" ht="15" hidden="1" customHeight="1" x14ac:dyDescent="0.15"/>
    <row r="956" ht="15" hidden="1" customHeight="1" x14ac:dyDescent="0.15"/>
    <row r="957" ht="15" hidden="1" customHeight="1" x14ac:dyDescent="0.15"/>
    <row r="958" ht="15" hidden="1" customHeight="1" x14ac:dyDescent="0.15"/>
    <row r="959" ht="15" hidden="1" customHeight="1" x14ac:dyDescent="0.15"/>
    <row r="960" ht="15" hidden="1" customHeight="1" x14ac:dyDescent="0.15"/>
    <row r="961" ht="15" hidden="1" customHeight="1" x14ac:dyDescent="0.15"/>
    <row r="962" ht="15" hidden="1" customHeight="1" x14ac:dyDescent="0.15"/>
    <row r="963" ht="15" hidden="1" customHeight="1" x14ac:dyDescent="0.15"/>
    <row r="964" ht="15" hidden="1" customHeight="1" x14ac:dyDescent="0.15"/>
    <row r="965" ht="15" hidden="1" customHeight="1" x14ac:dyDescent="0.15"/>
    <row r="966" ht="15" hidden="1" customHeight="1" x14ac:dyDescent="0.15"/>
    <row r="967" ht="15" hidden="1" customHeight="1" x14ac:dyDescent="0.15"/>
    <row r="968" ht="15" hidden="1" customHeight="1" x14ac:dyDescent="0.15"/>
    <row r="969" ht="15" hidden="1" customHeight="1" x14ac:dyDescent="0.15"/>
    <row r="970" ht="15" hidden="1" customHeight="1" x14ac:dyDescent="0.15"/>
    <row r="971" ht="15" hidden="1" customHeight="1" x14ac:dyDescent="0.15"/>
    <row r="972" ht="15" hidden="1" customHeight="1" x14ac:dyDescent="0.15"/>
    <row r="973" ht="15" hidden="1" customHeight="1" x14ac:dyDescent="0.15"/>
    <row r="974" ht="15" hidden="1" customHeight="1" x14ac:dyDescent="0.15"/>
    <row r="975" ht="15" hidden="1" customHeight="1" x14ac:dyDescent="0.15"/>
    <row r="976" ht="15" hidden="1" customHeight="1" x14ac:dyDescent="0.15"/>
    <row r="977" ht="15" hidden="1" customHeight="1" x14ac:dyDescent="0.15"/>
    <row r="978" ht="15" hidden="1" customHeight="1" x14ac:dyDescent="0.15"/>
    <row r="979" ht="15" hidden="1" customHeight="1" x14ac:dyDescent="0.15"/>
    <row r="980" ht="15" hidden="1" customHeight="1" x14ac:dyDescent="0.15"/>
    <row r="981" ht="15" hidden="1" customHeight="1" x14ac:dyDescent="0.15"/>
    <row r="982" ht="15" hidden="1" customHeight="1" x14ac:dyDescent="0.15"/>
    <row r="983" ht="15" hidden="1" customHeight="1" x14ac:dyDescent="0.15"/>
    <row r="984" ht="15" hidden="1" customHeight="1" x14ac:dyDescent="0.15"/>
    <row r="985" ht="15" hidden="1" customHeight="1" x14ac:dyDescent="0.15"/>
    <row r="986" ht="15" hidden="1" customHeight="1" x14ac:dyDescent="0.15"/>
    <row r="987" ht="15" hidden="1" customHeight="1" x14ac:dyDescent="0.15"/>
    <row r="988" ht="15" hidden="1" customHeight="1" x14ac:dyDescent="0.15"/>
    <row r="989" ht="15" hidden="1" customHeight="1" x14ac:dyDescent="0.15"/>
    <row r="990" ht="15" hidden="1" customHeight="1" x14ac:dyDescent="0.15"/>
    <row r="991" ht="15" hidden="1" customHeight="1" x14ac:dyDescent="0.15"/>
    <row r="992" ht="15" hidden="1" customHeight="1" x14ac:dyDescent="0.15"/>
    <row r="993" ht="15" hidden="1" customHeight="1" x14ac:dyDescent="0.15"/>
    <row r="994" ht="15" hidden="1" customHeight="1" x14ac:dyDescent="0.15"/>
    <row r="995" ht="15" hidden="1" customHeight="1" x14ac:dyDescent="0.15"/>
    <row r="996" ht="15" hidden="1" customHeight="1" x14ac:dyDescent="0.15"/>
    <row r="997" ht="15" hidden="1" customHeight="1" x14ac:dyDescent="0.15"/>
    <row r="998" ht="15" hidden="1" customHeight="1" x14ac:dyDescent="0.15"/>
    <row r="999" ht="15" hidden="1" customHeight="1" x14ac:dyDescent="0.15"/>
    <row r="1000" ht="15" hidden="1" customHeight="1" x14ac:dyDescent="0.15"/>
    <row r="1001" ht="15" hidden="1" customHeight="1" x14ac:dyDescent="0.15"/>
    <row r="1002" ht="15" hidden="1" customHeight="1" x14ac:dyDescent="0.15"/>
    <row r="1003" ht="15" hidden="1" customHeight="1" x14ac:dyDescent="0.15"/>
    <row r="1004" ht="15" hidden="1" customHeight="1" x14ac:dyDescent="0.15"/>
    <row r="1005" ht="15" hidden="1" customHeight="1" x14ac:dyDescent="0.15"/>
    <row r="1006" ht="15" hidden="1" customHeight="1" x14ac:dyDescent="0.15"/>
    <row r="1007" ht="15" hidden="1" customHeight="1" x14ac:dyDescent="0.15"/>
    <row r="1008" ht="15" hidden="1" customHeight="1" x14ac:dyDescent="0.15"/>
    <row r="1009" ht="15" hidden="1" customHeight="1" x14ac:dyDescent="0.15"/>
    <row r="1010" ht="15" hidden="1" customHeight="1" x14ac:dyDescent="0.15"/>
    <row r="1011" ht="15" hidden="1" customHeight="1" x14ac:dyDescent="0.15"/>
    <row r="1012" ht="15" hidden="1" customHeight="1" x14ac:dyDescent="0.15"/>
    <row r="1013" ht="15" hidden="1" customHeight="1" x14ac:dyDescent="0.15"/>
    <row r="1014" ht="15" hidden="1" customHeight="1" x14ac:dyDescent="0.15"/>
    <row r="1015" ht="15" hidden="1" customHeight="1" x14ac:dyDescent="0.15"/>
    <row r="1016" ht="15" hidden="1" customHeight="1" x14ac:dyDescent="0.15"/>
    <row r="1017" ht="15" hidden="1" customHeight="1" x14ac:dyDescent="0.15"/>
    <row r="1018" ht="15" hidden="1" customHeight="1" x14ac:dyDescent="0.15"/>
    <row r="1019" ht="15" hidden="1" customHeight="1" x14ac:dyDescent="0.15"/>
    <row r="1020" ht="15" hidden="1" customHeight="1" x14ac:dyDescent="0.15"/>
    <row r="1021" ht="15" hidden="1" customHeight="1" x14ac:dyDescent="0.15"/>
    <row r="1022" ht="15" hidden="1" customHeight="1" x14ac:dyDescent="0.15"/>
    <row r="1023" ht="15" hidden="1" customHeight="1" x14ac:dyDescent="0.15"/>
    <row r="1024" ht="15" hidden="1" customHeight="1" x14ac:dyDescent="0.15"/>
    <row r="1025" ht="15" hidden="1" customHeight="1" x14ac:dyDescent="0.15"/>
    <row r="1026" ht="15" hidden="1" customHeight="1" x14ac:dyDescent="0.15"/>
    <row r="1027" ht="15" hidden="1" customHeight="1" x14ac:dyDescent="0.15"/>
    <row r="1028" ht="15" hidden="1" customHeight="1" x14ac:dyDescent="0.15"/>
    <row r="1029" ht="15" hidden="1" customHeight="1" x14ac:dyDescent="0.15"/>
    <row r="1030" ht="15" hidden="1" customHeight="1" x14ac:dyDescent="0.15"/>
    <row r="1031" ht="15" hidden="1" customHeight="1" x14ac:dyDescent="0.15"/>
    <row r="1032" ht="15" hidden="1" customHeight="1" x14ac:dyDescent="0.15"/>
  </sheetData>
  <conditionalFormatting sqref="B11:B41">
    <cfRule type="expression" dxfId="18" priority="22">
      <formula>#REF!="% of Revenue"</formula>
    </cfRule>
  </conditionalFormatting>
  <conditionalFormatting sqref="B45:B75">
    <cfRule type="expression" dxfId="17" priority="23">
      <formula>#REF!="% of Revenue"</formula>
    </cfRule>
  </conditionalFormatting>
  <conditionalFormatting sqref="B113:B142">
    <cfRule type="expression" dxfId="16" priority="20">
      <formula>#REF!="% of Revenue"</formula>
    </cfRule>
  </conditionalFormatting>
  <conditionalFormatting sqref="C41:DS41 C42:AO42">
    <cfRule type="expression" dxfId="15" priority="16">
      <formula>#REF!="% of Revenue"</formula>
    </cfRule>
  </conditionalFormatting>
  <conditionalFormatting sqref="C75:DS75">
    <cfRule type="expression" dxfId="14" priority="19">
      <formula>#REF!="% of Revenue"</formula>
    </cfRule>
  </conditionalFormatting>
  <conditionalFormatting sqref="C109:DS109">
    <cfRule type="expression" dxfId="13" priority="21">
      <formula>#REF!="% of Revenue"</formula>
    </cfRule>
  </conditionalFormatting>
  <conditionalFormatting sqref="C149:DS149">
    <cfRule type="expression" dxfId="12" priority="26">
      <formula>#REF!="% of Revenue"</formula>
    </cfRule>
  </conditionalFormatting>
  <conditionalFormatting sqref="C155:DS155">
    <cfRule type="expression" dxfId="11" priority="29">
      <formula>#REF!="% of Revenue"</formula>
    </cfRule>
  </conditionalFormatting>
  <conditionalFormatting sqref="C113:DT143">
    <cfRule type="expression" dxfId="10" priority="3">
      <formula>#REF!="% of Revenue"</formula>
    </cfRule>
  </conditionalFormatting>
  <conditionalFormatting sqref="D11:DS40">
    <cfRule type="expression" dxfId="9" priority="31">
      <formula>#REF!="% of Revenue"</formula>
    </cfRule>
  </conditionalFormatting>
  <conditionalFormatting sqref="D45:DS74 C53:C74">
    <cfRule type="expression" dxfId="8" priority="28">
      <formula>#REF!="% of Revenue"</formula>
    </cfRule>
  </conditionalFormatting>
  <conditionalFormatting sqref="D79:DS108 B79:B109">
    <cfRule type="expression" dxfId="7" priority="14">
      <formula>#REF!="% of Revenue"</formula>
    </cfRule>
  </conditionalFormatting>
  <conditionalFormatting sqref="E146:DS148">
    <cfRule type="expression" dxfId="6" priority="27">
      <formula>#REF!="% of Revenue"</formula>
    </cfRule>
  </conditionalFormatting>
  <conditionalFormatting sqref="E152:DS154">
    <cfRule type="expression" dxfId="5" priority="30">
      <formula>#REF!="% of Revenue"</formula>
    </cfRule>
  </conditionalFormatting>
  <conditionalFormatting sqref="DT11:DT41 C43:DT43">
    <cfRule type="expression" dxfId="4" priority="2">
      <formula>#REF!="% of Revenue"</formula>
    </cfRule>
  </conditionalFormatting>
  <conditionalFormatting sqref="DT45:DT75">
    <cfRule type="expression" dxfId="3" priority="5">
      <formula>#REF!="% of Revenue"</formula>
    </cfRule>
  </conditionalFormatting>
  <conditionalFormatting sqref="DT79:DT109">
    <cfRule type="expression" dxfId="2" priority="1">
      <formula>#REF!="% of Revenue"</formula>
    </cfRule>
  </conditionalFormatting>
  <conditionalFormatting sqref="DT146:DT149">
    <cfRule type="expression" dxfId="1" priority="8">
      <formula>#REF!="% of Revenue"</formula>
    </cfRule>
  </conditionalFormatting>
  <conditionalFormatting sqref="DT152:DT155">
    <cfRule type="expression" dxfId="0" priority="11">
      <formula>#REF!="% of Revenue"</formula>
    </cfRule>
  </conditionalFormatting>
  <hyperlinks>
    <hyperlink ref="A8" location="'Table of Contents'!A1" display="Table of contents" xr:uid="{00000000-0004-0000-0700-000000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tint="0.79998168889431442"/>
  </sheetPr>
  <dimension ref="A1:XFC976"/>
  <sheetViews>
    <sheetView showGridLines="0" zoomScale="78" zoomScaleNormal="78" workbookViewId="0">
      <pane xSplit="2" ySplit="9" topLeftCell="C58" activePane="bottomRight" state="frozen"/>
      <selection activeCell="E40" sqref="E40"/>
      <selection pane="topRight" activeCell="E40" sqref="E40"/>
      <selection pane="bottomLeft" activeCell="E40" sqref="E40"/>
      <selection pane="bottomRight" activeCell="B15" sqref="B15"/>
    </sheetView>
  </sheetViews>
  <sheetFormatPr baseColWidth="10" defaultColWidth="0" defaultRowHeight="0" customHeight="1" zeroHeight="1" outlineLevelRow="1" x14ac:dyDescent="0.15"/>
  <cols>
    <col min="1" max="1" width="63.33203125" style="9" customWidth="1"/>
    <col min="2" max="2" width="8.1640625" style="9" customWidth="1"/>
    <col min="3" max="3" width="1.1640625" style="9" customWidth="1"/>
    <col min="4" max="4" width="17.83203125" style="9" bestFit="1" customWidth="1"/>
    <col min="5" max="6" width="17.33203125" style="9" bestFit="1" customWidth="1"/>
    <col min="7" max="123" width="15.1640625" style="9" customWidth="1"/>
    <col min="124" max="16384" width="14.5" style="9" hidden="1"/>
  </cols>
  <sheetData>
    <row r="1" spans="1:16383" ht="25" x14ac:dyDescent="0.25">
      <c r="A1" s="467" t="s">
        <v>108</v>
      </c>
      <c r="B1" s="468"/>
      <c r="C1" s="469"/>
      <c r="D1" s="469">
        <v>1</v>
      </c>
      <c r="E1" s="469">
        <f t="shared" ref="E1:DS1" si="0">+D1+1</f>
        <v>2</v>
      </c>
      <c r="F1" s="469">
        <f t="shared" si="0"/>
        <v>3</v>
      </c>
      <c r="G1" s="469">
        <f t="shared" si="0"/>
        <v>4</v>
      </c>
      <c r="H1" s="469">
        <f t="shared" si="0"/>
        <v>5</v>
      </c>
      <c r="I1" s="469">
        <f t="shared" si="0"/>
        <v>6</v>
      </c>
      <c r="J1" s="469">
        <f t="shared" si="0"/>
        <v>7</v>
      </c>
      <c r="K1" s="469">
        <f t="shared" si="0"/>
        <v>8</v>
      </c>
      <c r="L1" s="469">
        <f t="shared" si="0"/>
        <v>9</v>
      </c>
      <c r="M1" s="469">
        <f t="shared" si="0"/>
        <v>10</v>
      </c>
      <c r="N1" s="469">
        <f t="shared" si="0"/>
        <v>11</v>
      </c>
      <c r="O1" s="469">
        <f t="shared" si="0"/>
        <v>12</v>
      </c>
      <c r="P1" s="469">
        <f t="shared" si="0"/>
        <v>13</v>
      </c>
      <c r="Q1" s="469">
        <f t="shared" si="0"/>
        <v>14</v>
      </c>
      <c r="R1" s="469">
        <f t="shared" si="0"/>
        <v>15</v>
      </c>
      <c r="S1" s="469">
        <f t="shared" si="0"/>
        <v>16</v>
      </c>
      <c r="T1" s="469">
        <f t="shared" si="0"/>
        <v>17</v>
      </c>
      <c r="U1" s="469">
        <f t="shared" si="0"/>
        <v>18</v>
      </c>
      <c r="V1" s="469">
        <f t="shared" si="0"/>
        <v>19</v>
      </c>
      <c r="W1" s="469">
        <f t="shared" si="0"/>
        <v>20</v>
      </c>
      <c r="X1" s="469">
        <f t="shared" si="0"/>
        <v>21</v>
      </c>
      <c r="Y1" s="469">
        <f t="shared" si="0"/>
        <v>22</v>
      </c>
      <c r="Z1" s="469">
        <f t="shared" si="0"/>
        <v>23</v>
      </c>
      <c r="AA1" s="469">
        <f t="shared" si="0"/>
        <v>24</v>
      </c>
      <c r="AB1" s="469">
        <f t="shared" si="0"/>
        <v>25</v>
      </c>
      <c r="AC1" s="469">
        <f t="shared" si="0"/>
        <v>26</v>
      </c>
      <c r="AD1" s="469">
        <f t="shared" si="0"/>
        <v>27</v>
      </c>
      <c r="AE1" s="469">
        <f t="shared" si="0"/>
        <v>28</v>
      </c>
      <c r="AF1" s="469">
        <f t="shared" si="0"/>
        <v>29</v>
      </c>
      <c r="AG1" s="469">
        <f t="shared" si="0"/>
        <v>30</v>
      </c>
      <c r="AH1" s="469">
        <f t="shared" si="0"/>
        <v>31</v>
      </c>
      <c r="AI1" s="469">
        <f t="shared" si="0"/>
        <v>32</v>
      </c>
      <c r="AJ1" s="469">
        <f t="shared" si="0"/>
        <v>33</v>
      </c>
      <c r="AK1" s="469">
        <f t="shared" si="0"/>
        <v>34</v>
      </c>
      <c r="AL1" s="469">
        <f t="shared" si="0"/>
        <v>35</v>
      </c>
      <c r="AM1" s="469">
        <f t="shared" si="0"/>
        <v>36</v>
      </c>
      <c r="AN1" s="469">
        <f t="shared" si="0"/>
        <v>37</v>
      </c>
      <c r="AO1" s="469">
        <f t="shared" si="0"/>
        <v>38</v>
      </c>
      <c r="AP1" s="469">
        <f t="shared" si="0"/>
        <v>39</v>
      </c>
      <c r="AQ1" s="469">
        <f t="shared" si="0"/>
        <v>40</v>
      </c>
      <c r="AR1" s="469">
        <f t="shared" si="0"/>
        <v>41</v>
      </c>
      <c r="AS1" s="469">
        <f t="shared" si="0"/>
        <v>42</v>
      </c>
      <c r="AT1" s="469">
        <f t="shared" si="0"/>
        <v>43</v>
      </c>
      <c r="AU1" s="469">
        <f t="shared" si="0"/>
        <v>44</v>
      </c>
      <c r="AV1" s="469">
        <f t="shared" si="0"/>
        <v>45</v>
      </c>
      <c r="AW1" s="469">
        <f t="shared" si="0"/>
        <v>46</v>
      </c>
      <c r="AX1" s="469">
        <f t="shared" si="0"/>
        <v>47</v>
      </c>
      <c r="AY1" s="469">
        <f t="shared" si="0"/>
        <v>48</v>
      </c>
      <c r="AZ1" s="469">
        <f t="shared" si="0"/>
        <v>49</v>
      </c>
      <c r="BA1" s="469">
        <f t="shared" si="0"/>
        <v>50</v>
      </c>
      <c r="BB1" s="469">
        <f t="shared" si="0"/>
        <v>51</v>
      </c>
      <c r="BC1" s="469">
        <f t="shared" si="0"/>
        <v>52</v>
      </c>
      <c r="BD1" s="469">
        <f t="shared" si="0"/>
        <v>53</v>
      </c>
      <c r="BE1" s="469">
        <f t="shared" si="0"/>
        <v>54</v>
      </c>
      <c r="BF1" s="469">
        <f t="shared" si="0"/>
        <v>55</v>
      </c>
      <c r="BG1" s="469">
        <f t="shared" si="0"/>
        <v>56</v>
      </c>
      <c r="BH1" s="469">
        <f t="shared" si="0"/>
        <v>57</v>
      </c>
      <c r="BI1" s="469">
        <f t="shared" si="0"/>
        <v>58</v>
      </c>
      <c r="BJ1" s="469">
        <f t="shared" si="0"/>
        <v>59</v>
      </c>
      <c r="BK1" s="469">
        <f t="shared" si="0"/>
        <v>60</v>
      </c>
      <c r="BL1" s="469">
        <f t="shared" si="0"/>
        <v>61</v>
      </c>
      <c r="BM1" s="469">
        <f t="shared" si="0"/>
        <v>62</v>
      </c>
      <c r="BN1" s="469">
        <f t="shared" si="0"/>
        <v>63</v>
      </c>
      <c r="BO1" s="469">
        <f t="shared" si="0"/>
        <v>64</v>
      </c>
      <c r="BP1" s="469">
        <f t="shared" si="0"/>
        <v>65</v>
      </c>
      <c r="BQ1" s="469">
        <f t="shared" si="0"/>
        <v>66</v>
      </c>
      <c r="BR1" s="469">
        <f t="shared" si="0"/>
        <v>67</v>
      </c>
      <c r="BS1" s="469">
        <f t="shared" si="0"/>
        <v>68</v>
      </c>
      <c r="BT1" s="469">
        <f t="shared" si="0"/>
        <v>69</v>
      </c>
      <c r="BU1" s="469">
        <f t="shared" si="0"/>
        <v>70</v>
      </c>
      <c r="BV1" s="469">
        <f t="shared" si="0"/>
        <v>71</v>
      </c>
      <c r="BW1" s="469">
        <f t="shared" si="0"/>
        <v>72</v>
      </c>
      <c r="BX1" s="469">
        <f t="shared" si="0"/>
        <v>73</v>
      </c>
      <c r="BY1" s="469">
        <f t="shared" si="0"/>
        <v>74</v>
      </c>
      <c r="BZ1" s="469">
        <f t="shared" si="0"/>
        <v>75</v>
      </c>
      <c r="CA1" s="469">
        <f t="shared" si="0"/>
        <v>76</v>
      </c>
      <c r="CB1" s="469">
        <f t="shared" si="0"/>
        <v>77</v>
      </c>
      <c r="CC1" s="469">
        <f t="shared" si="0"/>
        <v>78</v>
      </c>
      <c r="CD1" s="469">
        <f t="shared" si="0"/>
        <v>79</v>
      </c>
      <c r="CE1" s="469">
        <f t="shared" si="0"/>
        <v>80</v>
      </c>
      <c r="CF1" s="469">
        <f t="shared" si="0"/>
        <v>81</v>
      </c>
      <c r="CG1" s="469">
        <f t="shared" si="0"/>
        <v>82</v>
      </c>
      <c r="CH1" s="469">
        <f t="shared" si="0"/>
        <v>83</v>
      </c>
      <c r="CI1" s="469">
        <f t="shared" si="0"/>
        <v>84</v>
      </c>
      <c r="CJ1" s="469">
        <f t="shared" si="0"/>
        <v>85</v>
      </c>
      <c r="CK1" s="469">
        <f t="shared" si="0"/>
        <v>86</v>
      </c>
      <c r="CL1" s="469">
        <f t="shared" si="0"/>
        <v>87</v>
      </c>
      <c r="CM1" s="469">
        <f t="shared" si="0"/>
        <v>88</v>
      </c>
      <c r="CN1" s="469">
        <f t="shared" si="0"/>
        <v>89</v>
      </c>
      <c r="CO1" s="469">
        <f t="shared" si="0"/>
        <v>90</v>
      </c>
      <c r="CP1" s="469">
        <f t="shared" si="0"/>
        <v>91</v>
      </c>
      <c r="CQ1" s="469">
        <f t="shared" si="0"/>
        <v>92</v>
      </c>
      <c r="CR1" s="469">
        <f t="shared" si="0"/>
        <v>93</v>
      </c>
      <c r="CS1" s="469">
        <f t="shared" si="0"/>
        <v>94</v>
      </c>
      <c r="CT1" s="469">
        <f t="shared" si="0"/>
        <v>95</v>
      </c>
      <c r="CU1" s="469">
        <f t="shared" si="0"/>
        <v>96</v>
      </c>
      <c r="CV1" s="469">
        <f t="shared" si="0"/>
        <v>97</v>
      </c>
      <c r="CW1" s="469">
        <f t="shared" si="0"/>
        <v>98</v>
      </c>
      <c r="CX1" s="469">
        <f t="shared" si="0"/>
        <v>99</v>
      </c>
      <c r="CY1" s="469">
        <f t="shared" si="0"/>
        <v>100</v>
      </c>
      <c r="CZ1" s="469">
        <f t="shared" si="0"/>
        <v>101</v>
      </c>
      <c r="DA1" s="469">
        <f t="shared" si="0"/>
        <v>102</v>
      </c>
      <c r="DB1" s="469">
        <f t="shared" si="0"/>
        <v>103</v>
      </c>
      <c r="DC1" s="469">
        <f t="shared" si="0"/>
        <v>104</v>
      </c>
      <c r="DD1" s="469">
        <f t="shared" si="0"/>
        <v>105</v>
      </c>
      <c r="DE1" s="469">
        <f t="shared" si="0"/>
        <v>106</v>
      </c>
      <c r="DF1" s="469">
        <f t="shared" si="0"/>
        <v>107</v>
      </c>
      <c r="DG1" s="469">
        <f t="shared" si="0"/>
        <v>108</v>
      </c>
      <c r="DH1" s="469">
        <f t="shared" si="0"/>
        <v>109</v>
      </c>
      <c r="DI1" s="469">
        <f t="shared" si="0"/>
        <v>110</v>
      </c>
      <c r="DJ1" s="469">
        <f t="shared" si="0"/>
        <v>111</v>
      </c>
      <c r="DK1" s="469">
        <f t="shared" si="0"/>
        <v>112</v>
      </c>
      <c r="DL1" s="469">
        <f t="shared" si="0"/>
        <v>113</v>
      </c>
      <c r="DM1" s="469">
        <f t="shared" si="0"/>
        <v>114</v>
      </c>
      <c r="DN1" s="469">
        <f t="shared" si="0"/>
        <v>115</v>
      </c>
      <c r="DO1" s="469">
        <f t="shared" si="0"/>
        <v>116</v>
      </c>
      <c r="DP1" s="469">
        <f t="shared" si="0"/>
        <v>117</v>
      </c>
      <c r="DQ1" s="469">
        <f t="shared" si="0"/>
        <v>118</v>
      </c>
      <c r="DR1" s="469">
        <f t="shared" si="0"/>
        <v>119</v>
      </c>
      <c r="DS1" s="469">
        <f t="shared" si="0"/>
        <v>120</v>
      </c>
    </row>
    <row r="2" spans="1:16383" ht="14.25" customHeight="1" x14ac:dyDescent="0.15">
      <c r="A2" s="470"/>
      <c r="B2" s="468"/>
      <c r="C2" s="471"/>
      <c r="D2" s="471">
        <f t="shared" ref="D2:DS2" si="1">+ROUNDUP(D1/12,0)</f>
        <v>1</v>
      </c>
      <c r="E2" s="471">
        <f t="shared" si="1"/>
        <v>1</v>
      </c>
      <c r="F2" s="471">
        <f t="shared" si="1"/>
        <v>1</v>
      </c>
      <c r="G2" s="471">
        <f t="shared" si="1"/>
        <v>1</v>
      </c>
      <c r="H2" s="471">
        <f t="shared" si="1"/>
        <v>1</v>
      </c>
      <c r="I2" s="471">
        <f t="shared" si="1"/>
        <v>1</v>
      </c>
      <c r="J2" s="471">
        <f t="shared" si="1"/>
        <v>1</v>
      </c>
      <c r="K2" s="471">
        <f t="shared" si="1"/>
        <v>1</v>
      </c>
      <c r="L2" s="471">
        <f t="shared" si="1"/>
        <v>1</v>
      </c>
      <c r="M2" s="471">
        <f t="shared" si="1"/>
        <v>1</v>
      </c>
      <c r="N2" s="471">
        <f t="shared" si="1"/>
        <v>1</v>
      </c>
      <c r="O2" s="471">
        <f t="shared" si="1"/>
        <v>1</v>
      </c>
      <c r="P2" s="471">
        <f t="shared" si="1"/>
        <v>2</v>
      </c>
      <c r="Q2" s="471">
        <f t="shared" si="1"/>
        <v>2</v>
      </c>
      <c r="R2" s="471">
        <f t="shared" si="1"/>
        <v>2</v>
      </c>
      <c r="S2" s="471">
        <f t="shared" si="1"/>
        <v>2</v>
      </c>
      <c r="T2" s="471">
        <f t="shared" si="1"/>
        <v>2</v>
      </c>
      <c r="U2" s="471">
        <f t="shared" si="1"/>
        <v>2</v>
      </c>
      <c r="V2" s="471">
        <f t="shared" si="1"/>
        <v>2</v>
      </c>
      <c r="W2" s="471">
        <f t="shared" si="1"/>
        <v>2</v>
      </c>
      <c r="X2" s="471">
        <f t="shared" si="1"/>
        <v>2</v>
      </c>
      <c r="Y2" s="471">
        <f t="shared" si="1"/>
        <v>2</v>
      </c>
      <c r="Z2" s="471">
        <f t="shared" si="1"/>
        <v>2</v>
      </c>
      <c r="AA2" s="471">
        <f t="shared" si="1"/>
        <v>2</v>
      </c>
      <c r="AB2" s="471">
        <f t="shared" si="1"/>
        <v>3</v>
      </c>
      <c r="AC2" s="471">
        <f t="shared" si="1"/>
        <v>3</v>
      </c>
      <c r="AD2" s="471">
        <f t="shared" si="1"/>
        <v>3</v>
      </c>
      <c r="AE2" s="471">
        <f t="shared" si="1"/>
        <v>3</v>
      </c>
      <c r="AF2" s="471">
        <f t="shared" si="1"/>
        <v>3</v>
      </c>
      <c r="AG2" s="471">
        <f t="shared" si="1"/>
        <v>3</v>
      </c>
      <c r="AH2" s="471">
        <f t="shared" si="1"/>
        <v>3</v>
      </c>
      <c r="AI2" s="471">
        <f t="shared" si="1"/>
        <v>3</v>
      </c>
      <c r="AJ2" s="471">
        <f t="shared" si="1"/>
        <v>3</v>
      </c>
      <c r="AK2" s="471">
        <f t="shared" si="1"/>
        <v>3</v>
      </c>
      <c r="AL2" s="471">
        <f t="shared" si="1"/>
        <v>3</v>
      </c>
      <c r="AM2" s="471">
        <f t="shared" si="1"/>
        <v>3</v>
      </c>
      <c r="AN2" s="471">
        <f t="shared" si="1"/>
        <v>4</v>
      </c>
      <c r="AO2" s="471">
        <f t="shared" si="1"/>
        <v>4</v>
      </c>
      <c r="AP2" s="471">
        <f t="shared" si="1"/>
        <v>4</v>
      </c>
      <c r="AQ2" s="471">
        <f t="shared" si="1"/>
        <v>4</v>
      </c>
      <c r="AR2" s="471">
        <f t="shared" si="1"/>
        <v>4</v>
      </c>
      <c r="AS2" s="471">
        <f t="shared" si="1"/>
        <v>4</v>
      </c>
      <c r="AT2" s="471">
        <f t="shared" si="1"/>
        <v>4</v>
      </c>
      <c r="AU2" s="471">
        <f t="shared" si="1"/>
        <v>4</v>
      </c>
      <c r="AV2" s="471">
        <f t="shared" si="1"/>
        <v>4</v>
      </c>
      <c r="AW2" s="471">
        <f t="shared" si="1"/>
        <v>4</v>
      </c>
      <c r="AX2" s="471">
        <f t="shared" si="1"/>
        <v>4</v>
      </c>
      <c r="AY2" s="471">
        <f t="shared" si="1"/>
        <v>4</v>
      </c>
      <c r="AZ2" s="471">
        <f t="shared" si="1"/>
        <v>5</v>
      </c>
      <c r="BA2" s="471">
        <f t="shared" si="1"/>
        <v>5</v>
      </c>
      <c r="BB2" s="471">
        <f t="shared" si="1"/>
        <v>5</v>
      </c>
      <c r="BC2" s="471">
        <f t="shared" si="1"/>
        <v>5</v>
      </c>
      <c r="BD2" s="471">
        <f t="shared" si="1"/>
        <v>5</v>
      </c>
      <c r="BE2" s="471">
        <f t="shared" si="1"/>
        <v>5</v>
      </c>
      <c r="BF2" s="471">
        <f t="shared" si="1"/>
        <v>5</v>
      </c>
      <c r="BG2" s="471">
        <f t="shared" si="1"/>
        <v>5</v>
      </c>
      <c r="BH2" s="471">
        <f t="shared" si="1"/>
        <v>5</v>
      </c>
      <c r="BI2" s="471">
        <f t="shared" si="1"/>
        <v>5</v>
      </c>
      <c r="BJ2" s="471">
        <f t="shared" si="1"/>
        <v>5</v>
      </c>
      <c r="BK2" s="471">
        <f t="shared" si="1"/>
        <v>5</v>
      </c>
      <c r="BL2" s="471">
        <f t="shared" si="1"/>
        <v>6</v>
      </c>
      <c r="BM2" s="471">
        <f t="shared" si="1"/>
        <v>6</v>
      </c>
      <c r="BN2" s="471">
        <f t="shared" si="1"/>
        <v>6</v>
      </c>
      <c r="BO2" s="471">
        <f t="shared" si="1"/>
        <v>6</v>
      </c>
      <c r="BP2" s="471">
        <f t="shared" si="1"/>
        <v>6</v>
      </c>
      <c r="BQ2" s="471">
        <f t="shared" si="1"/>
        <v>6</v>
      </c>
      <c r="BR2" s="471">
        <f t="shared" si="1"/>
        <v>6</v>
      </c>
      <c r="BS2" s="471">
        <f t="shared" si="1"/>
        <v>6</v>
      </c>
      <c r="BT2" s="471">
        <f t="shared" si="1"/>
        <v>6</v>
      </c>
      <c r="BU2" s="471">
        <f t="shared" si="1"/>
        <v>6</v>
      </c>
      <c r="BV2" s="471">
        <f t="shared" si="1"/>
        <v>6</v>
      </c>
      <c r="BW2" s="471">
        <f t="shared" si="1"/>
        <v>6</v>
      </c>
      <c r="BX2" s="471">
        <f t="shared" si="1"/>
        <v>7</v>
      </c>
      <c r="BY2" s="471">
        <f t="shared" si="1"/>
        <v>7</v>
      </c>
      <c r="BZ2" s="471">
        <f t="shared" si="1"/>
        <v>7</v>
      </c>
      <c r="CA2" s="471">
        <f t="shared" si="1"/>
        <v>7</v>
      </c>
      <c r="CB2" s="471">
        <f t="shared" si="1"/>
        <v>7</v>
      </c>
      <c r="CC2" s="471">
        <f t="shared" si="1"/>
        <v>7</v>
      </c>
      <c r="CD2" s="471">
        <f t="shared" si="1"/>
        <v>7</v>
      </c>
      <c r="CE2" s="471">
        <f t="shared" si="1"/>
        <v>7</v>
      </c>
      <c r="CF2" s="471">
        <f t="shared" si="1"/>
        <v>7</v>
      </c>
      <c r="CG2" s="471">
        <f t="shared" si="1"/>
        <v>7</v>
      </c>
      <c r="CH2" s="471">
        <f t="shared" si="1"/>
        <v>7</v>
      </c>
      <c r="CI2" s="471">
        <f t="shared" si="1"/>
        <v>7</v>
      </c>
      <c r="CJ2" s="471">
        <f t="shared" si="1"/>
        <v>8</v>
      </c>
      <c r="CK2" s="471">
        <f t="shared" si="1"/>
        <v>8</v>
      </c>
      <c r="CL2" s="471">
        <f t="shared" si="1"/>
        <v>8</v>
      </c>
      <c r="CM2" s="471">
        <f t="shared" si="1"/>
        <v>8</v>
      </c>
      <c r="CN2" s="471">
        <f t="shared" si="1"/>
        <v>8</v>
      </c>
      <c r="CO2" s="471">
        <f t="shared" si="1"/>
        <v>8</v>
      </c>
      <c r="CP2" s="471">
        <f t="shared" si="1"/>
        <v>8</v>
      </c>
      <c r="CQ2" s="471">
        <f t="shared" si="1"/>
        <v>8</v>
      </c>
      <c r="CR2" s="471">
        <f t="shared" si="1"/>
        <v>8</v>
      </c>
      <c r="CS2" s="471">
        <f t="shared" si="1"/>
        <v>8</v>
      </c>
      <c r="CT2" s="471">
        <f t="shared" si="1"/>
        <v>8</v>
      </c>
      <c r="CU2" s="471">
        <f t="shared" si="1"/>
        <v>8</v>
      </c>
      <c r="CV2" s="471">
        <f t="shared" si="1"/>
        <v>9</v>
      </c>
      <c r="CW2" s="471">
        <f t="shared" si="1"/>
        <v>9</v>
      </c>
      <c r="CX2" s="471">
        <f t="shared" si="1"/>
        <v>9</v>
      </c>
      <c r="CY2" s="471">
        <f t="shared" si="1"/>
        <v>9</v>
      </c>
      <c r="CZ2" s="471">
        <f t="shared" si="1"/>
        <v>9</v>
      </c>
      <c r="DA2" s="471">
        <f t="shared" si="1"/>
        <v>9</v>
      </c>
      <c r="DB2" s="471">
        <f t="shared" si="1"/>
        <v>9</v>
      </c>
      <c r="DC2" s="471">
        <f t="shared" si="1"/>
        <v>9</v>
      </c>
      <c r="DD2" s="471">
        <f t="shared" si="1"/>
        <v>9</v>
      </c>
      <c r="DE2" s="471">
        <f t="shared" si="1"/>
        <v>9</v>
      </c>
      <c r="DF2" s="471">
        <f t="shared" si="1"/>
        <v>9</v>
      </c>
      <c r="DG2" s="471">
        <f t="shared" si="1"/>
        <v>9</v>
      </c>
      <c r="DH2" s="471">
        <f t="shared" si="1"/>
        <v>10</v>
      </c>
      <c r="DI2" s="471">
        <f t="shared" si="1"/>
        <v>10</v>
      </c>
      <c r="DJ2" s="471">
        <f t="shared" si="1"/>
        <v>10</v>
      </c>
      <c r="DK2" s="471">
        <f t="shared" si="1"/>
        <v>10</v>
      </c>
      <c r="DL2" s="471">
        <f t="shared" si="1"/>
        <v>10</v>
      </c>
      <c r="DM2" s="471">
        <f t="shared" si="1"/>
        <v>10</v>
      </c>
      <c r="DN2" s="471">
        <f t="shared" si="1"/>
        <v>10</v>
      </c>
      <c r="DO2" s="471">
        <f t="shared" si="1"/>
        <v>10</v>
      </c>
      <c r="DP2" s="471">
        <f t="shared" si="1"/>
        <v>10</v>
      </c>
      <c r="DQ2" s="471">
        <f t="shared" si="1"/>
        <v>10</v>
      </c>
      <c r="DR2" s="471">
        <f t="shared" si="1"/>
        <v>10</v>
      </c>
      <c r="DS2" s="471">
        <f t="shared" si="1"/>
        <v>10</v>
      </c>
    </row>
    <row r="3" spans="1:16383" ht="14.25" customHeight="1" x14ac:dyDescent="0.15">
      <c r="A3" s="472"/>
      <c r="B3" s="472"/>
      <c r="C3" s="472"/>
      <c r="D3" s="472">
        <f t="shared" ref="D3:DS3" si="2">+YEAR(D4)</f>
        <v>2025</v>
      </c>
      <c r="E3" s="472">
        <f t="shared" si="2"/>
        <v>2025</v>
      </c>
      <c r="F3" s="472">
        <f t="shared" si="2"/>
        <v>2025</v>
      </c>
      <c r="G3" s="472">
        <f t="shared" si="2"/>
        <v>2025</v>
      </c>
      <c r="H3" s="472">
        <f t="shared" si="2"/>
        <v>2025</v>
      </c>
      <c r="I3" s="472">
        <f t="shared" si="2"/>
        <v>2025</v>
      </c>
      <c r="J3" s="472">
        <f t="shared" si="2"/>
        <v>2025</v>
      </c>
      <c r="K3" s="472">
        <f t="shared" si="2"/>
        <v>2025</v>
      </c>
      <c r="L3" s="472">
        <f t="shared" si="2"/>
        <v>2025</v>
      </c>
      <c r="M3" s="472">
        <f t="shared" si="2"/>
        <v>2025</v>
      </c>
      <c r="N3" s="472">
        <f t="shared" si="2"/>
        <v>2025</v>
      </c>
      <c r="O3" s="472">
        <f t="shared" si="2"/>
        <v>2025</v>
      </c>
      <c r="P3" s="472">
        <f t="shared" si="2"/>
        <v>2026</v>
      </c>
      <c r="Q3" s="472">
        <f t="shared" si="2"/>
        <v>2026</v>
      </c>
      <c r="R3" s="472">
        <f t="shared" si="2"/>
        <v>2026</v>
      </c>
      <c r="S3" s="472">
        <f t="shared" si="2"/>
        <v>2026</v>
      </c>
      <c r="T3" s="472">
        <f t="shared" si="2"/>
        <v>2026</v>
      </c>
      <c r="U3" s="472">
        <f t="shared" si="2"/>
        <v>2026</v>
      </c>
      <c r="V3" s="472">
        <f t="shared" si="2"/>
        <v>2026</v>
      </c>
      <c r="W3" s="472">
        <f t="shared" si="2"/>
        <v>2026</v>
      </c>
      <c r="X3" s="472">
        <f t="shared" si="2"/>
        <v>2026</v>
      </c>
      <c r="Y3" s="472">
        <f t="shared" si="2"/>
        <v>2026</v>
      </c>
      <c r="Z3" s="472">
        <f t="shared" si="2"/>
        <v>2026</v>
      </c>
      <c r="AA3" s="472">
        <f t="shared" si="2"/>
        <v>2026</v>
      </c>
      <c r="AB3" s="472">
        <f t="shared" si="2"/>
        <v>2027</v>
      </c>
      <c r="AC3" s="472">
        <f t="shared" si="2"/>
        <v>2027</v>
      </c>
      <c r="AD3" s="472">
        <f t="shared" si="2"/>
        <v>2027</v>
      </c>
      <c r="AE3" s="472">
        <f t="shared" si="2"/>
        <v>2027</v>
      </c>
      <c r="AF3" s="472">
        <f t="shared" si="2"/>
        <v>2027</v>
      </c>
      <c r="AG3" s="472">
        <f t="shared" si="2"/>
        <v>2027</v>
      </c>
      <c r="AH3" s="472">
        <f t="shared" si="2"/>
        <v>2027</v>
      </c>
      <c r="AI3" s="472">
        <f t="shared" si="2"/>
        <v>2027</v>
      </c>
      <c r="AJ3" s="472">
        <f t="shared" si="2"/>
        <v>2027</v>
      </c>
      <c r="AK3" s="472">
        <f t="shared" si="2"/>
        <v>2027</v>
      </c>
      <c r="AL3" s="472">
        <f t="shared" si="2"/>
        <v>2027</v>
      </c>
      <c r="AM3" s="472">
        <f t="shared" si="2"/>
        <v>2027</v>
      </c>
      <c r="AN3" s="472">
        <f t="shared" si="2"/>
        <v>2028</v>
      </c>
      <c r="AO3" s="472">
        <f t="shared" si="2"/>
        <v>2028</v>
      </c>
      <c r="AP3" s="472">
        <f t="shared" si="2"/>
        <v>2028</v>
      </c>
      <c r="AQ3" s="472">
        <f t="shared" si="2"/>
        <v>2028</v>
      </c>
      <c r="AR3" s="472">
        <f t="shared" si="2"/>
        <v>2028</v>
      </c>
      <c r="AS3" s="472">
        <f t="shared" si="2"/>
        <v>2028</v>
      </c>
      <c r="AT3" s="472">
        <f t="shared" si="2"/>
        <v>2028</v>
      </c>
      <c r="AU3" s="472">
        <f t="shared" si="2"/>
        <v>2028</v>
      </c>
      <c r="AV3" s="472">
        <f t="shared" si="2"/>
        <v>2028</v>
      </c>
      <c r="AW3" s="472">
        <f t="shared" si="2"/>
        <v>2028</v>
      </c>
      <c r="AX3" s="472">
        <f t="shared" si="2"/>
        <v>2028</v>
      </c>
      <c r="AY3" s="472">
        <f t="shared" si="2"/>
        <v>2028</v>
      </c>
      <c r="AZ3" s="472">
        <f t="shared" si="2"/>
        <v>2029</v>
      </c>
      <c r="BA3" s="472">
        <f t="shared" si="2"/>
        <v>2029</v>
      </c>
      <c r="BB3" s="472">
        <f t="shared" si="2"/>
        <v>2029</v>
      </c>
      <c r="BC3" s="472">
        <f t="shared" si="2"/>
        <v>2029</v>
      </c>
      <c r="BD3" s="472">
        <f t="shared" si="2"/>
        <v>2029</v>
      </c>
      <c r="BE3" s="472">
        <f t="shared" si="2"/>
        <v>2029</v>
      </c>
      <c r="BF3" s="472">
        <f t="shared" si="2"/>
        <v>2029</v>
      </c>
      <c r="BG3" s="472">
        <f t="shared" si="2"/>
        <v>2029</v>
      </c>
      <c r="BH3" s="472">
        <f t="shared" si="2"/>
        <v>2029</v>
      </c>
      <c r="BI3" s="472">
        <f t="shared" si="2"/>
        <v>2029</v>
      </c>
      <c r="BJ3" s="472">
        <f t="shared" si="2"/>
        <v>2029</v>
      </c>
      <c r="BK3" s="472">
        <f t="shared" si="2"/>
        <v>2029</v>
      </c>
      <c r="BL3" s="472">
        <f t="shared" si="2"/>
        <v>2030</v>
      </c>
      <c r="BM3" s="472">
        <f t="shared" si="2"/>
        <v>2030</v>
      </c>
      <c r="BN3" s="472">
        <f t="shared" si="2"/>
        <v>2030</v>
      </c>
      <c r="BO3" s="472">
        <f t="shared" si="2"/>
        <v>2030</v>
      </c>
      <c r="BP3" s="472">
        <f t="shared" si="2"/>
        <v>2030</v>
      </c>
      <c r="BQ3" s="472">
        <f t="shared" si="2"/>
        <v>2030</v>
      </c>
      <c r="BR3" s="472">
        <f t="shared" si="2"/>
        <v>2030</v>
      </c>
      <c r="BS3" s="472">
        <f t="shared" si="2"/>
        <v>2030</v>
      </c>
      <c r="BT3" s="472">
        <f t="shared" si="2"/>
        <v>2030</v>
      </c>
      <c r="BU3" s="472">
        <f t="shared" si="2"/>
        <v>2030</v>
      </c>
      <c r="BV3" s="472">
        <f t="shared" si="2"/>
        <v>2030</v>
      </c>
      <c r="BW3" s="472">
        <f t="shared" si="2"/>
        <v>2030</v>
      </c>
      <c r="BX3" s="472">
        <f t="shared" si="2"/>
        <v>2031</v>
      </c>
      <c r="BY3" s="472">
        <f t="shared" si="2"/>
        <v>2031</v>
      </c>
      <c r="BZ3" s="472">
        <f t="shared" si="2"/>
        <v>2031</v>
      </c>
      <c r="CA3" s="472">
        <f t="shared" si="2"/>
        <v>2031</v>
      </c>
      <c r="CB3" s="472">
        <f t="shared" si="2"/>
        <v>2031</v>
      </c>
      <c r="CC3" s="472">
        <f t="shared" si="2"/>
        <v>2031</v>
      </c>
      <c r="CD3" s="472">
        <f t="shared" si="2"/>
        <v>2031</v>
      </c>
      <c r="CE3" s="472">
        <f t="shared" si="2"/>
        <v>2031</v>
      </c>
      <c r="CF3" s="472">
        <f t="shared" si="2"/>
        <v>2031</v>
      </c>
      <c r="CG3" s="472">
        <f t="shared" si="2"/>
        <v>2031</v>
      </c>
      <c r="CH3" s="472">
        <f t="shared" si="2"/>
        <v>2031</v>
      </c>
      <c r="CI3" s="472">
        <f t="shared" si="2"/>
        <v>2031</v>
      </c>
      <c r="CJ3" s="472">
        <f t="shared" si="2"/>
        <v>2032</v>
      </c>
      <c r="CK3" s="472">
        <f t="shared" si="2"/>
        <v>2032</v>
      </c>
      <c r="CL3" s="472">
        <f t="shared" si="2"/>
        <v>2032</v>
      </c>
      <c r="CM3" s="472">
        <f t="shared" si="2"/>
        <v>2032</v>
      </c>
      <c r="CN3" s="472">
        <f t="shared" si="2"/>
        <v>2032</v>
      </c>
      <c r="CO3" s="472">
        <f t="shared" si="2"/>
        <v>2032</v>
      </c>
      <c r="CP3" s="472">
        <f t="shared" si="2"/>
        <v>2032</v>
      </c>
      <c r="CQ3" s="472">
        <f t="shared" si="2"/>
        <v>2032</v>
      </c>
      <c r="CR3" s="472">
        <f t="shared" si="2"/>
        <v>2032</v>
      </c>
      <c r="CS3" s="472">
        <f t="shared" si="2"/>
        <v>2032</v>
      </c>
      <c r="CT3" s="472">
        <f t="shared" si="2"/>
        <v>2032</v>
      </c>
      <c r="CU3" s="472">
        <f t="shared" si="2"/>
        <v>2032</v>
      </c>
      <c r="CV3" s="472">
        <f t="shared" si="2"/>
        <v>2033</v>
      </c>
      <c r="CW3" s="472">
        <f t="shared" si="2"/>
        <v>2033</v>
      </c>
      <c r="CX3" s="472">
        <f t="shared" si="2"/>
        <v>2033</v>
      </c>
      <c r="CY3" s="472">
        <f t="shared" si="2"/>
        <v>2033</v>
      </c>
      <c r="CZ3" s="472">
        <f t="shared" si="2"/>
        <v>2033</v>
      </c>
      <c r="DA3" s="472">
        <f t="shared" si="2"/>
        <v>2033</v>
      </c>
      <c r="DB3" s="472">
        <f t="shared" si="2"/>
        <v>2033</v>
      </c>
      <c r="DC3" s="472">
        <f t="shared" si="2"/>
        <v>2033</v>
      </c>
      <c r="DD3" s="472">
        <f t="shared" si="2"/>
        <v>2033</v>
      </c>
      <c r="DE3" s="472">
        <f t="shared" si="2"/>
        <v>2033</v>
      </c>
      <c r="DF3" s="472">
        <f t="shared" si="2"/>
        <v>2033</v>
      </c>
      <c r="DG3" s="472">
        <f t="shared" si="2"/>
        <v>2033</v>
      </c>
      <c r="DH3" s="472">
        <f t="shared" si="2"/>
        <v>2034</v>
      </c>
      <c r="DI3" s="472">
        <f t="shared" si="2"/>
        <v>2034</v>
      </c>
      <c r="DJ3" s="472">
        <f t="shared" si="2"/>
        <v>2034</v>
      </c>
      <c r="DK3" s="472">
        <f t="shared" si="2"/>
        <v>2034</v>
      </c>
      <c r="DL3" s="472">
        <f t="shared" si="2"/>
        <v>2034</v>
      </c>
      <c r="DM3" s="472">
        <f t="shared" si="2"/>
        <v>2034</v>
      </c>
      <c r="DN3" s="472">
        <f t="shared" si="2"/>
        <v>2034</v>
      </c>
      <c r="DO3" s="472">
        <f t="shared" si="2"/>
        <v>2034</v>
      </c>
      <c r="DP3" s="472">
        <f t="shared" si="2"/>
        <v>2034</v>
      </c>
      <c r="DQ3" s="472">
        <f t="shared" si="2"/>
        <v>2034</v>
      </c>
      <c r="DR3" s="472">
        <f t="shared" si="2"/>
        <v>2034</v>
      </c>
      <c r="DS3" s="472">
        <f t="shared" si="2"/>
        <v>2034</v>
      </c>
    </row>
    <row r="4" spans="1:16383" ht="14.25" customHeight="1" x14ac:dyDescent="0.15">
      <c r="A4" s="473"/>
      <c r="B4" s="474" t="s">
        <v>9</v>
      </c>
      <c r="C4" s="475"/>
      <c r="D4" s="475">
        <f>+Ops!E4</f>
        <v>45688</v>
      </c>
      <c r="E4" s="475">
        <f t="shared" ref="E4:DS4" si="3">+EOMONTH(D4,1)</f>
        <v>45716</v>
      </c>
      <c r="F4" s="475">
        <f t="shared" si="3"/>
        <v>45747</v>
      </c>
      <c r="G4" s="475">
        <f t="shared" si="3"/>
        <v>45777</v>
      </c>
      <c r="H4" s="475">
        <f t="shared" si="3"/>
        <v>45808</v>
      </c>
      <c r="I4" s="475">
        <f t="shared" si="3"/>
        <v>45838</v>
      </c>
      <c r="J4" s="475">
        <f t="shared" si="3"/>
        <v>45869</v>
      </c>
      <c r="K4" s="475">
        <f t="shared" si="3"/>
        <v>45900</v>
      </c>
      <c r="L4" s="475">
        <f t="shared" si="3"/>
        <v>45930</v>
      </c>
      <c r="M4" s="475">
        <f t="shared" si="3"/>
        <v>45961</v>
      </c>
      <c r="N4" s="475">
        <f t="shared" si="3"/>
        <v>45991</v>
      </c>
      <c r="O4" s="475">
        <f t="shared" si="3"/>
        <v>46022</v>
      </c>
      <c r="P4" s="475">
        <f t="shared" si="3"/>
        <v>46053</v>
      </c>
      <c r="Q4" s="475">
        <f t="shared" si="3"/>
        <v>46081</v>
      </c>
      <c r="R4" s="475">
        <f t="shared" si="3"/>
        <v>46112</v>
      </c>
      <c r="S4" s="475">
        <f t="shared" si="3"/>
        <v>46142</v>
      </c>
      <c r="T4" s="475">
        <f t="shared" si="3"/>
        <v>46173</v>
      </c>
      <c r="U4" s="475">
        <f t="shared" si="3"/>
        <v>46203</v>
      </c>
      <c r="V4" s="475">
        <f t="shared" si="3"/>
        <v>46234</v>
      </c>
      <c r="W4" s="475">
        <f t="shared" si="3"/>
        <v>46265</v>
      </c>
      <c r="X4" s="475">
        <f t="shared" si="3"/>
        <v>46295</v>
      </c>
      <c r="Y4" s="475">
        <f t="shared" si="3"/>
        <v>46326</v>
      </c>
      <c r="Z4" s="475">
        <f t="shared" si="3"/>
        <v>46356</v>
      </c>
      <c r="AA4" s="475">
        <f t="shared" si="3"/>
        <v>46387</v>
      </c>
      <c r="AB4" s="475">
        <f t="shared" si="3"/>
        <v>46418</v>
      </c>
      <c r="AC4" s="475">
        <f t="shared" si="3"/>
        <v>46446</v>
      </c>
      <c r="AD4" s="475">
        <f t="shared" si="3"/>
        <v>46477</v>
      </c>
      <c r="AE4" s="475">
        <f t="shared" si="3"/>
        <v>46507</v>
      </c>
      <c r="AF4" s="475">
        <f t="shared" si="3"/>
        <v>46538</v>
      </c>
      <c r="AG4" s="475">
        <f t="shared" si="3"/>
        <v>46568</v>
      </c>
      <c r="AH4" s="475">
        <f t="shared" si="3"/>
        <v>46599</v>
      </c>
      <c r="AI4" s="475">
        <f t="shared" si="3"/>
        <v>46630</v>
      </c>
      <c r="AJ4" s="475">
        <f t="shared" si="3"/>
        <v>46660</v>
      </c>
      <c r="AK4" s="475">
        <f t="shared" si="3"/>
        <v>46691</v>
      </c>
      <c r="AL4" s="475">
        <f t="shared" si="3"/>
        <v>46721</v>
      </c>
      <c r="AM4" s="475">
        <f t="shared" si="3"/>
        <v>46752</v>
      </c>
      <c r="AN4" s="475">
        <f t="shared" si="3"/>
        <v>46783</v>
      </c>
      <c r="AO4" s="475">
        <f t="shared" si="3"/>
        <v>46812</v>
      </c>
      <c r="AP4" s="475">
        <f t="shared" si="3"/>
        <v>46843</v>
      </c>
      <c r="AQ4" s="475">
        <f t="shared" si="3"/>
        <v>46873</v>
      </c>
      <c r="AR4" s="475">
        <f t="shared" si="3"/>
        <v>46904</v>
      </c>
      <c r="AS4" s="475">
        <f t="shared" si="3"/>
        <v>46934</v>
      </c>
      <c r="AT4" s="475">
        <f t="shared" si="3"/>
        <v>46965</v>
      </c>
      <c r="AU4" s="475">
        <f t="shared" si="3"/>
        <v>46996</v>
      </c>
      <c r="AV4" s="475">
        <f t="shared" si="3"/>
        <v>47026</v>
      </c>
      <c r="AW4" s="475">
        <f t="shared" si="3"/>
        <v>47057</v>
      </c>
      <c r="AX4" s="475">
        <f t="shared" si="3"/>
        <v>47087</v>
      </c>
      <c r="AY4" s="475">
        <f t="shared" si="3"/>
        <v>47118</v>
      </c>
      <c r="AZ4" s="475">
        <f t="shared" si="3"/>
        <v>47149</v>
      </c>
      <c r="BA4" s="475">
        <f t="shared" si="3"/>
        <v>47177</v>
      </c>
      <c r="BB4" s="475">
        <f t="shared" si="3"/>
        <v>47208</v>
      </c>
      <c r="BC4" s="475">
        <f t="shared" si="3"/>
        <v>47238</v>
      </c>
      <c r="BD4" s="475">
        <f t="shared" si="3"/>
        <v>47269</v>
      </c>
      <c r="BE4" s="475">
        <f t="shared" si="3"/>
        <v>47299</v>
      </c>
      <c r="BF4" s="475">
        <f t="shared" si="3"/>
        <v>47330</v>
      </c>
      <c r="BG4" s="475">
        <f t="shared" si="3"/>
        <v>47361</v>
      </c>
      <c r="BH4" s="475">
        <f t="shared" si="3"/>
        <v>47391</v>
      </c>
      <c r="BI4" s="475">
        <f t="shared" si="3"/>
        <v>47422</v>
      </c>
      <c r="BJ4" s="475">
        <f t="shared" si="3"/>
        <v>47452</v>
      </c>
      <c r="BK4" s="475">
        <f t="shared" si="3"/>
        <v>47483</v>
      </c>
      <c r="BL4" s="475">
        <f t="shared" si="3"/>
        <v>47514</v>
      </c>
      <c r="BM4" s="475">
        <f t="shared" si="3"/>
        <v>47542</v>
      </c>
      <c r="BN4" s="475">
        <f t="shared" si="3"/>
        <v>47573</v>
      </c>
      <c r="BO4" s="475">
        <f t="shared" si="3"/>
        <v>47603</v>
      </c>
      <c r="BP4" s="475">
        <f t="shared" si="3"/>
        <v>47634</v>
      </c>
      <c r="BQ4" s="475">
        <f t="shared" si="3"/>
        <v>47664</v>
      </c>
      <c r="BR4" s="475">
        <f t="shared" si="3"/>
        <v>47695</v>
      </c>
      <c r="BS4" s="475">
        <f t="shared" si="3"/>
        <v>47726</v>
      </c>
      <c r="BT4" s="475">
        <f t="shared" si="3"/>
        <v>47756</v>
      </c>
      <c r="BU4" s="475">
        <f t="shared" si="3"/>
        <v>47787</v>
      </c>
      <c r="BV4" s="475">
        <f t="shared" si="3"/>
        <v>47817</v>
      </c>
      <c r="BW4" s="475">
        <f t="shared" si="3"/>
        <v>47848</v>
      </c>
      <c r="BX4" s="475">
        <f t="shared" si="3"/>
        <v>47879</v>
      </c>
      <c r="BY4" s="475">
        <f t="shared" si="3"/>
        <v>47907</v>
      </c>
      <c r="BZ4" s="475">
        <f t="shared" si="3"/>
        <v>47938</v>
      </c>
      <c r="CA4" s="475">
        <f t="shared" si="3"/>
        <v>47968</v>
      </c>
      <c r="CB4" s="475">
        <f t="shared" si="3"/>
        <v>47999</v>
      </c>
      <c r="CC4" s="475">
        <f t="shared" si="3"/>
        <v>48029</v>
      </c>
      <c r="CD4" s="475">
        <f t="shared" si="3"/>
        <v>48060</v>
      </c>
      <c r="CE4" s="475">
        <f t="shared" si="3"/>
        <v>48091</v>
      </c>
      <c r="CF4" s="475">
        <f t="shared" si="3"/>
        <v>48121</v>
      </c>
      <c r="CG4" s="475">
        <f t="shared" si="3"/>
        <v>48152</v>
      </c>
      <c r="CH4" s="475">
        <f t="shared" si="3"/>
        <v>48182</v>
      </c>
      <c r="CI4" s="475">
        <f t="shared" si="3"/>
        <v>48213</v>
      </c>
      <c r="CJ4" s="475">
        <f t="shared" si="3"/>
        <v>48244</v>
      </c>
      <c r="CK4" s="475">
        <f t="shared" si="3"/>
        <v>48273</v>
      </c>
      <c r="CL4" s="475">
        <f t="shared" si="3"/>
        <v>48304</v>
      </c>
      <c r="CM4" s="475">
        <f t="shared" si="3"/>
        <v>48334</v>
      </c>
      <c r="CN4" s="475">
        <f t="shared" si="3"/>
        <v>48365</v>
      </c>
      <c r="CO4" s="475">
        <f t="shared" si="3"/>
        <v>48395</v>
      </c>
      <c r="CP4" s="475">
        <f t="shared" si="3"/>
        <v>48426</v>
      </c>
      <c r="CQ4" s="475">
        <f t="shared" si="3"/>
        <v>48457</v>
      </c>
      <c r="CR4" s="475">
        <f t="shared" si="3"/>
        <v>48487</v>
      </c>
      <c r="CS4" s="475">
        <f t="shared" si="3"/>
        <v>48518</v>
      </c>
      <c r="CT4" s="475">
        <f t="shared" si="3"/>
        <v>48548</v>
      </c>
      <c r="CU4" s="475">
        <f t="shared" si="3"/>
        <v>48579</v>
      </c>
      <c r="CV4" s="475">
        <f t="shared" si="3"/>
        <v>48610</v>
      </c>
      <c r="CW4" s="475">
        <f t="shared" si="3"/>
        <v>48638</v>
      </c>
      <c r="CX4" s="475">
        <f t="shared" si="3"/>
        <v>48669</v>
      </c>
      <c r="CY4" s="475">
        <f t="shared" si="3"/>
        <v>48699</v>
      </c>
      <c r="CZ4" s="475">
        <f t="shared" si="3"/>
        <v>48730</v>
      </c>
      <c r="DA4" s="475">
        <f t="shared" si="3"/>
        <v>48760</v>
      </c>
      <c r="DB4" s="475">
        <f t="shared" si="3"/>
        <v>48791</v>
      </c>
      <c r="DC4" s="475">
        <f t="shared" si="3"/>
        <v>48822</v>
      </c>
      <c r="DD4" s="475">
        <f t="shared" si="3"/>
        <v>48852</v>
      </c>
      <c r="DE4" s="475">
        <f t="shared" si="3"/>
        <v>48883</v>
      </c>
      <c r="DF4" s="475">
        <f t="shared" si="3"/>
        <v>48913</v>
      </c>
      <c r="DG4" s="475">
        <f t="shared" si="3"/>
        <v>48944</v>
      </c>
      <c r="DH4" s="475">
        <f t="shared" si="3"/>
        <v>48975</v>
      </c>
      <c r="DI4" s="475">
        <f t="shared" si="3"/>
        <v>49003</v>
      </c>
      <c r="DJ4" s="475">
        <f t="shared" si="3"/>
        <v>49034</v>
      </c>
      <c r="DK4" s="475">
        <f t="shared" si="3"/>
        <v>49064</v>
      </c>
      <c r="DL4" s="475">
        <f t="shared" si="3"/>
        <v>49095</v>
      </c>
      <c r="DM4" s="475">
        <f t="shared" si="3"/>
        <v>49125</v>
      </c>
      <c r="DN4" s="475">
        <f t="shared" si="3"/>
        <v>49156</v>
      </c>
      <c r="DO4" s="475">
        <f t="shared" si="3"/>
        <v>49187</v>
      </c>
      <c r="DP4" s="475">
        <f t="shared" si="3"/>
        <v>49217</v>
      </c>
      <c r="DQ4" s="475">
        <f t="shared" si="3"/>
        <v>49248</v>
      </c>
      <c r="DR4" s="475">
        <f t="shared" si="3"/>
        <v>49278</v>
      </c>
      <c r="DS4" s="475">
        <f t="shared" si="3"/>
        <v>49309</v>
      </c>
    </row>
    <row r="5" spans="1:16383" ht="14.25" hidden="1" customHeight="1" outlineLevel="1" x14ac:dyDescent="0.15">
      <c r="A5" s="3" t="s">
        <v>109</v>
      </c>
      <c r="B5" s="23" t="s">
        <v>59</v>
      </c>
      <c r="C5" s="3"/>
      <c r="D5" s="3">
        <f>+IF(D4=Input!$F17,1,0)</f>
        <v>0</v>
      </c>
      <c r="E5" s="3">
        <f>+IF(E4=Input!$F17,1,0)</f>
        <v>0</v>
      </c>
      <c r="F5" s="3">
        <f>+IF(F4=Input!$F17,1,0)</f>
        <v>0</v>
      </c>
      <c r="G5" s="3">
        <f>+IF(G4=Input!$F17,1,0)</f>
        <v>0</v>
      </c>
      <c r="H5" s="3">
        <f>+IF(H4=Input!$F17,1,0)</f>
        <v>0</v>
      </c>
      <c r="I5" s="3">
        <f>+IF(I4=Input!$F17,1,0)</f>
        <v>0</v>
      </c>
      <c r="J5" s="3">
        <f>+IF(J4=Input!$F17,1,0)</f>
        <v>0</v>
      </c>
      <c r="K5" s="3">
        <f>+IF(K4=Input!$F17,1,0)</f>
        <v>0</v>
      </c>
      <c r="L5" s="3">
        <f>+IF(L4=Input!$F17,1,0)</f>
        <v>0</v>
      </c>
      <c r="M5" s="3">
        <f>+IF(M4=Input!$F17,1,0)</f>
        <v>0</v>
      </c>
      <c r="N5" s="3">
        <f>+IF(N4=Input!$F17,1,0)</f>
        <v>0</v>
      </c>
      <c r="O5" s="3">
        <f>+IF(O4=Input!$F17,1,0)</f>
        <v>0</v>
      </c>
      <c r="P5" s="3">
        <f>+IF(P4=Input!$F17,1,0)</f>
        <v>0</v>
      </c>
      <c r="Q5" s="3">
        <f>+IF(Q4=Input!$F17,1,0)</f>
        <v>0</v>
      </c>
      <c r="R5" s="3">
        <f>+IF(R4=Input!$F17,1,0)</f>
        <v>0</v>
      </c>
      <c r="S5" s="3">
        <f>+IF(S4=Input!$F17,1,0)</f>
        <v>0</v>
      </c>
      <c r="T5" s="3">
        <f>+IF(T4=Input!$F17,1,0)</f>
        <v>0</v>
      </c>
      <c r="U5" s="3">
        <f>+IF(U4=Input!$F17,1,0)</f>
        <v>0</v>
      </c>
      <c r="V5" s="3">
        <f>+IF(V4=Input!$F17,1,0)</f>
        <v>0</v>
      </c>
      <c r="W5" s="3">
        <f>+IF(W4=Input!$F17,1,0)</f>
        <v>0</v>
      </c>
      <c r="X5" s="3">
        <f>+IF(X4=Input!$F17,1,0)</f>
        <v>0</v>
      </c>
      <c r="Y5" s="3">
        <f>+IF(Y4=Input!$F17,1,0)</f>
        <v>0</v>
      </c>
      <c r="Z5" s="3">
        <f>+IF(Z4=Input!$F17,1,0)</f>
        <v>0</v>
      </c>
      <c r="AA5" s="3">
        <f>+IF(AA4=Input!$F17,1,0)</f>
        <v>0</v>
      </c>
      <c r="AB5" s="3">
        <f>+IF(AB4=Input!$F17,1,0)</f>
        <v>0</v>
      </c>
      <c r="AC5" s="3">
        <f>+IF(AC4=Input!$F17,1,0)</f>
        <v>0</v>
      </c>
      <c r="AD5" s="3">
        <f>+IF(AD4=Input!$F17,1,0)</f>
        <v>0</v>
      </c>
      <c r="AE5" s="3">
        <f>+IF(AE4=Input!$F17,1,0)</f>
        <v>0</v>
      </c>
      <c r="AF5" s="3">
        <f>+IF(AF4=Input!$F17,1,0)</f>
        <v>0</v>
      </c>
      <c r="AG5" s="3">
        <f>+IF(AG4=Input!$F17,1,0)</f>
        <v>0</v>
      </c>
      <c r="AH5" s="3">
        <f>+IF(AH4=Input!$F17,1,0)</f>
        <v>0</v>
      </c>
      <c r="AI5" s="3">
        <f>+IF(AI4=Input!$F17,1,0)</f>
        <v>0</v>
      </c>
      <c r="AJ5" s="3">
        <f>+IF(AJ4=Input!$F17,1,0)</f>
        <v>0</v>
      </c>
      <c r="AK5" s="3">
        <f>+IF(AK4=Input!$F17,1,0)</f>
        <v>0</v>
      </c>
      <c r="AL5" s="3">
        <f>+IF(AL4=Input!$F17,1,0)</f>
        <v>0</v>
      </c>
      <c r="AM5" s="3">
        <f>+IF(AM4=Input!$F17,1,0)</f>
        <v>0</v>
      </c>
      <c r="AN5" s="3">
        <f>+IF(AN4=Input!$F17,1,0)</f>
        <v>0</v>
      </c>
      <c r="AO5" s="3">
        <f>+IF(AO4=Input!$F17,1,0)</f>
        <v>0</v>
      </c>
      <c r="AP5" s="3">
        <f>+IF(AP4=Input!$F17,1,0)</f>
        <v>0</v>
      </c>
      <c r="AQ5" s="3">
        <f>+IF(AQ4=Input!$F17,1,0)</f>
        <v>0</v>
      </c>
      <c r="AR5" s="3">
        <f>+IF(AR4=Input!$F17,1,0)</f>
        <v>0</v>
      </c>
      <c r="AS5" s="3">
        <f>+IF(AS4=Input!$F17,1,0)</f>
        <v>0</v>
      </c>
      <c r="AT5" s="3">
        <f>+IF(AT4=Input!$F17,1,0)</f>
        <v>0</v>
      </c>
      <c r="AU5" s="3">
        <f>+IF(AU4=Input!$F17,1,0)</f>
        <v>0</v>
      </c>
      <c r="AV5" s="3">
        <f>+IF(AV4=Input!$F17,1,0)</f>
        <v>0</v>
      </c>
      <c r="AW5" s="3">
        <f>+IF(AW4=Input!$F17,1,0)</f>
        <v>0</v>
      </c>
      <c r="AX5" s="3">
        <f>+IF(AX4=Input!$F17,1,0)</f>
        <v>0</v>
      </c>
      <c r="AY5" s="3">
        <f>+IF(AY4=Input!$F17,1,0)</f>
        <v>0</v>
      </c>
      <c r="AZ5" s="3">
        <f>+IF(AZ4=Input!$F17,1,0)</f>
        <v>0</v>
      </c>
      <c r="BA5" s="3">
        <f>+IF(BA4=Input!$F17,1,0)</f>
        <v>0</v>
      </c>
      <c r="BB5" s="3">
        <f>+IF(BB4=Input!$F17,1,0)</f>
        <v>0</v>
      </c>
      <c r="BC5" s="3">
        <f>+IF(BC4=Input!$F17,1,0)</f>
        <v>0</v>
      </c>
      <c r="BD5" s="3">
        <f>+IF(BD4=Input!$F17,1,0)</f>
        <v>0</v>
      </c>
      <c r="BE5" s="3">
        <f>+IF(BE4=Input!$F17,1,0)</f>
        <v>0</v>
      </c>
      <c r="BF5" s="3">
        <f>+IF(BF4=Input!$F17,1,0)</f>
        <v>0</v>
      </c>
      <c r="BG5" s="3">
        <f>+IF(BG4=Input!$F17,1,0)</f>
        <v>0</v>
      </c>
      <c r="BH5" s="3">
        <f>+IF(BH4=Input!$F17,1,0)</f>
        <v>0</v>
      </c>
      <c r="BI5" s="3">
        <f>+IF(BI4=Input!$F17,1,0)</f>
        <v>0</v>
      </c>
      <c r="BJ5" s="3">
        <f>+IF(BJ4=Input!$F17,1,0)</f>
        <v>0</v>
      </c>
      <c r="BK5" s="3">
        <f>+IF(BK4=Input!$F17,1,0)</f>
        <v>0</v>
      </c>
      <c r="BL5" s="3">
        <f>+IF(BL4=Input!$F17,1,0)</f>
        <v>0</v>
      </c>
      <c r="BM5" s="3">
        <f>+IF(BM4=Input!$F17,1,0)</f>
        <v>0</v>
      </c>
      <c r="BN5" s="3">
        <f>+IF(BN4=Input!$F17,1,0)</f>
        <v>0</v>
      </c>
      <c r="BO5" s="3">
        <f>+IF(BO4=Input!$F17,1,0)</f>
        <v>0</v>
      </c>
      <c r="BP5" s="3">
        <f>+IF(BP4=Input!$F17,1,0)</f>
        <v>0</v>
      </c>
      <c r="BQ5" s="3">
        <f>+IF(BQ4=Input!$F17,1,0)</f>
        <v>0</v>
      </c>
      <c r="BR5" s="3">
        <f>+IF(BR4=Input!$F17,1,0)</f>
        <v>0</v>
      </c>
      <c r="BS5" s="3">
        <f>+IF(BS4=Input!$F17,1,0)</f>
        <v>0</v>
      </c>
      <c r="BT5" s="3">
        <f>+IF(BT4=Input!$F17,1,0)</f>
        <v>0</v>
      </c>
      <c r="BU5" s="3">
        <f>+IF(BU4=Input!$F17,1,0)</f>
        <v>0</v>
      </c>
      <c r="BV5" s="3">
        <f>+IF(BV4=Input!$F17,1,0)</f>
        <v>0</v>
      </c>
      <c r="BW5" s="3">
        <f>+IF(BW4=Input!$F17,1,0)</f>
        <v>0</v>
      </c>
      <c r="BX5" s="3">
        <f>+IF(BX4=Input!$F17,1,0)</f>
        <v>0</v>
      </c>
      <c r="BY5" s="3">
        <f>+IF(BY4=Input!$F17,1,0)</f>
        <v>0</v>
      </c>
      <c r="BZ5" s="3">
        <f>+IF(BZ4=Input!$F17,1,0)</f>
        <v>0</v>
      </c>
      <c r="CA5" s="3">
        <f>+IF(CA4=Input!$F17,1,0)</f>
        <v>0</v>
      </c>
      <c r="CB5" s="3">
        <f>+IF(CB4=Input!$F17,1,0)</f>
        <v>0</v>
      </c>
      <c r="CC5" s="3">
        <f>+IF(CC4=Input!$F17,1,0)</f>
        <v>0</v>
      </c>
      <c r="CD5" s="3">
        <f>+IF(CD4=Input!$F17,1,0)</f>
        <v>0</v>
      </c>
      <c r="CE5" s="3">
        <f>+IF(CE4=Input!$F17,1,0)</f>
        <v>0</v>
      </c>
      <c r="CF5" s="3">
        <f>+IF(CF4=Input!$F17,1,0)</f>
        <v>0</v>
      </c>
      <c r="CG5" s="3">
        <f>+IF(CG4=Input!$F17,1,0)</f>
        <v>0</v>
      </c>
      <c r="CH5" s="3">
        <f>+IF(CH4=Input!$F17,1,0)</f>
        <v>0</v>
      </c>
      <c r="CI5" s="3">
        <f>+IF(CI4=Input!$F17,1,0)</f>
        <v>0</v>
      </c>
      <c r="CJ5" s="3">
        <f>+IF(CJ4=Input!$F17,1,0)</f>
        <v>0</v>
      </c>
      <c r="CK5" s="3">
        <f>+IF(CK4=Input!$F17,1,0)</f>
        <v>0</v>
      </c>
      <c r="CL5" s="3">
        <f>+IF(CL4=Input!$F17,1,0)</f>
        <v>0</v>
      </c>
      <c r="CM5" s="3">
        <f>+IF(CM4=Input!$F17,1,0)</f>
        <v>0</v>
      </c>
      <c r="CN5" s="3">
        <f>+IF(CN4=Input!$F17,1,0)</f>
        <v>0</v>
      </c>
      <c r="CO5" s="3">
        <f>+IF(CO4=Input!$F17,1,0)</f>
        <v>0</v>
      </c>
      <c r="CP5" s="3">
        <f>+IF(CP4=Input!$F17,1,0)</f>
        <v>0</v>
      </c>
      <c r="CQ5" s="3">
        <f>+IF(CQ4=Input!$F17,1,0)</f>
        <v>0</v>
      </c>
      <c r="CR5" s="3">
        <f>+IF(CR4=Input!$F17,1,0)</f>
        <v>0</v>
      </c>
      <c r="CS5" s="3">
        <f>+IF(CS4=Input!$F17,1,0)</f>
        <v>0</v>
      </c>
      <c r="CT5" s="3">
        <f>+IF(CT4=Input!$F17,1,0)</f>
        <v>0</v>
      </c>
      <c r="CU5" s="3">
        <f>+IF(CU4=Input!$F17,1,0)</f>
        <v>0</v>
      </c>
      <c r="CV5" s="3">
        <f>+IF(CV4=Input!$F17,1,0)</f>
        <v>0</v>
      </c>
      <c r="CW5" s="3">
        <f>+IF(CW4=Input!$F17,1,0)</f>
        <v>0</v>
      </c>
      <c r="CX5" s="3">
        <f>+IF(CX4=Input!$F17,1,0)</f>
        <v>0</v>
      </c>
      <c r="CY5" s="3">
        <f>+IF(CY4=Input!$F17,1,0)</f>
        <v>0</v>
      </c>
      <c r="CZ5" s="3">
        <f>+IF(CZ4=Input!$F17,1,0)</f>
        <v>0</v>
      </c>
      <c r="DA5" s="3">
        <f>+IF(DA4=Input!$F17,1,0)</f>
        <v>0</v>
      </c>
      <c r="DB5" s="3">
        <f>+IF(DB4=Input!$F17,1,0)</f>
        <v>0</v>
      </c>
      <c r="DC5" s="3">
        <f>+IF(DC4=Input!$F17,1,0)</f>
        <v>0</v>
      </c>
      <c r="DD5" s="3">
        <f>+IF(DD4=Input!$F17,1,0)</f>
        <v>0</v>
      </c>
      <c r="DE5" s="3">
        <f>+IF(DE4=Input!$F17,1,0)</f>
        <v>0</v>
      </c>
      <c r="DF5" s="3">
        <f>+IF(DF4=Input!$F17,1,0)</f>
        <v>0</v>
      </c>
      <c r="DG5" s="3">
        <f>+IF(DG4=Input!$F17,1,0)</f>
        <v>0</v>
      </c>
      <c r="DH5" s="3">
        <f>+IF(DH4=Input!$F17,1,0)</f>
        <v>0</v>
      </c>
      <c r="DI5" s="3">
        <f>+IF(DI4=Input!$F17,1,0)</f>
        <v>0</v>
      </c>
      <c r="DJ5" s="3">
        <f>+IF(DJ4=Input!$F17,1,0)</f>
        <v>0</v>
      </c>
      <c r="DK5" s="3">
        <f>+IF(DK4=Input!$F17,1,0)</f>
        <v>0</v>
      </c>
      <c r="DL5" s="3">
        <f>+IF(DL4=Input!$F17,1,0)</f>
        <v>0</v>
      </c>
      <c r="DM5" s="3">
        <f>+IF(DM4=Input!$F17,1,0)</f>
        <v>0</v>
      </c>
      <c r="DN5" s="3">
        <f>+IF(DN4=Input!$F17,1,0)</f>
        <v>0</v>
      </c>
      <c r="DO5" s="3">
        <f>+IF(DO4=Input!$F17,1,0)</f>
        <v>0</v>
      </c>
      <c r="DP5" s="3">
        <f>+IF(DP4=Input!$F17,1,0)</f>
        <v>0</v>
      </c>
      <c r="DQ5" s="3">
        <f>+IF(DQ4=Input!$F17,1,0)</f>
        <v>0</v>
      </c>
      <c r="DR5" s="3">
        <f>+IF(DR4=Input!$F17,1,0)</f>
        <v>0</v>
      </c>
      <c r="DS5" s="3">
        <f>+IF(DS4=Input!$F17,1,0)</f>
        <v>0</v>
      </c>
    </row>
    <row r="6" spans="1:16383" ht="14.25" hidden="1" customHeight="1" outlineLevel="1" x14ac:dyDescent="0.15">
      <c r="A6" s="3" t="s">
        <v>65</v>
      </c>
      <c r="B6" s="23" t="s">
        <v>59</v>
      </c>
      <c r="C6" s="3"/>
      <c r="D6" s="3">
        <f>+IF(D4&gt;=Input!$F17,1,0)</f>
        <v>1</v>
      </c>
      <c r="E6" s="3">
        <f>+IF(E4&gt;=Input!$F17,1,0)</f>
        <v>1</v>
      </c>
      <c r="F6" s="3">
        <f>+IF(F4&gt;=Input!$F17,1,0)</f>
        <v>1</v>
      </c>
      <c r="G6" s="3">
        <f>+IF(G4&gt;=Input!$F17,1,0)</f>
        <v>1</v>
      </c>
      <c r="H6" s="3">
        <f>+IF(H4&gt;=Input!$F17,1,0)</f>
        <v>1</v>
      </c>
      <c r="I6" s="3">
        <f>+IF(I4&gt;=Input!$F17,1,0)</f>
        <v>1</v>
      </c>
      <c r="J6" s="3">
        <f>+IF(J4&gt;=Input!$F17,1,0)</f>
        <v>1</v>
      </c>
      <c r="K6" s="3">
        <f>+IF(K4&gt;=Input!$F17,1,0)</f>
        <v>1</v>
      </c>
      <c r="L6" s="3">
        <f>+IF(L4&gt;=Input!$F17,1,0)</f>
        <v>1</v>
      </c>
      <c r="M6" s="3">
        <f>+IF(M4&gt;=Input!$F17,1,0)</f>
        <v>1</v>
      </c>
      <c r="N6" s="3">
        <f>+IF(N4&gt;=Input!$F17,1,0)</f>
        <v>1</v>
      </c>
      <c r="O6" s="3">
        <f>+IF(O4&gt;=Input!$F17,1,0)</f>
        <v>1</v>
      </c>
      <c r="P6" s="3">
        <f>+IF(P4&gt;=Input!$F17,1,0)</f>
        <v>1</v>
      </c>
      <c r="Q6" s="3">
        <f>+IF(Q4&gt;=Input!$F17,1,0)</f>
        <v>1</v>
      </c>
      <c r="R6" s="3">
        <f>+IF(R4&gt;=Input!$F17,1,0)</f>
        <v>1</v>
      </c>
      <c r="S6" s="3">
        <f>+IF(S4&gt;=Input!$F17,1,0)</f>
        <v>1</v>
      </c>
      <c r="T6" s="3">
        <f>+IF(T4&gt;=Input!$F17,1,0)</f>
        <v>1</v>
      </c>
      <c r="U6" s="3">
        <f>+IF(U4&gt;=Input!$F17,1,0)</f>
        <v>1</v>
      </c>
      <c r="V6" s="3">
        <f>+IF(V4&gt;=Input!$F17,1,0)</f>
        <v>1</v>
      </c>
      <c r="W6" s="3">
        <f>+IF(W4&gt;=Input!$F17,1,0)</f>
        <v>1</v>
      </c>
      <c r="X6" s="3">
        <f>+IF(X4&gt;=Input!$F17,1,0)</f>
        <v>1</v>
      </c>
      <c r="Y6" s="3">
        <f>+IF(Y4&gt;=Input!$F17,1,0)</f>
        <v>1</v>
      </c>
      <c r="Z6" s="3">
        <f>+IF(Z4&gt;=Input!$F17,1,0)</f>
        <v>1</v>
      </c>
      <c r="AA6" s="3">
        <f>+IF(AA4&gt;=Input!$F17,1,0)</f>
        <v>1</v>
      </c>
      <c r="AB6" s="3">
        <f>+IF(AB4&gt;=Input!$F17,1,0)</f>
        <v>1</v>
      </c>
      <c r="AC6" s="3">
        <f>+IF(AC4&gt;=Input!$F17,1,0)</f>
        <v>1</v>
      </c>
      <c r="AD6" s="3">
        <f>+IF(AD4&gt;=Input!$F17,1,0)</f>
        <v>1</v>
      </c>
      <c r="AE6" s="3">
        <f>+IF(AE4&gt;=Input!$F17,1,0)</f>
        <v>1</v>
      </c>
      <c r="AF6" s="3">
        <f>+IF(AF4&gt;=Input!$F17,1,0)</f>
        <v>1</v>
      </c>
      <c r="AG6" s="3">
        <f>+IF(AG4&gt;=Input!$F17,1,0)</f>
        <v>1</v>
      </c>
      <c r="AH6" s="3">
        <f>+IF(AH4&gt;=Input!$F17,1,0)</f>
        <v>1</v>
      </c>
      <c r="AI6" s="3">
        <f>+IF(AI4&gt;=Input!$F17,1,0)</f>
        <v>1</v>
      </c>
      <c r="AJ6" s="3">
        <f>+IF(AJ4&gt;=Input!$F17,1,0)</f>
        <v>1</v>
      </c>
      <c r="AK6" s="3">
        <f>+IF(AK4&gt;=Input!$F17,1,0)</f>
        <v>1</v>
      </c>
      <c r="AL6" s="3">
        <f>+IF(AL4&gt;=Input!$F17,1,0)</f>
        <v>1</v>
      </c>
      <c r="AM6" s="3">
        <f>+IF(AM4&gt;=Input!$F17,1,0)</f>
        <v>1</v>
      </c>
      <c r="AN6" s="3">
        <f>+IF(AN4&gt;=Input!$F17,1,0)</f>
        <v>1</v>
      </c>
      <c r="AO6" s="3">
        <f>+IF(AO4&gt;=Input!$F17,1,0)</f>
        <v>1</v>
      </c>
      <c r="AP6" s="3">
        <f>+IF(AP4&gt;=Input!$F17,1,0)</f>
        <v>1</v>
      </c>
      <c r="AQ6" s="3">
        <f>+IF(AQ4&gt;=Input!$F17,1,0)</f>
        <v>1</v>
      </c>
      <c r="AR6" s="3">
        <f>+IF(AR4&gt;=Input!$F17,1,0)</f>
        <v>1</v>
      </c>
      <c r="AS6" s="3">
        <f>+IF(AS4&gt;=Input!$F17,1,0)</f>
        <v>1</v>
      </c>
      <c r="AT6" s="3">
        <f>+IF(AT4&gt;=Input!$F17,1,0)</f>
        <v>1</v>
      </c>
      <c r="AU6" s="3">
        <f>+IF(AU4&gt;=Input!$F17,1,0)</f>
        <v>1</v>
      </c>
      <c r="AV6" s="3">
        <f>+IF(AV4&gt;=Input!$F17,1,0)</f>
        <v>1</v>
      </c>
      <c r="AW6" s="3">
        <f>+IF(AW4&gt;=Input!$F17,1,0)</f>
        <v>1</v>
      </c>
      <c r="AX6" s="3">
        <f>+IF(AX4&gt;=Input!$F17,1,0)</f>
        <v>1</v>
      </c>
      <c r="AY6" s="3">
        <f>+IF(AY4&gt;=Input!$F17,1,0)</f>
        <v>1</v>
      </c>
      <c r="AZ6" s="3">
        <f>+IF(AZ4&gt;=Input!$F17,1,0)</f>
        <v>1</v>
      </c>
      <c r="BA6" s="3">
        <f>+IF(BA4&gt;=Input!$F17,1,0)</f>
        <v>1</v>
      </c>
      <c r="BB6" s="3">
        <f>+IF(BB4&gt;=Input!$F17,1,0)</f>
        <v>1</v>
      </c>
      <c r="BC6" s="3">
        <f>+IF(BC4&gt;=Input!$F17,1,0)</f>
        <v>1</v>
      </c>
      <c r="BD6" s="3">
        <f>+IF(BD4&gt;=Input!$F17,1,0)</f>
        <v>1</v>
      </c>
      <c r="BE6" s="3">
        <f>+IF(BE4&gt;=Input!$F17,1,0)</f>
        <v>1</v>
      </c>
      <c r="BF6" s="3">
        <f>+IF(BF4&gt;=Input!$F17,1,0)</f>
        <v>1</v>
      </c>
      <c r="BG6" s="3">
        <f>+IF(BG4&gt;=Input!$F17,1,0)</f>
        <v>1</v>
      </c>
      <c r="BH6" s="3">
        <f>+IF(BH4&gt;=Input!$F17,1,0)</f>
        <v>1</v>
      </c>
      <c r="BI6" s="3">
        <f>+IF(BI4&gt;=Input!$F17,1,0)</f>
        <v>1</v>
      </c>
      <c r="BJ6" s="3">
        <f>+IF(BJ4&gt;=Input!$F17,1,0)</f>
        <v>1</v>
      </c>
      <c r="BK6" s="3">
        <f>+IF(BK4&gt;=Input!$F17,1,0)</f>
        <v>1</v>
      </c>
      <c r="BL6" s="3">
        <f>+IF(BL4&gt;=Input!$F17,1,0)</f>
        <v>1</v>
      </c>
      <c r="BM6" s="3">
        <f>+IF(BM4&gt;=Input!$F17,1,0)</f>
        <v>1</v>
      </c>
      <c r="BN6" s="3">
        <f>+IF(BN4&gt;=Input!$F17,1,0)</f>
        <v>1</v>
      </c>
      <c r="BO6" s="3">
        <f>+IF(BO4&gt;=Input!$F17,1,0)</f>
        <v>1</v>
      </c>
      <c r="BP6" s="3">
        <f>+IF(BP4&gt;=Input!$F17,1,0)</f>
        <v>1</v>
      </c>
      <c r="BQ6" s="3">
        <f>+IF(BQ4&gt;=Input!$F17,1,0)</f>
        <v>1</v>
      </c>
      <c r="BR6" s="3">
        <f>+IF(BR4&gt;=Input!$F17,1,0)</f>
        <v>1</v>
      </c>
      <c r="BS6" s="3">
        <f>+IF(BS4&gt;=Input!$F17,1,0)</f>
        <v>1</v>
      </c>
      <c r="BT6" s="3">
        <f>+IF(BT4&gt;=Input!$F17,1,0)</f>
        <v>1</v>
      </c>
      <c r="BU6" s="3">
        <f>+IF(BU4&gt;=Input!$F17,1,0)</f>
        <v>1</v>
      </c>
      <c r="BV6" s="3">
        <f>+IF(BV4&gt;=Input!$F17,1,0)</f>
        <v>1</v>
      </c>
      <c r="BW6" s="3">
        <f>+IF(BW4&gt;=Input!$F17,1,0)</f>
        <v>1</v>
      </c>
      <c r="BX6" s="3">
        <f>+IF(BX4&gt;=Input!$F17,1,0)</f>
        <v>1</v>
      </c>
      <c r="BY6" s="3">
        <f>+IF(BY4&gt;=Input!$F17,1,0)</f>
        <v>1</v>
      </c>
      <c r="BZ6" s="3">
        <f>+IF(BZ4&gt;=Input!$F17,1,0)</f>
        <v>1</v>
      </c>
      <c r="CA6" s="3">
        <f>+IF(CA4&gt;=Input!$F17,1,0)</f>
        <v>1</v>
      </c>
      <c r="CB6" s="3">
        <f>+IF(CB4&gt;=Input!$F17,1,0)</f>
        <v>1</v>
      </c>
      <c r="CC6" s="3">
        <f>+IF(CC4&gt;=Input!$F17,1,0)</f>
        <v>1</v>
      </c>
      <c r="CD6" s="3">
        <f>+IF(CD4&gt;=Input!$F17,1,0)</f>
        <v>1</v>
      </c>
      <c r="CE6" s="3">
        <f>+IF(CE4&gt;=Input!$F17,1,0)</f>
        <v>1</v>
      </c>
      <c r="CF6" s="3">
        <f>+IF(CF4&gt;=Input!$F17,1,0)</f>
        <v>1</v>
      </c>
      <c r="CG6" s="3">
        <f>+IF(CG4&gt;=Input!$F17,1,0)</f>
        <v>1</v>
      </c>
      <c r="CH6" s="3">
        <f>+IF(CH4&gt;=Input!$F17,1,0)</f>
        <v>1</v>
      </c>
      <c r="CI6" s="3">
        <f>+IF(CI4&gt;=Input!$F17,1,0)</f>
        <v>1</v>
      </c>
      <c r="CJ6" s="3">
        <f>+IF(CJ4&gt;=Input!$F17,1,0)</f>
        <v>1</v>
      </c>
      <c r="CK6" s="3">
        <f>+IF(CK4&gt;=Input!$F17,1,0)</f>
        <v>1</v>
      </c>
      <c r="CL6" s="3">
        <f>+IF(CL4&gt;=Input!$F17,1,0)</f>
        <v>1</v>
      </c>
      <c r="CM6" s="3">
        <f>+IF(CM4&gt;=Input!$F17,1,0)</f>
        <v>1</v>
      </c>
      <c r="CN6" s="3">
        <f>+IF(CN4&gt;=Input!$F17,1,0)</f>
        <v>1</v>
      </c>
      <c r="CO6" s="3">
        <f>+IF(CO4&gt;=Input!$F17,1,0)</f>
        <v>1</v>
      </c>
      <c r="CP6" s="3">
        <f>+IF(CP4&gt;=Input!$F17,1,0)</f>
        <v>1</v>
      </c>
      <c r="CQ6" s="3">
        <f>+IF(CQ4&gt;=Input!$F17,1,0)</f>
        <v>1</v>
      </c>
      <c r="CR6" s="3">
        <f>+IF(CR4&gt;=Input!$F17,1,0)</f>
        <v>1</v>
      </c>
      <c r="CS6" s="3">
        <f>+IF(CS4&gt;=Input!$F17,1,0)</f>
        <v>1</v>
      </c>
      <c r="CT6" s="3">
        <f>+IF(CT4&gt;=Input!$F17,1,0)</f>
        <v>1</v>
      </c>
      <c r="CU6" s="3">
        <f>+IF(CU4&gt;=Input!$F17,1,0)</f>
        <v>1</v>
      </c>
      <c r="CV6" s="3">
        <f>+IF(CV4&gt;=Input!$F17,1,0)</f>
        <v>1</v>
      </c>
      <c r="CW6" s="3">
        <f>+IF(CW4&gt;=Input!$F17,1,0)</f>
        <v>1</v>
      </c>
      <c r="CX6" s="3">
        <f>+IF(CX4&gt;=Input!$F17,1,0)</f>
        <v>1</v>
      </c>
      <c r="CY6" s="3">
        <f>+IF(CY4&gt;=Input!$F17,1,0)</f>
        <v>1</v>
      </c>
      <c r="CZ6" s="3">
        <f>+IF(CZ4&gt;=Input!$F17,1,0)</f>
        <v>1</v>
      </c>
      <c r="DA6" s="3">
        <f>+IF(DA4&gt;=Input!$F17,1,0)</f>
        <v>1</v>
      </c>
      <c r="DB6" s="3">
        <f>+IF(DB4&gt;=Input!$F17,1,0)</f>
        <v>1</v>
      </c>
      <c r="DC6" s="3">
        <f>+IF(DC4&gt;=Input!$F17,1,0)</f>
        <v>1</v>
      </c>
      <c r="DD6" s="3">
        <f>+IF(DD4&gt;=Input!$F17,1,0)</f>
        <v>1</v>
      </c>
      <c r="DE6" s="3">
        <f>+IF(DE4&gt;=Input!$F17,1,0)</f>
        <v>1</v>
      </c>
      <c r="DF6" s="3">
        <f>+IF(DF4&gt;=Input!$F17,1,0)</f>
        <v>1</v>
      </c>
      <c r="DG6" s="3">
        <f>+IF(DG4&gt;=Input!$F17,1,0)</f>
        <v>1</v>
      </c>
      <c r="DH6" s="3">
        <f>+IF(DH4&gt;=Input!$F17,1,0)</f>
        <v>1</v>
      </c>
      <c r="DI6" s="3">
        <f>+IF(DI4&gt;=Input!$F17,1,0)</f>
        <v>1</v>
      </c>
      <c r="DJ6" s="3">
        <f>+IF(DJ4&gt;=Input!$F17,1,0)</f>
        <v>1</v>
      </c>
      <c r="DK6" s="3">
        <f>+IF(DK4&gt;=Input!$F17,1,0)</f>
        <v>1</v>
      </c>
      <c r="DL6" s="3">
        <f>+IF(DL4&gt;=Input!$F17,1,0)</f>
        <v>1</v>
      </c>
      <c r="DM6" s="3">
        <f>+IF(DM4&gt;=Input!$F17,1,0)</f>
        <v>1</v>
      </c>
      <c r="DN6" s="3">
        <f>+IF(DN4&gt;=Input!$F17,1,0)</f>
        <v>1</v>
      </c>
      <c r="DO6" s="3">
        <f>+IF(DO4&gt;=Input!$F17,1,0)</f>
        <v>1</v>
      </c>
      <c r="DP6" s="3">
        <f>+IF(DP4&gt;=Input!$F17,1,0)</f>
        <v>1</v>
      </c>
      <c r="DQ6" s="3">
        <f>+IF(DQ4&gt;=Input!$F17,1,0)</f>
        <v>1</v>
      </c>
      <c r="DR6" s="3">
        <f>+IF(DR4&gt;=Input!$F17,1,0)</f>
        <v>1</v>
      </c>
      <c r="DS6" s="3">
        <f>+IF(DS4&gt;=Input!$F17,1,0)</f>
        <v>1</v>
      </c>
    </row>
    <row r="7" spans="1:16383" ht="14.25" hidden="1" customHeight="1" outlineLevel="1" x14ac:dyDescent="0.15">
      <c r="A7" s="3" t="s">
        <v>110</v>
      </c>
      <c r="B7" s="23" t="s">
        <v>59</v>
      </c>
      <c r="C7" s="3"/>
      <c r="D7" s="3">
        <f>+IF(MONTH(D4)=MONTH(FirstFiscalMonth),1,#REF!+1)</f>
        <v>1</v>
      </c>
      <c r="E7" s="3">
        <f t="shared" ref="E7:AJ7" si="4">+IF(MONTH(E4)=MONTH(FirstFiscalMonth),1,D7+1)</f>
        <v>2</v>
      </c>
      <c r="F7" s="3">
        <f t="shared" si="4"/>
        <v>3</v>
      </c>
      <c r="G7" s="3">
        <f t="shared" si="4"/>
        <v>4</v>
      </c>
      <c r="H7" s="3">
        <f t="shared" si="4"/>
        <v>5</v>
      </c>
      <c r="I7" s="3">
        <f t="shared" si="4"/>
        <v>6</v>
      </c>
      <c r="J7" s="3">
        <f t="shared" si="4"/>
        <v>7</v>
      </c>
      <c r="K7" s="3">
        <f t="shared" si="4"/>
        <v>8</v>
      </c>
      <c r="L7" s="3">
        <f t="shared" si="4"/>
        <v>9</v>
      </c>
      <c r="M7" s="3">
        <f t="shared" si="4"/>
        <v>10</v>
      </c>
      <c r="N7" s="3">
        <f t="shared" si="4"/>
        <v>11</v>
      </c>
      <c r="O7" s="3">
        <f t="shared" si="4"/>
        <v>12</v>
      </c>
      <c r="P7" s="3">
        <f t="shared" si="4"/>
        <v>1</v>
      </c>
      <c r="Q7" s="3">
        <f t="shared" si="4"/>
        <v>2</v>
      </c>
      <c r="R7" s="3">
        <f t="shared" si="4"/>
        <v>3</v>
      </c>
      <c r="S7" s="3">
        <f t="shared" si="4"/>
        <v>4</v>
      </c>
      <c r="T7" s="3">
        <f t="shared" si="4"/>
        <v>5</v>
      </c>
      <c r="U7" s="3">
        <f t="shared" si="4"/>
        <v>6</v>
      </c>
      <c r="V7" s="3">
        <f t="shared" si="4"/>
        <v>7</v>
      </c>
      <c r="W7" s="3">
        <f t="shared" si="4"/>
        <v>8</v>
      </c>
      <c r="X7" s="3">
        <f t="shared" si="4"/>
        <v>9</v>
      </c>
      <c r="Y7" s="3">
        <f t="shared" si="4"/>
        <v>10</v>
      </c>
      <c r="Z7" s="3">
        <f t="shared" si="4"/>
        <v>11</v>
      </c>
      <c r="AA7" s="3">
        <f t="shared" si="4"/>
        <v>12</v>
      </c>
      <c r="AB7" s="3">
        <f t="shared" si="4"/>
        <v>1</v>
      </c>
      <c r="AC7" s="3">
        <f t="shared" si="4"/>
        <v>2</v>
      </c>
      <c r="AD7" s="3">
        <f t="shared" si="4"/>
        <v>3</v>
      </c>
      <c r="AE7" s="3">
        <f t="shared" si="4"/>
        <v>4</v>
      </c>
      <c r="AF7" s="3">
        <f t="shared" si="4"/>
        <v>5</v>
      </c>
      <c r="AG7" s="3">
        <f t="shared" si="4"/>
        <v>6</v>
      </c>
      <c r="AH7" s="3">
        <f t="shared" si="4"/>
        <v>7</v>
      </c>
      <c r="AI7" s="3">
        <f t="shared" si="4"/>
        <v>8</v>
      </c>
      <c r="AJ7" s="3">
        <f t="shared" si="4"/>
        <v>9</v>
      </c>
      <c r="AK7" s="3">
        <f t="shared" ref="AK7:BP7" si="5">+IF(MONTH(AK4)=MONTH(FirstFiscalMonth),1,AJ7+1)</f>
        <v>10</v>
      </c>
      <c r="AL7" s="3">
        <f t="shared" si="5"/>
        <v>11</v>
      </c>
      <c r="AM7" s="3">
        <f t="shared" si="5"/>
        <v>12</v>
      </c>
      <c r="AN7" s="3">
        <f t="shared" si="5"/>
        <v>1</v>
      </c>
      <c r="AO7" s="3">
        <f t="shared" si="5"/>
        <v>2</v>
      </c>
      <c r="AP7" s="3">
        <f t="shared" si="5"/>
        <v>3</v>
      </c>
      <c r="AQ7" s="3">
        <f t="shared" si="5"/>
        <v>4</v>
      </c>
      <c r="AR7" s="3">
        <f t="shared" si="5"/>
        <v>5</v>
      </c>
      <c r="AS7" s="3">
        <f t="shared" si="5"/>
        <v>6</v>
      </c>
      <c r="AT7" s="3">
        <f t="shared" si="5"/>
        <v>7</v>
      </c>
      <c r="AU7" s="3">
        <f t="shared" si="5"/>
        <v>8</v>
      </c>
      <c r="AV7" s="3">
        <f t="shared" si="5"/>
        <v>9</v>
      </c>
      <c r="AW7" s="3">
        <f t="shared" si="5"/>
        <v>10</v>
      </c>
      <c r="AX7" s="3">
        <f t="shared" si="5"/>
        <v>11</v>
      </c>
      <c r="AY7" s="3">
        <f t="shared" si="5"/>
        <v>12</v>
      </c>
      <c r="AZ7" s="3">
        <f t="shared" si="5"/>
        <v>1</v>
      </c>
      <c r="BA7" s="3">
        <f t="shared" si="5"/>
        <v>2</v>
      </c>
      <c r="BB7" s="3">
        <f t="shared" si="5"/>
        <v>3</v>
      </c>
      <c r="BC7" s="3">
        <f t="shared" si="5"/>
        <v>4</v>
      </c>
      <c r="BD7" s="3">
        <f t="shared" si="5"/>
        <v>5</v>
      </c>
      <c r="BE7" s="3">
        <f t="shared" si="5"/>
        <v>6</v>
      </c>
      <c r="BF7" s="3">
        <f t="shared" si="5"/>
        <v>7</v>
      </c>
      <c r="BG7" s="3">
        <f t="shared" si="5"/>
        <v>8</v>
      </c>
      <c r="BH7" s="3">
        <f t="shared" si="5"/>
        <v>9</v>
      </c>
      <c r="BI7" s="3">
        <f t="shared" si="5"/>
        <v>10</v>
      </c>
      <c r="BJ7" s="3">
        <f t="shared" si="5"/>
        <v>11</v>
      </c>
      <c r="BK7" s="3">
        <f t="shared" si="5"/>
        <v>12</v>
      </c>
      <c r="BL7" s="3">
        <f t="shared" si="5"/>
        <v>1</v>
      </c>
      <c r="BM7" s="3">
        <f t="shared" si="5"/>
        <v>2</v>
      </c>
      <c r="BN7" s="3">
        <f t="shared" si="5"/>
        <v>3</v>
      </c>
      <c r="BO7" s="3">
        <f t="shared" si="5"/>
        <v>4</v>
      </c>
      <c r="BP7" s="3">
        <f t="shared" si="5"/>
        <v>5</v>
      </c>
      <c r="BQ7" s="3">
        <f t="shared" ref="BQ7:CV7" si="6">+IF(MONTH(BQ4)=MONTH(FirstFiscalMonth),1,BP7+1)</f>
        <v>6</v>
      </c>
      <c r="BR7" s="3">
        <f t="shared" si="6"/>
        <v>7</v>
      </c>
      <c r="BS7" s="3">
        <f t="shared" si="6"/>
        <v>8</v>
      </c>
      <c r="BT7" s="3">
        <f t="shared" si="6"/>
        <v>9</v>
      </c>
      <c r="BU7" s="3">
        <f t="shared" si="6"/>
        <v>10</v>
      </c>
      <c r="BV7" s="3">
        <f t="shared" si="6"/>
        <v>11</v>
      </c>
      <c r="BW7" s="3">
        <f t="shared" si="6"/>
        <v>12</v>
      </c>
      <c r="BX7" s="3">
        <f t="shared" si="6"/>
        <v>1</v>
      </c>
      <c r="BY7" s="3">
        <f t="shared" si="6"/>
        <v>2</v>
      </c>
      <c r="BZ7" s="3">
        <f t="shared" si="6"/>
        <v>3</v>
      </c>
      <c r="CA7" s="3">
        <f t="shared" si="6"/>
        <v>4</v>
      </c>
      <c r="CB7" s="3">
        <f t="shared" si="6"/>
        <v>5</v>
      </c>
      <c r="CC7" s="3">
        <f t="shared" si="6"/>
        <v>6</v>
      </c>
      <c r="CD7" s="3">
        <f t="shared" si="6"/>
        <v>7</v>
      </c>
      <c r="CE7" s="3">
        <f t="shared" si="6"/>
        <v>8</v>
      </c>
      <c r="CF7" s="3">
        <f t="shared" si="6"/>
        <v>9</v>
      </c>
      <c r="CG7" s="3">
        <f t="shared" si="6"/>
        <v>10</v>
      </c>
      <c r="CH7" s="3">
        <f t="shared" si="6"/>
        <v>11</v>
      </c>
      <c r="CI7" s="3">
        <f t="shared" si="6"/>
        <v>12</v>
      </c>
      <c r="CJ7" s="3">
        <f t="shared" si="6"/>
        <v>1</v>
      </c>
      <c r="CK7" s="3">
        <f t="shared" si="6"/>
        <v>2</v>
      </c>
      <c r="CL7" s="3">
        <f t="shared" si="6"/>
        <v>3</v>
      </c>
      <c r="CM7" s="3">
        <f t="shared" si="6"/>
        <v>4</v>
      </c>
      <c r="CN7" s="3">
        <f t="shared" si="6"/>
        <v>5</v>
      </c>
      <c r="CO7" s="3">
        <f t="shared" si="6"/>
        <v>6</v>
      </c>
      <c r="CP7" s="3">
        <f t="shared" si="6"/>
        <v>7</v>
      </c>
      <c r="CQ7" s="3">
        <f t="shared" si="6"/>
        <v>8</v>
      </c>
      <c r="CR7" s="3">
        <f t="shared" si="6"/>
        <v>9</v>
      </c>
      <c r="CS7" s="3">
        <f t="shared" si="6"/>
        <v>10</v>
      </c>
      <c r="CT7" s="3">
        <f t="shared" si="6"/>
        <v>11</v>
      </c>
      <c r="CU7" s="3">
        <f t="shared" si="6"/>
        <v>12</v>
      </c>
      <c r="CV7" s="3">
        <f t="shared" si="6"/>
        <v>1</v>
      </c>
      <c r="CW7" s="3">
        <f t="shared" ref="CW7:DS7" si="7">+IF(MONTH(CW4)=MONTH(FirstFiscalMonth),1,CV7+1)</f>
        <v>2</v>
      </c>
      <c r="CX7" s="3">
        <f t="shared" si="7"/>
        <v>3</v>
      </c>
      <c r="CY7" s="3">
        <f t="shared" si="7"/>
        <v>4</v>
      </c>
      <c r="CZ7" s="3">
        <f t="shared" si="7"/>
        <v>5</v>
      </c>
      <c r="DA7" s="3">
        <f t="shared" si="7"/>
        <v>6</v>
      </c>
      <c r="DB7" s="3">
        <f t="shared" si="7"/>
        <v>7</v>
      </c>
      <c r="DC7" s="3">
        <f t="shared" si="7"/>
        <v>8</v>
      </c>
      <c r="DD7" s="3">
        <f t="shared" si="7"/>
        <v>9</v>
      </c>
      <c r="DE7" s="3">
        <f t="shared" si="7"/>
        <v>10</v>
      </c>
      <c r="DF7" s="3">
        <f t="shared" si="7"/>
        <v>11</v>
      </c>
      <c r="DG7" s="3">
        <f t="shared" si="7"/>
        <v>12</v>
      </c>
      <c r="DH7" s="3">
        <f t="shared" si="7"/>
        <v>1</v>
      </c>
      <c r="DI7" s="3">
        <f t="shared" si="7"/>
        <v>2</v>
      </c>
      <c r="DJ7" s="3">
        <f t="shared" si="7"/>
        <v>3</v>
      </c>
      <c r="DK7" s="3">
        <f t="shared" si="7"/>
        <v>4</v>
      </c>
      <c r="DL7" s="3">
        <f t="shared" si="7"/>
        <v>5</v>
      </c>
      <c r="DM7" s="3">
        <f t="shared" si="7"/>
        <v>6</v>
      </c>
      <c r="DN7" s="3">
        <f t="shared" si="7"/>
        <v>7</v>
      </c>
      <c r="DO7" s="3">
        <f t="shared" si="7"/>
        <v>8</v>
      </c>
      <c r="DP7" s="3">
        <f t="shared" si="7"/>
        <v>9</v>
      </c>
      <c r="DQ7" s="3">
        <f t="shared" si="7"/>
        <v>10</v>
      </c>
      <c r="DR7" s="3">
        <f t="shared" si="7"/>
        <v>11</v>
      </c>
      <c r="DS7" s="3">
        <f t="shared" si="7"/>
        <v>12</v>
      </c>
    </row>
    <row r="8" spans="1:16383" ht="14.25" hidden="1" customHeight="1" outlineLevel="1" x14ac:dyDescent="0.15">
      <c r="A8" s="3"/>
      <c r="B8" s="2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row>
    <row r="9" spans="1:16383" ht="14.25" customHeight="1" collapsed="1" x14ac:dyDescent="0.15">
      <c r="A9" s="7" t="s">
        <v>1</v>
      </c>
      <c r="B9" s="2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86"/>
      <c r="DI9" s="3"/>
      <c r="DJ9" s="3"/>
      <c r="DK9" s="3"/>
      <c r="DL9" s="3"/>
      <c r="DM9" s="3"/>
      <c r="DN9" s="3"/>
      <c r="DO9" s="3"/>
      <c r="DP9" s="3"/>
      <c r="DQ9" s="3"/>
      <c r="DR9" s="3"/>
      <c r="DS9" s="3"/>
    </row>
    <row r="10" spans="1:16383" ht="14.25" customHeight="1" x14ac:dyDescent="0.15">
      <c r="A10" s="7"/>
      <c r="B10" s="2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86"/>
      <c r="DI10" s="3"/>
      <c r="DJ10" s="3"/>
      <c r="DK10" s="3"/>
      <c r="DL10" s="3"/>
      <c r="DM10" s="3"/>
      <c r="DN10" s="3"/>
      <c r="DO10" s="3"/>
      <c r="DP10" s="3"/>
      <c r="DQ10" s="3"/>
      <c r="DR10" s="3"/>
      <c r="DS10" s="3"/>
    </row>
    <row r="11" spans="1:16383" s="701" customFormat="1" ht="18" x14ac:dyDescent="0.2">
      <c r="A11" s="785" t="s">
        <v>111</v>
      </c>
      <c r="B11" s="786"/>
      <c r="C11" s="786"/>
      <c r="D11" s="787">
        <f t="shared" ref="D11:DS11" si="8">+D$4</f>
        <v>45688</v>
      </c>
      <c r="E11" s="787">
        <f t="shared" si="8"/>
        <v>45716</v>
      </c>
      <c r="F11" s="787">
        <f t="shared" si="8"/>
        <v>45747</v>
      </c>
      <c r="G11" s="787">
        <f t="shared" si="8"/>
        <v>45777</v>
      </c>
      <c r="H11" s="787">
        <f t="shared" si="8"/>
        <v>45808</v>
      </c>
      <c r="I11" s="787">
        <f t="shared" si="8"/>
        <v>45838</v>
      </c>
      <c r="J11" s="787">
        <f t="shared" si="8"/>
        <v>45869</v>
      </c>
      <c r="K11" s="787">
        <f t="shared" si="8"/>
        <v>45900</v>
      </c>
      <c r="L11" s="787">
        <f t="shared" si="8"/>
        <v>45930</v>
      </c>
      <c r="M11" s="787">
        <f t="shared" si="8"/>
        <v>45961</v>
      </c>
      <c r="N11" s="787">
        <f t="shared" si="8"/>
        <v>45991</v>
      </c>
      <c r="O11" s="787">
        <f t="shared" si="8"/>
        <v>46022</v>
      </c>
      <c r="P11" s="787">
        <f t="shared" si="8"/>
        <v>46053</v>
      </c>
      <c r="Q11" s="787">
        <f t="shared" si="8"/>
        <v>46081</v>
      </c>
      <c r="R11" s="787">
        <f t="shared" si="8"/>
        <v>46112</v>
      </c>
      <c r="S11" s="787">
        <f t="shared" si="8"/>
        <v>46142</v>
      </c>
      <c r="T11" s="787">
        <f t="shared" si="8"/>
        <v>46173</v>
      </c>
      <c r="U11" s="787">
        <f t="shared" si="8"/>
        <v>46203</v>
      </c>
      <c r="V11" s="787">
        <f t="shared" si="8"/>
        <v>46234</v>
      </c>
      <c r="W11" s="787">
        <f t="shared" si="8"/>
        <v>46265</v>
      </c>
      <c r="X11" s="787">
        <f t="shared" si="8"/>
        <v>46295</v>
      </c>
      <c r="Y11" s="787">
        <f t="shared" si="8"/>
        <v>46326</v>
      </c>
      <c r="Z11" s="787">
        <f t="shared" si="8"/>
        <v>46356</v>
      </c>
      <c r="AA11" s="787">
        <f t="shared" si="8"/>
        <v>46387</v>
      </c>
      <c r="AB11" s="787">
        <f t="shared" si="8"/>
        <v>46418</v>
      </c>
      <c r="AC11" s="787">
        <f t="shared" si="8"/>
        <v>46446</v>
      </c>
      <c r="AD11" s="787">
        <f t="shared" si="8"/>
        <v>46477</v>
      </c>
      <c r="AE11" s="787">
        <f t="shared" si="8"/>
        <v>46507</v>
      </c>
      <c r="AF11" s="787">
        <f t="shared" si="8"/>
        <v>46538</v>
      </c>
      <c r="AG11" s="787">
        <f t="shared" si="8"/>
        <v>46568</v>
      </c>
      <c r="AH11" s="787">
        <f t="shared" si="8"/>
        <v>46599</v>
      </c>
      <c r="AI11" s="787">
        <f t="shared" si="8"/>
        <v>46630</v>
      </c>
      <c r="AJ11" s="787">
        <f t="shared" si="8"/>
        <v>46660</v>
      </c>
      <c r="AK11" s="787">
        <f t="shared" si="8"/>
        <v>46691</v>
      </c>
      <c r="AL11" s="787">
        <f t="shared" si="8"/>
        <v>46721</v>
      </c>
      <c r="AM11" s="787">
        <f t="shared" si="8"/>
        <v>46752</v>
      </c>
      <c r="AN11" s="787">
        <f t="shared" si="8"/>
        <v>46783</v>
      </c>
      <c r="AO11" s="787">
        <f t="shared" si="8"/>
        <v>46812</v>
      </c>
      <c r="AP11" s="787">
        <f t="shared" si="8"/>
        <v>46843</v>
      </c>
      <c r="AQ11" s="787">
        <f t="shared" si="8"/>
        <v>46873</v>
      </c>
      <c r="AR11" s="787">
        <f t="shared" si="8"/>
        <v>46904</v>
      </c>
      <c r="AS11" s="787">
        <f t="shared" si="8"/>
        <v>46934</v>
      </c>
      <c r="AT11" s="787">
        <f t="shared" si="8"/>
        <v>46965</v>
      </c>
      <c r="AU11" s="787">
        <f t="shared" si="8"/>
        <v>46996</v>
      </c>
      <c r="AV11" s="787">
        <f t="shared" si="8"/>
        <v>47026</v>
      </c>
      <c r="AW11" s="787">
        <f t="shared" si="8"/>
        <v>47057</v>
      </c>
      <c r="AX11" s="787">
        <f t="shared" si="8"/>
        <v>47087</v>
      </c>
      <c r="AY11" s="787">
        <f t="shared" si="8"/>
        <v>47118</v>
      </c>
      <c r="AZ11" s="787">
        <f t="shared" si="8"/>
        <v>47149</v>
      </c>
      <c r="BA11" s="787">
        <f t="shared" si="8"/>
        <v>47177</v>
      </c>
      <c r="BB11" s="787">
        <f t="shared" si="8"/>
        <v>47208</v>
      </c>
      <c r="BC11" s="787">
        <f t="shared" si="8"/>
        <v>47238</v>
      </c>
      <c r="BD11" s="787">
        <f t="shared" si="8"/>
        <v>47269</v>
      </c>
      <c r="BE11" s="787">
        <f t="shared" si="8"/>
        <v>47299</v>
      </c>
      <c r="BF11" s="787">
        <f t="shared" si="8"/>
        <v>47330</v>
      </c>
      <c r="BG11" s="787">
        <f t="shared" si="8"/>
        <v>47361</v>
      </c>
      <c r="BH11" s="787">
        <f t="shared" si="8"/>
        <v>47391</v>
      </c>
      <c r="BI11" s="787">
        <f t="shared" si="8"/>
        <v>47422</v>
      </c>
      <c r="BJ11" s="787">
        <f t="shared" si="8"/>
        <v>47452</v>
      </c>
      <c r="BK11" s="787">
        <f t="shared" si="8"/>
        <v>47483</v>
      </c>
      <c r="BL11" s="787">
        <f t="shared" si="8"/>
        <v>47514</v>
      </c>
      <c r="BM11" s="787">
        <f t="shared" si="8"/>
        <v>47542</v>
      </c>
      <c r="BN11" s="787">
        <f t="shared" si="8"/>
        <v>47573</v>
      </c>
      <c r="BO11" s="787">
        <f t="shared" si="8"/>
        <v>47603</v>
      </c>
      <c r="BP11" s="787">
        <f t="shared" si="8"/>
        <v>47634</v>
      </c>
      <c r="BQ11" s="787">
        <f t="shared" si="8"/>
        <v>47664</v>
      </c>
      <c r="BR11" s="787">
        <f t="shared" si="8"/>
        <v>47695</v>
      </c>
      <c r="BS11" s="787">
        <f t="shared" si="8"/>
        <v>47726</v>
      </c>
      <c r="BT11" s="787">
        <f t="shared" si="8"/>
        <v>47756</v>
      </c>
      <c r="BU11" s="787">
        <f t="shared" si="8"/>
        <v>47787</v>
      </c>
      <c r="BV11" s="787">
        <f t="shared" si="8"/>
        <v>47817</v>
      </c>
      <c r="BW11" s="787">
        <f t="shared" si="8"/>
        <v>47848</v>
      </c>
      <c r="BX11" s="787">
        <f t="shared" si="8"/>
        <v>47879</v>
      </c>
      <c r="BY11" s="787">
        <f t="shared" si="8"/>
        <v>47907</v>
      </c>
      <c r="BZ11" s="787">
        <f t="shared" si="8"/>
        <v>47938</v>
      </c>
      <c r="CA11" s="787">
        <f t="shared" si="8"/>
        <v>47968</v>
      </c>
      <c r="CB11" s="787">
        <f t="shared" si="8"/>
        <v>47999</v>
      </c>
      <c r="CC11" s="787">
        <f t="shared" si="8"/>
        <v>48029</v>
      </c>
      <c r="CD11" s="787">
        <f t="shared" si="8"/>
        <v>48060</v>
      </c>
      <c r="CE11" s="787">
        <f t="shared" si="8"/>
        <v>48091</v>
      </c>
      <c r="CF11" s="787">
        <f t="shared" si="8"/>
        <v>48121</v>
      </c>
      <c r="CG11" s="787">
        <f t="shared" si="8"/>
        <v>48152</v>
      </c>
      <c r="CH11" s="787">
        <f t="shared" si="8"/>
        <v>48182</v>
      </c>
      <c r="CI11" s="787">
        <f t="shared" si="8"/>
        <v>48213</v>
      </c>
      <c r="CJ11" s="787">
        <f t="shared" si="8"/>
        <v>48244</v>
      </c>
      <c r="CK11" s="787">
        <f t="shared" si="8"/>
        <v>48273</v>
      </c>
      <c r="CL11" s="787">
        <f t="shared" si="8"/>
        <v>48304</v>
      </c>
      <c r="CM11" s="787">
        <f t="shared" si="8"/>
        <v>48334</v>
      </c>
      <c r="CN11" s="787">
        <f t="shared" si="8"/>
        <v>48365</v>
      </c>
      <c r="CO11" s="787">
        <f t="shared" si="8"/>
        <v>48395</v>
      </c>
      <c r="CP11" s="787">
        <f t="shared" si="8"/>
        <v>48426</v>
      </c>
      <c r="CQ11" s="787">
        <f t="shared" si="8"/>
        <v>48457</v>
      </c>
      <c r="CR11" s="787">
        <f t="shared" si="8"/>
        <v>48487</v>
      </c>
      <c r="CS11" s="787">
        <f t="shared" si="8"/>
        <v>48518</v>
      </c>
      <c r="CT11" s="787">
        <f t="shared" si="8"/>
        <v>48548</v>
      </c>
      <c r="CU11" s="787">
        <f t="shared" si="8"/>
        <v>48579</v>
      </c>
      <c r="CV11" s="787">
        <f t="shared" si="8"/>
        <v>48610</v>
      </c>
      <c r="CW11" s="787">
        <f t="shared" si="8"/>
        <v>48638</v>
      </c>
      <c r="CX11" s="787">
        <f t="shared" si="8"/>
        <v>48669</v>
      </c>
      <c r="CY11" s="787">
        <f t="shared" si="8"/>
        <v>48699</v>
      </c>
      <c r="CZ11" s="787">
        <f t="shared" si="8"/>
        <v>48730</v>
      </c>
      <c r="DA11" s="787">
        <f t="shared" si="8"/>
        <v>48760</v>
      </c>
      <c r="DB11" s="787">
        <f t="shared" si="8"/>
        <v>48791</v>
      </c>
      <c r="DC11" s="787">
        <f t="shared" si="8"/>
        <v>48822</v>
      </c>
      <c r="DD11" s="787">
        <f t="shared" si="8"/>
        <v>48852</v>
      </c>
      <c r="DE11" s="787">
        <f t="shared" si="8"/>
        <v>48883</v>
      </c>
      <c r="DF11" s="787">
        <f t="shared" si="8"/>
        <v>48913</v>
      </c>
      <c r="DG11" s="787">
        <f t="shared" si="8"/>
        <v>48944</v>
      </c>
      <c r="DH11" s="787">
        <f t="shared" si="8"/>
        <v>48975</v>
      </c>
      <c r="DI11" s="787">
        <f t="shared" si="8"/>
        <v>49003</v>
      </c>
      <c r="DJ11" s="787">
        <f t="shared" si="8"/>
        <v>49034</v>
      </c>
      <c r="DK11" s="787">
        <f t="shared" si="8"/>
        <v>49064</v>
      </c>
      <c r="DL11" s="787">
        <f t="shared" si="8"/>
        <v>49095</v>
      </c>
      <c r="DM11" s="787">
        <f t="shared" si="8"/>
        <v>49125</v>
      </c>
      <c r="DN11" s="787">
        <f t="shared" si="8"/>
        <v>49156</v>
      </c>
      <c r="DO11" s="787">
        <f t="shared" si="8"/>
        <v>49187</v>
      </c>
      <c r="DP11" s="787">
        <f t="shared" si="8"/>
        <v>49217</v>
      </c>
      <c r="DQ11" s="787">
        <f t="shared" si="8"/>
        <v>49248</v>
      </c>
      <c r="DR11" s="787">
        <f t="shared" si="8"/>
        <v>49278</v>
      </c>
      <c r="DS11" s="787">
        <f t="shared" si="8"/>
        <v>49309</v>
      </c>
      <c r="DT11" s="481"/>
      <c r="DU11" s="481"/>
      <c r="DV11" s="481"/>
      <c r="DW11" s="481"/>
      <c r="DX11" s="481"/>
      <c r="DY11" s="481"/>
      <c r="DZ11" s="481"/>
      <c r="EA11" s="481"/>
      <c r="EB11" s="481"/>
      <c r="EC11" s="481"/>
      <c r="ED11" s="481"/>
      <c r="EE11" s="481"/>
      <c r="EF11" s="481"/>
      <c r="EG11" s="481"/>
      <c r="EH11" s="481"/>
      <c r="EI11" s="481"/>
      <c r="EJ11" s="481"/>
      <c r="EK11" s="481"/>
      <c r="EL11" s="481"/>
      <c r="EM11" s="481"/>
      <c r="EN11" s="481"/>
      <c r="EO11" s="481"/>
      <c r="EP11" s="481"/>
      <c r="EQ11" s="481"/>
      <c r="ER11" s="481"/>
      <c r="ES11" s="481"/>
      <c r="ET11" s="481"/>
      <c r="EU11" s="481"/>
      <c r="EV11" s="481"/>
      <c r="EW11" s="481"/>
      <c r="EX11" s="481"/>
      <c r="EY11" s="481"/>
      <c r="EZ11" s="481"/>
      <c r="FA11" s="481"/>
      <c r="FB11" s="481"/>
      <c r="FC11" s="481"/>
      <c r="FD11" s="481"/>
      <c r="FE11" s="481"/>
      <c r="FF11" s="481"/>
      <c r="FG11" s="481"/>
      <c r="FH11" s="481"/>
      <c r="FI11" s="481"/>
      <c r="FJ11" s="481"/>
      <c r="FK11" s="481"/>
      <c r="FL11" s="481"/>
      <c r="FM11" s="481"/>
      <c r="FN11" s="481"/>
      <c r="FO11" s="481"/>
      <c r="FP11" s="481"/>
      <c r="FQ11" s="481"/>
      <c r="FR11" s="481"/>
      <c r="FS11" s="481"/>
      <c r="FT11" s="481"/>
      <c r="FU11" s="481"/>
      <c r="FV11" s="481"/>
      <c r="FW11" s="481"/>
      <c r="FX11" s="481"/>
      <c r="FY11" s="481"/>
      <c r="FZ11" s="481"/>
      <c r="GA11" s="481"/>
      <c r="GB11" s="481"/>
      <c r="GC11" s="481"/>
      <c r="GD11" s="481"/>
      <c r="GE11" s="481"/>
      <c r="GF11" s="481"/>
      <c r="GG11" s="481"/>
      <c r="GH11" s="481"/>
      <c r="GI11" s="481"/>
      <c r="GJ11" s="481"/>
      <c r="GK11" s="481"/>
      <c r="GL11" s="481"/>
      <c r="GM11" s="481"/>
      <c r="GN11" s="481"/>
      <c r="GO11" s="481"/>
      <c r="GP11" s="481"/>
      <c r="GQ11" s="481"/>
      <c r="GR11" s="481"/>
      <c r="GS11" s="481"/>
      <c r="GT11" s="481"/>
      <c r="GU11" s="481"/>
      <c r="GV11" s="481"/>
      <c r="GW11" s="481"/>
      <c r="GX11" s="481"/>
      <c r="GY11" s="481"/>
      <c r="GZ11" s="481"/>
      <c r="HA11" s="481"/>
      <c r="HB11" s="481"/>
      <c r="HC11" s="481"/>
      <c r="HD11" s="481"/>
      <c r="HE11" s="481"/>
      <c r="HF11" s="481"/>
      <c r="HG11" s="481"/>
      <c r="HH11" s="481"/>
      <c r="HI11" s="481"/>
      <c r="HJ11" s="481"/>
      <c r="HK11" s="481"/>
      <c r="HL11" s="481"/>
      <c r="HM11" s="481"/>
      <c r="HN11" s="481"/>
      <c r="HO11" s="481"/>
      <c r="HP11" s="481"/>
      <c r="HQ11" s="481"/>
      <c r="HR11" s="481"/>
      <c r="HS11" s="481"/>
      <c r="HT11" s="481"/>
      <c r="HU11" s="481"/>
      <c r="HV11" s="481"/>
      <c r="HW11" s="481"/>
      <c r="HX11" s="481"/>
      <c r="HY11" s="481"/>
      <c r="HZ11" s="481"/>
      <c r="IA11" s="481"/>
      <c r="IB11" s="481"/>
      <c r="IC11" s="481"/>
      <c r="ID11" s="481"/>
      <c r="IE11" s="481"/>
      <c r="IF11" s="481"/>
      <c r="IG11" s="481"/>
      <c r="IH11" s="481"/>
      <c r="II11" s="481"/>
      <c r="IJ11" s="481"/>
      <c r="IK11" s="481"/>
      <c r="IL11" s="481"/>
      <c r="IM11" s="481"/>
      <c r="IN11" s="481"/>
      <c r="IO11" s="481"/>
      <c r="IP11" s="481"/>
      <c r="IQ11" s="481"/>
      <c r="IR11" s="481"/>
      <c r="IS11" s="481"/>
      <c r="IT11" s="481"/>
      <c r="IU11" s="481"/>
      <c r="IV11" s="481"/>
      <c r="IW11" s="481"/>
      <c r="IX11" s="481"/>
      <c r="IY11" s="481"/>
      <c r="IZ11" s="481"/>
      <c r="JA11" s="481"/>
      <c r="JB11" s="481"/>
      <c r="JC11" s="481"/>
      <c r="JD11" s="481"/>
      <c r="JE11" s="481"/>
      <c r="JF11" s="481"/>
      <c r="JG11" s="481"/>
      <c r="JH11" s="481"/>
      <c r="JI11" s="481"/>
      <c r="JJ11" s="481"/>
      <c r="JK11" s="481"/>
      <c r="JL11" s="481"/>
      <c r="JM11" s="481"/>
      <c r="JN11" s="481"/>
      <c r="JO11" s="481"/>
      <c r="JP11" s="481"/>
      <c r="JQ11" s="481"/>
      <c r="JR11" s="481"/>
      <c r="JS11" s="481"/>
      <c r="JT11" s="481"/>
      <c r="JU11" s="481"/>
      <c r="JV11" s="481"/>
      <c r="JW11" s="481"/>
      <c r="JX11" s="481"/>
      <c r="JY11" s="481"/>
      <c r="JZ11" s="481"/>
      <c r="KA11" s="481"/>
      <c r="KB11" s="481"/>
      <c r="KC11" s="481"/>
      <c r="KD11" s="481"/>
      <c r="KE11" s="481"/>
      <c r="KF11" s="481"/>
      <c r="KG11" s="481"/>
      <c r="KH11" s="481"/>
      <c r="KI11" s="481"/>
      <c r="KJ11" s="481"/>
      <c r="KK11" s="481"/>
      <c r="KL11" s="481"/>
      <c r="KM11" s="481"/>
      <c r="KN11" s="481"/>
      <c r="KO11" s="481"/>
      <c r="KP11" s="481"/>
      <c r="KQ11" s="481"/>
      <c r="KR11" s="481"/>
      <c r="KS11" s="481"/>
      <c r="KT11" s="481"/>
      <c r="KU11" s="481"/>
      <c r="KV11" s="481"/>
      <c r="KW11" s="481"/>
      <c r="KX11" s="481"/>
      <c r="KY11" s="481"/>
      <c r="KZ11" s="481"/>
      <c r="LA11" s="481"/>
      <c r="LB11" s="481"/>
      <c r="LC11" s="481"/>
      <c r="LD11" s="481"/>
      <c r="LE11" s="481"/>
      <c r="LF11" s="481"/>
      <c r="LG11" s="481"/>
      <c r="LH11" s="481"/>
      <c r="LI11" s="481"/>
      <c r="LJ11" s="481"/>
      <c r="LK11" s="481"/>
      <c r="LL11" s="481"/>
      <c r="LM11" s="481"/>
      <c r="LN11" s="481"/>
      <c r="LO11" s="481"/>
      <c r="LP11" s="481"/>
      <c r="LQ11" s="481"/>
      <c r="LR11" s="481"/>
      <c r="LS11" s="481"/>
      <c r="LT11" s="481"/>
      <c r="LU11" s="481"/>
      <c r="LV11" s="481"/>
      <c r="LW11" s="481"/>
      <c r="LX11" s="481"/>
      <c r="LY11" s="481"/>
      <c r="LZ11" s="481"/>
      <c r="MA11" s="481"/>
      <c r="MB11" s="481"/>
      <c r="MC11" s="481"/>
      <c r="MD11" s="481"/>
      <c r="ME11" s="481"/>
      <c r="MF11" s="481"/>
      <c r="MG11" s="481"/>
      <c r="MH11" s="481"/>
      <c r="MI11" s="481"/>
      <c r="MJ11" s="481"/>
      <c r="MK11" s="481"/>
      <c r="ML11" s="481"/>
      <c r="MM11" s="481"/>
      <c r="MN11" s="481"/>
      <c r="MO11" s="481"/>
      <c r="MP11" s="481"/>
      <c r="MQ11" s="481"/>
      <c r="MR11" s="481"/>
      <c r="MS11" s="481"/>
      <c r="MT11" s="481"/>
      <c r="MU11" s="481"/>
      <c r="MV11" s="481"/>
      <c r="MW11" s="481"/>
      <c r="MX11" s="481"/>
      <c r="MY11" s="481"/>
      <c r="MZ11" s="481"/>
      <c r="NA11" s="481"/>
      <c r="NB11" s="481"/>
      <c r="NC11" s="481"/>
      <c r="ND11" s="481"/>
      <c r="NE11" s="481"/>
      <c r="NF11" s="481"/>
      <c r="NG11" s="481"/>
      <c r="NH11" s="481"/>
      <c r="NI11" s="481"/>
      <c r="NJ11" s="481"/>
      <c r="NK11" s="481"/>
      <c r="NL11" s="481"/>
      <c r="NM11" s="481"/>
      <c r="NN11" s="481"/>
      <c r="NO11" s="481"/>
      <c r="NP11" s="481"/>
      <c r="NQ11" s="481"/>
      <c r="NR11" s="481"/>
      <c r="NS11" s="481"/>
      <c r="NT11" s="481"/>
      <c r="NU11" s="481"/>
      <c r="NV11" s="481"/>
      <c r="NW11" s="481"/>
      <c r="NX11" s="481"/>
      <c r="NY11" s="481"/>
      <c r="NZ11" s="481"/>
      <c r="OA11" s="481"/>
      <c r="OB11" s="481"/>
      <c r="OC11" s="481"/>
      <c r="OD11" s="481"/>
      <c r="OE11" s="481"/>
      <c r="OF11" s="481"/>
      <c r="OG11" s="481"/>
      <c r="OH11" s="481"/>
      <c r="OI11" s="481"/>
      <c r="OJ11" s="481"/>
      <c r="OK11" s="481"/>
      <c r="OL11" s="481"/>
      <c r="OM11" s="481"/>
      <c r="ON11" s="481"/>
      <c r="OO11" s="481"/>
      <c r="OP11" s="481"/>
      <c r="OQ11" s="481"/>
      <c r="OR11" s="481"/>
      <c r="OS11" s="481"/>
      <c r="OT11" s="481"/>
      <c r="OU11" s="481"/>
      <c r="OV11" s="481"/>
      <c r="OW11" s="481"/>
      <c r="OX11" s="481"/>
      <c r="OY11" s="481"/>
      <c r="OZ11" s="481"/>
      <c r="PA11" s="481"/>
      <c r="PB11" s="481"/>
      <c r="PC11" s="481"/>
      <c r="PD11" s="481"/>
      <c r="PE11" s="481"/>
      <c r="PF11" s="481"/>
      <c r="PG11" s="481"/>
      <c r="PH11" s="481"/>
      <c r="PI11" s="481"/>
      <c r="PJ11" s="481"/>
      <c r="PK11" s="481"/>
      <c r="PL11" s="481"/>
      <c r="PM11" s="481"/>
      <c r="PN11" s="481"/>
      <c r="PO11" s="481"/>
      <c r="PP11" s="481"/>
      <c r="PQ11" s="481"/>
      <c r="PR11" s="481"/>
      <c r="PS11" s="481"/>
      <c r="PT11" s="481"/>
      <c r="PU11" s="481"/>
      <c r="PV11" s="481"/>
      <c r="PW11" s="481"/>
      <c r="PX11" s="481"/>
      <c r="PY11" s="481"/>
      <c r="PZ11" s="481"/>
      <c r="QA11" s="481"/>
      <c r="QB11" s="481"/>
      <c r="QC11" s="481"/>
      <c r="QD11" s="481"/>
      <c r="QE11" s="481"/>
      <c r="QF11" s="481"/>
      <c r="QG11" s="481"/>
      <c r="QH11" s="481"/>
      <c r="QI11" s="481"/>
      <c r="QJ11" s="481"/>
      <c r="QK11" s="481"/>
      <c r="QL11" s="481"/>
      <c r="QM11" s="481"/>
      <c r="QN11" s="481"/>
      <c r="QO11" s="481"/>
      <c r="QP11" s="481"/>
      <c r="QQ11" s="481"/>
      <c r="QR11" s="481"/>
      <c r="QS11" s="481"/>
      <c r="QT11" s="481"/>
      <c r="QU11" s="481"/>
      <c r="QV11" s="481"/>
      <c r="QW11" s="481"/>
      <c r="QX11" s="481"/>
      <c r="QY11" s="481"/>
      <c r="QZ11" s="481"/>
      <c r="RA11" s="481"/>
      <c r="RB11" s="481"/>
      <c r="RC11" s="481"/>
      <c r="RD11" s="481"/>
      <c r="RE11" s="481"/>
      <c r="RF11" s="481"/>
      <c r="RG11" s="481"/>
      <c r="RH11" s="481"/>
      <c r="RI11" s="481"/>
      <c r="RJ11" s="481"/>
      <c r="RK11" s="481"/>
      <c r="RL11" s="481"/>
      <c r="RM11" s="481"/>
      <c r="RN11" s="481"/>
      <c r="RO11" s="481"/>
      <c r="RP11" s="481"/>
      <c r="RQ11" s="481"/>
      <c r="RR11" s="481"/>
      <c r="RS11" s="481"/>
      <c r="RT11" s="481"/>
      <c r="RU11" s="481"/>
      <c r="RV11" s="481"/>
      <c r="RW11" s="481"/>
      <c r="RX11" s="481"/>
      <c r="RY11" s="481"/>
      <c r="RZ11" s="481"/>
      <c r="SA11" s="481"/>
      <c r="SB11" s="481"/>
      <c r="SC11" s="481"/>
      <c r="SD11" s="481"/>
      <c r="SE11" s="481"/>
      <c r="SF11" s="481"/>
      <c r="SG11" s="481"/>
      <c r="SH11" s="481"/>
      <c r="SI11" s="481"/>
      <c r="SJ11" s="481"/>
      <c r="SK11" s="481"/>
      <c r="SL11" s="481"/>
      <c r="SM11" s="481"/>
      <c r="SN11" s="481"/>
      <c r="SO11" s="481"/>
      <c r="SP11" s="481"/>
      <c r="SQ11" s="481"/>
      <c r="SR11" s="481"/>
      <c r="SS11" s="481"/>
      <c r="ST11" s="481"/>
      <c r="SU11" s="481"/>
      <c r="SV11" s="481"/>
      <c r="SW11" s="481"/>
      <c r="SX11" s="481"/>
      <c r="SY11" s="481"/>
      <c r="SZ11" s="481"/>
      <c r="TA11" s="481"/>
      <c r="TB11" s="481"/>
      <c r="TC11" s="481"/>
      <c r="TD11" s="481"/>
      <c r="TE11" s="481"/>
      <c r="TF11" s="481"/>
      <c r="TG11" s="481"/>
      <c r="TH11" s="481"/>
      <c r="TI11" s="481"/>
      <c r="TJ11" s="481"/>
      <c r="TK11" s="481"/>
      <c r="TL11" s="481"/>
      <c r="TM11" s="481"/>
      <c r="TN11" s="481"/>
      <c r="TO11" s="481"/>
      <c r="TP11" s="481"/>
      <c r="TQ11" s="481"/>
      <c r="TR11" s="481"/>
      <c r="TS11" s="481"/>
      <c r="TT11" s="481"/>
      <c r="TU11" s="481"/>
      <c r="TV11" s="481"/>
      <c r="TW11" s="481"/>
      <c r="TX11" s="481"/>
      <c r="TY11" s="481"/>
      <c r="TZ11" s="481"/>
      <c r="UA11" s="481"/>
      <c r="UB11" s="481"/>
      <c r="UC11" s="481"/>
      <c r="UD11" s="481"/>
      <c r="UE11" s="481"/>
      <c r="UF11" s="481"/>
      <c r="UG11" s="481"/>
      <c r="UH11" s="481"/>
      <c r="UI11" s="481"/>
      <c r="UJ11" s="481"/>
      <c r="UK11" s="481"/>
      <c r="UL11" s="481"/>
      <c r="UM11" s="481"/>
      <c r="UN11" s="481"/>
      <c r="UO11" s="481"/>
      <c r="UP11" s="481"/>
      <c r="UQ11" s="481"/>
      <c r="UR11" s="481"/>
      <c r="US11" s="481"/>
      <c r="UT11" s="481"/>
      <c r="UU11" s="481"/>
      <c r="UV11" s="481"/>
      <c r="UW11" s="481"/>
      <c r="UX11" s="481"/>
      <c r="UY11" s="481"/>
      <c r="UZ11" s="481"/>
      <c r="VA11" s="481"/>
      <c r="VB11" s="481"/>
      <c r="VC11" s="481"/>
      <c r="VD11" s="481"/>
      <c r="VE11" s="481"/>
      <c r="VF11" s="481"/>
      <c r="VG11" s="481"/>
      <c r="VH11" s="481"/>
      <c r="VI11" s="481"/>
      <c r="VJ11" s="481"/>
      <c r="VK11" s="481"/>
      <c r="VL11" s="481"/>
      <c r="VM11" s="481"/>
      <c r="VN11" s="481"/>
      <c r="VO11" s="481"/>
      <c r="VP11" s="481"/>
      <c r="VQ11" s="481"/>
      <c r="VR11" s="481"/>
      <c r="VS11" s="481"/>
      <c r="VT11" s="481"/>
      <c r="VU11" s="481"/>
      <c r="VV11" s="481"/>
      <c r="VW11" s="481"/>
      <c r="VX11" s="481"/>
      <c r="VY11" s="481"/>
      <c r="VZ11" s="481"/>
      <c r="WA11" s="481"/>
      <c r="WB11" s="481"/>
      <c r="WC11" s="481"/>
      <c r="WD11" s="481"/>
      <c r="WE11" s="481"/>
      <c r="WF11" s="481"/>
      <c r="WG11" s="481"/>
      <c r="WH11" s="481"/>
      <c r="WI11" s="481"/>
      <c r="WJ11" s="481"/>
      <c r="WK11" s="481"/>
      <c r="WL11" s="481"/>
      <c r="WM11" s="481"/>
      <c r="WN11" s="481"/>
      <c r="WO11" s="481"/>
      <c r="WP11" s="481"/>
      <c r="WQ11" s="481"/>
      <c r="WR11" s="481"/>
      <c r="WS11" s="481"/>
      <c r="WT11" s="481"/>
      <c r="WU11" s="481"/>
      <c r="WV11" s="481"/>
      <c r="WW11" s="481"/>
      <c r="WX11" s="481"/>
      <c r="WY11" s="481"/>
      <c r="WZ11" s="481"/>
      <c r="XA11" s="481"/>
      <c r="XB11" s="481"/>
      <c r="XC11" s="481"/>
      <c r="XD11" s="481"/>
      <c r="XE11" s="481"/>
      <c r="XF11" s="481"/>
      <c r="XG11" s="481"/>
      <c r="XH11" s="481"/>
      <c r="XI11" s="481"/>
      <c r="XJ11" s="481"/>
      <c r="XK11" s="481"/>
      <c r="XL11" s="481"/>
      <c r="XM11" s="481"/>
      <c r="XN11" s="481"/>
      <c r="XO11" s="481"/>
      <c r="XP11" s="481"/>
      <c r="XQ11" s="481"/>
      <c r="XR11" s="481"/>
      <c r="XS11" s="481"/>
      <c r="XT11" s="481"/>
      <c r="XU11" s="481"/>
      <c r="XV11" s="481"/>
      <c r="XW11" s="481"/>
      <c r="XX11" s="481"/>
      <c r="XY11" s="481"/>
      <c r="XZ11" s="481"/>
      <c r="YA11" s="481"/>
      <c r="YB11" s="481"/>
      <c r="YC11" s="481"/>
      <c r="YD11" s="481"/>
      <c r="YE11" s="481"/>
      <c r="YF11" s="481"/>
      <c r="YG11" s="481"/>
      <c r="YH11" s="481"/>
      <c r="YI11" s="481"/>
      <c r="YJ11" s="481"/>
      <c r="YK11" s="481"/>
      <c r="YL11" s="481"/>
      <c r="YM11" s="481"/>
      <c r="YN11" s="481"/>
      <c r="YO11" s="481"/>
      <c r="YP11" s="481"/>
      <c r="YQ11" s="481"/>
      <c r="YR11" s="481"/>
      <c r="YS11" s="481"/>
      <c r="YT11" s="481"/>
      <c r="YU11" s="481"/>
      <c r="YV11" s="481"/>
      <c r="YW11" s="481"/>
      <c r="YX11" s="481"/>
      <c r="YY11" s="481"/>
      <c r="YZ11" s="481"/>
      <c r="ZA11" s="481"/>
      <c r="ZB11" s="481"/>
      <c r="ZC11" s="481"/>
      <c r="ZD11" s="481"/>
      <c r="ZE11" s="481"/>
      <c r="ZF11" s="481"/>
      <c r="ZG11" s="481"/>
      <c r="ZH11" s="481"/>
      <c r="ZI11" s="481"/>
      <c r="ZJ11" s="481"/>
      <c r="ZK11" s="481"/>
      <c r="ZL11" s="481"/>
      <c r="ZM11" s="481"/>
      <c r="ZN11" s="481"/>
      <c r="ZO11" s="481"/>
      <c r="ZP11" s="481"/>
      <c r="ZQ11" s="481"/>
      <c r="ZR11" s="481"/>
      <c r="ZS11" s="481"/>
      <c r="ZT11" s="481"/>
      <c r="ZU11" s="481"/>
      <c r="ZV11" s="481"/>
      <c r="ZW11" s="481"/>
      <c r="ZX11" s="481"/>
      <c r="ZY11" s="481"/>
      <c r="ZZ11" s="481"/>
      <c r="AAA11" s="481"/>
      <c r="AAB11" s="481"/>
      <c r="AAC11" s="481"/>
      <c r="AAD11" s="481"/>
      <c r="AAE11" s="481"/>
      <c r="AAF11" s="481"/>
      <c r="AAG11" s="481"/>
      <c r="AAH11" s="481"/>
      <c r="AAI11" s="481"/>
      <c r="AAJ11" s="481"/>
      <c r="AAK11" s="481"/>
      <c r="AAL11" s="481"/>
      <c r="AAM11" s="481"/>
      <c r="AAN11" s="481"/>
      <c r="AAO11" s="481"/>
      <c r="AAP11" s="481"/>
      <c r="AAQ11" s="481"/>
      <c r="AAR11" s="481"/>
      <c r="AAS11" s="481"/>
      <c r="AAT11" s="481"/>
      <c r="AAU11" s="481"/>
      <c r="AAV11" s="481"/>
      <c r="AAW11" s="481"/>
      <c r="AAX11" s="481"/>
      <c r="AAY11" s="481"/>
      <c r="AAZ11" s="481"/>
      <c r="ABA11" s="481"/>
      <c r="ABB11" s="481"/>
      <c r="ABC11" s="481"/>
      <c r="ABD11" s="481"/>
      <c r="ABE11" s="481"/>
      <c r="ABF11" s="481"/>
      <c r="ABG11" s="481"/>
      <c r="ABH11" s="481"/>
      <c r="ABI11" s="481"/>
      <c r="ABJ11" s="481"/>
      <c r="ABK11" s="481"/>
      <c r="ABL11" s="481"/>
      <c r="ABM11" s="481"/>
      <c r="ABN11" s="481"/>
      <c r="ABO11" s="481"/>
      <c r="ABP11" s="481"/>
      <c r="ABQ11" s="481"/>
      <c r="ABR11" s="481"/>
      <c r="ABS11" s="481"/>
      <c r="ABT11" s="481"/>
      <c r="ABU11" s="481"/>
      <c r="ABV11" s="481"/>
      <c r="ABW11" s="481"/>
      <c r="ABX11" s="481"/>
      <c r="ABY11" s="481"/>
      <c r="ABZ11" s="481"/>
      <c r="ACA11" s="481"/>
      <c r="ACB11" s="481"/>
      <c r="ACC11" s="481"/>
      <c r="ACD11" s="481"/>
      <c r="ACE11" s="481"/>
      <c r="ACF11" s="481"/>
      <c r="ACG11" s="481"/>
      <c r="ACH11" s="481"/>
      <c r="ACI11" s="481"/>
      <c r="ACJ11" s="481"/>
      <c r="ACK11" s="481"/>
      <c r="ACL11" s="481"/>
      <c r="ACM11" s="481"/>
      <c r="ACN11" s="481"/>
      <c r="ACO11" s="481"/>
      <c r="ACP11" s="481"/>
      <c r="ACQ11" s="481"/>
      <c r="ACR11" s="481"/>
      <c r="ACS11" s="481"/>
      <c r="ACT11" s="481"/>
      <c r="ACU11" s="481"/>
      <c r="ACV11" s="481"/>
      <c r="ACW11" s="481"/>
      <c r="ACX11" s="481"/>
      <c r="ACY11" s="481"/>
      <c r="ACZ11" s="481"/>
      <c r="ADA11" s="481"/>
      <c r="ADB11" s="481"/>
      <c r="ADC11" s="481"/>
      <c r="ADD11" s="481"/>
      <c r="ADE11" s="481"/>
      <c r="ADF11" s="481"/>
      <c r="ADG11" s="481"/>
      <c r="ADH11" s="481"/>
      <c r="ADI11" s="481"/>
      <c r="ADJ11" s="481"/>
      <c r="ADK11" s="481"/>
      <c r="ADL11" s="481"/>
      <c r="ADM11" s="481"/>
      <c r="ADN11" s="481"/>
      <c r="ADO11" s="481"/>
      <c r="ADP11" s="481"/>
      <c r="ADQ11" s="481"/>
      <c r="ADR11" s="481"/>
      <c r="ADS11" s="481"/>
      <c r="ADT11" s="481"/>
      <c r="ADU11" s="481"/>
      <c r="ADV11" s="481"/>
      <c r="ADW11" s="481"/>
      <c r="ADX11" s="481"/>
      <c r="ADY11" s="481"/>
      <c r="ADZ11" s="481"/>
      <c r="AEA11" s="481"/>
      <c r="AEB11" s="481"/>
      <c r="AEC11" s="481"/>
      <c r="AED11" s="481"/>
      <c r="AEE11" s="481"/>
      <c r="AEF11" s="481"/>
      <c r="AEG11" s="481"/>
      <c r="AEH11" s="481"/>
      <c r="AEI11" s="481"/>
      <c r="AEJ11" s="481"/>
      <c r="AEK11" s="481"/>
      <c r="AEL11" s="481"/>
      <c r="AEM11" s="481"/>
      <c r="AEN11" s="481"/>
      <c r="AEO11" s="481"/>
      <c r="AEP11" s="481"/>
      <c r="AEQ11" s="481"/>
      <c r="AER11" s="481"/>
      <c r="AES11" s="481"/>
      <c r="AET11" s="481"/>
      <c r="AEU11" s="481"/>
      <c r="AEV11" s="481"/>
      <c r="AEW11" s="481"/>
      <c r="AEX11" s="481"/>
      <c r="AEY11" s="481"/>
      <c r="AEZ11" s="481"/>
      <c r="AFA11" s="481"/>
      <c r="AFB11" s="481"/>
      <c r="AFC11" s="481"/>
      <c r="AFD11" s="481"/>
      <c r="AFE11" s="481"/>
      <c r="AFF11" s="481"/>
      <c r="AFG11" s="481"/>
      <c r="AFH11" s="481"/>
      <c r="AFI11" s="481"/>
      <c r="AFJ11" s="481"/>
      <c r="AFK11" s="481"/>
      <c r="AFL11" s="481"/>
      <c r="AFM11" s="481"/>
      <c r="AFN11" s="481"/>
      <c r="AFO11" s="481"/>
      <c r="AFP11" s="481"/>
      <c r="AFQ11" s="481"/>
      <c r="AFR11" s="481"/>
      <c r="AFS11" s="481"/>
      <c r="AFT11" s="481"/>
      <c r="AFU11" s="481"/>
      <c r="AFV11" s="481"/>
      <c r="AFW11" s="481"/>
      <c r="AFX11" s="481"/>
      <c r="AFY11" s="481"/>
      <c r="AFZ11" s="481"/>
      <c r="AGA11" s="481"/>
      <c r="AGB11" s="481"/>
      <c r="AGC11" s="481"/>
      <c r="AGD11" s="481"/>
      <c r="AGE11" s="481"/>
      <c r="AGF11" s="481"/>
      <c r="AGG11" s="481"/>
      <c r="AGH11" s="481"/>
      <c r="AGI11" s="481"/>
      <c r="AGJ11" s="481"/>
      <c r="AGK11" s="481"/>
      <c r="AGL11" s="481"/>
      <c r="AGM11" s="481"/>
      <c r="AGN11" s="481"/>
      <c r="AGO11" s="481"/>
      <c r="AGP11" s="481"/>
      <c r="AGQ11" s="481"/>
      <c r="AGR11" s="481"/>
      <c r="AGS11" s="481"/>
      <c r="AGT11" s="481"/>
      <c r="AGU11" s="481"/>
      <c r="AGV11" s="481"/>
      <c r="AGW11" s="481"/>
      <c r="AGX11" s="481"/>
      <c r="AGY11" s="481"/>
      <c r="AGZ11" s="481"/>
      <c r="AHA11" s="481"/>
      <c r="AHB11" s="481"/>
      <c r="AHC11" s="481"/>
      <c r="AHD11" s="481"/>
      <c r="AHE11" s="481"/>
      <c r="AHF11" s="481"/>
      <c r="AHG11" s="481"/>
      <c r="AHH11" s="481"/>
      <c r="AHI11" s="481"/>
      <c r="AHJ11" s="481"/>
      <c r="AHK11" s="481"/>
      <c r="AHL11" s="481"/>
      <c r="AHM11" s="481"/>
      <c r="AHN11" s="481"/>
      <c r="AHO11" s="481"/>
      <c r="AHP11" s="481"/>
      <c r="AHQ11" s="481"/>
      <c r="AHR11" s="481"/>
      <c r="AHS11" s="481"/>
      <c r="AHT11" s="481"/>
      <c r="AHU11" s="481"/>
      <c r="AHV11" s="481"/>
      <c r="AHW11" s="481"/>
      <c r="AHX11" s="481"/>
      <c r="AHY11" s="481"/>
      <c r="AHZ11" s="481"/>
      <c r="AIA11" s="481"/>
      <c r="AIB11" s="481"/>
      <c r="AIC11" s="481"/>
      <c r="AID11" s="481"/>
      <c r="AIE11" s="481"/>
      <c r="AIF11" s="481"/>
      <c r="AIG11" s="481"/>
      <c r="AIH11" s="481"/>
      <c r="AII11" s="481"/>
      <c r="AIJ11" s="481"/>
      <c r="AIK11" s="481"/>
      <c r="AIL11" s="481"/>
      <c r="AIM11" s="481"/>
      <c r="AIN11" s="481"/>
      <c r="AIO11" s="481"/>
      <c r="AIP11" s="481"/>
      <c r="AIQ11" s="481"/>
      <c r="AIR11" s="481"/>
      <c r="AIS11" s="481"/>
      <c r="AIT11" s="481"/>
      <c r="AIU11" s="481"/>
      <c r="AIV11" s="481"/>
      <c r="AIW11" s="481"/>
      <c r="AIX11" s="481"/>
      <c r="AIY11" s="481"/>
      <c r="AIZ11" s="481"/>
      <c r="AJA11" s="481"/>
      <c r="AJB11" s="481"/>
      <c r="AJC11" s="481"/>
      <c r="AJD11" s="481"/>
      <c r="AJE11" s="481"/>
      <c r="AJF11" s="481"/>
      <c r="AJG11" s="481"/>
      <c r="AJH11" s="481"/>
      <c r="AJI11" s="481"/>
      <c r="AJJ11" s="481"/>
      <c r="AJK11" s="481"/>
      <c r="AJL11" s="481"/>
      <c r="AJM11" s="481"/>
      <c r="AJN11" s="481"/>
      <c r="AJO11" s="481"/>
      <c r="AJP11" s="481"/>
      <c r="AJQ11" s="481"/>
      <c r="AJR11" s="481"/>
      <c r="AJS11" s="481"/>
      <c r="AJT11" s="481"/>
      <c r="AJU11" s="481"/>
      <c r="AJV11" s="481"/>
      <c r="AJW11" s="481"/>
      <c r="AJX11" s="481"/>
      <c r="AJY11" s="481"/>
      <c r="AJZ11" s="481"/>
      <c r="AKA11" s="481"/>
      <c r="AKB11" s="481"/>
      <c r="AKC11" s="481"/>
      <c r="AKD11" s="481"/>
      <c r="AKE11" s="481"/>
      <c r="AKF11" s="481"/>
      <c r="AKG11" s="481"/>
      <c r="AKH11" s="481"/>
      <c r="AKI11" s="481"/>
      <c r="AKJ11" s="481"/>
      <c r="AKK11" s="481"/>
      <c r="AKL11" s="481"/>
      <c r="AKM11" s="481"/>
      <c r="AKN11" s="481"/>
      <c r="AKO11" s="481"/>
      <c r="AKP11" s="481"/>
      <c r="AKQ11" s="481"/>
      <c r="AKR11" s="481"/>
      <c r="AKS11" s="481"/>
      <c r="AKT11" s="481"/>
      <c r="AKU11" s="481"/>
      <c r="AKV11" s="481"/>
      <c r="AKW11" s="481"/>
      <c r="AKX11" s="481"/>
      <c r="AKY11" s="481"/>
      <c r="AKZ11" s="481"/>
      <c r="ALA11" s="481"/>
      <c r="ALB11" s="481"/>
      <c r="ALC11" s="481"/>
      <c r="ALD11" s="481"/>
      <c r="ALE11" s="481"/>
      <c r="ALF11" s="481"/>
      <c r="ALG11" s="481"/>
      <c r="ALH11" s="481"/>
      <c r="ALI11" s="481"/>
      <c r="ALJ11" s="481"/>
      <c r="ALK11" s="481"/>
      <c r="ALL11" s="481"/>
      <c r="ALM11" s="481"/>
      <c r="ALN11" s="481"/>
      <c r="ALO11" s="481"/>
      <c r="ALP11" s="481"/>
      <c r="ALQ11" s="481"/>
      <c r="ALR11" s="481"/>
      <c r="ALS11" s="481"/>
      <c r="ALT11" s="481"/>
      <c r="ALU11" s="481"/>
      <c r="ALV11" s="481"/>
      <c r="ALW11" s="481"/>
      <c r="ALX11" s="481"/>
      <c r="ALY11" s="481"/>
      <c r="ALZ11" s="481"/>
      <c r="AMA11" s="481"/>
      <c r="AMB11" s="481"/>
      <c r="AMC11" s="481"/>
      <c r="AMD11" s="481"/>
      <c r="AME11" s="481"/>
      <c r="AMF11" s="481"/>
      <c r="AMG11" s="481"/>
      <c r="AMH11" s="481"/>
      <c r="AMI11" s="481"/>
      <c r="AMJ11" s="481"/>
      <c r="AMK11" s="481"/>
      <c r="AML11" s="481"/>
      <c r="AMM11" s="481"/>
      <c r="AMN11" s="481"/>
      <c r="AMO11" s="481"/>
      <c r="AMP11" s="481"/>
      <c r="AMQ11" s="481"/>
      <c r="AMR11" s="481"/>
      <c r="AMS11" s="481"/>
      <c r="AMT11" s="481"/>
      <c r="AMU11" s="481"/>
      <c r="AMV11" s="481"/>
      <c r="AMW11" s="481"/>
      <c r="AMX11" s="481"/>
      <c r="AMY11" s="481"/>
      <c r="AMZ11" s="481"/>
      <c r="ANA11" s="481"/>
      <c r="ANB11" s="481"/>
      <c r="ANC11" s="481"/>
      <c r="AND11" s="481"/>
      <c r="ANE11" s="481"/>
      <c r="ANF11" s="481"/>
      <c r="ANG11" s="481"/>
      <c r="ANH11" s="481"/>
      <c r="ANI11" s="481"/>
      <c r="ANJ11" s="481"/>
      <c r="ANK11" s="481"/>
      <c r="ANL11" s="481"/>
      <c r="ANM11" s="481"/>
      <c r="ANN11" s="481"/>
      <c r="ANO11" s="481"/>
      <c r="ANP11" s="481"/>
      <c r="ANQ11" s="481"/>
      <c r="ANR11" s="481"/>
      <c r="ANS11" s="481"/>
      <c r="ANT11" s="481"/>
      <c r="ANU11" s="481"/>
      <c r="ANV11" s="481"/>
      <c r="ANW11" s="481"/>
      <c r="ANX11" s="481"/>
      <c r="ANY11" s="481"/>
      <c r="ANZ11" s="481"/>
      <c r="AOA11" s="481"/>
      <c r="AOB11" s="481"/>
      <c r="AOC11" s="481"/>
      <c r="AOD11" s="481"/>
      <c r="AOE11" s="481"/>
      <c r="AOF11" s="481"/>
      <c r="AOG11" s="481"/>
      <c r="AOH11" s="481"/>
      <c r="AOI11" s="481"/>
      <c r="AOJ11" s="481"/>
      <c r="AOK11" s="481"/>
      <c r="AOL11" s="481"/>
      <c r="AOM11" s="481"/>
      <c r="AON11" s="481"/>
      <c r="AOO11" s="481"/>
      <c r="AOP11" s="481"/>
      <c r="AOQ11" s="481"/>
      <c r="AOR11" s="481"/>
      <c r="AOS11" s="481"/>
      <c r="AOT11" s="481"/>
      <c r="AOU11" s="481"/>
      <c r="AOV11" s="481"/>
      <c r="AOW11" s="481"/>
      <c r="AOX11" s="481"/>
      <c r="AOY11" s="481"/>
      <c r="AOZ11" s="481"/>
      <c r="APA11" s="481"/>
      <c r="APB11" s="481"/>
      <c r="APC11" s="481"/>
      <c r="APD11" s="481"/>
      <c r="APE11" s="481"/>
      <c r="APF11" s="481"/>
      <c r="APG11" s="481"/>
      <c r="APH11" s="481"/>
      <c r="API11" s="481"/>
      <c r="APJ11" s="481"/>
      <c r="APK11" s="481"/>
      <c r="APL11" s="481"/>
      <c r="APM11" s="481"/>
      <c r="APN11" s="481"/>
      <c r="APO11" s="481"/>
      <c r="APP11" s="481"/>
      <c r="APQ11" s="481"/>
      <c r="APR11" s="481"/>
      <c r="APS11" s="481"/>
      <c r="APT11" s="481"/>
      <c r="APU11" s="481"/>
      <c r="APV11" s="481"/>
      <c r="APW11" s="481"/>
      <c r="APX11" s="481"/>
      <c r="APY11" s="481"/>
      <c r="APZ11" s="481"/>
      <c r="AQA11" s="481"/>
      <c r="AQB11" s="481"/>
      <c r="AQC11" s="481"/>
      <c r="AQD11" s="481"/>
      <c r="AQE11" s="481"/>
      <c r="AQF11" s="481"/>
      <c r="AQG11" s="481"/>
      <c r="AQH11" s="481"/>
      <c r="AQI11" s="481"/>
      <c r="AQJ11" s="481"/>
      <c r="AQK11" s="481"/>
      <c r="AQL11" s="481"/>
      <c r="AQM11" s="481"/>
      <c r="AQN11" s="481"/>
      <c r="AQO11" s="481"/>
      <c r="AQP11" s="481"/>
      <c r="AQQ11" s="481"/>
      <c r="AQR11" s="481"/>
      <c r="AQS11" s="481"/>
      <c r="AQT11" s="481"/>
      <c r="AQU11" s="481"/>
      <c r="AQV11" s="481"/>
      <c r="AQW11" s="481"/>
      <c r="AQX11" s="481"/>
      <c r="AQY11" s="481"/>
      <c r="AQZ11" s="481"/>
      <c r="ARA11" s="481"/>
      <c r="ARB11" s="481"/>
      <c r="ARC11" s="481"/>
      <c r="ARD11" s="481"/>
      <c r="ARE11" s="481"/>
      <c r="ARF11" s="481"/>
      <c r="ARG11" s="481"/>
      <c r="ARH11" s="481"/>
      <c r="ARI11" s="481"/>
      <c r="ARJ11" s="481"/>
      <c r="ARK11" s="481"/>
      <c r="ARL11" s="481"/>
      <c r="ARM11" s="481"/>
      <c r="ARN11" s="481"/>
      <c r="ARO11" s="481"/>
      <c r="ARP11" s="481"/>
      <c r="ARQ11" s="481"/>
      <c r="ARR11" s="481"/>
      <c r="ARS11" s="481"/>
      <c r="ART11" s="481"/>
      <c r="ARU11" s="481"/>
      <c r="ARV11" s="481"/>
      <c r="ARW11" s="481"/>
      <c r="ARX11" s="481"/>
      <c r="ARY11" s="481"/>
      <c r="ARZ11" s="481"/>
      <c r="ASA11" s="481"/>
      <c r="ASB11" s="481"/>
      <c r="ASC11" s="481"/>
      <c r="ASD11" s="481"/>
      <c r="ASE11" s="481"/>
      <c r="ASF11" s="481"/>
      <c r="ASG11" s="481"/>
      <c r="ASH11" s="481"/>
      <c r="ASI11" s="481"/>
      <c r="ASJ11" s="481"/>
      <c r="ASK11" s="481"/>
      <c r="ASL11" s="481"/>
      <c r="ASM11" s="481"/>
      <c r="ASN11" s="481"/>
      <c r="ASO11" s="481"/>
      <c r="ASP11" s="481"/>
      <c r="ASQ11" s="481"/>
      <c r="ASR11" s="481"/>
      <c r="ASS11" s="481"/>
      <c r="AST11" s="481"/>
      <c r="ASU11" s="481"/>
      <c r="ASV11" s="481"/>
      <c r="ASW11" s="481"/>
      <c r="ASX11" s="481"/>
      <c r="ASY11" s="481"/>
      <c r="ASZ11" s="481"/>
      <c r="ATA11" s="481"/>
      <c r="ATB11" s="481"/>
      <c r="ATC11" s="481"/>
      <c r="ATD11" s="481"/>
      <c r="ATE11" s="481"/>
      <c r="ATF11" s="481"/>
      <c r="ATG11" s="481"/>
      <c r="ATH11" s="481"/>
      <c r="ATI11" s="481"/>
      <c r="ATJ11" s="481"/>
      <c r="ATK11" s="481"/>
      <c r="ATL11" s="481"/>
      <c r="ATM11" s="481"/>
      <c r="ATN11" s="481"/>
      <c r="ATO11" s="481"/>
      <c r="ATP11" s="481"/>
      <c r="ATQ11" s="481"/>
      <c r="ATR11" s="481"/>
      <c r="ATS11" s="481"/>
      <c r="ATT11" s="481"/>
      <c r="ATU11" s="481"/>
      <c r="ATV11" s="481"/>
      <c r="ATW11" s="481"/>
      <c r="ATX11" s="481"/>
      <c r="ATY11" s="481"/>
      <c r="ATZ11" s="481"/>
      <c r="AUA11" s="481"/>
      <c r="AUB11" s="481"/>
      <c r="AUC11" s="481"/>
      <c r="AUD11" s="481"/>
      <c r="AUE11" s="481"/>
      <c r="AUF11" s="481"/>
      <c r="AUG11" s="481"/>
      <c r="AUH11" s="481"/>
      <c r="AUI11" s="481"/>
      <c r="AUJ11" s="481"/>
      <c r="AUK11" s="481"/>
      <c r="AUL11" s="481"/>
      <c r="AUM11" s="481"/>
      <c r="AUN11" s="481"/>
      <c r="AUO11" s="481"/>
      <c r="AUP11" s="481"/>
      <c r="AUQ11" s="481"/>
      <c r="AUR11" s="481"/>
      <c r="AUS11" s="481"/>
      <c r="AUT11" s="481"/>
      <c r="AUU11" s="481"/>
      <c r="AUV11" s="481"/>
      <c r="AUW11" s="481"/>
      <c r="AUX11" s="481"/>
      <c r="AUY11" s="481"/>
      <c r="AUZ11" s="481"/>
      <c r="AVA11" s="481"/>
      <c r="AVB11" s="481"/>
      <c r="AVC11" s="481"/>
      <c r="AVD11" s="481"/>
      <c r="AVE11" s="481"/>
      <c r="AVF11" s="481"/>
      <c r="AVG11" s="481"/>
      <c r="AVH11" s="481"/>
      <c r="AVI11" s="481"/>
      <c r="AVJ11" s="481"/>
      <c r="AVK11" s="481"/>
      <c r="AVL11" s="481"/>
      <c r="AVM11" s="481"/>
      <c r="AVN11" s="481"/>
      <c r="AVO11" s="481"/>
      <c r="AVP11" s="481"/>
      <c r="AVQ11" s="481"/>
      <c r="AVR11" s="481"/>
      <c r="AVS11" s="481"/>
      <c r="AVT11" s="481"/>
      <c r="AVU11" s="481"/>
      <c r="AVV11" s="481"/>
      <c r="AVW11" s="481"/>
      <c r="AVX11" s="481"/>
      <c r="AVY11" s="481"/>
      <c r="AVZ11" s="481"/>
      <c r="AWA11" s="481"/>
      <c r="AWB11" s="481"/>
      <c r="AWC11" s="481"/>
      <c r="AWD11" s="481"/>
      <c r="AWE11" s="481"/>
      <c r="AWF11" s="481"/>
      <c r="AWG11" s="481"/>
      <c r="AWH11" s="481"/>
      <c r="AWI11" s="481"/>
      <c r="AWJ11" s="481"/>
      <c r="AWK11" s="481"/>
      <c r="AWL11" s="481"/>
      <c r="AWM11" s="481"/>
      <c r="AWN11" s="481"/>
      <c r="AWO11" s="481"/>
      <c r="AWP11" s="481"/>
      <c r="AWQ11" s="481"/>
      <c r="AWR11" s="481"/>
      <c r="AWS11" s="481"/>
      <c r="AWT11" s="481"/>
      <c r="AWU11" s="481"/>
      <c r="AWV11" s="481"/>
      <c r="AWW11" s="481"/>
      <c r="AWX11" s="481"/>
      <c r="AWY11" s="481"/>
      <c r="AWZ11" s="481"/>
      <c r="AXA11" s="481"/>
      <c r="AXB11" s="481"/>
      <c r="AXC11" s="481"/>
      <c r="AXD11" s="481"/>
      <c r="AXE11" s="481"/>
      <c r="AXF11" s="481"/>
      <c r="AXG11" s="481"/>
      <c r="AXH11" s="481"/>
      <c r="AXI11" s="481"/>
      <c r="AXJ11" s="481"/>
      <c r="AXK11" s="481"/>
      <c r="AXL11" s="481"/>
      <c r="AXM11" s="481"/>
      <c r="AXN11" s="481"/>
      <c r="AXO11" s="481"/>
      <c r="AXP11" s="481"/>
      <c r="AXQ11" s="481"/>
      <c r="AXR11" s="481"/>
      <c r="AXS11" s="481"/>
      <c r="AXT11" s="481"/>
      <c r="AXU11" s="481"/>
      <c r="AXV11" s="481"/>
      <c r="AXW11" s="481"/>
      <c r="AXX11" s="481"/>
      <c r="AXY11" s="481"/>
      <c r="AXZ11" s="481"/>
      <c r="AYA11" s="481"/>
      <c r="AYB11" s="481"/>
      <c r="AYC11" s="481"/>
      <c r="AYD11" s="481"/>
      <c r="AYE11" s="481"/>
      <c r="AYF11" s="481"/>
      <c r="AYG11" s="481"/>
      <c r="AYH11" s="481"/>
      <c r="AYI11" s="481"/>
      <c r="AYJ11" s="481"/>
      <c r="AYK11" s="481"/>
      <c r="AYL11" s="481"/>
      <c r="AYM11" s="481"/>
      <c r="AYN11" s="481"/>
      <c r="AYO11" s="481"/>
      <c r="AYP11" s="481"/>
      <c r="AYQ11" s="481"/>
      <c r="AYR11" s="481"/>
      <c r="AYS11" s="481"/>
      <c r="AYT11" s="481"/>
      <c r="AYU11" s="481"/>
      <c r="AYV11" s="481"/>
      <c r="AYW11" s="481"/>
      <c r="AYX11" s="481"/>
      <c r="AYY11" s="481"/>
      <c r="AYZ11" s="481"/>
      <c r="AZA11" s="481"/>
      <c r="AZB11" s="481"/>
      <c r="AZC11" s="481"/>
      <c r="AZD11" s="481"/>
      <c r="AZE11" s="481"/>
      <c r="AZF11" s="481"/>
      <c r="AZG11" s="481"/>
      <c r="AZH11" s="481"/>
      <c r="AZI11" s="481"/>
      <c r="AZJ11" s="481"/>
      <c r="AZK11" s="481"/>
      <c r="AZL11" s="481"/>
      <c r="AZM11" s="481"/>
      <c r="AZN11" s="481"/>
      <c r="AZO11" s="481"/>
      <c r="AZP11" s="481"/>
      <c r="AZQ11" s="481"/>
      <c r="AZR11" s="481"/>
      <c r="AZS11" s="481"/>
      <c r="AZT11" s="481"/>
      <c r="AZU11" s="481"/>
      <c r="AZV11" s="481"/>
      <c r="AZW11" s="481"/>
      <c r="AZX11" s="481"/>
      <c r="AZY11" s="481"/>
      <c r="AZZ11" s="481"/>
      <c r="BAA11" s="481"/>
      <c r="BAB11" s="481"/>
      <c r="BAC11" s="481"/>
      <c r="BAD11" s="481"/>
      <c r="BAE11" s="481"/>
      <c r="BAF11" s="481"/>
      <c r="BAG11" s="481"/>
      <c r="BAH11" s="481"/>
      <c r="BAI11" s="481"/>
      <c r="BAJ11" s="481"/>
      <c r="BAK11" s="481"/>
      <c r="BAL11" s="481"/>
      <c r="BAM11" s="481"/>
      <c r="BAN11" s="481"/>
      <c r="BAO11" s="481"/>
      <c r="BAP11" s="481"/>
      <c r="BAQ11" s="481"/>
      <c r="BAR11" s="481"/>
      <c r="BAS11" s="481"/>
      <c r="BAT11" s="481"/>
      <c r="BAU11" s="481"/>
      <c r="BAV11" s="481"/>
      <c r="BAW11" s="481"/>
      <c r="BAX11" s="481"/>
      <c r="BAY11" s="481"/>
      <c r="BAZ11" s="481"/>
      <c r="BBA11" s="481"/>
      <c r="BBB11" s="481"/>
      <c r="BBC11" s="481"/>
      <c r="BBD11" s="481"/>
      <c r="BBE11" s="481"/>
      <c r="BBF11" s="481"/>
      <c r="BBG11" s="481"/>
      <c r="BBH11" s="481"/>
      <c r="BBI11" s="481"/>
      <c r="BBJ11" s="481"/>
      <c r="BBK11" s="481"/>
      <c r="BBL11" s="481"/>
      <c r="BBM11" s="481"/>
      <c r="BBN11" s="481"/>
      <c r="BBO11" s="481"/>
      <c r="BBP11" s="481"/>
      <c r="BBQ11" s="481"/>
      <c r="BBR11" s="481"/>
      <c r="BBS11" s="481"/>
      <c r="BBT11" s="481"/>
      <c r="BBU11" s="481"/>
      <c r="BBV11" s="481"/>
      <c r="BBW11" s="481"/>
      <c r="BBX11" s="481"/>
      <c r="BBY11" s="481"/>
      <c r="BBZ11" s="481"/>
      <c r="BCA11" s="481"/>
      <c r="BCB11" s="481"/>
      <c r="BCC11" s="481"/>
      <c r="BCD11" s="481"/>
      <c r="BCE11" s="481"/>
      <c r="BCF11" s="481"/>
      <c r="BCG11" s="481"/>
      <c r="BCH11" s="481"/>
      <c r="BCI11" s="481"/>
      <c r="BCJ11" s="481"/>
      <c r="BCK11" s="481"/>
      <c r="BCL11" s="481"/>
      <c r="BCM11" s="481"/>
      <c r="BCN11" s="481"/>
      <c r="BCO11" s="481"/>
      <c r="BCP11" s="481"/>
      <c r="BCQ11" s="481"/>
      <c r="BCR11" s="481"/>
      <c r="BCS11" s="481"/>
      <c r="BCT11" s="481"/>
      <c r="BCU11" s="481"/>
      <c r="BCV11" s="481"/>
      <c r="BCW11" s="481"/>
      <c r="BCX11" s="481"/>
      <c r="BCY11" s="481"/>
      <c r="BCZ11" s="481"/>
      <c r="BDA11" s="481"/>
      <c r="BDB11" s="481"/>
      <c r="BDC11" s="481"/>
      <c r="BDD11" s="481"/>
      <c r="BDE11" s="481"/>
      <c r="BDF11" s="481"/>
      <c r="BDG11" s="481"/>
      <c r="BDH11" s="481"/>
      <c r="BDI11" s="481"/>
      <c r="BDJ11" s="481"/>
      <c r="BDK11" s="481"/>
      <c r="BDL11" s="481"/>
      <c r="BDM11" s="481"/>
      <c r="BDN11" s="481"/>
      <c r="BDO11" s="481"/>
      <c r="BDP11" s="481"/>
      <c r="BDQ11" s="481"/>
      <c r="BDR11" s="481"/>
      <c r="BDS11" s="481"/>
      <c r="BDT11" s="481"/>
      <c r="BDU11" s="481"/>
      <c r="BDV11" s="481"/>
      <c r="BDW11" s="481"/>
      <c r="BDX11" s="481"/>
      <c r="BDY11" s="481"/>
      <c r="BDZ11" s="481"/>
      <c r="BEA11" s="481"/>
      <c r="BEB11" s="481"/>
      <c r="BEC11" s="481"/>
      <c r="BED11" s="481"/>
      <c r="BEE11" s="481"/>
      <c r="BEF11" s="481"/>
      <c r="BEG11" s="481"/>
      <c r="BEH11" s="481"/>
      <c r="BEI11" s="481"/>
      <c r="BEJ11" s="481"/>
      <c r="BEK11" s="481"/>
      <c r="BEL11" s="481"/>
      <c r="BEM11" s="481"/>
      <c r="BEN11" s="481"/>
      <c r="BEO11" s="481"/>
      <c r="BEP11" s="481"/>
      <c r="BEQ11" s="481"/>
      <c r="BER11" s="481"/>
      <c r="BES11" s="481"/>
      <c r="BET11" s="481"/>
      <c r="BEU11" s="481"/>
      <c r="BEV11" s="481"/>
      <c r="BEW11" s="481"/>
      <c r="BEX11" s="481"/>
      <c r="BEY11" s="481"/>
      <c r="BEZ11" s="481"/>
      <c r="BFA11" s="481"/>
      <c r="BFB11" s="481"/>
      <c r="BFC11" s="481"/>
      <c r="BFD11" s="481"/>
      <c r="BFE11" s="481"/>
      <c r="BFF11" s="481"/>
      <c r="BFG11" s="481"/>
      <c r="BFH11" s="481"/>
      <c r="BFI11" s="481"/>
      <c r="BFJ11" s="481"/>
      <c r="BFK11" s="481"/>
      <c r="BFL11" s="481"/>
      <c r="BFM11" s="481"/>
      <c r="BFN11" s="481"/>
      <c r="BFO11" s="481"/>
      <c r="BFP11" s="481"/>
      <c r="BFQ11" s="481"/>
      <c r="BFR11" s="481"/>
      <c r="BFS11" s="481"/>
      <c r="BFT11" s="481"/>
      <c r="BFU11" s="481"/>
      <c r="BFV11" s="481"/>
      <c r="BFW11" s="481"/>
      <c r="BFX11" s="481"/>
      <c r="BFY11" s="481"/>
      <c r="BFZ11" s="481"/>
      <c r="BGA11" s="481"/>
      <c r="BGB11" s="481"/>
      <c r="BGC11" s="481"/>
      <c r="BGD11" s="481"/>
      <c r="BGE11" s="481"/>
      <c r="BGF11" s="481"/>
      <c r="BGG11" s="481"/>
      <c r="BGH11" s="481"/>
      <c r="BGI11" s="481"/>
      <c r="BGJ11" s="481"/>
      <c r="BGK11" s="481"/>
      <c r="BGL11" s="481"/>
      <c r="BGM11" s="481"/>
      <c r="BGN11" s="481"/>
      <c r="BGO11" s="481"/>
      <c r="BGP11" s="481"/>
      <c r="BGQ11" s="481"/>
      <c r="BGR11" s="481"/>
      <c r="BGS11" s="481"/>
      <c r="BGT11" s="481"/>
      <c r="BGU11" s="481"/>
      <c r="BGV11" s="481"/>
      <c r="BGW11" s="481"/>
      <c r="BGX11" s="481"/>
      <c r="BGY11" s="481"/>
      <c r="BGZ11" s="481"/>
      <c r="BHA11" s="481"/>
      <c r="BHB11" s="481"/>
      <c r="BHC11" s="481"/>
      <c r="BHD11" s="481"/>
      <c r="BHE11" s="481"/>
      <c r="BHF11" s="481"/>
      <c r="BHG11" s="481"/>
      <c r="BHH11" s="481"/>
      <c r="BHI11" s="481"/>
      <c r="BHJ11" s="481"/>
      <c r="BHK11" s="481"/>
      <c r="BHL11" s="481"/>
      <c r="BHM11" s="481"/>
      <c r="BHN11" s="481"/>
      <c r="BHO11" s="481"/>
      <c r="BHP11" s="481"/>
      <c r="BHQ11" s="481"/>
      <c r="BHR11" s="481"/>
      <c r="BHS11" s="481"/>
      <c r="BHT11" s="481"/>
      <c r="BHU11" s="481"/>
      <c r="BHV11" s="481"/>
      <c r="BHW11" s="481"/>
      <c r="BHX11" s="481"/>
      <c r="BHY11" s="481"/>
      <c r="BHZ11" s="481"/>
      <c r="BIA11" s="481"/>
      <c r="BIB11" s="481"/>
      <c r="BIC11" s="481"/>
      <c r="BID11" s="481"/>
      <c r="BIE11" s="481"/>
      <c r="BIF11" s="481"/>
      <c r="BIG11" s="481"/>
      <c r="BIH11" s="481"/>
      <c r="BII11" s="481"/>
      <c r="BIJ11" s="481"/>
      <c r="BIK11" s="481"/>
      <c r="BIL11" s="481"/>
      <c r="BIM11" s="481"/>
      <c r="BIN11" s="481"/>
      <c r="BIO11" s="481"/>
      <c r="BIP11" s="481"/>
      <c r="BIQ11" s="481"/>
      <c r="BIR11" s="481"/>
      <c r="BIS11" s="481"/>
      <c r="BIT11" s="481"/>
      <c r="BIU11" s="481"/>
      <c r="BIV11" s="481"/>
      <c r="BIW11" s="481"/>
      <c r="BIX11" s="481"/>
      <c r="BIY11" s="481"/>
      <c r="BIZ11" s="481"/>
      <c r="BJA11" s="481"/>
      <c r="BJB11" s="481"/>
      <c r="BJC11" s="481"/>
      <c r="BJD11" s="481"/>
      <c r="BJE11" s="481"/>
      <c r="BJF11" s="481"/>
      <c r="BJG11" s="481"/>
      <c r="BJH11" s="481"/>
      <c r="BJI11" s="481"/>
      <c r="BJJ11" s="481"/>
      <c r="BJK11" s="481"/>
      <c r="BJL11" s="481"/>
      <c r="BJM11" s="481"/>
      <c r="BJN11" s="481"/>
      <c r="BJO11" s="481"/>
      <c r="BJP11" s="481"/>
      <c r="BJQ11" s="481"/>
      <c r="BJR11" s="481"/>
      <c r="BJS11" s="481"/>
      <c r="BJT11" s="481"/>
      <c r="BJU11" s="481"/>
      <c r="BJV11" s="481"/>
      <c r="BJW11" s="481"/>
      <c r="BJX11" s="481"/>
      <c r="BJY11" s="481"/>
      <c r="BJZ11" s="481"/>
      <c r="BKA11" s="481"/>
      <c r="BKB11" s="481"/>
      <c r="BKC11" s="481"/>
      <c r="BKD11" s="481"/>
      <c r="BKE11" s="481"/>
      <c r="BKF11" s="481"/>
      <c r="BKG11" s="481"/>
      <c r="BKH11" s="481"/>
      <c r="BKI11" s="481"/>
      <c r="BKJ11" s="481"/>
      <c r="BKK11" s="481"/>
      <c r="BKL11" s="481"/>
      <c r="BKM11" s="481"/>
      <c r="BKN11" s="481"/>
      <c r="BKO11" s="481"/>
      <c r="BKP11" s="481"/>
      <c r="BKQ11" s="481"/>
      <c r="BKR11" s="481"/>
      <c r="BKS11" s="481"/>
      <c r="BKT11" s="481"/>
      <c r="BKU11" s="481"/>
      <c r="BKV11" s="481"/>
      <c r="BKW11" s="481"/>
      <c r="BKX11" s="481"/>
      <c r="BKY11" s="481"/>
      <c r="BKZ11" s="481"/>
      <c r="BLA11" s="481"/>
      <c r="BLB11" s="481"/>
      <c r="BLC11" s="481"/>
      <c r="BLD11" s="481"/>
      <c r="BLE11" s="481"/>
      <c r="BLF11" s="481"/>
      <c r="BLG11" s="481"/>
      <c r="BLH11" s="481"/>
      <c r="BLI11" s="481"/>
      <c r="BLJ11" s="481"/>
      <c r="BLK11" s="481"/>
      <c r="BLL11" s="481"/>
      <c r="BLM11" s="481"/>
      <c r="BLN11" s="481"/>
      <c r="BLO11" s="481"/>
      <c r="BLP11" s="481"/>
      <c r="BLQ11" s="481"/>
      <c r="BLR11" s="481"/>
      <c r="BLS11" s="481"/>
      <c r="BLT11" s="481"/>
      <c r="BLU11" s="481"/>
      <c r="BLV11" s="481"/>
      <c r="BLW11" s="481"/>
      <c r="BLX11" s="481"/>
      <c r="BLY11" s="481"/>
      <c r="BLZ11" s="481"/>
      <c r="BMA11" s="481"/>
      <c r="BMB11" s="481"/>
      <c r="BMC11" s="481"/>
      <c r="BMD11" s="481"/>
      <c r="BME11" s="481"/>
      <c r="BMF11" s="481"/>
      <c r="BMG11" s="481"/>
      <c r="BMH11" s="481"/>
      <c r="BMI11" s="481"/>
      <c r="BMJ11" s="481"/>
      <c r="BMK11" s="481"/>
      <c r="BML11" s="481"/>
      <c r="BMM11" s="481"/>
      <c r="BMN11" s="481"/>
      <c r="BMO11" s="481"/>
      <c r="BMP11" s="481"/>
      <c r="BMQ11" s="481"/>
      <c r="BMR11" s="481"/>
      <c r="BMS11" s="481"/>
      <c r="BMT11" s="481"/>
      <c r="BMU11" s="481"/>
      <c r="BMV11" s="481"/>
      <c r="BMW11" s="481"/>
      <c r="BMX11" s="481"/>
      <c r="BMY11" s="481"/>
      <c r="BMZ11" s="481"/>
      <c r="BNA11" s="481"/>
      <c r="BNB11" s="481"/>
      <c r="BNC11" s="481"/>
      <c r="BND11" s="481"/>
      <c r="BNE11" s="481"/>
      <c r="BNF11" s="481"/>
      <c r="BNG11" s="481"/>
      <c r="BNH11" s="481"/>
      <c r="BNI11" s="481"/>
      <c r="BNJ11" s="481"/>
      <c r="BNK11" s="481"/>
      <c r="BNL11" s="481"/>
      <c r="BNM11" s="481"/>
      <c r="BNN11" s="481"/>
      <c r="BNO11" s="481"/>
      <c r="BNP11" s="481"/>
      <c r="BNQ11" s="481"/>
      <c r="BNR11" s="481"/>
      <c r="BNS11" s="481"/>
      <c r="BNT11" s="481"/>
      <c r="BNU11" s="481"/>
      <c r="BNV11" s="481"/>
      <c r="BNW11" s="481"/>
      <c r="BNX11" s="481"/>
      <c r="BNY11" s="481"/>
      <c r="BNZ11" s="481"/>
      <c r="BOA11" s="481"/>
      <c r="BOB11" s="481"/>
      <c r="BOC11" s="481"/>
      <c r="BOD11" s="481"/>
      <c r="BOE11" s="481"/>
      <c r="BOF11" s="481"/>
      <c r="BOG11" s="481"/>
      <c r="BOH11" s="481"/>
      <c r="BOI11" s="481"/>
      <c r="BOJ11" s="481"/>
      <c r="BOK11" s="481"/>
      <c r="BOL11" s="481"/>
      <c r="BOM11" s="481"/>
      <c r="BON11" s="481"/>
      <c r="BOO11" s="481"/>
      <c r="BOP11" s="481"/>
      <c r="BOQ11" s="481"/>
      <c r="BOR11" s="481"/>
      <c r="BOS11" s="481"/>
      <c r="BOT11" s="481"/>
      <c r="BOU11" s="481"/>
      <c r="BOV11" s="481"/>
      <c r="BOW11" s="481"/>
      <c r="BOX11" s="481"/>
      <c r="BOY11" s="481"/>
      <c r="BOZ11" s="481"/>
      <c r="BPA11" s="481"/>
      <c r="BPB11" s="481"/>
      <c r="BPC11" s="481"/>
      <c r="BPD11" s="481"/>
      <c r="BPE11" s="481"/>
      <c r="BPF11" s="481"/>
      <c r="BPG11" s="481"/>
      <c r="BPH11" s="481"/>
      <c r="BPI11" s="481"/>
      <c r="BPJ11" s="481"/>
      <c r="BPK11" s="481"/>
      <c r="BPL11" s="481"/>
      <c r="BPM11" s="481"/>
      <c r="BPN11" s="481"/>
      <c r="BPO11" s="481"/>
      <c r="BPP11" s="481"/>
      <c r="BPQ11" s="481"/>
      <c r="BPR11" s="481"/>
      <c r="BPS11" s="481"/>
      <c r="BPT11" s="481"/>
      <c r="BPU11" s="481"/>
      <c r="BPV11" s="481"/>
      <c r="BPW11" s="481"/>
      <c r="BPX11" s="481"/>
      <c r="BPY11" s="481"/>
      <c r="BPZ11" s="481"/>
      <c r="BQA11" s="481"/>
      <c r="BQB11" s="481"/>
      <c r="BQC11" s="481"/>
      <c r="BQD11" s="481"/>
      <c r="BQE11" s="481"/>
      <c r="BQF11" s="481"/>
      <c r="BQG11" s="481"/>
      <c r="BQH11" s="481"/>
      <c r="BQI11" s="481"/>
      <c r="BQJ11" s="481"/>
      <c r="BQK11" s="481"/>
      <c r="BQL11" s="481"/>
      <c r="BQM11" s="481"/>
      <c r="BQN11" s="481"/>
      <c r="BQO11" s="481"/>
      <c r="BQP11" s="481"/>
      <c r="BQQ11" s="481"/>
      <c r="BQR11" s="481"/>
      <c r="BQS11" s="481"/>
      <c r="BQT11" s="481"/>
      <c r="BQU11" s="481"/>
      <c r="BQV11" s="481"/>
      <c r="BQW11" s="481"/>
      <c r="BQX11" s="481"/>
      <c r="BQY11" s="481"/>
      <c r="BQZ11" s="481"/>
      <c r="BRA11" s="481"/>
      <c r="BRB11" s="481"/>
      <c r="BRC11" s="481"/>
      <c r="BRD11" s="481"/>
      <c r="BRE11" s="481"/>
      <c r="BRF11" s="481"/>
      <c r="BRG11" s="481"/>
      <c r="BRH11" s="481"/>
      <c r="BRI11" s="481"/>
      <c r="BRJ11" s="481"/>
      <c r="BRK11" s="481"/>
      <c r="BRL11" s="481"/>
      <c r="BRM11" s="481"/>
      <c r="BRN11" s="481"/>
      <c r="BRO11" s="481"/>
      <c r="BRP11" s="481"/>
      <c r="BRQ11" s="481"/>
      <c r="BRR11" s="481"/>
      <c r="BRS11" s="481"/>
      <c r="BRT11" s="481"/>
      <c r="BRU11" s="481"/>
      <c r="BRV11" s="481"/>
      <c r="BRW11" s="481"/>
      <c r="BRX11" s="481"/>
      <c r="BRY11" s="481"/>
      <c r="BRZ11" s="481"/>
      <c r="BSA11" s="481"/>
      <c r="BSB11" s="481"/>
      <c r="BSC11" s="481"/>
      <c r="BSD11" s="481"/>
      <c r="BSE11" s="481"/>
      <c r="BSF11" s="481"/>
      <c r="BSG11" s="481"/>
      <c r="BSH11" s="481"/>
      <c r="BSI11" s="481"/>
      <c r="BSJ11" s="481"/>
      <c r="BSK11" s="481"/>
      <c r="BSL11" s="481"/>
      <c r="BSM11" s="481"/>
      <c r="BSN11" s="481"/>
      <c r="BSO11" s="481"/>
      <c r="BSP11" s="481"/>
      <c r="BSQ11" s="481"/>
      <c r="BSR11" s="481"/>
      <c r="BSS11" s="481"/>
      <c r="BST11" s="481"/>
      <c r="BSU11" s="481"/>
      <c r="BSV11" s="481"/>
      <c r="BSW11" s="481"/>
      <c r="BSX11" s="481"/>
      <c r="BSY11" s="481"/>
      <c r="BSZ11" s="481"/>
      <c r="BTA11" s="481"/>
      <c r="BTB11" s="481"/>
      <c r="BTC11" s="481"/>
      <c r="BTD11" s="481"/>
      <c r="BTE11" s="481"/>
      <c r="BTF11" s="481"/>
      <c r="BTG11" s="481"/>
      <c r="BTH11" s="481"/>
      <c r="BTI11" s="481"/>
      <c r="BTJ11" s="481"/>
      <c r="BTK11" s="481"/>
      <c r="BTL11" s="481"/>
      <c r="BTM11" s="481"/>
      <c r="BTN11" s="481"/>
      <c r="BTO11" s="481"/>
      <c r="BTP11" s="481"/>
      <c r="BTQ11" s="481"/>
      <c r="BTR11" s="481"/>
      <c r="BTS11" s="481"/>
      <c r="BTT11" s="481"/>
      <c r="BTU11" s="481"/>
      <c r="BTV11" s="481"/>
      <c r="BTW11" s="481"/>
      <c r="BTX11" s="481"/>
      <c r="BTY11" s="481"/>
      <c r="BTZ11" s="481"/>
      <c r="BUA11" s="481"/>
      <c r="BUB11" s="481"/>
      <c r="BUC11" s="481"/>
      <c r="BUD11" s="481"/>
      <c r="BUE11" s="481"/>
      <c r="BUF11" s="481"/>
      <c r="BUG11" s="481"/>
      <c r="BUH11" s="481"/>
      <c r="BUI11" s="481"/>
      <c r="BUJ11" s="481"/>
      <c r="BUK11" s="481"/>
      <c r="BUL11" s="481"/>
      <c r="BUM11" s="481"/>
      <c r="BUN11" s="481"/>
      <c r="BUO11" s="481"/>
      <c r="BUP11" s="481"/>
      <c r="BUQ11" s="481"/>
      <c r="BUR11" s="481"/>
      <c r="BUS11" s="481"/>
      <c r="BUT11" s="481"/>
      <c r="BUU11" s="481"/>
      <c r="BUV11" s="481"/>
      <c r="BUW11" s="481"/>
      <c r="BUX11" s="481"/>
      <c r="BUY11" s="481"/>
      <c r="BUZ11" s="481"/>
      <c r="BVA11" s="481"/>
      <c r="BVB11" s="481"/>
      <c r="BVC11" s="481"/>
      <c r="BVD11" s="481"/>
      <c r="BVE11" s="481"/>
      <c r="BVF11" s="481"/>
      <c r="BVG11" s="481"/>
      <c r="BVH11" s="481"/>
      <c r="BVI11" s="481"/>
      <c r="BVJ11" s="481"/>
      <c r="BVK11" s="481"/>
      <c r="BVL11" s="481"/>
      <c r="BVM11" s="481"/>
      <c r="BVN11" s="481"/>
      <c r="BVO11" s="481"/>
      <c r="BVP11" s="481"/>
      <c r="BVQ11" s="481"/>
      <c r="BVR11" s="481"/>
      <c r="BVS11" s="481"/>
      <c r="BVT11" s="481"/>
      <c r="BVU11" s="481"/>
      <c r="BVV11" s="481"/>
      <c r="BVW11" s="481"/>
      <c r="BVX11" s="481"/>
      <c r="BVY11" s="481"/>
      <c r="BVZ11" s="481"/>
      <c r="BWA11" s="481"/>
      <c r="BWB11" s="481"/>
      <c r="BWC11" s="481"/>
      <c r="BWD11" s="481"/>
      <c r="BWE11" s="481"/>
      <c r="BWF11" s="481"/>
      <c r="BWG11" s="481"/>
      <c r="BWH11" s="481"/>
      <c r="BWI11" s="481"/>
      <c r="BWJ11" s="481"/>
      <c r="BWK11" s="481"/>
      <c r="BWL11" s="481"/>
      <c r="BWM11" s="481"/>
      <c r="BWN11" s="481"/>
      <c r="BWO11" s="481"/>
      <c r="BWP11" s="481"/>
      <c r="BWQ11" s="481"/>
      <c r="BWR11" s="481"/>
      <c r="BWS11" s="481"/>
      <c r="BWT11" s="481"/>
      <c r="BWU11" s="481"/>
      <c r="BWV11" s="481"/>
      <c r="BWW11" s="481"/>
      <c r="BWX11" s="481"/>
      <c r="BWY11" s="481"/>
      <c r="BWZ11" s="481"/>
      <c r="BXA11" s="481"/>
      <c r="BXB11" s="481"/>
      <c r="BXC11" s="481"/>
      <c r="BXD11" s="481"/>
      <c r="BXE11" s="481"/>
      <c r="BXF11" s="481"/>
      <c r="BXG11" s="481"/>
      <c r="BXH11" s="481"/>
      <c r="BXI11" s="481"/>
      <c r="BXJ11" s="481"/>
      <c r="BXK11" s="481"/>
      <c r="BXL11" s="481"/>
      <c r="BXM11" s="481"/>
      <c r="BXN11" s="481"/>
      <c r="BXO11" s="481"/>
      <c r="BXP11" s="481"/>
      <c r="BXQ11" s="481"/>
      <c r="BXR11" s="481"/>
      <c r="BXS11" s="481"/>
      <c r="BXT11" s="481"/>
      <c r="BXU11" s="481"/>
      <c r="BXV11" s="481"/>
      <c r="BXW11" s="481"/>
      <c r="BXX11" s="481"/>
      <c r="BXY11" s="481"/>
      <c r="BXZ11" s="481"/>
      <c r="BYA11" s="481"/>
      <c r="BYB11" s="481"/>
      <c r="BYC11" s="481"/>
      <c r="BYD11" s="481"/>
      <c r="BYE11" s="481"/>
      <c r="BYF11" s="481"/>
      <c r="BYG11" s="481"/>
      <c r="BYH11" s="481"/>
      <c r="BYI11" s="481"/>
      <c r="BYJ11" s="481"/>
      <c r="BYK11" s="481"/>
      <c r="BYL11" s="481"/>
      <c r="BYM11" s="481"/>
      <c r="BYN11" s="481"/>
      <c r="BYO11" s="481"/>
      <c r="BYP11" s="481"/>
      <c r="BYQ11" s="481"/>
      <c r="BYR11" s="481"/>
      <c r="BYS11" s="481"/>
      <c r="BYT11" s="481"/>
      <c r="BYU11" s="481"/>
      <c r="BYV11" s="481"/>
      <c r="BYW11" s="481"/>
      <c r="BYX11" s="481"/>
      <c r="BYY11" s="481"/>
      <c r="BYZ11" s="481"/>
      <c r="BZA11" s="481"/>
      <c r="BZB11" s="481"/>
      <c r="BZC11" s="481"/>
      <c r="BZD11" s="481"/>
      <c r="BZE11" s="481"/>
      <c r="BZF11" s="481"/>
      <c r="BZG11" s="481"/>
      <c r="BZH11" s="481"/>
      <c r="BZI11" s="481"/>
      <c r="BZJ11" s="481"/>
      <c r="BZK11" s="481"/>
      <c r="BZL11" s="481"/>
      <c r="BZM11" s="481"/>
      <c r="BZN11" s="481"/>
      <c r="BZO11" s="481"/>
      <c r="BZP11" s="481"/>
      <c r="BZQ11" s="481"/>
      <c r="BZR11" s="481"/>
      <c r="BZS11" s="481"/>
      <c r="BZT11" s="481"/>
      <c r="BZU11" s="481"/>
      <c r="BZV11" s="481"/>
      <c r="BZW11" s="481"/>
      <c r="BZX11" s="481"/>
      <c r="BZY11" s="481"/>
      <c r="BZZ11" s="481"/>
      <c r="CAA11" s="481"/>
      <c r="CAB11" s="481"/>
      <c r="CAC11" s="481"/>
      <c r="CAD11" s="481"/>
      <c r="CAE11" s="481"/>
      <c r="CAF11" s="481"/>
      <c r="CAG11" s="481"/>
      <c r="CAH11" s="481"/>
      <c r="CAI11" s="481"/>
      <c r="CAJ11" s="481"/>
      <c r="CAK11" s="481"/>
      <c r="CAL11" s="481"/>
      <c r="CAM11" s="481"/>
      <c r="CAN11" s="481"/>
      <c r="CAO11" s="481"/>
      <c r="CAP11" s="481"/>
      <c r="CAQ11" s="481"/>
      <c r="CAR11" s="481"/>
      <c r="CAS11" s="481"/>
      <c r="CAT11" s="481"/>
      <c r="CAU11" s="481"/>
      <c r="CAV11" s="481"/>
      <c r="CAW11" s="481"/>
      <c r="CAX11" s="481"/>
      <c r="CAY11" s="481"/>
      <c r="CAZ11" s="481"/>
      <c r="CBA11" s="481"/>
      <c r="CBB11" s="481"/>
      <c r="CBC11" s="481"/>
      <c r="CBD11" s="481"/>
      <c r="CBE11" s="481"/>
      <c r="CBF11" s="481"/>
      <c r="CBG11" s="481"/>
      <c r="CBH11" s="481"/>
      <c r="CBI11" s="481"/>
      <c r="CBJ11" s="481"/>
      <c r="CBK11" s="481"/>
      <c r="CBL11" s="481"/>
      <c r="CBM11" s="481"/>
      <c r="CBN11" s="481"/>
      <c r="CBO11" s="481"/>
      <c r="CBP11" s="481"/>
      <c r="CBQ11" s="481"/>
      <c r="CBR11" s="481"/>
      <c r="CBS11" s="481"/>
      <c r="CBT11" s="481"/>
      <c r="CBU11" s="481"/>
      <c r="CBV11" s="481"/>
      <c r="CBW11" s="481"/>
      <c r="CBX11" s="481"/>
      <c r="CBY11" s="481"/>
      <c r="CBZ11" s="481"/>
      <c r="CCA11" s="481"/>
      <c r="CCB11" s="481"/>
      <c r="CCC11" s="481"/>
      <c r="CCD11" s="481"/>
      <c r="CCE11" s="481"/>
      <c r="CCF11" s="481"/>
      <c r="CCG11" s="481"/>
      <c r="CCH11" s="481"/>
      <c r="CCI11" s="481"/>
      <c r="CCJ11" s="481"/>
      <c r="CCK11" s="481"/>
      <c r="CCL11" s="481"/>
      <c r="CCM11" s="481"/>
      <c r="CCN11" s="481"/>
      <c r="CCO11" s="481"/>
      <c r="CCP11" s="481"/>
      <c r="CCQ11" s="481"/>
      <c r="CCR11" s="481"/>
      <c r="CCS11" s="481"/>
      <c r="CCT11" s="481"/>
      <c r="CCU11" s="481"/>
      <c r="CCV11" s="481"/>
      <c r="CCW11" s="481"/>
      <c r="CCX11" s="481"/>
      <c r="CCY11" s="481"/>
      <c r="CCZ11" s="481"/>
      <c r="CDA11" s="481"/>
      <c r="CDB11" s="481"/>
      <c r="CDC11" s="481"/>
      <c r="CDD11" s="481"/>
      <c r="CDE11" s="481"/>
      <c r="CDF11" s="481"/>
      <c r="CDG11" s="481"/>
      <c r="CDH11" s="481"/>
      <c r="CDI11" s="481"/>
      <c r="CDJ11" s="481"/>
      <c r="CDK11" s="481"/>
      <c r="CDL11" s="481"/>
      <c r="CDM11" s="481"/>
      <c r="CDN11" s="481"/>
      <c r="CDO11" s="481"/>
      <c r="CDP11" s="481"/>
      <c r="CDQ11" s="481"/>
      <c r="CDR11" s="481"/>
      <c r="CDS11" s="481"/>
      <c r="CDT11" s="481"/>
      <c r="CDU11" s="481"/>
      <c r="CDV11" s="481"/>
      <c r="CDW11" s="481"/>
      <c r="CDX11" s="481"/>
      <c r="CDY11" s="481"/>
      <c r="CDZ11" s="481"/>
      <c r="CEA11" s="481"/>
      <c r="CEB11" s="481"/>
      <c r="CEC11" s="481"/>
      <c r="CED11" s="481"/>
      <c r="CEE11" s="481"/>
      <c r="CEF11" s="481"/>
      <c r="CEG11" s="481"/>
      <c r="CEH11" s="481"/>
      <c r="CEI11" s="481"/>
      <c r="CEJ11" s="481"/>
      <c r="CEK11" s="481"/>
      <c r="CEL11" s="481"/>
      <c r="CEM11" s="481"/>
      <c r="CEN11" s="481"/>
      <c r="CEO11" s="481"/>
      <c r="CEP11" s="481"/>
      <c r="CEQ11" s="481"/>
      <c r="CER11" s="481"/>
      <c r="CES11" s="481"/>
      <c r="CET11" s="481"/>
      <c r="CEU11" s="481"/>
      <c r="CEV11" s="481"/>
      <c r="CEW11" s="481"/>
      <c r="CEX11" s="481"/>
      <c r="CEY11" s="481"/>
      <c r="CEZ11" s="481"/>
      <c r="CFA11" s="481"/>
      <c r="CFB11" s="481"/>
      <c r="CFC11" s="481"/>
      <c r="CFD11" s="481"/>
      <c r="CFE11" s="481"/>
      <c r="CFF11" s="481"/>
      <c r="CFG11" s="481"/>
      <c r="CFH11" s="481"/>
      <c r="CFI11" s="481"/>
      <c r="CFJ11" s="481"/>
      <c r="CFK11" s="481"/>
      <c r="CFL11" s="481"/>
      <c r="CFM11" s="481"/>
      <c r="CFN11" s="481"/>
      <c r="CFO11" s="481"/>
      <c r="CFP11" s="481"/>
      <c r="CFQ11" s="481"/>
      <c r="CFR11" s="481"/>
      <c r="CFS11" s="481"/>
      <c r="CFT11" s="481"/>
      <c r="CFU11" s="481"/>
      <c r="CFV11" s="481"/>
      <c r="CFW11" s="481"/>
      <c r="CFX11" s="481"/>
      <c r="CFY11" s="481"/>
      <c r="CFZ11" s="481"/>
      <c r="CGA11" s="481"/>
      <c r="CGB11" s="481"/>
      <c r="CGC11" s="481"/>
      <c r="CGD11" s="481"/>
      <c r="CGE11" s="481"/>
      <c r="CGF11" s="481"/>
      <c r="CGG11" s="481"/>
      <c r="CGH11" s="481"/>
      <c r="CGI11" s="481"/>
      <c r="CGJ11" s="481"/>
      <c r="CGK11" s="481"/>
      <c r="CGL11" s="481"/>
      <c r="CGM11" s="481"/>
      <c r="CGN11" s="481"/>
      <c r="CGO11" s="481"/>
      <c r="CGP11" s="481"/>
      <c r="CGQ11" s="481"/>
      <c r="CGR11" s="481"/>
      <c r="CGS11" s="481"/>
      <c r="CGT11" s="481"/>
      <c r="CGU11" s="481"/>
      <c r="CGV11" s="481"/>
      <c r="CGW11" s="481"/>
      <c r="CGX11" s="481"/>
      <c r="CGY11" s="481"/>
      <c r="CGZ11" s="481"/>
      <c r="CHA11" s="481"/>
      <c r="CHB11" s="481"/>
      <c r="CHC11" s="481"/>
      <c r="CHD11" s="481"/>
      <c r="CHE11" s="481"/>
      <c r="CHF11" s="481"/>
      <c r="CHG11" s="481"/>
      <c r="CHH11" s="481"/>
      <c r="CHI11" s="481"/>
      <c r="CHJ11" s="481"/>
      <c r="CHK11" s="481"/>
      <c r="CHL11" s="481"/>
      <c r="CHM11" s="481"/>
      <c r="CHN11" s="481"/>
      <c r="CHO11" s="481"/>
      <c r="CHP11" s="481"/>
      <c r="CHQ11" s="481"/>
      <c r="CHR11" s="481"/>
      <c r="CHS11" s="481"/>
      <c r="CHT11" s="481"/>
      <c r="CHU11" s="481"/>
      <c r="CHV11" s="481"/>
      <c r="CHW11" s="481"/>
      <c r="CHX11" s="481"/>
      <c r="CHY11" s="481"/>
      <c r="CHZ11" s="481"/>
      <c r="CIA11" s="481"/>
      <c r="CIB11" s="481"/>
      <c r="CIC11" s="481"/>
      <c r="CID11" s="481"/>
      <c r="CIE11" s="481"/>
      <c r="CIF11" s="481"/>
      <c r="CIG11" s="481"/>
      <c r="CIH11" s="481"/>
      <c r="CII11" s="481"/>
      <c r="CIJ11" s="481"/>
      <c r="CIK11" s="481"/>
      <c r="CIL11" s="481"/>
      <c r="CIM11" s="481"/>
      <c r="CIN11" s="481"/>
      <c r="CIO11" s="481"/>
      <c r="CIP11" s="481"/>
      <c r="CIQ11" s="481"/>
      <c r="CIR11" s="481"/>
      <c r="CIS11" s="481"/>
      <c r="CIT11" s="481"/>
      <c r="CIU11" s="481"/>
      <c r="CIV11" s="481"/>
      <c r="CIW11" s="481"/>
      <c r="CIX11" s="481"/>
      <c r="CIY11" s="481"/>
      <c r="CIZ11" s="481"/>
      <c r="CJA11" s="481"/>
      <c r="CJB11" s="481"/>
      <c r="CJC11" s="481"/>
      <c r="CJD11" s="481"/>
      <c r="CJE11" s="481"/>
      <c r="CJF11" s="481"/>
      <c r="CJG11" s="481"/>
      <c r="CJH11" s="481"/>
      <c r="CJI11" s="481"/>
      <c r="CJJ11" s="481"/>
      <c r="CJK11" s="481"/>
      <c r="CJL11" s="481"/>
      <c r="CJM11" s="481"/>
      <c r="CJN11" s="481"/>
      <c r="CJO11" s="481"/>
      <c r="CJP11" s="481"/>
      <c r="CJQ11" s="481"/>
      <c r="CJR11" s="481"/>
      <c r="CJS11" s="481"/>
      <c r="CJT11" s="481"/>
      <c r="CJU11" s="481"/>
      <c r="CJV11" s="481"/>
      <c r="CJW11" s="481"/>
      <c r="CJX11" s="481"/>
      <c r="CJY11" s="481"/>
      <c r="CJZ11" s="481"/>
      <c r="CKA11" s="481"/>
      <c r="CKB11" s="481"/>
      <c r="CKC11" s="481"/>
      <c r="CKD11" s="481"/>
      <c r="CKE11" s="481"/>
      <c r="CKF11" s="481"/>
      <c r="CKG11" s="481"/>
      <c r="CKH11" s="481"/>
      <c r="CKI11" s="481"/>
      <c r="CKJ11" s="481"/>
      <c r="CKK11" s="481"/>
      <c r="CKL11" s="481"/>
      <c r="CKM11" s="481"/>
      <c r="CKN11" s="481"/>
      <c r="CKO11" s="481"/>
      <c r="CKP11" s="481"/>
      <c r="CKQ11" s="481"/>
      <c r="CKR11" s="481"/>
      <c r="CKS11" s="481"/>
      <c r="CKT11" s="481"/>
      <c r="CKU11" s="481"/>
      <c r="CKV11" s="481"/>
      <c r="CKW11" s="481"/>
      <c r="CKX11" s="481"/>
      <c r="CKY11" s="481"/>
      <c r="CKZ11" s="481"/>
      <c r="CLA11" s="481"/>
      <c r="CLB11" s="481"/>
      <c r="CLC11" s="481"/>
      <c r="CLD11" s="481"/>
      <c r="CLE11" s="481"/>
      <c r="CLF11" s="481"/>
      <c r="CLG11" s="481"/>
      <c r="CLH11" s="481"/>
      <c r="CLI11" s="481"/>
      <c r="CLJ11" s="481"/>
      <c r="CLK11" s="481"/>
      <c r="CLL11" s="481"/>
      <c r="CLM11" s="481"/>
      <c r="CLN11" s="481"/>
      <c r="CLO11" s="481"/>
      <c r="CLP11" s="481"/>
      <c r="CLQ11" s="481"/>
      <c r="CLR11" s="481"/>
      <c r="CLS11" s="481"/>
      <c r="CLT11" s="481"/>
      <c r="CLU11" s="481"/>
      <c r="CLV11" s="481"/>
      <c r="CLW11" s="481"/>
      <c r="CLX11" s="481"/>
      <c r="CLY11" s="481"/>
      <c r="CLZ11" s="481"/>
      <c r="CMA11" s="481"/>
      <c r="CMB11" s="481"/>
      <c r="CMC11" s="481"/>
      <c r="CMD11" s="481"/>
      <c r="CME11" s="481"/>
      <c r="CMF11" s="481"/>
      <c r="CMG11" s="481"/>
      <c r="CMH11" s="481"/>
      <c r="CMI11" s="481"/>
      <c r="CMJ11" s="481"/>
      <c r="CMK11" s="481"/>
      <c r="CML11" s="481"/>
      <c r="CMM11" s="481"/>
      <c r="CMN11" s="481"/>
      <c r="CMO11" s="481"/>
      <c r="CMP11" s="481"/>
      <c r="CMQ11" s="481"/>
      <c r="CMR11" s="481"/>
      <c r="CMS11" s="481"/>
      <c r="CMT11" s="481"/>
      <c r="CMU11" s="481"/>
      <c r="CMV11" s="481"/>
      <c r="CMW11" s="481"/>
      <c r="CMX11" s="481"/>
      <c r="CMY11" s="481"/>
      <c r="CMZ11" s="481"/>
      <c r="CNA11" s="481"/>
      <c r="CNB11" s="481"/>
      <c r="CNC11" s="481"/>
      <c r="CND11" s="481"/>
      <c r="CNE11" s="481"/>
      <c r="CNF11" s="481"/>
      <c r="CNG11" s="481"/>
      <c r="CNH11" s="481"/>
      <c r="CNI11" s="481"/>
      <c r="CNJ11" s="481"/>
      <c r="CNK11" s="481"/>
      <c r="CNL11" s="481"/>
      <c r="CNM11" s="481"/>
      <c r="CNN11" s="481"/>
      <c r="CNO11" s="481"/>
      <c r="CNP11" s="481"/>
      <c r="CNQ11" s="481"/>
      <c r="CNR11" s="481"/>
      <c r="CNS11" s="481"/>
      <c r="CNT11" s="481"/>
      <c r="CNU11" s="481"/>
      <c r="CNV11" s="481"/>
      <c r="CNW11" s="481"/>
      <c r="CNX11" s="481"/>
      <c r="CNY11" s="481"/>
      <c r="CNZ11" s="481"/>
      <c r="COA11" s="481"/>
      <c r="COB11" s="481"/>
      <c r="COC11" s="481"/>
      <c r="COD11" s="481"/>
      <c r="COE11" s="481"/>
      <c r="COF11" s="481"/>
      <c r="COG11" s="481"/>
      <c r="COH11" s="481"/>
      <c r="COI11" s="481"/>
      <c r="COJ11" s="481"/>
      <c r="COK11" s="481"/>
      <c r="COL11" s="481"/>
      <c r="COM11" s="481"/>
      <c r="CON11" s="481"/>
      <c r="COO11" s="481"/>
      <c r="COP11" s="481"/>
      <c r="COQ11" s="481"/>
      <c r="COR11" s="481"/>
      <c r="COS11" s="481"/>
      <c r="COT11" s="481"/>
      <c r="COU11" s="481"/>
      <c r="COV11" s="481"/>
      <c r="COW11" s="481"/>
      <c r="COX11" s="481"/>
      <c r="COY11" s="481"/>
      <c r="COZ11" s="481"/>
      <c r="CPA11" s="481"/>
      <c r="CPB11" s="481"/>
      <c r="CPC11" s="481"/>
      <c r="CPD11" s="481"/>
      <c r="CPE11" s="481"/>
      <c r="CPF11" s="481"/>
      <c r="CPG11" s="481"/>
      <c r="CPH11" s="481"/>
      <c r="CPI11" s="481"/>
      <c r="CPJ11" s="481"/>
      <c r="CPK11" s="481"/>
      <c r="CPL11" s="481"/>
      <c r="CPM11" s="481"/>
      <c r="CPN11" s="481"/>
      <c r="CPO11" s="481"/>
      <c r="CPP11" s="481"/>
      <c r="CPQ11" s="481"/>
      <c r="CPR11" s="481"/>
      <c r="CPS11" s="481"/>
      <c r="CPT11" s="481"/>
      <c r="CPU11" s="481"/>
      <c r="CPV11" s="481"/>
      <c r="CPW11" s="481"/>
      <c r="CPX11" s="481"/>
      <c r="CPY11" s="481"/>
      <c r="CPZ11" s="481"/>
      <c r="CQA11" s="481"/>
      <c r="CQB11" s="481"/>
      <c r="CQC11" s="481"/>
      <c r="CQD11" s="481"/>
      <c r="CQE11" s="481"/>
      <c r="CQF11" s="481"/>
      <c r="CQG11" s="481"/>
      <c r="CQH11" s="481"/>
      <c r="CQI11" s="481"/>
      <c r="CQJ11" s="481"/>
      <c r="CQK11" s="481"/>
      <c r="CQL11" s="481"/>
      <c r="CQM11" s="481"/>
      <c r="CQN11" s="481"/>
      <c r="CQO11" s="481"/>
      <c r="CQP11" s="481"/>
      <c r="CQQ11" s="481"/>
      <c r="CQR11" s="481"/>
      <c r="CQS11" s="481"/>
      <c r="CQT11" s="481"/>
      <c r="CQU11" s="481"/>
      <c r="CQV11" s="481"/>
      <c r="CQW11" s="481"/>
      <c r="CQX11" s="481"/>
      <c r="CQY11" s="481"/>
      <c r="CQZ11" s="481"/>
      <c r="CRA11" s="481"/>
      <c r="CRB11" s="481"/>
      <c r="CRC11" s="481"/>
      <c r="CRD11" s="481"/>
      <c r="CRE11" s="481"/>
      <c r="CRF11" s="481"/>
      <c r="CRG11" s="481"/>
      <c r="CRH11" s="481"/>
      <c r="CRI11" s="481"/>
      <c r="CRJ11" s="481"/>
      <c r="CRK11" s="481"/>
      <c r="CRL11" s="481"/>
      <c r="CRM11" s="481"/>
      <c r="CRN11" s="481"/>
      <c r="CRO11" s="481"/>
      <c r="CRP11" s="481"/>
      <c r="CRQ11" s="481"/>
      <c r="CRR11" s="481"/>
      <c r="CRS11" s="481"/>
      <c r="CRT11" s="481"/>
      <c r="CRU11" s="481"/>
      <c r="CRV11" s="481"/>
      <c r="CRW11" s="481"/>
      <c r="CRX11" s="481"/>
      <c r="CRY11" s="481"/>
      <c r="CRZ11" s="481"/>
      <c r="CSA11" s="481"/>
      <c r="CSB11" s="481"/>
      <c r="CSC11" s="481"/>
      <c r="CSD11" s="481"/>
      <c r="CSE11" s="481"/>
      <c r="CSF11" s="481"/>
      <c r="CSG11" s="481"/>
      <c r="CSH11" s="481"/>
      <c r="CSI11" s="481"/>
      <c r="CSJ11" s="481"/>
      <c r="CSK11" s="481"/>
      <c r="CSL11" s="481"/>
      <c r="CSM11" s="481"/>
      <c r="CSN11" s="481"/>
      <c r="CSO11" s="481"/>
      <c r="CSP11" s="481"/>
      <c r="CSQ11" s="481"/>
      <c r="CSR11" s="481"/>
      <c r="CSS11" s="481"/>
      <c r="CST11" s="481"/>
      <c r="CSU11" s="481"/>
      <c r="CSV11" s="481"/>
      <c r="CSW11" s="481"/>
      <c r="CSX11" s="481"/>
      <c r="CSY11" s="481"/>
      <c r="CSZ11" s="481"/>
      <c r="CTA11" s="481"/>
      <c r="CTB11" s="481"/>
      <c r="CTC11" s="481"/>
      <c r="CTD11" s="481"/>
      <c r="CTE11" s="481"/>
      <c r="CTF11" s="481"/>
      <c r="CTG11" s="481"/>
      <c r="CTH11" s="481"/>
      <c r="CTI11" s="481"/>
      <c r="CTJ11" s="481"/>
      <c r="CTK11" s="481"/>
      <c r="CTL11" s="481"/>
      <c r="CTM11" s="481"/>
      <c r="CTN11" s="481"/>
      <c r="CTO11" s="481"/>
      <c r="CTP11" s="481"/>
      <c r="CTQ11" s="481"/>
      <c r="CTR11" s="481"/>
      <c r="CTS11" s="481"/>
      <c r="CTT11" s="481"/>
      <c r="CTU11" s="481"/>
      <c r="CTV11" s="481"/>
      <c r="CTW11" s="481"/>
      <c r="CTX11" s="481"/>
      <c r="CTY11" s="481"/>
      <c r="CTZ11" s="481"/>
      <c r="CUA11" s="481"/>
      <c r="CUB11" s="481"/>
      <c r="CUC11" s="481"/>
      <c r="CUD11" s="481"/>
      <c r="CUE11" s="481"/>
      <c r="CUF11" s="481"/>
      <c r="CUG11" s="481"/>
      <c r="CUH11" s="481"/>
      <c r="CUI11" s="481"/>
      <c r="CUJ11" s="481"/>
      <c r="CUK11" s="481"/>
      <c r="CUL11" s="481"/>
      <c r="CUM11" s="481"/>
      <c r="CUN11" s="481"/>
      <c r="CUO11" s="481"/>
      <c r="CUP11" s="481"/>
      <c r="CUQ11" s="481"/>
      <c r="CUR11" s="481"/>
      <c r="CUS11" s="481"/>
      <c r="CUT11" s="481"/>
      <c r="CUU11" s="481"/>
      <c r="CUV11" s="481"/>
      <c r="CUW11" s="481"/>
      <c r="CUX11" s="481"/>
      <c r="CUY11" s="481"/>
      <c r="CUZ11" s="481"/>
      <c r="CVA11" s="481"/>
      <c r="CVB11" s="481"/>
      <c r="CVC11" s="481"/>
      <c r="CVD11" s="481"/>
      <c r="CVE11" s="481"/>
      <c r="CVF11" s="481"/>
      <c r="CVG11" s="481"/>
      <c r="CVH11" s="481"/>
      <c r="CVI11" s="481"/>
      <c r="CVJ11" s="481"/>
      <c r="CVK11" s="481"/>
      <c r="CVL11" s="481"/>
      <c r="CVM11" s="481"/>
      <c r="CVN11" s="481"/>
      <c r="CVO11" s="481"/>
      <c r="CVP11" s="481"/>
      <c r="CVQ11" s="481"/>
      <c r="CVR11" s="481"/>
      <c r="CVS11" s="481"/>
      <c r="CVT11" s="481"/>
      <c r="CVU11" s="481"/>
      <c r="CVV11" s="481"/>
      <c r="CVW11" s="481"/>
      <c r="CVX11" s="481"/>
      <c r="CVY11" s="481"/>
      <c r="CVZ11" s="481"/>
      <c r="CWA11" s="481"/>
      <c r="CWB11" s="481"/>
      <c r="CWC11" s="481"/>
      <c r="CWD11" s="481"/>
      <c r="CWE11" s="481"/>
      <c r="CWF11" s="481"/>
      <c r="CWG11" s="481"/>
      <c r="CWH11" s="481"/>
      <c r="CWI11" s="481"/>
      <c r="CWJ11" s="481"/>
      <c r="CWK11" s="481"/>
      <c r="CWL11" s="481"/>
      <c r="CWM11" s="481"/>
      <c r="CWN11" s="481"/>
      <c r="CWO11" s="481"/>
      <c r="CWP11" s="481"/>
      <c r="CWQ11" s="481"/>
      <c r="CWR11" s="481"/>
      <c r="CWS11" s="481"/>
      <c r="CWT11" s="481"/>
      <c r="CWU11" s="481"/>
      <c r="CWV11" s="481"/>
      <c r="CWW11" s="481"/>
      <c r="CWX11" s="481"/>
      <c r="CWY11" s="481"/>
      <c r="CWZ11" s="481"/>
      <c r="CXA11" s="481"/>
      <c r="CXB11" s="481"/>
      <c r="CXC11" s="481"/>
      <c r="CXD11" s="481"/>
      <c r="CXE11" s="481"/>
      <c r="CXF11" s="481"/>
      <c r="CXG11" s="481"/>
      <c r="CXH11" s="481"/>
      <c r="CXI11" s="481"/>
      <c r="CXJ11" s="481"/>
      <c r="CXK11" s="481"/>
      <c r="CXL11" s="481"/>
      <c r="CXM11" s="481"/>
      <c r="CXN11" s="481"/>
      <c r="CXO11" s="481"/>
      <c r="CXP11" s="481"/>
      <c r="CXQ11" s="481"/>
      <c r="CXR11" s="481"/>
      <c r="CXS11" s="481"/>
      <c r="CXT11" s="481"/>
      <c r="CXU11" s="481"/>
      <c r="CXV11" s="481"/>
      <c r="CXW11" s="481"/>
      <c r="CXX11" s="481"/>
      <c r="CXY11" s="481"/>
      <c r="CXZ11" s="481"/>
      <c r="CYA11" s="481"/>
      <c r="CYB11" s="481"/>
      <c r="CYC11" s="481"/>
      <c r="CYD11" s="481"/>
      <c r="CYE11" s="481"/>
      <c r="CYF11" s="481"/>
      <c r="CYG11" s="481"/>
      <c r="CYH11" s="481"/>
      <c r="CYI11" s="481"/>
      <c r="CYJ11" s="481"/>
      <c r="CYK11" s="481"/>
      <c r="CYL11" s="481"/>
      <c r="CYM11" s="481"/>
      <c r="CYN11" s="481"/>
      <c r="CYO11" s="481"/>
      <c r="CYP11" s="481"/>
      <c r="CYQ11" s="481"/>
      <c r="CYR11" s="481"/>
      <c r="CYS11" s="481"/>
      <c r="CYT11" s="481"/>
      <c r="CYU11" s="481"/>
      <c r="CYV11" s="481"/>
      <c r="CYW11" s="481"/>
      <c r="CYX11" s="481"/>
      <c r="CYY11" s="481"/>
      <c r="CYZ11" s="481"/>
      <c r="CZA11" s="481"/>
      <c r="CZB11" s="481"/>
      <c r="CZC11" s="481"/>
      <c r="CZD11" s="481"/>
      <c r="CZE11" s="481"/>
      <c r="CZF11" s="481"/>
      <c r="CZG11" s="481"/>
      <c r="CZH11" s="481"/>
      <c r="CZI11" s="481"/>
      <c r="CZJ11" s="481"/>
      <c r="CZK11" s="481"/>
      <c r="CZL11" s="481"/>
      <c r="CZM11" s="481"/>
      <c r="CZN11" s="481"/>
      <c r="CZO11" s="481"/>
      <c r="CZP11" s="481"/>
      <c r="CZQ11" s="481"/>
      <c r="CZR11" s="481"/>
      <c r="CZS11" s="481"/>
      <c r="CZT11" s="481"/>
      <c r="CZU11" s="481"/>
      <c r="CZV11" s="481"/>
      <c r="CZW11" s="481"/>
      <c r="CZX11" s="481"/>
      <c r="CZY11" s="481"/>
      <c r="CZZ11" s="481"/>
      <c r="DAA11" s="481"/>
      <c r="DAB11" s="481"/>
      <c r="DAC11" s="481"/>
      <c r="DAD11" s="481"/>
      <c r="DAE11" s="481"/>
      <c r="DAF11" s="481"/>
      <c r="DAG11" s="481"/>
      <c r="DAH11" s="481"/>
      <c r="DAI11" s="481"/>
      <c r="DAJ11" s="481"/>
      <c r="DAK11" s="481"/>
      <c r="DAL11" s="481"/>
      <c r="DAM11" s="481"/>
      <c r="DAN11" s="481"/>
      <c r="DAO11" s="481"/>
      <c r="DAP11" s="481"/>
      <c r="DAQ11" s="481"/>
      <c r="DAR11" s="481"/>
      <c r="DAS11" s="481"/>
      <c r="DAT11" s="481"/>
      <c r="DAU11" s="481"/>
      <c r="DAV11" s="481"/>
      <c r="DAW11" s="481"/>
      <c r="DAX11" s="481"/>
      <c r="DAY11" s="481"/>
      <c r="DAZ11" s="481"/>
      <c r="DBA11" s="481"/>
      <c r="DBB11" s="481"/>
      <c r="DBC11" s="481"/>
      <c r="DBD11" s="481"/>
      <c r="DBE11" s="481"/>
      <c r="DBF11" s="481"/>
      <c r="DBG11" s="481"/>
      <c r="DBH11" s="481"/>
      <c r="DBI11" s="481"/>
      <c r="DBJ11" s="481"/>
      <c r="DBK11" s="481"/>
      <c r="DBL11" s="481"/>
      <c r="DBM11" s="481"/>
      <c r="DBN11" s="481"/>
      <c r="DBO11" s="481"/>
      <c r="DBP11" s="481"/>
      <c r="DBQ11" s="481"/>
      <c r="DBR11" s="481"/>
      <c r="DBS11" s="481"/>
      <c r="DBT11" s="481"/>
      <c r="DBU11" s="481"/>
      <c r="DBV11" s="481"/>
      <c r="DBW11" s="481"/>
      <c r="DBX11" s="481"/>
      <c r="DBY11" s="481"/>
      <c r="DBZ11" s="481"/>
      <c r="DCA11" s="481"/>
      <c r="DCB11" s="481"/>
      <c r="DCC11" s="481"/>
      <c r="DCD11" s="481"/>
      <c r="DCE11" s="481"/>
      <c r="DCF11" s="481"/>
      <c r="DCG11" s="481"/>
      <c r="DCH11" s="481"/>
      <c r="DCI11" s="481"/>
      <c r="DCJ11" s="481"/>
      <c r="DCK11" s="481"/>
      <c r="DCL11" s="481"/>
      <c r="DCM11" s="481"/>
      <c r="DCN11" s="481"/>
      <c r="DCO11" s="481"/>
      <c r="DCP11" s="481"/>
      <c r="DCQ11" s="481"/>
      <c r="DCR11" s="481"/>
      <c r="DCS11" s="481"/>
      <c r="DCT11" s="481"/>
      <c r="DCU11" s="481"/>
      <c r="DCV11" s="481"/>
      <c r="DCW11" s="481"/>
      <c r="DCX11" s="481"/>
      <c r="DCY11" s="481"/>
      <c r="DCZ11" s="481"/>
      <c r="DDA11" s="481"/>
      <c r="DDB11" s="481"/>
      <c r="DDC11" s="481"/>
      <c r="DDD11" s="481"/>
      <c r="DDE11" s="481"/>
      <c r="DDF11" s="481"/>
      <c r="DDG11" s="481"/>
      <c r="DDH11" s="481"/>
      <c r="DDI11" s="481"/>
      <c r="DDJ11" s="481"/>
      <c r="DDK11" s="481"/>
      <c r="DDL11" s="481"/>
      <c r="DDM11" s="481"/>
      <c r="DDN11" s="481"/>
      <c r="DDO11" s="481"/>
      <c r="DDP11" s="481"/>
      <c r="DDQ11" s="481"/>
      <c r="DDR11" s="481"/>
      <c r="DDS11" s="481"/>
      <c r="DDT11" s="481"/>
      <c r="DDU11" s="481"/>
      <c r="DDV11" s="481"/>
      <c r="DDW11" s="481"/>
      <c r="DDX11" s="481"/>
      <c r="DDY11" s="481"/>
      <c r="DDZ11" s="481"/>
      <c r="DEA11" s="481"/>
      <c r="DEB11" s="481"/>
      <c r="DEC11" s="481"/>
      <c r="DED11" s="481"/>
      <c r="DEE11" s="481"/>
      <c r="DEF11" s="481"/>
      <c r="DEG11" s="481"/>
      <c r="DEH11" s="481"/>
      <c r="DEI11" s="481"/>
      <c r="DEJ11" s="481"/>
      <c r="DEK11" s="481"/>
      <c r="DEL11" s="481"/>
      <c r="DEM11" s="481"/>
      <c r="DEN11" s="481"/>
      <c r="DEO11" s="481"/>
      <c r="DEP11" s="481"/>
      <c r="DEQ11" s="481"/>
      <c r="DER11" s="481"/>
      <c r="DES11" s="481"/>
      <c r="DET11" s="481"/>
      <c r="DEU11" s="481"/>
      <c r="DEV11" s="481"/>
      <c r="DEW11" s="481"/>
      <c r="DEX11" s="481"/>
      <c r="DEY11" s="481"/>
      <c r="DEZ11" s="481"/>
      <c r="DFA11" s="481"/>
      <c r="DFB11" s="481"/>
      <c r="DFC11" s="481"/>
      <c r="DFD11" s="481"/>
      <c r="DFE11" s="481"/>
      <c r="DFF11" s="481"/>
      <c r="DFG11" s="481"/>
      <c r="DFH11" s="481"/>
      <c r="DFI11" s="481"/>
      <c r="DFJ11" s="481"/>
      <c r="DFK11" s="481"/>
      <c r="DFL11" s="481"/>
      <c r="DFM11" s="481"/>
      <c r="DFN11" s="481"/>
      <c r="DFO11" s="481"/>
      <c r="DFP11" s="481"/>
      <c r="DFQ11" s="481"/>
      <c r="DFR11" s="481"/>
      <c r="DFS11" s="481"/>
      <c r="DFT11" s="481"/>
      <c r="DFU11" s="481"/>
      <c r="DFV11" s="481"/>
      <c r="DFW11" s="481"/>
      <c r="DFX11" s="481"/>
      <c r="DFY11" s="481"/>
      <c r="DFZ11" s="481"/>
      <c r="DGA11" s="481"/>
      <c r="DGB11" s="481"/>
      <c r="DGC11" s="481"/>
      <c r="DGD11" s="481"/>
      <c r="DGE11" s="481"/>
      <c r="DGF11" s="481"/>
      <c r="DGG11" s="481"/>
      <c r="DGH11" s="481"/>
      <c r="DGI11" s="481"/>
      <c r="DGJ11" s="481"/>
      <c r="DGK11" s="481"/>
      <c r="DGL11" s="481"/>
      <c r="DGM11" s="481"/>
      <c r="DGN11" s="481"/>
      <c r="DGO11" s="481"/>
      <c r="DGP11" s="481"/>
      <c r="DGQ11" s="481"/>
      <c r="DGR11" s="481"/>
      <c r="DGS11" s="481"/>
      <c r="DGT11" s="481"/>
      <c r="DGU11" s="481"/>
      <c r="DGV11" s="481"/>
      <c r="DGW11" s="481"/>
      <c r="DGX11" s="481"/>
      <c r="DGY11" s="481"/>
      <c r="DGZ11" s="481"/>
      <c r="DHA11" s="481"/>
      <c r="DHB11" s="481"/>
      <c r="DHC11" s="481"/>
      <c r="DHD11" s="481"/>
      <c r="DHE11" s="481"/>
      <c r="DHF11" s="481"/>
      <c r="DHG11" s="481"/>
      <c r="DHH11" s="481"/>
      <c r="DHI11" s="481"/>
      <c r="DHJ11" s="481"/>
      <c r="DHK11" s="481"/>
      <c r="DHL11" s="481"/>
      <c r="DHM11" s="481"/>
      <c r="DHN11" s="481"/>
      <c r="DHO11" s="481"/>
      <c r="DHP11" s="481"/>
      <c r="DHQ11" s="481"/>
      <c r="DHR11" s="481"/>
      <c r="DHS11" s="481"/>
      <c r="DHT11" s="481"/>
      <c r="DHU11" s="481"/>
      <c r="DHV11" s="481"/>
      <c r="DHW11" s="481"/>
      <c r="DHX11" s="481"/>
      <c r="DHY11" s="481"/>
      <c r="DHZ11" s="481"/>
      <c r="DIA11" s="481"/>
      <c r="DIB11" s="481"/>
      <c r="DIC11" s="481"/>
      <c r="DID11" s="481"/>
      <c r="DIE11" s="481"/>
      <c r="DIF11" s="481"/>
      <c r="DIG11" s="481"/>
      <c r="DIH11" s="481"/>
      <c r="DII11" s="481"/>
      <c r="DIJ11" s="481"/>
      <c r="DIK11" s="481"/>
      <c r="DIL11" s="481"/>
      <c r="DIM11" s="481"/>
      <c r="DIN11" s="481"/>
      <c r="DIO11" s="481"/>
      <c r="DIP11" s="481"/>
      <c r="DIQ11" s="481"/>
      <c r="DIR11" s="481"/>
      <c r="DIS11" s="481"/>
      <c r="DIT11" s="481"/>
      <c r="DIU11" s="481"/>
      <c r="DIV11" s="481"/>
      <c r="DIW11" s="481"/>
      <c r="DIX11" s="481"/>
      <c r="DIY11" s="481"/>
      <c r="DIZ11" s="481"/>
      <c r="DJA11" s="481"/>
      <c r="DJB11" s="481"/>
      <c r="DJC11" s="481"/>
      <c r="DJD11" s="481"/>
      <c r="DJE11" s="481"/>
      <c r="DJF11" s="481"/>
      <c r="DJG11" s="481"/>
      <c r="DJH11" s="481"/>
      <c r="DJI11" s="481"/>
      <c r="DJJ11" s="481"/>
      <c r="DJK11" s="481"/>
      <c r="DJL11" s="481"/>
      <c r="DJM11" s="481"/>
      <c r="DJN11" s="481"/>
      <c r="DJO11" s="481"/>
      <c r="DJP11" s="481"/>
      <c r="DJQ11" s="481"/>
      <c r="DJR11" s="481"/>
      <c r="DJS11" s="481"/>
      <c r="DJT11" s="481"/>
      <c r="DJU11" s="481"/>
      <c r="DJV11" s="481"/>
      <c r="DJW11" s="481"/>
      <c r="DJX11" s="481"/>
      <c r="DJY11" s="481"/>
      <c r="DJZ11" s="481"/>
      <c r="DKA11" s="481"/>
      <c r="DKB11" s="481"/>
      <c r="DKC11" s="481"/>
      <c r="DKD11" s="481"/>
      <c r="DKE11" s="481"/>
      <c r="DKF11" s="481"/>
      <c r="DKG11" s="481"/>
      <c r="DKH11" s="481"/>
      <c r="DKI11" s="481"/>
      <c r="DKJ11" s="481"/>
      <c r="DKK11" s="481"/>
      <c r="DKL11" s="481"/>
      <c r="DKM11" s="481"/>
      <c r="DKN11" s="481"/>
      <c r="DKO11" s="481"/>
      <c r="DKP11" s="481"/>
      <c r="DKQ11" s="481"/>
      <c r="DKR11" s="481"/>
      <c r="DKS11" s="481"/>
      <c r="DKT11" s="481"/>
      <c r="DKU11" s="481"/>
      <c r="DKV11" s="481"/>
      <c r="DKW11" s="481"/>
      <c r="DKX11" s="481"/>
      <c r="DKY11" s="481"/>
      <c r="DKZ11" s="481"/>
      <c r="DLA11" s="481"/>
      <c r="DLB11" s="481"/>
      <c r="DLC11" s="481"/>
      <c r="DLD11" s="481"/>
      <c r="DLE11" s="481"/>
      <c r="DLF11" s="481"/>
      <c r="DLG11" s="481"/>
      <c r="DLH11" s="481"/>
      <c r="DLI11" s="481"/>
      <c r="DLJ11" s="481"/>
      <c r="DLK11" s="481"/>
      <c r="DLL11" s="481"/>
      <c r="DLM11" s="481"/>
      <c r="DLN11" s="481"/>
      <c r="DLO11" s="481"/>
      <c r="DLP11" s="481"/>
      <c r="DLQ11" s="481"/>
      <c r="DLR11" s="481"/>
      <c r="DLS11" s="481"/>
      <c r="DLT11" s="481"/>
      <c r="DLU11" s="481"/>
      <c r="DLV11" s="481"/>
      <c r="DLW11" s="481"/>
      <c r="DLX11" s="481"/>
      <c r="DLY11" s="481"/>
      <c r="DLZ11" s="481"/>
      <c r="DMA11" s="481"/>
      <c r="DMB11" s="481"/>
      <c r="DMC11" s="481"/>
      <c r="DMD11" s="481"/>
      <c r="DME11" s="481"/>
      <c r="DMF11" s="481"/>
      <c r="DMG11" s="481"/>
      <c r="DMH11" s="481"/>
      <c r="DMI11" s="481"/>
      <c r="DMJ11" s="481"/>
      <c r="DMK11" s="481"/>
      <c r="DML11" s="481"/>
      <c r="DMM11" s="481"/>
      <c r="DMN11" s="481"/>
      <c r="DMO11" s="481"/>
      <c r="DMP11" s="481"/>
      <c r="DMQ11" s="481"/>
      <c r="DMR11" s="481"/>
      <c r="DMS11" s="481"/>
      <c r="DMT11" s="481"/>
      <c r="DMU11" s="481"/>
      <c r="DMV11" s="481"/>
      <c r="DMW11" s="481"/>
      <c r="DMX11" s="481"/>
      <c r="DMY11" s="481"/>
      <c r="DMZ11" s="481"/>
      <c r="DNA11" s="481"/>
      <c r="DNB11" s="481"/>
      <c r="DNC11" s="481"/>
      <c r="DND11" s="481"/>
      <c r="DNE11" s="481"/>
      <c r="DNF11" s="481"/>
      <c r="DNG11" s="481"/>
      <c r="DNH11" s="481"/>
      <c r="DNI11" s="481"/>
      <c r="DNJ11" s="481"/>
      <c r="DNK11" s="481"/>
      <c r="DNL11" s="481"/>
      <c r="DNM11" s="481"/>
      <c r="DNN11" s="481"/>
      <c r="DNO11" s="481"/>
      <c r="DNP11" s="481"/>
      <c r="DNQ11" s="481"/>
      <c r="DNR11" s="481"/>
      <c r="DNS11" s="481"/>
      <c r="DNT11" s="481"/>
      <c r="DNU11" s="481"/>
      <c r="DNV11" s="481"/>
      <c r="DNW11" s="481"/>
      <c r="DNX11" s="481"/>
      <c r="DNY11" s="481"/>
      <c r="DNZ11" s="481"/>
      <c r="DOA11" s="481"/>
      <c r="DOB11" s="481"/>
      <c r="DOC11" s="481"/>
      <c r="DOD11" s="481"/>
      <c r="DOE11" s="481"/>
      <c r="DOF11" s="481"/>
      <c r="DOG11" s="481"/>
      <c r="DOH11" s="481"/>
      <c r="DOI11" s="481"/>
      <c r="DOJ11" s="481"/>
      <c r="DOK11" s="481"/>
      <c r="DOL11" s="481"/>
      <c r="DOM11" s="481"/>
      <c r="DON11" s="481"/>
      <c r="DOO11" s="481"/>
      <c r="DOP11" s="481"/>
      <c r="DOQ11" s="481"/>
      <c r="DOR11" s="481"/>
      <c r="DOS11" s="481"/>
      <c r="DOT11" s="481"/>
      <c r="DOU11" s="481"/>
      <c r="DOV11" s="481"/>
      <c r="DOW11" s="481"/>
      <c r="DOX11" s="481"/>
      <c r="DOY11" s="481"/>
      <c r="DOZ11" s="481"/>
      <c r="DPA11" s="481"/>
      <c r="DPB11" s="481"/>
      <c r="DPC11" s="481"/>
      <c r="DPD11" s="481"/>
      <c r="DPE11" s="481"/>
      <c r="DPF11" s="481"/>
      <c r="DPG11" s="481"/>
      <c r="DPH11" s="481"/>
      <c r="DPI11" s="481"/>
      <c r="DPJ11" s="481"/>
      <c r="DPK11" s="481"/>
      <c r="DPL11" s="481"/>
      <c r="DPM11" s="481"/>
      <c r="DPN11" s="481"/>
      <c r="DPO11" s="481"/>
      <c r="DPP11" s="481"/>
      <c r="DPQ11" s="481"/>
      <c r="DPR11" s="481"/>
      <c r="DPS11" s="481"/>
      <c r="DPT11" s="481"/>
      <c r="DPU11" s="481"/>
      <c r="DPV11" s="481"/>
      <c r="DPW11" s="481"/>
      <c r="DPX11" s="481"/>
      <c r="DPY11" s="481"/>
      <c r="DPZ11" s="481"/>
      <c r="DQA11" s="481"/>
      <c r="DQB11" s="481"/>
      <c r="DQC11" s="481"/>
      <c r="DQD11" s="481"/>
      <c r="DQE11" s="481"/>
      <c r="DQF11" s="481"/>
      <c r="DQG11" s="481"/>
      <c r="DQH11" s="481"/>
      <c r="DQI11" s="481"/>
      <c r="DQJ11" s="481"/>
      <c r="DQK11" s="481"/>
      <c r="DQL11" s="481"/>
      <c r="DQM11" s="481"/>
      <c r="DQN11" s="481"/>
      <c r="DQO11" s="481"/>
      <c r="DQP11" s="481"/>
      <c r="DQQ11" s="481"/>
      <c r="DQR11" s="481"/>
      <c r="DQS11" s="481"/>
      <c r="DQT11" s="481"/>
      <c r="DQU11" s="481"/>
      <c r="DQV11" s="481"/>
      <c r="DQW11" s="481"/>
      <c r="DQX11" s="481"/>
      <c r="DQY11" s="481"/>
      <c r="DQZ11" s="481"/>
      <c r="DRA11" s="481"/>
      <c r="DRB11" s="481"/>
      <c r="DRC11" s="481"/>
      <c r="DRD11" s="481"/>
      <c r="DRE11" s="481"/>
      <c r="DRF11" s="481"/>
      <c r="DRG11" s="481"/>
      <c r="DRH11" s="481"/>
      <c r="DRI11" s="481"/>
      <c r="DRJ11" s="481"/>
      <c r="DRK11" s="481"/>
      <c r="DRL11" s="481"/>
      <c r="DRM11" s="481"/>
      <c r="DRN11" s="481"/>
      <c r="DRO11" s="481"/>
      <c r="DRP11" s="481"/>
      <c r="DRQ11" s="481"/>
      <c r="DRR11" s="481"/>
      <c r="DRS11" s="481"/>
      <c r="DRT11" s="481"/>
      <c r="DRU11" s="481"/>
      <c r="DRV11" s="481"/>
      <c r="DRW11" s="481"/>
      <c r="DRX11" s="481"/>
      <c r="DRY11" s="481"/>
      <c r="DRZ11" s="481"/>
      <c r="DSA11" s="481"/>
      <c r="DSB11" s="481"/>
      <c r="DSC11" s="481"/>
      <c r="DSD11" s="481"/>
      <c r="DSE11" s="481"/>
      <c r="DSF11" s="481"/>
      <c r="DSG11" s="481"/>
      <c r="DSH11" s="481"/>
      <c r="DSI11" s="481"/>
      <c r="DSJ11" s="481"/>
      <c r="DSK11" s="481"/>
      <c r="DSL11" s="481"/>
      <c r="DSM11" s="481"/>
      <c r="DSN11" s="481"/>
      <c r="DSO11" s="481"/>
      <c r="DSP11" s="481"/>
      <c r="DSQ11" s="481"/>
      <c r="DSR11" s="481"/>
      <c r="DSS11" s="481"/>
      <c r="DST11" s="481"/>
      <c r="DSU11" s="481"/>
      <c r="DSV11" s="481"/>
      <c r="DSW11" s="481"/>
      <c r="DSX11" s="481"/>
      <c r="DSY11" s="481"/>
      <c r="DSZ11" s="481"/>
      <c r="DTA11" s="481"/>
      <c r="DTB11" s="481"/>
      <c r="DTC11" s="481"/>
      <c r="DTD11" s="481"/>
      <c r="DTE11" s="481"/>
      <c r="DTF11" s="481"/>
      <c r="DTG11" s="481"/>
      <c r="DTH11" s="481"/>
      <c r="DTI11" s="481"/>
      <c r="DTJ11" s="481"/>
      <c r="DTK11" s="481"/>
      <c r="DTL11" s="481"/>
      <c r="DTM11" s="481"/>
      <c r="DTN11" s="481"/>
      <c r="DTO11" s="481"/>
      <c r="DTP11" s="481"/>
      <c r="DTQ11" s="481"/>
      <c r="DTR11" s="481"/>
      <c r="DTS11" s="481"/>
      <c r="DTT11" s="481"/>
      <c r="DTU11" s="481"/>
      <c r="DTV11" s="481"/>
      <c r="DTW11" s="481"/>
      <c r="DTX11" s="481"/>
      <c r="DTY11" s="481"/>
      <c r="DTZ11" s="481"/>
      <c r="DUA11" s="481"/>
      <c r="DUB11" s="481"/>
      <c r="DUC11" s="481"/>
      <c r="DUD11" s="481"/>
      <c r="DUE11" s="481"/>
      <c r="DUF11" s="481"/>
      <c r="DUG11" s="481"/>
      <c r="DUH11" s="481"/>
      <c r="DUI11" s="481"/>
      <c r="DUJ11" s="481"/>
      <c r="DUK11" s="481"/>
      <c r="DUL11" s="481"/>
      <c r="DUM11" s="481"/>
      <c r="DUN11" s="481"/>
      <c r="DUO11" s="481"/>
      <c r="DUP11" s="481"/>
      <c r="DUQ11" s="481"/>
      <c r="DUR11" s="481"/>
      <c r="DUS11" s="481"/>
      <c r="DUT11" s="481"/>
      <c r="DUU11" s="481"/>
      <c r="DUV11" s="481"/>
      <c r="DUW11" s="481"/>
      <c r="DUX11" s="481"/>
      <c r="DUY11" s="481"/>
      <c r="DUZ11" s="481"/>
      <c r="DVA11" s="481"/>
      <c r="DVB11" s="481"/>
      <c r="DVC11" s="481"/>
      <c r="DVD11" s="481"/>
      <c r="DVE11" s="481"/>
      <c r="DVF11" s="481"/>
      <c r="DVG11" s="481"/>
      <c r="DVH11" s="481"/>
      <c r="DVI11" s="481"/>
      <c r="DVJ11" s="481"/>
      <c r="DVK11" s="481"/>
      <c r="DVL11" s="481"/>
      <c r="DVM11" s="481"/>
      <c r="DVN11" s="481"/>
      <c r="DVO11" s="481"/>
      <c r="DVP11" s="481"/>
      <c r="DVQ11" s="481"/>
      <c r="DVR11" s="481"/>
      <c r="DVS11" s="481"/>
      <c r="DVT11" s="481"/>
      <c r="DVU11" s="481"/>
      <c r="DVV11" s="481"/>
      <c r="DVW11" s="481"/>
      <c r="DVX11" s="481"/>
      <c r="DVY11" s="481"/>
      <c r="DVZ11" s="481"/>
      <c r="DWA11" s="481"/>
      <c r="DWB11" s="481"/>
      <c r="DWC11" s="481"/>
      <c r="DWD11" s="481"/>
      <c r="DWE11" s="481"/>
      <c r="DWF11" s="481"/>
      <c r="DWG11" s="481"/>
      <c r="DWH11" s="481"/>
      <c r="DWI11" s="481"/>
      <c r="DWJ11" s="481"/>
      <c r="DWK11" s="481"/>
      <c r="DWL11" s="481"/>
      <c r="DWM11" s="481"/>
      <c r="DWN11" s="481"/>
      <c r="DWO11" s="481"/>
      <c r="DWP11" s="481"/>
      <c r="DWQ11" s="481"/>
      <c r="DWR11" s="481"/>
      <c r="DWS11" s="481"/>
      <c r="DWT11" s="481"/>
      <c r="DWU11" s="481"/>
      <c r="DWV11" s="481"/>
      <c r="DWW11" s="481"/>
      <c r="DWX11" s="481"/>
      <c r="DWY11" s="481"/>
      <c r="DWZ11" s="481"/>
      <c r="DXA11" s="481"/>
      <c r="DXB11" s="481"/>
      <c r="DXC11" s="481"/>
      <c r="DXD11" s="481"/>
      <c r="DXE11" s="481"/>
      <c r="DXF11" s="481"/>
      <c r="DXG11" s="481"/>
      <c r="DXH11" s="481"/>
      <c r="DXI11" s="481"/>
      <c r="DXJ11" s="481"/>
      <c r="DXK11" s="481"/>
      <c r="DXL11" s="481"/>
      <c r="DXM11" s="481"/>
      <c r="DXN11" s="481"/>
      <c r="DXO11" s="481"/>
      <c r="DXP11" s="481"/>
      <c r="DXQ11" s="481"/>
      <c r="DXR11" s="481"/>
      <c r="DXS11" s="481"/>
      <c r="DXT11" s="481"/>
      <c r="DXU11" s="481"/>
      <c r="DXV11" s="481"/>
      <c r="DXW11" s="481"/>
      <c r="DXX11" s="481"/>
      <c r="DXY11" s="481"/>
      <c r="DXZ11" s="481"/>
      <c r="DYA11" s="481"/>
      <c r="DYB11" s="481"/>
      <c r="DYC11" s="481"/>
      <c r="DYD11" s="481"/>
      <c r="DYE11" s="481"/>
      <c r="DYF11" s="481"/>
      <c r="DYG11" s="481"/>
      <c r="DYH11" s="481"/>
      <c r="DYI11" s="481"/>
      <c r="DYJ11" s="481"/>
      <c r="DYK11" s="481"/>
      <c r="DYL11" s="481"/>
      <c r="DYM11" s="481"/>
      <c r="DYN11" s="481"/>
      <c r="DYO11" s="481"/>
      <c r="DYP11" s="481"/>
      <c r="DYQ11" s="481"/>
      <c r="DYR11" s="481"/>
      <c r="DYS11" s="481"/>
      <c r="DYT11" s="481"/>
      <c r="DYU11" s="481"/>
      <c r="DYV11" s="481"/>
      <c r="DYW11" s="481"/>
      <c r="DYX11" s="481"/>
      <c r="DYY11" s="481"/>
      <c r="DYZ11" s="481"/>
      <c r="DZA11" s="481"/>
      <c r="DZB11" s="481"/>
      <c r="DZC11" s="481"/>
      <c r="DZD11" s="481"/>
      <c r="DZE11" s="481"/>
      <c r="DZF11" s="481"/>
      <c r="DZG11" s="481"/>
      <c r="DZH11" s="481"/>
      <c r="DZI11" s="481"/>
      <c r="DZJ11" s="481"/>
      <c r="DZK11" s="481"/>
      <c r="DZL11" s="481"/>
      <c r="DZM11" s="481"/>
      <c r="DZN11" s="481"/>
      <c r="DZO11" s="481"/>
      <c r="DZP11" s="481"/>
      <c r="DZQ11" s="481"/>
      <c r="DZR11" s="481"/>
      <c r="DZS11" s="481"/>
      <c r="DZT11" s="481"/>
      <c r="DZU11" s="481"/>
      <c r="DZV11" s="481"/>
      <c r="DZW11" s="481"/>
      <c r="DZX11" s="481"/>
      <c r="DZY11" s="481"/>
      <c r="DZZ11" s="481"/>
      <c r="EAA11" s="481"/>
      <c r="EAB11" s="481"/>
      <c r="EAC11" s="481"/>
      <c r="EAD11" s="481"/>
      <c r="EAE11" s="481"/>
      <c r="EAF11" s="481"/>
      <c r="EAG11" s="481"/>
      <c r="EAH11" s="481"/>
      <c r="EAI11" s="481"/>
      <c r="EAJ11" s="481"/>
      <c r="EAK11" s="481"/>
      <c r="EAL11" s="481"/>
      <c r="EAM11" s="481"/>
      <c r="EAN11" s="481"/>
      <c r="EAO11" s="481"/>
      <c r="EAP11" s="481"/>
      <c r="EAQ11" s="481"/>
      <c r="EAR11" s="481"/>
      <c r="EAS11" s="481"/>
      <c r="EAT11" s="481"/>
      <c r="EAU11" s="481"/>
      <c r="EAV11" s="481"/>
      <c r="EAW11" s="481"/>
      <c r="EAX11" s="481"/>
      <c r="EAY11" s="481"/>
      <c r="EAZ11" s="481"/>
      <c r="EBA11" s="481"/>
      <c r="EBB11" s="481"/>
      <c r="EBC11" s="481"/>
      <c r="EBD11" s="481"/>
      <c r="EBE11" s="481"/>
      <c r="EBF11" s="481"/>
      <c r="EBG11" s="481"/>
      <c r="EBH11" s="481"/>
      <c r="EBI11" s="481"/>
      <c r="EBJ11" s="481"/>
      <c r="EBK11" s="481"/>
      <c r="EBL11" s="481"/>
      <c r="EBM11" s="481"/>
      <c r="EBN11" s="481"/>
      <c r="EBO11" s="481"/>
      <c r="EBP11" s="481"/>
      <c r="EBQ11" s="481"/>
      <c r="EBR11" s="481"/>
      <c r="EBS11" s="481"/>
      <c r="EBT11" s="481"/>
      <c r="EBU11" s="481"/>
      <c r="EBV11" s="481"/>
      <c r="EBW11" s="481"/>
      <c r="EBX11" s="481"/>
      <c r="EBY11" s="481"/>
      <c r="EBZ11" s="481"/>
      <c r="ECA11" s="481"/>
      <c r="ECB11" s="481"/>
      <c r="ECC11" s="481"/>
      <c r="ECD11" s="481"/>
      <c r="ECE11" s="481"/>
      <c r="ECF11" s="481"/>
      <c r="ECG11" s="481"/>
      <c r="ECH11" s="481"/>
      <c r="ECI11" s="481"/>
      <c r="ECJ11" s="481"/>
      <c r="ECK11" s="481"/>
      <c r="ECL11" s="481"/>
      <c r="ECM11" s="481"/>
      <c r="ECN11" s="481"/>
      <c r="ECO11" s="481"/>
      <c r="ECP11" s="481"/>
      <c r="ECQ11" s="481"/>
      <c r="ECR11" s="481"/>
      <c r="ECS11" s="481"/>
      <c r="ECT11" s="481"/>
      <c r="ECU11" s="481"/>
      <c r="ECV11" s="481"/>
      <c r="ECW11" s="481"/>
      <c r="ECX11" s="481"/>
      <c r="ECY11" s="481"/>
      <c r="ECZ11" s="481"/>
      <c r="EDA11" s="481"/>
      <c r="EDB11" s="481"/>
      <c r="EDC11" s="481"/>
      <c r="EDD11" s="481"/>
      <c r="EDE11" s="481"/>
      <c r="EDF11" s="481"/>
      <c r="EDG11" s="481"/>
      <c r="EDH11" s="481"/>
      <c r="EDI11" s="481"/>
      <c r="EDJ11" s="481"/>
      <c r="EDK11" s="481"/>
      <c r="EDL11" s="481"/>
      <c r="EDM11" s="481"/>
      <c r="EDN11" s="481"/>
      <c r="EDO11" s="481"/>
      <c r="EDP11" s="481"/>
      <c r="EDQ11" s="481"/>
      <c r="EDR11" s="481"/>
      <c r="EDS11" s="481"/>
      <c r="EDT11" s="481"/>
      <c r="EDU11" s="481"/>
      <c r="EDV11" s="481"/>
      <c r="EDW11" s="481"/>
      <c r="EDX11" s="481"/>
      <c r="EDY11" s="481"/>
      <c r="EDZ11" s="481"/>
      <c r="EEA11" s="481"/>
      <c r="EEB11" s="481"/>
      <c r="EEC11" s="481"/>
      <c r="EED11" s="481"/>
      <c r="EEE11" s="481"/>
      <c r="EEF11" s="481"/>
      <c r="EEG11" s="481"/>
      <c r="EEH11" s="481"/>
      <c r="EEI11" s="481"/>
      <c r="EEJ11" s="481"/>
      <c r="EEK11" s="481"/>
      <c r="EEL11" s="481"/>
      <c r="EEM11" s="481"/>
      <c r="EEN11" s="481"/>
      <c r="EEO11" s="481"/>
      <c r="EEP11" s="481"/>
      <c r="EEQ11" s="481"/>
      <c r="EER11" s="481"/>
      <c r="EES11" s="481"/>
      <c r="EET11" s="481"/>
      <c r="EEU11" s="481"/>
      <c r="EEV11" s="481"/>
      <c r="EEW11" s="481"/>
      <c r="EEX11" s="481"/>
      <c r="EEY11" s="481"/>
      <c r="EEZ11" s="481"/>
      <c r="EFA11" s="481"/>
      <c r="EFB11" s="481"/>
      <c r="EFC11" s="481"/>
      <c r="EFD11" s="481"/>
      <c r="EFE11" s="481"/>
      <c r="EFF11" s="481"/>
      <c r="EFG11" s="481"/>
      <c r="EFH11" s="481"/>
      <c r="EFI11" s="481"/>
      <c r="EFJ11" s="481"/>
      <c r="EFK11" s="481"/>
      <c r="EFL11" s="481"/>
      <c r="EFM11" s="481"/>
      <c r="EFN11" s="481"/>
      <c r="EFO11" s="481"/>
      <c r="EFP11" s="481"/>
      <c r="EFQ11" s="481"/>
      <c r="EFR11" s="481"/>
      <c r="EFS11" s="481"/>
      <c r="EFT11" s="481"/>
      <c r="EFU11" s="481"/>
      <c r="EFV11" s="481"/>
      <c r="EFW11" s="481"/>
      <c r="EFX11" s="481"/>
      <c r="EFY11" s="481"/>
      <c r="EFZ11" s="481"/>
      <c r="EGA11" s="481"/>
      <c r="EGB11" s="481"/>
      <c r="EGC11" s="481"/>
      <c r="EGD11" s="481"/>
      <c r="EGE11" s="481"/>
      <c r="EGF11" s="481"/>
      <c r="EGG11" s="481"/>
      <c r="EGH11" s="481"/>
      <c r="EGI11" s="481"/>
      <c r="EGJ11" s="481"/>
      <c r="EGK11" s="481"/>
      <c r="EGL11" s="481"/>
      <c r="EGM11" s="481"/>
      <c r="EGN11" s="481"/>
      <c r="EGO11" s="481"/>
      <c r="EGP11" s="481"/>
      <c r="EGQ11" s="481"/>
      <c r="EGR11" s="481"/>
      <c r="EGS11" s="481"/>
      <c r="EGT11" s="481"/>
      <c r="EGU11" s="481"/>
      <c r="EGV11" s="481"/>
      <c r="EGW11" s="481"/>
      <c r="EGX11" s="481"/>
      <c r="EGY11" s="481"/>
      <c r="EGZ11" s="481"/>
      <c r="EHA11" s="481"/>
      <c r="EHB11" s="481"/>
      <c r="EHC11" s="481"/>
      <c r="EHD11" s="481"/>
      <c r="EHE11" s="481"/>
      <c r="EHF11" s="481"/>
      <c r="EHG11" s="481"/>
      <c r="EHH11" s="481"/>
      <c r="EHI11" s="481"/>
      <c r="EHJ11" s="481"/>
      <c r="EHK11" s="481"/>
      <c r="EHL11" s="481"/>
      <c r="EHM11" s="481"/>
      <c r="EHN11" s="481"/>
      <c r="EHO11" s="481"/>
      <c r="EHP11" s="481"/>
      <c r="EHQ11" s="481"/>
      <c r="EHR11" s="481"/>
      <c r="EHS11" s="481"/>
      <c r="EHT11" s="481"/>
      <c r="EHU11" s="481"/>
      <c r="EHV11" s="481"/>
      <c r="EHW11" s="481"/>
      <c r="EHX11" s="481"/>
      <c r="EHY11" s="481"/>
      <c r="EHZ11" s="481"/>
      <c r="EIA11" s="481"/>
      <c r="EIB11" s="481"/>
      <c r="EIC11" s="481"/>
      <c r="EID11" s="481"/>
      <c r="EIE11" s="481"/>
      <c r="EIF11" s="481"/>
      <c r="EIG11" s="481"/>
      <c r="EIH11" s="481"/>
      <c r="EII11" s="481"/>
      <c r="EIJ11" s="481"/>
      <c r="EIK11" s="481"/>
      <c r="EIL11" s="481"/>
      <c r="EIM11" s="481"/>
      <c r="EIN11" s="481"/>
      <c r="EIO11" s="481"/>
      <c r="EIP11" s="481"/>
      <c r="EIQ11" s="481"/>
      <c r="EIR11" s="481"/>
      <c r="EIS11" s="481"/>
      <c r="EIT11" s="481"/>
      <c r="EIU11" s="481"/>
      <c r="EIV11" s="481"/>
      <c r="EIW11" s="481"/>
      <c r="EIX11" s="481"/>
      <c r="EIY11" s="481"/>
      <c r="EIZ11" s="481"/>
      <c r="EJA11" s="481"/>
      <c r="EJB11" s="481"/>
      <c r="EJC11" s="481"/>
      <c r="EJD11" s="481"/>
      <c r="EJE11" s="481"/>
      <c r="EJF11" s="481"/>
      <c r="EJG11" s="481"/>
      <c r="EJH11" s="481"/>
      <c r="EJI11" s="481"/>
      <c r="EJJ11" s="481"/>
      <c r="EJK11" s="481"/>
      <c r="EJL11" s="481"/>
      <c r="EJM11" s="481"/>
      <c r="EJN11" s="481"/>
      <c r="EJO11" s="481"/>
      <c r="EJP11" s="481"/>
      <c r="EJQ11" s="481"/>
      <c r="EJR11" s="481"/>
      <c r="EJS11" s="481"/>
      <c r="EJT11" s="481"/>
      <c r="EJU11" s="481"/>
      <c r="EJV11" s="481"/>
      <c r="EJW11" s="481"/>
      <c r="EJX11" s="481"/>
      <c r="EJY11" s="481"/>
      <c r="EJZ11" s="481"/>
      <c r="EKA11" s="481"/>
      <c r="EKB11" s="481"/>
      <c r="EKC11" s="481"/>
      <c r="EKD11" s="481"/>
      <c r="EKE11" s="481"/>
      <c r="EKF11" s="481"/>
      <c r="EKG11" s="481"/>
      <c r="EKH11" s="481"/>
      <c r="EKI11" s="481"/>
      <c r="EKJ11" s="481"/>
      <c r="EKK11" s="481"/>
      <c r="EKL11" s="481"/>
      <c r="EKM11" s="481"/>
      <c r="EKN11" s="481"/>
      <c r="EKO11" s="481"/>
      <c r="EKP11" s="481"/>
      <c r="EKQ11" s="481"/>
      <c r="EKR11" s="481"/>
      <c r="EKS11" s="481"/>
      <c r="EKT11" s="481"/>
      <c r="EKU11" s="481"/>
      <c r="EKV11" s="481"/>
      <c r="EKW11" s="481"/>
      <c r="EKX11" s="481"/>
      <c r="EKY11" s="481"/>
      <c r="EKZ11" s="481"/>
      <c r="ELA11" s="481"/>
      <c r="ELB11" s="481"/>
      <c r="ELC11" s="481"/>
      <c r="ELD11" s="481"/>
      <c r="ELE11" s="481"/>
      <c r="ELF11" s="481"/>
      <c r="ELG11" s="481"/>
      <c r="ELH11" s="481"/>
      <c r="ELI11" s="481"/>
      <c r="ELJ11" s="481"/>
      <c r="ELK11" s="481"/>
      <c r="ELL11" s="481"/>
      <c r="ELM11" s="481"/>
      <c r="ELN11" s="481"/>
      <c r="ELO11" s="481"/>
      <c r="ELP11" s="481"/>
      <c r="ELQ11" s="481"/>
      <c r="ELR11" s="481"/>
      <c r="ELS11" s="481"/>
      <c r="ELT11" s="481"/>
      <c r="ELU11" s="481"/>
      <c r="ELV11" s="481"/>
      <c r="ELW11" s="481"/>
      <c r="ELX11" s="481"/>
      <c r="ELY11" s="481"/>
      <c r="ELZ11" s="481"/>
      <c r="EMA11" s="481"/>
      <c r="EMB11" s="481"/>
      <c r="EMC11" s="481"/>
      <c r="EMD11" s="481"/>
      <c r="EME11" s="481"/>
      <c r="EMF11" s="481"/>
      <c r="EMG11" s="481"/>
      <c r="EMH11" s="481"/>
      <c r="EMI11" s="481"/>
      <c r="EMJ11" s="481"/>
      <c r="EMK11" s="481"/>
      <c r="EML11" s="481"/>
      <c r="EMM11" s="481"/>
      <c r="EMN11" s="481"/>
      <c r="EMO11" s="481"/>
      <c r="EMP11" s="481"/>
      <c r="EMQ11" s="481"/>
      <c r="EMR11" s="481"/>
      <c r="EMS11" s="481"/>
      <c r="EMT11" s="481"/>
      <c r="EMU11" s="481"/>
      <c r="EMV11" s="481"/>
      <c r="EMW11" s="481"/>
      <c r="EMX11" s="481"/>
      <c r="EMY11" s="481"/>
      <c r="EMZ11" s="481"/>
      <c r="ENA11" s="481"/>
      <c r="ENB11" s="481"/>
      <c r="ENC11" s="481"/>
      <c r="END11" s="481"/>
      <c r="ENE11" s="481"/>
      <c r="ENF11" s="481"/>
      <c r="ENG11" s="481"/>
      <c r="ENH11" s="481"/>
      <c r="ENI11" s="481"/>
      <c r="ENJ11" s="481"/>
      <c r="ENK11" s="481"/>
      <c r="ENL11" s="481"/>
      <c r="ENM11" s="481"/>
      <c r="ENN11" s="481"/>
      <c r="ENO11" s="481"/>
      <c r="ENP11" s="481"/>
      <c r="ENQ11" s="481"/>
      <c r="ENR11" s="481"/>
      <c r="ENS11" s="481"/>
      <c r="ENT11" s="481"/>
      <c r="ENU11" s="481"/>
      <c r="ENV11" s="481"/>
      <c r="ENW11" s="481"/>
      <c r="ENX11" s="481"/>
      <c r="ENY11" s="481"/>
      <c r="ENZ11" s="481"/>
      <c r="EOA11" s="481"/>
      <c r="EOB11" s="481"/>
      <c r="EOC11" s="481"/>
      <c r="EOD11" s="481"/>
      <c r="EOE11" s="481"/>
      <c r="EOF11" s="481"/>
      <c r="EOG11" s="481"/>
      <c r="EOH11" s="481"/>
      <c r="EOI11" s="481"/>
      <c r="EOJ11" s="481"/>
      <c r="EOK11" s="481"/>
      <c r="EOL11" s="481"/>
      <c r="EOM11" s="481"/>
      <c r="EON11" s="481"/>
      <c r="EOO11" s="481"/>
      <c r="EOP11" s="481"/>
      <c r="EOQ11" s="481"/>
      <c r="EOR11" s="481"/>
      <c r="EOS11" s="481"/>
      <c r="EOT11" s="481"/>
      <c r="EOU11" s="481"/>
      <c r="EOV11" s="481"/>
      <c r="EOW11" s="481"/>
      <c r="EOX11" s="481"/>
      <c r="EOY11" s="481"/>
      <c r="EOZ11" s="481"/>
      <c r="EPA11" s="481"/>
      <c r="EPB11" s="481"/>
      <c r="EPC11" s="481"/>
      <c r="EPD11" s="481"/>
      <c r="EPE11" s="481"/>
      <c r="EPF11" s="481"/>
      <c r="EPG11" s="481"/>
      <c r="EPH11" s="481"/>
      <c r="EPI11" s="481"/>
      <c r="EPJ11" s="481"/>
      <c r="EPK11" s="481"/>
      <c r="EPL11" s="481"/>
      <c r="EPM11" s="481"/>
      <c r="EPN11" s="481"/>
      <c r="EPO11" s="481"/>
      <c r="EPP11" s="481"/>
      <c r="EPQ11" s="481"/>
      <c r="EPR11" s="481"/>
      <c r="EPS11" s="481"/>
      <c r="EPT11" s="481"/>
      <c r="EPU11" s="481"/>
      <c r="EPV11" s="481"/>
      <c r="EPW11" s="481"/>
      <c r="EPX11" s="481"/>
      <c r="EPY11" s="481"/>
      <c r="EPZ11" s="481"/>
      <c r="EQA11" s="481"/>
      <c r="EQB11" s="481"/>
      <c r="EQC11" s="481"/>
      <c r="EQD11" s="481"/>
      <c r="EQE11" s="481"/>
      <c r="EQF11" s="481"/>
      <c r="EQG11" s="481"/>
      <c r="EQH11" s="481"/>
      <c r="EQI11" s="481"/>
      <c r="EQJ11" s="481"/>
      <c r="EQK11" s="481"/>
      <c r="EQL11" s="481"/>
      <c r="EQM11" s="481"/>
      <c r="EQN11" s="481"/>
      <c r="EQO11" s="481"/>
      <c r="EQP11" s="481"/>
      <c r="EQQ11" s="481"/>
      <c r="EQR11" s="481"/>
      <c r="EQS11" s="481"/>
      <c r="EQT11" s="481"/>
      <c r="EQU11" s="481"/>
      <c r="EQV11" s="481"/>
      <c r="EQW11" s="481"/>
      <c r="EQX11" s="481"/>
      <c r="EQY11" s="481"/>
      <c r="EQZ11" s="481"/>
      <c r="ERA11" s="481"/>
      <c r="ERB11" s="481"/>
      <c r="ERC11" s="481"/>
      <c r="ERD11" s="481"/>
      <c r="ERE11" s="481"/>
      <c r="ERF11" s="481"/>
      <c r="ERG11" s="481"/>
      <c r="ERH11" s="481"/>
      <c r="ERI11" s="481"/>
      <c r="ERJ11" s="481"/>
      <c r="ERK11" s="481"/>
      <c r="ERL11" s="481"/>
      <c r="ERM11" s="481"/>
      <c r="ERN11" s="481"/>
      <c r="ERO11" s="481"/>
      <c r="ERP11" s="481"/>
      <c r="ERQ11" s="481"/>
      <c r="ERR11" s="481"/>
      <c r="ERS11" s="481"/>
      <c r="ERT11" s="481"/>
      <c r="ERU11" s="481"/>
      <c r="ERV11" s="481"/>
      <c r="ERW11" s="481"/>
      <c r="ERX11" s="481"/>
      <c r="ERY11" s="481"/>
      <c r="ERZ11" s="481"/>
      <c r="ESA11" s="481"/>
      <c r="ESB11" s="481"/>
      <c r="ESC11" s="481"/>
      <c r="ESD11" s="481"/>
      <c r="ESE11" s="481"/>
      <c r="ESF11" s="481"/>
      <c r="ESG11" s="481"/>
      <c r="ESH11" s="481"/>
      <c r="ESI11" s="481"/>
      <c r="ESJ11" s="481"/>
      <c r="ESK11" s="481"/>
      <c r="ESL11" s="481"/>
      <c r="ESM11" s="481"/>
      <c r="ESN11" s="481"/>
      <c r="ESO11" s="481"/>
      <c r="ESP11" s="481"/>
      <c r="ESQ11" s="481"/>
      <c r="ESR11" s="481"/>
      <c r="ESS11" s="481"/>
      <c r="EST11" s="481"/>
      <c r="ESU11" s="481"/>
      <c r="ESV11" s="481"/>
      <c r="ESW11" s="481"/>
      <c r="ESX11" s="481"/>
      <c r="ESY11" s="481"/>
      <c r="ESZ11" s="481"/>
      <c r="ETA11" s="481"/>
      <c r="ETB11" s="481"/>
      <c r="ETC11" s="481"/>
      <c r="ETD11" s="481"/>
      <c r="ETE11" s="481"/>
      <c r="ETF11" s="481"/>
      <c r="ETG11" s="481"/>
      <c r="ETH11" s="481"/>
      <c r="ETI11" s="481"/>
      <c r="ETJ11" s="481"/>
      <c r="ETK11" s="481"/>
      <c r="ETL11" s="481"/>
      <c r="ETM11" s="481"/>
      <c r="ETN11" s="481"/>
      <c r="ETO11" s="481"/>
      <c r="ETP11" s="481"/>
      <c r="ETQ11" s="481"/>
      <c r="ETR11" s="481"/>
      <c r="ETS11" s="481"/>
      <c r="ETT11" s="481"/>
      <c r="ETU11" s="481"/>
      <c r="ETV11" s="481"/>
      <c r="ETW11" s="481"/>
      <c r="ETX11" s="481"/>
      <c r="ETY11" s="481"/>
      <c r="ETZ11" s="481"/>
      <c r="EUA11" s="481"/>
      <c r="EUB11" s="481"/>
      <c r="EUC11" s="481"/>
      <c r="EUD11" s="481"/>
      <c r="EUE11" s="481"/>
      <c r="EUF11" s="481"/>
      <c r="EUG11" s="481"/>
      <c r="EUH11" s="481"/>
      <c r="EUI11" s="481"/>
      <c r="EUJ11" s="481"/>
      <c r="EUK11" s="481"/>
      <c r="EUL11" s="481"/>
      <c r="EUM11" s="481"/>
      <c r="EUN11" s="481"/>
      <c r="EUO11" s="481"/>
      <c r="EUP11" s="481"/>
      <c r="EUQ11" s="481"/>
      <c r="EUR11" s="481"/>
      <c r="EUS11" s="481"/>
      <c r="EUT11" s="481"/>
      <c r="EUU11" s="481"/>
      <c r="EUV11" s="481"/>
      <c r="EUW11" s="481"/>
      <c r="EUX11" s="481"/>
      <c r="EUY11" s="481"/>
      <c r="EUZ11" s="481"/>
      <c r="EVA11" s="481"/>
      <c r="EVB11" s="481"/>
      <c r="EVC11" s="481"/>
      <c r="EVD11" s="481"/>
      <c r="EVE11" s="481"/>
      <c r="EVF11" s="481"/>
      <c r="EVG11" s="481"/>
      <c r="EVH11" s="481"/>
      <c r="EVI11" s="481"/>
      <c r="EVJ11" s="481"/>
      <c r="EVK11" s="481"/>
      <c r="EVL11" s="481"/>
      <c r="EVM11" s="481"/>
      <c r="EVN11" s="481"/>
      <c r="EVO11" s="481"/>
      <c r="EVP11" s="481"/>
      <c r="EVQ11" s="481"/>
      <c r="EVR11" s="481"/>
      <c r="EVS11" s="481"/>
      <c r="EVT11" s="481"/>
      <c r="EVU11" s="481"/>
      <c r="EVV11" s="481"/>
      <c r="EVW11" s="481"/>
      <c r="EVX11" s="481"/>
      <c r="EVY11" s="481"/>
      <c r="EVZ11" s="481"/>
      <c r="EWA11" s="481"/>
      <c r="EWB11" s="481"/>
      <c r="EWC11" s="481"/>
      <c r="EWD11" s="481"/>
      <c r="EWE11" s="481"/>
      <c r="EWF11" s="481"/>
      <c r="EWG11" s="481"/>
      <c r="EWH11" s="481"/>
      <c r="EWI11" s="481"/>
      <c r="EWJ11" s="481"/>
      <c r="EWK11" s="481"/>
      <c r="EWL11" s="481"/>
      <c r="EWM11" s="481"/>
      <c r="EWN11" s="481"/>
      <c r="EWO11" s="481"/>
      <c r="EWP11" s="481"/>
      <c r="EWQ11" s="481"/>
      <c r="EWR11" s="481"/>
      <c r="EWS11" s="481"/>
      <c r="EWT11" s="481"/>
      <c r="EWU11" s="481"/>
      <c r="EWV11" s="481"/>
      <c r="EWW11" s="481"/>
      <c r="EWX11" s="481"/>
      <c r="EWY11" s="481"/>
      <c r="EWZ11" s="481"/>
      <c r="EXA11" s="481"/>
      <c r="EXB11" s="481"/>
      <c r="EXC11" s="481"/>
      <c r="EXD11" s="481"/>
      <c r="EXE11" s="481"/>
      <c r="EXF11" s="481"/>
      <c r="EXG11" s="481"/>
      <c r="EXH11" s="481"/>
      <c r="EXI11" s="481"/>
      <c r="EXJ11" s="481"/>
      <c r="EXK11" s="481"/>
      <c r="EXL11" s="481"/>
      <c r="EXM11" s="481"/>
      <c r="EXN11" s="481"/>
      <c r="EXO11" s="481"/>
      <c r="EXP11" s="481"/>
      <c r="EXQ11" s="481"/>
      <c r="EXR11" s="481"/>
      <c r="EXS11" s="481"/>
      <c r="EXT11" s="481"/>
      <c r="EXU11" s="481"/>
      <c r="EXV11" s="481"/>
      <c r="EXW11" s="481"/>
      <c r="EXX11" s="481"/>
      <c r="EXY11" s="481"/>
      <c r="EXZ11" s="481"/>
      <c r="EYA11" s="481"/>
      <c r="EYB11" s="481"/>
      <c r="EYC11" s="481"/>
      <c r="EYD11" s="481"/>
      <c r="EYE11" s="481"/>
      <c r="EYF11" s="481"/>
      <c r="EYG11" s="481"/>
      <c r="EYH11" s="481"/>
      <c r="EYI11" s="481"/>
      <c r="EYJ11" s="481"/>
      <c r="EYK11" s="481"/>
      <c r="EYL11" s="481"/>
      <c r="EYM11" s="481"/>
      <c r="EYN11" s="481"/>
      <c r="EYO11" s="481"/>
      <c r="EYP11" s="481"/>
      <c r="EYQ11" s="481"/>
      <c r="EYR11" s="481"/>
      <c r="EYS11" s="481"/>
      <c r="EYT11" s="481"/>
      <c r="EYU11" s="481"/>
      <c r="EYV11" s="481"/>
      <c r="EYW11" s="481"/>
      <c r="EYX11" s="481"/>
      <c r="EYY11" s="481"/>
      <c r="EYZ11" s="481"/>
      <c r="EZA11" s="481"/>
      <c r="EZB11" s="481"/>
      <c r="EZC11" s="481"/>
      <c r="EZD11" s="481"/>
      <c r="EZE11" s="481"/>
      <c r="EZF11" s="481"/>
      <c r="EZG11" s="481"/>
      <c r="EZH11" s="481"/>
      <c r="EZI11" s="481"/>
      <c r="EZJ11" s="481"/>
      <c r="EZK11" s="481"/>
      <c r="EZL11" s="481"/>
      <c r="EZM11" s="481"/>
      <c r="EZN11" s="481"/>
      <c r="EZO11" s="481"/>
      <c r="EZP11" s="481"/>
      <c r="EZQ11" s="481"/>
      <c r="EZR11" s="481"/>
      <c r="EZS11" s="481"/>
      <c r="EZT11" s="481"/>
      <c r="EZU11" s="481"/>
      <c r="EZV11" s="481"/>
      <c r="EZW11" s="481"/>
      <c r="EZX11" s="481"/>
      <c r="EZY11" s="481"/>
      <c r="EZZ11" s="481"/>
      <c r="FAA11" s="481"/>
      <c r="FAB11" s="481"/>
      <c r="FAC11" s="481"/>
      <c r="FAD11" s="481"/>
      <c r="FAE11" s="481"/>
      <c r="FAF11" s="481"/>
      <c r="FAG11" s="481"/>
      <c r="FAH11" s="481"/>
      <c r="FAI11" s="481"/>
      <c r="FAJ11" s="481"/>
      <c r="FAK11" s="481"/>
      <c r="FAL11" s="481"/>
      <c r="FAM11" s="481"/>
      <c r="FAN11" s="481"/>
      <c r="FAO11" s="481"/>
      <c r="FAP11" s="481"/>
      <c r="FAQ11" s="481"/>
      <c r="FAR11" s="481"/>
      <c r="FAS11" s="481"/>
      <c r="FAT11" s="481"/>
      <c r="FAU11" s="481"/>
      <c r="FAV11" s="481"/>
      <c r="FAW11" s="481"/>
      <c r="FAX11" s="481"/>
      <c r="FAY11" s="481"/>
      <c r="FAZ11" s="481"/>
      <c r="FBA11" s="481"/>
      <c r="FBB11" s="481"/>
      <c r="FBC11" s="481"/>
      <c r="FBD11" s="481"/>
      <c r="FBE11" s="481"/>
      <c r="FBF11" s="481"/>
      <c r="FBG11" s="481"/>
      <c r="FBH11" s="481"/>
      <c r="FBI11" s="481"/>
      <c r="FBJ11" s="481"/>
      <c r="FBK11" s="481"/>
      <c r="FBL11" s="481"/>
      <c r="FBM11" s="481"/>
      <c r="FBN11" s="481"/>
      <c r="FBO11" s="481"/>
      <c r="FBP11" s="481"/>
      <c r="FBQ11" s="481"/>
      <c r="FBR11" s="481"/>
      <c r="FBS11" s="481"/>
      <c r="FBT11" s="481"/>
      <c r="FBU11" s="481"/>
      <c r="FBV11" s="481"/>
      <c r="FBW11" s="481"/>
      <c r="FBX11" s="481"/>
      <c r="FBY11" s="481"/>
      <c r="FBZ11" s="481"/>
      <c r="FCA11" s="481"/>
      <c r="FCB11" s="481"/>
      <c r="FCC11" s="481"/>
      <c r="FCD11" s="481"/>
      <c r="FCE11" s="481"/>
      <c r="FCF11" s="481"/>
      <c r="FCG11" s="481"/>
      <c r="FCH11" s="481"/>
      <c r="FCI11" s="481"/>
      <c r="FCJ11" s="481"/>
      <c r="FCK11" s="481"/>
      <c r="FCL11" s="481"/>
      <c r="FCM11" s="481"/>
      <c r="FCN11" s="481"/>
      <c r="FCO11" s="481"/>
      <c r="FCP11" s="481"/>
      <c r="FCQ11" s="481"/>
      <c r="FCR11" s="481"/>
      <c r="FCS11" s="481"/>
      <c r="FCT11" s="481"/>
      <c r="FCU11" s="481"/>
      <c r="FCV11" s="481"/>
      <c r="FCW11" s="481"/>
      <c r="FCX11" s="481"/>
      <c r="FCY11" s="481"/>
      <c r="FCZ11" s="481"/>
      <c r="FDA11" s="481"/>
      <c r="FDB11" s="481"/>
      <c r="FDC11" s="481"/>
      <c r="FDD11" s="481"/>
      <c r="FDE11" s="481"/>
      <c r="FDF11" s="481"/>
      <c r="FDG11" s="481"/>
      <c r="FDH11" s="481"/>
      <c r="FDI11" s="481"/>
      <c r="FDJ11" s="481"/>
      <c r="FDK11" s="481"/>
      <c r="FDL11" s="481"/>
      <c r="FDM11" s="481"/>
      <c r="FDN11" s="481"/>
      <c r="FDO11" s="481"/>
      <c r="FDP11" s="481"/>
      <c r="FDQ11" s="481"/>
      <c r="FDR11" s="481"/>
      <c r="FDS11" s="481"/>
      <c r="FDT11" s="481"/>
      <c r="FDU11" s="481"/>
      <c r="FDV11" s="481"/>
      <c r="FDW11" s="481"/>
      <c r="FDX11" s="481"/>
      <c r="FDY11" s="481"/>
      <c r="FDZ11" s="481"/>
      <c r="FEA11" s="481"/>
      <c r="FEB11" s="481"/>
      <c r="FEC11" s="481"/>
      <c r="FED11" s="481"/>
      <c r="FEE11" s="481"/>
      <c r="FEF11" s="481"/>
      <c r="FEG11" s="481"/>
      <c r="FEH11" s="481"/>
      <c r="FEI11" s="481"/>
      <c r="FEJ11" s="481"/>
      <c r="FEK11" s="481"/>
      <c r="FEL11" s="481"/>
      <c r="FEM11" s="481"/>
      <c r="FEN11" s="481"/>
      <c r="FEO11" s="481"/>
      <c r="FEP11" s="481"/>
      <c r="FEQ11" s="481"/>
      <c r="FER11" s="481"/>
      <c r="FES11" s="481"/>
      <c r="FET11" s="481"/>
      <c r="FEU11" s="481"/>
      <c r="FEV11" s="481"/>
      <c r="FEW11" s="481"/>
      <c r="FEX11" s="481"/>
      <c r="FEY11" s="481"/>
      <c r="FEZ11" s="481"/>
      <c r="FFA11" s="481"/>
      <c r="FFB11" s="481"/>
      <c r="FFC11" s="481"/>
      <c r="FFD11" s="481"/>
      <c r="FFE11" s="481"/>
      <c r="FFF11" s="481"/>
      <c r="FFG11" s="481"/>
      <c r="FFH11" s="481"/>
      <c r="FFI11" s="481"/>
      <c r="FFJ11" s="481"/>
      <c r="FFK11" s="481"/>
      <c r="FFL11" s="481"/>
      <c r="FFM11" s="481"/>
      <c r="FFN11" s="481"/>
      <c r="FFO11" s="481"/>
      <c r="FFP11" s="481"/>
      <c r="FFQ11" s="481"/>
      <c r="FFR11" s="481"/>
      <c r="FFS11" s="481"/>
      <c r="FFT11" s="481"/>
      <c r="FFU11" s="481"/>
      <c r="FFV11" s="481"/>
      <c r="FFW11" s="481"/>
      <c r="FFX11" s="481"/>
      <c r="FFY11" s="481"/>
      <c r="FFZ11" s="481"/>
      <c r="FGA11" s="481"/>
      <c r="FGB11" s="481"/>
      <c r="FGC11" s="481"/>
      <c r="FGD11" s="481"/>
      <c r="FGE11" s="481"/>
      <c r="FGF11" s="481"/>
      <c r="FGG11" s="481"/>
      <c r="FGH11" s="481"/>
      <c r="FGI11" s="481"/>
      <c r="FGJ11" s="481"/>
      <c r="FGK11" s="481"/>
      <c r="FGL11" s="481"/>
      <c r="FGM11" s="481"/>
      <c r="FGN11" s="481"/>
      <c r="FGO11" s="481"/>
      <c r="FGP11" s="481"/>
      <c r="FGQ11" s="481"/>
      <c r="FGR11" s="481"/>
      <c r="FGS11" s="481"/>
      <c r="FGT11" s="481"/>
      <c r="FGU11" s="481"/>
      <c r="FGV11" s="481"/>
      <c r="FGW11" s="481"/>
      <c r="FGX11" s="481"/>
      <c r="FGY11" s="481"/>
      <c r="FGZ11" s="481"/>
      <c r="FHA11" s="481"/>
      <c r="FHB11" s="481"/>
      <c r="FHC11" s="481"/>
      <c r="FHD11" s="481"/>
      <c r="FHE11" s="481"/>
      <c r="FHF11" s="481"/>
      <c r="FHG11" s="481"/>
      <c r="FHH11" s="481"/>
      <c r="FHI11" s="481"/>
      <c r="FHJ11" s="481"/>
      <c r="FHK11" s="481"/>
      <c r="FHL11" s="481"/>
      <c r="FHM11" s="481"/>
      <c r="FHN11" s="481"/>
      <c r="FHO11" s="481"/>
      <c r="FHP11" s="481"/>
      <c r="FHQ11" s="481"/>
      <c r="FHR11" s="481"/>
      <c r="FHS11" s="481"/>
      <c r="FHT11" s="481"/>
      <c r="FHU11" s="481"/>
      <c r="FHV11" s="481"/>
      <c r="FHW11" s="481"/>
      <c r="FHX11" s="481"/>
      <c r="FHY11" s="481"/>
      <c r="FHZ11" s="481"/>
      <c r="FIA11" s="481"/>
      <c r="FIB11" s="481"/>
      <c r="FIC11" s="481"/>
      <c r="FID11" s="481"/>
      <c r="FIE11" s="481"/>
      <c r="FIF11" s="481"/>
      <c r="FIG11" s="481"/>
      <c r="FIH11" s="481"/>
      <c r="FII11" s="481"/>
      <c r="FIJ11" s="481"/>
      <c r="FIK11" s="481"/>
      <c r="FIL11" s="481"/>
      <c r="FIM11" s="481"/>
      <c r="FIN11" s="481"/>
      <c r="FIO11" s="481"/>
      <c r="FIP11" s="481"/>
      <c r="FIQ11" s="481"/>
      <c r="FIR11" s="481"/>
      <c r="FIS11" s="481"/>
      <c r="FIT11" s="481"/>
      <c r="FIU11" s="481"/>
      <c r="FIV11" s="481"/>
      <c r="FIW11" s="481"/>
      <c r="FIX11" s="481"/>
      <c r="FIY11" s="481"/>
      <c r="FIZ11" s="481"/>
      <c r="FJA11" s="481"/>
      <c r="FJB11" s="481"/>
      <c r="FJC11" s="481"/>
      <c r="FJD11" s="481"/>
      <c r="FJE11" s="481"/>
      <c r="FJF11" s="481"/>
      <c r="FJG11" s="481"/>
      <c r="FJH11" s="481"/>
      <c r="FJI11" s="481"/>
      <c r="FJJ11" s="481"/>
      <c r="FJK11" s="481"/>
      <c r="FJL11" s="481"/>
      <c r="FJM11" s="481"/>
      <c r="FJN11" s="481"/>
      <c r="FJO11" s="481"/>
      <c r="FJP11" s="481"/>
      <c r="FJQ11" s="481"/>
      <c r="FJR11" s="481"/>
      <c r="FJS11" s="481"/>
      <c r="FJT11" s="481"/>
      <c r="FJU11" s="481"/>
      <c r="FJV11" s="481"/>
      <c r="FJW11" s="481"/>
      <c r="FJX11" s="481"/>
      <c r="FJY11" s="481"/>
      <c r="FJZ11" s="481"/>
      <c r="FKA11" s="481"/>
      <c r="FKB11" s="481"/>
      <c r="FKC11" s="481"/>
      <c r="FKD11" s="481"/>
      <c r="FKE11" s="481"/>
      <c r="FKF11" s="481"/>
      <c r="FKG11" s="481"/>
      <c r="FKH11" s="481"/>
      <c r="FKI11" s="481"/>
      <c r="FKJ11" s="481"/>
      <c r="FKK11" s="481"/>
      <c r="FKL11" s="481"/>
      <c r="FKM11" s="481"/>
      <c r="FKN11" s="481"/>
      <c r="FKO11" s="481"/>
      <c r="FKP11" s="481"/>
      <c r="FKQ11" s="481"/>
      <c r="FKR11" s="481"/>
      <c r="FKS11" s="481"/>
      <c r="FKT11" s="481"/>
      <c r="FKU11" s="481"/>
      <c r="FKV11" s="481"/>
      <c r="FKW11" s="481"/>
      <c r="FKX11" s="481"/>
      <c r="FKY11" s="481"/>
      <c r="FKZ11" s="481"/>
      <c r="FLA11" s="481"/>
      <c r="FLB11" s="481"/>
      <c r="FLC11" s="481"/>
      <c r="FLD11" s="481"/>
      <c r="FLE11" s="481"/>
      <c r="FLF11" s="481"/>
      <c r="FLG11" s="481"/>
      <c r="FLH11" s="481"/>
      <c r="FLI11" s="481"/>
      <c r="FLJ11" s="481"/>
      <c r="FLK11" s="481"/>
      <c r="FLL11" s="481"/>
      <c r="FLM11" s="481"/>
      <c r="FLN11" s="481"/>
      <c r="FLO11" s="481"/>
      <c r="FLP11" s="481"/>
      <c r="FLQ11" s="481"/>
      <c r="FLR11" s="481"/>
      <c r="FLS11" s="481"/>
      <c r="FLT11" s="481"/>
      <c r="FLU11" s="481"/>
      <c r="FLV11" s="481"/>
      <c r="FLW11" s="481"/>
      <c r="FLX11" s="481"/>
      <c r="FLY11" s="481"/>
      <c r="FLZ11" s="481"/>
      <c r="FMA11" s="481"/>
      <c r="FMB11" s="481"/>
      <c r="FMC11" s="481"/>
      <c r="FMD11" s="481"/>
      <c r="FME11" s="481"/>
      <c r="FMF11" s="481"/>
      <c r="FMG11" s="481"/>
      <c r="FMH11" s="481"/>
      <c r="FMI11" s="481"/>
      <c r="FMJ11" s="481"/>
      <c r="FMK11" s="481"/>
      <c r="FML11" s="481"/>
      <c r="FMM11" s="481"/>
      <c r="FMN11" s="481"/>
      <c r="FMO11" s="481"/>
      <c r="FMP11" s="481"/>
      <c r="FMQ11" s="481"/>
      <c r="FMR11" s="481"/>
      <c r="FMS11" s="481"/>
      <c r="FMT11" s="481"/>
      <c r="FMU11" s="481"/>
      <c r="FMV11" s="481"/>
      <c r="FMW11" s="481"/>
      <c r="FMX11" s="481"/>
      <c r="FMY11" s="481"/>
      <c r="FMZ11" s="481"/>
      <c r="FNA11" s="481"/>
      <c r="FNB11" s="481"/>
      <c r="FNC11" s="481"/>
      <c r="FND11" s="481"/>
      <c r="FNE11" s="481"/>
      <c r="FNF11" s="481"/>
      <c r="FNG11" s="481"/>
      <c r="FNH11" s="481"/>
      <c r="FNI11" s="481"/>
      <c r="FNJ11" s="481"/>
      <c r="FNK11" s="481"/>
      <c r="FNL11" s="481"/>
      <c r="FNM11" s="481"/>
      <c r="FNN11" s="481"/>
      <c r="FNO11" s="481"/>
      <c r="FNP11" s="481"/>
      <c r="FNQ11" s="481"/>
      <c r="FNR11" s="481"/>
      <c r="FNS11" s="481"/>
      <c r="FNT11" s="481"/>
      <c r="FNU11" s="481"/>
      <c r="FNV11" s="481"/>
      <c r="FNW11" s="481"/>
      <c r="FNX11" s="481"/>
      <c r="FNY11" s="481"/>
      <c r="FNZ11" s="481"/>
      <c r="FOA11" s="481"/>
      <c r="FOB11" s="481"/>
      <c r="FOC11" s="481"/>
      <c r="FOD11" s="481"/>
      <c r="FOE11" s="481"/>
      <c r="FOF11" s="481"/>
      <c r="FOG11" s="481"/>
      <c r="FOH11" s="481"/>
      <c r="FOI11" s="481"/>
      <c r="FOJ11" s="481"/>
      <c r="FOK11" s="481"/>
      <c r="FOL11" s="481"/>
      <c r="FOM11" s="481"/>
      <c r="FON11" s="481"/>
      <c r="FOO11" s="481"/>
      <c r="FOP11" s="481"/>
      <c r="FOQ11" s="481"/>
      <c r="FOR11" s="481"/>
      <c r="FOS11" s="481"/>
      <c r="FOT11" s="481"/>
      <c r="FOU11" s="481"/>
      <c r="FOV11" s="481"/>
      <c r="FOW11" s="481"/>
      <c r="FOX11" s="481"/>
      <c r="FOY11" s="481"/>
      <c r="FOZ11" s="481"/>
      <c r="FPA11" s="481"/>
      <c r="FPB11" s="481"/>
      <c r="FPC11" s="481"/>
      <c r="FPD11" s="481"/>
      <c r="FPE11" s="481"/>
      <c r="FPF11" s="481"/>
      <c r="FPG11" s="481"/>
      <c r="FPH11" s="481"/>
      <c r="FPI11" s="481"/>
      <c r="FPJ11" s="481"/>
      <c r="FPK11" s="481"/>
      <c r="FPL11" s="481"/>
      <c r="FPM11" s="481"/>
      <c r="FPN11" s="481"/>
      <c r="FPO11" s="481"/>
      <c r="FPP11" s="481"/>
      <c r="FPQ11" s="481"/>
      <c r="FPR11" s="481"/>
      <c r="FPS11" s="481"/>
      <c r="FPT11" s="481"/>
      <c r="FPU11" s="481"/>
      <c r="FPV11" s="481"/>
      <c r="FPW11" s="481"/>
      <c r="FPX11" s="481"/>
      <c r="FPY11" s="481"/>
      <c r="FPZ11" s="481"/>
      <c r="FQA11" s="481"/>
      <c r="FQB11" s="481"/>
      <c r="FQC11" s="481"/>
      <c r="FQD11" s="481"/>
      <c r="FQE11" s="481"/>
      <c r="FQF11" s="481"/>
      <c r="FQG11" s="481"/>
      <c r="FQH11" s="481"/>
      <c r="FQI11" s="481"/>
      <c r="FQJ11" s="481"/>
      <c r="FQK11" s="481"/>
      <c r="FQL11" s="481"/>
      <c r="FQM11" s="481"/>
      <c r="FQN11" s="481"/>
      <c r="FQO11" s="481"/>
      <c r="FQP11" s="481"/>
      <c r="FQQ11" s="481"/>
      <c r="FQR11" s="481"/>
      <c r="FQS11" s="481"/>
      <c r="FQT11" s="481"/>
      <c r="FQU11" s="481"/>
      <c r="FQV11" s="481"/>
      <c r="FQW11" s="481"/>
      <c r="FQX11" s="481"/>
      <c r="FQY11" s="481"/>
      <c r="FQZ11" s="481"/>
      <c r="FRA11" s="481"/>
      <c r="FRB11" s="481"/>
      <c r="FRC11" s="481"/>
      <c r="FRD11" s="481"/>
      <c r="FRE11" s="481"/>
      <c r="FRF11" s="481"/>
      <c r="FRG11" s="481"/>
      <c r="FRH11" s="481"/>
      <c r="FRI11" s="481"/>
      <c r="FRJ11" s="481"/>
      <c r="FRK11" s="481"/>
      <c r="FRL11" s="481"/>
      <c r="FRM11" s="481"/>
      <c r="FRN11" s="481"/>
      <c r="FRO11" s="481"/>
      <c r="FRP11" s="481"/>
      <c r="FRQ11" s="481"/>
      <c r="FRR11" s="481"/>
      <c r="FRS11" s="481"/>
      <c r="FRT11" s="481"/>
      <c r="FRU11" s="481"/>
      <c r="FRV11" s="481"/>
      <c r="FRW11" s="481"/>
      <c r="FRX11" s="481"/>
      <c r="FRY11" s="481"/>
      <c r="FRZ11" s="481"/>
      <c r="FSA11" s="481"/>
      <c r="FSB11" s="481"/>
      <c r="FSC11" s="481"/>
      <c r="FSD11" s="481"/>
      <c r="FSE11" s="481"/>
      <c r="FSF11" s="481"/>
      <c r="FSG11" s="481"/>
      <c r="FSH11" s="481"/>
      <c r="FSI11" s="481"/>
      <c r="FSJ11" s="481"/>
      <c r="FSK11" s="481"/>
      <c r="FSL11" s="481"/>
      <c r="FSM11" s="481"/>
      <c r="FSN11" s="481"/>
      <c r="FSO11" s="481"/>
      <c r="FSP11" s="481"/>
      <c r="FSQ11" s="481"/>
      <c r="FSR11" s="481"/>
      <c r="FSS11" s="481"/>
      <c r="FST11" s="481"/>
      <c r="FSU11" s="481"/>
      <c r="FSV11" s="481"/>
      <c r="FSW11" s="481"/>
      <c r="FSX11" s="481"/>
      <c r="FSY11" s="481"/>
      <c r="FSZ11" s="481"/>
      <c r="FTA11" s="481"/>
      <c r="FTB11" s="481"/>
      <c r="FTC11" s="481"/>
      <c r="FTD11" s="481"/>
      <c r="FTE11" s="481"/>
      <c r="FTF11" s="481"/>
      <c r="FTG11" s="481"/>
      <c r="FTH11" s="481"/>
      <c r="FTI11" s="481"/>
      <c r="FTJ11" s="481"/>
      <c r="FTK11" s="481"/>
      <c r="FTL11" s="481"/>
      <c r="FTM11" s="481"/>
      <c r="FTN11" s="481"/>
      <c r="FTO11" s="481"/>
      <c r="FTP11" s="481"/>
      <c r="FTQ11" s="481"/>
      <c r="FTR11" s="481"/>
      <c r="FTS11" s="481"/>
      <c r="FTT11" s="481"/>
      <c r="FTU11" s="481"/>
      <c r="FTV11" s="481"/>
      <c r="FTW11" s="481"/>
      <c r="FTX11" s="481"/>
      <c r="FTY11" s="481"/>
      <c r="FTZ11" s="481"/>
      <c r="FUA11" s="481"/>
      <c r="FUB11" s="481"/>
      <c r="FUC11" s="481"/>
      <c r="FUD11" s="481"/>
      <c r="FUE11" s="481"/>
      <c r="FUF11" s="481"/>
      <c r="FUG11" s="481"/>
      <c r="FUH11" s="481"/>
      <c r="FUI11" s="481"/>
      <c r="FUJ11" s="481"/>
      <c r="FUK11" s="481"/>
      <c r="FUL11" s="481"/>
      <c r="FUM11" s="481"/>
      <c r="FUN11" s="481"/>
      <c r="FUO11" s="481"/>
      <c r="FUP11" s="481"/>
      <c r="FUQ11" s="481"/>
      <c r="FUR11" s="481"/>
      <c r="FUS11" s="481"/>
      <c r="FUT11" s="481"/>
      <c r="FUU11" s="481"/>
      <c r="FUV11" s="481"/>
      <c r="FUW11" s="481"/>
      <c r="FUX11" s="481"/>
      <c r="FUY11" s="481"/>
      <c r="FUZ11" s="481"/>
      <c r="FVA11" s="481"/>
      <c r="FVB11" s="481"/>
      <c r="FVC11" s="481"/>
      <c r="FVD11" s="481"/>
      <c r="FVE11" s="481"/>
      <c r="FVF11" s="481"/>
      <c r="FVG11" s="481"/>
      <c r="FVH11" s="481"/>
      <c r="FVI11" s="481"/>
      <c r="FVJ11" s="481"/>
      <c r="FVK11" s="481"/>
      <c r="FVL11" s="481"/>
      <c r="FVM11" s="481"/>
      <c r="FVN11" s="481"/>
      <c r="FVO11" s="481"/>
      <c r="FVP11" s="481"/>
      <c r="FVQ11" s="481"/>
      <c r="FVR11" s="481"/>
      <c r="FVS11" s="481"/>
      <c r="FVT11" s="481"/>
      <c r="FVU11" s="481"/>
      <c r="FVV11" s="481"/>
      <c r="FVW11" s="481"/>
      <c r="FVX11" s="481"/>
      <c r="FVY11" s="481"/>
      <c r="FVZ11" s="481"/>
      <c r="FWA11" s="481"/>
      <c r="FWB11" s="481"/>
      <c r="FWC11" s="481"/>
      <c r="FWD11" s="481"/>
      <c r="FWE11" s="481"/>
      <c r="FWF11" s="481"/>
      <c r="FWG11" s="481"/>
      <c r="FWH11" s="481"/>
      <c r="FWI11" s="481"/>
      <c r="FWJ11" s="481"/>
      <c r="FWK11" s="481"/>
      <c r="FWL11" s="481"/>
      <c r="FWM11" s="481"/>
      <c r="FWN11" s="481"/>
      <c r="FWO11" s="481"/>
      <c r="FWP11" s="481"/>
      <c r="FWQ11" s="481"/>
      <c r="FWR11" s="481"/>
      <c r="FWS11" s="481"/>
      <c r="FWT11" s="481"/>
      <c r="FWU11" s="481"/>
      <c r="FWV11" s="481"/>
      <c r="FWW11" s="481"/>
      <c r="FWX11" s="481"/>
      <c r="FWY11" s="481"/>
      <c r="FWZ11" s="481"/>
      <c r="FXA11" s="481"/>
      <c r="FXB11" s="481"/>
      <c r="FXC11" s="481"/>
      <c r="FXD11" s="481"/>
      <c r="FXE11" s="481"/>
      <c r="FXF11" s="481"/>
      <c r="FXG11" s="481"/>
      <c r="FXH11" s="481"/>
      <c r="FXI11" s="481"/>
      <c r="FXJ11" s="481"/>
      <c r="FXK11" s="481"/>
      <c r="FXL11" s="481"/>
      <c r="FXM11" s="481"/>
      <c r="FXN11" s="481"/>
      <c r="FXO11" s="481"/>
      <c r="FXP11" s="481"/>
      <c r="FXQ11" s="481"/>
      <c r="FXR11" s="481"/>
      <c r="FXS11" s="481"/>
      <c r="FXT11" s="481"/>
      <c r="FXU11" s="481"/>
      <c r="FXV11" s="481"/>
      <c r="FXW11" s="481"/>
      <c r="FXX11" s="481"/>
      <c r="FXY11" s="481"/>
      <c r="FXZ11" s="481"/>
      <c r="FYA11" s="481"/>
      <c r="FYB11" s="481"/>
      <c r="FYC11" s="481"/>
      <c r="FYD11" s="481"/>
      <c r="FYE11" s="481"/>
      <c r="FYF11" s="481"/>
      <c r="FYG11" s="481"/>
      <c r="FYH11" s="481"/>
      <c r="FYI11" s="481"/>
      <c r="FYJ11" s="481"/>
      <c r="FYK11" s="481"/>
      <c r="FYL11" s="481"/>
      <c r="FYM11" s="481"/>
      <c r="FYN11" s="481"/>
      <c r="FYO11" s="481"/>
      <c r="FYP11" s="481"/>
      <c r="FYQ11" s="481"/>
      <c r="FYR11" s="481"/>
      <c r="FYS11" s="481"/>
      <c r="FYT11" s="481"/>
      <c r="FYU11" s="481"/>
      <c r="FYV11" s="481"/>
      <c r="FYW11" s="481"/>
      <c r="FYX11" s="481"/>
      <c r="FYY11" s="481"/>
      <c r="FYZ11" s="481"/>
      <c r="FZA11" s="481"/>
      <c r="FZB11" s="481"/>
      <c r="FZC11" s="481"/>
      <c r="FZD11" s="481"/>
      <c r="FZE11" s="481"/>
      <c r="FZF11" s="481"/>
      <c r="FZG11" s="481"/>
      <c r="FZH11" s="481"/>
      <c r="FZI11" s="481"/>
      <c r="FZJ11" s="481"/>
      <c r="FZK11" s="481"/>
      <c r="FZL11" s="481"/>
      <c r="FZM11" s="481"/>
      <c r="FZN11" s="481"/>
      <c r="FZO11" s="481"/>
      <c r="FZP11" s="481"/>
      <c r="FZQ11" s="481"/>
      <c r="FZR11" s="481"/>
      <c r="FZS11" s="481"/>
      <c r="FZT11" s="481"/>
      <c r="FZU11" s="481"/>
      <c r="FZV11" s="481"/>
      <c r="FZW11" s="481"/>
      <c r="FZX11" s="481"/>
      <c r="FZY11" s="481"/>
      <c r="FZZ11" s="481"/>
      <c r="GAA11" s="481"/>
      <c r="GAB11" s="481"/>
      <c r="GAC11" s="481"/>
      <c r="GAD11" s="481"/>
      <c r="GAE11" s="481"/>
      <c r="GAF11" s="481"/>
      <c r="GAG11" s="481"/>
      <c r="GAH11" s="481"/>
      <c r="GAI11" s="481"/>
      <c r="GAJ11" s="481"/>
      <c r="GAK11" s="481"/>
      <c r="GAL11" s="481"/>
      <c r="GAM11" s="481"/>
      <c r="GAN11" s="481"/>
      <c r="GAO11" s="481"/>
      <c r="GAP11" s="481"/>
      <c r="GAQ11" s="481"/>
      <c r="GAR11" s="481"/>
      <c r="GAS11" s="481"/>
      <c r="GAT11" s="481"/>
      <c r="GAU11" s="481"/>
      <c r="GAV11" s="481"/>
      <c r="GAW11" s="481"/>
      <c r="GAX11" s="481"/>
      <c r="GAY11" s="481"/>
      <c r="GAZ11" s="481"/>
      <c r="GBA11" s="481"/>
      <c r="GBB11" s="481"/>
      <c r="GBC11" s="481"/>
      <c r="GBD11" s="481"/>
      <c r="GBE11" s="481"/>
      <c r="GBF11" s="481"/>
      <c r="GBG11" s="481"/>
      <c r="GBH11" s="481"/>
      <c r="GBI11" s="481"/>
      <c r="GBJ11" s="481"/>
      <c r="GBK11" s="481"/>
      <c r="GBL11" s="481"/>
      <c r="GBM11" s="481"/>
      <c r="GBN11" s="481"/>
      <c r="GBO11" s="481"/>
      <c r="GBP11" s="481"/>
      <c r="GBQ11" s="481"/>
      <c r="GBR11" s="481"/>
      <c r="GBS11" s="481"/>
      <c r="GBT11" s="481"/>
      <c r="GBU11" s="481"/>
      <c r="GBV11" s="481"/>
      <c r="GBW11" s="481"/>
      <c r="GBX11" s="481"/>
      <c r="GBY11" s="481"/>
      <c r="GBZ11" s="481"/>
      <c r="GCA11" s="481"/>
      <c r="GCB11" s="481"/>
      <c r="GCC11" s="481"/>
      <c r="GCD11" s="481"/>
      <c r="GCE11" s="481"/>
      <c r="GCF11" s="481"/>
      <c r="GCG11" s="481"/>
      <c r="GCH11" s="481"/>
      <c r="GCI11" s="481"/>
      <c r="GCJ11" s="481"/>
      <c r="GCK11" s="481"/>
      <c r="GCL11" s="481"/>
      <c r="GCM11" s="481"/>
      <c r="GCN11" s="481"/>
      <c r="GCO11" s="481"/>
      <c r="GCP11" s="481"/>
      <c r="GCQ11" s="481"/>
      <c r="GCR11" s="481"/>
      <c r="GCS11" s="481"/>
      <c r="GCT11" s="481"/>
      <c r="GCU11" s="481"/>
      <c r="GCV11" s="481"/>
      <c r="GCW11" s="481"/>
      <c r="GCX11" s="481"/>
      <c r="GCY11" s="481"/>
      <c r="GCZ11" s="481"/>
      <c r="GDA11" s="481"/>
      <c r="GDB11" s="481"/>
      <c r="GDC11" s="481"/>
      <c r="GDD11" s="481"/>
      <c r="GDE11" s="481"/>
      <c r="GDF11" s="481"/>
      <c r="GDG11" s="481"/>
      <c r="GDH11" s="481"/>
      <c r="GDI11" s="481"/>
      <c r="GDJ11" s="481"/>
      <c r="GDK11" s="481"/>
      <c r="GDL11" s="481"/>
      <c r="GDM11" s="481"/>
      <c r="GDN11" s="481"/>
      <c r="GDO11" s="481"/>
      <c r="GDP11" s="481"/>
      <c r="GDQ11" s="481"/>
      <c r="GDR11" s="481"/>
      <c r="GDS11" s="481"/>
      <c r="GDT11" s="481"/>
      <c r="GDU11" s="481"/>
      <c r="GDV11" s="481"/>
      <c r="GDW11" s="481"/>
      <c r="GDX11" s="481"/>
      <c r="GDY11" s="481"/>
      <c r="GDZ11" s="481"/>
      <c r="GEA11" s="481"/>
      <c r="GEB11" s="481"/>
      <c r="GEC11" s="481"/>
      <c r="GED11" s="481"/>
      <c r="GEE11" s="481"/>
      <c r="GEF11" s="481"/>
      <c r="GEG11" s="481"/>
      <c r="GEH11" s="481"/>
      <c r="GEI11" s="481"/>
      <c r="GEJ11" s="481"/>
      <c r="GEK11" s="481"/>
      <c r="GEL11" s="481"/>
      <c r="GEM11" s="481"/>
      <c r="GEN11" s="481"/>
      <c r="GEO11" s="481"/>
      <c r="GEP11" s="481"/>
      <c r="GEQ11" s="481"/>
      <c r="GER11" s="481"/>
      <c r="GES11" s="481"/>
      <c r="GET11" s="481"/>
      <c r="GEU11" s="481"/>
      <c r="GEV11" s="481"/>
      <c r="GEW11" s="481"/>
      <c r="GEX11" s="481"/>
      <c r="GEY11" s="481"/>
      <c r="GEZ11" s="481"/>
      <c r="GFA11" s="481"/>
      <c r="GFB11" s="481"/>
      <c r="GFC11" s="481"/>
      <c r="GFD11" s="481"/>
      <c r="GFE11" s="481"/>
      <c r="GFF11" s="481"/>
      <c r="GFG11" s="481"/>
      <c r="GFH11" s="481"/>
      <c r="GFI11" s="481"/>
      <c r="GFJ11" s="481"/>
      <c r="GFK11" s="481"/>
      <c r="GFL11" s="481"/>
      <c r="GFM11" s="481"/>
      <c r="GFN11" s="481"/>
      <c r="GFO11" s="481"/>
      <c r="GFP11" s="481"/>
      <c r="GFQ11" s="481"/>
      <c r="GFR11" s="481"/>
      <c r="GFS11" s="481"/>
      <c r="GFT11" s="481"/>
      <c r="GFU11" s="481"/>
      <c r="GFV11" s="481"/>
      <c r="GFW11" s="481"/>
      <c r="GFX11" s="481"/>
      <c r="GFY11" s="481"/>
      <c r="GFZ11" s="481"/>
      <c r="GGA11" s="481"/>
      <c r="GGB11" s="481"/>
      <c r="GGC11" s="481"/>
      <c r="GGD11" s="481"/>
      <c r="GGE11" s="481"/>
      <c r="GGF11" s="481"/>
      <c r="GGG11" s="481"/>
      <c r="GGH11" s="481"/>
      <c r="GGI11" s="481"/>
      <c r="GGJ11" s="481"/>
      <c r="GGK11" s="481"/>
      <c r="GGL11" s="481"/>
      <c r="GGM11" s="481"/>
      <c r="GGN11" s="481"/>
      <c r="GGO11" s="481"/>
      <c r="GGP11" s="481"/>
      <c r="GGQ11" s="481"/>
      <c r="GGR11" s="481"/>
      <c r="GGS11" s="481"/>
      <c r="GGT11" s="481"/>
      <c r="GGU11" s="481"/>
      <c r="GGV11" s="481"/>
      <c r="GGW11" s="481"/>
      <c r="GGX11" s="481"/>
      <c r="GGY11" s="481"/>
      <c r="GGZ11" s="481"/>
      <c r="GHA11" s="481"/>
      <c r="GHB11" s="481"/>
      <c r="GHC11" s="481"/>
      <c r="GHD11" s="481"/>
      <c r="GHE11" s="481"/>
      <c r="GHF11" s="481"/>
      <c r="GHG11" s="481"/>
      <c r="GHH11" s="481"/>
      <c r="GHI11" s="481"/>
      <c r="GHJ11" s="481"/>
      <c r="GHK11" s="481"/>
      <c r="GHL11" s="481"/>
      <c r="GHM11" s="481"/>
      <c r="GHN11" s="481"/>
      <c r="GHO11" s="481"/>
      <c r="GHP11" s="481"/>
      <c r="GHQ11" s="481"/>
      <c r="GHR11" s="481"/>
      <c r="GHS11" s="481"/>
      <c r="GHT11" s="481"/>
      <c r="GHU11" s="481"/>
      <c r="GHV11" s="481"/>
      <c r="GHW11" s="481"/>
      <c r="GHX11" s="481"/>
      <c r="GHY11" s="481"/>
      <c r="GHZ11" s="481"/>
      <c r="GIA11" s="481"/>
      <c r="GIB11" s="481"/>
      <c r="GIC11" s="481"/>
      <c r="GID11" s="481"/>
      <c r="GIE11" s="481"/>
      <c r="GIF11" s="481"/>
      <c r="GIG11" s="481"/>
      <c r="GIH11" s="481"/>
      <c r="GII11" s="481"/>
      <c r="GIJ11" s="481"/>
      <c r="GIK11" s="481"/>
      <c r="GIL11" s="481"/>
      <c r="GIM11" s="481"/>
      <c r="GIN11" s="481"/>
      <c r="GIO11" s="481"/>
      <c r="GIP11" s="481"/>
      <c r="GIQ11" s="481"/>
      <c r="GIR11" s="481"/>
      <c r="GIS11" s="481"/>
      <c r="GIT11" s="481"/>
      <c r="GIU11" s="481"/>
      <c r="GIV11" s="481"/>
      <c r="GIW11" s="481"/>
      <c r="GIX11" s="481"/>
      <c r="GIY11" s="481"/>
      <c r="GIZ11" s="481"/>
      <c r="GJA11" s="481"/>
      <c r="GJB11" s="481"/>
      <c r="GJC11" s="481"/>
      <c r="GJD11" s="481"/>
      <c r="GJE11" s="481"/>
      <c r="GJF11" s="481"/>
      <c r="GJG11" s="481"/>
      <c r="GJH11" s="481"/>
      <c r="GJI11" s="481"/>
      <c r="GJJ11" s="481"/>
      <c r="GJK11" s="481"/>
      <c r="GJL11" s="481"/>
      <c r="GJM11" s="481"/>
      <c r="GJN11" s="481"/>
      <c r="GJO11" s="481"/>
      <c r="GJP11" s="481"/>
      <c r="GJQ11" s="481"/>
      <c r="GJR11" s="481"/>
      <c r="GJS11" s="481"/>
      <c r="GJT11" s="481"/>
      <c r="GJU11" s="481"/>
      <c r="GJV11" s="481"/>
      <c r="GJW11" s="481"/>
      <c r="GJX11" s="481"/>
      <c r="GJY11" s="481"/>
      <c r="GJZ11" s="481"/>
      <c r="GKA11" s="481"/>
      <c r="GKB11" s="481"/>
      <c r="GKC11" s="481"/>
      <c r="GKD11" s="481"/>
      <c r="GKE11" s="481"/>
      <c r="GKF11" s="481"/>
      <c r="GKG11" s="481"/>
      <c r="GKH11" s="481"/>
      <c r="GKI11" s="481"/>
      <c r="GKJ11" s="481"/>
      <c r="GKK11" s="481"/>
      <c r="GKL11" s="481"/>
      <c r="GKM11" s="481"/>
      <c r="GKN11" s="481"/>
      <c r="GKO11" s="481"/>
      <c r="GKP11" s="481"/>
      <c r="GKQ11" s="481"/>
      <c r="GKR11" s="481"/>
      <c r="GKS11" s="481"/>
      <c r="GKT11" s="481"/>
      <c r="GKU11" s="481"/>
      <c r="GKV11" s="481"/>
      <c r="GKW11" s="481"/>
      <c r="GKX11" s="481"/>
      <c r="GKY11" s="481"/>
      <c r="GKZ11" s="481"/>
      <c r="GLA11" s="481"/>
      <c r="GLB11" s="481"/>
      <c r="GLC11" s="481"/>
      <c r="GLD11" s="481"/>
      <c r="GLE11" s="481"/>
      <c r="GLF11" s="481"/>
      <c r="GLG11" s="481"/>
      <c r="GLH11" s="481"/>
      <c r="GLI11" s="481"/>
      <c r="GLJ11" s="481"/>
      <c r="GLK11" s="481"/>
      <c r="GLL11" s="481"/>
      <c r="GLM11" s="481"/>
      <c r="GLN11" s="481"/>
      <c r="GLO11" s="481"/>
      <c r="GLP11" s="481"/>
      <c r="GLQ11" s="481"/>
      <c r="GLR11" s="481"/>
      <c r="GLS11" s="481"/>
      <c r="GLT11" s="481"/>
      <c r="GLU11" s="481"/>
      <c r="GLV11" s="481"/>
      <c r="GLW11" s="481"/>
      <c r="GLX11" s="481"/>
      <c r="GLY11" s="481"/>
      <c r="GLZ11" s="481"/>
      <c r="GMA11" s="481"/>
      <c r="GMB11" s="481"/>
      <c r="GMC11" s="481"/>
      <c r="GMD11" s="481"/>
      <c r="GME11" s="481"/>
      <c r="GMF11" s="481"/>
      <c r="GMG11" s="481"/>
      <c r="GMH11" s="481"/>
      <c r="GMI11" s="481"/>
      <c r="GMJ11" s="481"/>
      <c r="GMK11" s="481"/>
      <c r="GML11" s="481"/>
      <c r="GMM11" s="481"/>
      <c r="GMN11" s="481"/>
      <c r="GMO11" s="481"/>
      <c r="GMP11" s="481"/>
      <c r="GMQ11" s="481"/>
      <c r="GMR11" s="481"/>
      <c r="GMS11" s="481"/>
      <c r="GMT11" s="481"/>
      <c r="GMU11" s="481"/>
      <c r="GMV11" s="481"/>
      <c r="GMW11" s="481"/>
      <c r="GMX11" s="481"/>
      <c r="GMY11" s="481"/>
      <c r="GMZ11" s="481"/>
      <c r="GNA11" s="481"/>
      <c r="GNB11" s="481"/>
      <c r="GNC11" s="481"/>
      <c r="GND11" s="481"/>
      <c r="GNE11" s="481"/>
      <c r="GNF11" s="481"/>
      <c r="GNG11" s="481"/>
      <c r="GNH11" s="481"/>
      <c r="GNI11" s="481"/>
      <c r="GNJ11" s="481"/>
      <c r="GNK11" s="481"/>
      <c r="GNL11" s="481"/>
      <c r="GNM11" s="481"/>
      <c r="GNN11" s="481"/>
      <c r="GNO11" s="481"/>
      <c r="GNP11" s="481"/>
      <c r="GNQ11" s="481"/>
      <c r="GNR11" s="481"/>
      <c r="GNS11" s="481"/>
      <c r="GNT11" s="481"/>
      <c r="GNU11" s="481"/>
      <c r="GNV11" s="481"/>
      <c r="GNW11" s="481"/>
      <c r="GNX11" s="481"/>
      <c r="GNY11" s="481"/>
      <c r="GNZ11" s="481"/>
      <c r="GOA11" s="481"/>
      <c r="GOB11" s="481"/>
      <c r="GOC11" s="481"/>
      <c r="GOD11" s="481"/>
      <c r="GOE11" s="481"/>
      <c r="GOF11" s="481"/>
      <c r="GOG11" s="481"/>
      <c r="GOH11" s="481"/>
      <c r="GOI11" s="481"/>
      <c r="GOJ11" s="481"/>
      <c r="GOK11" s="481"/>
      <c r="GOL11" s="481"/>
      <c r="GOM11" s="481"/>
      <c r="GON11" s="481"/>
      <c r="GOO11" s="481"/>
      <c r="GOP11" s="481"/>
      <c r="GOQ11" s="481"/>
      <c r="GOR11" s="481"/>
      <c r="GOS11" s="481"/>
      <c r="GOT11" s="481"/>
      <c r="GOU11" s="481"/>
      <c r="GOV11" s="481"/>
      <c r="GOW11" s="481"/>
      <c r="GOX11" s="481"/>
      <c r="GOY11" s="481"/>
      <c r="GOZ11" s="481"/>
      <c r="GPA11" s="481"/>
      <c r="GPB11" s="481"/>
      <c r="GPC11" s="481"/>
      <c r="GPD11" s="481"/>
      <c r="GPE11" s="481"/>
      <c r="GPF11" s="481"/>
      <c r="GPG11" s="481"/>
      <c r="GPH11" s="481"/>
      <c r="GPI11" s="481"/>
      <c r="GPJ11" s="481"/>
      <c r="GPK11" s="481"/>
      <c r="GPL11" s="481"/>
      <c r="GPM11" s="481"/>
      <c r="GPN11" s="481"/>
      <c r="GPO11" s="481"/>
      <c r="GPP11" s="481"/>
      <c r="GPQ11" s="481"/>
      <c r="GPR11" s="481"/>
      <c r="GPS11" s="481"/>
      <c r="GPT11" s="481"/>
      <c r="GPU11" s="481"/>
      <c r="GPV11" s="481"/>
      <c r="GPW11" s="481"/>
      <c r="GPX11" s="481"/>
      <c r="GPY11" s="481"/>
      <c r="GPZ11" s="481"/>
      <c r="GQA11" s="481"/>
      <c r="GQB11" s="481"/>
      <c r="GQC11" s="481"/>
      <c r="GQD11" s="481"/>
      <c r="GQE11" s="481"/>
      <c r="GQF11" s="481"/>
      <c r="GQG11" s="481"/>
      <c r="GQH11" s="481"/>
      <c r="GQI11" s="481"/>
      <c r="GQJ11" s="481"/>
      <c r="GQK11" s="481"/>
      <c r="GQL11" s="481"/>
      <c r="GQM11" s="481"/>
      <c r="GQN11" s="481"/>
      <c r="GQO11" s="481"/>
      <c r="GQP11" s="481"/>
      <c r="GQQ11" s="481"/>
      <c r="GQR11" s="481"/>
      <c r="GQS11" s="481"/>
      <c r="GQT11" s="481"/>
      <c r="GQU11" s="481"/>
      <c r="GQV11" s="481"/>
      <c r="GQW11" s="481"/>
      <c r="GQX11" s="481"/>
      <c r="GQY11" s="481"/>
      <c r="GQZ11" s="481"/>
      <c r="GRA11" s="481"/>
      <c r="GRB11" s="481"/>
      <c r="GRC11" s="481"/>
      <c r="GRD11" s="481"/>
      <c r="GRE11" s="481"/>
      <c r="GRF11" s="481"/>
      <c r="GRG11" s="481"/>
      <c r="GRH11" s="481"/>
      <c r="GRI11" s="481"/>
      <c r="GRJ11" s="481"/>
      <c r="GRK11" s="481"/>
      <c r="GRL11" s="481"/>
      <c r="GRM11" s="481"/>
      <c r="GRN11" s="481"/>
      <c r="GRO11" s="481"/>
      <c r="GRP11" s="481"/>
      <c r="GRQ11" s="481"/>
      <c r="GRR11" s="481"/>
      <c r="GRS11" s="481"/>
      <c r="GRT11" s="481"/>
      <c r="GRU11" s="481"/>
      <c r="GRV11" s="481"/>
      <c r="GRW11" s="481"/>
      <c r="GRX11" s="481"/>
      <c r="GRY11" s="481"/>
      <c r="GRZ11" s="481"/>
      <c r="GSA11" s="481"/>
      <c r="GSB11" s="481"/>
      <c r="GSC11" s="481"/>
      <c r="GSD11" s="481"/>
      <c r="GSE11" s="481"/>
      <c r="GSF11" s="481"/>
      <c r="GSG11" s="481"/>
      <c r="GSH11" s="481"/>
      <c r="GSI11" s="481"/>
      <c r="GSJ11" s="481"/>
      <c r="GSK11" s="481"/>
      <c r="GSL11" s="481"/>
      <c r="GSM11" s="481"/>
      <c r="GSN11" s="481"/>
      <c r="GSO11" s="481"/>
      <c r="GSP11" s="481"/>
      <c r="GSQ11" s="481"/>
      <c r="GSR11" s="481"/>
      <c r="GSS11" s="481"/>
      <c r="GST11" s="481"/>
      <c r="GSU11" s="481"/>
      <c r="GSV11" s="481"/>
      <c r="GSW11" s="481"/>
      <c r="GSX11" s="481"/>
      <c r="GSY11" s="481"/>
      <c r="GSZ11" s="481"/>
      <c r="GTA11" s="481"/>
      <c r="GTB11" s="481"/>
      <c r="GTC11" s="481"/>
      <c r="GTD11" s="481"/>
      <c r="GTE11" s="481"/>
      <c r="GTF11" s="481"/>
      <c r="GTG11" s="481"/>
      <c r="GTH11" s="481"/>
      <c r="GTI11" s="481"/>
      <c r="GTJ11" s="481"/>
      <c r="GTK11" s="481"/>
      <c r="GTL11" s="481"/>
      <c r="GTM11" s="481"/>
      <c r="GTN11" s="481"/>
      <c r="GTO11" s="481"/>
      <c r="GTP11" s="481"/>
      <c r="GTQ11" s="481"/>
      <c r="GTR11" s="481"/>
      <c r="GTS11" s="481"/>
      <c r="GTT11" s="481"/>
      <c r="GTU11" s="481"/>
      <c r="GTV11" s="481"/>
      <c r="GTW11" s="481"/>
      <c r="GTX11" s="481"/>
      <c r="GTY11" s="481"/>
      <c r="GTZ11" s="481"/>
      <c r="GUA11" s="481"/>
      <c r="GUB11" s="481"/>
      <c r="GUC11" s="481"/>
      <c r="GUD11" s="481"/>
      <c r="GUE11" s="481"/>
      <c r="GUF11" s="481"/>
      <c r="GUG11" s="481"/>
      <c r="GUH11" s="481"/>
      <c r="GUI11" s="481"/>
      <c r="GUJ11" s="481"/>
      <c r="GUK11" s="481"/>
      <c r="GUL11" s="481"/>
      <c r="GUM11" s="481"/>
      <c r="GUN11" s="481"/>
      <c r="GUO11" s="481"/>
      <c r="GUP11" s="481"/>
      <c r="GUQ11" s="481"/>
      <c r="GUR11" s="481"/>
      <c r="GUS11" s="481"/>
      <c r="GUT11" s="481"/>
      <c r="GUU11" s="481"/>
      <c r="GUV11" s="481"/>
      <c r="GUW11" s="481"/>
      <c r="GUX11" s="481"/>
      <c r="GUY11" s="481"/>
      <c r="GUZ11" s="481"/>
      <c r="GVA11" s="481"/>
      <c r="GVB11" s="481"/>
      <c r="GVC11" s="481"/>
      <c r="GVD11" s="481"/>
      <c r="GVE11" s="481"/>
      <c r="GVF11" s="481"/>
      <c r="GVG11" s="481"/>
      <c r="GVH11" s="481"/>
      <c r="GVI11" s="481"/>
      <c r="GVJ11" s="481"/>
      <c r="GVK11" s="481"/>
      <c r="GVL11" s="481"/>
      <c r="GVM11" s="481"/>
      <c r="GVN11" s="481"/>
      <c r="GVO11" s="481"/>
      <c r="GVP11" s="481"/>
      <c r="GVQ11" s="481"/>
      <c r="GVR11" s="481"/>
      <c r="GVS11" s="481"/>
      <c r="GVT11" s="481"/>
      <c r="GVU11" s="481"/>
      <c r="GVV11" s="481"/>
      <c r="GVW11" s="481"/>
      <c r="GVX11" s="481"/>
      <c r="GVY11" s="481"/>
      <c r="GVZ11" s="481"/>
      <c r="GWA11" s="481"/>
      <c r="GWB11" s="481"/>
      <c r="GWC11" s="481"/>
      <c r="GWD11" s="481"/>
      <c r="GWE11" s="481"/>
      <c r="GWF11" s="481"/>
      <c r="GWG11" s="481"/>
      <c r="GWH11" s="481"/>
      <c r="GWI11" s="481"/>
      <c r="GWJ11" s="481"/>
      <c r="GWK11" s="481"/>
      <c r="GWL11" s="481"/>
      <c r="GWM11" s="481"/>
      <c r="GWN11" s="481"/>
      <c r="GWO11" s="481"/>
      <c r="GWP11" s="481"/>
      <c r="GWQ11" s="481"/>
      <c r="GWR11" s="481"/>
      <c r="GWS11" s="481"/>
      <c r="GWT11" s="481"/>
      <c r="GWU11" s="481"/>
      <c r="GWV11" s="481"/>
      <c r="GWW11" s="481"/>
      <c r="GWX11" s="481"/>
      <c r="GWY11" s="481"/>
      <c r="GWZ11" s="481"/>
      <c r="GXA11" s="481"/>
      <c r="GXB11" s="481"/>
      <c r="GXC11" s="481"/>
      <c r="GXD11" s="481"/>
      <c r="GXE11" s="481"/>
      <c r="GXF11" s="481"/>
      <c r="GXG11" s="481"/>
      <c r="GXH11" s="481"/>
      <c r="GXI11" s="481"/>
      <c r="GXJ11" s="481"/>
      <c r="GXK11" s="481"/>
      <c r="GXL11" s="481"/>
      <c r="GXM11" s="481"/>
      <c r="GXN11" s="481"/>
      <c r="GXO11" s="481"/>
      <c r="GXP11" s="481"/>
      <c r="GXQ11" s="481"/>
      <c r="GXR11" s="481"/>
      <c r="GXS11" s="481"/>
      <c r="GXT11" s="481"/>
      <c r="GXU11" s="481"/>
      <c r="GXV11" s="481"/>
      <c r="GXW11" s="481"/>
      <c r="GXX11" s="481"/>
      <c r="GXY11" s="481"/>
      <c r="GXZ11" s="481"/>
      <c r="GYA11" s="481"/>
      <c r="GYB11" s="481"/>
      <c r="GYC11" s="481"/>
      <c r="GYD11" s="481"/>
      <c r="GYE11" s="481"/>
      <c r="GYF11" s="481"/>
      <c r="GYG11" s="481"/>
      <c r="GYH11" s="481"/>
      <c r="GYI11" s="481"/>
      <c r="GYJ11" s="481"/>
      <c r="GYK11" s="481"/>
      <c r="GYL11" s="481"/>
      <c r="GYM11" s="481"/>
      <c r="GYN11" s="481"/>
      <c r="GYO11" s="481"/>
      <c r="GYP11" s="481"/>
      <c r="GYQ11" s="481"/>
      <c r="GYR11" s="481"/>
      <c r="GYS11" s="481"/>
      <c r="GYT11" s="481"/>
      <c r="GYU11" s="481"/>
      <c r="GYV11" s="481"/>
      <c r="GYW11" s="481"/>
      <c r="GYX11" s="481"/>
      <c r="GYY11" s="481"/>
      <c r="GYZ11" s="481"/>
      <c r="GZA11" s="481"/>
      <c r="GZB11" s="481"/>
      <c r="GZC11" s="481"/>
      <c r="GZD11" s="481"/>
      <c r="GZE11" s="481"/>
      <c r="GZF11" s="481"/>
      <c r="GZG11" s="481"/>
      <c r="GZH11" s="481"/>
      <c r="GZI11" s="481"/>
      <c r="GZJ11" s="481"/>
      <c r="GZK11" s="481"/>
      <c r="GZL11" s="481"/>
      <c r="GZM11" s="481"/>
      <c r="GZN11" s="481"/>
      <c r="GZO11" s="481"/>
      <c r="GZP11" s="481"/>
      <c r="GZQ11" s="481"/>
      <c r="GZR11" s="481"/>
      <c r="GZS11" s="481"/>
      <c r="GZT11" s="481"/>
      <c r="GZU11" s="481"/>
      <c r="GZV11" s="481"/>
      <c r="GZW11" s="481"/>
      <c r="GZX11" s="481"/>
      <c r="GZY11" s="481"/>
      <c r="GZZ11" s="481"/>
      <c r="HAA11" s="481"/>
      <c r="HAB11" s="481"/>
      <c r="HAC11" s="481"/>
      <c r="HAD11" s="481"/>
      <c r="HAE11" s="481"/>
      <c r="HAF11" s="481"/>
      <c r="HAG11" s="481"/>
      <c r="HAH11" s="481"/>
      <c r="HAI11" s="481"/>
      <c r="HAJ11" s="481"/>
      <c r="HAK11" s="481"/>
      <c r="HAL11" s="481"/>
      <c r="HAM11" s="481"/>
      <c r="HAN11" s="481"/>
      <c r="HAO11" s="481"/>
      <c r="HAP11" s="481"/>
      <c r="HAQ11" s="481"/>
      <c r="HAR11" s="481"/>
      <c r="HAS11" s="481"/>
      <c r="HAT11" s="481"/>
      <c r="HAU11" s="481"/>
      <c r="HAV11" s="481"/>
      <c r="HAW11" s="481"/>
      <c r="HAX11" s="481"/>
      <c r="HAY11" s="481"/>
      <c r="HAZ11" s="481"/>
      <c r="HBA11" s="481"/>
      <c r="HBB11" s="481"/>
      <c r="HBC11" s="481"/>
      <c r="HBD11" s="481"/>
      <c r="HBE11" s="481"/>
      <c r="HBF11" s="481"/>
      <c r="HBG11" s="481"/>
      <c r="HBH11" s="481"/>
      <c r="HBI11" s="481"/>
      <c r="HBJ11" s="481"/>
      <c r="HBK11" s="481"/>
      <c r="HBL11" s="481"/>
      <c r="HBM11" s="481"/>
      <c r="HBN11" s="481"/>
      <c r="HBO11" s="481"/>
      <c r="HBP11" s="481"/>
      <c r="HBQ11" s="481"/>
      <c r="HBR11" s="481"/>
      <c r="HBS11" s="481"/>
      <c r="HBT11" s="481"/>
      <c r="HBU11" s="481"/>
      <c r="HBV11" s="481"/>
      <c r="HBW11" s="481"/>
      <c r="HBX11" s="481"/>
      <c r="HBY11" s="481"/>
      <c r="HBZ11" s="481"/>
      <c r="HCA11" s="481"/>
      <c r="HCB11" s="481"/>
      <c r="HCC11" s="481"/>
      <c r="HCD11" s="481"/>
      <c r="HCE11" s="481"/>
      <c r="HCF11" s="481"/>
      <c r="HCG11" s="481"/>
      <c r="HCH11" s="481"/>
      <c r="HCI11" s="481"/>
      <c r="HCJ11" s="481"/>
      <c r="HCK11" s="481"/>
      <c r="HCL11" s="481"/>
      <c r="HCM11" s="481"/>
      <c r="HCN11" s="481"/>
      <c r="HCO11" s="481"/>
      <c r="HCP11" s="481"/>
      <c r="HCQ11" s="481"/>
      <c r="HCR11" s="481"/>
      <c r="HCS11" s="481"/>
      <c r="HCT11" s="481"/>
      <c r="HCU11" s="481"/>
      <c r="HCV11" s="481"/>
      <c r="HCW11" s="481"/>
      <c r="HCX11" s="481"/>
      <c r="HCY11" s="481"/>
      <c r="HCZ11" s="481"/>
      <c r="HDA11" s="481"/>
      <c r="HDB11" s="481"/>
      <c r="HDC11" s="481"/>
      <c r="HDD11" s="481"/>
      <c r="HDE11" s="481"/>
      <c r="HDF11" s="481"/>
      <c r="HDG11" s="481"/>
      <c r="HDH11" s="481"/>
      <c r="HDI11" s="481"/>
      <c r="HDJ11" s="481"/>
      <c r="HDK11" s="481"/>
      <c r="HDL11" s="481"/>
      <c r="HDM11" s="481"/>
      <c r="HDN11" s="481"/>
      <c r="HDO11" s="481"/>
      <c r="HDP11" s="481"/>
      <c r="HDQ11" s="481"/>
      <c r="HDR11" s="481"/>
      <c r="HDS11" s="481"/>
      <c r="HDT11" s="481"/>
      <c r="HDU11" s="481"/>
      <c r="HDV11" s="481"/>
      <c r="HDW11" s="481"/>
      <c r="HDX11" s="481"/>
      <c r="HDY11" s="481"/>
      <c r="HDZ11" s="481"/>
      <c r="HEA11" s="481"/>
      <c r="HEB11" s="481"/>
      <c r="HEC11" s="481"/>
      <c r="HED11" s="481"/>
      <c r="HEE11" s="481"/>
      <c r="HEF11" s="481"/>
      <c r="HEG11" s="481"/>
      <c r="HEH11" s="481"/>
      <c r="HEI11" s="481"/>
      <c r="HEJ11" s="481"/>
      <c r="HEK11" s="481"/>
      <c r="HEL11" s="481"/>
      <c r="HEM11" s="481"/>
      <c r="HEN11" s="481"/>
      <c r="HEO11" s="481"/>
      <c r="HEP11" s="481"/>
      <c r="HEQ11" s="481"/>
      <c r="HER11" s="481"/>
      <c r="HES11" s="481"/>
      <c r="HET11" s="481"/>
      <c r="HEU11" s="481"/>
      <c r="HEV11" s="481"/>
      <c r="HEW11" s="481"/>
      <c r="HEX11" s="481"/>
      <c r="HEY11" s="481"/>
      <c r="HEZ11" s="481"/>
      <c r="HFA11" s="481"/>
      <c r="HFB11" s="481"/>
      <c r="HFC11" s="481"/>
      <c r="HFD11" s="481"/>
      <c r="HFE11" s="481"/>
      <c r="HFF11" s="481"/>
      <c r="HFG11" s="481"/>
      <c r="HFH11" s="481"/>
      <c r="HFI11" s="481"/>
      <c r="HFJ11" s="481"/>
      <c r="HFK11" s="481"/>
      <c r="HFL11" s="481"/>
      <c r="HFM11" s="481"/>
      <c r="HFN11" s="481"/>
      <c r="HFO11" s="481"/>
      <c r="HFP11" s="481"/>
      <c r="HFQ11" s="481"/>
      <c r="HFR11" s="481"/>
      <c r="HFS11" s="481"/>
      <c r="HFT11" s="481"/>
      <c r="HFU11" s="481"/>
      <c r="HFV11" s="481"/>
      <c r="HFW11" s="481"/>
      <c r="HFX11" s="481"/>
      <c r="HFY11" s="481"/>
      <c r="HFZ11" s="481"/>
      <c r="HGA11" s="481"/>
      <c r="HGB11" s="481"/>
      <c r="HGC11" s="481"/>
      <c r="HGD11" s="481"/>
      <c r="HGE11" s="481"/>
      <c r="HGF11" s="481"/>
      <c r="HGG11" s="481"/>
      <c r="HGH11" s="481"/>
      <c r="HGI11" s="481"/>
      <c r="HGJ11" s="481"/>
      <c r="HGK11" s="481"/>
      <c r="HGL11" s="481"/>
      <c r="HGM11" s="481"/>
      <c r="HGN11" s="481"/>
      <c r="HGO11" s="481"/>
      <c r="HGP11" s="481"/>
      <c r="HGQ11" s="481"/>
      <c r="HGR11" s="481"/>
      <c r="HGS11" s="481"/>
      <c r="HGT11" s="481"/>
      <c r="HGU11" s="481"/>
      <c r="HGV11" s="481"/>
      <c r="HGW11" s="481"/>
      <c r="HGX11" s="481"/>
      <c r="HGY11" s="481"/>
      <c r="HGZ11" s="481"/>
      <c r="HHA11" s="481"/>
      <c r="HHB11" s="481"/>
      <c r="HHC11" s="481"/>
      <c r="HHD11" s="481"/>
      <c r="HHE11" s="481"/>
      <c r="HHF11" s="481"/>
      <c r="HHG11" s="481"/>
      <c r="HHH11" s="481"/>
      <c r="HHI11" s="481"/>
      <c r="HHJ11" s="481"/>
      <c r="HHK11" s="481"/>
      <c r="HHL11" s="481"/>
      <c r="HHM11" s="481"/>
      <c r="HHN11" s="481"/>
      <c r="HHO11" s="481"/>
      <c r="HHP11" s="481"/>
      <c r="HHQ11" s="481"/>
      <c r="HHR11" s="481"/>
      <c r="HHS11" s="481"/>
      <c r="HHT11" s="481"/>
      <c r="HHU11" s="481"/>
      <c r="HHV11" s="481"/>
      <c r="HHW11" s="481"/>
      <c r="HHX11" s="481"/>
      <c r="HHY11" s="481"/>
      <c r="HHZ11" s="481"/>
      <c r="HIA11" s="481"/>
      <c r="HIB11" s="481"/>
      <c r="HIC11" s="481"/>
      <c r="HID11" s="481"/>
      <c r="HIE11" s="481"/>
      <c r="HIF11" s="481"/>
      <c r="HIG11" s="481"/>
      <c r="HIH11" s="481"/>
      <c r="HII11" s="481"/>
      <c r="HIJ11" s="481"/>
      <c r="HIK11" s="481"/>
      <c r="HIL11" s="481"/>
      <c r="HIM11" s="481"/>
      <c r="HIN11" s="481"/>
      <c r="HIO11" s="481"/>
      <c r="HIP11" s="481"/>
      <c r="HIQ11" s="481"/>
      <c r="HIR11" s="481"/>
      <c r="HIS11" s="481"/>
      <c r="HIT11" s="481"/>
      <c r="HIU11" s="481"/>
      <c r="HIV11" s="481"/>
      <c r="HIW11" s="481"/>
      <c r="HIX11" s="481"/>
      <c r="HIY11" s="481"/>
      <c r="HIZ11" s="481"/>
      <c r="HJA11" s="481"/>
      <c r="HJB11" s="481"/>
      <c r="HJC11" s="481"/>
      <c r="HJD11" s="481"/>
      <c r="HJE11" s="481"/>
      <c r="HJF11" s="481"/>
      <c r="HJG11" s="481"/>
      <c r="HJH11" s="481"/>
      <c r="HJI11" s="481"/>
      <c r="HJJ11" s="481"/>
      <c r="HJK11" s="481"/>
      <c r="HJL11" s="481"/>
      <c r="HJM11" s="481"/>
      <c r="HJN11" s="481"/>
      <c r="HJO11" s="481"/>
      <c r="HJP11" s="481"/>
      <c r="HJQ11" s="481"/>
      <c r="HJR11" s="481"/>
      <c r="HJS11" s="481"/>
      <c r="HJT11" s="481"/>
      <c r="HJU11" s="481"/>
      <c r="HJV11" s="481"/>
      <c r="HJW11" s="481"/>
      <c r="HJX11" s="481"/>
      <c r="HJY11" s="481"/>
      <c r="HJZ11" s="481"/>
      <c r="HKA11" s="481"/>
      <c r="HKB11" s="481"/>
      <c r="HKC11" s="481"/>
      <c r="HKD11" s="481"/>
      <c r="HKE11" s="481"/>
      <c r="HKF11" s="481"/>
      <c r="HKG11" s="481"/>
      <c r="HKH11" s="481"/>
      <c r="HKI11" s="481"/>
      <c r="HKJ11" s="481"/>
      <c r="HKK11" s="481"/>
      <c r="HKL11" s="481"/>
      <c r="HKM11" s="481"/>
      <c r="HKN11" s="481"/>
      <c r="HKO11" s="481"/>
      <c r="HKP11" s="481"/>
      <c r="HKQ11" s="481"/>
      <c r="HKR11" s="481"/>
      <c r="HKS11" s="481"/>
      <c r="HKT11" s="481"/>
      <c r="HKU11" s="481"/>
      <c r="HKV11" s="481"/>
      <c r="HKW11" s="481"/>
      <c r="HKX11" s="481"/>
      <c r="HKY11" s="481"/>
      <c r="HKZ11" s="481"/>
      <c r="HLA11" s="481"/>
      <c r="HLB11" s="481"/>
      <c r="HLC11" s="481"/>
      <c r="HLD11" s="481"/>
      <c r="HLE11" s="481"/>
      <c r="HLF11" s="481"/>
      <c r="HLG11" s="481"/>
      <c r="HLH11" s="481"/>
      <c r="HLI11" s="481"/>
      <c r="HLJ11" s="481"/>
      <c r="HLK11" s="481"/>
      <c r="HLL11" s="481"/>
      <c r="HLM11" s="481"/>
      <c r="HLN11" s="481"/>
      <c r="HLO11" s="481"/>
      <c r="HLP11" s="481"/>
      <c r="HLQ11" s="481"/>
      <c r="HLR11" s="481"/>
      <c r="HLS11" s="481"/>
      <c r="HLT11" s="481"/>
      <c r="HLU11" s="481"/>
      <c r="HLV11" s="481"/>
      <c r="HLW11" s="481"/>
      <c r="HLX11" s="481"/>
      <c r="HLY11" s="481"/>
      <c r="HLZ11" s="481"/>
      <c r="HMA11" s="481"/>
      <c r="HMB11" s="481"/>
      <c r="HMC11" s="481"/>
      <c r="HMD11" s="481"/>
      <c r="HME11" s="481"/>
      <c r="HMF11" s="481"/>
      <c r="HMG11" s="481"/>
      <c r="HMH11" s="481"/>
      <c r="HMI11" s="481"/>
      <c r="HMJ11" s="481"/>
      <c r="HMK11" s="481"/>
      <c r="HML11" s="481"/>
      <c r="HMM11" s="481"/>
      <c r="HMN11" s="481"/>
      <c r="HMO11" s="481"/>
      <c r="HMP11" s="481"/>
      <c r="HMQ11" s="481"/>
      <c r="HMR11" s="481"/>
      <c r="HMS11" s="481"/>
      <c r="HMT11" s="481"/>
      <c r="HMU11" s="481"/>
      <c r="HMV11" s="481"/>
      <c r="HMW11" s="481"/>
      <c r="HMX11" s="481"/>
      <c r="HMY11" s="481"/>
      <c r="HMZ11" s="481"/>
      <c r="HNA11" s="481"/>
      <c r="HNB11" s="481"/>
      <c r="HNC11" s="481"/>
      <c r="HND11" s="481"/>
      <c r="HNE11" s="481"/>
      <c r="HNF11" s="481"/>
      <c r="HNG11" s="481"/>
      <c r="HNH11" s="481"/>
      <c r="HNI11" s="481"/>
      <c r="HNJ11" s="481"/>
      <c r="HNK11" s="481"/>
      <c r="HNL11" s="481"/>
      <c r="HNM11" s="481"/>
      <c r="HNN11" s="481"/>
      <c r="HNO11" s="481"/>
      <c r="HNP11" s="481"/>
      <c r="HNQ11" s="481"/>
      <c r="HNR11" s="481"/>
      <c r="HNS11" s="481"/>
      <c r="HNT11" s="481"/>
      <c r="HNU11" s="481"/>
      <c r="HNV11" s="481"/>
      <c r="HNW11" s="481"/>
      <c r="HNX11" s="481"/>
      <c r="HNY11" s="481"/>
      <c r="HNZ11" s="481"/>
      <c r="HOA11" s="481"/>
      <c r="HOB11" s="481"/>
      <c r="HOC11" s="481"/>
      <c r="HOD11" s="481"/>
      <c r="HOE11" s="481"/>
      <c r="HOF11" s="481"/>
      <c r="HOG11" s="481"/>
      <c r="HOH11" s="481"/>
      <c r="HOI11" s="481"/>
      <c r="HOJ11" s="481"/>
      <c r="HOK11" s="481"/>
      <c r="HOL11" s="481"/>
      <c r="HOM11" s="481"/>
      <c r="HON11" s="481"/>
      <c r="HOO11" s="481"/>
      <c r="HOP11" s="481"/>
      <c r="HOQ11" s="481"/>
      <c r="HOR11" s="481"/>
      <c r="HOS11" s="481"/>
      <c r="HOT11" s="481"/>
      <c r="HOU11" s="481"/>
      <c r="HOV11" s="481"/>
      <c r="HOW11" s="481"/>
      <c r="HOX11" s="481"/>
      <c r="HOY11" s="481"/>
      <c r="HOZ11" s="481"/>
      <c r="HPA11" s="481"/>
      <c r="HPB11" s="481"/>
      <c r="HPC11" s="481"/>
      <c r="HPD11" s="481"/>
      <c r="HPE11" s="481"/>
      <c r="HPF11" s="481"/>
      <c r="HPG11" s="481"/>
      <c r="HPH11" s="481"/>
      <c r="HPI11" s="481"/>
      <c r="HPJ11" s="481"/>
      <c r="HPK11" s="481"/>
      <c r="HPL11" s="481"/>
      <c r="HPM11" s="481"/>
      <c r="HPN11" s="481"/>
      <c r="HPO11" s="481"/>
      <c r="HPP11" s="481"/>
      <c r="HPQ11" s="481"/>
      <c r="HPR11" s="481"/>
      <c r="HPS11" s="481"/>
      <c r="HPT11" s="481"/>
      <c r="HPU11" s="481"/>
      <c r="HPV11" s="481"/>
      <c r="HPW11" s="481"/>
      <c r="HPX11" s="481"/>
      <c r="HPY11" s="481"/>
      <c r="HPZ11" s="481"/>
      <c r="HQA11" s="481"/>
      <c r="HQB11" s="481"/>
      <c r="HQC11" s="481"/>
      <c r="HQD11" s="481"/>
      <c r="HQE11" s="481"/>
      <c r="HQF11" s="481"/>
      <c r="HQG11" s="481"/>
      <c r="HQH11" s="481"/>
      <c r="HQI11" s="481"/>
      <c r="HQJ11" s="481"/>
      <c r="HQK11" s="481"/>
      <c r="HQL11" s="481"/>
      <c r="HQM11" s="481"/>
      <c r="HQN11" s="481"/>
      <c r="HQO11" s="481"/>
      <c r="HQP11" s="481"/>
      <c r="HQQ11" s="481"/>
      <c r="HQR11" s="481"/>
      <c r="HQS11" s="481"/>
      <c r="HQT11" s="481"/>
      <c r="HQU11" s="481"/>
      <c r="HQV11" s="481"/>
      <c r="HQW11" s="481"/>
      <c r="HQX11" s="481"/>
      <c r="HQY11" s="481"/>
      <c r="HQZ11" s="481"/>
      <c r="HRA11" s="481"/>
      <c r="HRB11" s="481"/>
      <c r="HRC11" s="481"/>
      <c r="HRD11" s="481"/>
      <c r="HRE11" s="481"/>
      <c r="HRF11" s="481"/>
      <c r="HRG11" s="481"/>
      <c r="HRH11" s="481"/>
      <c r="HRI11" s="481"/>
      <c r="HRJ11" s="481"/>
      <c r="HRK11" s="481"/>
      <c r="HRL11" s="481"/>
      <c r="HRM11" s="481"/>
      <c r="HRN11" s="481"/>
      <c r="HRO11" s="481"/>
      <c r="HRP11" s="481"/>
      <c r="HRQ11" s="481"/>
      <c r="HRR11" s="481"/>
      <c r="HRS11" s="481"/>
      <c r="HRT11" s="481"/>
      <c r="HRU11" s="481"/>
      <c r="HRV11" s="481"/>
      <c r="HRW11" s="481"/>
      <c r="HRX11" s="481"/>
      <c r="HRY11" s="481"/>
      <c r="HRZ11" s="481"/>
      <c r="HSA11" s="481"/>
      <c r="HSB11" s="481"/>
      <c r="HSC11" s="481"/>
      <c r="HSD11" s="481"/>
      <c r="HSE11" s="481"/>
      <c r="HSF11" s="481"/>
      <c r="HSG11" s="481"/>
      <c r="HSH11" s="481"/>
      <c r="HSI11" s="481"/>
      <c r="HSJ11" s="481"/>
      <c r="HSK11" s="481"/>
      <c r="HSL11" s="481"/>
      <c r="HSM11" s="481"/>
      <c r="HSN11" s="481"/>
      <c r="HSO11" s="481"/>
      <c r="HSP11" s="481"/>
      <c r="HSQ11" s="481"/>
      <c r="HSR11" s="481"/>
      <c r="HSS11" s="481"/>
      <c r="HST11" s="481"/>
      <c r="HSU11" s="481"/>
      <c r="HSV11" s="481"/>
      <c r="HSW11" s="481"/>
      <c r="HSX11" s="481"/>
      <c r="HSY11" s="481"/>
      <c r="HSZ11" s="481"/>
      <c r="HTA11" s="481"/>
      <c r="HTB11" s="481"/>
      <c r="HTC11" s="481"/>
      <c r="HTD11" s="481"/>
      <c r="HTE11" s="481"/>
      <c r="HTF11" s="481"/>
      <c r="HTG11" s="481"/>
      <c r="HTH11" s="481"/>
      <c r="HTI11" s="481"/>
      <c r="HTJ11" s="481"/>
      <c r="HTK11" s="481"/>
      <c r="HTL11" s="481"/>
      <c r="HTM11" s="481"/>
      <c r="HTN11" s="481"/>
      <c r="HTO11" s="481"/>
      <c r="HTP11" s="481"/>
      <c r="HTQ11" s="481"/>
      <c r="HTR11" s="481"/>
      <c r="HTS11" s="481"/>
      <c r="HTT11" s="481"/>
      <c r="HTU11" s="481"/>
      <c r="HTV11" s="481"/>
      <c r="HTW11" s="481"/>
      <c r="HTX11" s="481"/>
      <c r="HTY11" s="481"/>
      <c r="HTZ11" s="481"/>
      <c r="HUA11" s="481"/>
      <c r="HUB11" s="481"/>
      <c r="HUC11" s="481"/>
      <c r="HUD11" s="481"/>
      <c r="HUE11" s="481"/>
      <c r="HUF11" s="481"/>
      <c r="HUG11" s="481"/>
      <c r="HUH11" s="481"/>
      <c r="HUI11" s="481"/>
      <c r="HUJ11" s="481"/>
      <c r="HUK11" s="481"/>
      <c r="HUL11" s="481"/>
      <c r="HUM11" s="481"/>
      <c r="HUN11" s="481"/>
      <c r="HUO11" s="481"/>
      <c r="HUP11" s="481"/>
      <c r="HUQ11" s="481"/>
      <c r="HUR11" s="481"/>
      <c r="HUS11" s="481"/>
      <c r="HUT11" s="481"/>
      <c r="HUU11" s="481"/>
      <c r="HUV11" s="481"/>
      <c r="HUW11" s="481"/>
      <c r="HUX11" s="481"/>
      <c r="HUY11" s="481"/>
      <c r="HUZ11" s="481"/>
      <c r="HVA11" s="481"/>
      <c r="HVB11" s="481"/>
      <c r="HVC11" s="481"/>
      <c r="HVD11" s="481"/>
      <c r="HVE11" s="481"/>
      <c r="HVF11" s="481"/>
      <c r="HVG11" s="481"/>
      <c r="HVH11" s="481"/>
      <c r="HVI11" s="481"/>
      <c r="HVJ11" s="481"/>
      <c r="HVK11" s="481"/>
      <c r="HVL11" s="481"/>
      <c r="HVM11" s="481"/>
      <c r="HVN11" s="481"/>
      <c r="HVO11" s="481"/>
      <c r="HVP11" s="481"/>
      <c r="HVQ11" s="481"/>
      <c r="HVR11" s="481"/>
      <c r="HVS11" s="481"/>
      <c r="HVT11" s="481"/>
      <c r="HVU11" s="481"/>
      <c r="HVV11" s="481"/>
      <c r="HVW11" s="481"/>
      <c r="HVX11" s="481"/>
      <c r="HVY11" s="481"/>
      <c r="HVZ11" s="481"/>
      <c r="HWA11" s="481"/>
      <c r="HWB11" s="481"/>
      <c r="HWC11" s="481"/>
      <c r="HWD11" s="481"/>
      <c r="HWE11" s="481"/>
      <c r="HWF11" s="481"/>
      <c r="HWG11" s="481"/>
      <c r="HWH11" s="481"/>
      <c r="HWI11" s="481"/>
      <c r="HWJ11" s="481"/>
      <c r="HWK11" s="481"/>
      <c r="HWL11" s="481"/>
      <c r="HWM11" s="481"/>
      <c r="HWN11" s="481"/>
      <c r="HWO11" s="481"/>
      <c r="HWP11" s="481"/>
      <c r="HWQ11" s="481"/>
      <c r="HWR11" s="481"/>
      <c r="HWS11" s="481"/>
      <c r="HWT11" s="481"/>
      <c r="HWU11" s="481"/>
      <c r="HWV11" s="481"/>
      <c r="HWW11" s="481"/>
      <c r="HWX11" s="481"/>
      <c r="HWY11" s="481"/>
      <c r="HWZ11" s="481"/>
      <c r="HXA11" s="481"/>
      <c r="HXB11" s="481"/>
      <c r="HXC11" s="481"/>
      <c r="HXD11" s="481"/>
      <c r="HXE11" s="481"/>
      <c r="HXF11" s="481"/>
      <c r="HXG11" s="481"/>
      <c r="HXH11" s="481"/>
      <c r="HXI11" s="481"/>
      <c r="HXJ11" s="481"/>
      <c r="HXK11" s="481"/>
      <c r="HXL11" s="481"/>
      <c r="HXM11" s="481"/>
      <c r="HXN11" s="481"/>
      <c r="HXO11" s="481"/>
      <c r="HXP11" s="481"/>
      <c r="HXQ11" s="481"/>
      <c r="HXR11" s="481"/>
      <c r="HXS11" s="481"/>
      <c r="HXT11" s="481"/>
      <c r="HXU11" s="481"/>
      <c r="HXV11" s="481"/>
      <c r="HXW11" s="481"/>
      <c r="HXX11" s="481"/>
      <c r="HXY11" s="481"/>
      <c r="HXZ11" s="481"/>
      <c r="HYA11" s="481"/>
      <c r="HYB11" s="481"/>
      <c r="HYC11" s="481"/>
      <c r="HYD11" s="481"/>
      <c r="HYE11" s="481"/>
      <c r="HYF11" s="481"/>
      <c r="HYG11" s="481"/>
      <c r="HYH11" s="481"/>
      <c r="HYI11" s="481"/>
      <c r="HYJ11" s="481"/>
      <c r="HYK11" s="481"/>
      <c r="HYL11" s="481"/>
      <c r="HYM11" s="481"/>
      <c r="HYN11" s="481"/>
      <c r="HYO11" s="481"/>
      <c r="HYP11" s="481"/>
      <c r="HYQ11" s="481"/>
      <c r="HYR11" s="481"/>
      <c r="HYS11" s="481"/>
      <c r="HYT11" s="481"/>
      <c r="HYU11" s="481"/>
      <c r="HYV11" s="481"/>
      <c r="HYW11" s="481"/>
      <c r="HYX11" s="481"/>
      <c r="HYY11" s="481"/>
      <c r="HYZ11" s="481"/>
      <c r="HZA11" s="481"/>
      <c r="HZB11" s="481"/>
      <c r="HZC11" s="481"/>
      <c r="HZD11" s="481"/>
      <c r="HZE11" s="481"/>
      <c r="HZF11" s="481"/>
      <c r="HZG11" s="481"/>
      <c r="HZH11" s="481"/>
      <c r="HZI11" s="481"/>
      <c r="HZJ11" s="481"/>
      <c r="HZK11" s="481"/>
      <c r="HZL11" s="481"/>
      <c r="HZM11" s="481"/>
      <c r="HZN11" s="481"/>
      <c r="HZO11" s="481"/>
      <c r="HZP11" s="481"/>
      <c r="HZQ11" s="481"/>
      <c r="HZR11" s="481"/>
      <c r="HZS11" s="481"/>
      <c r="HZT11" s="481"/>
      <c r="HZU11" s="481"/>
      <c r="HZV11" s="481"/>
      <c r="HZW11" s="481"/>
      <c r="HZX11" s="481"/>
      <c r="HZY11" s="481"/>
      <c r="HZZ11" s="481"/>
      <c r="IAA11" s="481"/>
      <c r="IAB11" s="481"/>
      <c r="IAC11" s="481"/>
      <c r="IAD11" s="481"/>
      <c r="IAE11" s="481"/>
      <c r="IAF11" s="481"/>
      <c r="IAG11" s="481"/>
      <c r="IAH11" s="481"/>
      <c r="IAI11" s="481"/>
      <c r="IAJ11" s="481"/>
      <c r="IAK11" s="481"/>
      <c r="IAL11" s="481"/>
      <c r="IAM11" s="481"/>
      <c r="IAN11" s="481"/>
      <c r="IAO11" s="481"/>
      <c r="IAP11" s="481"/>
      <c r="IAQ11" s="481"/>
      <c r="IAR11" s="481"/>
      <c r="IAS11" s="481"/>
      <c r="IAT11" s="481"/>
      <c r="IAU11" s="481"/>
      <c r="IAV11" s="481"/>
      <c r="IAW11" s="481"/>
      <c r="IAX11" s="481"/>
      <c r="IAY11" s="481"/>
      <c r="IAZ11" s="481"/>
      <c r="IBA11" s="481"/>
      <c r="IBB11" s="481"/>
      <c r="IBC11" s="481"/>
      <c r="IBD11" s="481"/>
      <c r="IBE11" s="481"/>
      <c r="IBF11" s="481"/>
      <c r="IBG11" s="481"/>
      <c r="IBH11" s="481"/>
      <c r="IBI11" s="481"/>
      <c r="IBJ11" s="481"/>
      <c r="IBK11" s="481"/>
      <c r="IBL11" s="481"/>
      <c r="IBM11" s="481"/>
      <c r="IBN11" s="481"/>
      <c r="IBO11" s="481"/>
      <c r="IBP11" s="481"/>
      <c r="IBQ11" s="481"/>
      <c r="IBR11" s="481"/>
      <c r="IBS11" s="481"/>
      <c r="IBT11" s="481"/>
      <c r="IBU11" s="481"/>
      <c r="IBV11" s="481"/>
      <c r="IBW11" s="481"/>
      <c r="IBX11" s="481"/>
      <c r="IBY11" s="481"/>
      <c r="IBZ11" s="481"/>
      <c r="ICA11" s="481"/>
      <c r="ICB11" s="481"/>
      <c r="ICC11" s="481"/>
      <c r="ICD11" s="481"/>
      <c r="ICE11" s="481"/>
      <c r="ICF11" s="481"/>
      <c r="ICG11" s="481"/>
      <c r="ICH11" s="481"/>
      <c r="ICI11" s="481"/>
      <c r="ICJ11" s="481"/>
      <c r="ICK11" s="481"/>
      <c r="ICL11" s="481"/>
      <c r="ICM11" s="481"/>
      <c r="ICN11" s="481"/>
      <c r="ICO11" s="481"/>
      <c r="ICP11" s="481"/>
      <c r="ICQ11" s="481"/>
      <c r="ICR11" s="481"/>
      <c r="ICS11" s="481"/>
      <c r="ICT11" s="481"/>
      <c r="ICU11" s="481"/>
      <c r="ICV11" s="481"/>
      <c r="ICW11" s="481"/>
      <c r="ICX11" s="481"/>
      <c r="ICY11" s="481"/>
      <c r="ICZ11" s="481"/>
      <c r="IDA11" s="481"/>
      <c r="IDB11" s="481"/>
      <c r="IDC11" s="481"/>
      <c r="IDD11" s="481"/>
      <c r="IDE11" s="481"/>
      <c r="IDF11" s="481"/>
      <c r="IDG11" s="481"/>
      <c r="IDH11" s="481"/>
      <c r="IDI11" s="481"/>
      <c r="IDJ11" s="481"/>
      <c r="IDK11" s="481"/>
      <c r="IDL11" s="481"/>
      <c r="IDM11" s="481"/>
      <c r="IDN11" s="481"/>
      <c r="IDO11" s="481"/>
      <c r="IDP11" s="481"/>
      <c r="IDQ11" s="481"/>
      <c r="IDR11" s="481"/>
      <c r="IDS11" s="481"/>
      <c r="IDT11" s="481"/>
      <c r="IDU11" s="481"/>
      <c r="IDV11" s="481"/>
      <c r="IDW11" s="481"/>
      <c r="IDX11" s="481"/>
      <c r="IDY11" s="481"/>
      <c r="IDZ11" s="481"/>
      <c r="IEA11" s="481"/>
      <c r="IEB11" s="481"/>
      <c r="IEC11" s="481"/>
      <c r="IED11" s="481"/>
      <c r="IEE11" s="481"/>
      <c r="IEF11" s="481"/>
      <c r="IEG11" s="481"/>
      <c r="IEH11" s="481"/>
      <c r="IEI11" s="481"/>
      <c r="IEJ11" s="481"/>
      <c r="IEK11" s="481"/>
      <c r="IEL11" s="481"/>
      <c r="IEM11" s="481"/>
      <c r="IEN11" s="481"/>
      <c r="IEO11" s="481"/>
      <c r="IEP11" s="481"/>
      <c r="IEQ11" s="481"/>
      <c r="IER11" s="481"/>
      <c r="IES11" s="481"/>
      <c r="IET11" s="481"/>
      <c r="IEU11" s="481"/>
      <c r="IEV11" s="481"/>
      <c r="IEW11" s="481"/>
      <c r="IEX11" s="481"/>
      <c r="IEY11" s="481"/>
      <c r="IEZ11" s="481"/>
      <c r="IFA11" s="481"/>
      <c r="IFB11" s="481"/>
      <c r="IFC11" s="481"/>
      <c r="IFD11" s="481"/>
      <c r="IFE11" s="481"/>
      <c r="IFF11" s="481"/>
      <c r="IFG11" s="481"/>
      <c r="IFH11" s="481"/>
      <c r="IFI11" s="481"/>
      <c r="IFJ11" s="481"/>
      <c r="IFK11" s="481"/>
      <c r="IFL11" s="481"/>
      <c r="IFM11" s="481"/>
      <c r="IFN11" s="481"/>
      <c r="IFO11" s="481"/>
      <c r="IFP11" s="481"/>
      <c r="IFQ11" s="481"/>
      <c r="IFR11" s="481"/>
      <c r="IFS11" s="481"/>
      <c r="IFT11" s="481"/>
      <c r="IFU11" s="481"/>
      <c r="IFV11" s="481"/>
      <c r="IFW11" s="481"/>
      <c r="IFX11" s="481"/>
      <c r="IFY11" s="481"/>
      <c r="IFZ11" s="481"/>
      <c r="IGA11" s="481"/>
      <c r="IGB11" s="481"/>
      <c r="IGC11" s="481"/>
      <c r="IGD11" s="481"/>
      <c r="IGE11" s="481"/>
      <c r="IGF11" s="481"/>
      <c r="IGG11" s="481"/>
      <c r="IGH11" s="481"/>
      <c r="IGI11" s="481"/>
      <c r="IGJ11" s="481"/>
      <c r="IGK11" s="481"/>
      <c r="IGL11" s="481"/>
      <c r="IGM11" s="481"/>
      <c r="IGN11" s="481"/>
      <c r="IGO11" s="481"/>
      <c r="IGP11" s="481"/>
      <c r="IGQ11" s="481"/>
      <c r="IGR11" s="481"/>
      <c r="IGS11" s="481"/>
      <c r="IGT11" s="481"/>
      <c r="IGU11" s="481"/>
      <c r="IGV11" s="481"/>
      <c r="IGW11" s="481"/>
      <c r="IGX11" s="481"/>
      <c r="IGY11" s="481"/>
      <c r="IGZ11" s="481"/>
      <c r="IHA11" s="481"/>
      <c r="IHB11" s="481"/>
      <c r="IHC11" s="481"/>
      <c r="IHD11" s="481"/>
      <c r="IHE11" s="481"/>
      <c r="IHF11" s="481"/>
      <c r="IHG11" s="481"/>
      <c r="IHH11" s="481"/>
      <c r="IHI11" s="481"/>
      <c r="IHJ11" s="481"/>
      <c r="IHK11" s="481"/>
      <c r="IHL11" s="481"/>
      <c r="IHM11" s="481"/>
      <c r="IHN11" s="481"/>
      <c r="IHO11" s="481"/>
      <c r="IHP11" s="481"/>
      <c r="IHQ11" s="481"/>
      <c r="IHR11" s="481"/>
      <c r="IHS11" s="481"/>
      <c r="IHT11" s="481"/>
      <c r="IHU11" s="481"/>
      <c r="IHV11" s="481"/>
      <c r="IHW11" s="481"/>
      <c r="IHX11" s="481"/>
      <c r="IHY11" s="481"/>
      <c r="IHZ11" s="481"/>
      <c r="IIA11" s="481"/>
      <c r="IIB11" s="481"/>
      <c r="IIC11" s="481"/>
      <c r="IID11" s="481"/>
      <c r="IIE11" s="481"/>
      <c r="IIF11" s="481"/>
      <c r="IIG11" s="481"/>
      <c r="IIH11" s="481"/>
      <c r="III11" s="481"/>
      <c r="IIJ11" s="481"/>
      <c r="IIK11" s="481"/>
      <c r="IIL11" s="481"/>
      <c r="IIM11" s="481"/>
      <c r="IIN11" s="481"/>
      <c r="IIO11" s="481"/>
      <c r="IIP11" s="481"/>
      <c r="IIQ11" s="481"/>
      <c r="IIR11" s="481"/>
      <c r="IIS11" s="481"/>
      <c r="IIT11" s="481"/>
      <c r="IIU11" s="481"/>
      <c r="IIV11" s="481"/>
      <c r="IIW11" s="481"/>
      <c r="IIX11" s="481"/>
      <c r="IIY11" s="481"/>
      <c r="IIZ11" s="481"/>
      <c r="IJA11" s="481"/>
      <c r="IJB11" s="481"/>
      <c r="IJC11" s="481"/>
      <c r="IJD11" s="481"/>
      <c r="IJE11" s="481"/>
      <c r="IJF11" s="481"/>
      <c r="IJG11" s="481"/>
      <c r="IJH11" s="481"/>
      <c r="IJI11" s="481"/>
      <c r="IJJ11" s="481"/>
      <c r="IJK11" s="481"/>
      <c r="IJL11" s="481"/>
      <c r="IJM11" s="481"/>
      <c r="IJN11" s="481"/>
      <c r="IJO11" s="481"/>
      <c r="IJP11" s="481"/>
      <c r="IJQ11" s="481"/>
      <c r="IJR11" s="481"/>
      <c r="IJS11" s="481"/>
      <c r="IJT11" s="481"/>
      <c r="IJU11" s="481"/>
      <c r="IJV11" s="481"/>
      <c r="IJW11" s="481"/>
      <c r="IJX11" s="481"/>
      <c r="IJY11" s="481"/>
      <c r="IJZ11" s="481"/>
      <c r="IKA11" s="481"/>
      <c r="IKB11" s="481"/>
      <c r="IKC11" s="481"/>
      <c r="IKD11" s="481"/>
      <c r="IKE11" s="481"/>
      <c r="IKF11" s="481"/>
      <c r="IKG11" s="481"/>
      <c r="IKH11" s="481"/>
      <c r="IKI11" s="481"/>
      <c r="IKJ11" s="481"/>
      <c r="IKK11" s="481"/>
      <c r="IKL11" s="481"/>
      <c r="IKM11" s="481"/>
      <c r="IKN11" s="481"/>
      <c r="IKO11" s="481"/>
      <c r="IKP11" s="481"/>
      <c r="IKQ11" s="481"/>
      <c r="IKR11" s="481"/>
      <c r="IKS11" s="481"/>
      <c r="IKT11" s="481"/>
      <c r="IKU11" s="481"/>
      <c r="IKV11" s="481"/>
      <c r="IKW11" s="481"/>
      <c r="IKX11" s="481"/>
      <c r="IKY11" s="481"/>
      <c r="IKZ11" s="481"/>
      <c r="ILA11" s="481"/>
      <c r="ILB11" s="481"/>
      <c r="ILC11" s="481"/>
      <c r="ILD11" s="481"/>
      <c r="ILE11" s="481"/>
      <c r="ILF11" s="481"/>
      <c r="ILG11" s="481"/>
      <c r="ILH11" s="481"/>
      <c r="ILI11" s="481"/>
      <c r="ILJ11" s="481"/>
      <c r="ILK11" s="481"/>
      <c r="ILL11" s="481"/>
      <c r="ILM11" s="481"/>
      <c r="ILN11" s="481"/>
      <c r="ILO11" s="481"/>
      <c r="ILP11" s="481"/>
      <c r="ILQ11" s="481"/>
      <c r="ILR11" s="481"/>
      <c r="ILS11" s="481"/>
      <c r="ILT11" s="481"/>
      <c r="ILU11" s="481"/>
      <c r="ILV11" s="481"/>
      <c r="ILW11" s="481"/>
      <c r="ILX11" s="481"/>
      <c r="ILY11" s="481"/>
      <c r="ILZ11" s="481"/>
      <c r="IMA11" s="481"/>
      <c r="IMB11" s="481"/>
      <c r="IMC11" s="481"/>
      <c r="IMD11" s="481"/>
      <c r="IME11" s="481"/>
      <c r="IMF11" s="481"/>
      <c r="IMG11" s="481"/>
      <c r="IMH11" s="481"/>
      <c r="IMI11" s="481"/>
      <c r="IMJ11" s="481"/>
      <c r="IMK11" s="481"/>
      <c r="IML11" s="481"/>
      <c r="IMM11" s="481"/>
      <c r="IMN11" s="481"/>
      <c r="IMO11" s="481"/>
      <c r="IMP11" s="481"/>
      <c r="IMQ11" s="481"/>
      <c r="IMR11" s="481"/>
      <c r="IMS11" s="481"/>
      <c r="IMT11" s="481"/>
      <c r="IMU11" s="481"/>
      <c r="IMV11" s="481"/>
      <c r="IMW11" s="481"/>
      <c r="IMX11" s="481"/>
      <c r="IMY11" s="481"/>
      <c r="IMZ11" s="481"/>
      <c r="INA11" s="481"/>
      <c r="INB11" s="481"/>
      <c r="INC11" s="481"/>
      <c r="IND11" s="481"/>
      <c r="INE11" s="481"/>
      <c r="INF11" s="481"/>
      <c r="ING11" s="481"/>
      <c r="INH11" s="481"/>
      <c r="INI11" s="481"/>
      <c r="INJ11" s="481"/>
      <c r="INK11" s="481"/>
      <c r="INL11" s="481"/>
      <c r="INM11" s="481"/>
      <c r="INN11" s="481"/>
      <c r="INO11" s="481"/>
      <c r="INP11" s="481"/>
      <c r="INQ11" s="481"/>
      <c r="INR11" s="481"/>
      <c r="INS11" s="481"/>
      <c r="INT11" s="481"/>
      <c r="INU11" s="481"/>
      <c r="INV11" s="481"/>
      <c r="INW11" s="481"/>
      <c r="INX11" s="481"/>
      <c r="INY11" s="481"/>
      <c r="INZ11" s="481"/>
      <c r="IOA11" s="481"/>
      <c r="IOB11" s="481"/>
      <c r="IOC11" s="481"/>
      <c r="IOD11" s="481"/>
      <c r="IOE11" s="481"/>
      <c r="IOF11" s="481"/>
      <c r="IOG11" s="481"/>
      <c r="IOH11" s="481"/>
      <c r="IOI11" s="481"/>
      <c r="IOJ11" s="481"/>
      <c r="IOK11" s="481"/>
      <c r="IOL11" s="481"/>
      <c r="IOM11" s="481"/>
      <c r="ION11" s="481"/>
      <c r="IOO11" s="481"/>
      <c r="IOP11" s="481"/>
      <c r="IOQ11" s="481"/>
      <c r="IOR11" s="481"/>
      <c r="IOS11" s="481"/>
      <c r="IOT11" s="481"/>
      <c r="IOU11" s="481"/>
      <c r="IOV11" s="481"/>
      <c r="IOW11" s="481"/>
      <c r="IOX11" s="481"/>
      <c r="IOY11" s="481"/>
      <c r="IOZ11" s="481"/>
      <c r="IPA11" s="481"/>
      <c r="IPB11" s="481"/>
      <c r="IPC11" s="481"/>
      <c r="IPD11" s="481"/>
      <c r="IPE11" s="481"/>
      <c r="IPF11" s="481"/>
      <c r="IPG11" s="481"/>
      <c r="IPH11" s="481"/>
      <c r="IPI11" s="481"/>
      <c r="IPJ11" s="481"/>
      <c r="IPK11" s="481"/>
      <c r="IPL11" s="481"/>
      <c r="IPM11" s="481"/>
      <c r="IPN11" s="481"/>
      <c r="IPO11" s="481"/>
      <c r="IPP11" s="481"/>
      <c r="IPQ11" s="481"/>
      <c r="IPR11" s="481"/>
      <c r="IPS11" s="481"/>
      <c r="IPT11" s="481"/>
      <c r="IPU11" s="481"/>
      <c r="IPV11" s="481"/>
      <c r="IPW11" s="481"/>
      <c r="IPX11" s="481"/>
      <c r="IPY11" s="481"/>
      <c r="IPZ11" s="481"/>
      <c r="IQA11" s="481"/>
      <c r="IQB11" s="481"/>
      <c r="IQC11" s="481"/>
      <c r="IQD11" s="481"/>
      <c r="IQE11" s="481"/>
      <c r="IQF11" s="481"/>
      <c r="IQG11" s="481"/>
      <c r="IQH11" s="481"/>
      <c r="IQI11" s="481"/>
      <c r="IQJ11" s="481"/>
      <c r="IQK11" s="481"/>
      <c r="IQL11" s="481"/>
      <c r="IQM11" s="481"/>
      <c r="IQN11" s="481"/>
      <c r="IQO11" s="481"/>
      <c r="IQP11" s="481"/>
      <c r="IQQ11" s="481"/>
      <c r="IQR11" s="481"/>
      <c r="IQS11" s="481"/>
      <c r="IQT11" s="481"/>
      <c r="IQU11" s="481"/>
      <c r="IQV11" s="481"/>
      <c r="IQW11" s="481"/>
      <c r="IQX11" s="481"/>
      <c r="IQY11" s="481"/>
      <c r="IQZ11" s="481"/>
      <c r="IRA11" s="481"/>
      <c r="IRB11" s="481"/>
      <c r="IRC11" s="481"/>
      <c r="IRD11" s="481"/>
      <c r="IRE11" s="481"/>
      <c r="IRF11" s="481"/>
      <c r="IRG11" s="481"/>
      <c r="IRH11" s="481"/>
      <c r="IRI11" s="481"/>
      <c r="IRJ11" s="481"/>
      <c r="IRK11" s="481"/>
      <c r="IRL11" s="481"/>
      <c r="IRM11" s="481"/>
      <c r="IRN11" s="481"/>
      <c r="IRO11" s="481"/>
      <c r="IRP11" s="481"/>
      <c r="IRQ11" s="481"/>
      <c r="IRR11" s="481"/>
      <c r="IRS11" s="481"/>
      <c r="IRT11" s="481"/>
      <c r="IRU11" s="481"/>
      <c r="IRV11" s="481"/>
      <c r="IRW11" s="481"/>
      <c r="IRX11" s="481"/>
      <c r="IRY11" s="481"/>
      <c r="IRZ11" s="481"/>
      <c r="ISA11" s="481"/>
      <c r="ISB11" s="481"/>
      <c r="ISC11" s="481"/>
      <c r="ISD11" s="481"/>
      <c r="ISE11" s="481"/>
      <c r="ISF11" s="481"/>
      <c r="ISG11" s="481"/>
      <c r="ISH11" s="481"/>
      <c r="ISI11" s="481"/>
      <c r="ISJ11" s="481"/>
      <c r="ISK11" s="481"/>
      <c r="ISL11" s="481"/>
      <c r="ISM11" s="481"/>
      <c r="ISN11" s="481"/>
      <c r="ISO11" s="481"/>
      <c r="ISP11" s="481"/>
      <c r="ISQ11" s="481"/>
      <c r="ISR11" s="481"/>
      <c r="ISS11" s="481"/>
      <c r="IST11" s="481"/>
      <c r="ISU11" s="481"/>
      <c r="ISV11" s="481"/>
      <c r="ISW11" s="481"/>
      <c r="ISX11" s="481"/>
      <c r="ISY11" s="481"/>
      <c r="ISZ11" s="481"/>
      <c r="ITA11" s="481"/>
      <c r="ITB11" s="481"/>
      <c r="ITC11" s="481"/>
      <c r="ITD11" s="481"/>
      <c r="ITE11" s="481"/>
      <c r="ITF11" s="481"/>
      <c r="ITG11" s="481"/>
      <c r="ITH11" s="481"/>
      <c r="ITI11" s="481"/>
      <c r="ITJ11" s="481"/>
      <c r="ITK11" s="481"/>
      <c r="ITL11" s="481"/>
      <c r="ITM11" s="481"/>
      <c r="ITN11" s="481"/>
      <c r="ITO11" s="481"/>
      <c r="ITP11" s="481"/>
      <c r="ITQ11" s="481"/>
      <c r="ITR11" s="481"/>
      <c r="ITS11" s="481"/>
      <c r="ITT11" s="481"/>
      <c r="ITU11" s="481"/>
      <c r="ITV11" s="481"/>
      <c r="ITW11" s="481"/>
      <c r="ITX11" s="481"/>
      <c r="ITY11" s="481"/>
      <c r="ITZ11" s="481"/>
      <c r="IUA11" s="481"/>
      <c r="IUB11" s="481"/>
      <c r="IUC11" s="481"/>
      <c r="IUD11" s="481"/>
      <c r="IUE11" s="481"/>
      <c r="IUF11" s="481"/>
      <c r="IUG11" s="481"/>
      <c r="IUH11" s="481"/>
      <c r="IUI11" s="481"/>
      <c r="IUJ11" s="481"/>
      <c r="IUK11" s="481"/>
      <c r="IUL11" s="481"/>
      <c r="IUM11" s="481"/>
      <c r="IUN11" s="481"/>
      <c r="IUO11" s="481"/>
      <c r="IUP11" s="481"/>
      <c r="IUQ11" s="481"/>
      <c r="IUR11" s="481"/>
      <c r="IUS11" s="481"/>
      <c r="IUT11" s="481"/>
      <c r="IUU11" s="481"/>
      <c r="IUV11" s="481"/>
      <c r="IUW11" s="481"/>
      <c r="IUX11" s="481"/>
      <c r="IUY11" s="481"/>
      <c r="IUZ11" s="481"/>
      <c r="IVA11" s="481"/>
      <c r="IVB11" s="481"/>
      <c r="IVC11" s="481"/>
      <c r="IVD11" s="481"/>
      <c r="IVE11" s="481"/>
      <c r="IVF11" s="481"/>
      <c r="IVG11" s="481"/>
      <c r="IVH11" s="481"/>
      <c r="IVI11" s="481"/>
      <c r="IVJ11" s="481"/>
      <c r="IVK11" s="481"/>
      <c r="IVL11" s="481"/>
      <c r="IVM11" s="481"/>
      <c r="IVN11" s="481"/>
      <c r="IVO11" s="481"/>
      <c r="IVP11" s="481"/>
      <c r="IVQ11" s="481"/>
      <c r="IVR11" s="481"/>
      <c r="IVS11" s="481"/>
      <c r="IVT11" s="481"/>
      <c r="IVU11" s="481"/>
      <c r="IVV11" s="481"/>
      <c r="IVW11" s="481"/>
      <c r="IVX11" s="481"/>
      <c r="IVY11" s="481"/>
      <c r="IVZ11" s="481"/>
      <c r="IWA11" s="481"/>
      <c r="IWB11" s="481"/>
      <c r="IWC11" s="481"/>
      <c r="IWD11" s="481"/>
      <c r="IWE11" s="481"/>
      <c r="IWF11" s="481"/>
      <c r="IWG11" s="481"/>
      <c r="IWH11" s="481"/>
      <c r="IWI11" s="481"/>
      <c r="IWJ11" s="481"/>
      <c r="IWK11" s="481"/>
      <c r="IWL11" s="481"/>
      <c r="IWM11" s="481"/>
      <c r="IWN11" s="481"/>
      <c r="IWO11" s="481"/>
      <c r="IWP11" s="481"/>
      <c r="IWQ11" s="481"/>
      <c r="IWR11" s="481"/>
      <c r="IWS11" s="481"/>
      <c r="IWT11" s="481"/>
      <c r="IWU11" s="481"/>
      <c r="IWV11" s="481"/>
      <c r="IWW11" s="481"/>
      <c r="IWX11" s="481"/>
      <c r="IWY11" s="481"/>
      <c r="IWZ11" s="481"/>
      <c r="IXA11" s="481"/>
      <c r="IXB11" s="481"/>
      <c r="IXC11" s="481"/>
      <c r="IXD11" s="481"/>
      <c r="IXE11" s="481"/>
      <c r="IXF11" s="481"/>
      <c r="IXG11" s="481"/>
      <c r="IXH11" s="481"/>
      <c r="IXI11" s="481"/>
      <c r="IXJ11" s="481"/>
      <c r="IXK11" s="481"/>
      <c r="IXL11" s="481"/>
      <c r="IXM11" s="481"/>
      <c r="IXN11" s="481"/>
      <c r="IXO11" s="481"/>
      <c r="IXP11" s="481"/>
      <c r="IXQ11" s="481"/>
      <c r="IXR11" s="481"/>
      <c r="IXS11" s="481"/>
      <c r="IXT11" s="481"/>
      <c r="IXU11" s="481"/>
      <c r="IXV11" s="481"/>
      <c r="IXW11" s="481"/>
      <c r="IXX11" s="481"/>
      <c r="IXY11" s="481"/>
      <c r="IXZ11" s="481"/>
      <c r="IYA11" s="481"/>
      <c r="IYB11" s="481"/>
      <c r="IYC11" s="481"/>
      <c r="IYD11" s="481"/>
      <c r="IYE11" s="481"/>
      <c r="IYF11" s="481"/>
      <c r="IYG11" s="481"/>
      <c r="IYH11" s="481"/>
      <c r="IYI11" s="481"/>
      <c r="IYJ11" s="481"/>
      <c r="IYK11" s="481"/>
      <c r="IYL11" s="481"/>
      <c r="IYM11" s="481"/>
      <c r="IYN11" s="481"/>
      <c r="IYO11" s="481"/>
      <c r="IYP11" s="481"/>
      <c r="IYQ11" s="481"/>
      <c r="IYR11" s="481"/>
      <c r="IYS11" s="481"/>
      <c r="IYT11" s="481"/>
      <c r="IYU11" s="481"/>
      <c r="IYV11" s="481"/>
      <c r="IYW11" s="481"/>
      <c r="IYX11" s="481"/>
      <c r="IYY11" s="481"/>
      <c r="IYZ11" s="481"/>
      <c r="IZA11" s="481"/>
      <c r="IZB11" s="481"/>
      <c r="IZC11" s="481"/>
      <c r="IZD11" s="481"/>
      <c r="IZE11" s="481"/>
      <c r="IZF11" s="481"/>
      <c r="IZG11" s="481"/>
      <c r="IZH11" s="481"/>
      <c r="IZI11" s="481"/>
      <c r="IZJ11" s="481"/>
      <c r="IZK11" s="481"/>
      <c r="IZL11" s="481"/>
      <c r="IZM11" s="481"/>
      <c r="IZN11" s="481"/>
      <c r="IZO11" s="481"/>
      <c r="IZP11" s="481"/>
      <c r="IZQ11" s="481"/>
      <c r="IZR11" s="481"/>
      <c r="IZS11" s="481"/>
      <c r="IZT11" s="481"/>
      <c r="IZU11" s="481"/>
      <c r="IZV11" s="481"/>
      <c r="IZW11" s="481"/>
      <c r="IZX11" s="481"/>
      <c r="IZY11" s="481"/>
      <c r="IZZ11" s="481"/>
      <c r="JAA11" s="481"/>
      <c r="JAB11" s="481"/>
      <c r="JAC11" s="481"/>
      <c r="JAD11" s="481"/>
      <c r="JAE11" s="481"/>
      <c r="JAF11" s="481"/>
      <c r="JAG11" s="481"/>
      <c r="JAH11" s="481"/>
      <c r="JAI11" s="481"/>
      <c r="JAJ11" s="481"/>
      <c r="JAK11" s="481"/>
      <c r="JAL11" s="481"/>
      <c r="JAM11" s="481"/>
      <c r="JAN11" s="481"/>
      <c r="JAO11" s="481"/>
      <c r="JAP11" s="481"/>
      <c r="JAQ11" s="481"/>
      <c r="JAR11" s="481"/>
      <c r="JAS11" s="481"/>
      <c r="JAT11" s="481"/>
      <c r="JAU11" s="481"/>
      <c r="JAV11" s="481"/>
      <c r="JAW11" s="481"/>
      <c r="JAX11" s="481"/>
      <c r="JAY11" s="481"/>
      <c r="JAZ11" s="481"/>
      <c r="JBA11" s="481"/>
      <c r="JBB11" s="481"/>
      <c r="JBC11" s="481"/>
      <c r="JBD11" s="481"/>
      <c r="JBE11" s="481"/>
      <c r="JBF11" s="481"/>
      <c r="JBG11" s="481"/>
      <c r="JBH11" s="481"/>
      <c r="JBI11" s="481"/>
      <c r="JBJ11" s="481"/>
      <c r="JBK11" s="481"/>
      <c r="JBL11" s="481"/>
      <c r="JBM11" s="481"/>
      <c r="JBN11" s="481"/>
      <c r="JBO11" s="481"/>
      <c r="JBP11" s="481"/>
      <c r="JBQ11" s="481"/>
      <c r="JBR11" s="481"/>
      <c r="JBS11" s="481"/>
      <c r="JBT11" s="481"/>
      <c r="JBU11" s="481"/>
      <c r="JBV11" s="481"/>
      <c r="JBW11" s="481"/>
      <c r="JBX11" s="481"/>
      <c r="JBY11" s="481"/>
      <c r="JBZ11" s="481"/>
      <c r="JCA11" s="481"/>
      <c r="JCB11" s="481"/>
      <c r="JCC11" s="481"/>
      <c r="JCD11" s="481"/>
      <c r="JCE11" s="481"/>
      <c r="JCF11" s="481"/>
      <c r="JCG11" s="481"/>
      <c r="JCH11" s="481"/>
      <c r="JCI11" s="481"/>
      <c r="JCJ11" s="481"/>
      <c r="JCK11" s="481"/>
      <c r="JCL11" s="481"/>
      <c r="JCM11" s="481"/>
      <c r="JCN11" s="481"/>
      <c r="JCO11" s="481"/>
      <c r="JCP11" s="481"/>
      <c r="JCQ11" s="481"/>
      <c r="JCR11" s="481"/>
      <c r="JCS11" s="481"/>
      <c r="JCT11" s="481"/>
      <c r="JCU11" s="481"/>
      <c r="JCV11" s="481"/>
      <c r="JCW11" s="481"/>
      <c r="JCX11" s="481"/>
      <c r="JCY11" s="481"/>
      <c r="JCZ11" s="481"/>
      <c r="JDA11" s="481"/>
      <c r="JDB11" s="481"/>
      <c r="JDC11" s="481"/>
      <c r="JDD11" s="481"/>
      <c r="JDE11" s="481"/>
      <c r="JDF11" s="481"/>
      <c r="JDG11" s="481"/>
      <c r="JDH11" s="481"/>
      <c r="JDI11" s="481"/>
      <c r="JDJ11" s="481"/>
      <c r="JDK11" s="481"/>
      <c r="JDL11" s="481"/>
      <c r="JDM11" s="481"/>
      <c r="JDN11" s="481"/>
      <c r="JDO11" s="481"/>
      <c r="JDP11" s="481"/>
      <c r="JDQ11" s="481"/>
      <c r="JDR11" s="481"/>
      <c r="JDS11" s="481"/>
      <c r="JDT11" s="481"/>
      <c r="JDU11" s="481"/>
      <c r="JDV11" s="481"/>
      <c r="JDW11" s="481"/>
      <c r="JDX11" s="481"/>
      <c r="JDY11" s="481"/>
      <c r="JDZ11" s="481"/>
      <c r="JEA11" s="481"/>
      <c r="JEB11" s="481"/>
      <c r="JEC11" s="481"/>
      <c r="JED11" s="481"/>
      <c r="JEE11" s="481"/>
      <c r="JEF11" s="481"/>
      <c r="JEG11" s="481"/>
      <c r="JEH11" s="481"/>
      <c r="JEI11" s="481"/>
      <c r="JEJ11" s="481"/>
      <c r="JEK11" s="481"/>
      <c r="JEL11" s="481"/>
      <c r="JEM11" s="481"/>
      <c r="JEN11" s="481"/>
      <c r="JEO11" s="481"/>
      <c r="JEP11" s="481"/>
      <c r="JEQ11" s="481"/>
      <c r="JER11" s="481"/>
      <c r="JES11" s="481"/>
      <c r="JET11" s="481"/>
      <c r="JEU11" s="481"/>
      <c r="JEV11" s="481"/>
      <c r="JEW11" s="481"/>
      <c r="JEX11" s="481"/>
      <c r="JEY11" s="481"/>
      <c r="JEZ11" s="481"/>
      <c r="JFA11" s="481"/>
      <c r="JFB11" s="481"/>
      <c r="JFC11" s="481"/>
      <c r="JFD11" s="481"/>
      <c r="JFE11" s="481"/>
      <c r="JFF11" s="481"/>
      <c r="JFG11" s="481"/>
      <c r="JFH11" s="481"/>
      <c r="JFI11" s="481"/>
      <c r="JFJ11" s="481"/>
      <c r="JFK11" s="481"/>
      <c r="JFL11" s="481"/>
      <c r="JFM11" s="481"/>
      <c r="JFN11" s="481"/>
      <c r="JFO11" s="481"/>
      <c r="JFP11" s="481"/>
      <c r="JFQ11" s="481"/>
      <c r="JFR11" s="481"/>
      <c r="JFS11" s="481"/>
      <c r="JFT11" s="481"/>
      <c r="JFU11" s="481"/>
      <c r="JFV11" s="481"/>
      <c r="JFW11" s="481"/>
      <c r="JFX11" s="481"/>
      <c r="JFY11" s="481"/>
      <c r="JFZ11" s="481"/>
      <c r="JGA11" s="481"/>
      <c r="JGB11" s="481"/>
      <c r="JGC11" s="481"/>
      <c r="JGD11" s="481"/>
      <c r="JGE11" s="481"/>
      <c r="JGF11" s="481"/>
      <c r="JGG11" s="481"/>
      <c r="JGH11" s="481"/>
      <c r="JGI11" s="481"/>
      <c r="JGJ11" s="481"/>
      <c r="JGK11" s="481"/>
      <c r="JGL11" s="481"/>
      <c r="JGM11" s="481"/>
      <c r="JGN11" s="481"/>
      <c r="JGO11" s="481"/>
      <c r="JGP11" s="481"/>
      <c r="JGQ11" s="481"/>
      <c r="JGR11" s="481"/>
      <c r="JGS11" s="481"/>
      <c r="JGT11" s="481"/>
      <c r="JGU11" s="481"/>
      <c r="JGV11" s="481"/>
      <c r="JGW11" s="481"/>
      <c r="JGX11" s="481"/>
      <c r="JGY11" s="481"/>
      <c r="JGZ11" s="481"/>
      <c r="JHA11" s="481"/>
      <c r="JHB11" s="481"/>
      <c r="JHC11" s="481"/>
      <c r="JHD11" s="481"/>
      <c r="JHE11" s="481"/>
      <c r="JHF11" s="481"/>
      <c r="JHG11" s="481"/>
      <c r="JHH11" s="481"/>
      <c r="JHI11" s="481"/>
      <c r="JHJ11" s="481"/>
      <c r="JHK11" s="481"/>
      <c r="JHL11" s="481"/>
      <c r="JHM11" s="481"/>
      <c r="JHN11" s="481"/>
      <c r="JHO11" s="481"/>
      <c r="JHP11" s="481"/>
      <c r="JHQ11" s="481"/>
      <c r="JHR11" s="481"/>
      <c r="JHS11" s="481"/>
      <c r="JHT11" s="481"/>
      <c r="JHU11" s="481"/>
      <c r="JHV11" s="481"/>
      <c r="JHW11" s="481"/>
      <c r="JHX11" s="481"/>
      <c r="JHY11" s="481"/>
      <c r="JHZ11" s="481"/>
      <c r="JIA11" s="481"/>
      <c r="JIB11" s="481"/>
      <c r="JIC11" s="481"/>
      <c r="JID11" s="481"/>
      <c r="JIE11" s="481"/>
      <c r="JIF11" s="481"/>
      <c r="JIG11" s="481"/>
      <c r="JIH11" s="481"/>
      <c r="JII11" s="481"/>
      <c r="JIJ11" s="481"/>
      <c r="JIK11" s="481"/>
      <c r="JIL11" s="481"/>
      <c r="JIM11" s="481"/>
      <c r="JIN11" s="481"/>
      <c r="JIO11" s="481"/>
      <c r="JIP11" s="481"/>
      <c r="JIQ11" s="481"/>
      <c r="JIR11" s="481"/>
      <c r="JIS11" s="481"/>
      <c r="JIT11" s="481"/>
      <c r="JIU11" s="481"/>
      <c r="JIV11" s="481"/>
      <c r="JIW11" s="481"/>
      <c r="JIX11" s="481"/>
      <c r="JIY11" s="481"/>
      <c r="JIZ11" s="481"/>
      <c r="JJA11" s="481"/>
      <c r="JJB11" s="481"/>
      <c r="JJC11" s="481"/>
      <c r="JJD11" s="481"/>
      <c r="JJE11" s="481"/>
      <c r="JJF11" s="481"/>
      <c r="JJG11" s="481"/>
      <c r="JJH11" s="481"/>
      <c r="JJI11" s="481"/>
      <c r="JJJ11" s="481"/>
      <c r="JJK11" s="481"/>
      <c r="JJL11" s="481"/>
      <c r="JJM11" s="481"/>
      <c r="JJN11" s="481"/>
      <c r="JJO11" s="481"/>
      <c r="JJP11" s="481"/>
      <c r="JJQ11" s="481"/>
      <c r="JJR11" s="481"/>
      <c r="JJS11" s="481"/>
      <c r="JJT11" s="481"/>
      <c r="JJU11" s="481"/>
      <c r="JJV11" s="481"/>
      <c r="JJW11" s="481"/>
      <c r="JJX11" s="481"/>
      <c r="JJY11" s="481"/>
      <c r="JJZ11" s="481"/>
      <c r="JKA11" s="481"/>
      <c r="JKB11" s="481"/>
      <c r="JKC11" s="481"/>
      <c r="JKD11" s="481"/>
      <c r="JKE11" s="481"/>
      <c r="JKF11" s="481"/>
      <c r="JKG11" s="481"/>
      <c r="JKH11" s="481"/>
      <c r="JKI11" s="481"/>
      <c r="JKJ11" s="481"/>
      <c r="JKK11" s="481"/>
      <c r="JKL11" s="481"/>
      <c r="JKM11" s="481"/>
      <c r="JKN11" s="481"/>
      <c r="JKO11" s="481"/>
      <c r="JKP11" s="481"/>
      <c r="JKQ11" s="481"/>
      <c r="JKR11" s="481"/>
      <c r="JKS11" s="481"/>
      <c r="JKT11" s="481"/>
      <c r="JKU11" s="481"/>
      <c r="JKV11" s="481"/>
      <c r="JKW11" s="481"/>
      <c r="JKX11" s="481"/>
      <c r="JKY11" s="481"/>
      <c r="JKZ11" s="481"/>
      <c r="JLA11" s="481"/>
      <c r="JLB11" s="481"/>
      <c r="JLC11" s="481"/>
      <c r="JLD11" s="481"/>
      <c r="JLE11" s="481"/>
      <c r="JLF11" s="481"/>
      <c r="JLG11" s="481"/>
      <c r="JLH11" s="481"/>
      <c r="JLI11" s="481"/>
      <c r="JLJ11" s="481"/>
      <c r="JLK11" s="481"/>
      <c r="JLL11" s="481"/>
      <c r="JLM11" s="481"/>
      <c r="JLN11" s="481"/>
      <c r="JLO11" s="481"/>
      <c r="JLP11" s="481"/>
      <c r="JLQ11" s="481"/>
      <c r="JLR11" s="481"/>
      <c r="JLS11" s="481"/>
      <c r="JLT11" s="481"/>
      <c r="JLU11" s="481"/>
      <c r="JLV11" s="481"/>
      <c r="JLW11" s="481"/>
      <c r="JLX11" s="481"/>
      <c r="JLY11" s="481"/>
      <c r="JLZ11" s="481"/>
      <c r="JMA11" s="481"/>
      <c r="JMB11" s="481"/>
      <c r="JMC11" s="481"/>
      <c r="JMD11" s="481"/>
      <c r="JME11" s="481"/>
      <c r="JMF11" s="481"/>
      <c r="JMG11" s="481"/>
      <c r="JMH11" s="481"/>
      <c r="JMI11" s="481"/>
      <c r="JMJ11" s="481"/>
      <c r="JMK11" s="481"/>
      <c r="JML11" s="481"/>
      <c r="JMM11" s="481"/>
      <c r="JMN11" s="481"/>
      <c r="JMO11" s="481"/>
      <c r="JMP11" s="481"/>
      <c r="JMQ11" s="481"/>
      <c r="JMR11" s="481"/>
      <c r="JMS11" s="481"/>
      <c r="JMT11" s="481"/>
      <c r="JMU11" s="481"/>
      <c r="JMV11" s="481"/>
      <c r="JMW11" s="481"/>
      <c r="JMX11" s="481"/>
      <c r="JMY11" s="481"/>
      <c r="JMZ11" s="481"/>
      <c r="JNA11" s="481"/>
      <c r="JNB11" s="481"/>
      <c r="JNC11" s="481"/>
      <c r="JND11" s="481"/>
      <c r="JNE11" s="481"/>
      <c r="JNF11" s="481"/>
      <c r="JNG11" s="481"/>
      <c r="JNH11" s="481"/>
      <c r="JNI11" s="481"/>
      <c r="JNJ11" s="481"/>
      <c r="JNK11" s="481"/>
      <c r="JNL11" s="481"/>
      <c r="JNM11" s="481"/>
      <c r="JNN11" s="481"/>
      <c r="JNO11" s="481"/>
      <c r="JNP11" s="481"/>
      <c r="JNQ11" s="481"/>
      <c r="JNR11" s="481"/>
      <c r="JNS11" s="481"/>
      <c r="JNT11" s="481"/>
      <c r="JNU11" s="481"/>
      <c r="JNV11" s="481"/>
      <c r="JNW11" s="481"/>
      <c r="JNX11" s="481"/>
      <c r="JNY11" s="481"/>
      <c r="JNZ11" s="481"/>
      <c r="JOA11" s="481"/>
      <c r="JOB11" s="481"/>
      <c r="JOC11" s="481"/>
      <c r="JOD11" s="481"/>
      <c r="JOE11" s="481"/>
      <c r="JOF11" s="481"/>
      <c r="JOG11" s="481"/>
      <c r="JOH11" s="481"/>
      <c r="JOI11" s="481"/>
      <c r="JOJ11" s="481"/>
      <c r="JOK11" s="481"/>
      <c r="JOL11" s="481"/>
      <c r="JOM11" s="481"/>
      <c r="JON11" s="481"/>
      <c r="JOO11" s="481"/>
      <c r="JOP11" s="481"/>
      <c r="JOQ11" s="481"/>
      <c r="JOR11" s="481"/>
      <c r="JOS11" s="481"/>
      <c r="JOT11" s="481"/>
      <c r="JOU11" s="481"/>
      <c r="JOV11" s="481"/>
      <c r="JOW11" s="481"/>
      <c r="JOX11" s="481"/>
      <c r="JOY11" s="481"/>
      <c r="JOZ11" s="481"/>
      <c r="JPA11" s="481"/>
      <c r="JPB11" s="481"/>
      <c r="JPC11" s="481"/>
      <c r="JPD11" s="481"/>
      <c r="JPE11" s="481"/>
      <c r="JPF11" s="481"/>
      <c r="JPG11" s="481"/>
      <c r="JPH11" s="481"/>
      <c r="JPI11" s="481"/>
      <c r="JPJ11" s="481"/>
      <c r="JPK11" s="481"/>
      <c r="JPL11" s="481"/>
      <c r="JPM11" s="481"/>
      <c r="JPN11" s="481"/>
      <c r="JPO11" s="481"/>
      <c r="JPP11" s="481"/>
      <c r="JPQ11" s="481"/>
      <c r="JPR11" s="481"/>
      <c r="JPS11" s="481"/>
      <c r="JPT11" s="481"/>
      <c r="JPU11" s="481"/>
      <c r="JPV11" s="481"/>
      <c r="JPW11" s="481"/>
      <c r="JPX11" s="481"/>
      <c r="JPY11" s="481"/>
      <c r="JPZ11" s="481"/>
      <c r="JQA11" s="481"/>
      <c r="JQB11" s="481"/>
      <c r="JQC11" s="481"/>
      <c r="JQD11" s="481"/>
      <c r="JQE11" s="481"/>
      <c r="JQF11" s="481"/>
      <c r="JQG11" s="481"/>
      <c r="JQH11" s="481"/>
      <c r="JQI11" s="481"/>
      <c r="JQJ11" s="481"/>
      <c r="JQK11" s="481"/>
      <c r="JQL11" s="481"/>
      <c r="JQM11" s="481"/>
      <c r="JQN11" s="481"/>
      <c r="JQO11" s="481"/>
      <c r="JQP11" s="481"/>
      <c r="JQQ11" s="481"/>
      <c r="JQR11" s="481"/>
      <c r="JQS11" s="481"/>
      <c r="JQT11" s="481"/>
      <c r="JQU11" s="481"/>
      <c r="JQV11" s="481"/>
      <c r="JQW11" s="481"/>
      <c r="JQX11" s="481"/>
      <c r="JQY11" s="481"/>
      <c r="JQZ11" s="481"/>
      <c r="JRA11" s="481"/>
      <c r="JRB11" s="481"/>
      <c r="JRC11" s="481"/>
      <c r="JRD11" s="481"/>
      <c r="JRE11" s="481"/>
      <c r="JRF11" s="481"/>
      <c r="JRG11" s="481"/>
      <c r="JRH11" s="481"/>
      <c r="JRI11" s="481"/>
      <c r="JRJ11" s="481"/>
      <c r="JRK11" s="481"/>
      <c r="JRL11" s="481"/>
      <c r="JRM11" s="481"/>
      <c r="JRN11" s="481"/>
      <c r="JRO11" s="481"/>
      <c r="JRP11" s="481"/>
      <c r="JRQ11" s="481"/>
      <c r="JRR11" s="481"/>
      <c r="JRS11" s="481"/>
      <c r="JRT11" s="481"/>
      <c r="JRU11" s="481"/>
      <c r="JRV11" s="481"/>
      <c r="JRW11" s="481"/>
      <c r="JRX11" s="481"/>
      <c r="JRY11" s="481"/>
      <c r="JRZ11" s="481"/>
      <c r="JSA11" s="481"/>
      <c r="JSB11" s="481"/>
      <c r="JSC11" s="481"/>
      <c r="JSD11" s="481"/>
      <c r="JSE11" s="481"/>
      <c r="JSF11" s="481"/>
      <c r="JSG11" s="481"/>
      <c r="JSH11" s="481"/>
      <c r="JSI11" s="481"/>
      <c r="JSJ11" s="481"/>
      <c r="JSK11" s="481"/>
      <c r="JSL11" s="481"/>
      <c r="JSM11" s="481"/>
      <c r="JSN11" s="481"/>
      <c r="JSO11" s="481"/>
      <c r="JSP11" s="481"/>
      <c r="JSQ11" s="481"/>
      <c r="JSR11" s="481"/>
      <c r="JSS11" s="481"/>
      <c r="JST11" s="481"/>
      <c r="JSU11" s="481"/>
      <c r="JSV11" s="481"/>
      <c r="JSW11" s="481"/>
      <c r="JSX11" s="481"/>
      <c r="JSY11" s="481"/>
      <c r="JSZ11" s="481"/>
      <c r="JTA11" s="481"/>
      <c r="JTB11" s="481"/>
      <c r="JTC11" s="481"/>
      <c r="JTD11" s="481"/>
      <c r="JTE11" s="481"/>
      <c r="JTF11" s="481"/>
      <c r="JTG11" s="481"/>
      <c r="JTH11" s="481"/>
      <c r="JTI11" s="481"/>
      <c r="JTJ11" s="481"/>
      <c r="JTK11" s="481"/>
      <c r="JTL11" s="481"/>
      <c r="JTM11" s="481"/>
      <c r="JTN11" s="481"/>
      <c r="JTO11" s="481"/>
      <c r="JTP11" s="481"/>
      <c r="JTQ11" s="481"/>
      <c r="JTR11" s="481"/>
      <c r="JTS11" s="481"/>
      <c r="JTT11" s="481"/>
      <c r="JTU11" s="481"/>
      <c r="JTV11" s="481"/>
      <c r="JTW11" s="481"/>
      <c r="JTX11" s="481"/>
      <c r="JTY11" s="481"/>
      <c r="JTZ11" s="481"/>
      <c r="JUA11" s="481"/>
      <c r="JUB11" s="481"/>
      <c r="JUC11" s="481"/>
      <c r="JUD11" s="481"/>
      <c r="JUE11" s="481"/>
      <c r="JUF11" s="481"/>
      <c r="JUG11" s="481"/>
      <c r="JUH11" s="481"/>
      <c r="JUI11" s="481"/>
      <c r="JUJ11" s="481"/>
      <c r="JUK11" s="481"/>
      <c r="JUL11" s="481"/>
      <c r="JUM11" s="481"/>
      <c r="JUN11" s="481"/>
      <c r="JUO11" s="481"/>
      <c r="JUP11" s="481"/>
      <c r="JUQ11" s="481"/>
      <c r="JUR11" s="481"/>
      <c r="JUS11" s="481"/>
      <c r="JUT11" s="481"/>
      <c r="JUU11" s="481"/>
      <c r="JUV11" s="481"/>
      <c r="JUW11" s="481"/>
      <c r="JUX11" s="481"/>
      <c r="JUY11" s="481"/>
      <c r="JUZ11" s="481"/>
      <c r="JVA11" s="481"/>
      <c r="JVB11" s="481"/>
      <c r="JVC11" s="481"/>
      <c r="JVD11" s="481"/>
      <c r="JVE11" s="481"/>
      <c r="JVF11" s="481"/>
      <c r="JVG11" s="481"/>
      <c r="JVH11" s="481"/>
      <c r="JVI11" s="481"/>
      <c r="JVJ11" s="481"/>
      <c r="JVK11" s="481"/>
      <c r="JVL11" s="481"/>
      <c r="JVM11" s="481"/>
      <c r="JVN11" s="481"/>
      <c r="JVO11" s="481"/>
      <c r="JVP11" s="481"/>
      <c r="JVQ11" s="481"/>
      <c r="JVR11" s="481"/>
      <c r="JVS11" s="481"/>
      <c r="JVT11" s="481"/>
      <c r="JVU11" s="481"/>
      <c r="JVV11" s="481"/>
      <c r="JVW11" s="481"/>
      <c r="JVX11" s="481"/>
      <c r="JVY11" s="481"/>
      <c r="JVZ11" s="481"/>
      <c r="JWA11" s="481"/>
      <c r="JWB11" s="481"/>
      <c r="JWC11" s="481"/>
      <c r="JWD11" s="481"/>
      <c r="JWE11" s="481"/>
      <c r="JWF11" s="481"/>
      <c r="JWG11" s="481"/>
      <c r="JWH11" s="481"/>
      <c r="JWI11" s="481"/>
      <c r="JWJ11" s="481"/>
      <c r="JWK11" s="481"/>
      <c r="JWL11" s="481"/>
      <c r="JWM11" s="481"/>
      <c r="JWN11" s="481"/>
      <c r="JWO11" s="481"/>
      <c r="JWP11" s="481"/>
      <c r="JWQ11" s="481"/>
      <c r="JWR11" s="481"/>
      <c r="JWS11" s="481"/>
      <c r="JWT11" s="481"/>
      <c r="JWU11" s="481"/>
      <c r="JWV11" s="481"/>
      <c r="JWW11" s="481"/>
      <c r="JWX11" s="481"/>
      <c r="JWY11" s="481"/>
      <c r="JWZ11" s="481"/>
      <c r="JXA11" s="481"/>
      <c r="JXB11" s="481"/>
      <c r="JXC11" s="481"/>
      <c r="JXD11" s="481"/>
      <c r="JXE11" s="481"/>
      <c r="JXF11" s="481"/>
      <c r="JXG11" s="481"/>
      <c r="JXH11" s="481"/>
      <c r="JXI11" s="481"/>
      <c r="JXJ11" s="481"/>
      <c r="JXK11" s="481"/>
      <c r="JXL11" s="481"/>
      <c r="JXM11" s="481"/>
      <c r="JXN11" s="481"/>
      <c r="JXO11" s="481"/>
      <c r="JXP11" s="481"/>
      <c r="JXQ11" s="481"/>
      <c r="JXR11" s="481"/>
      <c r="JXS11" s="481"/>
      <c r="JXT11" s="481"/>
      <c r="JXU11" s="481"/>
      <c r="JXV11" s="481"/>
      <c r="JXW11" s="481"/>
      <c r="JXX11" s="481"/>
      <c r="JXY11" s="481"/>
      <c r="JXZ11" s="481"/>
      <c r="JYA11" s="481"/>
      <c r="JYB11" s="481"/>
      <c r="JYC11" s="481"/>
      <c r="JYD11" s="481"/>
      <c r="JYE11" s="481"/>
      <c r="JYF11" s="481"/>
      <c r="JYG11" s="481"/>
      <c r="JYH11" s="481"/>
      <c r="JYI11" s="481"/>
      <c r="JYJ11" s="481"/>
      <c r="JYK11" s="481"/>
      <c r="JYL11" s="481"/>
      <c r="JYM11" s="481"/>
      <c r="JYN11" s="481"/>
      <c r="JYO11" s="481"/>
      <c r="JYP11" s="481"/>
      <c r="JYQ11" s="481"/>
      <c r="JYR11" s="481"/>
      <c r="JYS11" s="481"/>
      <c r="JYT11" s="481"/>
      <c r="JYU11" s="481"/>
      <c r="JYV11" s="481"/>
      <c r="JYW11" s="481"/>
      <c r="JYX11" s="481"/>
      <c r="JYY11" s="481"/>
      <c r="JYZ11" s="481"/>
      <c r="JZA11" s="481"/>
      <c r="JZB11" s="481"/>
      <c r="JZC11" s="481"/>
      <c r="JZD11" s="481"/>
      <c r="JZE11" s="481"/>
      <c r="JZF11" s="481"/>
      <c r="JZG11" s="481"/>
      <c r="JZH11" s="481"/>
      <c r="JZI11" s="481"/>
      <c r="JZJ11" s="481"/>
      <c r="JZK11" s="481"/>
      <c r="JZL11" s="481"/>
      <c r="JZM11" s="481"/>
      <c r="JZN11" s="481"/>
      <c r="JZO11" s="481"/>
      <c r="JZP11" s="481"/>
      <c r="JZQ11" s="481"/>
      <c r="JZR11" s="481"/>
      <c r="JZS11" s="481"/>
      <c r="JZT11" s="481"/>
      <c r="JZU11" s="481"/>
      <c r="JZV11" s="481"/>
      <c r="JZW11" s="481"/>
      <c r="JZX11" s="481"/>
      <c r="JZY11" s="481"/>
      <c r="JZZ11" s="481"/>
      <c r="KAA11" s="481"/>
      <c r="KAB11" s="481"/>
      <c r="KAC11" s="481"/>
      <c r="KAD11" s="481"/>
      <c r="KAE11" s="481"/>
      <c r="KAF11" s="481"/>
      <c r="KAG11" s="481"/>
      <c r="KAH11" s="481"/>
      <c r="KAI11" s="481"/>
      <c r="KAJ11" s="481"/>
      <c r="KAK11" s="481"/>
      <c r="KAL11" s="481"/>
      <c r="KAM11" s="481"/>
      <c r="KAN11" s="481"/>
      <c r="KAO11" s="481"/>
      <c r="KAP11" s="481"/>
      <c r="KAQ11" s="481"/>
      <c r="KAR11" s="481"/>
      <c r="KAS11" s="481"/>
      <c r="KAT11" s="481"/>
      <c r="KAU11" s="481"/>
      <c r="KAV11" s="481"/>
      <c r="KAW11" s="481"/>
      <c r="KAX11" s="481"/>
      <c r="KAY11" s="481"/>
      <c r="KAZ11" s="481"/>
      <c r="KBA11" s="481"/>
      <c r="KBB11" s="481"/>
      <c r="KBC11" s="481"/>
      <c r="KBD11" s="481"/>
      <c r="KBE11" s="481"/>
      <c r="KBF11" s="481"/>
      <c r="KBG11" s="481"/>
      <c r="KBH11" s="481"/>
      <c r="KBI11" s="481"/>
      <c r="KBJ11" s="481"/>
      <c r="KBK11" s="481"/>
      <c r="KBL11" s="481"/>
      <c r="KBM11" s="481"/>
      <c r="KBN11" s="481"/>
      <c r="KBO11" s="481"/>
      <c r="KBP11" s="481"/>
      <c r="KBQ11" s="481"/>
      <c r="KBR11" s="481"/>
      <c r="KBS11" s="481"/>
      <c r="KBT11" s="481"/>
      <c r="KBU11" s="481"/>
      <c r="KBV11" s="481"/>
      <c r="KBW11" s="481"/>
      <c r="KBX11" s="481"/>
      <c r="KBY11" s="481"/>
      <c r="KBZ11" s="481"/>
      <c r="KCA11" s="481"/>
      <c r="KCB11" s="481"/>
      <c r="KCC11" s="481"/>
      <c r="KCD11" s="481"/>
      <c r="KCE11" s="481"/>
      <c r="KCF11" s="481"/>
      <c r="KCG11" s="481"/>
      <c r="KCH11" s="481"/>
      <c r="KCI11" s="481"/>
      <c r="KCJ11" s="481"/>
      <c r="KCK11" s="481"/>
      <c r="KCL11" s="481"/>
      <c r="KCM11" s="481"/>
      <c r="KCN11" s="481"/>
      <c r="KCO11" s="481"/>
      <c r="KCP11" s="481"/>
      <c r="KCQ11" s="481"/>
      <c r="KCR11" s="481"/>
      <c r="KCS11" s="481"/>
      <c r="KCT11" s="481"/>
      <c r="KCU11" s="481"/>
      <c r="KCV11" s="481"/>
      <c r="KCW11" s="481"/>
      <c r="KCX11" s="481"/>
      <c r="KCY11" s="481"/>
      <c r="KCZ11" s="481"/>
      <c r="KDA11" s="481"/>
      <c r="KDB11" s="481"/>
      <c r="KDC11" s="481"/>
      <c r="KDD11" s="481"/>
      <c r="KDE11" s="481"/>
      <c r="KDF11" s="481"/>
      <c r="KDG11" s="481"/>
      <c r="KDH11" s="481"/>
      <c r="KDI11" s="481"/>
      <c r="KDJ11" s="481"/>
      <c r="KDK11" s="481"/>
      <c r="KDL11" s="481"/>
      <c r="KDM11" s="481"/>
      <c r="KDN11" s="481"/>
      <c r="KDO11" s="481"/>
      <c r="KDP11" s="481"/>
      <c r="KDQ11" s="481"/>
      <c r="KDR11" s="481"/>
      <c r="KDS11" s="481"/>
      <c r="KDT11" s="481"/>
      <c r="KDU11" s="481"/>
      <c r="KDV11" s="481"/>
      <c r="KDW11" s="481"/>
      <c r="KDX11" s="481"/>
      <c r="KDY11" s="481"/>
      <c r="KDZ11" s="481"/>
      <c r="KEA11" s="481"/>
      <c r="KEB11" s="481"/>
      <c r="KEC11" s="481"/>
      <c r="KED11" s="481"/>
      <c r="KEE11" s="481"/>
      <c r="KEF11" s="481"/>
      <c r="KEG11" s="481"/>
      <c r="KEH11" s="481"/>
      <c r="KEI11" s="481"/>
      <c r="KEJ11" s="481"/>
      <c r="KEK11" s="481"/>
      <c r="KEL11" s="481"/>
      <c r="KEM11" s="481"/>
      <c r="KEN11" s="481"/>
      <c r="KEO11" s="481"/>
      <c r="KEP11" s="481"/>
      <c r="KEQ11" s="481"/>
      <c r="KER11" s="481"/>
      <c r="KES11" s="481"/>
      <c r="KET11" s="481"/>
      <c r="KEU11" s="481"/>
      <c r="KEV11" s="481"/>
      <c r="KEW11" s="481"/>
      <c r="KEX11" s="481"/>
      <c r="KEY11" s="481"/>
      <c r="KEZ11" s="481"/>
      <c r="KFA11" s="481"/>
      <c r="KFB11" s="481"/>
      <c r="KFC11" s="481"/>
      <c r="KFD11" s="481"/>
      <c r="KFE11" s="481"/>
      <c r="KFF11" s="481"/>
      <c r="KFG11" s="481"/>
      <c r="KFH11" s="481"/>
      <c r="KFI11" s="481"/>
      <c r="KFJ11" s="481"/>
      <c r="KFK11" s="481"/>
      <c r="KFL11" s="481"/>
      <c r="KFM11" s="481"/>
      <c r="KFN11" s="481"/>
      <c r="KFO11" s="481"/>
      <c r="KFP11" s="481"/>
      <c r="KFQ11" s="481"/>
      <c r="KFR11" s="481"/>
      <c r="KFS11" s="481"/>
      <c r="KFT11" s="481"/>
      <c r="KFU11" s="481"/>
      <c r="KFV11" s="481"/>
      <c r="KFW11" s="481"/>
      <c r="KFX11" s="481"/>
      <c r="KFY11" s="481"/>
      <c r="KFZ11" s="481"/>
      <c r="KGA11" s="481"/>
      <c r="KGB11" s="481"/>
      <c r="KGC11" s="481"/>
      <c r="KGD11" s="481"/>
      <c r="KGE11" s="481"/>
      <c r="KGF11" s="481"/>
      <c r="KGG11" s="481"/>
      <c r="KGH11" s="481"/>
      <c r="KGI11" s="481"/>
      <c r="KGJ11" s="481"/>
      <c r="KGK11" s="481"/>
      <c r="KGL11" s="481"/>
      <c r="KGM11" s="481"/>
      <c r="KGN11" s="481"/>
      <c r="KGO11" s="481"/>
      <c r="KGP11" s="481"/>
      <c r="KGQ11" s="481"/>
      <c r="KGR11" s="481"/>
      <c r="KGS11" s="481"/>
      <c r="KGT11" s="481"/>
      <c r="KGU11" s="481"/>
      <c r="KGV11" s="481"/>
      <c r="KGW11" s="481"/>
      <c r="KGX11" s="481"/>
      <c r="KGY11" s="481"/>
      <c r="KGZ11" s="481"/>
      <c r="KHA11" s="481"/>
      <c r="KHB11" s="481"/>
      <c r="KHC11" s="481"/>
      <c r="KHD11" s="481"/>
      <c r="KHE11" s="481"/>
      <c r="KHF11" s="481"/>
      <c r="KHG11" s="481"/>
      <c r="KHH11" s="481"/>
      <c r="KHI11" s="481"/>
      <c r="KHJ11" s="481"/>
      <c r="KHK11" s="481"/>
      <c r="KHL11" s="481"/>
      <c r="KHM11" s="481"/>
      <c r="KHN11" s="481"/>
      <c r="KHO11" s="481"/>
      <c r="KHP11" s="481"/>
      <c r="KHQ11" s="481"/>
      <c r="KHR11" s="481"/>
      <c r="KHS11" s="481"/>
      <c r="KHT11" s="481"/>
      <c r="KHU11" s="481"/>
      <c r="KHV11" s="481"/>
      <c r="KHW11" s="481"/>
      <c r="KHX11" s="481"/>
      <c r="KHY11" s="481"/>
      <c r="KHZ11" s="481"/>
      <c r="KIA11" s="481"/>
      <c r="KIB11" s="481"/>
      <c r="KIC11" s="481"/>
      <c r="KID11" s="481"/>
      <c r="KIE11" s="481"/>
      <c r="KIF11" s="481"/>
      <c r="KIG11" s="481"/>
      <c r="KIH11" s="481"/>
      <c r="KII11" s="481"/>
      <c r="KIJ11" s="481"/>
      <c r="KIK11" s="481"/>
      <c r="KIL11" s="481"/>
      <c r="KIM11" s="481"/>
      <c r="KIN11" s="481"/>
      <c r="KIO11" s="481"/>
      <c r="KIP11" s="481"/>
      <c r="KIQ11" s="481"/>
      <c r="KIR11" s="481"/>
      <c r="KIS11" s="481"/>
      <c r="KIT11" s="481"/>
      <c r="KIU11" s="481"/>
      <c r="KIV11" s="481"/>
      <c r="KIW11" s="481"/>
      <c r="KIX11" s="481"/>
      <c r="KIY11" s="481"/>
      <c r="KIZ11" s="481"/>
      <c r="KJA11" s="481"/>
      <c r="KJB11" s="481"/>
      <c r="KJC11" s="481"/>
      <c r="KJD11" s="481"/>
      <c r="KJE11" s="481"/>
      <c r="KJF11" s="481"/>
      <c r="KJG11" s="481"/>
      <c r="KJH11" s="481"/>
      <c r="KJI11" s="481"/>
      <c r="KJJ11" s="481"/>
      <c r="KJK11" s="481"/>
      <c r="KJL11" s="481"/>
      <c r="KJM11" s="481"/>
      <c r="KJN11" s="481"/>
      <c r="KJO11" s="481"/>
      <c r="KJP11" s="481"/>
      <c r="KJQ11" s="481"/>
      <c r="KJR11" s="481"/>
      <c r="KJS11" s="481"/>
      <c r="KJT11" s="481"/>
      <c r="KJU11" s="481"/>
      <c r="KJV11" s="481"/>
      <c r="KJW11" s="481"/>
      <c r="KJX11" s="481"/>
      <c r="KJY11" s="481"/>
      <c r="KJZ11" s="481"/>
      <c r="KKA11" s="481"/>
      <c r="KKB11" s="481"/>
      <c r="KKC11" s="481"/>
      <c r="KKD11" s="481"/>
      <c r="KKE11" s="481"/>
      <c r="KKF11" s="481"/>
      <c r="KKG11" s="481"/>
      <c r="KKH11" s="481"/>
      <c r="KKI11" s="481"/>
      <c r="KKJ11" s="481"/>
      <c r="KKK11" s="481"/>
      <c r="KKL11" s="481"/>
      <c r="KKM11" s="481"/>
      <c r="KKN11" s="481"/>
      <c r="KKO11" s="481"/>
      <c r="KKP11" s="481"/>
      <c r="KKQ11" s="481"/>
      <c r="KKR11" s="481"/>
      <c r="KKS11" s="481"/>
      <c r="KKT11" s="481"/>
      <c r="KKU11" s="481"/>
      <c r="KKV11" s="481"/>
      <c r="KKW11" s="481"/>
      <c r="KKX11" s="481"/>
      <c r="KKY11" s="481"/>
      <c r="KKZ11" s="481"/>
      <c r="KLA11" s="481"/>
      <c r="KLB11" s="481"/>
      <c r="KLC11" s="481"/>
      <c r="KLD11" s="481"/>
      <c r="KLE11" s="481"/>
      <c r="KLF11" s="481"/>
      <c r="KLG11" s="481"/>
      <c r="KLH11" s="481"/>
      <c r="KLI11" s="481"/>
      <c r="KLJ11" s="481"/>
      <c r="KLK11" s="481"/>
      <c r="KLL11" s="481"/>
      <c r="KLM11" s="481"/>
      <c r="KLN11" s="481"/>
      <c r="KLO11" s="481"/>
      <c r="KLP11" s="481"/>
      <c r="KLQ11" s="481"/>
      <c r="KLR11" s="481"/>
      <c r="KLS11" s="481"/>
      <c r="KLT11" s="481"/>
      <c r="KLU11" s="481"/>
      <c r="KLV11" s="481"/>
      <c r="KLW11" s="481"/>
      <c r="KLX11" s="481"/>
      <c r="KLY11" s="481"/>
      <c r="KLZ11" s="481"/>
      <c r="KMA11" s="481"/>
      <c r="KMB11" s="481"/>
      <c r="KMC11" s="481"/>
      <c r="KMD11" s="481"/>
      <c r="KME11" s="481"/>
      <c r="KMF11" s="481"/>
      <c r="KMG11" s="481"/>
      <c r="KMH11" s="481"/>
      <c r="KMI11" s="481"/>
      <c r="KMJ11" s="481"/>
      <c r="KMK11" s="481"/>
      <c r="KML11" s="481"/>
      <c r="KMM11" s="481"/>
      <c r="KMN11" s="481"/>
      <c r="KMO11" s="481"/>
      <c r="KMP11" s="481"/>
      <c r="KMQ11" s="481"/>
      <c r="KMR11" s="481"/>
      <c r="KMS11" s="481"/>
      <c r="KMT11" s="481"/>
      <c r="KMU11" s="481"/>
      <c r="KMV11" s="481"/>
      <c r="KMW11" s="481"/>
      <c r="KMX11" s="481"/>
      <c r="KMY11" s="481"/>
      <c r="KMZ11" s="481"/>
      <c r="KNA11" s="481"/>
      <c r="KNB11" s="481"/>
      <c r="KNC11" s="481"/>
      <c r="KND11" s="481"/>
      <c r="KNE11" s="481"/>
      <c r="KNF11" s="481"/>
      <c r="KNG11" s="481"/>
      <c r="KNH11" s="481"/>
      <c r="KNI11" s="481"/>
      <c r="KNJ11" s="481"/>
      <c r="KNK11" s="481"/>
      <c r="KNL11" s="481"/>
      <c r="KNM11" s="481"/>
      <c r="KNN11" s="481"/>
      <c r="KNO11" s="481"/>
      <c r="KNP11" s="481"/>
      <c r="KNQ11" s="481"/>
      <c r="KNR11" s="481"/>
      <c r="KNS11" s="481"/>
      <c r="KNT11" s="481"/>
      <c r="KNU11" s="481"/>
      <c r="KNV11" s="481"/>
      <c r="KNW11" s="481"/>
      <c r="KNX11" s="481"/>
      <c r="KNY11" s="481"/>
      <c r="KNZ11" s="481"/>
      <c r="KOA11" s="481"/>
      <c r="KOB11" s="481"/>
      <c r="KOC11" s="481"/>
      <c r="KOD11" s="481"/>
      <c r="KOE11" s="481"/>
      <c r="KOF11" s="481"/>
      <c r="KOG11" s="481"/>
      <c r="KOH11" s="481"/>
      <c r="KOI11" s="481"/>
      <c r="KOJ11" s="481"/>
      <c r="KOK11" s="481"/>
      <c r="KOL11" s="481"/>
      <c r="KOM11" s="481"/>
      <c r="KON11" s="481"/>
      <c r="KOO11" s="481"/>
      <c r="KOP11" s="481"/>
      <c r="KOQ11" s="481"/>
      <c r="KOR11" s="481"/>
      <c r="KOS11" s="481"/>
      <c r="KOT11" s="481"/>
      <c r="KOU11" s="481"/>
      <c r="KOV11" s="481"/>
      <c r="KOW11" s="481"/>
      <c r="KOX11" s="481"/>
      <c r="KOY11" s="481"/>
      <c r="KOZ11" s="481"/>
      <c r="KPA11" s="481"/>
      <c r="KPB11" s="481"/>
      <c r="KPC11" s="481"/>
      <c r="KPD11" s="481"/>
      <c r="KPE11" s="481"/>
      <c r="KPF11" s="481"/>
      <c r="KPG11" s="481"/>
      <c r="KPH11" s="481"/>
      <c r="KPI11" s="481"/>
      <c r="KPJ11" s="481"/>
      <c r="KPK11" s="481"/>
      <c r="KPL11" s="481"/>
      <c r="KPM11" s="481"/>
      <c r="KPN11" s="481"/>
      <c r="KPO11" s="481"/>
      <c r="KPP11" s="481"/>
      <c r="KPQ11" s="481"/>
      <c r="KPR11" s="481"/>
      <c r="KPS11" s="481"/>
      <c r="KPT11" s="481"/>
      <c r="KPU11" s="481"/>
      <c r="KPV11" s="481"/>
      <c r="KPW11" s="481"/>
      <c r="KPX11" s="481"/>
      <c r="KPY11" s="481"/>
      <c r="KPZ11" s="481"/>
      <c r="KQA11" s="481"/>
      <c r="KQB11" s="481"/>
      <c r="KQC11" s="481"/>
      <c r="KQD11" s="481"/>
      <c r="KQE11" s="481"/>
      <c r="KQF11" s="481"/>
      <c r="KQG11" s="481"/>
      <c r="KQH11" s="481"/>
      <c r="KQI11" s="481"/>
      <c r="KQJ11" s="481"/>
      <c r="KQK11" s="481"/>
      <c r="KQL11" s="481"/>
      <c r="KQM11" s="481"/>
      <c r="KQN11" s="481"/>
      <c r="KQO11" s="481"/>
      <c r="KQP11" s="481"/>
      <c r="KQQ11" s="481"/>
      <c r="KQR11" s="481"/>
      <c r="KQS11" s="481"/>
      <c r="KQT11" s="481"/>
      <c r="KQU11" s="481"/>
      <c r="KQV11" s="481"/>
      <c r="KQW11" s="481"/>
      <c r="KQX11" s="481"/>
      <c r="KQY11" s="481"/>
      <c r="KQZ11" s="481"/>
      <c r="KRA11" s="481"/>
      <c r="KRB11" s="481"/>
      <c r="KRC11" s="481"/>
      <c r="KRD11" s="481"/>
      <c r="KRE11" s="481"/>
      <c r="KRF11" s="481"/>
      <c r="KRG11" s="481"/>
      <c r="KRH11" s="481"/>
      <c r="KRI11" s="481"/>
      <c r="KRJ11" s="481"/>
      <c r="KRK11" s="481"/>
      <c r="KRL11" s="481"/>
      <c r="KRM11" s="481"/>
      <c r="KRN11" s="481"/>
      <c r="KRO11" s="481"/>
      <c r="KRP11" s="481"/>
      <c r="KRQ11" s="481"/>
      <c r="KRR11" s="481"/>
      <c r="KRS11" s="481"/>
      <c r="KRT11" s="481"/>
      <c r="KRU11" s="481"/>
      <c r="KRV11" s="481"/>
      <c r="KRW11" s="481"/>
      <c r="KRX11" s="481"/>
      <c r="KRY11" s="481"/>
      <c r="KRZ11" s="481"/>
      <c r="KSA11" s="481"/>
      <c r="KSB11" s="481"/>
      <c r="KSC11" s="481"/>
      <c r="KSD11" s="481"/>
      <c r="KSE11" s="481"/>
      <c r="KSF11" s="481"/>
      <c r="KSG11" s="481"/>
      <c r="KSH11" s="481"/>
      <c r="KSI11" s="481"/>
      <c r="KSJ11" s="481"/>
      <c r="KSK11" s="481"/>
      <c r="KSL11" s="481"/>
      <c r="KSM11" s="481"/>
      <c r="KSN11" s="481"/>
      <c r="KSO11" s="481"/>
      <c r="KSP11" s="481"/>
      <c r="KSQ11" s="481"/>
      <c r="KSR11" s="481"/>
      <c r="KSS11" s="481"/>
      <c r="KST11" s="481"/>
      <c r="KSU11" s="481"/>
      <c r="KSV11" s="481"/>
      <c r="KSW11" s="481"/>
      <c r="KSX11" s="481"/>
      <c r="KSY11" s="481"/>
      <c r="KSZ11" s="481"/>
      <c r="KTA11" s="481"/>
      <c r="KTB11" s="481"/>
      <c r="KTC11" s="481"/>
      <c r="KTD11" s="481"/>
      <c r="KTE11" s="481"/>
      <c r="KTF11" s="481"/>
      <c r="KTG11" s="481"/>
      <c r="KTH11" s="481"/>
      <c r="KTI11" s="481"/>
      <c r="KTJ11" s="481"/>
      <c r="KTK11" s="481"/>
      <c r="KTL11" s="481"/>
      <c r="KTM11" s="481"/>
      <c r="KTN11" s="481"/>
      <c r="KTO11" s="481"/>
      <c r="KTP11" s="481"/>
      <c r="KTQ11" s="481"/>
      <c r="KTR11" s="481"/>
      <c r="KTS11" s="481"/>
      <c r="KTT11" s="481"/>
      <c r="KTU11" s="481"/>
      <c r="KTV11" s="481"/>
      <c r="KTW11" s="481"/>
      <c r="KTX11" s="481"/>
      <c r="KTY11" s="481"/>
      <c r="KTZ11" s="481"/>
      <c r="KUA11" s="481"/>
      <c r="KUB11" s="481"/>
      <c r="KUC11" s="481"/>
      <c r="KUD11" s="481"/>
      <c r="KUE11" s="481"/>
      <c r="KUF11" s="481"/>
      <c r="KUG11" s="481"/>
      <c r="KUH11" s="481"/>
      <c r="KUI11" s="481"/>
      <c r="KUJ11" s="481"/>
      <c r="KUK11" s="481"/>
      <c r="KUL11" s="481"/>
      <c r="KUM11" s="481"/>
      <c r="KUN11" s="481"/>
      <c r="KUO11" s="481"/>
      <c r="KUP11" s="481"/>
      <c r="KUQ11" s="481"/>
      <c r="KUR11" s="481"/>
      <c r="KUS11" s="481"/>
      <c r="KUT11" s="481"/>
      <c r="KUU11" s="481"/>
      <c r="KUV11" s="481"/>
      <c r="KUW11" s="481"/>
      <c r="KUX11" s="481"/>
      <c r="KUY11" s="481"/>
      <c r="KUZ11" s="481"/>
      <c r="KVA11" s="481"/>
      <c r="KVB11" s="481"/>
      <c r="KVC11" s="481"/>
      <c r="KVD11" s="481"/>
      <c r="KVE11" s="481"/>
      <c r="KVF11" s="481"/>
      <c r="KVG11" s="481"/>
      <c r="KVH11" s="481"/>
      <c r="KVI11" s="481"/>
      <c r="KVJ11" s="481"/>
      <c r="KVK11" s="481"/>
      <c r="KVL11" s="481"/>
      <c r="KVM11" s="481"/>
      <c r="KVN11" s="481"/>
      <c r="KVO11" s="481"/>
      <c r="KVP11" s="481"/>
      <c r="KVQ11" s="481"/>
      <c r="KVR11" s="481"/>
      <c r="KVS11" s="481"/>
      <c r="KVT11" s="481"/>
      <c r="KVU11" s="481"/>
      <c r="KVV11" s="481"/>
      <c r="KVW11" s="481"/>
      <c r="KVX11" s="481"/>
      <c r="KVY11" s="481"/>
      <c r="KVZ11" s="481"/>
      <c r="KWA11" s="481"/>
      <c r="KWB11" s="481"/>
      <c r="KWC11" s="481"/>
      <c r="KWD11" s="481"/>
      <c r="KWE11" s="481"/>
      <c r="KWF11" s="481"/>
      <c r="KWG11" s="481"/>
      <c r="KWH11" s="481"/>
      <c r="KWI11" s="481"/>
      <c r="KWJ11" s="481"/>
      <c r="KWK11" s="481"/>
      <c r="KWL11" s="481"/>
      <c r="KWM11" s="481"/>
      <c r="KWN11" s="481"/>
      <c r="KWO11" s="481"/>
      <c r="KWP11" s="481"/>
      <c r="KWQ11" s="481"/>
      <c r="KWR11" s="481"/>
      <c r="KWS11" s="481"/>
      <c r="KWT11" s="481"/>
      <c r="KWU11" s="481"/>
      <c r="KWV11" s="481"/>
      <c r="KWW11" s="481"/>
      <c r="KWX11" s="481"/>
      <c r="KWY11" s="481"/>
      <c r="KWZ11" s="481"/>
      <c r="KXA11" s="481"/>
      <c r="KXB11" s="481"/>
      <c r="KXC11" s="481"/>
      <c r="KXD11" s="481"/>
      <c r="KXE11" s="481"/>
      <c r="KXF11" s="481"/>
      <c r="KXG11" s="481"/>
      <c r="KXH11" s="481"/>
      <c r="KXI11" s="481"/>
      <c r="KXJ11" s="481"/>
      <c r="KXK11" s="481"/>
      <c r="KXL11" s="481"/>
      <c r="KXM11" s="481"/>
      <c r="KXN11" s="481"/>
      <c r="KXO11" s="481"/>
      <c r="KXP11" s="481"/>
      <c r="KXQ11" s="481"/>
      <c r="KXR11" s="481"/>
      <c r="KXS11" s="481"/>
      <c r="KXT11" s="481"/>
      <c r="KXU11" s="481"/>
      <c r="KXV11" s="481"/>
      <c r="KXW11" s="481"/>
      <c r="KXX11" s="481"/>
      <c r="KXY11" s="481"/>
      <c r="KXZ11" s="481"/>
      <c r="KYA11" s="481"/>
      <c r="KYB11" s="481"/>
      <c r="KYC11" s="481"/>
      <c r="KYD11" s="481"/>
      <c r="KYE11" s="481"/>
      <c r="KYF11" s="481"/>
      <c r="KYG11" s="481"/>
      <c r="KYH11" s="481"/>
      <c r="KYI11" s="481"/>
      <c r="KYJ11" s="481"/>
      <c r="KYK11" s="481"/>
      <c r="KYL11" s="481"/>
      <c r="KYM11" s="481"/>
      <c r="KYN11" s="481"/>
      <c r="KYO11" s="481"/>
      <c r="KYP11" s="481"/>
      <c r="KYQ11" s="481"/>
      <c r="KYR11" s="481"/>
      <c r="KYS11" s="481"/>
      <c r="KYT11" s="481"/>
      <c r="KYU11" s="481"/>
      <c r="KYV11" s="481"/>
      <c r="KYW11" s="481"/>
      <c r="KYX11" s="481"/>
      <c r="KYY11" s="481"/>
      <c r="KYZ11" s="481"/>
      <c r="KZA11" s="481"/>
      <c r="KZB11" s="481"/>
      <c r="KZC11" s="481"/>
      <c r="KZD11" s="481"/>
      <c r="KZE11" s="481"/>
      <c r="KZF11" s="481"/>
      <c r="KZG11" s="481"/>
      <c r="KZH11" s="481"/>
      <c r="KZI11" s="481"/>
      <c r="KZJ11" s="481"/>
      <c r="KZK11" s="481"/>
      <c r="KZL11" s="481"/>
      <c r="KZM11" s="481"/>
      <c r="KZN11" s="481"/>
      <c r="KZO11" s="481"/>
      <c r="KZP11" s="481"/>
      <c r="KZQ11" s="481"/>
      <c r="KZR11" s="481"/>
      <c r="KZS11" s="481"/>
      <c r="KZT11" s="481"/>
      <c r="KZU11" s="481"/>
      <c r="KZV11" s="481"/>
      <c r="KZW11" s="481"/>
      <c r="KZX11" s="481"/>
      <c r="KZY11" s="481"/>
      <c r="KZZ11" s="481"/>
      <c r="LAA11" s="481"/>
      <c r="LAB11" s="481"/>
      <c r="LAC11" s="481"/>
      <c r="LAD11" s="481"/>
      <c r="LAE11" s="481"/>
      <c r="LAF11" s="481"/>
      <c r="LAG11" s="481"/>
      <c r="LAH11" s="481"/>
      <c r="LAI11" s="481"/>
      <c r="LAJ11" s="481"/>
      <c r="LAK11" s="481"/>
      <c r="LAL11" s="481"/>
      <c r="LAM11" s="481"/>
      <c r="LAN11" s="481"/>
      <c r="LAO11" s="481"/>
      <c r="LAP11" s="481"/>
      <c r="LAQ11" s="481"/>
      <c r="LAR11" s="481"/>
      <c r="LAS11" s="481"/>
      <c r="LAT11" s="481"/>
      <c r="LAU11" s="481"/>
      <c r="LAV11" s="481"/>
      <c r="LAW11" s="481"/>
      <c r="LAX11" s="481"/>
      <c r="LAY11" s="481"/>
      <c r="LAZ11" s="481"/>
      <c r="LBA11" s="481"/>
      <c r="LBB11" s="481"/>
      <c r="LBC11" s="481"/>
      <c r="LBD11" s="481"/>
      <c r="LBE11" s="481"/>
      <c r="LBF11" s="481"/>
      <c r="LBG11" s="481"/>
      <c r="LBH11" s="481"/>
      <c r="LBI11" s="481"/>
      <c r="LBJ11" s="481"/>
      <c r="LBK11" s="481"/>
      <c r="LBL11" s="481"/>
      <c r="LBM11" s="481"/>
      <c r="LBN11" s="481"/>
      <c r="LBO11" s="481"/>
      <c r="LBP11" s="481"/>
      <c r="LBQ11" s="481"/>
      <c r="LBR11" s="481"/>
      <c r="LBS11" s="481"/>
      <c r="LBT11" s="481"/>
      <c r="LBU11" s="481"/>
      <c r="LBV11" s="481"/>
      <c r="LBW11" s="481"/>
      <c r="LBX11" s="481"/>
      <c r="LBY11" s="481"/>
      <c r="LBZ11" s="481"/>
      <c r="LCA11" s="481"/>
      <c r="LCB11" s="481"/>
      <c r="LCC11" s="481"/>
      <c r="LCD11" s="481"/>
      <c r="LCE11" s="481"/>
      <c r="LCF11" s="481"/>
      <c r="LCG11" s="481"/>
      <c r="LCH11" s="481"/>
      <c r="LCI11" s="481"/>
      <c r="LCJ11" s="481"/>
      <c r="LCK11" s="481"/>
      <c r="LCL11" s="481"/>
      <c r="LCM11" s="481"/>
      <c r="LCN11" s="481"/>
      <c r="LCO11" s="481"/>
      <c r="LCP11" s="481"/>
      <c r="LCQ11" s="481"/>
      <c r="LCR11" s="481"/>
      <c r="LCS11" s="481"/>
      <c r="LCT11" s="481"/>
      <c r="LCU11" s="481"/>
      <c r="LCV11" s="481"/>
      <c r="LCW11" s="481"/>
      <c r="LCX11" s="481"/>
      <c r="LCY11" s="481"/>
      <c r="LCZ11" s="481"/>
      <c r="LDA11" s="481"/>
      <c r="LDB11" s="481"/>
      <c r="LDC11" s="481"/>
      <c r="LDD11" s="481"/>
      <c r="LDE11" s="481"/>
      <c r="LDF11" s="481"/>
      <c r="LDG11" s="481"/>
      <c r="LDH11" s="481"/>
      <c r="LDI11" s="481"/>
      <c r="LDJ11" s="481"/>
      <c r="LDK11" s="481"/>
      <c r="LDL11" s="481"/>
      <c r="LDM11" s="481"/>
      <c r="LDN11" s="481"/>
      <c r="LDO11" s="481"/>
      <c r="LDP11" s="481"/>
      <c r="LDQ11" s="481"/>
      <c r="LDR11" s="481"/>
      <c r="LDS11" s="481"/>
      <c r="LDT11" s="481"/>
      <c r="LDU11" s="481"/>
      <c r="LDV11" s="481"/>
      <c r="LDW11" s="481"/>
      <c r="LDX11" s="481"/>
      <c r="LDY11" s="481"/>
      <c r="LDZ11" s="481"/>
      <c r="LEA11" s="481"/>
      <c r="LEB11" s="481"/>
      <c r="LEC11" s="481"/>
      <c r="LED11" s="481"/>
      <c r="LEE11" s="481"/>
      <c r="LEF11" s="481"/>
      <c r="LEG11" s="481"/>
      <c r="LEH11" s="481"/>
      <c r="LEI11" s="481"/>
      <c r="LEJ11" s="481"/>
      <c r="LEK11" s="481"/>
      <c r="LEL11" s="481"/>
      <c r="LEM11" s="481"/>
      <c r="LEN11" s="481"/>
      <c r="LEO11" s="481"/>
      <c r="LEP11" s="481"/>
      <c r="LEQ11" s="481"/>
      <c r="LER11" s="481"/>
      <c r="LES11" s="481"/>
      <c r="LET11" s="481"/>
      <c r="LEU11" s="481"/>
      <c r="LEV11" s="481"/>
      <c r="LEW11" s="481"/>
      <c r="LEX11" s="481"/>
      <c r="LEY11" s="481"/>
      <c r="LEZ11" s="481"/>
      <c r="LFA11" s="481"/>
      <c r="LFB11" s="481"/>
      <c r="LFC11" s="481"/>
      <c r="LFD11" s="481"/>
      <c r="LFE11" s="481"/>
      <c r="LFF11" s="481"/>
      <c r="LFG11" s="481"/>
      <c r="LFH11" s="481"/>
      <c r="LFI11" s="481"/>
      <c r="LFJ11" s="481"/>
      <c r="LFK11" s="481"/>
      <c r="LFL11" s="481"/>
      <c r="LFM11" s="481"/>
      <c r="LFN11" s="481"/>
      <c r="LFO11" s="481"/>
      <c r="LFP11" s="481"/>
      <c r="LFQ11" s="481"/>
      <c r="LFR11" s="481"/>
      <c r="LFS11" s="481"/>
      <c r="LFT11" s="481"/>
      <c r="LFU11" s="481"/>
      <c r="LFV11" s="481"/>
      <c r="LFW11" s="481"/>
      <c r="LFX11" s="481"/>
      <c r="LFY11" s="481"/>
      <c r="LFZ11" s="481"/>
      <c r="LGA11" s="481"/>
      <c r="LGB11" s="481"/>
      <c r="LGC11" s="481"/>
      <c r="LGD11" s="481"/>
      <c r="LGE11" s="481"/>
      <c r="LGF11" s="481"/>
      <c r="LGG11" s="481"/>
      <c r="LGH11" s="481"/>
      <c r="LGI11" s="481"/>
      <c r="LGJ11" s="481"/>
      <c r="LGK11" s="481"/>
      <c r="LGL11" s="481"/>
      <c r="LGM11" s="481"/>
      <c r="LGN11" s="481"/>
      <c r="LGO11" s="481"/>
      <c r="LGP11" s="481"/>
      <c r="LGQ11" s="481"/>
      <c r="LGR11" s="481"/>
      <c r="LGS11" s="481"/>
      <c r="LGT11" s="481"/>
      <c r="LGU11" s="481"/>
      <c r="LGV11" s="481"/>
      <c r="LGW11" s="481"/>
      <c r="LGX11" s="481"/>
      <c r="LGY11" s="481"/>
      <c r="LGZ11" s="481"/>
      <c r="LHA11" s="481"/>
      <c r="LHB11" s="481"/>
      <c r="LHC11" s="481"/>
      <c r="LHD11" s="481"/>
      <c r="LHE11" s="481"/>
      <c r="LHF11" s="481"/>
      <c r="LHG11" s="481"/>
      <c r="LHH11" s="481"/>
      <c r="LHI11" s="481"/>
      <c r="LHJ11" s="481"/>
      <c r="LHK11" s="481"/>
      <c r="LHL11" s="481"/>
      <c r="LHM11" s="481"/>
      <c r="LHN11" s="481"/>
      <c r="LHO11" s="481"/>
      <c r="LHP11" s="481"/>
      <c r="LHQ11" s="481"/>
      <c r="LHR11" s="481"/>
      <c r="LHS11" s="481"/>
      <c r="LHT11" s="481"/>
      <c r="LHU11" s="481"/>
      <c r="LHV11" s="481"/>
      <c r="LHW11" s="481"/>
      <c r="LHX11" s="481"/>
      <c r="LHY11" s="481"/>
      <c r="LHZ11" s="481"/>
      <c r="LIA11" s="481"/>
      <c r="LIB11" s="481"/>
      <c r="LIC11" s="481"/>
      <c r="LID11" s="481"/>
      <c r="LIE11" s="481"/>
      <c r="LIF11" s="481"/>
      <c r="LIG11" s="481"/>
      <c r="LIH11" s="481"/>
      <c r="LII11" s="481"/>
      <c r="LIJ11" s="481"/>
      <c r="LIK11" s="481"/>
      <c r="LIL11" s="481"/>
      <c r="LIM11" s="481"/>
      <c r="LIN11" s="481"/>
      <c r="LIO11" s="481"/>
      <c r="LIP11" s="481"/>
      <c r="LIQ11" s="481"/>
      <c r="LIR11" s="481"/>
      <c r="LIS11" s="481"/>
      <c r="LIT11" s="481"/>
      <c r="LIU11" s="481"/>
      <c r="LIV11" s="481"/>
      <c r="LIW11" s="481"/>
      <c r="LIX11" s="481"/>
      <c r="LIY11" s="481"/>
      <c r="LIZ11" s="481"/>
      <c r="LJA11" s="481"/>
      <c r="LJB11" s="481"/>
      <c r="LJC11" s="481"/>
      <c r="LJD11" s="481"/>
      <c r="LJE11" s="481"/>
      <c r="LJF11" s="481"/>
      <c r="LJG11" s="481"/>
      <c r="LJH11" s="481"/>
      <c r="LJI11" s="481"/>
      <c r="LJJ11" s="481"/>
      <c r="LJK11" s="481"/>
      <c r="LJL11" s="481"/>
      <c r="LJM11" s="481"/>
      <c r="LJN11" s="481"/>
      <c r="LJO11" s="481"/>
      <c r="LJP11" s="481"/>
      <c r="LJQ11" s="481"/>
      <c r="LJR11" s="481"/>
      <c r="LJS11" s="481"/>
      <c r="LJT11" s="481"/>
      <c r="LJU11" s="481"/>
      <c r="LJV11" s="481"/>
      <c r="LJW11" s="481"/>
      <c r="LJX11" s="481"/>
      <c r="LJY11" s="481"/>
      <c r="LJZ11" s="481"/>
      <c r="LKA11" s="481"/>
      <c r="LKB11" s="481"/>
      <c r="LKC11" s="481"/>
      <c r="LKD11" s="481"/>
      <c r="LKE11" s="481"/>
      <c r="LKF11" s="481"/>
      <c r="LKG11" s="481"/>
      <c r="LKH11" s="481"/>
      <c r="LKI11" s="481"/>
      <c r="LKJ11" s="481"/>
      <c r="LKK11" s="481"/>
      <c r="LKL11" s="481"/>
      <c r="LKM11" s="481"/>
      <c r="LKN11" s="481"/>
      <c r="LKO11" s="481"/>
      <c r="LKP11" s="481"/>
      <c r="LKQ11" s="481"/>
      <c r="LKR11" s="481"/>
      <c r="LKS11" s="481"/>
      <c r="LKT11" s="481"/>
      <c r="LKU11" s="481"/>
      <c r="LKV11" s="481"/>
      <c r="LKW11" s="481"/>
      <c r="LKX11" s="481"/>
      <c r="LKY11" s="481"/>
      <c r="LKZ11" s="481"/>
      <c r="LLA11" s="481"/>
      <c r="LLB11" s="481"/>
      <c r="LLC11" s="481"/>
      <c r="LLD11" s="481"/>
      <c r="LLE11" s="481"/>
      <c r="LLF11" s="481"/>
      <c r="LLG11" s="481"/>
      <c r="LLH11" s="481"/>
      <c r="LLI11" s="481"/>
      <c r="LLJ11" s="481"/>
      <c r="LLK11" s="481"/>
      <c r="LLL11" s="481"/>
      <c r="LLM11" s="481"/>
      <c r="LLN11" s="481"/>
      <c r="LLO11" s="481"/>
      <c r="LLP11" s="481"/>
      <c r="LLQ11" s="481"/>
      <c r="LLR11" s="481"/>
      <c r="LLS11" s="481"/>
      <c r="LLT11" s="481"/>
      <c r="LLU11" s="481"/>
      <c r="LLV11" s="481"/>
      <c r="LLW11" s="481"/>
      <c r="LLX11" s="481"/>
      <c r="LLY11" s="481"/>
      <c r="LLZ11" s="481"/>
      <c r="LMA11" s="481"/>
      <c r="LMB11" s="481"/>
      <c r="LMC11" s="481"/>
      <c r="LMD11" s="481"/>
      <c r="LME11" s="481"/>
      <c r="LMF11" s="481"/>
      <c r="LMG11" s="481"/>
      <c r="LMH11" s="481"/>
      <c r="LMI11" s="481"/>
      <c r="LMJ11" s="481"/>
      <c r="LMK11" s="481"/>
      <c r="LML11" s="481"/>
      <c r="LMM11" s="481"/>
      <c r="LMN11" s="481"/>
      <c r="LMO11" s="481"/>
      <c r="LMP11" s="481"/>
      <c r="LMQ11" s="481"/>
      <c r="LMR11" s="481"/>
      <c r="LMS11" s="481"/>
      <c r="LMT11" s="481"/>
      <c r="LMU11" s="481"/>
      <c r="LMV11" s="481"/>
      <c r="LMW11" s="481"/>
      <c r="LMX11" s="481"/>
      <c r="LMY11" s="481"/>
      <c r="LMZ11" s="481"/>
      <c r="LNA11" s="481"/>
      <c r="LNB11" s="481"/>
      <c r="LNC11" s="481"/>
      <c r="LND11" s="481"/>
      <c r="LNE11" s="481"/>
      <c r="LNF11" s="481"/>
      <c r="LNG11" s="481"/>
      <c r="LNH11" s="481"/>
      <c r="LNI11" s="481"/>
      <c r="LNJ11" s="481"/>
      <c r="LNK11" s="481"/>
      <c r="LNL11" s="481"/>
      <c r="LNM11" s="481"/>
      <c r="LNN11" s="481"/>
      <c r="LNO11" s="481"/>
      <c r="LNP11" s="481"/>
      <c r="LNQ11" s="481"/>
      <c r="LNR11" s="481"/>
      <c r="LNS11" s="481"/>
      <c r="LNT11" s="481"/>
      <c r="LNU11" s="481"/>
      <c r="LNV11" s="481"/>
      <c r="LNW11" s="481"/>
      <c r="LNX11" s="481"/>
      <c r="LNY11" s="481"/>
      <c r="LNZ11" s="481"/>
      <c r="LOA11" s="481"/>
      <c r="LOB11" s="481"/>
      <c r="LOC11" s="481"/>
      <c r="LOD11" s="481"/>
      <c r="LOE11" s="481"/>
      <c r="LOF11" s="481"/>
      <c r="LOG11" s="481"/>
      <c r="LOH11" s="481"/>
      <c r="LOI11" s="481"/>
      <c r="LOJ11" s="481"/>
      <c r="LOK11" s="481"/>
      <c r="LOL11" s="481"/>
      <c r="LOM11" s="481"/>
      <c r="LON11" s="481"/>
      <c r="LOO11" s="481"/>
      <c r="LOP11" s="481"/>
      <c r="LOQ11" s="481"/>
      <c r="LOR11" s="481"/>
      <c r="LOS11" s="481"/>
      <c r="LOT11" s="481"/>
      <c r="LOU11" s="481"/>
      <c r="LOV11" s="481"/>
      <c r="LOW11" s="481"/>
      <c r="LOX11" s="481"/>
      <c r="LOY11" s="481"/>
      <c r="LOZ11" s="481"/>
      <c r="LPA11" s="481"/>
      <c r="LPB11" s="481"/>
      <c r="LPC11" s="481"/>
      <c r="LPD11" s="481"/>
      <c r="LPE11" s="481"/>
      <c r="LPF11" s="481"/>
      <c r="LPG11" s="481"/>
      <c r="LPH11" s="481"/>
      <c r="LPI11" s="481"/>
      <c r="LPJ11" s="481"/>
      <c r="LPK11" s="481"/>
      <c r="LPL11" s="481"/>
      <c r="LPM11" s="481"/>
      <c r="LPN11" s="481"/>
      <c r="LPO11" s="481"/>
      <c r="LPP11" s="481"/>
      <c r="LPQ11" s="481"/>
      <c r="LPR11" s="481"/>
      <c r="LPS11" s="481"/>
      <c r="LPT11" s="481"/>
      <c r="LPU11" s="481"/>
      <c r="LPV11" s="481"/>
      <c r="LPW11" s="481"/>
      <c r="LPX11" s="481"/>
      <c r="LPY11" s="481"/>
      <c r="LPZ11" s="481"/>
      <c r="LQA11" s="481"/>
      <c r="LQB11" s="481"/>
      <c r="LQC11" s="481"/>
      <c r="LQD11" s="481"/>
      <c r="LQE11" s="481"/>
      <c r="LQF11" s="481"/>
      <c r="LQG11" s="481"/>
      <c r="LQH11" s="481"/>
      <c r="LQI11" s="481"/>
      <c r="LQJ11" s="481"/>
      <c r="LQK11" s="481"/>
      <c r="LQL11" s="481"/>
      <c r="LQM11" s="481"/>
      <c r="LQN11" s="481"/>
      <c r="LQO11" s="481"/>
      <c r="LQP11" s="481"/>
      <c r="LQQ11" s="481"/>
      <c r="LQR11" s="481"/>
      <c r="LQS11" s="481"/>
      <c r="LQT11" s="481"/>
      <c r="LQU11" s="481"/>
      <c r="LQV11" s="481"/>
      <c r="LQW11" s="481"/>
      <c r="LQX11" s="481"/>
      <c r="LQY11" s="481"/>
      <c r="LQZ11" s="481"/>
      <c r="LRA11" s="481"/>
      <c r="LRB11" s="481"/>
      <c r="LRC11" s="481"/>
      <c r="LRD11" s="481"/>
      <c r="LRE11" s="481"/>
      <c r="LRF11" s="481"/>
      <c r="LRG11" s="481"/>
      <c r="LRH11" s="481"/>
      <c r="LRI11" s="481"/>
      <c r="LRJ11" s="481"/>
      <c r="LRK11" s="481"/>
      <c r="LRL11" s="481"/>
      <c r="LRM11" s="481"/>
      <c r="LRN11" s="481"/>
      <c r="LRO11" s="481"/>
      <c r="LRP11" s="481"/>
      <c r="LRQ11" s="481"/>
      <c r="LRR11" s="481"/>
      <c r="LRS11" s="481"/>
      <c r="LRT11" s="481"/>
      <c r="LRU11" s="481"/>
      <c r="LRV11" s="481"/>
      <c r="LRW11" s="481"/>
      <c r="LRX11" s="481"/>
      <c r="LRY11" s="481"/>
      <c r="LRZ11" s="481"/>
      <c r="LSA11" s="481"/>
      <c r="LSB11" s="481"/>
      <c r="LSC11" s="481"/>
      <c r="LSD11" s="481"/>
      <c r="LSE11" s="481"/>
      <c r="LSF11" s="481"/>
      <c r="LSG11" s="481"/>
      <c r="LSH11" s="481"/>
      <c r="LSI11" s="481"/>
      <c r="LSJ11" s="481"/>
      <c r="LSK11" s="481"/>
      <c r="LSL11" s="481"/>
      <c r="LSM11" s="481"/>
      <c r="LSN11" s="481"/>
      <c r="LSO11" s="481"/>
      <c r="LSP11" s="481"/>
      <c r="LSQ11" s="481"/>
      <c r="LSR11" s="481"/>
      <c r="LSS11" s="481"/>
      <c r="LST11" s="481"/>
      <c r="LSU11" s="481"/>
      <c r="LSV11" s="481"/>
      <c r="LSW11" s="481"/>
      <c r="LSX11" s="481"/>
      <c r="LSY11" s="481"/>
      <c r="LSZ11" s="481"/>
      <c r="LTA11" s="481"/>
      <c r="LTB11" s="481"/>
      <c r="LTC11" s="481"/>
      <c r="LTD11" s="481"/>
      <c r="LTE11" s="481"/>
      <c r="LTF11" s="481"/>
      <c r="LTG11" s="481"/>
      <c r="LTH11" s="481"/>
      <c r="LTI11" s="481"/>
      <c r="LTJ11" s="481"/>
      <c r="LTK11" s="481"/>
      <c r="LTL11" s="481"/>
      <c r="LTM11" s="481"/>
      <c r="LTN11" s="481"/>
      <c r="LTO11" s="481"/>
      <c r="LTP11" s="481"/>
      <c r="LTQ11" s="481"/>
      <c r="LTR11" s="481"/>
      <c r="LTS11" s="481"/>
      <c r="LTT11" s="481"/>
      <c r="LTU11" s="481"/>
      <c r="LTV11" s="481"/>
      <c r="LTW11" s="481"/>
      <c r="LTX11" s="481"/>
      <c r="LTY11" s="481"/>
      <c r="LTZ11" s="481"/>
      <c r="LUA11" s="481"/>
      <c r="LUB11" s="481"/>
      <c r="LUC11" s="481"/>
      <c r="LUD11" s="481"/>
      <c r="LUE11" s="481"/>
      <c r="LUF11" s="481"/>
      <c r="LUG11" s="481"/>
      <c r="LUH11" s="481"/>
      <c r="LUI11" s="481"/>
      <c r="LUJ11" s="481"/>
      <c r="LUK11" s="481"/>
      <c r="LUL11" s="481"/>
      <c r="LUM11" s="481"/>
      <c r="LUN11" s="481"/>
      <c r="LUO11" s="481"/>
      <c r="LUP11" s="481"/>
      <c r="LUQ11" s="481"/>
      <c r="LUR11" s="481"/>
      <c r="LUS11" s="481"/>
      <c r="LUT11" s="481"/>
      <c r="LUU11" s="481"/>
      <c r="LUV11" s="481"/>
      <c r="LUW11" s="481"/>
      <c r="LUX11" s="481"/>
      <c r="LUY11" s="481"/>
      <c r="LUZ11" s="481"/>
      <c r="LVA11" s="481"/>
      <c r="LVB11" s="481"/>
      <c r="LVC11" s="481"/>
      <c r="LVD11" s="481"/>
      <c r="LVE11" s="481"/>
      <c r="LVF11" s="481"/>
      <c r="LVG11" s="481"/>
      <c r="LVH11" s="481"/>
      <c r="LVI11" s="481"/>
      <c r="LVJ11" s="481"/>
      <c r="LVK11" s="481"/>
      <c r="LVL11" s="481"/>
      <c r="LVM11" s="481"/>
      <c r="LVN11" s="481"/>
      <c r="LVO11" s="481"/>
      <c r="LVP11" s="481"/>
      <c r="LVQ11" s="481"/>
      <c r="LVR11" s="481"/>
      <c r="LVS11" s="481"/>
      <c r="LVT11" s="481"/>
      <c r="LVU11" s="481"/>
      <c r="LVV11" s="481"/>
      <c r="LVW11" s="481"/>
      <c r="LVX11" s="481"/>
      <c r="LVY11" s="481"/>
      <c r="LVZ11" s="481"/>
      <c r="LWA11" s="481"/>
      <c r="LWB11" s="481"/>
      <c r="LWC11" s="481"/>
      <c r="LWD11" s="481"/>
      <c r="LWE11" s="481"/>
      <c r="LWF11" s="481"/>
      <c r="LWG11" s="481"/>
      <c r="LWH11" s="481"/>
      <c r="LWI11" s="481"/>
      <c r="LWJ11" s="481"/>
      <c r="LWK11" s="481"/>
      <c r="LWL11" s="481"/>
      <c r="LWM11" s="481"/>
      <c r="LWN11" s="481"/>
      <c r="LWO11" s="481"/>
      <c r="LWP11" s="481"/>
      <c r="LWQ11" s="481"/>
      <c r="LWR11" s="481"/>
      <c r="LWS11" s="481"/>
      <c r="LWT11" s="481"/>
      <c r="LWU11" s="481"/>
      <c r="LWV11" s="481"/>
      <c r="LWW11" s="481"/>
      <c r="LWX11" s="481"/>
      <c r="LWY11" s="481"/>
      <c r="LWZ11" s="481"/>
      <c r="LXA11" s="481"/>
      <c r="LXB11" s="481"/>
      <c r="LXC11" s="481"/>
      <c r="LXD11" s="481"/>
      <c r="LXE11" s="481"/>
      <c r="LXF11" s="481"/>
      <c r="LXG11" s="481"/>
      <c r="LXH11" s="481"/>
      <c r="LXI11" s="481"/>
      <c r="LXJ11" s="481"/>
      <c r="LXK11" s="481"/>
      <c r="LXL11" s="481"/>
      <c r="LXM11" s="481"/>
      <c r="LXN11" s="481"/>
      <c r="LXO11" s="481"/>
      <c r="LXP11" s="481"/>
      <c r="LXQ11" s="481"/>
      <c r="LXR11" s="481"/>
      <c r="LXS11" s="481"/>
      <c r="LXT11" s="481"/>
      <c r="LXU11" s="481"/>
      <c r="LXV11" s="481"/>
      <c r="LXW11" s="481"/>
      <c r="LXX11" s="481"/>
      <c r="LXY11" s="481"/>
      <c r="LXZ11" s="481"/>
      <c r="LYA11" s="481"/>
      <c r="LYB11" s="481"/>
      <c r="LYC11" s="481"/>
      <c r="LYD11" s="481"/>
      <c r="LYE11" s="481"/>
      <c r="LYF11" s="481"/>
      <c r="LYG11" s="481"/>
      <c r="LYH11" s="481"/>
      <c r="LYI11" s="481"/>
      <c r="LYJ11" s="481"/>
      <c r="LYK11" s="481"/>
      <c r="LYL11" s="481"/>
      <c r="LYM11" s="481"/>
      <c r="LYN11" s="481"/>
      <c r="LYO11" s="481"/>
      <c r="LYP11" s="481"/>
      <c r="LYQ11" s="481"/>
      <c r="LYR11" s="481"/>
      <c r="LYS11" s="481"/>
      <c r="LYT11" s="481"/>
      <c r="LYU11" s="481"/>
      <c r="LYV11" s="481"/>
      <c r="LYW11" s="481"/>
      <c r="LYX11" s="481"/>
      <c r="LYY11" s="481"/>
      <c r="LYZ11" s="481"/>
      <c r="LZA11" s="481"/>
      <c r="LZB11" s="481"/>
      <c r="LZC11" s="481"/>
      <c r="LZD11" s="481"/>
      <c r="LZE11" s="481"/>
      <c r="LZF11" s="481"/>
      <c r="LZG11" s="481"/>
      <c r="LZH11" s="481"/>
      <c r="LZI11" s="481"/>
      <c r="LZJ11" s="481"/>
      <c r="LZK11" s="481"/>
      <c r="LZL11" s="481"/>
      <c r="LZM11" s="481"/>
      <c r="LZN11" s="481"/>
      <c r="LZO11" s="481"/>
      <c r="LZP11" s="481"/>
      <c r="LZQ11" s="481"/>
      <c r="LZR11" s="481"/>
      <c r="LZS11" s="481"/>
      <c r="LZT11" s="481"/>
      <c r="LZU11" s="481"/>
      <c r="LZV11" s="481"/>
      <c r="LZW11" s="481"/>
      <c r="LZX11" s="481"/>
      <c r="LZY11" s="481"/>
      <c r="LZZ11" s="481"/>
      <c r="MAA11" s="481"/>
      <c r="MAB11" s="481"/>
      <c r="MAC11" s="481"/>
      <c r="MAD11" s="481"/>
      <c r="MAE11" s="481"/>
      <c r="MAF11" s="481"/>
      <c r="MAG11" s="481"/>
      <c r="MAH11" s="481"/>
      <c r="MAI11" s="481"/>
      <c r="MAJ11" s="481"/>
      <c r="MAK11" s="481"/>
      <c r="MAL11" s="481"/>
      <c r="MAM11" s="481"/>
      <c r="MAN11" s="481"/>
      <c r="MAO11" s="481"/>
      <c r="MAP11" s="481"/>
      <c r="MAQ11" s="481"/>
      <c r="MAR11" s="481"/>
      <c r="MAS11" s="481"/>
      <c r="MAT11" s="481"/>
      <c r="MAU11" s="481"/>
      <c r="MAV11" s="481"/>
      <c r="MAW11" s="481"/>
      <c r="MAX11" s="481"/>
      <c r="MAY11" s="481"/>
      <c r="MAZ11" s="481"/>
      <c r="MBA11" s="481"/>
      <c r="MBB11" s="481"/>
      <c r="MBC11" s="481"/>
      <c r="MBD11" s="481"/>
      <c r="MBE11" s="481"/>
      <c r="MBF11" s="481"/>
      <c r="MBG11" s="481"/>
      <c r="MBH11" s="481"/>
      <c r="MBI11" s="481"/>
      <c r="MBJ11" s="481"/>
      <c r="MBK11" s="481"/>
      <c r="MBL11" s="481"/>
      <c r="MBM11" s="481"/>
      <c r="MBN11" s="481"/>
      <c r="MBO11" s="481"/>
      <c r="MBP11" s="481"/>
      <c r="MBQ11" s="481"/>
      <c r="MBR11" s="481"/>
      <c r="MBS11" s="481"/>
      <c r="MBT11" s="481"/>
      <c r="MBU11" s="481"/>
      <c r="MBV11" s="481"/>
      <c r="MBW11" s="481"/>
      <c r="MBX11" s="481"/>
      <c r="MBY11" s="481"/>
      <c r="MBZ11" s="481"/>
      <c r="MCA11" s="481"/>
      <c r="MCB11" s="481"/>
      <c r="MCC11" s="481"/>
      <c r="MCD11" s="481"/>
      <c r="MCE11" s="481"/>
      <c r="MCF11" s="481"/>
      <c r="MCG11" s="481"/>
      <c r="MCH11" s="481"/>
      <c r="MCI11" s="481"/>
      <c r="MCJ11" s="481"/>
      <c r="MCK11" s="481"/>
      <c r="MCL11" s="481"/>
      <c r="MCM11" s="481"/>
      <c r="MCN11" s="481"/>
      <c r="MCO11" s="481"/>
      <c r="MCP11" s="481"/>
      <c r="MCQ11" s="481"/>
      <c r="MCR11" s="481"/>
      <c r="MCS11" s="481"/>
      <c r="MCT11" s="481"/>
      <c r="MCU11" s="481"/>
      <c r="MCV11" s="481"/>
      <c r="MCW11" s="481"/>
      <c r="MCX11" s="481"/>
      <c r="MCY11" s="481"/>
      <c r="MCZ11" s="481"/>
      <c r="MDA11" s="481"/>
      <c r="MDB11" s="481"/>
      <c r="MDC11" s="481"/>
      <c r="MDD11" s="481"/>
      <c r="MDE11" s="481"/>
      <c r="MDF11" s="481"/>
      <c r="MDG11" s="481"/>
      <c r="MDH11" s="481"/>
      <c r="MDI11" s="481"/>
      <c r="MDJ11" s="481"/>
      <c r="MDK11" s="481"/>
      <c r="MDL11" s="481"/>
      <c r="MDM11" s="481"/>
      <c r="MDN11" s="481"/>
      <c r="MDO11" s="481"/>
      <c r="MDP11" s="481"/>
      <c r="MDQ11" s="481"/>
      <c r="MDR11" s="481"/>
      <c r="MDS11" s="481"/>
      <c r="MDT11" s="481"/>
      <c r="MDU11" s="481"/>
      <c r="MDV11" s="481"/>
      <c r="MDW11" s="481"/>
      <c r="MDX11" s="481"/>
      <c r="MDY11" s="481"/>
      <c r="MDZ11" s="481"/>
      <c r="MEA11" s="481"/>
      <c r="MEB11" s="481"/>
      <c r="MEC11" s="481"/>
      <c r="MED11" s="481"/>
      <c r="MEE11" s="481"/>
      <c r="MEF11" s="481"/>
      <c r="MEG11" s="481"/>
      <c r="MEH11" s="481"/>
      <c r="MEI11" s="481"/>
      <c r="MEJ11" s="481"/>
      <c r="MEK11" s="481"/>
      <c r="MEL11" s="481"/>
      <c r="MEM11" s="481"/>
      <c r="MEN11" s="481"/>
      <c r="MEO11" s="481"/>
      <c r="MEP11" s="481"/>
      <c r="MEQ11" s="481"/>
      <c r="MER11" s="481"/>
      <c r="MES11" s="481"/>
      <c r="MET11" s="481"/>
      <c r="MEU11" s="481"/>
      <c r="MEV11" s="481"/>
      <c r="MEW11" s="481"/>
      <c r="MEX11" s="481"/>
      <c r="MEY11" s="481"/>
      <c r="MEZ11" s="481"/>
      <c r="MFA11" s="481"/>
      <c r="MFB11" s="481"/>
      <c r="MFC11" s="481"/>
      <c r="MFD11" s="481"/>
      <c r="MFE11" s="481"/>
      <c r="MFF11" s="481"/>
      <c r="MFG11" s="481"/>
      <c r="MFH11" s="481"/>
      <c r="MFI11" s="481"/>
      <c r="MFJ11" s="481"/>
      <c r="MFK11" s="481"/>
      <c r="MFL11" s="481"/>
      <c r="MFM11" s="481"/>
      <c r="MFN11" s="481"/>
      <c r="MFO11" s="481"/>
      <c r="MFP11" s="481"/>
      <c r="MFQ11" s="481"/>
      <c r="MFR11" s="481"/>
      <c r="MFS11" s="481"/>
      <c r="MFT11" s="481"/>
      <c r="MFU11" s="481"/>
      <c r="MFV11" s="481"/>
      <c r="MFW11" s="481"/>
      <c r="MFX11" s="481"/>
      <c r="MFY11" s="481"/>
      <c r="MFZ11" s="481"/>
      <c r="MGA11" s="481"/>
      <c r="MGB11" s="481"/>
      <c r="MGC11" s="481"/>
      <c r="MGD11" s="481"/>
      <c r="MGE11" s="481"/>
      <c r="MGF11" s="481"/>
      <c r="MGG11" s="481"/>
      <c r="MGH11" s="481"/>
      <c r="MGI11" s="481"/>
      <c r="MGJ11" s="481"/>
      <c r="MGK11" s="481"/>
      <c r="MGL11" s="481"/>
      <c r="MGM11" s="481"/>
      <c r="MGN11" s="481"/>
      <c r="MGO11" s="481"/>
      <c r="MGP11" s="481"/>
      <c r="MGQ11" s="481"/>
      <c r="MGR11" s="481"/>
      <c r="MGS11" s="481"/>
      <c r="MGT11" s="481"/>
      <c r="MGU11" s="481"/>
      <c r="MGV11" s="481"/>
      <c r="MGW11" s="481"/>
      <c r="MGX11" s="481"/>
      <c r="MGY11" s="481"/>
      <c r="MGZ11" s="481"/>
      <c r="MHA11" s="481"/>
      <c r="MHB11" s="481"/>
      <c r="MHC11" s="481"/>
      <c r="MHD11" s="481"/>
      <c r="MHE11" s="481"/>
      <c r="MHF11" s="481"/>
      <c r="MHG11" s="481"/>
      <c r="MHH11" s="481"/>
      <c r="MHI11" s="481"/>
      <c r="MHJ11" s="481"/>
      <c r="MHK11" s="481"/>
      <c r="MHL11" s="481"/>
      <c r="MHM11" s="481"/>
      <c r="MHN11" s="481"/>
      <c r="MHO11" s="481"/>
      <c r="MHP11" s="481"/>
      <c r="MHQ11" s="481"/>
      <c r="MHR11" s="481"/>
      <c r="MHS11" s="481"/>
      <c r="MHT11" s="481"/>
      <c r="MHU11" s="481"/>
      <c r="MHV11" s="481"/>
      <c r="MHW11" s="481"/>
      <c r="MHX11" s="481"/>
      <c r="MHY11" s="481"/>
      <c r="MHZ11" s="481"/>
      <c r="MIA11" s="481"/>
      <c r="MIB11" s="481"/>
      <c r="MIC11" s="481"/>
      <c r="MID11" s="481"/>
      <c r="MIE11" s="481"/>
      <c r="MIF11" s="481"/>
      <c r="MIG11" s="481"/>
      <c r="MIH11" s="481"/>
      <c r="MII11" s="481"/>
      <c r="MIJ11" s="481"/>
      <c r="MIK11" s="481"/>
      <c r="MIL11" s="481"/>
      <c r="MIM11" s="481"/>
      <c r="MIN11" s="481"/>
      <c r="MIO11" s="481"/>
      <c r="MIP11" s="481"/>
      <c r="MIQ11" s="481"/>
      <c r="MIR11" s="481"/>
      <c r="MIS11" s="481"/>
      <c r="MIT11" s="481"/>
      <c r="MIU11" s="481"/>
      <c r="MIV11" s="481"/>
      <c r="MIW11" s="481"/>
      <c r="MIX11" s="481"/>
      <c r="MIY11" s="481"/>
      <c r="MIZ11" s="481"/>
      <c r="MJA11" s="481"/>
      <c r="MJB11" s="481"/>
      <c r="MJC11" s="481"/>
      <c r="MJD11" s="481"/>
      <c r="MJE11" s="481"/>
      <c r="MJF11" s="481"/>
      <c r="MJG11" s="481"/>
      <c r="MJH11" s="481"/>
      <c r="MJI11" s="481"/>
      <c r="MJJ11" s="481"/>
      <c r="MJK11" s="481"/>
      <c r="MJL11" s="481"/>
      <c r="MJM11" s="481"/>
      <c r="MJN11" s="481"/>
      <c r="MJO11" s="481"/>
      <c r="MJP11" s="481"/>
      <c r="MJQ11" s="481"/>
      <c r="MJR11" s="481"/>
      <c r="MJS11" s="481"/>
      <c r="MJT11" s="481"/>
      <c r="MJU11" s="481"/>
      <c r="MJV11" s="481"/>
      <c r="MJW11" s="481"/>
      <c r="MJX11" s="481"/>
      <c r="MJY11" s="481"/>
      <c r="MJZ11" s="481"/>
      <c r="MKA11" s="481"/>
      <c r="MKB11" s="481"/>
      <c r="MKC11" s="481"/>
      <c r="MKD11" s="481"/>
      <c r="MKE11" s="481"/>
      <c r="MKF11" s="481"/>
      <c r="MKG11" s="481"/>
      <c r="MKH11" s="481"/>
      <c r="MKI11" s="481"/>
      <c r="MKJ11" s="481"/>
      <c r="MKK11" s="481"/>
      <c r="MKL11" s="481"/>
      <c r="MKM11" s="481"/>
      <c r="MKN11" s="481"/>
      <c r="MKO11" s="481"/>
      <c r="MKP11" s="481"/>
      <c r="MKQ11" s="481"/>
      <c r="MKR11" s="481"/>
      <c r="MKS11" s="481"/>
      <c r="MKT11" s="481"/>
      <c r="MKU11" s="481"/>
      <c r="MKV11" s="481"/>
      <c r="MKW11" s="481"/>
      <c r="MKX11" s="481"/>
      <c r="MKY11" s="481"/>
      <c r="MKZ11" s="481"/>
      <c r="MLA11" s="481"/>
      <c r="MLB11" s="481"/>
      <c r="MLC11" s="481"/>
      <c r="MLD11" s="481"/>
      <c r="MLE11" s="481"/>
      <c r="MLF11" s="481"/>
      <c r="MLG11" s="481"/>
      <c r="MLH11" s="481"/>
      <c r="MLI11" s="481"/>
      <c r="MLJ11" s="481"/>
      <c r="MLK11" s="481"/>
      <c r="MLL11" s="481"/>
      <c r="MLM11" s="481"/>
      <c r="MLN11" s="481"/>
      <c r="MLO11" s="481"/>
      <c r="MLP11" s="481"/>
      <c r="MLQ11" s="481"/>
      <c r="MLR11" s="481"/>
      <c r="MLS11" s="481"/>
      <c r="MLT11" s="481"/>
      <c r="MLU11" s="481"/>
      <c r="MLV11" s="481"/>
      <c r="MLW11" s="481"/>
      <c r="MLX11" s="481"/>
      <c r="MLY11" s="481"/>
      <c r="MLZ11" s="481"/>
      <c r="MMA11" s="481"/>
      <c r="MMB11" s="481"/>
      <c r="MMC11" s="481"/>
      <c r="MMD11" s="481"/>
      <c r="MME11" s="481"/>
      <c r="MMF11" s="481"/>
      <c r="MMG11" s="481"/>
      <c r="MMH11" s="481"/>
      <c r="MMI11" s="481"/>
      <c r="MMJ11" s="481"/>
      <c r="MMK11" s="481"/>
      <c r="MML11" s="481"/>
      <c r="MMM11" s="481"/>
      <c r="MMN11" s="481"/>
      <c r="MMO11" s="481"/>
      <c r="MMP11" s="481"/>
      <c r="MMQ11" s="481"/>
      <c r="MMR11" s="481"/>
      <c r="MMS11" s="481"/>
      <c r="MMT11" s="481"/>
      <c r="MMU11" s="481"/>
      <c r="MMV11" s="481"/>
      <c r="MMW11" s="481"/>
      <c r="MMX11" s="481"/>
      <c r="MMY11" s="481"/>
      <c r="MMZ11" s="481"/>
      <c r="MNA11" s="481"/>
      <c r="MNB11" s="481"/>
      <c r="MNC11" s="481"/>
      <c r="MND11" s="481"/>
      <c r="MNE11" s="481"/>
      <c r="MNF11" s="481"/>
      <c r="MNG11" s="481"/>
      <c r="MNH11" s="481"/>
      <c r="MNI11" s="481"/>
      <c r="MNJ11" s="481"/>
      <c r="MNK11" s="481"/>
      <c r="MNL11" s="481"/>
      <c r="MNM11" s="481"/>
      <c r="MNN11" s="481"/>
      <c r="MNO11" s="481"/>
      <c r="MNP11" s="481"/>
      <c r="MNQ11" s="481"/>
      <c r="MNR11" s="481"/>
      <c r="MNS11" s="481"/>
      <c r="MNT11" s="481"/>
      <c r="MNU11" s="481"/>
      <c r="MNV11" s="481"/>
      <c r="MNW11" s="481"/>
      <c r="MNX11" s="481"/>
      <c r="MNY11" s="481"/>
      <c r="MNZ11" s="481"/>
      <c r="MOA11" s="481"/>
      <c r="MOB11" s="481"/>
      <c r="MOC11" s="481"/>
      <c r="MOD11" s="481"/>
      <c r="MOE11" s="481"/>
      <c r="MOF11" s="481"/>
      <c r="MOG11" s="481"/>
      <c r="MOH11" s="481"/>
      <c r="MOI11" s="481"/>
      <c r="MOJ11" s="481"/>
      <c r="MOK11" s="481"/>
      <c r="MOL11" s="481"/>
      <c r="MOM11" s="481"/>
      <c r="MON11" s="481"/>
      <c r="MOO11" s="481"/>
      <c r="MOP11" s="481"/>
      <c r="MOQ11" s="481"/>
      <c r="MOR11" s="481"/>
      <c r="MOS11" s="481"/>
      <c r="MOT11" s="481"/>
      <c r="MOU11" s="481"/>
      <c r="MOV11" s="481"/>
      <c r="MOW11" s="481"/>
      <c r="MOX11" s="481"/>
      <c r="MOY11" s="481"/>
      <c r="MOZ11" s="481"/>
      <c r="MPA11" s="481"/>
      <c r="MPB11" s="481"/>
      <c r="MPC11" s="481"/>
      <c r="MPD11" s="481"/>
      <c r="MPE11" s="481"/>
      <c r="MPF11" s="481"/>
      <c r="MPG11" s="481"/>
      <c r="MPH11" s="481"/>
      <c r="MPI11" s="481"/>
      <c r="MPJ11" s="481"/>
      <c r="MPK11" s="481"/>
      <c r="MPL11" s="481"/>
      <c r="MPM11" s="481"/>
      <c r="MPN11" s="481"/>
      <c r="MPO11" s="481"/>
      <c r="MPP11" s="481"/>
      <c r="MPQ11" s="481"/>
      <c r="MPR11" s="481"/>
      <c r="MPS11" s="481"/>
      <c r="MPT11" s="481"/>
      <c r="MPU11" s="481"/>
      <c r="MPV11" s="481"/>
      <c r="MPW11" s="481"/>
      <c r="MPX11" s="481"/>
      <c r="MPY11" s="481"/>
      <c r="MPZ11" s="481"/>
      <c r="MQA11" s="481"/>
      <c r="MQB11" s="481"/>
      <c r="MQC11" s="481"/>
      <c r="MQD11" s="481"/>
      <c r="MQE11" s="481"/>
      <c r="MQF11" s="481"/>
      <c r="MQG11" s="481"/>
      <c r="MQH11" s="481"/>
      <c r="MQI11" s="481"/>
      <c r="MQJ11" s="481"/>
      <c r="MQK11" s="481"/>
      <c r="MQL11" s="481"/>
      <c r="MQM11" s="481"/>
      <c r="MQN11" s="481"/>
      <c r="MQO11" s="481"/>
      <c r="MQP11" s="481"/>
      <c r="MQQ11" s="481"/>
      <c r="MQR11" s="481"/>
      <c r="MQS11" s="481"/>
      <c r="MQT11" s="481"/>
      <c r="MQU11" s="481"/>
      <c r="MQV11" s="481"/>
      <c r="MQW11" s="481"/>
      <c r="MQX11" s="481"/>
      <c r="MQY11" s="481"/>
      <c r="MQZ11" s="481"/>
      <c r="MRA11" s="481"/>
      <c r="MRB11" s="481"/>
      <c r="MRC11" s="481"/>
      <c r="MRD11" s="481"/>
      <c r="MRE11" s="481"/>
      <c r="MRF11" s="481"/>
      <c r="MRG11" s="481"/>
      <c r="MRH11" s="481"/>
      <c r="MRI11" s="481"/>
      <c r="MRJ11" s="481"/>
      <c r="MRK11" s="481"/>
      <c r="MRL11" s="481"/>
      <c r="MRM11" s="481"/>
      <c r="MRN11" s="481"/>
      <c r="MRO11" s="481"/>
      <c r="MRP11" s="481"/>
      <c r="MRQ11" s="481"/>
      <c r="MRR11" s="481"/>
      <c r="MRS11" s="481"/>
      <c r="MRT11" s="481"/>
      <c r="MRU11" s="481"/>
      <c r="MRV11" s="481"/>
      <c r="MRW11" s="481"/>
      <c r="MRX11" s="481"/>
      <c r="MRY11" s="481"/>
      <c r="MRZ11" s="481"/>
      <c r="MSA11" s="481"/>
      <c r="MSB11" s="481"/>
      <c r="MSC11" s="481"/>
      <c r="MSD11" s="481"/>
      <c r="MSE11" s="481"/>
      <c r="MSF11" s="481"/>
      <c r="MSG11" s="481"/>
      <c r="MSH11" s="481"/>
      <c r="MSI11" s="481"/>
      <c r="MSJ11" s="481"/>
      <c r="MSK11" s="481"/>
      <c r="MSL11" s="481"/>
      <c r="MSM11" s="481"/>
      <c r="MSN11" s="481"/>
      <c r="MSO11" s="481"/>
      <c r="MSP11" s="481"/>
      <c r="MSQ11" s="481"/>
      <c r="MSR11" s="481"/>
      <c r="MSS11" s="481"/>
      <c r="MST11" s="481"/>
      <c r="MSU11" s="481"/>
      <c r="MSV11" s="481"/>
      <c r="MSW11" s="481"/>
      <c r="MSX11" s="481"/>
      <c r="MSY11" s="481"/>
      <c r="MSZ11" s="481"/>
      <c r="MTA11" s="481"/>
      <c r="MTB11" s="481"/>
      <c r="MTC11" s="481"/>
      <c r="MTD11" s="481"/>
      <c r="MTE11" s="481"/>
      <c r="MTF11" s="481"/>
      <c r="MTG11" s="481"/>
      <c r="MTH11" s="481"/>
      <c r="MTI11" s="481"/>
      <c r="MTJ11" s="481"/>
      <c r="MTK11" s="481"/>
      <c r="MTL11" s="481"/>
      <c r="MTM11" s="481"/>
      <c r="MTN11" s="481"/>
      <c r="MTO11" s="481"/>
      <c r="MTP11" s="481"/>
      <c r="MTQ11" s="481"/>
      <c r="MTR11" s="481"/>
      <c r="MTS11" s="481"/>
      <c r="MTT11" s="481"/>
      <c r="MTU11" s="481"/>
      <c r="MTV11" s="481"/>
      <c r="MTW11" s="481"/>
      <c r="MTX11" s="481"/>
      <c r="MTY11" s="481"/>
      <c r="MTZ11" s="481"/>
      <c r="MUA11" s="481"/>
      <c r="MUB11" s="481"/>
      <c r="MUC11" s="481"/>
      <c r="MUD11" s="481"/>
      <c r="MUE11" s="481"/>
      <c r="MUF11" s="481"/>
      <c r="MUG11" s="481"/>
      <c r="MUH11" s="481"/>
      <c r="MUI11" s="481"/>
      <c r="MUJ11" s="481"/>
      <c r="MUK11" s="481"/>
      <c r="MUL11" s="481"/>
      <c r="MUM11" s="481"/>
      <c r="MUN11" s="481"/>
      <c r="MUO11" s="481"/>
      <c r="MUP11" s="481"/>
      <c r="MUQ11" s="481"/>
      <c r="MUR11" s="481"/>
      <c r="MUS11" s="481"/>
      <c r="MUT11" s="481"/>
      <c r="MUU11" s="481"/>
      <c r="MUV11" s="481"/>
      <c r="MUW11" s="481"/>
      <c r="MUX11" s="481"/>
      <c r="MUY11" s="481"/>
      <c r="MUZ11" s="481"/>
      <c r="MVA11" s="481"/>
      <c r="MVB11" s="481"/>
      <c r="MVC11" s="481"/>
      <c r="MVD11" s="481"/>
      <c r="MVE11" s="481"/>
      <c r="MVF11" s="481"/>
      <c r="MVG11" s="481"/>
      <c r="MVH11" s="481"/>
      <c r="MVI11" s="481"/>
      <c r="MVJ11" s="481"/>
      <c r="MVK11" s="481"/>
      <c r="MVL11" s="481"/>
      <c r="MVM11" s="481"/>
      <c r="MVN11" s="481"/>
      <c r="MVO11" s="481"/>
      <c r="MVP11" s="481"/>
      <c r="MVQ11" s="481"/>
      <c r="MVR11" s="481"/>
      <c r="MVS11" s="481"/>
      <c r="MVT11" s="481"/>
      <c r="MVU11" s="481"/>
      <c r="MVV11" s="481"/>
      <c r="MVW11" s="481"/>
      <c r="MVX11" s="481"/>
      <c r="MVY11" s="481"/>
      <c r="MVZ11" s="481"/>
      <c r="MWA11" s="481"/>
      <c r="MWB11" s="481"/>
      <c r="MWC11" s="481"/>
      <c r="MWD11" s="481"/>
      <c r="MWE11" s="481"/>
      <c r="MWF11" s="481"/>
      <c r="MWG11" s="481"/>
      <c r="MWH11" s="481"/>
      <c r="MWI11" s="481"/>
      <c r="MWJ11" s="481"/>
      <c r="MWK11" s="481"/>
      <c r="MWL11" s="481"/>
      <c r="MWM11" s="481"/>
      <c r="MWN11" s="481"/>
      <c r="MWO11" s="481"/>
      <c r="MWP11" s="481"/>
      <c r="MWQ11" s="481"/>
      <c r="MWR11" s="481"/>
      <c r="MWS11" s="481"/>
      <c r="MWT11" s="481"/>
      <c r="MWU11" s="481"/>
      <c r="MWV11" s="481"/>
      <c r="MWW11" s="481"/>
      <c r="MWX11" s="481"/>
      <c r="MWY11" s="481"/>
      <c r="MWZ11" s="481"/>
      <c r="MXA11" s="481"/>
      <c r="MXB11" s="481"/>
      <c r="MXC11" s="481"/>
      <c r="MXD11" s="481"/>
      <c r="MXE11" s="481"/>
      <c r="MXF11" s="481"/>
      <c r="MXG11" s="481"/>
      <c r="MXH11" s="481"/>
      <c r="MXI11" s="481"/>
      <c r="MXJ11" s="481"/>
      <c r="MXK11" s="481"/>
      <c r="MXL11" s="481"/>
      <c r="MXM11" s="481"/>
      <c r="MXN11" s="481"/>
      <c r="MXO11" s="481"/>
      <c r="MXP11" s="481"/>
      <c r="MXQ11" s="481"/>
      <c r="MXR11" s="481"/>
      <c r="MXS11" s="481"/>
      <c r="MXT11" s="481"/>
      <c r="MXU11" s="481"/>
      <c r="MXV11" s="481"/>
      <c r="MXW11" s="481"/>
      <c r="MXX11" s="481"/>
      <c r="MXY11" s="481"/>
      <c r="MXZ11" s="481"/>
      <c r="MYA11" s="481"/>
      <c r="MYB11" s="481"/>
      <c r="MYC11" s="481"/>
      <c r="MYD11" s="481"/>
      <c r="MYE11" s="481"/>
      <c r="MYF11" s="481"/>
      <c r="MYG11" s="481"/>
      <c r="MYH11" s="481"/>
      <c r="MYI11" s="481"/>
      <c r="MYJ11" s="481"/>
      <c r="MYK11" s="481"/>
      <c r="MYL11" s="481"/>
      <c r="MYM11" s="481"/>
      <c r="MYN11" s="481"/>
      <c r="MYO11" s="481"/>
      <c r="MYP11" s="481"/>
      <c r="MYQ11" s="481"/>
      <c r="MYR11" s="481"/>
      <c r="MYS11" s="481"/>
      <c r="MYT11" s="481"/>
      <c r="MYU11" s="481"/>
      <c r="MYV11" s="481"/>
      <c r="MYW11" s="481"/>
      <c r="MYX11" s="481"/>
      <c r="MYY11" s="481"/>
      <c r="MYZ11" s="481"/>
      <c r="MZA11" s="481"/>
      <c r="MZB11" s="481"/>
      <c r="MZC11" s="481"/>
      <c r="MZD11" s="481"/>
      <c r="MZE11" s="481"/>
      <c r="MZF11" s="481"/>
      <c r="MZG11" s="481"/>
      <c r="MZH11" s="481"/>
      <c r="MZI11" s="481"/>
      <c r="MZJ11" s="481"/>
      <c r="MZK11" s="481"/>
      <c r="MZL11" s="481"/>
      <c r="MZM11" s="481"/>
      <c r="MZN11" s="481"/>
      <c r="MZO11" s="481"/>
      <c r="MZP11" s="481"/>
      <c r="MZQ11" s="481"/>
      <c r="MZR11" s="481"/>
      <c r="MZS11" s="481"/>
      <c r="MZT11" s="481"/>
      <c r="MZU11" s="481"/>
      <c r="MZV11" s="481"/>
      <c r="MZW11" s="481"/>
      <c r="MZX11" s="481"/>
      <c r="MZY11" s="481"/>
      <c r="MZZ11" s="481"/>
      <c r="NAA11" s="481"/>
      <c r="NAB11" s="481"/>
      <c r="NAC11" s="481"/>
      <c r="NAD11" s="481"/>
      <c r="NAE11" s="481"/>
      <c r="NAF11" s="481"/>
      <c r="NAG11" s="481"/>
      <c r="NAH11" s="481"/>
      <c r="NAI11" s="481"/>
      <c r="NAJ11" s="481"/>
      <c r="NAK11" s="481"/>
      <c r="NAL11" s="481"/>
      <c r="NAM11" s="481"/>
      <c r="NAN11" s="481"/>
      <c r="NAO11" s="481"/>
      <c r="NAP11" s="481"/>
      <c r="NAQ11" s="481"/>
      <c r="NAR11" s="481"/>
      <c r="NAS11" s="481"/>
      <c r="NAT11" s="481"/>
      <c r="NAU11" s="481"/>
      <c r="NAV11" s="481"/>
      <c r="NAW11" s="481"/>
      <c r="NAX11" s="481"/>
      <c r="NAY11" s="481"/>
      <c r="NAZ11" s="481"/>
      <c r="NBA11" s="481"/>
      <c r="NBB11" s="481"/>
      <c r="NBC11" s="481"/>
      <c r="NBD11" s="481"/>
      <c r="NBE11" s="481"/>
      <c r="NBF11" s="481"/>
      <c r="NBG11" s="481"/>
      <c r="NBH11" s="481"/>
      <c r="NBI11" s="481"/>
      <c r="NBJ11" s="481"/>
      <c r="NBK11" s="481"/>
      <c r="NBL11" s="481"/>
      <c r="NBM11" s="481"/>
      <c r="NBN11" s="481"/>
      <c r="NBO11" s="481"/>
      <c r="NBP11" s="481"/>
      <c r="NBQ11" s="481"/>
      <c r="NBR11" s="481"/>
      <c r="NBS11" s="481"/>
      <c r="NBT11" s="481"/>
      <c r="NBU11" s="481"/>
      <c r="NBV11" s="481"/>
      <c r="NBW11" s="481"/>
      <c r="NBX11" s="481"/>
      <c r="NBY11" s="481"/>
      <c r="NBZ11" s="481"/>
      <c r="NCA11" s="481"/>
      <c r="NCB11" s="481"/>
      <c r="NCC11" s="481"/>
      <c r="NCD11" s="481"/>
      <c r="NCE11" s="481"/>
      <c r="NCF11" s="481"/>
      <c r="NCG11" s="481"/>
      <c r="NCH11" s="481"/>
      <c r="NCI11" s="481"/>
      <c r="NCJ11" s="481"/>
      <c r="NCK11" s="481"/>
      <c r="NCL11" s="481"/>
      <c r="NCM11" s="481"/>
      <c r="NCN11" s="481"/>
      <c r="NCO11" s="481"/>
      <c r="NCP11" s="481"/>
      <c r="NCQ11" s="481"/>
      <c r="NCR11" s="481"/>
      <c r="NCS11" s="481"/>
      <c r="NCT11" s="481"/>
      <c r="NCU11" s="481"/>
      <c r="NCV11" s="481"/>
      <c r="NCW11" s="481"/>
      <c r="NCX11" s="481"/>
      <c r="NCY11" s="481"/>
      <c r="NCZ11" s="481"/>
      <c r="NDA11" s="481"/>
      <c r="NDB11" s="481"/>
      <c r="NDC11" s="481"/>
      <c r="NDD11" s="481"/>
      <c r="NDE11" s="481"/>
      <c r="NDF11" s="481"/>
      <c r="NDG11" s="481"/>
      <c r="NDH11" s="481"/>
      <c r="NDI11" s="481"/>
      <c r="NDJ11" s="481"/>
      <c r="NDK11" s="481"/>
      <c r="NDL11" s="481"/>
      <c r="NDM11" s="481"/>
      <c r="NDN11" s="481"/>
      <c r="NDO11" s="481"/>
      <c r="NDP11" s="481"/>
      <c r="NDQ11" s="481"/>
      <c r="NDR11" s="481"/>
      <c r="NDS11" s="481"/>
      <c r="NDT11" s="481"/>
      <c r="NDU11" s="481"/>
      <c r="NDV11" s="481"/>
      <c r="NDW11" s="481"/>
      <c r="NDX11" s="481"/>
      <c r="NDY11" s="481"/>
      <c r="NDZ11" s="481"/>
      <c r="NEA11" s="481"/>
      <c r="NEB11" s="481"/>
      <c r="NEC11" s="481"/>
      <c r="NED11" s="481"/>
      <c r="NEE11" s="481"/>
      <c r="NEF11" s="481"/>
      <c r="NEG11" s="481"/>
      <c r="NEH11" s="481"/>
      <c r="NEI11" s="481"/>
      <c r="NEJ11" s="481"/>
      <c r="NEK11" s="481"/>
      <c r="NEL11" s="481"/>
      <c r="NEM11" s="481"/>
      <c r="NEN11" s="481"/>
      <c r="NEO11" s="481"/>
      <c r="NEP11" s="481"/>
      <c r="NEQ11" s="481"/>
      <c r="NER11" s="481"/>
      <c r="NES11" s="481"/>
      <c r="NET11" s="481"/>
      <c r="NEU11" s="481"/>
      <c r="NEV11" s="481"/>
      <c r="NEW11" s="481"/>
      <c r="NEX11" s="481"/>
      <c r="NEY11" s="481"/>
      <c r="NEZ11" s="481"/>
      <c r="NFA11" s="481"/>
      <c r="NFB11" s="481"/>
      <c r="NFC11" s="481"/>
      <c r="NFD11" s="481"/>
      <c r="NFE11" s="481"/>
      <c r="NFF11" s="481"/>
      <c r="NFG11" s="481"/>
      <c r="NFH11" s="481"/>
      <c r="NFI11" s="481"/>
      <c r="NFJ11" s="481"/>
      <c r="NFK11" s="481"/>
      <c r="NFL11" s="481"/>
      <c r="NFM11" s="481"/>
      <c r="NFN11" s="481"/>
      <c r="NFO11" s="481"/>
      <c r="NFP11" s="481"/>
      <c r="NFQ11" s="481"/>
      <c r="NFR11" s="481"/>
      <c r="NFS11" s="481"/>
      <c r="NFT11" s="481"/>
      <c r="NFU11" s="481"/>
      <c r="NFV11" s="481"/>
      <c r="NFW11" s="481"/>
      <c r="NFX11" s="481"/>
      <c r="NFY11" s="481"/>
      <c r="NFZ11" s="481"/>
      <c r="NGA11" s="481"/>
      <c r="NGB11" s="481"/>
      <c r="NGC11" s="481"/>
      <c r="NGD11" s="481"/>
      <c r="NGE11" s="481"/>
      <c r="NGF11" s="481"/>
      <c r="NGG11" s="481"/>
      <c r="NGH11" s="481"/>
      <c r="NGI11" s="481"/>
      <c r="NGJ11" s="481"/>
      <c r="NGK11" s="481"/>
      <c r="NGL11" s="481"/>
      <c r="NGM11" s="481"/>
      <c r="NGN11" s="481"/>
      <c r="NGO11" s="481"/>
      <c r="NGP11" s="481"/>
      <c r="NGQ11" s="481"/>
      <c r="NGR11" s="481"/>
      <c r="NGS11" s="481"/>
      <c r="NGT11" s="481"/>
      <c r="NGU11" s="481"/>
      <c r="NGV11" s="481"/>
      <c r="NGW11" s="481"/>
      <c r="NGX11" s="481"/>
      <c r="NGY11" s="481"/>
      <c r="NGZ11" s="481"/>
      <c r="NHA11" s="481"/>
      <c r="NHB11" s="481"/>
      <c r="NHC11" s="481"/>
      <c r="NHD11" s="481"/>
      <c r="NHE11" s="481"/>
      <c r="NHF11" s="481"/>
      <c r="NHG11" s="481"/>
      <c r="NHH11" s="481"/>
      <c r="NHI11" s="481"/>
      <c r="NHJ11" s="481"/>
      <c r="NHK11" s="481"/>
      <c r="NHL11" s="481"/>
      <c r="NHM11" s="481"/>
      <c r="NHN11" s="481"/>
      <c r="NHO11" s="481"/>
      <c r="NHP11" s="481"/>
      <c r="NHQ11" s="481"/>
      <c r="NHR11" s="481"/>
      <c r="NHS11" s="481"/>
      <c r="NHT11" s="481"/>
      <c r="NHU11" s="481"/>
      <c r="NHV11" s="481"/>
      <c r="NHW11" s="481"/>
      <c r="NHX11" s="481"/>
      <c r="NHY11" s="481"/>
      <c r="NHZ11" s="481"/>
      <c r="NIA11" s="481"/>
      <c r="NIB11" s="481"/>
      <c r="NIC11" s="481"/>
      <c r="NID11" s="481"/>
      <c r="NIE11" s="481"/>
      <c r="NIF11" s="481"/>
      <c r="NIG11" s="481"/>
      <c r="NIH11" s="481"/>
      <c r="NII11" s="481"/>
      <c r="NIJ11" s="481"/>
      <c r="NIK11" s="481"/>
      <c r="NIL11" s="481"/>
      <c r="NIM11" s="481"/>
      <c r="NIN11" s="481"/>
      <c r="NIO11" s="481"/>
      <c r="NIP11" s="481"/>
      <c r="NIQ11" s="481"/>
      <c r="NIR11" s="481"/>
      <c r="NIS11" s="481"/>
      <c r="NIT11" s="481"/>
      <c r="NIU11" s="481"/>
      <c r="NIV11" s="481"/>
      <c r="NIW11" s="481"/>
      <c r="NIX11" s="481"/>
      <c r="NIY11" s="481"/>
      <c r="NIZ11" s="481"/>
      <c r="NJA11" s="481"/>
      <c r="NJB11" s="481"/>
      <c r="NJC11" s="481"/>
      <c r="NJD11" s="481"/>
      <c r="NJE11" s="481"/>
      <c r="NJF11" s="481"/>
      <c r="NJG11" s="481"/>
      <c r="NJH11" s="481"/>
      <c r="NJI11" s="481"/>
      <c r="NJJ11" s="481"/>
      <c r="NJK11" s="481"/>
      <c r="NJL11" s="481"/>
      <c r="NJM11" s="481"/>
      <c r="NJN11" s="481"/>
      <c r="NJO11" s="481"/>
      <c r="NJP11" s="481"/>
      <c r="NJQ11" s="481"/>
      <c r="NJR11" s="481"/>
      <c r="NJS11" s="481"/>
      <c r="NJT11" s="481"/>
      <c r="NJU11" s="481"/>
      <c r="NJV11" s="481"/>
      <c r="NJW11" s="481"/>
      <c r="NJX11" s="481"/>
      <c r="NJY11" s="481"/>
      <c r="NJZ11" s="481"/>
      <c r="NKA11" s="481"/>
      <c r="NKB11" s="481"/>
      <c r="NKC11" s="481"/>
      <c r="NKD11" s="481"/>
      <c r="NKE11" s="481"/>
      <c r="NKF11" s="481"/>
      <c r="NKG11" s="481"/>
      <c r="NKH11" s="481"/>
      <c r="NKI11" s="481"/>
      <c r="NKJ11" s="481"/>
      <c r="NKK11" s="481"/>
      <c r="NKL11" s="481"/>
      <c r="NKM11" s="481"/>
      <c r="NKN11" s="481"/>
      <c r="NKO11" s="481"/>
      <c r="NKP11" s="481"/>
      <c r="NKQ11" s="481"/>
      <c r="NKR11" s="481"/>
      <c r="NKS11" s="481"/>
      <c r="NKT11" s="481"/>
      <c r="NKU11" s="481"/>
      <c r="NKV11" s="481"/>
      <c r="NKW11" s="481"/>
      <c r="NKX11" s="481"/>
      <c r="NKY11" s="481"/>
      <c r="NKZ11" s="481"/>
      <c r="NLA11" s="481"/>
      <c r="NLB11" s="481"/>
      <c r="NLC11" s="481"/>
      <c r="NLD11" s="481"/>
      <c r="NLE11" s="481"/>
      <c r="NLF11" s="481"/>
      <c r="NLG11" s="481"/>
      <c r="NLH11" s="481"/>
      <c r="NLI11" s="481"/>
      <c r="NLJ11" s="481"/>
      <c r="NLK11" s="481"/>
      <c r="NLL11" s="481"/>
      <c r="NLM11" s="481"/>
      <c r="NLN11" s="481"/>
      <c r="NLO11" s="481"/>
      <c r="NLP11" s="481"/>
      <c r="NLQ11" s="481"/>
      <c r="NLR11" s="481"/>
      <c r="NLS11" s="481"/>
      <c r="NLT11" s="481"/>
      <c r="NLU11" s="481"/>
      <c r="NLV11" s="481"/>
      <c r="NLW11" s="481"/>
      <c r="NLX11" s="481"/>
      <c r="NLY11" s="481"/>
      <c r="NLZ11" s="481"/>
      <c r="NMA11" s="481"/>
      <c r="NMB11" s="481"/>
      <c r="NMC11" s="481"/>
      <c r="NMD11" s="481"/>
      <c r="NME11" s="481"/>
      <c r="NMF11" s="481"/>
      <c r="NMG11" s="481"/>
      <c r="NMH11" s="481"/>
      <c r="NMI11" s="481"/>
      <c r="NMJ11" s="481"/>
      <c r="NMK11" s="481"/>
      <c r="NML11" s="481"/>
      <c r="NMM11" s="481"/>
      <c r="NMN11" s="481"/>
      <c r="NMO11" s="481"/>
      <c r="NMP11" s="481"/>
      <c r="NMQ11" s="481"/>
      <c r="NMR11" s="481"/>
      <c r="NMS11" s="481"/>
      <c r="NMT11" s="481"/>
      <c r="NMU11" s="481"/>
      <c r="NMV11" s="481"/>
      <c r="NMW11" s="481"/>
      <c r="NMX11" s="481"/>
      <c r="NMY11" s="481"/>
      <c r="NMZ11" s="481"/>
      <c r="NNA11" s="481"/>
      <c r="NNB11" s="481"/>
      <c r="NNC11" s="481"/>
      <c r="NND11" s="481"/>
      <c r="NNE11" s="481"/>
      <c r="NNF11" s="481"/>
      <c r="NNG11" s="481"/>
      <c r="NNH11" s="481"/>
      <c r="NNI11" s="481"/>
      <c r="NNJ11" s="481"/>
      <c r="NNK11" s="481"/>
      <c r="NNL11" s="481"/>
      <c r="NNM11" s="481"/>
      <c r="NNN11" s="481"/>
      <c r="NNO11" s="481"/>
      <c r="NNP11" s="481"/>
      <c r="NNQ11" s="481"/>
      <c r="NNR11" s="481"/>
      <c r="NNS11" s="481"/>
      <c r="NNT11" s="481"/>
      <c r="NNU11" s="481"/>
      <c r="NNV11" s="481"/>
      <c r="NNW11" s="481"/>
      <c r="NNX11" s="481"/>
      <c r="NNY11" s="481"/>
      <c r="NNZ11" s="481"/>
      <c r="NOA11" s="481"/>
      <c r="NOB11" s="481"/>
      <c r="NOC11" s="481"/>
      <c r="NOD11" s="481"/>
      <c r="NOE11" s="481"/>
      <c r="NOF11" s="481"/>
      <c r="NOG11" s="481"/>
      <c r="NOH11" s="481"/>
      <c r="NOI11" s="481"/>
      <c r="NOJ11" s="481"/>
      <c r="NOK11" s="481"/>
      <c r="NOL11" s="481"/>
      <c r="NOM11" s="481"/>
      <c r="NON11" s="481"/>
      <c r="NOO11" s="481"/>
      <c r="NOP11" s="481"/>
      <c r="NOQ11" s="481"/>
      <c r="NOR11" s="481"/>
      <c r="NOS11" s="481"/>
      <c r="NOT11" s="481"/>
      <c r="NOU11" s="481"/>
      <c r="NOV11" s="481"/>
      <c r="NOW11" s="481"/>
      <c r="NOX11" s="481"/>
      <c r="NOY11" s="481"/>
      <c r="NOZ11" s="481"/>
      <c r="NPA11" s="481"/>
      <c r="NPB11" s="481"/>
      <c r="NPC11" s="481"/>
      <c r="NPD11" s="481"/>
      <c r="NPE11" s="481"/>
      <c r="NPF11" s="481"/>
      <c r="NPG11" s="481"/>
      <c r="NPH11" s="481"/>
      <c r="NPI11" s="481"/>
      <c r="NPJ11" s="481"/>
      <c r="NPK11" s="481"/>
      <c r="NPL11" s="481"/>
      <c r="NPM11" s="481"/>
      <c r="NPN11" s="481"/>
      <c r="NPO11" s="481"/>
      <c r="NPP11" s="481"/>
      <c r="NPQ11" s="481"/>
      <c r="NPR11" s="481"/>
      <c r="NPS11" s="481"/>
      <c r="NPT11" s="481"/>
      <c r="NPU11" s="481"/>
      <c r="NPV11" s="481"/>
      <c r="NPW11" s="481"/>
      <c r="NPX11" s="481"/>
      <c r="NPY11" s="481"/>
      <c r="NPZ11" s="481"/>
      <c r="NQA11" s="481"/>
      <c r="NQB11" s="481"/>
      <c r="NQC11" s="481"/>
      <c r="NQD11" s="481"/>
      <c r="NQE11" s="481"/>
      <c r="NQF11" s="481"/>
      <c r="NQG11" s="481"/>
      <c r="NQH11" s="481"/>
      <c r="NQI11" s="481"/>
      <c r="NQJ11" s="481"/>
      <c r="NQK11" s="481"/>
      <c r="NQL11" s="481"/>
      <c r="NQM11" s="481"/>
      <c r="NQN11" s="481"/>
      <c r="NQO11" s="481"/>
      <c r="NQP11" s="481"/>
      <c r="NQQ11" s="481"/>
      <c r="NQR11" s="481"/>
      <c r="NQS11" s="481"/>
      <c r="NQT11" s="481"/>
      <c r="NQU11" s="481"/>
      <c r="NQV11" s="481"/>
      <c r="NQW11" s="481"/>
      <c r="NQX11" s="481"/>
      <c r="NQY11" s="481"/>
      <c r="NQZ11" s="481"/>
      <c r="NRA11" s="481"/>
      <c r="NRB11" s="481"/>
      <c r="NRC11" s="481"/>
      <c r="NRD11" s="481"/>
      <c r="NRE11" s="481"/>
      <c r="NRF11" s="481"/>
      <c r="NRG11" s="481"/>
      <c r="NRH11" s="481"/>
      <c r="NRI11" s="481"/>
      <c r="NRJ11" s="481"/>
      <c r="NRK11" s="481"/>
      <c r="NRL11" s="481"/>
      <c r="NRM11" s="481"/>
      <c r="NRN11" s="481"/>
      <c r="NRO11" s="481"/>
      <c r="NRP11" s="481"/>
      <c r="NRQ11" s="481"/>
      <c r="NRR11" s="481"/>
      <c r="NRS11" s="481"/>
      <c r="NRT11" s="481"/>
      <c r="NRU11" s="481"/>
      <c r="NRV11" s="481"/>
      <c r="NRW11" s="481"/>
      <c r="NRX11" s="481"/>
      <c r="NRY11" s="481"/>
      <c r="NRZ11" s="481"/>
      <c r="NSA11" s="481"/>
      <c r="NSB11" s="481"/>
      <c r="NSC11" s="481"/>
      <c r="NSD11" s="481"/>
      <c r="NSE11" s="481"/>
      <c r="NSF11" s="481"/>
      <c r="NSG11" s="481"/>
      <c r="NSH11" s="481"/>
      <c r="NSI11" s="481"/>
      <c r="NSJ11" s="481"/>
      <c r="NSK11" s="481"/>
      <c r="NSL11" s="481"/>
      <c r="NSM11" s="481"/>
      <c r="NSN11" s="481"/>
      <c r="NSO11" s="481"/>
      <c r="NSP11" s="481"/>
      <c r="NSQ11" s="481"/>
      <c r="NSR11" s="481"/>
      <c r="NSS11" s="481"/>
      <c r="NST11" s="481"/>
      <c r="NSU11" s="481"/>
      <c r="NSV11" s="481"/>
      <c r="NSW11" s="481"/>
      <c r="NSX11" s="481"/>
      <c r="NSY11" s="481"/>
      <c r="NSZ11" s="481"/>
      <c r="NTA11" s="481"/>
      <c r="NTB11" s="481"/>
      <c r="NTC11" s="481"/>
      <c r="NTD11" s="481"/>
      <c r="NTE11" s="481"/>
      <c r="NTF11" s="481"/>
      <c r="NTG11" s="481"/>
      <c r="NTH11" s="481"/>
      <c r="NTI11" s="481"/>
      <c r="NTJ11" s="481"/>
      <c r="NTK11" s="481"/>
      <c r="NTL11" s="481"/>
      <c r="NTM11" s="481"/>
      <c r="NTN11" s="481"/>
      <c r="NTO11" s="481"/>
      <c r="NTP11" s="481"/>
      <c r="NTQ11" s="481"/>
      <c r="NTR11" s="481"/>
      <c r="NTS11" s="481"/>
      <c r="NTT11" s="481"/>
      <c r="NTU11" s="481"/>
      <c r="NTV11" s="481"/>
      <c r="NTW11" s="481"/>
      <c r="NTX11" s="481"/>
      <c r="NTY11" s="481"/>
      <c r="NTZ11" s="481"/>
      <c r="NUA11" s="481"/>
      <c r="NUB11" s="481"/>
      <c r="NUC11" s="481"/>
      <c r="NUD11" s="481"/>
      <c r="NUE11" s="481"/>
      <c r="NUF11" s="481"/>
      <c r="NUG11" s="481"/>
      <c r="NUH11" s="481"/>
      <c r="NUI11" s="481"/>
      <c r="NUJ11" s="481"/>
      <c r="NUK11" s="481"/>
      <c r="NUL11" s="481"/>
      <c r="NUM11" s="481"/>
      <c r="NUN11" s="481"/>
      <c r="NUO11" s="481"/>
      <c r="NUP11" s="481"/>
      <c r="NUQ11" s="481"/>
      <c r="NUR11" s="481"/>
      <c r="NUS11" s="481"/>
      <c r="NUT11" s="481"/>
      <c r="NUU11" s="481"/>
      <c r="NUV11" s="481"/>
      <c r="NUW11" s="481"/>
      <c r="NUX11" s="481"/>
      <c r="NUY11" s="481"/>
      <c r="NUZ11" s="481"/>
      <c r="NVA11" s="481"/>
      <c r="NVB11" s="481"/>
      <c r="NVC11" s="481"/>
      <c r="NVD11" s="481"/>
      <c r="NVE11" s="481"/>
      <c r="NVF11" s="481"/>
      <c r="NVG11" s="481"/>
      <c r="NVH11" s="481"/>
      <c r="NVI11" s="481"/>
      <c r="NVJ11" s="481"/>
      <c r="NVK11" s="481"/>
      <c r="NVL11" s="481"/>
      <c r="NVM11" s="481"/>
      <c r="NVN11" s="481"/>
      <c r="NVO11" s="481"/>
      <c r="NVP11" s="481"/>
      <c r="NVQ11" s="481"/>
      <c r="NVR11" s="481"/>
      <c r="NVS11" s="481"/>
      <c r="NVT11" s="481"/>
      <c r="NVU11" s="481"/>
      <c r="NVV11" s="481"/>
      <c r="NVW11" s="481"/>
      <c r="NVX11" s="481"/>
      <c r="NVY11" s="481"/>
      <c r="NVZ11" s="481"/>
      <c r="NWA11" s="481"/>
      <c r="NWB11" s="481"/>
      <c r="NWC11" s="481"/>
      <c r="NWD11" s="481"/>
      <c r="NWE11" s="481"/>
      <c r="NWF11" s="481"/>
      <c r="NWG11" s="481"/>
      <c r="NWH11" s="481"/>
      <c r="NWI11" s="481"/>
      <c r="NWJ11" s="481"/>
      <c r="NWK11" s="481"/>
      <c r="NWL11" s="481"/>
      <c r="NWM11" s="481"/>
      <c r="NWN11" s="481"/>
      <c r="NWO11" s="481"/>
      <c r="NWP11" s="481"/>
      <c r="NWQ11" s="481"/>
      <c r="NWR11" s="481"/>
      <c r="NWS11" s="481"/>
      <c r="NWT11" s="481"/>
      <c r="NWU11" s="481"/>
      <c r="NWV11" s="481"/>
      <c r="NWW11" s="481"/>
      <c r="NWX11" s="481"/>
      <c r="NWY11" s="481"/>
      <c r="NWZ11" s="481"/>
      <c r="NXA11" s="481"/>
      <c r="NXB11" s="481"/>
      <c r="NXC11" s="481"/>
      <c r="NXD11" s="481"/>
      <c r="NXE11" s="481"/>
      <c r="NXF11" s="481"/>
      <c r="NXG11" s="481"/>
      <c r="NXH11" s="481"/>
      <c r="NXI11" s="481"/>
      <c r="NXJ11" s="481"/>
      <c r="NXK11" s="481"/>
      <c r="NXL11" s="481"/>
      <c r="NXM11" s="481"/>
      <c r="NXN11" s="481"/>
      <c r="NXO11" s="481"/>
      <c r="NXP11" s="481"/>
      <c r="NXQ11" s="481"/>
      <c r="NXR11" s="481"/>
      <c r="NXS11" s="481"/>
      <c r="NXT11" s="481"/>
      <c r="NXU11" s="481"/>
      <c r="NXV11" s="481"/>
      <c r="NXW11" s="481"/>
      <c r="NXX11" s="481"/>
      <c r="NXY11" s="481"/>
      <c r="NXZ11" s="481"/>
      <c r="NYA11" s="481"/>
      <c r="NYB11" s="481"/>
      <c r="NYC11" s="481"/>
      <c r="NYD11" s="481"/>
      <c r="NYE11" s="481"/>
      <c r="NYF11" s="481"/>
      <c r="NYG11" s="481"/>
      <c r="NYH11" s="481"/>
      <c r="NYI11" s="481"/>
      <c r="NYJ11" s="481"/>
      <c r="NYK11" s="481"/>
      <c r="NYL11" s="481"/>
      <c r="NYM11" s="481"/>
      <c r="NYN11" s="481"/>
      <c r="NYO11" s="481"/>
      <c r="NYP11" s="481"/>
      <c r="NYQ11" s="481"/>
      <c r="NYR11" s="481"/>
      <c r="NYS11" s="481"/>
      <c r="NYT11" s="481"/>
      <c r="NYU11" s="481"/>
      <c r="NYV11" s="481"/>
      <c r="NYW11" s="481"/>
      <c r="NYX11" s="481"/>
      <c r="NYY11" s="481"/>
      <c r="NYZ11" s="481"/>
      <c r="NZA11" s="481"/>
      <c r="NZB11" s="481"/>
      <c r="NZC11" s="481"/>
      <c r="NZD11" s="481"/>
      <c r="NZE11" s="481"/>
      <c r="NZF11" s="481"/>
      <c r="NZG11" s="481"/>
      <c r="NZH11" s="481"/>
      <c r="NZI11" s="481"/>
      <c r="NZJ11" s="481"/>
      <c r="NZK11" s="481"/>
      <c r="NZL11" s="481"/>
      <c r="NZM11" s="481"/>
      <c r="NZN11" s="481"/>
      <c r="NZO11" s="481"/>
      <c r="NZP11" s="481"/>
      <c r="NZQ11" s="481"/>
      <c r="NZR11" s="481"/>
      <c r="NZS11" s="481"/>
      <c r="NZT11" s="481"/>
      <c r="NZU11" s="481"/>
      <c r="NZV11" s="481"/>
      <c r="NZW11" s="481"/>
      <c r="NZX11" s="481"/>
      <c r="NZY11" s="481"/>
      <c r="NZZ11" s="481"/>
      <c r="OAA11" s="481"/>
      <c r="OAB11" s="481"/>
      <c r="OAC11" s="481"/>
      <c r="OAD11" s="481"/>
      <c r="OAE11" s="481"/>
      <c r="OAF11" s="481"/>
      <c r="OAG11" s="481"/>
      <c r="OAH11" s="481"/>
      <c r="OAI11" s="481"/>
      <c r="OAJ11" s="481"/>
      <c r="OAK11" s="481"/>
      <c r="OAL11" s="481"/>
      <c r="OAM11" s="481"/>
      <c r="OAN11" s="481"/>
      <c r="OAO11" s="481"/>
      <c r="OAP11" s="481"/>
      <c r="OAQ11" s="481"/>
      <c r="OAR11" s="481"/>
      <c r="OAS11" s="481"/>
      <c r="OAT11" s="481"/>
      <c r="OAU11" s="481"/>
      <c r="OAV11" s="481"/>
      <c r="OAW11" s="481"/>
      <c r="OAX11" s="481"/>
      <c r="OAY11" s="481"/>
      <c r="OAZ11" s="481"/>
      <c r="OBA11" s="481"/>
      <c r="OBB11" s="481"/>
      <c r="OBC11" s="481"/>
      <c r="OBD11" s="481"/>
      <c r="OBE11" s="481"/>
      <c r="OBF11" s="481"/>
      <c r="OBG11" s="481"/>
      <c r="OBH11" s="481"/>
      <c r="OBI11" s="481"/>
      <c r="OBJ11" s="481"/>
      <c r="OBK11" s="481"/>
      <c r="OBL11" s="481"/>
      <c r="OBM11" s="481"/>
      <c r="OBN11" s="481"/>
      <c r="OBO11" s="481"/>
      <c r="OBP11" s="481"/>
      <c r="OBQ11" s="481"/>
      <c r="OBR11" s="481"/>
      <c r="OBS11" s="481"/>
      <c r="OBT11" s="481"/>
      <c r="OBU11" s="481"/>
      <c r="OBV11" s="481"/>
      <c r="OBW11" s="481"/>
      <c r="OBX11" s="481"/>
      <c r="OBY11" s="481"/>
      <c r="OBZ11" s="481"/>
      <c r="OCA11" s="481"/>
      <c r="OCB11" s="481"/>
      <c r="OCC11" s="481"/>
      <c r="OCD11" s="481"/>
      <c r="OCE11" s="481"/>
      <c r="OCF11" s="481"/>
      <c r="OCG11" s="481"/>
      <c r="OCH11" s="481"/>
      <c r="OCI11" s="481"/>
      <c r="OCJ11" s="481"/>
      <c r="OCK11" s="481"/>
      <c r="OCL11" s="481"/>
      <c r="OCM11" s="481"/>
      <c r="OCN11" s="481"/>
      <c r="OCO11" s="481"/>
      <c r="OCP11" s="481"/>
      <c r="OCQ11" s="481"/>
      <c r="OCR11" s="481"/>
      <c r="OCS11" s="481"/>
      <c r="OCT11" s="481"/>
      <c r="OCU11" s="481"/>
      <c r="OCV11" s="481"/>
      <c r="OCW11" s="481"/>
      <c r="OCX11" s="481"/>
      <c r="OCY11" s="481"/>
      <c r="OCZ11" s="481"/>
      <c r="ODA11" s="481"/>
      <c r="ODB11" s="481"/>
      <c r="ODC11" s="481"/>
      <c r="ODD11" s="481"/>
      <c r="ODE11" s="481"/>
      <c r="ODF11" s="481"/>
      <c r="ODG11" s="481"/>
      <c r="ODH11" s="481"/>
      <c r="ODI11" s="481"/>
      <c r="ODJ11" s="481"/>
      <c r="ODK11" s="481"/>
      <c r="ODL11" s="481"/>
      <c r="ODM11" s="481"/>
      <c r="ODN11" s="481"/>
      <c r="ODO11" s="481"/>
      <c r="ODP11" s="481"/>
      <c r="ODQ11" s="481"/>
      <c r="ODR11" s="481"/>
      <c r="ODS11" s="481"/>
      <c r="ODT11" s="481"/>
      <c r="ODU11" s="481"/>
      <c r="ODV11" s="481"/>
      <c r="ODW11" s="481"/>
      <c r="ODX11" s="481"/>
      <c r="ODY11" s="481"/>
      <c r="ODZ11" s="481"/>
      <c r="OEA11" s="481"/>
      <c r="OEB11" s="481"/>
      <c r="OEC11" s="481"/>
      <c r="OED11" s="481"/>
      <c r="OEE11" s="481"/>
      <c r="OEF11" s="481"/>
      <c r="OEG11" s="481"/>
      <c r="OEH11" s="481"/>
      <c r="OEI11" s="481"/>
      <c r="OEJ11" s="481"/>
      <c r="OEK11" s="481"/>
      <c r="OEL11" s="481"/>
      <c r="OEM11" s="481"/>
      <c r="OEN11" s="481"/>
      <c r="OEO11" s="481"/>
      <c r="OEP11" s="481"/>
      <c r="OEQ11" s="481"/>
      <c r="OER11" s="481"/>
      <c r="OES11" s="481"/>
      <c r="OET11" s="481"/>
      <c r="OEU11" s="481"/>
      <c r="OEV11" s="481"/>
      <c r="OEW11" s="481"/>
      <c r="OEX11" s="481"/>
      <c r="OEY11" s="481"/>
      <c r="OEZ11" s="481"/>
      <c r="OFA11" s="481"/>
      <c r="OFB11" s="481"/>
      <c r="OFC11" s="481"/>
      <c r="OFD11" s="481"/>
      <c r="OFE11" s="481"/>
      <c r="OFF11" s="481"/>
      <c r="OFG11" s="481"/>
      <c r="OFH11" s="481"/>
      <c r="OFI11" s="481"/>
      <c r="OFJ11" s="481"/>
      <c r="OFK11" s="481"/>
      <c r="OFL11" s="481"/>
      <c r="OFM11" s="481"/>
      <c r="OFN11" s="481"/>
      <c r="OFO11" s="481"/>
      <c r="OFP11" s="481"/>
      <c r="OFQ11" s="481"/>
      <c r="OFR11" s="481"/>
      <c r="OFS11" s="481"/>
      <c r="OFT11" s="481"/>
      <c r="OFU11" s="481"/>
      <c r="OFV11" s="481"/>
      <c r="OFW11" s="481"/>
      <c r="OFX11" s="481"/>
      <c r="OFY11" s="481"/>
      <c r="OFZ11" s="481"/>
      <c r="OGA11" s="481"/>
      <c r="OGB11" s="481"/>
      <c r="OGC11" s="481"/>
      <c r="OGD11" s="481"/>
      <c r="OGE11" s="481"/>
      <c r="OGF11" s="481"/>
      <c r="OGG11" s="481"/>
      <c r="OGH11" s="481"/>
      <c r="OGI11" s="481"/>
      <c r="OGJ11" s="481"/>
      <c r="OGK11" s="481"/>
      <c r="OGL11" s="481"/>
      <c r="OGM11" s="481"/>
      <c r="OGN11" s="481"/>
      <c r="OGO11" s="481"/>
      <c r="OGP11" s="481"/>
      <c r="OGQ11" s="481"/>
      <c r="OGR11" s="481"/>
      <c r="OGS11" s="481"/>
      <c r="OGT11" s="481"/>
      <c r="OGU11" s="481"/>
      <c r="OGV11" s="481"/>
      <c r="OGW11" s="481"/>
      <c r="OGX11" s="481"/>
      <c r="OGY11" s="481"/>
      <c r="OGZ11" s="481"/>
      <c r="OHA11" s="481"/>
      <c r="OHB11" s="481"/>
      <c r="OHC11" s="481"/>
      <c r="OHD11" s="481"/>
      <c r="OHE11" s="481"/>
      <c r="OHF11" s="481"/>
      <c r="OHG11" s="481"/>
      <c r="OHH11" s="481"/>
      <c r="OHI11" s="481"/>
      <c r="OHJ11" s="481"/>
      <c r="OHK11" s="481"/>
      <c r="OHL11" s="481"/>
      <c r="OHM11" s="481"/>
      <c r="OHN11" s="481"/>
      <c r="OHO11" s="481"/>
      <c r="OHP11" s="481"/>
      <c r="OHQ11" s="481"/>
      <c r="OHR11" s="481"/>
      <c r="OHS11" s="481"/>
      <c r="OHT11" s="481"/>
      <c r="OHU11" s="481"/>
      <c r="OHV11" s="481"/>
      <c r="OHW11" s="481"/>
      <c r="OHX11" s="481"/>
      <c r="OHY11" s="481"/>
      <c r="OHZ11" s="481"/>
      <c r="OIA11" s="481"/>
      <c r="OIB11" s="481"/>
      <c r="OIC11" s="481"/>
      <c r="OID11" s="481"/>
      <c r="OIE11" s="481"/>
      <c r="OIF11" s="481"/>
      <c r="OIG11" s="481"/>
      <c r="OIH11" s="481"/>
      <c r="OII11" s="481"/>
      <c r="OIJ11" s="481"/>
      <c r="OIK11" s="481"/>
      <c r="OIL11" s="481"/>
      <c r="OIM11" s="481"/>
      <c r="OIN11" s="481"/>
      <c r="OIO11" s="481"/>
      <c r="OIP11" s="481"/>
      <c r="OIQ11" s="481"/>
      <c r="OIR11" s="481"/>
      <c r="OIS11" s="481"/>
      <c r="OIT11" s="481"/>
      <c r="OIU11" s="481"/>
      <c r="OIV11" s="481"/>
      <c r="OIW11" s="481"/>
      <c r="OIX11" s="481"/>
      <c r="OIY11" s="481"/>
      <c r="OIZ11" s="481"/>
      <c r="OJA11" s="481"/>
      <c r="OJB11" s="481"/>
      <c r="OJC11" s="481"/>
      <c r="OJD11" s="481"/>
      <c r="OJE11" s="481"/>
      <c r="OJF11" s="481"/>
      <c r="OJG11" s="481"/>
      <c r="OJH11" s="481"/>
      <c r="OJI11" s="481"/>
      <c r="OJJ11" s="481"/>
      <c r="OJK11" s="481"/>
      <c r="OJL11" s="481"/>
      <c r="OJM11" s="481"/>
      <c r="OJN11" s="481"/>
      <c r="OJO11" s="481"/>
      <c r="OJP11" s="481"/>
      <c r="OJQ11" s="481"/>
      <c r="OJR11" s="481"/>
      <c r="OJS11" s="481"/>
      <c r="OJT11" s="481"/>
      <c r="OJU11" s="481"/>
      <c r="OJV11" s="481"/>
      <c r="OJW11" s="481"/>
      <c r="OJX11" s="481"/>
      <c r="OJY11" s="481"/>
      <c r="OJZ11" s="481"/>
      <c r="OKA11" s="481"/>
      <c r="OKB11" s="481"/>
      <c r="OKC11" s="481"/>
      <c r="OKD11" s="481"/>
      <c r="OKE11" s="481"/>
      <c r="OKF11" s="481"/>
      <c r="OKG11" s="481"/>
      <c r="OKH11" s="481"/>
      <c r="OKI11" s="481"/>
      <c r="OKJ11" s="481"/>
      <c r="OKK11" s="481"/>
      <c r="OKL11" s="481"/>
      <c r="OKM11" s="481"/>
      <c r="OKN11" s="481"/>
      <c r="OKO11" s="481"/>
      <c r="OKP11" s="481"/>
      <c r="OKQ11" s="481"/>
      <c r="OKR11" s="481"/>
      <c r="OKS11" s="481"/>
      <c r="OKT11" s="481"/>
      <c r="OKU11" s="481"/>
      <c r="OKV11" s="481"/>
      <c r="OKW11" s="481"/>
      <c r="OKX11" s="481"/>
      <c r="OKY11" s="481"/>
      <c r="OKZ11" s="481"/>
      <c r="OLA11" s="481"/>
      <c r="OLB11" s="481"/>
      <c r="OLC11" s="481"/>
      <c r="OLD11" s="481"/>
      <c r="OLE11" s="481"/>
      <c r="OLF11" s="481"/>
      <c r="OLG11" s="481"/>
      <c r="OLH11" s="481"/>
      <c r="OLI11" s="481"/>
      <c r="OLJ11" s="481"/>
      <c r="OLK11" s="481"/>
      <c r="OLL11" s="481"/>
      <c r="OLM11" s="481"/>
      <c r="OLN11" s="481"/>
      <c r="OLO11" s="481"/>
      <c r="OLP11" s="481"/>
      <c r="OLQ11" s="481"/>
      <c r="OLR11" s="481"/>
      <c r="OLS11" s="481"/>
      <c r="OLT11" s="481"/>
      <c r="OLU11" s="481"/>
      <c r="OLV11" s="481"/>
      <c r="OLW11" s="481"/>
      <c r="OLX11" s="481"/>
      <c r="OLY11" s="481"/>
      <c r="OLZ11" s="481"/>
      <c r="OMA11" s="481"/>
      <c r="OMB11" s="481"/>
      <c r="OMC11" s="481"/>
      <c r="OMD11" s="481"/>
      <c r="OME11" s="481"/>
      <c r="OMF11" s="481"/>
      <c r="OMG11" s="481"/>
      <c r="OMH11" s="481"/>
      <c r="OMI11" s="481"/>
      <c r="OMJ11" s="481"/>
      <c r="OMK11" s="481"/>
      <c r="OML11" s="481"/>
      <c r="OMM11" s="481"/>
      <c r="OMN11" s="481"/>
      <c r="OMO11" s="481"/>
      <c r="OMP11" s="481"/>
      <c r="OMQ11" s="481"/>
      <c r="OMR11" s="481"/>
      <c r="OMS11" s="481"/>
      <c r="OMT11" s="481"/>
      <c r="OMU11" s="481"/>
      <c r="OMV11" s="481"/>
      <c r="OMW11" s="481"/>
      <c r="OMX11" s="481"/>
      <c r="OMY11" s="481"/>
      <c r="OMZ11" s="481"/>
      <c r="ONA11" s="481"/>
      <c r="ONB11" s="481"/>
      <c r="ONC11" s="481"/>
      <c r="OND11" s="481"/>
      <c r="ONE11" s="481"/>
      <c r="ONF11" s="481"/>
      <c r="ONG11" s="481"/>
      <c r="ONH11" s="481"/>
      <c r="ONI11" s="481"/>
      <c r="ONJ11" s="481"/>
      <c r="ONK11" s="481"/>
      <c r="ONL11" s="481"/>
      <c r="ONM11" s="481"/>
      <c r="ONN11" s="481"/>
      <c r="ONO11" s="481"/>
      <c r="ONP11" s="481"/>
      <c r="ONQ11" s="481"/>
      <c r="ONR11" s="481"/>
      <c r="ONS11" s="481"/>
      <c r="ONT11" s="481"/>
      <c r="ONU11" s="481"/>
      <c r="ONV11" s="481"/>
      <c r="ONW11" s="481"/>
      <c r="ONX11" s="481"/>
      <c r="ONY11" s="481"/>
      <c r="ONZ11" s="481"/>
      <c r="OOA11" s="481"/>
      <c r="OOB11" s="481"/>
      <c r="OOC11" s="481"/>
      <c r="OOD11" s="481"/>
      <c r="OOE11" s="481"/>
      <c r="OOF11" s="481"/>
      <c r="OOG11" s="481"/>
      <c r="OOH11" s="481"/>
      <c r="OOI11" s="481"/>
      <c r="OOJ11" s="481"/>
      <c r="OOK11" s="481"/>
      <c r="OOL11" s="481"/>
      <c r="OOM11" s="481"/>
      <c r="OON11" s="481"/>
      <c r="OOO11" s="481"/>
      <c r="OOP11" s="481"/>
      <c r="OOQ11" s="481"/>
      <c r="OOR11" s="481"/>
      <c r="OOS11" s="481"/>
      <c r="OOT11" s="481"/>
      <c r="OOU11" s="481"/>
      <c r="OOV11" s="481"/>
      <c r="OOW11" s="481"/>
      <c r="OOX11" s="481"/>
      <c r="OOY11" s="481"/>
      <c r="OOZ11" s="481"/>
      <c r="OPA11" s="481"/>
      <c r="OPB11" s="481"/>
      <c r="OPC11" s="481"/>
      <c r="OPD11" s="481"/>
      <c r="OPE11" s="481"/>
      <c r="OPF11" s="481"/>
      <c r="OPG11" s="481"/>
      <c r="OPH11" s="481"/>
      <c r="OPI11" s="481"/>
      <c r="OPJ11" s="481"/>
      <c r="OPK11" s="481"/>
      <c r="OPL11" s="481"/>
      <c r="OPM11" s="481"/>
      <c r="OPN11" s="481"/>
      <c r="OPO11" s="481"/>
      <c r="OPP11" s="481"/>
      <c r="OPQ11" s="481"/>
      <c r="OPR11" s="481"/>
      <c r="OPS11" s="481"/>
      <c r="OPT11" s="481"/>
      <c r="OPU11" s="481"/>
      <c r="OPV11" s="481"/>
      <c r="OPW11" s="481"/>
      <c r="OPX11" s="481"/>
      <c r="OPY11" s="481"/>
      <c r="OPZ11" s="481"/>
      <c r="OQA11" s="481"/>
      <c r="OQB11" s="481"/>
      <c r="OQC11" s="481"/>
      <c r="OQD11" s="481"/>
      <c r="OQE11" s="481"/>
      <c r="OQF11" s="481"/>
      <c r="OQG11" s="481"/>
      <c r="OQH11" s="481"/>
      <c r="OQI11" s="481"/>
      <c r="OQJ11" s="481"/>
      <c r="OQK11" s="481"/>
      <c r="OQL11" s="481"/>
      <c r="OQM11" s="481"/>
      <c r="OQN11" s="481"/>
      <c r="OQO11" s="481"/>
      <c r="OQP11" s="481"/>
      <c r="OQQ11" s="481"/>
      <c r="OQR11" s="481"/>
      <c r="OQS11" s="481"/>
      <c r="OQT11" s="481"/>
      <c r="OQU11" s="481"/>
      <c r="OQV11" s="481"/>
      <c r="OQW11" s="481"/>
      <c r="OQX11" s="481"/>
      <c r="OQY11" s="481"/>
      <c r="OQZ11" s="481"/>
      <c r="ORA11" s="481"/>
      <c r="ORB11" s="481"/>
      <c r="ORC11" s="481"/>
      <c r="ORD11" s="481"/>
      <c r="ORE11" s="481"/>
      <c r="ORF11" s="481"/>
      <c r="ORG11" s="481"/>
      <c r="ORH11" s="481"/>
      <c r="ORI11" s="481"/>
      <c r="ORJ11" s="481"/>
      <c r="ORK11" s="481"/>
      <c r="ORL11" s="481"/>
      <c r="ORM11" s="481"/>
      <c r="ORN11" s="481"/>
      <c r="ORO11" s="481"/>
      <c r="ORP11" s="481"/>
      <c r="ORQ11" s="481"/>
      <c r="ORR11" s="481"/>
      <c r="ORS11" s="481"/>
      <c r="ORT11" s="481"/>
      <c r="ORU11" s="481"/>
      <c r="ORV11" s="481"/>
      <c r="ORW11" s="481"/>
      <c r="ORX11" s="481"/>
      <c r="ORY11" s="481"/>
      <c r="ORZ11" s="481"/>
      <c r="OSA11" s="481"/>
      <c r="OSB11" s="481"/>
      <c r="OSC11" s="481"/>
      <c r="OSD11" s="481"/>
      <c r="OSE11" s="481"/>
      <c r="OSF11" s="481"/>
      <c r="OSG11" s="481"/>
      <c r="OSH11" s="481"/>
      <c r="OSI11" s="481"/>
      <c r="OSJ11" s="481"/>
      <c r="OSK11" s="481"/>
      <c r="OSL11" s="481"/>
      <c r="OSM11" s="481"/>
      <c r="OSN11" s="481"/>
      <c r="OSO11" s="481"/>
      <c r="OSP11" s="481"/>
      <c r="OSQ11" s="481"/>
      <c r="OSR11" s="481"/>
      <c r="OSS11" s="481"/>
      <c r="OST11" s="481"/>
      <c r="OSU11" s="481"/>
      <c r="OSV11" s="481"/>
      <c r="OSW11" s="481"/>
      <c r="OSX11" s="481"/>
      <c r="OSY11" s="481"/>
      <c r="OSZ11" s="481"/>
      <c r="OTA11" s="481"/>
      <c r="OTB11" s="481"/>
      <c r="OTC11" s="481"/>
      <c r="OTD11" s="481"/>
      <c r="OTE11" s="481"/>
      <c r="OTF11" s="481"/>
      <c r="OTG11" s="481"/>
      <c r="OTH11" s="481"/>
      <c r="OTI11" s="481"/>
      <c r="OTJ11" s="481"/>
      <c r="OTK11" s="481"/>
      <c r="OTL11" s="481"/>
      <c r="OTM11" s="481"/>
      <c r="OTN11" s="481"/>
      <c r="OTO11" s="481"/>
      <c r="OTP11" s="481"/>
      <c r="OTQ11" s="481"/>
      <c r="OTR11" s="481"/>
      <c r="OTS11" s="481"/>
      <c r="OTT11" s="481"/>
      <c r="OTU11" s="481"/>
      <c r="OTV11" s="481"/>
      <c r="OTW11" s="481"/>
      <c r="OTX11" s="481"/>
      <c r="OTY11" s="481"/>
      <c r="OTZ11" s="481"/>
      <c r="OUA11" s="481"/>
      <c r="OUB11" s="481"/>
      <c r="OUC11" s="481"/>
      <c r="OUD11" s="481"/>
      <c r="OUE11" s="481"/>
      <c r="OUF11" s="481"/>
      <c r="OUG11" s="481"/>
      <c r="OUH11" s="481"/>
      <c r="OUI11" s="481"/>
      <c r="OUJ11" s="481"/>
      <c r="OUK11" s="481"/>
      <c r="OUL11" s="481"/>
      <c r="OUM11" s="481"/>
      <c r="OUN11" s="481"/>
      <c r="OUO11" s="481"/>
      <c r="OUP11" s="481"/>
      <c r="OUQ11" s="481"/>
      <c r="OUR11" s="481"/>
      <c r="OUS11" s="481"/>
      <c r="OUT11" s="481"/>
      <c r="OUU11" s="481"/>
      <c r="OUV11" s="481"/>
      <c r="OUW11" s="481"/>
      <c r="OUX11" s="481"/>
      <c r="OUY11" s="481"/>
      <c r="OUZ11" s="481"/>
      <c r="OVA11" s="481"/>
      <c r="OVB11" s="481"/>
      <c r="OVC11" s="481"/>
      <c r="OVD11" s="481"/>
      <c r="OVE11" s="481"/>
      <c r="OVF11" s="481"/>
      <c r="OVG11" s="481"/>
      <c r="OVH11" s="481"/>
      <c r="OVI11" s="481"/>
      <c r="OVJ11" s="481"/>
      <c r="OVK11" s="481"/>
      <c r="OVL11" s="481"/>
      <c r="OVM11" s="481"/>
      <c r="OVN11" s="481"/>
      <c r="OVO11" s="481"/>
      <c r="OVP11" s="481"/>
      <c r="OVQ11" s="481"/>
      <c r="OVR11" s="481"/>
      <c r="OVS11" s="481"/>
      <c r="OVT11" s="481"/>
      <c r="OVU11" s="481"/>
      <c r="OVV11" s="481"/>
      <c r="OVW11" s="481"/>
      <c r="OVX11" s="481"/>
      <c r="OVY11" s="481"/>
      <c r="OVZ11" s="481"/>
      <c r="OWA11" s="481"/>
      <c r="OWB11" s="481"/>
      <c r="OWC11" s="481"/>
      <c r="OWD11" s="481"/>
      <c r="OWE11" s="481"/>
      <c r="OWF11" s="481"/>
      <c r="OWG11" s="481"/>
      <c r="OWH11" s="481"/>
      <c r="OWI11" s="481"/>
      <c r="OWJ11" s="481"/>
      <c r="OWK11" s="481"/>
      <c r="OWL11" s="481"/>
      <c r="OWM11" s="481"/>
      <c r="OWN11" s="481"/>
      <c r="OWO11" s="481"/>
      <c r="OWP11" s="481"/>
      <c r="OWQ11" s="481"/>
      <c r="OWR11" s="481"/>
      <c r="OWS11" s="481"/>
      <c r="OWT11" s="481"/>
      <c r="OWU11" s="481"/>
      <c r="OWV11" s="481"/>
      <c r="OWW11" s="481"/>
      <c r="OWX11" s="481"/>
      <c r="OWY11" s="481"/>
      <c r="OWZ11" s="481"/>
      <c r="OXA11" s="481"/>
      <c r="OXB11" s="481"/>
      <c r="OXC11" s="481"/>
      <c r="OXD11" s="481"/>
      <c r="OXE11" s="481"/>
      <c r="OXF11" s="481"/>
      <c r="OXG11" s="481"/>
      <c r="OXH11" s="481"/>
      <c r="OXI11" s="481"/>
      <c r="OXJ11" s="481"/>
      <c r="OXK11" s="481"/>
      <c r="OXL11" s="481"/>
      <c r="OXM11" s="481"/>
      <c r="OXN11" s="481"/>
      <c r="OXO11" s="481"/>
      <c r="OXP11" s="481"/>
      <c r="OXQ11" s="481"/>
      <c r="OXR11" s="481"/>
      <c r="OXS11" s="481"/>
      <c r="OXT11" s="481"/>
      <c r="OXU11" s="481"/>
      <c r="OXV11" s="481"/>
      <c r="OXW11" s="481"/>
      <c r="OXX11" s="481"/>
      <c r="OXY11" s="481"/>
      <c r="OXZ11" s="481"/>
      <c r="OYA11" s="481"/>
      <c r="OYB11" s="481"/>
      <c r="OYC11" s="481"/>
      <c r="OYD11" s="481"/>
      <c r="OYE11" s="481"/>
      <c r="OYF11" s="481"/>
      <c r="OYG11" s="481"/>
      <c r="OYH11" s="481"/>
      <c r="OYI11" s="481"/>
      <c r="OYJ11" s="481"/>
      <c r="OYK11" s="481"/>
      <c r="OYL11" s="481"/>
      <c r="OYM11" s="481"/>
      <c r="OYN11" s="481"/>
      <c r="OYO11" s="481"/>
      <c r="OYP11" s="481"/>
      <c r="OYQ11" s="481"/>
      <c r="OYR11" s="481"/>
      <c r="OYS11" s="481"/>
      <c r="OYT11" s="481"/>
      <c r="OYU11" s="481"/>
      <c r="OYV11" s="481"/>
      <c r="OYW11" s="481"/>
      <c r="OYX11" s="481"/>
      <c r="OYY11" s="481"/>
      <c r="OYZ11" s="481"/>
      <c r="OZA11" s="481"/>
      <c r="OZB11" s="481"/>
      <c r="OZC11" s="481"/>
      <c r="OZD11" s="481"/>
      <c r="OZE11" s="481"/>
      <c r="OZF11" s="481"/>
      <c r="OZG11" s="481"/>
      <c r="OZH11" s="481"/>
      <c r="OZI11" s="481"/>
      <c r="OZJ11" s="481"/>
      <c r="OZK11" s="481"/>
      <c r="OZL11" s="481"/>
      <c r="OZM11" s="481"/>
      <c r="OZN11" s="481"/>
      <c r="OZO11" s="481"/>
      <c r="OZP11" s="481"/>
      <c r="OZQ11" s="481"/>
      <c r="OZR11" s="481"/>
      <c r="OZS11" s="481"/>
      <c r="OZT11" s="481"/>
      <c r="OZU11" s="481"/>
      <c r="OZV11" s="481"/>
      <c r="OZW11" s="481"/>
      <c r="OZX11" s="481"/>
      <c r="OZY11" s="481"/>
      <c r="OZZ11" s="481"/>
      <c r="PAA11" s="481"/>
      <c r="PAB11" s="481"/>
      <c r="PAC11" s="481"/>
      <c r="PAD11" s="481"/>
      <c r="PAE11" s="481"/>
      <c r="PAF11" s="481"/>
      <c r="PAG11" s="481"/>
      <c r="PAH11" s="481"/>
      <c r="PAI11" s="481"/>
      <c r="PAJ11" s="481"/>
      <c r="PAK11" s="481"/>
      <c r="PAL11" s="481"/>
      <c r="PAM11" s="481"/>
      <c r="PAN11" s="481"/>
      <c r="PAO11" s="481"/>
      <c r="PAP11" s="481"/>
      <c r="PAQ11" s="481"/>
      <c r="PAR11" s="481"/>
      <c r="PAS11" s="481"/>
      <c r="PAT11" s="481"/>
      <c r="PAU11" s="481"/>
      <c r="PAV11" s="481"/>
      <c r="PAW11" s="481"/>
      <c r="PAX11" s="481"/>
      <c r="PAY11" s="481"/>
      <c r="PAZ11" s="481"/>
      <c r="PBA11" s="481"/>
      <c r="PBB11" s="481"/>
      <c r="PBC11" s="481"/>
      <c r="PBD11" s="481"/>
      <c r="PBE11" s="481"/>
      <c r="PBF11" s="481"/>
      <c r="PBG11" s="481"/>
      <c r="PBH11" s="481"/>
      <c r="PBI11" s="481"/>
      <c r="PBJ11" s="481"/>
      <c r="PBK11" s="481"/>
      <c r="PBL11" s="481"/>
      <c r="PBM11" s="481"/>
      <c r="PBN11" s="481"/>
      <c r="PBO11" s="481"/>
      <c r="PBP11" s="481"/>
      <c r="PBQ11" s="481"/>
      <c r="PBR11" s="481"/>
      <c r="PBS11" s="481"/>
      <c r="PBT11" s="481"/>
      <c r="PBU11" s="481"/>
      <c r="PBV11" s="481"/>
      <c r="PBW11" s="481"/>
      <c r="PBX11" s="481"/>
      <c r="PBY11" s="481"/>
      <c r="PBZ11" s="481"/>
      <c r="PCA11" s="481"/>
      <c r="PCB11" s="481"/>
      <c r="PCC11" s="481"/>
      <c r="PCD11" s="481"/>
      <c r="PCE11" s="481"/>
      <c r="PCF11" s="481"/>
      <c r="PCG11" s="481"/>
      <c r="PCH11" s="481"/>
      <c r="PCI11" s="481"/>
      <c r="PCJ11" s="481"/>
      <c r="PCK11" s="481"/>
      <c r="PCL11" s="481"/>
      <c r="PCM11" s="481"/>
      <c r="PCN11" s="481"/>
      <c r="PCO11" s="481"/>
      <c r="PCP11" s="481"/>
      <c r="PCQ11" s="481"/>
      <c r="PCR11" s="481"/>
      <c r="PCS11" s="481"/>
      <c r="PCT11" s="481"/>
      <c r="PCU11" s="481"/>
      <c r="PCV11" s="481"/>
      <c r="PCW11" s="481"/>
      <c r="PCX11" s="481"/>
      <c r="PCY11" s="481"/>
      <c r="PCZ11" s="481"/>
      <c r="PDA11" s="481"/>
      <c r="PDB11" s="481"/>
      <c r="PDC11" s="481"/>
      <c r="PDD11" s="481"/>
      <c r="PDE11" s="481"/>
      <c r="PDF11" s="481"/>
      <c r="PDG11" s="481"/>
      <c r="PDH11" s="481"/>
      <c r="PDI11" s="481"/>
      <c r="PDJ11" s="481"/>
      <c r="PDK11" s="481"/>
      <c r="PDL11" s="481"/>
      <c r="PDM11" s="481"/>
      <c r="PDN11" s="481"/>
      <c r="PDO11" s="481"/>
      <c r="PDP11" s="481"/>
      <c r="PDQ11" s="481"/>
      <c r="PDR11" s="481"/>
      <c r="PDS11" s="481"/>
      <c r="PDT11" s="481"/>
      <c r="PDU11" s="481"/>
      <c r="PDV11" s="481"/>
      <c r="PDW11" s="481"/>
      <c r="PDX11" s="481"/>
      <c r="PDY11" s="481"/>
      <c r="PDZ11" s="481"/>
      <c r="PEA11" s="481"/>
      <c r="PEB11" s="481"/>
      <c r="PEC11" s="481"/>
      <c r="PED11" s="481"/>
      <c r="PEE11" s="481"/>
      <c r="PEF11" s="481"/>
      <c r="PEG11" s="481"/>
      <c r="PEH11" s="481"/>
      <c r="PEI11" s="481"/>
      <c r="PEJ11" s="481"/>
      <c r="PEK11" s="481"/>
      <c r="PEL11" s="481"/>
      <c r="PEM11" s="481"/>
      <c r="PEN11" s="481"/>
      <c r="PEO11" s="481"/>
      <c r="PEP11" s="481"/>
      <c r="PEQ11" s="481"/>
      <c r="PER11" s="481"/>
      <c r="PES11" s="481"/>
      <c r="PET11" s="481"/>
      <c r="PEU11" s="481"/>
      <c r="PEV11" s="481"/>
      <c r="PEW11" s="481"/>
      <c r="PEX11" s="481"/>
      <c r="PEY11" s="481"/>
      <c r="PEZ11" s="481"/>
      <c r="PFA11" s="481"/>
      <c r="PFB11" s="481"/>
      <c r="PFC11" s="481"/>
      <c r="PFD11" s="481"/>
      <c r="PFE11" s="481"/>
      <c r="PFF11" s="481"/>
      <c r="PFG11" s="481"/>
      <c r="PFH11" s="481"/>
      <c r="PFI11" s="481"/>
      <c r="PFJ11" s="481"/>
      <c r="PFK11" s="481"/>
      <c r="PFL11" s="481"/>
      <c r="PFM11" s="481"/>
      <c r="PFN11" s="481"/>
      <c r="PFO11" s="481"/>
      <c r="PFP11" s="481"/>
      <c r="PFQ11" s="481"/>
      <c r="PFR11" s="481"/>
      <c r="PFS11" s="481"/>
      <c r="PFT11" s="481"/>
      <c r="PFU11" s="481"/>
      <c r="PFV11" s="481"/>
      <c r="PFW11" s="481"/>
      <c r="PFX11" s="481"/>
      <c r="PFY11" s="481"/>
      <c r="PFZ11" s="481"/>
      <c r="PGA11" s="481"/>
      <c r="PGB11" s="481"/>
      <c r="PGC11" s="481"/>
      <c r="PGD11" s="481"/>
      <c r="PGE11" s="481"/>
      <c r="PGF11" s="481"/>
      <c r="PGG11" s="481"/>
      <c r="PGH11" s="481"/>
      <c r="PGI11" s="481"/>
      <c r="PGJ11" s="481"/>
      <c r="PGK11" s="481"/>
      <c r="PGL11" s="481"/>
      <c r="PGM11" s="481"/>
      <c r="PGN11" s="481"/>
      <c r="PGO11" s="481"/>
      <c r="PGP11" s="481"/>
      <c r="PGQ11" s="481"/>
      <c r="PGR11" s="481"/>
      <c r="PGS11" s="481"/>
      <c r="PGT11" s="481"/>
      <c r="PGU11" s="481"/>
      <c r="PGV11" s="481"/>
      <c r="PGW11" s="481"/>
      <c r="PGX11" s="481"/>
      <c r="PGY11" s="481"/>
      <c r="PGZ11" s="481"/>
      <c r="PHA11" s="481"/>
      <c r="PHB11" s="481"/>
      <c r="PHC11" s="481"/>
      <c r="PHD11" s="481"/>
      <c r="PHE11" s="481"/>
      <c r="PHF11" s="481"/>
      <c r="PHG11" s="481"/>
      <c r="PHH11" s="481"/>
      <c r="PHI11" s="481"/>
      <c r="PHJ11" s="481"/>
      <c r="PHK11" s="481"/>
      <c r="PHL11" s="481"/>
      <c r="PHM11" s="481"/>
      <c r="PHN11" s="481"/>
      <c r="PHO11" s="481"/>
      <c r="PHP11" s="481"/>
      <c r="PHQ11" s="481"/>
      <c r="PHR11" s="481"/>
      <c r="PHS11" s="481"/>
      <c r="PHT11" s="481"/>
      <c r="PHU11" s="481"/>
      <c r="PHV11" s="481"/>
      <c r="PHW11" s="481"/>
      <c r="PHX11" s="481"/>
      <c r="PHY11" s="481"/>
      <c r="PHZ11" s="481"/>
      <c r="PIA11" s="481"/>
      <c r="PIB11" s="481"/>
      <c r="PIC11" s="481"/>
      <c r="PID11" s="481"/>
      <c r="PIE11" s="481"/>
      <c r="PIF11" s="481"/>
      <c r="PIG11" s="481"/>
      <c r="PIH11" s="481"/>
      <c r="PII11" s="481"/>
      <c r="PIJ11" s="481"/>
      <c r="PIK11" s="481"/>
      <c r="PIL11" s="481"/>
      <c r="PIM11" s="481"/>
      <c r="PIN11" s="481"/>
      <c r="PIO11" s="481"/>
      <c r="PIP11" s="481"/>
      <c r="PIQ11" s="481"/>
      <c r="PIR11" s="481"/>
      <c r="PIS11" s="481"/>
      <c r="PIT11" s="481"/>
      <c r="PIU11" s="481"/>
      <c r="PIV11" s="481"/>
      <c r="PIW11" s="481"/>
      <c r="PIX11" s="481"/>
      <c r="PIY11" s="481"/>
      <c r="PIZ11" s="481"/>
      <c r="PJA11" s="481"/>
      <c r="PJB11" s="481"/>
      <c r="PJC11" s="481"/>
      <c r="PJD11" s="481"/>
      <c r="PJE11" s="481"/>
      <c r="PJF11" s="481"/>
      <c r="PJG11" s="481"/>
      <c r="PJH11" s="481"/>
      <c r="PJI11" s="481"/>
      <c r="PJJ11" s="481"/>
      <c r="PJK11" s="481"/>
      <c r="PJL11" s="481"/>
      <c r="PJM11" s="481"/>
      <c r="PJN11" s="481"/>
      <c r="PJO11" s="481"/>
      <c r="PJP11" s="481"/>
      <c r="PJQ11" s="481"/>
      <c r="PJR11" s="481"/>
      <c r="PJS11" s="481"/>
      <c r="PJT11" s="481"/>
      <c r="PJU11" s="481"/>
      <c r="PJV11" s="481"/>
      <c r="PJW11" s="481"/>
      <c r="PJX11" s="481"/>
      <c r="PJY11" s="481"/>
      <c r="PJZ11" s="481"/>
      <c r="PKA11" s="481"/>
      <c r="PKB11" s="481"/>
      <c r="PKC11" s="481"/>
      <c r="PKD11" s="481"/>
      <c r="PKE11" s="481"/>
      <c r="PKF11" s="481"/>
      <c r="PKG11" s="481"/>
      <c r="PKH11" s="481"/>
      <c r="PKI11" s="481"/>
      <c r="PKJ11" s="481"/>
      <c r="PKK11" s="481"/>
      <c r="PKL11" s="481"/>
      <c r="PKM11" s="481"/>
      <c r="PKN11" s="481"/>
      <c r="PKO11" s="481"/>
      <c r="PKP11" s="481"/>
      <c r="PKQ11" s="481"/>
      <c r="PKR11" s="481"/>
      <c r="PKS11" s="481"/>
      <c r="PKT11" s="481"/>
      <c r="PKU11" s="481"/>
      <c r="PKV11" s="481"/>
      <c r="PKW11" s="481"/>
      <c r="PKX11" s="481"/>
      <c r="PKY11" s="481"/>
      <c r="PKZ11" s="481"/>
      <c r="PLA11" s="481"/>
      <c r="PLB11" s="481"/>
      <c r="PLC11" s="481"/>
      <c r="PLD11" s="481"/>
      <c r="PLE11" s="481"/>
      <c r="PLF11" s="481"/>
      <c r="PLG11" s="481"/>
      <c r="PLH11" s="481"/>
      <c r="PLI11" s="481"/>
      <c r="PLJ11" s="481"/>
      <c r="PLK11" s="481"/>
      <c r="PLL11" s="481"/>
      <c r="PLM11" s="481"/>
      <c r="PLN11" s="481"/>
      <c r="PLO11" s="481"/>
      <c r="PLP11" s="481"/>
      <c r="PLQ11" s="481"/>
      <c r="PLR11" s="481"/>
      <c r="PLS11" s="481"/>
      <c r="PLT11" s="481"/>
      <c r="PLU11" s="481"/>
      <c r="PLV11" s="481"/>
      <c r="PLW11" s="481"/>
      <c r="PLX11" s="481"/>
      <c r="PLY11" s="481"/>
      <c r="PLZ11" s="481"/>
      <c r="PMA11" s="481"/>
      <c r="PMB11" s="481"/>
      <c r="PMC11" s="481"/>
      <c r="PMD11" s="481"/>
      <c r="PME11" s="481"/>
      <c r="PMF11" s="481"/>
      <c r="PMG11" s="481"/>
      <c r="PMH11" s="481"/>
      <c r="PMI11" s="481"/>
      <c r="PMJ11" s="481"/>
      <c r="PMK11" s="481"/>
      <c r="PML11" s="481"/>
      <c r="PMM11" s="481"/>
      <c r="PMN11" s="481"/>
      <c r="PMO11" s="481"/>
      <c r="PMP11" s="481"/>
      <c r="PMQ11" s="481"/>
      <c r="PMR11" s="481"/>
      <c r="PMS11" s="481"/>
      <c r="PMT11" s="481"/>
      <c r="PMU11" s="481"/>
      <c r="PMV11" s="481"/>
      <c r="PMW11" s="481"/>
      <c r="PMX11" s="481"/>
      <c r="PMY11" s="481"/>
      <c r="PMZ11" s="481"/>
      <c r="PNA11" s="481"/>
      <c r="PNB11" s="481"/>
      <c r="PNC11" s="481"/>
      <c r="PND11" s="481"/>
      <c r="PNE11" s="481"/>
      <c r="PNF11" s="481"/>
      <c r="PNG11" s="481"/>
      <c r="PNH11" s="481"/>
      <c r="PNI11" s="481"/>
      <c r="PNJ11" s="481"/>
      <c r="PNK11" s="481"/>
      <c r="PNL11" s="481"/>
      <c r="PNM11" s="481"/>
      <c r="PNN11" s="481"/>
      <c r="PNO11" s="481"/>
      <c r="PNP11" s="481"/>
      <c r="PNQ11" s="481"/>
      <c r="PNR11" s="481"/>
      <c r="PNS11" s="481"/>
      <c r="PNT11" s="481"/>
      <c r="PNU11" s="481"/>
      <c r="PNV11" s="481"/>
      <c r="PNW11" s="481"/>
      <c r="PNX11" s="481"/>
      <c r="PNY11" s="481"/>
      <c r="PNZ11" s="481"/>
      <c r="POA11" s="481"/>
      <c r="POB11" s="481"/>
      <c r="POC11" s="481"/>
      <c r="POD11" s="481"/>
      <c r="POE11" s="481"/>
      <c r="POF11" s="481"/>
      <c r="POG11" s="481"/>
      <c r="POH11" s="481"/>
      <c r="POI11" s="481"/>
      <c r="POJ11" s="481"/>
      <c r="POK11" s="481"/>
      <c r="POL11" s="481"/>
      <c r="POM11" s="481"/>
      <c r="PON11" s="481"/>
      <c r="POO11" s="481"/>
      <c r="POP11" s="481"/>
      <c r="POQ11" s="481"/>
      <c r="POR11" s="481"/>
      <c r="POS11" s="481"/>
      <c r="POT11" s="481"/>
      <c r="POU11" s="481"/>
      <c r="POV11" s="481"/>
      <c r="POW11" s="481"/>
      <c r="POX11" s="481"/>
      <c r="POY11" s="481"/>
      <c r="POZ11" s="481"/>
      <c r="PPA11" s="481"/>
      <c r="PPB11" s="481"/>
      <c r="PPC11" s="481"/>
      <c r="PPD11" s="481"/>
      <c r="PPE11" s="481"/>
      <c r="PPF11" s="481"/>
      <c r="PPG11" s="481"/>
      <c r="PPH11" s="481"/>
      <c r="PPI11" s="481"/>
      <c r="PPJ11" s="481"/>
      <c r="PPK11" s="481"/>
      <c r="PPL11" s="481"/>
      <c r="PPM11" s="481"/>
      <c r="PPN11" s="481"/>
      <c r="PPO11" s="481"/>
      <c r="PPP11" s="481"/>
      <c r="PPQ11" s="481"/>
      <c r="PPR11" s="481"/>
      <c r="PPS11" s="481"/>
      <c r="PPT11" s="481"/>
      <c r="PPU11" s="481"/>
      <c r="PPV11" s="481"/>
      <c r="PPW11" s="481"/>
      <c r="PPX11" s="481"/>
      <c r="PPY11" s="481"/>
      <c r="PPZ11" s="481"/>
      <c r="PQA11" s="481"/>
      <c r="PQB11" s="481"/>
      <c r="PQC11" s="481"/>
      <c r="PQD11" s="481"/>
      <c r="PQE11" s="481"/>
      <c r="PQF11" s="481"/>
      <c r="PQG11" s="481"/>
      <c r="PQH11" s="481"/>
      <c r="PQI11" s="481"/>
      <c r="PQJ11" s="481"/>
      <c r="PQK11" s="481"/>
      <c r="PQL11" s="481"/>
      <c r="PQM11" s="481"/>
      <c r="PQN11" s="481"/>
      <c r="PQO11" s="481"/>
      <c r="PQP11" s="481"/>
      <c r="PQQ11" s="481"/>
      <c r="PQR11" s="481"/>
      <c r="PQS11" s="481"/>
      <c r="PQT11" s="481"/>
      <c r="PQU11" s="481"/>
      <c r="PQV11" s="481"/>
      <c r="PQW11" s="481"/>
      <c r="PQX11" s="481"/>
      <c r="PQY11" s="481"/>
      <c r="PQZ11" s="481"/>
      <c r="PRA11" s="481"/>
      <c r="PRB11" s="481"/>
      <c r="PRC11" s="481"/>
      <c r="PRD11" s="481"/>
      <c r="PRE11" s="481"/>
      <c r="PRF11" s="481"/>
      <c r="PRG11" s="481"/>
      <c r="PRH11" s="481"/>
      <c r="PRI11" s="481"/>
      <c r="PRJ11" s="481"/>
      <c r="PRK11" s="481"/>
      <c r="PRL11" s="481"/>
      <c r="PRM11" s="481"/>
      <c r="PRN11" s="481"/>
      <c r="PRO11" s="481"/>
      <c r="PRP11" s="481"/>
      <c r="PRQ11" s="481"/>
      <c r="PRR11" s="481"/>
      <c r="PRS11" s="481"/>
      <c r="PRT11" s="481"/>
      <c r="PRU11" s="481"/>
      <c r="PRV11" s="481"/>
      <c r="PRW11" s="481"/>
      <c r="PRX11" s="481"/>
      <c r="PRY11" s="481"/>
      <c r="PRZ11" s="481"/>
      <c r="PSA11" s="481"/>
      <c r="PSB11" s="481"/>
      <c r="PSC11" s="481"/>
      <c r="PSD11" s="481"/>
      <c r="PSE11" s="481"/>
      <c r="PSF11" s="481"/>
      <c r="PSG11" s="481"/>
      <c r="PSH11" s="481"/>
      <c r="PSI11" s="481"/>
      <c r="PSJ11" s="481"/>
      <c r="PSK11" s="481"/>
      <c r="PSL11" s="481"/>
      <c r="PSM11" s="481"/>
      <c r="PSN11" s="481"/>
      <c r="PSO11" s="481"/>
      <c r="PSP11" s="481"/>
      <c r="PSQ11" s="481"/>
      <c r="PSR11" s="481"/>
      <c r="PSS11" s="481"/>
      <c r="PST11" s="481"/>
      <c r="PSU11" s="481"/>
      <c r="PSV11" s="481"/>
      <c r="PSW11" s="481"/>
      <c r="PSX11" s="481"/>
      <c r="PSY11" s="481"/>
      <c r="PSZ11" s="481"/>
      <c r="PTA11" s="481"/>
      <c r="PTB11" s="481"/>
      <c r="PTC11" s="481"/>
      <c r="PTD11" s="481"/>
      <c r="PTE11" s="481"/>
      <c r="PTF11" s="481"/>
      <c r="PTG11" s="481"/>
      <c r="PTH11" s="481"/>
      <c r="PTI11" s="481"/>
      <c r="PTJ11" s="481"/>
      <c r="PTK11" s="481"/>
      <c r="PTL11" s="481"/>
      <c r="PTM11" s="481"/>
      <c r="PTN11" s="481"/>
      <c r="PTO11" s="481"/>
      <c r="PTP11" s="481"/>
      <c r="PTQ11" s="481"/>
      <c r="PTR11" s="481"/>
      <c r="PTS11" s="481"/>
      <c r="PTT11" s="481"/>
      <c r="PTU11" s="481"/>
      <c r="PTV11" s="481"/>
      <c r="PTW11" s="481"/>
      <c r="PTX11" s="481"/>
      <c r="PTY11" s="481"/>
      <c r="PTZ11" s="481"/>
      <c r="PUA11" s="481"/>
      <c r="PUB11" s="481"/>
      <c r="PUC11" s="481"/>
      <c r="PUD11" s="481"/>
      <c r="PUE11" s="481"/>
      <c r="PUF11" s="481"/>
      <c r="PUG11" s="481"/>
      <c r="PUH11" s="481"/>
      <c r="PUI11" s="481"/>
      <c r="PUJ11" s="481"/>
      <c r="PUK11" s="481"/>
      <c r="PUL11" s="481"/>
      <c r="PUM11" s="481"/>
      <c r="PUN11" s="481"/>
      <c r="PUO11" s="481"/>
      <c r="PUP11" s="481"/>
      <c r="PUQ11" s="481"/>
      <c r="PUR11" s="481"/>
      <c r="PUS11" s="481"/>
      <c r="PUT11" s="481"/>
      <c r="PUU11" s="481"/>
      <c r="PUV11" s="481"/>
      <c r="PUW11" s="481"/>
      <c r="PUX11" s="481"/>
      <c r="PUY11" s="481"/>
      <c r="PUZ11" s="481"/>
      <c r="PVA11" s="481"/>
      <c r="PVB11" s="481"/>
      <c r="PVC11" s="481"/>
      <c r="PVD11" s="481"/>
      <c r="PVE11" s="481"/>
      <c r="PVF11" s="481"/>
      <c r="PVG11" s="481"/>
      <c r="PVH11" s="481"/>
      <c r="PVI11" s="481"/>
      <c r="PVJ11" s="481"/>
      <c r="PVK11" s="481"/>
      <c r="PVL11" s="481"/>
      <c r="PVM11" s="481"/>
      <c r="PVN11" s="481"/>
      <c r="PVO11" s="481"/>
      <c r="PVP11" s="481"/>
      <c r="PVQ11" s="481"/>
      <c r="PVR11" s="481"/>
      <c r="PVS11" s="481"/>
      <c r="PVT11" s="481"/>
      <c r="PVU11" s="481"/>
      <c r="PVV11" s="481"/>
      <c r="PVW11" s="481"/>
      <c r="PVX11" s="481"/>
      <c r="PVY11" s="481"/>
      <c r="PVZ11" s="481"/>
      <c r="PWA11" s="481"/>
      <c r="PWB11" s="481"/>
      <c r="PWC11" s="481"/>
      <c r="PWD11" s="481"/>
      <c r="PWE11" s="481"/>
      <c r="PWF11" s="481"/>
      <c r="PWG11" s="481"/>
      <c r="PWH11" s="481"/>
      <c r="PWI11" s="481"/>
      <c r="PWJ11" s="481"/>
      <c r="PWK11" s="481"/>
      <c r="PWL11" s="481"/>
      <c r="PWM11" s="481"/>
      <c r="PWN11" s="481"/>
      <c r="PWO11" s="481"/>
      <c r="PWP11" s="481"/>
      <c r="PWQ11" s="481"/>
      <c r="PWR11" s="481"/>
      <c r="PWS11" s="481"/>
      <c r="PWT11" s="481"/>
      <c r="PWU11" s="481"/>
      <c r="PWV11" s="481"/>
      <c r="PWW11" s="481"/>
      <c r="PWX11" s="481"/>
      <c r="PWY11" s="481"/>
      <c r="PWZ11" s="481"/>
      <c r="PXA11" s="481"/>
      <c r="PXB11" s="481"/>
      <c r="PXC11" s="481"/>
      <c r="PXD11" s="481"/>
      <c r="PXE11" s="481"/>
      <c r="PXF11" s="481"/>
      <c r="PXG11" s="481"/>
      <c r="PXH11" s="481"/>
      <c r="PXI11" s="481"/>
      <c r="PXJ11" s="481"/>
      <c r="PXK11" s="481"/>
      <c r="PXL11" s="481"/>
      <c r="PXM11" s="481"/>
      <c r="PXN11" s="481"/>
      <c r="PXO11" s="481"/>
      <c r="PXP11" s="481"/>
      <c r="PXQ11" s="481"/>
      <c r="PXR11" s="481"/>
      <c r="PXS11" s="481"/>
      <c r="PXT11" s="481"/>
      <c r="PXU11" s="481"/>
      <c r="PXV11" s="481"/>
      <c r="PXW11" s="481"/>
      <c r="PXX11" s="481"/>
      <c r="PXY11" s="481"/>
      <c r="PXZ11" s="481"/>
      <c r="PYA11" s="481"/>
      <c r="PYB11" s="481"/>
      <c r="PYC11" s="481"/>
      <c r="PYD11" s="481"/>
      <c r="PYE11" s="481"/>
      <c r="PYF11" s="481"/>
      <c r="PYG11" s="481"/>
      <c r="PYH11" s="481"/>
      <c r="PYI11" s="481"/>
      <c r="PYJ11" s="481"/>
      <c r="PYK11" s="481"/>
      <c r="PYL11" s="481"/>
      <c r="PYM11" s="481"/>
      <c r="PYN11" s="481"/>
      <c r="PYO11" s="481"/>
      <c r="PYP11" s="481"/>
      <c r="PYQ11" s="481"/>
      <c r="PYR11" s="481"/>
      <c r="PYS11" s="481"/>
      <c r="PYT11" s="481"/>
      <c r="PYU11" s="481"/>
      <c r="PYV11" s="481"/>
      <c r="PYW11" s="481"/>
      <c r="PYX11" s="481"/>
      <c r="PYY11" s="481"/>
      <c r="PYZ11" s="481"/>
      <c r="PZA11" s="481"/>
      <c r="PZB11" s="481"/>
      <c r="PZC11" s="481"/>
      <c r="PZD11" s="481"/>
      <c r="PZE11" s="481"/>
      <c r="PZF11" s="481"/>
      <c r="PZG11" s="481"/>
      <c r="PZH11" s="481"/>
      <c r="PZI11" s="481"/>
      <c r="PZJ11" s="481"/>
      <c r="PZK11" s="481"/>
      <c r="PZL11" s="481"/>
      <c r="PZM11" s="481"/>
      <c r="PZN11" s="481"/>
      <c r="PZO11" s="481"/>
      <c r="PZP11" s="481"/>
      <c r="PZQ11" s="481"/>
      <c r="PZR11" s="481"/>
      <c r="PZS11" s="481"/>
      <c r="PZT11" s="481"/>
      <c r="PZU11" s="481"/>
      <c r="PZV11" s="481"/>
      <c r="PZW11" s="481"/>
      <c r="PZX11" s="481"/>
      <c r="PZY11" s="481"/>
      <c r="PZZ11" s="481"/>
      <c r="QAA11" s="481"/>
      <c r="QAB11" s="481"/>
      <c r="QAC11" s="481"/>
      <c r="QAD11" s="481"/>
      <c r="QAE11" s="481"/>
      <c r="QAF11" s="481"/>
      <c r="QAG11" s="481"/>
      <c r="QAH11" s="481"/>
      <c r="QAI11" s="481"/>
      <c r="QAJ11" s="481"/>
      <c r="QAK11" s="481"/>
      <c r="QAL11" s="481"/>
      <c r="QAM11" s="481"/>
      <c r="QAN11" s="481"/>
      <c r="QAO11" s="481"/>
      <c r="QAP11" s="481"/>
      <c r="QAQ11" s="481"/>
      <c r="QAR11" s="481"/>
      <c r="QAS11" s="481"/>
      <c r="QAT11" s="481"/>
      <c r="QAU11" s="481"/>
      <c r="QAV11" s="481"/>
      <c r="QAW11" s="481"/>
      <c r="QAX11" s="481"/>
      <c r="QAY11" s="481"/>
      <c r="QAZ11" s="481"/>
      <c r="QBA11" s="481"/>
      <c r="QBB11" s="481"/>
      <c r="QBC11" s="481"/>
      <c r="QBD11" s="481"/>
      <c r="QBE11" s="481"/>
      <c r="QBF11" s="481"/>
      <c r="QBG11" s="481"/>
      <c r="QBH11" s="481"/>
      <c r="QBI11" s="481"/>
      <c r="QBJ11" s="481"/>
      <c r="QBK11" s="481"/>
      <c r="QBL11" s="481"/>
      <c r="QBM11" s="481"/>
      <c r="QBN11" s="481"/>
      <c r="QBO11" s="481"/>
      <c r="QBP11" s="481"/>
      <c r="QBQ11" s="481"/>
      <c r="QBR11" s="481"/>
      <c r="QBS11" s="481"/>
      <c r="QBT11" s="481"/>
      <c r="QBU11" s="481"/>
      <c r="QBV11" s="481"/>
      <c r="QBW11" s="481"/>
      <c r="QBX11" s="481"/>
      <c r="QBY11" s="481"/>
      <c r="QBZ11" s="481"/>
      <c r="QCA11" s="481"/>
      <c r="QCB11" s="481"/>
      <c r="QCC11" s="481"/>
      <c r="QCD11" s="481"/>
      <c r="QCE11" s="481"/>
      <c r="QCF11" s="481"/>
      <c r="QCG11" s="481"/>
      <c r="QCH11" s="481"/>
      <c r="QCI11" s="481"/>
      <c r="QCJ11" s="481"/>
      <c r="QCK11" s="481"/>
      <c r="QCL11" s="481"/>
      <c r="QCM11" s="481"/>
      <c r="QCN11" s="481"/>
      <c r="QCO11" s="481"/>
      <c r="QCP11" s="481"/>
      <c r="QCQ11" s="481"/>
      <c r="QCR11" s="481"/>
      <c r="QCS11" s="481"/>
      <c r="QCT11" s="481"/>
      <c r="QCU11" s="481"/>
      <c r="QCV11" s="481"/>
      <c r="QCW11" s="481"/>
      <c r="QCX11" s="481"/>
      <c r="QCY11" s="481"/>
      <c r="QCZ11" s="481"/>
      <c r="QDA11" s="481"/>
      <c r="QDB11" s="481"/>
      <c r="QDC11" s="481"/>
      <c r="QDD11" s="481"/>
      <c r="QDE11" s="481"/>
      <c r="QDF11" s="481"/>
      <c r="QDG11" s="481"/>
      <c r="QDH11" s="481"/>
      <c r="QDI11" s="481"/>
      <c r="QDJ11" s="481"/>
      <c r="QDK11" s="481"/>
      <c r="QDL11" s="481"/>
      <c r="QDM11" s="481"/>
      <c r="QDN11" s="481"/>
      <c r="QDO11" s="481"/>
      <c r="QDP11" s="481"/>
      <c r="QDQ11" s="481"/>
      <c r="QDR11" s="481"/>
      <c r="QDS11" s="481"/>
      <c r="QDT11" s="481"/>
      <c r="QDU11" s="481"/>
      <c r="QDV11" s="481"/>
      <c r="QDW11" s="481"/>
      <c r="QDX11" s="481"/>
      <c r="QDY11" s="481"/>
      <c r="QDZ11" s="481"/>
      <c r="QEA11" s="481"/>
      <c r="QEB11" s="481"/>
      <c r="QEC11" s="481"/>
      <c r="QED11" s="481"/>
      <c r="QEE11" s="481"/>
      <c r="QEF11" s="481"/>
      <c r="QEG11" s="481"/>
      <c r="QEH11" s="481"/>
      <c r="QEI11" s="481"/>
      <c r="QEJ11" s="481"/>
      <c r="QEK11" s="481"/>
      <c r="QEL11" s="481"/>
      <c r="QEM11" s="481"/>
      <c r="QEN11" s="481"/>
      <c r="QEO11" s="481"/>
      <c r="QEP11" s="481"/>
      <c r="QEQ11" s="481"/>
      <c r="QER11" s="481"/>
      <c r="QES11" s="481"/>
      <c r="QET11" s="481"/>
      <c r="QEU11" s="481"/>
      <c r="QEV11" s="481"/>
      <c r="QEW11" s="481"/>
      <c r="QEX11" s="481"/>
      <c r="QEY11" s="481"/>
      <c r="QEZ11" s="481"/>
      <c r="QFA11" s="481"/>
      <c r="QFB11" s="481"/>
      <c r="QFC11" s="481"/>
      <c r="QFD11" s="481"/>
      <c r="QFE11" s="481"/>
      <c r="QFF11" s="481"/>
      <c r="QFG11" s="481"/>
      <c r="QFH11" s="481"/>
      <c r="QFI11" s="481"/>
      <c r="QFJ11" s="481"/>
      <c r="QFK11" s="481"/>
      <c r="QFL11" s="481"/>
      <c r="QFM11" s="481"/>
      <c r="QFN11" s="481"/>
      <c r="QFO11" s="481"/>
      <c r="QFP11" s="481"/>
      <c r="QFQ11" s="481"/>
      <c r="QFR11" s="481"/>
      <c r="QFS11" s="481"/>
      <c r="QFT11" s="481"/>
      <c r="QFU11" s="481"/>
      <c r="QFV11" s="481"/>
      <c r="QFW11" s="481"/>
      <c r="QFX11" s="481"/>
      <c r="QFY11" s="481"/>
      <c r="QFZ11" s="481"/>
      <c r="QGA11" s="481"/>
      <c r="QGB11" s="481"/>
      <c r="QGC11" s="481"/>
      <c r="QGD11" s="481"/>
      <c r="QGE11" s="481"/>
      <c r="QGF11" s="481"/>
      <c r="QGG11" s="481"/>
      <c r="QGH11" s="481"/>
      <c r="QGI11" s="481"/>
      <c r="QGJ11" s="481"/>
      <c r="QGK11" s="481"/>
      <c r="QGL11" s="481"/>
      <c r="QGM11" s="481"/>
      <c r="QGN11" s="481"/>
      <c r="QGO11" s="481"/>
      <c r="QGP11" s="481"/>
      <c r="QGQ11" s="481"/>
      <c r="QGR11" s="481"/>
      <c r="QGS11" s="481"/>
      <c r="QGT11" s="481"/>
      <c r="QGU11" s="481"/>
      <c r="QGV11" s="481"/>
      <c r="QGW11" s="481"/>
      <c r="QGX11" s="481"/>
      <c r="QGY11" s="481"/>
      <c r="QGZ11" s="481"/>
      <c r="QHA11" s="481"/>
      <c r="QHB11" s="481"/>
      <c r="QHC11" s="481"/>
      <c r="QHD11" s="481"/>
      <c r="QHE11" s="481"/>
      <c r="QHF11" s="481"/>
      <c r="QHG11" s="481"/>
      <c r="QHH11" s="481"/>
      <c r="QHI11" s="481"/>
      <c r="QHJ11" s="481"/>
      <c r="QHK11" s="481"/>
      <c r="QHL11" s="481"/>
      <c r="QHM11" s="481"/>
      <c r="QHN11" s="481"/>
      <c r="QHO11" s="481"/>
      <c r="QHP11" s="481"/>
      <c r="QHQ11" s="481"/>
      <c r="QHR11" s="481"/>
      <c r="QHS11" s="481"/>
      <c r="QHT11" s="481"/>
      <c r="QHU11" s="481"/>
      <c r="QHV11" s="481"/>
      <c r="QHW11" s="481"/>
      <c r="QHX11" s="481"/>
      <c r="QHY11" s="481"/>
      <c r="QHZ11" s="481"/>
      <c r="QIA11" s="481"/>
      <c r="QIB11" s="481"/>
      <c r="QIC11" s="481"/>
      <c r="QID11" s="481"/>
      <c r="QIE11" s="481"/>
      <c r="QIF11" s="481"/>
      <c r="QIG11" s="481"/>
      <c r="QIH11" s="481"/>
      <c r="QII11" s="481"/>
      <c r="QIJ11" s="481"/>
      <c r="QIK11" s="481"/>
      <c r="QIL11" s="481"/>
      <c r="QIM11" s="481"/>
      <c r="QIN11" s="481"/>
      <c r="QIO11" s="481"/>
      <c r="QIP11" s="481"/>
      <c r="QIQ11" s="481"/>
      <c r="QIR11" s="481"/>
      <c r="QIS11" s="481"/>
      <c r="QIT11" s="481"/>
      <c r="QIU11" s="481"/>
      <c r="QIV11" s="481"/>
      <c r="QIW11" s="481"/>
      <c r="QIX11" s="481"/>
      <c r="QIY11" s="481"/>
      <c r="QIZ11" s="481"/>
      <c r="QJA11" s="481"/>
      <c r="QJB11" s="481"/>
      <c r="QJC11" s="481"/>
      <c r="QJD11" s="481"/>
      <c r="QJE11" s="481"/>
      <c r="QJF11" s="481"/>
      <c r="QJG11" s="481"/>
      <c r="QJH11" s="481"/>
      <c r="QJI11" s="481"/>
      <c r="QJJ11" s="481"/>
      <c r="QJK11" s="481"/>
      <c r="QJL11" s="481"/>
      <c r="QJM11" s="481"/>
      <c r="QJN11" s="481"/>
      <c r="QJO11" s="481"/>
      <c r="QJP11" s="481"/>
      <c r="QJQ11" s="481"/>
      <c r="QJR11" s="481"/>
      <c r="QJS11" s="481"/>
      <c r="QJT11" s="481"/>
      <c r="QJU11" s="481"/>
      <c r="QJV11" s="481"/>
      <c r="QJW11" s="481"/>
      <c r="QJX11" s="481"/>
      <c r="QJY11" s="481"/>
      <c r="QJZ11" s="481"/>
      <c r="QKA11" s="481"/>
      <c r="QKB11" s="481"/>
      <c r="QKC11" s="481"/>
      <c r="QKD11" s="481"/>
      <c r="QKE11" s="481"/>
      <c r="QKF11" s="481"/>
      <c r="QKG11" s="481"/>
      <c r="QKH11" s="481"/>
      <c r="QKI11" s="481"/>
      <c r="QKJ11" s="481"/>
      <c r="QKK11" s="481"/>
      <c r="QKL11" s="481"/>
      <c r="QKM11" s="481"/>
      <c r="QKN11" s="481"/>
      <c r="QKO11" s="481"/>
      <c r="QKP11" s="481"/>
      <c r="QKQ11" s="481"/>
      <c r="QKR11" s="481"/>
      <c r="QKS11" s="481"/>
      <c r="QKT11" s="481"/>
      <c r="QKU11" s="481"/>
      <c r="QKV11" s="481"/>
      <c r="QKW11" s="481"/>
      <c r="QKX11" s="481"/>
      <c r="QKY11" s="481"/>
      <c r="QKZ11" s="481"/>
      <c r="QLA11" s="481"/>
      <c r="QLB11" s="481"/>
      <c r="QLC11" s="481"/>
      <c r="QLD11" s="481"/>
      <c r="QLE11" s="481"/>
      <c r="QLF11" s="481"/>
      <c r="QLG11" s="481"/>
      <c r="QLH11" s="481"/>
      <c r="QLI11" s="481"/>
      <c r="QLJ11" s="481"/>
      <c r="QLK11" s="481"/>
      <c r="QLL11" s="481"/>
      <c r="QLM11" s="481"/>
      <c r="QLN11" s="481"/>
      <c r="QLO11" s="481"/>
      <c r="QLP11" s="481"/>
      <c r="QLQ11" s="481"/>
      <c r="QLR11" s="481"/>
      <c r="QLS11" s="481"/>
      <c r="QLT11" s="481"/>
      <c r="QLU11" s="481"/>
      <c r="QLV11" s="481"/>
      <c r="QLW11" s="481"/>
      <c r="QLX11" s="481"/>
      <c r="QLY11" s="481"/>
      <c r="QLZ11" s="481"/>
      <c r="QMA11" s="481"/>
      <c r="QMB11" s="481"/>
      <c r="QMC11" s="481"/>
      <c r="QMD11" s="481"/>
      <c r="QME11" s="481"/>
      <c r="QMF11" s="481"/>
      <c r="QMG11" s="481"/>
      <c r="QMH11" s="481"/>
      <c r="QMI11" s="481"/>
      <c r="QMJ11" s="481"/>
      <c r="QMK11" s="481"/>
      <c r="QML11" s="481"/>
      <c r="QMM11" s="481"/>
      <c r="QMN11" s="481"/>
      <c r="QMO11" s="481"/>
      <c r="QMP11" s="481"/>
      <c r="QMQ11" s="481"/>
      <c r="QMR11" s="481"/>
      <c r="QMS11" s="481"/>
      <c r="QMT11" s="481"/>
      <c r="QMU11" s="481"/>
      <c r="QMV11" s="481"/>
      <c r="QMW11" s="481"/>
      <c r="QMX11" s="481"/>
      <c r="QMY11" s="481"/>
      <c r="QMZ11" s="481"/>
      <c r="QNA11" s="481"/>
      <c r="QNB11" s="481"/>
      <c r="QNC11" s="481"/>
      <c r="QND11" s="481"/>
      <c r="QNE11" s="481"/>
      <c r="QNF11" s="481"/>
      <c r="QNG11" s="481"/>
      <c r="QNH11" s="481"/>
      <c r="QNI11" s="481"/>
      <c r="QNJ11" s="481"/>
      <c r="QNK11" s="481"/>
      <c r="QNL11" s="481"/>
      <c r="QNM11" s="481"/>
      <c r="QNN11" s="481"/>
      <c r="QNO11" s="481"/>
      <c r="QNP11" s="481"/>
      <c r="QNQ11" s="481"/>
      <c r="QNR11" s="481"/>
      <c r="QNS11" s="481"/>
      <c r="QNT11" s="481"/>
      <c r="QNU11" s="481"/>
      <c r="QNV11" s="481"/>
      <c r="QNW11" s="481"/>
      <c r="QNX11" s="481"/>
      <c r="QNY11" s="481"/>
      <c r="QNZ11" s="481"/>
      <c r="QOA11" s="481"/>
      <c r="QOB11" s="481"/>
      <c r="QOC11" s="481"/>
      <c r="QOD11" s="481"/>
      <c r="QOE11" s="481"/>
      <c r="QOF11" s="481"/>
      <c r="QOG11" s="481"/>
      <c r="QOH11" s="481"/>
      <c r="QOI11" s="481"/>
      <c r="QOJ11" s="481"/>
      <c r="QOK11" s="481"/>
      <c r="QOL11" s="481"/>
      <c r="QOM11" s="481"/>
      <c r="QON11" s="481"/>
      <c r="QOO11" s="481"/>
      <c r="QOP11" s="481"/>
      <c r="QOQ11" s="481"/>
      <c r="QOR11" s="481"/>
      <c r="QOS11" s="481"/>
      <c r="QOT11" s="481"/>
      <c r="QOU11" s="481"/>
      <c r="QOV11" s="481"/>
      <c r="QOW11" s="481"/>
      <c r="QOX11" s="481"/>
      <c r="QOY11" s="481"/>
      <c r="QOZ11" s="481"/>
      <c r="QPA11" s="481"/>
      <c r="QPB11" s="481"/>
      <c r="QPC11" s="481"/>
      <c r="QPD11" s="481"/>
      <c r="QPE11" s="481"/>
      <c r="QPF11" s="481"/>
      <c r="QPG11" s="481"/>
      <c r="QPH11" s="481"/>
      <c r="QPI11" s="481"/>
      <c r="QPJ11" s="481"/>
      <c r="QPK11" s="481"/>
      <c r="QPL11" s="481"/>
      <c r="QPM11" s="481"/>
      <c r="QPN11" s="481"/>
      <c r="QPO11" s="481"/>
      <c r="QPP11" s="481"/>
      <c r="QPQ11" s="481"/>
      <c r="QPR11" s="481"/>
      <c r="QPS11" s="481"/>
      <c r="QPT11" s="481"/>
      <c r="QPU11" s="481"/>
      <c r="QPV11" s="481"/>
      <c r="QPW11" s="481"/>
      <c r="QPX11" s="481"/>
      <c r="QPY11" s="481"/>
      <c r="QPZ11" s="481"/>
      <c r="QQA11" s="481"/>
      <c r="QQB11" s="481"/>
      <c r="QQC11" s="481"/>
      <c r="QQD11" s="481"/>
      <c r="QQE11" s="481"/>
      <c r="QQF11" s="481"/>
      <c r="QQG11" s="481"/>
      <c r="QQH11" s="481"/>
      <c r="QQI11" s="481"/>
      <c r="QQJ11" s="481"/>
      <c r="QQK11" s="481"/>
      <c r="QQL11" s="481"/>
      <c r="QQM11" s="481"/>
      <c r="QQN11" s="481"/>
      <c r="QQO11" s="481"/>
      <c r="QQP11" s="481"/>
      <c r="QQQ11" s="481"/>
      <c r="QQR11" s="481"/>
      <c r="QQS11" s="481"/>
      <c r="QQT11" s="481"/>
      <c r="QQU11" s="481"/>
      <c r="QQV11" s="481"/>
      <c r="QQW11" s="481"/>
      <c r="QQX11" s="481"/>
      <c r="QQY11" s="481"/>
      <c r="QQZ11" s="481"/>
      <c r="QRA11" s="481"/>
      <c r="QRB11" s="481"/>
      <c r="QRC11" s="481"/>
      <c r="QRD11" s="481"/>
      <c r="QRE11" s="481"/>
      <c r="QRF11" s="481"/>
      <c r="QRG11" s="481"/>
      <c r="QRH11" s="481"/>
      <c r="QRI11" s="481"/>
      <c r="QRJ11" s="481"/>
      <c r="QRK11" s="481"/>
      <c r="QRL11" s="481"/>
      <c r="QRM11" s="481"/>
      <c r="QRN11" s="481"/>
      <c r="QRO11" s="481"/>
      <c r="QRP11" s="481"/>
      <c r="QRQ11" s="481"/>
      <c r="QRR11" s="481"/>
      <c r="QRS11" s="481"/>
      <c r="QRT11" s="481"/>
      <c r="QRU11" s="481"/>
      <c r="QRV11" s="481"/>
      <c r="QRW11" s="481"/>
      <c r="QRX11" s="481"/>
      <c r="QRY11" s="481"/>
      <c r="QRZ11" s="481"/>
      <c r="QSA11" s="481"/>
      <c r="QSB11" s="481"/>
      <c r="QSC11" s="481"/>
      <c r="QSD11" s="481"/>
      <c r="QSE11" s="481"/>
      <c r="QSF11" s="481"/>
      <c r="QSG11" s="481"/>
      <c r="QSH11" s="481"/>
      <c r="QSI11" s="481"/>
      <c r="QSJ11" s="481"/>
      <c r="QSK11" s="481"/>
      <c r="QSL11" s="481"/>
      <c r="QSM11" s="481"/>
      <c r="QSN11" s="481"/>
      <c r="QSO11" s="481"/>
      <c r="QSP11" s="481"/>
      <c r="QSQ11" s="481"/>
      <c r="QSR11" s="481"/>
      <c r="QSS11" s="481"/>
      <c r="QST11" s="481"/>
      <c r="QSU11" s="481"/>
      <c r="QSV11" s="481"/>
      <c r="QSW11" s="481"/>
      <c r="QSX11" s="481"/>
      <c r="QSY11" s="481"/>
      <c r="QSZ11" s="481"/>
      <c r="QTA11" s="481"/>
      <c r="QTB11" s="481"/>
      <c r="QTC11" s="481"/>
      <c r="QTD11" s="481"/>
      <c r="QTE11" s="481"/>
      <c r="QTF11" s="481"/>
      <c r="QTG11" s="481"/>
      <c r="QTH11" s="481"/>
      <c r="QTI11" s="481"/>
      <c r="QTJ11" s="481"/>
      <c r="QTK11" s="481"/>
      <c r="QTL11" s="481"/>
      <c r="QTM11" s="481"/>
      <c r="QTN11" s="481"/>
      <c r="QTO11" s="481"/>
      <c r="QTP11" s="481"/>
      <c r="QTQ11" s="481"/>
      <c r="QTR11" s="481"/>
      <c r="QTS11" s="481"/>
      <c r="QTT11" s="481"/>
      <c r="QTU11" s="481"/>
      <c r="QTV11" s="481"/>
      <c r="QTW11" s="481"/>
      <c r="QTX11" s="481"/>
      <c r="QTY11" s="481"/>
      <c r="QTZ11" s="481"/>
      <c r="QUA11" s="481"/>
      <c r="QUB11" s="481"/>
      <c r="QUC11" s="481"/>
      <c r="QUD11" s="481"/>
      <c r="QUE11" s="481"/>
      <c r="QUF11" s="481"/>
      <c r="QUG11" s="481"/>
      <c r="QUH11" s="481"/>
      <c r="QUI11" s="481"/>
      <c r="QUJ11" s="481"/>
      <c r="QUK11" s="481"/>
      <c r="QUL11" s="481"/>
      <c r="QUM11" s="481"/>
      <c r="QUN11" s="481"/>
      <c r="QUO11" s="481"/>
      <c r="QUP11" s="481"/>
      <c r="QUQ11" s="481"/>
      <c r="QUR11" s="481"/>
      <c r="QUS11" s="481"/>
      <c r="QUT11" s="481"/>
      <c r="QUU11" s="481"/>
      <c r="QUV11" s="481"/>
      <c r="QUW11" s="481"/>
      <c r="QUX11" s="481"/>
      <c r="QUY11" s="481"/>
      <c r="QUZ11" s="481"/>
      <c r="QVA11" s="481"/>
      <c r="QVB11" s="481"/>
      <c r="QVC11" s="481"/>
      <c r="QVD11" s="481"/>
      <c r="QVE11" s="481"/>
      <c r="QVF11" s="481"/>
      <c r="QVG11" s="481"/>
      <c r="QVH11" s="481"/>
      <c r="QVI11" s="481"/>
      <c r="QVJ11" s="481"/>
      <c r="QVK11" s="481"/>
      <c r="QVL11" s="481"/>
      <c r="QVM11" s="481"/>
      <c r="QVN11" s="481"/>
      <c r="QVO11" s="481"/>
      <c r="QVP11" s="481"/>
      <c r="QVQ11" s="481"/>
      <c r="QVR11" s="481"/>
      <c r="QVS11" s="481"/>
      <c r="QVT11" s="481"/>
      <c r="QVU11" s="481"/>
      <c r="QVV11" s="481"/>
      <c r="QVW11" s="481"/>
      <c r="QVX11" s="481"/>
      <c r="QVY11" s="481"/>
      <c r="QVZ11" s="481"/>
      <c r="QWA11" s="481"/>
      <c r="QWB11" s="481"/>
      <c r="QWC11" s="481"/>
      <c r="QWD11" s="481"/>
      <c r="QWE11" s="481"/>
      <c r="QWF11" s="481"/>
      <c r="QWG11" s="481"/>
      <c r="QWH11" s="481"/>
      <c r="QWI11" s="481"/>
      <c r="QWJ11" s="481"/>
      <c r="QWK11" s="481"/>
      <c r="QWL11" s="481"/>
      <c r="QWM11" s="481"/>
      <c r="QWN11" s="481"/>
      <c r="QWO11" s="481"/>
      <c r="QWP11" s="481"/>
      <c r="QWQ11" s="481"/>
      <c r="QWR11" s="481"/>
      <c r="QWS11" s="481"/>
      <c r="QWT11" s="481"/>
      <c r="QWU11" s="481"/>
      <c r="QWV11" s="481"/>
      <c r="QWW11" s="481"/>
      <c r="QWX11" s="481"/>
      <c r="QWY11" s="481"/>
      <c r="QWZ11" s="481"/>
      <c r="QXA11" s="481"/>
      <c r="QXB11" s="481"/>
      <c r="QXC11" s="481"/>
      <c r="QXD11" s="481"/>
      <c r="QXE11" s="481"/>
      <c r="QXF11" s="481"/>
      <c r="QXG11" s="481"/>
      <c r="QXH11" s="481"/>
      <c r="QXI11" s="481"/>
      <c r="QXJ11" s="481"/>
      <c r="QXK11" s="481"/>
      <c r="QXL11" s="481"/>
      <c r="QXM11" s="481"/>
      <c r="QXN11" s="481"/>
      <c r="QXO11" s="481"/>
      <c r="QXP11" s="481"/>
      <c r="QXQ11" s="481"/>
      <c r="QXR11" s="481"/>
      <c r="QXS11" s="481"/>
      <c r="QXT11" s="481"/>
      <c r="QXU11" s="481"/>
      <c r="QXV11" s="481"/>
      <c r="QXW11" s="481"/>
      <c r="QXX11" s="481"/>
      <c r="QXY11" s="481"/>
      <c r="QXZ11" s="481"/>
      <c r="QYA11" s="481"/>
      <c r="QYB11" s="481"/>
      <c r="QYC11" s="481"/>
      <c r="QYD11" s="481"/>
      <c r="QYE11" s="481"/>
      <c r="QYF11" s="481"/>
      <c r="QYG11" s="481"/>
      <c r="QYH11" s="481"/>
      <c r="QYI11" s="481"/>
      <c r="QYJ11" s="481"/>
      <c r="QYK11" s="481"/>
      <c r="QYL11" s="481"/>
      <c r="QYM11" s="481"/>
      <c r="QYN11" s="481"/>
      <c r="QYO11" s="481"/>
      <c r="QYP11" s="481"/>
      <c r="QYQ11" s="481"/>
      <c r="QYR11" s="481"/>
      <c r="QYS11" s="481"/>
      <c r="QYT11" s="481"/>
      <c r="QYU11" s="481"/>
      <c r="QYV11" s="481"/>
      <c r="QYW11" s="481"/>
      <c r="QYX11" s="481"/>
      <c r="QYY11" s="481"/>
      <c r="QYZ11" s="481"/>
      <c r="QZA11" s="481"/>
      <c r="QZB11" s="481"/>
      <c r="QZC11" s="481"/>
      <c r="QZD11" s="481"/>
      <c r="QZE11" s="481"/>
      <c r="QZF11" s="481"/>
      <c r="QZG11" s="481"/>
      <c r="QZH11" s="481"/>
      <c r="QZI11" s="481"/>
      <c r="QZJ11" s="481"/>
      <c r="QZK11" s="481"/>
      <c r="QZL11" s="481"/>
      <c r="QZM11" s="481"/>
      <c r="QZN11" s="481"/>
      <c r="QZO11" s="481"/>
      <c r="QZP11" s="481"/>
      <c r="QZQ11" s="481"/>
      <c r="QZR11" s="481"/>
      <c r="QZS11" s="481"/>
      <c r="QZT11" s="481"/>
      <c r="QZU11" s="481"/>
      <c r="QZV11" s="481"/>
      <c r="QZW11" s="481"/>
      <c r="QZX11" s="481"/>
      <c r="QZY11" s="481"/>
      <c r="QZZ11" s="481"/>
      <c r="RAA11" s="481"/>
      <c r="RAB11" s="481"/>
      <c r="RAC11" s="481"/>
      <c r="RAD11" s="481"/>
      <c r="RAE11" s="481"/>
      <c r="RAF11" s="481"/>
      <c r="RAG11" s="481"/>
      <c r="RAH11" s="481"/>
      <c r="RAI11" s="481"/>
      <c r="RAJ11" s="481"/>
      <c r="RAK11" s="481"/>
      <c r="RAL11" s="481"/>
      <c r="RAM11" s="481"/>
      <c r="RAN11" s="481"/>
      <c r="RAO11" s="481"/>
      <c r="RAP11" s="481"/>
      <c r="RAQ11" s="481"/>
      <c r="RAR11" s="481"/>
      <c r="RAS11" s="481"/>
      <c r="RAT11" s="481"/>
      <c r="RAU11" s="481"/>
      <c r="RAV11" s="481"/>
      <c r="RAW11" s="481"/>
      <c r="RAX11" s="481"/>
      <c r="RAY11" s="481"/>
      <c r="RAZ11" s="481"/>
      <c r="RBA11" s="481"/>
      <c r="RBB11" s="481"/>
      <c r="RBC11" s="481"/>
      <c r="RBD11" s="481"/>
      <c r="RBE11" s="481"/>
      <c r="RBF11" s="481"/>
      <c r="RBG11" s="481"/>
      <c r="RBH11" s="481"/>
      <c r="RBI11" s="481"/>
      <c r="RBJ11" s="481"/>
      <c r="RBK11" s="481"/>
      <c r="RBL11" s="481"/>
      <c r="RBM11" s="481"/>
      <c r="RBN11" s="481"/>
      <c r="RBO11" s="481"/>
      <c r="RBP11" s="481"/>
      <c r="RBQ11" s="481"/>
      <c r="RBR11" s="481"/>
      <c r="RBS11" s="481"/>
      <c r="RBT11" s="481"/>
      <c r="RBU11" s="481"/>
      <c r="RBV11" s="481"/>
      <c r="RBW11" s="481"/>
      <c r="RBX11" s="481"/>
      <c r="RBY11" s="481"/>
      <c r="RBZ11" s="481"/>
      <c r="RCA11" s="481"/>
      <c r="RCB11" s="481"/>
      <c r="RCC11" s="481"/>
      <c r="RCD11" s="481"/>
      <c r="RCE11" s="481"/>
      <c r="RCF11" s="481"/>
      <c r="RCG11" s="481"/>
      <c r="RCH11" s="481"/>
      <c r="RCI11" s="481"/>
      <c r="RCJ11" s="481"/>
      <c r="RCK11" s="481"/>
      <c r="RCL11" s="481"/>
      <c r="RCM11" s="481"/>
      <c r="RCN11" s="481"/>
      <c r="RCO11" s="481"/>
      <c r="RCP11" s="481"/>
      <c r="RCQ11" s="481"/>
      <c r="RCR11" s="481"/>
      <c r="RCS11" s="481"/>
      <c r="RCT11" s="481"/>
      <c r="RCU11" s="481"/>
      <c r="RCV11" s="481"/>
      <c r="RCW11" s="481"/>
      <c r="RCX11" s="481"/>
      <c r="RCY11" s="481"/>
      <c r="RCZ11" s="481"/>
      <c r="RDA11" s="481"/>
      <c r="RDB11" s="481"/>
      <c r="RDC11" s="481"/>
      <c r="RDD11" s="481"/>
      <c r="RDE11" s="481"/>
      <c r="RDF11" s="481"/>
      <c r="RDG11" s="481"/>
      <c r="RDH11" s="481"/>
      <c r="RDI11" s="481"/>
      <c r="RDJ11" s="481"/>
      <c r="RDK11" s="481"/>
      <c r="RDL11" s="481"/>
      <c r="RDM11" s="481"/>
      <c r="RDN11" s="481"/>
      <c r="RDO11" s="481"/>
      <c r="RDP11" s="481"/>
      <c r="RDQ11" s="481"/>
      <c r="RDR11" s="481"/>
      <c r="RDS11" s="481"/>
      <c r="RDT11" s="481"/>
      <c r="RDU11" s="481"/>
      <c r="RDV11" s="481"/>
      <c r="RDW11" s="481"/>
      <c r="RDX11" s="481"/>
      <c r="RDY11" s="481"/>
      <c r="RDZ11" s="481"/>
      <c r="REA11" s="481"/>
      <c r="REB11" s="481"/>
      <c r="REC11" s="481"/>
      <c r="RED11" s="481"/>
      <c r="REE11" s="481"/>
      <c r="REF11" s="481"/>
      <c r="REG11" s="481"/>
      <c r="REH11" s="481"/>
      <c r="REI11" s="481"/>
      <c r="REJ11" s="481"/>
      <c r="REK11" s="481"/>
      <c r="REL11" s="481"/>
      <c r="REM11" s="481"/>
      <c r="REN11" s="481"/>
      <c r="REO11" s="481"/>
      <c r="REP11" s="481"/>
      <c r="REQ11" s="481"/>
      <c r="RER11" s="481"/>
      <c r="RES11" s="481"/>
      <c r="RET11" s="481"/>
      <c r="REU11" s="481"/>
      <c r="REV11" s="481"/>
      <c r="REW11" s="481"/>
      <c r="REX11" s="481"/>
      <c r="REY11" s="481"/>
      <c r="REZ11" s="481"/>
      <c r="RFA11" s="481"/>
      <c r="RFB11" s="481"/>
      <c r="RFC11" s="481"/>
      <c r="RFD11" s="481"/>
      <c r="RFE11" s="481"/>
      <c r="RFF11" s="481"/>
      <c r="RFG11" s="481"/>
      <c r="RFH11" s="481"/>
      <c r="RFI11" s="481"/>
      <c r="RFJ11" s="481"/>
      <c r="RFK11" s="481"/>
      <c r="RFL11" s="481"/>
      <c r="RFM11" s="481"/>
      <c r="RFN11" s="481"/>
      <c r="RFO11" s="481"/>
      <c r="RFP11" s="481"/>
      <c r="RFQ11" s="481"/>
      <c r="RFR11" s="481"/>
      <c r="RFS11" s="481"/>
      <c r="RFT11" s="481"/>
      <c r="RFU11" s="481"/>
      <c r="RFV11" s="481"/>
      <c r="RFW11" s="481"/>
      <c r="RFX11" s="481"/>
      <c r="RFY11" s="481"/>
      <c r="RFZ11" s="481"/>
      <c r="RGA11" s="481"/>
      <c r="RGB11" s="481"/>
      <c r="RGC11" s="481"/>
      <c r="RGD11" s="481"/>
      <c r="RGE11" s="481"/>
      <c r="RGF11" s="481"/>
      <c r="RGG11" s="481"/>
      <c r="RGH11" s="481"/>
      <c r="RGI11" s="481"/>
      <c r="RGJ11" s="481"/>
      <c r="RGK11" s="481"/>
      <c r="RGL11" s="481"/>
      <c r="RGM11" s="481"/>
      <c r="RGN11" s="481"/>
      <c r="RGO11" s="481"/>
      <c r="RGP11" s="481"/>
      <c r="RGQ11" s="481"/>
      <c r="RGR11" s="481"/>
      <c r="RGS11" s="481"/>
      <c r="RGT11" s="481"/>
      <c r="RGU11" s="481"/>
      <c r="RGV11" s="481"/>
      <c r="RGW11" s="481"/>
      <c r="RGX11" s="481"/>
      <c r="RGY11" s="481"/>
      <c r="RGZ11" s="481"/>
      <c r="RHA11" s="481"/>
      <c r="RHB11" s="481"/>
      <c r="RHC11" s="481"/>
      <c r="RHD11" s="481"/>
      <c r="RHE11" s="481"/>
      <c r="RHF11" s="481"/>
      <c r="RHG11" s="481"/>
      <c r="RHH11" s="481"/>
      <c r="RHI11" s="481"/>
      <c r="RHJ11" s="481"/>
      <c r="RHK11" s="481"/>
      <c r="RHL11" s="481"/>
      <c r="RHM11" s="481"/>
      <c r="RHN11" s="481"/>
      <c r="RHO11" s="481"/>
      <c r="RHP11" s="481"/>
      <c r="RHQ11" s="481"/>
      <c r="RHR11" s="481"/>
      <c r="RHS11" s="481"/>
      <c r="RHT11" s="481"/>
      <c r="RHU11" s="481"/>
      <c r="RHV11" s="481"/>
      <c r="RHW11" s="481"/>
      <c r="RHX11" s="481"/>
      <c r="RHY11" s="481"/>
      <c r="RHZ11" s="481"/>
      <c r="RIA11" s="481"/>
      <c r="RIB11" s="481"/>
      <c r="RIC11" s="481"/>
      <c r="RID11" s="481"/>
      <c r="RIE11" s="481"/>
      <c r="RIF11" s="481"/>
      <c r="RIG11" s="481"/>
      <c r="RIH11" s="481"/>
      <c r="RII11" s="481"/>
      <c r="RIJ11" s="481"/>
      <c r="RIK11" s="481"/>
      <c r="RIL11" s="481"/>
      <c r="RIM11" s="481"/>
      <c r="RIN11" s="481"/>
      <c r="RIO11" s="481"/>
      <c r="RIP11" s="481"/>
      <c r="RIQ11" s="481"/>
      <c r="RIR11" s="481"/>
      <c r="RIS11" s="481"/>
      <c r="RIT11" s="481"/>
      <c r="RIU11" s="481"/>
      <c r="RIV11" s="481"/>
      <c r="RIW11" s="481"/>
      <c r="RIX11" s="481"/>
      <c r="RIY11" s="481"/>
      <c r="RIZ11" s="481"/>
      <c r="RJA11" s="481"/>
      <c r="RJB11" s="481"/>
      <c r="RJC11" s="481"/>
      <c r="RJD11" s="481"/>
      <c r="RJE11" s="481"/>
      <c r="RJF11" s="481"/>
      <c r="RJG11" s="481"/>
      <c r="RJH11" s="481"/>
      <c r="RJI11" s="481"/>
      <c r="RJJ11" s="481"/>
      <c r="RJK11" s="481"/>
      <c r="RJL11" s="481"/>
      <c r="RJM11" s="481"/>
      <c r="RJN11" s="481"/>
      <c r="RJO11" s="481"/>
      <c r="RJP11" s="481"/>
      <c r="RJQ11" s="481"/>
      <c r="RJR11" s="481"/>
      <c r="RJS11" s="481"/>
      <c r="RJT11" s="481"/>
      <c r="RJU11" s="481"/>
      <c r="RJV11" s="481"/>
      <c r="RJW11" s="481"/>
      <c r="RJX11" s="481"/>
      <c r="RJY11" s="481"/>
      <c r="RJZ11" s="481"/>
      <c r="RKA11" s="481"/>
      <c r="RKB11" s="481"/>
      <c r="RKC11" s="481"/>
      <c r="RKD11" s="481"/>
      <c r="RKE11" s="481"/>
      <c r="RKF11" s="481"/>
      <c r="RKG11" s="481"/>
      <c r="RKH11" s="481"/>
      <c r="RKI11" s="481"/>
      <c r="RKJ11" s="481"/>
      <c r="RKK11" s="481"/>
      <c r="RKL11" s="481"/>
      <c r="RKM11" s="481"/>
      <c r="RKN11" s="481"/>
      <c r="RKO11" s="481"/>
      <c r="RKP11" s="481"/>
      <c r="RKQ11" s="481"/>
      <c r="RKR11" s="481"/>
      <c r="RKS11" s="481"/>
      <c r="RKT11" s="481"/>
      <c r="RKU11" s="481"/>
      <c r="RKV11" s="481"/>
      <c r="RKW11" s="481"/>
      <c r="RKX11" s="481"/>
      <c r="RKY11" s="481"/>
      <c r="RKZ11" s="481"/>
      <c r="RLA11" s="481"/>
      <c r="RLB11" s="481"/>
      <c r="RLC11" s="481"/>
      <c r="RLD11" s="481"/>
      <c r="RLE11" s="481"/>
      <c r="RLF11" s="481"/>
      <c r="RLG11" s="481"/>
      <c r="RLH11" s="481"/>
      <c r="RLI11" s="481"/>
      <c r="RLJ11" s="481"/>
      <c r="RLK11" s="481"/>
      <c r="RLL11" s="481"/>
      <c r="RLM11" s="481"/>
      <c r="RLN11" s="481"/>
      <c r="RLO11" s="481"/>
      <c r="RLP11" s="481"/>
      <c r="RLQ11" s="481"/>
      <c r="RLR11" s="481"/>
      <c r="RLS11" s="481"/>
      <c r="RLT11" s="481"/>
      <c r="RLU11" s="481"/>
      <c r="RLV11" s="481"/>
      <c r="RLW11" s="481"/>
      <c r="RLX11" s="481"/>
      <c r="RLY11" s="481"/>
      <c r="RLZ11" s="481"/>
      <c r="RMA11" s="481"/>
      <c r="RMB11" s="481"/>
      <c r="RMC11" s="481"/>
      <c r="RMD11" s="481"/>
      <c r="RME11" s="481"/>
      <c r="RMF11" s="481"/>
      <c r="RMG11" s="481"/>
      <c r="RMH11" s="481"/>
      <c r="RMI11" s="481"/>
      <c r="RMJ11" s="481"/>
      <c r="RMK11" s="481"/>
      <c r="RML11" s="481"/>
      <c r="RMM11" s="481"/>
      <c r="RMN11" s="481"/>
      <c r="RMO11" s="481"/>
      <c r="RMP11" s="481"/>
      <c r="RMQ11" s="481"/>
      <c r="RMR11" s="481"/>
      <c r="RMS11" s="481"/>
      <c r="RMT11" s="481"/>
      <c r="RMU11" s="481"/>
      <c r="RMV11" s="481"/>
      <c r="RMW11" s="481"/>
      <c r="RMX11" s="481"/>
      <c r="RMY11" s="481"/>
      <c r="RMZ11" s="481"/>
      <c r="RNA11" s="481"/>
      <c r="RNB11" s="481"/>
      <c r="RNC11" s="481"/>
      <c r="RND11" s="481"/>
      <c r="RNE11" s="481"/>
      <c r="RNF11" s="481"/>
      <c r="RNG11" s="481"/>
      <c r="RNH11" s="481"/>
      <c r="RNI11" s="481"/>
      <c r="RNJ11" s="481"/>
      <c r="RNK11" s="481"/>
      <c r="RNL11" s="481"/>
      <c r="RNM11" s="481"/>
      <c r="RNN11" s="481"/>
      <c r="RNO11" s="481"/>
      <c r="RNP11" s="481"/>
      <c r="RNQ11" s="481"/>
      <c r="RNR11" s="481"/>
      <c r="RNS11" s="481"/>
      <c r="RNT11" s="481"/>
      <c r="RNU11" s="481"/>
      <c r="RNV11" s="481"/>
      <c r="RNW11" s="481"/>
      <c r="RNX11" s="481"/>
      <c r="RNY11" s="481"/>
      <c r="RNZ11" s="481"/>
      <c r="ROA11" s="481"/>
      <c r="ROB11" s="481"/>
      <c r="ROC11" s="481"/>
      <c r="ROD11" s="481"/>
      <c r="ROE11" s="481"/>
      <c r="ROF11" s="481"/>
      <c r="ROG11" s="481"/>
      <c r="ROH11" s="481"/>
      <c r="ROI11" s="481"/>
      <c r="ROJ11" s="481"/>
      <c r="ROK11" s="481"/>
      <c r="ROL11" s="481"/>
      <c r="ROM11" s="481"/>
      <c r="RON11" s="481"/>
      <c r="ROO11" s="481"/>
      <c r="ROP11" s="481"/>
      <c r="ROQ11" s="481"/>
      <c r="ROR11" s="481"/>
      <c r="ROS11" s="481"/>
      <c r="ROT11" s="481"/>
      <c r="ROU11" s="481"/>
      <c r="ROV11" s="481"/>
      <c r="ROW11" s="481"/>
      <c r="ROX11" s="481"/>
      <c r="ROY11" s="481"/>
      <c r="ROZ11" s="481"/>
      <c r="RPA11" s="481"/>
      <c r="RPB11" s="481"/>
      <c r="RPC11" s="481"/>
      <c r="RPD11" s="481"/>
      <c r="RPE11" s="481"/>
      <c r="RPF11" s="481"/>
      <c r="RPG11" s="481"/>
      <c r="RPH11" s="481"/>
      <c r="RPI11" s="481"/>
      <c r="RPJ11" s="481"/>
      <c r="RPK11" s="481"/>
      <c r="RPL11" s="481"/>
      <c r="RPM11" s="481"/>
      <c r="RPN11" s="481"/>
      <c r="RPO11" s="481"/>
      <c r="RPP11" s="481"/>
      <c r="RPQ11" s="481"/>
      <c r="RPR11" s="481"/>
      <c r="RPS11" s="481"/>
      <c r="RPT11" s="481"/>
      <c r="RPU11" s="481"/>
      <c r="RPV11" s="481"/>
      <c r="RPW11" s="481"/>
      <c r="RPX11" s="481"/>
      <c r="RPY11" s="481"/>
      <c r="RPZ11" s="481"/>
      <c r="RQA11" s="481"/>
      <c r="RQB11" s="481"/>
      <c r="RQC11" s="481"/>
      <c r="RQD11" s="481"/>
      <c r="RQE11" s="481"/>
      <c r="RQF11" s="481"/>
      <c r="RQG11" s="481"/>
      <c r="RQH11" s="481"/>
      <c r="RQI11" s="481"/>
      <c r="RQJ11" s="481"/>
      <c r="RQK11" s="481"/>
      <c r="RQL11" s="481"/>
      <c r="RQM11" s="481"/>
      <c r="RQN11" s="481"/>
      <c r="RQO11" s="481"/>
      <c r="RQP11" s="481"/>
      <c r="RQQ11" s="481"/>
      <c r="RQR11" s="481"/>
      <c r="RQS11" s="481"/>
      <c r="RQT11" s="481"/>
      <c r="RQU11" s="481"/>
      <c r="RQV11" s="481"/>
      <c r="RQW11" s="481"/>
      <c r="RQX11" s="481"/>
      <c r="RQY11" s="481"/>
      <c r="RQZ11" s="481"/>
      <c r="RRA11" s="481"/>
      <c r="RRB11" s="481"/>
      <c r="RRC11" s="481"/>
      <c r="RRD11" s="481"/>
      <c r="RRE11" s="481"/>
      <c r="RRF11" s="481"/>
      <c r="RRG11" s="481"/>
      <c r="RRH11" s="481"/>
      <c r="RRI11" s="481"/>
      <c r="RRJ11" s="481"/>
      <c r="RRK11" s="481"/>
      <c r="RRL11" s="481"/>
      <c r="RRM11" s="481"/>
      <c r="RRN11" s="481"/>
      <c r="RRO11" s="481"/>
      <c r="RRP11" s="481"/>
      <c r="RRQ11" s="481"/>
      <c r="RRR11" s="481"/>
      <c r="RRS11" s="481"/>
      <c r="RRT11" s="481"/>
      <c r="RRU11" s="481"/>
      <c r="RRV11" s="481"/>
      <c r="RRW11" s="481"/>
      <c r="RRX11" s="481"/>
      <c r="RRY11" s="481"/>
      <c r="RRZ11" s="481"/>
      <c r="RSA11" s="481"/>
      <c r="RSB11" s="481"/>
      <c r="RSC11" s="481"/>
      <c r="RSD11" s="481"/>
      <c r="RSE11" s="481"/>
      <c r="RSF11" s="481"/>
      <c r="RSG11" s="481"/>
      <c r="RSH11" s="481"/>
      <c r="RSI11" s="481"/>
      <c r="RSJ11" s="481"/>
      <c r="RSK11" s="481"/>
      <c r="RSL11" s="481"/>
      <c r="RSM11" s="481"/>
      <c r="RSN11" s="481"/>
      <c r="RSO11" s="481"/>
      <c r="RSP11" s="481"/>
      <c r="RSQ11" s="481"/>
      <c r="RSR11" s="481"/>
      <c r="RSS11" s="481"/>
      <c r="RST11" s="481"/>
      <c r="RSU11" s="481"/>
      <c r="RSV11" s="481"/>
      <c r="RSW11" s="481"/>
      <c r="RSX11" s="481"/>
      <c r="RSY11" s="481"/>
      <c r="RSZ11" s="481"/>
      <c r="RTA11" s="481"/>
      <c r="RTB11" s="481"/>
      <c r="RTC11" s="481"/>
      <c r="RTD11" s="481"/>
      <c r="RTE11" s="481"/>
      <c r="RTF11" s="481"/>
      <c r="RTG11" s="481"/>
      <c r="RTH11" s="481"/>
      <c r="RTI11" s="481"/>
      <c r="RTJ11" s="481"/>
      <c r="RTK11" s="481"/>
      <c r="RTL11" s="481"/>
      <c r="RTM11" s="481"/>
      <c r="RTN11" s="481"/>
      <c r="RTO11" s="481"/>
      <c r="RTP11" s="481"/>
      <c r="RTQ11" s="481"/>
      <c r="RTR11" s="481"/>
      <c r="RTS11" s="481"/>
      <c r="RTT11" s="481"/>
      <c r="RTU11" s="481"/>
      <c r="RTV11" s="481"/>
      <c r="RTW11" s="481"/>
      <c r="RTX11" s="481"/>
      <c r="RTY11" s="481"/>
      <c r="RTZ11" s="481"/>
      <c r="RUA11" s="481"/>
      <c r="RUB11" s="481"/>
      <c r="RUC11" s="481"/>
      <c r="RUD11" s="481"/>
      <c r="RUE11" s="481"/>
      <c r="RUF11" s="481"/>
      <c r="RUG11" s="481"/>
      <c r="RUH11" s="481"/>
      <c r="RUI11" s="481"/>
      <c r="RUJ11" s="481"/>
      <c r="RUK11" s="481"/>
      <c r="RUL11" s="481"/>
      <c r="RUM11" s="481"/>
      <c r="RUN11" s="481"/>
      <c r="RUO11" s="481"/>
      <c r="RUP11" s="481"/>
      <c r="RUQ11" s="481"/>
      <c r="RUR11" s="481"/>
      <c r="RUS11" s="481"/>
      <c r="RUT11" s="481"/>
      <c r="RUU11" s="481"/>
      <c r="RUV11" s="481"/>
      <c r="RUW11" s="481"/>
      <c r="RUX11" s="481"/>
      <c r="RUY11" s="481"/>
      <c r="RUZ11" s="481"/>
      <c r="RVA11" s="481"/>
      <c r="RVB11" s="481"/>
      <c r="RVC11" s="481"/>
      <c r="RVD11" s="481"/>
      <c r="RVE11" s="481"/>
      <c r="RVF11" s="481"/>
      <c r="RVG11" s="481"/>
      <c r="RVH11" s="481"/>
      <c r="RVI11" s="481"/>
      <c r="RVJ11" s="481"/>
      <c r="RVK11" s="481"/>
      <c r="RVL11" s="481"/>
      <c r="RVM11" s="481"/>
      <c r="RVN11" s="481"/>
      <c r="RVO11" s="481"/>
      <c r="RVP11" s="481"/>
      <c r="RVQ11" s="481"/>
      <c r="RVR11" s="481"/>
      <c r="RVS11" s="481"/>
      <c r="RVT11" s="481"/>
      <c r="RVU11" s="481"/>
      <c r="RVV11" s="481"/>
      <c r="RVW11" s="481"/>
      <c r="RVX11" s="481"/>
      <c r="RVY11" s="481"/>
      <c r="RVZ11" s="481"/>
      <c r="RWA11" s="481"/>
      <c r="RWB11" s="481"/>
      <c r="RWC11" s="481"/>
      <c r="RWD11" s="481"/>
      <c r="RWE11" s="481"/>
      <c r="RWF11" s="481"/>
      <c r="RWG11" s="481"/>
      <c r="RWH11" s="481"/>
      <c r="RWI11" s="481"/>
      <c r="RWJ11" s="481"/>
      <c r="RWK11" s="481"/>
      <c r="RWL11" s="481"/>
      <c r="RWM11" s="481"/>
      <c r="RWN11" s="481"/>
      <c r="RWO11" s="481"/>
      <c r="RWP11" s="481"/>
      <c r="RWQ11" s="481"/>
      <c r="RWR11" s="481"/>
      <c r="RWS11" s="481"/>
      <c r="RWT11" s="481"/>
      <c r="RWU11" s="481"/>
      <c r="RWV11" s="481"/>
      <c r="RWW11" s="481"/>
      <c r="RWX11" s="481"/>
      <c r="RWY11" s="481"/>
      <c r="RWZ11" s="481"/>
      <c r="RXA11" s="481"/>
      <c r="RXB11" s="481"/>
      <c r="RXC11" s="481"/>
      <c r="RXD11" s="481"/>
      <c r="RXE11" s="481"/>
      <c r="RXF11" s="481"/>
      <c r="RXG11" s="481"/>
      <c r="RXH11" s="481"/>
      <c r="RXI11" s="481"/>
      <c r="RXJ11" s="481"/>
      <c r="RXK11" s="481"/>
      <c r="RXL11" s="481"/>
      <c r="RXM11" s="481"/>
      <c r="RXN11" s="481"/>
      <c r="RXO11" s="481"/>
      <c r="RXP11" s="481"/>
      <c r="RXQ11" s="481"/>
      <c r="RXR11" s="481"/>
      <c r="RXS11" s="481"/>
      <c r="RXT11" s="481"/>
      <c r="RXU11" s="481"/>
      <c r="RXV11" s="481"/>
      <c r="RXW11" s="481"/>
      <c r="RXX11" s="481"/>
      <c r="RXY11" s="481"/>
      <c r="RXZ11" s="481"/>
      <c r="RYA11" s="481"/>
      <c r="RYB11" s="481"/>
      <c r="RYC11" s="481"/>
      <c r="RYD11" s="481"/>
      <c r="RYE11" s="481"/>
      <c r="RYF11" s="481"/>
      <c r="RYG11" s="481"/>
      <c r="RYH11" s="481"/>
      <c r="RYI11" s="481"/>
      <c r="RYJ11" s="481"/>
      <c r="RYK11" s="481"/>
      <c r="RYL11" s="481"/>
      <c r="RYM11" s="481"/>
      <c r="RYN11" s="481"/>
      <c r="RYO11" s="481"/>
      <c r="RYP11" s="481"/>
      <c r="RYQ11" s="481"/>
      <c r="RYR11" s="481"/>
      <c r="RYS11" s="481"/>
      <c r="RYT11" s="481"/>
      <c r="RYU11" s="481"/>
      <c r="RYV11" s="481"/>
      <c r="RYW11" s="481"/>
      <c r="RYX11" s="481"/>
      <c r="RYY11" s="481"/>
      <c r="RYZ11" s="481"/>
      <c r="RZA11" s="481"/>
      <c r="RZB11" s="481"/>
      <c r="RZC11" s="481"/>
      <c r="RZD11" s="481"/>
      <c r="RZE11" s="481"/>
      <c r="RZF11" s="481"/>
      <c r="RZG11" s="481"/>
      <c r="RZH11" s="481"/>
      <c r="RZI11" s="481"/>
      <c r="RZJ11" s="481"/>
      <c r="RZK11" s="481"/>
      <c r="RZL11" s="481"/>
      <c r="RZM11" s="481"/>
      <c r="RZN11" s="481"/>
      <c r="RZO11" s="481"/>
      <c r="RZP11" s="481"/>
      <c r="RZQ11" s="481"/>
      <c r="RZR11" s="481"/>
      <c r="RZS11" s="481"/>
      <c r="RZT11" s="481"/>
      <c r="RZU11" s="481"/>
      <c r="RZV11" s="481"/>
      <c r="RZW11" s="481"/>
      <c r="RZX11" s="481"/>
      <c r="RZY11" s="481"/>
      <c r="RZZ11" s="481"/>
      <c r="SAA11" s="481"/>
      <c r="SAB11" s="481"/>
      <c r="SAC11" s="481"/>
      <c r="SAD11" s="481"/>
      <c r="SAE11" s="481"/>
      <c r="SAF11" s="481"/>
      <c r="SAG11" s="481"/>
      <c r="SAH11" s="481"/>
      <c r="SAI11" s="481"/>
      <c r="SAJ11" s="481"/>
      <c r="SAK11" s="481"/>
      <c r="SAL11" s="481"/>
      <c r="SAM11" s="481"/>
      <c r="SAN11" s="481"/>
      <c r="SAO11" s="481"/>
      <c r="SAP11" s="481"/>
      <c r="SAQ11" s="481"/>
      <c r="SAR11" s="481"/>
      <c r="SAS11" s="481"/>
      <c r="SAT11" s="481"/>
      <c r="SAU11" s="481"/>
      <c r="SAV11" s="481"/>
      <c r="SAW11" s="481"/>
      <c r="SAX11" s="481"/>
      <c r="SAY11" s="481"/>
      <c r="SAZ11" s="481"/>
      <c r="SBA11" s="481"/>
      <c r="SBB11" s="481"/>
      <c r="SBC11" s="481"/>
      <c r="SBD11" s="481"/>
      <c r="SBE11" s="481"/>
      <c r="SBF11" s="481"/>
      <c r="SBG11" s="481"/>
      <c r="SBH11" s="481"/>
      <c r="SBI11" s="481"/>
      <c r="SBJ11" s="481"/>
      <c r="SBK11" s="481"/>
      <c r="SBL11" s="481"/>
      <c r="SBM11" s="481"/>
      <c r="SBN11" s="481"/>
      <c r="SBO11" s="481"/>
      <c r="SBP11" s="481"/>
      <c r="SBQ11" s="481"/>
      <c r="SBR11" s="481"/>
      <c r="SBS11" s="481"/>
      <c r="SBT11" s="481"/>
      <c r="SBU11" s="481"/>
      <c r="SBV11" s="481"/>
      <c r="SBW11" s="481"/>
      <c r="SBX11" s="481"/>
      <c r="SBY11" s="481"/>
      <c r="SBZ11" s="481"/>
      <c r="SCA11" s="481"/>
      <c r="SCB11" s="481"/>
      <c r="SCC11" s="481"/>
      <c r="SCD11" s="481"/>
      <c r="SCE11" s="481"/>
      <c r="SCF11" s="481"/>
      <c r="SCG11" s="481"/>
      <c r="SCH11" s="481"/>
      <c r="SCI11" s="481"/>
      <c r="SCJ11" s="481"/>
      <c r="SCK11" s="481"/>
      <c r="SCL11" s="481"/>
      <c r="SCM11" s="481"/>
      <c r="SCN11" s="481"/>
      <c r="SCO11" s="481"/>
      <c r="SCP11" s="481"/>
      <c r="SCQ11" s="481"/>
      <c r="SCR11" s="481"/>
      <c r="SCS11" s="481"/>
      <c r="SCT11" s="481"/>
      <c r="SCU11" s="481"/>
      <c r="SCV11" s="481"/>
      <c r="SCW11" s="481"/>
      <c r="SCX11" s="481"/>
      <c r="SCY11" s="481"/>
      <c r="SCZ11" s="481"/>
      <c r="SDA11" s="481"/>
      <c r="SDB11" s="481"/>
      <c r="SDC11" s="481"/>
      <c r="SDD11" s="481"/>
      <c r="SDE11" s="481"/>
      <c r="SDF11" s="481"/>
      <c r="SDG11" s="481"/>
      <c r="SDH11" s="481"/>
      <c r="SDI11" s="481"/>
      <c r="SDJ11" s="481"/>
      <c r="SDK11" s="481"/>
      <c r="SDL11" s="481"/>
      <c r="SDM11" s="481"/>
      <c r="SDN11" s="481"/>
      <c r="SDO11" s="481"/>
      <c r="SDP11" s="481"/>
      <c r="SDQ11" s="481"/>
      <c r="SDR11" s="481"/>
      <c r="SDS11" s="481"/>
      <c r="SDT11" s="481"/>
      <c r="SDU11" s="481"/>
      <c r="SDV11" s="481"/>
      <c r="SDW11" s="481"/>
      <c r="SDX11" s="481"/>
      <c r="SDY11" s="481"/>
      <c r="SDZ11" s="481"/>
      <c r="SEA11" s="481"/>
      <c r="SEB11" s="481"/>
      <c r="SEC11" s="481"/>
      <c r="SED11" s="481"/>
      <c r="SEE11" s="481"/>
      <c r="SEF11" s="481"/>
      <c r="SEG11" s="481"/>
      <c r="SEH11" s="481"/>
      <c r="SEI11" s="481"/>
      <c r="SEJ11" s="481"/>
      <c r="SEK11" s="481"/>
      <c r="SEL11" s="481"/>
      <c r="SEM11" s="481"/>
      <c r="SEN11" s="481"/>
      <c r="SEO11" s="481"/>
      <c r="SEP11" s="481"/>
      <c r="SEQ11" s="481"/>
      <c r="SER11" s="481"/>
      <c r="SES11" s="481"/>
      <c r="SET11" s="481"/>
      <c r="SEU11" s="481"/>
      <c r="SEV11" s="481"/>
      <c r="SEW11" s="481"/>
      <c r="SEX11" s="481"/>
      <c r="SEY11" s="481"/>
      <c r="SEZ11" s="481"/>
      <c r="SFA11" s="481"/>
      <c r="SFB11" s="481"/>
      <c r="SFC11" s="481"/>
      <c r="SFD11" s="481"/>
      <c r="SFE11" s="481"/>
      <c r="SFF11" s="481"/>
      <c r="SFG11" s="481"/>
      <c r="SFH11" s="481"/>
      <c r="SFI11" s="481"/>
      <c r="SFJ11" s="481"/>
      <c r="SFK11" s="481"/>
      <c r="SFL11" s="481"/>
      <c r="SFM11" s="481"/>
      <c r="SFN11" s="481"/>
      <c r="SFO11" s="481"/>
      <c r="SFP11" s="481"/>
      <c r="SFQ11" s="481"/>
      <c r="SFR11" s="481"/>
      <c r="SFS11" s="481"/>
      <c r="SFT11" s="481"/>
      <c r="SFU11" s="481"/>
      <c r="SFV11" s="481"/>
      <c r="SFW11" s="481"/>
      <c r="SFX11" s="481"/>
      <c r="SFY11" s="481"/>
      <c r="SFZ11" s="481"/>
      <c r="SGA11" s="481"/>
      <c r="SGB11" s="481"/>
      <c r="SGC11" s="481"/>
      <c r="SGD11" s="481"/>
      <c r="SGE11" s="481"/>
      <c r="SGF11" s="481"/>
      <c r="SGG11" s="481"/>
      <c r="SGH11" s="481"/>
      <c r="SGI11" s="481"/>
      <c r="SGJ11" s="481"/>
      <c r="SGK11" s="481"/>
      <c r="SGL11" s="481"/>
      <c r="SGM11" s="481"/>
      <c r="SGN11" s="481"/>
      <c r="SGO11" s="481"/>
      <c r="SGP11" s="481"/>
      <c r="SGQ11" s="481"/>
      <c r="SGR11" s="481"/>
      <c r="SGS11" s="481"/>
      <c r="SGT11" s="481"/>
      <c r="SGU11" s="481"/>
      <c r="SGV11" s="481"/>
      <c r="SGW11" s="481"/>
      <c r="SGX11" s="481"/>
      <c r="SGY11" s="481"/>
      <c r="SGZ11" s="481"/>
      <c r="SHA11" s="481"/>
      <c r="SHB11" s="481"/>
      <c r="SHC11" s="481"/>
      <c r="SHD11" s="481"/>
      <c r="SHE11" s="481"/>
      <c r="SHF11" s="481"/>
      <c r="SHG11" s="481"/>
      <c r="SHH11" s="481"/>
      <c r="SHI11" s="481"/>
      <c r="SHJ11" s="481"/>
      <c r="SHK11" s="481"/>
      <c r="SHL11" s="481"/>
      <c r="SHM11" s="481"/>
      <c r="SHN11" s="481"/>
      <c r="SHO11" s="481"/>
      <c r="SHP11" s="481"/>
      <c r="SHQ11" s="481"/>
      <c r="SHR11" s="481"/>
      <c r="SHS11" s="481"/>
      <c r="SHT11" s="481"/>
      <c r="SHU11" s="481"/>
      <c r="SHV11" s="481"/>
      <c r="SHW11" s="481"/>
      <c r="SHX11" s="481"/>
      <c r="SHY11" s="481"/>
      <c r="SHZ11" s="481"/>
      <c r="SIA11" s="481"/>
      <c r="SIB11" s="481"/>
      <c r="SIC11" s="481"/>
      <c r="SID11" s="481"/>
      <c r="SIE11" s="481"/>
      <c r="SIF11" s="481"/>
      <c r="SIG11" s="481"/>
      <c r="SIH11" s="481"/>
      <c r="SII11" s="481"/>
      <c r="SIJ11" s="481"/>
      <c r="SIK11" s="481"/>
      <c r="SIL11" s="481"/>
      <c r="SIM11" s="481"/>
      <c r="SIN11" s="481"/>
      <c r="SIO11" s="481"/>
      <c r="SIP11" s="481"/>
      <c r="SIQ11" s="481"/>
      <c r="SIR11" s="481"/>
      <c r="SIS11" s="481"/>
      <c r="SIT11" s="481"/>
      <c r="SIU11" s="481"/>
      <c r="SIV11" s="481"/>
      <c r="SIW11" s="481"/>
      <c r="SIX11" s="481"/>
      <c r="SIY11" s="481"/>
      <c r="SIZ11" s="481"/>
      <c r="SJA11" s="481"/>
      <c r="SJB11" s="481"/>
      <c r="SJC11" s="481"/>
      <c r="SJD11" s="481"/>
      <c r="SJE11" s="481"/>
      <c r="SJF11" s="481"/>
      <c r="SJG11" s="481"/>
      <c r="SJH11" s="481"/>
      <c r="SJI11" s="481"/>
      <c r="SJJ11" s="481"/>
      <c r="SJK11" s="481"/>
      <c r="SJL11" s="481"/>
      <c r="SJM11" s="481"/>
      <c r="SJN11" s="481"/>
      <c r="SJO11" s="481"/>
      <c r="SJP11" s="481"/>
      <c r="SJQ11" s="481"/>
      <c r="SJR11" s="481"/>
      <c r="SJS11" s="481"/>
      <c r="SJT11" s="481"/>
      <c r="SJU11" s="481"/>
      <c r="SJV11" s="481"/>
      <c r="SJW11" s="481"/>
      <c r="SJX11" s="481"/>
      <c r="SJY11" s="481"/>
      <c r="SJZ11" s="481"/>
      <c r="SKA11" s="481"/>
      <c r="SKB11" s="481"/>
      <c r="SKC11" s="481"/>
      <c r="SKD11" s="481"/>
      <c r="SKE11" s="481"/>
      <c r="SKF11" s="481"/>
      <c r="SKG11" s="481"/>
      <c r="SKH11" s="481"/>
      <c r="SKI11" s="481"/>
      <c r="SKJ11" s="481"/>
      <c r="SKK11" s="481"/>
      <c r="SKL11" s="481"/>
      <c r="SKM11" s="481"/>
      <c r="SKN11" s="481"/>
      <c r="SKO11" s="481"/>
      <c r="SKP11" s="481"/>
      <c r="SKQ11" s="481"/>
      <c r="SKR11" s="481"/>
      <c r="SKS11" s="481"/>
      <c r="SKT11" s="481"/>
      <c r="SKU11" s="481"/>
      <c r="SKV11" s="481"/>
      <c r="SKW11" s="481"/>
      <c r="SKX11" s="481"/>
      <c r="SKY11" s="481"/>
      <c r="SKZ11" s="481"/>
      <c r="SLA11" s="481"/>
      <c r="SLB11" s="481"/>
      <c r="SLC11" s="481"/>
      <c r="SLD11" s="481"/>
      <c r="SLE11" s="481"/>
      <c r="SLF11" s="481"/>
      <c r="SLG11" s="481"/>
      <c r="SLH11" s="481"/>
      <c r="SLI11" s="481"/>
      <c r="SLJ11" s="481"/>
      <c r="SLK11" s="481"/>
      <c r="SLL11" s="481"/>
      <c r="SLM11" s="481"/>
      <c r="SLN11" s="481"/>
      <c r="SLO11" s="481"/>
      <c r="SLP11" s="481"/>
      <c r="SLQ11" s="481"/>
      <c r="SLR11" s="481"/>
      <c r="SLS11" s="481"/>
      <c r="SLT11" s="481"/>
      <c r="SLU11" s="481"/>
      <c r="SLV11" s="481"/>
      <c r="SLW11" s="481"/>
      <c r="SLX11" s="481"/>
      <c r="SLY11" s="481"/>
      <c r="SLZ11" s="481"/>
      <c r="SMA11" s="481"/>
      <c r="SMB11" s="481"/>
      <c r="SMC11" s="481"/>
      <c r="SMD11" s="481"/>
      <c r="SME11" s="481"/>
      <c r="SMF11" s="481"/>
      <c r="SMG11" s="481"/>
      <c r="SMH11" s="481"/>
      <c r="SMI11" s="481"/>
      <c r="SMJ11" s="481"/>
      <c r="SMK11" s="481"/>
      <c r="SML11" s="481"/>
      <c r="SMM11" s="481"/>
      <c r="SMN11" s="481"/>
      <c r="SMO11" s="481"/>
      <c r="SMP11" s="481"/>
      <c r="SMQ11" s="481"/>
      <c r="SMR11" s="481"/>
      <c r="SMS11" s="481"/>
      <c r="SMT11" s="481"/>
      <c r="SMU11" s="481"/>
      <c r="SMV11" s="481"/>
      <c r="SMW11" s="481"/>
      <c r="SMX11" s="481"/>
      <c r="SMY11" s="481"/>
      <c r="SMZ11" s="481"/>
      <c r="SNA11" s="481"/>
      <c r="SNB11" s="481"/>
      <c r="SNC11" s="481"/>
      <c r="SND11" s="481"/>
      <c r="SNE11" s="481"/>
      <c r="SNF11" s="481"/>
      <c r="SNG11" s="481"/>
      <c r="SNH11" s="481"/>
      <c r="SNI11" s="481"/>
      <c r="SNJ11" s="481"/>
      <c r="SNK11" s="481"/>
      <c r="SNL11" s="481"/>
      <c r="SNM11" s="481"/>
      <c r="SNN11" s="481"/>
      <c r="SNO11" s="481"/>
      <c r="SNP11" s="481"/>
      <c r="SNQ11" s="481"/>
      <c r="SNR11" s="481"/>
      <c r="SNS11" s="481"/>
      <c r="SNT11" s="481"/>
      <c r="SNU11" s="481"/>
      <c r="SNV11" s="481"/>
      <c r="SNW11" s="481"/>
      <c r="SNX11" s="481"/>
      <c r="SNY11" s="481"/>
      <c r="SNZ11" s="481"/>
      <c r="SOA11" s="481"/>
      <c r="SOB11" s="481"/>
      <c r="SOC11" s="481"/>
      <c r="SOD11" s="481"/>
      <c r="SOE11" s="481"/>
      <c r="SOF11" s="481"/>
      <c r="SOG11" s="481"/>
      <c r="SOH11" s="481"/>
      <c r="SOI11" s="481"/>
      <c r="SOJ11" s="481"/>
      <c r="SOK11" s="481"/>
      <c r="SOL11" s="481"/>
      <c r="SOM11" s="481"/>
      <c r="SON11" s="481"/>
      <c r="SOO11" s="481"/>
      <c r="SOP11" s="481"/>
      <c r="SOQ11" s="481"/>
      <c r="SOR11" s="481"/>
      <c r="SOS11" s="481"/>
      <c r="SOT11" s="481"/>
      <c r="SOU11" s="481"/>
      <c r="SOV11" s="481"/>
      <c r="SOW11" s="481"/>
      <c r="SOX11" s="481"/>
      <c r="SOY11" s="481"/>
      <c r="SOZ11" s="481"/>
      <c r="SPA11" s="481"/>
      <c r="SPB11" s="481"/>
      <c r="SPC11" s="481"/>
      <c r="SPD11" s="481"/>
      <c r="SPE11" s="481"/>
      <c r="SPF11" s="481"/>
      <c r="SPG11" s="481"/>
      <c r="SPH11" s="481"/>
      <c r="SPI11" s="481"/>
      <c r="SPJ11" s="481"/>
      <c r="SPK11" s="481"/>
      <c r="SPL11" s="481"/>
      <c r="SPM11" s="481"/>
      <c r="SPN11" s="481"/>
      <c r="SPO11" s="481"/>
      <c r="SPP11" s="481"/>
      <c r="SPQ11" s="481"/>
      <c r="SPR11" s="481"/>
      <c r="SPS11" s="481"/>
      <c r="SPT11" s="481"/>
      <c r="SPU11" s="481"/>
      <c r="SPV11" s="481"/>
      <c r="SPW11" s="481"/>
      <c r="SPX11" s="481"/>
      <c r="SPY11" s="481"/>
      <c r="SPZ11" s="481"/>
      <c r="SQA11" s="481"/>
      <c r="SQB11" s="481"/>
      <c r="SQC11" s="481"/>
      <c r="SQD11" s="481"/>
      <c r="SQE11" s="481"/>
      <c r="SQF11" s="481"/>
      <c r="SQG11" s="481"/>
      <c r="SQH11" s="481"/>
      <c r="SQI11" s="481"/>
      <c r="SQJ11" s="481"/>
      <c r="SQK11" s="481"/>
      <c r="SQL11" s="481"/>
      <c r="SQM11" s="481"/>
      <c r="SQN11" s="481"/>
      <c r="SQO11" s="481"/>
      <c r="SQP11" s="481"/>
      <c r="SQQ11" s="481"/>
      <c r="SQR11" s="481"/>
      <c r="SQS11" s="481"/>
      <c r="SQT11" s="481"/>
      <c r="SQU11" s="481"/>
      <c r="SQV11" s="481"/>
      <c r="SQW11" s="481"/>
      <c r="SQX11" s="481"/>
      <c r="SQY11" s="481"/>
      <c r="SQZ11" s="481"/>
      <c r="SRA11" s="481"/>
      <c r="SRB11" s="481"/>
      <c r="SRC11" s="481"/>
      <c r="SRD11" s="481"/>
      <c r="SRE11" s="481"/>
      <c r="SRF11" s="481"/>
      <c r="SRG11" s="481"/>
      <c r="SRH11" s="481"/>
      <c r="SRI11" s="481"/>
      <c r="SRJ11" s="481"/>
      <c r="SRK11" s="481"/>
      <c r="SRL11" s="481"/>
      <c r="SRM11" s="481"/>
      <c r="SRN11" s="481"/>
      <c r="SRO11" s="481"/>
      <c r="SRP11" s="481"/>
      <c r="SRQ11" s="481"/>
      <c r="SRR11" s="481"/>
      <c r="SRS11" s="481"/>
      <c r="SRT11" s="481"/>
      <c r="SRU11" s="481"/>
      <c r="SRV11" s="481"/>
      <c r="SRW11" s="481"/>
      <c r="SRX11" s="481"/>
      <c r="SRY11" s="481"/>
      <c r="SRZ11" s="481"/>
      <c r="SSA11" s="481"/>
      <c r="SSB11" s="481"/>
      <c r="SSC11" s="481"/>
      <c r="SSD11" s="481"/>
      <c r="SSE11" s="481"/>
      <c r="SSF11" s="481"/>
      <c r="SSG11" s="481"/>
      <c r="SSH11" s="481"/>
      <c r="SSI11" s="481"/>
      <c r="SSJ11" s="481"/>
      <c r="SSK11" s="481"/>
      <c r="SSL11" s="481"/>
      <c r="SSM11" s="481"/>
      <c r="SSN11" s="481"/>
      <c r="SSO11" s="481"/>
      <c r="SSP11" s="481"/>
      <c r="SSQ11" s="481"/>
      <c r="SSR11" s="481"/>
      <c r="SSS11" s="481"/>
      <c r="SST11" s="481"/>
      <c r="SSU11" s="481"/>
      <c r="SSV11" s="481"/>
      <c r="SSW11" s="481"/>
      <c r="SSX11" s="481"/>
      <c r="SSY11" s="481"/>
      <c r="SSZ11" s="481"/>
      <c r="STA11" s="481"/>
      <c r="STB11" s="481"/>
      <c r="STC11" s="481"/>
      <c r="STD11" s="481"/>
      <c r="STE11" s="481"/>
      <c r="STF11" s="481"/>
      <c r="STG11" s="481"/>
      <c r="STH11" s="481"/>
      <c r="STI11" s="481"/>
      <c r="STJ11" s="481"/>
      <c r="STK11" s="481"/>
      <c r="STL11" s="481"/>
      <c r="STM11" s="481"/>
      <c r="STN11" s="481"/>
      <c r="STO11" s="481"/>
      <c r="STP11" s="481"/>
      <c r="STQ11" s="481"/>
      <c r="STR11" s="481"/>
      <c r="STS11" s="481"/>
      <c r="STT11" s="481"/>
      <c r="STU11" s="481"/>
      <c r="STV11" s="481"/>
      <c r="STW11" s="481"/>
      <c r="STX11" s="481"/>
      <c r="STY11" s="481"/>
      <c r="STZ11" s="481"/>
      <c r="SUA11" s="481"/>
      <c r="SUB11" s="481"/>
      <c r="SUC11" s="481"/>
      <c r="SUD11" s="481"/>
      <c r="SUE11" s="481"/>
      <c r="SUF11" s="481"/>
      <c r="SUG11" s="481"/>
      <c r="SUH11" s="481"/>
      <c r="SUI11" s="481"/>
      <c r="SUJ11" s="481"/>
      <c r="SUK11" s="481"/>
      <c r="SUL11" s="481"/>
      <c r="SUM11" s="481"/>
      <c r="SUN11" s="481"/>
      <c r="SUO11" s="481"/>
      <c r="SUP11" s="481"/>
      <c r="SUQ11" s="481"/>
      <c r="SUR11" s="481"/>
      <c r="SUS11" s="481"/>
      <c r="SUT11" s="481"/>
      <c r="SUU11" s="481"/>
      <c r="SUV11" s="481"/>
      <c r="SUW11" s="481"/>
      <c r="SUX11" s="481"/>
      <c r="SUY11" s="481"/>
      <c r="SUZ11" s="481"/>
      <c r="SVA11" s="481"/>
      <c r="SVB11" s="481"/>
      <c r="SVC11" s="481"/>
      <c r="SVD11" s="481"/>
      <c r="SVE11" s="481"/>
      <c r="SVF11" s="481"/>
      <c r="SVG11" s="481"/>
      <c r="SVH11" s="481"/>
      <c r="SVI11" s="481"/>
      <c r="SVJ11" s="481"/>
      <c r="SVK11" s="481"/>
      <c r="SVL11" s="481"/>
      <c r="SVM11" s="481"/>
      <c r="SVN11" s="481"/>
      <c r="SVO11" s="481"/>
      <c r="SVP11" s="481"/>
      <c r="SVQ11" s="481"/>
      <c r="SVR11" s="481"/>
      <c r="SVS11" s="481"/>
      <c r="SVT11" s="481"/>
      <c r="SVU11" s="481"/>
      <c r="SVV11" s="481"/>
      <c r="SVW11" s="481"/>
      <c r="SVX11" s="481"/>
      <c r="SVY11" s="481"/>
      <c r="SVZ11" s="481"/>
      <c r="SWA11" s="481"/>
      <c r="SWB11" s="481"/>
      <c r="SWC11" s="481"/>
      <c r="SWD11" s="481"/>
      <c r="SWE11" s="481"/>
      <c r="SWF11" s="481"/>
      <c r="SWG11" s="481"/>
      <c r="SWH11" s="481"/>
      <c r="SWI11" s="481"/>
      <c r="SWJ11" s="481"/>
      <c r="SWK11" s="481"/>
      <c r="SWL11" s="481"/>
      <c r="SWM11" s="481"/>
      <c r="SWN11" s="481"/>
      <c r="SWO11" s="481"/>
      <c r="SWP11" s="481"/>
      <c r="SWQ11" s="481"/>
      <c r="SWR11" s="481"/>
      <c r="SWS11" s="481"/>
      <c r="SWT11" s="481"/>
      <c r="SWU11" s="481"/>
      <c r="SWV11" s="481"/>
      <c r="SWW11" s="481"/>
      <c r="SWX11" s="481"/>
      <c r="SWY11" s="481"/>
      <c r="SWZ11" s="481"/>
      <c r="SXA11" s="481"/>
      <c r="SXB11" s="481"/>
      <c r="SXC11" s="481"/>
      <c r="SXD11" s="481"/>
      <c r="SXE11" s="481"/>
      <c r="SXF11" s="481"/>
      <c r="SXG11" s="481"/>
      <c r="SXH11" s="481"/>
      <c r="SXI11" s="481"/>
      <c r="SXJ11" s="481"/>
      <c r="SXK11" s="481"/>
      <c r="SXL11" s="481"/>
      <c r="SXM11" s="481"/>
      <c r="SXN11" s="481"/>
      <c r="SXO11" s="481"/>
      <c r="SXP11" s="481"/>
      <c r="SXQ11" s="481"/>
      <c r="SXR11" s="481"/>
      <c r="SXS11" s="481"/>
      <c r="SXT11" s="481"/>
      <c r="SXU11" s="481"/>
      <c r="SXV11" s="481"/>
      <c r="SXW11" s="481"/>
      <c r="SXX11" s="481"/>
      <c r="SXY11" s="481"/>
      <c r="SXZ11" s="481"/>
      <c r="SYA11" s="481"/>
      <c r="SYB11" s="481"/>
      <c r="SYC11" s="481"/>
      <c r="SYD11" s="481"/>
      <c r="SYE11" s="481"/>
      <c r="SYF11" s="481"/>
      <c r="SYG11" s="481"/>
      <c r="SYH11" s="481"/>
      <c r="SYI11" s="481"/>
      <c r="SYJ11" s="481"/>
      <c r="SYK11" s="481"/>
      <c r="SYL11" s="481"/>
      <c r="SYM11" s="481"/>
      <c r="SYN11" s="481"/>
      <c r="SYO11" s="481"/>
      <c r="SYP11" s="481"/>
      <c r="SYQ11" s="481"/>
      <c r="SYR11" s="481"/>
      <c r="SYS11" s="481"/>
      <c r="SYT11" s="481"/>
      <c r="SYU11" s="481"/>
      <c r="SYV11" s="481"/>
      <c r="SYW11" s="481"/>
      <c r="SYX11" s="481"/>
      <c r="SYY11" s="481"/>
      <c r="SYZ11" s="481"/>
      <c r="SZA11" s="481"/>
      <c r="SZB11" s="481"/>
      <c r="SZC11" s="481"/>
      <c r="SZD11" s="481"/>
      <c r="SZE11" s="481"/>
      <c r="SZF11" s="481"/>
      <c r="SZG11" s="481"/>
      <c r="SZH11" s="481"/>
      <c r="SZI11" s="481"/>
      <c r="SZJ11" s="481"/>
      <c r="SZK11" s="481"/>
      <c r="SZL11" s="481"/>
      <c r="SZM11" s="481"/>
      <c r="SZN11" s="481"/>
      <c r="SZO11" s="481"/>
      <c r="SZP11" s="481"/>
      <c r="SZQ11" s="481"/>
      <c r="SZR11" s="481"/>
      <c r="SZS11" s="481"/>
      <c r="SZT11" s="481"/>
      <c r="SZU11" s="481"/>
      <c r="SZV11" s="481"/>
      <c r="SZW11" s="481"/>
      <c r="SZX11" s="481"/>
      <c r="SZY11" s="481"/>
      <c r="SZZ11" s="481"/>
      <c r="TAA11" s="481"/>
      <c r="TAB11" s="481"/>
      <c r="TAC11" s="481"/>
      <c r="TAD11" s="481"/>
      <c r="TAE11" s="481"/>
      <c r="TAF11" s="481"/>
      <c r="TAG11" s="481"/>
      <c r="TAH11" s="481"/>
      <c r="TAI11" s="481"/>
      <c r="TAJ11" s="481"/>
      <c r="TAK11" s="481"/>
      <c r="TAL11" s="481"/>
      <c r="TAM11" s="481"/>
      <c r="TAN11" s="481"/>
      <c r="TAO11" s="481"/>
      <c r="TAP11" s="481"/>
      <c r="TAQ11" s="481"/>
      <c r="TAR11" s="481"/>
      <c r="TAS11" s="481"/>
      <c r="TAT11" s="481"/>
      <c r="TAU11" s="481"/>
      <c r="TAV11" s="481"/>
      <c r="TAW11" s="481"/>
      <c r="TAX11" s="481"/>
      <c r="TAY11" s="481"/>
      <c r="TAZ11" s="481"/>
      <c r="TBA11" s="481"/>
      <c r="TBB11" s="481"/>
      <c r="TBC11" s="481"/>
      <c r="TBD11" s="481"/>
      <c r="TBE11" s="481"/>
      <c r="TBF11" s="481"/>
      <c r="TBG11" s="481"/>
      <c r="TBH11" s="481"/>
      <c r="TBI11" s="481"/>
      <c r="TBJ11" s="481"/>
      <c r="TBK11" s="481"/>
      <c r="TBL11" s="481"/>
      <c r="TBM11" s="481"/>
      <c r="TBN11" s="481"/>
      <c r="TBO11" s="481"/>
      <c r="TBP11" s="481"/>
      <c r="TBQ11" s="481"/>
      <c r="TBR11" s="481"/>
      <c r="TBS11" s="481"/>
      <c r="TBT11" s="481"/>
      <c r="TBU11" s="481"/>
      <c r="TBV11" s="481"/>
      <c r="TBW11" s="481"/>
      <c r="TBX11" s="481"/>
      <c r="TBY11" s="481"/>
      <c r="TBZ11" s="481"/>
      <c r="TCA11" s="481"/>
      <c r="TCB11" s="481"/>
      <c r="TCC11" s="481"/>
      <c r="TCD11" s="481"/>
      <c r="TCE11" s="481"/>
      <c r="TCF11" s="481"/>
      <c r="TCG11" s="481"/>
      <c r="TCH11" s="481"/>
      <c r="TCI11" s="481"/>
      <c r="TCJ11" s="481"/>
      <c r="TCK11" s="481"/>
      <c r="TCL11" s="481"/>
      <c r="TCM11" s="481"/>
      <c r="TCN11" s="481"/>
      <c r="TCO11" s="481"/>
      <c r="TCP11" s="481"/>
      <c r="TCQ11" s="481"/>
      <c r="TCR11" s="481"/>
      <c r="TCS11" s="481"/>
      <c r="TCT11" s="481"/>
      <c r="TCU11" s="481"/>
      <c r="TCV11" s="481"/>
      <c r="TCW11" s="481"/>
      <c r="TCX11" s="481"/>
      <c r="TCY11" s="481"/>
      <c r="TCZ11" s="481"/>
      <c r="TDA11" s="481"/>
      <c r="TDB11" s="481"/>
      <c r="TDC11" s="481"/>
      <c r="TDD11" s="481"/>
      <c r="TDE11" s="481"/>
      <c r="TDF11" s="481"/>
      <c r="TDG11" s="481"/>
      <c r="TDH11" s="481"/>
      <c r="TDI11" s="481"/>
      <c r="TDJ11" s="481"/>
      <c r="TDK11" s="481"/>
      <c r="TDL11" s="481"/>
      <c r="TDM11" s="481"/>
      <c r="TDN11" s="481"/>
      <c r="TDO11" s="481"/>
      <c r="TDP11" s="481"/>
      <c r="TDQ11" s="481"/>
      <c r="TDR11" s="481"/>
      <c r="TDS11" s="481"/>
      <c r="TDT11" s="481"/>
      <c r="TDU11" s="481"/>
      <c r="TDV11" s="481"/>
      <c r="TDW11" s="481"/>
      <c r="TDX11" s="481"/>
      <c r="TDY11" s="481"/>
      <c r="TDZ11" s="481"/>
      <c r="TEA11" s="481"/>
      <c r="TEB11" s="481"/>
      <c r="TEC11" s="481"/>
      <c r="TED11" s="481"/>
      <c r="TEE11" s="481"/>
      <c r="TEF11" s="481"/>
      <c r="TEG11" s="481"/>
      <c r="TEH11" s="481"/>
      <c r="TEI11" s="481"/>
      <c r="TEJ11" s="481"/>
      <c r="TEK11" s="481"/>
      <c r="TEL11" s="481"/>
      <c r="TEM11" s="481"/>
      <c r="TEN11" s="481"/>
      <c r="TEO11" s="481"/>
      <c r="TEP11" s="481"/>
      <c r="TEQ11" s="481"/>
      <c r="TER11" s="481"/>
      <c r="TES11" s="481"/>
      <c r="TET11" s="481"/>
      <c r="TEU11" s="481"/>
      <c r="TEV11" s="481"/>
      <c r="TEW11" s="481"/>
      <c r="TEX11" s="481"/>
      <c r="TEY11" s="481"/>
      <c r="TEZ11" s="481"/>
      <c r="TFA11" s="481"/>
      <c r="TFB11" s="481"/>
      <c r="TFC11" s="481"/>
      <c r="TFD11" s="481"/>
      <c r="TFE11" s="481"/>
      <c r="TFF11" s="481"/>
      <c r="TFG11" s="481"/>
      <c r="TFH11" s="481"/>
      <c r="TFI11" s="481"/>
      <c r="TFJ11" s="481"/>
      <c r="TFK11" s="481"/>
      <c r="TFL11" s="481"/>
      <c r="TFM11" s="481"/>
      <c r="TFN11" s="481"/>
      <c r="TFO11" s="481"/>
      <c r="TFP11" s="481"/>
      <c r="TFQ11" s="481"/>
      <c r="TFR11" s="481"/>
      <c r="TFS11" s="481"/>
      <c r="TFT11" s="481"/>
      <c r="TFU11" s="481"/>
      <c r="TFV11" s="481"/>
      <c r="TFW11" s="481"/>
      <c r="TFX11" s="481"/>
      <c r="TFY11" s="481"/>
      <c r="TFZ11" s="481"/>
      <c r="TGA11" s="481"/>
      <c r="TGB11" s="481"/>
      <c r="TGC11" s="481"/>
      <c r="TGD11" s="481"/>
      <c r="TGE11" s="481"/>
      <c r="TGF11" s="481"/>
      <c r="TGG11" s="481"/>
      <c r="TGH11" s="481"/>
      <c r="TGI11" s="481"/>
      <c r="TGJ11" s="481"/>
      <c r="TGK11" s="481"/>
      <c r="TGL11" s="481"/>
      <c r="TGM11" s="481"/>
      <c r="TGN11" s="481"/>
      <c r="TGO11" s="481"/>
      <c r="TGP11" s="481"/>
      <c r="TGQ11" s="481"/>
      <c r="TGR11" s="481"/>
      <c r="TGS11" s="481"/>
      <c r="TGT11" s="481"/>
      <c r="TGU11" s="481"/>
      <c r="TGV11" s="481"/>
      <c r="TGW11" s="481"/>
      <c r="TGX11" s="481"/>
      <c r="TGY11" s="481"/>
      <c r="TGZ11" s="481"/>
      <c r="THA11" s="481"/>
      <c r="THB11" s="481"/>
      <c r="THC11" s="481"/>
      <c r="THD11" s="481"/>
      <c r="THE11" s="481"/>
      <c r="THF11" s="481"/>
      <c r="THG11" s="481"/>
      <c r="THH11" s="481"/>
      <c r="THI11" s="481"/>
      <c r="THJ11" s="481"/>
      <c r="THK11" s="481"/>
      <c r="THL11" s="481"/>
      <c r="THM11" s="481"/>
      <c r="THN11" s="481"/>
      <c r="THO11" s="481"/>
      <c r="THP11" s="481"/>
      <c r="THQ11" s="481"/>
      <c r="THR11" s="481"/>
      <c r="THS11" s="481"/>
      <c r="THT11" s="481"/>
      <c r="THU11" s="481"/>
      <c r="THV11" s="481"/>
      <c r="THW11" s="481"/>
      <c r="THX11" s="481"/>
      <c r="THY11" s="481"/>
      <c r="THZ11" s="481"/>
      <c r="TIA11" s="481"/>
      <c r="TIB11" s="481"/>
      <c r="TIC11" s="481"/>
      <c r="TID11" s="481"/>
      <c r="TIE11" s="481"/>
      <c r="TIF11" s="481"/>
      <c r="TIG11" s="481"/>
      <c r="TIH11" s="481"/>
      <c r="TII11" s="481"/>
      <c r="TIJ11" s="481"/>
      <c r="TIK11" s="481"/>
      <c r="TIL11" s="481"/>
      <c r="TIM11" s="481"/>
      <c r="TIN11" s="481"/>
      <c r="TIO11" s="481"/>
      <c r="TIP11" s="481"/>
      <c r="TIQ11" s="481"/>
      <c r="TIR11" s="481"/>
      <c r="TIS11" s="481"/>
      <c r="TIT11" s="481"/>
      <c r="TIU11" s="481"/>
      <c r="TIV11" s="481"/>
      <c r="TIW11" s="481"/>
      <c r="TIX11" s="481"/>
      <c r="TIY11" s="481"/>
      <c r="TIZ11" s="481"/>
      <c r="TJA11" s="481"/>
      <c r="TJB11" s="481"/>
      <c r="TJC11" s="481"/>
      <c r="TJD11" s="481"/>
      <c r="TJE11" s="481"/>
      <c r="TJF11" s="481"/>
      <c r="TJG11" s="481"/>
      <c r="TJH11" s="481"/>
      <c r="TJI11" s="481"/>
      <c r="TJJ11" s="481"/>
      <c r="TJK11" s="481"/>
      <c r="TJL11" s="481"/>
      <c r="TJM11" s="481"/>
      <c r="TJN11" s="481"/>
      <c r="TJO11" s="481"/>
      <c r="TJP11" s="481"/>
      <c r="TJQ11" s="481"/>
      <c r="TJR11" s="481"/>
      <c r="TJS11" s="481"/>
      <c r="TJT11" s="481"/>
      <c r="TJU11" s="481"/>
      <c r="TJV11" s="481"/>
      <c r="TJW11" s="481"/>
      <c r="TJX11" s="481"/>
      <c r="TJY11" s="481"/>
      <c r="TJZ11" s="481"/>
      <c r="TKA11" s="481"/>
      <c r="TKB11" s="481"/>
      <c r="TKC11" s="481"/>
      <c r="TKD11" s="481"/>
      <c r="TKE11" s="481"/>
      <c r="TKF11" s="481"/>
      <c r="TKG11" s="481"/>
      <c r="TKH11" s="481"/>
      <c r="TKI11" s="481"/>
      <c r="TKJ11" s="481"/>
      <c r="TKK11" s="481"/>
      <c r="TKL11" s="481"/>
      <c r="TKM11" s="481"/>
      <c r="TKN11" s="481"/>
      <c r="TKO11" s="481"/>
      <c r="TKP11" s="481"/>
      <c r="TKQ11" s="481"/>
      <c r="TKR11" s="481"/>
      <c r="TKS11" s="481"/>
      <c r="TKT11" s="481"/>
      <c r="TKU11" s="481"/>
      <c r="TKV11" s="481"/>
      <c r="TKW11" s="481"/>
      <c r="TKX11" s="481"/>
      <c r="TKY11" s="481"/>
      <c r="TKZ11" s="481"/>
      <c r="TLA11" s="481"/>
      <c r="TLB11" s="481"/>
      <c r="TLC11" s="481"/>
      <c r="TLD11" s="481"/>
      <c r="TLE11" s="481"/>
      <c r="TLF11" s="481"/>
      <c r="TLG11" s="481"/>
      <c r="TLH11" s="481"/>
      <c r="TLI11" s="481"/>
      <c r="TLJ11" s="481"/>
      <c r="TLK11" s="481"/>
      <c r="TLL11" s="481"/>
      <c r="TLM11" s="481"/>
      <c r="TLN11" s="481"/>
      <c r="TLO11" s="481"/>
      <c r="TLP11" s="481"/>
      <c r="TLQ11" s="481"/>
      <c r="TLR11" s="481"/>
      <c r="TLS11" s="481"/>
      <c r="TLT11" s="481"/>
      <c r="TLU11" s="481"/>
      <c r="TLV11" s="481"/>
      <c r="TLW11" s="481"/>
      <c r="TLX11" s="481"/>
      <c r="TLY11" s="481"/>
      <c r="TLZ11" s="481"/>
      <c r="TMA11" s="481"/>
      <c r="TMB11" s="481"/>
      <c r="TMC11" s="481"/>
      <c r="TMD11" s="481"/>
      <c r="TME11" s="481"/>
      <c r="TMF11" s="481"/>
      <c r="TMG11" s="481"/>
      <c r="TMH11" s="481"/>
      <c r="TMI11" s="481"/>
      <c r="TMJ11" s="481"/>
      <c r="TMK11" s="481"/>
      <c r="TML11" s="481"/>
      <c r="TMM11" s="481"/>
      <c r="TMN11" s="481"/>
      <c r="TMO11" s="481"/>
      <c r="TMP11" s="481"/>
      <c r="TMQ11" s="481"/>
      <c r="TMR11" s="481"/>
      <c r="TMS11" s="481"/>
      <c r="TMT11" s="481"/>
      <c r="TMU11" s="481"/>
      <c r="TMV11" s="481"/>
      <c r="TMW11" s="481"/>
      <c r="TMX11" s="481"/>
      <c r="TMY11" s="481"/>
      <c r="TMZ11" s="481"/>
      <c r="TNA11" s="481"/>
      <c r="TNB11" s="481"/>
      <c r="TNC11" s="481"/>
      <c r="TND11" s="481"/>
      <c r="TNE11" s="481"/>
      <c r="TNF11" s="481"/>
      <c r="TNG11" s="481"/>
      <c r="TNH11" s="481"/>
      <c r="TNI11" s="481"/>
      <c r="TNJ11" s="481"/>
      <c r="TNK11" s="481"/>
      <c r="TNL11" s="481"/>
      <c r="TNM11" s="481"/>
      <c r="TNN11" s="481"/>
      <c r="TNO11" s="481"/>
      <c r="TNP11" s="481"/>
      <c r="TNQ11" s="481"/>
      <c r="TNR11" s="481"/>
      <c r="TNS11" s="481"/>
      <c r="TNT11" s="481"/>
      <c r="TNU11" s="481"/>
      <c r="TNV11" s="481"/>
      <c r="TNW11" s="481"/>
      <c r="TNX11" s="481"/>
      <c r="TNY11" s="481"/>
      <c r="TNZ11" s="481"/>
      <c r="TOA11" s="481"/>
      <c r="TOB11" s="481"/>
      <c r="TOC11" s="481"/>
      <c r="TOD11" s="481"/>
      <c r="TOE11" s="481"/>
      <c r="TOF11" s="481"/>
      <c r="TOG11" s="481"/>
      <c r="TOH11" s="481"/>
      <c r="TOI11" s="481"/>
      <c r="TOJ11" s="481"/>
      <c r="TOK11" s="481"/>
      <c r="TOL11" s="481"/>
      <c r="TOM11" s="481"/>
      <c r="TON11" s="481"/>
      <c r="TOO11" s="481"/>
      <c r="TOP11" s="481"/>
      <c r="TOQ11" s="481"/>
      <c r="TOR11" s="481"/>
      <c r="TOS11" s="481"/>
      <c r="TOT11" s="481"/>
      <c r="TOU11" s="481"/>
      <c r="TOV11" s="481"/>
      <c r="TOW11" s="481"/>
      <c r="TOX11" s="481"/>
      <c r="TOY11" s="481"/>
      <c r="TOZ11" s="481"/>
      <c r="TPA11" s="481"/>
      <c r="TPB11" s="481"/>
      <c r="TPC11" s="481"/>
      <c r="TPD11" s="481"/>
      <c r="TPE11" s="481"/>
      <c r="TPF11" s="481"/>
      <c r="TPG11" s="481"/>
      <c r="TPH11" s="481"/>
      <c r="TPI11" s="481"/>
      <c r="TPJ11" s="481"/>
      <c r="TPK11" s="481"/>
      <c r="TPL11" s="481"/>
      <c r="TPM11" s="481"/>
      <c r="TPN11" s="481"/>
      <c r="TPO11" s="481"/>
      <c r="TPP11" s="481"/>
      <c r="TPQ11" s="481"/>
      <c r="TPR11" s="481"/>
      <c r="TPS11" s="481"/>
      <c r="TPT11" s="481"/>
      <c r="TPU11" s="481"/>
      <c r="TPV11" s="481"/>
      <c r="TPW11" s="481"/>
      <c r="TPX11" s="481"/>
      <c r="TPY11" s="481"/>
      <c r="TPZ11" s="481"/>
      <c r="TQA11" s="481"/>
      <c r="TQB11" s="481"/>
      <c r="TQC11" s="481"/>
      <c r="TQD11" s="481"/>
      <c r="TQE11" s="481"/>
      <c r="TQF11" s="481"/>
      <c r="TQG11" s="481"/>
      <c r="TQH11" s="481"/>
      <c r="TQI11" s="481"/>
      <c r="TQJ11" s="481"/>
      <c r="TQK11" s="481"/>
      <c r="TQL11" s="481"/>
      <c r="TQM11" s="481"/>
      <c r="TQN11" s="481"/>
      <c r="TQO11" s="481"/>
      <c r="TQP11" s="481"/>
      <c r="TQQ11" s="481"/>
      <c r="TQR11" s="481"/>
      <c r="TQS11" s="481"/>
      <c r="TQT11" s="481"/>
      <c r="TQU11" s="481"/>
      <c r="TQV11" s="481"/>
      <c r="TQW11" s="481"/>
      <c r="TQX11" s="481"/>
      <c r="TQY11" s="481"/>
      <c r="TQZ11" s="481"/>
      <c r="TRA11" s="481"/>
      <c r="TRB11" s="481"/>
      <c r="TRC11" s="481"/>
      <c r="TRD11" s="481"/>
      <c r="TRE11" s="481"/>
      <c r="TRF11" s="481"/>
      <c r="TRG11" s="481"/>
      <c r="TRH11" s="481"/>
      <c r="TRI11" s="481"/>
      <c r="TRJ11" s="481"/>
      <c r="TRK11" s="481"/>
      <c r="TRL11" s="481"/>
      <c r="TRM11" s="481"/>
      <c r="TRN11" s="481"/>
      <c r="TRO11" s="481"/>
      <c r="TRP11" s="481"/>
      <c r="TRQ11" s="481"/>
      <c r="TRR11" s="481"/>
      <c r="TRS11" s="481"/>
      <c r="TRT11" s="481"/>
      <c r="TRU11" s="481"/>
      <c r="TRV11" s="481"/>
      <c r="TRW11" s="481"/>
      <c r="TRX11" s="481"/>
      <c r="TRY11" s="481"/>
      <c r="TRZ11" s="481"/>
      <c r="TSA11" s="481"/>
      <c r="TSB11" s="481"/>
      <c r="TSC11" s="481"/>
      <c r="TSD11" s="481"/>
      <c r="TSE11" s="481"/>
      <c r="TSF11" s="481"/>
      <c r="TSG11" s="481"/>
      <c r="TSH11" s="481"/>
      <c r="TSI11" s="481"/>
      <c r="TSJ11" s="481"/>
      <c r="TSK11" s="481"/>
      <c r="TSL11" s="481"/>
      <c r="TSM11" s="481"/>
      <c r="TSN11" s="481"/>
      <c r="TSO11" s="481"/>
      <c r="TSP11" s="481"/>
      <c r="TSQ11" s="481"/>
      <c r="TSR11" s="481"/>
      <c r="TSS11" s="481"/>
      <c r="TST11" s="481"/>
      <c r="TSU11" s="481"/>
      <c r="TSV11" s="481"/>
      <c r="TSW11" s="481"/>
      <c r="TSX11" s="481"/>
      <c r="TSY11" s="481"/>
      <c r="TSZ11" s="481"/>
      <c r="TTA11" s="481"/>
      <c r="TTB11" s="481"/>
      <c r="TTC11" s="481"/>
      <c r="TTD11" s="481"/>
      <c r="TTE11" s="481"/>
      <c r="TTF11" s="481"/>
      <c r="TTG11" s="481"/>
      <c r="TTH11" s="481"/>
      <c r="TTI11" s="481"/>
      <c r="TTJ11" s="481"/>
      <c r="TTK11" s="481"/>
      <c r="TTL11" s="481"/>
      <c r="TTM11" s="481"/>
      <c r="TTN11" s="481"/>
      <c r="TTO11" s="481"/>
      <c r="TTP11" s="481"/>
      <c r="TTQ11" s="481"/>
      <c r="TTR11" s="481"/>
      <c r="TTS11" s="481"/>
      <c r="TTT11" s="481"/>
      <c r="TTU11" s="481"/>
      <c r="TTV11" s="481"/>
      <c r="TTW11" s="481"/>
      <c r="TTX11" s="481"/>
      <c r="TTY11" s="481"/>
      <c r="TTZ11" s="481"/>
      <c r="TUA11" s="481"/>
      <c r="TUB11" s="481"/>
      <c r="TUC11" s="481"/>
      <c r="TUD11" s="481"/>
      <c r="TUE11" s="481"/>
      <c r="TUF11" s="481"/>
      <c r="TUG11" s="481"/>
      <c r="TUH11" s="481"/>
      <c r="TUI11" s="481"/>
      <c r="TUJ11" s="481"/>
      <c r="TUK11" s="481"/>
      <c r="TUL11" s="481"/>
      <c r="TUM11" s="481"/>
      <c r="TUN11" s="481"/>
      <c r="TUO11" s="481"/>
      <c r="TUP11" s="481"/>
      <c r="TUQ11" s="481"/>
      <c r="TUR11" s="481"/>
      <c r="TUS11" s="481"/>
      <c r="TUT11" s="481"/>
      <c r="TUU11" s="481"/>
      <c r="TUV11" s="481"/>
      <c r="TUW11" s="481"/>
      <c r="TUX11" s="481"/>
      <c r="TUY11" s="481"/>
      <c r="TUZ11" s="481"/>
      <c r="TVA11" s="481"/>
      <c r="TVB11" s="481"/>
      <c r="TVC11" s="481"/>
      <c r="TVD11" s="481"/>
      <c r="TVE11" s="481"/>
      <c r="TVF11" s="481"/>
      <c r="TVG11" s="481"/>
      <c r="TVH11" s="481"/>
      <c r="TVI11" s="481"/>
      <c r="TVJ11" s="481"/>
      <c r="TVK11" s="481"/>
      <c r="TVL11" s="481"/>
      <c r="TVM11" s="481"/>
      <c r="TVN11" s="481"/>
      <c r="TVO11" s="481"/>
      <c r="TVP11" s="481"/>
      <c r="TVQ11" s="481"/>
      <c r="TVR11" s="481"/>
      <c r="TVS11" s="481"/>
      <c r="TVT11" s="481"/>
      <c r="TVU11" s="481"/>
      <c r="TVV11" s="481"/>
      <c r="TVW11" s="481"/>
      <c r="TVX11" s="481"/>
      <c r="TVY11" s="481"/>
      <c r="TVZ11" s="481"/>
      <c r="TWA11" s="481"/>
      <c r="TWB11" s="481"/>
      <c r="TWC11" s="481"/>
      <c r="TWD11" s="481"/>
      <c r="TWE11" s="481"/>
      <c r="TWF11" s="481"/>
      <c r="TWG11" s="481"/>
      <c r="TWH11" s="481"/>
      <c r="TWI11" s="481"/>
      <c r="TWJ11" s="481"/>
      <c r="TWK11" s="481"/>
      <c r="TWL11" s="481"/>
      <c r="TWM11" s="481"/>
      <c r="TWN11" s="481"/>
      <c r="TWO11" s="481"/>
      <c r="TWP11" s="481"/>
      <c r="TWQ11" s="481"/>
      <c r="TWR11" s="481"/>
      <c r="TWS11" s="481"/>
      <c r="TWT11" s="481"/>
      <c r="TWU11" s="481"/>
      <c r="TWV11" s="481"/>
      <c r="TWW11" s="481"/>
      <c r="TWX11" s="481"/>
      <c r="TWY11" s="481"/>
      <c r="TWZ11" s="481"/>
      <c r="TXA11" s="481"/>
      <c r="TXB11" s="481"/>
      <c r="TXC11" s="481"/>
      <c r="TXD11" s="481"/>
      <c r="TXE11" s="481"/>
      <c r="TXF11" s="481"/>
      <c r="TXG11" s="481"/>
      <c r="TXH11" s="481"/>
      <c r="TXI11" s="481"/>
      <c r="TXJ11" s="481"/>
      <c r="TXK11" s="481"/>
      <c r="TXL11" s="481"/>
      <c r="TXM11" s="481"/>
      <c r="TXN11" s="481"/>
      <c r="TXO11" s="481"/>
      <c r="TXP11" s="481"/>
      <c r="TXQ11" s="481"/>
      <c r="TXR11" s="481"/>
      <c r="TXS11" s="481"/>
      <c r="TXT11" s="481"/>
      <c r="TXU11" s="481"/>
      <c r="TXV11" s="481"/>
      <c r="TXW11" s="481"/>
      <c r="TXX11" s="481"/>
      <c r="TXY11" s="481"/>
      <c r="TXZ11" s="481"/>
      <c r="TYA11" s="481"/>
      <c r="TYB11" s="481"/>
      <c r="TYC11" s="481"/>
      <c r="TYD11" s="481"/>
      <c r="TYE11" s="481"/>
      <c r="TYF11" s="481"/>
      <c r="TYG11" s="481"/>
      <c r="TYH11" s="481"/>
      <c r="TYI11" s="481"/>
      <c r="TYJ11" s="481"/>
      <c r="TYK11" s="481"/>
      <c r="TYL11" s="481"/>
      <c r="TYM11" s="481"/>
      <c r="TYN11" s="481"/>
      <c r="TYO11" s="481"/>
      <c r="TYP11" s="481"/>
      <c r="TYQ11" s="481"/>
      <c r="TYR11" s="481"/>
      <c r="TYS11" s="481"/>
      <c r="TYT11" s="481"/>
      <c r="TYU11" s="481"/>
      <c r="TYV11" s="481"/>
      <c r="TYW11" s="481"/>
      <c r="TYX11" s="481"/>
      <c r="TYY11" s="481"/>
      <c r="TYZ11" s="481"/>
      <c r="TZA11" s="481"/>
      <c r="TZB11" s="481"/>
      <c r="TZC11" s="481"/>
      <c r="TZD11" s="481"/>
      <c r="TZE11" s="481"/>
      <c r="TZF11" s="481"/>
      <c r="TZG11" s="481"/>
      <c r="TZH11" s="481"/>
      <c r="TZI11" s="481"/>
      <c r="TZJ11" s="481"/>
      <c r="TZK11" s="481"/>
      <c r="TZL11" s="481"/>
      <c r="TZM11" s="481"/>
      <c r="TZN11" s="481"/>
      <c r="TZO11" s="481"/>
      <c r="TZP11" s="481"/>
      <c r="TZQ11" s="481"/>
      <c r="TZR11" s="481"/>
      <c r="TZS11" s="481"/>
      <c r="TZT11" s="481"/>
      <c r="TZU11" s="481"/>
      <c r="TZV11" s="481"/>
      <c r="TZW11" s="481"/>
      <c r="TZX11" s="481"/>
      <c r="TZY11" s="481"/>
      <c r="TZZ11" s="481"/>
      <c r="UAA11" s="481"/>
      <c r="UAB11" s="481"/>
      <c r="UAC11" s="481"/>
      <c r="UAD11" s="481"/>
      <c r="UAE11" s="481"/>
      <c r="UAF11" s="481"/>
      <c r="UAG11" s="481"/>
      <c r="UAH11" s="481"/>
      <c r="UAI11" s="481"/>
      <c r="UAJ11" s="481"/>
      <c r="UAK11" s="481"/>
      <c r="UAL11" s="481"/>
      <c r="UAM11" s="481"/>
      <c r="UAN11" s="481"/>
      <c r="UAO11" s="481"/>
      <c r="UAP11" s="481"/>
      <c r="UAQ11" s="481"/>
      <c r="UAR11" s="481"/>
      <c r="UAS11" s="481"/>
      <c r="UAT11" s="481"/>
      <c r="UAU11" s="481"/>
      <c r="UAV11" s="481"/>
      <c r="UAW11" s="481"/>
      <c r="UAX11" s="481"/>
      <c r="UAY11" s="481"/>
      <c r="UAZ11" s="481"/>
      <c r="UBA11" s="481"/>
      <c r="UBB11" s="481"/>
      <c r="UBC11" s="481"/>
      <c r="UBD11" s="481"/>
      <c r="UBE11" s="481"/>
      <c r="UBF11" s="481"/>
      <c r="UBG11" s="481"/>
      <c r="UBH11" s="481"/>
      <c r="UBI11" s="481"/>
      <c r="UBJ11" s="481"/>
      <c r="UBK11" s="481"/>
      <c r="UBL11" s="481"/>
      <c r="UBM11" s="481"/>
      <c r="UBN11" s="481"/>
      <c r="UBO11" s="481"/>
      <c r="UBP11" s="481"/>
      <c r="UBQ11" s="481"/>
      <c r="UBR11" s="481"/>
      <c r="UBS11" s="481"/>
      <c r="UBT11" s="481"/>
      <c r="UBU11" s="481"/>
      <c r="UBV11" s="481"/>
      <c r="UBW11" s="481"/>
      <c r="UBX11" s="481"/>
      <c r="UBY11" s="481"/>
      <c r="UBZ11" s="481"/>
      <c r="UCA11" s="481"/>
      <c r="UCB11" s="481"/>
      <c r="UCC11" s="481"/>
      <c r="UCD11" s="481"/>
      <c r="UCE11" s="481"/>
      <c r="UCF11" s="481"/>
      <c r="UCG11" s="481"/>
      <c r="UCH11" s="481"/>
      <c r="UCI11" s="481"/>
      <c r="UCJ11" s="481"/>
      <c r="UCK11" s="481"/>
      <c r="UCL11" s="481"/>
      <c r="UCM11" s="481"/>
      <c r="UCN11" s="481"/>
      <c r="UCO11" s="481"/>
      <c r="UCP11" s="481"/>
      <c r="UCQ11" s="481"/>
      <c r="UCR11" s="481"/>
      <c r="UCS11" s="481"/>
      <c r="UCT11" s="481"/>
      <c r="UCU11" s="481"/>
      <c r="UCV11" s="481"/>
      <c r="UCW11" s="481"/>
      <c r="UCX11" s="481"/>
      <c r="UCY11" s="481"/>
      <c r="UCZ11" s="481"/>
      <c r="UDA11" s="481"/>
      <c r="UDB11" s="481"/>
      <c r="UDC11" s="481"/>
      <c r="UDD11" s="481"/>
      <c r="UDE11" s="481"/>
      <c r="UDF11" s="481"/>
      <c r="UDG11" s="481"/>
      <c r="UDH11" s="481"/>
      <c r="UDI11" s="481"/>
      <c r="UDJ11" s="481"/>
      <c r="UDK11" s="481"/>
      <c r="UDL11" s="481"/>
      <c r="UDM11" s="481"/>
      <c r="UDN11" s="481"/>
      <c r="UDO11" s="481"/>
      <c r="UDP11" s="481"/>
      <c r="UDQ11" s="481"/>
      <c r="UDR11" s="481"/>
      <c r="UDS11" s="481"/>
      <c r="UDT11" s="481"/>
      <c r="UDU11" s="481"/>
      <c r="UDV11" s="481"/>
      <c r="UDW11" s="481"/>
      <c r="UDX11" s="481"/>
      <c r="UDY11" s="481"/>
      <c r="UDZ11" s="481"/>
      <c r="UEA11" s="481"/>
      <c r="UEB11" s="481"/>
      <c r="UEC11" s="481"/>
      <c r="UED11" s="481"/>
      <c r="UEE11" s="481"/>
      <c r="UEF11" s="481"/>
      <c r="UEG11" s="481"/>
      <c r="UEH11" s="481"/>
      <c r="UEI11" s="481"/>
      <c r="UEJ11" s="481"/>
      <c r="UEK11" s="481"/>
      <c r="UEL11" s="481"/>
      <c r="UEM11" s="481"/>
      <c r="UEN11" s="481"/>
      <c r="UEO11" s="481"/>
      <c r="UEP11" s="481"/>
      <c r="UEQ11" s="481"/>
      <c r="UER11" s="481"/>
      <c r="UES11" s="481"/>
      <c r="UET11" s="481"/>
      <c r="UEU11" s="481"/>
      <c r="UEV11" s="481"/>
      <c r="UEW11" s="481"/>
      <c r="UEX11" s="481"/>
      <c r="UEY11" s="481"/>
      <c r="UEZ11" s="481"/>
      <c r="UFA11" s="481"/>
      <c r="UFB11" s="481"/>
      <c r="UFC11" s="481"/>
      <c r="UFD11" s="481"/>
      <c r="UFE11" s="481"/>
      <c r="UFF11" s="481"/>
      <c r="UFG11" s="481"/>
      <c r="UFH11" s="481"/>
      <c r="UFI11" s="481"/>
      <c r="UFJ11" s="481"/>
      <c r="UFK11" s="481"/>
      <c r="UFL11" s="481"/>
      <c r="UFM11" s="481"/>
      <c r="UFN11" s="481"/>
      <c r="UFO11" s="481"/>
      <c r="UFP11" s="481"/>
      <c r="UFQ11" s="481"/>
      <c r="UFR11" s="481"/>
      <c r="UFS11" s="481"/>
      <c r="UFT11" s="481"/>
      <c r="UFU11" s="481"/>
      <c r="UFV11" s="481"/>
      <c r="UFW11" s="481"/>
      <c r="UFX11" s="481"/>
      <c r="UFY11" s="481"/>
      <c r="UFZ11" s="481"/>
      <c r="UGA11" s="481"/>
      <c r="UGB11" s="481"/>
      <c r="UGC11" s="481"/>
      <c r="UGD11" s="481"/>
      <c r="UGE11" s="481"/>
      <c r="UGF11" s="481"/>
      <c r="UGG11" s="481"/>
      <c r="UGH11" s="481"/>
      <c r="UGI11" s="481"/>
      <c r="UGJ11" s="481"/>
      <c r="UGK11" s="481"/>
      <c r="UGL11" s="481"/>
      <c r="UGM11" s="481"/>
      <c r="UGN11" s="481"/>
      <c r="UGO11" s="481"/>
      <c r="UGP11" s="481"/>
      <c r="UGQ11" s="481"/>
      <c r="UGR11" s="481"/>
      <c r="UGS11" s="481"/>
      <c r="UGT11" s="481"/>
      <c r="UGU11" s="481"/>
      <c r="UGV11" s="481"/>
      <c r="UGW11" s="481"/>
      <c r="UGX11" s="481"/>
      <c r="UGY11" s="481"/>
      <c r="UGZ11" s="481"/>
      <c r="UHA11" s="481"/>
      <c r="UHB11" s="481"/>
      <c r="UHC11" s="481"/>
      <c r="UHD11" s="481"/>
      <c r="UHE11" s="481"/>
      <c r="UHF11" s="481"/>
      <c r="UHG11" s="481"/>
      <c r="UHH11" s="481"/>
      <c r="UHI11" s="481"/>
      <c r="UHJ11" s="481"/>
      <c r="UHK11" s="481"/>
      <c r="UHL11" s="481"/>
      <c r="UHM11" s="481"/>
      <c r="UHN11" s="481"/>
      <c r="UHO11" s="481"/>
      <c r="UHP11" s="481"/>
      <c r="UHQ11" s="481"/>
      <c r="UHR11" s="481"/>
      <c r="UHS11" s="481"/>
      <c r="UHT11" s="481"/>
      <c r="UHU11" s="481"/>
      <c r="UHV11" s="481"/>
      <c r="UHW11" s="481"/>
      <c r="UHX11" s="481"/>
      <c r="UHY11" s="481"/>
      <c r="UHZ11" s="481"/>
      <c r="UIA11" s="481"/>
      <c r="UIB11" s="481"/>
      <c r="UIC11" s="481"/>
      <c r="UID11" s="481"/>
      <c r="UIE11" s="481"/>
      <c r="UIF11" s="481"/>
      <c r="UIG11" s="481"/>
      <c r="UIH11" s="481"/>
      <c r="UII11" s="481"/>
      <c r="UIJ11" s="481"/>
      <c r="UIK11" s="481"/>
      <c r="UIL11" s="481"/>
      <c r="UIM11" s="481"/>
      <c r="UIN11" s="481"/>
      <c r="UIO11" s="481"/>
      <c r="UIP11" s="481"/>
      <c r="UIQ11" s="481"/>
      <c r="UIR11" s="481"/>
      <c r="UIS11" s="481"/>
      <c r="UIT11" s="481"/>
      <c r="UIU11" s="481"/>
      <c r="UIV11" s="481"/>
      <c r="UIW11" s="481"/>
      <c r="UIX11" s="481"/>
      <c r="UIY11" s="481"/>
      <c r="UIZ11" s="481"/>
      <c r="UJA11" s="481"/>
      <c r="UJB11" s="481"/>
      <c r="UJC11" s="481"/>
      <c r="UJD11" s="481"/>
      <c r="UJE11" s="481"/>
      <c r="UJF11" s="481"/>
      <c r="UJG11" s="481"/>
      <c r="UJH11" s="481"/>
      <c r="UJI11" s="481"/>
      <c r="UJJ11" s="481"/>
      <c r="UJK11" s="481"/>
      <c r="UJL11" s="481"/>
      <c r="UJM11" s="481"/>
      <c r="UJN11" s="481"/>
      <c r="UJO11" s="481"/>
      <c r="UJP11" s="481"/>
      <c r="UJQ11" s="481"/>
      <c r="UJR11" s="481"/>
      <c r="UJS11" s="481"/>
      <c r="UJT11" s="481"/>
      <c r="UJU11" s="481"/>
      <c r="UJV11" s="481"/>
      <c r="UJW11" s="481"/>
      <c r="UJX11" s="481"/>
      <c r="UJY11" s="481"/>
      <c r="UJZ11" s="481"/>
      <c r="UKA11" s="481"/>
      <c r="UKB11" s="481"/>
      <c r="UKC11" s="481"/>
      <c r="UKD11" s="481"/>
      <c r="UKE11" s="481"/>
      <c r="UKF11" s="481"/>
      <c r="UKG11" s="481"/>
      <c r="UKH11" s="481"/>
      <c r="UKI11" s="481"/>
      <c r="UKJ11" s="481"/>
      <c r="UKK11" s="481"/>
      <c r="UKL11" s="481"/>
      <c r="UKM11" s="481"/>
      <c r="UKN11" s="481"/>
      <c r="UKO11" s="481"/>
      <c r="UKP11" s="481"/>
      <c r="UKQ11" s="481"/>
      <c r="UKR11" s="481"/>
      <c r="UKS11" s="481"/>
      <c r="UKT11" s="481"/>
      <c r="UKU11" s="481"/>
      <c r="UKV11" s="481"/>
      <c r="UKW11" s="481"/>
      <c r="UKX11" s="481"/>
      <c r="UKY11" s="481"/>
      <c r="UKZ11" s="481"/>
      <c r="ULA11" s="481"/>
      <c r="ULB11" s="481"/>
      <c r="ULC11" s="481"/>
      <c r="ULD11" s="481"/>
      <c r="ULE11" s="481"/>
      <c r="ULF11" s="481"/>
      <c r="ULG11" s="481"/>
      <c r="ULH11" s="481"/>
      <c r="ULI11" s="481"/>
      <c r="ULJ11" s="481"/>
      <c r="ULK11" s="481"/>
      <c r="ULL11" s="481"/>
      <c r="ULM11" s="481"/>
      <c r="ULN11" s="481"/>
      <c r="ULO11" s="481"/>
      <c r="ULP11" s="481"/>
      <c r="ULQ11" s="481"/>
      <c r="ULR11" s="481"/>
      <c r="ULS11" s="481"/>
      <c r="ULT11" s="481"/>
      <c r="ULU11" s="481"/>
      <c r="ULV11" s="481"/>
      <c r="ULW11" s="481"/>
      <c r="ULX11" s="481"/>
      <c r="ULY11" s="481"/>
      <c r="ULZ11" s="481"/>
      <c r="UMA11" s="481"/>
      <c r="UMB11" s="481"/>
      <c r="UMC11" s="481"/>
      <c r="UMD11" s="481"/>
      <c r="UME11" s="481"/>
      <c r="UMF11" s="481"/>
      <c r="UMG11" s="481"/>
      <c r="UMH11" s="481"/>
      <c r="UMI11" s="481"/>
      <c r="UMJ11" s="481"/>
      <c r="UMK11" s="481"/>
      <c r="UML11" s="481"/>
      <c r="UMM11" s="481"/>
      <c r="UMN11" s="481"/>
      <c r="UMO11" s="481"/>
      <c r="UMP11" s="481"/>
      <c r="UMQ11" s="481"/>
      <c r="UMR11" s="481"/>
      <c r="UMS11" s="481"/>
      <c r="UMT11" s="481"/>
      <c r="UMU11" s="481"/>
      <c r="UMV11" s="481"/>
      <c r="UMW11" s="481"/>
      <c r="UMX11" s="481"/>
      <c r="UMY11" s="481"/>
      <c r="UMZ11" s="481"/>
      <c r="UNA11" s="481"/>
      <c r="UNB11" s="481"/>
      <c r="UNC11" s="481"/>
      <c r="UND11" s="481"/>
      <c r="UNE11" s="481"/>
      <c r="UNF11" s="481"/>
      <c r="UNG11" s="481"/>
      <c r="UNH11" s="481"/>
      <c r="UNI11" s="481"/>
      <c r="UNJ11" s="481"/>
      <c r="UNK11" s="481"/>
      <c r="UNL11" s="481"/>
      <c r="UNM11" s="481"/>
      <c r="UNN11" s="481"/>
      <c r="UNO11" s="481"/>
      <c r="UNP11" s="481"/>
      <c r="UNQ11" s="481"/>
      <c r="UNR11" s="481"/>
      <c r="UNS11" s="481"/>
      <c r="UNT11" s="481"/>
      <c r="UNU11" s="481"/>
      <c r="UNV11" s="481"/>
      <c r="UNW11" s="481"/>
      <c r="UNX11" s="481"/>
      <c r="UNY11" s="481"/>
      <c r="UNZ11" s="481"/>
      <c r="UOA11" s="481"/>
      <c r="UOB11" s="481"/>
      <c r="UOC11" s="481"/>
      <c r="UOD11" s="481"/>
      <c r="UOE11" s="481"/>
      <c r="UOF11" s="481"/>
      <c r="UOG11" s="481"/>
      <c r="UOH11" s="481"/>
      <c r="UOI11" s="481"/>
      <c r="UOJ11" s="481"/>
      <c r="UOK11" s="481"/>
      <c r="UOL11" s="481"/>
      <c r="UOM11" s="481"/>
      <c r="UON11" s="481"/>
      <c r="UOO11" s="481"/>
      <c r="UOP11" s="481"/>
      <c r="UOQ11" s="481"/>
      <c r="UOR11" s="481"/>
      <c r="UOS11" s="481"/>
      <c r="UOT11" s="481"/>
      <c r="UOU11" s="481"/>
      <c r="UOV11" s="481"/>
      <c r="UOW11" s="481"/>
      <c r="UOX11" s="481"/>
      <c r="UOY11" s="481"/>
      <c r="UOZ11" s="481"/>
      <c r="UPA11" s="481"/>
      <c r="UPB11" s="481"/>
      <c r="UPC11" s="481"/>
      <c r="UPD11" s="481"/>
      <c r="UPE11" s="481"/>
      <c r="UPF11" s="481"/>
      <c r="UPG11" s="481"/>
      <c r="UPH11" s="481"/>
      <c r="UPI11" s="481"/>
      <c r="UPJ11" s="481"/>
      <c r="UPK11" s="481"/>
      <c r="UPL11" s="481"/>
      <c r="UPM11" s="481"/>
      <c r="UPN11" s="481"/>
      <c r="UPO11" s="481"/>
      <c r="UPP11" s="481"/>
      <c r="UPQ11" s="481"/>
      <c r="UPR11" s="481"/>
      <c r="UPS11" s="481"/>
      <c r="UPT11" s="481"/>
      <c r="UPU11" s="481"/>
      <c r="UPV11" s="481"/>
      <c r="UPW11" s="481"/>
      <c r="UPX11" s="481"/>
      <c r="UPY11" s="481"/>
      <c r="UPZ11" s="481"/>
      <c r="UQA11" s="481"/>
      <c r="UQB11" s="481"/>
      <c r="UQC11" s="481"/>
      <c r="UQD11" s="481"/>
      <c r="UQE11" s="481"/>
      <c r="UQF11" s="481"/>
      <c r="UQG11" s="481"/>
      <c r="UQH11" s="481"/>
      <c r="UQI11" s="481"/>
      <c r="UQJ11" s="481"/>
      <c r="UQK11" s="481"/>
      <c r="UQL11" s="481"/>
      <c r="UQM11" s="481"/>
      <c r="UQN11" s="481"/>
      <c r="UQO11" s="481"/>
      <c r="UQP11" s="481"/>
      <c r="UQQ11" s="481"/>
      <c r="UQR11" s="481"/>
      <c r="UQS11" s="481"/>
      <c r="UQT11" s="481"/>
      <c r="UQU11" s="481"/>
      <c r="UQV11" s="481"/>
      <c r="UQW11" s="481"/>
      <c r="UQX11" s="481"/>
      <c r="UQY11" s="481"/>
      <c r="UQZ11" s="481"/>
      <c r="URA11" s="481"/>
      <c r="URB11" s="481"/>
      <c r="URC11" s="481"/>
      <c r="URD11" s="481"/>
      <c r="URE11" s="481"/>
      <c r="URF11" s="481"/>
      <c r="URG11" s="481"/>
      <c r="URH11" s="481"/>
      <c r="URI11" s="481"/>
      <c r="URJ11" s="481"/>
      <c r="URK11" s="481"/>
      <c r="URL11" s="481"/>
      <c r="URM11" s="481"/>
      <c r="URN11" s="481"/>
      <c r="URO11" s="481"/>
      <c r="URP11" s="481"/>
      <c r="URQ11" s="481"/>
      <c r="URR11" s="481"/>
      <c r="URS11" s="481"/>
      <c r="URT11" s="481"/>
      <c r="URU11" s="481"/>
      <c r="URV11" s="481"/>
      <c r="URW11" s="481"/>
      <c r="URX11" s="481"/>
      <c r="URY11" s="481"/>
      <c r="URZ11" s="481"/>
      <c r="USA11" s="481"/>
      <c r="USB11" s="481"/>
      <c r="USC11" s="481"/>
      <c r="USD11" s="481"/>
      <c r="USE11" s="481"/>
      <c r="USF11" s="481"/>
      <c r="USG11" s="481"/>
      <c r="USH11" s="481"/>
      <c r="USI11" s="481"/>
      <c r="USJ11" s="481"/>
      <c r="USK11" s="481"/>
      <c r="USL11" s="481"/>
      <c r="USM11" s="481"/>
      <c r="USN11" s="481"/>
      <c r="USO11" s="481"/>
      <c r="USP11" s="481"/>
      <c r="USQ11" s="481"/>
      <c r="USR11" s="481"/>
      <c r="USS11" s="481"/>
      <c r="UST11" s="481"/>
      <c r="USU11" s="481"/>
      <c r="USV11" s="481"/>
      <c r="USW11" s="481"/>
      <c r="USX11" s="481"/>
      <c r="USY11" s="481"/>
      <c r="USZ11" s="481"/>
      <c r="UTA11" s="481"/>
      <c r="UTB11" s="481"/>
      <c r="UTC11" s="481"/>
      <c r="UTD11" s="481"/>
      <c r="UTE11" s="481"/>
      <c r="UTF11" s="481"/>
      <c r="UTG11" s="481"/>
      <c r="UTH11" s="481"/>
      <c r="UTI11" s="481"/>
      <c r="UTJ11" s="481"/>
      <c r="UTK11" s="481"/>
      <c r="UTL11" s="481"/>
      <c r="UTM11" s="481"/>
      <c r="UTN11" s="481"/>
      <c r="UTO11" s="481"/>
      <c r="UTP11" s="481"/>
      <c r="UTQ11" s="481"/>
      <c r="UTR11" s="481"/>
      <c r="UTS11" s="481"/>
      <c r="UTT11" s="481"/>
      <c r="UTU11" s="481"/>
      <c r="UTV11" s="481"/>
      <c r="UTW11" s="481"/>
      <c r="UTX11" s="481"/>
      <c r="UTY11" s="481"/>
      <c r="UTZ11" s="481"/>
      <c r="UUA11" s="481"/>
      <c r="UUB11" s="481"/>
      <c r="UUC11" s="481"/>
      <c r="UUD11" s="481"/>
      <c r="UUE11" s="481"/>
      <c r="UUF11" s="481"/>
      <c r="UUG11" s="481"/>
      <c r="UUH11" s="481"/>
      <c r="UUI11" s="481"/>
      <c r="UUJ11" s="481"/>
      <c r="UUK11" s="481"/>
      <c r="UUL11" s="481"/>
      <c r="UUM11" s="481"/>
      <c r="UUN11" s="481"/>
      <c r="UUO11" s="481"/>
      <c r="UUP11" s="481"/>
      <c r="UUQ11" s="481"/>
      <c r="UUR11" s="481"/>
      <c r="UUS11" s="481"/>
      <c r="UUT11" s="481"/>
      <c r="UUU11" s="481"/>
      <c r="UUV11" s="481"/>
      <c r="UUW11" s="481"/>
      <c r="UUX11" s="481"/>
      <c r="UUY11" s="481"/>
      <c r="UUZ11" s="481"/>
      <c r="UVA11" s="481"/>
      <c r="UVB11" s="481"/>
      <c r="UVC11" s="481"/>
      <c r="UVD11" s="481"/>
      <c r="UVE11" s="481"/>
      <c r="UVF11" s="481"/>
      <c r="UVG11" s="481"/>
      <c r="UVH11" s="481"/>
      <c r="UVI11" s="481"/>
      <c r="UVJ11" s="481"/>
      <c r="UVK11" s="481"/>
      <c r="UVL11" s="481"/>
      <c r="UVM11" s="481"/>
      <c r="UVN11" s="481"/>
      <c r="UVO11" s="481"/>
      <c r="UVP11" s="481"/>
      <c r="UVQ11" s="481"/>
      <c r="UVR11" s="481"/>
      <c r="UVS11" s="481"/>
      <c r="UVT11" s="481"/>
      <c r="UVU11" s="481"/>
      <c r="UVV11" s="481"/>
      <c r="UVW11" s="481"/>
      <c r="UVX11" s="481"/>
      <c r="UVY11" s="481"/>
      <c r="UVZ11" s="481"/>
      <c r="UWA11" s="481"/>
      <c r="UWB11" s="481"/>
      <c r="UWC11" s="481"/>
      <c r="UWD11" s="481"/>
      <c r="UWE11" s="481"/>
      <c r="UWF11" s="481"/>
      <c r="UWG11" s="481"/>
      <c r="UWH11" s="481"/>
      <c r="UWI11" s="481"/>
      <c r="UWJ11" s="481"/>
      <c r="UWK11" s="481"/>
      <c r="UWL11" s="481"/>
      <c r="UWM11" s="481"/>
      <c r="UWN11" s="481"/>
      <c r="UWO11" s="481"/>
      <c r="UWP11" s="481"/>
      <c r="UWQ11" s="481"/>
      <c r="UWR11" s="481"/>
      <c r="UWS11" s="481"/>
      <c r="UWT11" s="481"/>
      <c r="UWU11" s="481"/>
      <c r="UWV11" s="481"/>
      <c r="UWW11" s="481"/>
      <c r="UWX11" s="481"/>
      <c r="UWY11" s="481"/>
      <c r="UWZ11" s="481"/>
      <c r="UXA11" s="481"/>
      <c r="UXB11" s="481"/>
      <c r="UXC11" s="481"/>
      <c r="UXD11" s="481"/>
      <c r="UXE11" s="481"/>
      <c r="UXF11" s="481"/>
      <c r="UXG11" s="481"/>
      <c r="UXH11" s="481"/>
      <c r="UXI11" s="481"/>
      <c r="UXJ11" s="481"/>
      <c r="UXK11" s="481"/>
      <c r="UXL11" s="481"/>
      <c r="UXM11" s="481"/>
      <c r="UXN11" s="481"/>
      <c r="UXO11" s="481"/>
      <c r="UXP11" s="481"/>
      <c r="UXQ11" s="481"/>
      <c r="UXR11" s="481"/>
      <c r="UXS11" s="481"/>
      <c r="UXT11" s="481"/>
      <c r="UXU11" s="481"/>
      <c r="UXV11" s="481"/>
      <c r="UXW11" s="481"/>
      <c r="UXX11" s="481"/>
      <c r="UXY11" s="481"/>
      <c r="UXZ11" s="481"/>
      <c r="UYA11" s="481"/>
      <c r="UYB11" s="481"/>
      <c r="UYC11" s="481"/>
      <c r="UYD11" s="481"/>
      <c r="UYE11" s="481"/>
      <c r="UYF11" s="481"/>
      <c r="UYG11" s="481"/>
      <c r="UYH11" s="481"/>
      <c r="UYI11" s="481"/>
      <c r="UYJ11" s="481"/>
      <c r="UYK11" s="481"/>
      <c r="UYL11" s="481"/>
      <c r="UYM11" s="481"/>
      <c r="UYN11" s="481"/>
      <c r="UYO11" s="481"/>
      <c r="UYP11" s="481"/>
      <c r="UYQ11" s="481"/>
      <c r="UYR11" s="481"/>
      <c r="UYS11" s="481"/>
      <c r="UYT11" s="481"/>
      <c r="UYU11" s="481"/>
      <c r="UYV11" s="481"/>
      <c r="UYW11" s="481"/>
      <c r="UYX11" s="481"/>
      <c r="UYY11" s="481"/>
      <c r="UYZ11" s="481"/>
      <c r="UZA11" s="481"/>
      <c r="UZB11" s="481"/>
      <c r="UZC11" s="481"/>
      <c r="UZD11" s="481"/>
      <c r="UZE11" s="481"/>
      <c r="UZF11" s="481"/>
      <c r="UZG11" s="481"/>
      <c r="UZH11" s="481"/>
      <c r="UZI11" s="481"/>
      <c r="UZJ11" s="481"/>
      <c r="UZK11" s="481"/>
      <c r="UZL11" s="481"/>
      <c r="UZM11" s="481"/>
      <c r="UZN11" s="481"/>
      <c r="UZO11" s="481"/>
      <c r="UZP11" s="481"/>
      <c r="UZQ11" s="481"/>
      <c r="UZR11" s="481"/>
      <c r="UZS11" s="481"/>
      <c r="UZT11" s="481"/>
      <c r="UZU11" s="481"/>
      <c r="UZV11" s="481"/>
      <c r="UZW11" s="481"/>
      <c r="UZX11" s="481"/>
      <c r="UZY11" s="481"/>
      <c r="UZZ11" s="481"/>
      <c r="VAA11" s="481"/>
      <c r="VAB11" s="481"/>
      <c r="VAC11" s="481"/>
      <c r="VAD11" s="481"/>
      <c r="VAE11" s="481"/>
      <c r="VAF11" s="481"/>
      <c r="VAG11" s="481"/>
      <c r="VAH11" s="481"/>
      <c r="VAI11" s="481"/>
      <c r="VAJ11" s="481"/>
      <c r="VAK11" s="481"/>
      <c r="VAL11" s="481"/>
      <c r="VAM11" s="481"/>
      <c r="VAN11" s="481"/>
      <c r="VAO11" s="481"/>
      <c r="VAP11" s="481"/>
      <c r="VAQ11" s="481"/>
      <c r="VAR11" s="481"/>
      <c r="VAS11" s="481"/>
      <c r="VAT11" s="481"/>
      <c r="VAU11" s="481"/>
      <c r="VAV11" s="481"/>
      <c r="VAW11" s="481"/>
      <c r="VAX11" s="481"/>
      <c r="VAY11" s="481"/>
      <c r="VAZ11" s="481"/>
      <c r="VBA11" s="481"/>
      <c r="VBB11" s="481"/>
      <c r="VBC11" s="481"/>
      <c r="VBD11" s="481"/>
      <c r="VBE11" s="481"/>
      <c r="VBF11" s="481"/>
      <c r="VBG11" s="481"/>
      <c r="VBH11" s="481"/>
      <c r="VBI11" s="481"/>
      <c r="VBJ11" s="481"/>
      <c r="VBK11" s="481"/>
      <c r="VBL11" s="481"/>
      <c r="VBM11" s="481"/>
      <c r="VBN11" s="481"/>
      <c r="VBO11" s="481"/>
      <c r="VBP11" s="481"/>
      <c r="VBQ11" s="481"/>
      <c r="VBR11" s="481"/>
      <c r="VBS11" s="481"/>
      <c r="VBT11" s="481"/>
      <c r="VBU11" s="481"/>
      <c r="VBV11" s="481"/>
      <c r="VBW11" s="481"/>
      <c r="VBX11" s="481"/>
      <c r="VBY11" s="481"/>
      <c r="VBZ11" s="481"/>
      <c r="VCA11" s="481"/>
      <c r="VCB11" s="481"/>
      <c r="VCC11" s="481"/>
      <c r="VCD11" s="481"/>
      <c r="VCE11" s="481"/>
      <c r="VCF11" s="481"/>
      <c r="VCG11" s="481"/>
      <c r="VCH11" s="481"/>
      <c r="VCI11" s="481"/>
      <c r="VCJ11" s="481"/>
      <c r="VCK11" s="481"/>
      <c r="VCL11" s="481"/>
      <c r="VCM11" s="481"/>
      <c r="VCN11" s="481"/>
      <c r="VCO11" s="481"/>
      <c r="VCP11" s="481"/>
      <c r="VCQ11" s="481"/>
      <c r="VCR11" s="481"/>
      <c r="VCS11" s="481"/>
      <c r="VCT11" s="481"/>
      <c r="VCU11" s="481"/>
      <c r="VCV11" s="481"/>
      <c r="VCW11" s="481"/>
      <c r="VCX11" s="481"/>
      <c r="VCY11" s="481"/>
      <c r="VCZ11" s="481"/>
      <c r="VDA11" s="481"/>
      <c r="VDB11" s="481"/>
      <c r="VDC11" s="481"/>
      <c r="VDD11" s="481"/>
      <c r="VDE11" s="481"/>
      <c r="VDF11" s="481"/>
      <c r="VDG11" s="481"/>
      <c r="VDH11" s="481"/>
      <c r="VDI11" s="481"/>
      <c r="VDJ11" s="481"/>
      <c r="VDK11" s="481"/>
      <c r="VDL11" s="481"/>
      <c r="VDM11" s="481"/>
      <c r="VDN11" s="481"/>
      <c r="VDO11" s="481"/>
      <c r="VDP11" s="481"/>
      <c r="VDQ11" s="481"/>
      <c r="VDR11" s="481"/>
      <c r="VDS11" s="481"/>
      <c r="VDT11" s="481"/>
      <c r="VDU11" s="481"/>
      <c r="VDV11" s="481"/>
      <c r="VDW11" s="481"/>
      <c r="VDX11" s="481"/>
      <c r="VDY11" s="481"/>
      <c r="VDZ11" s="481"/>
      <c r="VEA11" s="481"/>
      <c r="VEB11" s="481"/>
      <c r="VEC11" s="481"/>
      <c r="VED11" s="481"/>
      <c r="VEE11" s="481"/>
      <c r="VEF11" s="481"/>
      <c r="VEG11" s="481"/>
      <c r="VEH11" s="481"/>
      <c r="VEI11" s="481"/>
      <c r="VEJ11" s="481"/>
      <c r="VEK11" s="481"/>
      <c r="VEL11" s="481"/>
      <c r="VEM11" s="481"/>
      <c r="VEN11" s="481"/>
      <c r="VEO11" s="481"/>
      <c r="VEP11" s="481"/>
      <c r="VEQ11" s="481"/>
      <c r="VER11" s="481"/>
      <c r="VES11" s="481"/>
      <c r="VET11" s="481"/>
      <c r="VEU11" s="481"/>
      <c r="VEV11" s="481"/>
      <c r="VEW11" s="481"/>
      <c r="VEX11" s="481"/>
      <c r="VEY11" s="481"/>
      <c r="VEZ11" s="481"/>
      <c r="VFA11" s="481"/>
      <c r="VFB11" s="481"/>
      <c r="VFC11" s="481"/>
      <c r="VFD11" s="481"/>
      <c r="VFE11" s="481"/>
      <c r="VFF11" s="481"/>
      <c r="VFG11" s="481"/>
      <c r="VFH11" s="481"/>
      <c r="VFI11" s="481"/>
      <c r="VFJ11" s="481"/>
      <c r="VFK11" s="481"/>
      <c r="VFL11" s="481"/>
      <c r="VFM11" s="481"/>
      <c r="VFN11" s="481"/>
      <c r="VFO11" s="481"/>
      <c r="VFP11" s="481"/>
      <c r="VFQ11" s="481"/>
      <c r="VFR11" s="481"/>
      <c r="VFS11" s="481"/>
      <c r="VFT11" s="481"/>
      <c r="VFU11" s="481"/>
      <c r="VFV11" s="481"/>
      <c r="VFW11" s="481"/>
      <c r="VFX11" s="481"/>
      <c r="VFY11" s="481"/>
      <c r="VFZ11" s="481"/>
      <c r="VGA11" s="481"/>
      <c r="VGB11" s="481"/>
      <c r="VGC11" s="481"/>
      <c r="VGD11" s="481"/>
      <c r="VGE11" s="481"/>
      <c r="VGF11" s="481"/>
      <c r="VGG11" s="481"/>
      <c r="VGH11" s="481"/>
      <c r="VGI11" s="481"/>
      <c r="VGJ11" s="481"/>
      <c r="VGK11" s="481"/>
      <c r="VGL11" s="481"/>
      <c r="VGM11" s="481"/>
      <c r="VGN11" s="481"/>
      <c r="VGO11" s="481"/>
      <c r="VGP11" s="481"/>
      <c r="VGQ11" s="481"/>
      <c r="VGR11" s="481"/>
      <c r="VGS11" s="481"/>
      <c r="VGT11" s="481"/>
      <c r="VGU11" s="481"/>
      <c r="VGV11" s="481"/>
      <c r="VGW11" s="481"/>
      <c r="VGX11" s="481"/>
      <c r="VGY11" s="481"/>
      <c r="VGZ11" s="481"/>
      <c r="VHA11" s="481"/>
      <c r="VHB11" s="481"/>
      <c r="VHC11" s="481"/>
      <c r="VHD11" s="481"/>
      <c r="VHE11" s="481"/>
      <c r="VHF11" s="481"/>
      <c r="VHG11" s="481"/>
      <c r="VHH11" s="481"/>
      <c r="VHI11" s="481"/>
      <c r="VHJ11" s="481"/>
      <c r="VHK11" s="481"/>
      <c r="VHL11" s="481"/>
      <c r="VHM11" s="481"/>
      <c r="VHN11" s="481"/>
      <c r="VHO11" s="481"/>
      <c r="VHP11" s="481"/>
      <c r="VHQ11" s="481"/>
      <c r="VHR11" s="481"/>
      <c r="VHS11" s="481"/>
      <c r="VHT11" s="481"/>
      <c r="VHU11" s="481"/>
      <c r="VHV11" s="481"/>
      <c r="VHW11" s="481"/>
      <c r="VHX11" s="481"/>
      <c r="VHY11" s="481"/>
      <c r="VHZ11" s="481"/>
      <c r="VIA11" s="481"/>
      <c r="VIB11" s="481"/>
      <c r="VIC11" s="481"/>
      <c r="VID11" s="481"/>
      <c r="VIE11" s="481"/>
      <c r="VIF11" s="481"/>
      <c r="VIG11" s="481"/>
      <c r="VIH11" s="481"/>
      <c r="VII11" s="481"/>
      <c r="VIJ11" s="481"/>
      <c r="VIK11" s="481"/>
      <c r="VIL11" s="481"/>
      <c r="VIM11" s="481"/>
      <c r="VIN11" s="481"/>
      <c r="VIO11" s="481"/>
      <c r="VIP11" s="481"/>
      <c r="VIQ11" s="481"/>
      <c r="VIR11" s="481"/>
      <c r="VIS11" s="481"/>
      <c r="VIT11" s="481"/>
      <c r="VIU11" s="481"/>
      <c r="VIV11" s="481"/>
      <c r="VIW11" s="481"/>
      <c r="VIX11" s="481"/>
      <c r="VIY11" s="481"/>
      <c r="VIZ11" s="481"/>
      <c r="VJA11" s="481"/>
      <c r="VJB11" s="481"/>
      <c r="VJC11" s="481"/>
      <c r="VJD11" s="481"/>
      <c r="VJE11" s="481"/>
      <c r="VJF11" s="481"/>
      <c r="VJG11" s="481"/>
      <c r="VJH11" s="481"/>
      <c r="VJI11" s="481"/>
      <c r="VJJ11" s="481"/>
      <c r="VJK11" s="481"/>
      <c r="VJL11" s="481"/>
      <c r="VJM11" s="481"/>
      <c r="VJN11" s="481"/>
      <c r="VJO11" s="481"/>
      <c r="VJP11" s="481"/>
      <c r="VJQ11" s="481"/>
      <c r="VJR11" s="481"/>
      <c r="VJS11" s="481"/>
      <c r="VJT11" s="481"/>
      <c r="VJU11" s="481"/>
      <c r="VJV11" s="481"/>
      <c r="VJW11" s="481"/>
      <c r="VJX11" s="481"/>
      <c r="VJY11" s="481"/>
      <c r="VJZ11" s="481"/>
      <c r="VKA11" s="481"/>
      <c r="VKB11" s="481"/>
      <c r="VKC11" s="481"/>
      <c r="VKD11" s="481"/>
      <c r="VKE11" s="481"/>
      <c r="VKF11" s="481"/>
      <c r="VKG11" s="481"/>
      <c r="VKH11" s="481"/>
      <c r="VKI11" s="481"/>
      <c r="VKJ11" s="481"/>
      <c r="VKK11" s="481"/>
      <c r="VKL11" s="481"/>
      <c r="VKM11" s="481"/>
      <c r="VKN11" s="481"/>
      <c r="VKO11" s="481"/>
      <c r="VKP11" s="481"/>
      <c r="VKQ11" s="481"/>
      <c r="VKR11" s="481"/>
      <c r="VKS11" s="481"/>
      <c r="VKT11" s="481"/>
      <c r="VKU11" s="481"/>
      <c r="VKV11" s="481"/>
      <c r="VKW11" s="481"/>
      <c r="VKX11" s="481"/>
      <c r="VKY11" s="481"/>
      <c r="VKZ11" s="481"/>
      <c r="VLA11" s="481"/>
      <c r="VLB11" s="481"/>
      <c r="VLC11" s="481"/>
      <c r="VLD11" s="481"/>
      <c r="VLE11" s="481"/>
      <c r="VLF11" s="481"/>
      <c r="VLG11" s="481"/>
      <c r="VLH11" s="481"/>
      <c r="VLI11" s="481"/>
      <c r="VLJ11" s="481"/>
      <c r="VLK11" s="481"/>
      <c r="VLL11" s="481"/>
      <c r="VLM11" s="481"/>
      <c r="VLN11" s="481"/>
      <c r="VLO11" s="481"/>
      <c r="VLP11" s="481"/>
      <c r="VLQ11" s="481"/>
      <c r="VLR11" s="481"/>
      <c r="VLS11" s="481"/>
      <c r="VLT11" s="481"/>
      <c r="VLU11" s="481"/>
      <c r="VLV11" s="481"/>
      <c r="VLW11" s="481"/>
      <c r="VLX11" s="481"/>
      <c r="VLY11" s="481"/>
      <c r="VLZ11" s="481"/>
      <c r="VMA11" s="481"/>
      <c r="VMB11" s="481"/>
      <c r="VMC11" s="481"/>
      <c r="VMD11" s="481"/>
      <c r="VME11" s="481"/>
      <c r="VMF11" s="481"/>
      <c r="VMG11" s="481"/>
      <c r="VMH11" s="481"/>
      <c r="VMI11" s="481"/>
      <c r="VMJ11" s="481"/>
      <c r="VMK11" s="481"/>
      <c r="VML11" s="481"/>
      <c r="VMM11" s="481"/>
      <c r="VMN11" s="481"/>
      <c r="VMO11" s="481"/>
      <c r="VMP11" s="481"/>
      <c r="VMQ11" s="481"/>
      <c r="VMR11" s="481"/>
      <c r="VMS11" s="481"/>
      <c r="VMT11" s="481"/>
      <c r="VMU11" s="481"/>
      <c r="VMV11" s="481"/>
      <c r="VMW11" s="481"/>
      <c r="VMX11" s="481"/>
      <c r="VMY11" s="481"/>
      <c r="VMZ11" s="481"/>
      <c r="VNA11" s="481"/>
      <c r="VNB11" s="481"/>
      <c r="VNC11" s="481"/>
      <c r="VND11" s="481"/>
      <c r="VNE11" s="481"/>
      <c r="VNF11" s="481"/>
      <c r="VNG11" s="481"/>
      <c r="VNH11" s="481"/>
      <c r="VNI11" s="481"/>
      <c r="VNJ11" s="481"/>
      <c r="VNK11" s="481"/>
      <c r="VNL11" s="481"/>
      <c r="VNM11" s="481"/>
      <c r="VNN11" s="481"/>
      <c r="VNO11" s="481"/>
      <c r="VNP11" s="481"/>
      <c r="VNQ11" s="481"/>
      <c r="VNR11" s="481"/>
      <c r="VNS11" s="481"/>
      <c r="VNT11" s="481"/>
      <c r="VNU11" s="481"/>
      <c r="VNV11" s="481"/>
      <c r="VNW11" s="481"/>
      <c r="VNX11" s="481"/>
      <c r="VNY11" s="481"/>
      <c r="VNZ11" s="481"/>
      <c r="VOA11" s="481"/>
      <c r="VOB11" s="481"/>
      <c r="VOC11" s="481"/>
      <c r="VOD11" s="481"/>
      <c r="VOE11" s="481"/>
      <c r="VOF11" s="481"/>
      <c r="VOG11" s="481"/>
      <c r="VOH11" s="481"/>
      <c r="VOI11" s="481"/>
      <c r="VOJ11" s="481"/>
      <c r="VOK11" s="481"/>
      <c r="VOL11" s="481"/>
      <c r="VOM11" s="481"/>
      <c r="VON11" s="481"/>
      <c r="VOO11" s="481"/>
      <c r="VOP11" s="481"/>
      <c r="VOQ11" s="481"/>
      <c r="VOR11" s="481"/>
      <c r="VOS11" s="481"/>
      <c r="VOT11" s="481"/>
      <c r="VOU11" s="481"/>
      <c r="VOV11" s="481"/>
      <c r="VOW11" s="481"/>
      <c r="VOX11" s="481"/>
      <c r="VOY11" s="481"/>
      <c r="VOZ11" s="481"/>
      <c r="VPA11" s="481"/>
      <c r="VPB11" s="481"/>
      <c r="VPC11" s="481"/>
      <c r="VPD11" s="481"/>
      <c r="VPE11" s="481"/>
      <c r="VPF11" s="481"/>
      <c r="VPG11" s="481"/>
      <c r="VPH11" s="481"/>
      <c r="VPI11" s="481"/>
      <c r="VPJ11" s="481"/>
      <c r="VPK11" s="481"/>
      <c r="VPL11" s="481"/>
      <c r="VPM11" s="481"/>
      <c r="VPN11" s="481"/>
      <c r="VPO11" s="481"/>
      <c r="VPP11" s="481"/>
      <c r="VPQ11" s="481"/>
      <c r="VPR11" s="481"/>
      <c r="VPS11" s="481"/>
      <c r="VPT11" s="481"/>
      <c r="VPU11" s="481"/>
      <c r="VPV11" s="481"/>
      <c r="VPW11" s="481"/>
      <c r="VPX11" s="481"/>
      <c r="VPY11" s="481"/>
      <c r="VPZ11" s="481"/>
      <c r="VQA11" s="481"/>
      <c r="VQB11" s="481"/>
      <c r="VQC11" s="481"/>
      <c r="VQD11" s="481"/>
      <c r="VQE11" s="481"/>
      <c r="VQF11" s="481"/>
      <c r="VQG11" s="481"/>
      <c r="VQH11" s="481"/>
      <c r="VQI11" s="481"/>
      <c r="VQJ11" s="481"/>
      <c r="VQK11" s="481"/>
      <c r="VQL11" s="481"/>
      <c r="VQM11" s="481"/>
      <c r="VQN11" s="481"/>
      <c r="VQO11" s="481"/>
      <c r="VQP11" s="481"/>
      <c r="VQQ11" s="481"/>
      <c r="VQR11" s="481"/>
      <c r="VQS11" s="481"/>
      <c r="VQT11" s="481"/>
      <c r="VQU11" s="481"/>
      <c r="VQV11" s="481"/>
      <c r="VQW11" s="481"/>
      <c r="VQX11" s="481"/>
      <c r="VQY11" s="481"/>
      <c r="VQZ11" s="481"/>
      <c r="VRA11" s="481"/>
      <c r="VRB11" s="481"/>
      <c r="VRC11" s="481"/>
      <c r="VRD11" s="481"/>
      <c r="VRE11" s="481"/>
      <c r="VRF11" s="481"/>
      <c r="VRG11" s="481"/>
      <c r="VRH11" s="481"/>
      <c r="VRI11" s="481"/>
      <c r="VRJ11" s="481"/>
      <c r="VRK11" s="481"/>
      <c r="VRL11" s="481"/>
      <c r="VRM11" s="481"/>
      <c r="VRN11" s="481"/>
      <c r="VRO11" s="481"/>
      <c r="VRP11" s="481"/>
      <c r="VRQ11" s="481"/>
      <c r="VRR11" s="481"/>
      <c r="VRS11" s="481"/>
      <c r="VRT11" s="481"/>
      <c r="VRU11" s="481"/>
      <c r="VRV11" s="481"/>
      <c r="VRW11" s="481"/>
      <c r="VRX11" s="481"/>
      <c r="VRY11" s="481"/>
      <c r="VRZ11" s="481"/>
      <c r="VSA11" s="481"/>
      <c r="VSB11" s="481"/>
      <c r="VSC11" s="481"/>
      <c r="VSD11" s="481"/>
      <c r="VSE11" s="481"/>
      <c r="VSF11" s="481"/>
      <c r="VSG11" s="481"/>
      <c r="VSH11" s="481"/>
      <c r="VSI11" s="481"/>
      <c r="VSJ11" s="481"/>
      <c r="VSK11" s="481"/>
      <c r="VSL11" s="481"/>
      <c r="VSM11" s="481"/>
      <c r="VSN11" s="481"/>
      <c r="VSO11" s="481"/>
      <c r="VSP11" s="481"/>
      <c r="VSQ11" s="481"/>
      <c r="VSR11" s="481"/>
      <c r="VSS11" s="481"/>
      <c r="VST11" s="481"/>
      <c r="VSU11" s="481"/>
      <c r="VSV11" s="481"/>
      <c r="VSW11" s="481"/>
      <c r="VSX11" s="481"/>
      <c r="VSY11" s="481"/>
      <c r="VSZ11" s="481"/>
      <c r="VTA11" s="481"/>
      <c r="VTB11" s="481"/>
      <c r="VTC11" s="481"/>
      <c r="VTD11" s="481"/>
      <c r="VTE11" s="481"/>
      <c r="VTF11" s="481"/>
      <c r="VTG11" s="481"/>
      <c r="VTH11" s="481"/>
      <c r="VTI11" s="481"/>
      <c r="VTJ11" s="481"/>
      <c r="VTK11" s="481"/>
      <c r="VTL11" s="481"/>
      <c r="VTM11" s="481"/>
      <c r="VTN11" s="481"/>
      <c r="VTO11" s="481"/>
      <c r="VTP11" s="481"/>
      <c r="VTQ11" s="481"/>
      <c r="VTR11" s="481"/>
      <c r="VTS11" s="481"/>
      <c r="VTT11" s="481"/>
      <c r="VTU11" s="481"/>
      <c r="VTV11" s="481"/>
      <c r="VTW11" s="481"/>
      <c r="VTX11" s="481"/>
      <c r="VTY11" s="481"/>
      <c r="VTZ11" s="481"/>
      <c r="VUA11" s="481"/>
      <c r="VUB11" s="481"/>
      <c r="VUC11" s="481"/>
      <c r="VUD11" s="481"/>
      <c r="VUE11" s="481"/>
      <c r="VUF11" s="481"/>
      <c r="VUG11" s="481"/>
      <c r="VUH11" s="481"/>
      <c r="VUI11" s="481"/>
      <c r="VUJ11" s="481"/>
      <c r="VUK11" s="481"/>
      <c r="VUL11" s="481"/>
      <c r="VUM11" s="481"/>
      <c r="VUN11" s="481"/>
      <c r="VUO11" s="481"/>
      <c r="VUP11" s="481"/>
      <c r="VUQ11" s="481"/>
      <c r="VUR11" s="481"/>
      <c r="VUS11" s="481"/>
      <c r="VUT11" s="481"/>
      <c r="VUU11" s="481"/>
      <c r="VUV11" s="481"/>
      <c r="VUW11" s="481"/>
      <c r="VUX11" s="481"/>
      <c r="VUY11" s="481"/>
      <c r="VUZ11" s="481"/>
      <c r="VVA11" s="481"/>
      <c r="VVB11" s="481"/>
      <c r="VVC11" s="481"/>
      <c r="VVD11" s="481"/>
      <c r="VVE11" s="481"/>
      <c r="VVF11" s="481"/>
      <c r="VVG11" s="481"/>
      <c r="VVH11" s="481"/>
      <c r="VVI11" s="481"/>
      <c r="VVJ11" s="481"/>
      <c r="VVK11" s="481"/>
      <c r="VVL11" s="481"/>
      <c r="VVM11" s="481"/>
      <c r="VVN11" s="481"/>
      <c r="VVO11" s="481"/>
      <c r="VVP11" s="481"/>
      <c r="VVQ11" s="481"/>
      <c r="VVR11" s="481"/>
      <c r="VVS11" s="481"/>
      <c r="VVT11" s="481"/>
      <c r="VVU11" s="481"/>
      <c r="VVV11" s="481"/>
      <c r="VVW11" s="481"/>
      <c r="VVX11" s="481"/>
      <c r="VVY11" s="481"/>
      <c r="VVZ11" s="481"/>
      <c r="VWA11" s="481"/>
      <c r="VWB11" s="481"/>
      <c r="VWC11" s="481"/>
      <c r="VWD11" s="481"/>
      <c r="VWE11" s="481"/>
      <c r="VWF11" s="481"/>
      <c r="VWG11" s="481"/>
      <c r="VWH11" s="481"/>
      <c r="VWI11" s="481"/>
      <c r="VWJ11" s="481"/>
      <c r="VWK11" s="481"/>
      <c r="VWL11" s="481"/>
      <c r="VWM11" s="481"/>
      <c r="VWN11" s="481"/>
      <c r="VWO11" s="481"/>
      <c r="VWP11" s="481"/>
      <c r="VWQ11" s="481"/>
      <c r="VWR11" s="481"/>
      <c r="VWS11" s="481"/>
      <c r="VWT11" s="481"/>
      <c r="VWU11" s="481"/>
      <c r="VWV11" s="481"/>
      <c r="VWW11" s="481"/>
      <c r="VWX11" s="481"/>
      <c r="VWY11" s="481"/>
      <c r="VWZ11" s="481"/>
      <c r="VXA11" s="481"/>
      <c r="VXB11" s="481"/>
      <c r="VXC11" s="481"/>
      <c r="VXD11" s="481"/>
      <c r="VXE11" s="481"/>
      <c r="VXF11" s="481"/>
      <c r="VXG11" s="481"/>
      <c r="VXH11" s="481"/>
      <c r="VXI11" s="481"/>
      <c r="VXJ11" s="481"/>
      <c r="VXK11" s="481"/>
      <c r="VXL11" s="481"/>
      <c r="VXM11" s="481"/>
      <c r="VXN11" s="481"/>
      <c r="VXO11" s="481"/>
      <c r="VXP11" s="481"/>
      <c r="VXQ11" s="481"/>
      <c r="VXR11" s="481"/>
      <c r="VXS11" s="481"/>
      <c r="VXT11" s="481"/>
      <c r="VXU11" s="481"/>
      <c r="VXV11" s="481"/>
      <c r="VXW11" s="481"/>
      <c r="VXX11" s="481"/>
      <c r="VXY11" s="481"/>
      <c r="VXZ11" s="481"/>
      <c r="VYA11" s="481"/>
      <c r="VYB11" s="481"/>
      <c r="VYC11" s="481"/>
      <c r="VYD11" s="481"/>
      <c r="VYE11" s="481"/>
      <c r="VYF11" s="481"/>
      <c r="VYG11" s="481"/>
      <c r="VYH11" s="481"/>
      <c r="VYI11" s="481"/>
      <c r="VYJ11" s="481"/>
      <c r="VYK11" s="481"/>
      <c r="VYL11" s="481"/>
      <c r="VYM11" s="481"/>
      <c r="VYN11" s="481"/>
      <c r="VYO11" s="481"/>
      <c r="VYP11" s="481"/>
      <c r="VYQ11" s="481"/>
      <c r="VYR11" s="481"/>
      <c r="VYS11" s="481"/>
      <c r="VYT11" s="481"/>
      <c r="VYU11" s="481"/>
      <c r="VYV11" s="481"/>
      <c r="VYW11" s="481"/>
      <c r="VYX11" s="481"/>
      <c r="VYY11" s="481"/>
      <c r="VYZ11" s="481"/>
      <c r="VZA11" s="481"/>
      <c r="VZB11" s="481"/>
      <c r="VZC11" s="481"/>
      <c r="VZD11" s="481"/>
      <c r="VZE11" s="481"/>
      <c r="VZF11" s="481"/>
      <c r="VZG11" s="481"/>
      <c r="VZH11" s="481"/>
      <c r="VZI11" s="481"/>
      <c r="VZJ11" s="481"/>
      <c r="VZK11" s="481"/>
      <c r="VZL11" s="481"/>
      <c r="VZM11" s="481"/>
      <c r="VZN11" s="481"/>
      <c r="VZO11" s="481"/>
      <c r="VZP11" s="481"/>
      <c r="VZQ11" s="481"/>
      <c r="VZR11" s="481"/>
      <c r="VZS11" s="481"/>
      <c r="VZT11" s="481"/>
      <c r="VZU11" s="481"/>
      <c r="VZV11" s="481"/>
      <c r="VZW11" s="481"/>
      <c r="VZX11" s="481"/>
      <c r="VZY11" s="481"/>
      <c r="VZZ11" s="481"/>
      <c r="WAA11" s="481"/>
      <c r="WAB11" s="481"/>
      <c r="WAC11" s="481"/>
      <c r="WAD11" s="481"/>
      <c r="WAE11" s="481"/>
      <c r="WAF11" s="481"/>
      <c r="WAG11" s="481"/>
      <c r="WAH11" s="481"/>
      <c r="WAI11" s="481"/>
      <c r="WAJ11" s="481"/>
      <c r="WAK11" s="481"/>
      <c r="WAL11" s="481"/>
      <c r="WAM11" s="481"/>
      <c r="WAN11" s="481"/>
      <c r="WAO11" s="481"/>
      <c r="WAP11" s="481"/>
      <c r="WAQ11" s="481"/>
      <c r="WAR11" s="481"/>
      <c r="WAS11" s="481"/>
      <c r="WAT11" s="481"/>
      <c r="WAU11" s="481"/>
      <c r="WAV11" s="481"/>
      <c r="WAW11" s="481"/>
      <c r="WAX11" s="481"/>
      <c r="WAY11" s="481"/>
      <c r="WAZ11" s="481"/>
      <c r="WBA11" s="481"/>
      <c r="WBB11" s="481"/>
      <c r="WBC11" s="481"/>
      <c r="WBD11" s="481"/>
      <c r="WBE11" s="481"/>
      <c r="WBF11" s="481"/>
      <c r="WBG11" s="481"/>
      <c r="WBH11" s="481"/>
      <c r="WBI11" s="481"/>
      <c r="WBJ11" s="481"/>
      <c r="WBK11" s="481"/>
      <c r="WBL11" s="481"/>
      <c r="WBM11" s="481"/>
      <c r="WBN11" s="481"/>
      <c r="WBO11" s="481"/>
      <c r="WBP11" s="481"/>
      <c r="WBQ11" s="481"/>
      <c r="WBR11" s="481"/>
      <c r="WBS11" s="481"/>
      <c r="WBT11" s="481"/>
      <c r="WBU11" s="481"/>
      <c r="WBV11" s="481"/>
      <c r="WBW11" s="481"/>
      <c r="WBX11" s="481"/>
      <c r="WBY11" s="481"/>
      <c r="WBZ11" s="481"/>
      <c r="WCA11" s="481"/>
      <c r="WCB11" s="481"/>
      <c r="WCC11" s="481"/>
      <c r="WCD11" s="481"/>
      <c r="WCE11" s="481"/>
      <c r="WCF11" s="481"/>
      <c r="WCG11" s="481"/>
      <c r="WCH11" s="481"/>
      <c r="WCI11" s="481"/>
      <c r="WCJ11" s="481"/>
      <c r="WCK11" s="481"/>
      <c r="WCL11" s="481"/>
      <c r="WCM11" s="481"/>
      <c r="WCN11" s="481"/>
      <c r="WCO11" s="481"/>
      <c r="WCP11" s="481"/>
      <c r="WCQ11" s="481"/>
      <c r="WCR11" s="481"/>
      <c r="WCS11" s="481"/>
      <c r="WCT11" s="481"/>
      <c r="WCU11" s="481"/>
      <c r="WCV11" s="481"/>
      <c r="WCW11" s="481"/>
      <c r="WCX11" s="481"/>
      <c r="WCY11" s="481"/>
      <c r="WCZ11" s="481"/>
      <c r="WDA11" s="481"/>
      <c r="WDB11" s="481"/>
      <c r="WDC11" s="481"/>
      <c r="WDD11" s="481"/>
      <c r="WDE11" s="481"/>
      <c r="WDF11" s="481"/>
      <c r="WDG11" s="481"/>
      <c r="WDH11" s="481"/>
      <c r="WDI11" s="481"/>
      <c r="WDJ11" s="481"/>
      <c r="WDK11" s="481"/>
      <c r="WDL11" s="481"/>
      <c r="WDM11" s="481"/>
      <c r="WDN11" s="481"/>
      <c r="WDO11" s="481"/>
      <c r="WDP11" s="481"/>
      <c r="WDQ11" s="481"/>
      <c r="WDR11" s="481"/>
      <c r="WDS11" s="481"/>
      <c r="WDT11" s="481"/>
      <c r="WDU11" s="481"/>
      <c r="WDV11" s="481"/>
      <c r="WDW11" s="481"/>
      <c r="WDX11" s="481"/>
      <c r="WDY11" s="481"/>
      <c r="WDZ11" s="481"/>
      <c r="WEA11" s="481"/>
      <c r="WEB11" s="481"/>
      <c r="WEC11" s="481"/>
      <c r="WED11" s="481"/>
      <c r="WEE11" s="481"/>
      <c r="WEF11" s="481"/>
      <c r="WEG11" s="481"/>
      <c r="WEH11" s="481"/>
      <c r="WEI11" s="481"/>
      <c r="WEJ11" s="481"/>
      <c r="WEK11" s="481"/>
      <c r="WEL11" s="481"/>
      <c r="WEM11" s="481"/>
      <c r="WEN11" s="481"/>
      <c r="WEO11" s="481"/>
      <c r="WEP11" s="481"/>
      <c r="WEQ11" s="481"/>
      <c r="WER11" s="481"/>
      <c r="WES11" s="481"/>
      <c r="WET11" s="481"/>
      <c r="WEU11" s="481"/>
      <c r="WEV11" s="481"/>
      <c r="WEW11" s="481"/>
      <c r="WEX11" s="481"/>
      <c r="WEY11" s="481"/>
      <c r="WEZ11" s="481"/>
      <c r="WFA11" s="481"/>
      <c r="WFB11" s="481"/>
      <c r="WFC11" s="481"/>
      <c r="WFD11" s="481"/>
      <c r="WFE11" s="481"/>
      <c r="WFF11" s="481"/>
      <c r="WFG11" s="481"/>
      <c r="WFH11" s="481"/>
      <c r="WFI11" s="481"/>
      <c r="WFJ11" s="481"/>
      <c r="WFK11" s="481"/>
      <c r="WFL11" s="481"/>
      <c r="WFM11" s="481"/>
      <c r="WFN11" s="481"/>
      <c r="WFO11" s="481"/>
      <c r="WFP11" s="481"/>
      <c r="WFQ11" s="481"/>
      <c r="WFR11" s="481"/>
      <c r="WFS11" s="481"/>
      <c r="WFT11" s="481"/>
      <c r="WFU11" s="481"/>
      <c r="WFV11" s="481"/>
      <c r="WFW11" s="481"/>
      <c r="WFX11" s="481"/>
      <c r="WFY11" s="481"/>
      <c r="WFZ11" s="481"/>
      <c r="WGA11" s="481"/>
      <c r="WGB11" s="481"/>
      <c r="WGC11" s="481"/>
      <c r="WGD11" s="481"/>
      <c r="WGE11" s="481"/>
      <c r="WGF11" s="481"/>
      <c r="WGG11" s="481"/>
      <c r="WGH11" s="481"/>
      <c r="WGI11" s="481"/>
      <c r="WGJ11" s="481"/>
      <c r="WGK11" s="481"/>
      <c r="WGL11" s="481"/>
      <c r="WGM11" s="481"/>
      <c r="WGN11" s="481"/>
      <c r="WGO11" s="481"/>
      <c r="WGP11" s="481"/>
      <c r="WGQ11" s="481"/>
      <c r="WGR11" s="481"/>
      <c r="WGS11" s="481"/>
      <c r="WGT11" s="481"/>
      <c r="WGU11" s="481"/>
      <c r="WGV11" s="481"/>
      <c r="WGW11" s="481"/>
      <c r="WGX11" s="481"/>
      <c r="WGY11" s="481"/>
      <c r="WGZ11" s="481"/>
      <c r="WHA11" s="481"/>
      <c r="WHB11" s="481"/>
      <c r="WHC11" s="481"/>
      <c r="WHD11" s="481"/>
      <c r="WHE11" s="481"/>
      <c r="WHF11" s="481"/>
      <c r="WHG11" s="481"/>
      <c r="WHH11" s="481"/>
      <c r="WHI11" s="481"/>
      <c r="WHJ11" s="481"/>
      <c r="WHK11" s="481"/>
      <c r="WHL11" s="481"/>
      <c r="WHM11" s="481"/>
      <c r="WHN11" s="481"/>
      <c r="WHO11" s="481"/>
      <c r="WHP11" s="481"/>
      <c r="WHQ11" s="481"/>
      <c r="WHR11" s="481"/>
      <c r="WHS11" s="481"/>
      <c r="WHT11" s="481"/>
      <c r="WHU11" s="481"/>
      <c r="WHV11" s="481"/>
      <c r="WHW11" s="481"/>
      <c r="WHX11" s="481"/>
      <c r="WHY11" s="481"/>
      <c r="WHZ11" s="481"/>
      <c r="WIA11" s="481"/>
      <c r="WIB11" s="481"/>
      <c r="WIC11" s="481"/>
      <c r="WID11" s="481"/>
      <c r="WIE11" s="481"/>
      <c r="WIF11" s="481"/>
      <c r="WIG11" s="481"/>
      <c r="WIH11" s="481"/>
      <c r="WII11" s="481"/>
      <c r="WIJ11" s="481"/>
      <c r="WIK11" s="481"/>
      <c r="WIL11" s="481"/>
      <c r="WIM11" s="481"/>
      <c r="WIN11" s="481"/>
      <c r="WIO11" s="481"/>
      <c r="WIP11" s="481"/>
      <c r="WIQ11" s="481"/>
      <c r="WIR11" s="481"/>
      <c r="WIS11" s="481"/>
      <c r="WIT11" s="481"/>
      <c r="WIU11" s="481"/>
      <c r="WIV11" s="481"/>
      <c r="WIW11" s="481"/>
      <c r="WIX11" s="481"/>
      <c r="WIY11" s="481"/>
      <c r="WIZ11" s="481"/>
      <c r="WJA11" s="481"/>
      <c r="WJB11" s="481"/>
      <c r="WJC11" s="481"/>
      <c r="WJD11" s="481"/>
      <c r="WJE11" s="481"/>
      <c r="WJF11" s="481"/>
      <c r="WJG11" s="481"/>
      <c r="WJH11" s="481"/>
      <c r="WJI11" s="481"/>
      <c r="WJJ11" s="481"/>
      <c r="WJK11" s="481"/>
      <c r="WJL11" s="481"/>
      <c r="WJM11" s="481"/>
      <c r="WJN11" s="481"/>
      <c r="WJO11" s="481"/>
      <c r="WJP11" s="481"/>
      <c r="WJQ11" s="481"/>
      <c r="WJR11" s="481"/>
      <c r="WJS11" s="481"/>
      <c r="WJT11" s="481"/>
      <c r="WJU11" s="481"/>
      <c r="WJV11" s="481"/>
      <c r="WJW11" s="481"/>
      <c r="WJX11" s="481"/>
      <c r="WJY11" s="481"/>
      <c r="WJZ11" s="481"/>
      <c r="WKA11" s="481"/>
      <c r="WKB11" s="481"/>
      <c r="WKC11" s="481"/>
      <c r="WKD11" s="481"/>
      <c r="WKE11" s="481"/>
      <c r="WKF11" s="481"/>
      <c r="WKG11" s="481"/>
      <c r="WKH11" s="481"/>
      <c r="WKI11" s="481"/>
      <c r="WKJ11" s="481"/>
      <c r="WKK11" s="481"/>
      <c r="WKL11" s="481"/>
      <c r="WKM11" s="481"/>
      <c r="WKN11" s="481"/>
      <c r="WKO11" s="481"/>
      <c r="WKP11" s="481"/>
      <c r="WKQ11" s="481"/>
      <c r="WKR11" s="481"/>
      <c r="WKS11" s="481"/>
      <c r="WKT11" s="481"/>
      <c r="WKU11" s="481"/>
      <c r="WKV11" s="481"/>
      <c r="WKW11" s="481"/>
      <c r="WKX11" s="481"/>
      <c r="WKY11" s="481"/>
      <c r="WKZ11" s="481"/>
      <c r="WLA11" s="481"/>
      <c r="WLB11" s="481"/>
      <c r="WLC11" s="481"/>
      <c r="WLD11" s="481"/>
      <c r="WLE11" s="481"/>
      <c r="WLF11" s="481"/>
      <c r="WLG11" s="481"/>
      <c r="WLH11" s="481"/>
      <c r="WLI11" s="481"/>
      <c r="WLJ11" s="481"/>
      <c r="WLK11" s="481"/>
      <c r="WLL11" s="481"/>
      <c r="WLM11" s="481"/>
      <c r="WLN11" s="481"/>
      <c r="WLO11" s="481"/>
      <c r="WLP11" s="481"/>
      <c r="WLQ11" s="481"/>
      <c r="WLR11" s="481"/>
      <c r="WLS11" s="481"/>
      <c r="WLT11" s="481"/>
      <c r="WLU11" s="481"/>
      <c r="WLV11" s="481"/>
      <c r="WLW11" s="481"/>
      <c r="WLX11" s="481"/>
      <c r="WLY11" s="481"/>
      <c r="WLZ11" s="481"/>
      <c r="WMA11" s="481"/>
      <c r="WMB11" s="481"/>
      <c r="WMC11" s="481"/>
      <c r="WMD11" s="481"/>
      <c r="WME11" s="481"/>
      <c r="WMF11" s="481"/>
      <c r="WMG11" s="481"/>
      <c r="WMH11" s="481"/>
      <c r="WMI11" s="481"/>
      <c r="WMJ11" s="481"/>
      <c r="WMK11" s="481"/>
      <c r="WML11" s="481"/>
      <c r="WMM11" s="481"/>
      <c r="WMN11" s="481"/>
      <c r="WMO11" s="481"/>
      <c r="WMP11" s="481"/>
      <c r="WMQ11" s="481"/>
      <c r="WMR11" s="481"/>
      <c r="WMS11" s="481"/>
      <c r="WMT11" s="481"/>
      <c r="WMU11" s="481"/>
      <c r="WMV11" s="481"/>
      <c r="WMW11" s="481"/>
      <c r="WMX11" s="481"/>
      <c r="WMY11" s="481"/>
      <c r="WMZ11" s="481"/>
      <c r="WNA11" s="481"/>
      <c r="WNB11" s="481"/>
      <c r="WNC11" s="481"/>
      <c r="WND11" s="481"/>
      <c r="WNE11" s="481"/>
      <c r="WNF11" s="481"/>
      <c r="WNG11" s="481"/>
      <c r="WNH11" s="481"/>
      <c r="WNI11" s="481"/>
      <c r="WNJ11" s="481"/>
      <c r="WNK11" s="481"/>
      <c r="WNL11" s="481"/>
      <c r="WNM11" s="481"/>
      <c r="WNN11" s="481"/>
      <c r="WNO11" s="481"/>
      <c r="WNP11" s="481"/>
      <c r="WNQ11" s="481"/>
      <c r="WNR11" s="481"/>
      <c r="WNS11" s="481"/>
      <c r="WNT11" s="481"/>
      <c r="WNU11" s="481"/>
      <c r="WNV11" s="481"/>
      <c r="WNW11" s="481"/>
      <c r="WNX11" s="481"/>
      <c r="WNY11" s="481"/>
      <c r="WNZ11" s="481"/>
      <c r="WOA11" s="481"/>
      <c r="WOB11" s="481"/>
      <c r="WOC11" s="481"/>
      <c r="WOD11" s="481"/>
      <c r="WOE11" s="481"/>
      <c r="WOF11" s="481"/>
      <c r="WOG11" s="481"/>
      <c r="WOH11" s="481"/>
      <c r="WOI11" s="481"/>
      <c r="WOJ11" s="481"/>
      <c r="WOK11" s="481"/>
      <c r="WOL11" s="481"/>
      <c r="WOM11" s="481"/>
      <c r="WON11" s="481"/>
      <c r="WOO11" s="481"/>
      <c r="WOP11" s="481"/>
      <c r="WOQ11" s="481"/>
      <c r="WOR11" s="481"/>
      <c r="WOS11" s="481"/>
      <c r="WOT11" s="481"/>
      <c r="WOU11" s="481"/>
      <c r="WOV11" s="481"/>
      <c r="WOW11" s="481"/>
      <c r="WOX11" s="481"/>
      <c r="WOY11" s="481"/>
      <c r="WOZ11" s="481"/>
      <c r="WPA11" s="481"/>
      <c r="WPB11" s="481"/>
      <c r="WPC11" s="481"/>
      <c r="WPD11" s="481"/>
      <c r="WPE11" s="481"/>
      <c r="WPF11" s="481"/>
      <c r="WPG11" s="481"/>
      <c r="WPH11" s="481"/>
      <c r="WPI11" s="481"/>
      <c r="WPJ11" s="481"/>
      <c r="WPK11" s="481"/>
      <c r="WPL11" s="481"/>
      <c r="WPM11" s="481"/>
      <c r="WPN11" s="481"/>
      <c r="WPO11" s="481"/>
      <c r="WPP11" s="481"/>
      <c r="WPQ11" s="481"/>
      <c r="WPR11" s="481"/>
      <c r="WPS11" s="481"/>
      <c r="WPT11" s="481"/>
      <c r="WPU11" s="481"/>
      <c r="WPV11" s="481"/>
      <c r="WPW11" s="481"/>
      <c r="WPX11" s="481"/>
      <c r="WPY11" s="481"/>
      <c r="WPZ11" s="481"/>
      <c r="WQA11" s="481"/>
      <c r="WQB11" s="481"/>
      <c r="WQC11" s="481"/>
      <c r="WQD11" s="481"/>
      <c r="WQE11" s="481"/>
      <c r="WQF11" s="481"/>
      <c r="WQG11" s="481"/>
      <c r="WQH11" s="481"/>
      <c r="WQI11" s="481"/>
      <c r="WQJ11" s="481"/>
      <c r="WQK11" s="481"/>
      <c r="WQL11" s="481"/>
      <c r="WQM11" s="481"/>
      <c r="WQN11" s="481"/>
      <c r="WQO11" s="481"/>
      <c r="WQP11" s="481"/>
      <c r="WQQ11" s="481"/>
      <c r="WQR11" s="481"/>
      <c r="WQS11" s="481"/>
      <c r="WQT11" s="481"/>
      <c r="WQU11" s="481"/>
      <c r="WQV11" s="481"/>
      <c r="WQW11" s="481"/>
      <c r="WQX11" s="481"/>
      <c r="WQY11" s="481"/>
      <c r="WQZ11" s="481"/>
      <c r="WRA11" s="481"/>
      <c r="WRB11" s="481"/>
      <c r="WRC11" s="481"/>
      <c r="WRD11" s="481"/>
      <c r="WRE11" s="481"/>
      <c r="WRF11" s="481"/>
      <c r="WRG11" s="481"/>
      <c r="WRH11" s="481"/>
      <c r="WRI11" s="481"/>
      <c r="WRJ11" s="481"/>
      <c r="WRK11" s="481"/>
      <c r="WRL11" s="481"/>
      <c r="WRM11" s="481"/>
      <c r="WRN11" s="481"/>
      <c r="WRO11" s="481"/>
      <c r="WRP11" s="481"/>
      <c r="WRQ11" s="481"/>
      <c r="WRR11" s="481"/>
      <c r="WRS11" s="481"/>
      <c r="WRT11" s="481"/>
      <c r="WRU11" s="481"/>
      <c r="WRV11" s="481"/>
      <c r="WRW11" s="481"/>
      <c r="WRX11" s="481"/>
      <c r="WRY11" s="481"/>
      <c r="WRZ11" s="481"/>
      <c r="WSA11" s="481"/>
      <c r="WSB11" s="481"/>
      <c r="WSC11" s="481"/>
      <c r="WSD11" s="481"/>
      <c r="WSE11" s="481"/>
      <c r="WSF11" s="481"/>
      <c r="WSG11" s="481"/>
      <c r="WSH11" s="481"/>
      <c r="WSI11" s="481"/>
      <c r="WSJ11" s="481"/>
      <c r="WSK11" s="481"/>
      <c r="WSL11" s="481"/>
      <c r="WSM11" s="481"/>
      <c r="WSN11" s="481"/>
      <c r="WSO11" s="481"/>
      <c r="WSP11" s="481"/>
      <c r="WSQ11" s="481"/>
      <c r="WSR11" s="481"/>
      <c r="WSS11" s="481"/>
      <c r="WST11" s="481"/>
      <c r="WSU11" s="481"/>
      <c r="WSV11" s="481"/>
      <c r="WSW11" s="481"/>
      <c r="WSX11" s="481"/>
      <c r="WSY11" s="481"/>
      <c r="WSZ11" s="481"/>
      <c r="WTA11" s="481"/>
      <c r="WTB11" s="481"/>
      <c r="WTC11" s="481"/>
      <c r="WTD11" s="481"/>
      <c r="WTE11" s="481"/>
      <c r="WTF11" s="481"/>
      <c r="WTG11" s="481"/>
      <c r="WTH11" s="481"/>
      <c r="WTI11" s="481"/>
      <c r="WTJ11" s="481"/>
      <c r="WTK11" s="481"/>
      <c r="WTL11" s="481"/>
      <c r="WTM11" s="481"/>
      <c r="WTN11" s="481"/>
      <c r="WTO11" s="481"/>
      <c r="WTP11" s="481"/>
      <c r="WTQ11" s="481"/>
      <c r="WTR11" s="481"/>
      <c r="WTS11" s="481"/>
      <c r="WTT11" s="481"/>
      <c r="WTU11" s="481"/>
      <c r="WTV11" s="481"/>
      <c r="WTW11" s="481"/>
      <c r="WTX11" s="481"/>
      <c r="WTY11" s="481"/>
      <c r="WTZ11" s="481"/>
      <c r="WUA11" s="481"/>
      <c r="WUB11" s="481"/>
      <c r="WUC11" s="481"/>
      <c r="WUD11" s="481"/>
      <c r="WUE11" s="481"/>
      <c r="WUF11" s="481"/>
      <c r="WUG11" s="481"/>
      <c r="WUH11" s="481"/>
      <c r="WUI11" s="481"/>
      <c r="WUJ11" s="481"/>
      <c r="WUK11" s="481"/>
      <c r="WUL11" s="481"/>
      <c r="WUM11" s="481"/>
      <c r="WUN11" s="481"/>
      <c r="WUO11" s="481"/>
      <c r="WUP11" s="481"/>
      <c r="WUQ11" s="481"/>
      <c r="WUR11" s="481"/>
      <c r="WUS11" s="481"/>
      <c r="WUT11" s="481"/>
      <c r="WUU11" s="481"/>
      <c r="WUV11" s="481"/>
      <c r="WUW11" s="481"/>
      <c r="WUX11" s="481"/>
      <c r="WUY11" s="481"/>
      <c r="WUZ11" s="481"/>
      <c r="WVA11" s="481"/>
      <c r="WVB11" s="481"/>
      <c r="WVC11" s="481"/>
      <c r="WVD11" s="481"/>
      <c r="WVE11" s="481"/>
      <c r="WVF11" s="481"/>
      <c r="WVG11" s="481"/>
      <c r="WVH11" s="481"/>
      <c r="WVI11" s="481"/>
      <c r="WVJ11" s="481"/>
      <c r="WVK11" s="481"/>
      <c r="WVL11" s="481"/>
      <c r="WVM11" s="481"/>
      <c r="WVN11" s="481"/>
      <c r="WVO11" s="481"/>
      <c r="WVP11" s="481"/>
      <c r="WVQ11" s="481"/>
      <c r="WVR11" s="481"/>
      <c r="WVS11" s="481"/>
      <c r="WVT11" s="481"/>
      <c r="WVU11" s="481"/>
      <c r="WVV11" s="481"/>
      <c r="WVW11" s="481"/>
      <c r="WVX11" s="481"/>
      <c r="WVY11" s="481"/>
      <c r="WVZ11" s="481"/>
      <c r="WWA11" s="481"/>
      <c r="WWB11" s="481"/>
      <c r="WWC11" s="481"/>
      <c r="WWD11" s="481"/>
      <c r="WWE11" s="481"/>
      <c r="WWF11" s="481"/>
      <c r="WWG11" s="481"/>
      <c r="WWH11" s="481"/>
      <c r="WWI11" s="481"/>
      <c r="WWJ11" s="481"/>
      <c r="WWK11" s="481"/>
      <c r="WWL11" s="481"/>
      <c r="WWM11" s="481"/>
      <c r="WWN11" s="481"/>
      <c r="WWO11" s="481"/>
      <c r="WWP11" s="481"/>
      <c r="WWQ11" s="481"/>
      <c r="WWR11" s="481"/>
      <c r="WWS11" s="481"/>
      <c r="WWT11" s="481"/>
      <c r="WWU11" s="481"/>
      <c r="WWV11" s="481"/>
      <c r="WWW11" s="481"/>
      <c r="WWX11" s="481"/>
      <c r="WWY11" s="481"/>
      <c r="WWZ11" s="481"/>
      <c r="WXA11" s="481"/>
      <c r="WXB11" s="481"/>
      <c r="WXC11" s="481"/>
      <c r="WXD11" s="481"/>
      <c r="WXE11" s="481"/>
      <c r="WXF11" s="481"/>
      <c r="WXG11" s="481"/>
      <c r="WXH11" s="481"/>
      <c r="WXI11" s="481"/>
      <c r="WXJ11" s="481"/>
      <c r="WXK11" s="481"/>
      <c r="WXL11" s="481"/>
      <c r="WXM11" s="481"/>
      <c r="WXN11" s="481"/>
      <c r="WXO11" s="481"/>
      <c r="WXP11" s="481"/>
      <c r="WXQ11" s="481"/>
      <c r="WXR11" s="481"/>
      <c r="WXS11" s="481"/>
      <c r="WXT11" s="481"/>
      <c r="WXU11" s="481"/>
      <c r="WXV11" s="481"/>
      <c r="WXW11" s="481"/>
      <c r="WXX11" s="481"/>
      <c r="WXY11" s="481"/>
      <c r="WXZ11" s="481"/>
      <c r="WYA11" s="481"/>
      <c r="WYB11" s="481"/>
      <c r="WYC11" s="481"/>
      <c r="WYD11" s="481"/>
      <c r="WYE11" s="481"/>
      <c r="WYF11" s="481"/>
      <c r="WYG11" s="481"/>
      <c r="WYH11" s="481"/>
      <c r="WYI11" s="481"/>
      <c r="WYJ11" s="481"/>
      <c r="WYK11" s="481"/>
      <c r="WYL11" s="481"/>
      <c r="WYM11" s="481"/>
      <c r="WYN11" s="481"/>
      <c r="WYO11" s="481"/>
      <c r="WYP11" s="481"/>
      <c r="WYQ11" s="481"/>
      <c r="WYR11" s="481"/>
      <c r="WYS11" s="481"/>
      <c r="WYT11" s="481"/>
      <c r="WYU11" s="481"/>
      <c r="WYV11" s="481"/>
      <c r="WYW11" s="481"/>
      <c r="WYX11" s="481"/>
      <c r="WYY11" s="481"/>
      <c r="WYZ11" s="481"/>
      <c r="WZA11" s="481"/>
      <c r="WZB11" s="481"/>
      <c r="WZC11" s="481"/>
      <c r="WZD11" s="481"/>
      <c r="WZE11" s="481"/>
      <c r="WZF11" s="481"/>
      <c r="WZG11" s="481"/>
      <c r="WZH11" s="481"/>
      <c r="WZI11" s="481"/>
      <c r="WZJ11" s="481"/>
      <c r="WZK11" s="481"/>
      <c r="WZL11" s="481"/>
      <c r="WZM11" s="481"/>
      <c r="WZN11" s="481"/>
      <c r="WZO11" s="481"/>
      <c r="WZP11" s="481"/>
      <c r="WZQ11" s="481"/>
      <c r="WZR11" s="481"/>
      <c r="WZS11" s="481"/>
      <c r="WZT11" s="481"/>
      <c r="WZU11" s="481"/>
      <c r="WZV11" s="481"/>
      <c r="WZW11" s="481"/>
      <c r="WZX11" s="481"/>
      <c r="WZY11" s="481"/>
      <c r="WZZ11" s="481"/>
      <c r="XAA11" s="481"/>
      <c r="XAB11" s="481"/>
      <c r="XAC11" s="481"/>
      <c r="XAD11" s="481"/>
      <c r="XAE11" s="481"/>
      <c r="XAF11" s="481"/>
      <c r="XAG11" s="481"/>
      <c r="XAH11" s="481"/>
      <c r="XAI11" s="481"/>
      <c r="XAJ11" s="481"/>
      <c r="XAK11" s="481"/>
      <c r="XAL11" s="481"/>
      <c r="XAM11" s="481"/>
      <c r="XAN11" s="481"/>
      <c r="XAO11" s="481"/>
      <c r="XAP11" s="481"/>
      <c r="XAQ11" s="481"/>
      <c r="XAR11" s="481"/>
      <c r="XAS11" s="481"/>
      <c r="XAT11" s="481"/>
      <c r="XAU11" s="481"/>
      <c r="XAV11" s="481"/>
      <c r="XAW11" s="481"/>
      <c r="XAX11" s="481"/>
      <c r="XAY11" s="481"/>
      <c r="XAZ11" s="481"/>
      <c r="XBA11" s="481"/>
      <c r="XBB11" s="481"/>
      <c r="XBC11" s="481"/>
      <c r="XBD11" s="481"/>
      <c r="XBE11" s="481"/>
      <c r="XBF11" s="481"/>
      <c r="XBG11" s="481"/>
      <c r="XBH11" s="481"/>
      <c r="XBI11" s="481"/>
      <c r="XBJ11" s="481"/>
      <c r="XBK11" s="481"/>
      <c r="XBL11" s="481"/>
      <c r="XBM11" s="481"/>
      <c r="XBN11" s="481"/>
      <c r="XBO11" s="481"/>
      <c r="XBP11" s="481"/>
      <c r="XBQ11" s="481"/>
      <c r="XBR11" s="481"/>
      <c r="XBS11" s="481"/>
      <c r="XBT11" s="481"/>
      <c r="XBU11" s="481"/>
      <c r="XBV11" s="481"/>
      <c r="XBW11" s="481"/>
      <c r="XBX11" s="481"/>
      <c r="XBY11" s="481"/>
      <c r="XBZ11" s="481"/>
      <c r="XCA11" s="481"/>
      <c r="XCB11" s="481"/>
      <c r="XCC11" s="481"/>
      <c r="XCD11" s="481"/>
      <c r="XCE11" s="481"/>
      <c r="XCF11" s="481"/>
      <c r="XCG11" s="481"/>
      <c r="XCH11" s="481"/>
      <c r="XCI11" s="481"/>
      <c r="XCJ11" s="481"/>
      <c r="XCK11" s="481"/>
      <c r="XCL11" s="481"/>
      <c r="XCM11" s="481"/>
      <c r="XCN11" s="481"/>
      <c r="XCO11" s="481"/>
      <c r="XCP11" s="481"/>
      <c r="XCQ11" s="481"/>
      <c r="XCR11" s="481"/>
      <c r="XCS11" s="481"/>
      <c r="XCT11" s="481"/>
      <c r="XCU11" s="481"/>
      <c r="XCV11" s="481"/>
      <c r="XCW11" s="481"/>
      <c r="XCX11" s="481"/>
      <c r="XCY11" s="481"/>
      <c r="XCZ11" s="481"/>
      <c r="XDA11" s="481"/>
      <c r="XDB11" s="481"/>
      <c r="XDC11" s="481"/>
      <c r="XDD11" s="481"/>
      <c r="XDE11" s="481"/>
      <c r="XDF11" s="481"/>
      <c r="XDG11" s="481"/>
      <c r="XDH11" s="481"/>
      <c r="XDI11" s="481"/>
      <c r="XDJ11" s="481"/>
      <c r="XDK11" s="481"/>
      <c r="XDL11" s="481"/>
      <c r="XDM11" s="481"/>
      <c r="XDN11" s="481"/>
      <c r="XDO11" s="481"/>
      <c r="XDP11" s="481"/>
      <c r="XDQ11" s="481"/>
      <c r="XDR11" s="481"/>
      <c r="XDS11" s="481"/>
      <c r="XDT11" s="481"/>
      <c r="XDU11" s="481"/>
      <c r="XDV11" s="481"/>
      <c r="XDW11" s="481"/>
      <c r="XDX11" s="481"/>
      <c r="XDY11" s="481"/>
      <c r="XDZ11" s="481"/>
      <c r="XEA11" s="481"/>
      <c r="XEB11" s="481"/>
      <c r="XEC11" s="481"/>
      <c r="XED11" s="481"/>
      <c r="XEE11" s="481"/>
      <c r="XEF11" s="481"/>
      <c r="XEG11" s="481"/>
      <c r="XEH11" s="481"/>
      <c r="XEI11" s="481"/>
      <c r="XEJ11" s="481"/>
      <c r="XEK11" s="481"/>
      <c r="XEL11" s="481"/>
      <c r="XEM11" s="481"/>
      <c r="XEN11" s="481"/>
      <c r="XEO11" s="481"/>
      <c r="XEP11" s="481"/>
      <c r="XEQ11" s="481"/>
      <c r="XER11" s="481"/>
      <c r="XES11" s="481"/>
      <c r="XET11" s="481"/>
      <c r="XEU11" s="481"/>
      <c r="XEV11" s="481"/>
      <c r="XEW11" s="481"/>
      <c r="XEX11" s="481"/>
      <c r="XEY11" s="481"/>
      <c r="XEZ11" s="481"/>
      <c r="XFA11" s="481"/>
      <c r="XFB11" s="481"/>
      <c r="XFC11" s="481"/>
    </row>
    <row r="12" spans="1:16383" ht="14.25" customHeight="1" x14ac:dyDescent="0.15">
      <c r="A12" s="269"/>
      <c r="B12" s="271"/>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2"/>
      <c r="BG12" s="272"/>
      <c r="BH12" s="272"/>
      <c r="BI12" s="272"/>
      <c r="BJ12" s="272"/>
      <c r="BK12" s="272"/>
      <c r="BL12" s="272"/>
      <c r="BM12" s="272"/>
      <c r="BN12" s="272"/>
      <c r="BO12" s="272"/>
      <c r="BP12" s="272"/>
      <c r="BQ12" s="272"/>
      <c r="BR12" s="272"/>
      <c r="BS12" s="272"/>
      <c r="BT12" s="272"/>
      <c r="BU12" s="272"/>
      <c r="BV12" s="272"/>
      <c r="BW12" s="272"/>
      <c r="BX12" s="272"/>
      <c r="BY12" s="272"/>
      <c r="BZ12" s="272"/>
      <c r="CA12" s="272"/>
      <c r="CB12" s="272"/>
      <c r="CC12" s="272"/>
      <c r="CD12" s="272"/>
      <c r="CE12" s="272"/>
      <c r="CF12" s="272"/>
      <c r="CG12" s="272"/>
      <c r="CH12" s="272"/>
      <c r="CI12" s="272"/>
      <c r="CJ12" s="272"/>
      <c r="CK12" s="272"/>
      <c r="CL12" s="272"/>
      <c r="CM12" s="272"/>
      <c r="CN12" s="272"/>
      <c r="CO12" s="272"/>
      <c r="CP12" s="272"/>
      <c r="CQ12" s="272"/>
      <c r="CR12" s="272"/>
      <c r="CS12" s="272"/>
      <c r="CT12" s="272"/>
      <c r="CU12" s="272"/>
      <c r="CV12" s="272"/>
      <c r="CW12" s="272"/>
      <c r="CX12" s="272"/>
      <c r="CY12" s="272"/>
      <c r="CZ12" s="272"/>
      <c r="DA12" s="272"/>
      <c r="DB12" s="272"/>
      <c r="DC12" s="272"/>
      <c r="DD12" s="272"/>
      <c r="DE12" s="272"/>
      <c r="DF12" s="272"/>
      <c r="DG12" s="272"/>
      <c r="DH12" s="272"/>
      <c r="DI12" s="272"/>
      <c r="DJ12" s="272"/>
      <c r="DK12" s="272"/>
      <c r="DL12" s="272"/>
      <c r="DM12" s="272"/>
      <c r="DN12" s="272"/>
      <c r="DO12" s="272"/>
      <c r="DP12" s="272"/>
      <c r="DQ12" s="272"/>
      <c r="DR12" s="272"/>
      <c r="DS12" s="272"/>
    </row>
    <row r="13" spans="1:16383" ht="14.25" customHeight="1" x14ac:dyDescent="0.15">
      <c r="A13" s="268" t="s">
        <v>410</v>
      </c>
      <c r="B13" s="271"/>
      <c r="C13" s="272"/>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row>
    <row r="14" spans="1:16383" ht="14.25" customHeight="1" x14ac:dyDescent="0.15">
      <c r="A14" s="562" t="s">
        <v>398</v>
      </c>
      <c r="B14" s="243" t="str">
        <f>"["&amp;currency&amp;"]"</f>
        <v>[EUR]</v>
      </c>
      <c r="C14" s="272"/>
      <c r="D14" s="564">
        <f ca="1">+Ops!E53</f>
        <v>0</v>
      </c>
      <c r="E14" s="565">
        <f ca="1">+Ops!F53</f>
        <v>0</v>
      </c>
      <c r="F14" s="565">
        <f ca="1">+Ops!G53</f>
        <v>0</v>
      </c>
      <c r="G14" s="565">
        <f ca="1">+Ops!H53</f>
        <v>151994.19527749502</v>
      </c>
      <c r="H14" s="565">
        <f ca="1">+Ops!I53</f>
        <v>166304.89032130712</v>
      </c>
      <c r="I14" s="565">
        <f ca="1">+Ops!J53</f>
        <v>175579.67065794358</v>
      </c>
      <c r="J14" s="565">
        <f ca="1">+Ops!K53</f>
        <v>229974.9523289864</v>
      </c>
      <c r="K14" s="565">
        <f ca="1">+Ops!L53</f>
        <v>230504.79480901227</v>
      </c>
      <c r="L14" s="565">
        <f ca="1">+Ops!M53</f>
        <v>192272.26766719727</v>
      </c>
      <c r="M14" s="565">
        <f ca="1">+Ops!N53</f>
        <v>162324.51119621095</v>
      </c>
      <c r="N14" s="565">
        <f ca="1">+Ops!O53</f>
        <v>126624.12093282616</v>
      </c>
      <c r="O14" s="565">
        <f ca="1">+Ops!P53</f>
        <v>0</v>
      </c>
      <c r="P14" s="565">
        <f ca="1">+Ops!Q53</f>
        <v>0</v>
      </c>
      <c r="Q14" s="565">
        <f ca="1">+Ops!R53</f>
        <v>0</v>
      </c>
      <c r="R14" s="565">
        <f ca="1">+Ops!S53</f>
        <v>135619.98276115765</v>
      </c>
      <c r="S14" s="565">
        <f ca="1">+Ops!T53</f>
        <v>156250.03274526465</v>
      </c>
      <c r="T14" s="565">
        <f ca="1">+Ops!U53</f>
        <v>170961.42725030344</v>
      </c>
      <c r="U14" s="565">
        <f ca="1">+Ops!V53</f>
        <v>180495.90143636576</v>
      </c>
      <c r="V14" s="565">
        <f ca="1">+Ops!W53</f>
        <v>236414.25099419768</v>
      </c>
      <c r="W14" s="565">
        <f ca="1">+Ops!X53</f>
        <v>236958.92906366428</v>
      </c>
      <c r="X14" s="565">
        <f ca="1">+Ops!Y53</f>
        <v>197655.89116187856</v>
      </c>
      <c r="Y14" s="565">
        <f ca="1">+Ops!Z53</f>
        <v>166869.59750970462</v>
      </c>
      <c r="Z14" s="565">
        <f ca="1">+Ops!AA53</f>
        <v>130169.59631894508</v>
      </c>
      <c r="AA14" s="565">
        <f ca="1">+Ops!AB53</f>
        <v>0</v>
      </c>
      <c r="AB14" s="565">
        <f ca="1">+Ops!AC53</f>
        <v>0</v>
      </c>
      <c r="AC14" s="565">
        <f ca="1">+Ops!AD53</f>
        <v>0</v>
      </c>
      <c r="AD14" s="565">
        <f ca="1">+Ops!AE53</f>
        <v>139417.34227846985</v>
      </c>
      <c r="AE14" s="565">
        <f ca="1">+Ops!AF53</f>
        <v>160625.03366213184</v>
      </c>
      <c r="AF14" s="565">
        <f ca="1">+Ops!AG53</f>
        <v>175748.34721331173</v>
      </c>
      <c r="AG14" s="565">
        <f ca="1">+Ops!AH53</f>
        <v>185549.78667658372</v>
      </c>
      <c r="AH14" s="565">
        <f ca="1">+Ops!AI53</f>
        <v>243033.85002203484</v>
      </c>
      <c r="AI14" s="565">
        <f ca="1">+Ops!AJ53</f>
        <v>243593.7790774465</v>
      </c>
      <c r="AJ14" s="565">
        <f ca="1">+Ops!AK53</f>
        <v>203190.25611441085</v>
      </c>
      <c r="AK14" s="565">
        <f ca="1">+Ops!AL53</f>
        <v>171541.94623997607</v>
      </c>
      <c r="AL14" s="565">
        <f ca="1">+Ops!AM53</f>
        <v>133814.34501587535</v>
      </c>
      <c r="AM14" s="565">
        <f ca="1">+Ops!AN53</f>
        <v>0</v>
      </c>
      <c r="AN14" s="565">
        <f ca="1">+Ops!AO53</f>
        <v>0</v>
      </c>
      <c r="AO14" s="565">
        <f ca="1">+Ops!AP53</f>
        <v>0</v>
      </c>
      <c r="AP14" s="565">
        <f ca="1">+Ops!AQ53</f>
        <v>143321.02786226678</v>
      </c>
      <c r="AQ14" s="565">
        <f ca="1">+Ops!AR53</f>
        <v>165122.53460467127</v>
      </c>
      <c r="AR14" s="565">
        <f ca="1">+Ops!AS53</f>
        <v>180669.30093528423</v>
      </c>
      <c r="AS14" s="565">
        <f ca="1">+Ops!AT53</f>
        <v>190745.18070352779</v>
      </c>
      <c r="AT14" s="565">
        <f ca="1">+Ops!AU53</f>
        <v>249838.79782265145</v>
      </c>
      <c r="AU14" s="565">
        <f ca="1">+Ops!AV53</f>
        <v>250414.40489161466</v>
      </c>
      <c r="AV14" s="565">
        <f ca="1">+Ops!AW53</f>
        <v>208879.58328561406</v>
      </c>
      <c r="AW14" s="565">
        <f ca="1">+Ops!AX53</f>
        <v>176345.12073469517</v>
      </c>
      <c r="AX14" s="565">
        <f ca="1">+Ops!AY53</f>
        <v>137561.14667631965</v>
      </c>
      <c r="AY14" s="565">
        <f ca="1">+Ops!AZ53</f>
        <v>0</v>
      </c>
      <c r="AZ14" s="565">
        <f ca="1">+Ops!BA53</f>
        <v>0</v>
      </c>
      <c r="BA14" s="565">
        <f ca="1">+Ops!BB53</f>
        <v>0</v>
      </c>
      <c r="BB14" s="565">
        <f ca="1">+Ops!BC53</f>
        <v>147334.01664241002</v>
      </c>
      <c r="BC14" s="565">
        <f ca="1">+Ops!BD53</f>
        <v>169745.96557360177</v>
      </c>
      <c r="BD14" s="565">
        <f ca="1">+Ops!BE53</f>
        <v>185728.04136147187</v>
      </c>
      <c r="BE14" s="565">
        <f ca="1">+Ops!BF53</f>
        <v>196086.04576322623</v>
      </c>
      <c r="BF14" s="565">
        <f ca="1">+Ops!BG53</f>
        <v>256834.28416168533</v>
      </c>
      <c r="BG14" s="565">
        <f ca="1">+Ops!BH53</f>
        <v>257426.00822857948</v>
      </c>
      <c r="BH14" s="565">
        <f ca="1">+Ops!BI53</f>
        <v>214728.21161761091</v>
      </c>
      <c r="BI14" s="565">
        <f ca="1">+Ops!BJ53</f>
        <v>181282.78411526638</v>
      </c>
      <c r="BJ14" s="565">
        <f ca="1">+Ops!BK53</f>
        <v>141412.85878325641</v>
      </c>
      <c r="BK14" s="565">
        <f ca="1">+Ops!BL53</f>
        <v>0</v>
      </c>
      <c r="BL14" s="565">
        <f ca="1">+Ops!BM53</f>
        <v>0</v>
      </c>
      <c r="BM14" s="565">
        <f ca="1">+Ops!BN53</f>
        <v>0</v>
      </c>
      <c r="BN14" s="565">
        <f ca="1">+Ops!BO53</f>
        <v>151459.36910839731</v>
      </c>
      <c r="BO14" s="565">
        <f ca="1">+Ops!BP53</f>
        <v>174498.85260966243</v>
      </c>
      <c r="BP14" s="565">
        <f ca="1">+Ops!BQ53</f>
        <v>190928.42651959285</v>
      </c>
      <c r="BQ14" s="565">
        <f ca="1">+Ops!BR53</f>
        <v>201576.45504459631</v>
      </c>
      <c r="BR14" s="565">
        <f ca="1">+Ops!BS53</f>
        <v>264025.64411821216</v>
      </c>
      <c r="BS14" s="565">
        <f ca="1">+Ops!BT53</f>
        <v>264633.93645897933</v>
      </c>
      <c r="BT14" s="565">
        <f ca="1">+Ops!BU53</f>
        <v>220740.60154290369</v>
      </c>
      <c r="BU14" s="565">
        <f ca="1">+Ops!BV53</f>
        <v>186358.70207049354</v>
      </c>
      <c r="BV14" s="565">
        <f ca="1">+Ops!BW53</f>
        <v>145372.41882918737</v>
      </c>
      <c r="BW14" s="565">
        <f ca="1">+Ops!BX53</f>
        <v>0</v>
      </c>
      <c r="BX14" s="565">
        <f ca="1">+Ops!BY53</f>
        <v>0</v>
      </c>
      <c r="BY14" s="565">
        <f ca="1">+Ops!BZ53</f>
        <v>0</v>
      </c>
      <c r="BZ14" s="565">
        <f ca="1">+Ops!CA53</f>
        <v>155700.23144343222</v>
      </c>
      <c r="CA14" s="565">
        <f ca="1">+Ops!CB53</f>
        <v>179384.8204827327</v>
      </c>
      <c r="CB14" s="565">
        <f ca="1">+Ops!CC53</f>
        <v>196274.42246214114</v>
      </c>
      <c r="CC14" s="565">
        <f ca="1">+Ops!CD53</f>
        <v>207220.59578584472</v>
      </c>
      <c r="CD14" s="565">
        <f ca="1">+Ops!CE53</f>
        <v>271418.36215352168</v>
      </c>
      <c r="CE14" s="565">
        <f ca="1">+Ops!CF53</f>
        <v>272043.68667983037</v>
      </c>
      <c r="CF14" s="565">
        <f ca="1">+Ops!CG53</f>
        <v>226921.3383861047</v>
      </c>
      <c r="CG14" s="565">
        <f ca="1">+Ops!CH53</f>
        <v>191576.74572846713</v>
      </c>
      <c r="CH14" s="565">
        <f ca="1">+Ops!CI53</f>
        <v>149442.84655640443</v>
      </c>
      <c r="CI14" s="565">
        <f ca="1">+Ops!CJ53</f>
        <v>0</v>
      </c>
      <c r="CJ14" s="565">
        <f ca="1">+Ops!CK53</f>
        <v>0</v>
      </c>
      <c r="CK14" s="565">
        <f ca="1">+Ops!CL53</f>
        <v>0</v>
      </c>
      <c r="CL14" s="565">
        <f ca="1">+Ops!CM53</f>
        <v>160059.8379238481</v>
      </c>
      <c r="CM14" s="565">
        <f ca="1">+Ops!CN53</f>
        <v>184407.59545624896</v>
      </c>
      <c r="CN14" s="565">
        <f ca="1">+Ops!CO53</f>
        <v>201770.1062910808</v>
      </c>
      <c r="CO14" s="565">
        <f ca="1">+Ops!CP53</f>
        <v>213022.77246784806</v>
      </c>
      <c r="CP14" s="565">
        <f ca="1">+Ops!CQ53</f>
        <v>279018.07629381993</v>
      </c>
      <c r="CQ14" s="565">
        <f ca="1">+Ops!CR53</f>
        <v>279660.90990686521</v>
      </c>
      <c r="CR14" s="565">
        <f ca="1">+Ops!CS53</f>
        <v>233275.13586091527</v>
      </c>
      <c r="CS14" s="565">
        <f ca="1">+Ops!CT53</f>
        <v>196940.89460886389</v>
      </c>
      <c r="CT14" s="565">
        <f ca="1">+Ops!CU53</f>
        <v>153627.24625998351</v>
      </c>
      <c r="CU14" s="565">
        <f ca="1">+Ops!CV53</f>
        <v>0</v>
      </c>
      <c r="CV14" s="565">
        <f ca="1">+Ops!CW53</f>
        <v>0</v>
      </c>
      <c r="CW14" s="565">
        <f ca="1">+Ops!CX53</f>
        <v>0</v>
      </c>
      <c r="CX14" s="565">
        <f ca="1">+Ops!CY53</f>
        <v>164541.5133857156</v>
      </c>
      <c r="CY14" s="565">
        <f ca="1">+Ops!CZ53</f>
        <v>189571.00812902366</v>
      </c>
      <c r="CZ14" s="565">
        <f ca="1">+Ops!DA53</f>
        <v>207419.66926723078</v>
      </c>
      <c r="DA14" s="565">
        <f ca="1">+Ops!DB53</f>
        <v>218987.41009694751</v>
      </c>
      <c r="DB14" s="565">
        <f ca="1">+Ops!DC53</f>
        <v>286830.58243004646</v>
      </c>
      <c r="DC14" s="565">
        <f ca="1">+Ops!DD53</f>
        <v>287491.41538425704</v>
      </c>
      <c r="DD14" s="565">
        <f ca="1">+Ops!DE53</f>
        <v>239806.83966502058</v>
      </c>
      <c r="DE14" s="565">
        <f ca="1">+Ops!DF53</f>
        <v>202455.23965791182</v>
      </c>
      <c r="DF14" s="565">
        <f ca="1">+Ops!DG53</f>
        <v>157928.80915526283</v>
      </c>
      <c r="DG14" s="565">
        <f ca="1">+Ops!DH53</f>
        <v>0</v>
      </c>
      <c r="DH14" s="565">
        <f ca="1">+Ops!DI53</f>
        <v>0</v>
      </c>
      <c r="DI14" s="565">
        <f ca="1">+Ops!DJ53</f>
        <v>0</v>
      </c>
      <c r="DJ14" s="565">
        <f ca="1">+Ops!DK53</f>
        <v>169148.67576051538</v>
      </c>
      <c r="DK14" s="565">
        <f ca="1">+Ops!DL53</f>
        <v>194878.99635663605</v>
      </c>
      <c r="DL14" s="565">
        <f ca="1">+Ops!DM53</f>
        <v>213227.42000671293</v>
      </c>
      <c r="DM14" s="565">
        <f ca="1">+Ops!DN53</f>
        <v>225119.05757966172</v>
      </c>
      <c r="DN14" s="565">
        <f ca="1">+Ops!DO53</f>
        <v>294861.83873808733</v>
      </c>
      <c r="DO14" s="565">
        <f ca="1">+Ops!DP53</f>
        <v>295541.17501501582</v>
      </c>
      <c r="DP14" s="565">
        <f ca="1">+Ops!DQ53</f>
        <v>246521.43117564081</v>
      </c>
      <c r="DQ14" s="565">
        <f ca="1">+Ops!DR53</f>
        <v>208123.98636833305</v>
      </c>
      <c r="DR14" s="565">
        <f ca="1">+Ops!DS53</f>
        <v>162350.81581160997</v>
      </c>
      <c r="DS14" s="566">
        <f ca="1">+Ops!DT53</f>
        <v>0</v>
      </c>
    </row>
    <row r="15" spans="1:16383" ht="14.25" customHeight="1" x14ac:dyDescent="0.15">
      <c r="A15" s="562" t="str">
        <f>+Input!C96</f>
        <v>Bar</v>
      </c>
      <c r="B15" s="243" t="str">
        <f t="shared" ref="B15:B23" si="9">"["&amp;currency&amp;"]"</f>
        <v>[EUR]</v>
      </c>
      <c r="C15" s="272"/>
      <c r="D15" s="567">
        <f ca="1">+Ops!E78</f>
        <v>0</v>
      </c>
      <c r="E15" s="568">
        <f ca="1">+Ops!F78</f>
        <v>0</v>
      </c>
      <c r="F15" s="568">
        <f ca="1">+Ops!G78</f>
        <v>0</v>
      </c>
      <c r="G15" s="568">
        <f ca="1">+Ops!H78</f>
        <v>17292.195252608904</v>
      </c>
      <c r="H15" s="568">
        <f ca="1">+Ops!I78</f>
        <v>18885.810758585641</v>
      </c>
      <c r="I15" s="568">
        <f ca="1">+Ops!J78</f>
        <v>19984.03499796773</v>
      </c>
      <c r="J15" s="568">
        <f ca="1">+Ops!K78</f>
        <v>25990.319954988187</v>
      </c>
      <c r="K15" s="568">
        <f ca="1">+Ops!L78</f>
        <v>26050.199413347276</v>
      </c>
      <c r="L15" s="568">
        <f ca="1">+Ops!M78</f>
        <v>21868.26371352229</v>
      </c>
      <c r="M15" s="568">
        <f ca="1">+Ops!N78</f>
        <v>18497.695121559955</v>
      </c>
      <c r="N15" s="568">
        <f ca="1">+Ops!O78</f>
        <v>14492.25110183003</v>
      </c>
      <c r="O15" s="568">
        <f ca="1">+Ops!P78</f>
        <v>0</v>
      </c>
      <c r="P15" s="568">
        <f ca="1">+Ops!Q78</f>
        <v>0</v>
      </c>
      <c r="Q15" s="568">
        <f ca="1">+Ops!R78</f>
        <v>0</v>
      </c>
      <c r="R15" s="568">
        <f ca="1">+Ops!S78</f>
        <v>15595.142821768553</v>
      </c>
      <c r="S15" s="568">
        <f ca="1">+Ops!T78</f>
        <v>17776.376719681928</v>
      </c>
      <c r="T15" s="568">
        <f ca="1">+Ops!U78</f>
        <v>19414.613459826011</v>
      </c>
      <c r="U15" s="568">
        <f ca="1">+Ops!V78</f>
        <v>20543.587977910796</v>
      </c>
      <c r="V15" s="568">
        <f ca="1">+Ops!W78</f>
        <v>26718.04891372782</v>
      </c>
      <c r="W15" s="568">
        <f ca="1">+Ops!X78</f>
        <v>26779.604996920963</v>
      </c>
      <c r="X15" s="568">
        <f ca="1">+Ops!Y78</f>
        <v>22480.575097500881</v>
      </c>
      <c r="Y15" s="568">
        <f ca="1">+Ops!Z78</f>
        <v>19015.630584963608</v>
      </c>
      <c r="Z15" s="568">
        <f ca="1">+Ops!AA78</f>
        <v>14898.03413268125</v>
      </c>
      <c r="AA15" s="568">
        <f ca="1">+Ops!AB78</f>
        <v>0</v>
      </c>
      <c r="AB15" s="568">
        <f ca="1">+Ops!AC78</f>
        <v>0</v>
      </c>
      <c r="AC15" s="568">
        <f ca="1">+Ops!AD78</f>
        <v>0</v>
      </c>
      <c r="AD15" s="568">
        <f ca="1">+Ops!AE78</f>
        <v>16031.806820778051</v>
      </c>
      <c r="AE15" s="568">
        <f ca="1">+Ops!AF78</f>
        <v>18274.115267832996</v>
      </c>
      <c r="AF15" s="568">
        <f ca="1">+Ops!AG78</f>
        <v>19958.22263670111</v>
      </c>
      <c r="AG15" s="568">
        <f ca="1">+Ops!AH78</f>
        <v>21118.808441292269</v>
      </c>
      <c r="AH15" s="568">
        <f ca="1">+Ops!AI78</f>
        <v>27466.154283312157</v>
      </c>
      <c r="AI15" s="568">
        <f ca="1">+Ops!AJ78</f>
        <v>27529.433936834706</v>
      </c>
      <c r="AJ15" s="568">
        <f ca="1">+Ops!AK78</f>
        <v>23110.031200230871</v>
      </c>
      <c r="AK15" s="568">
        <f ca="1">+Ops!AL78</f>
        <v>19548.068241342557</v>
      </c>
      <c r="AL15" s="568">
        <f ca="1">+Ops!AM78</f>
        <v>15315.179088396302</v>
      </c>
      <c r="AM15" s="568">
        <f ca="1">+Ops!AN78</f>
        <v>0</v>
      </c>
      <c r="AN15" s="568">
        <f ca="1">+Ops!AO78</f>
        <v>0</v>
      </c>
      <c r="AO15" s="568">
        <f ca="1">+Ops!AP78</f>
        <v>0</v>
      </c>
      <c r="AP15" s="568">
        <f ca="1">+Ops!AQ78</f>
        <v>16480.697411759807</v>
      </c>
      <c r="AQ15" s="568">
        <f ca="1">+Ops!AR78</f>
        <v>18785.79049533229</v>
      </c>
      <c r="AR15" s="568">
        <f ca="1">+Ops!AS78</f>
        <v>20517.052870528711</v>
      </c>
      <c r="AS15" s="568">
        <f ca="1">+Ops!AT78</f>
        <v>21710.135077648421</v>
      </c>
      <c r="AT15" s="568">
        <f ca="1">+Ops!AU78</f>
        <v>28235.206603244853</v>
      </c>
      <c r="AU15" s="568">
        <f ca="1">+Ops!AV78</f>
        <v>28300.258087066039</v>
      </c>
      <c r="AV15" s="568">
        <f ca="1">+Ops!AW78</f>
        <v>23757.112073837303</v>
      </c>
      <c r="AW15" s="568">
        <f ca="1">+Ops!AX78</f>
        <v>20095.414152100122</v>
      </c>
      <c r="AX15" s="568">
        <f ca="1">+Ops!AY78</f>
        <v>15744.004102871377</v>
      </c>
      <c r="AY15" s="568">
        <f ca="1">+Ops!AZ78</f>
        <v>0</v>
      </c>
      <c r="AZ15" s="568">
        <f ca="1">+Ops!BA78</f>
        <v>0</v>
      </c>
      <c r="BA15" s="568">
        <f ca="1">+Ops!BB78</f>
        <v>0</v>
      </c>
      <c r="BB15" s="568">
        <f ca="1">+Ops!BC78</f>
        <v>16942.15693928906</v>
      </c>
      <c r="BC15" s="568">
        <f ca="1">+Ops!BD78</f>
        <v>19311.792629201565</v>
      </c>
      <c r="BD15" s="568">
        <f ca="1">+Ops!BE78</f>
        <v>21091.530350903482</v>
      </c>
      <c r="BE15" s="568">
        <f ca="1">+Ops!BF78</f>
        <v>22318.01885982254</v>
      </c>
      <c r="BF15" s="568">
        <f ca="1">+Ops!BG78</f>
        <v>29025.792388135669</v>
      </c>
      <c r="BG15" s="568">
        <f ca="1">+Ops!BH78</f>
        <v>29092.665313503843</v>
      </c>
      <c r="BH15" s="568">
        <f ca="1">+Ops!BI78</f>
        <v>24422.311211904711</v>
      </c>
      <c r="BI15" s="568">
        <f ca="1">+Ops!BJ78</f>
        <v>20658.085748358892</v>
      </c>
      <c r="BJ15" s="568">
        <f ca="1">+Ops!BK78</f>
        <v>16184.83621775175</v>
      </c>
      <c r="BK15" s="568">
        <f ca="1">+Ops!BL78</f>
        <v>0</v>
      </c>
      <c r="BL15" s="568">
        <f ca="1">+Ops!BM78</f>
        <v>0</v>
      </c>
      <c r="BM15" s="568">
        <f ca="1">+Ops!BN78</f>
        <v>0</v>
      </c>
      <c r="BN15" s="568">
        <f ca="1">+Ops!BO78</f>
        <v>17416.537333589131</v>
      </c>
      <c r="BO15" s="568">
        <f ca="1">+Ops!BP78</f>
        <v>19852.522822819188</v>
      </c>
      <c r="BP15" s="568">
        <f ca="1">+Ops!BQ78</f>
        <v>21682.093200728752</v>
      </c>
      <c r="BQ15" s="568">
        <f ca="1">+Ops!BR78</f>
        <v>22942.923387897543</v>
      </c>
      <c r="BR15" s="568">
        <f ca="1">+Ops!BS78</f>
        <v>29838.514575003428</v>
      </c>
      <c r="BS15" s="568">
        <f ca="1">+Ops!BT78</f>
        <v>29907.259942281908</v>
      </c>
      <c r="BT15" s="568">
        <f ca="1">+Ops!BU78</f>
        <v>25106.135925838003</v>
      </c>
      <c r="BU15" s="568">
        <f ca="1">+Ops!BV78</f>
        <v>21236.512149312908</v>
      </c>
      <c r="BV15" s="568">
        <f ca="1">+Ops!BW78</f>
        <v>16638.011631848774</v>
      </c>
      <c r="BW15" s="568">
        <f ca="1">+Ops!BX78</f>
        <v>0</v>
      </c>
      <c r="BX15" s="568">
        <f ca="1">+Ops!BY78</f>
        <v>0</v>
      </c>
      <c r="BY15" s="568">
        <f ca="1">+Ops!BZ78</f>
        <v>0</v>
      </c>
      <c r="BZ15" s="568">
        <f ca="1">+Ops!CA78</f>
        <v>17904.2003789296</v>
      </c>
      <c r="CA15" s="568">
        <f ca="1">+Ops!CB78</f>
        <v>20408.393461858093</v>
      </c>
      <c r="CB15" s="568">
        <f ca="1">+Ops!CC78</f>
        <v>22289.191810349123</v>
      </c>
      <c r="CC15" s="568">
        <f ca="1">+Ops!CD78</f>
        <v>23585.325242758641</v>
      </c>
      <c r="CD15" s="568">
        <f ca="1">+Ops!CE78</f>
        <v>30673.992983103482</v>
      </c>
      <c r="CE15" s="568">
        <f ca="1">+Ops!CF78</f>
        <v>30744.663220665763</v>
      </c>
      <c r="CF15" s="568">
        <f ca="1">+Ops!CG78</f>
        <v>25809.107731761436</v>
      </c>
      <c r="CG15" s="568">
        <f ca="1">+Ops!CH78</f>
        <v>21831.134489493645</v>
      </c>
      <c r="CH15" s="568">
        <f ca="1">+Ops!CI78</f>
        <v>17103.87595754052</v>
      </c>
      <c r="CI15" s="568">
        <f ca="1">+Ops!CJ78</f>
        <v>0</v>
      </c>
      <c r="CJ15" s="568">
        <f ca="1">+Ops!CK78</f>
        <v>0</v>
      </c>
      <c r="CK15" s="568">
        <f ca="1">+Ops!CL78</f>
        <v>0</v>
      </c>
      <c r="CL15" s="568">
        <f ca="1">+Ops!CM78</f>
        <v>18405.517989539603</v>
      </c>
      <c r="CM15" s="568">
        <f ca="1">+Ops!CN78</f>
        <v>20979.828478790088</v>
      </c>
      <c r="CN15" s="568">
        <f ca="1">+Ops!CO78</f>
        <v>22913.289181038865</v>
      </c>
      <c r="CO15" s="568">
        <f ca="1">+Ops!CP78</f>
        <v>24245.714349555848</v>
      </c>
      <c r="CP15" s="568">
        <f ca="1">+Ops!CQ78</f>
        <v>31532.864786630329</v>
      </c>
      <c r="CQ15" s="568">
        <f ca="1">+Ops!CR78</f>
        <v>31605.513790844358</v>
      </c>
      <c r="CR15" s="568">
        <f ca="1">+Ops!CS78</f>
        <v>26531.762748250716</v>
      </c>
      <c r="CS15" s="568">
        <f ca="1">+Ops!CT78</f>
        <v>22442.406255199432</v>
      </c>
      <c r="CT15" s="568">
        <f ca="1">+Ops!CU78</f>
        <v>17582.784484351625</v>
      </c>
      <c r="CU15" s="568">
        <f ca="1">+Ops!CV78</f>
        <v>0</v>
      </c>
      <c r="CV15" s="568">
        <f ca="1">+Ops!CW78</f>
        <v>0</v>
      </c>
      <c r="CW15" s="568">
        <f ca="1">+Ops!CX78</f>
        <v>0</v>
      </c>
      <c r="CX15" s="568">
        <f ca="1">+Ops!CY78</f>
        <v>18920.872493246687</v>
      </c>
      <c r="CY15" s="568">
        <f ca="1">+Ops!CZ78</f>
        <v>21567.26367619618</v>
      </c>
      <c r="CZ15" s="568">
        <f ca="1">+Ops!DA78</f>
        <v>23554.861278107921</v>
      </c>
      <c r="DA15" s="568">
        <f ca="1">+Ops!DB78</f>
        <v>24924.594351343374</v>
      </c>
      <c r="DB15" s="568">
        <f ca="1">+Ops!DC78</f>
        <v>32415.785000655931</v>
      </c>
      <c r="DC15" s="568">
        <f ca="1">+Ops!DD78</f>
        <v>32490.468176987953</v>
      </c>
      <c r="DD15" s="568">
        <f ca="1">+Ops!DE78</f>
        <v>27274.652105201701</v>
      </c>
      <c r="DE15" s="568">
        <f ca="1">+Ops!DF78</f>
        <v>23070.793630344986</v>
      </c>
      <c r="DF15" s="568">
        <f ca="1">+Ops!DG78</f>
        <v>18075.102449913447</v>
      </c>
      <c r="DG15" s="568">
        <f ca="1">+Ops!DH78</f>
        <v>0</v>
      </c>
      <c r="DH15" s="568">
        <f ca="1">+Ops!DI78</f>
        <v>0</v>
      </c>
      <c r="DI15" s="568">
        <f ca="1">+Ops!DJ78</f>
        <v>0</v>
      </c>
      <c r="DJ15" s="568">
        <f ca="1">+Ops!DK78</f>
        <v>19450.656923057559</v>
      </c>
      <c r="DK15" s="568">
        <f ca="1">+Ops!DL78</f>
        <v>22171.147059129642</v>
      </c>
      <c r="DL15" s="568">
        <f ca="1">+Ops!DM78</f>
        <v>24214.397393894909</v>
      </c>
      <c r="DM15" s="568">
        <f ca="1">+Ops!DN78</f>
        <v>25622.482993180955</v>
      </c>
      <c r="DN15" s="568">
        <f ca="1">+Ops!DO78</f>
        <v>33323.426980674252</v>
      </c>
      <c r="DO15" s="568">
        <f ca="1">+Ops!DP78</f>
        <v>33400.201285943571</v>
      </c>
      <c r="DP15" s="568">
        <f ca="1">+Ops!DQ78</f>
        <v>28038.342364147305</v>
      </c>
      <c r="DQ15" s="568">
        <f ca="1">+Ops!DR78</f>
        <v>23716.775851994611</v>
      </c>
      <c r="DR15" s="568">
        <f ca="1">+Ops!DS78</f>
        <v>18581.205318510998</v>
      </c>
      <c r="DS15" s="569">
        <f ca="1">+Ops!DT78</f>
        <v>0</v>
      </c>
    </row>
    <row r="16" spans="1:16383" ht="14.25" customHeight="1" x14ac:dyDescent="0.15">
      <c r="A16" s="562" t="str">
        <f>+Input!C97</f>
        <v>Restaurant</v>
      </c>
      <c r="B16" s="243" t="str">
        <f t="shared" si="9"/>
        <v>[EUR]</v>
      </c>
      <c r="C16" s="272"/>
      <c r="D16" s="567">
        <f ca="1">+Ops!E79</f>
        <v>0</v>
      </c>
      <c r="E16" s="568">
        <f ca="1">+Ops!F79</f>
        <v>0</v>
      </c>
      <c r="F16" s="568">
        <f ca="1">+Ops!G79</f>
        <v>0</v>
      </c>
      <c r="G16" s="568">
        <f ca="1">+Ops!H79</f>
        <v>24592.83973548975</v>
      </c>
      <c r="H16" s="568">
        <f ca="1">+Ops!I79</f>
        <v>26952.850721468425</v>
      </c>
      <c r="I16" s="568">
        <f ca="1">+Ops!J79</f>
        <v>28504.625262512196</v>
      </c>
      <c r="J16" s="568">
        <f ca="1">+Ops!K79</f>
        <v>37213.412662823997</v>
      </c>
      <c r="K16" s="568">
        <f ca="1">+Ops!L79</f>
        <v>37299.149160019959</v>
      </c>
      <c r="L16" s="568">
        <f ca="1">+Ops!M79</f>
        <v>31165.721421556056</v>
      </c>
      <c r="M16" s="568">
        <f ca="1">+Ops!N79</f>
        <v>26354.754689270787</v>
      </c>
      <c r="N16" s="568">
        <f ca="1">+Ops!O79</f>
        <v>20613.381045716043</v>
      </c>
      <c r="O16" s="568">
        <f ca="1">+Ops!P79</f>
        <v>0</v>
      </c>
      <c r="P16" s="568">
        <f ca="1">+Ops!Q79</f>
        <v>0</v>
      </c>
      <c r="Q16" s="568">
        <f ca="1">+Ops!R79</f>
        <v>0</v>
      </c>
      <c r="R16" s="568">
        <f ca="1">+Ops!S79</f>
        <v>22093.118997505448</v>
      </c>
      <c r="S16" s="568">
        <f ca="1">+Ops!T79</f>
        <v>25281.439248083429</v>
      </c>
      <c r="T16" s="568">
        <f ca="1">+Ops!U79</f>
        <v>27707.530541669501</v>
      </c>
      <c r="U16" s="568">
        <f ca="1">+Ops!V79</f>
        <v>29302.754769862491</v>
      </c>
      <c r="V16" s="568">
        <f ca="1">+Ops!W79</f>
        <v>38255.388217383013</v>
      </c>
      <c r="W16" s="568">
        <f ca="1">+Ops!X79</f>
        <v>38343.525336500468</v>
      </c>
      <c r="X16" s="568">
        <f ca="1">+Ops!Y79</f>
        <v>32038.361621359585</v>
      </c>
      <c r="Y16" s="568">
        <f ca="1">+Ops!Z79</f>
        <v>27092.687820570332</v>
      </c>
      <c r="Z16" s="568">
        <f ca="1">+Ops!AA79</f>
        <v>21190.555714996062</v>
      </c>
      <c r="AA16" s="568">
        <f ca="1">+Ops!AB79</f>
        <v>0</v>
      </c>
      <c r="AB16" s="568">
        <f ca="1">+Ops!AC79</f>
        <v>0</v>
      </c>
      <c r="AC16" s="568">
        <f ca="1">+Ops!AD79</f>
        <v>0</v>
      </c>
      <c r="AD16" s="568">
        <f ca="1">+Ops!AE79</f>
        <v>22711.726329435569</v>
      </c>
      <c r="AE16" s="568">
        <f ca="1">+Ops!AF79</f>
        <v>25989.319547029725</v>
      </c>
      <c r="AF16" s="568">
        <f ca="1">+Ops!AG79</f>
        <v>28483.341396836207</v>
      </c>
      <c r="AG16" s="568">
        <f ca="1">+Ops!AH79</f>
        <v>30123.231903418597</v>
      </c>
      <c r="AH16" s="568">
        <f ca="1">+Ops!AI79</f>
        <v>39326.539087469675</v>
      </c>
      <c r="AI16" s="568">
        <f ca="1">+Ops!AJ79</f>
        <v>39417.144045922425</v>
      </c>
      <c r="AJ16" s="568">
        <f ca="1">+Ops!AK79</f>
        <v>32935.435746757605</v>
      </c>
      <c r="AK16" s="568">
        <f ca="1">+Ops!AL79</f>
        <v>27851.283079546254</v>
      </c>
      <c r="AL16" s="568">
        <f ca="1">+Ops!AM79</f>
        <v>21783.891275015918</v>
      </c>
      <c r="AM16" s="568">
        <f ca="1">+Ops!AN79</f>
        <v>0</v>
      </c>
      <c r="AN16" s="568">
        <f ca="1">+Ops!AO79</f>
        <v>0</v>
      </c>
      <c r="AO16" s="568">
        <f ca="1">+Ops!AP79</f>
        <v>0</v>
      </c>
      <c r="AP16" s="568">
        <f ca="1">+Ops!AQ79</f>
        <v>23347.654666659724</v>
      </c>
      <c r="AQ16" s="568">
        <f ca="1">+Ops!AR79</f>
        <v>26717.020494346518</v>
      </c>
      <c r="AR16" s="568">
        <f ca="1">+Ops!AS79</f>
        <v>29280.874955947576</v>
      </c>
      <c r="AS16" s="568">
        <f ca="1">+Ops!AT79</f>
        <v>30966.682396714274</v>
      </c>
      <c r="AT16" s="568">
        <f ca="1">+Ops!AU79</f>
        <v>40427.682181918768</v>
      </c>
      <c r="AU16" s="568">
        <f ca="1">+Ops!AV79</f>
        <v>40520.824079208192</v>
      </c>
      <c r="AV16" s="568">
        <f ca="1">+Ops!AW79</f>
        <v>33857.62794766677</v>
      </c>
      <c r="AW16" s="568">
        <f ca="1">+Ops!AX79</f>
        <v>28631.119005773518</v>
      </c>
      <c r="AX16" s="568">
        <f ca="1">+Ops!AY79</f>
        <v>22393.840230716334</v>
      </c>
      <c r="AY16" s="568">
        <f ca="1">+Ops!AZ79</f>
        <v>0</v>
      </c>
      <c r="AZ16" s="568">
        <f ca="1">+Ops!BA79</f>
        <v>0</v>
      </c>
      <c r="BA16" s="568">
        <f ca="1">+Ops!BB79</f>
        <v>0</v>
      </c>
      <c r="BB16" s="568">
        <f ca="1">+Ops!BC79</f>
        <v>24001.388997326161</v>
      </c>
      <c r="BC16" s="568">
        <f ca="1">+Ops!BD79</f>
        <v>27465.097068188177</v>
      </c>
      <c r="BD16" s="568">
        <f ca="1">+Ops!BE79</f>
        <v>30100.739454714061</v>
      </c>
      <c r="BE16" s="568">
        <f ca="1">+Ops!BF79</f>
        <v>31833.749503822219</v>
      </c>
      <c r="BF16" s="568">
        <f ca="1">+Ops!BG79</f>
        <v>41559.657283012435</v>
      </c>
      <c r="BG16" s="568">
        <f ca="1">+Ops!BH79</f>
        <v>41655.407153425956</v>
      </c>
      <c r="BH16" s="568">
        <f ca="1">+Ops!BI79</f>
        <v>34805.641530201385</v>
      </c>
      <c r="BI16" s="568">
        <f ca="1">+Ops!BJ79</f>
        <v>29432.790337935123</v>
      </c>
      <c r="BJ16" s="568">
        <f ca="1">+Ops!BK79</f>
        <v>23020.867757176355</v>
      </c>
      <c r="BK16" s="568">
        <f ca="1">+Ops!BL79</f>
        <v>0</v>
      </c>
      <c r="BL16" s="568">
        <f ca="1">+Ops!BM79</f>
        <v>0</v>
      </c>
      <c r="BM16" s="568">
        <f ca="1">+Ops!BN79</f>
        <v>0</v>
      </c>
      <c r="BN16" s="568">
        <f ca="1">+Ops!BO79</f>
        <v>24673.427889251263</v>
      </c>
      <c r="BO16" s="568">
        <f ca="1">+Ops!BP79</f>
        <v>28234.119786097413</v>
      </c>
      <c r="BP16" s="568">
        <f ca="1">+Ops!BQ79</f>
        <v>30943.560159446013</v>
      </c>
      <c r="BQ16" s="568">
        <f ca="1">+Ops!BR79</f>
        <v>32725.094489929204</v>
      </c>
      <c r="BR16" s="568">
        <f ca="1">+Ops!BS79</f>
        <v>42723.327686936726</v>
      </c>
      <c r="BS16" s="568">
        <f ca="1">+Ops!BT79</f>
        <v>42821.758553721826</v>
      </c>
      <c r="BT16" s="568">
        <f ca="1">+Ops!BU79</f>
        <v>35780.199493046966</v>
      </c>
      <c r="BU16" s="568">
        <f ca="1">+Ops!BV79</f>
        <v>30256.908467397268</v>
      </c>
      <c r="BV16" s="568">
        <f ca="1">+Ops!BW79</f>
        <v>23665.45205437726</v>
      </c>
      <c r="BW16" s="568">
        <f ca="1">+Ops!BX79</f>
        <v>0</v>
      </c>
      <c r="BX16" s="568">
        <f ca="1">+Ops!BY79</f>
        <v>0</v>
      </c>
      <c r="BY16" s="568">
        <f ca="1">+Ops!BZ79</f>
        <v>0</v>
      </c>
      <c r="BZ16" s="568">
        <f ca="1">+Ops!CA79</f>
        <v>25364.283870150262</v>
      </c>
      <c r="CA16" s="568">
        <f ca="1">+Ops!CB79</f>
        <v>29024.675140108095</v>
      </c>
      <c r="CB16" s="568">
        <f ca="1">+Ops!CC79</f>
        <v>31809.979843910456</v>
      </c>
      <c r="CC16" s="568">
        <f ca="1">+Ops!CD79</f>
        <v>33641.397135647174</v>
      </c>
      <c r="CD16" s="568">
        <f ca="1">+Ops!CE79</f>
        <v>43919.580862170886</v>
      </c>
      <c r="CE16" s="568">
        <f ca="1">+Ops!CF79</f>
        <v>44020.767793225976</v>
      </c>
      <c r="CF16" s="568">
        <f ca="1">+Ops!CG79</f>
        <v>36782.045078852236</v>
      </c>
      <c r="CG16" s="568">
        <f ca="1">+Ops!CH79</f>
        <v>31104.101904484352</v>
      </c>
      <c r="CH16" s="568">
        <f ca="1">+Ops!CI79</f>
        <v>24328.084711899788</v>
      </c>
      <c r="CI16" s="568">
        <f ca="1">+Ops!CJ79</f>
        <v>0</v>
      </c>
      <c r="CJ16" s="568">
        <f ca="1">+Ops!CK79</f>
        <v>0</v>
      </c>
      <c r="CK16" s="568">
        <f ca="1">+Ops!CL79</f>
        <v>0</v>
      </c>
      <c r="CL16" s="568">
        <f ca="1">+Ops!CM79</f>
        <v>26074.483818514433</v>
      </c>
      <c r="CM16" s="568">
        <f ca="1">+Ops!CN79</f>
        <v>29837.366044031081</v>
      </c>
      <c r="CN16" s="568">
        <f ca="1">+Ops!CO79</f>
        <v>32700.659279539901</v>
      </c>
      <c r="CO16" s="568">
        <f ca="1">+Ops!CP79</f>
        <v>34583.356255445244</v>
      </c>
      <c r="CP16" s="568">
        <f ca="1">+Ops!CQ79</f>
        <v>45149.329126311612</v>
      </c>
      <c r="CQ16" s="568">
        <f ca="1">+Ops!CR79</f>
        <v>45253.349291436243</v>
      </c>
      <c r="CR16" s="568">
        <f ca="1">+Ops!CS79</f>
        <v>37811.942341060043</v>
      </c>
      <c r="CS16" s="568">
        <f ca="1">+Ops!CT79</f>
        <v>31975.016757809863</v>
      </c>
      <c r="CT16" s="568">
        <f ca="1">+Ops!CU79</f>
        <v>25009.271083832944</v>
      </c>
      <c r="CU16" s="568">
        <f ca="1">+Ops!CV79</f>
        <v>0</v>
      </c>
      <c r="CV16" s="568">
        <f ca="1">+Ops!CW79</f>
        <v>0</v>
      </c>
      <c r="CW16" s="568">
        <f ca="1">+Ops!CX79</f>
        <v>0</v>
      </c>
      <c r="CX16" s="568">
        <f ca="1">+Ops!CY79</f>
        <v>26804.569365432799</v>
      </c>
      <c r="CY16" s="568">
        <f ca="1">+Ops!CZ79</f>
        <v>30672.812293263905</v>
      </c>
      <c r="CZ16" s="568">
        <f ca="1">+Ops!DA79</f>
        <v>33616.277739366975</v>
      </c>
      <c r="DA16" s="568">
        <f ca="1">+Ops!DB79</f>
        <v>35551.690230597655</v>
      </c>
      <c r="DB16" s="568">
        <f ca="1">+Ops!DC79</f>
        <v>46413.510341848269</v>
      </c>
      <c r="DC16" s="568">
        <f ca="1">+Ops!DD79</f>
        <v>46520.44307159639</v>
      </c>
      <c r="DD16" s="568">
        <f ca="1">+Ops!DE79</f>
        <v>38870.676726609665</v>
      </c>
      <c r="DE16" s="568">
        <f ca="1">+Ops!DF79</f>
        <v>32870.317227028499</v>
      </c>
      <c r="DF16" s="568">
        <f ca="1">+Ops!DG79</f>
        <v>25709.530674180234</v>
      </c>
      <c r="DG16" s="568">
        <f ca="1">+Ops!DH79</f>
        <v>0</v>
      </c>
      <c r="DH16" s="568">
        <f ca="1">+Ops!DI79</f>
        <v>0</v>
      </c>
      <c r="DI16" s="568">
        <f ca="1">+Ops!DJ79</f>
        <v>0</v>
      </c>
      <c r="DJ16" s="568">
        <f ca="1">+Ops!DK79</f>
        <v>27555.097307664873</v>
      </c>
      <c r="DK16" s="568">
        <f ca="1">+Ops!DL79</f>
        <v>31531.651037475251</v>
      </c>
      <c r="DL16" s="568">
        <f ca="1">+Ops!DM79</f>
        <v>34557.533516069198</v>
      </c>
      <c r="DM16" s="568">
        <f ca="1">+Ops!DN79</f>
        <v>36547.137557054339</v>
      </c>
      <c r="DN16" s="568">
        <f ca="1">+Ops!DO79</f>
        <v>47713.088631419952</v>
      </c>
      <c r="DO16" s="568">
        <f ca="1">+Ops!DP79</f>
        <v>47823.015477601017</v>
      </c>
      <c r="DP16" s="568">
        <f ca="1">+Ops!DQ79</f>
        <v>39959.055674954689</v>
      </c>
      <c r="DQ16" s="568">
        <f ca="1">+Ops!DR79</f>
        <v>33790.686109385249</v>
      </c>
      <c r="DR16" s="568">
        <f ca="1">+Ops!DS79</f>
        <v>26429.397533057243</v>
      </c>
      <c r="DS16" s="569">
        <f ca="1">+Ops!DT79</f>
        <v>0</v>
      </c>
    </row>
    <row r="17" spans="1:123" ht="14.25" customHeight="1" x14ac:dyDescent="0.15">
      <c r="A17" s="562" t="str">
        <f>+Input!C101</f>
        <v>Events</v>
      </c>
      <c r="B17" s="243" t="str">
        <f t="shared" si="9"/>
        <v>[EUR]</v>
      </c>
      <c r="C17" s="95"/>
      <c r="D17" s="567">
        <f ca="1">+Ops!E106</f>
        <v>0</v>
      </c>
      <c r="E17" s="568">
        <f ca="1">+Ops!F106</f>
        <v>0</v>
      </c>
      <c r="F17" s="568">
        <f ca="1">+Ops!G106</f>
        <v>0</v>
      </c>
      <c r="G17" s="568">
        <f ca="1">+Ops!H106</f>
        <v>0</v>
      </c>
      <c r="H17" s="568">
        <f ca="1">+Ops!I106</f>
        <v>0</v>
      </c>
      <c r="I17" s="568">
        <f ca="1">+Ops!J106</f>
        <v>0</v>
      </c>
      <c r="J17" s="568">
        <f ca="1">+Ops!K106</f>
        <v>0</v>
      </c>
      <c r="K17" s="568">
        <f ca="1">+Ops!L106</f>
        <v>0</v>
      </c>
      <c r="L17" s="568">
        <f ca="1">+Ops!M106</f>
        <v>0</v>
      </c>
      <c r="M17" s="568">
        <f ca="1">+Ops!N106</f>
        <v>0</v>
      </c>
      <c r="N17" s="568">
        <f ca="1">+Ops!O106</f>
        <v>0</v>
      </c>
      <c r="O17" s="568">
        <f ca="1">+Ops!P106</f>
        <v>0</v>
      </c>
      <c r="P17" s="568">
        <f ca="1">+Ops!Q106</f>
        <v>0</v>
      </c>
      <c r="Q17" s="568">
        <f ca="1">+Ops!R106</f>
        <v>0</v>
      </c>
      <c r="R17" s="568">
        <f ca="1">+Ops!S106</f>
        <v>0</v>
      </c>
      <c r="S17" s="568">
        <f ca="1">+Ops!T106</f>
        <v>0</v>
      </c>
      <c r="T17" s="568">
        <f ca="1">+Ops!U106</f>
        <v>0</v>
      </c>
      <c r="U17" s="568">
        <f ca="1">+Ops!V106</f>
        <v>0</v>
      </c>
      <c r="V17" s="568">
        <f ca="1">+Ops!W106</f>
        <v>0</v>
      </c>
      <c r="W17" s="568">
        <f ca="1">+Ops!X106</f>
        <v>0</v>
      </c>
      <c r="X17" s="568">
        <f ca="1">+Ops!Y106</f>
        <v>0</v>
      </c>
      <c r="Y17" s="568">
        <f ca="1">+Ops!Z106</f>
        <v>0</v>
      </c>
      <c r="Z17" s="568">
        <f ca="1">+Ops!AA106</f>
        <v>0</v>
      </c>
      <c r="AA17" s="568">
        <f ca="1">+Ops!AB106</f>
        <v>0</v>
      </c>
      <c r="AB17" s="568">
        <f ca="1">+Ops!AC106</f>
        <v>0</v>
      </c>
      <c r="AC17" s="568">
        <f ca="1">+Ops!AD106</f>
        <v>0</v>
      </c>
      <c r="AD17" s="568">
        <f ca="1">+Ops!AE106</f>
        <v>0</v>
      </c>
      <c r="AE17" s="568">
        <f ca="1">+Ops!AF106</f>
        <v>0</v>
      </c>
      <c r="AF17" s="568">
        <f ca="1">+Ops!AG106</f>
        <v>0</v>
      </c>
      <c r="AG17" s="568">
        <f ca="1">+Ops!AH106</f>
        <v>0</v>
      </c>
      <c r="AH17" s="568">
        <f ca="1">+Ops!AI106</f>
        <v>0</v>
      </c>
      <c r="AI17" s="568">
        <f ca="1">+Ops!AJ106</f>
        <v>0</v>
      </c>
      <c r="AJ17" s="568">
        <f ca="1">+Ops!AK106</f>
        <v>0</v>
      </c>
      <c r="AK17" s="568">
        <f ca="1">+Ops!AL106</f>
        <v>0</v>
      </c>
      <c r="AL17" s="568">
        <f ca="1">+Ops!AM106</f>
        <v>0</v>
      </c>
      <c r="AM17" s="568">
        <f ca="1">+Ops!AN106</f>
        <v>0</v>
      </c>
      <c r="AN17" s="568">
        <f ca="1">+Ops!AO106</f>
        <v>0</v>
      </c>
      <c r="AO17" s="568">
        <f ca="1">+Ops!AP106</f>
        <v>0</v>
      </c>
      <c r="AP17" s="568">
        <f ca="1">+Ops!AQ106</f>
        <v>0</v>
      </c>
      <c r="AQ17" s="568">
        <f ca="1">+Ops!AR106</f>
        <v>0</v>
      </c>
      <c r="AR17" s="568">
        <f ca="1">+Ops!AS106</f>
        <v>0</v>
      </c>
      <c r="AS17" s="568">
        <f ca="1">+Ops!AT106</f>
        <v>0</v>
      </c>
      <c r="AT17" s="568">
        <f ca="1">+Ops!AU106</f>
        <v>0</v>
      </c>
      <c r="AU17" s="568">
        <f ca="1">+Ops!AV106</f>
        <v>0</v>
      </c>
      <c r="AV17" s="568">
        <f ca="1">+Ops!AW106</f>
        <v>0</v>
      </c>
      <c r="AW17" s="568">
        <f ca="1">+Ops!AX106</f>
        <v>0</v>
      </c>
      <c r="AX17" s="568">
        <f ca="1">+Ops!AY106</f>
        <v>0</v>
      </c>
      <c r="AY17" s="568">
        <f ca="1">+Ops!AZ106</f>
        <v>0</v>
      </c>
      <c r="AZ17" s="568">
        <f ca="1">+Ops!BA106</f>
        <v>0</v>
      </c>
      <c r="BA17" s="568">
        <f ca="1">+Ops!BB106</f>
        <v>0</v>
      </c>
      <c r="BB17" s="568">
        <f ca="1">+Ops!BC106</f>
        <v>0</v>
      </c>
      <c r="BC17" s="568">
        <f ca="1">+Ops!BD106</f>
        <v>0</v>
      </c>
      <c r="BD17" s="568">
        <f ca="1">+Ops!BE106</f>
        <v>0</v>
      </c>
      <c r="BE17" s="568">
        <f ca="1">+Ops!BF106</f>
        <v>0</v>
      </c>
      <c r="BF17" s="568">
        <f ca="1">+Ops!BG106</f>
        <v>0</v>
      </c>
      <c r="BG17" s="568">
        <f ca="1">+Ops!BH106</f>
        <v>0</v>
      </c>
      <c r="BH17" s="568">
        <f ca="1">+Ops!BI106</f>
        <v>0</v>
      </c>
      <c r="BI17" s="568">
        <f ca="1">+Ops!BJ106</f>
        <v>0</v>
      </c>
      <c r="BJ17" s="568">
        <f ca="1">+Ops!BK106</f>
        <v>0</v>
      </c>
      <c r="BK17" s="568">
        <f ca="1">+Ops!BL106</f>
        <v>0</v>
      </c>
      <c r="BL17" s="568">
        <f ca="1">+Ops!BM106</f>
        <v>0</v>
      </c>
      <c r="BM17" s="568">
        <f ca="1">+Ops!BN106</f>
        <v>0</v>
      </c>
      <c r="BN17" s="568">
        <f ca="1">+Ops!BO106</f>
        <v>0</v>
      </c>
      <c r="BO17" s="568">
        <f ca="1">+Ops!BP106</f>
        <v>0</v>
      </c>
      <c r="BP17" s="568">
        <f ca="1">+Ops!BQ106</f>
        <v>0</v>
      </c>
      <c r="BQ17" s="568">
        <f ca="1">+Ops!BR106</f>
        <v>0</v>
      </c>
      <c r="BR17" s="568">
        <f ca="1">+Ops!BS106</f>
        <v>0</v>
      </c>
      <c r="BS17" s="568">
        <f ca="1">+Ops!BT106</f>
        <v>0</v>
      </c>
      <c r="BT17" s="568">
        <f ca="1">+Ops!BU106</f>
        <v>0</v>
      </c>
      <c r="BU17" s="568">
        <f ca="1">+Ops!BV106</f>
        <v>0</v>
      </c>
      <c r="BV17" s="568">
        <f ca="1">+Ops!BW106</f>
        <v>0</v>
      </c>
      <c r="BW17" s="568">
        <f ca="1">+Ops!BX106</f>
        <v>0</v>
      </c>
      <c r="BX17" s="568">
        <f ca="1">+Ops!BY106</f>
        <v>0</v>
      </c>
      <c r="BY17" s="568">
        <f ca="1">+Ops!BZ106</f>
        <v>0</v>
      </c>
      <c r="BZ17" s="568">
        <f ca="1">+Ops!CA106</f>
        <v>0</v>
      </c>
      <c r="CA17" s="568">
        <f ca="1">+Ops!CB106</f>
        <v>0</v>
      </c>
      <c r="CB17" s="568">
        <f ca="1">+Ops!CC106</f>
        <v>0</v>
      </c>
      <c r="CC17" s="568">
        <f ca="1">+Ops!CD106</f>
        <v>0</v>
      </c>
      <c r="CD17" s="568">
        <f ca="1">+Ops!CE106</f>
        <v>0</v>
      </c>
      <c r="CE17" s="568">
        <f ca="1">+Ops!CF106</f>
        <v>0</v>
      </c>
      <c r="CF17" s="568">
        <f ca="1">+Ops!CG106</f>
        <v>0</v>
      </c>
      <c r="CG17" s="568">
        <f ca="1">+Ops!CH106</f>
        <v>0</v>
      </c>
      <c r="CH17" s="568">
        <f ca="1">+Ops!CI106</f>
        <v>0</v>
      </c>
      <c r="CI17" s="568">
        <f ca="1">+Ops!CJ106</f>
        <v>0</v>
      </c>
      <c r="CJ17" s="568">
        <f ca="1">+Ops!CK106</f>
        <v>0</v>
      </c>
      <c r="CK17" s="568">
        <f ca="1">+Ops!CL106</f>
        <v>0</v>
      </c>
      <c r="CL17" s="568">
        <f ca="1">+Ops!CM106</f>
        <v>0</v>
      </c>
      <c r="CM17" s="568">
        <f ca="1">+Ops!CN106</f>
        <v>0</v>
      </c>
      <c r="CN17" s="568">
        <f ca="1">+Ops!CO106</f>
        <v>0</v>
      </c>
      <c r="CO17" s="568">
        <f ca="1">+Ops!CP106</f>
        <v>0</v>
      </c>
      <c r="CP17" s="568">
        <f ca="1">+Ops!CQ106</f>
        <v>0</v>
      </c>
      <c r="CQ17" s="568">
        <f ca="1">+Ops!CR106</f>
        <v>0</v>
      </c>
      <c r="CR17" s="568">
        <f ca="1">+Ops!CS106</f>
        <v>0</v>
      </c>
      <c r="CS17" s="568">
        <f ca="1">+Ops!CT106</f>
        <v>0</v>
      </c>
      <c r="CT17" s="568">
        <f ca="1">+Ops!CU106</f>
        <v>0</v>
      </c>
      <c r="CU17" s="568">
        <f ca="1">+Ops!CV106</f>
        <v>0</v>
      </c>
      <c r="CV17" s="568">
        <f ca="1">+Ops!CW106</f>
        <v>0</v>
      </c>
      <c r="CW17" s="568">
        <f ca="1">+Ops!CX106</f>
        <v>0</v>
      </c>
      <c r="CX17" s="568">
        <f ca="1">+Ops!CY106</f>
        <v>0</v>
      </c>
      <c r="CY17" s="568">
        <f ca="1">+Ops!CZ106</f>
        <v>0</v>
      </c>
      <c r="CZ17" s="568">
        <f ca="1">+Ops!DA106</f>
        <v>0</v>
      </c>
      <c r="DA17" s="568">
        <f ca="1">+Ops!DB106</f>
        <v>0</v>
      </c>
      <c r="DB17" s="568">
        <f ca="1">+Ops!DC106</f>
        <v>0</v>
      </c>
      <c r="DC17" s="568">
        <f ca="1">+Ops!DD106</f>
        <v>0</v>
      </c>
      <c r="DD17" s="568">
        <f ca="1">+Ops!DE106</f>
        <v>0</v>
      </c>
      <c r="DE17" s="568">
        <f ca="1">+Ops!DF106</f>
        <v>0</v>
      </c>
      <c r="DF17" s="568">
        <f ca="1">+Ops!DG106</f>
        <v>0</v>
      </c>
      <c r="DG17" s="568">
        <f ca="1">+Ops!DH106</f>
        <v>0</v>
      </c>
      <c r="DH17" s="568">
        <f ca="1">+Ops!DI106</f>
        <v>0</v>
      </c>
      <c r="DI17" s="568">
        <f ca="1">+Ops!DJ106</f>
        <v>0</v>
      </c>
      <c r="DJ17" s="568">
        <f ca="1">+Ops!DK106</f>
        <v>0</v>
      </c>
      <c r="DK17" s="568">
        <f ca="1">+Ops!DL106</f>
        <v>0</v>
      </c>
      <c r="DL17" s="568">
        <f ca="1">+Ops!DM106</f>
        <v>0</v>
      </c>
      <c r="DM17" s="568">
        <f ca="1">+Ops!DN106</f>
        <v>0</v>
      </c>
      <c r="DN17" s="568">
        <f ca="1">+Ops!DO106</f>
        <v>0</v>
      </c>
      <c r="DO17" s="568">
        <f ca="1">+Ops!DP106</f>
        <v>0</v>
      </c>
      <c r="DP17" s="568">
        <f ca="1">+Ops!DQ106</f>
        <v>0</v>
      </c>
      <c r="DQ17" s="568">
        <f ca="1">+Ops!DR106</f>
        <v>0</v>
      </c>
      <c r="DR17" s="568">
        <f ca="1">+Ops!DS106</f>
        <v>0</v>
      </c>
      <c r="DS17" s="569">
        <f ca="1">+Ops!DT106</f>
        <v>0</v>
      </c>
    </row>
    <row r="18" spans="1:123" ht="14.25" customHeight="1" x14ac:dyDescent="0.15">
      <c r="A18" s="562" t="str">
        <f>+Input!C102</f>
        <v>SPA</v>
      </c>
      <c r="B18" s="243" t="str">
        <f t="shared" si="9"/>
        <v>[EUR]</v>
      </c>
      <c r="C18" s="95"/>
      <c r="D18" s="567">
        <f ca="1">+Ops!E107</f>
        <v>0</v>
      </c>
      <c r="E18" s="568">
        <f ca="1">+Ops!F107</f>
        <v>0</v>
      </c>
      <c r="F18" s="568">
        <f ca="1">+Ops!G107</f>
        <v>0</v>
      </c>
      <c r="G18" s="568">
        <f ca="1">+Ops!H107</f>
        <v>0</v>
      </c>
      <c r="H18" s="568">
        <f ca="1">+Ops!I107</f>
        <v>0</v>
      </c>
      <c r="I18" s="568">
        <f ca="1">+Ops!J107</f>
        <v>0</v>
      </c>
      <c r="J18" s="568">
        <f ca="1">+Ops!K107</f>
        <v>0</v>
      </c>
      <c r="K18" s="568">
        <f ca="1">+Ops!L107</f>
        <v>0</v>
      </c>
      <c r="L18" s="568">
        <f ca="1">+Ops!M107</f>
        <v>0</v>
      </c>
      <c r="M18" s="568">
        <f ca="1">+Ops!N107</f>
        <v>0</v>
      </c>
      <c r="N18" s="568">
        <f ca="1">+Ops!O107</f>
        <v>0</v>
      </c>
      <c r="O18" s="568">
        <f ca="1">+Ops!P107</f>
        <v>0</v>
      </c>
      <c r="P18" s="568">
        <f ca="1">+Ops!Q107</f>
        <v>0</v>
      </c>
      <c r="Q18" s="568">
        <f ca="1">+Ops!R107</f>
        <v>0</v>
      </c>
      <c r="R18" s="568">
        <f ca="1">+Ops!S107</f>
        <v>0</v>
      </c>
      <c r="S18" s="568">
        <f ca="1">+Ops!T107</f>
        <v>0</v>
      </c>
      <c r="T18" s="568">
        <f ca="1">+Ops!U107</f>
        <v>0</v>
      </c>
      <c r="U18" s="568">
        <f ca="1">+Ops!V107</f>
        <v>0</v>
      </c>
      <c r="V18" s="568">
        <f ca="1">+Ops!W107</f>
        <v>0</v>
      </c>
      <c r="W18" s="568">
        <f ca="1">+Ops!X107</f>
        <v>0</v>
      </c>
      <c r="X18" s="568">
        <f ca="1">+Ops!Y107</f>
        <v>0</v>
      </c>
      <c r="Y18" s="568">
        <f ca="1">+Ops!Z107</f>
        <v>0</v>
      </c>
      <c r="Z18" s="568">
        <f ca="1">+Ops!AA107</f>
        <v>0</v>
      </c>
      <c r="AA18" s="568">
        <f ca="1">+Ops!AB107</f>
        <v>0</v>
      </c>
      <c r="AB18" s="568">
        <f ca="1">+Ops!AC107</f>
        <v>0</v>
      </c>
      <c r="AC18" s="568">
        <f ca="1">+Ops!AD107</f>
        <v>0</v>
      </c>
      <c r="AD18" s="568">
        <f ca="1">+Ops!AE107</f>
        <v>0</v>
      </c>
      <c r="AE18" s="568">
        <f ca="1">+Ops!AF107</f>
        <v>0</v>
      </c>
      <c r="AF18" s="568">
        <f ca="1">+Ops!AG107</f>
        <v>0</v>
      </c>
      <c r="AG18" s="568">
        <f ca="1">+Ops!AH107</f>
        <v>0</v>
      </c>
      <c r="AH18" s="568">
        <f ca="1">+Ops!AI107</f>
        <v>0</v>
      </c>
      <c r="AI18" s="568">
        <f ca="1">+Ops!AJ107</f>
        <v>0</v>
      </c>
      <c r="AJ18" s="568">
        <f ca="1">+Ops!AK107</f>
        <v>0</v>
      </c>
      <c r="AK18" s="568">
        <f ca="1">+Ops!AL107</f>
        <v>0</v>
      </c>
      <c r="AL18" s="568">
        <f ca="1">+Ops!AM107</f>
        <v>0</v>
      </c>
      <c r="AM18" s="568">
        <f ca="1">+Ops!AN107</f>
        <v>0</v>
      </c>
      <c r="AN18" s="568">
        <f ca="1">+Ops!AO107</f>
        <v>0</v>
      </c>
      <c r="AO18" s="568">
        <f ca="1">+Ops!AP107</f>
        <v>0</v>
      </c>
      <c r="AP18" s="568">
        <f ca="1">+Ops!AQ107</f>
        <v>0</v>
      </c>
      <c r="AQ18" s="568">
        <f ca="1">+Ops!AR107</f>
        <v>0</v>
      </c>
      <c r="AR18" s="568">
        <f ca="1">+Ops!AS107</f>
        <v>0</v>
      </c>
      <c r="AS18" s="568">
        <f ca="1">+Ops!AT107</f>
        <v>0</v>
      </c>
      <c r="AT18" s="568">
        <f ca="1">+Ops!AU107</f>
        <v>0</v>
      </c>
      <c r="AU18" s="568">
        <f ca="1">+Ops!AV107</f>
        <v>0</v>
      </c>
      <c r="AV18" s="568">
        <f ca="1">+Ops!AW107</f>
        <v>0</v>
      </c>
      <c r="AW18" s="568">
        <f ca="1">+Ops!AX107</f>
        <v>0</v>
      </c>
      <c r="AX18" s="568">
        <f ca="1">+Ops!AY107</f>
        <v>0</v>
      </c>
      <c r="AY18" s="568">
        <f ca="1">+Ops!AZ107</f>
        <v>0</v>
      </c>
      <c r="AZ18" s="568">
        <f ca="1">+Ops!BA107</f>
        <v>0</v>
      </c>
      <c r="BA18" s="568">
        <f ca="1">+Ops!BB107</f>
        <v>0</v>
      </c>
      <c r="BB18" s="568">
        <f ca="1">+Ops!BC107</f>
        <v>0</v>
      </c>
      <c r="BC18" s="568">
        <f ca="1">+Ops!BD107</f>
        <v>0</v>
      </c>
      <c r="BD18" s="568">
        <f ca="1">+Ops!BE107</f>
        <v>0</v>
      </c>
      <c r="BE18" s="568">
        <f ca="1">+Ops!BF107</f>
        <v>0</v>
      </c>
      <c r="BF18" s="568">
        <f ca="1">+Ops!BG107</f>
        <v>0</v>
      </c>
      <c r="BG18" s="568">
        <f ca="1">+Ops!BH107</f>
        <v>0</v>
      </c>
      <c r="BH18" s="568">
        <f ca="1">+Ops!BI107</f>
        <v>0</v>
      </c>
      <c r="BI18" s="568">
        <f ca="1">+Ops!BJ107</f>
        <v>0</v>
      </c>
      <c r="BJ18" s="568">
        <f ca="1">+Ops!BK107</f>
        <v>0</v>
      </c>
      <c r="BK18" s="568">
        <f ca="1">+Ops!BL107</f>
        <v>0</v>
      </c>
      <c r="BL18" s="568">
        <f ca="1">+Ops!BM107</f>
        <v>0</v>
      </c>
      <c r="BM18" s="568">
        <f ca="1">+Ops!BN107</f>
        <v>0</v>
      </c>
      <c r="BN18" s="568">
        <f ca="1">+Ops!BO107</f>
        <v>0</v>
      </c>
      <c r="BO18" s="568">
        <f ca="1">+Ops!BP107</f>
        <v>0</v>
      </c>
      <c r="BP18" s="568">
        <f ca="1">+Ops!BQ107</f>
        <v>0</v>
      </c>
      <c r="BQ18" s="568">
        <f ca="1">+Ops!BR107</f>
        <v>0</v>
      </c>
      <c r="BR18" s="568">
        <f ca="1">+Ops!BS107</f>
        <v>0</v>
      </c>
      <c r="BS18" s="568">
        <f ca="1">+Ops!BT107</f>
        <v>0</v>
      </c>
      <c r="BT18" s="568">
        <f ca="1">+Ops!BU107</f>
        <v>0</v>
      </c>
      <c r="BU18" s="568">
        <f ca="1">+Ops!BV107</f>
        <v>0</v>
      </c>
      <c r="BV18" s="568">
        <f ca="1">+Ops!BW107</f>
        <v>0</v>
      </c>
      <c r="BW18" s="568">
        <f ca="1">+Ops!BX107</f>
        <v>0</v>
      </c>
      <c r="BX18" s="568">
        <f ca="1">+Ops!BY107</f>
        <v>0</v>
      </c>
      <c r="BY18" s="568">
        <f ca="1">+Ops!BZ107</f>
        <v>0</v>
      </c>
      <c r="BZ18" s="568">
        <f ca="1">+Ops!CA107</f>
        <v>0</v>
      </c>
      <c r="CA18" s="568">
        <f ca="1">+Ops!CB107</f>
        <v>0</v>
      </c>
      <c r="CB18" s="568">
        <f ca="1">+Ops!CC107</f>
        <v>0</v>
      </c>
      <c r="CC18" s="568">
        <f ca="1">+Ops!CD107</f>
        <v>0</v>
      </c>
      <c r="CD18" s="568">
        <f ca="1">+Ops!CE107</f>
        <v>0</v>
      </c>
      <c r="CE18" s="568">
        <f ca="1">+Ops!CF107</f>
        <v>0</v>
      </c>
      <c r="CF18" s="568">
        <f ca="1">+Ops!CG107</f>
        <v>0</v>
      </c>
      <c r="CG18" s="568">
        <f ca="1">+Ops!CH107</f>
        <v>0</v>
      </c>
      <c r="CH18" s="568">
        <f ca="1">+Ops!CI107</f>
        <v>0</v>
      </c>
      <c r="CI18" s="568">
        <f ca="1">+Ops!CJ107</f>
        <v>0</v>
      </c>
      <c r="CJ18" s="568">
        <f ca="1">+Ops!CK107</f>
        <v>0</v>
      </c>
      <c r="CK18" s="568">
        <f ca="1">+Ops!CL107</f>
        <v>0</v>
      </c>
      <c r="CL18" s="568">
        <f ca="1">+Ops!CM107</f>
        <v>0</v>
      </c>
      <c r="CM18" s="568">
        <f ca="1">+Ops!CN107</f>
        <v>0</v>
      </c>
      <c r="CN18" s="568">
        <f ca="1">+Ops!CO107</f>
        <v>0</v>
      </c>
      <c r="CO18" s="568">
        <f ca="1">+Ops!CP107</f>
        <v>0</v>
      </c>
      <c r="CP18" s="568">
        <f ca="1">+Ops!CQ107</f>
        <v>0</v>
      </c>
      <c r="CQ18" s="568">
        <f ca="1">+Ops!CR107</f>
        <v>0</v>
      </c>
      <c r="CR18" s="568">
        <f ca="1">+Ops!CS107</f>
        <v>0</v>
      </c>
      <c r="CS18" s="568">
        <f ca="1">+Ops!CT107</f>
        <v>0</v>
      </c>
      <c r="CT18" s="568">
        <f ca="1">+Ops!CU107</f>
        <v>0</v>
      </c>
      <c r="CU18" s="568">
        <f ca="1">+Ops!CV107</f>
        <v>0</v>
      </c>
      <c r="CV18" s="568">
        <f ca="1">+Ops!CW107</f>
        <v>0</v>
      </c>
      <c r="CW18" s="568">
        <f ca="1">+Ops!CX107</f>
        <v>0</v>
      </c>
      <c r="CX18" s="568">
        <f ca="1">+Ops!CY107</f>
        <v>0</v>
      </c>
      <c r="CY18" s="568">
        <f ca="1">+Ops!CZ107</f>
        <v>0</v>
      </c>
      <c r="CZ18" s="568">
        <f ca="1">+Ops!DA107</f>
        <v>0</v>
      </c>
      <c r="DA18" s="568">
        <f ca="1">+Ops!DB107</f>
        <v>0</v>
      </c>
      <c r="DB18" s="568">
        <f ca="1">+Ops!DC107</f>
        <v>0</v>
      </c>
      <c r="DC18" s="568">
        <f ca="1">+Ops!DD107</f>
        <v>0</v>
      </c>
      <c r="DD18" s="568">
        <f ca="1">+Ops!DE107</f>
        <v>0</v>
      </c>
      <c r="DE18" s="568">
        <f ca="1">+Ops!DF107</f>
        <v>0</v>
      </c>
      <c r="DF18" s="568">
        <f ca="1">+Ops!DG107</f>
        <v>0</v>
      </c>
      <c r="DG18" s="568">
        <f ca="1">+Ops!DH107</f>
        <v>0</v>
      </c>
      <c r="DH18" s="568">
        <f ca="1">+Ops!DI107</f>
        <v>0</v>
      </c>
      <c r="DI18" s="568">
        <f ca="1">+Ops!DJ107</f>
        <v>0</v>
      </c>
      <c r="DJ18" s="568">
        <f ca="1">+Ops!DK107</f>
        <v>0</v>
      </c>
      <c r="DK18" s="568">
        <f ca="1">+Ops!DL107</f>
        <v>0</v>
      </c>
      <c r="DL18" s="568">
        <f ca="1">+Ops!DM107</f>
        <v>0</v>
      </c>
      <c r="DM18" s="568">
        <f ca="1">+Ops!DN107</f>
        <v>0</v>
      </c>
      <c r="DN18" s="568">
        <f ca="1">+Ops!DO107</f>
        <v>0</v>
      </c>
      <c r="DO18" s="568">
        <f ca="1">+Ops!DP107</f>
        <v>0</v>
      </c>
      <c r="DP18" s="568">
        <f ca="1">+Ops!DQ107</f>
        <v>0</v>
      </c>
      <c r="DQ18" s="568">
        <f ca="1">+Ops!DR107</f>
        <v>0</v>
      </c>
      <c r="DR18" s="568">
        <f ca="1">+Ops!DS107</f>
        <v>0</v>
      </c>
      <c r="DS18" s="569">
        <f ca="1">+Ops!DT107</f>
        <v>0</v>
      </c>
    </row>
    <row r="19" spans="1:123" ht="14.25" customHeight="1" x14ac:dyDescent="0.15">
      <c r="A19" s="562" t="str">
        <f>+Input!C103</f>
        <v>Placeholder</v>
      </c>
      <c r="B19" s="243" t="str">
        <f t="shared" si="9"/>
        <v>[EUR]</v>
      </c>
      <c r="C19" s="95"/>
      <c r="D19" s="567">
        <f ca="1">+Ops!E108</f>
        <v>0</v>
      </c>
      <c r="E19" s="568">
        <f ca="1">+Ops!F108</f>
        <v>0</v>
      </c>
      <c r="F19" s="568">
        <f ca="1">+Ops!G108</f>
        <v>0</v>
      </c>
      <c r="G19" s="568">
        <f ca="1">+Ops!H108</f>
        <v>0</v>
      </c>
      <c r="H19" s="568">
        <f ca="1">+Ops!I108</f>
        <v>0</v>
      </c>
      <c r="I19" s="568">
        <f ca="1">+Ops!J108</f>
        <v>0</v>
      </c>
      <c r="J19" s="568">
        <f ca="1">+Ops!K108</f>
        <v>0</v>
      </c>
      <c r="K19" s="568">
        <f ca="1">+Ops!L108</f>
        <v>0</v>
      </c>
      <c r="L19" s="568">
        <f ca="1">+Ops!M108</f>
        <v>0</v>
      </c>
      <c r="M19" s="568">
        <f ca="1">+Ops!N108</f>
        <v>0</v>
      </c>
      <c r="N19" s="568">
        <f ca="1">+Ops!O108</f>
        <v>0</v>
      </c>
      <c r="O19" s="568">
        <f ca="1">+Ops!P108</f>
        <v>0</v>
      </c>
      <c r="P19" s="568">
        <f ca="1">+Ops!Q108</f>
        <v>0</v>
      </c>
      <c r="Q19" s="568">
        <f ca="1">+Ops!R108</f>
        <v>0</v>
      </c>
      <c r="R19" s="568">
        <f ca="1">+Ops!S108</f>
        <v>0</v>
      </c>
      <c r="S19" s="568">
        <f ca="1">+Ops!T108</f>
        <v>0</v>
      </c>
      <c r="T19" s="568">
        <f ca="1">+Ops!U108</f>
        <v>0</v>
      </c>
      <c r="U19" s="568">
        <f ca="1">+Ops!V108</f>
        <v>0</v>
      </c>
      <c r="V19" s="568">
        <f ca="1">+Ops!W108</f>
        <v>0</v>
      </c>
      <c r="W19" s="568">
        <f ca="1">+Ops!X108</f>
        <v>0</v>
      </c>
      <c r="X19" s="568">
        <f ca="1">+Ops!Y108</f>
        <v>0</v>
      </c>
      <c r="Y19" s="568">
        <f ca="1">+Ops!Z108</f>
        <v>0</v>
      </c>
      <c r="Z19" s="568">
        <f ca="1">+Ops!AA108</f>
        <v>0</v>
      </c>
      <c r="AA19" s="568">
        <f ca="1">+Ops!AB108</f>
        <v>0</v>
      </c>
      <c r="AB19" s="568">
        <f ca="1">+Ops!AC108</f>
        <v>0</v>
      </c>
      <c r="AC19" s="568">
        <f ca="1">+Ops!AD108</f>
        <v>0</v>
      </c>
      <c r="AD19" s="568">
        <f ca="1">+Ops!AE108</f>
        <v>0</v>
      </c>
      <c r="AE19" s="568">
        <f ca="1">+Ops!AF108</f>
        <v>0</v>
      </c>
      <c r="AF19" s="568">
        <f ca="1">+Ops!AG108</f>
        <v>0</v>
      </c>
      <c r="AG19" s="568">
        <f ca="1">+Ops!AH108</f>
        <v>0</v>
      </c>
      <c r="AH19" s="568">
        <f ca="1">+Ops!AI108</f>
        <v>0</v>
      </c>
      <c r="AI19" s="568">
        <f ca="1">+Ops!AJ108</f>
        <v>0</v>
      </c>
      <c r="AJ19" s="568">
        <f ca="1">+Ops!AK108</f>
        <v>0</v>
      </c>
      <c r="AK19" s="568">
        <f ca="1">+Ops!AL108</f>
        <v>0</v>
      </c>
      <c r="AL19" s="568">
        <f ca="1">+Ops!AM108</f>
        <v>0</v>
      </c>
      <c r="AM19" s="568">
        <f ca="1">+Ops!AN108</f>
        <v>0</v>
      </c>
      <c r="AN19" s="568">
        <f ca="1">+Ops!AO108</f>
        <v>0</v>
      </c>
      <c r="AO19" s="568">
        <f ca="1">+Ops!AP108</f>
        <v>0</v>
      </c>
      <c r="AP19" s="568">
        <f ca="1">+Ops!AQ108</f>
        <v>0</v>
      </c>
      <c r="AQ19" s="568">
        <f ca="1">+Ops!AR108</f>
        <v>0</v>
      </c>
      <c r="AR19" s="568">
        <f ca="1">+Ops!AS108</f>
        <v>0</v>
      </c>
      <c r="AS19" s="568">
        <f ca="1">+Ops!AT108</f>
        <v>0</v>
      </c>
      <c r="AT19" s="568">
        <f ca="1">+Ops!AU108</f>
        <v>0</v>
      </c>
      <c r="AU19" s="568">
        <f ca="1">+Ops!AV108</f>
        <v>0</v>
      </c>
      <c r="AV19" s="568">
        <f ca="1">+Ops!AW108</f>
        <v>0</v>
      </c>
      <c r="AW19" s="568">
        <f ca="1">+Ops!AX108</f>
        <v>0</v>
      </c>
      <c r="AX19" s="568">
        <f ca="1">+Ops!AY108</f>
        <v>0</v>
      </c>
      <c r="AY19" s="568">
        <f ca="1">+Ops!AZ108</f>
        <v>0</v>
      </c>
      <c r="AZ19" s="568">
        <f ca="1">+Ops!BA108</f>
        <v>0</v>
      </c>
      <c r="BA19" s="568">
        <f ca="1">+Ops!BB108</f>
        <v>0</v>
      </c>
      <c r="BB19" s="568">
        <f ca="1">+Ops!BC108</f>
        <v>0</v>
      </c>
      <c r="BC19" s="568">
        <f ca="1">+Ops!BD108</f>
        <v>0</v>
      </c>
      <c r="BD19" s="568">
        <f ca="1">+Ops!BE108</f>
        <v>0</v>
      </c>
      <c r="BE19" s="568">
        <f ca="1">+Ops!BF108</f>
        <v>0</v>
      </c>
      <c r="BF19" s="568">
        <f ca="1">+Ops!BG108</f>
        <v>0</v>
      </c>
      <c r="BG19" s="568">
        <f ca="1">+Ops!BH108</f>
        <v>0</v>
      </c>
      <c r="BH19" s="568">
        <f ca="1">+Ops!BI108</f>
        <v>0</v>
      </c>
      <c r="BI19" s="568">
        <f ca="1">+Ops!BJ108</f>
        <v>0</v>
      </c>
      <c r="BJ19" s="568">
        <f ca="1">+Ops!BK108</f>
        <v>0</v>
      </c>
      <c r="BK19" s="568">
        <f ca="1">+Ops!BL108</f>
        <v>0</v>
      </c>
      <c r="BL19" s="568">
        <f ca="1">+Ops!BM108</f>
        <v>0</v>
      </c>
      <c r="BM19" s="568">
        <f ca="1">+Ops!BN108</f>
        <v>0</v>
      </c>
      <c r="BN19" s="568">
        <f ca="1">+Ops!BO108</f>
        <v>0</v>
      </c>
      <c r="BO19" s="568">
        <f ca="1">+Ops!BP108</f>
        <v>0</v>
      </c>
      <c r="BP19" s="568">
        <f ca="1">+Ops!BQ108</f>
        <v>0</v>
      </c>
      <c r="BQ19" s="568">
        <f ca="1">+Ops!BR108</f>
        <v>0</v>
      </c>
      <c r="BR19" s="568">
        <f ca="1">+Ops!BS108</f>
        <v>0</v>
      </c>
      <c r="BS19" s="568">
        <f ca="1">+Ops!BT108</f>
        <v>0</v>
      </c>
      <c r="BT19" s="568">
        <f ca="1">+Ops!BU108</f>
        <v>0</v>
      </c>
      <c r="BU19" s="568">
        <f ca="1">+Ops!BV108</f>
        <v>0</v>
      </c>
      <c r="BV19" s="568">
        <f ca="1">+Ops!BW108</f>
        <v>0</v>
      </c>
      <c r="BW19" s="568">
        <f ca="1">+Ops!BX108</f>
        <v>0</v>
      </c>
      <c r="BX19" s="568">
        <f ca="1">+Ops!BY108</f>
        <v>0</v>
      </c>
      <c r="BY19" s="568">
        <f ca="1">+Ops!BZ108</f>
        <v>0</v>
      </c>
      <c r="BZ19" s="568">
        <f ca="1">+Ops!CA108</f>
        <v>0</v>
      </c>
      <c r="CA19" s="568">
        <f ca="1">+Ops!CB108</f>
        <v>0</v>
      </c>
      <c r="CB19" s="568">
        <f ca="1">+Ops!CC108</f>
        <v>0</v>
      </c>
      <c r="CC19" s="568">
        <f ca="1">+Ops!CD108</f>
        <v>0</v>
      </c>
      <c r="CD19" s="568">
        <f ca="1">+Ops!CE108</f>
        <v>0</v>
      </c>
      <c r="CE19" s="568">
        <f ca="1">+Ops!CF108</f>
        <v>0</v>
      </c>
      <c r="CF19" s="568">
        <f ca="1">+Ops!CG108</f>
        <v>0</v>
      </c>
      <c r="CG19" s="568">
        <f ca="1">+Ops!CH108</f>
        <v>0</v>
      </c>
      <c r="CH19" s="568">
        <f ca="1">+Ops!CI108</f>
        <v>0</v>
      </c>
      <c r="CI19" s="568">
        <f ca="1">+Ops!CJ108</f>
        <v>0</v>
      </c>
      <c r="CJ19" s="568">
        <f ca="1">+Ops!CK108</f>
        <v>0</v>
      </c>
      <c r="CK19" s="568">
        <f ca="1">+Ops!CL108</f>
        <v>0</v>
      </c>
      <c r="CL19" s="568">
        <f ca="1">+Ops!CM108</f>
        <v>0</v>
      </c>
      <c r="CM19" s="568">
        <f ca="1">+Ops!CN108</f>
        <v>0</v>
      </c>
      <c r="CN19" s="568">
        <f ca="1">+Ops!CO108</f>
        <v>0</v>
      </c>
      <c r="CO19" s="568">
        <f ca="1">+Ops!CP108</f>
        <v>0</v>
      </c>
      <c r="CP19" s="568">
        <f ca="1">+Ops!CQ108</f>
        <v>0</v>
      </c>
      <c r="CQ19" s="568">
        <f ca="1">+Ops!CR108</f>
        <v>0</v>
      </c>
      <c r="CR19" s="568">
        <f ca="1">+Ops!CS108</f>
        <v>0</v>
      </c>
      <c r="CS19" s="568">
        <f ca="1">+Ops!CT108</f>
        <v>0</v>
      </c>
      <c r="CT19" s="568">
        <f ca="1">+Ops!CU108</f>
        <v>0</v>
      </c>
      <c r="CU19" s="568">
        <f ca="1">+Ops!CV108</f>
        <v>0</v>
      </c>
      <c r="CV19" s="568">
        <f ca="1">+Ops!CW108</f>
        <v>0</v>
      </c>
      <c r="CW19" s="568">
        <f ca="1">+Ops!CX108</f>
        <v>0</v>
      </c>
      <c r="CX19" s="568">
        <f ca="1">+Ops!CY108</f>
        <v>0</v>
      </c>
      <c r="CY19" s="568">
        <f ca="1">+Ops!CZ108</f>
        <v>0</v>
      </c>
      <c r="CZ19" s="568">
        <f ca="1">+Ops!DA108</f>
        <v>0</v>
      </c>
      <c r="DA19" s="568">
        <f ca="1">+Ops!DB108</f>
        <v>0</v>
      </c>
      <c r="DB19" s="568">
        <f ca="1">+Ops!DC108</f>
        <v>0</v>
      </c>
      <c r="DC19" s="568">
        <f ca="1">+Ops!DD108</f>
        <v>0</v>
      </c>
      <c r="DD19" s="568">
        <f ca="1">+Ops!DE108</f>
        <v>0</v>
      </c>
      <c r="DE19" s="568">
        <f ca="1">+Ops!DF108</f>
        <v>0</v>
      </c>
      <c r="DF19" s="568">
        <f ca="1">+Ops!DG108</f>
        <v>0</v>
      </c>
      <c r="DG19" s="568">
        <f ca="1">+Ops!DH108</f>
        <v>0</v>
      </c>
      <c r="DH19" s="568">
        <f ca="1">+Ops!DI108</f>
        <v>0</v>
      </c>
      <c r="DI19" s="568">
        <f ca="1">+Ops!DJ108</f>
        <v>0</v>
      </c>
      <c r="DJ19" s="568">
        <f ca="1">+Ops!DK108</f>
        <v>0</v>
      </c>
      <c r="DK19" s="568">
        <f ca="1">+Ops!DL108</f>
        <v>0</v>
      </c>
      <c r="DL19" s="568">
        <f ca="1">+Ops!DM108</f>
        <v>0</v>
      </c>
      <c r="DM19" s="568">
        <f ca="1">+Ops!DN108</f>
        <v>0</v>
      </c>
      <c r="DN19" s="568">
        <f ca="1">+Ops!DO108</f>
        <v>0</v>
      </c>
      <c r="DO19" s="568">
        <f ca="1">+Ops!DP108</f>
        <v>0</v>
      </c>
      <c r="DP19" s="568">
        <f ca="1">+Ops!DQ108</f>
        <v>0</v>
      </c>
      <c r="DQ19" s="568">
        <f ca="1">+Ops!DR108</f>
        <v>0</v>
      </c>
      <c r="DR19" s="568">
        <f ca="1">+Ops!DS108</f>
        <v>0</v>
      </c>
      <c r="DS19" s="569">
        <f ca="1">+Ops!DT108</f>
        <v>0</v>
      </c>
    </row>
    <row r="20" spans="1:123" ht="14.25" customHeight="1" x14ac:dyDescent="0.15">
      <c r="A20" s="562" t="str">
        <f>+Input!C104</f>
        <v>Placeholder</v>
      </c>
      <c r="B20" s="243" t="str">
        <f t="shared" si="9"/>
        <v>[EUR]</v>
      </c>
      <c r="C20" s="95"/>
      <c r="D20" s="567">
        <f ca="1">+Ops!E109</f>
        <v>0</v>
      </c>
      <c r="E20" s="568">
        <f ca="1">+Ops!F109</f>
        <v>0</v>
      </c>
      <c r="F20" s="568">
        <f ca="1">+Ops!G109</f>
        <v>0</v>
      </c>
      <c r="G20" s="568">
        <f ca="1">+Ops!H109</f>
        <v>0</v>
      </c>
      <c r="H20" s="568">
        <f ca="1">+Ops!I109</f>
        <v>0</v>
      </c>
      <c r="I20" s="568">
        <f ca="1">+Ops!J109</f>
        <v>0</v>
      </c>
      <c r="J20" s="568">
        <f ca="1">+Ops!K109</f>
        <v>0</v>
      </c>
      <c r="K20" s="568">
        <f ca="1">+Ops!L109</f>
        <v>0</v>
      </c>
      <c r="L20" s="568">
        <f ca="1">+Ops!M109</f>
        <v>0</v>
      </c>
      <c r="M20" s="568">
        <f ca="1">+Ops!N109</f>
        <v>0</v>
      </c>
      <c r="N20" s="568">
        <f ca="1">+Ops!O109</f>
        <v>0</v>
      </c>
      <c r="O20" s="568">
        <f ca="1">+Ops!P109</f>
        <v>0</v>
      </c>
      <c r="P20" s="568">
        <f ca="1">+Ops!Q109</f>
        <v>0</v>
      </c>
      <c r="Q20" s="568">
        <f ca="1">+Ops!R109</f>
        <v>0</v>
      </c>
      <c r="R20" s="568">
        <f ca="1">+Ops!S109</f>
        <v>0</v>
      </c>
      <c r="S20" s="568">
        <f ca="1">+Ops!T109</f>
        <v>0</v>
      </c>
      <c r="T20" s="568">
        <f ca="1">+Ops!U109</f>
        <v>0</v>
      </c>
      <c r="U20" s="568">
        <f ca="1">+Ops!V109</f>
        <v>0</v>
      </c>
      <c r="V20" s="568">
        <f ca="1">+Ops!W109</f>
        <v>0</v>
      </c>
      <c r="W20" s="568">
        <f ca="1">+Ops!X109</f>
        <v>0</v>
      </c>
      <c r="X20" s="568">
        <f ca="1">+Ops!Y109</f>
        <v>0</v>
      </c>
      <c r="Y20" s="568">
        <f ca="1">+Ops!Z109</f>
        <v>0</v>
      </c>
      <c r="Z20" s="568">
        <f ca="1">+Ops!AA109</f>
        <v>0</v>
      </c>
      <c r="AA20" s="568">
        <f ca="1">+Ops!AB109</f>
        <v>0</v>
      </c>
      <c r="AB20" s="568">
        <f ca="1">+Ops!AC109</f>
        <v>0</v>
      </c>
      <c r="AC20" s="568">
        <f ca="1">+Ops!AD109</f>
        <v>0</v>
      </c>
      <c r="AD20" s="568">
        <f ca="1">+Ops!AE109</f>
        <v>0</v>
      </c>
      <c r="AE20" s="568">
        <f ca="1">+Ops!AF109</f>
        <v>0</v>
      </c>
      <c r="AF20" s="568">
        <f ca="1">+Ops!AG109</f>
        <v>0</v>
      </c>
      <c r="AG20" s="568">
        <f ca="1">+Ops!AH109</f>
        <v>0</v>
      </c>
      <c r="AH20" s="568">
        <f ca="1">+Ops!AI109</f>
        <v>0</v>
      </c>
      <c r="AI20" s="568">
        <f ca="1">+Ops!AJ109</f>
        <v>0</v>
      </c>
      <c r="AJ20" s="568">
        <f ca="1">+Ops!AK109</f>
        <v>0</v>
      </c>
      <c r="AK20" s="568">
        <f ca="1">+Ops!AL109</f>
        <v>0</v>
      </c>
      <c r="AL20" s="568">
        <f ca="1">+Ops!AM109</f>
        <v>0</v>
      </c>
      <c r="AM20" s="568">
        <f ca="1">+Ops!AN109</f>
        <v>0</v>
      </c>
      <c r="AN20" s="568">
        <f ca="1">+Ops!AO109</f>
        <v>0</v>
      </c>
      <c r="AO20" s="568">
        <f ca="1">+Ops!AP109</f>
        <v>0</v>
      </c>
      <c r="AP20" s="568">
        <f ca="1">+Ops!AQ109</f>
        <v>0</v>
      </c>
      <c r="AQ20" s="568">
        <f ca="1">+Ops!AR109</f>
        <v>0</v>
      </c>
      <c r="AR20" s="568">
        <f ca="1">+Ops!AS109</f>
        <v>0</v>
      </c>
      <c r="AS20" s="568">
        <f ca="1">+Ops!AT109</f>
        <v>0</v>
      </c>
      <c r="AT20" s="568">
        <f ca="1">+Ops!AU109</f>
        <v>0</v>
      </c>
      <c r="AU20" s="568">
        <f ca="1">+Ops!AV109</f>
        <v>0</v>
      </c>
      <c r="AV20" s="568">
        <f ca="1">+Ops!AW109</f>
        <v>0</v>
      </c>
      <c r="AW20" s="568">
        <f ca="1">+Ops!AX109</f>
        <v>0</v>
      </c>
      <c r="AX20" s="568">
        <f ca="1">+Ops!AY109</f>
        <v>0</v>
      </c>
      <c r="AY20" s="568">
        <f ca="1">+Ops!AZ109</f>
        <v>0</v>
      </c>
      <c r="AZ20" s="568">
        <f ca="1">+Ops!BA109</f>
        <v>0</v>
      </c>
      <c r="BA20" s="568">
        <f ca="1">+Ops!BB109</f>
        <v>0</v>
      </c>
      <c r="BB20" s="568">
        <f ca="1">+Ops!BC109</f>
        <v>0</v>
      </c>
      <c r="BC20" s="568">
        <f ca="1">+Ops!BD109</f>
        <v>0</v>
      </c>
      <c r="BD20" s="568">
        <f ca="1">+Ops!BE109</f>
        <v>0</v>
      </c>
      <c r="BE20" s="568">
        <f ca="1">+Ops!BF109</f>
        <v>0</v>
      </c>
      <c r="BF20" s="568">
        <f ca="1">+Ops!BG109</f>
        <v>0</v>
      </c>
      <c r="BG20" s="568">
        <f ca="1">+Ops!BH109</f>
        <v>0</v>
      </c>
      <c r="BH20" s="568">
        <f ca="1">+Ops!BI109</f>
        <v>0</v>
      </c>
      <c r="BI20" s="568">
        <f ca="1">+Ops!BJ109</f>
        <v>0</v>
      </c>
      <c r="BJ20" s="568">
        <f ca="1">+Ops!BK109</f>
        <v>0</v>
      </c>
      <c r="BK20" s="568">
        <f ca="1">+Ops!BL109</f>
        <v>0</v>
      </c>
      <c r="BL20" s="568">
        <f ca="1">+Ops!BM109</f>
        <v>0</v>
      </c>
      <c r="BM20" s="568">
        <f ca="1">+Ops!BN109</f>
        <v>0</v>
      </c>
      <c r="BN20" s="568">
        <f ca="1">+Ops!BO109</f>
        <v>0</v>
      </c>
      <c r="BO20" s="568">
        <f ca="1">+Ops!BP109</f>
        <v>0</v>
      </c>
      <c r="BP20" s="568">
        <f ca="1">+Ops!BQ109</f>
        <v>0</v>
      </c>
      <c r="BQ20" s="568">
        <f ca="1">+Ops!BR109</f>
        <v>0</v>
      </c>
      <c r="BR20" s="568">
        <f ca="1">+Ops!BS109</f>
        <v>0</v>
      </c>
      <c r="BS20" s="568">
        <f ca="1">+Ops!BT109</f>
        <v>0</v>
      </c>
      <c r="BT20" s="568">
        <f ca="1">+Ops!BU109</f>
        <v>0</v>
      </c>
      <c r="BU20" s="568">
        <f ca="1">+Ops!BV109</f>
        <v>0</v>
      </c>
      <c r="BV20" s="568">
        <f ca="1">+Ops!BW109</f>
        <v>0</v>
      </c>
      <c r="BW20" s="568">
        <f ca="1">+Ops!BX109</f>
        <v>0</v>
      </c>
      <c r="BX20" s="568">
        <f ca="1">+Ops!BY109</f>
        <v>0</v>
      </c>
      <c r="BY20" s="568">
        <f ca="1">+Ops!BZ109</f>
        <v>0</v>
      </c>
      <c r="BZ20" s="568">
        <f ca="1">+Ops!CA109</f>
        <v>0</v>
      </c>
      <c r="CA20" s="568">
        <f ca="1">+Ops!CB109</f>
        <v>0</v>
      </c>
      <c r="CB20" s="568">
        <f ca="1">+Ops!CC109</f>
        <v>0</v>
      </c>
      <c r="CC20" s="568">
        <f ca="1">+Ops!CD109</f>
        <v>0</v>
      </c>
      <c r="CD20" s="568">
        <f ca="1">+Ops!CE109</f>
        <v>0</v>
      </c>
      <c r="CE20" s="568">
        <f ca="1">+Ops!CF109</f>
        <v>0</v>
      </c>
      <c r="CF20" s="568">
        <f ca="1">+Ops!CG109</f>
        <v>0</v>
      </c>
      <c r="CG20" s="568">
        <f ca="1">+Ops!CH109</f>
        <v>0</v>
      </c>
      <c r="CH20" s="568">
        <f ca="1">+Ops!CI109</f>
        <v>0</v>
      </c>
      <c r="CI20" s="568">
        <f ca="1">+Ops!CJ109</f>
        <v>0</v>
      </c>
      <c r="CJ20" s="568">
        <f ca="1">+Ops!CK109</f>
        <v>0</v>
      </c>
      <c r="CK20" s="568">
        <f ca="1">+Ops!CL109</f>
        <v>0</v>
      </c>
      <c r="CL20" s="568">
        <f ca="1">+Ops!CM109</f>
        <v>0</v>
      </c>
      <c r="CM20" s="568">
        <f ca="1">+Ops!CN109</f>
        <v>0</v>
      </c>
      <c r="CN20" s="568">
        <f ca="1">+Ops!CO109</f>
        <v>0</v>
      </c>
      <c r="CO20" s="568">
        <f ca="1">+Ops!CP109</f>
        <v>0</v>
      </c>
      <c r="CP20" s="568">
        <f ca="1">+Ops!CQ109</f>
        <v>0</v>
      </c>
      <c r="CQ20" s="568">
        <f ca="1">+Ops!CR109</f>
        <v>0</v>
      </c>
      <c r="CR20" s="568">
        <f ca="1">+Ops!CS109</f>
        <v>0</v>
      </c>
      <c r="CS20" s="568">
        <f ca="1">+Ops!CT109</f>
        <v>0</v>
      </c>
      <c r="CT20" s="568">
        <f ca="1">+Ops!CU109</f>
        <v>0</v>
      </c>
      <c r="CU20" s="568">
        <f ca="1">+Ops!CV109</f>
        <v>0</v>
      </c>
      <c r="CV20" s="568">
        <f ca="1">+Ops!CW109</f>
        <v>0</v>
      </c>
      <c r="CW20" s="568">
        <f ca="1">+Ops!CX109</f>
        <v>0</v>
      </c>
      <c r="CX20" s="568">
        <f ca="1">+Ops!CY109</f>
        <v>0</v>
      </c>
      <c r="CY20" s="568">
        <f ca="1">+Ops!CZ109</f>
        <v>0</v>
      </c>
      <c r="CZ20" s="568">
        <f ca="1">+Ops!DA109</f>
        <v>0</v>
      </c>
      <c r="DA20" s="568">
        <f ca="1">+Ops!DB109</f>
        <v>0</v>
      </c>
      <c r="DB20" s="568">
        <f ca="1">+Ops!DC109</f>
        <v>0</v>
      </c>
      <c r="DC20" s="568">
        <f ca="1">+Ops!DD109</f>
        <v>0</v>
      </c>
      <c r="DD20" s="568">
        <f ca="1">+Ops!DE109</f>
        <v>0</v>
      </c>
      <c r="DE20" s="568">
        <f ca="1">+Ops!DF109</f>
        <v>0</v>
      </c>
      <c r="DF20" s="568">
        <f ca="1">+Ops!DG109</f>
        <v>0</v>
      </c>
      <c r="DG20" s="568">
        <f ca="1">+Ops!DH109</f>
        <v>0</v>
      </c>
      <c r="DH20" s="568">
        <f ca="1">+Ops!DI109</f>
        <v>0</v>
      </c>
      <c r="DI20" s="568">
        <f ca="1">+Ops!DJ109</f>
        <v>0</v>
      </c>
      <c r="DJ20" s="568">
        <f ca="1">+Ops!DK109</f>
        <v>0</v>
      </c>
      <c r="DK20" s="568">
        <f ca="1">+Ops!DL109</f>
        <v>0</v>
      </c>
      <c r="DL20" s="568">
        <f ca="1">+Ops!DM109</f>
        <v>0</v>
      </c>
      <c r="DM20" s="568">
        <f ca="1">+Ops!DN109</f>
        <v>0</v>
      </c>
      <c r="DN20" s="568">
        <f ca="1">+Ops!DO109</f>
        <v>0</v>
      </c>
      <c r="DO20" s="568">
        <f ca="1">+Ops!DP109</f>
        <v>0</v>
      </c>
      <c r="DP20" s="568">
        <f ca="1">+Ops!DQ109</f>
        <v>0</v>
      </c>
      <c r="DQ20" s="568">
        <f ca="1">+Ops!DR109</f>
        <v>0</v>
      </c>
      <c r="DR20" s="568">
        <f ca="1">+Ops!DS109</f>
        <v>0</v>
      </c>
      <c r="DS20" s="569">
        <f ca="1">+Ops!DT109</f>
        <v>0</v>
      </c>
    </row>
    <row r="21" spans="1:123" ht="14.25" customHeight="1" x14ac:dyDescent="0.15">
      <c r="A21" s="562" t="str">
        <f>+Input!C105</f>
        <v>Placeholder</v>
      </c>
      <c r="B21" s="243" t="str">
        <f t="shared" si="9"/>
        <v>[EUR]</v>
      </c>
      <c r="C21" s="95"/>
      <c r="D21" s="567">
        <f ca="1">+Ops!E110</f>
        <v>0</v>
      </c>
      <c r="E21" s="568">
        <f ca="1">+Ops!F110</f>
        <v>0</v>
      </c>
      <c r="F21" s="568">
        <f ca="1">+Ops!G110</f>
        <v>0</v>
      </c>
      <c r="G21" s="568">
        <f ca="1">+Ops!H110</f>
        <v>0</v>
      </c>
      <c r="H21" s="568">
        <f ca="1">+Ops!I110</f>
        <v>0</v>
      </c>
      <c r="I21" s="568">
        <f ca="1">+Ops!J110</f>
        <v>0</v>
      </c>
      <c r="J21" s="568">
        <f ca="1">+Ops!K110</f>
        <v>0</v>
      </c>
      <c r="K21" s="568">
        <f ca="1">+Ops!L110</f>
        <v>0</v>
      </c>
      <c r="L21" s="568">
        <f ca="1">+Ops!M110</f>
        <v>0</v>
      </c>
      <c r="M21" s="568">
        <f ca="1">+Ops!N110</f>
        <v>0</v>
      </c>
      <c r="N21" s="568">
        <f ca="1">+Ops!O110</f>
        <v>0</v>
      </c>
      <c r="O21" s="568">
        <f ca="1">+Ops!P110</f>
        <v>0</v>
      </c>
      <c r="P21" s="568">
        <f ca="1">+Ops!Q110</f>
        <v>0</v>
      </c>
      <c r="Q21" s="568">
        <f ca="1">+Ops!R110</f>
        <v>0</v>
      </c>
      <c r="R21" s="568">
        <f ca="1">+Ops!S110</f>
        <v>0</v>
      </c>
      <c r="S21" s="568">
        <f ca="1">+Ops!T110</f>
        <v>0</v>
      </c>
      <c r="T21" s="568">
        <f ca="1">+Ops!U110</f>
        <v>0</v>
      </c>
      <c r="U21" s="568">
        <f ca="1">+Ops!V110</f>
        <v>0</v>
      </c>
      <c r="V21" s="568">
        <f ca="1">+Ops!W110</f>
        <v>0</v>
      </c>
      <c r="W21" s="568">
        <f ca="1">+Ops!X110</f>
        <v>0</v>
      </c>
      <c r="X21" s="568">
        <f ca="1">+Ops!Y110</f>
        <v>0</v>
      </c>
      <c r="Y21" s="568">
        <f ca="1">+Ops!Z110</f>
        <v>0</v>
      </c>
      <c r="Z21" s="568">
        <f ca="1">+Ops!AA110</f>
        <v>0</v>
      </c>
      <c r="AA21" s="568">
        <f ca="1">+Ops!AB110</f>
        <v>0</v>
      </c>
      <c r="AB21" s="568">
        <f ca="1">+Ops!AC110</f>
        <v>0</v>
      </c>
      <c r="AC21" s="568">
        <f ca="1">+Ops!AD110</f>
        <v>0</v>
      </c>
      <c r="AD21" s="568">
        <f ca="1">+Ops!AE110</f>
        <v>0</v>
      </c>
      <c r="AE21" s="568">
        <f ca="1">+Ops!AF110</f>
        <v>0</v>
      </c>
      <c r="AF21" s="568">
        <f ca="1">+Ops!AG110</f>
        <v>0</v>
      </c>
      <c r="AG21" s="568">
        <f ca="1">+Ops!AH110</f>
        <v>0</v>
      </c>
      <c r="AH21" s="568">
        <f ca="1">+Ops!AI110</f>
        <v>0</v>
      </c>
      <c r="AI21" s="568">
        <f ca="1">+Ops!AJ110</f>
        <v>0</v>
      </c>
      <c r="AJ21" s="568">
        <f ca="1">+Ops!AK110</f>
        <v>0</v>
      </c>
      <c r="AK21" s="568">
        <f ca="1">+Ops!AL110</f>
        <v>0</v>
      </c>
      <c r="AL21" s="568">
        <f ca="1">+Ops!AM110</f>
        <v>0</v>
      </c>
      <c r="AM21" s="568">
        <f ca="1">+Ops!AN110</f>
        <v>0</v>
      </c>
      <c r="AN21" s="568">
        <f ca="1">+Ops!AO110</f>
        <v>0</v>
      </c>
      <c r="AO21" s="568">
        <f ca="1">+Ops!AP110</f>
        <v>0</v>
      </c>
      <c r="AP21" s="568">
        <f ca="1">+Ops!AQ110</f>
        <v>0</v>
      </c>
      <c r="AQ21" s="568">
        <f ca="1">+Ops!AR110</f>
        <v>0</v>
      </c>
      <c r="AR21" s="568">
        <f ca="1">+Ops!AS110</f>
        <v>0</v>
      </c>
      <c r="AS21" s="568">
        <f ca="1">+Ops!AT110</f>
        <v>0</v>
      </c>
      <c r="AT21" s="568">
        <f ca="1">+Ops!AU110</f>
        <v>0</v>
      </c>
      <c r="AU21" s="568">
        <f ca="1">+Ops!AV110</f>
        <v>0</v>
      </c>
      <c r="AV21" s="568">
        <f ca="1">+Ops!AW110</f>
        <v>0</v>
      </c>
      <c r="AW21" s="568">
        <f ca="1">+Ops!AX110</f>
        <v>0</v>
      </c>
      <c r="AX21" s="568">
        <f ca="1">+Ops!AY110</f>
        <v>0</v>
      </c>
      <c r="AY21" s="568">
        <f ca="1">+Ops!AZ110</f>
        <v>0</v>
      </c>
      <c r="AZ21" s="568">
        <f ca="1">+Ops!BA110</f>
        <v>0</v>
      </c>
      <c r="BA21" s="568">
        <f ca="1">+Ops!BB110</f>
        <v>0</v>
      </c>
      <c r="BB21" s="568">
        <f ca="1">+Ops!BC110</f>
        <v>0</v>
      </c>
      <c r="BC21" s="568">
        <f ca="1">+Ops!BD110</f>
        <v>0</v>
      </c>
      <c r="BD21" s="568">
        <f ca="1">+Ops!BE110</f>
        <v>0</v>
      </c>
      <c r="BE21" s="568">
        <f ca="1">+Ops!BF110</f>
        <v>0</v>
      </c>
      <c r="BF21" s="568">
        <f ca="1">+Ops!BG110</f>
        <v>0</v>
      </c>
      <c r="BG21" s="568">
        <f ca="1">+Ops!BH110</f>
        <v>0</v>
      </c>
      <c r="BH21" s="568">
        <f ca="1">+Ops!BI110</f>
        <v>0</v>
      </c>
      <c r="BI21" s="568">
        <f ca="1">+Ops!BJ110</f>
        <v>0</v>
      </c>
      <c r="BJ21" s="568">
        <f ca="1">+Ops!BK110</f>
        <v>0</v>
      </c>
      <c r="BK21" s="568">
        <f ca="1">+Ops!BL110</f>
        <v>0</v>
      </c>
      <c r="BL21" s="568">
        <f ca="1">+Ops!BM110</f>
        <v>0</v>
      </c>
      <c r="BM21" s="568">
        <f ca="1">+Ops!BN110</f>
        <v>0</v>
      </c>
      <c r="BN21" s="568">
        <f ca="1">+Ops!BO110</f>
        <v>0</v>
      </c>
      <c r="BO21" s="568">
        <f ca="1">+Ops!BP110</f>
        <v>0</v>
      </c>
      <c r="BP21" s="568">
        <f ca="1">+Ops!BQ110</f>
        <v>0</v>
      </c>
      <c r="BQ21" s="568">
        <f ca="1">+Ops!BR110</f>
        <v>0</v>
      </c>
      <c r="BR21" s="568">
        <f ca="1">+Ops!BS110</f>
        <v>0</v>
      </c>
      <c r="BS21" s="568">
        <f ca="1">+Ops!BT110</f>
        <v>0</v>
      </c>
      <c r="BT21" s="568">
        <f ca="1">+Ops!BU110</f>
        <v>0</v>
      </c>
      <c r="BU21" s="568">
        <f ca="1">+Ops!BV110</f>
        <v>0</v>
      </c>
      <c r="BV21" s="568">
        <f ca="1">+Ops!BW110</f>
        <v>0</v>
      </c>
      <c r="BW21" s="568">
        <f ca="1">+Ops!BX110</f>
        <v>0</v>
      </c>
      <c r="BX21" s="568">
        <f ca="1">+Ops!BY110</f>
        <v>0</v>
      </c>
      <c r="BY21" s="568">
        <f ca="1">+Ops!BZ110</f>
        <v>0</v>
      </c>
      <c r="BZ21" s="568">
        <f ca="1">+Ops!CA110</f>
        <v>0</v>
      </c>
      <c r="CA21" s="568">
        <f ca="1">+Ops!CB110</f>
        <v>0</v>
      </c>
      <c r="CB21" s="568">
        <f ca="1">+Ops!CC110</f>
        <v>0</v>
      </c>
      <c r="CC21" s="568">
        <f ca="1">+Ops!CD110</f>
        <v>0</v>
      </c>
      <c r="CD21" s="568">
        <f ca="1">+Ops!CE110</f>
        <v>0</v>
      </c>
      <c r="CE21" s="568">
        <f ca="1">+Ops!CF110</f>
        <v>0</v>
      </c>
      <c r="CF21" s="568">
        <f ca="1">+Ops!CG110</f>
        <v>0</v>
      </c>
      <c r="CG21" s="568">
        <f ca="1">+Ops!CH110</f>
        <v>0</v>
      </c>
      <c r="CH21" s="568">
        <f ca="1">+Ops!CI110</f>
        <v>0</v>
      </c>
      <c r="CI21" s="568">
        <f ca="1">+Ops!CJ110</f>
        <v>0</v>
      </c>
      <c r="CJ21" s="568">
        <f ca="1">+Ops!CK110</f>
        <v>0</v>
      </c>
      <c r="CK21" s="568">
        <f ca="1">+Ops!CL110</f>
        <v>0</v>
      </c>
      <c r="CL21" s="568">
        <f ca="1">+Ops!CM110</f>
        <v>0</v>
      </c>
      <c r="CM21" s="568">
        <f ca="1">+Ops!CN110</f>
        <v>0</v>
      </c>
      <c r="CN21" s="568">
        <f ca="1">+Ops!CO110</f>
        <v>0</v>
      </c>
      <c r="CO21" s="568">
        <f ca="1">+Ops!CP110</f>
        <v>0</v>
      </c>
      <c r="CP21" s="568">
        <f ca="1">+Ops!CQ110</f>
        <v>0</v>
      </c>
      <c r="CQ21" s="568">
        <f ca="1">+Ops!CR110</f>
        <v>0</v>
      </c>
      <c r="CR21" s="568">
        <f ca="1">+Ops!CS110</f>
        <v>0</v>
      </c>
      <c r="CS21" s="568">
        <f ca="1">+Ops!CT110</f>
        <v>0</v>
      </c>
      <c r="CT21" s="568">
        <f ca="1">+Ops!CU110</f>
        <v>0</v>
      </c>
      <c r="CU21" s="568">
        <f ca="1">+Ops!CV110</f>
        <v>0</v>
      </c>
      <c r="CV21" s="568">
        <f ca="1">+Ops!CW110</f>
        <v>0</v>
      </c>
      <c r="CW21" s="568">
        <f ca="1">+Ops!CX110</f>
        <v>0</v>
      </c>
      <c r="CX21" s="568">
        <f ca="1">+Ops!CY110</f>
        <v>0</v>
      </c>
      <c r="CY21" s="568">
        <f ca="1">+Ops!CZ110</f>
        <v>0</v>
      </c>
      <c r="CZ21" s="568">
        <f ca="1">+Ops!DA110</f>
        <v>0</v>
      </c>
      <c r="DA21" s="568">
        <f ca="1">+Ops!DB110</f>
        <v>0</v>
      </c>
      <c r="DB21" s="568">
        <f ca="1">+Ops!DC110</f>
        <v>0</v>
      </c>
      <c r="DC21" s="568">
        <f ca="1">+Ops!DD110</f>
        <v>0</v>
      </c>
      <c r="DD21" s="568">
        <f ca="1">+Ops!DE110</f>
        <v>0</v>
      </c>
      <c r="DE21" s="568">
        <f ca="1">+Ops!DF110</f>
        <v>0</v>
      </c>
      <c r="DF21" s="568">
        <f ca="1">+Ops!DG110</f>
        <v>0</v>
      </c>
      <c r="DG21" s="568">
        <f ca="1">+Ops!DH110</f>
        <v>0</v>
      </c>
      <c r="DH21" s="568">
        <f ca="1">+Ops!DI110</f>
        <v>0</v>
      </c>
      <c r="DI21" s="568">
        <f ca="1">+Ops!DJ110</f>
        <v>0</v>
      </c>
      <c r="DJ21" s="568">
        <f ca="1">+Ops!DK110</f>
        <v>0</v>
      </c>
      <c r="DK21" s="568">
        <f ca="1">+Ops!DL110</f>
        <v>0</v>
      </c>
      <c r="DL21" s="568">
        <f ca="1">+Ops!DM110</f>
        <v>0</v>
      </c>
      <c r="DM21" s="568">
        <f ca="1">+Ops!DN110</f>
        <v>0</v>
      </c>
      <c r="DN21" s="568">
        <f ca="1">+Ops!DO110</f>
        <v>0</v>
      </c>
      <c r="DO21" s="568">
        <f ca="1">+Ops!DP110</f>
        <v>0</v>
      </c>
      <c r="DP21" s="568">
        <f ca="1">+Ops!DQ110</f>
        <v>0</v>
      </c>
      <c r="DQ21" s="568">
        <f ca="1">+Ops!DR110</f>
        <v>0</v>
      </c>
      <c r="DR21" s="568">
        <f ca="1">+Ops!DS110</f>
        <v>0</v>
      </c>
      <c r="DS21" s="569">
        <f ca="1">+Ops!DT110</f>
        <v>0</v>
      </c>
    </row>
    <row r="22" spans="1:123" ht="14.25" customHeight="1" x14ac:dyDescent="0.15">
      <c r="A22" s="562" t="str">
        <f>+Input!C106</f>
        <v>Placeholder</v>
      </c>
      <c r="B22" s="243" t="str">
        <f t="shared" si="9"/>
        <v>[EUR]</v>
      </c>
      <c r="C22" s="95"/>
      <c r="D22" s="570">
        <f ca="1">+Ops!E111</f>
        <v>0</v>
      </c>
      <c r="E22" s="571">
        <f ca="1">+Ops!F111</f>
        <v>0</v>
      </c>
      <c r="F22" s="571">
        <f ca="1">+Ops!G111</f>
        <v>0</v>
      </c>
      <c r="G22" s="571">
        <f ca="1">+Ops!H111</f>
        <v>0</v>
      </c>
      <c r="H22" s="571">
        <f ca="1">+Ops!I111</f>
        <v>0</v>
      </c>
      <c r="I22" s="571">
        <f ca="1">+Ops!J111</f>
        <v>0</v>
      </c>
      <c r="J22" s="571">
        <f ca="1">+Ops!K111</f>
        <v>0</v>
      </c>
      <c r="K22" s="571">
        <f ca="1">+Ops!L111</f>
        <v>0</v>
      </c>
      <c r="L22" s="571">
        <f ca="1">+Ops!M111</f>
        <v>0</v>
      </c>
      <c r="M22" s="571">
        <f ca="1">+Ops!N111</f>
        <v>0</v>
      </c>
      <c r="N22" s="571">
        <f ca="1">+Ops!O111</f>
        <v>0</v>
      </c>
      <c r="O22" s="571">
        <f ca="1">+Ops!P111</f>
        <v>0</v>
      </c>
      <c r="P22" s="571">
        <f ca="1">+Ops!Q111</f>
        <v>0</v>
      </c>
      <c r="Q22" s="571">
        <f ca="1">+Ops!R111</f>
        <v>0</v>
      </c>
      <c r="R22" s="571">
        <f ca="1">+Ops!S111</f>
        <v>0</v>
      </c>
      <c r="S22" s="571">
        <f ca="1">+Ops!T111</f>
        <v>0</v>
      </c>
      <c r="T22" s="571">
        <f ca="1">+Ops!U111</f>
        <v>0</v>
      </c>
      <c r="U22" s="571">
        <f ca="1">+Ops!V111</f>
        <v>0</v>
      </c>
      <c r="V22" s="571">
        <f ca="1">+Ops!W111</f>
        <v>0</v>
      </c>
      <c r="W22" s="571">
        <f ca="1">+Ops!X111</f>
        <v>0</v>
      </c>
      <c r="X22" s="571">
        <f ca="1">+Ops!Y111</f>
        <v>0</v>
      </c>
      <c r="Y22" s="571">
        <f ca="1">+Ops!Z111</f>
        <v>0</v>
      </c>
      <c r="Z22" s="571">
        <f ca="1">+Ops!AA111</f>
        <v>0</v>
      </c>
      <c r="AA22" s="571">
        <f ca="1">+Ops!AB111</f>
        <v>0</v>
      </c>
      <c r="AB22" s="571">
        <f ca="1">+Ops!AC111</f>
        <v>0</v>
      </c>
      <c r="AC22" s="571">
        <f ca="1">+Ops!AD111</f>
        <v>0</v>
      </c>
      <c r="AD22" s="571">
        <f ca="1">+Ops!AE111</f>
        <v>0</v>
      </c>
      <c r="AE22" s="571">
        <f ca="1">+Ops!AF111</f>
        <v>0</v>
      </c>
      <c r="AF22" s="571">
        <f ca="1">+Ops!AG111</f>
        <v>0</v>
      </c>
      <c r="AG22" s="571">
        <f ca="1">+Ops!AH111</f>
        <v>0</v>
      </c>
      <c r="AH22" s="571">
        <f ca="1">+Ops!AI111</f>
        <v>0</v>
      </c>
      <c r="AI22" s="571">
        <f ca="1">+Ops!AJ111</f>
        <v>0</v>
      </c>
      <c r="AJ22" s="571">
        <f ca="1">+Ops!AK111</f>
        <v>0</v>
      </c>
      <c r="AK22" s="571">
        <f ca="1">+Ops!AL111</f>
        <v>0</v>
      </c>
      <c r="AL22" s="571">
        <f ca="1">+Ops!AM111</f>
        <v>0</v>
      </c>
      <c r="AM22" s="571">
        <f ca="1">+Ops!AN111</f>
        <v>0</v>
      </c>
      <c r="AN22" s="571">
        <f ca="1">+Ops!AO111</f>
        <v>0</v>
      </c>
      <c r="AO22" s="571">
        <f ca="1">+Ops!AP111</f>
        <v>0</v>
      </c>
      <c r="AP22" s="571">
        <f ca="1">+Ops!AQ111</f>
        <v>0</v>
      </c>
      <c r="AQ22" s="571">
        <f ca="1">+Ops!AR111</f>
        <v>0</v>
      </c>
      <c r="AR22" s="571">
        <f ca="1">+Ops!AS111</f>
        <v>0</v>
      </c>
      <c r="AS22" s="571">
        <f ca="1">+Ops!AT111</f>
        <v>0</v>
      </c>
      <c r="AT22" s="571">
        <f ca="1">+Ops!AU111</f>
        <v>0</v>
      </c>
      <c r="AU22" s="571">
        <f ca="1">+Ops!AV111</f>
        <v>0</v>
      </c>
      <c r="AV22" s="571">
        <f ca="1">+Ops!AW111</f>
        <v>0</v>
      </c>
      <c r="AW22" s="571">
        <f ca="1">+Ops!AX111</f>
        <v>0</v>
      </c>
      <c r="AX22" s="571">
        <f ca="1">+Ops!AY111</f>
        <v>0</v>
      </c>
      <c r="AY22" s="571">
        <f ca="1">+Ops!AZ111</f>
        <v>0</v>
      </c>
      <c r="AZ22" s="571">
        <f ca="1">+Ops!BA111</f>
        <v>0</v>
      </c>
      <c r="BA22" s="571">
        <f ca="1">+Ops!BB111</f>
        <v>0</v>
      </c>
      <c r="BB22" s="571">
        <f ca="1">+Ops!BC111</f>
        <v>0</v>
      </c>
      <c r="BC22" s="571">
        <f ca="1">+Ops!BD111</f>
        <v>0</v>
      </c>
      <c r="BD22" s="571">
        <f ca="1">+Ops!BE111</f>
        <v>0</v>
      </c>
      <c r="BE22" s="571">
        <f ca="1">+Ops!BF111</f>
        <v>0</v>
      </c>
      <c r="BF22" s="571">
        <f ca="1">+Ops!BG111</f>
        <v>0</v>
      </c>
      <c r="BG22" s="571">
        <f ca="1">+Ops!BH111</f>
        <v>0</v>
      </c>
      <c r="BH22" s="571">
        <f ca="1">+Ops!BI111</f>
        <v>0</v>
      </c>
      <c r="BI22" s="571">
        <f ca="1">+Ops!BJ111</f>
        <v>0</v>
      </c>
      <c r="BJ22" s="571">
        <f ca="1">+Ops!BK111</f>
        <v>0</v>
      </c>
      <c r="BK22" s="571">
        <f ca="1">+Ops!BL111</f>
        <v>0</v>
      </c>
      <c r="BL22" s="571">
        <f ca="1">+Ops!BM111</f>
        <v>0</v>
      </c>
      <c r="BM22" s="571">
        <f ca="1">+Ops!BN111</f>
        <v>0</v>
      </c>
      <c r="BN22" s="571">
        <f ca="1">+Ops!BO111</f>
        <v>0</v>
      </c>
      <c r="BO22" s="571">
        <f ca="1">+Ops!BP111</f>
        <v>0</v>
      </c>
      <c r="BP22" s="571">
        <f ca="1">+Ops!BQ111</f>
        <v>0</v>
      </c>
      <c r="BQ22" s="571">
        <f ca="1">+Ops!BR111</f>
        <v>0</v>
      </c>
      <c r="BR22" s="571">
        <f ca="1">+Ops!BS111</f>
        <v>0</v>
      </c>
      <c r="BS22" s="571">
        <f ca="1">+Ops!BT111</f>
        <v>0</v>
      </c>
      <c r="BT22" s="571">
        <f ca="1">+Ops!BU111</f>
        <v>0</v>
      </c>
      <c r="BU22" s="571">
        <f ca="1">+Ops!BV111</f>
        <v>0</v>
      </c>
      <c r="BV22" s="571">
        <f ca="1">+Ops!BW111</f>
        <v>0</v>
      </c>
      <c r="BW22" s="571">
        <f ca="1">+Ops!BX111</f>
        <v>0</v>
      </c>
      <c r="BX22" s="571">
        <f ca="1">+Ops!BY111</f>
        <v>0</v>
      </c>
      <c r="BY22" s="571">
        <f ca="1">+Ops!BZ111</f>
        <v>0</v>
      </c>
      <c r="BZ22" s="571">
        <f ca="1">+Ops!CA111</f>
        <v>0</v>
      </c>
      <c r="CA22" s="571">
        <f ca="1">+Ops!CB111</f>
        <v>0</v>
      </c>
      <c r="CB22" s="571">
        <f ca="1">+Ops!CC111</f>
        <v>0</v>
      </c>
      <c r="CC22" s="571">
        <f ca="1">+Ops!CD111</f>
        <v>0</v>
      </c>
      <c r="CD22" s="571">
        <f ca="1">+Ops!CE111</f>
        <v>0</v>
      </c>
      <c r="CE22" s="571">
        <f ca="1">+Ops!CF111</f>
        <v>0</v>
      </c>
      <c r="CF22" s="571">
        <f ca="1">+Ops!CG111</f>
        <v>0</v>
      </c>
      <c r="CG22" s="571">
        <f ca="1">+Ops!CH111</f>
        <v>0</v>
      </c>
      <c r="CH22" s="571">
        <f ca="1">+Ops!CI111</f>
        <v>0</v>
      </c>
      <c r="CI22" s="571">
        <f ca="1">+Ops!CJ111</f>
        <v>0</v>
      </c>
      <c r="CJ22" s="571">
        <f ca="1">+Ops!CK111</f>
        <v>0</v>
      </c>
      <c r="CK22" s="571">
        <f ca="1">+Ops!CL111</f>
        <v>0</v>
      </c>
      <c r="CL22" s="571">
        <f ca="1">+Ops!CM111</f>
        <v>0</v>
      </c>
      <c r="CM22" s="571">
        <f ca="1">+Ops!CN111</f>
        <v>0</v>
      </c>
      <c r="CN22" s="571">
        <f ca="1">+Ops!CO111</f>
        <v>0</v>
      </c>
      <c r="CO22" s="571">
        <f ca="1">+Ops!CP111</f>
        <v>0</v>
      </c>
      <c r="CP22" s="571">
        <f ca="1">+Ops!CQ111</f>
        <v>0</v>
      </c>
      <c r="CQ22" s="571">
        <f ca="1">+Ops!CR111</f>
        <v>0</v>
      </c>
      <c r="CR22" s="571">
        <f ca="1">+Ops!CS111</f>
        <v>0</v>
      </c>
      <c r="CS22" s="571">
        <f ca="1">+Ops!CT111</f>
        <v>0</v>
      </c>
      <c r="CT22" s="571">
        <f ca="1">+Ops!CU111</f>
        <v>0</v>
      </c>
      <c r="CU22" s="571">
        <f ca="1">+Ops!CV111</f>
        <v>0</v>
      </c>
      <c r="CV22" s="571">
        <f ca="1">+Ops!CW111</f>
        <v>0</v>
      </c>
      <c r="CW22" s="571">
        <f ca="1">+Ops!CX111</f>
        <v>0</v>
      </c>
      <c r="CX22" s="571">
        <f ca="1">+Ops!CY111</f>
        <v>0</v>
      </c>
      <c r="CY22" s="571">
        <f ca="1">+Ops!CZ111</f>
        <v>0</v>
      </c>
      <c r="CZ22" s="571">
        <f ca="1">+Ops!DA111</f>
        <v>0</v>
      </c>
      <c r="DA22" s="571">
        <f ca="1">+Ops!DB111</f>
        <v>0</v>
      </c>
      <c r="DB22" s="571">
        <f ca="1">+Ops!DC111</f>
        <v>0</v>
      </c>
      <c r="DC22" s="571">
        <f ca="1">+Ops!DD111</f>
        <v>0</v>
      </c>
      <c r="DD22" s="571">
        <f ca="1">+Ops!DE111</f>
        <v>0</v>
      </c>
      <c r="DE22" s="571">
        <f ca="1">+Ops!DF111</f>
        <v>0</v>
      </c>
      <c r="DF22" s="571">
        <f ca="1">+Ops!DG111</f>
        <v>0</v>
      </c>
      <c r="DG22" s="571">
        <f ca="1">+Ops!DH111</f>
        <v>0</v>
      </c>
      <c r="DH22" s="571">
        <f ca="1">+Ops!DI111</f>
        <v>0</v>
      </c>
      <c r="DI22" s="571">
        <f ca="1">+Ops!DJ111</f>
        <v>0</v>
      </c>
      <c r="DJ22" s="571">
        <f ca="1">+Ops!DK111</f>
        <v>0</v>
      </c>
      <c r="DK22" s="571">
        <f ca="1">+Ops!DL111</f>
        <v>0</v>
      </c>
      <c r="DL22" s="571">
        <f ca="1">+Ops!DM111</f>
        <v>0</v>
      </c>
      <c r="DM22" s="571">
        <f ca="1">+Ops!DN111</f>
        <v>0</v>
      </c>
      <c r="DN22" s="571">
        <f ca="1">+Ops!DO111</f>
        <v>0</v>
      </c>
      <c r="DO22" s="571">
        <f ca="1">+Ops!DP111</f>
        <v>0</v>
      </c>
      <c r="DP22" s="571">
        <f ca="1">+Ops!DQ111</f>
        <v>0</v>
      </c>
      <c r="DQ22" s="571">
        <f ca="1">+Ops!DR111</f>
        <v>0</v>
      </c>
      <c r="DR22" s="571">
        <f ca="1">+Ops!DS111</f>
        <v>0</v>
      </c>
      <c r="DS22" s="572">
        <f ca="1">+Ops!DT111</f>
        <v>0</v>
      </c>
    </row>
    <row r="23" spans="1:123" ht="14.25" customHeight="1" x14ac:dyDescent="0.15">
      <c r="A23" s="285" t="s">
        <v>289</v>
      </c>
      <c r="B23" s="241" t="str">
        <f t="shared" si="9"/>
        <v>[EUR]</v>
      </c>
      <c r="C23" s="286"/>
      <c r="D23" s="563">
        <f t="shared" ref="D23:I23" ca="1" si="10">SUM(D14:D22)</f>
        <v>0</v>
      </c>
      <c r="E23" s="563">
        <f t="shared" ca="1" si="10"/>
        <v>0</v>
      </c>
      <c r="F23" s="563">
        <f t="shared" ca="1" si="10"/>
        <v>0</v>
      </c>
      <c r="G23" s="563">
        <f t="shared" ca="1" si="10"/>
        <v>193879.23026559368</v>
      </c>
      <c r="H23" s="563">
        <f t="shared" ca="1" si="10"/>
        <v>212143.55180136117</v>
      </c>
      <c r="I23" s="563">
        <f t="shared" ca="1" si="10"/>
        <v>224068.33091842351</v>
      </c>
      <c r="J23" s="563">
        <f ca="1">SUM(J14:J22)</f>
        <v>293178.6849467986</v>
      </c>
      <c r="K23" s="563">
        <f t="shared" ref="K23:BV23" ca="1" si="11">SUM(K14:K22)</f>
        <v>293854.14338237949</v>
      </c>
      <c r="L23" s="563">
        <f t="shared" ca="1" si="11"/>
        <v>245306.25280227562</v>
      </c>
      <c r="M23" s="563">
        <f t="shared" ca="1" si="11"/>
        <v>207176.96100704168</v>
      </c>
      <c r="N23" s="563">
        <f t="shared" ca="1" si="11"/>
        <v>161729.75308037223</v>
      </c>
      <c r="O23" s="563">
        <f t="shared" ca="1" si="11"/>
        <v>0</v>
      </c>
      <c r="P23" s="563">
        <f t="shared" ca="1" si="11"/>
        <v>0</v>
      </c>
      <c r="Q23" s="563">
        <f t="shared" ca="1" si="11"/>
        <v>0</v>
      </c>
      <c r="R23" s="563">
        <f t="shared" ca="1" si="11"/>
        <v>173308.24458043167</v>
      </c>
      <c r="S23" s="563">
        <f t="shared" ca="1" si="11"/>
        <v>199307.84871302999</v>
      </c>
      <c r="T23" s="563">
        <f t="shared" ca="1" si="11"/>
        <v>218083.57125179895</v>
      </c>
      <c r="U23" s="563">
        <f t="shared" ca="1" si="11"/>
        <v>230342.24418413904</v>
      </c>
      <c r="V23" s="563">
        <f t="shared" ca="1" si="11"/>
        <v>301387.68812530849</v>
      </c>
      <c r="W23" s="563">
        <f t="shared" ca="1" si="11"/>
        <v>302082.05939708574</v>
      </c>
      <c r="X23" s="563">
        <f t="shared" ca="1" si="11"/>
        <v>252174.82788073903</v>
      </c>
      <c r="Y23" s="563">
        <f t="shared" ca="1" si="11"/>
        <v>212977.91591523855</v>
      </c>
      <c r="Z23" s="563">
        <f t="shared" ca="1" si="11"/>
        <v>166258.18616662241</v>
      </c>
      <c r="AA23" s="563">
        <f t="shared" ca="1" si="11"/>
        <v>0</v>
      </c>
      <c r="AB23" s="563">
        <f t="shared" ca="1" si="11"/>
        <v>0</v>
      </c>
      <c r="AC23" s="563">
        <f t="shared" ca="1" si="11"/>
        <v>0</v>
      </c>
      <c r="AD23" s="563">
        <f t="shared" ca="1" si="11"/>
        <v>178160.87542868347</v>
      </c>
      <c r="AE23" s="563">
        <f t="shared" ca="1" si="11"/>
        <v>204888.46847699457</v>
      </c>
      <c r="AF23" s="563">
        <f t="shared" ca="1" si="11"/>
        <v>224189.91124684905</v>
      </c>
      <c r="AG23" s="563">
        <f t="shared" ca="1" si="11"/>
        <v>236791.82702129459</v>
      </c>
      <c r="AH23" s="563">
        <f t="shared" ca="1" si="11"/>
        <v>309826.54339281667</v>
      </c>
      <c r="AI23" s="563">
        <f t="shared" ca="1" si="11"/>
        <v>310540.35706020362</v>
      </c>
      <c r="AJ23" s="563">
        <f t="shared" ca="1" si="11"/>
        <v>259235.72306139933</v>
      </c>
      <c r="AK23" s="563">
        <f t="shared" ca="1" si="11"/>
        <v>218941.29756086488</v>
      </c>
      <c r="AL23" s="563">
        <f t="shared" ca="1" si="11"/>
        <v>170913.41537928759</v>
      </c>
      <c r="AM23" s="563">
        <f t="shared" ca="1" si="11"/>
        <v>0</v>
      </c>
      <c r="AN23" s="563">
        <f t="shared" ca="1" si="11"/>
        <v>0</v>
      </c>
      <c r="AO23" s="563">
        <f t="shared" ca="1" si="11"/>
        <v>0</v>
      </c>
      <c r="AP23" s="563">
        <f t="shared" ca="1" si="11"/>
        <v>183149.37994068631</v>
      </c>
      <c r="AQ23" s="563">
        <f t="shared" ca="1" si="11"/>
        <v>210625.34559435007</v>
      </c>
      <c r="AR23" s="563">
        <f t="shared" ca="1" si="11"/>
        <v>230467.22876176052</v>
      </c>
      <c r="AS23" s="563">
        <f t="shared" ca="1" si="11"/>
        <v>243421.99817789049</v>
      </c>
      <c r="AT23" s="563">
        <f t="shared" ca="1" si="11"/>
        <v>318501.68660781509</v>
      </c>
      <c r="AU23" s="563">
        <f t="shared" ca="1" si="11"/>
        <v>319235.48705788888</v>
      </c>
      <c r="AV23" s="563">
        <f t="shared" ca="1" si="11"/>
        <v>266494.32330711815</v>
      </c>
      <c r="AW23" s="563">
        <f t="shared" ca="1" si="11"/>
        <v>225071.65389256881</v>
      </c>
      <c r="AX23" s="563">
        <f t="shared" ca="1" si="11"/>
        <v>175698.99100990736</v>
      </c>
      <c r="AY23" s="563">
        <f t="shared" ca="1" si="11"/>
        <v>0</v>
      </c>
      <c r="AZ23" s="563">
        <f t="shared" ca="1" si="11"/>
        <v>0</v>
      </c>
      <c r="BA23" s="563">
        <f t="shared" ca="1" si="11"/>
        <v>0</v>
      </c>
      <c r="BB23" s="563">
        <f t="shared" ca="1" si="11"/>
        <v>188277.56257902525</v>
      </c>
      <c r="BC23" s="563">
        <f t="shared" ca="1" si="11"/>
        <v>216522.85527099154</v>
      </c>
      <c r="BD23" s="563">
        <f t="shared" ca="1" si="11"/>
        <v>236920.31116708941</v>
      </c>
      <c r="BE23" s="563">
        <f t="shared" ca="1" si="11"/>
        <v>250237.81412687097</v>
      </c>
      <c r="BF23" s="563">
        <f t="shared" ca="1" si="11"/>
        <v>327419.73383283347</v>
      </c>
      <c r="BG23" s="563">
        <f t="shared" ca="1" si="11"/>
        <v>328174.08069550927</v>
      </c>
      <c r="BH23" s="563">
        <f t="shared" ca="1" si="11"/>
        <v>273956.16435971699</v>
      </c>
      <c r="BI23" s="563">
        <f t="shared" ca="1" si="11"/>
        <v>231373.66020156039</v>
      </c>
      <c r="BJ23" s="563">
        <f t="shared" ca="1" si="11"/>
        <v>180618.5627581845</v>
      </c>
      <c r="BK23" s="563">
        <f t="shared" ca="1" si="11"/>
        <v>0</v>
      </c>
      <c r="BL23" s="563">
        <f t="shared" ca="1" si="11"/>
        <v>0</v>
      </c>
      <c r="BM23" s="563">
        <f t="shared" ca="1" si="11"/>
        <v>0</v>
      </c>
      <c r="BN23" s="563">
        <f t="shared" ca="1" si="11"/>
        <v>193549.33433123771</v>
      </c>
      <c r="BO23" s="563">
        <f t="shared" ca="1" si="11"/>
        <v>222585.49521857902</v>
      </c>
      <c r="BP23" s="563">
        <f t="shared" ca="1" si="11"/>
        <v>243554.07987976761</v>
      </c>
      <c r="BQ23" s="563">
        <f t="shared" ca="1" si="11"/>
        <v>257244.47292242307</v>
      </c>
      <c r="BR23" s="563">
        <f t="shared" ca="1" si="11"/>
        <v>336587.48638015229</v>
      </c>
      <c r="BS23" s="563">
        <f t="shared" ca="1" si="11"/>
        <v>337362.95495498308</v>
      </c>
      <c r="BT23" s="563">
        <f t="shared" ca="1" si="11"/>
        <v>281626.93696178868</v>
      </c>
      <c r="BU23" s="563">
        <f t="shared" ca="1" si="11"/>
        <v>237852.12268720372</v>
      </c>
      <c r="BV23" s="563">
        <f t="shared" ca="1" si="11"/>
        <v>185675.88251541342</v>
      </c>
      <c r="BW23" s="563">
        <f t="shared" ref="BW23:DS23" ca="1" si="12">SUM(BW14:BW22)</f>
        <v>0</v>
      </c>
      <c r="BX23" s="563">
        <f t="shared" ca="1" si="12"/>
        <v>0</v>
      </c>
      <c r="BY23" s="563">
        <f t="shared" ca="1" si="12"/>
        <v>0</v>
      </c>
      <c r="BZ23" s="563">
        <f t="shared" ca="1" si="12"/>
        <v>198968.71569251211</v>
      </c>
      <c r="CA23" s="563">
        <f t="shared" ca="1" si="12"/>
        <v>228817.88908469889</v>
      </c>
      <c r="CB23" s="563">
        <f t="shared" ca="1" si="12"/>
        <v>250373.59411640072</v>
      </c>
      <c r="CC23" s="563">
        <f t="shared" ca="1" si="12"/>
        <v>264447.31816425052</v>
      </c>
      <c r="CD23" s="563">
        <f t="shared" ca="1" si="12"/>
        <v>346011.93599879608</v>
      </c>
      <c r="CE23" s="563">
        <f t="shared" ca="1" si="12"/>
        <v>346809.11769372213</v>
      </c>
      <c r="CF23" s="563">
        <f t="shared" ca="1" si="12"/>
        <v>289512.49119671836</v>
      </c>
      <c r="CG23" s="563">
        <f t="shared" ca="1" si="12"/>
        <v>244511.98212244513</v>
      </c>
      <c r="CH23" s="563">
        <f t="shared" ca="1" si="12"/>
        <v>190874.80722584474</v>
      </c>
      <c r="CI23" s="563">
        <f t="shared" ca="1" si="12"/>
        <v>0</v>
      </c>
      <c r="CJ23" s="563">
        <f t="shared" ca="1" si="12"/>
        <v>0</v>
      </c>
      <c r="CK23" s="563">
        <f t="shared" ca="1" si="12"/>
        <v>0</v>
      </c>
      <c r="CL23" s="563">
        <f t="shared" ca="1" si="12"/>
        <v>204539.83973190212</v>
      </c>
      <c r="CM23" s="563">
        <f t="shared" ca="1" si="12"/>
        <v>235224.78997907013</v>
      </c>
      <c r="CN23" s="563">
        <f t="shared" ca="1" si="12"/>
        <v>257384.05475165954</v>
      </c>
      <c r="CO23" s="563">
        <f t="shared" ca="1" si="12"/>
        <v>271851.84307284915</v>
      </c>
      <c r="CP23" s="563">
        <f t="shared" ca="1" si="12"/>
        <v>355700.2702067619</v>
      </c>
      <c r="CQ23" s="563">
        <f t="shared" ca="1" si="12"/>
        <v>356519.77298914583</v>
      </c>
      <c r="CR23" s="563">
        <f t="shared" ca="1" si="12"/>
        <v>297618.840950226</v>
      </c>
      <c r="CS23" s="563">
        <f t="shared" ca="1" si="12"/>
        <v>251358.31762187317</v>
      </c>
      <c r="CT23" s="563">
        <f t="shared" ca="1" si="12"/>
        <v>196219.3018281681</v>
      </c>
      <c r="CU23" s="563">
        <f t="shared" ca="1" si="12"/>
        <v>0</v>
      </c>
      <c r="CV23" s="563">
        <f t="shared" ca="1" si="12"/>
        <v>0</v>
      </c>
      <c r="CW23" s="563">
        <f t="shared" ca="1" si="12"/>
        <v>0</v>
      </c>
      <c r="CX23" s="563">
        <f t="shared" ca="1" si="12"/>
        <v>210266.9552443951</v>
      </c>
      <c r="CY23" s="563">
        <f t="shared" ca="1" si="12"/>
        <v>241811.08409848376</v>
      </c>
      <c r="CZ23" s="563">
        <f t="shared" ca="1" si="12"/>
        <v>264590.80828470568</v>
      </c>
      <c r="DA23" s="563">
        <f t="shared" ca="1" si="12"/>
        <v>279463.69467888854</v>
      </c>
      <c r="DB23" s="563">
        <f t="shared" ca="1" si="12"/>
        <v>365659.87777255062</v>
      </c>
      <c r="DC23" s="563">
        <f t="shared" ca="1" si="12"/>
        <v>366502.32663284137</v>
      </c>
      <c r="DD23" s="563">
        <f t="shared" ca="1" si="12"/>
        <v>305952.1684968319</v>
      </c>
      <c r="DE23" s="563">
        <f t="shared" ca="1" si="12"/>
        <v>258396.35051528533</v>
      </c>
      <c r="DF23" s="563">
        <f t="shared" ca="1" si="12"/>
        <v>201713.44227935653</v>
      </c>
      <c r="DG23" s="563">
        <f t="shared" ca="1" si="12"/>
        <v>0</v>
      </c>
      <c r="DH23" s="563">
        <f t="shared" ca="1" si="12"/>
        <v>0</v>
      </c>
      <c r="DI23" s="563">
        <f t="shared" ca="1" si="12"/>
        <v>0</v>
      </c>
      <c r="DJ23" s="563">
        <f t="shared" ca="1" si="12"/>
        <v>216154.42999123782</v>
      </c>
      <c r="DK23" s="563">
        <f t="shared" ca="1" si="12"/>
        <v>248581.79445324093</v>
      </c>
      <c r="DL23" s="563">
        <f t="shared" ca="1" si="12"/>
        <v>271999.35091667704</v>
      </c>
      <c r="DM23" s="563">
        <f t="shared" ca="1" si="12"/>
        <v>287288.67812989699</v>
      </c>
      <c r="DN23" s="563">
        <f t="shared" ca="1" si="12"/>
        <v>375898.35435018153</v>
      </c>
      <c r="DO23" s="563">
        <f t="shared" ca="1" si="12"/>
        <v>376764.39177856041</v>
      </c>
      <c r="DP23" s="563">
        <f t="shared" ca="1" si="12"/>
        <v>314518.82921474276</v>
      </c>
      <c r="DQ23" s="563">
        <f t="shared" ca="1" si="12"/>
        <v>265631.4483297129</v>
      </c>
      <c r="DR23" s="563">
        <f t="shared" ca="1" si="12"/>
        <v>207361.41866317822</v>
      </c>
      <c r="DS23" s="563">
        <f t="shared" ca="1" si="12"/>
        <v>0</v>
      </c>
    </row>
    <row r="24" spans="1:123" ht="14.25" customHeight="1" x14ac:dyDescent="0.15">
      <c r="A24" s="269"/>
      <c r="B24" s="243"/>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row>
    <row r="25" spans="1:123" ht="14.25" customHeight="1" x14ac:dyDescent="0.15">
      <c r="A25" s="268" t="s">
        <v>411</v>
      </c>
      <c r="B25" s="2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row>
    <row r="26" spans="1:123" ht="14.25" customHeight="1" x14ac:dyDescent="0.15">
      <c r="A26" s="18" t="str">
        <f t="shared" ref="A26:A34" si="13">A14</f>
        <v>Room Department</v>
      </c>
      <c r="B26" s="23" t="str">
        <f t="shared" ref="B26:B35" si="14">"["&amp;currency&amp;"]"</f>
        <v>[EUR]</v>
      </c>
      <c r="C26" s="95"/>
      <c r="D26" s="564">
        <f ca="1">-Ops!E63</f>
        <v>0</v>
      </c>
      <c r="E26" s="565">
        <f ca="1">-Ops!F63</f>
        <v>0</v>
      </c>
      <c r="F26" s="565">
        <f ca="1">-Ops!G63</f>
        <v>0</v>
      </c>
      <c r="G26" s="565">
        <f ca="1">-Ops!H63</f>
        <v>-27096.888884229767</v>
      </c>
      <c r="H26" s="565">
        <f ca="1">-Ops!I63</f>
        <v>-28837.128566755229</v>
      </c>
      <c r="I26" s="565">
        <f ca="1">-Ops!J63</f>
        <v>-29979.185458298314</v>
      </c>
      <c r="J26" s="565">
        <f ca="1">-Ops!K63</f>
        <v>-36554.889600034847</v>
      </c>
      <c r="K26" s="565">
        <f ca="1">-Ops!L63</f>
        <v>-36639.108916819605</v>
      </c>
      <c r="L26" s="565">
        <f ca="1">-Ops!M63</f>
        <v>-32058.491756269585</v>
      </c>
      <c r="M26" s="565">
        <f ca="1">-Ops!N63</f>
        <v>-28462.255555705502</v>
      </c>
      <c r="N26" s="565">
        <f ca="1">-Ops!O63</f>
        <v>-24173.705604620191</v>
      </c>
      <c r="O26" s="565">
        <f ca="1">-Ops!P63</f>
        <v>-8894.2559999999849</v>
      </c>
      <c r="P26" s="565">
        <f ca="1">-Ops!Q63</f>
        <v>-8914.7475996689936</v>
      </c>
      <c r="Q26" s="565">
        <f ca="1">-Ops!R63</f>
        <v>-8935.2864102184831</v>
      </c>
      <c r="R26" s="565">
        <f ca="1">-Ops!S63</f>
        <v>-25351.566027037603</v>
      </c>
      <c r="S26" s="565">
        <f ca="1">-Ops!T63</f>
        <v>-27855.601772988157</v>
      </c>
      <c r="T26" s="565">
        <f ca="1">-Ops!U63</f>
        <v>-29644.568166624333</v>
      </c>
      <c r="U26" s="565">
        <f ca="1">-Ops!V63</f>
        <v>-30818.602651130619</v>
      </c>
      <c r="V26" s="565">
        <f ca="1">-Ops!W63</f>
        <v>-37578.426508835772</v>
      </c>
      <c r="W26" s="565">
        <f ca="1">-Ops!X63</f>
        <v>-37665.003966490505</v>
      </c>
      <c r="X26" s="565">
        <f ca="1">-Ops!Y63</f>
        <v>-32956.129525445089</v>
      </c>
      <c r="Y26" s="565">
        <f ca="1">-Ops!Z63</f>
        <v>-29259.198711265213</v>
      </c>
      <c r="Z26" s="565">
        <f ca="1">-Ops!AA63</f>
        <v>-24850.569361549518</v>
      </c>
      <c r="AA26" s="565">
        <f ca="1">-Ops!AB63</f>
        <v>-9143.2951679999715</v>
      </c>
      <c r="AB26" s="565">
        <f ca="1">-Ops!AC63</f>
        <v>-9164.360532459712</v>
      </c>
      <c r="AC26" s="565">
        <f ca="1">-Ops!AD63</f>
        <v>-9185.4744297045891</v>
      </c>
      <c r="AD26" s="565">
        <f ca="1">-Ops!AE63</f>
        <v>-26061.409875794612</v>
      </c>
      <c r="AE26" s="565">
        <f ca="1">-Ops!AF63</f>
        <v>-28635.558622631783</v>
      </c>
      <c r="AF26" s="565">
        <f ca="1">-Ops!AG63</f>
        <v>-30474.61607528977</v>
      </c>
      <c r="AG26" s="565">
        <f ca="1">-Ops!AH63</f>
        <v>-31681.52352536223</v>
      </c>
      <c r="AH26" s="565">
        <f ca="1">-Ops!AI63</f>
        <v>-38630.622451083123</v>
      </c>
      <c r="AI26" s="565">
        <f ca="1">-Ops!AJ63</f>
        <v>-38719.62407755218</v>
      </c>
      <c r="AJ26" s="565">
        <f ca="1">-Ops!AK63</f>
        <v>-33878.901152157501</v>
      </c>
      <c r="AK26" s="565">
        <f ca="1">-Ops!AL63</f>
        <v>-30078.456275180586</v>
      </c>
      <c r="AL26" s="565">
        <f ca="1">-Ops!AM63</f>
        <v>-25546.385303672861</v>
      </c>
      <c r="AM26" s="565">
        <f ca="1">-Ops!AN63</f>
        <v>-9399.3074327039558</v>
      </c>
      <c r="AN26" s="565">
        <f ca="1">-Ops!AO63</f>
        <v>-9420.9626273685699</v>
      </c>
      <c r="AO26" s="565">
        <f ca="1">-Ops!AP63</f>
        <v>-9442.6677137363022</v>
      </c>
      <c r="AP26" s="565">
        <f ca="1">-Ops!AQ63</f>
        <v>-26791.129352316821</v>
      </c>
      <c r="AQ26" s="565">
        <f ca="1">-Ops!AR63</f>
        <v>-29437.354264065434</v>
      </c>
      <c r="AR26" s="565">
        <f ca="1">-Ops!AS63</f>
        <v>-31327.905325397842</v>
      </c>
      <c r="AS26" s="565">
        <f ca="1">-Ops!AT63</f>
        <v>-32568.606184072323</v>
      </c>
      <c r="AT26" s="565">
        <f ca="1">-Ops!AU63</f>
        <v>-39712.279879713387</v>
      </c>
      <c r="AU26" s="565">
        <f ca="1">-Ops!AV63</f>
        <v>-39803.773551723585</v>
      </c>
      <c r="AV26" s="565">
        <f ca="1">-Ops!AW63</f>
        <v>-34827.510384417867</v>
      </c>
      <c r="AW26" s="565">
        <f ca="1">-Ops!AX63</f>
        <v>-30920.653050885609</v>
      </c>
      <c r="AX26" s="565">
        <f ca="1">-Ops!AY63</f>
        <v>-26261.684092175667</v>
      </c>
      <c r="AY26" s="565">
        <f ca="1">-Ops!AZ63</f>
        <v>-9662.4880408196532</v>
      </c>
      <c r="AZ26" s="565">
        <f ca="1">-Ops!BA63</f>
        <v>-9684.7495809348766</v>
      </c>
      <c r="BA26" s="565">
        <f ca="1">-Ops!BB63</f>
        <v>-9707.0624097209038</v>
      </c>
      <c r="BB26" s="565">
        <f ca="1">-Ops!BC63</f>
        <v>-27541.280974181649</v>
      </c>
      <c r="BC26" s="565">
        <f ca="1">-Ops!BD63</f>
        <v>-30261.60018345921</v>
      </c>
      <c r="BD26" s="565">
        <f ca="1">-Ops!BE63</f>
        <v>-32205.08667450893</v>
      </c>
      <c r="BE26" s="565">
        <f ca="1">-Ops!BF63</f>
        <v>-33480.527157226294</v>
      </c>
      <c r="BF26" s="565">
        <f ca="1">-Ops!BG63</f>
        <v>-40824.223716345303</v>
      </c>
      <c r="BG26" s="565">
        <f ca="1">-Ops!BH63</f>
        <v>-40918.279211171786</v>
      </c>
      <c r="BH26" s="565">
        <f ca="1">-Ops!BI63</f>
        <v>-35802.680675181502</v>
      </c>
      <c r="BI26" s="565">
        <f ca="1">-Ops!BJ63</f>
        <v>-31786.431336310354</v>
      </c>
      <c r="BJ26" s="565">
        <f ca="1">-Ops!BK63</f>
        <v>-26997.011246756541</v>
      </c>
      <c r="BK26" s="565">
        <f ca="1">-Ops!BL63</f>
        <v>-9933.037705962588</v>
      </c>
      <c r="BL26" s="565">
        <f ca="1">-Ops!BM63</f>
        <v>-9955.9225692010368</v>
      </c>
      <c r="BM26" s="565">
        <f ca="1">-Ops!BN63</f>
        <v>-9978.8601571930758</v>
      </c>
      <c r="BN26" s="565">
        <f ca="1">-Ops!BO63</f>
        <v>-28312.436841458701</v>
      </c>
      <c r="BO26" s="565">
        <f ca="1">-Ops!BP63</f>
        <v>-31108.924988596034</v>
      </c>
      <c r="BP26" s="565">
        <f ca="1">-Ops!BQ63</f>
        <v>-33106.829101395138</v>
      </c>
      <c r="BQ26" s="565">
        <f ca="1">-Ops!BR63</f>
        <v>-34417.981917628589</v>
      </c>
      <c r="BR26" s="565">
        <f ca="1">-Ops!BS63</f>
        <v>-41967.301980402917</v>
      </c>
      <c r="BS26" s="565">
        <f ca="1">-Ops!BT63</f>
        <v>-42063.991029084536</v>
      </c>
      <c r="BT26" s="565">
        <f ca="1">-Ops!BU63</f>
        <v>-36805.155734086533</v>
      </c>
      <c r="BU26" s="565">
        <f ca="1">-Ops!BV63</f>
        <v>-32676.451413726994</v>
      </c>
      <c r="BV26" s="565">
        <f ca="1">-Ops!BW63</f>
        <v>-27752.927561665689</v>
      </c>
      <c r="BW26" s="565">
        <f ca="1">-Ops!BX63</f>
        <v>-10211.162761729525</v>
      </c>
      <c r="BX26" s="565">
        <f ca="1">-Ops!BY63</f>
        <v>-10234.688401138652</v>
      </c>
      <c r="BY26" s="565">
        <f ca="1">-Ops!BZ63</f>
        <v>-10258.268241594467</v>
      </c>
      <c r="BZ26" s="565">
        <f ca="1">-Ops!CA63</f>
        <v>-29105.1850730195</v>
      </c>
      <c r="CA26" s="565">
        <f ca="1">-Ops!CB63</f>
        <v>-31979.974888276673</v>
      </c>
      <c r="CB26" s="565">
        <f ca="1">-Ops!CC63</f>
        <v>-34033.820316234145</v>
      </c>
      <c r="CC26" s="565">
        <f ca="1">-Ops!CD63</f>
        <v>-35381.685411322142</v>
      </c>
      <c r="CD26" s="565">
        <f ca="1">-Ops!CE63</f>
        <v>-43142.386435854132</v>
      </c>
      <c r="CE26" s="565">
        <f ca="1">-Ops!CF63</f>
        <v>-43241.782777898843</v>
      </c>
      <c r="CF26" s="565">
        <f ca="1">-Ops!CG63</f>
        <v>-37835.70009464091</v>
      </c>
      <c r="CG26" s="565">
        <f ca="1">-Ops!CH63</f>
        <v>-33591.392053311312</v>
      </c>
      <c r="CH26" s="565">
        <f ca="1">-Ops!CI63</f>
        <v>-28530.009533392287</v>
      </c>
      <c r="CI26" s="565">
        <f ca="1">-Ops!CJ63</f>
        <v>-10497.07531905794</v>
      </c>
      <c r="CJ26" s="565">
        <f ca="1">-Ops!CK63</f>
        <v>-10521.259676370521</v>
      </c>
      <c r="CK26" s="565">
        <f ca="1">-Ops!CL63</f>
        <v>-10545.499752359099</v>
      </c>
      <c r="CL26" s="565">
        <f ca="1">-Ops!CM63</f>
        <v>-29920.130255064003</v>
      </c>
      <c r="CM26" s="565">
        <f ca="1">-Ops!CN63</f>
        <v>-32875.414185148373</v>
      </c>
      <c r="CN26" s="565">
        <f ca="1">-Ops!CO63</f>
        <v>-34986.767285088652</v>
      </c>
      <c r="CO26" s="565">
        <f ca="1">-Ops!CP63</f>
        <v>-36372.372602839103</v>
      </c>
      <c r="CP26" s="565">
        <f ca="1">-Ops!CQ63</f>
        <v>-44350.373256057981</v>
      </c>
      <c r="CQ26" s="565">
        <f ca="1">-Ops!CR63</f>
        <v>-44452.552695679944</v>
      </c>
      <c r="CR26" s="565">
        <f ca="1">-Ops!CS63</f>
        <v>-38895.099697290789</v>
      </c>
      <c r="CS26" s="565">
        <f ca="1">-Ops!CT63</f>
        <v>-34531.951030803975</v>
      </c>
      <c r="CT26" s="565">
        <f ca="1">-Ops!CU63</f>
        <v>-29328.849800327229</v>
      </c>
      <c r="CU26" s="565">
        <f ca="1">-Ops!CV63</f>
        <v>-10790.993427991545</v>
      </c>
      <c r="CV26" s="565">
        <f ca="1">-Ops!CW63</f>
        <v>-10815.854947308879</v>
      </c>
      <c r="CW26" s="565">
        <f ca="1">-Ops!CX63</f>
        <v>-10840.773745425138</v>
      </c>
      <c r="CX26" s="565">
        <f ca="1">-Ops!CY63</f>
        <v>-30757.893902205757</v>
      </c>
      <c r="CY26" s="565">
        <f ca="1">-Ops!CZ63</f>
        <v>-33795.925782332481</v>
      </c>
      <c r="CZ26" s="565">
        <f ca="1">-Ops!DA63</f>
        <v>-35966.396769071085</v>
      </c>
      <c r="DA26" s="565">
        <f ca="1">-Ops!DB63</f>
        <v>-37390.799035718548</v>
      </c>
      <c r="DB26" s="565">
        <f ca="1">-Ops!DC63</f>
        <v>-45592.183707227538</v>
      </c>
      <c r="DC26" s="565">
        <f ca="1">-Ops!DD63</f>
        <v>-45697.224171158916</v>
      </c>
      <c r="DD26" s="565">
        <f ca="1">-Ops!DE63</f>
        <v>-39984.16248881488</v>
      </c>
      <c r="DE26" s="565">
        <f ca="1">-Ops!DF63</f>
        <v>-35498.845659666433</v>
      </c>
      <c r="DF26" s="565">
        <f ca="1">-Ops!DG63</f>
        <v>-30150.05759473635</v>
      </c>
      <c r="DG26" s="565">
        <f ca="1">-Ops!DH63</f>
        <v>-11093.141243975293</v>
      </c>
      <c r="DH26" s="565">
        <f ca="1">-Ops!DI63</f>
        <v>-11118.698885833512</v>
      </c>
      <c r="DI26" s="565">
        <f ca="1">-Ops!DJ63</f>
        <v>-11144.315410297024</v>
      </c>
      <c r="DJ26" s="565">
        <f ca="1">-Ops!DK63</f>
        <v>-31619.114931467462</v>
      </c>
      <c r="DK26" s="565">
        <f ca="1">-Ops!DL63</f>
        <v>-34742.211704237736</v>
      </c>
      <c r="DL26" s="565">
        <f ca="1">-Ops!DM63</f>
        <v>-36973.455878605026</v>
      </c>
      <c r="DM26" s="565">
        <f ca="1">-Ops!DN63</f>
        <v>-38437.741408718612</v>
      </c>
      <c r="DN26" s="565">
        <f ca="1">-Ops!DO63</f>
        <v>-46868.764851029846</v>
      </c>
      <c r="DO26" s="565">
        <f ca="1">-Ops!DP63</f>
        <v>-46976.7464479513</v>
      </c>
      <c r="DP26" s="565">
        <f ca="1">-Ops!DQ63</f>
        <v>-41103.719038501644</v>
      </c>
      <c r="DQ26" s="565">
        <f ca="1">-Ops!DR63</f>
        <v>-36492.813338137043</v>
      </c>
      <c r="DR26" s="565">
        <f ca="1">-Ops!DS63</f>
        <v>-30994.259207388928</v>
      </c>
      <c r="DS26" s="566">
        <f ca="1">-Ops!DT63</f>
        <v>-11403.749198806583</v>
      </c>
    </row>
    <row r="27" spans="1:123" ht="14.25" customHeight="1" x14ac:dyDescent="0.15">
      <c r="A27" s="18" t="str">
        <f t="shared" si="13"/>
        <v>Bar</v>
      </c>
      <c r="B27" s="23" t="str">
        <f t="shared" si="14"/>
        <v>[EUR]</v>
      </c>
      <c r="C27" s="94"/>
      <c r="D27" s="567">
        <f ca="1">-Ops!E83</f>
        <v>0</v>
      </c>
      <c r="E27" s="568">
        <f ca="1">-Ops!F83</f>
        <v>0</v>
      </c>
      <c r="F27" s="568">
        <f ca="1">-Ops!G83</f>
        <v>0</v>
      </c>
      <c r="G27" s="568">
        <f ca="1">-Ops!H83</f>
        <v>-3458.4390505217812</v>
      </c>
      <c r="H27" s="568">
        <f ca="1">-Ops!I83</f>
        <v>-3777.1621517171284</v>
      </c>
      <c r="I27" s="568">
        <f ca="1">-Ops!J83</f>
        <v>-3996.8069995935462</v>
      </c>
      <c r="J27" s="568">
        <f ca="1">-Ops!K83</f>
        <v>-5198.063990997638</v>
      </c>
      <c r="K27" s="568">
        <f ca="1">-Ops!L83</f>
        <v>-5210.0398826694554</v>
      </c>
      <c r="L27" s="568">
        <f ca="1">-Ops!M83</f>
        <v>-4373.6527427044584</v>
      </c>
      <c r="M27" s="568">
        <f ca="1">-Ops!N83</f>
        <v>-3699.5390243119909</v>
      </c>
      <c r="N27" s="568">
        <f ca="1">-Ops!O83</f>
        <v>-2898.4502203660063</v>
      </c>
      <c r="O27" s="568">
        <f ca="1">-Ops!P83</f>
        <v>0</v>
      </c>
      <c r="P27" s="568">
        <f ca="1">-Ops!Q83</f>
        <v>0</v>
      </c>
      <c r="Q27" s="568">
        <f ca="1">-Ops!R83</f>
        <v>0</v>
      </c>
      <c r="R27" s="568">
        <f ca="1">-Ops!S83</f>
        <v>-3119.0285643537109</v>
      </c>
      <c r="S27" s="568">
        <f ca="1">-Ops!T83</f>
        <v>-3555.275343936386</v>
      </c>
      <c r="T27" s="568">
        <f ca="1">-Ops!U83</f>
        <v>-3882.9226919652024</v>
      </c>
      <c r="U27" s="568">
        <f ca="1">-Ops!V83</f>
        <v>-4108.7175955821594</v>
      </c>
      <c r="V27" s="568">
        <f ca="1">-Ops!W83</f>
        <v>-5343.6097827455642</v>
      </c>
      <c r="W27" s="568">
        <f ca="1">-Ops!X83</f>
        <v>-5355.9209993841932</v>
      </c>
      <c r="X27" s="568">
        <f ca="1">-Ops!Y83</f>
        <v>-4496.1150195001765</v>
      </c>
      <c r="Y27" s="568">
        <f ca="1">-Ops!Z83</f>
        <v>-3803.126116992722</v>
      </c>
      <c r="Z27" s="568">
        <f ca="1">-Ops!AA83</f>
        <v>-2979.6068265362501</v>
      </c>
      <c r="AA27" s="568">
        <f ca="1">-Ops!AB83</f>
        <v>0</v>
      </c>
      <c r="AB27" s="568">
        <f ca="1">-Ops!AC83</f>
        <v>0</v>
      </c>
      <c r="AC27" s="568">
        <f ca="1">-Ops!AD83</f>
        <v>0</v>
      </c>
      <c r="AD27" s="568">
        <f ca="1">-Ops!AE83</f>
        <v>-3206.3613641556103</v>
      </c>
      <c r="AE27" s="568">
        <f ca="1">-Ops!AF83</f>
        <v>-3654.8230535665994</v>
      </c>
      <c r="AF27" s="568">
        <f ca="1">-Ops!AG83</f>
        <v>-3991.6445273402223</v>
      </c>
      <c r="AG27" s="568">
        <f ca="1">-Ops!AH83</f>
        <v>-4223.7616882584543</v>
      </c>
      <c r="AH27" s="568">
        <f ca="1">-Ops!AI83</f>
        <v>-5493.2308566624315</v>
      </c>
      <c r="AI27" s="568">
        <f ca="1">-Ops!AJ83</f>
        <v>-5505.8867873669415</v>
      </c>
      <c r="AJ27" s="568">
        <f ca="1">-Ops!AK83</f>
        <v>-4622.0062400461748</v>
      </c>
      <c r="AK27" s="568">
        <f ca="1">-Ops!AL83</f>
        <v>-3909.6136482685115</v>
      </c>
      <c r="AL27" s="568">
        <f ca="1">-Ops!AM83</f>
        <v>-3063.0358176792606</v>
      </c>
      <c r="AM27" s="568">
        <f ca="1">-Ops!AN83</f>
        <v>0</v>
      </c>
      <c r="AN27" s="568">
        <f ca="1">-Ops!AO83</f>
        <v>0</v>
      </c>
      <c r="AO27" s="568">
        <f ca="1">-Ops!AP83</f>
        <v>0</v>
      </c>
      <c r="AP27" s="568">
        <f ca="1">-Ops!AQ83</f>
        <v>-3296.1394823519618</v>
      </c>
      <c r="AQ27" s="568">
        <f ca="1">-Ops!AR83</f>
        <v>-3757.1580990664584</v>
      </c>
      <c r="AR27" s="568">
        <f ca="1">-Ops!AS83</f>
        <v>-4103.4105741057419</v>
      </c>
      <c r="AS27" s="568">
        <f ca="1">-Ops!AT83</f>
        <v>-4342.0270155296848</v>
      </c>
      <c r="AT27" s="568">
        <f ca="1">-Ops!AU83</f>
        <v>-5647.0413206489711</v>
      </c>
      <c r="AU27" s="568">
        <f ca="1">-Ops!AV83</f>
        <v>-5660.0516174132081</v>
      </c>
      <c r="AV27" s="568">
        <f ca="1">-Ops!AW83</f>
        <v>-4751.4224147674604</v>
      </c>
      <c r="AW27" s="568">
        <f ca="1">-Ops!AX83</f>
        <v>-4019.0828304200245</v>
      </c>
      <c r="AX27" s="568">
        <f ca="1">-Ops!AY83</f>
        <v>-3148.8008205742753</v>
      </c>
      <c r="AY27" s="568">
        <f ca="1">-Ops!AZ83</f>
        <v>0</v>
      </c>
      <c r="AZ27" s="568">
        <f ca="1">-Ops!BA83</f>
        <v>0</v>
      </c>
      <c r="BA27" s="568">
        <f ca="1">-Ops!BB83</f>
        <v>0</v>
      </c>
      <c r="BB27" s="568">
        <f ca="1">-Ops!BC83</f>
        <v>-3388.4313878578123</v>
      </c>
      <c r="BC27" s="568">
        <f ca="1">-Ops!BD83</f>
        <v>-3862.3585258403132</v>
      </c>
      <c r="BD27" s="568">
        <f ca="1">-Ops!BE83</f>
        <v>-4218.3060701806962</v>
      </c>
      <c r="BE27" s="568">
        <f ca="1">-Ops!BF83</f>
        <v>-4463.6037719645083</v>
      </c>
      <c r="BF27" s="568">
        <f ca="1">-Ops!BG83</f>
        <v>-5805.1584776271338</v>
      </c>
      <c r="BG27" s="568">
        <f ca="1">-Ops!BH83</f>
        <v>-5818.5330627007688</v>
      </c>
      <c r="BH27" s="568">
        <f ca="1">-Ops!BI83</f>
        <v>-4884.4622423809424</v>
      </c>
      <c r="BI27" s="568">
        <f ca="1">-Ops!BJ83</f>
        <v>-4131.6171496717789</v>
      </c>
      <c r="BJ27" s="568">
        <f ca="1">-Ops!BK83</f>
        <v>-3236.9672435503503</v>
      </c>
      <c r="BK27" s="568">
        <f ca="1">-Ops!BL83</f>
        <v>0</v>
      </c>
      <c r="BL27" s="568">
        <f ca="1">-Ops!BM83</f>
        <v>0</v>
      </c>
      <c r="BM27" s="568">
        <f ca="1">-Ops!BN83</f>
        <v>0</v>
      </c>
      <c r="BN27" s="568">
        <f ca="1">-Ops!BO83</f>
        <v>-3483.3074667178262</v>
      </c>
      <c r="BO27" s="568">
        <f ca="1">-Ops!BP83</f>
        <v>-3970.5045645638379</v>
      </c>
      <c r="BP27" s="568">
        <f ca="1">-Ops!BQ83</f>
        <v>-4336.4186401457509</v>
      </c>
      <c r="BQ27" s="568">
        <f ca="1">-Ops!BR83</f>
        <v>-4588.5846775795089</v>
      </c>
      <c r="BR27" s="568">
        <f ca="1">-Ops!BS83</f>
        <v>-5967.7029150006856</v>
      </c>
      <c r="BS27" s="568">
        <f ca="1">-Ops!BT83</f>
        <v>-5981.4519884563815</v>
      </c>
      <c r="BT27" s="568">
        <f ca="1">-Ops!BU83</f>
        <v>-5021.2271851676014</v>
      </c>
      <c r="BU27" s="568">
        <f ca="1">-Ops!BV83</f>
        <v>-4247.3024298625814</v>
      </c>
      <c r="BV27" s="568">
        <f ca="1">-Ops!BW83</f>
        <v>-3327.6023263697552</v>
      </c>
      <c r="BW27" s="568">
        <f ca="1">-Ops!BX83</f>
        <v>0</v>
      </c>
      <c r="BX27" s="568">
        <f ca="1">-Ops!BY83</f>
        <v>0</v>
      </c>
      <c r="BY27" s="568">
        <f ca="1">-Ops!BZ83</f>
        <v>0</v>
      </c>
      <c r="BZ27" s="568">
        <f ca="1">-Ops!CA83</f>
        <v>-3580.8400757859199</v>
      </c>
      <c r="CA27" s="568">
        <f ca="1">-Ops!CB83</f>
        <v>-4081.678692371619</v>
      </c>
      <c r="CB27" s="568">
        <f ca="1">-Ops!CC83</f>
        <v>-4457.8383620698251</v>
      </c>
      <c r="CC27" s="568">
        <f ca="1">-Ops!CD83</f>
        <v>-4717.0650485517281</v>
      </c>
      <c r="CD27" s="568">
        <f ca="1">-Ops!CE83</f>
        <v>-6134.798596620697</v>
      </c>
      <c r="CE27" s="568">
        <f ca="1">-Ops!CF83</f>
        <v>-6148.9326441331532</v>
      </c>
      <c r="CF27" s="568">
        <f ca="1">-Ops!CG83</f>
        <v>-5161.8215463522874</v>
      </c>
      <c r="CG27" s="568">
        <f ca="1">-Ops!CH83</f>
        <v>-4366.2268978987295</v>
      </c>
      <c r="CH27" s="568">
        <f ca="1">-Ops!CI83</f>
        <v>-3420.7751915081044</v>
      </c>
      <c r="CI27" s="568">
        <f ca="1">-Ops!CJ83</f>
        <v>0</v>
      </c>
      <c r="CJ27" s="568">
        <f ca="1">-Ops!CK83</f>
        <v>0</v>
      </c>
      <c r="CK27" s="568">
        <f ca="1">-Ops!CL83</f>
        <v>0</v>
      </c>
      <c r="CL27" s="568">
        <f ca="1">-Ops!CM83</f>
        <v>-3681.1035979079206</v>
      </c>
      <c r="CM27" s="568">
        <f ca="1">-Ops!CN83</f>
        <v>-4195.9656957580182</v>
      </c>
      <c r="CN27" s="568">
        <f ca="1">-Ops!CO83</f>
        <v>-4582.6578362077735</v>
      </c>
      <c r="CO27" s="568">
        <f ca="1">-Ops!CP83</f>
        <v>-4849.1428699111702</v>
      </c>
      <c r="CP27" s="568">
        <f ca="1">-Ops!CQ83</f>
        <v>-6306.572957326066</v>
      </c>
      <c r="CQ27" s="568">
        <f ca="1">-Ops!CR83</f>
        <v>-6321.1027581688722</v>
      </c>
      <c r="CR27" s="568">
        <f ca="1">-Ops!CS83</f>
        <v>-5306.3525496501434</v>
      </c>
      <c r="CS27" s="568">
        <f ca="1">-Ops!CT83</f>
        <v>-4488.481251039887</v>
      </c>
      <c r="CT27" s="568">
        <f ca="1">-Ops!CU83</f>
        <v>-3516.5568968703251</v>
      </c>
      <c r="CU27" s="568">
        <f ca="1">-Ops!CV83</f>
        <v>0</v>
      </c>
      <c r="CV27" s="568">
        <f ca="1">-Ops!CW83</f>
        <v>0</v>
      </c>
      <c r="CW27" s="568">
        <f ca="1">-Ops!CX83</f>
        <v>0</v>
      </c>
      <c r="CX27" s="568">
        <f ca="1">-Ops!CY83</f>
        <v>-3784.1744986493377</v>
      </c>
      <c r="CY27" s="568">
        <f ca="1">-Ops!CZ83</f>
        <v>-4313.4527352392361</v>
      </c>
      <c r="CZ27" s="568">
        <f ca="1">-Ops!DA83</f>
        <v>-4710.9722556215847</v>
      </c>
      <c r="DA27" s="568">
        <f ca="1">-Ops!DB83</f>
        <v>-4984.9188702686752</v>
      </c>
      <c r="DB27" s="568">
        <f ca="1">-Ops!DC83</f>
        <v>-6483.1570001311866</v>
      </c>
      <c r="DC27" s="568">
        <f ca="1">-Ops!DD83</f>
        <v>-6498.0936353975912</v>
      </c>
      <c r="DD27" s="568">
        <f ca="1">-Ops!DE83</f>
        <v>-5454.9304210403407</v>
      </c>
      <c r="DE27" s="568">
        <f ca="1">-Ops!DF83</f>
        <v>-4614.1587260689976</v>
      </c>
      <c r="DF27" s="568">
        <f ca="1">-Ops!DG83</f>
        <v>-3615.0204899826895</v>
      </c>
      <c r="DG27" s="568">
        <f ca="1">-Ops!DH83</f>
        <v>0</v>
      </c>
      <c r="DH27" s="568">
        <f ca="1">-Ops!DI83</f>
        <v>0</v>
      </c>
      <c r="DI27" s="568">
        <f ca="1">-Ops!DJ83</f>
        <v>0</v>
      </c>
      <c r="DJ27" s="568">
        <f ca="1">-Ops!DK83</f>
        <v>-3890.1313846115117</v>
      </c>
      <c r="DK27" s="568">
        <f ca="1">-Ops!DL83</f>
        <v>-4434.2294118259288</v>
      </c>
      <c r="DL27" s="568">
        <f ca="1">-Ops!DM83</f>
        <v>-4842.879478778982</v>
      </c>
      <c r="DM27" s="568">
        <f ca="1">-Ops!DN83</f>
        <v>-5124.4965986361913</v>
      </c>
      <c r="DN27" s="568">
        <f ca="1">-Ops!DO83</f>
        <v>-6664.6853961348506</v>
      </c>
      <c r="DO27" s="568">
        <f ca="1">-Ops!DP83</f>
        <v>-6680.0402571887143</v>
      </c>
      <c r="DP27" s="568">
        <f ca="1">-Ops!DQ83</f>
        <v>-5607.6684728294613</v>
      </c>
      <c r="DQ27" s="568">
        <f ca="1">-Ops!DR83</f>
        <v>-4743.3551703989224</v>
      </c>
      <c r="DR27" s="568">
        <f ca="1">-Ops!DS83</f>
        <v>-3716.2410637021999</v>
      </c>
      <c r="DS27" s="569">
        <f ca="1">-Ops!DT83</f>
        <v>0</v>
      </c>
    </row>
    <row r="28" spans="1:123" ht="14.25" customHeight="1" x14ac:dyDescent="0.15">
      <c r="A28" s="18" t="str">
        <f t="shared" si="13"/>
        <v>Restaurant</v>
      </c>
      <c r="B28" s="23" t="str">
        <f t="shared" si="14"/>
        <v>[EUR]</v>
      </c>
      <c r="C28" s="94"/>
      <c r="D28" s="567">
        <f ca="1">-Ops!E84</f>
        <v>0</v>
      </c>
      <c r="E28" s="568">
        <f ca="1">-Ops!F84</f>
        <v>0</v>
      </c>
      <c r="F28" s="568">
        <f ca="1">-Ops!G84</f>
        <v>0</v>
      </c>
      <c r="G28" s="568">
        <f ca="1">-Ops!H84</f>
        <v>-6148.2099338724374</v>
      </c>
      <c r="H28" s="568">
        <f ca="1">-Ops!I84</f>
        <v>-6738.2126803671063</v>
      </c>
      <c r="I28" s="568">
        <f ca="1">-Ops!J84</f>
        <v>-7126.156315628049</v>
      </c>
      <c r="J28" s="568">
        <f ca="1">-Ops!K84</f>
        <v>-9303.3531657059993</v>
      </c>
      <c r="K28" s="568">
        <f ca="1">-Ops!L84</f>
        <v>-9324.7872900049897</v>
      </c>
      <c r="L28" s="568">
        <f ca="1">-Ops!M84</f>
        <v>-7791.430355389014</v>
      </c>
      <c r="M28" s="568">
        <f ca="1">-Ops!N84</f>
        <v>-6588.6886723176967</v>
      </c>
      <c r="N28" s="568">
        <f ca="1">-Ops!O84</f>
        <v>-5153.3452614290109</v>
      </c>
      <c r="O28" s="568">
        <f ca="1">-Ops!P84</f>
        <v>0</v>
      </c>
      <c r="P28" s="568">
        <f ca="1">-Ops!Q84</f>
        <v>0</v>
      </c>
      <c r="Q28" s="568">
        <f ca="1">-Ops!R84</f>
        <v>0</v>
      </c>
      <c r="R28" s="568">
        <f ca="1">-Ops!S84</f>
        <v>-5523.2797493763619</v>
      </c>
      <c r="S28" s="568">
        <f ca="1">-Ops!T84</f>
        <v>-6320.3598120208571</v>
      </c>
      <c r="T28" s="568">
        <f ca="1">-Ops!U84</f>
        <v>-6926.8826354173752</v>
      </c>
      <c r="U28" s="568">
        <f ca="1">-Ops!V84</f>
        <v>-7325.6886924656228</v>
      </c>
      <c r="V28" s="568">
        <f ca="1">-Ops!W84</f>
        <v>-9563.8470543457533</v>
      </c>
      <c r="W28" s="568">
        <f ca="1">-Ops!X84</f>
        <v>-9585.8813341251171</v>
      </c>
      <c r="X28" s="568">
        <f ca="1">-Ops!Y84</f>
        <v>-8009.5904053398963</v>
      </c>
      <c r="Y28" s="568">
        <f ca="1">-Ops!Z84</f>
        <v>-6773.1719551425831</v>
      </c>
      <c r="Z28" s="568">
        <f ca="1">-Ops!AA84</f>
        <v>-5297.6389287490156</v>
      </c>
      <c r="AA28" s="568">
        <f ca="1">-Ops!AB84</f>
        <v>0</v>
      </c>
      <c r="AB28" s="568">
        <f ca="1">-Ops!AC84</f>
        <v>0</v>
      </c>
      <c r="AC28" s="568">
        <f ca="1">-Ops!AD84</f>
        <v>0</v>
      </c>
      <c r="AD28" s="568">
        <f ca="1">-Ops!AE84</f>
        <v>-5677.9315823588922</v>
      </c>
      <c r="AE28" s="568">
        <f ca="1">-Ops!AF84</f>
        <v>-6497.3298867574313</v>
      </c>
      <c r="AF28" s="568">
        <f ca="1">-Ops!AG84</f>
        <v>-7120.8353492090519</v>
      </c>
      <c r="AG28" s="568">
        <f ca="1">-Ops!AH84</f>
        <v>-7530.8079758546492</v>
      </c>
      <c r="AH28" s="568">
        <f ca="1">-Ops!AI84</f>
        <v>-9831.6347718674187</v>
      </c>
      <c r="AI28" s="568">
        <f ca="1">-Ops!AJ84</f>
        <v>-9854.2860114806062</v>
      </c>
      <c r="AJ28" s="568">
        <f ca="1">-Ops!AK84</f>
        <v>-8233.8589366894012</v>
      </c>
      <c r="AK28" s="568">
        <f ca="1">-Ops!AL84</f>
        <v>-6962.8207698865635</v>
      </c>
      <c r="AL28" s="568">
        <f ca="1">-Ops!AM84</f>
        <v>-5445.9728187539795</v>
      </c>
      <c r="AM28" s="568">
        <f ca="1">-Ops!AN84</f>
        <v>0</v>
      </c>
      <c r="AN28" s="568">
        <f ca="1">-Ops!AO84</f>
        <v>0</v>
      </c>
      <c r="AO28" s="568">
        <f ca="1">-Ops!AP84</f>
        <v>0</v>
      </c>
      <c r="AP28" s="568">
        <f ca="1">-Ops!AQ84</f>
        <v>-5836.913666664931</v>
      </c>
      <c r="AQ28" s="568">
        <f ca="1">-Ops!AR84</f>
        <v>-6679.2551235866295</v>
      </c>
      <c r="AR28" s="568">
        <f ca="1">-Ops!AS84</f>
        <v>-7320.2187389868941</v>
      </c>
      <c r="AS28" s="568">
        <f ca="1">-Ops!AT84</f>
        <v>-7741.6705991785684</v>
      </c>
      <c r="AT28" s="568">
        <f ca="1">-Ops!AU84</f>
        <v>-10106.920545479692</v>
      </c>
      <c r="AU28" s="568">
        <f ca="1">-Ops!AV84</f>
        <v>-10130.206019802048</v>
      </c>
      <c r="AV28" s="568">
        <f ca="1">-Ops!AW84</f>
        <v>-8464.4069869166924</v>
      </c>
      <c r="AW28" s="568">
        <f ca="1">-Ops!AX84</f>
        <v>-7157.7797514433796</v>
      </c>
      <c r="AX28" s="568">
        <f ca="1">-Ops!AY84</f>
        <v>-5598.4600576790835</v>
      </c>
      <c r="AY28" s="568">
        <f ca="1">-Ops!AZ84</f>
        <v>0</v>
      </c>
      <c r="AZ28" s="568">
        <f ca="1">-Ops!BA84</f>
        <v>0</v>
      </c>
      <c r="BA28" s="568">
        <f ca="1">-Ops!BB84</f>
        <v>0</v>
      </c>
      <c r="BB28" s="568">
        <f ca="1">-Ops!BC84</f>
        <v>-6000.3472493315403</v>
      </c>
      <c r="BC28" s="568">
        <f ca="1">-Ops!BD84</f>
        <v>-6866.2742670470443</v>
      </c>
      <c r="BD28" s="568">
        <f ca="1">-Ops!BE84</f>
        <v>-7525.1848636785153</v>
      </c>
      <c r="BE28" s="568">
        <f ca="1">-Ops!BF84</f>
        <v>-7958.4373759555547</v>
      </c>
      <c r="BF28" s="568">
        <f ca="1">-Ops!BG84</f>
        <v>-10389.914320753109</v>
      </c>
      <c r="BG28" s="568">
        <f ca="1">-Ops!BH84</f>
        <v>-10413.851788356489</v>
      </c>
      <c r="BH28" s="568">
        <f ca="1">-Ops!BI84</f>
        <v>-8701.4103825503462</v>
      </c>
      <c r="BI28" s="568">
        <f ca="1">-Ops!BJ84</f>
        <v>-7358.1975844837807</v>
      </c>
      <c r="BJ28" s="568">
        <f ca="1">-Ops!BK84</f>
        <v>-5755.2169392940887</v>
      </c>
      <c r="BK28" s="568">
        <f ca="1">-Ops!BL84</f>
        <v>0</v>
      </c>
      <c r="BL28" s="568">
        <f ca="1">-Ops!BM84</f>
        <v>0</v>
      </c>
      <c r="BM28" s="568">
        <f ca="1">-Ops!BN84</f>
        <v>0</v>
      </c>
      <c r="BN28" s="568">
        <f ca="1">-Ops!BO84</f>
        <v>-6168.3569723128157</v>
      </c>
      <c r="BO28" s="568">
        <f ca="1">-Ops!BP84</f>
        <v>-7058.5299465243534</v>
      </c>
      <c r="BP28" s="568">
        <f ca="1">-Ops!BQ84</f>
        <v>-7735.8900398615033</v>
      </c>
      <c r="BQ28" s="568">
        <f ca="1">-Ops!BR84</f>
        <v>-8181.2736224823011</v>
      </c>
      <c r="BR28" s="568">
        <f ca="1">-Ops!BS84</f>
        <v>-10680.831921734181</v>
      </c>
      <c r="BS28" s="568">
        <f ca="1">-Ops!BT84</f>
        <v>-10705.439638430456</v>
      </c>
      <c r="BT28" s="568">
        <f ca="1">-Ops!BU84</f>
        <v>-8945.0498732617416</v>
      </c>
      <c r="BU28" s="568">
        <f ca="1">-Ops!BV84</f>
        <v>-7564.2271168493171</v>
      </c>
      <c r="BV28" s="568">
        <f ca="1">-Ops!BW84</f>
        <v>-5916.3630135943149</v>
      </c>
      <c r="BW28" s="568">
        <f ca="1">-Ops!BX84</f>
        <v>0</v>
      </c>
      <c r="BX28" s="568">
        <f ca="1">-Ops!BY84</f>
        <v>0</v>
      </c>
      <c r="BY28" s="568">
        <f ca="1">-Ops!BZ84</f>
        <v>0</v>
      </c>
      <c r="BZ28" s="568">
        <f ca="1">-Ops!CA84</f>
        <v>-6341.0709675375656</v>
      </c>
      <c r="CA28" s="568">
        <f ca="1">-Ops!CB84</f>
        <v>-7256.1687850270237</v>
      </c>
      <c r="CB28" s="568">
        <f ca="1">-Ops!CC84</f>
        <v>-7952.494960977614</v>
      </c>
      <c r="CC28" s="568">
        <f ca="1">-Ops!CD84</f>
        <v>-8410.3492839117935</v>
      </c>
      <c r="CD28" s="568">
        <f ca="1">-Ops!CE84</f>
        <v>-10979.895215542721</v>
      </c>
      <c r="CE28" s="568">
        <f ca="1">-Ops!CF84</f>
        <v>-11005.191948306494</v>
      </c>
      <c r="CF28" s="568">
        <f ca="1">-Ops!CG84</f>
        <v>-9195.5112697130589</v>
      </c>
      <c r="CG28" s="568">
        <f ca="1">-Ops!CH84</f>
        <v>-7776.0254761210881</v>
      </c>
      <c r="CH28" s="568">
        <f ca="1">-Ops!CI84</f>
        <v>-6082.021177974947</v>
      </c>
      <c r="CI28" s="568">
        <f ca="1">-Ops!CJ84</f>
        <v>0</v>
      </c>
      <c r="CJ28" s="568">
        <f ca="1">-Ops!CK84</f>
        <v>0</v>
      </c>
      <c r="CK28" s="568">
        <f ca="1">-Ops!CL84</f>
        <v>0</v>
      </c>
      <c r="CL28" s="568">
        <f ca="1">-Ops!CM84</f>
        <v>-6518.6209546286082</v>
      </c>
      <c r="CM28" s="568">
        <f ca="1">-Ops!CN84</f>
        <v>-7459.3415110077704</v>
      </c>
      <c r="CN28" s="568">
        <f ca="1">-Ops!CO84</f>
        <v>-8175.1648198849753</v>
      </c>
      <c r="CO28" s="568">
        <f ca="1">-Ops!CP84</f>
        <v>-8645.8390638613109</v>
      </c>
      <c r="CP28" s="568">
        <f ca="1">-Ops!CQ84</f>
        <v>-11287.332281577903</v>
      </c>
      <c r="CQ28" s="568">
        <f ca="1">-Ops!CR84</f>
        <v>-11313.337322859061</v>
      </c>
      <c r="CR28" s="568">
        <f ca="1">-Ops!CS84</f>
        <v>-9452.9855852650107</v>
      </c>
      <c r="CS28" s="568">
        <f ca="1">-Ops!CT84</f>
        <v>-7993.7541894524657</v>
      </c>
      <c r="CT28" s="568">
        <f ca="1">-Ops!CU84</f>
        <v>-6252.317770958236</v>
      </c>
      <c r="CU28" s="568">
        <f ca="1">-Ops!CV84</f>
        <v>0</v>
      </c>
      <c r="CV28" s="568">
        <f ca="1">-Ops!CW84</f>
        <v>0</v>
      </c>
      <c r="CW28" s="568">
        <f ca="1">-Ops!CX84</f>
        <v>0</v>
      </c>
      <c r="CX28" s="568">
        <f ca="1">-Ops!CY84</f>
        <v>-6701.1423413581997</v>
      </c>
      <c r="CY28" s="568">
        <f ca="1">-Ops!CZ84</f>
        <v>-7668.2030733159763</v>
      </c>
      <c r="CZ28" s="568">
        <f ca="1">-Ops!DA84</f>
        <v>-8404.0694348417437</v>
      </c>
      <c r="DA28" s="568">
        <f ca="1">-Ops!DB84</f>
        <v>-8887.9225576494136</v>
      </c>
      <c r="DB28" s="568">
        <f ca="1">-Ops!DC84</f>
        <v>-11603.377585462067</v>
      </c>
      <c r="DC28" s="568">
        <f ca="1">-Ops!DD84</f>
        <v>-11630.110767899097</v>
      </c>
      <c r="DD28" s="568">
        <f ca="1">-Ops!DE84</f>
        <v>-9717.6691816524162</v>
      </c>
      <c r="DE28" s="568">
        <f ca="1">-Ops!DF84</f>
        <v>-8217.5793067571249</v>
      </c>
      <c r="DF28" s="568">
        <f ca="1">-Ops!DG84</f>
        <v>-6427.3826685450586</v>
      </c>
      <c r="DG28" s="568">
        <f ca="1">-Ops!DH84</f>
        <v>0</v>
      </c>
      <c r="DH28" s="568">
        <f ca="1">-Ops!DI84</f>
        <v>0</v>
      </c>
      <c r="DI28" s="568">
        <f ca="1">-Ops!DJ84</f>
        <v>0</v>
      </c>
      <c r="DJ28" s="568">
        <f ca="1">-Ops!DK84</f>
        <v>-6888.7743269162183</v>
      </c>
      <c r="DK28" s="568">
        <f ca="1">-Ops!DL84</f>
        <v>-7882.9127593688127</v>
      </c>
      <c r="DL28" s="568">
        <f ca="1">-Ops!DM84</f>
        <v>-8639.3833790172994</v>
      </c>
      <c r="DM28" s="568">
        <f ca="1">-Ops!DN84</f>
        <v>-9136.7843892635847</v>
      </c>
      <c r="DN28" s="568">
        <f ca="1">-Ops!DO84</f>
        <v>-11928.272157854988</v>
      </c>
      <c r="DO28" s="568">
        <f ca="1">-Ops!DP84</f>
        <v>-11955.753869400254</v>
      </c>
      <c r="DP28" s="568">
        <f ca="1">-Ops!DQ84</f>
        <v>-9989.7639187386721</v>
      </c>
      <c r="DQ28" s="568">
        <f ca="1">-Ops!DR84</f>
        <v>-8447.6715273463124</v>
      </c>
      <c r="DR28" s="568">
        <f ca="1">-Ops!DS84</f>
        <v>-6607.3493832643107</v>
      </c>
      <c r="DS28" s="569">
        <f ca="1">-Ops!DT84</f>
        <v>0</v>
      </c>
    </row>
    <row r="29" spans="1:123" ht="14.25" customHeight="1" x14ac:dyDescent="0.15">
      <c r="A29" s="18" t="str">
        <f t="shared" si="13"/>
        <v>Events</v>
      </c>
      <c r="B29" s="23" t="str">
        <f t="shared" si="14"/>
        <v>[EUR]</v>
      </c>
      <c r="C29" s="94"/>
      <c r="D29" s="567">
        <f ca="1">-Ops!E115</f>
        <v>0</v>
      </c>
      <c r="E29" s="568">
        <f ca="1">-Ops!F115</f>
        <v>0</v>
      </c>
      <c r="F29" s="568">
        <f ca="1">-Ops!G115</f>
        <v>0</v>
      </c>
      <c r="G29" s="568">
        <f ca="1">-Ops!H115</f>
        <v>0</v>
      </c>
      <c r="H29" s="568">
        <f ca="1">-Ops!I115</f>
        <v>0</v>
      </c>
      <c r="I29" s="568">
        <f ca="1">-Ops!J115</f>
        <v>0</v>
      </c>
      <c r="J29" s="568">
        <f ca="1">-Ops!K115</f>
        <v>0</v>
      </c>
      <c r="K29" s="568">
        <f ca="1">-Ops!L115</f>
        <v>0</v>
      </c>
      <c r="L29" s="568">
        <f ca="1">-Ops!M115</f>
        <v>0</v>
      </c>
      <c r="M29" s="568">
        <f ca="1">-Ops!N115</f>
        <v>0</v>
      </c>
      <c r="N29" s="568">
        <f ca="1">-Ops!O115</f>
        <v>0</v>
      </c>
      <c r="O29" s="568">
        <f ca="1">-Ops!P115</f>
        <v>0</v>
      </c>
      <c r="P29" s="568">
        <f ca="1">-Ops!Q115</f>
        <v>0</v>
      </c>
      <c r="Q29" s="568">
        <f ca="1">-Ops!R115</f>
        <v>0</v>
      </c>
      <c r="R29" s="568">
        <f ca="1">-Ops!S115</f>
        <v>0</v>
      </c>
      <c r="S29" s="568">
        <f ca="1">-Ops!T115</f>
        <v>0</v>
      </c>
      <c r="T29" s="568">
        <f ca="1">-Ops!U115</f>
        <v>0</v>
      </c>
      <c r="U29" s="568">
        <f ca="1">-Ops!V115</f>
        <v>0</v>
      </c>
      <c r="V29" s="568">
        <f ca="1">-Ops!W115</f>
        <v>0</v>
      </c>
      <c r="W29" s="568">
        <f ca="1">-Ops!X115</f>
        <v>0</v>
      </c>
      <c r="X29" s="568">
        <f ca="1">-Ops!Y115</f>
        <v>0</v>
      </c>
      <c r="Y29" s="568">
        <f ca="1">-Ops!Z115</f>
        <v>0</v>
      </c>
      <c r="Z29" s="568">
        <f ca="1">-Ops!AA115</f>
        <v>0</v>
      </c>
      <c r="AA29" s="568">
        <f ca="1">-Ops!AB115</f>
        <v>0</v>
      </c>
      <c r="AB29" s="568">
        <f ca="1">-Ops!AC115</f>
        <v>0</v>
      </c>
      <c r="AC29" s="568">
        <f ca="1">-Ops!AD115</f>
        <v>0</v>
      </c>
      <c r="AD29" s="568">
        <f ca="1">-Ops!AE115</f>
        <v>0</v>
      </c>
      <c r="AE29" s="568">
        <f ca="1">-Ops!AF115</f>
        <v>0</v>
      </c>
      <c r="AF29" s="568">
        <f ca="1">-Ops!AG115</f>
        <v>0</v>
      </c>
      <c r="AG29" s="568">
        <f ca="1">-Ops!AH115</f>
        <v>0</v>
      </c>
      <c r="AH29" s="568">
        <f ca="1">-Ops!AI115</f>
        <v>0</v>
      </c>
      <c r="AI29" s="568">
        <f ca="1">-Ops!AJ115</f>
        <v>0</v>
      </c>
      <c r="AJ29" s="568">
        <f ca="1">-Ops!AK115</f>
        <v>0</v>
      </c>
      <c r="AK29" s="568">
        <f ca="1">-Ops!AL115</f>
        <v>0</v>
      </c>
      <c r="AL29" s="568">
        <f ca="1">-Ops!AM115</f>
        <v>0</v>
      </c>
      <c r="AM29" s="568">
        <f ca="1">-Ops!AN115</f>
        <v>0</v>
      </c>
      <c r="AN29" s="568">
        <f ca="1">-Ops!AO115</f>
        <v>0</v>
      </c>
      <c r="AO29" s="568">
        <f ca="1">-Ops!AP115</f>
        <v>0</v>
      </c>
      <c r="AP29" s="568">
        <f ca="1">-Ops!AQ115</f>
        <v>0</v>
      </c>
      <c r="AQ29" s="568">
        <f ca="1">-Ops!AR115</f>
        <v>0</v>
      </c>
      <c r="AR29" s="568">
        <f ca="1">-Ops!AS115</f>
        <v>0</v>
      </c>
      <c r="AS29" s="568">
        <f ca="1">-Ops!AT115</f>
        <v>0</v>
      </c>
      <c r="AT29" s="568">
        <f ca="1">-Ops!AU115</f>
        <v>0</v>
      </c>
      <c r="AU29" s="568">
        <f ca="1">-Ops!AV115</f>
        <v>0</v>
      </c>
      <c r="AV29" s="568">
        <f ca="1">-Ops!AW115</f>
        <v>0</v>
      </c>
      <c r="AW29" s="568">
        <f ca="1">-Ops!AX115</f>
        <v>0</v>
      </c>
      <c r="AX29" s="568">
        <f ca="1">-Ops!AY115</f>
        <v>0</v>
      </c>
      <c r="AY29" s="568">
        <f ca="1">-Ops!AZ115</f>
        <v>0</v>
      </c>
      <c r="AZ29" s="568">
        <f ca="1">-Ops!BA115</f>
        <v>0</v>
      </c>
      <c r="BA29" s="568">
        <f ca="1">-Ops!BB115</f>
        <v>0</v>
      </c>
      <c r="BB29" s="568">
        <f ca="1">-Ops!BC115</f>
        <v>0</v>
      </c>
      <c r="BC29" s="568">
        <f ca="1">-Ops!BD115</f>
        <v>0</v>
      </c>
      <c r="BD29" s="568">
        <f ca="1">-Ops!BE115</f>
        <v>0</v>
      </c>
      <c r="BE29" s="568">
        <f ca="1">-Ops!BF115</f>
        <v>0</v>
      </c>
      <c r="BF29" s="568">
        <f ca="1">-Ops!BG115</f>
        <v>0</v>
      </c>
      <c r="BG29" s="568">
        <f ca="1">-Ops!BH115</f>
        <v>0</v>
      </c>
      <c r="BH29" s="568">
        <f ca="1">-Ops!BI115</f>
        <v>0</v>
      </c>
      <c r="BI29" s="568">
        <f ca="1">-Ops!BJ115</f>
        <v>0</v>
      </c>
      <c r="BJ29" s="568">
        <f ca="1">-Ops!BK115</f>
        <v>0</v>
      </c>
      <c r="BK29" s="568">
        <f ca="1">-Ops!BL115</f>
        <v>0</v>
      </c>
      <c r="BL29" s="568">
        <f ca="1">-Ops!BM115</f>
        <v>0</v>
      </c>
      <c r="BM29" s="568">
        <f ca="1">-Ops!BN115</f>
        <v>0</v>
      </c>
      <c r="BN29" s="568">
        <f ca="1">-Ops!BO115</f>
        <v>0</v>
      </c>
      <c r="BO29" s="568">
        <f ca="1">-Ops!BP115</f>
        <v>0</v>
      </c>
      <c r="BP29" s="568">
        <f ca="1">-Ops!BQ115</f>
        <v>0</v>
      </c>
      <c r="BQ29" s="568">
        <f ca="1">-Ops!BR115</f>
        <v>0</v>
      </c>
      <c r="BR29" s="568">
        <f ca="1">-Ops!BS115</f>
        <v>0</v>
      </c>
      <c r="BS29" s="568">
        <f ca="1">-Ops!BT115</f>
        <v>0</v>
      </c>
      <c r="BT29" s="568">
        <f ca="1">-Ops!BU115</f>
        <v>0</v>
      </c>
      <c r="BU29" s="568">
        <f ca="1">-Ops!BV115</f>
        <v>0</v>
      </c>
      <c r="BV29" s="568">
        <f ca="1">-Ops!BW115</f>
        <v>0</v>
      </c>
      <c r="BW29" s="568">
        <f ca="1">-Ops!BX115</f>
        <v>0</v>
      </c>
      <c r="BX29" s="568">
        <f ca="1">-Ops!BY115</f>
        <v>0</v>
      </c>
      <c r="BY29" s="568">
        <f ca="1">-Ops!BZ115</f>
        <v>0</v>
      </c>
      <c r="BZ29" s="568">
        <f ca="1">-Ops!CA115</f>
        <v>0</v>
      </c>
      <c r="CA29" s="568">
        <f ca="1">-Ops!CB115</f>
        <v>0</v>
      </c>
      <c r="CB29" s="568">
        <f ca="1">-Ops!CC115</f>
        <v>0</v>
      </c>
      <c r="CC29" s="568">
        <f ca="1">-Ops!CD115</f>
        <v>0</v>
      </c>
      <c r="CD29" s="568">
        <f ca="1">-Ops!CE115</f>
        <v>0</v>
      </c>
      <c r="CE29" s="568">
        <f ca="1">-Ops!CF115</f>
        <v>0</v>
      </c>
      <c r="CF29" s="568">
        <f ca="1">-Ops!CG115</f>
        <v>0</v>
      </c>
      <c r="CG29" s="568">
        <f ca="1">-Ops!CH115</f>
        <v>0</v>
      </c>
      <c r="CH29" s="568">
        <f ca="1">-Ops!CI115</f>
        <v>0</v>
      </c>
      <c r="CI29" s="568">
        <f ca="1">-Ops!CJ115</f>
        <v>0</v>
      </c>
      <c r="CJ29" s="568">
        <f ca="1">-Ops!CK115</f>
        <v>0</v>
      </c>
      <c r="CK29" s="568">
        <f ca="1">-Ops!CL115</f>
        <v>0</v>
      </c>
      <c r="CL29" s="568">
        <f ca="1">-Ops!CM115</f>
        <v>0</v>
      </c>
      <c r="CM29" s="568">
        <f ca="1">-Ops!CN115</f>
        <v>0</v>
      </c>
      <c r="CN29" s="568">
        <f ca="1">-Ops!CO115</f>
        <v>0</v>
      </c>
      <c r="CO29" s="568">
        <f ca="1">-Ops!CP115</f>
        <v>0</v>
      </c>
      <c r="CP29" s="568">
        <f ca="1">-Ops!CQ115</f>
        <v>0</v>
      </c>
      <c r="CQ29" s="568">
        <f ca="1">-Ops!CR115</f>
        <v>0</v>
      </c>
      <c r="CR29" s="568">
        <f ca="1">-Ops!CS115</f>
        <v>0</v>
      </c>
      <c r="CS29" s="568">
        <f ca="1">-Ops!CT115</f>
        <v>0</v>
      </c>
      <c r="CT29" s="568">
        <f ca="1">-Ops!CU115</f>
        <v>0</v>
      </c>
      <c r="CU29" s="568">
        <f ca="1">-Ops!CV115</f>
        <v>0</v>
      </c>
      <c r="CV29" s="568">
        <f ca="1">-Ops!CW115</f>
        <v>0</v>
      </c>
      <c r="CW29" s="568">
        <f ca="1">-Ops!CX115</f>
        <v>0</v>
      </c>
      <c r="CX29" s="568">
        <f ca="1">-Ops!CY115</f>
        <v>0</v>
      </c>
      <c r="CY29" s="568">
        <f ca="1">-Ops!CZ115</f>
        <v>0</v>
      </c>
      <c r="CZ29" s="568">
        <f ca="1">-Ops!DA115</f>
        <v>0</v>
      </c>
      <c r="DA29" s="568">
        <f ca="1">-Ops!DB115</f>
        <v>0</v>
      </c>
      <c r="DB29" s="568">
        <f ca="1">-Ops!DC115</f>
        <v>0</v>
      </c>
      <c r="DC29" s="568">
        <f ca="1">-Ops!DD115</f>
        <v>0</v>
      </c>
      <c r="DD29" s="568">
        <f ca="1">-Ops!DE115</f>
        <v>0</v>
      </c>
      <c r="DE29" s="568">
        <f ca="1">-Ops!DF115</f>
        <v>0</v>
      </c>
      <c r="DF29" s="568">
        <f ca="1">-Ops!DG115</f>
        <v>0</v>
      </c>
      <c r="DG29" s="568">
        <f ca="1">-Ops!DH115</f>
        <v>0</v>
      </c>
      <c r="DH29" s="568">
        <f ca="1">-Ops!DI115</f>
        <v>0</v>
      </c>
      <c r="DI29" s="568">
        <f ca="1">-Ops!DJ115</f>
        <v>0</v>
      </c>
      <c r="DJ29" s="568">
        <f ca="1">-Ops!DK115</f>
        <v>0</v>
      </c>
      <c r="DK29" s="568">
        <f ca="1">-Ops!DL115</f>
        <v>0</v>
      </c>
      <c r="DL29" s="568">
        <f ca="1">-Ops!DM115</f>
        <v>0</v>
      </c>
      <c r="DM29" s="568">
        <f ca="1">-Ops!DN115</f>
        <v>0</v>
      </c>
      <c r="DN29" s="568">
        <f ca="1">-Ops!DO115</f>
        <v>0</v>
      </c>
      <c r="DO29" s="568">
        <f ca="1">-Ops!DP115</f>
        <v>0</v>
      </c>
      <c r="DP29" s="568">
        <f ca="1">-Ops!DQ115</f>
        <v>0</v>
      </c>
      <c r="DQ29" s="568">
        <f ca="1">-Ops!DR115</f>
        <v>0</v>
      </c>
      <c r="DR29" s="568">
        <f ca="1">-Ops!DS115</f>
        <v>0</v>
      </c>
      <c r="DS29" s="569">
        <f ca="1">-Ops!DT115</f>
        <v>0</v>
      </c>
    </row>
    <row r="30" spans="1:123" ht="14.25" customHeight="1" x14ac:dyDescent="0.15">
      <c r="A30" s="18" t="str">
        <f t="shared" si="13"/>
        <v>SPA</v>
      </c>
      <c r="B30" s="23" t="str">
        <f t="shared" si="14"/>
        <v>[EUR]</v>
      </c>
      <c r="C30" s="94"/>
      <c r="D30" s="567">
        <f ca="1">-Ops!E116</f>
        <v>0</v>
      </c>
      <c r="E30" s="568">
        <f ca="1">-Ops!F116</f>
        <v>0</v>
      </c>
      <c r="F30" s="568">
        <f ca="1">-Ops!G116</f>
        <v>0</v>
      </c>
      <c r="G30" s="568">
        <f ca="1">-Ops!H116</f>
        <v>0</v>
      </c>
      <c r="H30" s="568">
        <f ca="1">-Ops!I116</f>
        <v>0</v>
      </c>
      <c r="I30" s="568">
        <f ca="1">-Ops!J116</f>
        <v>0</v>
      </c>
      <c r="J30" s="568">
        <f ca="1">-Ops!K116</f>
        <v>0</v>
      </c>
      <c r="K30" s="568">
        <f ca="1">-Ops!L116</f>
        <v>0</v>
      </c>
      <c r="L30" s="568">
        <f ca="1">-Ops!M116</f>
        <v>0</v>
      </c>
      <c r="M30" s="568">
        <f ca="1">-Ops!N116</f>
        <v>0</v>
      </c>
      <c r="N30" s="568">
        <f ca="1">-Ops!O116</f>
        <v>0</v>
      </c>
      <c r="O30" s="568">
        <f ca="1">-Ops!P116</f>
        <v>0</v>
      </c>
      <c r="P30" s="568">
        <f ca="1">-Ops!Q116</f>
        <v>0</v>
      </c>
      <c r="Q30" s="568">
        <f ca="1">-Ops!R116</f>
        <v>0</v>
      </c>
      <c r="R30" s="568">
        <f ca="1">-Ops!S116</f>
        <v>0</v>
      </c>
      <c r="S30" s="568">
        <f ca="1">-Ops!T116</f>
        <v>0</v>
      </c>
      <c r="T30" s="568">
        <f ca="1">-Ops!U116</f>
        <v>0</v>
      </c>
      <c r="U30" s="568">
        <f ca="1">-Ops!V116</f>
        <v>0</v>
      </c>
      <c r="V30" s="568">
        <f ca="1">-Ops!W116</f>
        <v>0</v>
      </c>
      <c r="W30" s="568">
        <f ca="1">-Ops!X116</f>
        <v>0</v>
      </c>
      <c r="X30" s="568">
        <f ca="1">-Ops!Y116</f>
        <v>0</v>
      </c>
      <c r="Y30" s="568">
        <f ca="1">-Ops!Z116</f>
        <v>0</v>
      </c>
      <c r="Z30" s="568">
        <f ca="1">-Ops!AA116</f>
        <v>0</v>
      </c>
      <c r="AA30" s="568">
        <f ca="1">-Ops!AB116</f>
        <v>0</v>
      </c>
      <c r="AB30" s="568">
        <f ca="1">-Ops!AC116</f>
        <v>0</v>
      </c>
      <c r="AC30" s="568">
        <f ca="1">-Ops!AD116</f>
        <v>0</v>
      </c>
      <c r="AD30" s="568">
        <f ca="1">-Ops!AE116</f>
        <v>0</v>
      </c>
      <c r="AE30" s="568">
        <f ca="1">-Ops!AF116</f>
        <v>0</v>
      </c>
      <c r="AF30" s="568">
        <f ca="1">-Ops!AG116</f>
        <v>0</v>
      </c>
      <c r="AG30" s="568">
        <f ca="1">-Ops!AH116</f>
        <v>0</v>
      </c>
      <c r="AH30" s="568">
        <f ca="1">-Ops!AI116</f>
        <v>0</v>
      </c>
      <c r="AI30" s="568">
        <f ca="1">-Ops!AJ116</f>
        <v>0</v>
      </c>
      <c r="AJ30" s="568">
        <f ca="1">-Ops!AK116</f>
        <v>0</v>
      </c>
      <c r="AK30" s="568">
        <f ca="1">-Ops!AL116</f>
        <v>0</v>
      </c>
      <c r="AL30" s="568">
        <f ca="1">-Ops!AM116</f>
        <v>0</v>
      </c>
      <c r="AM30" s="568">
        <f ca="1">-Ops!AN116</f>
        <v>0</v>
      </c>
      <c r="AN30" s="568">
        <f ca="1">-Ops!AO116</f>
        <v>0</v>
      </c>
      <c r="AO30" s="568">
        <f ca="1">-Ops!AP116</f>
        <v>0</v>
      </c>
      <c r="AP30" s="568">
        <f ca="1">-Ops!AQ116</f>
        <v>0</v>
      </c>
      <c r="AQ30" s="568">
        <f ca="1">-Ops!AR116</f>
        <v>0</v>
      </c>
      <c r="AR30" s="568">
        <f ca="1">-Ops!AS116</f>
        <v>0</v>
      </c>
      <c r="AS30" s="568">
        <f ca="1">-Ops!AT116</f>
        <v>0</v>
      </c>
      <c r="AT30" s="568">
        <f ca="1">-Ops!AU116</f>
        <v>0</v>
      </c>
      <c r="AU30" s="568">
        <f ca="1">-Ops!AV116</f>
        <v>0</v>
      </c>
      <c r="AV30" s="568">
        <f ca="1">-Ops!AW116</f>
        <v>0</v>
      </c>
      <c r="AW30" s="568">
        <f ca="1">-Ops!AX116</f>
        <v>0</v>
      </c>
      <c r="AX30" s="568">
        <f ca="1">-Ops!AY116</f>
        <v>0</v>
      </c>
      <c r="AY30" s="568">
        <f ca="1">-Ops!AZ116</f>
        <v>0</v>
      </c>
      <c r="AZ30" s="568">
        <f ca="1">-Ops!BA116</f>
        <v>0</v>
      </c>
      <c r="BA30" s="568">
        <f ca="1">-Ops!BB116</f>
        <v>0</v>
      </c>
      <c r="BB30" s="568">
        <f ca="1">-Ops!BC116</f>
        <v>0</v>
      </c>
      <c r="BC30" s="568">
        <f ca="1">-Ops!BD116</f>
        <v>0</v>
      </c>
      <c r="BD30" s="568">
        <f ca="1">-Ops!BE116</f>
        <v>0</v>
      </c>
      <c r="BE30" s="568">
        <f ca="1">-Ops!BF116</f>
        <v>0</v>
      </c>
      <c r="BF30" s="568">
        <f ca="1">-Ops!BG116</f>
        <v>0</v>
      </c>
      <c r="BG30" s="568">
        <f ca="1">-Ops!BH116</f>
        <v>0</v>
      </c>
      <c r="BH30" s="568">
        <f ca="1">-Ops!BI116</f>
        <v>0</v>
      </c>
      <c r="BI30" s="568">
        <f ca="1">-Ops!BJ116</f>
        <v>0</v>
      </c>
      <c r="BJ30" s="568">
        <f ca="1">-Ops!BK116</f>
        <v>0</v>
      </c>
      <c r="BK30" s="568">
        <f ca="1">-Ops!BL116</f>
        <v>0</v>
      </c>
      <c r="BL30" s="568">
        <f ca="1">-Ops!BM116</f>
        <v>0</v>
      </c>
      <c r="BM30" s="568">
        <f ca="1">-Ops!BN116</f>
        <v>0</v>
      </c>
      <c r="BN30" s="568">
        <f ca="1">-Ops!BO116</f>
        <v>0</v>
      </c>
      <c r="BO30" s="568">
        <f ca="1">-Ops!BP116</f>
        <v>0</v>
      </c>
      <c r="BP30" s="568">
        <f ca="1">-Ops!BQ116</f>
        <v>0</v>
      </c>
      <c r="BQ30" s="568">
        <f ca="1">-Ops!BR116</f>
        <v>0</v>
      </c>
      <c r="BR30" s="568">
        <f ca="1">-Ops!BS116</f>
        <v>0</v>
      </c>
      <c r="BS30" s="568">
        <f ca="1">-Ops!BT116</f>
        <v>0</v>
      </c>
      <c r="BT30" s="568">
        <f ca="1">-Ops!BU116</f>
        <v>0</v>
      </c>
      <c r="BU30" s="568">
        <f ca="1">-Ops!BV116</f>
        <v>0</v>
      </c>
      <c r="BV30" s="568">
        <f ca="1">-Ops!BW116</f>
        <v>0</v>
      </c>
      <c r="BW30" s="568">
        <f ca="1">-Ops!BX116</f>
        <v>0</v>
      </c>
      <c r="BX30" s="568">
        <f ca="1">-Ops!BY116</f>
        <v>0</v>
      </c>
      <c r="BY30" s="568">
        <f ca="1">-Ops!BZ116</f>
        <v>0</v>
      </c>
      <c r="BZ30" s="568">
        <f ca="1">-Ops!CA116</f>
        <v>0</v>
      </c>
      <c r="CA30" s="568">
        <f ca="1">-Ops!CB116</f>
        <v>0</v>
      </c>
      <c r="CB30" s="568">
        <f ca="1">-Ops!CC116</f>
        <v>0</v>
      </c>
      <c r="CC30" s="568">
        <f ca="1">-Ops!CD116</f>
        <v>0</v>
      </c>
      <c r="CD30" s="568">
        <f ca="1">-Ops!CE116</f>
        <v>0</v>
      </c>
      <c r="CE30" s="568">
        <f ca="1">-Ops!CF116</f>
        <v>0</v>
      </c>
      <c r="CF30" s="568">
        <f ca="1">-Ops!CG116</f>
        <v>0</v>
      </c>
      <c r="CG30" s="568">
        <f ca="1">-Ops!CH116</f>
        <v>0</v>
      </c>
      <c r="CH30" s="568">
        <f ca="1">-Ops!CI116</f>
        <v>0</v>
      </c>
      <c r="CI30" s="568">
        <f ca="1">-Ops!CJ116</f>
        <v>0</v>
      </c>
      <c r="CJ30" s="568">
        <f ca="1">-Ops!CK116</f>
        <v>0</v>
      </c>
      <c r="CK30" s="568">
        <f ca="1">-Ops!CL116</f>
        <v>0</v>
      </c>
      <c r="CL30" s="568">
        <f ca="1">-Ops!CM116</f>
        <v>0</v>
      </c>
      <c r="CM30" s="568">
        <f ca="1">-Ops!CN116</f>
        <v>0</v>
      </c>
      <c r="CN30" s="568">
        <f ca="1">-Ops!CO116</f>
        <v>0</v>
      </c>
      <c r="CO30" s="568">
        <f ca="1">-Ops!CP116</f>
        <v>0</v>
      </c>
      <c r="CP30" s="568">
        <f ca="1">-Ops!CQ116</f>
        <v>0</v>
      </c>
      <c r="CQ30" s="568">
        <f ca="1">-Ops!CR116</f>
        <v>0</v>
      </c>
      <c r="CR30" s="568">
        <f ca="1">-Ops!CS116</f>
        <v>0</v>
      </c>
      <c r="CS30" s="568">
        <f ca="1">-Ops!CT116</f>
        <v>0</v>
      </c>
      <c r="CT30" s="568">
        <f ca="1">-Ops!CU116</f>
        <v>0</v>
      </c>
      <c r="CU30" s="568">
        <f ca="1">-Ops!CV116</f>
        <v>0</v>
      </c>
      <c r="CV30" s="568">
        <f ca="1">-Ops!CW116</f>
        <v>0</v>
      </c>
      <c r="CW30" s="568">
        <f ca="1">-Ops!CX116</f>
        <v>0</v>
      </c>
      <c r="CX30" s="568">
        <f ca="1">-Ops!CY116</f>
        <v>0</v>
      </c>
      <c r="CY30" s="568">
        <f ca="1">-Ops!CZ116</f>
        <v>0</v>
      </c>
      <c r="CZ30" s="568">
        <f ca="1">-Ops!DA116</f>
        <v>0</v>
      </c>
      <c r="DA30" s="568">
        <f ca="1">-Ops!DB116</f>
        <v>0</v>
      </c>
      <c r="DB30" s="568">
        <f ca="1">-Ops!DC116</f>
        <v>0</v>
      </c>
      <c r="DC30" s="568">
        <f ca="1">-Ops!DD116</f>
        <v>0</v>
      </c>
      <c r="DD30" s="568">
        <f ca="1">-Ops!DE116</f>
        <v>0</v>
      </c>
      <c r="DE30" s="568">
        <f ca="1">-Ops!DF116</f>
        <v>0</v>
      </c>
      <c r="DF30" s="568">
        <f ca="1">-Ops!DG116</f>
        <v>0</v>
      </c>
      <c r="DG30" s="568">
        <f ca="1">-Ops!DH116</f>
        <v>0</v>
      </c>
      <c r="DH30" s="568">
        <f ca="1">-Ops!DI116</f>
        <v>0</v>
      </c>
      <c r="DI30" s="568">
        <f ca="1">-Ops!DJ116</f>
        <v>0</v>
      </c>
      <c r="DJ30" s="568">
        <f ca="1">-Ops!DK116</f>
        <v>0</v>
      </c>
      <c r="DK30" s="568">
        <f ca="1">-Ops!DL116</f>
        <v>0</v>
      </c>
      <c r="DL30" s="568">
        <f ca="1">-Ops!DM116</f>
        <v>0</v>
      </c>
      <c r="DM30" s="568">
        <f ca="1">-Ops!DN116</f>
        <v>0</v>
      </c>
      <c r="DN30" s="568">
        <f ca="1">-Ops!DO116</f>
        <v>0</v>
      </c>
      <c r="DO30" s="568">
        <f ca="1">-Ops!DP116</f>
        <v>0</v>
      </c>
      <c r="DP30" s="568">
        <f ca="1">-Ops!DQ116</f>
        <v>0</v>
      </c>
      <c r="DQ30" s="568">
        <f ca="1">-Ops!DR116</f>
        <v>0</v>
      </c>
      <c r="DR30" s="568">
        <f ca="1">-Ops!DS116</f>
        <v>0</v>
      </c>
      <c r="DS30" s="569">
        <f ca="1">-Ops!DT116</f>
        <v>0</v>
      </c>
    </row>
    <row r="31" spans="1:123" ht="14.25" customHeight="1" x14ac:dyDescent="0.15">
      <c r="A31" s="18" t="str">
        <f t="shared" si="13"/>
        <v>Placeholder</v>
      </c>
      <c r="B31" s="23" t="str">
        <f t="shared" si="14"/>
        <v>[EUR]</v>
      </c>
      <c r="C31" s="94"/>
      <c r="D31" s="567">
        <f ca="1">-Ops!E117</f>
        <v>0</v>
      </c>
      <c r="E31" s="568">
        <f ca="1">-Ops!F117</f>
        <v>0</v>
      </c>
      <c r="F31" s="568">
        <f ca="1">-Ops!G117</f>
        <v>0</v>
      </c>
      <c r="G31" s="568">
        <f ca="1">-Ops!H117</f>
        <v>0</v>
      </c>
      <c r="H31" s="568">
        <f ca="1">-Ops!I117</f>
        <v>0</v>
      </c>
      <c r="I31" s="568">
        <f ca="1">-Ops!J117</f>
        <v>0</v>
      </c>
      <c r="J31" s="568">
        <f ca="1">-Ops!K117</f>
        <v>0</v>
      </c>
      <c r="K31" s="568">
        <f ca="1">-Ops!L117</f>
        <v>0</v>
      </c>
      <c r="L31" s="568">
        <f ca="1">-Ops!M117</f>
        <v>0</v>
      </c>
      <c r="M31" s="568">
        <f ca="1">-Ops!N117</f>
        <v>0</v>
      </c>
      <c r="N31" s="568">
        <f ca="1">-Ops!O117</f>
        <v>0</v>
      </c>
      <c r="O31" s="568">
        <f ca="1">-Ops!P117</f>
        <v>0</v>
      </c>
      <c r="P31" s="568">
        <f ca="1">-Ops!Q117</f>
        <v>0</v>
      </c>
      <c r="Q31" s="568">
        <f ca="1">-Ops!R117</f>
        <v>0</v>
      </c>
      <c r="R31" s="568">
        <f ca="1">-Ops!S117</f>
        <v>0</v>
      </c>
      <c r="S31" s="568">
        <f ca="1">-Ops!T117</f>
        <v>0</v>
      </c>
      <c r="T31" s="568">
        <f ca="1">-Ops!U117</f>
        <v>0</v>
      </c>
      <c r="U31" s="568">
        <f ca="1">-Ops!V117</f>
        <v>0</v>
      </c>
      <c r="V31" s="568">
        <f ca="1">-Ops!W117</f>
        <v>0</v>
      </c>
      <c r="W31" s="568">
        <f ca="1">-Ops!X117</f>
        <v>0</v>
      </c>
      <c r="X31" s="568">
        <f ca="1">-Ops!Y117</f>
        <v>0</v>
      </c>
      <c r="Y31" s="568">
        <f ca="1">-Ops!Z117</f>
        <v>0</v>
      </c>
      <c r="Z31" s="568">
        <f ca="1">-Ops!AA117</f>
        <v>0</v>
      </c>
      <c r="AA31" s="568">
        <f ca="1">-Ops!AB117</f>
        <v>0</v>
      </c>
      <c r="AB31" s="568">
        <f ca="1">-Ops!AC117</f>
        <v>0</v>
      </c>
      <c r="AC31" s="568">
        <f ca="1">-Ops!AD117</f>
        <v>0</v>
      </c>
      <c r="AD31" s="568">
        <f ca="1">-Ops!AE117</f>
        <v>0</v>
      </c>
      <c r="AE31" s="568">
        <f ca="1">-Ops!AF117</f>
        <v>0</v>
      </c>
      <c r="AF31" s="568">
        <f ca="1">-Ops!AG117</f>
        <v>0</v>
      </c>
      <c r="AG31" s="568">
        <f ca="1">-Ops!AH117</f>
        <v>0</v>
      </c>
      <c r="AH31" s="568">
        <f ca="1">-Ops!AI117</f>
        <v>0</v>
      </c>
      <c r="AI31" s="568">
        <f ca="1">-Ops!AJ117</f>
        <v>0</v>
      </c>
      <c r="AJ31" s="568">
        <f ca="1">-Ops!AK117</f>
        <v>0</v>
      </c>
      <c r="AK31" s="568">
        <f ca="1">-Ops!AL117</f>
        <v>0</v>
      </c>
      <c r="AL31" s="568">
        <f ca="1">-Ops!AM117</f>
        <v>0</v>
      </c>
      <c r="AM31" s="568">
        <f ca="1">-Ops!AN117</f>
        <v>0</v>
      </c>
      <c r="AN31" s="568">
        <f ca="1">-Ops!AO117</f>
        <v>0</v>
      </c>
      <c r="AO31" s="568">
        <f ca="1">-Ops!AP117</f>
        <v>0</v>
      </c>
      <c r="AP31" s="568">
        <f ca="1">-Ops!AQ117</f>
        <v>0</v>
      </c>
      <c r="AQ31" s="568">
        <f ca="1">-Ops!AR117</f>
        <v>0</v>
      </c>
      <c r="AR31" s="568">
        <f ca="1">-Ops!AS117</f>
        <v>0</v>
      </c>
      <c r="AS31" s="568">
        <f ca="1">-Ops!AT117</f>
        <v>0</v>
      </c>
      <c r="AT31" s="568">
        <f ca="1">-Ops!AU117</f>
        <v>0</v>
      </c>
      <c r="AU31" s="568">
        <f ca="1">-Ops!AV117</f>
        <v>0</v>
      </c>
      <c r="AV31" s="568">
        <f ca="1">-Ops!AW117</f>
        <v>0</v>
      </c>
      <c r="AW31" s="568">
        <f ca="1">-Ops!AX117</f>
        <v>0</v>
      </c>
      <c r="AX31" s="568">
        <f ca="1">-Ops!AY117</f>
        <v>0</v>
      </c>
      <c r="AY31" s="568">
        <f ca="1">-Ops!AZ117</f>
        <v>0</v>
      </c>
      <c r="AZ31" s="568">
        <f ca="1">-Ops!BA117</f>
        <v>0</v>
      </c>
      <c r="BA31" s="568">
        <f ca="1">-Ops!BB117</f>
        <v>0</v>
      </c>
      <c r="BB31" s="568">
        <f ca="1">-Ops!BC117</f>
        <v>0</v>
      </c>
      <c r="BC31" s="568">
        <f ca="1">-Ops!BD117</f>
        <v>0</v>
      </c>
      <c r="BD31" s="568">
        <f ca="1">-Ops!BE117</f>
        <v>0</v>
      </c>
      <c r="BE31" s="568">
        <f ca="1">-Ops!BF117</f>
        <v>0</v>
      </c>
      <c r="BF31" s="568">
        <f ca="1">-Ops!BG117</f>
        <v>0</v>
      </c>
      <c r="BG31" s="568">
        <f ca="1">-Ops!BH117</f>
        <v>0</v>
      </c>
      <c r="BH31" s="568">
        <f ca="1">-Ops!BI117</f>
        <v>0</v>
      </c>
      <c r="BI31" s="568">
        <f ca="1">-Ops!BJ117</f>
        <v>0</v>
      </c>
      <c r="BJ31" s="568">
        <f ca="1">-Ops!BK117</f>
        <v>0</v>
      </c>
      <c r="BK31" s="568">
        <f ca="1">-Ops!BL117</f>
        <v>0</v>
      </c>
      <c r="BL31" s="568">
        <f ca="1">-Ops!BM117</f>
        <v>0</v>
      </c>
      <c r="BM31" s="568">
        <f ca="1">-Ops!BN117</f>
        <v>0</v>
      </c>
      <c r="BN31" s="568">
        <f ca="1">-Ops!BO117</f>
        <v>0</v>
      </c>
      <c r="BO31" s="568">
        <f ca="1">-Ops!BP117</f>
        <v>0</v>
      </c>
      <c r="BP31" s="568">
        <f ca="1">-Ops!BQ117</f>
        <v>0</v>
      </c>
      <c r="BQ31" s="568">
        <f ca="1">-Ops!BR117</f>
        <v>0</v>
      </c>
      <c r="BR31" s="568">
        <f ca="1">-Ops!BS117</f>
        <v>0</v>
      </c>
      <c r="BS31" s="568">
        <f ca="1">-Ops!BT117</f>
        <v>0</v>
      </c>
      <c r="BT31" s="568">
        <f ca="1">-Ops!BU117</f>
        <v>0</v>
      </c>
      <c r="BU31" s="568">
        <f ca="1">-Ops!BV117</f>
        <v>0</v>
      </c>
      <c r="BV31" s="568">
        <f ca="1">-Ops!BW117</f>
        <v>0</v>
      </c>
      <c r="BW31" s="568">
        <f ca="1">-Ops!BX117</f>
        <v>0</v>
      </c>
      <c r="BX31" s="568">
        <f ca="1">-Ops!BY117</f>
        <v>0</v>
      </c>
      <c r="BY31" s="568">
        <f ca="1">-Ops!BZ117</f>
        <v>0</v>
      </c>
      <c r="BZ31" s="568">
        <f ca="1">-Ops!CA117</f>
        <v>0</v>
      </c>
      <c r="CA31" s="568">
        <f ca="1">-Ops!CB117</f>
        <v>0</v>
      </c>
      <c r="CB31" s="568">
        <f ca="1">-Ops!CC117</f>
        <v>0</v>
      </c>
      <c r="CC31" s="568">
        <f ca="1">-Ops!CD117</f>
        <v>0</v>
      </c>
      <c r="CD31" s="568">
        <f ca="1">-Ops!CE117</f>
        <v>0</v>
      </c>
      <c r="CE31" s="568">
        <f ca="1">-Ops!CF117</f>
        <v>0</v>
      </c>
      <c r="CF31" s="568">
        <f ca="1">-Ops!CG117</f>
        <v>0</v>
      </c>
      <c r="CG31" s="568">
        <f ca="1">-Ops!CH117</f>
        <v>0</v>
      </c>
      <c r="CH31" s="568">
        <f ca="1">-Ops!CI117</f>
        <v>0</v>
      </c>
      <c r="CI31" s="568">
        <f ca="1">-Ops!CJ117</f>
        <v>0</v>
      </c>
      <c r="CJ31" s="568">
        <f ca="1">-Ops!CK117</f>
        <v>0</v>
      </c>
      <c r="CK31" s="568">
        <f ca="1">-Ops!CL117</f>
        <v>0</v>
      </c>
      <c r="CL31" s="568">
        <f ca="1">-Ops!CM117</f>
        <v>0</v>
      </c>
      <c r="CM31" s="568">
        <f ca="1">-Ops!CN117</f>
        <v>0</v>
      </c>
      <c r="CN31" s="568">
        <f ca="1">-Ops!CO117</f>
        <v>0</v>
      </c>
      <c r="CO31" s="568">
        <f ca="1">-Ops!CP117</f>
        <v>0</v>
      </c>
      <c r="CP31" s="568">
        <f ca="1">-Ops!CQ117</f>
        <v>0</v>
      </c>
      <c r="CQ31" s="568">
        <f ca="1">-Ops!CR117</f>
        <v>0</v>
      </c>
      <c r="CR31" s="568">
        <f ca="1">-Ops!CS117</f>
        <v>0</v>
      </c>
      <c r="CS31" s="568">
        <f ca="1">-Ops!CT117</f>
        <v>0</v>
      </c>
      <c r="CT31" s="568">
        <f ca="1">-Ops!CU117</f>
        <v>0</v>
      </c>
      <c r="CU31" s="568">
        <f ca="1">-Ops!CV117</f>
        <v>0</v>
      </c>
      <c r="CV31" s="568">
        <f ca="1">-Ops!CW117</f>
        <v>0</v>
      </c>
      <c r="CW31" s="568">
        <f ca="1">-Ops!CX117</f>
        <v>0</v>
      </c>
      <c r="CX31" s="568">
        <f ca="1">-Ops!CY117</f>
        <v>0</v>
      </c>
      <c r="CY31" s="568">
        <f ca="1">-Ops!CZ117</f>
        <v>0</v>
      </c>
      <c r="CZ31" s="568">
        <f ca="1">-Ops!DA117</f>
        <v>0</v>
      </c>
      <c r="DA31" s="568">
        <f ca="1">-Ops!DB117</f>
        <v>0</v>
      </c>
      <c r="DB31" s="568">
        <f ca="1">-Ops!DC117</f>
        <v>0</v>
      </c>
      <c r="DC31" s="568">
        <f ca="1">-Ops!DD117</f>
        <v>0</v>
      </c>
      <c r="DD31" s="568">
        <f ca="1">-Ops!DE117</f>
        <v>0</v>
      </c>
      <c r="DE31" s="568">
        <f ca="1">-Ops!DF117</f>
        <v>0</v>
      </c>
      <c r="DF31" s="568">
        <f ca="1">-Ops!DG117</f>
        <v>0</v>
      </c>
      <c r="DG31" s="568">
        <f ca="1">-Ops!DH117</f>
        <v>0</v>
      </c>
      <c r="DH31" s="568">
        <f ca="1">-Ops!DI117</f>
        <v>0</v>
      </c>
      <c r="DI31" s="568">
        <f ca="1">-Ops!DJ117</f>
        <v>0</v>
      </c>
      <c r="DJ31" s="568">
        <f ca="1">-Ops!DK117</f>
        <v>0</v>
      </c>
      <c r="DK31" s="568">
        <f ca="1">-Ops!DL117</f>
        <v>0</v>
      </c>
      <c r="DL31" s="568">
        <f ca="1">-Ops!DM117</f>
        <v>0</v>
      </c>
      <c r="DM31" s="568">
        <f ca="1">-Ops!DN117</f>
        <v>0</v>
      </c>
      <c r="DN31" s="568">
        <f ca="1">-Ops!DO117</f>
        <v>0</v>
      </c>
      <c r="DO31" s="568">
        <f ca="1">-Ops!DP117</f>
        <v>0</v>
      </c>
      <c r="DP31" s="568">
        <f ca="1">-Ops!DQ117</f>
        <v>0</v>
      </c>
      <c r="DQ31" s="568">
        <f ca="1">-Ops!DR117</f>
        <v>0</v>
      </c>
      <c r="DR31" s="568">
        <f ca="1">-Ops!DS117</f>
        <v>0</v>
      </c>
      <c r="DS31" s="569">
        <f ca="1">-Ops!DT117</f>
        <v>0</v>
      </c>
    </row>
    <row r="32" spans="1:123" ht="14.25" customHeight="1" x14ac:dyDescent="0.15">
      <c r="A32" s="18" t="str">
        <f t="shared" si="13"/>
        <v>Placeholder</v>
      </c>
      <c r="B32" s="23" t="str">
        <f t="shared" si="14"/>
        <v>[EUR]</v>
      </c>
      <c r="C32" s="94"/>
      <c r="D32" s="567">
        <f ca="1">-Ops!E118</f>
        <v>0</v>
      </c>
      <c r="E32" s="568">
        <f ca="1">-Ops!F118</f>
        <v>0</v>
      </c>
      <c r="F32" s="568">
        <f ca="1">-Ops!G118</f>
        <v>0</v>
      </c>
      <c r="G32" s="568">
        <f ca="1">-Ops!H118</f>
        <v>0</v>
      </c>
      <c r="H32" s="568">
        <f ca="1">-Ops!I118</f>
        <v>0</v>
      </c>
      <c r="I32" s="568">
        <f ca="1">-Ops!J118</f>
        <v>0</v>
      </c>
      <c r="J32" s="568">
        <f ca="1">-Ops!K118</f>
        <v>0</v>
      </c>
      <c r="K32" s="568">
        <f ca="1">-Ops!L118</f>
        <v>0</v>
      </c>
      <c r="L32" s="568">
        <f ca="1">-Ops!M118</f>
        <v>0</v>
      </c>
      <c r="M32" s="568">
        <f ca="1">-Ops!N118</f>
        <v>0</v>
      </c>
      <c r="N32" s="568">
        <f ca="1">-Ops!O118</f>
        <v>0</v>
      </c>
      <c r="O32" s="568">
        <f ca="1">-Ops!P118</f>
        <v>0</v>
      </c>
      <c r="P32" s="568">
        <f ca="1">-Ops!Q118</f>
        <v>0</v>
      </c>
      <c r="Q32" s="568">
        <f ca="1">-Ops!R118</f>
        <v>0</v>
      </c>
      <c r="R32" s="568">
        <f ca="1">-Ops!S118</f>
        <v>0</v>
      </c>
      <c r="S32" s="568">
        <f ca="1">-Ops!T118</f>
        <v>0</v>
      </c>
      <c r="T32" s="568">
        <f ca="1">-Ops!U118</f>
        <v>0</v>
      </c>
      <c r="U32" s="568">
        <f ca="1">-Ops!V118</f>
        <v>0</v>
      </c>
      <c r="V32" s="568">
        <f ca="1">-Ops!W118</f>
        <v>0</v>
      </c>
      <c r="W32" s="568">
        <f ca="1">-Ops!X118</f>
        <v>0</v>
      </c>
      <c r="X32" s="568">
        <f ca="1">-Ops!Y118</f>
        <v>0</v>
      </c>
      <c r="Y32" s="568">
        <f ca="1">-Ops!Z118</f>
        <v>0</v>
      </c>
      <c r="Z32" s="568">
        <f ca="1">-Ops!AA118</f>
        <v>0</v>
      </c>
      <c r="AA32" s="568">
        <f ca="1">-Ops!AB118</f>
        <v>0</v>
      </c>
      <c r="AB32" s="568">
        <f ca="1">-Ops!AC118</f>
        <v>0</v>
      </c>
      <c r="AC32" s="568">
        <f ca="1">-Ops!AD118</f>
        <v>0</v>
      </c>
      <c r="AD32" s="568">
        <f ca="1">-Ops!AE118</f>
        <v>0</v>
      </c>
      <c r="AE32" s="568">
        <f ca="1">-Ops!AF118</f>
        <v>0</v>
      </c>
      <c r="AF32" s="568">
        <f ca="1">-Ops!AG118</f>
        <v>0</v>
      </c>
      <c r="AG32" s="568">
        <f ca="1">-Ops!AH118</f>
        <v>0</v>
      </c>
      <c r="AH32" s="568">
        <f ca="1">-Ops!AI118</f>
        <v>0</v>
      </c>
      <c r="AI32" s="568">
        <f ca="1">-Ops!AJ118</f>
        <v>0</v>
      </c>
      <c r="AJ32" s="568">
        <f ca="1">-Ops!AK118</f>
        <v>0</v>
      </c>
      <c r="AK32" s="568">
        <f ca="1">-Ops!AL118</f>
        <v>0</v>
      </c>
      <c r="AL32" s="568">
        <f ca="1">-Ops!AM118</f>
        <v>0</v>
      </c>
      <c r="AM32" s="568">
        <f ca="1">-Ops!AN118</f>
        <v>0</v>
      </c>
      <c r="AN32" s="568">
        <f ca="1">-Ops!AO118</f>
        <v>0</v>
      </c>
      <c r="AO32" s="568">
        <f ca="1">-Ops!AP118</f>
        <v>0</v>
      </c>
      <c r="AP32" s="568">
        <f ca="1">-Ops!AQ118</f>
        <v>0</v>
      </c>
      <c r="AQ32" s="568">
        <f ca="1">-Ops!AR118</f>
        <v>0</v>
      </c>
      <c r="AR32" s="568">
        <f ca="1">-Ops!AS118</f>
        <v>0</v>
      </c>
      <c r="AS32" s="568">
        <f ca="1">-Ops!AT118</f>
        <v>0</v>
      </c>
      <c r="AT32" s="568">
        <f ca="1">-Ops!AU118</f>
        <v>0</v>
      </c>
      <c r="AU32" s="568">
        <f ca="1">-Ops!AV118</f>
        <v>0</v>
      </c>
      <c r="AV32" s="568">
        <f ca="1">-Ops!AW118</f>
        <v>0</v>
      </c>
      <c r="AW32" s="568">
        <f ca="1">-Ops!AX118</f>
        <v>0</v>
      </c>
      <c r="AX32" s="568">
        <f ca="1">-Ops!AY118</f>
        <v>0</v>
      </c>
      <c r="AY32" s="568">
        <f ca="1">-Ops!AZ118</f>
        <v>0</v>
      </c>
      <c r="AZ32" s="568">
        <f ca="1">-Ops!BA118</f>
        <v>0</v>
      </c>
      <c r="BA32" s="568">
        <f ca="1">-Ops!BB118</f>
        <v>0</v>
      </c>
      <c r="BB32" s="568">
        <f ca="1">-Ops!BC118</f>
        <v>0</v>
      </c>
      <c r="BC32" s="568">
        <f ca="1">-Ops!BD118</f>
        <v>0</v>
      </c>
      <c r="BD32" s="568">
        <f ca="1">-Ops!BE118</f>
        <v>0</v>
      </c>
      <c r="BE32" s="568">
        <f ca="1">-Ops!BF118</f>
        <v>0</v>
      </c>
      <c r="BF32" s="568">
        <f ca="1">-Ops!BG118</f>
        <v>0</v>
      </c>
      <c r="BG32" s="568">
        <f ca="1">-Ops!BH118</f>
        <v>0</v>
      </c>
      <c r="BH32" s="568">
        <f ca="1">-Ops!BI118</f>
        <v>0</v>
      </c>
      <c r="BI32" s="568">
        <f ca="1">-Ops!BJ118</f>
        <v>0</v>
      </c>
      <c r="BJ32" s="568">
        <f ca="1">-Ops!BK118</f>
        <v>0</v>
      </c>
      <c r="BK32" s="568">
        <f ca="1">-Ops!BL118</f>
        <v>0</v>
      </c>
      <c r="BL32" s="568">
        <f ca="1">-Ops!BM118</f>
        <v>0</v>
      </c>
      <c r="BM32" s="568">
        <f ca="1">-Ops!BN118</f>
        <v>0</v>
      </c>
      <c r="BN32" s="568">
        <f ca="1">-Ops!BO118</f>
        <v>0</v>
      </c>
      <c r="BO32" s="568">
        <f ca="1">-Ops!BP118</f>
        <v>0</v>
      </c>
      <c r="BP32" s="568">
        <f ca="1">-Ops!BQ118</f>
        <v>0</v>
      </c>
      <c r="BQ32" s="568">
        <f ca="1">-Ops!BR118</f>
        <v>0</v>
      </c>
      <c r="BR32" s="568">
        <f ca="1">-Ops!BS118</f>
        <v>0</v>
      </c>
      <c r="BS32" s="568">
        <f ca="1">-Ops!BT118</f>
        <v>0</v>
      </c>
      <c r="BT32" s="568">
        <f ca="1">-Ops!BU118</f>
        <v>0</v>
      </c>
      <c r="BU32" s="568">
        <f ca="1">-Ops!BV118</f>
        <v>0</v>
      </c>
      <c r="BV32" s="568">
        <f ca="1">-Ops!BW118</f>
        <v>0</v>
      </c>
      <c r="BW32" s="568">
        <f ca="1">-Ops!BX118</f>
        <v>0</v>
      </c>
      <c r="BX32" s="568">
        <f ca="1">-Ops!BY118</f>
        <v>0</v>
      </c>
      <c r="BY32" s="568">
        <f ca="1">-Ops!BZ118</f>
        <v>0</v>
      </c>
      <c r="BZ32" s="568">
        <f ca="1">-Ops!CA118</f>
        <v>0</v>
      </c>
      <c r="CA32" s="568">
        <f ca="1">-Ops!CB118</f>
        <v>0</v>
      </c>
      <c r="CB32" s="568">
        <f ca="1">-Ops!CC118</f>
        <v>0</v>
      </c>
      <c r="CC32" s="568">
        <f ca="1">-Ops!CD118</f>
        <v>0</v>
      </c>
      <c r="CD32" s="568">
        <f ca="1">-Ops!CE118</f>
        <v>0</v>
      </c>
      <c r="CE32" s="568">
        <f ca="1">-Ops!CF118</f>
        <v>0</v>
      </c>
      <c r="CF32" s="568">
        <f ca="1">-Ops!CG118</f>
        <v>0</v>
      </c>
      <c r="CG32" s="568">
        <f ca="1">-Ops!CH118</f>
        <v>0</v>
      </c>
      <c r="CH32" s="568">
        <f ca="1">-Ops!CI118</f>
        <v>0</v>
      </c>
      <c r="CI32" s="568">
        <f ca="1">-Ops!CJ118</f>
        <v>0</v>
      </c>
      <c r="CJ32" s="568">
        <f ca="1">-Ops!CK118</f>
        <v>0</v>
      </c>
      <c r="CK32" s="568">
        <f ca="1">-Ops!CL118</f>
        <v>0</v>
      </c>
      <c r="CL32" s="568">
        <f ca="1">-Ops!CM118</f>
        <v>0</v>
      </c>
      <c r="CM32" s="568">
        <f ca="1">-Ops!CN118</f>
        <v>0</v>
      </c>
      <c r="CN32" s="568">
        <f ca="1">-Ops!CO118</f>
        <v>0</v>
      </c>
      <c r="CO32" s="568">
        <f ca="1">-Ops!CP118</f>
        <v>0</v>
      </c>
      <c r="CP32" s="568">
        <f ca="1">-Ops!CQ118</f>
        <v>0</v>
      </c>
      <c r="CQ32" s="568">
        <f ca="1">-Ops!CR118</f>
        <v>0</v>
      </c>
      <c r="CR32" s="568">
        <f ca="1">-Ops!CS118</f>
        <v>0</v>
      </c>
      <c r="CS32" s="568">
        <f ca="1">-Ops!CT118</f>
        <v>0</v>
      </c>
      <c r="CT32" s="568">
        <f ca="1">-Ops!CU118</f>
        <v>0</v>
      </c>
      <c r="CU32" s="568">
        <f ca="1">-Ops!CV118</f>
        <v>0</v>
      </c>
      <c r="CV32" s="568">
        <f ca="1">-Ops!CW118</f>
        <v>0</v>
      </c>
      <c r="CW32" s="568">
        <f ca="1">-Ops!CX118</f>
        <v>0</v>
      </c>
      <c r="CX32" s="568">
        <f ca="1">-Ops!CY118</f>
        <v>0</v>
      </c>
      <c r="CY32" s="568">
        <f ca="1">-Ops!CZ118</f>
        <v>0</v>
      </c>
      <c r="CZ32" s="568">
        <f ca="1">-Ops!DA118</f>
        <v>0</v>
      </c>
      <c r="DA32" s="568">
        <f ca="1">-Ops!DB118</f>
        <v>0</v>
      </c>
      <c r="DB32" s="568">
        <f ca="1">-Ops!DC118</f>
        <v>0</v>
      </c>
      <c r="DC32" s="568">
        <f ca="1">-Ops!DD118</f>
        <v>0</v>
      </c>
      <c r="DD32" s="568">
        <f ca="1">-Ops!DE118</f>
        <v>0</v>
      </c>
      <c r="DE32" s="568">
        <f ca="1">-Ops!DF118</f>
        <v>0</v>
      </c>
      <c r="DF32" s="568">
        <f ca="1">-Ops!DG118</f>
        <v>0</v>
      </c>
      <c r="DG32" s="568">
        <f ca="1">-Ops!DH118</f>
        <v>0</v>
      </c>
      <c r="DH32" s="568">
        <f ca="1">-Ops!DI118</f>
        <v>0</v>
      </c>
      <c r="DI32" s="568">
        <f ca="1">-Ops!DJ118</f>
        <v>0</v>
      </c>
      <c r="DJ32" s="568">
        <f ca="1">-Ops!DK118</f>
        <v>0</v>
      </c>
      <c r="DK32" s="568">
        <f ca="1">-Ops!DL118</f>
        <v>0</v>
      </c>
      <c r="DL32" s="568">
        <f ca="1">-Ops!DM118</f>
        <v>0</v>
      </c>
      <c r="DM32" s="568">
        <f ca="1">-Ops!DN118</f>
        <v>0</v>
      </c>
      <c r="DN32" s="568">
        <f ca="1">-Ops!DO118</f>
        <v>0</v>
      </c>
      <c r="DO32" s="568">
        <f ca="1">-Ops!DP118</f>
        <v>0</v>
      </c>
      <c r="DP32" s="568">
        <f ca="1">-Ops!DQ118</f>
        <v>0</v>
      </c>
      <c r="DQ32" s="568">
        <f ca="1">-Ops!DR118</f>
        <v>0</v>
      </c>
      <c r="DR32" s="568">
        <f ca="1">-Ops!DS118</f>
        <v>0</v>
      </c>
      <c r="DS32" s="569">
        <f ca="1">-Ops!DT118</f>
        <v>0</v>
      </c>
    </row>
    <row r="33" spans="1:123" ht="14.25" customHeight="1" x14ac:dyDescent="0.15">
      <c r="A33" s="18" t="str">
        <f t="shared" si="13"/>
        <v>Placeholder</v>
      </c>
      <c r="B33" s="23" t="str">
        <f t="shared" si="14"/>
        <v>[EUR]</v>
      </c>
      <c r="C33" s="94"/>
      <c r="D33" s="567">
        <f ca="1">-Ops!E119</f>
        <v>0</v>
      </c>
      <c r="E33" s="568">
        <f ca="1">-Ops!F119</f>
        <v>0</v>
      </c>
      <c r="F33" s="568">
        <f ca="1">-Ops!G119</f>
        <v>0</v>
      </c>
      <c r="G33" s="568">
        <f ca="1">-Ops!H119</f>
        <v>0</v>
      </c>
      <c r="H33" s="568">
        <f ca="1">-Ops!I119</f>
        <v>0</v>
      </c>
      <c r="I33" s="568">
        <f ca="1">-Ops!J119</f>
        <v>0</v>
      </c>
      <c r="J33" s="568">
        <f ca="1">-Ops!K119</f>
        <v>0</v>
      </c>
      <c r="K33" s="568">
        <f ca="1">-Ops!L119</f>
        <v>0</v>
      </c>
      <c r="L33" s="568">
        <f ca="1">-Ops!M119</f>
        <v>0</v>
      </c>
      <c r="M33" s="568">
        <f ca="1">-Ops!N119</f>
        <v>0</v>
      </c>
      <c r="N33" s="568">
        <f ca="1">-Ops!O119</f>
        <v>0</v>
      </c>
      <c r="O33" s="568">
        <f ca="1">-Ops!P119</f>
        <v>0</v>
      </c>
      <c r="P33" s="568">
        <f ca="1">-Ops!Q119</f>
        <v>0</v>
      </c>
      <c r="Q33" s="568">
        <f ca="1">-Ops!R119</f>
        <v>0</v>
      </c>
      <c r="R33" s="568">
        <f ca="1">-Ops!S119</f>
        <v>0</v>
      </c>
      <c r="S33" s="568">
        <f ca="1">-Ops!T119</f>
        <v>0</v>
      </c>
      <c r="T33" s="568">
        <f ca="1">-Ops!U119</f>
        <v>0</v>
      </c>
      <c r="U33" s="568">
        <f ca="1">-Ops!V119</f>
        <v>0</v>
      </c>
      <c r="V33" s="568">
        <f ca="1">-Ops!W119</f>
        <v>0</v>
      </c>
      <c r="W33" s="568">
        <f ca="1">-Ops!X119</f>
        <v>0</v>
      </c>
      <c r="X33" s="568">
        <f ca="1">-Ops!Y119</f>
        <v>0</v>
      </c>
      <c r="Y33" s="568">
        <f ca="1">-Ops!Z119</f>
        <v>0</v>
      </c>
      <c r="Z33" s="568">
        <f ca="1">-Ops!AA119</f>
        <v>0</v>
      </c>
      <c r="AA33" s="568">
        <f ca="1">-Ops!AB119</f>
        <v>0</v>
      </c>
      <c r="AB33" s="568">
        <f ca="1">-Ops!AC119</f>
        <v>0</v>
      </c>
      <c r="AC33" s="568">
        <f ca="1">-Ops!AD119</f>
        <v>0</v>
      </c>
      <c r="AD33" s="568">
        <f ca="1">-Ops!AE119</f>
        <v>0</v>
      </c>
      <c r="AE33" s="568">
        <f ca="1">-Ops!AF119</f>
        <v>0</v>
      </c>
      <c r="AF33" s="568">
        <f ca="1">-Ops!AG119</f>
        <v>0</v>
      </c>
      <c r="AG33" s="568">
        <f ca="1">-Ops!AH119</f>
        <v>0</v>
      </c>
      <c r="AH33" s="568">
        <f ca="1">-Ops!AI119</f>
        <v>0</v>
      </c>
      <c r="AI33" s="568">
        <f ca="1">-Ops!AJ119</f>
        <v>0</v>
      </c>
      <c r="AJ33" s="568">
        <f ca="1">-Ops!AK119</f>
        <v>0</v>
      </c>
      <c r="AK33" s="568">
        <f ca="1">-Ops!AL119</f>
        <v>0</v>
      </c>
      <c r="AL33" s="568">
        <f ca="1">-Ops!AM119</f>
        <v>0</v>
      </c>
      <c r="AM33" s="568">
        <f ca="1">-Ops!AN119</f>
        <v>0</v>
      </c>
      <c r="AN33" s="568">
        <f ca="1">-Ops!AO119</f>
        <v>0</v>
      </c>
      <c r="AO33" s="568">
        <f ca="1">-Ops!AP119</f>
        <v>0</v>
      </c>
      <c r="AP33" s="568">
        <f ca="1">-Ops!AQ119</f>
        <v>0</v>
      </c>
      <c r="AQ33" s="568">
        <f ca="1">-Ops!AR119</f>
        <v>0</v>
      </c>
      <c r="AR33" s="568">
        <f ca="1">-Ops!AS119</f>
        <v>0</v>
      </c>
      <c r="AS33" s="568">
        <f ca="1">-Ops!AT119</f>
        <v>0</v>
      </c>
      <c r="AT33" s="568">
        <f ca="1">-Ops!AU119</f>
        <v>0</v>
      </c>
      <c r="AU33" s="568">
        <f ca="1">-Ops!AV119</f>
        <v>0</v>
      </c>
      <c r="AV33" s="568">
        <f ca="1">-Ops!AW119</f>
        <v>0</v>
      </c>
      <c r="AW33" s="568">
        <f ca="1">-Ops!AX119</f>
        <v>0</v>
      </c>
      <c r="AX33" s="568">
        <f ca="1">-Ops!AY119</f>
        <v>0</v>
      </c>
      <c r="AY33" s="568">
        <f ca="1">-Ops!AZ119</f>
        <v>0</v>
      </c>
      <c r="AZ33" s="568">
        <f ca="1">-Ops!BA119</f>
        <v>0</v>
      </c>
      <c r="BA33" s="568">
        <f ca="1">-Ops!BB119</f>
        <v>0</v>
      </c>
      <c r="BB33" s="568">
        <f ca="1">-Ops!BC119</f>
        <v>0</v>
      </c>
      <c r="BC33" s="568">
        <f ca="1">-Ops!BD119</f>
        <v>0</v>
      </c>
      <c r="BD33" s="568">
        <f ca="1">-Ops!BE119</f>
        <v>0</v>
      </c>
      <c r="BE33" s="568">
        <f ca="1">-Ops!BF119</f>
        <v>0</v>
      </c>
      <c r="BF33" s="568">
        <f ca="1">-Ops!BG119</f>
        <v>0</v>
      </c>
      <c r="BG33" s="568">
        <f ca="1">-Ops!BH119</f>
        <v>0</v>
      </c>
      <c r="BH33" s="568">
        <f ca="1">-Ops!BI119</f>
        <v>0</v>
      </c>
      <c r="BI33" s="568">
        <f ca="1">-Ops!BJ119</f>
        <v>0</v>
      </c>
      <c r="BJ33" s="568">
        <f ca="1">-Ops!BK119</f>
        <v>0</v>
      </c>
      <c r="BK33" s="568">
        <f ca="1">-Ops!BL119</f>
        <v>0</v>
      </c>
      <c r="BL33" s="568">
        <f ca="1">-Ops!BM119</f>
        <v>0</v>
      </c>
      <c r="BM33" s="568">
        <f ca="1">-Ops!BN119</f>
        <v>0</v>
      </c>
      <c r="BN33" s="568">
        <f ca="1">-Ops!BO119</f>
        <v>0</v>
      </c>
      <c r="BO33" s="568">
        <f ca="1">-Ops!BP119</f>
        <v>0</v>
      </c>
      <c r="BP33" s="568">
        <f ca="1">-Ops!BQ119</f>
        <v>0</v>
      </c>
      <c r="BQ33" s="568">
        <f ca="1">-Ops!BR119</f>
        <v>0</v>
      </c>
      <c r="BR33" s="568">
        <f ca="1">-Ops!BS119</f>
        <v>0</v>
      </c>
      <c r="BS33" s="568">
        <f ca="1">-Ops!BT119</f>
        <v>0</v>
      </c>
      <c r="BT33" s="568">
        <f ca="1">-Ops!BU119</f>
        <v>0</v>
      </c>
      <c r="BU33" s="568">
        <f ca="1">-Ops!BV119</f>
        <v>0</v>
      </c>
      <c r="BV33" s="568">
        <f ca="1">-Ops!BW119</f>
        <v>0</v>
      </c>
      <c r="BW33" s="568">
        <f ca="1">-Ops!BX119</f>
        <v>0</v>
      </c>
      <c r="BX33" s="568">
        <f ca="1">-Ops!BY119</f>
        <v>0</v>
      </c>
      <c r="BY33" s="568">
        <f ca="1">-Ops!BZ119</f>
        <v>0</v>
      </c>
      <c r="BZ33" s="568">
        <f ca="1">-Ops!CA119</f>
        <v>0</v>
      </c>
      <c r="CA33" s="568">
        <f ca="1">-Ops!CB119</f>
        <v>0</v>
      </c>
      <c r="CB33" s="568">
        <f ca="1">-Ops!CC119</f>
        <v>0</v>
      </c>
      <c r="CC33" s="568">
        <f ca="1">-Ops!CD119</f>
        <v>0</v>
      </c>
      <c r="CD33" s="568">
        <f ca="1">-Ops!CE119</f>
        <v>0</v>
      </c>
      <c r="CE33" s="568">
        <f ca="1">-Ops!CF119</f>
        <v>0</v>
      </c>
      <c r="CF33" s="568">
        <f ca="1">-Ops!CG119</f>
        <v>0</v>
      </c>
      <c r="CG33" s="568">
        <f ca="1">-Ops!CH119</f>
        <v>0</v>
      </c>
      <c r="CH33" s="568">
        <f ca="1">-Ops!CI119</f>
        <v>0</v>
      </c>
      <c r="CI33" s="568">
        <f ca="1">-Ops!CJ119</f>
        <v>0</v>
      </c>
      <c r="CJ33" s="568">
        <f ca="1">-Ops!CK119</f>
        <v>0</v>
      </c>
      <c r="CK33" s="568">
        <f ca="1">-Ops!CL119</f>
        <v>0</v>
      </c>
      <c r="CL33" s="568">
        <f ca="1">-Ops!CM119</f>
        <v>0</v>
      </c>
      <c r="CM33" s="568">
        <f ca="1">-Ops!CN119</f>
        <v>0</v>
      </c>
      <c r="CN33" s="568">
        <f ca="1">-Ops!CO119</f>
        <v>0</v>
      </c>
      <c r="CO33" s="568">
        <f ca="1">-Ops!CP119</f>
        <v>0</v>
      </c>
      <c r="CP33" s="568">
        <f ca="1">-Ops!CQ119</f>
        <v>0</v>
      </c>
      <c r="CQ33" s="568">
        <f ca="1">-Ops!CR119</f>
        <v>0</v>
      </c>
      <c r="CR33" s="568">
        <f ca="1">-Ops!CS119</f>
        <v>0</v>
      </c>
      <c r="CS33" s="568">
        <f ca="1">-Ops!CT119</f>
        <v>0</v>
      </c>
      <c r="CT33" s="568">
        <f ca="1">-Ops!CU119</f>
        <v>0</v>
      </c>
      <c r="CU33" s="568">
        <f ca="1">-Ops!CV119</f>
        <v>0</v>
      </c>
      <c r="CV33" s="568">
        <f ca="1">-Ops!CW119</f>
        <v>0</v>
      </c>
      <c r="CW33" s="568">
        <f ca="1">-Ops!CX119</f>
        <v>0</v>
      </c>
      <c r="CX33" s="568">
        <f ca="1">-Ops!CY119</f>
        <v>0</v>
      </c>
      <c r="CY33" s="568">
        <f ca="1">-Ops!CZ119</f>
        <v>0</v>
      </c>
      <c r="CZ33" s="568">
        <f ca="1">-Ops!DA119</f>
        <v>0</v>
      </c>
      <c r="DA33" s="568">
        <f ca="1">-Ops!DB119</f>
        <v>0</v>
      </c>
      <c r="DB33" s="568">
        <f ca="1">-Ops!DC119</f>
        <v>0</v>
      </c>
      <c r="DC33" s="568">
        <f ca="1">-Ops!DD119</f>
        <v>0</v>
      </c>
      <c r="DD33" s="568">
        <f ca="1">-Ops!DE119</f>
        <v>0</v>
      </c>
      <c r="DE33" s="568">
        <f ca="1">-Ops!DF119</f>
        <v>0</v>
      </c>
      <c r="DF33" s="568">
        <f ca="1">-Ops!DG119</f>
        <v>0</v>
      </c>
      <c r="DG33" s="568">
        <f ca="1">-Ops!DH119</f>
        <v>0</v>
      </c>
      <c r="DH33" s="568">
        <f ca="1">-Ops!DI119</f>
        <v>0</v>
      </c>
      <c r="DI33" s="568">
        <f ca="1">-Ops!DJ119</f>
        <v>0</v>
      </c>
      <c r="DJ33" s="568">
        <f ca="1">-Ops!DK119</f>
        <v>0</v>
      </c>
      <c r="DK33" s="568">
        <f ca="1">-Ops!DL119</f>
        <v>0</v>
      </c>
      <c r="DL33" s="568">
        <f ca="1">-Ops!DM119</f>
        <v>0</v>
      </c>
      <c r="DM33" s="568">
        <f ca="1">-Ops!DN119</f>
        <v>0</v>
      </c>
      <c r="DN33" s="568">
        <f ca="1">-Ops!DO119</f>
        <v>0</v>
      </c>
      <c r="DO33" s="568">
        <f ca="1">-Ops!DP119</f>
        <v>0</v>
      </c>
      <c r="DP33" s="568">
        <f ca="1">-Ops!DQ119</f>
        <v>0</v>
      </c>
      <c r="DQ33" s="568">
        <f ca="1">-Ops!DR119</f>
        <v>0</v>
      </c>
      <c r="DR33" s="568">
        <f ca="1">-Ops!DS119</f>
        <v>0</v>
      </c>
      <c r="DS33" s="569">
        <f ca="1">-Ops!DT119</f>
        <v>0</v>
      </c>
    </row>
    <row r="34" spans="1:123" ht="14.25" customHeight="1" x14ac:dyDescent="0.15">
      <c r="A34" s="18" t="str">
        <f t="shared" si="13"/>
        <v>Placeholder</v>
      </c>
      <c r="B34" s="23" t="str">
        <f t="shared" si="14"/>
        <v>[EUR]</v>
      </c>
      <c r="C34" s="94"/>
      <c r="D34" s="570">
        <f ca="1">-Ops!E120</f>
        <v>0</v>
      </c>
      <c r="E34" s="571">
        <f ca="1">-Ops!F120</f>
        <v>0</v>
      </c>
      <c r="F34" s="571">
        <f ca="1">-Ops!G120</f>
        <v>0</v>
      </c>
      <c r="G34" s="571">
        <f ca="1">-Ops!H120</f>
        <v>0</v>
      </c>
      <c r="H34" s="571">
        <f ca="1">-Ops!I120</f>
        <v>0</v>
      </c>
      <c r="I34" s="571">
        <f ca="1">-Ops!J120</f>
        <v>0</v>
      </c>
      <c r="J34" s="571">
        <f ca="1">-Ops!K120</f>
        <v>0</v>
      </c>
      <c r="K34" s="571">
        <f ca="1">-Ops!L120</f>
        <v>0</v>
      </c>
      <c r="L34" s="571">
        <f ca="1">-Ops!M120</f>
        <v>0</v>
      </c>
      <c r="M34" s="571">
        <f ca="1">-Ops!N120</f>
        <v>0</v>
      </c>
      <c r="N34" s="571">
        <f ca="1">-Ops!O120</f>
        <v>0</v>
      </c>
      <c r="O34" s="571">
        <f ca="1">-Ops!P120</f>
        <v>0</v>
      </c>
      <c r="P34" s="571">
        <f ca="1">-Ops!Q120</f>
        <v>0</v>
      </c>
      <c r="Q34" s="571">
        <f ca="1">-Ops!R120</f>
        <v>0</v>
      </c>
      <c r="R34" s="571">
        <f ca="1">-Ops!S120</f>
        <v>0</v>
      </c>
      <c r="S34" s="571">
        <f ca="1">-Ops!T120</f>
        <v>0</v>
      </c>
      <c r="T34" s="571">
        <f ca="1">-Ops!U120</f>
        <v>0</v>
      </c>
      <c r="U34" s="571">
        <f ca="1">-Ops!V120</f>
        <v>0</v>
      </c>
      <c r="V34" s="571">
        <f ca="1">-Ops!W120</f>
        <v>0</v>
      </c>
      <c r="W34" s="571">
        <f ca="1">-Ops!X120</f>
        <v>0</v>
      </c>
      <c r="X34" s="571">
        <f ca="1">-Ops!Y120</f>
        <v>0</v>
      </c>
      <c r="Y34" s="571">
        <f ca="1">-Ops!Z120</f>
        <v>0</v>
      </c>
      <c r="Z34" s="571">
        <f ca="1">-Ops!AA120</f>
        <v>0</v>
      </c>
      <c r="AA34" s="571">
        <f ca="1">-Ops!AB120</f>
        <v>0</v>
      </c>
      <c r="AB34" s="571">
        <f ca="1">-Ops!AC120</f>
        <v>0</v>
      </c>
      <c r="AC34" s="571">
        <f ca="1">-Ops!AD120</f>
        <v>0</v>
      </c>
      <c r="AD34" s="571">
        <f ca="1">-Ops!AE120</f>
        <v>0</v>
      </c>
      <c r="AE34" s="571">
        <f ca="1">-Ops!AF120</f>
        <v>0</v>
      </c>
      <c r="AF34" s="571">
        <f ca="1">-Ops!AG120</f>
        <v>0</v>
      </c>
      <c r="AG34" s="571">
        <f ca="1">-Ops!AH120</f>
        <v>0</v>
      </c>
      <c r="AH34" s="571">
        <f ca="1">-Ops!AI120</f>
        <v>0</v>
      </c>
      <c r="AI34" s="571">
        <f ca="1">-Ops!AJ120</f>
        <v>0</v>
      </c>
      <c r="AJ34" s="571">
        <f ca="1">-Ops!AK120</f>
        <v>0</v>
      </c>
      <c r="AK34" s="571">
        <f ca="1">-Ops!AL120</f>
        <v>0</v>
      </c>
      <c r="AL34" s="571">
        <f ca="1">-Ops!AM120</f>
        <v>0</v>
      </c>
      <c r="AM34" s="571">
        <f ca="1">-Ops!AN120</f>
        <v>0</v>
      </c>
      <c r="AN34" s="571">
        <f ca="1">-Ops!AO120</f>
        <v>0</v>
      </c>
      <c r="AO34" s="571">
        <f ca="1">-Ops!AP120</f>
        <v>0</v>
      </c>
      <c r="AP34" s="571">
        <f ca="1">-Ops!AQ120</f>
        <v>0</v>
      </c>
      <c r="AQ34" s="571">
        <f ca="1">-Ops!AR120</f>
        <v>0</v>
      </c>
      <c r="AR34" s="571">
        <f ca="1">-Ops!AS120</f>
        <v>0</v>
      </c>
      <c r="AS34" s="571">
        <f ca="1">-Ops!AT120</f>
        <v>0</v>
      </c>
      <c r="AT34" s="571">
        <f ca="1">-Ops!AU120</f>
        <v>0</v>
      </c>
      <c r="AU34" s="571">
        <f ca="1">-Ops!AV120</f>
        <v>0</v>
      </c>
      <c r="AV34" s="571">
        <f ca="1">-Ops!AW120</f>
        <v>0</v>
      </c>
      <c r="AW34" s="571">
        <f ca="1">-Ops!AX120</f>
        <v>0</v>
      </c>
      <c r="AX34" s="571">
        <f ca="1">-Ops!AY120</f>
        <v>0</v>
      </c>
      <c r="AY34" s="571">
        <f ca="1">-Ops!AZ120</f>
        <v>0</v>
      </c>
      <c r="AZ34" s="571">
        <f ca="1">-Ops!BA120</f>
        <v>0</v>
      </c>
      <c r="BA34" s="571">
        <f ca="1">-Ops!BB120</f>
        <v>0</v>
      </c>
      <c r="BB34" s="571">
        <f ca="1">-Ops!BC120</f>
        <v>0</v>
      </c>
      <c r="BC34" s="571">
        <f ca="1">-Ops!BD120</f>
        <v>0</v>
      </c>
      <c r="BD34" s="571">
        <f ca="1">-Ops!BE120</f>
        <v>0</v>
      </c>
      <c r="BE34" s="571">
        <f ca="1">-Ops!BF120</f>
        <v>0</v>
      </c>
      <c r="BF34" s="571">
        <f ca="1">-Ops!BG120</f>
        <v>0</v>
      </c>
      <c r="BG34" s="571">
        <f ca="1">-Ops!BH120</f>
        <v>0</v>
      </c>
      <c r="BH34" s="571">
        <f ca="1">-Ops!BI120</f>
        <v>0</v>
      </c>
      <c r="BI34" s="571">
        <f ca="1">-Ops!BJ120</f>
        <v>0</v>
      </c>
      <c r="BJ34" s="571">
        <f ca="1">-Ops!BK120</f>
        <v>0</v>
      </c>
      <c r="BK34" s="571">
        <f ca="1">-Ops!BL120</f>
        <v>0</v>
      </c>
      <c r="BL34" s="571">
        <f ca="1">-Ops!BM120</f>
        <v>0</v>
      </c>
      <c r="BM34" s="571">
        <f ca="1">-Ops!BN120</f>
        <v>0</v>
      </c>
      <c r="BN34" s="571">
        <f ca="1">-Ops!BO120</f>
        <v>0</v>
      </c>
      <c r="BO34" s="571">
        <f ca="1">-Ops!BP120</f>
        <v>0</v>
      </c>
      <c r="BP34" s="571">
        <f ca="1">-Ops!BQ120</f>
        <v>0</v>
      </c>
      <c r="BQ34" s="571">
        <f ca="1">-Ops!BR120</f>
        <v>0</v>
      </c>
      <c r="BR34" s="571">
        <f ca="1">-Ops!BS120</f>
        <v>0</v>
      </c>
      <c r="BS34" s="571">
        <f ca="1">-Ops!BT120</f>
        <v>0</v>
      </c>
      <c r="BT34" s="571">
        <f ca="1">-Ops!BU120</f>
        <v>0</v>
      </c>
      <c r="BU34" s="571">
        <f ca="1">-Ops!BV120</f>
        <v>0</v>
      </c>
      <c r="BV34" s="571">
        <f ca="1">-Ops!BW120</f>
        <v>0</v>
      </c>
      <c r="BW34" s="571">
        <f ca="1">-Ops!BX120</f>
        <v>0</v>
      </c>
      <c r="BX34" s="571">
        <f ca="1">-Ops!BY120</f>
        <v>0</v>
      </c>
      <c r="BY34" s="571">
        <f ca="1">-Ops!BZ120</f>
        <v>0</v>
      </c>
      <c r="BZ34" s="571">
        <f ca="1">-Ops!CA120</f>
        <v>0</v>
      </c>
      <c r="CA34" s="571">
        <f ca="1">-Ops!CB120</f>
        <v>0</v>
      </c>
      <c r="CB34" s="571">
        <f ca="1">-Ops!CC120</f>
        <v>0</v>
      </c>
      <c r="CC34" s="571">
        <f ca="1">-Ops!CD120</f>
        <v>0</v>
      </c>
      <c r="CD34" s="571">
        <f ca="1">-Ops!CE120</f>
        <v>0</v>
      </c>
      <c r="CE34" s="571">
        <f ca="1">-Ops!CF120</f>
        <v>0</v>
      </c>
      <c r="CF34" s="571">
        <f ca="1">-Ops!CG120</f>
        <v>0</v>
      </c>
      <c r="CG34" s="571">
        <f ca="1">-Ops!CH120</f>
        <v>0</v>
      </c>
      <c r="CH34" s="571">
        <f ca="1">-Ops!CI120</f>
        <v>0</v>
      </c>
      <c r="CI34" s="571">
        <f ca="1">-Ops!CJ120</f>
        <v>0</v>
      </c>
      <c r="CJ34" s="571">
        <f ca="1">-Ops!CK120</f>
        <v>0</v>
      </c>
      <c r="CK34" s="571">
        <f ca="1">-Ops!CL120</f>
        <v>0</v>
      </c>
      <c r="CL34" s="571">
        <f ca="1">-Ops!CM120</f>
        <v>0</v>
      </c>
      <c r="CM34" s="571">
        <f ca="1">-Ops!CN120</f>
        <v>0</v>
      </c>
      <c r="CN34" s="571">
        <f ca="1">-Ops!CO120</f>
        <v>0</v>
      </c>
      <c r="CO34" s="571">
        <f ca="1">-Ops!CP120</f>
        <v>0</v>
      </c>
      <c r="CP34" s="571">
        <f ca="1">-Ops!CQ120</f>
        <v>0</v>
      </c>
      <c r="CQ34" s="571">
        <f ca="1">-Ops!CR120</f>
        <v>0</v>
      </c>
      <c r="CR34" s="571">
        <f ca="1">-Ops!CS120</f>
        <v>0</v>
      </c>
      <c r="CS34" s="571">
        <f ca="1">-Ops!CT120</f>
        <v>0</v>
      </c>
      <c r="CT34" s="571">
        <f ca="1">-Ops!CU120</f>
        <v>0</v>
      </c>
      <c r="CU34" s="571">
        <f ca="1">-Ops!CV120</f>
        <v>0</v>
      </c>
      <c r="CV34" s="571">
        <f ca="1">-Ops!CW120</f>
        <v>0</v>
      </c>
      <c r="CW34" s="571">
        <f ca="1">-Ops!CX120</f>
        <v>0</v>
      </c>
      <c r="CX34" s="571">
        <f ca="1">-Ops!CY120</f>
        <v>0</v>
      </c>
      <c r="CY34" s="571">
        <f ca="1">-Ops!CZ120</f>
        <v>0</v>
      </c>
      <c r="CZ34" s="571">
        <f ca="1">-Ops!DA120</f>
        <v>0</v>
      </c>
      <c r="DA34" s="571">
        <f ca="1">-Ops!DB120</f>
        <v>0</v>
      </c>
      <c r="DB34" s="571">
        <f ca="1">-Ops!DC120</f>
        <v>0</v>
      </c>
      <c r="DC34" s="571">
        <f ca="1">-Ops!DD120</f>
        <v>0</v>
      </c>
      <c r="DD34" s="571">
        <f ca="1">-Ops!DE120</f>
        <v>0</v>
      </c>
      <c r="DE34" s="571">
        <f ca="1">-Ops!DF120</f>
        <v>0</v>
      </c>
      <c r="DF34" s="571">
        <f ca="1">-Ops!DG120</f>
        <v>0</v>
      </c>
      <c r="DG34" s="571">
        <f ca="1">-Ops!DH120</f>
        <v>0</v>
      </c>
      <c r="DH34" s="571">
        <f ca="1">-Ops!DI120</f>
        <v>0</v>
      </c>
      <c r="DI34" s="571">
        <f ca="1">-Ops!DJ120</f>
        <v>0</v>
      </c>
      <c r="DJ34" s="571">
        <f ca="1">-Ops!DK120</f>
        <v>0</v>
      </c>
      <c r="DK34" s="571">
        <f ca="1">-Ops!DL120</f>
        <v>0</v>
      </c>
      <c r="DL34" s="571">
        <f ca="1">-Ops!DM120</f>
        <v>0</v>
      </c>
      <c r="DM34" s="571">
        <f ca="1">-Ops!DN120</f>
        <v>0</v>
      </c>
      <c r="DN34" s="571">
        <f ca="1">-Ops!DO120</f>
        <v>0</v>
      </c>
      <c r="DO34" s="571">
        <f ca="1">-Ops!DP120</f>
        <v>0</v>
      </c>
      <c r="DP34" s="571">
        <f ca="1">-Ops!DQ120</f>
        <v>0</v>
      </c>
      <c r="DQ34" s="571">
        <f ca="1">-Ops!DR120</f>
        <v>0</v>
      </c>
      <c r="DR34" s="571">
        <f ca="1">-Ops!DS120</f>
        <v>0</v>
      </c>
      <c r="DS34" s="572">
        <f ca="1">-Ops!DT120</f>
        <v>0</v>
      </c>
    </row>
    <row r="35" spans="1:123" ht="14.25" customHeight="1" x14ac:dyDescent="0.15">
      <c r="A35" s="97" t="s">
        <v>113</v>
      </c>
      <c r="B35" s="98" t="str">
        <f t="shared" si="14"/>
        <v>[EUR]</v>
      </c>
      <c r="C35" s="99"/>
      <c r="D35" s="99">
        <f ca="1">SUM(D26:D34)</f>
        <v>0</v>
      </c>
      <c r="E35" s="99">
        <f t="shared" ref="E35:BP35" ca="1" si="15">SUM(E26:E34)</f>
        <v>0</v>
      </c>
      <c r="F35" s="99">
        <f t="shared" ca="1" si="15"/>
        <v>0</v>
      </c>
      <c r="G35" s="99">
        <f t="shared" ca="1" si="15"/>
        <v>-36703.537868623986</v>
      </c>
      <c r="H35" s="99">
        <f t="shared" ca="1" si="15"/>
        <v>-39352.503398839464</v>
      </c>
      <c r="I35" s="99">
        <f t="shared" ca="1" si="15"/>
        <v>-41102.148773519904</v>
      </c>
      <c r="J35" s="99">
        <f t="shared" ca="1" si="15"/>
        <v>-51056.306756738486</v>
      </c>
      <c r="K35" s="99">
        <f t="shared" ca="1" si="15"/>
        <v>-51173.936089494055</v>
      </c>
      <c r="L35" s="99">
        <f t="shared" ca="1" si="15"/>
        <v>-44223.574854363054</v>
      </c>
      <c r="M35" s="99">
        <f t="shared" ca="1" si="15"/>
        <v>-38750.483252335187</v>
      </c>
      <c r="N35" s="99">
        <f t="shared" ca="1" si="15"/>
        <v>-32225.501086415206</v>
      </c>
      <c r="O35" s="99">
        <f t="shared" ca="1" si="15"/>
        <v>-8894.2559999999849</v>
      </c>
      <c r="P35" s="99">
        <f t="shared" ca="1" si="15"/>
        <v>-8914.7475996689936</v>
      </c>
      <c r="Q35" s="99">
        <f t="shared" ca="1" si="15"/>
        <v>-8935.2864102184831</v>
      </c>
      <c r="R35" s="99">
        <f t="shared" ca="1" si="15"/>
        <v>-33993.874340767674</v>
      </c>
      <c r="S35" s="99">
        <f t="shared" ca="1" si="15"/>
        <v>-37731.2369289454</v>
      </c>
      <c r="T35" s="99">
        <f t="shared" ca="1" si="15"/>
        <v>-40454.373494006904</v>
      </c>
      <c r="U35" s="99">
        <f t="shared" ca="1" si="15"/>
        <v>-42253.008939178399</v>
      </c>
      <c r="V35" s="99">
        <f t="shared" ca="1" si="15"/>
        <v>-52485.88334592709</v>
      </c>
      <c r="W35" s="99">
        <f t="shared" ca="1" si="15"/>
        <v>-52606.806299999815</v>
      </c>
      <c r="X35" s="99">
        <f t="shared" ca="1" si="15"/>
        <v>-45461.834950285163</v>
      </c>
      <c r="Y35" s="99">
        <f t="shared" ca="1" si="15"/>
        <v>-39835.496783400522</v>
      </c>
      <c r="Z35" s="99">
        <f t="shared" ca="1" si="15"/>
        <v>-33127.815116834783</v>
      </c>
      <c r="AA35" s="99">
        <f t="shared" ca="1" si="15"/>
        <v>-9143.2951679999715</v>
      </c>
      <c r="AB35" s="99">
        <f t="shared" ca="1" si="15"/>
        <v>-9164.360532459712</v>
      </c>
      <c r="AC35" s="99">
        <f t="shared" ca="1" si="15"/>
        <v>-9185.4744297045891</v>
      </c>
      <c r="AD35" s="99">
        <f t="shared" ca="1" si="15"/>
        <v>-34945.702822309118</v>
      </c>
      <c r="AE35" s="99">
        <f t="shared" ca="1" si="15"/>
        <v>-38787.711562955817</v>
      </c>
      <c r="AF35" s="99">
        <f t="shared" ca="1" si="15"/>
        <v>-41587.095951839045</v>
      </c>
      <c r="AG35" s="99">
        <f t="shared" ca="1" si="15"/>
        <v>-43436.093189475338</v>
      </c>
      <c r="AH35" s="99">
        <f t="shared" ca="1" si="15"/>
        <v>-53955.488079612973</v>
      </c>
      <c r="AI35" s="99">
        <f t="shared" ca="1" si="15"/>
        <v>-54079.796876399734</v>
      </c>
      <c r="AJ35" s="99">
        <f t="shared" ca="1" si="15"/>
        <v>-46734.766328893078</v>
      </c>
      <c r="AK35" s="99">
        <f t="shared" ca="1" si="15"/>
        <v>-40950.890693335663</v>
      </c>
      <c r="AL35" s="99">
        <f t="shared" ca="1" si="15"/>
        <v>-34055.3939401061</v>
      </c>
      <c r="AM35" s="99">
        <f t="shared" ca="1" si="15"/>
        <v>-9399.3074327039558</v>
      </c>
      <c r="AN35" s="99">
        <f t="shared" ca="1" si="15"/>
        <v>-9420.9626273685699</v>
      </c>
      <c r="AO35" s="99">
        <f t="shared" ca="1" si="15"/>
        <v>-9442.6677137363022</v>
      </c>
      <c r="AP35" s="99">
        <f t="shared" ca="1" si="15"/>
        <v>-35924.182501333715</v>
      </c>
      <c r="AQ35" s="99">
        <f t="shared" ca="1" si="15"/>
        <v>-39873.76748671852</v>
      </c>
      <c r="AR35" s="99">
        <f t="shared" ca="1" si="15"/>
        <v>-42751.534638490477</v>
      </c>
      <c r="AS35" s="99">
        <f t="shared" ca="1" si="15"/>
        <v>-44652.30379878058</v>
      </c>
      <c r="AT35" s="99">
        <f t="shared" ca="1" si="15"/>
        <v>-55466.241745842046</v>
      </c>
      <c r="AU35" s="99">
        <f t="shared" ca="1" si="15"/>
        <v>-55594.031188938839</v>
      </c>
      <c r="AV35" s="99">
        <f t="shared" ca="1" si="15"/>
        <v>-48043.33978610202</v>
      </c>
      <c r="AW35" s="99">
        <f t="shared" ca="1" si="15"/>
        <v>-42097.515632749011</v>
      </c>
      <c r="AX35" s="99">
        <f t="shared" ca="1" si="15"/>
        <v>-35008.944970429024</v>
      </c>
      <c r="AY35" s="99">
        <f t="shared" ca="1" si="15"/>
        <v>-9662.4880408196532</v>
      </c>
      <c r="AZ35" s="99">
        <f t="shared" ca="1" si="15"/>
        <v>-9684.7495809348766</v>
      </c>
      <c r="BA35" s="99">
        <f t="shared" ca="1" si="15"/>
        <v>-9707.0624097209038</v>
      </c>
      <c r="BB35" s="99">
        <f t="shared" ca="1" si="15"/>
        <v>-36930.059611371005</v>
      </c>
      <c r="BC35" s="99">
        <f t="shared" ca="1" si="15"/>
        <v>-40990.232976346568</v>
      </c>
      <c r="BD35" s="99">
        <f t="shared" ca="1" si="15"/>
        <v>-43948.577608368141</v>
      </c>
      <c r="BE35" s="99">
        <f t="shared" ca="1" si="15"/>
        <v>-45902.568305146357</v>
      </c>
      <c r="BF35" s="99">
        <f t="shared" ca="1" si="15"/>
        <v>-57019.296514725545</v>
      </c>
      <c r="BG35" s="99">
        <f t="shared" ca="1" si="15"/>
        <v>-57150.664062229043</v>
      </c>
      <c r="BH35" s="99">
        <f t="shared" ca="1" si="15"/>
        <v>-49388.553300112791</v>
      </c>
      <c r="BI35" s="99">
        <f t="shared" ca="1" si="15"/>
        <v>-43276.24607046591</v>
      </c>
      <c r="BJ35" s="99">
        <f t="shared" ca="1" si="15"/>
        <v>-35989.195429600979</v>
      </c>
      <c r="BK35" s="99">
        <f t="shared" ca="1" si="15"/>
        <v>-9933.037705962588</v>
      </c>
      <c r="BL35" s="99">
        <f t="shared" ca="1" si="15"/>
        <v>-9955.9225692010368</v>
      </c>
      <c r="BM35" s="99">
        <f t="shared" ca="1" si="15"/>
        <v>-9978.8601571930758</v>
      </c>
      <c r="BN35" s="99">
        <f t="shared" ca="1" si="15"/>
        <v>-37964.10128048934</v>
      </c>
      <c r="BO35" s="99">
        <f t="shared" ca="1" si="15"/>
        <v>-42137.959499684221</v>
      </c>
      <c r="BP35" s="99">
        <f t="shared" ca="1" si="15"/>
        <v>-45179.137781402387</v>
      </c>
      <c r="BQ35" s="99">
        <f t="shared" ref="BQ35:DS35" ca="1" si="16">SUM(BQ26:BQ34)</f>
        <v>-47187.840217690398</v>
      </c>
      <c r="BR35" s="99">
        <f t="shared" ca="1" si="16"/>
        <v>-58615.836817137781</v>
      </c>
      <c r="BS35" s="99">
        <f t="shared" ca="1" si="16"/>
        <v>-58750.882655971378</v>
      </c>
      <c r="BT35" s="99">
        <f t="shared" ca="1" si="16"/>
        <v>-50771.432792515872</v>
      </c>
      <c r="BU35" s="99">
        <f t="shared" ca="1" si="16"/>
        <v>-44487.980960438894</v>
      </c>
      <c r="BV35" s="99">
        <f t="shared" ca="1" si="16"/>
        <v>-36996.892901629762</v>
      </c>
      <c r="BW35" s="99">
        <f t="shared" ca="1" si="16"/>
        <v>-10211.162761729525</v>
      </c>
      <c r="BX35" s="99">
        <f t="shared" ca="1" si="16"/>
        <v>-10234.688401138652</v>
      </c>
      <c r="BY35" s="99">
        <f t="shared" ca="1" si="16"/>
        <v>-10258.268241594467</v>
      </c>
      <c r="BZ35" s="99">
        <f t="shared" ca="1" si="16"/>
        <v>-39027.096116342989</v>
      </c>
      <c r="CA35" s="99">
        <f t="shared" ca="1" si="16"/>
        <v>-43317.822365675318</v>
      </c>
      <c r="CB35" s="99">
        <f t="shared" ca="1" si="16"/>
        <v>-46444.153639281583</v>
      </c>
      <c r="CC35" s="99">
        <f t="shared" ca="1" si="16"/>
        <v>-48509.099743785657</v>
      </c>
      <c r="CD35" s="99">
        <f t="shared" ca="1" si="16"/>
        <v>-60257.080248017548</v>
      </c>
      <c r="CE35" s="99">
        <f t="shared" ca="1" si="16"/>
        <v>-60395.907370338486</v>
      </c>
      <c r="CF35" s="99">
        <f t="shared" ca="1" si="16"/>
        <v>-52193.032910706257</v>
      </c>
      <c r="CG35" s="99">
        <f t="shared" ca="1" si="16"/>
        <v>-45733.644427331128</v>
      </c>
      <c r="CH35" s="99">
        <f t="shared" ca="1" si="16"/>
        <v>-38032.805902875334</v>
      </c>
      <c r="CI35" s="99">
        <f t="shared" ca="1" si="16"/>
        <v>-10497.07531905794</v>
      </c>
      <c r="CJ35" s="99">
        <f t="shared" ca="1" si="16"/>
        <v>-10521.259676370521</v>
      </c>
      <c r="CK35" s="99">
        <f t="shared" ca="1" si="16"/>
        <v>-10545.499752359099</v>
      </c>
      <c r="CL35" s="99">
        <f t="shared" ca="1" si="16"/>
        <v>-40119.854807600539</v>
      </c>
      <c r="CM35" s="99">
        <f t="shared" ca="1" si="16"/>
        <v>-44530.721391914158</v>
      </c>
      <c r="CN35" s="99">
        <f t="shared" ca="1" si="16"/>
        <v>-47744.589941181395</v>
      </c>
      <c r="CO35" s="99">
        <f t="shared" ca="1" si="16"/>
        <v>-49867.354536611587</v>
      </c>
      <c r="CP35" s="99">
        <f t="shared" ca="1" si="16"/>
        <v>-61944.278494961953</v>
      </c>
      <c r="CQ35" s="99">
        <f t="shared" ca="1" si="16"/>
        <v>-62086.992776707877</v>
      </c>
      <c r="CR35" s="99">
        <f t="shared" ca="1" si="16"/>
        <v>-53654.437832205949</v>
      </c>
      <c r="CS35" s="99">
        <f t="shared" ca="1" si="16"/>
        <v>-47014.186471296329</v>
      </c>
      <c r="CT35" s="99">
        <f t="shared" ca="1" si="16"/>
        <v>-39097.724468155793</v>
      </c>
      <c r="CU35" s="99">
        <f t="shared" ca="1" si="16"/>
        <v>-10790.993427991545</v>
      </c>
      <c r="CV35" s="99">
        <f t="shared" ca="1" si="16"/>
        <v>-10815.854947308879</v>
      </c>
      <c r="CW35" s="99">
        <f t="shared" ca="1" si="16"/>
        <v>-10840.773745425138</v>
      </c>
      <c r="CX35" s="99">
        <f t="shared" ca="1" si="16"/>
        <v>-41243.210742213298</v>
      </c>
      <c r="CY35" s="99">
        <f t="shared" ca="1" si="16"/>
        <v>-45777.581590887698</v>
      </c>
      <c r="CZ35" s="99">
        <f t="shared" ca="1" si="16"/>
        <v>-49081.438459534416</v>
      </c>
      <c r="DA35" s="99">
        <f t="shared" ca="1" si="16"/>
        <v>-51263.640463636635</v>
      </c>
      <c r="DB35" s="99">
        <f t="shared" ca="1" si="16"/>
        <v>-63678.718292820791</v>
      </c>
      <c r="DC35" s="99">
        <f t="shared" ca="1" si="16"/>
        <v>-63825.428574455604</v>
      </c>
      <c r="DD35" s="99">
        <f t="shared" ca="1" si="16"/>
        <v>-55156.76209150764</v>
      </c>
      <c r="DE35" s="99">
        <f t="shared" ca="1" si="16"/>
        <v>-48330.583692492553</v>
      </c>
      <c r="DF35" s="99">
        <f t="shared" ca="1" si="16"/>
        <v>-40192.460753264095</v>
      </c>
      <c r="DG35" s="99">
        <f t="shared" ca="1" si="16"/>
        <v>-11093.141243975293</v>
      </c>
      <c r="DH35" s="99">
        <f t="shared" ca="1" si="16"/>
        <v>-11118.698885833512</v>
      </c>
      <c r="DI35" s="99">
        <f t="shared" ca="1" si="16"/>
        <v>-11144.315410297024</v>
      </c>
      <c r="DJ35" s="99">
        <f t="shared" ca="1" si="16"/>
        <v>-42398.020642995194</v>
      </c>
      <c r="DK35" s="99">
        <f t="shared" ca="1" si="16"/>
        <v>-47059.353875432476</v>
      </c>
      <c r="DL35" s="99">
        <f t="shared" ca="1" si="16"/>
        <v>-50455.718736401308</v>
      </c>
      <c r="DM35" s="99">
        <f t="shared" ca="1" si="16"/>
        <v>-52699.022396618391</v>
      </c>
      <c r="DN35" s="99">
        <f t="shared" ca="1" si="16"/>
        <v>-65461.722405019689</v>
      </c>
      <c r="DO35" s="99">
        <f t="shared" ca="1" si="16"/>
        <v>-65612.540574540268</v>
      </c>
      <c r="DP35" s="99">
        <f t="shared" ca="1" si="16"/>
        <v>-56701.151430069782</v>
      </c>
      <c r="DQ35" s="99">
        <f t="shared" ca="1" si="16"/>
        <v>-49683.840035882276</v>
      </c>
      <c r="DR35" s="99">
        <f t="shared" ca="1" si="16"/>
        <v>-41317.849654355436</v>
      </c>
      <c r="DS35" s="99">
        <f t="shared" ca="1" si="16"/>
        <v>-11403.749198806583</v>
      </c>
    </row>
    <row r="36" spans="1:123" ht="14.25" customHeight="1" x14ac:dyDescent="0.15">
      <c r="A36" s="13"/>
      <c r="B36" s="23"/>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row>
    <row r="37" spans="1:123" ht="14.25" customHeight="1" x14ac:dyDescent="0.15">
      <c r="A37" s="268" t="s">
        <v>412</v>
      </c>
      <c r="B37" s="23"/>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row>
    <row r="38" spans="1:123" ht="14.25" customHeight="1" x14ac:dyDescent="0.15">
      <c r="A38" s="18" t="str">
        <f t="shared" ref="A38:A46" si="17">A14</f>
        <v>Room Department</v>
      </c>
      <c r="B38" s="23" t="str">
        <f t="shared" ref="B38:B47" si="18">"["&amp;currency&amp;"]"</f>
        <v>[EUR]</v>
      </c>
      <c r="C38" s="95"/>
      <c r="D38" s="564">
        <f t="shared" ref="D38:AI38" ca="1" si="19">+D14+D26</f>
        <v>0</v>
      </c>
      <c r="E38" s="565">
        <f t="shared" ca="1" si="19"/>
        <v>0</v>
      </c>
      <c r="F38" s="565">
        <f t="shared" ca="1" si="19"/>
        <v>0</v>
      </c>
      <c r="G38" s="565">
        <f t="shared" ca="1" si="19"/>
        <v>124897.30639326526</v>
      </c>
      <c r="H38" s="565">
        <f t="shared" ca="1" si="19"/>
        <v>137467.7617545519</v>
      </c>
      <c r="I38" s="565">
        <f t="shared" ca="1" si="19"/>
        <v>145600.48519964528</v>
      </c>
      <c r="J38" s="565">
        <f t="shared" ca="1" si="19"/>
        <v>193420.06272895157</v>
      </c>
      <c r="K38" s="565">
        <f t="shared" ca="1" si="19"/>
        <v>193865.68589219265</v>
      </c>
      <c r="L38" s="565">
        <f t="shared" ca="1" si="19"/>
        <v>160213.77591092768</v>
      </c>
      <c r="M38" s="565">
        <f t="shared" ca="1" si="19"/>
        <v>133862.25564050546</v>
      </c>
      <c r="N38" s="565">
        <f t="shared" ca="1" si="19"/>
        <v>102450.41532820597</v>
      </c>
      <c r="O38" s="565">
        <f t="shared" ca="1" si="19"/>
        <v>-8894.2559999999849</v>
      </c>
      <c r="P38" s="565">
        <f t="shared" ca="1" si="19"/>
        <v>-8914.7475996689936</v>
      </c>
      <c r="Q38" s="565">
        <f t="shared" ca="1" si="19"/>
        <v>-8935.2864102184831</v>
      </c>
      <c r="R38" s="565">
        <f t="shared" ca="1" si="19"/>
        <v>110268.41673412005</v>
      </c>
      <c r="S38" s="565">
        <f t="shared" ca="1" si="19"/>
        <v>128394.43097227649</v>
      </c>
      <c r="T38" s="565">
        <f t="shared" ca="1" si="19"/>
        <v>141316.8590836791</v>
      </c>
      <c r="U38" s="565">
        <f t="shared" ca="1" si="19"/>
        <v>149677.29878523515</v>
      </c>
      <c r="V38" s="565">
        <f t="shared" ca="1" si="19"/>
        <v>198835.8244853619</v>
      </c>
      <c r="W38" s="565">
        <f t="shared" ca="1" si="19"/>
        <v>199293.92509717378</v>
      </c>
      <c r="X38" s="565">
        <f t="shared" ca="1" si="19"/>
        <v>164699.76163643348</v>
      </c>
      <c r="Y38" s="565">
        <f t="shared" ca="1" si="19"/>
        <v>137610.39879843942</v>
      </c>
      <c r="Z38" s="565">
        <f t="shared" ca="1" si="19"/>
        <v>105319.02695739557</v>
      </c>
      <c r="AA38" s="565">
        <f t="shared" ca="1" si="19"/>
        <v>-9143.2951679999715</v>
      </c>
      <c r="AB38" s="565">
        <f t="shared" ca="1" si="19"/>
        <v>-9164.360532459712</v>
      </c>
      <c r="AC38" s="565">
        <f t="shared" ca="1" si="19"/>
        <v>-9185.4744297045891</v>
      </c>
      <c r="AD38" s="565">
        <f t="shared" ca="1" si="19"/>
        <v>113355.93240267524</v>
      </c>
      <c r="AE38" s="565">
        <f t="shared" ca="1" si="19"/>
        <v>131989.47503950004</v>
      </c>
      <c r="AF38" s="565">
        <f t="shared" ca="1" si="19"/>
        <v>145273.73113802198</v>
      </c>
      <c r="AG38" s="565">
        <f t="shared" ca="1" si="19"/>
        <v>153868.2631512215</v>
      </c>
      <c r="AH38" s="565">
        <f t="shared" ca="1" si="19"/>
        <v>204403.22757095171</v>
      </c>
      <c r="AI38" s="565">
        <f t="shared" ca="1" si="19"/>
        <v>204874.15499989432</v>
      </c>
      <c r="AJ38" s="565">
        <f t="shared" ref="AJ38:BO38" ca="1" si="20">+AJ14+AJ26</f>
        <v>169311.35496225336</v>
      </c>
      <c r="AK38" s="565">
        <f t="shared" ca="1" si="20"/>
        <v>141463.48996479547</v>
      </c>
      <c r="AL38" s="565">
        <f t="shared" ca="1" si="20"/>
        <v>108267.95971220249</v>
      </c>
      <c r="AM38" s="565">
        <f t="shared" ca="1" si="20"/>
        <v>-9399.3074327039558</v>
      </c>
      <c r="AN38" s="565">
        <f t="shared" ca="1" si="20"/>
        <v>-9420.9626273685699</v>
      </c>
      <c r="AO38" s="565">
        <f t="shared" ca="1" si="20"/>
        <v>-9442.6677137363022</v>
      </c>
      <c r="AP38" s="565">
        <f t="shared" ca="1" si="20"/>
        <v>116529.89850994997</v>
      </c>
      <c r="AQ38" s="565">
        <f t="shared" ca="1" si="20"/>
        <v>135685.18034060585</v>
      </c>
      <c r="AR38" s="565">
        <f t="shared" ca="1" si="20"/>
        <v>149341.39560988639</v>
      </c>
      <c r="AS38" s="565">
        <f t="shared" ca="1" si="20"/>
        <v>158176.57451945546</v>
      </c>
      <c r="AT38" s="565">
        <f t="shared" ca="1" si="20"/>
        <v>210126.51794293808</v>
      </c>
      <c r="AU38" s="565">
        <f t="shared" ca="1" si="20"/>
        <v>210610.63133989106</v>
      </c>
      <c r="AV38" s="565">
        <f t="shared" ca="1" si="20"/>
        <v>174052.0729011962</v>
      </c>
      <c r="AW38" s="565">
        <f t="shared" ca="1" si="20"/>
        <v>145424.46768380958</v>
      </c>
      <c r="AX38" s="565">
        <f t="shared" ca="1" si="20"/>
        <v>111299.46258414398</v>
      </c>
      <c r="AY38" s="565">
        <f t="shared" ca="1" si="20"/>
        <v>-9662.4880408196532</v>
      </c>
      <c r="AZ38" s="565">
        <f t="shared" ca="1" si="20"/>
        <v>-9684.7495809348766</v>
      </c>
      <c r="BA38" s="565">
        <f t="shared" ca="1" si="20"/>
        <v>-9707.0624097209038</v>
      </c>
      <c r="BB38" s="565">
        <f t="shared" ca="1" si="20"/>
        <v>119792.73566822837</v>
      </c>
      <c r="BC38" s="565">
        <f t="shared" ca="1" si="20"/>
        <v>139484.36539014257</v>
      </c>
      <c r="BD38" s="565">
        <f t="shared" ca="1" si="20"/>
        <v>153522.95468696294</v>
      </c>
      <c r="BE38" s="565">
        <f t="shared" ca="1" si="20"/>
        <v>162605.51860599994</v>
      </c>
      <c r="BF38" s="565">
        <f t="shared" ca="1" si="20"/>
        <v>216010.06044534003</v>
      </c>
      <c r="BG38" s="565">
        <f t="shared" ca="1" si="20"/>
        <v>216507.72901740769</v>
      </c>
      <c r="BH38" s="565">
        <f t="shared" ca="1" si="20"/>
        <v>178925.53094242941</v>
      </c>
      <c r="BI38" s="565">
        <f t="shared" ca="1" si="20"/>
        <v>149496.35277895603</v>
      </c>
      <c r="BJ38" s="565">
        <f t="shared" ca="1" si="20"/>
        <v>114415.84753649987</v>
      </c>
      <c r="BK38" s="565">
        <f t="shared" ca="1" si="20"/>
        <v>-9933.037705962588</v>
      </c>
      <c r="BL38" s="565">
        <f t="shared" ca="1" si="20"/>
        <v>-9955.9225692010368</v>
      </c>
      <c r="BM38" s="565">
        <f t="shared" ca="1" si="20"/>
        <v>-9978.8601571930758</v>
      </c>
      <c r="BN38" s="565">
        <f t="shared" ca="1" si="20"/>
        <v>123146.93226693862</v>
      </c>
      <c r="BO38" s="565">
        <f t="shared" ca="1" si="20"/>
        <v>143389.9276210664</v>
      </c>
      <c r="BP38" s="565">
        <f t="shared" ref="BP38:CU38" ca="1" si="21">+BP14+BP26</f>
        <v>157821.59741819772</v>
      </c>
      <c r="BQ38" s="565">
        <f t="shared" ca="1" si="21"/>
        <v>167158.47312696773</v>
      </c>
      <c r="BR38" s="565">
        <f t="shared" ca="1" si="21"/>
        <v>222058.34213780926</v>
      </c>
      <c r="BS38" s="565">
        <f t="shared" ca="1" si="21"/>
        <v>222569.94542989478</v>
      </c>
      <c r="BT38" s="565">
        <f t="shared" ca="1" si="21"/>
        <v>183935.44580881717</v>
      </c>
      <c r="BU38" s="565">
        <f t="shared" ca="1" si="21"/>
        <v>153682.25065676656</v>
      </c>
      <c r="BV38" s="565">
        <f t="shared" ca="1" si="21"/>
        <v>117619.49126752169</v>
      </c>
      <c r="BW38" s="565">
        <f t="shared" ca="1" si="21"/>
        <v>-10211.162761729525</v>
      </c>
      <c r="BX38" s="565">
        <f t="shared" ca="1" si="21"/>
        <v>-10234.688401138652</v>
      </c>
      <c r="BY38" s="565">
        <f t="shared" ca="1" si="21"/>
        <v>-10258.268241594467</v>
      </c>
      <c r="BZ38" s="565">
        <f t="shared" ca="1" si="21"/>
        <v>126595.04637041272</v>
      </c>
      <c r="CA38" s="565">
        <f t="shared" ca="1" si="21"/>
        <v>147404.84559445601</v>
      </c>
      <c r="CB38" s="565">
        <f t="shared" ca="1" si="21"/>
        <v>162240.602145907</v>
      </c>
      <c r="CC38" s="565">
        <f t="shared" ca="1" si="21"/>
        <v>171838.91037452259</v>
      </c>
      <c r="CD38" s="565">
        <f t="shared" ca="1" si="21"/>
        <v>228275.97571766755</v>
      </c>
      <c r="CE38" s="565">
        <f t="shared" ca="1" si="21"/>
        <v>228801.90390193154</v>
      </c>
      <c r="CF38" s="565">
        <f t="shared" ca="1" si="21"/>
        <v>189085.63829146378</v>
      </c>
      <c r="CG38" s="565">
        <f t="shared" ca="1" si="21"/>
        <v>157985.35367515581</v>
      </c>
      <c r="CH38" s="565">
        <f t="shared" ca="1" si="21"/>
        <v>120912.83702301214</v>
      </c>
      <c r="CI38" s="565">
        <f t="shared" ca="1" si="21"/>
        <v>-10497.07531905794</v>
      </c>
      <c r="CJ38" s="565">
        <f t="shared" ca="1" si="21"/>
        <v>-10521.259676370521</v>
      </c>
      <c r="CK38" s="565">
        <f t="shared" ca="1" si="21"/>
        <v>-10545.499752359099</v>
      </c>
      <c r="CL38" s="565">
        <f t="shared" ca="1" si="21"/>
        <v>130139.7076687841</v>
      </c>
      <c r="CM38" s="565">
        <f t="shared" ca="1" si="21"/>
        <v>151532.18127110059</v>
      </c>
      <c r="CN38" s="565">
        <f t="shared" ca="1" si="21"/>
        <v>166783.33900599214</v>
      </c>
      <c r="CO38" s="565">
        <f t="shared" ca="1" si="21"/>
        <v>176650.39986500895</v>
      </c>
      <c r="CP38" s="565">
        <f t="shared" ca="1" si="21"/>
        <v>234667.70303776197</v>
      </c>
      <c r="CQ38" s="565">
        <f t="shared" ca="1" si="21"/>
        <v>235208.35721118527</v>
      </c>
      <c r="CR38" s="565">
        <f t="shared" ca="1" si="21"/>
        <v>194380.03616362449</v>
      </c>
      <c r="CS38" s="565">
        <f t="shared" ca="1" si="21"/>
        <v>162408.9435780599</v>
      </c>
      <c r="CT38" s="565">
        <f t="shared" ca="1" si="21"/>
        <v>124298.39645965629</v>
      </c>
      <c r="CU38" s="565">
        <f t="shared" ca="1" si="21"/>
        <v>-10790.993427991545</v>
      </c>
      <c r="CV38" s="565">
        <f t="shared" ref="CV38:DS38" ca="1" si="22">+CV14+CV26</f>
        <v>-10815.854947308879</v>
      </c>
      <c r="CW38" s="565">
        <f t="shared" ca="1" si="22"/>
        <v>-10840.773745425138</v>
      </c>
      <c r="CX38" s="565">
        <f t="shared" ca="1" si="22"/>
        <v>133783.61948350986</v>
      </c>
      <c r="CY38" s="565">
        <f t="shared" ca="1" si="22"/>
        <v>155775.08234669117</v>
      </c>
      <c r="CZ38" s="565">
        <f t="shared" ca="1" si="22"/>
        <v>171453.2724981597</v>
      </c>
      <c r="DA38" s="565">
        <f t="shared" ca="1" si="22"/>
        <v>181596.61106122896</v>
      </c>
      <c r="DB38" s="565">
        <f t="shared" ca="1" si="22"/>
        <v>241238.39872281894</v>
      </c>
      <c r="DC38" s="565">
        <f t="shared" ca="1" si="22"/>
        <v>241794.19121309812</v>
      </c>
      <c r="DD38" s="565">
        <f t="shared" ca="1" si="22"/>
        <v>199822.6771762057</v>
      </c>
      <c r="DE38" s="565">
        <f t="shared" ca="1" si="22"/>
        <v>166956.39399824539</v>
      </c>
      <c r="DF38" s="565">
        <f t="shared" ca="1" si="22"/>
        <v>127778.75156052648</v>
      </c>
      <c r="DG38" s="565">
        <f t="shared" ca="1" si="22"/>
        <v>-11093.141243975293</v>
      </c>
      <c r="DH38" s="565">
        <f t="shared" ca="1" si="22"/>
        <v>-11118.698885833512</v>
      </c>
      <c r="DI38" s="565">
        <f t="shared" ca="1" si="22"/>
        <v>-11144.315410297024</v>
      </c>
      <c r="DJ38" s="565">
        <f t="shared" ca="1" si="22"/>
        <v>137529.56082904793</v>
      </c>
      <c r="DK38" s="565">
        <f t="shared" ca="1" si="22"/>
        <v>160136.78465239832</v>
      </c>
      <c r="DL38" s="565">
        <f t="shared" ca="1" si="22"/>
        <v>176253.96412810791</v>
      </c>
      <c r="DM38" s="565">
        <f t="shared" ca="1" si="22"/>
        <v>186681.31617094312</v>
      </c>
      <c r="DN38" s="565">
        <f t="shared" ca="1" si="22"/>
        <v>247993.07388705749</v>
      </c>
      <c r="DO38" s="565">
        <f t="shared" ca="1" si="22"/>
        <v>248564.42856706452</v>
      </c>
      <c r="DP38" s="565">
        <f t="shared" ca="1" si="22"/>
        <v>205417.71213713917</v>
      </c>
      <c r="DQ38" s="565">
        <f t="shared" ca="1" si="22"/>
        <v>171631.17303019599</v>
      </c>
      <c r="DR38" s="565">
        <f t="shared" ca="1" si="22"/>
        <v>131356.55660422103</v>
      </c>
      <c r="DS38" s="566">
        <f t="shared" ca="1" si="22"/>
        <v>-11403.749198806583</v>
      </c>
    </row>
    <row r="39" spans="1:123" ht="14.25" customHeight="1" x14ac:dyDescent="0.15">
      <c r="A39" s="18" t="str">
        <f t="shared" si="17"/>
        <v>Bar</v>
      </c>
      <c r="B39" s="23" t="str">
        <f t="shared" si="18"/>
        <v>[EUR]</v>
      </c>
      <c r="C39" s="94"/>
      <c r="D39" s="567">
        <f t="shared" ref="D39:AI39" ca="1" si="23">+D15+D27</f>
        <v>0</v>
      </c>
      <c r="E39" s="568">
        <f t="shared" ca="1" si="23"/>
        <v>0</v>
      </c>
      <c r="F39" s="568">
        <f t="shared" ca="1" si="23"/>
        <v>0</v>
      </c>
      <c r="G39" s="568">
        <f t="shared" ca="1" si="23"/>
        <v>13833.756202087123</v>
      </c>
      <c r="H39" s="568">
        <f t="shared" ca="1" si="23"/>
        <v>15108.648606868514</v>
      </c>
      <c r="I39" s="568">
        <f t="shared" ca="1" si="23"/>
        <v>15987.227998374185</v>
      </c>
      <c r="J39" s="568">
        <f t="shared" ca="1" si="23"/>
        <v>20792.255963990548</v>
      </c>
      <c r="K39" s="568">
        <f t="shared" ca="1" si="23"/>
        <v>20840.159530677822</v>
      </c>
      <c r="L39" s="568">
        <f t="shared" ca="1" si="23"/>
        <v>17494.610970817834</v>
      </c>
      <c r="M39" s="568">
        <f t="shared" ca="1" si="23"/>
        <v>14798.156097247964</v>
      </c>
      <c r="N39" s="568">
        <f t="shared" ca="1" si="23"/>
        <v>11593.800881464023</v>
      </c>
      <c r="O39" s="568">
        <f t="shared" ca="1" si="23"/>
        <v>0</v>
      </c>
      <c r="P39" s="568">
        <f t="shared" ca="1" si="23"/>
        <v>0</v>
      </c>
      <c r="Q39" s="568">
        <f t="shared" ca="1" si="23"/>
        <v>0</v>
      </c>
      <c r="R39" s="568">
        <f t="shared" ca="1" si="23"/>
        <v>12476.114257414843</v>
      </c>
      <c r="S39" s="568">
        <f t="shared" ca="1" si="23"/>
        <v>14221.101375745542</v>
      </c>
      <c r="T39" s="568">
        <f t="shared" ca="1" si="23"/>
        <v>15531.690767860808</v>
      </c>
      <c r="U39" s="568">
        <f t="shared" ca="1" si="23"/>
        <v>16434.870382328638</v>
      </c>
      <c r="V39" s="568">
        <f t="shared" ca="1" si="23"/>
        <v>21374.439130982257</v>
      </c>
      <c r="W39" s="568">
        <f t="shared" ca="1" si="23"/>
        <v>21423.683997536769</v>
      </c>
      <c r="X39" s="568">
        <f t="shared" ca="1" si="23"/>
        <v>17984.460078000706</v>
      </c>
      <c r="Y39" s="568">
        <f t="shared" ca="1" si="23"/>
        <v>15212.504467970886</v>
      </c>
      <c r="Z39" s="568">
        <f t="shared" ca="1" si="23"/>
        <v>11918.427306145</v>
      </c>
      <c r="AA39" s="568">
        <f t="shared" ca="1" si="23"/>
        <v>0</v>
      </c>
      <c r="AB39" s="568">
        <f t="shared" ca="1" si="23"/>
        <v>0</v>
      </c>
      <c r="AC39" s="568">
        <f t="shared" ca="1" si="23"/>
        <v>0</v>
      </c>
      <c r="AD39" s="568">
        <f t="shared" ca="1" si="23"/>
        <v>12825.445456622441</v>
      </c>
      <c r="AE39" s="568">
        <f t="shared" ca="1" si="23"/>
        <v>14619.292214266397</v>
      </c>
      <c r="AF39" s="568">
        <f t="shared" ca="1" si="23"/>
        <v>15966.578109360888</v>
      </c>
      <c r="AG39" s="568">
        <f t="shared" ca="1" si="23"/>
        <v>16895.046753033814</v>
      </c>
      <c r="AH39" s="568">
        <f t="shared" ca="1" si="23"/>
        <v>21972.923426649726</v>
      </c>
      <c r="AI39" s="568">
        <f t="shared" ca="1" si="23"/>
        <v>22023.547149467766</v>
      </c>
      <c r="AJ39" s="568">
        <f t="shared" ref="AJ39:BO39" ca="1" si="24">+AJ15+AJ27</f>
        <v>18488.024960184695</v>
      </c>
      <c r="AK39" s="568">
        <f t="shared" ca="1" si="24"/>
        <v>15638.454593074046</v>
      </c>
      <c r="AL39" s="568">
        <f t="shared" ca="1" si="24"/>
        <v>12252.143270717042</v>
      </c>
      <c r="AM39" s="568">
        <f t="shared" ca="1" si="24"/>
        <v>0</v>
      </c>
      <c r="AN39" s="568">
        <f t="shared" ca="1" si="24"/>
        <v>0</v>
      </c>
      <c r="AO39" s="568">
        <f t="shared" ca="1" si="24"/>
        <v>0</v>
      </c>
      <c r="AP39" s="568">
        <f t="shared" ca="1" si="24"/>
        <v>13184.557929407845</v>
      </c>
      <c r="AQ39" s="568">
        <f t="shared" ca="1" si="24"/>
        <v>15028.632396265832</v>
      </c>
      <c r="AR39" s="568">
        <f t="shared" ca="1" si="24"/>
        <v>16413.642296422968</v>
      </c>
      <c r="AS39" s="568">
        <f t="shared" ca="1" si="24"/>
        <v>17368.108062118736</v>
      </c>
      <c r="AT39" s="568">
        <f t="shared" ca="1" si="24"/>
        <v>22588.165282595881</v>
      </c>
      <c r="AU39" s="568">
        <f t="shared" ca="1" si="24"/>
        <v>22640.206469652832</v>
      </c>
      <c r="AV39" s="568">
        <f t="shared" ca="1" si="24"/>
        <v>19005.689659069842</v>
      </c>
      <c r="AW39" s="568">
        <f t="shared" ca="1" si="24"/>
        <v>16076.331321680098</v>
      </c>
      <c r="AX39" s="568">
        <f t="shared" ca="1" si="24"/>
        <v>12595.203282297101</v>
      </c>
      <c r="AY39" s="568">
        <f t="shared" ca="1" si="24"/>
        <v>0</v>
      </c>
      <c r="AZ39" s="568">
        <f t="shared" ca="1" si="24"/>
        <v>0</v>
      </c>
      <c r="BA39" s="568">
        <f t="shared" ca="1" si="24"/>
        <v>0</v>
      </c>
      <c r="BB39" s="568">
        <f t="shared" ca="1" si="24"/>
        <v>13553.725551431247</v>
      </c>
      <c r="BC39" s="568">
        <f t="shared" ca="1" si="24"/>
        <v>15449.434103361253</v>
      </c>
      <c r="BD39" s="568">
        <f t="shared" ca="1" si="24"/>
        <v>16873.224280722785</v>
      </c>
      <c r="BE39" s="568">
        <f t="shared" ca="1" si="24"/>
        <v>17854.415087858033</v>
      </c>
      <c r="BF39" s="568">
        <f t="shared" ca="1" si="24"/>
        <v>23220.633910508535</v>
      </c>
      <c r="BG39" s="568">
        <f t="shared" ca="1" si="24"/>
        <v>23274.132250803075</v>
      </c>
      <c r="BH39" s="568">
        <f t="shared" ca="1" si="24"/>
        <v>19537.848969523769</v>
      </c>
      <c r="BI39" s="568">
        <f t="shared" ca="1" si="24"/>
        <v>16526.468598687112</v>
      </c>
      <c r="BJ39" s="568">
        <f t="shared" ca="1" si="24"/>
        <v>12947.868974201399</v>
      </c>
      <c r="BK39" s="568">
        <f t="shared" ca="1" si="24"/>
        <v>0</v>
      </c>
      <c r="BL39" s="568">
        <f t="shared" ca="1" si="24"/>
        <v>0</v>
      </c>
      <c r="BM39" s="568">
        <f t="shared" ca="1" si="24"/>
        <v>0</v>
      </c>
      <c r="BN39" s="568">
        <f t="shared" ca="1" si="24"/>
        <v>13933.229866871305</v>
      </c>
      <c r="BO39" s="568">
        <f t="shared" ca="1" si="24"/>
        <v>15882.01825825535</v>
      </c>
      <c r="BP39" s="568">
        <f t="shared" ref="BP39:CU39" ca="1" si="25">+BP15+BP27</f>
        <v>17345.674560583</v>
      </c>
      <c r="BQ39" s="568">
        <f t="shared" ca="1" si="25"/>
        <v>18354.338710318036</v>
      </c>
      <c r="BR39" s="568">
        <f t="shared" ca="1" si="25"/>
        <v>23870.811660002742</v>
      </c>
      <c r="BS39" s="568">
        <f t="shared" ca="1" si="25"/>
        <v>23925.807953825526</v>
      </c>
      <c r="BT39" s="568">
        <f t="shared" ca="1" si="25"/>
        <v>20084.908740670402</v>
      </c>
      <c r="BU39" s="568">
        <f t="shared" ca="1" si="25"/>
        <v>16989.209719450326</v>
      </c>
      <c r="BV39" s="568">
        <f t="shared" ca="1" si="25"/>
        <v>13310.409305479019</v>
      </c>
      <c r="BW39" s="568">
        <f t="shared" ca="1" si="25"/>
        <v>0</v>
      </c>
      <c r="BX39" s="568">
        <f t="shared" ca="1" si="25"/>
        <v>0</v>
      </c>
      <c r="BY39" s="568">
        <f t="shared" ca="1" si="25"/>
        <v>0</v>
      </c>
      <c r="BZ39" s="568">
        <f t="shared" ca="1" si="25"/>
        <v>14323.36030314368</v>
      </c>
      <c r="CA39" s="568">
        <f t="shared" ca="1" si="25"/>
        <v>16326.714769486474</v>
      </c>
      <c r="CB39" s="568">
        <f t="shared" ca="1" si="25"/>
        <v>17831.353448279297</v>
      </c>
      <c r="CC39" s="568">
        <f t="shared" ca="1" si="25"/>
        <v>18868.260194206912</v>
      </c>
      <c r="CD39" s="568">
        <f t="shared" ca="1" si="25"/>
        <v>24539.194386482784</v>
      </c>
      <c r="CE39" s="568">
        <f t="shared" ca="1" si="25"/>
        <v>24595.730576532609</v>
      </c>
      <c r="CF39" s="568">
        <f t="shared" ca="1" si="25"/>
        <v>20647.28618540915</v>
      </c>
      <c r="CG39" s="568">
        <f t="shared" ca="1" si="25"/>
        <v>17464.907591594914</v>
      </c>
      <c r="CH39" s="568">
        <f t="shared" ca="1" si="25"/>
        <v>13683.100766032416</v>
      </c>
      <c r="CI39" s="568">
        <f t="shared" ca="1" si="25"/>
        <v>0</v>
      </c>
      <c r="CJ39" s="568">
        <f t="shared" ca="1" si="25"/>
        <v>0</v>
      </c>
      <c r="CK39" s="568">
        <f t="shared" ca="1" si="25"/>
        <v>0</v>
      </c>
      <c r="CL39" s="568">
        <f t="shared" ca="1" si="25"/>
        <v>14724.414391631683</v>
      </c>
      <c r="CM39" s="568">
        <f t="shared" ca="1" si="25"/>
        <v>16783.862783032069</v>
      </c>
      <c r="CN39" s="568">
        <f t="shared" ca="1" si="25"/>
        <v>18330.63134483109</v>
      </c>
      <c r="CO39" s="568">
        <f t="shared" ca="1" si="25"/>
        <v>19396.571479644677</v>
      </c>
      <c r="CP39" s="568">
        <f t="shared" ca="1" si="25"/>
        <v>25226.291829304264</v>
      </c>
      <c r="CQ39" s="568">
        <f t="shared" ca="1" si="25"/>
        <v>25284.411032675485</v>
      </c>
      <c r="CR39" s="568">
        <f t="shared" ca="1" si="25"/>
        <v>21225.410198600573</v>
      </c>
      <c r="CS39" s="568">
        <f t="shared" ca="1" si="25"/>
        <v>17953.925004159544</v>
      </c>
      <c r="CT39" s="568">
        <f t="shared" ca="1" si="25"/>
        <v>14066.2275874813</v>
      </c>
      <c r="CU39" s="568">
        <f t="shared" ca="1" si="25"/>
        <v>0</v>
      </c>
      <c r="CV39" s="568">
        <f t="shared" ref="CV39:DS39" ca="1" si="26">+CV15+CV27</f>
        <v>0</v>
      </c>
      <c r="CW39" s="568">
        <f t="shared" ca="1" si="26"/>
        <v>0</v>
      </c>
      <c r="CX39" s="568">
        <f t="shared" ca="1" si="26"/>
        <v>15136.697994597349</v>
      </c>
      <c r="CY39" s="568">
        <f t="shared" ca="1" si="26"/>
        <v>17253.810940956944</v>
      </c>
      <c r="CZ39" s="568">
        <f t="shared" ca="1" si="26"/>
        <v>18843.889022486335</v>
      </c>
      <c r="DA39" s="568">
        <f t="shared" ca="1" si="26"/>
        <v>19939.675481074701</v>
      </c>
      <c r="DB39" s="568">
        <f t="shared" ca="1" si="26"/>
        <v>25932.628000524746</v>
      </c>
      <c r="DC39" s="568">
        <f t="shared" ca="1" si="26"/>
        <v>25992.374541590361</v>
      </c>
      <c r="DD39" s="568">
        <f t="shared" ca="1" si="26"/>
        <v>21819.721684161363</v>
      </c>
      <c r="DE39" s="568">
        <f t="shared" ca="1" si="26"/>
        <v>18456.63490427599</v>
      </c>
      <c r="DF39" s="568">
        <f t="shared" ca="1" si="26"/>
        <v>14460.081959930758</v>
      </c>
      <c r="DG39" s="568">
        <f t="shared" ca="1" si="26"/>
        <v>0</v>
      </c>
      <c r="DH39" s="568">
        <f t="shared" ca="1" si="26"/>
        <v>0</v>
      </c>
      <c r="DI39" s="568">
        <f t="shared" ca="1" si="26"/>
        <v>0</v>
      </c>
      <c r="DJ39" s="568">
        <f t="shared" ca="1" si="26"/>
        <v>15560.525538446047</v>
      </c>
      <c r="DK39" s="568">
        <f t="shared" ca="1" si="26"/>
        <v>17736.917647303715</v>
      </c>
      <c r="DL39" s="568">
        <f t="shared" ca="1" si="26"/>
        <v>19371.517915115928</v>
      </c>
      <c r="DM39" s="568">
        <f t="shared" ca="1" si="26"/>
        <v>20497.986394544765</v>
      </c>
      <c r="DN39" s="568">
        <f t="shared" ca="1" si="26"/>
        <v>26658.741584539403</v>
      </c>
      <c r="DO39" s="568">
        <f t="shared" ca="1" si="26"/>
        <v>26720.161028754857</v>
      </c>
      <c r="DP39" s="568">
        <f t="shared" ca="1" si="26"/>
        <v>22430.673891317845</v>
      </c>
      <c r="DQ39" s="568">
        <f t="shared" ca="1" si="26"/>
        <v>18973.42068159569</v>
      </c>
      <c r="DR39" s="568">
        <f t="shared" ca="1" si="26"/>
        <v>14864.964254808798</v>
      </c>
      <c r="DS39" s="569">
        <f t="shared" ca="1" si="26"/>
        <v>0</v>
      </c>
    </row>
    <row r="40" spans="1:123" ht="14.25" customHeight="1" x14ac:dyDescent="0.15">
      <c r="A40" s="18" t="str">
        <f t="shared" si="17"/>
        <v>Restaurant</v>
      </c>
      <c r="B40" s="23" t="str">
        <f t="shared" si="18"/>
        <v>[EUR]</v>
      </c>
      <c r="C40" s="94"/>
      <c r="D40" s="567">
        <f t="shared" ref="D40:AI40" ca="1" si="27">+D16+D28</f>
        <v>0</v>
      </c>
      <c r="E40" s="568">
        <f t="shared" ca="1" si="27"/>
        <v>0</v>
      </c>
      <c r="F40" s="568">
        <f t="shared" ca="1" si="27"/>
        <v>0</v>
      </c>
      <c r="G40" s="568">
        <f t="shared" ca="1" si="27"/>
        <v>18444.629801617313</v>
      </c>
      <c r="H40" s="568">
        <f t="shared" ca="1" si="27"/>
        <v>20214.63804110132</v>
      </c>
      <c r="I40" s="568">
        <f t="shared" ca="1" si="27"/>
        <v>21378.468946884146</v>
      </c>
      <c r="J40" s="568">
        <f t="shared" ca="1" si="27"/>
        <v>27910.059497117996</v>
      </c>
      <c r="K40" s="568">
        <f t="shared" ca="1" si="27"/>
        <v>27974.361870014967</v>
      </c>
      <c r="L40" s="568">
        <f t="shared" ca="1" si="27"/>
        <v>23374.291066167043</v>
      </c>
      <c r="M40" s="568">
        <f t="shared" ca="1" si="27"/>
        <v>19766.066016953089</v>
      </c>
      <c r="N40" s="568">
        <f t="shared" ca="1" si="27"/>
        <v>15460.035784287033</v>
      </c>
      <c r="O40" s="568">
        <f t="shared" ca="1" si="27"/>
        <v>0</v>
      </c>
      <c r="P40" s="568">
        <f t="shared" ca="1" si="27"/>
        <v>0</v>
      </c>
      <c r="Q40" s="568">
        <f t="shared" ca="1" si="27"/>
        <v>0</v>
      </c>
      <c r="R40" s="568">
        <f t="shared" ca="1" si="27"/>
        <v>16569.839248129087</v>
      </c>
      <c r="S40" s="568">
        <f t="shared" ca="1" si="27"/>
        <v>18961.079436062573</v>
      </c>
      <c r="T40" s="568">
        <f t="shared" ca="1" si="27"/>
        <v>20780.647906252125</v>
      </c>
      <c r="U40" s="568">
        <f t="shared" ca="1" si="27"/>
        <v>21977.06607739687</v>
      </c>
      <c r="V40" s="568">
        <f t="shared" ca="1" si="27"/>
        <v>28691.541163037262</v>
      </c>
      <c r="W40" s="568">
        <f t="shared" ca="1" si="27"/>
        <v>28757.644002375353</v>
      </c>
      <c r="X40" s="568">
        <f t="shared" ca="1" si="27"/>
        <v>24028.77121601969</v>
      </c>
      <c r="Y40" s="568">
        <f t="shared" ca="1" si="27"/>
        <v>20319.515865427747</v>
      </c>
      <c r="Z40" s="568">
        <f t="shared" ca="1" si="27"/>
        <v>15892.916786247046</v>
      </c>
      <c r="AA40" s="568">
        <f t="shared" ca="1" si="27"/>
        <v>0</v>
      </c>
      <c r="AB40" s="568">
        <f t="shared" ca="1" si="27"/>
        <v>0</v>
      </c>
      <c r="AC40" s="568">
        <f t="shared" ca="1" si="27"/>
        <v>0</v>
      </c>
      <c r="AD40" s="568">
        <f t="shared" ca="1" si="27"/>
        <v>17033.794747076678</v>
      </c>
      <c r="AE40" s="568">
        <f t="shared" ca="1" si="27"/>
        <v>19491.989660272295</v>
      </c>
      <c r="AF40" s="568">
        <f t="shared" ca="1" si="27"/>
        <v>21362.506047627154</v>
      </c>
      <c r="AG40" s="568">
        <f t="shared" ca="1" si="27"/>
        <v>22592.423927563948</v>
      </c>
      <c r="AH40" s="568">
        <f t="shared" ca="1" si="27"/>
        <v>29494.904315602256</v>
      </c>
      <c r="AI40" s="568">
        <f t="shared" ca="1" si="27"/>
        <v>29562.858034441819</v>
      </c>
      <c r="AJ40" s="568">
        <f t="shared" ref="AJ40:BO40" ca="1" si="28">+AJ16+AJ28</f>
        <v>24701.576810068203</v>
      </c>
      <c r="AK40" s="568">
        <f t="shared" ca="1" si="28"/>
        <v>20888.462309659692</v>
      </c>
      <c r="AL40" s="568">
        <f t="shared" ca="1" si="28"/>
        <v>16337.918456261938</v>
      </c>
      <c r="AM40" s="568">
        <f t="shared" ca="1" si="28"/>
        <v>0</v>
      </c>
      <c r="AN40" s="568">
        <f t="shared" ca="1" si="28"/>
        <v>0</v>
      </c>
      <c r="AO40" s="568">
        <f t="shared" ca="1" si="28"/>
        <v>0</v>
      </c>
      <c r="AP40" s="568">
        <f t="shared" ca="1" si="28"/>
        <v>17510.740999994792</v>
      </c>
      <c r="AQ40" s="568">
        <f t="shared" ca="1" si="28"/>
        <v>20037.765370759887</v>
      </c>
      <c r="AR40" s="568">
        <f t="shared" ca="1" si="28"/>
        <v>21960.656216960684</v>
      </c>
      <c r="AS40" s="568">
        <f t="shared" ca="1" si="28"/>
        <v>23225.011797535706</v>
      </c>
      <c r="AT40" s="568">
        <f t="shared" ca="1" si="28"/>
        <v>30320.761636439078</v>
      </c>
      <c r="AU40" s="568">
        <f t="shared" ca="1" si="28"/>
        <v>30390.618059406144</v>
      </c>
      <c r="AV40" s="568">
        <f t="shared" ca="1" si="28"/>
        <v>25393.220960750077</v>
      </c>
      <c r="AW40" s="568">
        <f t="shared" ca="1" si="28"/>
        <v>21473.339254330138</v>
      </c>
      <c r="AX40" s="568">
        <f t="shared" ca="1" si="28"/>
        <v>16795.380173037251</v>
      </c>
      <c r="AY40" s="568">
        <f t="shared" ca="1" si="28"/>
        <v>0</v>
      </c>
      <c r="AZ40" s="568">
        <f t="shared" ca="1" si="28"/>
        <v>0</v>
      </c>
      <c r="BA40" s="568">
        <f t="shared" ca="1" si="28"/>
        <v>0</v>
      </c>
      <c r="BB40" s="568">
        <f t="shared" ca="1" si="28"/>
        <v>18001.041747994619</v>
      </c>
      <c r="BC40" s="568">
        <f t="shared" ca="1" si="28"/>
        <v>20598.822801141134</v>
      </c>
      <c r="BD40" s="568">
        <f t="shared" ca="1" si="28"/>
        <v>22575.554591035547</v>
      </c>
      <c r="BE40" s="568">
        <f t="shared" ca="1" si="28"/>
        <v>23875.312127866666</v>
      </c>
      <c r="BF40" s="568">
        <f t="shared" ca="1" si="28"/>
        <v>31169.742962259326</v>
      </c>
      <c r="BG40" s="568">
        <f t="shared" ca="1" si="28"/>
        <v>31241.555365069467</v>
      </c>
      <c r="BH40" s="568">
        <f t="shared" ca="1" si="28"/>
        <v>26104.231147651037</v>
      </c>
      <c r="BI40" s="568">
        <f t="shared" ca="1" si="28"/>
        <v>22074.592753451343</v>
      </c>
      <c r="BJ40" s="568">
        <f t="shared" ca="1" si="28"/>
        <v>17265.650817882266</v>
      </c>
      <c r="BK40" s="568">
        <f t="shared" ca="1" si="28"/>
        <v>0</v>
      </c>
      <c r="BL40" s="568">
        <f t="shared" ca="1" si="28"/>
        <v>0</v>
      </c>
      <c r="BM40" s="568">
        <f t="shared" ca="1" si="28"/>
        <v>0</v>
      </c>
      <c r="BN40" s="568">
        <f t="shared" ca="1" si="28"/>
        <v>18505.070916938446</v>
      </c>
      <c r="BO40" s="568">
        <f t="shared" ca="1" si="28"/>
        <v>21175.589839573062</v>
      </c>
      <c r="BP40" s="568">
        <f t="shared" ref="BP40:CU40" ca="1" si="29">+BP16+BP28</f>
        <v>23207.670119584509</v>
      </c>
      <c r="BQ40" s="568">
        <f t="shared" ca="1" si="29"/>
        <v>24543.820867446902</v>
      </c>
      <c r="BR40" s="568">
        <f t="shared" ca="1" si="29"/>
        <v>32042.495765202544</v>
      </c>
      <c r="BS40" s="568">
        <f t="shared" ca="1" si="29"/>
        <v>32116.318915291369</v>
      </c>
      <c r="BT40" s="568">
        <f t="shared" ca="1" si="29"/>
        <v>26835.149619785225</v>
      </c>
      <c r="BU40" s="568">
        <f t="shared" ca="1" si="29"/>
        <v>22692.681350547951</v>
      </c>
      <c r="BV40" s="568">
        <f t="shared" ca="1" si="29"/>
        <v>17749.089040782943</v>
      </c>
      <c r="BW40" s="568">
        <f t="shared" ca="1" si="29"/>
        <v>0</v>
      </c>
      <c r="BX40" s="568">
        <f t="shared" ca="1" si="29"/>
        <v>0</v>
      </c>
      <c r="BY40" s="568">
        <f t="shared" ca="1" si="29"/>
        <v>0</v>
      </c>
      <c r="BZ40" s="568">
        <f t="shared" ca="1" si="29"/>
        <v>19023.212902612697</v>
      </c>
      <c r="CA40" s="568">
        <f t="shared" ca="1" si="29"/>
        <v>21768.50635508107</v>
      </c>
      <c r="CB40" s="568">
        <f t="shared" ca="1" si="29"/>
        <v>23857.48488293284</v>
      </c>
      <c r="CC40" s="568">
        <f t="shared" ca="1" si="29"/>
        <v>25231.04785173538</v>
      </c>
      <c r="CD40" s="568">
        <f t="shared" ca="1" si="29"/>
        <v>32939.685646628161</v>
      </c>
      <c r="CE40" s="568">
        <f t="shared" ca="1" si="29"/>
        <v>33015.575844919484</v>
      </c>
      <c r="CF40" s="568">
        <f t="shared" ca="1" si="29"/>
        <v>27586.533809139175</v>
      </c>
      <c r="CG40" s="568">
        <f t="shared" ca="1" si="29"/>
        <v>23328.076428363263</v>
      </c>
      <c r="CH40" s="568">
        <f t="shared" ca="1" si="29"/>
        <v>18246.06353392484</v>
      </c>
      <c r="CI40" s="568">
        <f t="shared" ca="1" si="29"/>
        <v>0</v>
      </c>
      <c r="CJ40" s="568">
        <f t="shared" ca="1" si="29"/>
        <v>0</v>
      </c>
      <c r="CK40" s="568">
        <f t="shared" ca="1" si="29"/>
        <v>0</v>
      </c>
      <c r="CL40" s="568">
        <f t="shared" ca="1" si="29"/>
        <v>19555.862863885824</v>
      </c>
      <c r="CM40" s="568">
        <f t="shared" ca="1" si="29"/>
        <v>22378.024533023312</v>
      </c>
      <c r="CN40" s="568">
        <f t="shared" ca="1" si="29"/>
        <v>24525.494459654925</v>
      </c>
      <c r="CO40" s="568">
        <f t="shared" ca="1" si="29"/>
        <v>25937.517191583931</v>
      </c>
      <c r="CP40" s="568">
        <f t="shared" ca="1" si="29"/>
        <v>33861.996844733709</v>
      </c>
      <c r="CQ40" s="568">
        <f t="shared" ca="1" si="29"/>
        <v>33940.011968577179</v>
      </c>
      <c r="CR40" s="568">
        <f t="shared" ca="1" si="29"/>
        <v>28358.956755795032</v>
      </c>
      <c r="CS40" s="568">
        <f t="shared" ca="1" si="29"/>
        <v>23981.262568357397</v>
      </c>
      <c r="CT40" s="568">
        <f t="shared" ca="1" si="29"/>
        <v>18756.953312874706</v>
      </c>
      <c r="CU40" s="568">
        <f t="shared" ca="1" si="29"/>
        <v>0</v>
      </c>
      <c r="CV40" s="568">
        <f t="shared" ref="CV40:DS40" ca="1" si="30">+CV16+CV28</f>
        <v>0</v>
      </c>
      <c r="CW40" s="568">
        <f t="shared" ca="1" si="30"/>
        <v>0</v>
      </c>
      <c r="CX40" s="568">
        <f t="shared" ca="1" si="30"/>
        <v>20103.427024074597</v>
      </c>
      <c r="CY40" s="568">
        <f t="shared" ca="1" si="30"/>
        <v>23004.609219947928</v>
      </c>
      <c r="CZ40" s="568">
        <f t="shared" ca="1" si="30"/>
        <v>25212.208304525229</v>
      </c>
      <c r="DA40" s="568">
        <f t="shared" ca="1" si="30"/>
        <v>26663.767672948241</v>
      </c>
      <c r="DB40" s="568">
        <f t="shared" ca="1" si="30"/>
        <v>34810.1327563862</v>
      </c>
      <c r="DC40" s="568">
        <f t="shared" ca="1" si="30"/>
        <v>34890.332303697294</v>
      </c>
      <c r="DD40" s="568">
        <f t="shared" ca="1" si="30"/>
        <v>29153.007544957247</v>
      </c>
      <c r="DE40" s="568">
        <f t="shared" ca="1" si="30"/>
        <v>24652.737920271375</v>
      </c>
      <c r="DF40" s="568">
        <f t="shared" ca="1" si="30"/>
        <v>19282.148005635176</v>
      </c>
      <c r="DG40" s="568">
        <f t="shared" ca="1" si="30"/>
        <v>0</v>
      </c>
      <c r="DH40" s="568">
        <f t="shared" ca="1" si="30"/>
        <v>0</v>
      </c>
      <c r="DI40" s="568">
        <f t="shared" ca="1" si="30"/>
        <v>0</v>
      </c>
      <c r="DJ40" s="568">
        <f t="shared" ca="1" si="30"/>
        <v>20666.322980748657</v>
      </c>
      <c r="DK40" s="568">
        <f t="shared" ca="1" si="30"/>
        <v>23648.738278106437</v>
      </c>
      <c r="DL40" s="568">
        <f t="shared" ca="1" si="30"/>
        <v>25918.150137051896</v>
      </c>
      <c r="DM40" s="568">
        <f t="shared" ca="1" si="30"/>
        <v>27410.353167790752</v>
      </c>
      <c r="DN40" s="568">
        <f t="shared" ca="1" si="30"/>
        <v>35784.816473564963</v>
      </c>
      <c r="DO40" s="568">
        <f t="shared" ca="1" si="30"/>
        <v>35867.261608200759</v>
      </c>
      <c r="DP40" s="568">
        <f t="shared" ca="1" si="30"/>
        <v>29969.291756216015</v>
      </c>
      <c r="DQ40" s="568">
        <f t="shared" ca="1" si="30"/>
        <v>25343.014582038937</v>
      </c>
      <c r="DR40" s="568">
        <f t="shared" ca="1" si="30"/>
        <v>19822.048149792932</v>
      </c>
      <c r="DS40" s="569">
        <f t="shared" ca="1" si="30"/>
        <v>0</v>
      </c>
    </row>
    <row r="41" spans="1:123" ht="14.25" customHeight="1" x14ac:dyDescent="0.15">
      <c r="A41" s="18" t="str">
        <f t="shared" si="17"/>
        <v>Events</v>
      </c>
      <c r="B41" s="23" t="str">
        <f t="shared" si="18"/>
        <v>[EUR]</v>
      </c>
      <c r="C41" s="94"/>
      <c r="D41" s="567">
        <f t="shared" ref="D41:AI41" ca="1" si="31">+D17+D29</f>
        <v>0</v>
      </c>
      <c r="E41" s="568">
        <f t="shared" ca="1" si="31"/>
        <v>0</v>
      </c>
      <c r="F41" s="568">
        <f t="shared" ca="1" si="31"/>
        <v>0</v>
      </c>
      <c r="G41" s="568">
        <f t="shared" ca="1" si="31"/>
        <v>0</v>
      </c>
      <c r="H41" s="568">
        <f t="shared" ca="1" si="31"/>
        <v>0</v>
      </c>
      <c r="I41" s="568">
        <f t="shared" ca="1" si="31"/>
        <v>0</v>
      </c>
      <c r="J41" s="568">
        <f t="shared" ca="1" si="31"/>
        <v>0</v>
      </c>
      <c r="K41" s="568">
        <f t="shared" ca="1" si="31"/>
        <v>0</v>
      </c>
      <c r="L41" s="568">
        <f t="shared" ca="1" si="31"/>
        <v>0</v>
      </c>
      <c r="M41" s="568">
        <f t="shared" ca="1" si="31"/>
        <v>0</v>
      </c>
      <c r="N41" s="568">
        <f t="shared" ca="1" si="31"/>
        <v>0</v>
      </c>
      <c r="O41" s="568">
        <f t="shared" ca="1" si="31"/>
        <v>0</v>
      </c>
      <c r="P41" s="568">
        <f t="shared" ca="1" si="31"/>
        <v>0</v>
      </c>
      <c r="Q41" s="568">
        <f t="shared" ca="1" si="31"/>
        <v>0</v>
      </c>
      <c r="R41" s="568">
        <f t="shared" ca="1" si="31"/>
        <v>0</v>
      </c>
      <c r="S41" s="568">
        <f t="shared" ca="1" si="31"/>
        <v>0</v>
      </c>
      <c r="T41" s="568">
        <f t="shared" ca="1" si="31"/>
        <v>0</v>
      </c>
      <c r="U41" s="568">
        <f t="shared" ca="1" si="31"/>
        <v>0</v>
      </c>
      <c r="V41" s="568">
        <f t="shared" ca="1" si="31"/>
        <v>0</v>
      </c>
      <c r="W41" s="568">
        <f t="shared" ca="1" si="31"/>
        <v>0</v>
      </c>
      <c r="X41" s="568">
        <f t="shared" ca="1" si="31"/>
        <v>0</v>
      </c>
      <c r="Y41" s="568">
        <f t="shared" ca="1" si="31"/>
        <v>0</v>
      </c>
      <c r="Z41" s="568">
        <f t="shared" ca="1" si="31"/>
        <v>0</v>
      </c>
      <c r="AA41" s="568">
        <f t="shared" ca="1" si="31"/>
        <v>0</v>
      </c>
      <c r="AB41" s="568">
        <f t="shared" ca="1" si="31"/>
        <v>0</v>
      </c>
      <c r="AC41" s="568">
        <f t="shared" ca="1" si="31"/>
        <v>0</v>
      </c>
      <c r="AD41" s="568">
        <f t="shared" ca="1" si="31"/>
        <v>0</v>
      </c>
      <c r="AE41" s="568">
        <f t="shared" ca="1" si="31"/>
        <v>0</v>
      </c>
      <c r="AF41" s="568">
        <f t="shared" ca="1" si="31"/>
        <v>0</v>
      </c>
      <c r="AG41" s="568">
        <f t="shared" ca="1" si="31"/>
        <v>0</v>
      </c>
      <c r="AH41" s="568">
        <f t="shared" ca="1" si="31"/>
        <v>0</v>
      </c>
      <c r="AI41" s="568">
        <f t="shared" ca="1" si="31"/>
        <v>0</v>
      </c>
      <c r="AJ41" s="568">
        <f t="shared" ref="AJ41:BO41" ca="1" si="32">+AJ17+AJ29</f>
        <v>0</v>
      </c>
      <c r="AK41" s="568">
        <f t="shared" ca="1" si="32"/>
        <v>0</v>
      </c>
      <c r="AL41" s="568">
        <f t="shared" ca="1" si="32"/>
        <v>0</v>
      </c>
      <c r="AM41" s="568">
        <f t="shared" ca="1" si="32"/>
        <v>0</v>
      </c>
      <c r="AN41" s="568">
        <f t="shared" ca="1" si="32"/>
        <v>0</v>
      </c>
      <c r="AO41" s="568">
        <f t="shared" ca="1" si="32"/>
        <v>0</v>
      </c>
      <c r="AP41" s="568">
        <f t="shared" ca="1" si="32"/>
        <v>0</v>
      </c>
      <c r="AQ41" s="568">
        <f t="shared" ca="1" si="32"/>
        <v>0</v>
      </c>
      <c r="AR41" s="568">
        <f t="shared" ca="1" si="32"/>
        <v>0</v>
      </c>
      <c r="AS41" s="568">
        <f t="shared" ca="1" si="32"/>
        <v>0</v>
      </c>
      <c r="AT41" s="568">
        <f t="shared" ca="1" si="32"/>
        <v>0</v>
      </c>
      <c r="AU41" s="568">
        <f t="shared" ca="1" si="32"/>
        <v>0</v>
      </c>
      <c r="AV41" s="568">
        <f t="shared" ca="1" si="32"/>
        <v>0</v>
      </c>
      <c r="AW41" s="568">
        <f t="shared" ca="1" si="32"/>
        <v>0</v>
      </c>
      <c r="AX41" s="568">
        <f t="shared" ca="1" si="32"/>
        <v>0</v>
      </c>
      <c r="AY41" s="568">
        <f t="shared" ca="1" si="32"/>
        <v>0</v>
      </c>
      <c r="AZ41" s="568">
        <f t="shared" ca="1" si="32"/>
        <v>0</v>
      </c>
      <c r="BA41" s="568">
        <f t="shared" ca="1" si="32"/>
        <v>0</v>
      </c>
      <c r="BB41" s="568">
        <f t="shared" ca="1" si="32"/>
        <v>0</v>
      </c>
      <c r="BC41" s="568">
        <f t="shared" ca="1" si="32"/>
        <v>0</v>
      </c>
      <c r="BD41" s="568">
        <f t="shared" ca="1" si="32"/>
        <v>0</v>
      </c>
      <c r="BE41" s="568">
        <f t="shared" ca="1" si="32"/>
        <v>0</v>
      </c>
      <c r="BF41" s="568">
        <f t="shared" ca="1" si="32"/>
        <v>0</v>
      </c>
      <c r="BG41" s="568">
        <f t="shared" ca="1" si="32"/>
        <v>0</v>
      </c>
      <c r="BH41" s="568">
        <f t="shared" ca="1" si="32"/>
        <v>0</v>
      </c>
      <c r="BI41" s="568">
        <f t="shared" ca="1" si="32"/>
        <v>0</v>
      </c>
      <c r="BJ41" s="568">
        <f t="shared" ca="1" si="32"/>
        <v>0</v>
      </c>
      <c r="BK41" s="568">
        <f t="shared" ca="1" si="32"/>
        <v>0</v>
      </c>
      <c r="BL41" s="568">
        <f t="shared" ca="1" si="32"/>
        <v>0</v>
      </c>
      <c r="BM41" s="568">
        <f t="shared" ca="1" si="32"/>
        <v>0</v>
      </c>
      <c r="BN41" s="568">
        <f t="shared" ca="1" si="32"/>
        <v>0</v>
      </c>
      <c r="BO41" s="568">
        <f t="shared" ca="1" si="32"/>
        <v>0</v>
      </c>
      <c r="BP41" s="568">
        <f t="shared" ref="BP41:CU41" ca="1" si="33">+BP17+BP29</f>
        <v>0</v>
      </c>
      <c r="BQ41" s="568">
        <f t="shared" ca="1" si="33"/>
        <v>0</v>
      </c>
      <c r="BR41" s="568">
        <f t="shared" ca="1" si="33"/>
        <v>0</v>
      </c>
      <c r="BS41" s="568">
        <f t="shared" ca="1" si="33"/>
        <v>0</v>
      </c>
      <c r="BT41" s="568">
        <f t="shared" ca="1" si="33"/>
        <v>0</v>
      </c>
      <c r="BU41" s="568">
        <f t="shared" ca="1" si="33"/>
        <v>0</v>
      </c>
      <c r="BV41" s="568">
        <f t="shared" ca="1" si="33"/>
        <v>0</v>
      </c>
      <c r="BW41" s="568">
        <f t="shared" ca="1" si="33"/>
        <v>0</v>
      </c>
      <c r="BX41" s="568">
        <f t="shared" ca="1" si="33"/>
        <v>0</v>
      </c>
      <c r="BY41" s="568">
        <f t="shared" ca="1" si="33"/>
        <v>0</v>
      </c>
      <c r="BZ41" s="568">
        <f t="shared" ca="1" si="33"/>
        <v>0</v>
      </c>
      <c r="CA41" s="568">
        <f t="shared" ca="1" si="33"/>
        <v>0</v>
      </c>
      <c r="CB41" s="568">
        <f t="shared" ca="1" si="33"/>
        <v>0</v>
      </c>
      <c r="CC41" s="568">
        <f t="shared" ca="1" si="33"/>
        <v>0</v>
      </c>
      <c r="CD41" s="568">
        <f t="shared" ca="1" si="33"/>
        <v>0</v>
      </c>
      <c r="CE41" s="568">
        <f t="shared" ca="1" si="33"/>
        <v>0</v>
      </c>
      <c r="CF41" s="568">
        <f t="shared" ca="1" si="33"/>
        <v>0</v>
      </c>
      <c r="CG41" s="568">
        <f t="shared" ca="1" si="33"/>
        <v>0</v>
      </c>
      <c r="CH41" s="568">
        <f t="shared" ca="1" si="33"/>
        <v>0</v>
      </c>
      <c r="CI41" s="568">
        <f t="shared" ca="1" si="33"/>
        <v>0</v>
      </c>
      <c r="CJ41" s="568">
        <f t="shared" ca="1" si="33"/>
        <v>0</v>
      </c>
      <c r="CK41" s="568">
        <f t="shared" ca="1" si="33"/>
        <v>0</v>
      </c>
      <c r="CL41" s="568">
        <f t="shared" ca="1" si="33"/>
        <v>0</v>
      </c>
      <c r="CM41" s="568">
        <f t="shared" ca="1" si="33"/>
        <v>0</v>
      </c>
      <c r="CN41" s="568">
        <f t="shared" ca="1" si="33"/>
        <v>0</v>
      </c>
      <c r="CO41" s="568">
        <f t="shared" ca="1" si="33"/>
        <v>0</v>
      </c>
      <c r="CP41" s="568">
        <f t="shared" ca="1" si="33"/>
        <v>0</v>
      </c>
      <c r="CQ41" s="568">
        <f t="shared" ca="1" si="33"/>
        <v>0</v>
      </c>
      <c r="CR41" s="568">
        <f t="shared" ca="1" si="33"/>
        <v>0</v>
      </c>
      <c r="CS41" s="568">
        <f t="shared" ca="1" si="33"/>
        <v>0</v>
      </c>
      <c r="CT41" s="568">
        <f t="shared" ca="1" si="33"/>
        <v>0</v>
      </c>
      <c r="CU41" s="568">
        <f t="shared" ca="1" si="33"/>
        <v>0</v>
      </c>
      <c r="CV41" s="568">
        <f t="shared" ref="CV41:DS41" ca="1" si="34">+CV17+CV29</f>
        <v>0</v>
      </c>
      <c r="CW41" s="568">
        <f t="shared" ca="1" si="34"/>
        <v>0</v>
      </c>
      <c r="CX41" s="568">
        <f t="shared" ca="1" si="34"/>
        <v>0</v>
      </c>
      <c r="CY41" s="568">
        <f t="shared" ca="1" si="34"/>
        <v>0</v>
      </c>
      <c r="CZ41" s="568">
        <f t="shared" ca="1" si="34"/>
        <v>0</v>
      </c>
      <c r="DA41" s="568">
        <f t="shared" ca="1" si="34"/>
        <v>0</v>
      </c>
      <c r="DB41" s="568">
        <f t="shared" ca="1" si="34"/>
        <v>0</v>
      </c>
      <c r="DC41" s="568">
        <f t="shared" ca="1" si="34"/>
        <v>0</v>
      </c>
      <c r="DD41" s="568">
        <f t="shared" ca="1" si="34"/>
        <v>0</v>
      </c>
      <c r="DE41" s="568">
        <f t="shared" ca="1" si="34"/>
        <v>0</v>
      </c>
      <c r="DF41" s="568">
        <f t="shared" ca="1" si="34"/>
        <v>0</v>
      </c>
      <c r="DG41" s="568">
        <f t="shared" ca="1" si="34"/>
        <v>0</v>
      </c>
      <c r="DH41" s="568">
        <f t="shared" ca="1" si="34"/>
        <v>0</v>
      </c>
      <c r="DI41" s="568">
        <f t="shared" ca="1" si="34"/>
        <v>0</v>
      </c>
      <c r="DJ41" s="568">
        <f t="shared" ca="1" si="34"/>
        <v>0</v>
      </c>
      <c r="DK41" s="568">
        <f t="shared" ca="1" si="34"/>
        <v>0</v>
      </c>
      <c r="DL41" s="568">
        <f t="shared" ca="1" si="34"/>
        <v>0</v>
      </c>
      <c r="DM41" s="568">
        <f t="shared" ca="1" si="34"/>
        <v>0</v>
      </c>
      <c r="DN41" s="568">
        <f t="shared" ca="1" si="34"/>
        <v>0</v>
      </c>
      <c r="DO41" s="568">
        <f t="shared" ca="1" si="34"/>
        <v>0</v>
      </c>
      <c r="DP41" s="568">
        <f t="shared" ca="1" si="34"/>
        <v>0</v>
      </c>
      <c r="DQ41" s="568">
        <f t="shared" ca="1" si="34"/>
        <v>0</v>
      </c>
      <c r="DR41" s="568">
        <f t="shared" ca="1" si="34"/>
        <v>0</v>
      </c>
      <c r="DS41" s="569">
        <f t="shared" ca="1" si="34"/>
        <v>0</v>
      </c>
    </row>
    <row r="42" spans="1:123" ht="14.25" customHeight="1" x14ac:dyDescent="0.15">
      <c r="A42" s="18" t="str">
        <f t="shared" si="17"/>
        <v>SPA</v>
      </c>
      <c r="B42" s="23" t="str">
        <f t="shared" si="18"/>
        <v>[EUR]</v>
      </c>
      <c r="C42" s="94"/>
      <c r="D42" s="567">
        <f t="shared" ref="D42:AI42" ca="1" si="35">+D18+D30</f>
        <v>0</v>
      </c>
      <c r="E42" s="568">
        <f t="shared" ca="1" si="35"/>
        <v>0</v>
      </c>
      <c r="F42" s="568">
        <f t="shared" ca="1" si="35"/>
        <v>0</v>
      </c>
      <c r="G42" s="568">
        <f t="shared" ca="1" si="35"/>
        <v>0</v>
      </c>
      <c r="H42" s="568">
        <f t="shared" ca="1" si="35"/>
        <v>0</v>
      </c>
      <c r="I42" s="568">
        <f t="shared" ca="1" si="35"/>
        <v>0</v>
      </c>
      <c r="J42" s="568">
        <f t="shared" ca="1" si="35"/>
        <v>0</v>
      </c>
      <c r="K42" s="568">
        <f t="shared" ca="1" si="35"/>
        <v>0</v>
      </c>
      <c r="L42" s="568">
        <f t="shared" ca="1" si="35"/>
        <v>0</v>
      </c>
      <c r="M42" s="568">
        <f t="shared" ca="1" si="35"/>
        <v>0</v>
      </c>
      <c r="N42" s="568">
        <f t="shared" ca="1" si="35"/>
        <v>0</v>
      </c>
      <c r="O42" s="568">
        <f t="shared" ca="1" si="35"/>
        <v>0</v>
      </c>
      <c r="P42" s="568">
        <f t="shared" ca="1" si="35"/>
        <v>0</v>
      </c>
      <c r="Q42" s="568">
        <f t="shared" ca="1" si="35"/>
        <v>0</v>
      </c>
      <c r="R42" s="568">
        <f t="shared" ca="1" si="35"/>
        <v>0</v>
      </c>
      <c r="S42" s="568">
        <f t="shared" ca="1" si="35"/>
        <v>0</v>
      </c>
      <c r="T42" s="568">
        <f t="shared" ca="1" si="35"/>
        <v>0</v>
      </c>
      <c r="U42" s="568">
        <f t="shared" ca="1" si="35"/>
        <v>0</v>
      </c>
      <c r="V42" s="568">
        <f t="shared" ca="1" si="35"/>
        <v>0</v>
      </c>
      <c r="W42" s="568">
        <f t="shared" ca="1" si="35"/>
        <v>0</v>
      </c>
      <c r="X42" s="568">
        <f t="shared" ca="1" si="35"/>
        <v>0</v>
      </c>
      <c r="Y42" s="568">
        <f t="shared" ca="1" si="35"/>
        <v>0</v>
      </c>
      <c r="Z42" s="568">
        <f t="shared" ca="1" si="35"/>
        <v>0</v>
      </c>
      <c r="AA42" s="568">
        <f t="shared" ca="1" si="35"/>
        <v>0</v>
      </c>
      <c r="AB42" s="568">
        <f t="shared" ca="1" si="35"/>
        <v>0</v>
      </c>
      <c r="AC42" s="568">
        <f t="shared" ca="1" si="35"/>
        <v>0</v>
      </c>
      <c r="AD42" s="568">
        <f t="shared" ca="1" si="35"/>
        <v>0</v>
      </c>
      <c r="AE42" s="568">
        <f t="shared" ca="1" si="35"/>
        <v>0</v>
      </c>
      <c r="AF42" s="568">
        <f t="shared" ca="1" si="35"/>
        <v>0</v>
      </c>
      <c r="AG42" s="568">
        <f t="shared" ca="1" si="35"/>
        <v>0</v>
      </c>
      <c r="AH42" s="568">
        <f t="shared" ca="1" si="35"/>
        <v>0</v>
      </c>
      <c r="AI42" s="568">
        <f t="shared" ca="1" si="35"/>
        <v>0</v>
      </c>
      <c r="AJ42" s="568">
        <f t="shared" ref="AJ42:BO42" ca="1" si="36">+AJ18+AJ30</f>
        <v>0</v>
      </c>
      <c r="AK42" s="568">
        <f t="shared" ca="1" si="36"/>
        <v>0</v>
      </c>
      <c r="AL42" s="568">
        <f t="shared" ca="1" si="36"/>
        <v>0</v>
      </c>
      <c r="AM42" s="568">
        <f t="shared" ca="1" si="36"/>
        <v>0</v>
      </c>
      <c r="AN42" s="568">
        <f t="shared" ca="1" si="36"/>
        <v>0</v>
      </c>
      <c r="AO42" s="568">
        <f t="shared" ca="1" si="36"/>
        <v>0</v>
      </c>
      <c r="AP42" s="568">
        <f t="shared" ca="1" si="36"/>
        <v>0</v>
      </c>
      <c r="AQ42" s="568">
        <f t="shared" ca="1" si="36"/>
        <v>0</v>
      </c>
      <c r="AR42" s="568">
        <f t="shared" ca="1" si="36"/>
        <v>0</v>
      </c>
      <c r="AS42" s="568">
        <f t="shared" ca="1" si="36"/>
        <v>0</v>
      </c>
      <c r="AT42" s="568">
        <f t="shared" ca="1" si="36"/>
        <v>0</v>
      </c>
      <c r="AU42" s="568">
        <f t="shared" ca="1" si="36"/>
        <v>0</v>
      </c>
      <c r="AV42" s="568">
        <f t="shared" ca="1" si="36"/>
        <v>0</v>
      </c>
      <c r="AW42" s="568">
        <f t="shared" ca="1" si="36"/>
        <v>0</v>
      </c>
      <c r="AX42" s="568">
        <f t="shared" ca="1" si="36"/>
        <v>0</v>
      </c>
      <c r="AY42" s="568">
        <f t="shared" ca="1" si="36"/>
        <v>0</v>
      </c>
      <c r="AZ42" s="568">
        <f t="shared" ca="1" si="36"/>
        <v>0</v>
      </c>
      <c r="BA42" s="568">
        <f t="shared" ca="1" si="36"/>
        <v>0</v>
      </c>
      <c r="BB42" s="568">
        <f t="shared" ca="1" si="36"/>
        <v>0</v>
      </c>
      <c r="BC42" s="568">
        <f t="shared" ca="1" si="36"/>
        <v>0</v>
      </c>
      <c r="BD42" s="568">
        <f t="shared" ca="1" si="36"/>
        <v>0</v>
      </c>
      <c r="BE42" s="568">
        <f t="shared" ca="1" si="36"/>
        <v>0</v>
      </c>
      <c r="BF42" s="568">
        <f t="shared" ca="1" si="36"/>
        <v>0</v>
      </c>
      <c r="BG42" s="568">
        <f t="shared" ca="1" si="36"/>
        <v>0</v>
      </c>
      <c r="BH42" s="568">
        <f t="shared" ca="1" si="36"/>
        <v>0</v>
      </c>
      <c r="BI42" s="568">
        <f t="shared" ca="1" si="36"/>
        <v>0</v>
      </c>
      <c r="BJ42" s="568">
        <f t="shared" ca="1" si="36"/>
        <v>0</v>
      </c>
      <c r="BK42" s="568">
        <f t="shared" ca="1" si="36"/>
        <v>0</v>
      </c>
      <c r="BL42" s="568">
        <f t="shared" ca="1" si="36"/>
        <v>0</v>
      </c>
      <c r="BM42" s="568">
        <f t="shared" ca="1" si="36"/>
        <v>0</v>
      </c>
      <c r="BN42" s="568">
        <f t="shared" ca="1" si="36"/>
        <v>0</v>
      </c>
      <c r="BO42" s="568">
        <f t="shared" ca="1" si="36"/>
        <v>0</v>
      </c>
      <c r="BP42" s="568">
        <f t="shared" ref="BP42:CU42" ca="1" si="37">+BP18+BP30</f>
        <v>0</v>
      </c>
      <c r="BQ42" s="568">
        <f t="shared" ca="1" si="37"/>
        <v>0</v>
      </c>
      <c r="BR42" s="568">
        <f t="shared" ca="1" si="37"/>
        <v>0</v>
      </c>
      <c r="BS42" s="568">
        <f t="shared" ca="1" si="37"/>
        <v>0</v>
      </c>
      <c r="BT42" s="568">
        <f t="shared" ca="1" si="37"/>
        <v>0</v>
      </c>
      <c r="BU42" s="568">
        <f t="shared" ca="1" si="37"/>
        <v>0</v>
      </c>
      <c r="BV42" s="568">
        <f t="shared" ca="1" si="37"/>
        <v>0</v>
      </c>
      <c r="BW42" s="568">
        <f t="shared" ca="1" si="37"/>
        <v>0</v>
      </c>
      <c r="BX42" s="568">
        <f t="shared" ca="1" si="37"/>
        <v>0</v>
      </c>
      <c r="BY42" s="568">
        <f t="shared" ca="1" si="37"/>
        <v>0</v>
      </c>
      <c r="BZ42" s="568">
        <f t="shared" ca="1" si="37"/>
        <v>0</v>
      </c>
      <c r="CA42" s="568">
        <f t="shared" ca="1" si="37"/>
        <v>0</v>
      </c>
      <c r="CB42" s="568">
        <f t="shared" ca="1" si="37"/>
        <v>0</v>
      </c>
      <c r="CC42" s="568">
        <f t="shared" ca="1" si="37"/>
        <v>0</v>
      </c>
      <c r="CD42" s="568">
        <f t="shared" ca="1" si="37"/>
        <v>0</v>
      </c>
      <c r="CE42" s="568">
        <f t="shared" ca="1" si="37"/>
        <v>0</v>
      </c>
      <c r="CF42" s="568">
        <f t="shared" ca="1" si="37"/>
        <v>0</v>
      </c>
      <c r="CG42" s="568">
        <f t="shared" ca="1" si="37"/>
        <v>0</v>
      </c>
      <c r="CH42" s="568">
        <f t="shared" ca="1" si="37"/>
        <v>0</v>
      </c>
      <c r="CI42" s="568">
        <f t="shared" ca="1" si="37"/>
        <v>0</v>
      </c>
      <c r="CJ42" s="568">
        <f t="shared" ca="1" si="37"/>
        <v>0</v>
      </c>
      <c r="CK42" s="568">
        <f t="shared" ca="1" si="37"/>
        <v>0</v>
      </c>
      <c r="CL42" s="568">
        <f t="shared" ca="1" si="37"/>
        <v>0</v>
      </c>
      <c r="CM42" s="568">
        <f t="shared" ca="1" si="37"/>
        <v>0</v>
      </c>
      <c r="CN42" s="568">
        <f t="shared" ca="1" si="37"/>
        <v>0</v>
      </c>
      <c r="CO42" s="568">
        <f t="shared" ca="1" si="37"/>
        <v>0</v>
      </c>
      <c r="CP42" s="568">
        <f t="shared" ca="1" si="37"/>
        <v>0</v>
      </c>
      <c r="CQ42" s="568">
        <f t="shared" ca="1" si="37"/>
        <v>0</v>
      </c>
      <c r="CR42" s="568">
        <f t="shared" ca="1" si="37"/>
        <v>0</v>
      </c>
      <c r="CS42" s="568">
        <f t="shared" ca="1" si="37"/>
        <v>0</v>
      </c>
      <c r="CT42" s="568">
        <f t="shared" ca="1" si="37"/>
        <v>0</v>
      </c>
      <c r="CU42" s="568">
        <f t="shared" ca="1" si="37"/>
        <v>0</v>
      </c>
      <c r="CV42" s="568">
        <f t="shared" ref="CV42:DS42" ca="1" si="38">+CV18+CV30</f>
        <v>0</v>
      </c>
      <c r="CW42" s="568">
        <f t="shared" ca="1" si="38"/>
        <v>0</v>
      </c>
      <c r="CX42" s="568">
        <f t="shared" ca="1" si="38"/>
        <v>0</v>
      </c>
      <c r="CY42" s="568">
        <f t="shared" ca="1" si="38"/>
        <v>0</v>
      </c>
      <c r="CZ42" s="568">
        <f t="shared" ca="1" si="38"/>
        <v>0</v>
      </c>
      <c r="DA42" s="568">
        <f t="shared" ca="1" si="38"/>
        <v>0</v>
      </c>
      <c r="DB42" s="568">
        <f t="shared" ca="1" si="38"/>
        <v>0</v>
      </c>
      <c r="DC42" s="568">
        <f t="shared" ca="1" si="38"/>
        <v>0</v>
      </c>
      <c r="DD42" s="568">
        <f t="shared" ca="1" si="38"/>
        <v>0</v>
      </c>
      <c r="DE42" s="568">
        <f t="shared" ca="1" si="38"/>
        <v>0</v>
      </c>
      <c r="DF42" s="568">
        <f t="shared" ca="1" si="38"/>
        <v>0</v>
      </c>
      <c r="DG42" s="568">
        <f t="shared" ca="1" si="38"/>
        <v>0</v>
      </c>
      <c r="DH42" s="568">
        <f t="shared" ca="1" si="38"/>
        <v>0</v>
      </c>
      <c r="DI42" s="568">
        <f t="shared" ca="1" si="38"/>
        <v>0</v>
      </c>
      <c r="DJ42" s="568">
        <f t="shared" ca="1" si="38"/>
        <v>0</v>
      </c>
      <c r="DK42" s="568">
        <f t="shared" ca="1" si="38"/>
        <v>0</v>
      </c>
      <c r="DL42" s="568">
        <f t="shared" ca="1" si="38"/>
        <v>0</v>
      </c>
      <c r="DM42" s="568">
        <f t="shared" ca="1" si="38"/>
        <v>0</v>
      </c>
      <c r="DN42" s="568">
        <f t="shared" ca="1" si="38"/>
        <v>0</v>
      </c>
      <c r="DO42" s="568">
        <f t="shared" ca="1" si="38"/>
        <v>0</v>
      </c>
      <c r="DP42" s="568">
        <f t="shared" ca="1" si="38"/>
        <v>0</v>
      </c>
      <c r="DQ42" s="568">
        <f t="shared" ca="1" si="38"/>
        <v>0</v>
      </c>
      <c r="DR42" s="568">
        <f t="shared" ca="1" si="38"/>
        <v>0</v>
      </c>
      <c r="DS42" s="569">
        <f t="shared" ca="1" si="38"/>
        <v>0</v>
      </c>
    </row>
    <row r="43" spans="1:123" ht="14.25" customHeight="1" x14ac:dyDescent="0.15">
      <c r="A43" s="18" t="str">
        <f t="shared" si="17"/>
        <v>Placeholder</v>
      </c>
      <c r="B43" s="23" t="str">
        <f t="shared" si="18"/>
        <v>[EUR]</v>
      </c>
      <c r="C43" s="94"/>
      <c r="D43" s="567">
        <f t="shared" ref="D43:AI43" ca="1" si="39">+D19+D31</f>
        <v>0</v>
      </c>
      <c r="E43" s="568">
        <f t="shared" ca="1" si="39"/>
        <v>0</v>
      </c>
      <c r="F43" s="568">
        <f t="shared" ca="1" si="39"/>
        <v>0</v>
      </c>
      <c r="G43" s="568">
        <f t="shared" ca="1" si="39"/>
        <v>0</v>
      </c>
      <c r="H43" s="568">
        <f t="shared" ca="1" si="39"/>
        <v>0</v>
      </c>
      <c r="I43" s="568">
        <f t="shared" ca="1" si="39"/>
        <v>0</v>
      </c>
      <c r="J43" s="568">
        <f t="shared" ca="1" si="39"/>
        <v>0</v>
      </c>
      <c r="K43" s="568">
        <f t="shared" ca="1" si="39"/>
        <v>0</v>
      </c>
      <c r="L43" s="568">
        <f t="shared" ca="1" si="39"/>
        <v>0</v>
      </c>
      <c r="M43" s="568">
        <f t="shared" ca="1" si="39"/>
        <v>0</v>
      </c>
      <c r="N43" s="568">
        <f t="shared" ca="1" si="39"/>
        <v>0</v>
      </c>
      <c r="O43" s="568">
        <f t="shared" ca="1" si="39"/>
        <v>0</v>
      </c>
      <c r="P43" s="568">
        <f t="shared" ca="1" si="39"/>
        <v>0</v>
      </c>
      <c r="Q43" s="568">
        <f t="shared" ca="1" si="39"/>
        <v>0</v>
      </c>
      <c r="R43" s="568">
        <f t="shared" ca="1" si="39"/>
        <v>0</v>
      </c>
      <c r="S43" s="568">
        <f t="shared" ca="1" si="39"/>
        <v>0</v>
      </c>
      <c r="T43" s="568">
        <f t="shared" ca="1" si="39"/>
        <v>0</v>
      </c>
      <c r="U43" s="568">
        <f t="shared" ca="1" si="39"/>
        <v>0</v>
      </c>
      <c r="V43" s="568">
        <f t="shared" ca="1" si="39"/>
        <v>0</v>
      </c>
      <c r="W43" s="568">
        <f t="shared" ca="1" si="39"/>
        <v>0</v>
      </c>
      <c r="X43" s="568">
        <f t="shared" ca="1" si="39"/>
        <v>0</v>
      </c>
      <c r="Y43" s="568">
        <f t="shared" ca="1" si="39"/>
        <v>0</v>
      </c>
      <c r="Z43" s="568">
        <f t="shared" ca="1" si="39"/>
        <v>0</v>
      </c>
      <c r="AA43" s="568">
        <f t="shared" ca="1" si="39"/>
        <v>0</v>
      </c>
      <c r="AB43" s="568">
        <f t="shared" ca="1" si="39"/>
        <v>0</v>
      </c>
      <c r="AC43" s="568">
        <f t="shared" ca="1" si="39"/>
        <v>0</v>
      </c>
      <c r="AD43" s="568">
        <f t="shared" ca="1" si="39"/>
        <v>0</v>
      </c>
      <c r="AE43" s="568">
        <f t="shared" ca="1" si="39"/>
        <v>0</v>
      </c>
      <c r="AF43" s="568">
        <f t="shared" ca="1" si="39"/>
        <v>0</v>
      </c>
      <c r="AG43" s="568">
        <f t="shared" ca="1" si="39"/>
        <v>0</v>
      </c>
      <c r="AH43" s="568">
        <f t="shared" ca="1" si="39"/>
        <v>0</v>
      </c>
      <c r="AI43" s="568">
        <f t="shared" ca="1" si="39"/>
        <v>0</v>
      </c>
      <c r="AJ43" s="568">
        <f t="shared" ref="AJ43:BO43" ca="1" si="40">+AJ19+AJ31</f>
        <v>0</v>
      </c>
      <c r="AK43" s="568">
        <f t="shared" ca="1" si="40"/>
        <v>0</v>
      </c>
      <c r="AL43" s="568">
        <f t="shared" ca="1" si="40"/>
        <v>0</v>
      </c>
      <c r="AM43" s="568">
        <f t="shared" ca="1" si="40"/>
        <v>0</v>
      </c>
      <c r="AN43" s="568">
        <f t="shared" ca="1" si="40"/>
        <v>0</v>
      </c>
      <c r="AO43" s="568">
        <f t="shared" ca="1" si="40"/>
        <v>0</v>
      </c>
      <c r="AP43" s="568">
        <f t="shared" ca="1" si="40"/>
        <v>0</v>
      </c>
      <c r="AQ43" s="568">
        <f t="shared" ca="1" si="40"/>
        <v>0</v>
      </c>
      <c r="AR43" s="568">
        <f t="shared" ca="1" si="40"/>
        <v>0</v>
      </c>
      <c r="AS43" s="568">
        <f t="shared" ca="1" si="40"/>
        <v>0</v>
      </c>
      <c r="AT43" s="568">
        <f t="shared" ca="1" si="40"/>
        <v>0</v>
      </c>
      <c r="AU43" s="568">
        <f t="shared" ca="1" si="40"/>
        <v>0</v>
      </c>
      <c r="AV43" s="568">
        <f t="shared" ca="1" si="40"/>
        <v>0</v>
      </c>
      <c r="AW43" s="568">
        <f t="shared" ca="1" si="40"/>
        <v>0</v>
      </c>
      <c r="AX43" s="568">
        <f t="shared" ca="1" si="40"/>
        <v>0</v>
      </c>
      <c r="AY43" s="568">
        <f t="shared" ca="1" si="40"/>
        <v>0</v>
      </c>
      <c r="AZ43" s="568">
        <f t="shared" ca="1" si="40"/>
        <v>0</v>
      </c>
      <c r="BA43" s="568">
        <f t="shared" ca="1" si="40"/>
        <v>0</v>
      </c>
      <c r="BB43" s="568">
        <f t="shared" ca="1" si="40"/>
        <v>0</v>
      </c>
      <c r="BC43" s="568">
        <f t="shared" ca="1" si="40"/>
        <v>0</v>
      </c>
      <c r="BD43" s="568">
        <f t="shared" ca="1" si="40"/>
        <v>0</v>
      </c>
      <c r="BE43" s="568">
        <f t="shared" ca="1" si="40"/>
        <v>0</v>
      </c>
      <c r="BF43" s="568">
        <f t="shared" ca="1" si="40"/>
        <v>0</v>
      </c>
      <c r="BG43" s="568">
        <f t="shared" ca="1" si="40"/>
        <v>0</v>
      </c>
      <c r="BH43" s="568">
        <f t="shared" ca="1" si="40"/>
        <v>0</v>
      </c>
      <c r="BI43" s="568">
        <f t="shared" ca="1" si="40"/>
        <v>0</v>
      </c>
      <c r="BJ43" s="568">
        <f t="shared" ca="1" si="40"/>
        <v>0</v>
      </c>
      <c r="BK43" s="568">
        <f t="shared" ca="1" si="40"/>
        <v>0</v>
      </c>
      <c r="BL43" s="568">
        <f t="shared" ca="1" si="40"/>
        <v>0</v>
      </c>
      <c r="BM43" s="568">
        <f t="shared" ca="1" si="40"/>
        <v>0</v>
      </c>
      <c r="BN43" s="568">
        <f t="shared" ca="1" si="40"/>
        <v>0</v>
      </c>
      <c r="BO43" s="568">
        <f t="shared" ca="1" si="40"/>
        <v>0</v>
      </c>
      <c r="BP43" s="568">
        <f t="shared" ref="BP43:CU43" ca="1" si="41">+BP19+BP31</f>
        <v>0</v>
      </c>
      <c r="BQ43" s="568">
        <f t="shared" ca="1" si="41"/>
        <v>0</v>
      </c>
      <c r="BR43" s="568">
        <f t="shared" ca="1" si="41"/>
        <v>0</v>
      </c>
      <c r="BS43" s="568">
        <f t="shared" ca="1" si="41"/>
        <v>0</v>
      </c>
      <c r="BT43" s="568">
        <f t="shared" ca="1" si="41"/>
        <v>0</v>
      </c>
      <c r="BU43" s="568">
        <f t="shared" ca="1" si="41"/>
        <v>0</v>
      </c>
      <c r="BV43" s="568">
        <f t="shared" ca="1" si="41"/>
        <v>0</v>
      </c>
      <c r="BW43" s="568">
        <f t="shared" ca="1" si="41"/>
        <v>0</v>
      </c>
      <c r="BX43" s="568">
        <f t="shared" ca="1" si="41"/>
        <v>0</v>
      </c>
      <c r="BY43" s="568">
        <f t="shared" ca="1" si="41"/>
        <v>0</v>
      </c>
      <c r="BZ43" s="568">
        <f t="shared" ca="1" si="41"/>
        <v>0</v>
      </c>
      <c r="CA43" s="568">
        <f t="shared" ca="1" si="41"/>
        <v>0</v>
      </c>
      <c r="CB43" s="568">
        <f t="shared" ca="1" si="41"/>
        <v>0</v>
      </c>
      <c r="CC43" s="568">
        <f t="shared" ca="1" si="41"/>
        <v>0</v>
      </c>
      <c r="CD43" s="568">
        <f t="shared" ca="1" si="41"/>
        <v>0</v>
      </c>
      <c r="CE43" s="568">
        <f t="shared" ca="1" si="41"/>
        <v>0</v>
      </c>
      <c r="CF43" s="568">
        <f t="shared" ca="1" si="41"/>
        <v>0</v>
      </c>
      <c r="CG43" s="568">
        <f t="shared" ca="1" si="41"/>
        <v>0</v>
      </c>
      <c r="CH43" s="568">
        <f t="shared" ca="1" si="41"/>
        <v>0</v>
      </c>
      <c r="CI43" s="568">
        <f t="shared" ca="1" si="41"/>
        <v>0</v>
      </c>
      <c r="CJ43" s="568">
        <f t="shared" ca="1" si="41"/>
        <v>0</v>
      </c>
      <c r="CK43" s="568">
        <f t="shared" ca="1" si="41"/>
        <v>0</v>
      </c>
      <c r="CL43" s="568">
        <f t="shared" ca="1" si="41"/>
        <v>0</v>
      </c>
      <c r="CM43" s="568">
        <f t="shared" ca="1" si="41"/>
        <v>0</v>
      </c>
      <c r="CN43" s="568">
        <f t="shared" ca="1" si="41"/>
        <v>0</v>
      </c>
      <c r="CO43" s="568">
        <f t="shared" ca="1" si="41"/>
        <v>0</v>
      </c>
      <c r="CP43" s="568">
        <f t="shared" ca="1" si="41"/>
        <v>0</v>
      </c>
      <c r="CQ43" s="568">
        <f t="shared" ca="1" si="41"/>
        <v>0</v>
      </c>
      <c r="CR43" s="568">
        <f t="shared" ca="1" si="41"/>
        <v>0</v>
      </c>
      <c r="CS43" s="568">
        <f t="shared" ca="1" si="41"/>
        <v>0</v>
      </c>
      <c r="CT43" s="568">
        <f t="shared" ca="1" si="41"/>
        <v>0</v>
      </c>
      <c r="CU43" s="568">
        <f t="shared" ca="1" si="41"/>
        <v>0</v>
      </c>
      <c r="CV43" s="568">
        <f t="shared" ref="CV43:DS43" ca="1" si="42">+CV19+CV31</f>
        <v>0</v>
      </c>
      <c r="CW43" s="568">
        <f t="shared" ca="1" si="42"/>
        <v>0</v>
      </c>
      <c r="CX43" s="568">
        <f t="shared" ca="1" si="42"/>
        <v>0</v>
      </c>
      <c r="CY43" s="568">
        <f t="shared" ca="1" si="42"/>
        <v>0</v>
      </c>
      <c r="CZ43" s="568">
        <f t="shared" ca="1" si="42"/>
        <v>0</v>
      </c>
      <c r="DA43" s="568">
        <f t="shared" ca="1" si="42"/>
        <v>0</v>
      </c>
      <c r="DB43" s="568">
        <f t="shared" ca="1" si="42"/>
        <v>0</v>
      </c>
      <c r="DC43" s="568">
        <f t="shared" ca="1" si="42"/>
        <v>0</v>
      </c>
      <c r="DD43" s="568">
        <f t="shared" ca="1" si="42"/>
        <v>0</v>
      </c>
      <c r="DE43" s="568">
        <f t="shared" ca="1" si="42"/>
        <v>0</v>
      </c>
      <c r="DF43" s="568">
        <f t="shared" ca="1" si="42"/>
        <v>0</v>
      </c>
      <c r="DG43" s="568">
        <f t="shared" ca="1" si="42"/>
        <v>0</v>
      </c>
      <c r="DH43" s="568">
        <f t="shared" ca="1" si="42"/>
        <v>0</v>
      </c>
      <c r="DI43" s="568">
        <f t="shared" ca="1" si="42"/>
        <v>0</v>
      </c>
      <c r="DJ43" s="568">
        <f t="shared" ca="1" si="42"/>
        <v>0</v>
      </c>
      <c r="DK43" s="568">
        <f t="shared" ca="1" si="42"/>
        <v>0</v>
      </c>
      <c r="DL43" s="568">
        <f t="shared" ca="1" si="42"/>
        <v>0</v>
      </c>
      <c r="DM43" s="568">
        <f t="shared" ca="1" si="42"/>
        <v>0</v>
      </c>
      <c r="DN43" s="568">
        <f t="shared" ca="1" si="42"/>
        <v>0</v>
      </c>
      <c r="DO43" s="568">
        <f t="shared" ca="1" si="42"/>
        <v>0</v>
      </c>
      <c r="DP43" s="568">
        <f t="shared" ca="1" si="42"/>
        <v>0</v>
      </c>
      <c r="DQ43" s="568">
        <f t="shared" ca="1" si="42"/>
        <v>0</v>
      </c>
      <c r="DR43" s="568">
        <f t="shared" ca="1" si="42"/>
        <v>0</v>
      </c>
      <c r="DS43" s="569">
        <f t="shared" ca="1" si="42"/>
        <v>0</v>
      </c>
    </row>
    <row r="44" spans="1:123" ht="14.25" customHeight="1" x14ac:dyDescent="0.15">
      <c r="A44" s="18" t="str">
        <f t="shared" si="17"/>
        <v>Placeholder</v>
      </c>
      <c r="B44" s="23" t="str">
        <f t="shared" si="18"/>
        <v>[EUR]</v>
      </c>
      <c r="C44" s="94"/>
      <c r="D44" s="567">
        <f t="shared" ref="D44:AI44" ca="1" si="43">+D20+D32</f>
        <v>0</v>
      </c>
      <c r="E44" s="568">
        <f t="shared" ca="1" si="43"/>
        <v>0</v>
      </c>
      <c r="F44" s="568">
        <f t="shared" ca="1" si="43"/>
        <v>0</v>
      </c>
      <c r="G44" s="568">
        <f t="shared" ca="1" si="43"/>
        <v>0</v>
      </c>
      <c r="H44" s="568">
        <f t="shared" ca="1" si="43"/>
        <v>0</v>
      </c>
      <c r="I44" s="568">
        <f t="shared" ca="1" si="43"/>
        <v>0</v>
      </c>
      <c r="J44" s="568">
        <f t="shared" ca="1" si="43"/>
        <v>0</v>
      </c>
      <c r="K44" s="568">
        <f t="shared" ca="1" si="43"/>
        <v>0</v>
      </c>
      <c r="L44" s="568">
        <f t="shared" ca="1" si="43"/>
        <v>0</v>
      </c>
      <c r="M44" s="568">
        <f t="shared" ca="1" si="43"/>
        <v>0</v>
      </c>
      <c r="N44" s="568">
        <f t="shared" ca="1" si="43"/>
        <v>0</v>
      </c>
      <c r="O44" s="568">
        <f t="shared" ca="1" si="43"/>
        <v>0</v>
      </c>
      <c r="P44" s="568">
        <f t="shared" ca="1" si="43"/>
        <v>0</v>
      </c>
      <c r="Q44" s="568">
        <f t="shared" ca="1" si="43"/>
        <v>0</v>
      </c>
      <c r="R44" s="568">
        <f t="shared" ca="1" si="43"/>
        <v>0</v>
      </c>
      <c r="S44" s="568">
        <f t="shared" ca="1" si="43"/>
        <v>0</v>
      </c>
      <c r="T44" s="568">
        <f t="shared" ca="1" si="43"/>
        <v>0</v>
      </c>
      <c r="U44" s="568">
        <f t="shared" ca="1" si="43"/>
        <v>0</v>
      </c>
      <c r="V44" s="568">
        <f t="shared" ca="1" si="43"/>
        <v>0</v>
      </c>
      <c r="W44" s="568">
        <f t="shared" ca="1" si="43"/>
        <v>0</v>
      </c>
      <c r="X44" s="568">
        <f t="shared" ca="1" si="43"/>
        <v>0</v>
      </c>
      <c r="Y44" s="568">
        <f t="shared" ca="1" si="43"/>
        <v>0</v>
      </c>
      <c r="Z44" s="568">
        <f t="shared" ca="1" si="43"/>
        <v>0</v>
      </c>
      <c r="AA44" s="568">
        <f t="shared" ca="1" si="43"/>
        <v>0</v>
      </c>
      <c r="AB44" s="568">
        <f t="shared" ca="1" si="43"/>
        <v>0</v>
      </c>
      <c r="AC44" s="568">
        <f t="shared" ca="1" si="43"/>
        <v>0</v>
      </c>
      <c r="AD44" s="568">
        <f t="shared" ca="1" si="43"/>
        <v>0</v>
      </c>
      <c r="AE44" s="568">
        <f t="shared" ca="1" si="43"/>
        <v>0</v>
      </c>
      <c r="AF44" s="568">
        <f t="shared" ca="1" si="43"/>
        <v>0</v>
      </c>
      <c r="AG44" s="568">
        <f t="shared" ca="1" si="43"/>
        <v>0</v>
      </c>
      <c r="AH44" s="568">
        <f t="shared" ca="1" si="43"/>
        <v>0</v>
      </c>
      <c r="AI44" s="568">
        <f t="shared" ca="1" si="43"/>
        <v>0</v>
      </c>
      <c r="AJ44" s="568">
        <f t="shared" ref="AJ44:BO44" ca="1" si="44">+AJ20+AJ32</f>
        <v>0</v>
      </c>
      <c r="AK44" s="568">
        <f t="shared" ca="1" si="44"/>
        <v>0</v>
      </c>
      <c r="AL44" s="568">
        <f t="shared" ca="1" si="44"/>
        <v>0</v>
      </c>
      <c r="AM44" s="568">
        <f t="shared" ca="1" si="44"/>
        <v>0</v>
      </c>
      <c r="AN44" s="568">
        <f t="shared" ca="1" si="44"/>
        <v>0</v>
      </c>
      <c r="AO44" s="568">
        <f t="shared" ca="1" si="44"/>
        <v>0</v>
      </c>
      <c r="AP44" s="568">
        <f t="shared" ca="1" si="44"/>
        <v>0</v>
      </c>
      <c r="AQ44" s="568">
        <f t="shared" ca="1" si="44"/>
        <v>0</v>
      </c>
      <c r="AR44" s="568">
        <f t="shared" ca="1" si="44"/>
        <v>0</v>
      </c>
      <c r="AS44" s="568">
        <f t="shared" ca="1" si="44"/>
        <v>0</v>
      </c>
      <c r="AT44" s="568">
        <f t="shared" ca="1" si="44"/>
        <v>0</v>
      </c>
      <c r="AU44" s="568">
        <f t="shared" ca="1" si="44"/>
        <v>0</v>
      </c>
      <c r="AV44" s="568">
        <f t="shared" ca="1" si="44"/>
        <v>0</v>
      </c>
      <c r="AW44" s="568">
        <f t="shared" ca="1" si="44"/>
        <v>0</v>
      </c>
      <c r="AX44" s="568">
        <f t="shared" ca="1" si="44"/>
        <v>0</v>
      </c>
      <c r="AY44" s="568">
        <f t="shared" ca="1" si="44"/>
        <v>0</v>
      </c>
      <c r="AZ44" s="568">
        <f t="shared" ca="1" si="44"/>
        <v>0</v>
      </c>
      <c r="BA44" s="568">
        <f t="shared" ca="1" si="44"/>
        <v>0</v>
      </c>
      <c r="BB44" s="568">
        <f t="shared" ca="1" si="44"/>
        <v>0</v>
      </c>
      <c r="BC44" s="568">
        <f t="shared" ca="1" si="44"/>
        <v>0</v>
      </c>
      <c r="BD44" s="568">
        <f t="shared" ca="1" si="44"/>
        <v>0</v>
      </c>
      <c r="BE44" s="568">
        <f t="shared" ca="1" si="44"/>
        <v>0</v>
      </c>
      <c r="BF44" s="568">
        <f t="shared" ca="1" si="44"/>
        <v>0</v>
      </c>
      <c r="BG44" s="568">
        <f t="shared" ca="1" si="44"/>
        <v>0</v>
      </c>
      <c r="BH44" s="568">
        <f t="shared" ca="1" si="44"/>
        <v>0</v>
      </c>
      <c r="BI44" s="568">
        <f t="shared" ca="1" si="44"/>
        <v>0</v>
      </c>
      <c r="BJ44" s="568">
        <f t="shared" ca="1" si="44"/>
        <v>0</v>
      </c>
      <c r="BK44" s="568">
        <f t="shared" ca="1" si="44"/>
        <v>0</v>
      </c>
      <c r="BL44" s="568">
        <f t="shared" ca="1" si="44"/>
        <v>0</v>
      </c>
      <c r="BM44" s="568">
        <f t="shared" ca="1" si="44"/>
        <v>0</v>
      </c>
      <c r="BN44" s="568">
        <f t="shared" ca="1" si="44"/>
        <v>0</v>
      </c>
      <c r="BO44" s="568">
        <f t="shared" ca="1" si="44"/>
        <v>0</v>
      </c>
      <c r="BP44" s="568">
        <f t="shared" ref="BP44:CU44" ca="1" si="45">+BP20+BP32</f>
        <v>0</v>
      </c>
      <c r="BQ44" s="568">
        <f t="shared" ca="1" si="45"/>
        <v>0</v>
      </c>
      <c r="BR44" s="568">
        <f t="shared" ca="1" si="45"/>
        <v>0</v>
      </c>
      <c r="BS44" s="568">
        <f t="shared" ca="1" si="45"/>
        <v>0</v>
      </c>
      <c r="BT44" s="568">
        <f t="shared" ca="1" si="45"/>
        <v>0</v>
      </c>
      <c r="BU44" s="568">
        <f t="shared" ca="1" si="45"/>
        <v>0</v>
      </c>
      <c r="BV44" s="568">
        <f t="shared" ca="1" si="45"/>
        <v>0</v>
      </c>
      <c r="BW44" s="568">
        <f t="shared" ca="1" si="45"/>
        <v>0</v>
      </c>
      <c r="BX44" s="568">
        <f t="shared" ca="1" si="45"/>
        <v>0</v>
      </c>
      <c r="BY44" s="568">
        <f t="shared" ca="1" si="45"/>
        <v>0</v>
      </c>
      <c r="BZ44" s="568">
        <f t="shared" ca="1" si="45"/>
        <v>0</v>
      </c>
      <c r="CA44" s="568">
        <f t="shared" ca="1" si="45"/>
        <v>0</v>
      </c>
      <c r="CB44" s="568">
        <f t="shared" ca="1" si="45"/>
        <v>0</v>
      </c>
      <c r="CC44" s="568">
        <f t="shared" ca="1" si="45"/>
        <v>0</v>
      </c>
      <c r="CD44" s="568">
        <f t="shared" ca="1" si="45"/>
        <v>0</v>
      </c>
      <c r="CE44" s="568">
        <f t="shared" ca="1" si="45"/>
        <v>0</v>
      </c>
      <c r="CF44" s="568">
        <f t="shared" ca="1" si="45"/>
        <v>0</v>
      </c>
      <c r="CG44" s="568">
        <f t="shared" ca="1" si="45"/>
        <v>0</v>
      </c>
      <c r="CH44" s="568">
        <f t="shared" ca="1" si="45"/>
        <v>0</v>
      </c>
      <c r="CI44" s="568">
        <f t="shared" ca="1" si="45"/>
        <v>0</v>
      </c>
      <c r="CJ44" s="568">
        <f t="shared" ca="1" si="45"/>
        <v>0</v>
      </c>
      <c r="CK44" s="568">
        <f t="shared" ca="1" si="45"/>
        <v>0</v>
      </c>
      <c r="CL44" s="568">
        <f t="shared" ca="1" si="45"/>
        <v>0</v>
      </c>
      <c r="CM44" s="568">
        <f t="shared" ca="1" si="45"/>
        <v>0</v>
      </c>
      <c r="CN44" s="568">
        <f t="shared" ca="1" si="45"/>
        <v>0</v>
      </c>
      <c r="CO44" s="568">
        <f t="shared" ca="1" si="45"/>
        <v>0</v>
      </c>
      <c r="CP44" s="568">
        <f t="shared" ca="1" si="45"/>
        <v>0</v>
      </c>
      <c r="CQ44" s="568">
        <f t="shared" ca="1" si="45"/>
        <v>0</v>
      </c>
      <c r="CR44" s="568">
        <f t="shared" ca="1" si="45"/>
        <v>0</v>
      </c>
      <c r="CS44" s="568">
        <f t="shared" ca="1" si="45"/>
        <v>0</v>
      </c>
      <c r="CT44" s="568">
        <f t="shared" ca="1" si="45"/>
        <v>0</v>
      </c>
      <c r="CU44" s="568">
        <f t="shared" ca="1" si="45"/>
        <v>0</v>
      </c>
      <c r="CV44" s="568">
        <f t="shared" ref="CV44:DS44" ca="1" si="46">+CV20+CV32</f>
        <v>0</v>
      </c>
      <c r="CW44" s="568">
        <f t="shared" ca="1" si="46"/>
        <v>0</v>
      </c>
      <c r="CX44" s="568">
        <f t="shared" ca="1" si="46"/>
        <v>0</v>
      </c>
      <c r="CY44" s="568">
        <f t="shared" ca="1" si="46"/>
        <v>0</v>
      </c>
      <c r="CZ44" s="568">
        <f t="shared" ca="1" si="46"/>
        <v>0</v>
      </c>
      <c r="DA44" s="568">
        <f t="shared" ca="1" si="46"/>
        <v>0</v>
      </c>
      <c r="DB44" s="568">
        <f t="shared" ca="1" si="46"/>
        <v>0</v>
      </c>
      <c r="DC44" s="568">
        <f t="shared" ca="1" si="46"/>
        <v>0</v>
      </c>
      <c r="DD44" s="568">
        <f t="shared" ca="1" si="46"/>
        <v>0</v>
      </c>
      <c r="DE44" s="568">
        <f t="shared" ca="1" si="46"/>
        <v>0</v>
      </c>
      <c r="DF44" s="568">
        <f t="shared" ca="1" si="46"/>
        <v>0</v>
      </c>
      <c r="DG44" s="568">
        <f t="shared" ca="1" si="46"/>
        <v>0</v>
      </c>
      <c r="DH44" s="568">
        <f t="shared" ca="1" si="46"/>
        <v>0</v>
      </c>
      <c r="DI44" s="568">
        <f t="shared" ca="1" si="46"/>
        <v>0</v>
      </c>
      <c r="DJ44" s="568">
        <f t="shared" ca="1" si="46"/>
        <v>0</v>
      </c>
      <c r="DK44" s="568">
        <f t="shared" ca="1" si="46"/>
        <v>0</v>
      </c>
      <c r="DL44" s="568">
        <f t="shared" ca="1" si="46"/>
        <v>0</v>
      </c>
      <c r="DM44" s="568">
        <f t="shared" ca="1" si="46"/>
        <v>0</v>
      </c>
      <c r="DN44" s="568">
        <f t="shared" ca="1" si="46"/>
        <v>0</v>
      </c>
      <c r="DO44" s="568">
        <f t="shared" ca="1" si="46"/>
        <v>0</v>
      </c>
      <c r="DP44" s="568">
        <f t="shared" ca="1" si="46"/>
        <v>0</v>
      </c>
      <c r="DQ44" s="568">
        <f t="shared" ca="1" si="46"/>
        <v>0</v>
      </c>
      <c r="DR44" s="568">
        <f t="shared" ca="1" si="46"/>
        <v>0</v>
      </c>
      <c r="DS44" s="569">
        <f t="shared" ca="1" si="46"/>
        <v>0</v>
      </c>
    </row>
    <row r="45" spans="1:123" ht="14.25" customHeight="1" x14ac:dyDescent="0.15">
      <c r="A45" s="18" t="str">
        <f t="shared" si="17"/>
        <v>Placeholder</v>
      </c>
      <c r="B45" s="23" t="str">
        <f t="shared" si="18"/>
        <v>[EUR]</v>
      </c>
      <c r="C45" s="94"/>
      <c r="D45" s="567">
        <f t="shared" ref="D45:AI45" ca="1" si="47">+D21+D33</f>
        <v>0</v>
      </c>
      <c r="E45" s="568">
        <f t="shared" ca="1" si="47"/>
        <v>0</v>
      </c>
      <c r="F45" s="568">
        <f t="shared" ca="1" si="47"/>
        <v>0</v>
      </c>
      <c r="G45" s="568">
        <f t="shared" ca="1" si="47"/>
        <v>0</v>
      </c>
      <c r="H45" s="568">
        <f t="shared" ca="1" si="47"/>
        <v>0</v>
      </c>
      <c r="I45" s="568">
        <f t="shared" ca="1" si="47"/>
        <v>0</v>
      </c>
      <c r="J45" s="568">
        <f t="shared" ca="1" si="47"/>
        <v>0</v>
      </c>
      <c r="K45" s="568">
        <f t="shared" ca="1" si="47"/>
        <v>0</v>
      </c>
      <c r="L45" s="568">
        <f t="shared" ca="1" si="47"/>
        <v>0</v>
      </c>
      <c r="M45" s="568">
        <f t="shared" ca="1" si="47"/>
        <v>0</v>
      </c>
      <c r="N45" s="568">
        <f t="shared" ca="1" si="47"/>
        <v>0</v>
      </c>
      <c r="O45" s="568">
        <f t="shared" ca="1" si="47"/>
        <v>0</v>
      </c>
      <c r="P45" s="568">
        <f t="shared" ca="1" si="47"/>
        <v>0</v>
      </c>
      <c r="Q45" s="568">
        <f t="shared" ca="1" si="47"/>
        <v>0</v>
      </c>
      <c r="R45" s="568">
        <f t="shared" ca="1" si="47"/>
        <v>0</v>
      </c>
      <c r="S45" s="568">
        <f t="shared" ca="1" si="47"/>
        <v>0</v>
      </c>
      <c r="T45" s="568">
        <f t="shared" ca="1" si="47"/>
        <v>0</v>
      </c>
      <c r="U45" s="568">
        <f t="shared" ca="1" si="47"/>
        <v>0</v>
      </c>
      <c r="V45" s="568">
        <f t="shared" ca="1" si="47"/>
        <v>0</v>
      </c>
      <c r="W45" s="568">
        <f t="shared" ca="1" si="47"/>
        <v>0</v>
      </c>
      <c r="X45" s="568">
        <f t="shared" ca="1" si="47"/>
        <v>0</v>
      </c>
      <c r="Y45" s="568">
        <f t="shared" ca="1" si="47"/>
        <v>0</v>
      </c>
      <c r="Z45" s="568">
        <f t="shared" ca="1" si="47"/>
        <v>0</v>
      </c>
      <c r="AA45" s="568">
        <f t="shared" ca="1" si="47"/>
        <v>0</v>
      </c>
      <c r="AB45" s="568">
        <f t="shared" ca="1" si="47"/>
        <v>0</v>
      </c>
      <c r="AC45" s="568">
        <f t="shared" ca="1" si="47"/>
        <v>0</v>
      </c>
      <c r="AD45" s="568">
        <f t="shared" ca="1" si="47"/>
        <v>0</v>
      </c>
      <c r="AE45" s="568">
        <f t="shared" ca="1" si="47"/>
        <v>0</v>
      </c>
      <c r="AF45" s="568">
        <f t="shared" ca="1" si="47"/>
        <v>0</v>
      </c>
      <c r="AG45" s="568">
        <f t="shared" ca="1" si="47"/>
        <v>0</v>
      </c>
      <c r="AH45" s="568">
        <f t="shared" ca="1" si="47"/>
        <v>0</v>
      </c>
      <c r="AI45" s="568">
        <f t="shared" ca="1" si="47"/>
        <v>0</v>
      </c>
      <c r="AJ45" s="568">
        <f t="shared" ref="AJ45:BO45" ca="1" si="48">+AJ21+AJ33</f>
        <v>0</v>
      </c>
      <c r="AK45" s="568">
        <f t="shared" ca="1" si="48"/>
        <v>0</v>
      </c>
      <c r="AL45" s="568">
        <f t="shared" ca="1" si="48"/>
        <v>0</v>
      </c>
      <c r="AM45" s="568">
        <f t="shared" ca="1" si="48"/>
        <v>0</v>
      </c>
      <c r="AN45" s="568">
        <f t="shared" ca="1" si="48"/>
        <v>0</v>
      </c>
      <c r="AO45" s="568">
        <f t="shared" ca="1" si="48"/>
        <v>0</v>
      </c>
      <c r="AP45" s="568">
        <f t="shared" ca="1" si="48"/>
        <v>0</v>
      </c>
      <c r="AQ45" s="568">
        <f t="shared" ca="1" si="48"/>
        <v>0</v>
      </c>
      <c r="AR45" s="568">
        <f t="shared" ca="1" si="48"/>
        <v>0</v>
      </c>
      <c r="AS45" s="568">
        <f t="shared" ca="1" si="48"/>
        <v>0</v>
      </c>
      <c r="AT45" s="568">
        <f t="shared" ca="1" si="48"/>
        <v>0</v>
      </c>
      <c r="AU45" s="568">
        <f t="shared" ca="1" si="48"/>
        <v>0</v>
      </c>
      <c r="AV45" s="568">
        <f t="shared" ca="1" si="48"/>
        <v>0</v>
      </c>
      <c r="AW45" s="568">
        <f t="shared" ca="1" si="48"/>
        <v>0</v>
      </c>
      <c r="AX45" s="568">
        <f t="shared" ca="1" si="48"/>
        <v>0</v>
      </c>
      <c r="AY45" s="568">
        <f t="shared" ca="1" si="48"/>
        <v>0</v>
      </c>
      <c r="AZ45" s="568">
        <f t="shared" ca="1" si="48"/>
        <v>0</v>
      </c>
      <c r="BA45" s="568">
        <f t="shared" ca="1" si="48"/>
        <v>0</v>
      </c>
      <c r="BB45" s="568">
        <f t="shared" ca="1" si="48"/>
        <v>0</v>
      </c>
      <c r="BC45" s="568">
        <f t="shared" ca="1" si="48"/>
        <v>0</v>
      </c>
      <c r="BD45" s="568">
        <f t="shared" ca="1" si="48"/>
        <v>0</v>
      </c>
      <c r="BE45" s="568">
        <f t="shared" ca="1" si="48"/>
        <v>0</v>
      </c>
      <c r="BF45" s="568">
        <f t="shared" ca="1" si="48"/>
        <v>0</v>
      </c>
      <c r="BG45" s="568">
        <f t="shared" ca="1" si="48"/>
        <v>0</v>
      </c>
      <c r="BH45" s="568">
        <f t="shared" ca="1" si="48"/>
        <v>0</v>
      </c>
      <c r="BI45" s="568">
        <f t="shared" ca="1" si="48"/>
        <v>0</v>
      </c>
      <c r="BJ45" s="568">
        <f t="shared" ca="1" si="48"/>
        <v>0</v>
      </c>
      <c r="BK45" s="568">
        <f t="shared" ca="1" si="48"/>
        <v>0</v>
      </c>
      <c r="BL45" s="568">
        <f t="shared" ca="1" si="48"/>
        <v>0</v>
      </c>
      <c r="BM45" s="568">
        <f t="shared" ca="1" si="48"/>
        <v>0</v>
      </c>
      <c r="BN45" s="568">
        <f t="shared" ca="1" si="48"/>
        <v>0</v>
      </c>
      <c r="BO45" s="568">
        <f t="shared" ca="1" si="48"/>
        <v>0</v>
      </c>
      <c r="BP45" s="568">
        <f t="shared" ref="BP45:CU45" ca="1" si="49">+BP21+BP33</f>
        <v>0</v>
      </c>
      <c r="BQ45" s="568">
        <f t="shared" ca="1" si="49"/>
        <v>0</v>
      </c>
      <c r="BR45" s="568">
        <f t="shared" ca="1" si="49"/>
        <v>0</v>
      </c>
      <c r="BS45" s="568">
        <f t="shared" ca="1" si="49"/>
        <v>0</v>
      </c>
      <c r="BT45" s="568">
        <f t="shared" ca="1" si="49"/>
        <v>0</v>
      </c>
      <c r="BU45" s="568">
        <f t="shared" ca="1" si="49"/>
        <v>0</v>
      </c>
      <c r="BV45" s="568">
        <f t="shared" ca="1" si="49"/>
        <v>0</v>
      </c>
      <c r="BW45" s="568">
        <f t="shared" ca="1" si="49"/>
        <v>0</v>
      </c>
      <c r="BX45" s="568">
        <f t="shared" ca="1" si="49"/>
        <v>0</v>
      </c>
      <c r="BY45" s="568">
        <f t="shared" ca="1" si="49"/>
        <v>0</v>
      </c>
      <c r="BZ45" s="568">
        <f t="shared" ca="1" si="49"/>
        <v>0</v>
      </c>
      <c r="CA45" s="568">
        <f t="shared" ca="1" si="49"/>
        <v>0</v>
      </c>
      <c r="CB45" s="568">
        <f t="shared" ca="1" si="49"/>
        <v>0</v>
      </c>
      <c r="CC45" s="568">
        <f t="shared" ca="1" si="49"/>
        <v>0</v>
      </c>
      <c r="CD45" s="568">
        <f t="shared" ca="1" si="49"/>
        <v>0</v>
      </c>
      <c r="CE45" s="568">
        <f t="shared" ca="1" si="49"/>
        <v>0</v>
      </c>
      <c r="CF45" s="568">
        <f t="shared" ca="1" si="49"/>
        <v>0</v>
      </c>
      <c r="CG45" s="568">
        <f t="shared" ca="1" si="49"/>
        <v>0</v>
      </c>
      <c r="CH45" s="568">
        <f t="shared" ca="1" si="49"/>
        <v>0</v>
      </c>
      <c r="CI45" s="568">
        <f t="shared" ca="1" si="49"/>
        <v>0</v>
      </c>
      <c r="CJ45" s="568">
        <f t="shared" ca="1" si="49"/>
        <v>0</v>
      </c>
      <c r="CK45" s="568">
        <f t="shared" ca="1" si="49"/>
        <v>0</v>
      </c>
      <c r="CL45" s="568">
        <f t="shared" ca="1" si="49"/>
        <v>0</v>
      </c>
      <c r="CM45" s="568">
        <f t="shared" ca="1" si="49"/>
        <v>0</v>
      </c>
      <c r="CN45" s="568">
        <f t="shared" ca="1" si="49"/>
        <v>0</v>
      </c>
      <c r="CO45" s="568">
        <f t="shared" ca="1" si="49"/>
        <v>0</v>
      </c>
      <c r="CP45" s="568">
        <f t="shared" ca="1" si="49"/>
        <v>0</v>
      </c>
      <c r="CQ45" s="568">
        <f t="shared" ca="1" si="49"/>
        <v>0</v>
      </c>
      <c r="CR45" s="568">
        <f t="shared" ca="1" si="49"/>
        <v>0</v>
      </c>
      <c r="CS45" s="568">
        <f t="shared" ca="1" si="49"/>
        <v>0</v>
      </c>
      <c r="CT45" s="568">
        <f t="shared" ca="1" si="49"/>
        <v>0</v>
      </c>
      <c r="CU45" s="568">
        <f t="shared" ca="1" si="49"/>
        <v>0</v>
      </c>
      <c r="CV45" s="568">
        <f t="shared" ref="CV45:DS45" ca="1" si="50">+CV21+CV33</f>
        <v>0</v>
      </c>
      <c r="CW45" s="568">
        <f t="shared" ca="1" si="50"/>
        <v>0</v>
      </c>
      <c r="CX45" s="568">
        <f t="shared" ca="1" si="50"/>
        <v>0</v>
      </c>
      <c r="CY45" s="568">
        <f t="shared" ca="1" si="50"/>
        <v>0</v>
      </c>
      <c r="CZ45" s="568">
        <f t="shared" ca="1" si="50"/>
        <v>0</v>
      </c>
      <c r="DA45" s="568">
        <f t="shared" ca="1" si="50"/>
        <v>0</v>
      </c>
      <c r="DB45" s="568">
        <f t="shared" ca="1" si="50"/>
        <v>0</v>
      </c>
      <c r="DC45" s="568">
        <f t="shared" ca="1" si="50"/>
        <v>0</v>
      </c>
      <c r="DD45" s="568">
        <f t="shared" ca="1" si="50"/>
        <v>0</v>
      </c>
      <c r="DE45" s="568">
        <f t="shared" ca="1" si="50"/>
        <v>0</v>
      </c>
      <c r="DF45" s="568">
        <f t="shared" ca="1" si="50"/>
        <v>0</v>
      </c>
      <c r="DG45" s="568">
        <f t="shared" ca="1" si="50"/>
        <v>0</v>
      </c>
      <c r="DH45" s="568">
        <f t="shared" ca="1" si="50"/>
        <v>0</v>
      </c>
      <c r="DI45" s="568">
        <f t="shared" ca="1" si="50"/>
        <v>0</v>
      </c>
      <c r="DJ45" s="568">
        <f t="shared" ca="1" si="50"/>
        <v>0</v>
      </c>
      <c r="DK45" s="568">
        <f t="shared" ca="1" si="50"/>
        <v>0</v>
      </c>
      <c r="DL45" s="568">
        <f t="shared" ca="1" si="50"/>
        <v>0</v>
      </c>
      <c r="DM45" s="568">
        <f t="shared" ca="1" si="50"/>
        <v>0</v>
      </c>
      <c r="DN45" s="568">
        <f t="shared" ca="1" si="50"/>
        <v>0</v>
      </c>
      <c r="DO45" s="568">
        <f t="shared" ca="1" si="50"/>
        <v>0</v>
      </c>
      <c r="DP45" s="568">
        <f t="shared" ca="1" si="50"/>
        <v>0</v>
      </c>
      <c r="DQ45" s="568">
        <f t="shared" ca="1" si="50"/>
        <v>0</v>
      </c>
      <c r="DR45" s="568">
        <f t="shared" ca="1" si="50"/>
        <v>0</v>
      </c>
      <c r="DS45" s="569">
        <f t="shared" ca="1" si="50"/>
        <v>0</v>
      </c>
    </row>
    <row r="46" spans="1:123" ht="14.25" customHeight="1" x14ac:dyDescent="0.15">
      <c r="A46" s="18" t="str">
        <f t="shared" si="17"/>
        <v>Placeholder</v>
      </c>
      <c r="B46" s="23" t="str">
        <f t="shared" si="18"/>
        <v>[EUR]</v>
      </c>
      <c r="C46" s="94"/>
      <c r="D46" s="570">
        <f t="shared" ref="D46:AI46" ca="1" si="51">+D22+D34</f>
        <v>0</v>
      </c>
      <c r="E46" s="571">
        <f t="shared" ca="1" si="51"/>
        <v>0</v>
      </c>
      <c r="F46" s="571">
        <f t="shared" ca="1" si="51"/>
        <v>0</v>
      </c>
      <c r="G46" s="571">
        <f t="shared" ca="1" si="51"/>
        <v>0</v>
      </c>
      <c r="H46" s="571">
        <f t="shared" ca="1" si="51"/>
        <v>0</v>
      </c>
      <c r="I46" s="571">
        <f t="shared" ca="1" si="51"/>
        <v>0</v>
      </c>
      <c r="J46" s="571">
        <f t="shared" ca="1" si="51"/>
        <v>0</v>
      </c>
      <c r="K46" s="571">
        <f t="shared" ca="1" si="51"/>
        <v>0</v>
      </c>
      <c r="L46" s="571">
        <f t="shared" ca="1" si="51"/>
        <v>0</v>
      </c>
      <c r="M46" s="571">
        <f t="shared" ca="1" si="51"/>
        <v>0</v>
      </c>
      <c r="N46" s="571">
        <f t="shared" ca="1" si="51"/>
        <v>0</v>
      </c>
      <c r="O46" s="571">
        <f t="shared" ca="1" si="51"/>
        <v>0</v>
      </c>
      <c r="P46" s="571">
        <f t="shared" ca="1" si="51"/>
        <v>0</v>
      </c>
      <c r="Q46" s="571">
        <f t="shared" ca="1" si="51"/>
        <v>0</v>
      </c>
      <c r="R46" s="571">
        <f t="shared" ca="1" si="51"/>
        <v>0</v>
      </c>
      <c r="S46" s="571">
        <f t="shared" ca="1" si="51"/>
        <v>0</v>
      </c>
      <c r="T46" s="571">
        <f t="shared" ca="1" si="51"/>
        <v>0</v>
      </c>
      <c r="U46" s="571">
        <f t="shared" ca="1" si="51"/>
        <v>0</v>
      </c>
      <c r="V46" s="571">
        <f t="shared" ca="1" si="51"/>
        <v>0</v>
      </c>
      <c r="W46" s="571">
        <f t="shared" ca="1" si="51"/>
        <v>0</v>
      </c>
      <c r="X46" s="571">
        <f t="shared" ca="1" si="51"/>
        <v>0</v>
      </c>
      <c r="Y46" s="571">
        <f t="shared" ca="1" si="51"/>
        <v>0</v>
      </c>
      <c r="Z46" s="571">
        <f t="shared" ca="1" si="51"/>
        <v>0</v>
      </c>
      <c r="AA46" s="571">
        <f t="shared" ca="1" si="51"/>
        <v>0</v>
      </c>
      <c r="AB46" s="571">
        <f t="shared" ca="1" si="51"/>
        <v>0</v>
      </c>
      <c r="AC46" s="571">
        <f t="shared" ca="1" si="51"/>
        <v>0</v>
      </c>
      <c r="AD46" s="571">
        <f t="shared" ca="1" si="51"/>
        <v>0</v>
      </c>
      <c r="AE46" s="571">
        <f t="shared" ca="1" si="51"/>
        <v>0</v>
      </c>
      <c r="AF46" s="571">
        <f t="shared" ca="1" si="51"/>
        <v>0</v>
      </c>
      <c r="AG46" s="571">
        <f t="shared" ca="1" si="51"/>
        <v>0</v>
      </c>
      <c r="AH46" s="571">
        <f t="shared" ca="1" si="51"/>
        <v>0</v>
      </c>
      <c r="AI46" s="571">
        <f t="shared" ca="1" si="51"/>
        <v>0</v>
      </c>
      <c r="AJ46" s="571">
        <f t="shared" ref="AJ46:BO46" ca="1" si="52">+AJ22+AJ34</f>
        <v>0</v>
      </c>
      <c r="AK46" s="571">
        <f t="shared" ca="1" si="52"/>
        <v>0</v>
      </c>
      <c r="AL46" s="571">
        <f t="shared" ca="1" si="52"/>
        <v>0</v>
      </c>
      <c r="AM46" s="571">
        <f t="shared" ca="1" si="52"/>
        <v>0</v>
      </c>
      <c r="AN46" s="571">
        <f t="shared" ca="1" si="52"/>
        <v>0</v>
      </c>
      <c r="AO46" s="571">
        <f t="shared" ca="1" si="52"/>
        <v>0</v>
      </c>
      <c r="AP46" s="571">
        <f t="shared" ca="1" si="52"/>
        <v>0</v>
      </c>
      <c r="AQ46" s="571">
        <f t="shared" ca="1" si="52"/>
        <v>0</v>
      </c>
      <c r="AR46" s="571">
        <f t="shared" ca="1" si="52"/>
        <v>0</v>
      </c>
      <c r="AS46" s="571">
        <f t="shared" ca="1" si="52"/>
        <v>0</v>
      </c>
      <c r="AT46" s="571">
        <f t="shared" ca="1" si="52"/>
        <v>0</v>
      </c>
      <c r="AU46" s="571">
        <f t="shared" ca="1" si="52"/>
        <v>0</v>
      </c>
      <c r="AV46" s="571">
        <f t="shared" ca="1" si="52"/>
        <v>0</v>
      </c>
      <c r="AW46" s="571">
        <f t="shared" ca="1" si="52"/>
        <v>0</v>
      </c>
      <c r="AX46" s="571">
        <f t="shared" ca="1" si="52"/>
        <v>0</v>
      </c>
      <c r="AY46" s="571">
        <f t="shared" ca="1" si="52"/>
        <v>0</v>
      </c>
      <c r="AZ46" s="571">
        <f t="shared" ca="1" si="52"/>
        <v>0</v>
      </c>
      <c r="BA46" s="571">
        <f t="shared" ca="1" si="52"/>
        <v>0</v>
      </c>
      <c r="BB46" s="571">
        <f t="shared" ca="1" si="52"/>
        <v>0</v>
      </c>
      <c r="BC46" s="571">
        <f t="shared" ca="1" si="52"/>
        <v>0</v>
      </c>
      <c r="BD46" s="571">
        <f t="shared" ca="1" si="52"/>
        <v>0</v>
      </c>
      <c r="BE46" s="571">
        <f t="shared" ca="1" si="52"/>
        <v>0</v>
      </c>
      <c r="BF46" s="571">
        <f t="shared" ca="1" si="52"/>
        <v>0</v>
      </c>
      <c r="BG46" s="571">
        <f t="shared" ca="1" si="52"/>
        <v>0</v>
      </c>
      <c r="BH46" s="571">
        <f t="shared" ca="1" si="52"/>
        <v>0</v>
      </c>
      <c r="BI46" s="571">
        <f t="shared" ca="1" si="52"/>
        <v>0</v>
      </c>
      <c r="BJ46" s="571">
        <f t="shared" ca="1" si="52"/>
        <v>0</v>
      </c>
      <c r="BK46" s="571">
        <f t="shared" ca="1" si="52"/>
        <v>0</v>
      </c>
      <c r="BL46" s="571">
        <f t="shared" ca="1" si="52"/>
        <v>0</v>
      </c>
      <c r="BM46" s="571">
        <f t="shared" ca="1" si="52"/>
        <v>0</v>
      </c>
      <c r="BN46" s="571">
        <f t="shared" ca="1" si="52"/>
        <v>0</v>
      </c>
      <c r="BO46" s="571">
        <f t="shared" ca="1" si="52"/>
        <v>0</v>
      </c>
      <c r="BP46" s="571">
        <f t="shared" ref="BP46:CU46" ca="1" si="53">+BP22+BP34</f>
        <v>0</v>
      </c>
      <c r="BQ46" s="571">
        <f t="shared" ca="1" si="53"/>
        <v>0</v>
      </c>
      <c r="BR46" s="571">
        <f t="shared" ca="1" si="53"/>
        <v>0</v>
      </c>
      <c r="BS46" s="571">
        <f t="shared" ca="1" si="53"/>
        <v>0</v>
      </c>
      <c r="BT46" s="571">
        <f t="shared" ca="1" si="53"/>
        <v>0</v>
      </c>
      <c r="BU46" s="571">
        <f t="shared" ca="1" si="53"/>
        <v>0</v>
      </c>
      <c r="BV46" s="571">
        <f t="shared" ca="1" si="53"/>
        <v>0</v>
      </c>
      <c r="BW46" s="571">
        <f t="shared" ca="1" si="53"/>
        <v>0</v>
      </c>
      <c r="BX46" s="571">
        <f t="shared" ca="1" si="53"/>
        <v>0</v>
      </c>
      <c r="BY46" s="571">
        <f t="shared" ca="1" si="53"/>
        <v>0</v>
      </c>
      <c r="BZ46" s="571">
        <f t="shared" ca="1" si="53"/>
        <v>0</v>
      </c>
      <c r="CA46" s="571">
        <f t="shared" ca="1" si="53"/>
        <v>0</v>
      </c>
      <c r="CB46" s="571">
        <f t="shared" ca="1" si="53"/>
        <v>0</v>
      </c>
      <c r="CC46" s="571">
        <f t="shared" ca="1" si="53"/>
        <v>0</v>
      </c>
      <c r="CD46" s="571">
        <f t="shared" ca="1" si="53"/>
        <v>0</v>
      </c>
      <c r="CE46" s="571">
        <f t="shared" ca="1" si="53"/>
        <v>0</v>
      </c>
      <c r="CF46" s="571">
        <f t="shared" ca="1" si="53"/>
        <v>0</v>
      </c>
      <c r="CG46" s="571">
        <f t="shared" ca="1" si="53"/>
        <v>0</v>
      </c>
      <c r="CH46" s="571">
        <f t="shared" ca="1" si="53"/>
        <v>0</v>
      </c>
      <c r="CI46" s="571">
        <f t="shared" ca="1" si="53"/>
        <v>0</v>
      </c>
      <c r="CJ46" s="571">
        <f t="shared" ca="1" si="53"/>
        <v>0</v>
      </c>
      <c r="CK46" s="571">
        <f t="shared" ca="1" si="53"/>
        <v>0</v>
      </c>
      <c r="CL46" s="571">
        <f t="shared" ca="1" si="53"/>
        <v>0</v>
      </c>
      <c r="CM46" s="571">
        <f t="shared" ca="1" si="53"/>
        <v>0</v>
      </c>
      <c r="CN46" s="571">
        <f t="shared" ca="1" si="53"/>
        <v>0</v>
      </c>
      <c r="CO46" s="571">
        <f t="shared" ca="1" si="53"/>
        <v>0</v>
      </c>
      <c r="CP46" s="571">
        <f t="shared" ca="1" si="53"/>
        <v>0</v>
      </c>
      <c r="CQ46" s="571">
        <f t="shared" ca="1" si="53"/>
        <v>0</v>
      </c>
      <c r="CR46" s="571">
        <f t="shared" ca="1" si="53"/>
        <v>0</v>
      </c>
      <c r="CS46" s="571">
        <f t="shared" ca="1" si="53"/>
        <v>0</v>
      </c>
      <c r="CT46" s="571">
        <f t="shared" ca="1" si="53"/>
        <v>0</v>
      </c>
      <c r="CU46" s="571">
        <f t="shared" ca="1" si="53"/>
        <v>0</v>
      </c>
      <c r="CV46" s="571">
        <f t="shared" ref="CV46:DS46" ca="1" si="54">+CV22+CV34</f>
        <v>0</v>
      </c>
      <c r="CW46" s="571">
        <f t="shared" ca="1" si="54"/>
        <v>0</v>
      </c>
      <c r="CX46" s="571">
        <f t="shared" ca="1" si="54"/>
        <v>0</v>
      </c>
      <c r="CY46" s="571">
        <f t="shared" ca="1" si="54"/>
        <v>0</v>
      </c>
      <c r="CZ46" s="571">
        <f t="shared" ca="1" si="54"/>
        <v>0</v>
      </c>
      <c r="DA46" s="571">
        <f t="shared" ca="1" si="54"/>
        <v>0</v>
      </c>
      <c r="DB46" s="571">
        <f t="shared" ca="1" si="54"/>
        <v>0</v>
      </c>
      <c r="DC46" s="571">
        <f t="shared" ca="1" si="54"/>
        <v>0</v>
      </c>
      <c r="DD46" s="571">
        <f t="shared" ca="1" si="54"/>
        <v>0</v>
      </c>
      <c r="DE46" s="571">
        <f t="shared" ca="1" si="54"/>
        <v>0</v>
      </c>
      <c r="DF46" s="571">
        <f t="shared" ca="1" si="54"/>
        <v>0</v>
      </c>
      <c r="DG46" s="571">
        <f t="shared" ca="1" si="54"/>
        <v>0</v>
      </c>
      <c r="DH46" s="571">
        <f t="shared" ca="1" si="54"/>
        <v>0</v>
      </c>
      <c r="DI46" s="571">
        <f t="shared" ca="1" si="54"/>
        <v>0</v>
      </c>
      <c r="DJ46" s="571">
        <f t="shared" ca="1" si="54"/>
        <v>0</v>
      </c>
      <c r="DK46" s="571">
        <f t="shared" ca="1" si="54"/>
        <v>0</v>
      </c>
      <c r="DL46" s="571">
        <f t="shared" ca="1" si="54"/>
        <v>0</v>
      </c>
      <c r="DM46" s="571">
        <f t="shared" ca="1" si="54"/>
        <v>0</v>
      </c>
      <c r="DN46" s="571">
        <f t="shared" ca="1" si="54"/>
        <v>0</v>
      </c>
      <c r="DO46" s="571">
        <f t="shared" ca="1" si="54"/>
        <v>0</v>
      </c>
      <c r="DP46" s="571">
        <f t="shared" ca="1" si="54"/>
        <v>0</v>
      </c>
      <c r="DQ46" s="571">
        <f t="shared" ca="1" si="54"/>
        <v>0</v>
      </c>
      <c r="DR46" s="571">
        <f t="shared" ca="1" si="54"/>
        <v>0</v>
      </c>
      <c r="DS46" s="572">
        <f t="shared" ca="1" si="54"/>
        <v>0</v>
      </c>
    </row>
    <row r="47" spans="1:123" ht="14.25" customHeight="1" x14ac:dyDescent="0.15">
      <c r="A47" s="97" t="s">
        <v>413</v>
      </c>
      <c r="B47" s="98" t="str">
        <f t="shared" si="18"/>
        <v>[EUR]</v>
      </c>
      <c r="C47" s="99"/>
      <c r="D47" s="99">
        <f t="shared" ref="D47:I47" ca="1" si="55">SUM(D38:D46)</f>
        <v>0</v>
      </c>
      <c r="E47" s="99">
        <f t="shared" ca="1" si="55"/>
        <v>0</v>
      </c>
      <c r="F47" s="99">
        <f t="shared" ca="1" si="55"/>
        <v>0</v>
      </c>
      <c r="G47" s="99">
        <f t="shared" ca="1" si="55"/>
        <v>157175.69239696971</v>
      </c>
      <c r="H47" s="99">
        <f t="shared" ca="1" si="55"/>
        <v>172791.04840252173</v>
      </c>
      <c r="I47" s="99">
        <f t="shared" ca="1" si="55"/>
        <v>182966.18214490361</v>
      </c>
      <c r="J47" s="99">
        <f ca="1">SUM(J38:J46)</f>
        <v>242122.37819006012</v>
      </c>
      <c r="K47" s="99">
        <f t="shared" ref="K47:BV47" ca="1" si="56">SUM(K38:K46)</f>
        <v>242680.20729288546</v>
      </c>
      <c r="L47" s="99">
        <f t="shared" ca="1" si="56"/>
        <v>201082.67794791254</v>
      </c>
      <c r="M47" s="99">
        <f t="shared" ca="1" si="56"/>
        <v>168426.47775470652</v>
      </c>
      <c r="N47" s="99">
        <f t="shared" ca="1" si="56"/>
        <v>129504.25199395702</v>
      </c>
      <c r="O47" s="99">
        <f t="shared" ca="1" si="56"/>
        <v>-8894.2559999999849</v>
      </c>
      <c r="P47" s="99">
        <f t="shared" ca="1" si="56"/>
        <v>-8914.7475996689936</v>
      </c>
      <c r="Q47" s="99">
        <f t="shared" ca="1" si="56"/>
        <v>-8935.2864102184831</v>
      </c>
      <c r="R47" s="99">
        <f t="shared" ca="1" si="56"/>
        <v>139314.37023966399</v>
      </c>
      <c r="S47" s="99">
        <f t="shared" ca="1" si="56"/>
        <v>161576.61178408461</v>
      </c>
      <c r="T47" s="99">
        <f t="shared" ca="1" si="56"/>
        <v>177629.19775779202</v>
      </c>
      <c r="U47" s="99">
        <f t="shared" ca="1" si="56"/>
        <v>188089.23524496064</v>
      </c>
      <c r="V47" s="99">
        <f t="shared" ca="1" si="56"/>
        <v>248901.80477938143</v>
      </c>
      <c r="W47" s="99">
        <f t="shared" ca="1" si="56"/>
        <v>249475.25309708592</v>
      </c>
      <c r="X47" s="99">
        <f t="shared" ca="1" si="56"/>
        <v>206712.99293045388</v>
      </c>
      <c r="Y47" s="99">
        <f t="shared" ca="1" si="56"/>
        <v>173142.41913183808</v>
      </c>
      <c r="Z47" s="99">
        <f t="shared" ca="1" si="56"/>
        <v>133130.37104978762</v>
      </c>
      <c r="AA47" s="99">
        <f t="shared" ca="1" si="56"/>
        <v>-9143.2951679999715</v>
      </c>
      <c r="AB47" s="99">
        <f t="shared" ca="1" si="56"/>
        <v>-9164.360532459712</v>
      </c>
      <c r="AC47" s="99">
        <f t="shared" ca="1" si="56"/>
        <v>-9185.4744297045891</v>
      </c>
      <c r="AD47" s="99">
        <f t="shared" ca="1" si="56"/>
        <v>143215.17260637437</v>
      </c>
      <c r="AE47" s="99">
        <f t="shared" ca="1" si="56"/>
        <v>166100.75691403873</v>
      </c>
      <c r="AF47" s="99">
        <f t="shared" ca="1" si="56"/>
        <v>182602.81529501002</v>
      </c>
      <c r="AG47" s="99">
        <f t="shared" ca="1" si="56"/>
        <v>193355.73383181926</v>
      </c>
      <c r="AH47" s="99">
        <f t="shared" ca="1" si="56"/>
        <v>255871.05531320372</v>
      </c>
      <c r="AI47" s="99">
        <f t="shared" ca="1" si="56"/>
        <v>256460.56018380393</v>
      </c>
      <c r="AJ47" s="99">
        <f t="shared" ca="1" si="56"/>
        <v>212500.95673250628</v>
      </c>
      <c r="AK47" s="99">
        <f t="shared" ca="1" si="56"/>
        <v>177990.40686752921</v>
      </c>
      <c r="AL47" s="99">
        <f t="shared" ca="1" si="56"/>
        <v>136858.02143918147</v>
      </c>
      <c r="AM47" s="99">
        <f t="shared" ca="1" si="56"/>
        <v>-9399.3074327039558</v>
      </c>
      <c r="AN47" s="99">
        <f t="shared" ca="1" si="56"/>
        <v>-9420.9626273685699</v>
      </c>
      <c r="AO47" s="99">
        <f t="shared" ca="1" si="56"/>
        <v>-9442.6677137363022</v>
      </c>
      <c r="AP47" s="99">
        <f t="shared" ca="1" si="56"/>
        <v>147225.1974393526</v>
      </c>
      <c r="AQ47" s="99">
        <f t="shared" ca="1" si="56"/>
        <v>170751.57810763156</v>
      </c>
      <c r="AR47" s="99">
        <f t="shared" ca="1" si="56"/>
        <v>187715.69412327005</v>
      </c>
      <c r="AS47" s="99">
        <f t="shared" ca="1" si="56"/>
        <v>198769.69437910989</v>
      </c>
      <c r="AT47" s="99">
        <f t="shared" ca="1" si="56"/>
        <v>263035.44486197305</v>
      </c>
      <c r="AU47" s="99">
        <f t="shared" ca="1" si="56"/>
        <v>263641.45586895</v>
      </c>
      <c r="AV47" s="99">
        <f t="shared" ca="1" si="56"/>
        <v>218450.98352101611</v>
      </c>
      <c r="AW47" s="99">
        <f t="shared" ca="1" si="56"/>
        <v>182974.13825981983</v>
      </c>
      <c r="AX47" s="99">
        <f t="shared" ca="1" si="56"/>
        <v>140690.04603947833</v>
      </c>
      <c r="AY47" s="99">
        <f t="shared" ca="1" si="56"/>
        <v>-9662.4880408196532</v>
      </c>
      <c r="AZ47" s="99">
        <f t="shared" ca="1" si="56"/>
        <v>-9684.7495809348766</v>
      </c>
      <c r="BA47" s="99">
        <f t="shared" ca="1" si="56"/>
        <v>-9707.0624097209038</v>
      </c>
      <c r="BB47" s="99">
        <f t="shared" ca="1" si="56"/>
        <v>151347.50296765426</v>
      </c>
      <c r="BC47" s="99">
        <f t="shared" ca="1" si="56"/>
        <v>175532.62229464494</v>
      </c>
      <c r="BD47" s="99">
        <f t="shared" ca="1" si="56"/>
        <v>192971.73355872129</v>
      </c>
      <c r="BE47" s="99">
        <f t="shared" ca="1" si="56"/>
        <v>204335.24582172465</v>
      </c>
      <c r="BF47" s="99">
        <f t="shared" ca="1" si="56"/>
        <v>270400.43731810787</v>
      </c>
      <c r="BG47" s="99">
        <f t="shared" ca="1" si="56"/>
        <v>271023.41663328023</v>
      </c>
      <c r="BH47" s="99">
        <f t="shared" ca="1" si="56"/>
        <v>224567.61105960421</v>
      </c>
      <c r="BI47" s="99">
        <f t="shared" ca="1" si="56"/>
        <v>188097.4141310945</v>
      </c>
      <c r="BJ47" s="99">
        <f t="shared" ca="1" si="56"/>
        <v>144629.36732858352</v>
      </c>
      <c r="BK47" s="99">
        <f t="shared" ca="1" si="56"/>
        <v>-9933.037705962588</v>
      </c>
      <c r="BL47" s="99">
        <f t="shared" ca="1" si="56"/>
        <v>-9955.9225692010368</v>
      </c>
      <c r="BM47" s="99">
        <f t="shared" ca="1" si="56"/>
        <v>-9978.8601571930758</v>
      </c>
      <c r="BN47" s="99">
        <f t="shared" ca="1" si="56"/>
        <v>155585.23305074839</v>
      </c>
      <c r="BO47" s="99">
        <f t="shared" ca="1" si="56"/>
        <v>180447.5357188948</v>
      </c>
      <c r="BP47" s="99">
        <f t="shared" ca="1" si="56"/>
        <v>198374.94209836522</v>
      </c>
      <c r="BQ47" s="99">
        <f t="shared" ca="1" si="56"/>
        <v>210056.63270473265</v>
      </c>
      <c r="BR47" s="99">
        <f t="shared" ca="1" si="56"/>
        <v>277971.64956301457</v>
      </c>
      <c r="BS47" s="99">
        <f t="shared" ca="1" si="56"/>
        <v>278612.07229901163</v>
      </c>
      <c r="BT47" s="99">
        <f t="shared" ca="1" si="56"/>
        <v>230855.50416927278</v>
      </c>
      <c r="BU47" s="99">
        <f t="shared" ca="1" si="56"/>
        <v>193364.14172676485</v>
      </c>
      <c r="BV47" s="99">
        <f t="shared" ca="1" si="56"/>
        <v>148678.98961378366</v>
      </c>
      <c r="BW47" s="99">
        <f t="shared" ref="BW47:DS47" ca="1" si="57">SUM(BW38:BW46)</f>
        <v>-10211.162761729525</v>
      </c>
      <c r="BX47" s="99">
        <f t="shared" ca="1" si="57"/>
        <v>-10234.688401138652</v>
      </c>
      <c r="BY47" s="99">
        <f t="shared" ca="1" si="57"/>
        <v>-10258.268241594467</v>
      </c>
      <c r="BZ47" s="99">
        <f t="shared" ca="1" si="57"/>
        <v>159941.61957616909</v>
      </c>
      <c r="CA47" s="99">
        <f t="shared" ca="1" si="57"/>
        <v>185500.06671902357</v>
      </c>
      <c r="CB47" s="99">
        <f t="shared" ca="1" si="57"/>
        <v>203929.44047711912</v>
      </c>
      <c r="CC47" s="99">
        <f t="shared" ca="1" si="57"/>
        <v>215938.21842046487</v>
      </c>
      <c r="CD47" s="99">
        <f t="shared" ca="1" si="57"/>
        <v>285754.85575077852</v>
      </c>
      <c r="CE47" s="99">
        <f t="shared" ca="1" si="57"/>
        <v>286413.21032338362</v>
      </c>
      <c r="CF47" s="99">
        <f t="shared" ca="1" si="57"/>
        <v>237319.45828601212</v>
      </c>
      <c r="CG47" s="99">
        <f t="shared" ca="1" si="57"/>
        <v>198778.33769511399</v>
      </c>
      <c r="CH47" s="99">
        <f t="shared" ca="1" si="57"/>
        <v>152842.00132296939</v>
      </c>
      <c r="CI47" s="99">
        <f t="shared" ca="1" si="57"/>
        <v>-10497.07531905794</v>
      </c>
      <c r="CJ47" s="99">
        <f t="shared" ca="1" si="57"/>
        <v>-10521.259676370521</v>
      </c>
      <c r="CK47" s="99">
        <f t="shared" ca="1" si="57"/>
        <v>-10545.499752359099</v>
      </c>
      <c r="CL47" s="99">
        <f t="shared" ca="1" si="57"/>
        <v>164419.98492430162</v>
      </c>
      <c r="CM47" s="99">
        <f t="shared" ca="1" si="57"/>
        <v>190694.06858715595</v>
      </c>
      <c r="CN47" s="99">
        <f t="shared" ca="1" si="57"/>
        <v>209639.46481047815</v>
      </c>
      <c r="CO47" s="99">
        <f t="shared" ca="1" si="57"/>
        <v>221984.48853623756</v>
      </c>
      <c r="CP47" s="99">
        <f t="shared" ca="1" si="57"/>
        <v>293755.99171179993</v>
      </c>
      <c r="CQ47" s="99">
        <f t="shared" ca="1" si="57"/>
        <v>294432.78021243791</v>
      </c>
      <c r="CR47" s="99">
        <f t="shared" ca="1" si="57"/>
        <v>243964.4031180201</v>
      </c>
      <c r="CS47" s="99">
        <f t="shared" ca="1" si="57"/>
        <v>204344.13115057684</v>
      </c>
      <c r="CT47" s="99">
        <f t="shared" ca="1" si="57"/>
        <v>157121.57736001231</v>
      </c>
      <c r="CU47" s="99">
        <f t="shared" ca="1" si="57"/>
        <v>-10790.993427991545</v>
      </c>
      <c r="CV47" s="99">
        <f t="shared" ca="1" si="57"/>
        <v>-10815.854947308879</v>
      </c>
      <c r="CW47" s="99">
        <f t="shared" ca="1" si="57"/>
        <v>-10840.773745425138</v>
      </c>
      <c r="CX47" s="99">
        <f t="shared" ca="1" si="57"/>
        <v>169023.7445021818</v>
      </c>
      <c r="CY47" s="99">
        <f t="shared" ca="1" si="57"/>
        <v>196033.50250759601</v>
      </c>
      <c r="CZ47" s="99">
        <f t="shared" ca="1" si="57"/>
        <v>215509.36982517128</v>
      </c>
      <c r="DA47" s="99">
        <f t="shared" ca="1" si="57"/>
        <v>228200.0542152519</v>
      </c>
      <c r="DB47" s="99">
        <f t="shared" ca="1" si="57"/>
        <v>301981.15947972989</v>
      </c>
      <c r="DC47" s="99">
        <f t="shared" ca="1" si="57"/>
        <v>302676.89805838576</v>
      </c>
      <c r="DD47" s="99">
        <f t="shared" ca="1" si="57"/>
        <v>250795.40640532432</v>
      </c>
      <c r="DE47" s="99">
        <f t="shared" ca="1" si="57"/>
        <v>210065.76682279276</v>
      </c>
      <c r="DF47" s="99">
        <f t="shared" ca="1" si="57"/>
        <v>161520.98152609242</v>
      </c>
      <c r="DG47" s="99">
        <f t="shared" ca="1" si="57"/>
        <v>-11093.141243975293</v>
      </c>
      <c r="DH47" s="99">
        <f t="shared" ca="1" si="57"/>
        <v>-11118.698885833512</v>
      </c>
      <c r="DI47" s="99">
        <f t="shared" ca="1" si="57"/>
        <v>-11144.315410297024</v>
      </c>
      <c r="DJ47" s="99">
        <f t="shared" ca="1" si="57"/>
        <v>173756.40934824263</v>
      </c>
      <c r="DK47" s="99">
        <f t="shared" ca="1" si="57"/>
        <v>201522.44057780848</v>
      </c>
      <c r="DL47" s="99">
        <f t="shared" ca="1" si="57"/>
        <v>221543.63218027574</v>
      </c>
      <c r="DM47" s="99">
        <f t="shared" ca="1" si="57"/>
        <v>234589.65573327863</v>
      </c>
      <c r="DN47" s="99">
        <f t="shared" ca="1" si="57"/>
        <v>310436.63194516185</v>
      </c>
      <c r="DO47" s="99">
        <f t="shared" ca="1" si="57"/>
        <v>311151.85120402009</v>
      </c>
      <c r="DP47" s="99">
        <f t="shared" ca="1" si="57"/>
        <v>257817.67778467305</v>
      </c>
      <c r="DQ47" s="99">
        <f t="shared" ca="1" si="57"/>
        <v>215947.60829383062</v>
      </c>
      <c r="DR47" s="99">
        <f t="shared" ca="1" si="57"/>
        <v>166043.56900882276</v>
      </c>
      <c r="DS47" s="99">
        <f t="shared" ca="1" si="57"/>
        <v>-11403.749198806583</v>
      </c>
    </row>
    <row r="48" spans="1:123" ht="14.25" customHeight="1" x14ac:dyDescent="0.15">
      <c r="A48" s="100" t="s">
        <v>114</v>
      </c>
      <c r="B48" s="101" t="s">
        <v>35</v>
      </c>
      <c r="C48" s="102"/>
      <c r="D48" s="103" t="str">
        <f t="shared" ref="D48:I48" ca="1" si="58">+IFERROR(D47/D23,"")</f>
        <v/>
      </c>
      <c r="E48" s="103" t="str">
        <f t="shared" ca="1" si="58"/>
        <v/>
      </c>
      <c r="F48" s="103" t="str">
        <f t="shared" ca="1" si="58"/>
        <v/>
      </c>
      <c r="G48" s="103">
        <f t="shared" ca="1" si="58"/>
        <v>0.81068865489952646</v>
      </c>
      <c r="H48" s="103">
        <f t="shared" ca="1" si="58"/>
        <v>0.81450059139347852</v>
      </c>
      <c r="I48" s="103">
        <f t="shared" ca="1" si="58"/>
        <v>0.8165642212576486</v>
      </c>
      <c r="J48" s="103">
        <f ca="1">+IFERROR(J47/J23,"")</f>
        <v>0.82585259646006204</v>
      </c>
      <c r="K48" s="103">
        <f t="shared" ref="K48:BV48" ca="1" si="59">+IFERROR(K47/K23,"")</f>
        <v>0.82585259646006204</v>
      </c>
      <c r="L48" s="103">
        <f t="shared" ca="1" si="59"/>
        <v>0.81972096369671976</v>
      </c>
      <c r="M48" s="103">
        <f t="shared" ca="1" si="59"/>
        <v>0.81295949576643278</v>
      </c>
      <c r="N48" s="103">
        <f t="shared" ca="1" si="59"/>
        <v>0.80074475801369327</v>
      </c>
      <c r="O48" s="103" t="str">
        <f t="shared" ca="1" si="59"/>
        <v/>
      </c>
      <c r="P48" s="103" t="str">
        <f t="shared" ca="1" si="59"/>
        <v/>
      </c>
      <c r="Q48" s="103" t="str">
        <f t="shared" ca="1" si="59"/>
        <v/>
      </c>
      <c r="R48" s="103">
        <f t="shared" ca="1" si="59"/>
        <v>0.80385310333582394</v>
      </c>
      <c r="S48" s="103">
        <f t="shared" ca="1" si="59"/>
        <v>0.81068865489952657</v>
      </c>
      <c r="T48" s="103">
        <f t="shared" ca="1" si="59"/>
        <v>0.81450059139347841</v>
      </c>
      <c r="U48" s="103">
        <f t="shared" ca="1" si="59"/>
        <v>0.8165642212576486</v>
      </c>
      <c r="V48" s="103">
        <f t="shared" ca="1" si="59"/>
        <v>0.82585259646006204</v>
      </c>
      <c r="W48" s="103">
        <f t="shared" ca="1" si="59"/>
        <v>0.82585259646006193</v>
      </c>
      <c r="X48" s="103">
        <f t="shared" ca="1" si="59"/>
        <v>0.81972096369671998</v>
      </c>
      <c r="Y48" s="103">
        <f t="shared" ca="1" si="59"/>
        <v>0.81295949576643289</v>
      </c>
      <c r="Z48" s="103">
        <f t="shared" ca="1" si="59"/>
        <v>0.80074475801369316</v>
      </c>
      <c r="AA48" s="103" t="str">
        <f t="shared" ca="1" si="59"/>
        <v/>
      </c>
      <c r="AB48" s="103" t="str">
        <f t="shared" ca="1" si="59"/>
        <v/>
      </c>
      <c r="AC48" s="103" t="str">
        <f t="shared" ca="1" si="59"/>
        <v/>
      </c>
      <c r="AD48" s="103">
        <f t="shared" ca="1" si="59"/>
        <v>0.80385310333582405</v>
      </c>
      <c r="AE48" s="103">
        <f t="shared" ca="1" si="59"/>
        <v>0.81068865489952635</v>
      </c>
      <c r="AF48" s="103">
        <f t="shared" ca="1" si="59"/>
        <v>0.81450059139347852</v>
      </c>
      <c r="AG48" s="103">
        <f t="shared" ca="1" si="59"/>
        <v>0.8165642212576486</v>
      </c>
      <c r="AH48" s="103">
        <f t="shared" ca="1" si="59"/>
        <v>0.82585259646006204</v>
      </c>
      <c r="AI48" s="103">
        <f t="shared" ca="1" si="59"/>
        <v>0.82585259646006204</v>
      </c>
      <c r="AJ48" s="103">
        <f t="shared" ca="1" si="59"/>
        <v>0.81972096369671998</v>
      </c>
      <c r="AK48" s="103">
        <f t="shared" ca="1" si="59"/>
        <v>0.81295949576643267</v>
      </c>
      <c r="AL48" s="103">
        <f t="shared" ca="1" si="59"/>
        <v>0.80074475801369316</v>
      </c>
      <c r="AM48" s="103" t="str">
        <f t="shared" ca="1" si="59"/>
        <v/>
      </c>
      <c r="AN48" s="103" t="str">
        <f t="shared" ca="1" si="59"/>
        <v/>
      </c>
      <c r="AO48" s="103" t="str">
        <f t="shared" ca="1" si="59"/>
        <v/>
      </c>
      <c r="AP48" s="103">
        <f t="shared" ca="1" si="59"/>
        <v>0.80385310333582405</v>
      </c>
      <c r="AQ48" s="103">
        <f t="shared" ca="1" si="59"/>
        <v>0.81068865489952646</v>
      </c>
      <c r="AR48" s="103">
        <f t="shared" ca="1" si="59"/>
        <v>0.81450059139347852</v>
      </c>
      <c r="AS48" s="103">
        <f t="shared" ca="1" si="59"/>
        <v>0.81656422125764849</v>
      </c>
      <c r="AT48" s="103">
        <f t="shared" ca="1" si="59"/>
        <v>0.82585259646006204</v>
      </c>
      <c r="AU48" s="103">
        <f t="shared" ca="1" si="59"/>
        <v>0.82585259646006182</v>
      </c>
      <c r="AV48" s="103">
        <f t="shared" ca="1" si="59"/>
        <v>0.81972096369671987</v>
      </c>
      <c r="AW48" s="103">
        <f t="shared" ca="1" si="59"/>
        <v>0.81295949576643278</v>
      </c>
      <c r="AX48" s="103">
        <f t="shared" ca="1" si="59"/>
        <v>0.80074475801369327</v>
      </c>
      <c r="AY48" s="103" t="str">
        <f t="shared" ca="1" si="59"/>
        <v/>
      </c>
      <c r="AZ48" s="103" t="str">
        <f t="shared" ca="1" si="59"/>
        <v/>
      </c>
      <c r="BA48" s="103" t="str">
        <f t="shared" ca="1" si="59"/>
        <v/>
      </c>
      <c r="BB48" s="103">
        <f t="shared" ca="1" si="59"/>
        <v>0.80385310333582405</v>
      </c>
      <c r="BC48" s="103">
        <f t="shared" ca="1" si="59"/>
        <v>0.81068865489952635</v>
      </c>
      <c r="BD48" s="103">
        <f t="shared" ca="1" si="59"/>
        <v>0.81450059139347852</v>
      </c>
      <c r="BE48" s="103">
        <f t="shared" ca="1" si="59"/>
        <v>0.81656422125764871</v>
      </c>
      <c r="BF48" s="103">
        <f t="shared" ca="1" si="59"/>
        <v>0.82585259646006182</v>
      </c>
      <c r="BG48" s="103">
        <f t="shared" ca="1" si="59"/>
        <v>0.82585259646006193</v>
      </c>
      <c r="BH48" s="103">
        <f t="shared" ca="1" si="59"/>
        <v>0.81972096369671998</v>
      </c>
      <c r="BI48" s="103">
        <f t="shared" ca="1" si="59"/>
        <v>0.81295949576643278</v>
      </c>
      <c r="BJ48" s="103">
        <f t="shared" ca="1" si="59"/>
        <v>0.80074475801369327</v>
      </c>
      <c r="BK48" s="103" t="str">
        <f t="shared" ca="1" si="59"/>
        <v/>
      </c>
      <c r="BL48" s="103" t="str">
        <f t="shared" ca="1" si="59"/>
        <v/>
      </c>
      <c r="BM48" s="103" t="str">
        <f t="shared" ca="1" si="59"/>
        <v/>
      </c>
      <c r="BN48" s="103">
        <f t="shared" ca="1" si="59"/>
        <v>0.80385310333582405</v>
      </c>
      <c r="BO48" s="103">
        <f t="shared" ca="1" si="59"/>
        <v>0.81068865489952646</v>
      </c>
      <c r="BP48" s="103">
        <f t="shared" ca="1" si="59"/>
        <v>0.81450059139347852</v>
      </c>
      <c r="BQ48" s="103">
        <f t="shared" ca="1" si="59"/>
        <v>0.81656422125764849</v>
      </c>
      <c r="BR48" s="103">
        <f t="shared" ca="1" si="59"/>
        <v>0.82585259646006215</v>
      </c>
      <c r="BS48" s="103">
        <f t="shared" ca="1" si="59"/>
        <v>0.82585259646006171</v>
      </c>
      <c r="BT48" s="103">
        <f t="shared" ca="1" si="59"/>
        <v>0.81972096369671987</v>
      </c>
      <c r="BU48" s="103">
        <f t="shared" ca="1" si="59"/>
        <v>0.81295949576643278</v>
      </c>
      <c r="BV48" s="103">
        <f t="shared" ca="1" si="59"/>
        <v>0.80074475801369327</v>
      </c>
      <c r="BW48" s="103" t="str">
        <f t="shared" ref="BW48:DS48" ca="1" si="60">+IFERROR(BW47/BW23,"")</f>
        <v/>
      </c>
      <c r="BX48" s="103" t="str">
        <f t="shared" ca="1" si="60"/>
        <v/>
      </c>
      <c r="BY48" s="103" t="str">
        <f t="shared" ca="1" si="60"/>
        <v/>
      </c>
      <c r="BZ48" s="103">
        <f t="shared" ca="1" si="60"/>
        <v>0.80385310333582383</v>
      </c>
      <c r="CA48" s="103">
        <f t="shared" ca="1" si="60"/>
        <v>0.81068865489952635</v>
      </c>
      <c r="CB48" s="103">
        <f t="shared" ca="1" si="60"/>
        <v>0.81450059139347841</v>
      </c>
      <c r="CC48" s="103">
        <f t="shared" ca="1" si="60"/>
        <v>0.8165642212576486</v>
      </c>
      <c r="CD48" s="103">
        <f t="shared" ca="1" si="60"/>
        <v>0.82585259646006193</v>
      </c>
      <c r="CE48" s="103">
        <f t="shared" ca="1" si="60"/>
        <v>0.82585259646006193</v>
      </c>
      <c r="CF48" s="103">
        <f t="shared" ca="1" si="60"/>
        <v>0.81972096369671987</v>
      </c>
      <c r="CG48" s="103">
        <f t="shared" ca="1" si="60"/>
        <v>0.81295949576643267</v>
      </c>
      <c r="CH48" s="103">
        <f t="shared" ca="1" si="60"/>
        <v>0.80074475801369327</v>
      </c>
      <c r="CI48" s="103" t="str">
        <f t="shared" ca="1" si="60"/>
        <v/>
      </c>
      <c r="CJ48" s="103" t="str">
        <f t="shared" ca="1" si="60"/>
        <v/>
      </c>
      <c r="CK48" s="103" t="str">
        <f t="shared" ca="1" si="60"/>
        <v/>
      </c>
      <c r="CL48" s="103">
        <f t="shared" ca="1" si="60"/>
        <v>0.80385310333582416</v>
      </c>
      <c r="CM48" s="103">
        <f t="shared" ca="1" si="60"/>
        <v>0.81068865489952635</v>
      </c>
      <c r="CN48" s="103">
        <f t="shared" ca="1" si="60"/>
        <v>0.81450059139347852</v>
      </c>
      <c r="CO48" s="103">
        <f t="shared" ca="1" si="60"/>
        <v>0.8165642212576486</v>
      </c>
      <c r="CP48" s="103">
        <f t="shared" ca="1" si="60"/>
        <v>0.82585259646006193</v>
      </c>
      <c r="CQ48" s="103">
        <f t="shared" ca="1" si="60"/>
        <v>0.82585259646006182</v>
      </c>
      <c r="CR48" s="103">
        <f t="shared" ca="1" si="60"/>
        <v>0.81972096369671998</v>
      </c>
      <c r="CS48" s="103">
        <f t="shared" ca="1" si="60"/>
        <v>0.81295949576643267</v>
      </c>
      <c r="CT48" s="103">
        <f t="shared" ca="1" si="60"/>
        <v>0.80074475801369327</v>
      </c>
      <c r="CU48" s="103" t="str">
        <f t="shared" ca="1" si="60"/>
        <v/>
      </c>
      <c r="CV48" s="103" t="str">
        <f t="shared" ca="1" si="60"/>
        <v/>
      </c>
      <c r="CW48" s="103" t="str">
        <f t="shared" ca="1" si="60"/>
        <v/>
      </c>
      <c r="CX48" s="103">
        <f t="shared" ca="1" si="60"/>
        <v>0.80385310333582394</v>
      </c>
      <c r="CY48" s="103">
        <f t="shared" ca="1" si="60"/>
        <v>0.81068865489952624</v>
      </c>
      <c r="CZ48" s="103">
        <f t="shared" ca="1" si="60"/>
        <v>0.81450059139347852</v>
      </c>
      <c r="DA48" s="103">
        <f t="shared" ca="1" si="60"/>
        <v>0.8165642212576486</v>
      </c>
      <c r="DB48" s="103">
        <f t="shared" ca="1" si="60"/>
        <v>0.82585259646006215</v>
      </c>
      <c r="DC48" s="103">
        <f t="shared" ca="1" si="60"/>
        <v>0.82585259646006193</v>
      </c>
      <c r="DD48" s="103">
        <f t="shared" ca="1" si="60"/>
        <v>0.8197209636967201</v>
      </c>
      <c r="DE48" s="103">
        <f t="shared" ca="1" si="60"/>
        <v>0.81295949576643267</v>
      </c>
      <c r="DF48" s="103">
        <f t="shared" ca="1" si="60"/>
        <v>0.80074475801369327</v>
      </c>
      <c r="DG48" s="103" t="str">
        <f t="shared" ca="1" si="60"/>
        <v/>
      </c>
      <c r="DH48" s="103" t="str">
        <f t="shared" ca="1" si="60"/>
        <v/>
      </c>
      <c r="DI48" s="103" t="str">
        <f t="shared" ca="1" si="60"/>
        <v/>
      </c>
      <c r="DJ48" s="103">
        <f t="shared" ca="1" si="60"/>
        <v>0.80385310333582394</v>
      </c>
      <c r="DK48" s="103">
        <f t="shared" ca="1" si="60"/>
        <v>0.81068865489952657</v>
      </c>
      <c r="DL48" s="103">
        <f t="shared" ca="1" si="60"/>
        <v>0.81450059139347852</v>
      </c>
      <c r="DM48" s="103">
        <f t="shared" ca="1" si="60"/>
        <v>0.81656422125764871</v>
      </c>
      <c r="DN48" s="103">
        <f t="shared" ca="1" si="60"/>
        <v>0.82585259646006193</v>
      </c>
      <c r="DO48" s="103">
        <f t="shared" ca="1" si="60"/>
        <v>0.82585259646006182</v>
      </c>
      <c r="DP48" s="103">
        <f t="shared" ca="1" si="60"/>
        <v>0.8197209636967201</v>
      </c>
      <c r="DQ48" s="103">
        <f t="shared" ca="1" si="60"/>
        <v>0.81295949576643267</v>
      </c>
      <c r="DR48" s="103">
        <f t="shared" ca="1" si="60"/>
        <v>0.80074475801369316</v>
      </c>
      <c r="DS48" s="103" t="str">
        <f t="shared" ca="1" si="60"/>
        <v/>
      </c>
    </row>
    <row r="49" spans="1:123" ht="14.25" customHeight="1" x14ac:dyDescent="0.15">
      <c r="A49" s="575"/>
      <c r="B49" s="576"/>
      <c r="C49" s="102"/>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c r="BA49" s="577"/>
      <c r="BB49" s="577"/>
      <c r="BC49" s="577"/>
      <c r="BD49" s="577"/>
      <c r="BE49" s="577"/>
      <c r="BF49" s="577"/>
      <c r="BG49" s="577"/>
      <c r="BH49" s="577"/>
      <c r="BI49" s="577"/>
      <c r="BJ49" s="577"/>
      <c r="BK49" s="577"/>
      <c r="BL49" s="577"/>
      <c r="BM49" s="577"/>
      <c r="BN49" s="577"/>
      <c r="BO49" s="577"/>
      <c r="BP49" s="577"/>
      <c r="BQ49" s="577"/>
      <c r="BR49" s="577"/>
      <c r="BS49" s="577"/>
      <c r="BT49" s="577"/>
      <c r="BU49" s="577"/>
      <c r="BV49" s="577"/>
      <c r="BW49" s="577"/>
      <c r="BX49" s="577"/>
      <c r="BY49" s="577"/>
      <c r="BZ49" s="577"/>
      <c r="CA49" s="577"/>
      <c r="CB49" s="577"/>
      <c r="CC49" s="577"/>
      <c r="CD49" s="577"/>
      <c r="CE49" s="577"/>
      <c r="CF49" s="577"/>
      <c r="CG49" s="577"/>
      <c r="CH49" s="577"/>
      <c r="CI49" s="577"/>
      <c r="CJ49" s="577"/>
      <c r="CK49" s="577"/>
      <c r="CL49" s="577"/>
      <c r="CM49" s="577"/>
      <c r="CN49" s="577"/>
      <c r="CO49" s="577"/>
      <c r="CP49" s="577"/>
      <c r="CQ49" s="577"/>
      <c r="CR49" s="577"/>
      <c r="CS49" s="577"/>
      <c r="CT49" s="577"/>
      <c r="CU49" s="577"/>
      <c r="CV49" s="577"/>
      <c r="CW49" s="577"/>
      <c r="CX49" s="577"/>
      <c r="CY49" s="577"/>
      <c r="CZ49" s="577"/>
      <c r="DA49" s="577"/>
      <c r="DB49" s="577"/>
      <c r="DC49" s="577"/>
      <c r="DD49" s="577"/>
      <c r="DE49" s="577"/>
      <c r="DF49" s="577"/>
      <c r="DG49" s="577"/>
      <c r="DH49" s="577"/>
      <c r="DI49" s="577"/>
      <c r="DJ49" s="577"/>
      <c r="DK49" s="577"/>
      <c r="DL49" s="577"/>
      <c r="DM49" s="577"/>
      <c r="DN49" s="577"/>
      <c r="DO49" s="577"/>
      <c r="DP49" s="577"/>
      <c r="DQ49" s="577"/>
      <c r="DR49" s="577"/>
      <c r="DS49" s="577"/>
    </row>
    <row r="50" spans="1:123" ht="14.25" customHeight="1" x14ac:dyDescent="0.15">
      <c r="A50" s="104" t="s">
        <v>62</v>
      </c>
      <c r="B50" s="2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86"/>
      <c r="BB50" s="86"/>
      <c r="BC50" s="86"/>
      <c r="BD50" s="86"/>
      <c r="BE50" s="86"/>
      <c r="BF50" s="86"/>
      <c r="BG50" s="86"/>
      <c r="BH50" s="86"/>
      <c r="BI50" s="86"/>
      <c r="BJ50" s="86"/>
      <c r="BK50" s="86"/>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row>
    <row r="51" spans="1:123" ht="14.25" customHeight="1" x14ac:dyDescent="0.15">
      <c r="A51" s="105" t="str">
        <f>+Ops!A215</f>
        <v>Undistributed Payroll</v>
      </c>
      <c r="B51" s="23" t="str">
        <f t="shared" ref="B51:B73" si="61">"["&amp;currency&amp;"]"</f>
        <v>[EUR]</v>
      </c>
      <c r="C51" s="86"/>
      <c r="D51" s="564">
        <f>-Ops!E215</f>
        <v>0</v>
      </c>
      <c r="E51" s="565">
        <f>-Ops!F215</f>
        <v>0</v>
      </c>
      <c r="F51" s="565">
        <f>-Ops!G215</f>
        <v>0</v>
      </c>
      <c r="G51" s="565">
        <f>-Ops!H215</f>
        <v>-6930.1665271514494</v>
      </c>
      <c r="H51" s="565">
        <f>-Ops!I215</f>
        <v>-6946.1330338625176</v>
      </c>
      <c r="I51" s="565">
        <f>-Ops!J215</f>
        <v>-6962.1363260296848</v>
      </c>
      <c r="J51" s="565">
        <f>-Ops!K215</f>
        <v>-6978.1764884034756</v>
      </c>
      <c r="K51" s="565">
        <f>-Ops!L215</f>
        <v>-6994.253605929669</v>
      </c>
      <c r="L51" s="565">
        <f>-Ops!M215</f>
        <v>-7010.3677637497531</v>
      </c>
      <c r="M51" s="565">
        <f>-Ops!N215</f>
        <v>-7026.5190472013746</v>
      </c>
      <c r="N51" s="565">
        <f>-Ops!O215</f>
        <v>-7042.7075418187906</v>
      </c>
      <c r="O51" s="565">
        <f>-Ops!P215</f>
        <v>-7058.9333333333216</v>
      </c>
      <c r="P51" s="565">
        <f>-Ops!Q215</f>
        <v>-7075.1965076738043</v>
      </c>
      <c r="Q51" s="565">
        <f>-Ops!R215</f>
        <v>-7091.4971509670504</v>
      </c>
      <c r="R51" s="565">
        <f>-Ops!S215</f>
        <v>-7107.8353495383017</v>
      </c>
      <c r="S51" s="565">
        <f>-Ops!T215</f>
        <v>-7124.2111899116799</v>
      </c>
      <c r="T51" s="565">
        <f>-Ops!U215</f>
        <v>-7140.6247588106562</v>
      </c>
      <c r="U51" s="565">
        <f>-Ops!V215</f>
        <v>-7157.0761431585061</v>
      </c>
      <c r="V51" s="565">
        <f>-Ops!W215</f>
        <v>-7173.5654300787628</v>
      </c>
      <c r="W51" s="565">
        <f>-Ops!X215</f>
        <v>-7190.0927068956898</v>
      </c>
      <c r="X51" s="565">
        <f>-Ops!Y215</f>
        <v>-7206.6580611347372</v>
      </c>
      <c r="Y51" s="565">
        <f>-Ops!Z215</f>
        <v>-7223.2615805230034</v>
      </c>
      <c r="Z51" s="565">
        <f>-Ops!AA215</f>
        <v>-7239.9033529897069</v>
      </c>
      <c r="AA51" s="565">
        <f>-Ops!AB215</f>
        <v>-7256.5834666666433</v>
      </c>
      <c r="AB51" s="565">
        <f>-Ops!AC215</f>
        <v>-7273.3020098886609</v>
      </c>
      <c r="AC51" s="565">
        <f>-Ops!AD215</f>
        <v>-7290.0590711941177</v>
      </c>
      <c r="AD51" s="565">
        <f>-Ops!AE215</f>
        <v>-7306.854739325363</v>
      </c>
      <c r="AE51" s="565">
        <f>-Ops!AF215</f>
        <v>-7323.689103229196</v>
      </c>
      <c r="AF51" s="565">
        <f>-Ops!AG215</f>
        <v>-7340.5622520573443</v>
      </c>
      <c r="AG51" s="565">
        <f>-Ops!AH215</f>
        <v>-7357.4742751669328</v>
      </c>
      <c r="AH51" s="565">
        <f>-Ops!AI215</f>
        <v>-7374.4252621209571</v>
      </c>
      <c r="AI51" s="565">
        <f>-Ops!AJ215</f>
        <v>-7391.4153026887579</v>
      </c>
      <c r="AJ51" s="565">
        <f>-Ops!AK215</f>
        <v>-7408.444486846498</v>
      </c>
      <c r="AK51" s="565">
        <f>-Ops!AL215</f>
        <v>-7425.5129047776354</v>
      </c>
      <c r="AL51" s="565">
        <f>-Ops!AM215</f>
        <v>-7442.6206468734063</v>
      </c>
      <c r="AM51" s="565">
        <f>-Ops!AN215</f>
        <v>-7459.767803733298</v>
      </c>
      <c r="AN51" s="565">
        <f>-Ops!AO215</f>
        <v>-7476.9544661655309</v>
      </c>
      <c r="AO51" s="565">
        <f>-Ops!AP215</f>
        <v>-7494.1807251875416</v>
      </c>
      <c r="AP51" s="565">
        <f>-Ops!AQ215</f>
        <v>-7511.4466720264609</v>
      </c>
      <c r="AQ51" s="565">
        <f>-Ops!AR215</f>
        <v>-7528.7523981196027</v>
      </c>
      <c r="AR51" s="565">
        <f>-Ops!AS215</f>
        <v>-7546.0979951149402</v>
      </c>
      <c r="AS51" s="565">
        <f>-Ops!AT215</f>
        <v>-7563.4835548715964</v>
      </c>
      <c r="AT51" s="565">
        <f>-Ops!AU215</f>
        <v>-7580.9091694603321</v>
      </c>
      <c r="AU51" s="565">
        <f>-Ops!AV215</f>
        <v>-7598.3749311640331</v>
      </c>
      <c r="AV51" s="565">
        <f>-Ops!AW215</f>
        <v>-7615.8809324781887</v>
      </c>
      <c r="AW51" s="565">
        <f>-Ops!AX215</f>
        <v>-7633.4272661113991</v>
      </c>
      <c r="AX51" s="565">
        <f>-Ops!AY215</f>
        <v>-7651.0140249858514</v>
      </c>
      <c r="AY51" s="565">
        <f>-Ops!AZ215</f>
        <v>-7668.6413022378201</v>
      </c>
      <c r="AZ51" s="565">
        <f>-Ops!BA215</f>
        <v>-7686.3091912181553</v>
      </c>
      <c r="BA51" s="565">
        <f>-Ops!BB215</f>
        <v>-7704.0177854927806</v>
      </c>
      <c r="BB51" s="565">
        <f>-Ops!BC215</f>
        <v>-7721.7671788431908</v>
      </c>
      <c r="BC51" s="565">
        <f>-Ops!BD215</f>
        <v>-7739.5574652669393</v>
      </c>
      <c r="BD51" s="565">
        <f>-Ops!BE215</f>
        <v>-7757.3887389781448</v>
      </c>
      <c r="BE51" s="565">
        <f>-Ops!BF215</f>
        <v>-7775.2610944079879</v>
      </c>
      <c r="BF51" s="565">
        <f>-Ops!BG215</f>
        <v>-7793.1746262052102</v>
      </c>
      <c r="BG51" s="565">
        <f>-Ops!BH215</f>
        <v>-7811.1294292366129</v>
      </c>
      <c r="BH51" s="565">
        <f>-Ops!BI215</f>
        <v>-7829.1255985875669</v>
      </c>
      <c r="BI51" s="565">
        <f>-Ops!BJ215</f>
        <v>-7847.1632295625059</v>
      </c>
      <c r="BJ51" s="565">
        <f>-Ops!BK215</f>
        <v>-7865.2424176854438</v>
      </c>
      <c r="BK51" s="565">
        <f>-Ops!BL215</f>
        <v>-7883.3632587004668</v>
      </c>
      <c r="BL51" s="565">
        <f>-Ops!BM215</f>
        <v>-7901.5258485722516</v>
      </c>
      <c r="BM51" s="565">
        <f>-Ops!BN215</f>
        <v>-7919.7302834865677</v>
      </c>
      <c r="BN51" s="565">
        <f>-Ops!BO215</f>
        <v>-7937.9766598507886</v>
      </c>
      <c r="BO51" s="565">
        <f>-Ops!BP215</f>
        <v>-7956.2650742944043</v>
      </c>
      <c r="BP51" s="565">
        <f>-Ops!BQ215</f>
        <v>-7974.5956236695238</v>
      </c>
      <c r="BQ51" s="565">
        <f>-Ops!BR215</f>
        <v>-7992.9684050514015</v>
      </c>
      <c r="BR51" s="565">
        <f>-Ops!BS215</f>
        <v>-8011.3835157389458</v>
      </c>
      <c r="BS51" s="565">
        <f>-Ops!BT215</f>
        <v>-8029.841053255228</v>
      </c>
      <c r="BT51" s="565">
        <f>-Ops!BU215</f>
        <v>-8048.3411153480065</v>
      </c>
      <c r="BU51" s="565">
        <f>-Ops!BV215</f>
        <v>-8066.8837999902444</v>
      </c>
      <c r="BV51" s="565">
        <f>-Ops!BW215</f>
        <v>-8085.4692053806248</v>
      </c>
      <c r="BW51" s="565">
        <f>-Ops!BX215</f>
        <v>-8104.0974299440677</v>
      </c>
      <c r="BX51" s="565">
        <f>-Ops!BY215</f>
        <v>-8122.7685723322638</v>
      </c>
      <c r="BY51" s="565">
        <f>-Ops!BZ215</f>
        <v>-8141.4827314241802</v>
      </c>
      <c r="BZ51" s="565">
        <f>-Ops!CA215</f>
        <v>-8160.2400063266005</v>
      </c>
      <c r="CA51" s="565">
        <f>-Ops!CB215</f>
        <v>-8179.040496374635</v>
      </c>
      <c r="CB51" s="565">
        <f>-Ops!CC215</f>
        <v>-8197.8843011322588</v>
      </c>
      <c r="CC51" s="565">
        <f>-Ops!CD215</f>
        <v>-8216.7715203928292</v>
      </c>
      <c r="CD51" s="565">
        <f>-Ops!CE215</f>
        <v>-8235.702254179625</v>
      </c>
      <c r="CE51" s="565">
        <f>-Ops!CF215</f>
        <v>-8254.6766027463636</v>
      </c>
      <c r="CF51" s="565">
        <f>-Ops!CG215</f>
        <v>-8273.6946665777396</v>
      </c>
      <c r="CG51" s="565">
        <f>-Ops!CH215</f>
        <v>-8292.7565463899609</v>
      </c>
      <c r="CH51" s="565">
        <f>-Ops!CI215</f>
        <v>-8311.8623431312699</v>
      </c>
      <c r="CI51" s="565">
        <f>-Ops!CJ215</f>
        <v>-8331.0121579824918</v>
      </c>
      <c r="CJ51" s="565">
        <f>-Ops!CK215</f>
        <v>-8350.2060923575555</v>
      </c>
      <c r="CK51" s="565">
        <f>-Ops!CL215</f>
        <v>-8369.4442479040463</v>
      </c>
      <c r="CL51" s="565">
        <f>-Ops!CM215</f>
        <v>-8388.7267265037335</v>
      </c>
      <c r="CM51" s="565">
        <f>-Ops!CN215</f>
        <v>-8408.0536302731125</v>
      </c>
      <c r="CN51" s="565">
        <f>-Ops!CO215</f>
        <v>-8427.4250615639485</v>
      </c>
      <c r="CO51" s="565">
        <f>-Ops!CP215</f>
        <v>-8446.8411229638168</v>
      </c>
      <c r="CP51" s="565">
        <f>-Ops!CQ215</f>
        <v>-8466.3019172966415</v>
      </c>
      <c r="CQ51" s="565">
        <f>-Ops!CR215</f>
        <v>-8485.807547623248</v>
      </c>
      <c r="CR51" s="565">
        <f>-Ops!CS215</f>
        <v>-8505.3581172419035</v>
      </c>
      <c r="CS51" s="565">
        <f>-Ops!CT215</f>
        <v>-8524.9537296888666</v>
      </c>
      <c r="CT51" s="565">
        <f>-Ops!CU215</f>
        <v>-8544.5944887389342</v>
      </c>
      <c r="CU51" s="565">
        <f>-Ops!CV215</f>
        <v>-8564.2804984059876</v>
      </c>
      <c r="CV51" s="565">
        <f>-Ops!CW215</f>
        <v>-8584.0118629435547</v>
      </c>
      <c r="CW51" s="565">
        <f>-Ops!CX215</f>
        <v>-8603.7886868453479</v>
      </c>
      <c r="CX51" s="565">
        <f>-Ops!CY215</f>
        <v>-8623.6110748458268</v>
      </c>
      <c r="CY51" s="565">
        <f>-Ops!CZ215</f>
        <v>-8643.479131920747</v>
      </c>
      <c r="CZ51" s="565">
        <f>-Ops!DA215</f>
        <v>-8663.392963287728</v>
      </c>
      <c r="DA51" s="565">
        <f>-Ops!DB215</f>
        <v>-8683.3526744067913</v>
      </c>
      <c r="DB51" s="565">
        <f>-Ops!DC215</f>
        <v>-8703.3583709809354</v>
      </c>
      <c r="DC51" s="565">
        <f>-Ops!DD215</f>
        <v>-8723.4101589566872</v>
      </c>
      <c r="DD51" s="565">
        <f>-Ops!DE215</f>
        <v>-8743.5081445246651</v>
      </c>
      <c r="DE51" s="565">
        <f>-Ops!DF215</f>
        <v>-8763.6524341201439</v>
      </c>
      <c r="DF51" s="565">
        <f>-Ops!DG215</f>
        <v>-8783.8431344236105</v>
      </c>
      <c r="DG51" s="565">
        <f>-Ops!DH215</f>
        <v>-8804.0803523613431</v>
      </c>
      <c r="DH51" s="565">
        <f>-Ops!DI215</f>
        <v>-8824.3641951059617</v>
      </c>
      <c r="DI51" s="565">
        <f>-Ops!DJ215</f>
        <v>-8844.6947700770033</v>
      </c>
      <c r="DJ51" s="565">
        <f>-Ops!DK215</f>
        <v>-8865.0721849414949</v>
      </c>
      <c r="DK51" s="565">
        <f>-Ops!DL215</f>
        <v>-8885.4965476145153</v>
      </c>
      <c r="DL51" s="565">
        <f>-Ops!DM215</f>
        <v>-8905.96796625977</v>
      </c>
      <c r="DM51" s="565">
        <f>-Ops!DN215</f>
        <v>-8926.4865492901681</v>
      </c>
      <c r="DN51" s="565">
        <f>-Ops!DO215</f>
        <v>-8947.0524053683876</v>
      </c>
      <c r="DO51" s="565">
        <f>-Ops!DP215</f>
        <v>-8967.6656434074612</v>
      </c>
      <c r="DP51" s="565">
        <f>-Ops!DQ215</f>
        <v>-8988.3263725713441</v>
      </c>
      <c r="DQ51" s="565">
        <f>-Ops!DR215</f>
        <v>-9009.0347022754941</v>
      </c>
      <c r="DR51" s="565">
        <f>-Ops!DS215</f>
        <v>-9029.7907421874606</v>
      </c>
      <c r="DS51" s="566">
        <f>-Ops!DT215</f>
        <v>-9050.5946022274475</v>
      </c>
    </row>
    <row r="52" spans="1:123" ht="14.25" customHeight="1" x14ac:dyDescent="0.15">
      <c r="A52" s="18" t="str">
        <f>+Ops!A216</f>
        <v>Payroll Taxes</v>
      </c>
      <c r="B52" s="23" t="str">
        <f t="shared" si="61"/>
        <v>[EUR]</v>
      </c>
      <c r="C52" s="86"/>
      <c r="D52" s="567">
        <f>-Ops!E216</f>
        <v>0</v>
      </c>
      <c r="E52" s="568">
        <f>-Ops!F216</f>
        <v>0</v>
      </c>
      <c r="F52" s="568">
        <f>-Ops!G216</f>
        <v>0</v>
      </c>
      <c r="G52" s="568">
        <f>-Ops!H216</f>
        <v>-1663.2399665163477</v>
      </c>
      <c r="H52" s="568">
        <f>-Ops!I216</f>
        <v>-1667.0719281270042</v>
      </c>
      <c r="I52" s="568">
        <f>-Ops!J216</f>
        <v>-1670.9127182471243</v>
      </c>
      <c r="J52" s="568">
        <f>-Ops!K216</f>
        <v>-1674.7623572168341</v>
      </c>
      <c r="K52" s="568">
        <f>-Ops!L216</f>
        <v>-1678.6208654231204</v>
      </c>
      <c r="L52" s="568">
        <f>-Ops!M216</f>
        <v>-1682.4882632999406</v>
      </c>
      <c r="M52" s="568">
        <f>-Ops!N216</f>
        <v>-1686.3645713283299</v>
      </c>
      <c r="N52" s="568">
        <f>-Ops!O216</f>
        <v>-1690.2498100365096</v>
      </c>
      <c r="O52" s="568">
        <f>-Ops!P216</f>
        <v>-1694.143999999997</v>
      </c>
      <c r="P52" s="568">
        <f>-Ops!Q216</f>
        <v>-1698.047161841713</v>
      </c>
      <c r="Q52" s="568">
        <f>-Ops!R216</f>
        <v>-1701.9593162320921</v>
      </c>
      <c r="R52" s="568">
        <f>-Ops!S216</f>
        <v>-1705.8804838891924</v>
      </c>
      <c r="S52" s="568">
        <f>-Ops!T216</f>
        <v>-1709.810685578803</v>
      </c>
      <c r="T52" s="568">
        <f>-Ops!U216</f>
        <v>-1713.7499421145574</v>
      </c>
      <c r="U52" s="568">
        <f>-Ops!V216</f>
        <v>-1717.6982743580413</v>
      </c>
      <c r="V52" s="568">
        <f>-Ops!W216</f>
        <v>-1721.655703218903</v>
      </c>
      <c r="W52" s="568">
        <f>-Ops!X216</f>
        <v>-1725.6222496549656</v>
      </c>
      <c r="X52" s="568">
        <f>-Ops!Y216</f>
        <v>-1729.5979346723368</v>
      </c>
      <c r="Y52" s="568">
        <f>-Ops!Z216</f>
        <v>-1733.5827793255207</v>
      </c>
      <c r="Z52" s="568">
        <f>-Ops!AA216</f>
        <v>-1737.5768047175295</v>
      </c>
      <c r="AA52" s="568">
        <f>-Ops!AB216</f>
        <v>-1741.5800319999944</v>
      </c>
      <c r="AB52" s="568">
        <f>-Ops!AC216</f>
        <v>-1745.5924823732785</v>
      </c>
      <c r="AC52" s="568">
        <f>-Ops!AD216</f>
        <v>-1749.6141770865881</v>
      </c>
      <c r="AD52" s="568">
        <f>-Ops!AE216</f>
        <v>-1753.645137438087</v>
      </c>
      <c r="AE52" s="568">
        <f>-Ops!AF216</f>
        <v>-1757.6853847750069</v>
      </c>
      <c r="AF52" s="568">
        <f>-Ops!AG216</f>
        <v>-1761.7349404937625</v>
      </c>
      <c r="AG52" s="568">
        <f>-Ops!AH216</f>
        <v>-1765.7938260400638</v>
      </c>
      <c r="AH52" s="568">
        <f>-Ops!AI216</f>
        <v>-1769.8620629090296</v>
      </c>
      <c r="AI52" s="568">
        <f>-Ops!AJ216</f>
        <v>-1773.9396726453019</v>
      </c>
      <c r="AJ52" s="568">
        <f>-Ops!AK216</f>
        <v>-1778.0266768431595</v>
      </c>
      <c r="AK52" s="568">
        <f>-Ops!AL216</f>
        <v>-1782.1230971466325</v>
      </c>
      <c r="AL52" s="568">
        <f>-Ops!AM216</f>
        <v>-1786.2289552496175</v>
      </c>
      <c r="AM52" s="568">
        <f>-Ops!AN216</f>
        <v>-1790.3442728959915</v>
      </c>
      <c r="AN52" s="568">
        <f>-Ops!AO216</f>
        <v>-1794.4690718797274</v>
      </c>
      <c r="AO52" s="568">
        <f>-Ops!AP216</f>
        <v>-1798.60337404501</v>
      </c>
      <c r="AP52" s="568">
        <f>-Ops!AQ216</f>
        <v>-1802.7472012863504</v>
      </c>
      <c r="AQ52" s="568">
        <f>-Ops!AR216</f>
        <v>-1806.9005755487046</v>
      </c>
      <c r="AR52" s="568">
        <f>-Ops!AS216</f>
        <v>-1811.0635188275855</v>
      </c>
      <c r="AS52" s="568">
        <f>-Ops!AT216</f>
        <v>-1815.2360531691832</v>
      </c>
      <c r="AT52" s="568">
        <f>-Ops!AU216</f>
        <v>-1819.4182006704796</v>
      </c>
      <c r="AU52" s="568">
        <f>-Ops!AV216</f>
        <v>-1823.6099834793679</v>
      </c>
      <c r="AV52" s="568">
        <f>-Ops!AW216</f>
        <v>-1827.8114237947652</v>
      </c>
      <c r="AW52" s="568">
        <f>-Ops!AX216</f>
        <v>-1832.0225438667358</v>
      </c>
      <c r="AX52" s="568">
        <f>-Ops!AY216</f>
        <v>-1836.2433659966043</v>
      </c>
      <c r="AY52" s="568">
        <f>-Ops!AZ216</f>
        <v>-1840.4739125370768</v>
      </c>
      <c r="AZ52" s="568">
        <f>-Ops!BA216</f>
        <v>-1844.7142058923573</v>
      </c>
      <c r="BA52" s="568">
        <f>-Ops!BB216</f>
        <v>-1848.9642685182673</v>
      </c>
      <c r="BB52" s="568">
        <f>-Ops!BC216</f>
        <v>-1853.2241229223657</v>
      </c>
      <c r="BC52" s="568">
        <f>-Ops!BD216</f>
        <v>-1857.4937916640654</v>
      </c>
      <c r="BD52" s="568">
        <f>-Ops!BE216</f>
        <v>-1861.7732973547547</v>
      </c>
      <c r="BE52" s="568">
        <f>-Ops!BF216</f>
        <v>-1866.0626626579169</v>
      </c>
      <c r="BF52" s="568">
        <f>-Ops!BG216</f>
        <v>-1870.3619102892503</v>
      </c>
      <c r="BG52" s="568">
        <f>-Ops!BH216</f>
        <v>-1874.671063016787</v>
      </c>
      <c r="BH52" s="568">
        <f>-Ops!BI216</f>
        <v>-1878.990143661016</v>
      </c>
      <c r="BI52" s="568">
        <f>-Ops!BJ216</f>
        <v>-1883.3191750950014</v>
      </c>
      <c r="BJ52" s="568">
        <f>-Ops!BK216</f>
        <v>-1887.6581802445064</v>
      </c>
      <c r="BK52" s="568">
        <f>-Ops!BL216</f>
        <v>-1892.0071820881119</v>
      </c>
      <c r="BL52" s="568">
        <f>-Ops!BM216</f>
        <v>-1896.3662036573403</v>
      </c>
      <c r="BM52" s="568">
        <f>-Ops!BN216</f>
        <v>-1900.7352680367762</v>
      </c>
      <c r="BN52" s="568">
        <f>-Ops!BO216</f>
        <v>-1905.1143983641891</v>
      </c>
      <c r="BO52" s="568">
        <f>-Ops!BP216</f>
        <v>-1909.503617830657</v>
      </c>
      <c r="BP52" s="568">
        <f>-Ops!BQ216</f>
        <v>-1913.9029496806857</v>
      </c>
      <c r="BQ52" s="568">
        <f>-Ops!BR216</f>
        <v>-1918.3124172123362</v>
      </c>
      <c r="BR52" s="568">
        <f>-Ops!BS216</f>
        <v>-1922.7320437773469</v>
      </c>
      <c r="BS52" s="568">
        <f>-Ops!BT216</f>
        <v>-1927.1618527812545</v>
      </c>
      <c r="BT52" s="568">
        <f>-Ops!BU216</f>
        <v>-1931.6018676835215</v>
      </c>
      <c r="BU52" s="568">
        <f>-Ops!BV216</f>
        <v>-1936.0521119976586</v>
      </c>
      <c r="BV52" s="568">
        <f>-Ops!BW216</f>
        <v>-1940.5126092913499</v>
      </c>
      <c r="BW52" s="568">
        <f>-Ops!BX216</f>
        <v>-1944.9833831865762</v>
      </c>
      <c r="BX52" s="568">
        <f>-Ops!BY216</f>
        <v>-1949.4644573597432</v>
      </c>
      <c r="BY52" s="568">
        <f>-Ops!BZ216</f>
        <v>-1953.9558555418032</v>
      </c>
      <c r="BZ52" s="568">
        <f>-Ops!CA216</f>
        <v>-1958.4576015183841</v>
      </c>
      <c r="CA52" s="568">
        <f>-Ops!CB216</f>
        <v>-1962.9697191299124</v>
      </c>
      <c r="CB52" s="568">
        <f>-Ops!CC216</f>
        <v>-1967.4922322717421</v>
      </c>
      <c r="CC52" s="568">
        <f>-Ops!CD216</f>
        <v>-1972.025164894279</v>
      </c>
      <c r="CD52" s="568">
        <f>-Ops!CE216</f>
        <v>-1976.5685410031099</v>
      </c>
      <c r="CE52" s="568">
        <f>-Ops!CF216</f>
        <v>-1981.1223846591272</v>
      </c>
      <c r="CF52" s="568">
        <f>-Ops!CG216</f>
        <v>-1985.6867199786575</v>
      </c>
      <c r="CG52" s="568">
        <f>-Ops!CH216</f>
        <v>-1990.2615711335905</v>
      </c>
      <c r="CH52" s="568">
        <f>-Ops!CI216</f>
        <v>-1994.8469623515048</v>
      </c>
      <c r="CI52" s="568">
        <f>-Ops!CJ216</f>
        <v>-1999.442917915798</v>
      </c>
      <c r="CJ52" s="568">
        <f>-Ops!CK216</f>
        <v>-2004.0494621658133</v>
      </c>
      <c r="CK52" s="568">
        <f>-Ops!CL216</f>
        <v>-2008.666619496971</v>
      </c>
      <c r="CL52" s="568">
        <f>-Ops!CM216</f>
        <v>-2013.2944143608959</v>
      </c>
      <c r="CM52" s="568">
        <f>-Ops!CN216</f>
        <v>-2017.932871265547</v>
      </c>
      <c r="CN52" s="568">
        <f>-Ops!CO216</f>
        <v>-2022.5820147753475</v>
      </c>
      <c r="CO52" s="568">
        <f>-Ops!CP216</f>
        <v>-2027.2418695113161</v>
      </c>
      <c r="CP52" s="568">
        <f>-Ops!CQ216</f>
        <v>-2031.912460151194</v>
      </c>
      <c r="CQ52" s="568">
        <f>-Ops!CR216</f>
        <v>-2036.5938114295795</v>
      </c>
      <c r="CR52" s="568">
        <f>-Ops!CS216</f>
        <v>-2041.2859481380567</v>
      </c>
      <c r="CS52" s="568">
        <f>-Ops!CT216</f>
        <v>-2045.9888951253279</v>
      </c>
      <c r="CT52" s="568">
        <f>-Ops!CU216</f>
        <v>-2050.7026772973441</v>
      </c>
      <c r="CU52" s="568">
        <f>-Ops!CV216</f>
        <v>-2055.4273196174368</v>
      </c>
      <c r="CV52" s="568">
        <f>-Ops!CW216</f>
        <v>-2060.1628471064532</v>
      </c>
      <c r="CW52" s="568">
        <f>-Ops!CX216</f>
        <v>-2064.9092848428836</v>
      </c>
      <c r="CX52" s="568">
        <f>-Ops!CY216</f>
        <v>-2069.6666579629982</v>
      </c>
      <c r="CY52" s="568">
        <f>-Ops!CZ216</f>
        <v>-2074.434991660979</v>
      </c>
      <c r="CZ52" s="568">
        <f>-Ops!DA216</f>
        <v>-2079.2143111890546</v>
      </c>
      <c r="DA52" s="568">
        <f>-Ops!DB216</f>
        <v>-2084.0046418576298</v>
      </c>
      <c r="DB52" s="568">
        <f>-Ops!DC216</f>
        <v>-2088.8060090354243</v>
      </c>
      <c r="DC52" s="568">
        <f>-Ops!DD216</f>
        <v>-2093.618438149605</v>
      </c>
      <c r="DD52" s="568">
        <f>-Ops!DE216</f>
        <v>-2098.4419546859194</v>
      </c>
      <c r="DE52" s="568">
        <f>-Ops!DF216</f>
        <v>-2103.2765841888345</v>
      </c>
      <c r="DF52" s="568">
        <f>-Ops!DG216</f>
        <v>-2108.1223522616665</v>
      </c>
      <c r="DG52" s="568">
        <f>-Ops!DH216</f>
        <v>-2112.9792845667221</v>
      </c>
      <c r="DH52" s="568">
        <f>-Ops!DI216</f>
        <v>-2117.8474068254309</v>
      </c>
      <c r="DI52" s="568">
        <f>-Ops!DJ216</f>
        <v>-2122.7267448184807</v>
      </c>
      <c r="DJ52" s="568">
        <f>-Ops!DK216</f>
        <v>-2127.6173243859589</v>
      </c>
      <c r="DK52" s="568">
        <f>-Ops!DL216</f>
        <v>-2132.5191714274838</v>
      </c>
      <c r="DL52" s="568">
        <f>-Ops!DM216</f>
        <v>-2137.4323119023447</v>
      </c>
      <c r="DM52" s="568">
        <f>-Ops!DN216</f>
        <v>-2142.3567718296404</v>
      </c>
      <c r="DN52" s="568">
        <f>-Ops!DO216</f>
        <v>-2147.2925772884128</v>
      </c>
      <c r="DO52" s="568">
        <f>-Ops!DP216</f>
        <v>-2152.2397544177907</v>
      </c>
      <c r="DP52" s="568">
        <f>-Ops!DQ216</f>
        <v>-2157.1983294171223</v>
      </c>
      <c r="DQ52" s="568">
        <f>-Ops!DR216</f>
        <v>-2162.1683285461186</v>
      </c>
      <c r="DR52" s="568">
        <f>-Ops!DS216</f>
        <v>-2167.1497781249905</v>
      </c>
      <c r="DS52" s="569">
        <f>-Ops!DT216</f>
        <v>-2172.1427045345872</v>
      </c>
    </row>
    <row r="53" spans="1:123" ht="14.25" customHeight="1" x14ac:dyDescent="0.15">
      <c r="A53" s="18" t="str">
        <f>+Ops!A217</f>
        <v>Employee Benefits</v>
      </c>
      <c r="B53" s="23" t="str">
        <f t="shared" si="61"/>
        <v>[EUR]</v>
      </c>
      <c r="C53" s="86"/>
      <c r="D53" s="567">
        <f>-Ops!E217</f>
        <v>0</v>
      </c>
      <c r="E53" s="568">
        <f>-Ops!F217</f>
        <v>0</v>
      </c>
      <c r="F53" s="568">
        <f>-Ops!G217</f>
        <v>0</v>
      </c>
      <c r="G53" s="568">
        <f>-Ops!H217</f>
        <v>-138.60333054302899</v>
      </c>
      <c r="H53" s="568">
        <f>-Ops!I217</f>
        <v>-138.92266067725035</v>
      </c>
      <c r="I53" s="568">
        <f>-Ops!J217</f>
        <v>-139.24272652059369</v>
      </c>
      <c r="J53" s="568">
        <f>-Ops!K217</f>
        <v>-139.56352976806951</v>
      </c>
      <c r="K53" s="568">
        <f>-Ops!L217</f>
        <v>-139.88507211859337</v>
      </c>
      <c r="L53" s="568">
        <f>-Ops!M217</f>
        <v>-140.20735527499505</v>
      </c>
      <c r="M53" s="568">
        <f>-Ops!N217</f>
        <v>-140.53038094402748</v>
      </c>
      <c r="N53" s="568">
        <f>-Ops!O217</f>
        <v>-140.85415083637582</v>
      </c>
      <c r="O53" s="568">
        <f>-Ops!P217</f>
        <v>-141.17866666666643</v>
      </c>
      <c r="P53" s="568">
        <f>-Ops!Q217</f>
        <v>-141.50393015347609</v>
      </c>
      <c r="Q53" s="568">
        <f>-Ops!R217</f>
        <v>-141.82994301934102</v>
      </c>
      <c r="R53" s="568">
        <f>-Ops!S217</f>
        <v>-142.15670699076603</v>
      </c>
      <c r="S53" s="568">
        <f>-Ops!T217</f>
        <v>-142.48422379823361</v>
      </c>
      <c r="T53" s="568">
        <f>-Ops!U217</f>
        <v>-142.81249517621313</v>
      </c>
      <c r="U53" s="568">
        <f>-Ops!V217</f>
        <v>-143.14152286317014</v>
      </c>
      <c r="V53" s="568">
        <f>-Ops!W217</f>
        <v>-143.47130860157526</v>
      </c>
      <c r="W53" s="568">
        <f>-Ops!X217</f>
        <v>-143.80185413791381</v>
      </c>
      <c r="X53" s="568">
        <f>-Ops!Y217</f>
        <v>-144.13316122269475</v>
      </c>
      <c r="Y53" s="568">
        <f>-Ops!Z217</f>
        <v>-144.46523161046008</v>
      </c>
      <c r="Z53" s="568">
        <f>-Ops!AA217</f>
        <v>-144.79806705979414</v>
      </c>
      <c r="AA53" s="568">
        <f>-Ops!AB217</f>
        <v>-145.13166933333287</v>
      </c>
      <c r="AB53" s="568">
        <f>-Ops!AC217</f>
        <v>-145.46604019777322</v>
      </c>
      <c r="AC53" s="568">
        <f>-Ops!AD217</f>
        <v>-145.80118142388235</v>
      </c>
      <c r="AD53" s="568">
        <f>-Ops!AE217</f>
        <v>-146.13709478650728</v>
      </c>
      <c r="AE53" s="568">
        <f>-Ops!AF217</f>
        <v>-146.47378206458393</v>
      </c>
      <c r="AF53" s="568">
        <f>-Ops!AG217</f>
        <v>-146.81124504114689</v>
      </c>
      <c r="AG53" s="568">
        <f>-Ops!AH217</f>
        <v>-147.14948550333867</v>
      </c>
      <c r="AH53" s="568">
        <f>-Ops!AI217</f>
        <v>-147.48850524241914</v>
      </c>
      <c r="AI53" s="568">
        <f>-Ops!AJ217</f>
        <v>-147.82830605377515</v>
      </c>
      <c r="AJ53" s="568">
        <f>-Ops!AK217</f>
        <v>-148.16888973692997</v>
      </c>
      <c r="AK53" s="568">
        <f>-Ops!AL217</f>
        <v>-148.5102580955527</v>
      </c>
      <c r="AL53" s="568">
        <f>-Ops!AM217</f>
        <v>-148.85241293746813</v>
      </c>
      <c r="AM53" s="568">
        <f>-Ops!AN217</f>
        <v>-149.19535607466597</v>
      </c>
      <c r="AN53" s="568">
        <f>-Ops!AO217</f>
        <v>-149.53908932331063</v>
      </c>
      <c r="AO53" s="568">
        <f>-Ops!AP217</f>
        <v>-149.88361450375083</v>
      </c>
      <c r="AP53" s="568">
        <f>-Ops!AQ217</f>
        <v>-150.22893344052923</v>
      </c>
      <c r="AQ53" s="568">
        <f>-Ops!AR217</f>
        <v>-150.57504796239206</v>
      </c>
      <c r="AR53" s="568">
        <f>-Ops!AS217</f>
        <v>-150.92195990229879</v>
      </c>
      <c r="AS53" s="568">
        <f>-Ops!AT217</f>
        <v>-151.26967109743194</v>
      </c>
      <c r="AT53" s="568">
        <f>-Ops!AU217</f>
        <v>-151.61818338920665</v>
      </c>
      <c r="AU53" s="568">
        <f>-Ops!AV217</f>
        <v>-151.96749862328068</v>
      </c>
      <c r="AV53" s="568">
        <f>-Ops!AW217</f>
        <v>-152.31761864956377</v>
      </c>
      <c r="AW53" s="568">
        <f>-Ops!AX217</f>
        <v>-152.668545322228</v>
      </c>
      <c r="AX53" s="568">
        <f>-Ops!AY217</f>
        <v>-153.02028049971702</v>
      </c>
      <c r="AY53" s="568">
        <f>-Ops!AZ217</f>
        <v>-153.37282604475641</v>
      </c>
      <c r="AZ53" s="568">
        <f>-Ops!BA217</f>
        <v>-153.72618382436312</v>
      </c>
      <c r="BA53" s="568">
        <f>-Ops!BB217</f>
        <v>-154.08035570985561</v>
      </c>
      <c r="BB53" s="568">
        <f>-Ops!BC217</f>
        <v>-154.43534357686383</v>
      </c>
      <c r="BC53" s="568">
        <f>-Ops!BD217</f>
        <v>-154.79114930533879</v>
      </c>
      <c r="BD53" s="568">
        <f>-Ops!BE217</f>
        <v>-155.14777477956289</v>
      </c>
      <c r="BE53" s="568">
        <f>-Ops!BF217</f>
        <v>-155.50522188815975</v>
      </c>
      <c r="BF53" s="568">
        <f>-Ops!BG217</f>
        <v>-155.8634925241042</v>
      </c>
      <c r="BG53" s="568">
        <f>-Ops!BH217</f>
        <v>-156.22258858473225</v>
      </c>
      <c r="BH53" s="568">
        <f>-Ops!BI217</f>
        <v>-156.58251197175133</v>
      </c>
      <c r="BI53" s="568">
        <f>-Ops!BJ217</f>
        <v>-156.94326459125011</v>
      </c>
      <c r="BJ53" s="568">
        <f>-Ops!BK217</f>
        <v>-157.30484835370888</v>
      </c>
      <c r="BK53" s="568">
        <f>-Ops!BL217</f>
        <v>-157.66726517400934</v>
      </c>
      <c r="BL53" s="568">
        <f>-Ops!BM217</f>
        <v>-158.03051697144502</v>
      </c>
      <c r="BM53" s="568">
        <f>-Ops!BN217</f>
        <v>-158.39460566973136</v>
      </c>
      <c r="BN53" s="568">
        <f>-Ops!BO217</f>
        <v>-158.75953319701577</v>
      </c>
      <c r="BO53" s="568">
        <f>-Ops!BP217</f>
        <v>-159.12530148588809</v>
      </c>
      <c r="BP53" s="568">
        <f>-Ops!BQ217</f>
        <v>-159.49191247339047</v>
      </c>
      <c r="BQ53" s="568">
        <f>-Ops!BR217</f>
        <v>-159.85936810102802</v>
      </c>
      <c r="BR53" s="568">
        <f>-Ops!BS217</f>
        <v>-160.22767031477892</v>
      </c>
      <c r="BS53" s="568">
        <f>-Ops!BT217</f>
        <v>-160.59682106510456</v>
      </c>
      <c r="BT53" s="568">
        <f>-Ops!BU217</f>
        <v>-160.96682230696013</v>
      </c>
      <c r="BU53" s="568">
        <f>-Ops!BV217</f>
        <v>-161.3376759998049</v>
      </c>
      <c r="BV53" s="568">
        <f>-Ops!BW217</f>
        <v>-161.70938410761249</v>
      </c>
      <c r="BW53" s="568">
        <f>-Ops!BX217</f>
        <v>-162.08194859888135</v>
      </c>
      <c r="BX53" s="568">
        <f>-Ops!BY217</f>
        <v>-162.45537144664527</v>
      </c>
      <c r="BY53" s="568">
        <f>-Ops!BZ217</f>
        <v>-162.82965462848361</v>
      </c>
      <c r="BZ53" s="568">
        <f>-Ops!CA217</f>
        <v>-163.20480012653201</v>
      </c>
      <c r="CA53" s="568">
        <f>-Ops!CB217</f>
        <v>-163.58080992749271</v>
      </c>
      <c r="CB53" s="568">
        <f>-Ops!CC217</f>
        <v>-163.95768602264519</v>
      </c>
      <c r="CC53" s="568">
        <f>-Ops!CD217</f>
        <v>-164.33543040785659</v>
      </c>
      <c r="CD53" s="568">
        <f>-Ops!CE217</f>
        <v>-164.71404508359251</v>
      </c>
      <c r="CE53" s="568">
        <f>-Ops!CF217</f>
        <v>-165.09353205492727</v>
      </c>
      <c r="CF53" s="568">
        <f>-Ops!CG217</f>
        <v>-165.47389333155479</v>
      </c>
      <c r="CG53" s="568">
        <f>-Ops!CH217</f>
        <v>-165.85513092779922</v>
      </c>
      <c r="CH53" s="568">
        <f>-Ops!CI217</f>
        <v>-166.2372468626254</v>
      </c>
      <c r="CI53" s="568">
        <f>-Ops!CJ217</f>
        <v>-166.62024315964985</v>
      </c>
      <c r="CJ53" s="568">
        <f>-Ops!CK217</f>
        <v>-167.00412184715111</v>
      </c>
      <c r="CK53" s="568">
        <f>-Ops!CL217</f>
        <v>-167.38888495808092</v>
      </c>
      <c r="CL53" s="568">
        <f>-Ops!CM217</f>
        <v>-167.77453453007467</v>
      </c>
      <c r="CM53" s="568">
        <f>-Ops!CN217</f>
        <v>-168.16107260546227</v>
      </c>
      <c r="CN53" s="568">
        <f>-Ops!CO217</f>
        <v>-168.54850123127898</v>
      </c>
      <c r="CO53" s="568">
        <f>-Ops!CP217</f>
        <v>-168.93682245927633</v>
      </c>
      <c r="CP53" s="568">
        <f>-Ops!CQ217</f>
        <v>-169.32603834593283</v>
      </c>
      <c r="CQ53" s="568">
        <f>-Ops!CR217</f>
        <v>-169.71615095246497</v>
      </c>
      <c r="CR53" s="568">
        <f>-Ops!CS217</f>
        <v>-170.10716234483809</v>
      </c>
      <c r="CS53" s="568">
        <f>-Ops!CT217</f>
        <v>-170.49907459377732</v>
      </c>
      <c r="CT53" s="568">
        <f>-Ops!CU217</f>
        <v>-170.89188977477869</v>
      </c>
      <c r="CU53" s="568">
        <f>-Ops!CV217</f>
        <v>-171.28560996811976</v>
      </c>
      <c r="CV53" s="568">
        <f>-Ops!CW217</f>
        <v>-171.6802372588711</v>
      </c>
      <c r="CW53" s="568">
        <f>-Ops!CX217</f>
        <v>-172.07577373690697</v>
      </c>
      <c r="CX53" s="568">
        <f>-Ops!CY217</f>
        <v>-172.47222149691655</v>
      </c>
      <c r="CY53" s="568">
        <f>-Ops!CZ217</f>
        <v>-172.86958263841495</v>
      </c>
      <c r="CZ53" s="568">
        <f>-Ops!DA217</f>
        <v>-173.26785926575457</v>
      </c>
      <c r="DA53" s="568">
        <f>-Ops!DB217</f>
        <v>-173.66705348813582</v>
      </c>
      <c r="DB53" s="568">
        <f>-Ops!DC217</f>
        <v>-174.0671674196187</v>
      </c>
      <c r="DC53" s="568">
        <f>-Ops!DD217</f>
        <v>-174.46820317913375</v>
      </c>
      <c r="DD53" s="568">
        <f>-Ops!DE217</f>
        <v>-174.8701628904933</v>
      </c>
      <c r="DE53" s="568">
        <f>-Ops!DF217</f>
        <v>-175.27304868240287</v>
      </c>
      <c r="DF53" s="568">
        <f>-Ops!DG217</f>
        <v>-175.67686268847223</v>
      </c>
      <c r="DG53" s="568">
        <f>-Ops!DH217</f>
        <v>-176.08160704722687</v>
      </c>
      <c r="DH53" s="568">
        <f>-Ops!DI217</f>
        <v>-176.48728390211923</v>
      </c>
      <c r="DI53" s="568">
        <f>-Ops!DJ217</f>
        <v>-176.89389540154008</v>
      </c>
      <c r="DJ53" s="568">
        <f>-Ops!DK217</f>
        <v>-177.3014436988299</v>
      </c>
      <c r="DK53" s="568">
        <f>-Ops!DL217</f>
        <v>-177.70993095229031</v>
      </c>
      <c r="DL53" s="568">
        <f>-Ops!DM217</f>
        <v>-178.1193593251954</v>
      </c>
      <c r="DM53" s="568">
        <f>-Ops!DN217</f>
        <v>-178.52973098580335</v>
      </c>
      <c r="DN53" s="568">
        <f>-Ops!DO217</f>
        <v>-178.94104810736775</v>
      </c>
      <c r="DO53" s="568">
        <f>-Ops!DP217</f>
        <v>-179.35331286814923</v>
      </c>
      <c r="DP53" s="568">
        <f>-Ops!DQ217</f>
        <v>-179.7665274514269</v>
      </c>
      <c r="DQ53" s="568">
        <f>-Ops!DR217</f>
        <v>-180.18069404550988</v>
      </c>
      <c r="DR53" s="568">
        <f>-Ops!DS217</f>
        <v>-180.59581484374922</v>
      </c>
      <c r="DS53" s="569">
        <f>-Ops!DT217</f>
        <v>-181.01189204454894</v>
      </c>
    </row>
    <row r="54" spans="1:123" ht="14.25" customHeight="1" x14ac:dyDescent="0.15">
      <c r="A54" s="105" t="str">
        <f>+Ops!A218</f>
        <v>Maintenance and Repairs</v>
      </c>
      <c r="B54" s="23" t="str">
        <f t="shared" si="61"/>
        <v>[EUR]</v>
      </c>
      <c r="C54" s="86"/>
      <c r="D54" s="567">
        <f>-Ops!E218</f>
        <v>0</v>
      </c>
      <c r="E54" s="568">
        <f>-Ops!F218</f>
        <v>0</v>
      </c>
      <c r="F54" s="568">
        <f>-Ops!G218</f>
        <v>0</v>
      </c>
      <c r="G54" s="568">
        <f>-Ops!H218</f>
        <v>-807.3980419982272</v>
      </c>
      <c r="H54" s="568">
        <f>-Ops!I218</f>
        <v>-809.25821753738069</v>
      </c>
      <c r="I54" s="568">
        <f>-Ops!J218</f>
        <v>-811.12267876073997</v>
      </c>
      <c r="J54" s="568">
        <f>-Ops!K218</f>
        <v>-812.99143554215243</v>
      </c>
      <c r="K54" s="568">
        <f>-Ops!L218</f>
        <v>-814.86449777821383</v>
      </c>
      <c r="L54" s="568">
        <f>-Ops!M218</f>
        <v>-816.74187538832075</v>
      </c>
      <c r="M54" s="568">
        <f>-Ops!N218</f>
        <v>-818.6235783147232</v>
      </c>
      <c r="N54" s="568">
        <f>-Ops!O218</f>
        <v>-820.50961652257752</v>
      </c>
      <c r="O54" s="568">
        <f>-Ops!P218</f>
        <v>-822.39999999999861</v>
      </c>
      <c r="P54" s="568">
        <f>-Ops!Q218</f>
        <v>-824.29473875811311</v>
      </c>
      <c r="Q54" s="568">
        <f>-Ops!R218</f>
        <v>-826.19384283111276</v>
      </c>
      <c r="R54" s="568">
        <f>-Ops!S218</f>
        <v>-828.09732227630695</v>
      </c>
      <c r="S54" s="568">
        <f>-Ops!T218</f>
        <v>-830.00518717417629</v>
      </c>
      <c r="T54" s="568">
        <f>-Ops!U218</f>
        <v>-831.91744762842609</v>
      </c>
      <c r="U54" s="568">
        <f>-Ops!V218</f>
        <v>-833.83411376603954</v>
      </c>
      <c r="V54" s="568">
        <f>-Ops!W218</f>
        <v>-835.75519573733152</v>
      </c>
      <c r="W54" s="568">
        <f>-Ops!X218</f>
        <v>-837.68070371600277</v>
      </c>
      <c r="X54" s="568">
        <f>-Ops!Y218</f>
        <v>-839.61064789919271</v>
      </c>
      <c r="Y54" s="568">
        <f>-Ops!Z218</f>
        <v>-841.5450385075344</v>
      </c>
      <c r="Z54" s="568">
        <f>-Ops!AA218</f>
        <v>-843.48388578520849</v>
      </c>
      <c r="AA54" s="568">
        <f>-Ops!AB218</f>
        <v>-845.42719999999724</v>
      </c>
      <c r="AB54" s="568">
        <f>-Ops!AC218</f>
        <v>-847.37499144333913</v>
      </c>
      <c r="AC54" s="568">
        <f>-Ops!AD218</f>
        <v>-849.32727043038267</v>
      </c>
      <c r="AD54" s="568">
        <f>-Ops!AE218</f>
        <v>-851.2840473000424</v>
      </c>
      <c r="AE54" s="568">
        <f>-Ops!AF218</f>
        <v>-853.24533241505196</v>
      </c>
      <c r="AF54" s="568">
        <f>-Ops!AG218</f>
        <v>-855.21113616202081</v>
      </c>
      <c r="AG54" s="568">
        <f>-Ops!AH218</f>
        <v>-857.18146895148732</v>
      </c>
      <c r="AH54" s="568">
        <f>-Ops!AI218</f>
        <v>-859.15634121797564</v>
      </c>
      <c r="AI54" s="568">
        <f>-Ops!AJ218</f>
        <v>-861.13576342004944</v>
      </c>
      <c r="AJ54" s="568">
        <f>-Ops!AK218</f>
        <v>-863.11974604036868</v>
      </c>
      <c r="AK54" s="568">
        <f>-Ops!AL218</f>
        <v>-865.10829958574402</v>
      </c>
      <c r="AL54" s="568">
        <f>-Ops!AM218</f>
        <v>-867.10143458719301</v>
      </c>
      <c r="AM54" s="568">
        <f>-Ops!AN218</f>
        <v>-869.09916159999591</v>
      </c>
      <c r="AN54" s="568">
        <f>-Ops!AO218</f>
        <v>-871.10149120375127</v>
      </c>
      <c r="AO54" s="568">
        <f>-Ops!AP218</f>
        <v>-873.10843400243209</v>
      </c>
      <c r="AP54" s="568">
        <f>-Ops!AQ218</f>
        <v>-875.12000062444213</v>
      </c>
      <c r="AQ54" s="568">
        <f>-Ops!AR218</f>
        <v>-877.13620172267213</v>
      </c>
      <c r="AR54" s="568">
        <f>-Ops!AS218</f>
        <v>-879.15704797455612</v>
      </c>
      <c r="AS54" s="568">
        <f>-Ops!AT218</f>
        <v>-881.1825500821277</v>
      </c>
      <c r="AT54" s="568">
        <f>-Ops!AU218</f>
        <v>-883.21271877207755</v>
      </c>
      <c r="AU54" s="568">
        <f>-Ops!AV218</f>
        <v>-885.24756479580958</v>
      </c>
      <c r="AV54" s="568">
        <f>-Ops!AW218</f>
        <v>-887.28709892949769</v>
      </c>
      <c r="AW54" s="568">
        <f>-Ops!AX218</f>
        <v>-889.33133197414361</v>
      </c>
      <c r="AX54" s="568">
        <f>-Ops!AY218</f>
        <v>-891.3802747556332</v>
      </c>
      <c r="AY54" s="568">
        <f>-Ops!AZ218</f>
        <v>-893.43393812479451</v>
      </c>
      <c r="AZ54" s="568">
        <f>-Ops!BA218</f>
        <v>-895.49233295745501</v>
      </c>
      <c r="BA54" s="568">
        <f>-Ops!BB218</f>
        <v>-897.55547015449883</v>
      </c>
      <c r="BB54" s="568">
        <f>-Ops!BC218</f>
        <v>-899.62336064192505</v>
      </c>
      <c r="BC54" s="568">
        <f>-Ops!BD218</f>
        <v>-901.69601537090557</v>
      </c>
      <c r="BD54" s="568">
        <f>-Ops!BE218</f>
        <v>-903.77344531784217</v>
      </c>
      <c r="BE54" s="568">
        <f>-Ops!BF218</f>
        <v>-905.85566148442581</v>
      </c>
      <c r="BF54" s="568">
        <f>-Ops!BG218</f>
        <v>-907.94267489769447</v>
      </c>
      <c r="BG54" s="568">
        <f>-Ops!BH218</f>
        <v>-910.03449661009097</v>
      </c>
      <c r="BH54" s="568">
        <f>-Ops!BI218</f>
        <v>-912.13113769952224</v>
      </c>
      <c r="BI54" s="568">
        <f>-Ops!BJ218</f>
        <v>-914.23260926941816</v>
      </c>
      <c r="BJ54" s="568">
        <f>-Ops!BK218</f>
        <v>-916.3389224487895</v>
      </c>
      <c r="BK54" s="568">
        <f>-Ops!BL218</f>
        <v>-918.4500883922874</v>
      </c>
      <c r="BL54" s="568">
        <f>-Ops!BM218</f>
        <v>-920.56611828026234</v>
      </c>
      <c r="BM54" s="568">
        <f>-Ops!BN218</f>
        <v>-922.68702331882344</v>
      </c>
      <c r="BN54" s="568">
        <f>-Ops!BO218</f>
        <v>-924.81281473989782</v>
      </c>
      <c r="BO54" s="568">
        <f>-Ops!BP218</f>
        <v>-926.94350380128969</v>
      </c>
      <c r="BP54" s="568">
        <f>-Ops!BQ218</f>
        <v>-929.07910178674058</v>
      </c>
      <c r="BQ54" s="568">
        <f>-Ops!BR218</f>
        <v>-931.21962000598853</v>
      </c>
      <c r="BR54" s="568">
        <f>-Ops!BS218</f>
        <v>-933.36506979482863</v>
      </c>
      <c r="BS54" s="568">
        <f>-Ops!BT218</f>
        <v>-935.51546251517209</v>
      </c>
      <c r="BT54" s="568">
        <f>-Ops!BU218</f>
        <v>-937.67080955510755</v>
      </c>
      <c r="BU54" s="568">
        <f>-Ops!BV218</f>
        <v>-939.83112232896053</v>
      </c>
      <c r="BV54" s="568">
        <f>-Ops!BW218</f>
        <v>-941.99641227735424</v>
      </c>
      <c r="BW54" s="568">
        <f>-Ops!BX218</f>
        <v>-944.16669086727006</v>
      </c>
      <c r="BX54" s="568">
        <f>-Ops!BY218</f>
        <v>-946.3419695921084</v>
      </c>
      <c r="BY54" s="568">
        <f>-Ops!BZ218</f>
        <v>-948.52225997174924</v>
      </c>
      <c r="BZ54" s="568">
        <f>-Ops!CA218</f>
        <v>-950.70757355261367</v>
      </c>
      <c r="CA54" s="568">
        <f>-Ops!CB218</f>
        <v>-952.89792190772448</v>
      </c>
      <c r="CB54" s="568">
        <f>-Ops!CC218</f>
        <v>-955.0933166367679</v>
      </c>
      <c r="CC54" s="568">
        <f>-Ops!CD218</f>
        <v>-957.29376936615495</v>
      </c>
      <c r="CD54" s="568">
        <f>-Ops!CE218</f>
        <v>-959.49929174908243</v>
      </c>
      <c r="CE54" s="568">
        <f>-Ops!CF218</f>
        <v>-961.70989546559565</v>
      </c>
      <c r="CF54" s="568">
        <f>-Ops!CG218</f>
        <v>-963.92559222264924</v>
      </c>
      <c r="CG54" s="568">
        <f>-Ops!CH218</f>
        <v>-966.14639375417028</v>
      </c>
      <c r="CH54" s="568">
        <f>-Ops!CI218</f>
        <v>-968.37231182111884</v>
      </c>
      <c r="CI54" s="568">
        <f>-Ops!CJ218</f>
        <v>-970.6033582115524</v>
      </c>
      <c r="CJ54" s="568">
        <f>-Ops!CK218</f>
        <v>-972.83954474068605</v>
      </c>
      <c r="CK54" s="568">
        <f>-Ops!CL218</f>
        <v>-975.08088325095684</v>
      </c>
      <c r="CL54" s="568">
        <f>-Ops!CM218</f>
        <v>-977.32738561208544</v>
      </c>
      <c r="CM54" s="568">
        <f>-Ops!CN218</f>
        <v>-979.57906372113928</v>
      </c>
      <c r="CN54" s="568">
        <f>-Ops!CO218</f>
        <v>-981.83592950259606</v>
      </c>
      <c r="CO54" s="568">
        <f>-Ops!CP218</f>
        <v>-984.09799490840578</v>
      </c>
      <c r="CP54" s="568">
        <f>-Ops!CQ218</f>
        <v>-986.36527191805533</v>
      </c>
      <c r="CQ54" s="568">
        <f>-Ops!CR218</f>
        <v>-988.63777253863088</v>
      </c>
      <c r="CR54" s="568">
        <f>-Ops!CS218</f>
        <v>-990.91550880488194</v>
      </c>
      <c r="CS54" s="568">
        <f>-Ops!CT218</f>
        <v>-993.1984927792854</v>
      </c>
      <c r="CT54" s="568">
        <f>-Ops!CU218</f>
        <v>-995.48673655210871</v>
      </c>
      <c r="CU54" s="568">
        <f>-Ops!CV218</f>
        <v>-997.78025224147427</v>
      </c>
      <c r="CV54" s="568">
        <f>-Ops!CW218</f>
        <v>-1000.0790519934238</v>
      </c>
      <c r="CW54" s="568">
        <f>-Ops!CX218</f>
        <v>-1002.3831479819822</v>
      </c>
      <c r="CX54" s="568">
        <f>-Ops!CY218</f>
        <v>-1004.6925524092223</v>
      </c>
      <c r="CY54" s="568">
        <f>-Ops!CZ218</f>
        <v>-1007.0072775053297</v>
      </c>
      <c r="CZ54" s="568">
        <f>-Ops!DA218</f>
        <v>-1009.3273355286673</v>
      </c>
      <c r="DA54" s="568">
        <f>-Ops!DB218</f>
        <v>-1011.6527387658398</v>
      </c>
      <c r="DB54" s="568">
        <f>-Ops!DC218</f>
        <v>-1013.9834995317594</v>
      </c>
      <c r="DC54" s="568">
        <f>-Ops!DD218</f>
        <v>-1016.3196301697111</v>
      </c>
      <c r="DD54" s="568">
        <f>-Ops!DE218</f>
        <v>-1018.6611430514173</v>
      </c>
      <c r="DE54" s="568">
        <f>-Ops!DF218</f>
        <v>-1021.0080505771041</v>
      </c>
      <c r="DF54" s="568">
        <f>-Ops!DG218</f>
        <v>-1023.3603651755664</v>
      </c>
      <c r="DG54" s="568">
        <f>-Ops!DH218</f>
        <v>-1025.7180993042341</v>
      </c>
      <c r="DH54" s="568">
        <f>-Ops!DI218</f>
        <v>-1028.0812654492381</v>
      </c>
      <c r="DI54" s="568">
        <f>-Ops!DJ218</f>
        <v>-1030.4498761254761</v>
      </c>
      <c r="DJ54" s="568">
        <f>-Ops!DK218</f>
        <v>-1032.8239438766791</v>
      </c>
      <c r="DK54" s="568">
        <f>-Ops!DL218</f>
        <v>-1035.2034812754775</v>
      </c>
      <c r="DL54" s="568">
        <f>-Ops!DM218</f>
        <v>-1037.5885009234685</v>
      </c>
      <c r="DM54" s="568">
        <f>-Ops!DN218</f>
        <v>-1039.9790154512818</v>
      </c>
      <c r="DN54" s="568">
        <f>-Ops!DO218</f>
        <v>-1042.3750375186473</v>
      </c>
      <c r="DO54" s="568">
        <f>-Ops!DP218</f>
        <v>-1044.7765798144615</v>
      </c>
      <c r="DP54" s="568">
        <f>-Ops!DQ218</f>
        <v>-1047.1836550568555</v>
      </c>
      <c r="DQ54" s="568">
        <f>-Ops!DR218</f>
        <v>-1049.5962759932615</v>
      </c>
      <c r="DR54" s="568">
        <f>-Ops!DS218</f>
        <v>-1052.0144554004808</v>
      </c>
      <c r="DS54" s="569">
        <f>-Ops!DT218</f>
        <v>-1054.4382060847513</v>
      </c>
    </row>
    <row r="55" spans="1:123" ht="14.25" customHeight="1" x14ac:dyDescent="0.15">
      <c r="A55" s="105" t="str">
        <f>+Ops!A219</f>
        <v>Utilities (Electricity, Water, Gas)</v>
      </c>
      <c r="B55" s="23" t="str">
        <f t="shared" si="61"/>
        <v>[EUR]</v>
      </c>
      <c r="C55" s="86"/>
      <c r="D55" s="567">
        <f>-Ops!E219</f>
        <v>0</v>
      </c>
      <c r="E55" s="568">
        <f>-Ops!F219</f>
        <v>0</v>
      </c>
      <c r="F55" s="568">
        <f>-Ops!G219</f>
        <v>0</v>
      </c>
      <c r="G55" s="568">
        <f>-Ops!H219</f>
        <v>-1312.0218182471192</v>
      </c>
      <c r="H55" s="568">
        <f>-Ops!I219</f>
        <v>-1315.0446034982435</v>
      </c>
      <c r="I55" s="568">
        <f>-Ops!J219</f>
        <v>-1318.0743529862025</v>
      </c>
      <c r="J55" s="568">
        <f>-Ops!K219</f>
        <v>-1321.1110827559978</v>
      </c>
      <c r="K55" s="568">
        <f>-Ops!L219</f>
        <v>-1324.1548088895975</v>
      </c>
      <c r="L55" s="568">
        <f>-Ops!M219</f>
        <v>-1327.2055475060213</v>
      </c>
      <c r="M55" s="568">
        <f>-Ops!N219</f>
        <v>-1330.2633147614254</v>
      </c>
      <c r="N55" s="568">
        <f>-Ops!O219</f>
        <v>-1333.3281268491885</v>
      </c>
      <c r="O55" s="568">
        <f>-Ops!P219</f>
        <v>-1336.3999999999978</v>
      </c>
      <c r="P55" s="568">
        <f>-Ops!Q219</f>
        <v>-1339.4789504819337</v>
      </c>
      <c r="Q55" s="568">
        <f>-Ops!R219</f>
        <v>-1342.5649946005583</v>
      </c>
      <c r="R55" s="568">
        <f>-Ops!S219</f>
        <v>-1345.6581486989987</v>
      </c>
      <c r="S55" s="568">
        <f>-Ops!T219</f>
        <v>-1348.7584291580365</v>
      </c>
      <c r="T55" s="568">
        <f>-Ops!U219</f>
        <v>-1351.8658523961924</v>
      </c>
      <c r="U55" s="568">
        <f>-Ops!V219</f>
        <v>-1354.9804348698142</v>
      </c>
      <c r="V55" s="568">
        <f>-Ops!W219</f>
        <v>-1358.1021930731638</v>
      </c>
      <c r="W55" s="568">
        <f>-Ops!X219</f>
        <v>-1361.2311435385045</v>
      </c>
      <c r="X55" s="568">
        <f>-Ops!Y219</f>
        <v>-1364.3673028361882</v>
      </c>
      <c r="Y55" s="568">
        <f>-Ops!Z219</f>
        <v>-1367.5106875747433</v>
      </c>
      <c r="Z55" s="568">
        <f>-Ops!AA219</f>
        <v>-1370.6613144009639</v>
      </c>
      <c r="AA55" s="568">
        <f>-Ops!AB219</f>
        <v>-1373.8191999999956</v>
      </c>
      <c r="AB55" s="568">
        <f>-Ops!AC219</f>
        <v>-1376.984361095426</v>
      </c>
      <c r="AC55" s="568">
        <f>-Ops!AD219</f>
        <v>-1380.156814449372</v>
      </c>
      <c r="AD55" s="568">
        <f>-Ops!AE219</f>
        <v>-1383.3365768625688</v>
      </c>
      <c r="AE55" s="568">
        <f>-Ops!AF219</f>
        <v>-1386.5236651744594</v>
      </c>
      <c r="AF55" s="568">
        <f>-Ops!AG219</f>
        <v>-1389.7180962632838</v>
      </c>
      <c r="AG55" s="568">
        <f>-Ops!AH219</f>
        <v>-1392.9198870461669</v>
      </c>
      <c r="AH55" s="568">
        <f>-Ops!AI219</f>
        <v>-1396.1290544792103</v>
      </c>
      <c r="AI55" s="568">
        <f>-Ops!AJ219</f>
        <v>-1399.3456155575805</v>
      </c>
      <c r="AJ55" s="568">
        <f>-Ops!AK219</f>
        <v>-1402.5695873155992</v>
      </c>
      <c r="AK55" s="568">
        <f>-Ops!AL219</f>
        <v>-1405.8009868268339</v>
      </c>
      <c r="AL55" s="568">
        <f>-Ops!AM219</f>
        <v>-1409.0398312041887</v>
      </c>
      <c r="AM55" s="568">
        <f>-Ops!AN219</f>
        <v>-1412.2861375999933</v>
      </c>
      <c r="AN55" s="568">
        <f>-Ops!AO219</f>
        <v>-1415.5399232060959</v>
      </c>
      <c r="AO55" s="568">
        <f>-Ops!AP219</f>
        <v>-1418.801205253952</v>
      </c>
      <c r="AP55" s="568">
        <f>-Ops!AQ219</f>
        <v>-1422.0700010147184</v>
      </c>
      <c r="AQ55" s="568">
        <f>-Ops!AR219</f>
        <v>-1425.3463277993421</v>
      </c>
      <c r="AR55" s="568">
        <f>-Ops!AS219</f>
        <v>-1428.6302029586536</v>
      </c>
      <c r="AS55" s="568">
        <f>-Ops!AT219</f>
        <v>-1431.9216438834574</v>
      </c>
      <c r="AT55" s="568">
        <f>-Ops!AU219</f>
        <v>-1435.2206680046261</v>
      </c>
      <c r="AU55" s="568">
        <f>-Ops!AV219</f>
        <v>-1438.5272927931906</v>
      </c>
      <c r="AV55" s="568">
        <f>-Ops!AW219</f>
        <v>-1441.8415357604338</v>
      </c>
      <c r="AW55" s="568">
        <f>-Ops!AX219</f>
        <v>-1445.1634144579834</v>
      </c>
      <c r="AX55" s="568">
        <f>-Ops!AY219</f>
        <v>-1448.4929464779038</v>
      </c>
      <c r="AY55" s="568">
        <f>-Ops!AZ219</f>
        <v>-1451.8301494527909</v>
      </c>
      <c r="AZ55" s="568">
        <f>-Ops!BA219</f>
        <v>-1455.1750410558643</v>
      </c>
      <c r="BA55" s="568">
        <f>-Ops!BB219</f>
        <v>-1458.5276390010606</v>
      </c>
      <c r="BB55" s="568">
        <f>-Ops!BC219</f>
        <v>-1461.8879610431284</v>
      </c>
      <c r="BC55" s="568">
        <f>-Ops!BD219</f>
        <v>-1465.2560249777214</v>
      </c>
      <c r="BD55" s="568">
        <f>-Ops!BE219</f>
        <v>-1468.6318486414934</v>
      </c>
      <c r="BE55" s="568">
        <f>-Ops!BF219</f>
        <v>-1472.015449912192</v>
      </c>
      <c r="BF55" s="568">
        <f>-Ops!BG219</f>
        <v>-1475.4068467087534</v>
      </c>
      <c r="BG55" s="568">
        <f>-Ops!BH219</f>
        <v>-1478.8060569913978</v>
      </c>
      <c r="BH55" s="568">
        <f>-Ops!BI219</f>
        <v>-1482.2130987617238</v>
      </c>
      <c r="BI55" s="568">
        <f>-Ops!BJ219</f>
        <v>-1485.6279900628047</v>
      </c>
      <c r="BJ55" s="568">
        <f>-Ops!BK219</f>
        <v>-1489.0507489792831</v>
      </c>
      <c r="BK55" s="568">
        <f>-Ops!BL219</f>
        <v>-1492.4813936374671</v>
      </c>
      <c r="BL55" s="568">
        <f>-Ops!BM219</f>
        <v>-1495.9199422054264</v>
      </c>
      <c r="BM55" s="568">
        <f>-Ops!BN219</f>
        <v>-1499.3664128930882</v>
      </c>
      <c r="BN55" s="568">
        <f>-Ops!BO219</f>
        <v>-1502.820823952334</v>
      </c>
      <c r="BO55" s="568">
        <f>-Ops!BP219</f>
        <v>-1506.2831936770958</v>
      </c>
      <c r="BP55" s="568">
        <f>-Ops!BQ219</f>
        <v>-1509.7535404034534</v>
      </c>
      <c r="BQ55" s="568">
        <f>-Ops!BR219</f>
        <v>-1513.2318825097313</v>
      </c>
      <c r="BR55" s="568">
        <f>-Ops!BS219</f>
        <v>-1516.7182384165965</v>
      </c>
      <c r="BS55" s="568">
        <f>-Ops!BT219</f>
        <v>-1520.2126265871548</v>
      </c>
      <c r="BT55" s="568">
        <f>-Ops!BU219</f>
        <v>-1523.7150655270498</v>
      </c>
      <c r="BU55" s="568">
        <f>-Ops!BV219</f>
        <v>-1527.2255737845608</v>
      </c>
      <c r="BV55" s="568">
        <f>-Ops!BW219</f>
        <v>-1530.7441699507008</v>
      </c>
      <c r="BW55" s="568">
        <f>-Ops!BX219</f>
        <v>-1534.2708726593139</v>
      </c>
      <c r="BX55" s="568">
        <f>-Ops!BY219</f>
        <v>-1537.8057005871763</v>
      </c>
      <c r="BY55" s="568">
        <f>-Ops!BZ219</f>
        <v>-1541.3486724540924</v>
      </c>
      <c r="BZ55" s="568">
        <f>-Ops!CA219</f>
        <v>-1544.8998070229973</v>
      </c>
      <c r="CA55" s="568">
        <f>-Ops!CB219</f>
        <v>-1548.4591231000522</v>
      </c>
      <c r="CB55" s="568">
        <f>-Ops!CC219</f>
        <v>-1552.0266395347478</v>
      </c>
      <c r="CC55" s="568">
        <f>-Ops!CD219</f>
        <v>-1555.6023752200017</v>
      </c>
      <c r="CD55" s="568">
        <f>-Ops!CE219</f>
        <v>-1559.186349092259</v>
      </c>
      <c r="CE55" s="568">
        <f>-Ops!CF219</f>
        <v>-1562.7785801315929</v>
      </c>
      <c r="CF55" s="568">
        <f>-Ops!CG219</f>
        <v>-1566.379087361805</v>
      </c>
      <c r="CG55" s="568">
        <f>-Ops!CH219</f>
        <v>-1569.9878898505267</v>
      </c>
      <c r="CH55" s="568">
        <f>-Ops!CI219</f>
        <v>-1573.6050067093181</v>
      </c>
      <c r="CI55" s="568">
        <f>-Ops!CJ219</f>
        <v>-1577.2304570937727</v>
      </c>
      <c r="CJ55" s="568">
        <f>-Ops!CK219</f>
        <v>-1580.8642602036148</v>
      </c>
      <c r="CK55" s="568">
        <f>-Ops!CL219</f>
        <v>-1584.5064352828049</v>
      </c>
      <c r="CL55" s="568">
        <f>-Ops!CM219</f>
        <v>-1588.1570016196388</v>
      </c>
      <c r="CM55" s="568">
        <f>-Ops!CN219</f>
        <v>-1591.8159785468513</v>
      </c>
      <c r="CN55" s="568">
        <f>-Ops!CO219</f>
        <v>-1595.4833854417186</v>
      </c>
      <c r="CO55" s="568">
        <f>-Ops!CP219</f>
        <v>-1599.1592417261595</v>
      </c>
      <c r="CP55" s="568">
        <f>-Ops!CQ219</f>
        <v>-1602.8435668668399</v>
      </c>
      <c r="CQ55" s="568">
        <f>-Ops!CR219</f>
        <v>-1606.5363803752753</v>
      </c>
      <c r="CR55" s="568">
        <f>-Ops!CS219</f>
        <v>-1610.2377018079333</v>
      </c>
      <c r="CS55" s="568">
        <f>-Ops!CT219</f>
        <v>-1613.9475507663387</v>
      </c>
      <c r="CT55" s="568">
        <f>-Ops!CU219</f>
        <v>-1617.6659468971766</v>
      </c>
      <c r="CU55" s="568">
        <f>-Ops!CV219</f>
        <v>-1621.3929098923957</v>
      </c>
      <c r="CV55" s="568">
        <f>-Ops!CW219</f>
        <v>-1625.1284594893136</v>
      </c>
      <c r="CW55" s="568">
        <f>-Ops!CX219</f>
        <v>-1628.8726154707213</v>
      </c>
      <c r="CX55" s="568">
        <f>-Ops!CY219</f>
        <v>-1632.6253976649864</v>
      </c>
      <c r="CY55" s="568">
        <f>-Ops!CZ219</f>
        <v>-1636.3868259461608</v>
      </c>
      <c r="CZ55" s="568">
        <f>-Ops!DA219</f>
        <v>-1640.1569202340843</v>
      </c>
      <c r="DA55" s="568">
        <f>-Ops!DB219</f>
        <v>-1643.9357004944895</v>
      </c>
      <c r="DB55" s="568">
        <f>-Ops!DC219</f>
        <v>-1647.723186739109</v>
      </c>
      <c r="DC55" s="568">
        <f>-Ops!DD219</f>
        <v>-1651.5193990257806</v>
      </c>
      <c r="DD55" s="568">
        <f>-Ops!DE219</f>
        <v>-1655.3243574585531</v>
      </c>
      <c r="DE55" s="568">
        <f>-Ops!DF219</f>
        <v>-1659.138082187794</v>
      </c>
      <c r="DF55" s="568">
        <f>-Ops!DG219</f>
        <v>-1662.9605934102954</v>
      </c>
      <c r="DG55" s="568">
        <f>-Ops!DH219</f>
        <v>-1666.7919113693806</v>
      </c>
      <c r="DH55" s="568">
        <f>-Ops!DI219</f>
        <v>-1670.6320563550119</v>
      </c>
      <c r="DI55" s="568">
        <f>-Ops!DJ219</f>
        <v>-1674.4810487038988</v>
      </c>
      <c r="DJ55" s="568">
        <f>-Ops!DK219</f>
        <v>-1678.3389087996034</v>
      </c>
      <c r="DK55" s="568">
        <f>-Ops!DL219</f>
        <v>-1682.2056570726509</v>
      </c>
      <c r="DL55" s="568">
        <f>-Ops!DM219</f>
        <v>-1686.0813140006362</v>
      </c>
      <c r="DM55" s="568">
        <f>-Ops!DN219</f>
        <v>-1689.965900108333</v>
      </c>
      <c r="DN55" s="568">
        <f>-Ops!DO219</f>
        <v>-1693.8594359678018</v>
      </c>
      <c r="DO55" s="568">
        <f>-Ops!DP219</f>
        <v>-1697.7619421985</v>
      </c>
      <c r="DP55" s="568">
        <f>-Ops!DQ219</f>
        <v>-1701.6734394673904</v>
      </c>
      <c r="DQ55" s="568">
        <f>-Ops!DR219</f>
        <v>-1705.59394848905</v>
      </c>
      <c r="DR55" s="568">
        <f>-Ops!DS219</f>
        <v>-1709.5234900257813</v>
      </c>
      <c r="DS55" s="569">
        <f>-Ops!DT219</f>
        <v>-1713.4620848877207</v>
      </c>
    </row>
    <row r="56" spans="1:123" ht="14.25" customHeight="1" x14ac:dyDescent="0.15">
      <c r="A56" s="105" t="str">
        <f>+Ops!A220</f>
        <v>Property Insurance</v>
      </c>
      <c r="B56" s="23" t="str">
        <f t="shared" si="61"/>
        <v>[EUR]</v>
      </c>
      <c r="C56" s="86"/>
      <c r="D56" s="567">
        <f>-Ops!E220</f>
        <v>0</v>
      </c>
      <c r="E56" s="568">
        <f>-Ops!F220</f>
        <v>0</v>
      </c>
      <c r="F56" s="568">
        <f>-Ops!G220</f>
        <v>0</v>
      </c>
      <c r="G56" s="568">
        <f>-Ops!H220</f>
        <v>-504.623776248892</v>
      </c>
      <c r="H56" s="568">
        <f>-Ops!I220</f>
        <v>-505.7863859608629</v>
      </c>
      <c r="I56" s="568">
        <f>-Ops!J220</f>
        <v>-506.95167422546251</v>
      </c>
      <c r="J56" s="568">
        <f>-Ops!K220</f>
        <v>-508.11964721384527</v>
      </c>
      <c r="K56" s="568">
        <f>-Ops!L220</f>
        <v>-509.29031111138369</v>
      </c>
      <c r="L56" s="568">
        <f>-Ops!M220</f>
        <v>-510.46367211770047</v>
      </c>
      <c r="M56" s="568">
        <f>-Ops!N220</f>
        <v>-511.63973644670205</v>
      </c>
      <c r="N56" s="568">
        <f>-Ops!O220</f>
        <v>-512.81851032661098</v>
      </c>
      <c r="O56" s="568">
        <f>-Ops!P220</f>
        <v>-513.99999999999909</v>
      </c>
      <c r="P56" s="568">
        <f>-Ops!Q220</f>
        <v>-515.18421172382068</v>
      </c>
      <c r="Q56" s="568">
        <f>-Ops!R220</f>
        <v>-516.37115176944553</v>
      </c>
      <c r="R56" s="568">
        <f>-Ops!S220</f>
        <v>-517.56082642269189</v>
      </c>
      <c r="S56" s="568">
        <f>-Ops!T220</f>
        <v>-518.75324198386022</v>
      </c>
      <c r="T56" s="568">
        <f>-Ops!U220</f>
        <v>-519.94840476776631</v>
      </c>
      <c r="U56" s="568">
        <f>-Ops!V220</f>
        <v>-521.14632110377465</v>
      </c>
      <c r="V56" s="568">
        <f>-Ops!W220</f>
        <v>-522.34699733583227</v>
      </c>
      <c r="W56" s="568">
        <f>-Ops!X220</f>
        <v>-523.55043982250174</v>
      </c>
      <c r="X56" s="568">
        <f>-Ops!Y220</f>
        <v>-524.75665493699546</v>
      </c>
      <c r="Y56" s="568">
        <f>-Ops!Z220</f>
        <v>-525.96564906720903</v>
      </c>
      <c r="Z56" s="568">
        <f>-Ops!AA220</f>
        <v>-527.17742861575539</v>
      </c>
      <c r="AA56" s="568">
        <f>-Ops!AB220</f>
        <v>-528.39199999999835</v>
      </c>
      <c r="AB56" s="568">
        <f>-Ops!AC220</f>
        <v>-529.60936965208691</v>
      </c>
      <c r="AC56" s="568">
        <f>-Ops!AD220</f>
        <v>-530.82954401898917</v>
      </c>
      <c r="AD56" s="568">
        <f>-Ops!AE220</f>
        <v>-532.0525295625265</v>
      </c>
      <c r="AE56" s="568">
        <f>-Ops!AF220</f>
        <v>-533.27833275940748</v>
      </c>
      <c r="AF56" s="568">
        <f>-Ops!AG220</f>
        <v>-534.50696010126296</v>
      </c>
      <c r="AG56" s="568">
        <f>-Ops!AH220</f>
        <v>-535.73841809467956</v>
      </c>
      <c r="AH56" s="568">
        <f>-Ops!AI220</f>
        <v>-536.97271326123473</v>
      </c>
      <c r="AI56" s="568">
        <f>-Ops!AJ220</f>
        <v>-538.2098521375309</v>
      </c>
      <c r="AJ56" s="568">
        <f>-Ops!AK220</f>
        <v>-539.44984127523048</v>
      </c>
      <c r="AK56" s="568">
        <f>-Ops!AL220</f>
        <v>-540.69268724108997</v>
      </c>
      <c r="AL56" s="568">
        <f>-Ops!AM220</f>
        <v>-541.93839661699565</v>
      </c>
      <c r="AM56" s="568">
        <f>-Ops!AN220</f>
        <v>-543.18697599999746</v>
      </c>
      <c r="AN56" s="568">
        <f>-Ops!AO220</f>
        <v>-544.4384320023446</v>
      </c>
      <c r="AO56" s="568">
        <f>-Ops!AP220</f>
        <v>-545.69277125152007</v>
      </c>
      <c r="AP56" s="568">
        <f>-Ops!AQ220</f>
        <v>-546.95000039027627</v>
      </c>
      <c r="AQ56" s="568">
        <f>-Ops!AR220</f>
        <v>-548.21012607667012</v>
      </c>
      <c r="AR56" s="568">
        <f>-Ops!AS220</f>
        <v>-549.4731549840975</v>
      </c>
      <c r="AS56" s="568">
        <f>-Ops!AT220</f>
        <v>-550.73909380132977</v>
      </c>
      <c r="AT56" s="568">
        <f>-Ops!AU220</f>
        <v>-552.00794923254853</v>
      </c>
      <c r="AU56" s="568">
        <f>-Ops!AV220</f>
        <v>-553.27972799738097</v>
      </c>
      <c r="AV56" s="568">
        <f>-Ops!AW220</f>
        <v>-554.55443683093608</v>
      </c>
      <c r="AW56" s="568">
        <f>-Ops!AX220</f>
        <v>-555.83208248383971</v>
      </c>
      <c r="AX56" s="568">
        <f>-Ops!AY220</f>
        <v>-557.11267172227076</v>
      </c>
      <c r="AY56" s="568">
        <f>-Ops!AZ220</f>
        <v>-558.39621132799653</v>
      </c>
      <c r="AZ56" s="568">
        <f>-Ops!BA220</f>
        <v>-559.68270809840942</v>
      </c>
      <c r="BA56" s="568">
        <f>-Ops!BB220</f>
        <v>-560.97216884656177</v>
      </c>
      <c r="BB56" s="568">
        <f>-Ops!BC220</f>
        <v>-562.26460040120321</v>
      </c>
      <c r="BC56" s="568">
        <f>-Ops!BD220</f>
        <v>-563.56000960681592</v>
      </c>
      <c r="BD56" s="568">
        <f>-Ops!BE220</f>
        <v>-564.85840332365137</v>
      </c>
      <c r="BE56" s="568">
        <f>-Ops!BF220</f>
        <v>-566.1597884277661</v>
      </c>
      <c r="BF56" s="568">
        <f>-Ops!BG220</f>
        <v>-567.46417181105903</v>
      </c>
      <c r="BG56" s="568">
        <f>-Ops!BH220</f>
        <v>-568.77156038130681</v>
      </c>
      <c r="BH56" s="568">
        <f>-Ops!BI220</f>
        <v>-570.08196106220146</v>
      </c>
      <c r="BI56" s="568">
        <f>-Ops!BJ220</f>
        <v>-571.39538079338638</v>
      </c>
      <c r="BJ56" s="568">
        <f>-Ops!BK220</f>
        <v>-572.71182653049345</v>
      </c>
      <c r="BK56" s="568">
        <f>-Ops!BL220</f>
        <v>-574.03130524517962</v>
      </c>
      <c r="BL56" s="568">
        <f>-Ops!BM220</f>
        <v>-575.35382392516397</v>
      </c>
      <c r="BM56" s="568">
        <f>-Ops!BN220</f>
        <v>-576.67938957426463</v>
      </c>
      <c r="BN56" s="568">
        <f>-Ops!BO220</f>
        <v>-578.00800921243615</v>
      </c>
      <c r="BO56" s="568">
        <f>-Ops!BP220</f>
        <v>-579.33968987580613</v>
      </c>
      <c r="BP56" s="568">
        <f>-Ops!BQ220</f>
        <v>-580.67443861671291</v>
      </c>
      <c r="BQ56" s="568">
        <f>-Ops!BR220</f>
        <v>-582.01226250374282</v>
      </c>
      <c r="BR56" s="568">
        <f>-Ops!BS220</f>
        <v>-583.35316862176785</v>
      </c>
      <c r="BS56" s="568">
        <f>-Ops!BT220</f>
        <v>-584.69716407198257</v>
      </c>
      <c r="BT56" s="568">
        <f>-Ops!BU220</f>
        <v>-586.04425597194222</v>
      </c>
      <c r="BU56" s="568">
        <f>-Ops!BV220</f>
        <v>-587.39445145560035</v>
      </c>
      <c r="BV56" s="568">
        <f>-Ops!BW220</f>
        <v>-588.74775767334643</v>
      </c>
      <c r="BW56" s="568">
        <f>-Ops!BX220</f>
        <v>-590.10418179204385</v>
      </c>
      <c r="BX56" s="568">
        <f>-Ops!BY220</f>
        <v>-591.46373099506775</v>
      </c>
      <c r="BY56" s="568">
        <f>-Ops!BZ220</f>
        <v>-592.82641248234324</v>
      </c>
      <c r="BZ56" s="568">
        <f>-Ops!CA220</f>
        <v>-594.19223347038348</v>
      </c>
      <c r="CA56" s="568">
        <f>-Ops!CB220</f>
        <v>-595.56120119232776</v>
      </c>
      <c r="CB56" s="568">
        <f>-Ops!CC220</f>
        <v>-596.93332289797991</v>
      </c>
      <c r="CC56" s="568">
        <f>-Ops!CD220</f>
        <v>-598.30860585384687</v>
      </c>
      <c r="CD56" s="568">
        <f>-Ops!CE220</f>
        <v>-599.68705734317655</v>
      </c>
      <c r="CE56" s="568">
        <f>-Ops!CF220</f>
        <v>-601.06868466599724</v>
      </c>
      <c r="CF56" s="568">
        <f>-Ops!CG220</f>
        <v>-602.45349513915585</v>
      </c>
      <c r="CG56" s="568">
        <f>-Ops!CH220</f>
        <v>-603.84149609635642</v>
      </c>
      <c r="CH56" s="568">
        <f>-Ops!CI220</f>
        <v>-605.23269488819926</v>
      </c>
      <c r="CI56" s="568">
        <f>-Ops!CJ220</f>
        <v>-606.62709888222025</v>
      </c>
      <c r="CJ56" s="568">
        <f>-Ops!CK220</f>
        <v>-608.02471546292884</v>
      </c>
      <c r="CK56" s="568">
        <f>-Ops!CL220</f>
        <v>-609.42555203184804</v>
      </c>
      <c r="CL56" s="568">
        <f>-Ops!CM220</f>
        <v>-610.82961600755334</v>
      </c>
      <c r="CM56" s="568">
        <f>-Ops!CN220</f>
        <v>-612.23691482571212</v>
      </c>
      <c r="CN56" s="568">
        <f>-Ops!CO220</f>
        <v>-613.64745593912255</v>
      </c>
      <c r="CO56" s="568">
        <f>-Ops!CP220</f>
        <v>-615.06124681775361</v>
      </c>
      <c r="CP56" s="568">
        <f>-Ops!CQ220</f>
        <v>-616.47829494878454</v>
      </c>
      <c r="CQ56" s="568">
        <f>-Ops!CR220</f>
        <v>-617.89860783664426</v>
      </c>
      <c r="CR56" s="568">
        <f>-Ops!CS220</f>
        <v>-619.32219300305121</v>
      </c>
      <c r="CS56" s="568">
        <f>-Ops!CT220</f>
        <v>-620.74905798705333</v>
      </c>
      <c r="CT56" s="568">
        <f>-Ops!CU220</f>
        <v>-622.17921034506799</v>
      </c>
      <c r="CU56" s="568">
        <f>-Ops!CV220</f>
        <v>-623.61265765092139</v>
      </c>
      <c r="CV56" s="568">
        <f>-Ops!CW220</f>
        <v>-625.04940749588991</v>
      </c>
      <c r="CW56" s="568">
        <f>-Ops!CX220</f>
        <v>-626.48946748873891</v>
      </c>
      <c r="CX56" s="568">
        <f>-Ops!CY220</f>
        <v>-627.93284525576394</v>
      </c>
      <c r="CY56" s="568">
        <f>-Ops!CZ220</f>
        <v>-629.37954844083106</v>
      </c>
      <c r="CZ56" s="568">
        <f>-Ops!DA220</f>
        <v>-630.82958470541701</v>
      </c>
      <c r="DA56" s="568">
        <f>-Ops!DB220</f>
        <v>-632.28296172864987</v>
      </c>
      <c r="DB56" s="568">
        <f>-Ops!DC220</f>
        <v>-633.73968720734968</v>
      </c>
      <c r="DC56" s="568">
        <f>-Ops!DD220</f>
        <v>-635.19976885606945</v>
      </c>
      <c r="DD56" s="568">
        <f>-Ops!DE220</f>
        <v>-636.6632144071358</v>
      </c>
      <c r="DE56" s="568">
        <f>-Ops!DF220</f>
        <v>-638.13003161069003</v>
      </c>
      <c r="DF56" s="568">
        <f>-Ops!DG220</f>
        <v>-639.600228234729</v>
      </c>
      <c r="DG56" s="568">
        <f>-Ops!DH220</f>
        <v>-641.0738120651464</v>
      </c>
      <c r="DH56" s="568">
        <f>-Ops!DI220</f>
        <v>-642.55079090577385</v>
      </c>
      <c r="DI56" s="568">
        <f>-Ops!DJ220</f>
        <v>-644.03117257842257</v>
      </c>
      <c r="DJ56" s="568">
        <f>-Ops!DK220</f>
        <v>-645.51496492292438</v>
      </c>
      <c r="DK56" s="568">
        <f>-Ops!DL220</f>
        <v>-647.00217579717344</v>
      </c>
      <c r="DL56" s="568">
        <f>-Ops!DM220</f>
        <v>-648.49281307716774</v>
      </c>
      <c r="DM56" s="568">
        <f>-Ops!DN220</f>
        <v>-649.98688465705118</v>
      </c>
      <c r="DN56" s="568">
        <f>-Ops!DO220</f>
        <v>-651.48439844915447</v>
      </c>
      <c r="DO56" s="568">
        <f>-Ops!DP220</f>
        <v>-652.98536238403847</v>
      </c>
      <c r="DP56" s="568">
        <f>-Ops!DQ220</f>
        <v>-654.48978441053475</v>
      </c>
      <c r="DQ56" s="568">
        <f>-Ops!DR220</f>
        <v>-655.99767249578849</v>
      </c>
      <c r="DR56" s="568">
        <f>-Ops!DS220</f>
        <v>-657.5090346253005</v>
      </c>
      <c r="DS56" s="569">
        <f>-Ops!DT220</f>
        <v>-659.02387880296953</v>
      </c>
    </row>
    <row r="57" spans="1:123" ht="14.25" customHeight="1" x14ac:dyDescent="0.15">
      <c r="A57" s="105" t="str">
        <f>+Ops!A221</f>
        <v>Property Taxes I BI MALLORCA</v>
      </c>
      <c r="B57" s="23" t="str">
        <f t="shared" si="61"/>
        <v>[EUR]</v>
      </c>
      <c r="C57" s="86"/>
      <c r="D57" s="567">
        <f>-Ops!E221</f>
        <v>0</v>
      </c>
      <c r="E57" s="568">
        <f>-Ops!F221</f>
        <v>0</v>
      </c>
      <c r="F57" s="568">
        <f>-Ops!G221</f>
        <v>0</v>
      </c>
      <c r="G57" s="568">
        <f>-Ops!H221</f>
        <v>-605.5485314986704</v>
      </c>
      <c r="H57" s="568">
        <f>-Ops!I221</f>
        <v>-606.94366315303546</v>
      </c>
      <c r="I57" s="568">
        <f>-Ops!J221</f>
        <v>-608.34200907055504</v>
      </c>
      <c r="J57" s="568">
        <f>-Ops!K221</f>
        <v>-609.74357665661432</v>
      </c>
      <c r="K57" s="568">
        <f>-Ops!L221</f>
        <v>-611.1483733336604</v>
      </c>
      <c r="L57" s="568">
        <f>-Ops!M221</f>
        <v>-612.55640654124056</v>
      </c>
      <c r="M57" s="568">
        <f>-Ops!N221</f>
        <v>-613.96768373604243</v>
      </c>
      <c r="N57" s="568">
        <f>-Ops!O221</f>
        <v>-615.38221239193319</v>
      </c>
      <c r="O57" s="568">
        <f>-Ops!P221</f>
        <v>-616.79999999999893</v>
      </c>
      <c r="P57" s="568">
        <f>-Ops!Q221</f>
        <v>-618.22105406858486</v>
      </c>
      <c r="Q57" s="568">
        <f>-Ops!R221</f>
        <v>-619.64538212333457</v>
      </c>
      <c r="R57" s="568">
        <f>-Ops!S221</f>
        <v>-621.07299170723024</v>
      </c>
      <c r="S57" s="568">
        <f>-Ops!T221</f>
        <v>-622.50389038063224</v>
      </c>
      <c r="T57" s="568">
        <f>-Ops!U221</f>
        <v>-623.93808572131957</v>
      </c>
      <c r="U57" s="568">
        <f>-Ops!V221</f>
        <v>-625.37558532452965</v>
      </c>
      <c r="V57" s="568">
        <f>-Ops!W221</f>
        <v>-626.81639680299872</v>
      </c>
      <c r="W57" s="568">
        <f>-Ops!X221</f>
        <v>-628.26052778700205</v>
      </c>
      <c r="X57" s="568">
        <f>-Ops!Y221</f>
        <v>-629.70798592439451</v>
      </c>
      <c r="Y57" s="568">
        <f>-Ops!Z221</f>
        <v>-631.15877888065074</v>
      </c>
      <c r="Z57" s="568">
        <f>-Ops!AA221</f>
        <v>-632.61291433890642</v>
      </c>
      <c r="AA57" s="568">
        <f>-Ops!AB221</f>
        <v>-634.07039999999802</v>
      </c>
      <c r="AB57" s="568">
        <f>-Ops!AC221</f>
        <v>-635.53124358250432</v>
      </c>
      <c r="AC57" s="568">
        <f>-Ops!AD221</f>
        <v>-636.995452822787</v>
      </c>
      <c r="AD57" s="568">
        <f>-Ops!AE221</f>
        <v>-638.4630354750318</v>
      </c>
      <c r="AE57" s="568">
        <f>-Ops!AF221</f>
        <v>-639.93399931128897</v>
      </c>
      <c r="AF57" s="568">
        <f>-Ops!AG221</f>
        <v>-641.40835212151558</v>
      </c>
      <c r="AG57" s="568">
        <f>-Ops!AH221</f>
        <v>-642.88610171361552</v>
      </c>
      <c r="AH57" s="568">
        <f>-Ops!AI221</f>
        <v>-644.3672559134817</v>
      </c>
      <c r="AI57" s="568">
        <f>-Ops!AJ221</f>
        <v>-645.85182256503708</v>
      </c>
      <c r="AJ57" s="568">
        <f>-Ops!AK221</f>
        <v>-647.33980953027651</v>
      </c>
      <c r="AK57" s="568">
        <f>-Ops!AL221</f>
        <v>-648.83122468930799</v>
      </c>
      <c r="AL57" s="568">
        <f>-Ops!AM221</f>
        <v>-650.32607594039473</v>
      </c>
      <c r="AM57" s="568">
        <f>-Ops!AN221</f>
        <v>-651.8243711999969</v>
      </c>
      <c r="AN57" s="568">
        <f>-Ops!AO221</f>
        <v>-653.32611840281345</v>
      </c>
      <c r="AO57" s="568">
        <f>-Ops!AP221</f>
        <v>-654.83132550182404</v>
      </c>
      <c r="AP57" s="568">
        <f>-Ops!AQ221</f>
        <v>-656.3400004683316</v>
      </c>
      <c r="AQ57" s="568">
        <f>-Ops!AR221</f>
        <v>-657.85215129200412</v>
      </c>
      <c r="AR57" s="568">
        <f>-Ops!AS221</f>
        <v>-659.36778598091701</v>
      </c>
      <c r="AS57" s="568">
        <f>-Ops!AT221</f>
        <v>-660.88691256159575</v>
      </c>
      <c r="AT57" s="568">
        <f>-Ops!AU221</f>
        <v>-662.40953907905816</v>
      </c>
      <c r="AU57" s="568">
        <f>-Ops!AV221</f>
        <v>-663.93567359685721</v>
      </c>
      <c r="AV57" s="568">
        <f>-Ops!AW221</f>
        <v>-665.46532419712332</v>
      </c>
      <c r="AW57" s="568">
        <f>-Ops!AX221</f>
        <v>-666.99849898060768</v>
      </c>
      <c r="AX57" s="568">
        <f>-Ops!AY221</f>
        <v>-668.53520606672487</v>
      </c>
      <c r="AY57" s="568">
        <f>-Ops!AZ221</f>
        <v>-670.07545359359585</v>
      </c>
      <c r="AZ57" s="568">
        <f>-Ops!BA221</f>
        <v>-671.61924971809128</v>
      </c>
      <c r="BA57" s="568">
        <f>-Ops!BB221</f>
        <v>-673.16660261587413</v>
      </c>
      <c r="BB57" s="568">
        <f>-Ops!BC221</f>
        <v>-674.71752048144378</v>
      </c>
      <c r="BC57" s="568">
        <f>-Ops!BD221</f>
        <v>-676.27201152817918</v>
      </c>
      <c r="BD57" s="568">
        <f>-Ops!BE221</f>
        <v>-677.8300839883816</v>
      </c>
      <c r="BE57" s="568">
        <f>-Ops!BF221</f>
        <v>-679.39174611331941</v>
      </c>
      <c r="BF57" s="568">
        <f>-Ops!BG221</f>
        <v>-680.95700617327077</v>
      </c>
      <c r="BG57" s="568">
        <f>-Ops!BH221</f>
        <v>-682.5258724575682</v>
      </c>
      <c r="BH57" s="568">
        <f>-Ops!BI221</f>
        <v>-684.09835327464168</v>
      </c>
      <c r="BI57" s="568">
        <f>-Ops!BJ221</f>
        <v>-685.67445695206368</v>
      </c>
      <c r="BJ57" s="568">
        <f>-Ops!BK221</f>
        <v>-687.2541918365921</v>
      </c>
      <c r="BK57" s="568">
        <f>-Ops!BL221</f>
        <v>-688.83756629421555</v>
      </c>
      <c r="BL57" s="568">
        <f>-Ops!BM221</f>
        <v>-690.42458871019676</v>
      </c>
      <c r="BM57" s="568">
        <f>-Ops!BN221</f>
        <v>-692.0152674891176</v>
      </c>
      <c r="BN57" s="568">
        <f>-Ops!BO221</f>
        <v>-693.60961105492333</v>
      </c>
      <c r="BO57" s="568">
        <f>-Ops!BP221</f>
        <v>-695.20762785096736</v>
      </c>
      <c r="BP57" s="568">
        <f>-Ops!BQ221</f>
        <v>-696.80932634005546</v>
      </c>
      <c r="BQ57" s="568">
        <f>-Ops!BR221</f>
        <v>-698.41471500449143</v>
      </c>
      <c r="BR57" s="568">
        <f>-Ops!BS221</f>
        <v>-700.02380234612144</v>
      </c>
      <c r="BS57" s="568">
        <f>-Ops!BT221</f>
        <v>-701.63659688637904</v>
      </c>
      <c r="BT57" s="568">
        <f>-Ops!BU221</f>
        <v>-703.25310716633066</v>
      </c>
      <c r="BU57" s="568">
        <f>-Ops!BV221</f>
        <v>-704.87334174672037</v>
      </c>
      <c r="BV57" s="568">
        <f>-Ops!BW221</f>
        <v>-706.49730920801574</v>
      </c>
      <c r="BW57" s="568">
        <f>-Ops!BX221</f>
        <v>-708.12501815045255</v>
      </c>
      <c r="BX57" s="568">
        <f>-Ops!BY221</f>
        <v>-709.7564771940813</v>
      </c>
      <c r="BY57" s="568">
        <f>-Ops!BZ221</f>
        <v>-711.39169497881187</v>
      </c>
      <c r="BZ57" s="568">
        <f>-Ops!CA221</f>
        <v>-713.03068016446025</v>
      </c>
      <c r="CA57" s="568">
        <f>-Ops!CB221</f>
        <v>-714.67344143079333</v>
      </c>
      <c r="CB57" s="568">
        <f>-Ops!CC221</f>
        <v>-716.31998747757598</v>
      </c>
      <c r="CC57" s="568">
        <f>-Ops!CD221</f>
        <v>-717.97032702461615</v>
      </c>
      <c r="CD57" s="568">
        <f>-Ops!CE221</f>
        <v>-719.62446881181177</v>
      </c>
      <c r="CE57" s="568">
        <f>-Ops!CF221</f>
        <v>-721.28242159919671</v>
      </c>
      <c r="CF57" s="568">
        <f>-Ops!CG221</f>
        <v>-722.94419416698702</v>
      </c>
      <c r="CG57" s="568">
        <f>-Ops!CH221</f>
        <v>-724.60979531562771</v>
      </c>
      <c r="CH57" s="568">
        <f>-Ops!CI221</f>
        <v>-726.27923386583916</v>
      </c>
      <c r="CI57" s="568">
        <f>-Ops!CJ221</f>
        <v>-727.9525186586643</v>
      </c>
      <c r="CJ57" s="568">
        <f>-Ops!CK221</f>
        <v>-729.62965855551454</v>
      </c>
      <c r="CK57" s="568">
        <f>-Ops!CL221</f>
        <v>-731.31066243821761</v>
      </c>
      <c r="CL57" s="568">
        <f>-Ops!CM221</f>
        <v>-732.99553920906408</v>
      </c>
      <c r="CM57" s="568">
        <f>-Ops!CN221</f>
        <v>-734.68429779085454</v>
      </c>
      <c r="CN57" s="568">
        <f>-Ops!CO221</f>
        <v>-736.37694712694702</v>
      </c>
      <c r="CO57" s="568">
        <f>-Ops!CP221</f>
        <v>-738.07349618130434</v>
      </c>
      <c r="CP57" s="568">
        <f>-Ops!CQ221</f>
        <v>-739.77395393854147</v>
      </c>
      <c r="CQ57" s="568">
        <f>-Ops!CR221</f>
        <v>-741.47832940397313</v>
      </c>
      <c r="CR57" s="568">
        <f>-Ops!CS221</f>
        <v>-743.18663160366145</v>
      </c>
      <c r="CS57" s="568">
        <f>-Ops!CT221</f>
        <v>-744.89886958446402</v>
      </c>
      <c r="CT57" s="568">
        <f>-Ops!CU221</f>
        <v>-746.61505241408156</v>
      </c>
      <c r="CU57" s="568">
        <f>-Ops!CV221</f>
        <v>-748.33518918110576</v>
      </c>
      <c r="CV57" s="568">
        <f>-Ops!CW221</f>
        <v>-750.05928899506785</v>
      </c>
      <c r="CW57" s="568">
        <f>-Ops!CX221</f>
        <v>-751.78736098648665</v>
      </c>
      <c r="CX57" s="568">
        <f>-Ops!CY221</f>
        <v>-753.51941430691681</v>
      </c>
      <c r="CY57" s="568">
        <f>-Ops!CZ221</f>
        <v>-755.25545812899736</v>
      </c>
      <c r="CZ57" s="568">
        <f>-Ops!DA221</f>
        <v>-756.99550164650043</v>
      </c>
      <c r="DA57" s="568">
        <f>-Ops!DB221</f>
        <v>-758.73955407437984</v>
      </c>
      <c r="DB57" s="568">
        <f>-Ops!DC221</f>
        <v>-760.48762464881952</v>
      </c>
      <c r="DC57" s="568">
        <f>-Ops!DD221</f>
        <v>-762.2397226272833</v>
      </c>
      <c r="DD57" s="568">
        <f>-Ops!DE221</f>
        <v>-763.995857288563</v>
      </c>
      <c r="DE57" s="568">
        <f>-Ops!DF221</f>
        <v>-765.75603793282801</v>
      </c>
      <c r="DF57" s="568">
        <f>-Ops!DG221</f>
        <v>-767.52027388167471</v>
      </c>
      <c r="DG57" s="568">
        <f>-Ops!DH221</f>
        <v>-769.28857447817563</v>
      </c>
      <c r="DH57" s="568">
        <f>-Ops!DI221</f>
        <v>-771.06094908692864</v>
      </c>
      <c r="DI57" s="568">
        <f>-Ops!DJ221</f>
        <v>-772.83740709410711</v>
      </c>
      <c r="DJ57" s="568">
        <f>-Ops!DK221</f>
        <v>-774.61795790750921</v>
      </c>
      <c r="DK57" s="568">
        <f>-Ops!DL221</f>
        <v>-776.4026109566081</v>
      </c>
      <c r="DL57" s="568">
        <f>-Ops!DM221</f>
        <v>-778.19137569260135</v>
      </c>
      <c r="DM57" s="568">
        <f>-Ops!DN221</f>
        <v>-779.98426158846132</v>
      </c>
      <c r="DN57" s="568">
        <f>-Ops!DO221</f>
        <v>-781.78127813898539</v>
      </c>
      <c r="DO57" s="568">
        <f>-Ops!DP221</f>
        <v>-783.58243486084621</v>
      </c>
      <c r="DP57" s="568">
        <f>-Ops!DQ221</f>
        <v>-785.38774129264164</v>
      </c>
      <c r="DQ57" s="568">
        <f>-Ops!DR221</f>
        <v>-787.1972069949461</v>
      </c>
      <c r="DR57" s="568">
        <f>-Ops!DS221</f>
        <v>-789.01084155036062</v>
      </c>
      <c r="DS57" s="569">
        <f>-Ops!DT221</f>
        <v>-790.82865456356342</v>
      </c>
    </row>
    <row r="58" spans="1:123" ht="14.25" customHeight="1" x14ac:dyDescent="0.15">
      <c r="A58" s="105" t="str">
        <f>+Ops!A222</f>
        <v>Landscaping and Groundskeeping</v>
      </c>
      <c r="B58" s="23" t="str">
        <f t="shared" si="61"/>
        <v>[EUR]</v>
      </c>
      <c r="C58" s="86"/>
      <c r="D58" s="567">
        <f>-Ops!E222</f>
        <v>0</v>
      </c>
      <c r="E58" s="568">
        <f>-Ops!F222</f>
        <v>0</v>
      </c>
      <c r="F58" s="568">
        <f>-Ops!G222</f>
        <v>0</v>
      </c>
      <c r="G58" s="568">
        <f>-Ops!H222</f>
        <v>-504.623776248892</v>
      </c>
      <c r="H58" s="568">
        <f>-Ops!I222</f>
        <v>-505.7863859608629</v>
      </c>
      <c r="I58" s="568">
        <f>-Ops!J222</f>
        <v>-506.95167422546251</v>
      </c>
      <c r="J58" s="568">
        <f>-Ops!K222</f>
        <v>-508.11964721384527</v>
      </c>
      <c r="K58" s="568">
        <f>-Ops!L222</f>
        <v>-509.29031111138369</v>
      </c>
      <c r="L58" s="568">
        <f>-Ops!M222</f>
        <v>-510.46367211770047</v>
      </c>
      <c r="M58" s="568">
        <f>-Ops!N222</f>
        <v>-511.63973644670205</v>
      </c>
      <c r="N58" s="568">
        <f>-Ops!O222</f>
        <v>-512.81851032661098</v>
      </c>
      <c r="O58" s="568">
        <f>-Ops!P222</f>
        <v>-513.99999999999909</v>
      </c>
      <c r="P58" s="568">
        <f>-Ops!Q222</f>
        <v>-515.18421172382068</v>
      </c>
      <c r="Q58" s="568">
        <f>-Ops!R222</f>
        <v>-516.37115176944553</v>
      </c>
      <c r="R58" s="568">
        <f>-Ops!S222</f>
        <v>-517.56082642269189</v>
      </c>
      <c r="S58" s="568">
        <f>-Ops!T222</f>
        <v>-518.75324198386022</v>
      </c>
      <c r="T58" s="568">
        <f>-Ops!U222</f>
        <v>-519.94840476776631</v>
      </c>
      <c r="U58" s="568">
        <f>-Ops!V222</f>
        <v>-521.14632110377465</v>
      </c>
      <c r="V58" s="568">
        <f>-Ops!W222</f>
        <v>-522.34699733583227</v>
      </c>
      <c r="W58" s="568">
        <f>-Ops!X222</f>
        <v>-523.55043982250174</v>
      </c>
      <c r="X58" s="568">
        <f>-Ops!Y222</f>
        <v>-524.75665493699546</v>
      </c>
      <c r="Y58" s="568">
        <f>-Ops!Z222</f>
        <v>-525.96564906720903</v>
      </c>
      <c r="Z58" s="568">
        <f>-Ops!AA222</f>
        <v>-527.17742861575539</v>
      </c>
      <c r="AA58" s="568">
        <f>-Ops!AB222</f>
        <v>-528.39199999999835</v>
      </c>
      <c r="AB58" s="568">
        <f>-Ops!AC222</f>
        <v>-529.60936965208691</v>
      </c>
      <c r="AC58" s="568">
        <f>-Ops!AD222</f>
        <v>-530.82954401898917</v>
      </c>
      <c r="AD58" s="568">
        <f>-Ops!AE222</f>
        <v>-532.0525295625265</v>
      </c>
      <c r="AE58" s="568">
        <f>-Ops!AF222</f>
        <v>-533.27833275940748</v>
      </c>
      <c r="AF58" s="568">
        <f>-Ops!AG222</f>
        <v>-534.50696010126296</v>
      </c>
      <c r="AG58" s="568">
        <f>-Ops!AH222</f>
        <v>-535.73841809467956</v>
      </c>
      <c r="AH58" s="568">
        <f>-Ops!AI222</f>
        <v>-536.97271326123473</v>
      </c>
      <c r="AI58" s="568">
        <f>-Ops!AJ222</f>
        <v>-538.2098521375309</v>
      </c>
      <c r="AJ58" s="568">
        <f>-Ops!AK222</f>
        <v>-539.44984127523048</v>
      </c>
      <c r="AK58" s="568">
        <f>-Ops!AL222</f>
        <v>-540.69268724108997</v>
      </c>
      <c r="AL58" s="568">
        <f>-Ops!AM222</f>
        <v>-541.93839661699565</v>
      </c>
      <c r="AM58" s="568">
        <f>-Ops!AN222</f>
        <v>-543.18697599999746</v>
      </c>
      <c r="AN58" s="568">
        <f>-Ops!AO222</f>
        <v>-544.4384320023446</v>
      </c>
      <c r="AO58" s="568">
        <f>-Ops!AP222</f>
        <v>-545.69277125152007</v>
      </c>
      <c r="AP58" s="568">
        <f>-Ops!AQ222</f>
        <v>-546.95000039027627</v>
      </c>
      <c r="AQ58" s="568">
        <f>-Ops!AR222</f>
        <v>-548.21012607667012</v>
      </c>
      <c r="AR58" s="568">
        <f>-Ops!AS222</f>
        <v>-549.4731549840975</v>
      </c>
      <c r="AS58" s="568">
        <f>-Ops!AT222</f>
        <v>-550.73909380132977</v>
      </c>
      <c r="AT58" s="568">
        <f>-Ops!AU222</f>
        <v>-552.00794923254853</v>
      </c>
      <c r="AU58" s="568">
        <f>-Ops!AV222</f>
        <v>-553.27972799738097</v>
      </c>
      <c r="AV58" s="568">
        <f>-Ops!AW222</f>
        <v>-554.55443683093608</v>
      </c>
      <c r="AW58" s="568">
        <f>-Ops!AX222</f>
        <v>-555.83208248383971</v>
      </c>
      <c r="AX58" s="568">
        <f>-Ops!AY222</f>
        <v>-557.11267172227076</v>
      </c>
      <c r="AY58" s="568">
        <f>-Ops!AZ222</f>
        <v>-558.39621132799653</v>
      </c>
      <c r="AZ58" s="568">
        <f>-Ops!BA222</f>
        <v>-559.68270809840942</v>
      </c>
      <c r="BA58" s="568">
        <f>-Ops!BB222</f>
        <v>-560.97216884656177</v>
      </c>
      <c r="BB58" s="568">
        <f>-Ops!BC222</f>
        <v>-562.26460040120321</v>
      </c>
      <c r="BC58" s="568">
        <f>-Ops!BD222</f>
        <v>-563.56000960681592</v>
      </c>
      <c r="BD58" s="568">
        <f>-Ops!BE222</f>
        <v>-564.85840332365137</v>
      </c>
      <c r="BE58" s="568">
        <f>-Ops!BF222</f>
        <v>-566.1597884277661</v>
      </c>
      <c r="BF58" s="568">
        <f>-Ops!BG222</f>
        <v>-567.46417181105903</v>
      </c>
      <c r="BG58" s="568">
        <f>-Ops!BH222</f>
        <v>-568.77156038130681</v>
      </c>
      <c r="BH58" s="568">
        <f>-Ops!BI222</f>
        <v>-570.08196106220146</v>
      </c>
      <c r="BI58" s="568">
        <f>-Ops!BJ222</f>
        <v>-571.39538079338638</v>
      </c>
      <c r="BJ58" s="568">
        <f>-Ops!BK222</f>
        <v>-572.71182653049345</v>
      </c>
      <c r="BK58" s="568">
        <f>-Ops!BL222</f>
        <v>-574.03130524517962</v>
      </c>
      <c r="BL58" s="568">
        <f>-Ops!BM222</f>
        <v>-575.35382392516397</v>
      </c>
      <c r="BM58" s="568">
        <f>-Ops!BN222</f>
        <v>-576.67938957426463</v>
      </c>
      <c r="BN58" s="568">
        <f>-Ops!BO222</f>
        <v>-578.00800921243615</v>
      </c>
      <c r="BO58" s="568">
        <f>-Ops!BP222</f>
        <v>-579.33968987580613</v>
      </c>
      <c r="BP58" s="568">
        <f>-Ops!BQ222</f>
        <v>-580.67443861671291</v>
      </c>
      <c r="BQ58" s="568">
        <f>-Ops!BR222</f>
        <v>-582.01226250374282</v>
      </c>
      <c r="BR58" s="568">
        <f>-Ops!BS222</f>
        <v>-583.35316862176785</v>
      </c>
      <c r="BS58" s="568">
        <f>-Ops!BT222</f>
        <v>-584.69716407198257</v>
      </c>
      <c r="BT58" s="568">
        <f>-Ops!BU222</f>
        <v>-586.04425597194222</v>
      </c>
      <c r="BU58" s="568">
        <f>-Ops!BV222</f>
        <v>-587.39445145560035</v>
      </c>
      <c r="BV58" s="568">
        <f>-Ops!BW222</f>
        <v>-588.74775767334643</v>
      </c>
      <c r="BW58" s="568">
        <f>-Ops!BX222</f>
        <v>-590.10418179204385</v>
      </c>
      <c r="BX58" s="568">
        <f>-Ops!BY222</f>
        <v>-591.46373099506775</v>
      </c>
      <c r="BY58" s="568">
        <f>-Ops!BZ222</f>
        <v>-592.82641248234324</v>
      </c>
      <c r="BZ58" s="568">
        <f>-Ops!CA222</f>
        <v>-594.19223347038348</v>
      </c>
      <c r="CA58" s="568">
        <f>-Ops!CB222</f>
        <v>-595.56120119232776</v>
      </c>
      <c r="CB58" s="568">
        <f>-Ops!CC222</f>
        <v>-596.93332289797991</v>
      </c>
      <c r="CC58" s="568">
        <f>-Ops!CD222</f>
        <v>-598.30860585384687</v>
      </c>
      <c r="CD58" s="568">
        <f>-Ops!CE222</f>
        <v>-599.68705734317655</v>
      </c>
      <c r="CE58" s="568">
        <f>-Ops!CF222</f>
        <v>-601.06868466599724</v>
      </c>
      <c r="CF58" s="568">
        <f>-Ops!CG222</f>
        <v>-602.45349513915585</v>
      </c>
      <c r="CG58" s="568">
        <f>-Ops!CH222</f>
        <v>-603.84149609635642</v>
      </c>
      <c r="CH58" s="568">
        <f>-Ops!CI222</f>
        <v>-605.23269488819926</v>
      </c>
      <c r="CI58" s="568">
        <f>-Ops!CJ222</f>
        <v>-606.62709888222025</v>
      </c>
      <c r="CJ58" s="568">
        <f>-Ops!CK222</f>
        <v>-608.02471546292884</v>
      </c>
      <c r="CK58" s="568">
        <f>-Ops!CL222</f>
        <v>-609.42555203184804</v>
      </c>
      <c r="CL58" s="568">
        <f>-Ops!CM222</f>
        <v>-610.82961600755334</v>
      </c>
      <c r="CM58" s="568">
        <f>-Ops!CN222</f>
        <v>-612.23691482571212</v>
      </c>
      <c r="CN58" s="568">
        <f>-Ops!CO222</f>
        <v>-613.64745593912255</v>
      </c>
      <c r="CO58" s="568">
        <f>-Ops!CP222</f>
        <v>-615.06124681775361</v>
      </c>
      <c r="CP58" s="568">
        <f>-Ops!CQ222</f>
        <v>-616.47829494878454</v>
      </c>
      <c r="CQ58" s="568">
        <f>-Ops!CR222</f>
        <v>-617.89860783664426</v>
      </c>
      <c r="CR58" s="568">
        <f>-Ops!CS222</f>
        <v>-619.32219300305121</v>
      </c>
      <c r="CS58" s="568">
        <f>-Ops!CT222</f>
        <v>-620.74905798705333</v>
      </c>
      <c r="CT58" s="568">
        <f>-Ops!CU222</f>
        <v>-622.17921034506799</v>
      </c>
      <c r="CU58" s="568">
        <f>-Ops!CV222</f>
        <v>-623.61265765092139</v>
      </c>
      <c r="CV58" s="568">
        <f>-Ops!CW222</f>
        <v>-625.04940749588991</v>
      </c>
      <c r="CW58" s="568">
        <f>-Ops!CX222</f>
        <v>-626.48946748873891</v>
      </c>
      <c r="CX58" s="568">
        <f>-Ops!CY222</f>
        <v>-627.93284525576394</v>
      </c>
      <c r="CY58" s="568">
        <f>-Ops!CZ222</f>
        <v>-629.37954844083106</v>
      </c>
      <c r="CZ58" s="568">
        <f>-Ops!DA222</f>
        <v>-630.82958470541701</v>
      </c>
      <c r="DA58" s="568">
        <f>-Ops!DB222</f>
        <v>-632.28296172864987</v>
      </c>
      <c r="DB58" s="568">
        <f>-Ops!DC222</f>
        <v>-633.73968720734968</v>
      </c>
      <c r="DC58" s="568">
        <f>-Ops!DD222</f>
        <v>-635.19976885606945</v>
      </c>
      <c r="DD58" s="568">
        <f>-Ops!DE222</f>
        <v>-636.6632144071358</v>
      </c>
      <c r="DE58" s="568">
        <f>-Ops!DF222</f>
        <v>-638.13003161069003</v>
      </c>
      <c r="DF58" s="568">
        <f>-Ops!DG222</f>
        <v>-639.600228234729</v>
      </c>
      <c r="DG58" s="568">
        <f>-Ops!DH222</f>
        <v>-641.0738120651464</v>
      </c>
      <c r="DH58" s="568">
        <f>-Ops!DI222</f>
        <v>-642.55079090577385</v>
      </c>
      <c r="DI58" s="568">
        <f>-Ops!DJ222</f>
        <v>-644.03117257842257</v>
      </c>
      <c r="DJ58" s="568">
        <f>-Ops!DK222</f>
        <v>-645.51496492292438</v>
      </c>
      <c r="DK58" s="568">
        <f>-Ops!DL222</f>
        <v>-647.00217579717344</v>
      </c>
      <c r="DL58" s="568">
        <f>-Ops!DM222</f>
        <v>-648.49281307716774</v>
      </c>
      <c r="DM58" s="568">
        <f>-Ops!DN222</f>
        <v>-649.98688465705118</v>
      </c>
      <c r="DN58" s="568">
        <f>-Ops!DO222</f>
        <v>-651.48439844915447</v>
      </c>
      <c r="DO58" s="568">
        <f>-Ops!DP222</f>
        <v>-652.98536238403847</v>
      </c>
      <c r="DP58" s="568">
        <f>-Ops!DQ222</f>
        <v>-654.48978441053475</v>
      </c>
      <c r="DQ58" s="568">
        <f>-Ops!DR222</f>
        <v>-655.99767249578849</v>
      </c>
      <c r="DR58" s="568">
        <f>-Ops!DS222</f>
        <v>-657.5090346253005</v>
      </c>
      <c r="DS58" s="569">
        <f>-Ops!DT222</f>
        <v>-659.02387880296953</v>
      </c>
    </row>
    <row r="59" spans="1:123" ht="14.25" customHeight="1" x14ac:dyDescent="0.15">
      <c r="A59" s="105" t="str">
        <f>+Ops!A223</f>
        <v>AUF NACH MALLORCA (COMMISIONS GERMAN BOOKING AGENT)</v>
      </c>
      <c r="B59" s="23" t="str">
        <f t="shared" si="61"/>
        <v>[EUR]</v>
      </c>
      <c r="C59" s="86"/>
      <c r="D59" s="567">
        <f>-Ops!E223</f>
        <v>0</v>
      </c>
      <c r="E59" s="568">
        <f>-Ops!F223</f>
        <v>0</v>
      </c>
      <c r="F59" s="568">
        <f>-Ops!G223</f>
        <v>0</v>
      </c>
      <c r="G59" s="568">
        <f>-Ops!H223</f>
        <v>-1513.871328746676</v>
      </c>
      <c r="H59" s="568">
        <f>-Ops!I223</f>
        <v>-1517.3591578825888</v>
      </c>
      <c r="I59" s="568">
        <f>-Ops!J223</f>
        <v>-1520.8550226763875</v>
      </c>
      <c r="J59" s="568">
        <f>-Ops!K223</f>
        <v>-1524.3589416415359</v>
      </c>
      <c r="K59" s="568">
        <f>-Ops!L223</f>
        <v>-1527.870933334151</v>
      </c>
      <c r="L59" s="568">
        <f>-Ops!M223</f>
        <v>-1531.3910163531016</v>
      </c>
      <c r="M59" s="568">
        <f>-Ops!N223</f>
        <v>-1534.9192093401061</v>
      </c>
      <c r="N59" s="568">
        <f>-Ops!O223</f>
        <v>-1538.4555309798329</v>
      </c>
      <c r="O59" s="568">
        <f>-Ops!P223</f>
        <v>-1541.9999999999973</v>
      </c>
      <c r="P59" s="568">
        <f>-Ops!Q223</f>
        <v>-1545.552635171462</v>
      </c>
      <c r="Q59" s="568">
        <f>-Ops!R223</f>
        <v>-1549.1134553083364</v>
      </c>
      <c r="R59" s="568">
        <f>-Ops!S223</f>
        <v>-1552.6824792680757</v>
      </c>
      <c r="S59" s="568">
        <f>-Ops!T223</f>
        <v>-1556.2597259515805</v>
      </c>
      <c r="T59" s="568">
        <f>-Ops!U223</f>
        <v>-1559.8452143032989</v>
      </c>
      <c r="U59" s="568">
        <f>-Ops!V223</f>
        <v>-1563.438963311324</v>
      </c>
      <c r="V59" s="568">
        <f>-Ops!W223</f>
        <v>-1567.0409920074967</v>
      </c>
      <c r="W59" s="568">
        <f>-Ops!X223</f>
        <v>-1570.6513194675051</v>
      </c>
      <c r="X59" s="568">
        <f>-Ops!Y223</f>
        <v>-1574.2699648109863</v>
      </c>
      <c r="Y59" s="568">
        <f>-Ops!Z223</f>
        <v>-1577.896947201627</v>
      </c>
      <c r="Z59" s="568">
        <f>-Ops!AA223</f>
        <v>-1581.5322858472659</v>
      </c>
      <c r="AA59" s="568">
        <f>-Ops!AB223</f>
        <v>-1585.1759999999949</v>
      </c>
      <c r="AB59" s="568">
        <f>-Ops!AC223</f>
        <v>-1588.8281089562608</v>
      </c>
      <c r="AC59" s="568">
        <f>-Ops!AD223</f>
        <v>-1592.4886320569676</v>
      </c>
      <c r="AD59" s="568">
        <f>-Ops!AE223</f>
        <v>-1596.1575886875794</v>
      </c>
      <c r="AE59" s="568">
        <f>-Ops!AF223</f>
        <v>-1599.8349982782224</v>
      </c>
      <c r="AF59" s="568">
        <f>-Ops!AG223</f>
        <v>-1603.520880303789</v>
      </c>
      <c r="AG59" s="568">
        <f>-Ops!AH223</f>
        <v>-1607.2152542840388</v>
      </c>
      <c r="AH59" s="568">
        <f>-Ops!AI223</f>
        <v>-1610.9181397837042</v>
      </c>
      <c r="AI59" s="568">
        <f>-Ops!AJ223</f>
        <v>-1614.6295564125928</v>
      </c>
      <c r="AJ59" s="568">
        <f>-Ops!AK223</f>
        <v>-1618.3495238256912</v>
      </c>
      <c r="AK59" s="568">
        <f>-Ops!AL223</f>
        <v>-1622.0780617232699</v>
      </c>
      <c r="AL59" s="568">
        <f>-Ops!AM223</f>
        <v>-1625.8151898509868</v>
      </c>
      <c r="AM59" s="568">
        <f>-Ops!AN223</f>
        <v>-1629.5609279999924</v>
      </c>
      <c r="AN59" s="568">
        <f>-Ops!AO223</f>
        <v>-1633.3152960070336</v>
      </c>
      <c r="AO59" s="568">
        <f>-Ops!AP223</f>
        <v>-1637.0783137545602</v>
      </c>
      <c r="AP59" s="568">
        <f>-Ops!AQ223</f>
        <v>-1640.8500011708288</v>
      </c>
      <c r="AQ59" s="568">
        <f>-Ops!AR223</f>
        <v>-1644.6303782300101</v>
      </c>
      <c r="AR59" s="568">
        <f>-Ops!AS223</f>
        <v>-1648.4194649522926</v>
      </c>
      <c r="AS59" s="568">
        <f>-Ops!AT223</f>
        <v>-1652.2172814039893</v>
      </c>
      <c r="AT59" s="568">
        <f>-Ops!AU223</f>
        <v>-1656.0238476976454</v>
      </c>
      <c r="AU59" s="568">
        <f>-Ops!AV223</f>
        <v>-1659.839183992143</v>
      </c>
      <c r="AV59" s="568">
        <f>-Ops!AW223</f>
        <v>-1663.6633104928083</v>
      </c>
      <c r="AW59" s="568">
        <f>-Ops!AX223</f>
        <v>-1667.4962474515194</v>
      </c>
      <c r="AX59" s="568">
        <f>-Ops!AY223</f>
        <v>-1671.3380151668123</v>
      </c>
      <c r="AY59" s="568">
        <f>-Ops!AZ223</f>
        <v>-1675.1886339839896</v>
      </c>
      <c r="AZ59" s="568">
        <f>-Ops!BA223</f>
        <v>-1679.048124295228</v>
      </c>
      <c r="BA59" s="568">
        <f>-Ops!BB223</f>
        <v>-1682.9165065396853</v>
      </c>
      <c r="BB59" s="568">
        <f>-Ops!BC223</f>
        <v>-1686.7938012036095</v>
      </c>
      <c r="BC59" s="568">
        <f>-Ops!BD223</f>
        <v>-1690.6800288204479</v>
      </c>
      <c r="BD59" s="568">
        <f>-Ops!BE223</f>
        <v>-1694.5752099709541</v>
      </c>
      <c r="BE59" s="568">
        <f>-Ops!BF223</f>
        <v>-1698.4793652832984</v>
      </c>
      <c r="BF59" s="568">
        <f>-Ops!BG223</f>
        <v>-1702.3925154331771</v>
      </c>
      <c r="BG59" s="568">
        <f>-Ops!BH223</f>
        <v>-1706.3146811439206</v>
      </c>
      <c r="BH59" s="568">
        <f>-Ops!BI223</f>
        <v>-1710.2458831866043</v>
      </c>
      <c r="BI59" s="568">
        <f>-Ops!BJ223</f>
        <v>-1714.186142380159</v>
      </c>
      <c r="BJ59" s="568">
        <f>-Ops!BK223</f>
        <v>-1718.1354795914804</v>
      </c>
      <c r="BK59" s="568">
        <f>-Ops!BL223</f>
        <v>-1722.093915735539</v>
      </c>
      <c r="BL59" s="568">
        <f>-Ops!BM223</f>
        <v>-1726.061471775492</v>
      </c>
      <c r="BM59" s="568">
        <f>-Ops!BN223</f>
        <v>-1730.0381687227941</v>
      </c>
      <c r="BN59" s="568">
        <f>-Ops!BO223</f>
        <v>-1734.0240276373083</v>
      </c>
      <c r="BO59" s="568">
        <f>-Ops!BP223</f>
        <v>-1738.0190696274183</v>
      </c>
      <c r="BP59" s="568">
        <f>-Ops!BQ223</f>
        <v>-1742.0233158501385</v>
      </c>
      <c r="BQ59" s="568">
        <f>-Ops!BR223</f>
        <v>-1746.0367875112286</v>
      </c>
      <c r="BR59" s="568">
        <f>-Ops!BS223</f>
        <v>-1750.0595058653037</v>
      </c>
      <c r="BS59" s="568">
        <f>-Ops!BT223</f>
        <v>-1754.0914922159477</v>
      </c>
      <c r="BT59" s="568">
        <f>-Ops!BU223</f>
        <v>-1758.1327679158267</v>
      </c>
      <c r="BU59" s="568">
        <f>-Ops!BV223</f>
        <v>-1762.183354366801</v>
      </c>
      <c r="BV59" s="568">
        <f>-Ops!BW223</f>
        <v>-1766.2432730200392</v>
      </c>
      <c r="BW59" s="568">
        <f>-Ops!BX223</f>
        <v>-1770.3125453761315</v>
      </c>
      <c r="BX59" s="568">
        <f>-Ops!BY223</f>
        <v>-1774.3911929852034</v>
      </c>
      <c r="BY59" s="568">
        <f>-Ops!BZ223</f>
        <v>-1778.4792374470298</v>
      </c>
      <c r="BZ59" s="568">
        <f>-Ops!CA223</f>
        <v>-1782.5767004111506</v>
      </c>
      <c r="CA59" s="568">
        <f>-Ops!CB223</f>
        <v>-1786.6836035769834</v>
      </c>
      <c r="CB59" s="568">
        <f>-Ops!CC223</f>
        <v>-1790.7999686939399</v>
      </c>
      <c r="CC59" s="568">
        <f>-Ops!CD223</f>
        <v>-1794.9258175615405</v>
      </c>
      <c r="CD59" s="568">
        <f>-Ops!CE223</f>
        <v>-1799.0611720295296</v>
      </c>
      <c r="CE59" s="568">
        <f>-Ops!CF223</f>
        <v>-1803.2060539979918</v>
      </c>
      <c r="CF59" s="568">
        <f>-Ops!CG223</f>
        <v>-1807.3604854174673</v>
      </c>
      <c r="CG59" s="568">
        <f>-Ops!CH223</f>
        <v>-1811.5244882890693</v>
      </c>
      <c r="CH59" s="568">
        <f>-Ops!CI223</f>
        <v>-1815.6980846645979</v>
      </c>
      <c r="CI59" s="568">
        <f>-Ops!CJ223</f>
        <v>-1819.8812966466608</v>
      </c>
      <c r="CJ59" s="568">
        <f>-Ops!CK223</f>
        <v>-1824.0741463887864</v>
      </c>
      <c r="CK59" s="568">
        <f>-Ops!CL223</f>
        <v>-1828.276656095544</v>
      </c>
      <c r="CL59" s="568">
        <f>-Ops!CM223</f>
        <v>-1832.48884802266</v>
      </c>
      <c r="CM59" s="568">
        <f>-Ops!CN223</f>
        <v>-1836.7107444771361</v>
      </c>
      <c r="CN59" s="568">
        <f>-Ops!CO223</f>
        <v>-1840.9423678173675</v>
      </c>
      <c r="CO59" s="568">
        <f>-Ops!CP223</f>
        <v>-1845.183740453261</v>
      </c>
      <c r="CP59" s="568">
        <f>-Ops!CQ223</f>
        <v>-1849.4348848463537</v>
      </c>
      <c r="CQ59" s="568">
        <f>-Ops!CR223</f>
        <v>-1853.695823509933</v>
      </c>
      <c r="CR59" s="568">
        <f>-Ops!CS223</f>
        <v>-1857.9665790091537</v>
      </c>
      <c r="CS59" s="568">
        <f>-Ops!CT223</f>
        <v>-1862.2471739611601</v>
      </c>
      <c r="CT59" s="568">
        <f>-Ops!CU223</f>
        <v>-1866.537631035204</v>
      </c>
      <c r="CU59" s="568">
        <f>-Ops!CV223</f>
        <v>-1870.8379729527644</v>
      </c>
      <c r="CV59" s="568">
        <f>-Ops!CW223</f>
        <v>-1875.1482224876697</v>
      </c>
      <c r="CW59" s="568">
        <f>-Ops!CX223</f>
        <v>-1879.4684024662167</v>
      </c>
      <c r="CX59" s="568">
        <f>-Ops!CY223</f>
        <v>-1883.7985357672919</v>
      </c>
      <c r="CY59" s="568">
        <f>-Ops!CZ223</f>
        <v>-1888.1386453224934</v>
      </c>
      <c r="CZ59" s="568">
        <f>-Ops!DA223</f>
        <v>-1892.4887541162511</v>
      </c>
      <c r="DA59" s="568">
        <f>-Ops!DB223</f>
        <v>-1896.8488851859495</v>
      </c>
      <c r="DB59" s="568">
        <f>-Ops!DC223</f>
        <v>-1901.2190616220489</v>
      </c>
      <c r="DC59" s="568">
        <f>-Ops!DD223</f>
        <v>-1905.5993065682082</v>
      </c>
      <c r="DD59" s="568">
        <f>-Ops!DE223</f>
        <v>-1909.9896432214075</v>
      </c>
      <c r="DE59" s="568">
        <f>-Ops!DF223</f>
        <v>-1914.3900948320702</v>
      </c>
      <c r="DF59" s="568">
        <f>-Ops!DG223</f>
        <v>-1918.8006847041868</v>
      </c>
      <c r="DG59" s="568">
        <f>-Ops!DH223</f>
        <v>-1923.2214361954391</v>
      </c>
      <c r="DH59" s="568">
        <f>-Ops!DI223</f>
        <v>-1927.6523727173214</v>
      </c>
      <c r="DI59" s="568">
        <f>-Ops!DJ223</f>
        <v>-1932.0935177352678</v>
      </c>
      <c r="DJ59" s="568">
        <f>-Ops!DK223</f>
        <v>-1936.544894768773</v>
      </c>
      <c r="DK59" s="568">
        <f>-Ops!DL223</f>
        <v>-1941.0065273915204</v>
      </c>
      <c r="DL59" s="568">
        <f>-Ops!DM223</f>
        <v>-1945.4784392315032</v>
      </c>
      <c r="DM59" s="568">
        <f>-Ops!DN223</f>
        <v>-1949.9606539711533</v>
      </c>
      <c r="DN59" s="568">
        <f>-Ops!DO223</f>
        <v>-1954.4531953474636</v>
      </c>
      <c r="DO59" s="568">
        <f>-Ops!DP223</f>
        <v>-1958.9560871521155</v>
      </c>
      <c r="DP59" s="568">
        <f>-Ops!DQ223</f>
        <v>-1963.4693532316041</v>
      </c>
      <c r="DQ59" s="568">
        <f>-Ops!DR223</f>
        <v>-1967.9930174873653</v>
      </c>
      <c r="DR59" s="568">
        <f>-Ops!DS223</f>
        <v>-1972.5271038759015</v>
      </c>
      <c r="DS59" s="569">
        <f>-Ops!DT223</f>
        <v>-1977.0716364089085</v>
      </c>
    </row>
    <row r="60" spans="1:123" ht="14.25" customHeight="1" x14ac:dyDescent="0.15">
      <c r="A60" s="105" t="str">
        <f>+Ops!A224</f>
        <v>Commissions BOOKINGS.COM</v>
      </c>
      <c r="B60" s="23" t="str">
        <f t="shared" si="61"/>
        <v>[EUR]</v>
      </c>
      <c r="C60" s="86"/>
      <c r="D60" s="567">
        <f>-Ops!E224</f>
        <v>0</v>
      </c>
      <c r="E60" s="568">
        <f>-Ops!F224</f>
        <v>0</v>
      </c>
      <c r="F60" s="568">
        <f>-Ops!G224</f>
        <v>0</v>
      </c>
      <c r="G60" s="568">
        <f>-Ops!H224</f>
        <v>-383.51406994915789</v>
      </c>
      <c r="H60" s="568">
        <f>-Ops!I224</f>
        <v>-384.39765333025582</v>
      </c>
      <c r="I60" s="568">
        <f>-Ops!J224</f>
        <v>-385.2832724113515</v>
      </c>
      <c r="J60" s="568">
        <f>-Ops!K224</f>
        <v>-386.17093188252244</v>
      </c>
      <c r="K60" s="568">
        <f>-Ops!L224</f>
        <v>-387.06063644465161</v>
      </c>
      <c r="L60" s="568">
        <f>-Ops!M224</f>
        <v>-387.95239080945237</v>
      </c>
      <c r="M60" s="568">
        <f>-Ops!N224</f>
        <v>-388.84619969949352</v>
      </c>
      <c r="N60" s="568">
        <f>-Ops!O224</f>
        <v>-389.74206784822434</v>
      </c>
      <c r="O60" s="568">
        <f>-Ops!P224</f>
        <v>-390.63999999999936</v>
      </c>
      <c r="P60" s="568">
        <f>-Ops!Q224</f>
        <v>-391.54000091010369</v>
      </c>
      <c r="Q60" s="568">
        <f>-Ops!R224</f>
        <v>-392.44207534477857</v>
      </c>
      <c r="R60" s="568">
        <f>-Ops!S224</f>
        <v>-393.34622808124578</v>
      </c>
      <c r="S60" s="568">
        <f>-Ops!T224</f>
        <v>-394.25246390773373</v>
      </c>
      <c r="T60" s="568">
        <f>-Ops!U224</f>
        <v>-395.16078762350236</v>
      </c>
      <c r="U60" s="568">
        <f>-Ops!V224</f>
        <v>-396.07120403886876</v>
      </c>
      <c r="V60" s="568">
        <f>-Ops!W224</f>
        <v>-396.98371797523248</v>
      </c>
      <c r="W60" s="568">
        <f>-Ops!X224</f>
        <v>-397.89833426510131</v>
      </c>
      <c r="X60" s="568">
        <f>-Ops!Y224</f>
        <v>-398.8150577521165</v>
      </c>
      <c r="Y60" s="568">
        <f>-Ops!Z224</f>
        <v>-399.73389329107886</v>
      </c>
      <c r="Z60" s="568">
        <f>-Ops!AA224</f>
        <v>-400.65484574797404</v>
      </c>
      <c r="AA60" s="568">
        <f>-Ops!AB224</f>
        <v>-401.5779199999987</v>
      </c>
      <c r="AB60" s="568">
        <f>-Ops!AC224</f>
        <v>-402.50312093558608</v>
      </c>
      <c r="AC60" s="568">
        <f>-Ops!AD224</f>
        <v>-403.43045345443176</v>
      </c>
      <c r="AD60" s="568">
        <f>-Ops!AE224</f>
        <v>-404.35992246752011</v>
      </c>
      <c r="AE60" s="568">
        <f>-Ops!AF224</f>
        <v>-405.29153289714969</v>
      </c>
      <c r="AF60" s="568">
        <f>-Ops!AG224</f>
        <v>-406.22528967695985</v>
      </c>
      <c r="AG60" s="568">
        <f>-Ops!AH224</f>
        <v>-407.16119775195648</v>
      </c>
      <c r="AH60" s="568">
        <f>-Ops!AI224</f>
        <v>-408.0992620785384</v>
      </c>
      <c r="AI60" s="568">
        <f>-Ops!AJ224</f>
        <v>-409.03948762452347</v>
      </c>
      <c r="AJ60" s="568">
        <f>-Ops!AK224</f>
        <v>-409.98187936917515</v>
      </c>
      <c r="AK60" s="568">
        <f>-Ops!AL224</f>
        <v>-410.92644230322838</v>
      </c>
      <c r="AL60" s="568">
        <f>-Ops!AM224</f>
        <v>-411.87318142891667</v>
      </c>
      <c r="AM60" s="568">
        <f>-Ops!AN224</f>
        <v>-412.82210175999808</v>
      </c>
      <c r="AN60" s="568">
        <f>-Ops!AO224</f>
        <v>-413.77320832178185</v>
      </c>
      <c r="AO60" s="568">
        <f>-Ops!AP224</f>
        <v>-414.72650615115526</v>
      </c>
      <c r="AP60" s="568">
        <f>-Ops!AQ224</f>
        <v>-415.68200029661</v>
      </c>
      <c r="AQ60" s="568">
        <f>-Ops!AR224</f>
        <v>-416.63969581826927</v>
      </c>
      <c r="AR60" s="568">
        <f>-Ops!AS224</f>
        <v>-417.59959778791415</v>
      </c>
      <c r="AS60" s="568">
        <f>-Ops!AT224</f>
        <v>-418.56171128901065</v>
      </c>
      <c r="AT60" s="568">
        <f>-Ops!AU224</f>
        <v>-419.52604141673686</v>
      </c>
      <c r="AU60" s="568">
        <f>-Ops!AV224</f>
        <v>-420.49259327800956</v>
      </c>
      <c r="AV60" s="568">
        <f>-Ops!AW224</f>
        <v>-421.46137199151144</v>
      </c>
      <c r="AW60" s="568">
        <f>-Ops!AX224</f>
        <v>-422.43238268771819</v>
      </c>
      <c r="AX60" s="568">
        <f>-Ops!AY224</f>
        <v>-423.40563050892575</v>
      </c>
      <c r="AY60" s="568">
        <f>-Ops!AZ224</f>
        <v>-424.38112060927739</v>
      </c>
      <c r="AZ60" s="568">
        <f>-Ops!BA224</f>
        <v>-425.35885815479111</v>
      </c>
      <c r="BA60" s="568">
        <f>-Ops!BB224</f>
        <v>-426.33884832338691</v>
      </c>
      <c r="BB60" s="568">
        <f>-Ops!BC224</f>
        <v>-427.32109630491442</v>
      </c>
      <c r="BC60" s="568">
        <f>-Ops!BD224</f>
        <v>-428.30560730118015</v>
      </c>
      <c r="BD60" s="568">
        <f>-Ops!BE224</f>
        <v>-429.29238652597502</v>
      </c>
      <c r="BE60" s="568">
        <f>-Ops!BF224</f>
        <v>-430.28143920510229</v>
      </c>
      <c r="BF60" s="568">
        <f>-Ops!BG224</f>
        <v>-431.27277057640487</v>
      </c>
      <c r="BG60" s="568">
        <f>-Ops!BH224</f>
        <v>-432.26638588979318</v>
      </c>
      <c r="BH60" s="568">
        <f>-Ops!BI224</f>
        <v>-433.2622904072731</v>
      </c>
      <c r="BI60" s="568">
        <f>-Ops!BJ224</f>
        <v>-434.26048940297363</v>
      </c>
      <c r="BJ60" s="568">
        <f>-Ops!BK224</f>
        <v>-435.26098816317506</v>
      </c>
      <c r="BK60" s="568">
        <f>-Ops!BL224</f>
        <v>-436.26379198633651</v>
      </c>
      <c r="BL60" s="568">
        <f>-Ops!BM224</f>
        <v>-437.26890618312461</v>
      </c>
      <c r="BM60" s="568">
        <f>-Ops!BN224</f>
        <v>-438.27633607644117</v>
      </c>
      <c r="BN60" s="568">
        <f>-Ops!BO224</f>
        <v>-439.28608700145145</v>
      </c>
      <c r="BO60" s="568">
        <f>-Ops!BP224</f>
        <v>-440.2981643056126</v>
      </c>
      <c r="BP60" s="568">
        <f>-Ops!BQ224</f>
        <v>-441.31257334870179</v>
      </c>
      <c r="BQ60" s="568">
        <f>-Ops!BR224</f>
        <v>-442.32931950284456</v>
      </c>
      <c r="BR60" s="568">
        <f>-Ops!BS224</f>
        <v>-443.34840815254358</v>
      </c>
      <c r="BS60" s="568">
        <f>-Ops!BT224</f>
        <v>-444.36984469470679</v>
      </c>
      <c r="BT60" s="568">
        <f>-Ops!BU224</f>
        <v>-445.39363453867605</v>
      </c>
      <c r="BU60" s="568">
        <f>-Ops!BV224</f>
        <v>-446.41978310625626</v>
      </c>
      <c r="BV60" s="568">
        <f>-Ops!BW224</f>
        <v>-447.44829583174328</v>
      </c>
      <c r="BW60" s="568">
        <f>-Ops!BX224</f>
        <v>-448.47917816195331</v>
      </c>
      <c r="BX60" s="568">
        <f>-Ops!BY224</f>
        <v>-449.51243555625149</v>
      </c>
      <c r="BY60" s="568">
        <f>-Ops!BZ224</f>
        <v>-450.54807348658085</v>
      </c>
      <c r="BZ60" s="568">
        <f>-Ops!CA224</f>
        <v>-451.5860974374915</v>
      </c>
      <c r="CA60" s="568">
        <f>-Ops!CB224</f>
        <v>-452.62651290616913</v>
      </c>
      <c r="CB60" s="568">
        <f>-Ops!CC224</f>
        <v>-453.66932540246478</v>
      </c>
      <c r="CC60" s="568">
        <f>-Ops!CD224</f>
        <v>-454.71454044892357</v>
      </c>
      <c r="CD60" s="568">
        <f>-Ops!CE224</f>
        <v>-455.76216358081416</v>
      </c>
      <c r="CE60" s="568">
        <f>-Ops!CF224</f>
        <v>-456.81220034615791</v>
      </c>
      <c r="CF60" s="568">
        <f>-Ops!CG224</f>
        <v>-457.86465630575839</v>
      </c>
      <c r="CG60" s="568">
        <f>-Ops!CH224</f>
        <v>-458.91953703323088</v>
      </c>
      <c r="CH60" s="568">
        <f>-Ops!CI224</f>
        <v>-459.97684811503149</v>
      </c>
      <c r="CI60" s="568">
        <f>-Ops!CJ224</f>
        <v>-461.03659515048736</v>
      </c>
      <c r="CJ60" s="568">
        <f>-Ops!CK224</f>
        <v>-462.09878375182586</v>
      </c>
      <c r="CK60" s="568">
        <f>-Ops!CL224</f>
        <v>-463.16341954420449</v>
      </c>
      <c r="CL60" s="568">
        <f>-Ops!CM224</f>
        <v>-464.23050816574056</v>
      </c>
      <c r="CM60" s="568">
        <f>-Ops!CN224</f>
        <v>-465.30005526754115</v>
      </c>
      <c r="CN60" s="568">
        <f>-Ops!CO224</f>
        <v>-466.3720665137331</v>
      </c>
      <c r="CO60" s="568">
        <f>-Ops!CP224</f>
        <v>-467.44654758149278</v>
      </c>
      <c r="CP60" s="568">
        <f>-Ops!CQ224</f>
        <v>-468.52350416107629</v>
      </c>
      <c r="CQ60" s="568">
        <f>-Ops!CR224</f>
        <v>-469.60294195584964</v>
      </c>
      <c r="CR60" s="568">
        <f>-Ops!CS224</f>
        <v>-470.68486668231895</v>
      </c>
      <c r="CS60" s="568">
        <f>-Ops!CT224</f>
        <v>-471.76928407016055</v>
      </c>
      <c r="CT60" s="568">
        <f>-Ops!CU224</f>
        <v>-472.85619986225163</v>
      </c>
      <c r="CU60" s="568">
        <f>-Ops!CV224</f>
        <v>-473.94561981470031</v>
      </c>
      <c r="CV60" s="568">
        <f>-Ops!CW224</f>
        <v>-475.03754969687634</v>
      </c>
      <c r="CW60" s="568">
        <f>-Ops!CX224</f>
        <v>-476.13199529144157</v>
      </c>
      <c r="CX60" s="568">
        <f>-Ops!CY224</f>
        <v>-477.22896239438063</v>
      </c>
      <c r="CY60" s="568">
        <f>-Ops!CZ224</f>
        <v>-478.32845681503164</v>
      </c>
      <c r="CZ60" s="568">
        <f>-Ops!DA224</f>
        <v>-479.43048437611696</v>
      </c>
      <c r="DA60" s="568">
        <f>-Ops!DB224</f>
        <v>-480.53505091377389</v>
      </c>
      <c r="DB60" s="568">
        <f>-Ops!DC224</f>
        <v>-481.64216227758573</v>
      </c>
      <c r="DC60" s="568">
        <f>-Ops!DD224</f>
        <v>-482.75182433061275</v>
      </c>
      <c r="DD60" s="568">
        <f>-Ops!DE224</f>
        <v>-483.86404294942321</v>
      </c>
      <c r="DE60" s="568">
        <f>-Ops!DF224</f>
        <v>-484.97882402412444</v>
      </c>
      <c r="DF60" s="568">
        <f>-Ops!DG224</f>
        <v>-486.09617345839399</v>
      </c>
      <c r="DG60" s="568">
        <f>-Ops!DH224</f>
        <v>-487.21609716951122</v>
      </c>
      <c r="DH60" s="568">
        <f>-Ops!DI224</f>
        <v>-488.33860108838809</v>
      </c>
      <c r="DI60" s="568">
        <f>-Ops!DJ224</f>
        <v>-489.46369115960118</v>
      </c>
      <c r="DJ60" s="568">
        <f>-Ops!DK224</f>
        <v>-490.59137334142252</v>
      </c>
      <c r="DK60" s="568">
        <f>-Ops!DL224</f>
        <v>-491.72165360585183</v>
      </c>
      <c r="DL60" s="568">
        <f>-Ops!DM224</f>
        <v>-492.85453793864752</v>
      </c>
      <c r="DM60" s="568">
        <f>-Ops!DN224</f>
        <v>-493.99003233935883</v>
      </c>
      <c r="DN60" s="568">
        <f>-Ops!DO224</f>
        <v>-495.12814282135741</v>
      </c>
      <c r="DO60" s="568">
        <f>-Ops!DP224</f>
        <v>-496.26887541186926</v>
      </c>
      <c r="DP60" s="568">
        <f>-Ops!DQ224</f>
        <v>-497.41223615200641</v>
      </c>
      <c r="DQ60" s="568">
        <f>-Ops!DR224</f>
        <v>-498.5582310967992</v>
      </c>
      <c r="DR60" s="568">
        <f>-Ops!DS224</f>
        <v>-499.70686631522841</v>
      </c>
      <c r="DS60" s="569">
        <f>-Ops!DT224</f>
        <v>-500.85814789025682</v>
      </c>
    </row>
    <row r="61" spans="1:123" ht="14.25" customHeight="1" x14ac:dyDescent="0.15">
      <c r="A61" s="105" t="str">
        <f>+Ops!A225</f>
        <v>Travel and Entertainment</v>
      </c>
      <c r="B61" s="23" t="str">
        <f t="shared" si="61"/>
        <v>[EUR]</v>
      </c>
      <c r="C61" s="86"/>
      <c r="D61" s="567">
        <f>-Ops!E225</f>
        <v>0</v>
      </c>
      <c r="E61" s="568">
        <f>-Ops!F225</f>
        <v>0</v>
      </c>
      <c r="F61" s="568">
        <f>-Ops!G225</f>
        <v>0</v>
      </c>
      <c r="G61" s="568">
        <f>-Ops!H225</f>
        <v>-252.311888124446</v>
      </c>
      <c r="H61" s="568">
        <f>-Ops!I225</f>
        <v>-252.89319298043145</v>
      </c>
      <c r="I61" s="568">
        <f>-Ops!J225</f>
        <v>-253.47583711273126</v>
      </c>
      <c r="J61" s="568">
        <f>-Ops!K225</f>
        <v>-254.05982360692263</v>
      </c>
      <c r="K61" s="568">
        <f>-Ops!L225</f>
        <v>-254.64515555569184</v>
      </c>
      <c r="L61" s="568">
        <f>-Ops!M225</f>
        <v>-255.23183605885023</v>
      </c>
      <c r="M61" s="568">
        <f>-Ops!N225</f>
        <v>-255.81986822335102</v>
      </c>
      <c r="N61" s="568">
        <f>-Ops!O225</f>
        <v>-256.40925516330549</v>
      </c>
      <c r="O61" s="568">
        <f>-Ops!P225</f>
        <v>-256.99999999999955</v>
      </c>
      <c r="P61" s="568">
        <f>-Ops!Q225</f>
        <v>-257.59210586191034</v>
      </c>
      <c r="Q61" s="568">
        <f>-Ops!R225</f>
        <v>-258.18557588472277</v>
      </c>
      <c r="R61" s="568">
        <f>-Ops!S225</f>
        <v>-258.78041321134594</v>
      </c>
      <c r="S61" s="568">
        <f>-Ops!T225</f>
        <v>-259.37662099193011</v>
      </c>
      <c r="T61" s="568">
        <f>-Ops!U225</f>
        <v>-259.97420238388315</v>
      </c>
      <c r="U61" s="568">
        <f>-Ops!V225</f>
        <v>-260.57316055188733</v>
      </c>
      <c r="V61" s="568">
        <f>-Ops!W225</f>
        <v>-261.17349866791614</v>
      </c>
      <c r="W61" s="568">
        <f>-Ops!X225</f>
        <v>-261.77521991125087</v>
      </c>
      <c r="X61" s="568">
        <f>-Ops!Y225</f>
        <v>-262.37832746849773</v>
      </c>
      <c r="Y61" s="568">
        <f>-Ops!Z225</f>
        <v>-262.98282453360451</v>
      </c>
      <c r="Z61" s="568">
        <f>-Ops!AA225</f>
        <v>-263.58871430787769</v>
      </c>
      <c r="AA61" s="568">
        <f>-Ops!AB225</f>
        <v>-264.19599999999917</v>
      </c>
      <c r="AB61" s="568">
        <f>-Ops!AC225</f>
        <v>-264.80468482604346</v>
      </c>
      <c r="AC61" s="568">
        <f>-Ops!AD225</f>
        <v>-265.41477200949458</v>
      </c>
      <c r="AD61" s="568">
        <f>-Ops!AE225</f>
        <v>-266.02626478126325</v>
      </c>
      <c r="AE61" s="568">
        <f>-Ops!AF225</f>
        <v>-266.63916637970374</v>
      </c>
      <c r="AF61" s="568">
        <f>-Ops!AG225</f>
        <v>-267.25348005063148</v>
      </c>
      <c r="AG61" s="568">
        <f>-Ops!AH225</f>
        <v>-267.86920904733978</v>
      </c>
      <c r="AH61" s="568">
        <f>-Ops!AI225</f>
        <v>-268.48635663061737</v>
      </c>
      <c r="AI61" s="568">
        <f>-Ops!AJ225</f>
        <v>-269.10492606876545</v>
      </c>
      <c r="AJ61" s="568">
        <f>-Ops!AK225</f>
        <v>-269.72492063761524</v>
      </c>
      <c r="AK61" s="568">
        <f>-Ops!AL225</f>
        <v>-270.34634362054499</v>
      </c>
      <c r="AL61" s="568">
        <f>-Ops!AM225</f>
        <v>-270.96919830849782</v>
      </c>
      <c r="AM61" s="568">
        <f>-Ops!AN225</f>
        <v>-271.59348799999873</v>
      </c>
      <c r="AN61" s="568">
        <f>-Ops!AO225</f>
        <v>-272.2192160011723</v>
      </c>
      <c r="AO61" s="568">
        <f>-Ops!AP225</f>
        <v>-272.84638562576004</v>
      </c>
      <c r="AP61" s="568">
        <f>-Ops!AQ225</f>
        <v>-273.47500019513814</v>
      </c>
      <c r="AQ61" s="568">
        <f>-Ops!AR225</f>
        <v>-274.10506303833506</v>
      </c>
      <c r="AR61" s="568">
        <f>-Ops!AS225</f>
        <v>-274.73657749204875</v>
      </c>
      <c r="AS61" s="568">
        <f>-Ops!AT225</f>
        <v>-275.36954690066489</v>
      </c>
      <c r="AT61" s="568">
        <f>-Ops!AU225</f>
        <v>-276.00397461627426</v>
      </c>
      <c r="AU61" s="568">
        <f>-Ops!AV225</f>
        <v>-276.63986399869049</v>
      </c>
      <c r="AV61" s="568">
        <f>-Ops!AW225</f>
        <v>-277.27721841546804</v>
      </c>
      <c r="AW61" s="568">
        <f>-Ops!AX225</f>
        <v>-277.91604124191986</v>
      </c>
      <c r="AX61" s="568">
        <f>-Ops!AY225</f>
        <v>-278.55633586113538</v>
      </c>
      <c r="AY61" s="568">
        <f>-Ops!AZ225</f>
        <v>-279.19810566399826</v>
      </c>
      <c r="AZ61" s="568">
        <f>-Ops!BA225</f>
        <v>-279.84135404920471</v>
      </c>
      <c r="BA61" s="568">
        <f>-Ops!BB225</f>
        <v>-280.48608442328089</v>
      </c>
      <c r="BB61" s="568">
        <f>-Ops!BC225</f>
        <v>-281.13230020060161</v>
      </c>
      <c r="BC61" s="568">
        <f>-Ops!BD225</f>
        <v>-281.78000480340796</v>
      </c>
      <c r="BD61" s="568">
        <f>-Ops!BE225</f>
        <v>-282.42920166182569</v>
      </c>
      <c r="BE61" s="568">
        <f>-Ops!BF225</f>
        <v>-283.07989421388305</v>
      </c>
      <c r="BF61" s="568">
        <f>-Ops!BG225</f>
        <v>-283.73208590552952</v>
      </c>
      <c r="BG61" s="568">
        <f>-Ops!BH225</f>
        <v>-284.38578019065341</v>
      </c>
      <c r="BH61" s="568">
        <f>-Ops!BI225</f>
        <v>-285.04098053110073</v>
      </c>
      <c r="BI61" s="568">
        <f>-Ops!BJ225</f>
        <v>-285.69769039669319</v>
      </c>
      <c r="BJ61" s="568">
        <f>-Ops!BK225</f>
        <v>-286.35591326524673</v>
      </c>
      <c r="BK61" s="568">
        <f>-Ops!BL225</f>
        <v>-287.01565262258981</v>
      </c>
      <c r="BL61" s="568">
        <f>-Ops!BM225</f>
        <v>-287.67691196258198</v>
      </c>
      <c r="BM61" s="568">
        <f>-Ops!BN225</f>
        <v>-288.33969478713232</v>
      </c>
      <c r="BN61" s="568">
        <f>-Ops!BO225</f>
        <v>-289.00400460621807</v>
      </c>
      <c r="BO61" s="568">
        <f>-Ops!BP225</f>
        <v>-289.66984493790306</v>
      </c>
      <c r="BP61" s="568">
        <f>-Ops!BQ225</f>
        <v>-290.33721930835645</v>
      </c>
      <c r="BQ61" s="568">
        <f>-Ops!BR225</f>
        <v>-291.00613125187141</v>
      </c>
      <c r="BR61" s="568">
        <f>-Ops!BS225</f>
        <v>-291.67658431088392</v>
      </c>
      <c r="BS61" s="568">
        <f>-Ops!BT225</f>
        <v>-292.34858203599129</v>
      </c>
      <c r="BT61" s="568">
        <f>-Ops!BU225</f>
        <v>-293.02212798597111</v>
      </c>
      <c r="BU61" s="568">
        <f>-Ops!BV225</f>
        <v>-293.69722572780017</v>
      </c>
      <c r="BV61" s="568">
        <f>-Ops!BW225</f>
        <v>-294.37387883667321</v>
      </c>
      <c r="BW61" s="568">
        <f>-Ops!BX225</f>
        <v>-295.05209089602192</v>
      </c>
      <c r="BX61" s="568">
        <f>-Ops!BY225</f>
        <v>-295.73186549753387</v>
      </c>
      <c r="BY61" s="568">
        <f>-Ops!BZ225</f>
        <v>-296.41320624117162</v>
      </c>
      <c r="BZ61" s="568">
        <f>-Ops!CA225</f>
        <v>-297.09611673519174</v>
      </c>
      <c r="CA61" s="568">
        <f>-Ops!CB225</f>
        <v>-297.78060059616388</v>
      </c>
      <c r="CB61" s="568">
        <f>-Ops!CC225</f>
        <v>-298.46666144898995</v>
      </c>
      <c r="CC61" s="568">
        <f>-Ops!CD225</f>
        <v>-299.15430292692344</v>
      </c>
      <c r="CD61" s="568">
        <f>-Ops!CE225</f>
        <v>-299.84352867158827</v>
      </c>
      <c r="CE61" s="568">
        <f>-Ops!CF225</f>
        <v>-300.53434233299862</v>
      </c>
      <c r="CF61" s="568">
        <f>-Ops!CG225</f>
        <v>-301.22674756957792</v>
      </c>
      <c r="CG61" s="568">
        <f>-Ops!CH225</f>
        <v>-301.92074804817821</v>
      </c>
      <c r="CH61" s="568">
        <f>-Ops!CI225</f>
        <v>-302.61634744409963</v>
      </c>
      <c r="CI61" s="568">
        <f>-Ops!CJ225</f>
        <v>-303.31354944111013</v>
      </c>
      <c r="CJ61" s="568">
        <f>-Ops!CK225</f>
        <v>-304.01235773146442</v>
      </c>
      <c r="CK61" s="568">
        <f>-Ops!CL225</f>
        <v>-304.71277601592402</v>
      </c>
      <c r="CL61" s="568">
        <f>-Ops!CM225</f>
        <v>-305.41480800377667</v>
      </c>
      <c r="CM61" s="568">
        <f>-Ops!CN225</f>
        <v>-306.11845741285606</v>
      </c>
      <c r="CN61" s="568">
        <f>-Ops!CO225</f>
        <v>-306.82372796956128</v>
      </c>
      <c r="CO61" s="568">
        <f>-Ops!CP225</f>
        <v>-307.53062340887681</v>
      </c>
      <c r="CP61" s="568">
        <f>-Ops!CQ225</f>
        <v>-308.23914747439227</v>
      </c>
      <c r="CQ61" s="568">
        <f>-Ops!CR225</f>
        <v>-308.94930391832213</v>
      </c>
      <c r="CR61" s="568">
        <f>-Ops!CS225</f>
        <v>-309.66109650152561</v>
      </c>
      <c r="CS61" s="568">
        <f>-Ops!CT225</f>
        <v>-310.37452899352667</v>
      </c>
      <c r="CT61" s="568">
        <f>-Ops!CU225</f>
        <v>-311.08960517253399</v>
      </c>
      <c r="CU61" s="568">
        <f>-Ops!CV225</f>
        <v>-311.8063288254607</v>
      </c>
      <c r="CV61" s="568">
        <f>-Ops!CW225</f>
        <v>-312.52470374794495</v>
      </c>
      <c r="CW61" s="568">
        <f>-Ops!CX225</f>
        <v>-313.24473374436946</v>
      </c>
      <c r="CX61" s="568">
        <f>-Ops!CY225</f>
        <v>-313.96642262788197</v>
      </c>
      <c r="CY61" s="568">
        <f>-Ops!CZ225</f>
        <v>-314.68977422041553</v>
      </c>
      <c r="CZ61" s="568">
        <f>-Ops!DA225</f>
        <v>-315.4147923527085</v>
      </c>
      <c r="DA61" s="568">
        <f>-Ops!DB225</f>
        <v>-316.14148086432493</v>
      </c>
      <c r="DB61" s="568">
        <f>-Ops!DC225</f>
        <v>-316.86984360367484</v>
      </c>
      <c r="DC61" s="568">
        <f>-Ops!DD225</f>
        <v>-317.59988442803473</v>
      </c>
      <c r="DD61" s="568">
        <f>-Ops!DE225</f>
        <v>-318.3316072035679</v>
      </c>
      <c r="DE61" s="568">
        <f>-Ops!DF225</f>
        <v>-319.06501580534501</v>
      </c>
      <c r="DF61" s="568">
        <f>-Ops!DG225</f>
        <v>-319.8001141173645</v>
      </c>
      <c r="DG61" s="568">
        <f>-Ops!DH225</f>
        <v>-320.5369060325732</v>
      </c>
      <c r="DH61" s="568">
        <f>-Ops!DI225</f>
        <v>-321.27539545288693</v>
      </c>
      <c r="DI61" s="568">
        <f>-Ops!DJ225</f>
        <v>-322.01558628921129</v>
      </c>
      <c r="DJ61" s="568">
        <f>-Ops!DK225</f>
        <v>-322.75748246146219</v>
      </c>
      <c r="DK61" s="568">
        <f>-Ops!DL225</f>
        <v>-323.50108789858672</v>
      </c>
      <c r="DL61" s="568">
        <f>-Ops!DM225</f>
        <v>-324.24640653858387</v>
      </c>
      <c r="DM61" s="568">
        <f>-Ops!DN225</f>
        <v>-324.99344232852559</v>
      </c>
      <c r="DN61" s="568">
        <f>-Ops!DO225</f>
        <v>-325.74219922457723</v>
      </c>
      <c r="DO61" s="568">
        <f>-Ops!DP225</f>
        <v>-326.49268119201923</v>
      </c>
      <c r="DP61" s="568">
        <f>-Ops!DQ225</f>
        <v>-327.24489220526738</v>
      </c>
      <c r="DQ61" s="568">
        <f>-Ops!DR225</f>
        <v>-327.99883624789425</v>
      </c>
      <c r="DR61" s="568">
        <f>-Ops!DS225</f>
        <v>-328.75451731265025</v>
      </c>
      <c r="DS61" s="569">
        <f>-Ops!DT225</f>
        <v>-329.51193940148477</v>
      </c>
    </row>
    <row r="62" spans="1:123" ht="14.25" customHeight="1" x14ac:dyDescent="0.15">
      <c r="A62" s="105" t="str">
        <f>+Ops!A226</f>
        <v>IT Services and Maintenance</v>
      </c>
      <c r="B62" s="23" t="str">
        <f t="shared" si="61"/>
        <v>[EUR]</v>
      </c>
      <c r="C62" s="86"/>
      <c r="D62" s="567">
        <f>-Ops!E226</f>
        <v>0</v>
      </c>
      <c r="E62" s="568">
        <f>-Ops!F226</f>
        <v>0</v>
      </c>
      <c r="F62" s="568">
        <f>-Ops!G226</f>
        <v>0</v>
      </c>
      <c r="G62" s="568">
        <f>-Ops!H226</f>
        <v>-100.9247552497784</v>
      </c>
      <c r="H62" s="568">
        <f>-Ops!I226</f>
        <v>-101.15727719217259</v>
      </c>
      <c r="I62" s="568">
        <f>-Ops!J226</f>
        <v>-101.3903348450925</v>
      </c>
      <c r="J62" s="568">
        <f>-Ops!K226</f>
        <v>-101.62392944276905</v>
      </c>
      <c r="K62" s="568">
        <f>-Ops!L226</f>
        <v>-101.85806222227673</v>
      </c>
      <c r="L62" s="568">
        <f>-Ops!M226</f>
        <v>-102.09273442354009</v>
      </c>
      <c r="M62" s="568">
        <f>-Ops!N226</f>
        <v>-102.3279472893404</v>
      </c>
      <c r="N62" s="568">
        <f>-Ops!O226</f>
        <v>-102.56370206532219</v>
      </c>
      <c r="O62" s="568">
        <f>-Ops!P226</f>
        <v>-102.79999999999983</v>
      </c>
      <c r="P62" s="568">
        <f>-Ops!Q226</f>
        <v>-103.03684234476414</v>
      </c>
      <c r="Q62" s="568">
        <f>-Ops!R226</f>
        <v>-103.2742303538891</v>
      </c>
      <c r="R62" s="568">
        <f>-Ops!S226</f>
        <v>-103.51216528453837</v>
      </c>
      <c r="S62" s="568">
        <f>-Ops!T226</f>
        <v>-103.75064839677204</v>
      </c>
      <c r="T62" s="568">
        <f>-Ops!U226</f>
        <v>-103.98968095355326</v>
      </c>
      <c r="U62" s="568">
        <f>-Ops!V226</f>
        <v>-104.22926422075494</v>
      </c>
      <c r="V62" s="568">
        <f>-Ops!W226</f>
        <v>-104.46939946716644</v>
      </c>
      <c r="W62" s="568">
        <f>-Ops!X226</f>
        <v>-104.71008796450035</v>
      </c>
      <c r="X62" s="568">
        <f>-Ops!Y226</f>
        <v>-104.95133098739909</v>
      </c>
      <c r="Y62" s="568">
        <f>-Ops!Z226</f>
        <v>-105.1931298134418</v>
      </c>
      <c r="Z62" s="568">
        <f>-Ops!AA226</f>
        <v>-105.43548572315106</v>
      </c>
      <c r="AA62" s="568">
        <f>-Ops!AB226</f>
        <v>-105.67839999999966</v>
      </c>
      <c r="AB62" s="568">
        <f>-Ops!AC226</f>
        <v>-105.92187393041739</v>
      </c>
      <c r="AC62" s="568">
        <f>-Ops!AD226</f>
        <v>-106.16590880379783</v>
      </c>
      <c r="AD62" s="568">
        <f>-Ops!AE226</f>
        <v>-106.4105059125053</v>
      </c>
      <c r="AE62" s="568">
        <f>-Ops!AF226</f>
        <v>-106.6556665518815</v>
      </c>
      <c r="AF62" s="568">
        <f>-Ops!AG226</f>
        <v>-106.9013920202526</v>
      </c>
      <c r="AG62" s="568">
        <f>-Ops!AH226</f>
        <v>-107.14768361893591</v>
      </c>
      <c r="AH62" s="568">
        <f>-Ops!AI226</f>
        <v>-107.39454265224695</v>
      </c>
      <c r="AI62" s="568">
        <f>-Ops!AJ226</f>
        <v>-107.64197042750618</v>
      </c>
      <c r="AJ62" s="568">
        <f>-Ops!AK226</f>
        <v>-107.88996825504609</v>
      </c>
      <c r="AK62" s="568">
        <f>-Ops!AL226</f>
        <v>-108.138537448218</v>
      </c>
      <c r="AL62" s="568">
        <f>-Ops!AM226</f>
        <v>-108.38767932339913</v>
      </c>
      <c r="AM62" s="568">
        <f>-Ops!AN226</f>
        <v>-108.63739519999949</v>
      </c>
      <c r="AN62" s="568">
        <f>-Ops!AO226</f>
        <v>-108.88768640046891</v>
      </c>
      <c r="AO62" s="568">
        <f>-Ops!AP226</f>
        <v>-109.13855425030401</v>
      </c>
      <c r="AP62" s="568">
        <f>-Ops!AQ226</f>
        <v>-109.39000007805527</v>
      </c>
      <c r="AQ62" s="568">
        <f>-Ops!AR226</f>
        <v>-109.64202521533402</v>
      </c>
      <c r="AR62" s="568">
        <f>-Ops!AS226</f>
        <v>-109.89463099681952</v>
      </c>
      <c r="AS62" s="568">
        <f>-Ops!AT226</f>
        <v>-110.14781876026596</v>
      </c>
      <c r="AT62" s="568">
        <f>-Ops!AU226</f>
        <v>-110.40158984650969</v>
      </c>
      <c r="AU62" s="568">
        <f>-Ops!AV226</f>
        <v>-110.6559455994762</v>
      </c>
      <c r="AV62" s="568">
        <f>-Ops!AW226</f>
        <v>-110.91088736618721</v>
      </c>
      <c r="AW62" s="568">
        <f>-Ops!AX226</f>
        <v>-111.16641649676795</v>
      </c>
      <c r="AX62" s="568">
        <f>-Ops!AY226</f>
        <v>-111.42253434445415</v>
      </c>
      <c r="AY62" s="568">
        <f>-Ops!AZ226</f>
        <v>-111.67924226559931</v>
      </c>
      <c r="AZ62" s="568">
        <f>-Ops!BA226</f>
        <v>-111.93654161968188</v>
      </c>
      <c r="BA62" s="568">
        <f>-Ops!BB226</f>
        <v>-112.19443376931235</v>
      </c>
      <c r="BB62" s="568">
        <f>-Ops!BC226</f>
        <v>-112.45292008024063</v>
      </c>
      <c r="BC62" s="568">
        <f>-Ops!BD226</f>
        <v>-112.7120019213632</v>
      </c>
      <c r="BD62" s="568">
        <f>-Ops!BE226</f>
        <v>-112.97168066473027</v>
      </c>
      <c r="BE62" s="568">
        <f>-Ops!BF226</f>
        <v>-113.23195768555323</v>
      </c>
      <c r="BF62" s="568">
        <f>-Ops!BG226</f>
        <v>-113.49283436221181</v>
      </c>
      <c r="BG62" s="568">
        <f>-Ops!BH226</f>
        <v>-113.75431207626137</v>
      </c>
      <c r="BH62" s="568">
        <f>-Ops!BI226</f>
        <v>-114.01639221244028</v>
      </c>
      <c r="BI62" s="568">
        <f>-Ops!BJ226</f>
        <v>-114.27907615867727</v>
      </c>
      <c r="BJ62" s="568">
        <f>-Ops!BK226</f>
        <v>-114.54236530609869</v>
      </c>
      <c r="BK62" s="568">
        <f>-Ops!BL226</f>
        <v>-114.80626104903592</v>
      </c>
      <c r="BL62" s="568">
        <f>-Ops!BM226</f>
        <v>-115.07076478503279</v>
      </c>
      <c r="BM62" s="568">
        <f>-Ops!BN226</f>
        <v>-115.33587791485293</v>
      </c>
      <c r="BN62" s="568">
        <f>-Ops!BO226</f>
        <v>-115.60160184248723</v>
      </c>
      <c r="BO62" s="568">
        <f>-Ops!BP226</f>
        <v>-115.86793797516121</v>
      </c>
      <c r="BP62" s="568">
        <f>-Ops!BQ226</f>
        <v>-116.13488772334257</v>
      </c>
      <c r="BQ62" s="568">
        <f>-Ops!BR226</f>
        <v>-116.40245250074857</v>
      </c>
      <c r="BR62" s="568">
        <f>-Ops!BS226</f>
        <v>-116.67063372435358</v>
      </c>
      <c r="BS62" s="568">
        <f>-Ops!BT226</f>
        <v>-116.93943281439651</v>
      </c>
      <c r="BT62" s="568">
        <f>-Ops!BU226</f>
        <v>-117.20885119438844</v>
      </c>
      <c r="BU62" s="568">
        <f>-Ops!BV226</f>
        <v>-117.47889029112007</v>
      </c>
      <c r="BV62" s="568">
        <f>-Ops!BW226</f>
        <v>-117.74955153466928</v>
      </c>
      <c r="BW62" s="568">
        <f>-Ops!BX226</f>
        <v>-118.02083635840876</v>
      </c>
      <c r="BX62" s="568">
        <f>-Ops!BY226</f>
        <v>-118.29274619901355</v>
      </c>
      <c r="BY62" s="568">
        <f>-Ops!BZ226</f>
        <v>-118.56528249646865</v>
      </c>
      <c r="BZ62" s="568">
        <f>-Ops!CA226</f>
        <v>-118.83844669407671</v>
      </c>
      <c r="CA62" s="568">
        <f>-Ops!CB226</f>
        <v>-119.11224023846556</v>
      </c>
      <c r="CB62" s="568">
        <f>-Ops!CC226</f>
        <v>-119.38666457959599</v>
      </c>
      <c r="CC62" s="568">
        <f>-Ops!CD226</f>
        <v>-119.66172117076937</v>
      </c>
      <c r="CD62" s="568">
        <f>-Ops!CE226</f>
        <v>-119.9374114686353</v>
      </c>
      <c r="CE62" s="568">
        <f>-Ops!CF226</f>
        <v>-120.21373693319946</v>
      </c>
      <c r="CF62" s="568">
        <f>-Ops!CG226</f>
        <v>-120.49069902783116</v>
      </c>
      <c r="CG62" s="568">
        <f>-Ops!CH226</f>
        <v>-120.76829921927128</v>
      </c>
      <c r="CH62" s="568">
        <f>-Ops!CI226</f>
        <v>-121.04653897763986</v>
      </c>
      <c r="CI62" s="568">
        <f>-Ops!CJ226</f>
        <v>-121.32541977644405</v>
      </c>
      <c r="CJ62" s="568">
        <f>-Ops!CK226</f>
        <v>-121.60494309258576</v>
      </c>
      <c r="CK62" s="568">
        <f>-Ops!CL226</f>
        <v>-121.88511040636961</v>
      </c>
      <c r="CL62" s="568">
        <f>-Ops!CM226</f>
        <v>-122.16592320151068</v>
      </c>
      <c r="CM62" s="568">
        <f>-Ops!CN226</f>
        <v>-122.44738296514241</v>
      </c>
      <c r="CN62" s="568">
        <f>-Ops!CO226</f>
        <v>-122.72949118782451</v>
      </c>
      <c r="CO62" s="568">
        <f>-Ops!CP226</f>
        <v>-123.01224936355072</v>
      </c>
      <c r="CP62" s="568">
        <f>-Ops!CQ226</f>
        <v>-123.29565898975692</v>
      </c>
      <c r="CQ62" s="568">
        <f>-Ops!CR226</f>
        <v>-123.57972156732886</v>
      </c>
      <c r="CR62" s="568">
        <f>-Ops!CS226</f>
        <v>-123.86443860061024</v>
      </c>
      <c r="CS62" s="568">
        <f>-Ops!CT226</f>
        <v>-124.14981159741068</v>
      </c>
      <c r="CT62" s="568">
        <f>-Ops!CU226</f>
        <v>-124.43584206901359</v>
      </c>
      <c r="CU62" s="568">
        <f>-Ops!CV226</f>
        <v>-124.72253153018428</v>
      </c>
      <c r="CV62" s="568">
        <f>-Ops!CW226</f>
        <v>-125.00988149917798</v>
      </c>
      <c r="CW62" s="568">
        <f>-Ops!CX226</f>
        <v>-125.29789349774778</v>
      </c>
      <c r="CX62" s="568">
        <f>-Ops!CY226</f>
        <v>-125.58656905115279</v>
      </c>
      <c r="CY62" s="568">
        <f>-Ops!CZ226</f>
        <v>-125.87590968816622</v>
      </c>
      <c r="CZ62" s="568">
        <f>-Ops!DA226</f>
        <v>-126.16591694108341</v>
      </c>
      <c r="DA62" s="568">
        <f>-Ops!DB226</f>
        <v>-126.45659234572997</v>
      </c>
      <c r="DB62" s="568">
        <f>-Ops!DC226</f>
        <v>-126.74793744146993</v>
      </c>
      <c r="DC62" s="568">
        <f>-Ops!DD226</f>
        <v>-127.03995377121389</v>
      </c>
      <c r="DD62" s="568">
        <f>-Ops!DE226</f>
        <v>-127.33264288142716</v>
      </c>
      <c r="DE62" s="568">
        <f>-Ops!DF226</f>
        <v>-127.62600632213801</v>
      </c>
      <c r="DF62" s="568">
        <f>-Ops!DG226</f>
        <v>-127.92004564694579</v>
      </c>
      <c r="DG62" s="568">
        <f>-Ops!DH226</f>
        <v>-128.21476241302926</v>
      </c>
      <c r="DH62" s="568">
        <f>-Ops!DI226</f>
        <v>-128.51015818115476</v>
      </c>
      <c r="DI62" s="568">
        <f>-Ops!DJ226</f>
        <v>-128.80623451568451</v>
      </c>
      <c r="DJ62" s="568">
        <f>-Ops!DK226</f>
        <v>-129.10299298458489</v>
      </c>
      <c r="DK62" s="568">
        <f>-Ops!DL226</f>
        <v>-129.40043515943469</v>
      </c>
      <c r="DL62" s="568">
        <f>-Ops!DM226</f>
        <v>-129.69856261543356</v>
      </c>
      <c r="DM62" s="568">
        <f>-Ops!DN226</f>
        <v>-129.99737693141023</v>
      </c>
      <c r="DN62" s="568">
        <f>-Ops!DO226</f>
        <v>-130.29687968983092</v>
      </c>
      <c r="DO62" s="568">
        <f>-Ops!DP226</f>
        <v>-130.59707247680768</v>
      </c>
      <c r="DP62" s="568">
        <f>-Ops!DQ226</f>
        <v>-130.89795688210694</v>
      </c>
      <c r="DQ62" s="568">
        <f>-Ops!DR226</f>
        <v>-131.19953449915769</v>
      </c>
      <c r="DR62" s="568">
        <f>-Ops!DS226</f>
        <v>-131.50180692506009</v>
      </c>
      <c r="DS62" s="569">
        <f>-Ops!DT226</f>
        <v>-131.80477576059391</v>
      </c>
    </row>
    <row r="63" spans="1:123" ht="14.25" customHeight="1" x14ac:dyDescent="0.15">
      <c r="A63" s="105" t="str">
        <f>+Ops!A227</f>
        <v>Internet and Software</v>
      </c>
      <c r="B63" s="23" t="str">
        <f t="shared" si="61"/>
        <v>[EUR]</v>
      </c>
      <c r="C63" s="86"/>
      <c r="D63" s="567">
        <f>-Ops!E227</f>
        <v>0</v>
      </c>
      <c r="E63" s="568">
        <f>-Ops!F227</f>
        <v>0</v>
      </c>
      <c r="F63" s="568">
        <f>-Ops!G227</f>
        <v>0</v>
      </c>
      <c r="G63" s="568">
        <f>-Ops!H227</f>
        <v>-100.9247552497784</v>
      </c>
      <c r="H63" s="568">
        <f>-Ops!I227</f>
        <v>-101.15727719217259</v>
      </c>
      <c r="I63" s="568">
        <f>-Ops!J227</f>
        <v>-101.3903348450925</v>
      </c>
      <c r="J63" s="568">
        <f>-Ops!K227</f>
        <v>-101.62392944276905</v>
      </c>
      <c r="K63" s="568">
        <f>-Ops!L227</f>
        <v>-101.85806222227673</v>
      </c>
      <c r="L63" s="568">
        <f>-Ops!M227</f>
        <v>-102.09273442354009</v>
      </c>
      <c r="M63" s="568">
        <f>-Ops!N227</f>
        <v>-102.3279472893404</v>
      </c>
      <c r="N63" s="568">
        <f>-Ops!O227</f>
        <v>-102.56370206532219</v>
      </c>
      <c r="O63" s="568">
        <f>-Ops!P227</f>
        <v>-102.79999999999983</v>
      </c>
      <c r="P63" s="568">
        <f>-Ops!Q227</f>
        <v>-103.03684234476414</v>
      </c>
      <c r="Q63" s="568">
        <f>-Ops!R227</f>
        <v>-103.2742303538891</v>
      </c>
      <c r="R63" s="568">
        <f>-Ops!S227</f>
        <v>-103.51216528453837</v>
      </c>
      <c r="S63" s="568">
        <f>-Ops!T227</f>
        <v>-103.75064839677204</v>
      </c>
      <c r="T63" s="568">
        <f>-Ops!U227</f>
        <v>-103.98968095355326</v>
      </c>
      <c r="U63" s="568">
        <f>-Ops!V227</f>
        <v>-104.22926422075494</v>
      </c>
      <c r="V63" s="568">
        <f>-Ops!W227</f>
        <v>-104.46939946716644</v>
      </c>
      <c r="W63" s="568">
        <f>-Ops!X227</f>
        <v>-104.71008796450035</v>
      </c>
      <c r="X63" s="568">
        <f>-Ops!Y227</f>
        <v>-104.95133098739909</v>
      </c>
      <c r="Y63" s="568">
        <f>-Ops!Z227</f>
        <v>-105.1931298134418</v>
      </c>
      <c r="Z63" s="568">
        <f>-Ops!AA227</f>
        <v>-105.43548572315106</v>
      </c>
      <c r="AA63" s="568">
        <f>-Ops!AB227</f>
        <v>-105.67839999999966</v>
      </c>
      <c r="AB63" s="568">
        <f>-Ops!AC227</f>
        <v>-105.92187393041739</v>
      </c>
      <c r="AC63" s="568">
        <f>-Ops!AD227</f>
        <v>-106.16590880379783</v>
      </c>
      <c r="AD63" s="568">
        <f>-Ops!AE227</f>
        <v>-106.4105059125053</v>
      </c>
      <c r="AE63" s="568">
        <f>-Ops!AF227</f>
        <v>-106.6556665518815</v>
      </c>
      <c r="AF63" s="568">
        <f>-Ops!AG227</f>
        <v>-106.9013920202526</v>
      </c>
      <c r="AG63" s="568">
        <f>-Ops!AH227</f>
        <v>-107.14768361893591</v>
      </c>
      <c r="AH63" s="568">
        <f>-Ops!AI227</f>
        <v>-107.39454265224695</v>
      </c>
      <c r="AI63" s="568">
        <f>-Ops!AJ227</f>
        <v>-107.64197042750618</v>
      </c>
      <c r="AJ63" s="568">
        <f>-Ops!AK227</f>
        <v>-107.88996825504609</v>
      </c>
      <c r="AK63" s="568">
        <f>-Ops!AL227</f>
        <v>-108.138537448218</v>
      </c>
      <c r="AL63" s="568">
        <f>-Ops!AM227</f>
        <v>-108.38767932339913</v>
      </c>
      <c r="AM63" s="568">
        <f>-Ops!AN227</f>
        <v>-108.63739519999949</v>
      </c>
      <c r="AN63" s="568">
        <f>-Ops!AO227</f>
        <v>-108.88768640046891</v>
      </c>
      <c r="AO63" s="568">
        <f>-Ops!AP227</f>
        <v>-109.13855425030401</v>
      </c>
      <c r="AP63" s="568">
        <f>-Ops!AQ227</f>
        <v>-109.39000007805527</v>
      </c>
      <c r="AQ63" s="568">
        <f>-Ops!AR227</f>
        <v>-109.64202521533402</v>
      </c>
      <c r="AR63" s="568">
        <f>-Ops!AS227</f>
        <v>-109.89463099681952</v>
      </c>
      <c r="AS63" s="568">
        <f>-Ops!AT227</f>
        <v>-110.14781876026596</v>
      </c>
      <c r="AT63" s="568">
        <f>-Ops!AU227</f>
        <v>-110.40158984650969</v>
      </c>
      <c r="AU63" s="568">
        <f>-Ops!AV227</f>
        <v>-110.6559455994762</v>
      </c>
      <c r="AV63" s="568">
        <f>-Ops!AW227</f>
        <v>-110.91088736618721</v>
      </c>
      <c r="AW63" s="568">
        <f>-Ops!AX227</f>
        <v>-111.16641649676795</v>
      </c>
      <c r="AX63" s="568">
        <f>-Ops!AY227</f>
        <v>-111.42253434445415</v>
      </c>
      <c r="AY63" s="568">
        <f>-Ops!AZ227</f>
        <v>-111.67924226559931</v>
      </c>
      <c r="AZ63" s="568">
        <f>-Ops!BA227</f>
        <v>-111.93654161968188</v>
      </c>
      <c r="BA63" s="568">
        <f>-Ops!BB227</f>
        <v>-112.19443376931235</v>
      </c>
      <c r="BB63" s="568">
        <f>-Ops!BC227</f>
        <v>-112.45292008024063</v>
      </c>
      <c r="BC63" s="568">
        <f>-Ops!BD227</f>
        <v>-112.7120019213632</v>
      </c>
      <c r="BD63" s="568">
        <f>-Ops!BE227</f>
        <v>-112.97168066473027</v>
      </c>
      <c r="BE63" s="568">
        <f>-Ops!BF227</f>
        <v>-113.23195768555323</v>
      </c>
      <c r="BF63" s="568">
        <f>-Ops!BG227</f>
        <v>-113.49283436221181</v>
      </c>
      <c r="BG63" s="568">
        <f>-Ops!BH227</f>
        <v>-113.75431207626137</v>
      </c>
      <c r="BH63" s="568">
        <f>-Ops!BI227</f>
        <v>-114.01639221244028</v>
      </c>
      <c r="BI63" s="568">
        <f>-Ops!BJ227</f>
        <v>-114.27907615867727</v>
      </c>
      <c r="BJ63" s="568">
        <f>-Ops!BK227</f>
        <v>-114.54236530609869</v>
      </c>
      <c r="BK63" s="568">
        <f>-Ops!BL227</f>
        <v>-114.80626104903592</v>
      </c>
      <c r="BL63" s="568">
        <f>-Ops!BM227</f>
        <v>-115.07076478503279</v>
      </c>
      <c r="BM63" s="568">
        <f>-Ops!BN227</f>
        <v>-115.33587791485293</v>
      </c>
      <c r="BN63" s="568">
        <f>-Ops!BO227</f>
        <v>-115.60160184248723</v>
      </c>
      <c r="BO63" s="568">
        <f>-Ops!BP227</f>
        <v>-115.86793797516121</v>
      </c>
      <c r="BP63" s="568">
        <f>-Ops!BQ227</f>
        <v>-116.13488772334257</v>
      </c>
      <c r="BQ63" s="568">
        <f>-Ops!BR227</f>
        <v>-116.40245250074857</v>
      </c>
      <c r="BR63" s="568">
        <f>-Ops!BS227</f>
        <v>-116.67063372435358</v>
      </c>
      <c r="BS63" s="568">
        <f>-Ops!BT227</f>
        <v>-116.93943281439651</v>
      </c>
      <c r="BT63" s="568">
        <f>-Ops!BU227</f>
        <v>-117.20885119438844</v>
      </c>
      <c r="BU63" s="568">
        <f>-Ops!BV227</f>
        <v>-117.47889029112007</v>
      </c>
      <c r="BV63" s="568">
        <f>-Ops!BW227</f>
        <v>-117.74955153466928</v>
      </c>
      <c r="BW63" s="568">
        <f>-Ops!BX227</f>
        <v>-118.02083635840876</v>
      </c>
      <c r="BX63" s="568">
        <f>-Ops!BY227</f>
        <v>-118.29274619901355</v>
      </c>
      <c r="BY63" s="568">
        <f>-Ops!BZ227</f>
        <v>-118.56528249646865</v>
      </c>
      <c r="BZ63" s="568">
        <f>-Ops!CA227</f>
        <v>-118.83844669407671</v>
      </c>
      <c r="CA63" s="568">
        <f>-Ops!CB227</f>
        <v>-119.11224023846556</v>
      </c>
      <c r="CB63" s="568">
        <f>-Ops!CC227</f>
        <v>-119.38666457959599</v>
      </c>
      <c r="CC63" s="568">
        <f>-Ops!CD227</f>
        <v>-119.66172117076937</v>
      </c>
      <c r="CD63" s="568">
        <f>-Ops!CE227</f>
        <v>-119.9374114686353</v>
      </c>
      <c r="CE63" s="568">
        <f>-Ops!CF227</f>
        <v>-120.21373693319946</v>
      </c>
      <c r="CF63" s="568">
        <f>-Ops!CG227</f>
        <v>-120.49069902783116</v>
      </c>
      <c r="CG63" s="568">
        <f>-Ops!CH227</f>
        <v>-120.76829921927128</v>
      </c>
      <c r="CH63" s="568">
        <f>-Ops!CI227</f>
        <v>-121.04653897763986</v>
      </c>
      <c r="CI63" s="568">
        <f>-Ops!CJ227</f>
        <v>-121.32541977644405</v>
      </c>
      <c r="CJ63" s="568">
        <f>-Ops!CK227</f>
        <v>-121.60494309258576</v>
      </c>
      <c r="CK63" s="568">
        <f>-Ops!CL227</f>
        <v>-121.88511040636961</v>
      </c>
      <c r="CL63" s="568">
        <f>-Ops!CM227</f>
        <v>-122.16592320151068</v>
      </c>
      <c r="CM63" s="568">
        <f>-Ops!CN227</f>
        <v>-122.44738296514241</v>
      </c>
      <c r="CN63" s="568">
        <f>-Ops!CO227</f>
        <v>-122.72949118782451</v>
      </c>
      <c r="CO63" s="568">
        <f>-Ops!CP227</f>
        <v>-123.01224936355072</v>
      </c>
      <c r="CP63" s="568">
        <f>-Ops!CQ227</f>
        <v>-123.29565898975692</v>
      </c>
      <c r="CQ63" s="568">
        <f>-Ops!CR227</f>
        <v>-123.57972156732886</v>
      </c>
      <c r="CR63" s="568">
        <f>-Ops!CS227</f>
        <v>-123.86443860061024</v>
      </c>
      <c r="CS63" s="568">
        <f>-Ops!CT227</f>
        <v>-124.14981159741068</v>
      </c>
      <c r="CT63" s="568">
        <f>-Ops!CU227</f>
        <v>-124.43584206901359</v>
      </c>
      <c r="CU63" s="568">
        <f>-Ops!CV227</f>
        <v>-124.72253153018428</v>
      </c>
      <c r="CV63" s="568">
        <f>-Ops!CW227</f>
        <v>-125.00988149917798</v>
      </c>
      <c r="CW63" s="568">
        <f>-Ops!CX227</f>
        <v>-125.29789349774778</v>
      </c>
      <c r="CX63" s="568">
        <f>-Ops!CY227</f>
        <v>-125.58656905115279</v>
      </c>
      <c r="CY63" s="568">
        <f>-Ops!CZ227</f>
        <v>-125.87590968816622</v>
      </c>
      <c r="CZ63" s="568">
        <f>-Ops!DA227</f>
        <v>-126.16591694108341</v>
      </c>
      <c r="DA63" s="568">
        <f>-Ops!DB227</f>
        <v>-126.45659234572997</v>
      </c>
      <c r="DB63" s="568">
        <f>-Ops!DC227</f>
        <v>-126.74793744146993</v>
      </c>
      <c r="DC63" s="568">
        <f>-Ops!DD227</f>
        <v>-127.03995377121389</v>
      </c>
      <c r="DD63" s="568">
        <f>-Ops!DE227</f>
        <v>-127.33264288142716</v>
      </c>
      <c r="DE63" s="568">
        <f>-Ops!DF227</f>
        <v>-127.62600632213801</v>
      </c>
      <c r="DF63" s="568">
        <f>-Ops!DG227</f>
        <v>-127.92004564694579</v>
      </c>
      <c r="DG63" s="568">
        <f>-Ops!DH227</f>
        <v>-128.21476241302926</v>
      </c>
      <c r="DH63" s="568">
        <f>-Ops!DI227</f>
        <v>-128.51015818115476</v>
      </c>
      <c r="DI63" s="568">
        <f>-Ops!DJ227</f>
        <v>-128.80623451568451</v>
      </c>
      <c r="DJ63" s="568">
        <f>-Ops!DK227</f>
        <v>-129.10299298458489</v>
      </c>
      <c r="DK63" s="568">
        <f>-Ops!DL227</f>
        <v>-129.40043515943469</v>
      </c>
      <c r="DL63" s="568">
        <f>-Ops!DM227</f>
        <v>-129.69856261543356</v>
      </c>
      <c r="DM63" s="568">
        <f>-Ops!DN227</f>
        <v>-129.99737693141023</v>
      </c>
      <c r="DN63" s="568">
        <f>-Ops!DO227</f>
        <v>-130.29687968983092</v>
      </c>
      <c r="DO63" s="568">
        <f>-Ops!DP227</f>
        <v>-130.59707247680768</v>
      </c>
      <c r="DP63" s="568">
        <f>-Ops!DQ227</f>
        <v>-130.89795688210694</v>
      </c>
      <c r="DQ63" s="568">
        <f>-Ops!DR227</f>
        <v>-131.19953449915769</v>
      </c>
      <c r="DR63" s="568">
        <f>-Ops!DS227</f>
        <v>-131.50180692506009</v>
      </c>
      <c r="DS63" s="569">
        <f>-Ops!DT227</f>
        <v>-131.80477576059391</v>
      </c>
    </row>
    <row r="64" spans="1:123" ht="14.25" customHeight="1" x14ac:dyDescent="0.15">
      <c r="A64" s="105" t="str">
        <f>+Ops!A228</f>
        <v>Office Supplies</v>
      </c>
      <c r="B64" s="23" t="str">
        <f t="shared" si="61"/>
        <v>[EUR]</v>
      </c>
      <c r="C64" s="86"/>
      <c r="D64" s="567">
        <f>-Ops!E228</f>
        <v>0</v>
      </c>
      <c r="E64" s="568">
        <f>-Ops!F228</f>
        <v>0</v>
      </c>
      <c r="F64" s="568">
        <f>-Ops!G228</f>
        <v>0</v>
      </c>
      <c r="G64" s="568">
        <f>-Ops!H228</f>
        <v>-100.9247552497784</v>
      </c>
      <c r="H64" s="568">
        <f>-Ops!I228</f>
        <v>-101.15727719217259</v>
      </c>
      <c r="I64" s="568">
        <f>-Ops!J228</f>
        <v>-101.3903348450925</v>
      </c>
      <c r="J64" s="568">
        <f>-Ops!K228</f>
        <v>-101.62392944276905</v>
      </c>
      <c r="K64" s="568">
        <f>-Ops!L228</f>
        <v>-101.85806222227673</v>
      </c>
      <c r="L64" s="568">
        <f>-Ops!M228</f>
        <v>-102.09273442354009</v>
      </c>
      <c r="M64" s="568">
        <f>-Ops!N228</f>
        <v>-102.3279472893404</v>
      </c>
      <c r="N64" s="568">
        <f>-Ops!O228</f>
        <v>-102.56370206532219</v>
      </c>
      <c r="O64" s="568">
        <f>-Ops!P228</f>
        <v>-102.79999999999983</v>
      </c>
      <c r="P64" s="568">
        <f>-Ops!Q228</f>
        <v>-103.03684234476414</v>
      </c>
      <c r="Q64" s="568">
        <f>-Ops!R228</f>
        <v>-103.2742303538891</v>
      </c>
      <c r="R64" s="568">
        <f>-Ops!S228</f>
        <v>-103.51216528453837</v>
      </c>
      <c r="S64" s="568">
        <f>-Ops!T228</f>
        <v>-103.75064839677204</v>
      </c>
      <c r="T64" s="568">
        <f>-Ops!U228</f>
        <v>-103.98968095355326</v>
      </c>
      <c r="U64" s="568">
        <f>-Ops!V228</f>
        <v>-104.22926422075494</v>
      </c>
      <c r="V64" s="568">
        <f>-Ops!W228</f>
        <v>-104.46939946716644</v>
      </c>
      <c r="W64" s="568">
        <f>-Ops!X228</f>
        <v>-104.71008796450035</v>
      </c>
      <c r="X64" s="568">
        <f>-Ops!Y228</f>
        <v>-104.95133098739909</v>
      </c>
      <c r="Y64" s="568">
        <f>-Ops!Z228</f>
        <v>-105.1931298134418</v>
      </c>
      <c r="Z64" s="568">
        <f>-Ops!AA228</f>
        <v>-105.43548572315106</v>
      </c>
      <c r="AA64" s="568">
        <f>-Ops!AB228</f>
        <v>-105.67839999999966</v>
      </c>
      <c r="AB64" s="568">
        <f>-Ops!AC228</f>
        <v>-105.92187393041739</v>
      </c>
      <c r="AC64" s="568">
        <f>-Ops!AD228</f>
        <v>-106.16590880379783</v>
      </c>
      <c r="AD64" s="568">
        <f>-Ops!AE228</f>
        <v>-106.4105059125053</v>
      </c>
      <c r="AE64" s="568">
        <f>-Ops!AF228</f>
        <v>-106.6556665518815</v>
      </c>
      <c r="AF64" s="568">
        <f>-Ops!AG228</f>
        <v>-106.9013920202526</v>
      </c>
      <c r="AG64" s="568">
        <f>-Ops!AH228</f>
        <v>-107.14768361893591</v>
      </c>
      <c r="AH64" s="568">
        <f>-Ops!AI228</f>
        <v>-107.39454265224695</v>
      </c>
      <c r="AI64" s="568">
        <f>-Ops!AJ228</f>
        <v>-107.64197042750618</v>
      </c>
      <c r="AJ64" s="568">
        <f>-Ops!AK228</f>
        <v>-107.88996825504609</v>
      </c>
      <c r="AK64" s="568">
        <f>-Ops!AL228</f>
        <v>-108.138537448218</v>
      </c>
      <c r="AL64" s="568">
        <f>-Ops!AM228</f>
        <v>-108.38767932339913</v>
      </c>
      <c r="AM64" s="568">
        <f>-Ops!AN228</f>
        <v>-108.63739519999949</v>
      </c>
      <c r="AN64" s="568">
        <f>-Ops!AO228</f>
        <v>-108.88768640046891</v>
      </c>
      <c r="AO64" s="568">
        <f>-Ops!AP228</f>
        <v>-109.13855425030401</v>
      </c>
      <c r="AP64" s="568">
        <f>-Ops!AQ228</f>
        <v>-109.39000007805527</v>
      </c>
      <c r="AQ64" s="568">
        <f>-Ops!AR228</f>
        <v>-109.64202521533402</v>
      </c>
      <c r="AR64" s="568">
        <f>-Ops!AS228</f>
        <v>-109.89463099681952</v>
      </c>
      <c r="AS64" s="568">
        <f>-Ops!AT228</f>
        <v>-110.14781876026596</v>
      </c>
      <c r="AT64" s="568">
        <f>-Ops!AU228</f>
        <v>-110.40158984650969</v>
      </c>
      <c r="AU64" s="568">
        <f>-Ops!AV228</f>
        <v>-110.6559455994762</v>
      </c>
      <c r="AV64" s="568">
        <f>-Ops!AW228</f>
        <v>-110.91088736618721</v>
      </c>
      <c r="AW64" s="568">
        <f>-Ops!AX228</f>
        <v>-111.16641649676795</v>
      </c>
      <c r="AX64" s="568">
        <f>-Ops!AY228</f>
        <v>-111.42253434445415</v>
      </c>
      <c r="AY64" s="568">
        <f>-Ops!AZ228</f>
        <v>-111.67924226559931</v>
      </c>
      <c r="AZ64" s="568">
        <f>-Ops!BA228</f>
        <v>-111.93654161968188</v>
      </c>
      <c r="BA64" s="568">
        <f>-Ops!BB228</f>
        <v>-112.19443376931235</v>
      </c>
      <c r="BB64" s="568">
        <f>-Ops!BC228</f>
        <v>-112.45292008024063</v>
      </c>
      <c r="BC64" s="568">
        <f>-Ops!BD228</f>
        <v>-112.7120019213632</v>
      </c>
      <c r="BD64" s="568">
        <f>-Ops!BE228</f>
        <v>-112.97168066473027</v>
      </c>
      <c r="BE64" s="568">
        <f>-Ops!BF228</f>
        <v>-113.23195768555323</v>
      </c>
      <c r="BF64" s="568">
        <f>-Ops!BG228</f>
        <v>-113.49283436221181</v>
      </c>
      <c r="BG64" s="568">
        <f>-Ops!BH228</f>
        <v>-113.75431207626137</v>
      </c>
      <c r="BH64" s="568">
        <f>-Ops!BI228</f>
        <v>-114.01639221244028</v>
      </c>
      <c r="BI64" s="568">
        <f>-Ops!BJ228</f>
        <v>-114.27907615867727</v>
      </c>
      <c r="BJ64" s="568">
        <f>-Ops!BK228</f>
        <v>-114.54236530609869</v>
      </c>
      <c r="BK64" s="568">
        <f>-Ops!BL228</f>
        <v>-114.80626104903592</v>
      </c>
      <c r="BL64" s="568">
        <f>-Ops!BM228</f>
        <v>-115.07076478503279</v>
      </c>
      <c r="BM64" s="568">
        <f>-Ops!BN228</f>
        <v>-115.33587791485293</v>
      </c>
      <c r="BN64" s="568">
        <f>-Ops!BO228</f>
        <v>-115.60160184248723</v>
      </c>
      <c r="BO64" s="568">
        <f>-Ops!BP228</f>
        <v>-115.86793797516121</v>
      </c>
      <c r="BP64" s="568">
        <f>-Ops!BQ228</f>
        <v>-116.13488772334257</v>
      </c>
      <c r="BQ64" s="568">
        <f>-Ops!BR228</f>
        <v>-116.40245250074857</v>
      </c>
      <c r="BR64" s="568">
        <f>-Ops!BS228</f>
        <v>-116.67063372435358</v>
      </c>
      <c r="BS64" s="568">
        <f>-Ops!BT228</f>
        <v>-116.93943281439651</v>
      </c>
      <c r="BT64" s="568">
        <f>-Ops!BU228</f>
        <v>-117.20885119438844</v>
      </c>
      <c r="BU64" s="568">
        <f>-Ops!BV228</f>
        <v>-117.47889029112007</v>
      </c>
      <c r="BV64" s="568">
        <f>-Ops!BW228</f>
        <v>-117.74955153466928</v>
      </c>
      <c r="BW64" s="568">
        <f>-Ops!BX228</f>
        <v>-118.02083635840876</v>
      </c>
      <c r="BX64" s="568">
        <f>-Ops!BY228</f>
        <v>-118.29274619901355</v>
      </c>
      <c r="BY64" s="568">
        <f>-Ops!BZ228</f>
        <v>-118.56528249646865</v>
      </c>
      <c r="BZ64" s="568">
        <f>-Ops!CA228</f>
        <v>-118.83844669407671</v>
      </c>
      <c r="CA64" s="568">
        <f>-Ops!CB228</f>
        <v>-119.11224023846556</v>
      </c>
      <c r="CB64" s="568">
        <f>-Ops!CC228</f>
        <v>-119.38666457959599</v>
      </c>
      <c r="CC64" s="568">
        <f>-Ops!CD228</f>
        <v>-119.66172117076937</v>
      </c>
      <c r="CD64" s="568">
        <f>-Ops!CE228</f>
        <v>-119.9374114686353</v>
      </c>
      <c r="CE64" s="568">
        <f>-Ops!CF228</f>
        <v>-120.21373693319946</v>
      </c>
      <c r="CF64" s="568">
        <f>-Ops!CG228</f>
        <v>-120.49069902783116</v>
      </c>
      <c r="CG64" s="568">
        <f>-Ops!CH228</f>
        <v>-120.76829921927128</v>
      </c>
      <c r="CH64" s="568">
        <f>-Ops!CI228</f>
        <v>-121.04653897763986</v>
      </c>
      <c r="CI64" s="568">
        <f>-Ops!CJ228</f>
        <v>-121.32541977644405</v>
      </c>
      <c r="CJ64" s="568">
        <f>-Ops!CK228</f>
        <v>-121.60494309258576</v>
      </c>
      <c r="CK64" s="568">
        <f>-Ops!CL228</f>
        <v>-121.88511040636961</v>
      </c>
      <c r="CL64" s="568">
        <f>-Ops!CM228</f>
        <v>-122.16592320151068</v>
      </c>
      <c r="CM64" s="568">
        <f>-Ops!CN228</f>
        <v>-122.44738296514241</v>
      </c>
      <c r="CN64" s="568">
        <f>-Ops!CO228</f>
        <v>-122.72949118782451</v>
      </c>
      <c r="CO64" s="568">
        <f>-Ops!CP228</f>
        <v>-123.01224936355072</v>
      </c>
      <c r="CP64" s="568">
        <f>-Ops!CQ228</f>
        <v>-123.29565898975692</v>
      </c>
      <c r="CQ64" s="568">
        <f>-Ops!CR228</f>
        <v>-123.57972156732886</v>
      </c>
      <c r="CR64" s="568">
        <f>-Ops!CS228</f>
        <v>-123.86443860061024</v>
      </c>
      <c r="CS64" s="568">
        <f>-Ops!CT228</f>
        <v>-124.14981159741068</v>
      </c>
      <c r="CT64" s="568">
        <f>-Ops!CU228</f>
        <v>-124.43584206901359</v>
      </c>
      <c r="CU64" s="568">
        <f>-Ops!CV228</f>
        <v>-124.72253153018428</v>
      </c>
      <c r="CV64" s="568">
        <f>-Ops!CW228</f>
        <v>-125.00988149917798</v>
      </c>
      <c r="CW64" s="568">
        <f>-Ops!CX228</f>
        <v>-125.29789349774778</v>
      </c>
      <c r="CX64" s="568">
        <f>-Ops!CY228</f>
        <v>-125.58656905115279</v>
      </c>
      <c r="CY64" s="568">
        <f>-Ops!CZ228</f>
        <v>-125.87590968816622</v>
      </c>
      <c r="CZ64" s="568">
        <f>-Ops!DA228</f>
        <v>-126.16591694108341</v>
      </c>
      <c r="DA64" s="568">
        <f>-Ops!DB228</f>
        <v>-126.45659234572997</v>
      </c>
      <c r="DB64" s="568">
        <f>-Ops!DC228</f>
        <v>-126.74793744146993</v>
      </c>
      <c r="DC64" s="568">
        <f>-Ops!DD228</f>
        <v>-127.03995377121389</v>
      </c>
      <c r="DD64" s="568">
        <f>-Ops!DE228</f>
        <v>-127.33264288142716</v>
      </c>
      <c r="DE64" s="568">
        <f>-Ops!DF228</f>
        <v>-127.62600632213801</v>
      </c>
      <c r="DF64" s="568">
        <f>-Ops!DG228</f>
        <v>-127.92004564694579</v>
      </c>
      <c r="DG64" s="568">
        <f>-Ops!DH228</f>
        <v>-128.21476241302926</v>
      </c>
      <c r="DH64" s="568">
        <f>-Ops!DI228</f>
        <v>-128.51015818115476</v>
      </c>
      <c r="DI64" s="568">
        <f>-Ops!DJ228</f>
        <v>-128.80623451568451</v>
      </c>
      <c r="DJ64" s="568">
        <f>-Ops!DK228</f>
        <v>-129.10299298458489</v>
      </c>
      <c r="DK64" s="568">
        <f>-Ops!DL228</f>
        <v>-129.40043515943469</v>
      </c>
      <c r="DL64" s="568">
        <f>-Ops!DM228</f>
        <v>-129.69856261543356</v>
      </c>
      <c r="DM64" s="568">
        <f>-Ops!DN228</f>
        <v>-129.99737693141023</v>
      </c>
      <c r="DN64" s="568">
        <f>-Ops!DO228</f>
        <v>-130.29687968983092</v>
      </c>
      <c r="DO64" s="568">
        <f>-Ops!DP228</f>
        <v>-130.59707247680768</v>
      </c>
      <c r="DP64" s="568">
        <f>-Ops!DQ228</f>
        <v>-130.89795688210694</v>
      </c>
      <c r="DQ64" s="568">
        <f>-Ops!DR228</f>
        <v>-131.19953449915769</v>
      </c>
      <c r="DR64" s="568">
        <f>-Ops!DS228</f>
        <v>-131.50180692506009</v>
      </c>
      <c r="DS64" s="569">
        <f>-Ops!DT228</f>
        <v>-131.80477576059391</v>
      </c>
    </row>
    <row r="65" spans="1:16383" ht="14.25" customHeight="1" x14ac:dyDescent="0.15">
      <c r="A65" s="105" t="str">
        <f>+Ops!A229</f>
        <v>Accounting and Legal Fees</v>
      </c>
      <c r="B65" s="23" t="str">
        <f t="shared" si="61"/>
        <v>[EUR]</v>
      </c>
      <c r="C65" s="86"/>
      <c r="D65" s="567">
        <f>-Ops!E229</f>
        <v>0</v>
      </c>
      <c r="E65" s="568">
        <f>-Ops!F229</f>
        <v>0</v>
      </c>
      <c r="F65" s="568">
        <f>-Ops!G229</f>
        <v>0</v>
      </c>
      <c r="G65" s="568">
        <f>-Ops!H229</f>
        <v>0</v>
      </c>
      <c r="H65" s="568">
        <f>-Ops!I229</f>
        <v>0</v>
      </c>
      <c r="I65" s="568">
        <f>-Ops!J229</f>
        <v>0</v>
      </c>
      <c r="J65" s="568">
        <f>-Ops!K229</f>
        <v>0</v>
      </c>
      <c r="K65" s="568">
        <f>-Ops!L229</f>
        <v>0</v>
      </c>
      <c r="L65" s="568">
        <f>-Ops!M229</f>
        <v>0</v>
      </c>
      <c r="M65" s="568">
        <f>-Ops!N229</f>
        <v>0</v>
      </c>
      <c r="N65" s="568">
        <f>-Ops!O229</f>
        <v>0</v>
      </c>
      <c r="O65" s="568">
        <f>-Ops!P229</f>
        <v>0</v>
      </c>
      <c r="P65" s="568">
        <f>-Ops!Q229</f>
        <v>0</v>
      </c>
      <c r="Q65" s="568">
        <f>-Ops!R229</f>
        <v>0</v>
      </c>
      <c r="R65" s="568">
        <f>-Ops!S229</f>
        <v>0</v>
      </c>
      <c r="S65" s="568">
        <f>-Ops!T229</f>
        <v>0</v>
      </c>
      <c r="T65" s="568">
        <f>-Ops!U229</f>
        <v>0</v>
      </c>
      <c r="U65" s="568">
        <f>-Ops!V229</f>
        <v>0</v>
      </c>
      <c r="V65" s="568">
        <f>-Ops!W229</f>
        <v>0</v>
      </c>
      <c r="W65" s="568">
        <f>-Ops!X229</f>
        <v>0</v>
      </c>
      <c r="X65" s="568">
        <f>-Ops!Y229</f>
        <v>0</v>
      </c>
      <c r="Y65" s="568">
        <f>-Ops!Z229</f>
        <v>0</v>
      </c>
      <c r="Z65" s="568">
        <f>-Ops!AA229</f>
        <v>0</v>
      </c>
      <c r="AA65" s="568">
        <f>-Ops!AB229</f>
        <v>0</v>
      </c>
      <c r="AB65" s="568">
        <f>-Ops!AC229</f>
        <v>0</v>
      </c>
      <c r="AC65" s="568">
        <f>-Ops!AD229</f>
        <v>0</v>
      </c>
      <c r="AD65" s="568">
        <f>-Ops!AE229</f>
        <v>0</v>
      </c>
      <c r="AE65" s="568">
        <f>-Ops!AF229</f>
        <v>0</v>
      </c>
      <c r="AF65" s="568">
        <f>-Ops!AG229</f>
        <v>0</v>
      </c>
      <c r="AG65" s="568">
        <f>-Ops!AH229</f>
        <v>0</v>
      </c>
      <c r="AH65" s="568">
        <f>-Ops!AI229</f>
        <v>0</v>
      </c>
      <c r="AI65" s="568">
        <f>-Ops!AJ229</f>
        <v>0</v>
      </c>
      <c r="AJ65" s="568">
        <f>-Ops!AK229</f>
        <v>0</v>
      </c>
      <c r="AK65" s="568">
        <f>-Ops!AL229</f>
        <v>0</v>
      </c>
      <c r="AL65" s="568">
        <f>-Ops!AM229</f>
        <v>0</v>
      </c>
      <c r="AM65" s="568">
        <f>-Ops!AN229</f>
        <v>0</v>
      </c>
      <c r="AN65" s="568">
        <f>-Ops!AO229</f>
        <v>0</v>
      </c>
      <c r="AO65" s="568">
        <f>-Ops!AP229</f>
        <v>0</v>
      </c>
      <c r="AP65" s="568">
        <f>-Ops!AQ229</f>
        <v>0</v>
      </c>
      <c r="AQ65" s="568">
        <f>-Ops!AR229</f>
        <v>0</v>
      </c>
      <c r="AR65" s="568">
        <f>-Ops!AS229</f>
        <v>0</v>
      </c>
      <c r="AS65" s="568">
        <f>-Ops!AT229</f>
        <v>0</v>
      </c>
      <c r="AT65" s="568">
        <f>-Ops!AU229</f>
        <v>0</v>
      </c>
      <c r="AU65" s="568">
        <f>-Ops!AV229</f>
        <v>0</v>
      </c>
      <c r="AV65" s="568">
        <f>-Ops!AW229</f>
        <v>0</v>
      </c>
      <c r="AW65" s="568">
        <f>-Ops!AX229</f>
        <v>0</v>
      </c>
      <c r="AX65" s="568">
        <f>-Ops!AY229</f>
        <v>0</v>
      </c>
      <c r="AY65" s="568">
        <f>-Ops!AZ229</f>
        <v>0</v>
      </c>
      <c r="AZ65" s="568">
        <f>-Ops!BA229</f>
        <v>0</v>
      </c>
      <c r="BA65" s="568">
        <f>-Ops!BB229</f>
        <v>0</v>
      </c>
      <c r="BB65" s="568">
        <f>-Ops!BC229</f>
        <v>0</v>
      </c>
      <c r="BC65" s="568">
        <f>-Ops!BD229</f>
        <v>0</v>
      </c>
      <c r="BD65" s="568">
        <f>-Ops!BE229</f>
        <v>0</v>
      </c>
      <c r="BE65" s="568">
        <f>-Ops!BF229</f>
        <v>0</v>
      </c>
      <c r="BF65" s="568">
        <f>-Ops!BG229</f>
        <v>0</v>
      </c>
      <c r="BG65" s="568">
        <f>-Ops!BH229</f>
        <v>0</v>
      </c>
      <c r="BH65" s="568">
        <f>-Ops!BI229</f>
        <v>0</v>
      </c>
      <c r="BI65" s="568">
        <f>-Ops!BJ229</f>
        <v>0</v>
      </c>
      <c r="BJ65" s="568">
        <f>-Ops!BK229</f>
        <v>0</v>
      </c>
      <c r="BK65" s="568">
        <f>-Ops!BL229</f>
        <v>0</v>
      </c>
      <c r="BL65" s="568">
        <f>-Ops!BM229</f>
        <v>0</v>
      </c>
      <c r="BM65" s="568">
        <f>-Ops!BN229</f>
        <v>0</v>
      </c>
      <c r="BN65" s="568">
        <f>-Ops!BO229</f>
        <v>0</v>
      </c>
      <c r="BO65" s="568">
        <f>-Ops!BP229</f>
        <v>0</v>
      </c>
      <c r="BP65" s="568">
        <f>-Ops!BQ229</f>
        <v>0</v>
      </c>
      <c r="BQ65" s="568">
        <f>-Ops!BR229</f>
        <v>0</v>
      </c>
      <c r="BR65" s="568">
        <f>-Ops!BS229</f>
        <v>0</v>
      </c>
      <c r="BS65" s="568">
        <f>-Ops!BT229</f>
        <v>0</v>
      </c>
      <c r="BT65" s="568">
        <f>-Ops!BU229</f>
        <v>0</v>
      </c>
      <c r="BU65" s="568">
        <f>-Ops!BV229</f>
        <v>0</v>
      </c>
      <c r="BV65" s="568">
        <f>-Ops!BW229</f>
        <v>0</v>
      </c>
      <c r="BW65" s="568">
        <f>-Ops!BX229</f>
        <v>0</v>
      </c>
      <c r="BX65" s="568">
        <f>-Ops!BY229</f>
        <v>0</v>
      </c>
      <c r="BY65" s="568">
        <f>-Ops!BZ229</f>
        <v>0</v>
      </c>
      <c r="BZ65" s="568">
        <f>-Ops!CA229</f>
        <v>0</v>
      </c>
      <c r="CA65" s="568">
        <f>-Ops!CB229</f>
        <v>0</v>
      </c>
      <c r="CB65" s="568">
        <f>-Ops!CC229</f>
        <v>0</v>
      </c>
      <c r="CC65" s="568">
        <f>-Ops!CD229</f>
        <v>0</v>
      </c>
      <c r="CD65" s="568">
        <f>-Ops!CE229</f>
        <v>0</v>
      </c>
      <c r="CE65" s="568">
        <f>-Ops!CF229</f>
        <v>0</v>
      </c>
      <c r="CF65" s="568">
        <f>-Ops!CG229</f>
        <v>0</v>
      </c>
      <c r="CG65" s="568">
        <f>-Ops!CH229</f>
        <v>0</v>
      </c>
      <c r="CH65" s="568">
        <f>-Ops!CI229</f>
        <v>0</v>
      </c>
      <c r="CI65" s="568">
        <f>-Ops!CJ229</f>
        <v>0</v>
      </c>
      <c r="CJ65" s="568">
        <f>-Ops!CK229</f>
        <v>0</v>
      </c>
      <c r="CK65" s="568">
        <f>-Ops!CL229</f>
        <v>0</v>
      </c>
      <c r="CL65" s="568">
        <f>-Ops!CM229</f>
        <v>0</v>
      </c>
      <c r="CM65" s="568">
        <f>-Ops!CN229</f>
        <v>0</v>
      </c>
      <c r="CN65" s="568">
        <f>-Ops!CO229</f>
        <v>0</v>
      </c>
      <c r="CO65" s="568">
        <f>-Ops!CP229</f>
        <v>0</v>
      </c>
      <c r="CP65" s="568">
        <f>-Ops!CQ229</f>
        <v>0</v>
      </c>
      <c r="CQ65" s="568">
        <f>-Ops!CR229</f>
        <v>0</v>
      </c>
      <c r="CR65" s="568">
        <f>-Ops!CS229</f>
        <v>0</v>
      </c>
      <c r="CS65" s="568">
        <f>-Ops!CT229</f>
        <v>0</v>
      </c>
      <c r="CT65" s="568">
        <f>-Ops!CU229</f>
        <v>0</v>
      </c>
      <c r="CU65" s="568">
        <f>-Ops!CV229</f>
        <v>0</v>
      </c>
      <c r="CV65" s="568">
        <f>-Ops!CW229</f>
        <v>0</v>
      </c>
      <c r="CW65" s="568">
        <f>-Ops!CX229</f>
        <v>0</v>
      </c>
      <c r="CX65" s="568">
        <f>-Ops!CY229</f>
        <v>0</v>
      </c>
      <c r="CY65" s="568">
        <f>-Ops!CZ229</f>
        <v>0</v>
      </c>
      <c r="CZ65" s="568">
        <f>-Ops!DA229</f>
        <v>0</v>
      </c>
      <c r="DA65" s="568">
        <f>-Ops!DB229</f>
        <v>0</v>
      </c>
      <c r="DB65" s="568">
        <f>-Ops!DC229</f>
        <v>0</v>
      </c>
      <c r="DC65" s="568">
        <f>-Ops!DD229</f>
        <v>0</v>
      </c>
      <c r="DD65" s="568">
        <f>-Ops!DE229</f>
        <v>0</v>
      </c>
      <c r="DE65" s="568">
        <f>-Ops!DF229</f>
        <v>0</v>
      </c>
      <c r="DF65" s="568">
        <f>-Ops!DG229</f>
        <v>0</v>
      </c>
      <c r="DG65" s="568">
        <f>-Ops!DH229</f>
        <v>0</v>
      </c>
      <c r="DH65" s="568">
        <f>-Ops!DI229</f>
        <v>0</v>
      </c>
      <c r="DI65" s="568">
        <f>-Ops!DJ229</f>
        <v>0</v>
      </c>
      <c r="DJ65" s="568">
        <f>-Ops!DK229</f>
        <v>0</v>
      </c>
      <c r="DK65" s="568">
        <f>-Ops!DL229</f>
        <v>0</v>
      </c>
      <c r="DL65" s="568">
        <f>-Ops!DM229</f>
        <v>0</v>
      </c>
      <c r="DM65" s="568">
        <f>-Ops!DN229</f>
        <v>0</v>
      </c>
      <c r="DN65" s="568">
        <f>-Ops!DO229</f>
        <v>0</v>
      </c>
      <c r="DO65" s="568">
        <f>-Ops!DP229</f>
        <v>0</v>
      </c>
      <c r="DP65" s="568">
        <f>-Ops!DQ229</f>
        <v>0</v>
      </c>
      <c r="DQ65" s="568">
        <f>-Ops!DR229</f>
        <v>0</v>
      </c>
      <c r="DR65" s="568">
        <f>-Ops!DS229</f>
        <v>0</v>
      </c>
      <c r="DS65" s="569">
        <f>-Ops!DT229</f>
        <v>0</v>
      </c>
    </row>
    <row r="66" spans="1:16383" ht="14.25" customHeight="1" x14ac:dyDescent="0.15">
      <c r="A66" s="105" t="str">
        <f>+Ops!A230</f>
        <v>Bank Charges</v>
      </c>
      <c r="B66" s="23" t="str">
        <f t="shared" si="61"/>
        <v>[EUR]</v>
      </c>
      <c r="C66" s="86"/>
      <c r="D66" s="567">
        <f>-Ops!E230</f>
        <v>0</v>
      </c>
      <c r="E66" s="568">
        <f>-Ops!F230</f>
        <v>0</v>
      </c>
      <c r="F66" s="568">
        <f>-Ops!G230</f>
        <v>0</v>
      </c>
      <c r="G66" s="568">
        <f>-Ops!H230</f>
        <v>-100.9247552497784</v>
      </c>
      <c r="H66" s="568">
        <f>-Ops!I230</f>
        <v>-101.15727719217259</v>
      </c>
      <c r="I66" s="568">
        <f>-Ops!J230</f>
        <v>-101.3903348450925</v>
      </c>
      <c r="J66" s="568">
        <f>-Ops!K230</f>
        <v>-101.62392944276905</v>
      </c>
      <c r="K66" s="568">
        <f>-Ops!L230</f>
        <v>-101.85806222227673</v>
      </c>
      <c r="L66" s="568">
        <f>-Ops!M230</f>
        <v>-102.09273442354009</v>
      </c>
      <c r="M66" s="568">
        <f>-Ops!N230</f>
        <v>-102.3279472893404</v>
      </c>
      <c r="N66" s="568">
        <f>-Ops!O230</f>
        <v>-102.56370206532219</v>
      </c>
      <c r="O66" s="568">
        <f>-Ops!P230</f>
        <v>-102.79999999999983</v>
      </c>
      <c r="P66" s="568">
        <f>-Ops!Q230</f>
        <v>-103.03684234476414</v>
      </c>
      <c r="Q66" s="568">
        <f>-Ops!R230</f>
        <v>-103.2742303538891</v>
      </c>
      <c r="R66" s="568">
        <f>-Ops!S230</f>
        <v>-103.51216528453837</v>
      </c>
      <c r="S66" s="568">
        <f>-Ops!T230</f>
        <v>-103.75064839677204</v>
      </c>
      <c r="T66" s="568">
        <f>-Ops!U230</f>
        <v>-103.98968095355326</v>
      </c>
      <c r="U66" s="568">
        <f>-Ops!V230</f>
        <v>-104.22926422075494</v>
      </c>
      <c r="V66" s="568">
        <f>-Ops!W230</f>
        <v>-104.46939946716644</v>
      </c>
      <c r="W66" s="568">
        <f>-Ops!X230</f>
        <v>-104.71008796450035</v>
      </c>
      <c r="X66" s="568">
        <f>-Ops!Y230</f>
        <v>-104.95133098739909</v>
      </c>
      <c r="Y66" s="568">
        <f>-Ops!Z230</f>
        <v>-105.1931298134418</v>
      </c>
      <c r="Z66" s="568">
        <f>-Ops!AA230</f>
        <v>-105.43548572315106</v>
      </c>
      <c r="AA66" s="568">
        <f>-Ops!AB230</f>
        <v>-105.67839999999966</v>
      </c>
      <c r="AB66" s="568">
        <f>-Ops!AC230</f>
        <v>-105.92187393041739</v>
      </c>
      <c r="AC66" s="568">
        <f>-Ops!AD230</f>
        <v>-106.16590880379783</v>
      </c>
      <c r="AD66" s="568">
        <f>-Ops!AE230</f>
        <v>-106.4105059125053</v>
      </c>
      <c r="AE66" s="568">
        <f>-Ops!AF230</f>
        <v>-106.6556665518815</v>
      </c>
      <c r="AF66" s="568">
        <f>-Ops!AG230</f>
        <v>-106.9013920202526</v>
      </c>
      <c r="AG66" s="568">
        <f>-Ops!AH230</f>
        <v>-107.14768361893591</v>
      </c>
      <c r="AH66" s="568">
        <f>-Ops!AI230</f>
        <v>-107.39454265224695</v>
      </c>
      <c r="AI66" s="568">
        <f>-Ops!AJ230</f>
        <v>-107.64197042750618</v>
      </c>
      <c r="AJ66" s="568">
        <f>-Ops!AK230</f>
        <v>-107.88996825504609</v>
      </c>
      <c r="AK66" s="568">
        <f>-Ops!AL230</f>
        <v>-108.138537448218</v>
      </c>
      <c r="AL66" s="568">
        <f>-Ops!AM230</f>
        <v>-108.38767932339913</v>
      </c>
      <c r="AM66" s="568">
        <f>-Ops!AN230</f>
        <v>-108.63739519999949</v>
      </c>
      <c r="AN66" s="568">
        <f>-Ops!AO230</f>
        <v>-108.88768640046891</v>
      </c>
      <c r="AO66" s="568">
        <f>-Ops!AP230</f>
        <v>-109.13855425030401</v>
      </c>
      <c r="AP66" s="568">
        <f>-Ops!AQ230</f>
        <v>-109.39000007805527</v>
      </c>
      <c r="AQ66" s="568">
        <f>-Ops!AR230</f>
        <v>-109.64202521533402</v>
      </c>
      <c r="AR66" s="568">
        <f>-Ops!AS230</f>
        <v>-109.89463099681952</v>
      </c>
      <c r="AS66" s="568">
        <f>-Ops!AT230</f>
        <v>-110.14781876026596</v>
      </c>
      <c r="AT66" s="568">
        <f>-Ops!AU230</f>
        <v>-110.40158984650969</v>
      </c>
      <c r="AU66" s="568">
        <f>-Ops!AV230</f>
        <v>-110.6559455994762</v>
      </c>
      <c r="AV66" s="568">
        <f>-Ops!AW230</f>
        <v>-110.91088736618721</v>
      </c>
      <c r="AW66" s="568">
        <f>-Ops!AX230</f>
        <v>-111.16641649676795</v>
      </c>
      <c r="AX66" s="568">
        <f>-Ops!AY230</f>
        <v>-111.42253434445415</v>
      </c>
      <c r="AY66" s="568">
        <f>-Ops!AZ230</f>
        <v>-111.67924226559931</v>
      </c>
      <c r="AZ66" s="568">
        <f>-Ops!BA230</f>
        <v>-111.93654161968188</v>
      </c>
      <c r="BA66" s="568">
        <f>-Ops!BB230</f>
        <v>-112.19443376931235</v>
      </c>
      <c r="BB66" s="568">
        <f>-Ops!BC230</f>
        <v>-112.45292008024063</v>
      </c>
      <c r="BC66" s="568">
        <f>-Ops!BD230</f>
        <v>-112.7120019213632</v>
      </c>
      <c r="BD66" s="568">
        <f>-Ops!BE230</f>
        <v>-112.97168066473027</v>
      </c>
      <c r="BE66" s="568">
        <f>-Ops!BF230</f>
        <v>-113.23195768555323</v>
      </c>
      <c r="BF66" s="568">
        <f>-Ops!BG230</f>
        <v>-113.49283436221181</v>
      </c>
      <c r="BG66" s="568">
        <f>-Ops!BH230</f>
        <v>-113.75431207626137</v>
      </c>
      <c r="BH66" s="568">
        <f>-Ops!BI230</f>
        <v>-114.01639221244028</v>
      </c>
      <c r="BI66" s="568">
        <f>-Ops!BJ230</f>
        <v>-114.27907615867727</v>
      </c>
      <c r="BJ66" s="568">
        <f>-Ops!BK230</f>
        <v>-114.54236530609869</v>
      </c>
      <c r="BK66" s="568">
        <f>-Ops!BL230</f>
        <v>-114.80626104903592</v>
      </c>
      <c r="BL66" s="568">
        <f>-Ops!BM230</f>
        <v>-115.07076478503279</v>
      </c>
      <c r="BM66" s="568">
        <f>-Ops!BN230</f>
        <v>-115.33587791485293</v>
      </c>
      <c r="BN66" s="568">
        <f>-Ops!BO230</f>
        <v>-115.60160184248723</v>
      </c>
      <c r="BO66" s="568">
        <f>-Ops!BP230</f>
        <v>-115.86793797516121</v>
      </c>
      <c r="BP66" s="568">
        <f>-Ops!BQ230</f>
        <v>-116.13488772334257</v>
      </c>
      <c r="BQ66" s="568">
        <f>-Ops!BR230</f>
        <v>-116.40245250074857</v>
      </c>
      <c r="BR66" s="568">
        <f>-Ops!BS230</f>
        <v>-116.67063372435358</v>
      </c>
      <c r="BS66" s="568">
        <f>-Ops!BT230</f>
        <v>-116.93943281439651</v>
      </c>
      <c r="BT66" s="568">
        <f>-Ops!BU230</f>
        <v>-117.20885119438844</v>
      </c>
      <c r="BU66" s="568">
        <f>-Ops!BV230</f>
        <v>-117.47889029112007</v>
      </c>
      <c r="BV66" s="568">
        <f>-Ops!BW230</f>
        <v>-117.74955153466928</v>
      </c>
      <c r="BW66" s="568">
        <f>-Ops!BX230</f>
        <v>-118.02083635840876</v>
      </c>
      <c r="BX66" s="568">
        <f>-Ops!BY230</f>
        <v>-118.29274619901355</v>
      </c>
      <c r="BY66" s="568">
        <f>-Ops!BZ230</f>
        <v>-118.56528249646865</v>
      </c>
      <c r="BZ66" s="568">
        <f>-Ops!CA230</f>
        <v>-118.83844669407671</v>
      </c>
      <c r="CA66" s="568">
        <f>-Ops!CB230</f>
        <v>-119.11224023846556</v>
      </c>
      <c r="CB66" s="568">
        <f>-Ops!CC230</f>
        <v>-119.38666457959599</v>
      </c>
      <c r="CC66" s="568">
        <f>-Ops!CD230</f>
        <v>-119.66172117076937</v>
      </c>
      <c r="CD66" s="568">
        <f>-Ops!CE230</f>
        <v>-119.9374114686353</v>
      </c>
      <c r="CE66" s="568">
        <f>-Ops!CF230</f>
        <v>-120.21373693319946</v>
      </c>
      <c r="CF66" s="568">
        <f>-Ops!CG230</f>
        <v>-120.49069902783116</v>
      </c>
      <c r="CG66" s="568">
        <f>-Ops!CH230</f>
        <v>-120.76829921927128</v>
      </c>
      <c r="CH66" s="568">
        <f>-Ops!CI230</f>
        <v>-121.04653897763986</v>
      </c>
      <c r="CI66" s="568">
        <f>-Ops!CJ230</f>
        <v>-121.32541977644405</v>
      </c>
      <c r="CJ66" s="568">
        <f>-Ops!CK230</f>
        <v>-121.60494309258576</v>
      </c>
      <c r="CK66" s="568">
        <f>-Ops!CL230</f>
        <v>-121.88511040636961</v>
      </c>
      <c r="CL66" s="568">
        <f>-Ops!CM230</f>
        <v>-122.16592320151068</v>
      </c>
      <c r="CM66" s="568">
        <f>-Ops!CN230</f>
        <v>-122.44738296514241</v>
      </c>
      <c r="CN66" s="568">
        <f>-Ops!CO230</f>
        <v>-122.72949118782451</v>
      </c>
      <c r="CO66" s="568">
        <f>-Ops!CP230</f>
        <v>-123.01224936355072</v>
      </c>
      <c r="CP66" s="568">
        <f>-Ops!CQ230</f>
        <v>-123.29565898975692</v>
      </c>
      <c r="CQ66" s="568">
        <f>-Ops!CR230</f>
        <v>-123.57972156732886</v>
      </c>
      <c r="CR66" s="568">
        <f>-Ops!CS230</f>
        <v>-123.86443860061024</v>
      </c>
      <c r="CS66" s="568">
        <f>-Ops!CT230</f>
        <v>-124.14981159741068</v>
      </c>
      <c r="CT66" s="568">
        <f>-Ops!CU230</f>
        <v>-124.43584206901359</v>
      </c>
      <c r="CU66" s="568">
        <f>-Ops!CV230</f>
        <v>-124.72253153018428</v>
      </c>
      <c r="CV66" s="568">
        <f>-Ops!CW230</f>
        <v>-125.00988149917798</v>
      </c>
      <c r="CW66" s="568">
        <f>-Ops!CX230</f>
        <v>-125.29789349774778</v>
      </c>
      <c r="CX66" s="568">
        <f>-Ops!CY230</f>
        <v>-125.58656905115279</v>
      </c>
      <c r="CY66" s="568">
        <f>-Ops!CZ230</f>
        <v>-125.87590968816622</v>
      </c>
      <c r="CZ66" s="568">
        <f>-Ops!DA230</f>
        <v>-126.16591694108341</v>
      </c>
      <c r="DA66" s="568">
        <f>-Ops!DB230</f>
        <v>-126.45659234572997</v>
      </c>
      <c r="DB66" s="568">
        <f>-Ops!DC230</f>
        <v>-126.74793744146993</v>
      </c>
      <c r="DC66" s="568">
        <f>-Ops!DD230</f>
        <v>-127.03995377121389</v>
      </c>
      <c r="DD66" s="568">
        <f>-Ops!DE230</f>
        <v>-127.33264288142716</v>
      </c>
      <c r="DE66" s="568">
        <f>-Ops!DF230</f>
        <v>-127.62600632213801</v>
      </c>
      <c r="DF66" s="568">
        <f>-Ops!DG230</f>
        <v>-127.92004564694579</v>
      </c>
      <c r="DG66" s="568">
        <f>-Ops!DH230</f>
        <v>-128.21476241302926</v>
      </c>
      <c r="DH66" s="568">
        <f>-Ops!DI230</f>
        <v>-128.51015818115476</v>
      </c>
      <c r="DI66" s="568">
        <f>-Ops!DJ230</f>
        <v>-128.80623451568451</v>
      </c>
      <c r="DJ66" s="568">
        <f>-Ops!DK230</f>
        <v>-129.10299298458489</v>
      </c>
      <c r="DK66" s="568">
        <f>-Ops!DL230</f>
        <v>-129.40043515943469</v>
      </c>
      <c r="DL66" s="568">
        <f>-Ops!DM230</f>
        <v>-129.69856261543356</v>
      </c>
      <c r="DM66" s="568">
        <f>-Ops!DN230</f>
        <v>-129.99737693141023</v>
      </c>
      <c r="DN66" s="568">
        <f>-Ops!DO230</f>
        <v>-130.29687968983092</v>
      </c>
      <c r="DO66" s="568">
        <f>-Ops!DP230</f>
        <v>-130.59707247680768</v>
      </c>
      <c r="DP66" s="568">
        <f>-Ops!DQ230</f>
        <v>-130.89795688210694</v>
      </c>
      <c r="DQ66" s="568">
        <f>-Ops!DR230</f>
        <v>-131.19953449915769</v>
      </c>
      <c r="DR66" s="568">
        <f>-Ops!DS230</f>
        <v>-131.50180692506009</v>
      </c>
      <c r="DS66" s="569">
        <f>-Ops!DT230</f>
        <v>-131.80477576059391</v>
      </c>
    </row>
    <row r="67" spans="1:16383" ht="14.25" customHeight="1" x14ac:dyDescent="0.15">
      <c r="A67" s="105" t="str">
        <f>+Ops!A231</f>
        <v>License and Permits</v>
      </c>
      <c r="B67" s="23" t="str">
        <f t="shared" si="61"/>
        <v>[EUR]</v>
      </c>
      <c r="C67" s="86"/>
      <c r="D67" s="567">
        <f>-Ops!E231</f>
        <v>0</v>
      </c>
      <c r="E67" s="568">
        <f>-Ops!F231</f>
        <v>0</v>
      </c>
      <c r="F67" s="568">
        <f>-Ops!G231</f>
        <v>0</v>
      </c>
      <c r="G67" s="568">
        <f>-Ops!H231</f>
        <v>-131.20218182471191</v>
      </c>
      <c r="H67" s="568">
        <f>-Ops!I231</f>
        <v>-131.50446034982434</v>
      </c>
      <c r="I67" s="568">
        <f>-Ops!J231</f>
        <v>-131.80743529862025</v>
      </c>
      <c r="J67" s="568">
        <f>-Ops!K231</f>
        <v>-132.11110827559978</v>
      </c>
      <c r="K67" s="568">
        <f>-Ops!L231</f>
        <v>-132.41548088895976</v>
      </c>
      <c r="L67" s="568">
        <f>-Ops!M231</f>
        <v>-132.72055475060213</v>
      </c>
      <c r="M67" s="568">
        <f>-Ops!N231</f>
        <v>-133.02633147614253</v>
      </c>
      <c r="N67" s="568">
        <f>-Ops!O231</f>
        <v>-133.33281268491885</v>
      </c>
      <c r="O67" s="568">
        <f>-Ops!P231</f>
        <v>-133.63999999999976</v>
      </c>
      <c r="P67" s="568">
        <f>-Ops!Q231</f>
        <v>-133.94789504819337</v>
      </c>
      <c r="Q67" s="568">
        <f>-Ops!R231</f>
        <v>-134.25649946005584</v>
      </c>
      <c r="R67" s="568">
        <f>-Ops!S231</f>
        <v>-134.5658148698999</v>
      </c>
      <c r="S67" s="568">
        <f>-Ops!T231</f>
        <v>-134.87584291580364</v>
      </c>
      <c r="T67" s="568">
        <f>-Ops!U231</f>
        <v>-135.18658523961923</v>
      </c>
      <c r="U67" s="568">
        <f>-Ops!V231</f>
        <v>-135.49804348698143</v>
      </c>
      <c r="V67" s="568">
        <f>-Ops!W231</f>
        <v>-135.81021930731637</v>
      </c>
      <c r="W67" s="568">
        <f>-Ops!X231</f>
        <v>-136.12311435385044</v>
      </c>
      <c r="X67" s="568">
        <f>-Ops!Y231</f>
        <v>-136.4367302836188</v>
      </c>
      <c r="Y67" s="568">
        <f>-Ops!Z231</f>
        <v>-136.75106875747434</v>
      </c>
      <c r="Z67" s="568">
        <f>-Ops!AA231</f>
        <v>-137.0661314400964</v>
      </c>
      <c r="AA67" s="568">
        <f>-Ops!AB231</f>
        <v>-137.38191999999955</v>
      </c>
      <c r="AB67" s="568">
        <f>-Ops!AC231</f>
        <v>-137.6984361095426</v>
      </c>
      <c r="AC67" s="568">
        <f>-Ops!AD231</f>
        <v>-138.0156814449372</v>
      </c>
      <c r="AD67" s="568">
        <f>-Ops!AE231</f>
        <v>-138.33365768625688</v>
      </c>
      <c r="AE67" s="568">
        <f>-Ops!AF231</f>
        <v>-138.65236651744596</v>
      </c>
      <c r="AF67" s="568">
        <f>-Ops!AG231</f>
        <v>-138.97180962632837</v>
      </c>
      <c r="AG67" s="568">
        <f>-Ops!AH231</f>
        <v>-139.2919887046167</v>
      </c>
      <c r="AH67" s="568">
        <f>-Ops!AI231</f>
        <v>-139.61290544792104</v>
      </c>
      <c r="AI67" s="568">
        <f>-Ops!AJ231</f>
        <v>-139.93456155575805</v>
      </c>
      <c r="AJ67" s="568">
        <f>-Ops!AK231</f>
        <v>-140.25695873155991</v>
      </c>
      <c r="AK67" s="568">
        <f>-Ops!AL231</f>
        <v>-140.5800986826834</v>
      </c>
      <c r="AL67" s="568">
        <f>-Ops!AM231</f>
        <v>-140.90398312041887</v>
      </c>
      <c r="AM67" s="568">
        <f>-Ops!AN231</f>
        <v>-141.22861375999932</v>
      </c>
      <c r="AN67" s="568">
        <f>-Ops!AO231</f>
        <v>-141.55399232060958</v>
      </c>
      <c r="AO67" s="568">
        <f>-Ops!AP231</f>
        <v>-141.8801205253952</v>
      </c>
      <c r="AP67" s="568">
        <f>-Ops!AQ231</f>
        <v>-142.20700010147183</v>
      </c>
      <c r="AQ67" s="568">
        <f>-Ops!AR231</f>
        <v>-142.53463277993421</v>
      </c>
      <c r="AR67" s="568">
        <f>-Ops!AS231</f>
        <v>-142.86302029586537</v>
      </c>
      <c r="AS67" s="568">
        <f>-Ops!AT231</f>
        <v>-143.19216438834576</v>
      </c>
      <c r="AT67" s="568">
        <f>-Ops!AU231</f>
        <v>-143.5220668004626</v>
      </c>
      <c r="AU67" s="568">
        <f>-Ops!AV231</f>
        <v>-143.85272927931905</v>
      </c>
      <c r="AV67" s="568">
        <f>-Ops!AW231</f>
        <v>-144.18415357604337</v>
      </c>
      <c r="AW67" s="568">
        <f>-Ops!AX231</f>
        <v>-144.51634144579833</v>
      </c>
      <c r="AX67" s="568">
        <f>-Ops!AY231</f>
        <v>-144.8492946477904</v>
      </c>
      <c r="AY67" s="568">
        <f>-Ops!AZ231</f>
        <v>-145.1830149452791</v>
      </c>
      <c r="AZ67" s="568">
        <f>-Ops!BA231</f>
        <v>-145.51750410558643</v>
      </c>
      <c r="BA67" s="568">
        <f>-Ops!BB231</f>
        <v>-145.85276390010605</v>
      </c>
      <c r="BB67" s="568">
        <f>-Ops!BC231</f>
        <v>-146.18879610431281</v>
      </c>
      <c r="BC67" s="568">
        <f>-Ops!BD231</f>
        <v>-146.52560249777216</v>
      </c>
      <c r="BD67" s="568">
        <f>-Ops!BE231</f>
        <v>-146.86318486414936</v>
      </c>
      <c r="BE67" s="568">
        <f>-Ops!BF231</f>
        <v>-147.20154499121921</v>
      </c>
      <c r="BF67" s="568">
        <f>-Ops!BG231</f>
        <v>-147.54068467087535</v>
      </c>
      <c r="BG67" s="568">
        <f>-Ops!BH231</f>
        <v>-147.88060569913978</v>
      </c>
      <c r="BH67" s="568">
        <f>-Ops!BI231</f>
        <v>-148.22130987617237</v>
      </c>
      <c r="BI67" s="568">
        <f>-Ops!BJ231</f>
        <v>-148.56279900628044</v>
      </c>
      <c r="BJ67" s="568">
        <f>-Ops!BK231</f>
        <v>-148.9050748979283</v>
      </c>
      <c r="BK67" s="568">
        <f>-Ops!BL231</f>
        <v>-149.2481393637467</v>
      </c>
      <c r="BL67" s="568">
        <f>-Ops!BM231</f>
        <v>-149.59199422054263</v>
      </c>
      <c r="BM67" s="568">
        <f>-Ops!BN231</f>
        <v>-149.93664128930882</v>
      </c>
      <c r="BN67" s="568">
        <f>-Ops!BO231</f>
        <v>-150.2820823952334</v>
      </c>
      <c r="BO67" s="568">
        <f>-Ops!BP231</f>
        <v>-150.62831936770959</v>
      </c>
      <c r="BP67" s="568">
        <f>-Ops!BQ231</f>
        <v>-150.97535404034534</v>
      </c>
      <c r="BQ67" s="568">
        <f>-Ops!BR231</f>
        <v>-151.32318825097315</v>
      </c>
      <c r="BR67" s="568">
        <f>-Ops!BS231</f>
        <v>-151.67182384165966</v>
      </c>
      <c r="BS67" s="568">
        <f>-Ops!BT231</f>
        <v>-152.02126265871547</v>
      </c>
      <c r="BT67" s="568">
        <f>-Ops!BU231</f>
        <v>-152.37150655270497</v>
      </c>
      <c r="BU67" s="568">
        <f>-Ops!BV231</f>
        <v>-152.72255737845609</v>
      </c>
      <c r="BV67" s="568">
        <f>-Ops!BW231</f>
        <v>-153.07441699507007</v>
      </c>
      <c r="BW67" s="568">
        <f>-Ops!BX231</f>
        <v>-153.42708726593139</v>
      </c>
      <c r="BX67" s="568">
        <f>-Ops!BY231</f>
        <v>-153.78057005871761</v>
      </c>
      <c r="BY67" s="568">
        <f>-Ops!BZ231</f>
        <v>-154.13486724540925</v>
      </c>
      <c r="BZ67" s="568">
        <f>-Ops!CA231</f>
        <v>-154.4899807022997</v>
      </c>
      <c r="CA67" s="568">
        <f>-Ops!CB231</f>
        <v>-154.84591231000522</v>
      </c>
      <c r="CB67" s="568">
        <f>-Ops!CC231</f>
        <v>-155.2026639534748</v>
      </c>
      <c r="CC67" s="568">
        <f>-Ops!CD231</f>
        <v>-155.56023752200016</v>
      </c>
      <c r="CD67" s="568">
        <f>-Ops!CE231</f>
        <v>-155.91863490922589</v>
      </c>
      <c r="CE67" s="568">
        <f>-Ops!CF231</f>
        <v>-156.27785801315929</v>
      </c>
      <c r="CF67" s="568">
        <f>-Ops!CG231</f>
        <v>-156.63790873618052</v>
      </c>
      <c r="CG67" s="568">
        <f>-Ops!CH231</f>
        <v>-156.99878898505267</v>
      </c>
      <c r="CH67" s="568">
        <f>-Ops!CI231</f>
        <v>-157.36050067093183</v>
      </c>
      <c r="CI67" s="568">
        <f>-Ops!CJ231</f>
        <v>-157.72304570937726</v>
      </c>
      <c r="CJ67" s="568">
        <f>-Ops!CK231</f>
        <v>-158.0864260203615</v>
      </c>
      <c r="CK67" s="568">
        <f>-Ops!CL231</f>
        <v>-158.45064352828049</v>
      </c>
      <c r="CL67" s="568">
        <f>-Ops!CM231</f>
        <v>-158.81570016196389</v>
      </c>
      <c r="CM67" s="568">
        <f>-Ops!CN231</f>
        <v>-159.18159785468515</v>
      </c>
      <c r="CN67" s="568">
        <f>-Ops!CO231</f>
        <v>-159.54833854417186</v>
      </c>
      <c r="CO67" s="568">
        <f>-Ops!CP231</f>
        <v>-159.91592417261595</v>
      </c>
      <c r="CP67" s="568">
        <f>-Ops!CQ231</f>
        <v>-160.28435668668399</v>
      </c>
      <c r="CQ67" s="568">
        <f>-Ops!CR231</f>
        <v>-160.65363803752751</v>
      </c>
      <c r="CR67" s="568">
        <f>-Ops!CS231</f>
        <v>-161.02377018079332</v>
      </c>
      <c r="CS67" s="568">
        <f>-Ops!CT231</f>
        <v>-161.39475507663388</v>
      </c>
      <c r="CT67" s="568">
        <f>-Ops!CU231</f>
        <v>-161.76659468971766</v>
      </c>
      <c r="CU67" s="568">
        <f>-Ops!CV231</f>
        <v>-162.13929098923958</v>
      </c>
      <c r="CV67" s="568">
        <f>-Ops!CW231</f>
        <v>-162.51284594893136</v>
      </c>
      <c r="CW67" s="568">
        <f>-Ops!CX231</f>
        <v>-162.88726154707211</v>
      </c>
      <c r="CX67" s="568">
        <f>-Ops!CY231</f>
        <v>-163.26253976649863</v>
      </c>
      <c r="CY67" s="568">
        <f>-Ops!CZ231</f>
        <v>-163.63868259461609</v>
      </c>
      <c r="CZ67" s="568">
        <f>-Ops!DA231</f>
        <v>-164.01569202340843</v>
      </c>
      <c r="DA67" s="568">
        <f>-Ops!DB231</f>
        <v>-164.39357004944895</v>
      </c>
      <c r="DB67" s="568">
        <f>-Ops!DC231</f>
        <v>-164.77231867391092</v>
      </c>
      <c r="DC67" s="568">
        <f>-Ops!DD231</f>
        <v>-165.15193990257805</v>
      </c>
      <c r="DD67" s="568">
        <f>-Ops!DE231</f>
        <v>-165.53243574585531</v>
      </c>
      <c r="DE67" s="568">
        <f>-Ops!DF231</f>
        <v>-165.91380821877942</v>
      </c>
      <c r="DF67" s="568">
        <f>-Ops!DG231</f>
        <v>-166.29605934102952</v>
      </c>
      <c r="DG67" s="568">
        <f>-Ops!DH231</f>
        <v>-166.67919113693804</v>
      </c>
      <c r="DH67" s="568">
        <f>-Ops!DI231</f>
        <v>-167.06320563550119</v>
      </c>
      <c r="DI67" s="568">
        <f>-Ops!DJ231</f>
        <v>-167.44810487038987</v>
      </c>
      <c r="DJ67" s="568">
        <f>-Ops!DK231</f>
        <v>-167.83389087996034</v>
      </c>
      <c r="DK67" s="568">
        <f>-Ops!DL231</f>
        <v>-168.22056570726511</v>
      </c>
      <c r="DL67" s="568">
        <f>-Ops!DM231</f>
        <v>-168.60813140006363</v>
      </c>
      <c r="DM67" s="568">
        <f>-Ops!DN231</f>
        <v>-168.9965900108333</v>
      </c>
      <c r="DN67" s="568">
        <f>-Ops!DO231</f>
        <v>-169.38594359678018</v>
      </c>
      <c r="DO67" s="568">
        <f>-Ops!DP231</f>
        <v>-169.77619421985</v>
      </c>
      <c r="DP67" s="568">
        <f>-Ops!DQ231</f>
        <v>-170.16734394673904</v>
      </c>
      <c r="DQ67" s="568">
        <f>-Ops!DR231</f>
        <v>-170.55939484890499</v>
      </c>
      <c r="DR67" s="568">
        <f>-Ops!DS231</f>
        <v>-170.95234900257813</v>
      </c>
      <c r="DS67" s="569">
        <f>-Ops!DT231</f>
        <v>-171.34620848877208</v>
      </c>
    </row>
    <row r="68" spans="1:16383" ht="14.25" customHeight="1" x14ac:dyDescent="0.15">
      <c r="A68" s="105" t="str">
        <f>+Ops!A232</f>
        <v>Security Services</v>
      </c>
      <c r="B68" s="23" t="str">
        <f t="shared" si="61"/>
        <v>[EUR]</v>
      </c>
      <c r="C68" s="86"/>
      <c r="D68" s="567">
        <f>-Ops!E232</f>
        <v>0</v>
      </c>
      <c r="E68" s="568">
        <f>-Ops!F232</f>
        <v>0</v>
      </c>
      <c r="F68" s="568">
        <f>-Ops!G232</f>
        <v>0</v>
      </c>
      <c r="G68" s="568">
        <f>-Ops!H232</f>
        <v>0</v>
      </c>
      <c r="H68" s="568">
        <f>-Ops!I232</f>
        <v>0</v>
      </c>
      <c r="I68" s="568">
        <f>-Ops!J232</f>
        <v>0</v>
      </c>
      <c r="J68" s="568">
        <f>-Ops!K232</f>
        <v>0</v>
      </c>
      <c r="K68" s="568">
        <f>-Ops!L232</f>
        <v>0</v>
      </c>
      <c r="L68" s="568">
        <f>-Ops!M232</f>
        <v>0</v>
      </c>
      <c r="M68" s="568">
        <f>-Ops!N232</f>
        <v>0</v>
      </c>
      <c r="N68" s="568">
        <f>-Ops!O232</f>
        <v>0</v>
      </c>
      <c r="O68" s="568">
        <f>-Ops!P232</f>
        <v>0</v>
      </c>
      <c r="P68" s="568">
        <f>-Ops!Q232</f>
        <v>0</v>
      </c>
      <c r="Q68" s="568">
        <f>-Ops!R232</f>
        <v>0</v>
      </c>
      <c r="R68" s="568">
        <f>-Ops!S232</f>
        <v>0</v>
      </c>
      <c r="S68" s="568">
        <f>-Ops!T232</f>
        <v>0</v>
      </c>
      <c r="T68" s="568">
        <f>-Ops!U232</f>
        <v>0</v>
      </c>
      <c r="U68" s="568">
        <f>-Ops!V232</f>
        <v>0</v>
      </c>
      <c r="V68" s="568">
        <f>-Ops!W232</f>
        <v>0</v>
      </c>
      <c r="W68" s="568">
        <f>-Ops!X232</f>
        <v>0</v>
      </c>
      <c r="X68" s="568">
        <f>-Ops!Y232</f>
        <v>0</v>
      </c>
      <c r="Y68" s="568">
        <f>-Ops!Z232</f>
        <v>0</v>
      </c>
      <c r="Z68" s="568">
        <f>-Ops!AA232</f>
        <v>0</v>
      </c>
      <c r="AA68" s="568">
        <f>-Ops!AB232</f>
        <v>0</v>
      </c>
      <c r="AB68" s="568">
        <f>-Ops!AC232</f>
        <v>0</v>
      </c>
      <c r="AC68" s="568">
        <f>-Ops!AD232</f>
        <v>0</v>
      </c>
      <c r="AD68" s="568">
        <f>-Ops!AE232</f>
        <v>0</v>
      </c>
      <c r="AE68" s="568">
        <f>-Ops!AF232</f>
        <v>0</v>
      </c>
      <c r="AF68" s="568">
        <f>-Ops!AG232</f>
        <v>0</v>
      </c>
      <c r="AG68" s="568">
        <f>-Ops!AH232</f>
        <v>0</v>
      </c>
      <c r="AH68" s="568">
        <f>-Ops!AI232</f>
        <v>0</v>
      </c>
      <c r="AI68" s="568">
        <f>-Ops!AJ232</f>
        <v>0</v>
      </c>
      <c r="AJ68" s="568">
        <f>-Ops!AK232</f>
        <v>0</v>
      </c>
      <c r="AK68" s="568">
        <f>-Ops!AL232</f>
        <v>0</v>
      </c>
      <c r="AL68" s="568">
        <f>-Ops!AM232</f>
        <v>0</v>
      </c>
      <c r="AM68" s="568">
        <f>-Ops!AN232</f>
        <v>0</v>
      </c>
      <c r="AN68" s="568">
        <f>-Ops!AO232</f>
        <v>0</v>
      </c>
      <c r="AO68" s="568">
        <f>-Ops!AP232</f>
        <v>0</v>
      </c>
      <c r="AP68" s="568">
        <f>-Ops!AQ232</f>
        <v>0</v>
      </c>
      <c r="AQ68" s="568">
        <f>-Ops!AR232</f>
        <v>0</v>
      </c>
      <c r="AR68" s="568">
        <f>-Ops!AS232</f>
        <v>0</v>
      </c>
      <c r="AS68" s="568">
        <f>-Ops!AT232</f>
        <v>0</v>
      </c>
      <c r="AT68" s="568">
        <f>-Ops!AU232</f>
        <v>0</v>
      </c>
      <c r="AU68" s="568">
        <f>-Ops!AV232</f>
        <v>0</v>
      </c>
      <c r="AV68" s="568">
        <f>-Ops!AW232</f>
        <v>0</v>
      </c>
      <c r="AW68" s="568">
        <f>-Ops!AX232</f>
        <v>0</v>
      </c>
      <c r="AX68" s="568">
        <f>-Ops!AY232</f>
        <v>0</v>
      </c>
      <c r="AY68" s="568">
        <f>-Ops!AZ232</f>
        <v>0</v>
      </c>
      <c r="AZ68" s="568">
        <f>-Ops!BA232</f>
        <v>0</v>
      </c>
      <c r="BA68" s="568">
        <f>-Ops!BB232</f>
        <v>0</v>
      </c>
      <c r="BB68" s="568">
        <f>-Ops!BC232</f>
        <v>0</v>
      </c>
      <c r="BC68" s="568">
        <f>-Ops!BD232</f>
        <v>0</v>
      </c>
      <c r="BD68" s="568">
        <f>-Ops!BE232</f>
        <v>0</v>
      </c>
      <c r="BE68" s="568">
        <f>-Ops!BF232</f>
        <v>0</v>
      </c>
      <c r="BF68" s="568">
        <f>-Ops!BG232</f>
        <v>0</v>
      </c>
      <c r="BG68" s="568">
        <f>-Ops!BH232</f>
        <v>0</v>
      </c>
      <c r="BH68" s="568">
        <f>-Ops!BI232</f>
        <v>0</v>
      </c>
      <c r="BI68" s="568">
        <f>-Ops!BJ232</f>
        <v>0</v>
      </c>
      <c r="BJ68" s="568">
        <f>-Ops!BK232</f>
        <v>0</v>
      </c>
      <c r="BK68" s="568">
        <f>-Ops!BL232</f>
        <v>0</v>
      </c>
      <c r="BL68" s="568">
        <f>-Ops!BM232</f>
        <v>0</v>
      </c>
      <c r="BM68" s="568">
        <f>-Ops!BN232</f>
        <v>0</v>
      </c>
      <c r="BN68" s="568">
        <f>-Ops!BO232</f>
        <v>0</v>
      </c>
      <c r="BO68" s="568">
        <f>-Ops!BP232</f>
        <v>0</v>
      </c>
      <c r="BP68" s="568">
        <f>-Ops!BQ232</f>
        <v>0</v>
      </c>
      <c r="BQ68" s="568">
        <f>-Ops!BR232</f>
        <v>0</v>
      </c>
      <c r="BR68" s="568">
        <f>-Ops!BS232</f>
        <v>0</v>
      </c>
      <c r="BS68" s="568">
        <f>-Ops!BT232</f>
        <v>0</v>
      </c>
      <c r="BT68" s="568">
        <f>-Ops!BU232</f>
        <v>0</v>
      </c>
      <c r="BU68" s="568">
        <f>-Ops!BV232</f>
        <v>0</v>
      </c>
      <c r="BV68" s="568">
        <f>-Ops!BW232</f>
        <v>0</v>
      </c>
      <c r="BW68" s="568">
        <f>-Ops!BX232</f>
        <v>0</v>
      </c>
      <c r="BX68" s="568">
        <f>-Ops!BY232</f>
        <v>0</v>
      </c>
      <c r="BY68" s="568">
        <f>-Ops!BZ232</f>
        <v>0</v>
      </c>
      <c r="BZ68" s="568">
        <f>-Ops!CA232</f>
        <v>0</v>
      </c>
      <c r="CA68" s="568">
        <f>-Ops!CB232</f>
        <v>0</v>
      </c>
      <c r="CB68" s="568">
        <f>-Ops!CC232</f>
        <v>0</v>
      </c>
      <c r="CC68" s="568">
        <f>-Ops!CD232</f>
        <v>0</v>
      </c>
      <c r="CD68" s="568">
        <f>-Ops!CE232</f>
        <v>0</v>
      </c>
      <c r="CE68" s="568">
        <f>-Ops!CF232</f>
        <v>0</v>
      </c>
      <c r="CF68" s="568">
        <f>-Ops!CG232</f>
        <v>0</v>
      </c>
      <c r="CG68" s="568">
        <f>-Ops!CH232</f>
        <v>0</v>
      </c>
      <c r="CH68" s="568">
        <f>-Ops!CI232</f>
        <v>0</v>
      </c>
      <c r="CI68" s="568">
        <f>-Ops!CJ232</f>
        <v>0</v>
      </c>
      <c r="CJ68" s="568">
        <f>-Ops!CK232</f>
        <v>0</v>
      </c>
      <c r="CK68" s="568">
        <f>-Ops!CL232</f>
        <v>0</v>
      </c>
      <c r="CL68" s="568">
        <f>-Ops!CM232</f>
        <v>0</v>
      </c>
      <c r="CM68" s="568">
        <f>-Ops!CN232</f>
        <v>0</v>
      </c>
      <c r="CN68" s="568">
        <f>-Ops!CO232</f>
        <v>0</v>
      </c>
      <c r="CO68" s="568">
        <f>-Ops!CP232</f>
        <v>0</v>
      </c>
      <c r="CP68" s="568">
        <f>-Ops!CQ232</f>
        <v>0</v>
      </c>
      <c r="CQ68" s="568">
        <f>-Ops!CR232</f>
        <v>0</v>
      </c>
      <c r="CR68" s="568">
        <f>-Ops!CS232</f>
        <v>0</v>
      </c>
      <c r="CS68" s="568">
        <f>-Ops!CT232</f>
        <v>0</v>
      </c>
      <c r="CT68" s="568">
        <f>-Ops!CU232</f>
        <v>0</v>
      </c>
      <c r="CU68" s="568">
        <f>-Ops!CV232</f>
        <v>0</v>
      </c>
      <c r="CV68" s="568">
        <f>-Ops!CW232</f>
        <v>0</v>
      </c>
      <c r="CW68" s="568">
        <f>-Ops!CX232</f>
        <v>0</v>
      </c>
      <c r="CX68" s="568">
        <f>-Ops!CY232</f>
        <v>0</v>
      </c>
      <c r="CY68" s="568">
        <f>-Ops!CZ232</f>
        <v>0</v>
      </c>
      <c r="CZ68" s="568">
        <f>-Ops!DA232</f>
        <v>0</v>
      </c>
      <c r="DA68" s="568">
        <f>-Ops!DB232</f>
        <v>0</v>
      </c>
      <c r="DB68" s="568">
        <f>-Ops!DC232</f>
        <v>0</v>
      </c>
      <c r="DC68" s="568">
        <f>-Ops!DD232</f>
        <v>0</v>
      </c>
      <c r="DD68" s="568">
        <f>-Ops!DE232</f>
        <v>0</v>
      </c>
      <c r="DE68" s="568">
        <f>-Ops!DF232</f>
        <v>0</v>
      </c>
      <c r="DF68" s="568">
        <f>-Ops!DG232</f>
        <v>0</v>
      </c>
      <c r="DG68" s="568">
        <f>-Ops!DH232</f>
        <v>0</v>
      </c>
      <c r="DH68" s="568">
        <f>-Ops!DI232</f>
        <v>0</v>
      </c>
      <c r="DI68" s="568">
        <f>-Ops!DJ232</f>
        <v>0</v>
      </c>
      <c r="DJ68" s="568">
        <f>-Ops!DK232</f>
        <v>0</v>
      </c>
      <c r="DK68" s="568">
        <f>-Ops!DL232</f>
        <v>0</v>
      </c>
      <c r="DL68" s="568">
        <f>-Ops!DM232</f>
        <v>0</v>
      </c>
      <c r="DM68" s="568">
        <f>-Ops!DN232</f>
        <v>0</v>
      </c>
      <c r="DN68" s="568">
        <f>-Ops!DO232</f>
        <v>0</v>
      </c>
      <c r="DO68" s="568">
        <f>-Ops!DP232</f>
        <v>0</v>
      </c>
      <c r="DP68" s="568">
        <f>-Ops!DQ232</f>
        <v>0</v>
      </c>
      <c r="DQ68" s="568">
        <f>-Ops!DR232</f>
        <v>0</v>
      </c>
      <c r="DR68" s="568">
        <f>-Ops!DS232</f>
        <v>0</v>
      </c>
      <c r="DS68" s="569">
        <f>-Ops!DT232</f>
        <v>0</v>
      </c>
    </row>
    <row r="69" spans="1:16383" ht="14.25" customHeight="1" x14ac:dyDescent="0.15">
      <c r="A69" s="105" t="str">
        <f>+Ops!A233</f>
        <v>Training and Development</v>
      </c>
      <c r="B69" s="23" t="str">
        <f t="shared" si="61"/>
        <v>[EUR]</v>
      </c>
      <c r="C69" s="86"/>
      <c r="D69" s="567">
        <f>-Ops!E233</f>
        <v>0</v>
      </c>
      <c r="E69" s="568">
        <f>-Ops!F233</f>
        <v>0</v>
      </c>
      <c r="F69" s="568">
        <f>-Ops!G233</f>
        <v>0</v>
      </c>
      <c r="G69" s="568">
        <f>-Ops!H233</f>
        <v>0</v>
      </c>
      <c r="H69" s="568">
        <f>-Ops!I233</f>
        <v>0</v>
      </c>
      <c r="I69" s="568">
        <f>-Ops!J233</f>
        <v>0</v>
      </c>
      <c r="J69" s="568">
        <f>-Ops!K233</f>
        <v>0</v>
      </c>
      <c r="K69" s="568">
        <f>-Ops!L233</f>
        <v>0</v>
      </c>
      <c r="L69" s="568">
        <f>-Ops!M233</f>
        <v>0</v>
      </c>
      <c r="M69" s="568">
        <f>-Ops!N233</f>
        <v>0</v>
      </c>
      <c r="N69" s="568">
        <f>-Ops!O233</f>
        <v>0</v>
      </c>
      <c r="O69" s="568">
        <f>-Ops!P233</f>
        <v>0</v>
      </c>
      <c r="P69" s="568">
        <f>-Ops!Q233</f>
        <v>0</v>
      </c>
      <c r="Q69" s="568">
        <f>-Ops!R233</f>
        <v>0</v>
      </c>
      <c r="R69" s="568">
        <f>-Ops!S233</f>
        <v>0</v>
      </c>
      <c r="S69" s="568">
        <f>-Ops!T233</f>
        <v>0</v>
      </c>
      <c r="T69" s="568">
        <f>-Ops!U233</f>
        <v>0</v>
      </c>
      <c r="U69" s="568">
        <f>-Ops!V233</f>
        <v>0</v>
      </c>
      <c r="V69" s="568">
        <f>-Ops!W233</f>
        <v>0</v>
      </c>
      <c r="W69" s="568">
        <f>-Ops!X233</f>
        <v>0</v>
      </c>
      <c r="X69" s="568">
        <f>-Ops!Y233</f>
        <v>0</v>
      </c>
      <c r="Y69" s="568">
        <f>-Ops!Z233</f>
        <v>0</v>
      </c>
      <c r="Z69" s="568">
        <f>-Ops!AA233</f>
        <v>0</v>
      </c>
      <c r="AA69" s="568">
        <f>-Ops!AB233</f>
        <v>0</v>
      </c>
      <c r="AB69" s="568">
        <f>-Ops!AC233</f>
        <v>0</v>
      </c>
      <c r="AC69" s="568">
        <f>-Ops!AD233</f>
        <v>0</v>
      </c>
      <c r="AD69" s="568">
        <f>-Ops!AE233</f>
        <v>0</v>
      </c>
      <c r="AE69" s="568">
        <f>-Ops!AF233</f>
        <v>0</v>
      </c>
      <c r="AF69" s="568">
        <f>-Ops!AG233</f>
        <v>0</v>
      </c>
      <c r="AG69" s="568">
        <f>-Ops!AH233</f>
        <v>0</v>
      </c>
      <c r="AH69" s="568">
        <f>-Ops!AI233</f>
        <v>0</v>
      </c>
      <c r="AI69" s="568">
        <f>-Ops!AJ233</f>
        <v>0</v>
      </c>
      <c r="AJ69" s="568">
        <f>-Ops!AK233</f>
        <v>0</v>
      </c>
      <c r="AK69" s="568">
        <f>-Ops!AL233</f>
        <v>0</v>
      </c>
      <c r="AL69" s="568">
        <f>-Ops!AM233</f>
        <v>0</v>
      </c>
      <c r="AM69" s="568">
        <f>-Ops!AN233</f>
        <v>0</v>
      </c>
      <c r="AN69" s="568">
        <f>-Ops!AO233</f>
        <v>0</v>
      </c>
      <c r="AO69" s="568">
        <f>-Ops!AP233</f>
        <v>0</v>
      </c>
      <c r="AP69" s="568">
        <f>-Ops!AQ233</f>
        <v>0</v>
      </c>
      <c r="AQ69" s="568">
        <f>-Ops!AR233</f>
        <v>0</v>
      </c>
      <c r="AR69" s="568">
        <f>-Ops!AS233</f>
        <v>0</v>
      </c>
      <c r="AS69" s="568">
        <f>-Ops!AT233</f>
        <v>0</v>
      </c>
      <c r="AT69" s="568">
        <f>-Ops!AU233</f>
        <v>0</v>
      </c>
      <c r="AU69" s="568">
        <f>-Ops!AV233</f>
        <v>0</v>
      </c>
      <c r="AV69" s="568">
        <f>-Ops!AW233</f>
        <v>0</v>
      </c>
      <c r="AW69" s="568">
        <f>-Ops!AX233</f>
        <v>0</v>
      </c>
      <c r="AX69" s="568">
        <f>-Ops!AY233</f>
        <v>0</v>
      </c>
      <c r="AY69" s="568">
        <f>-Ops!AZ233</f>
        <v>0</v>
      </c>
      <c r="AZ69" s="568">
        <f>-Ops!BA233</f>
        <v>0</v>
      </c>
      <c r="BA69" s="568">
        <f>-Ops!BB233</f>
        <v>0</v>
      </c>
      <c r="BB69" s="568">
        <f>-Ops!BC233</f>
        <v>0</v>
      </c>
      <c r="BC69" s="568">
        <f>-Ops!BD233</f>
        <v>0</v>
      </c>
      <c r="BD69" s="568">
        <f>-Ops!BE233</f>
        <v>0</v>
      </c>
      <c r="BE69" s="568">
        <f>-Ops!BF233</f>
        <v>0</v>
      </c>
      <c r="BF69" s="568">
        <f>-Ops!BG233</f>
        <v>0</v>
      </c>
      <c r="BG69" s="568">
        <f>-Ops!BH233</f>
        <v>0</v>
      </c>
      <c r="BH69" s="568">
        <f>-Ops!BI233</f>
        <v>0</v>
      </c>
      <c r="BI69" s="568">
        <f>-Ops!BJ233</f>
        <v>0</v>
      </c>
      <c r="BJ69" s="568">
        <f>-Ops!BK233</f>
        <v>0</v>
      </c>
      <c r="BK69" s="568">
        <f>-Ops!BL233</f>
        <v>0</v>
      </c>
      <c r="BL69" s="568">
        <f>-Ops!BM233</f>
        <v>0</v>
      </c>
      <c r="BM69" s="568">
        <f>-Ops!BN233</f>
        <v>0</v>
      </c>
      <c r="BN69" s="568">
        <f>-Ops!BO233</f>
        <v>0</v>
      </c>
      <c r="BO69" s="568">
        <f>-Ops!BP233</f>
        <v>0</v>
      </c>
      <c r="BP69" s="568">
        <f>-Ops!BQ233</f>
        <v>0</v>
      </c>
      <c r="BQ69" s="568">
        <f>-Ops!BR233</f>
        <v>0</v>
      </c>
      <c r="BR69" s="568">
        <f>-Ops!BS233</f>
        <v>0</v>
      </c>
      <c r="BS69" s="568">
        <f>-Ops!BT233</f>
        <v>0</v>
      </c>
      <c r="BT69" s="568">
        <f>-Ops!BU233</f>
        <v>0</v>
      </c>
      <c r="BU69" s="568">
        <f>-Ops!BV233</f>
        <v>0</v>
      </c>
      <c r="BV69" s="568">
        <f>-Ops!BW233</f>
        <v>0</v>
      </c>
      <c r="BW69" s="568">
        <f>-Ops!BX233</f>
        <v>0</v>
      </c>
      <c r="BX69" s="568">
        <f>-Ops!BY233</f>
        <v>0</v>
      </c>
      <c r="BY69" s="568">
        <f>-Ops!BZ233</f>
        <v>0</v>
      </c>
      <c r="BZ69" s="568">
        <f>-Ops!CA233</f>
        <v>0</v>
      </c>
      <c r="CA69" s="568">
        <f>-Ops!CB233</f>
        <v>0</v>
      </c>
      <c r="CB69" s="568">
        <f>-Ops!CC233</f>
        <v>0</v>
      </c>
      <c r="CC69" s="568">
        <f>-Ops!CD233</f>
        <v>0</v>
      </c>
      <c r="CD69" s="568">
        <f>-Ops!CE233</f>
        <v>0</v>
      </c>
      <c r="CE69" s="568">
        <f>-Ops!CF233</f>
        <v>0</v>
      </c>
      <c r="CF69" s="568">
        <f>-Ops!CG233</f>
        <v>0</v>
      </c>
      <c r="CG69" s="568">
        <f>-Ops!CH233</f>
        <v>0</v>
      </c>
      <c r="CH69" s="568">
        <f>-Ops!CI233</f>
        <v>0</v>
      </c>
      <c r="CI69" s="568">
        <f>-Ops!CJ233</f>
        <v>0</v>
      </c>
      <c r="CJ69" s="568">
        <f>-Ops!CK233</f>
        <v>0</v>
      </c>
      <c r="CK69" s="568">
        <f>-Ops!CL233</f>
        <v>0</v>
      </c>
      <c r="CL69" s="568">
        <f>-Ops!CM233</f>
        <v>0</v>
      </c>
      <c r="CM69" s="568">
        <f>-Ops!CN233</f>
        <v>0</v>
      </c>
      <c r="CN69" s="568">
        <f>-Ops!CO233</f>
        <v>0</v>
      </c>
      <c r="CO69" s="568">
        <f>-Ops!CP233</f>
        <v>0</v>
      </c>
      <c r="CP69" s="568">
        <f>-Ops!CQ233</f>
        <v>0</v>
      </c>
      <c r="CQ69" s="568">
        <f>-Ops!CR233</f>
        <v>0</v>
      </c>
      <c r="CR69" s="568">
        <f>-Ops!CS233</f>
        <v>0</v>
      </c>
      <c r="CS69" s="568">
        <f>-Ops!CT233</f>
        <v>0</v>
      </c>
      <c r="CT69" s="568">
        <f>-Ops!CU233</f>
        <v>0</v>
      </c>
      <c r="CU69" s="568">
        <f>-Ops!CV233</f>
        <v>0</v>
      </c>
      <c r="CV69" s="568">
        <f>-Ops!CW233</f>
        <v>0</v>
      </c>
      <c r="CW69" s="568">
        <f>-Ops!CX233</f>
        <v>0</v>
      </c>
      <c r="CX69" s="568">
        <f>-Ops!CY233</f>
        <v>0</v>
      </c>
      <c r="CY69" s="568">
        <f>-Ops!CZ233</f>
        <v>0</v>
      </c>
      <c r="CZ69" s="568">
        <f>-Ops!DA233</f>
        <v>0</v>
      </c>
      <c r="DA69" s="568">
        <f>-Ops!DB233</f>
        <v>0</v>
      </c>
      <c r="DB69" s="568">
        <f>-Ops!DC233</f>
        <v>0</v>
      </c>
      <c r="DC69" s="568">
        <f>-Ops!DD233</f>
        <v>0</v>
      </c>
      <c r="DD69" s="568">
        <f>-Ops!DE233</f>
        <v>0</v>
      </c>
      <c r="DE69" s="568">
        <f>-Ops!DF233</f>
        <v>0</v>
      </c>
      <c r="DF69" s="568">
        <f>-Ops!DG233</f>
        <v>0</v>
      </c>
      <c r="DG69" s="568">
        <f>-Ops!DH233</f>
        <v>0</v>
      </c>
      <c r="DH69" s="568">
        <f>-Ops!DI233</f>
        <v>0</v>
      </c>
      <c r="DI69" s="568">
        <f>-Ops!DJ233</f>
        <v>0</v>
      </c>
      <c r="DJ69" s="568">
        <f>-Ops!DK233</f>
        <v>0</v>
      </c>
      <c r="DK69" s="568">
        <f>-Ops!DL233</f>
        <v>0</v>
      </c>
      <c r="DL69" s="568">
        <f>-Ops!DM233</f>
        <v>0</v>
      </c>
      <c r="DM69" s="568">
        <f>-Ops!DN233</f>
        <v>0</v>
      </c>
      <c r="DN69" s="568">
        <f>-Ops!DO233</f>
        <v>0</v>
      </c>
      <c r="DO69" s="568">
        <f>-Ops!DP233</f>
        <v>0</v>
      </c>
      <c r="DP69" s="568">
        <f>-Ops!DQ233</f>
        <v>0</v>
      </c>
      <c r="DQ69" s="568">
        <f>-Ops!DR233</f>
        <v>0</v>
      </c>
      <c r="DR69" s="568">
        <f>-Ops!DS233</f>
        <v>0</v>
      </c>
      <c r="DS69" s="569">
        <f>-Ops!DT233</f>
        <v>0</v>
      </c>
    </row>
    <row r="70" spans="1:16383" ht="14.25" customHeight="1" x14ac:dyDescent="0.15">
      <c r="A70" s="105" t="str">
        <f>+Ops!A234</f>
        <v>Miscellaneous</v>
      </c>
      <c r="B70" s="23" t="str">
        <f t="shared" si="61"/>
        <v>[EUR]</v>
      </c>
      <c r="C70" s="86"/>
      <c r="D70" s="567">
        <f>-Ops!E234</f>
        <v>0</v>
      </c>
      <c r="E70" s="568">
        <f>-Ops!F234</f>
        <v>0</v>
      </c>
      <c r="F70" s="568">
        <f>-Ops!G234</f>
        <v>0</v>
      </c>
      <c r="G70" s="568">
        <f>-Ops!H234</f>
        <v>-504.623776248892</v>
      </c>
      <c r="H70" s="568">
        <f>-Ops!I234</f>
        <v>-505.7863859608629</v>
      </c>
      <c r="I70" s="568">
        <f>-Ops!J234</f>
        <v>-506.95167422546251</v>
      </c>
      <c r="J70" s="568">
        <f>-Ops!K234</f>
        <v>-508.11964721384527</v>
      </c>
      <c r="K70" s="568">
        <f>-Ops!L234</f>
        <v>-509.29031111138369</v>
      </c>
      <c r="L70" s="568">
        <f>-Ops!M234</f>
        <v>-510.46367211770047</v>
      </c>
      <c r="M70" s="568">
        <f>-Ops!N234</f>
        <v>-511.63973644670205</v>
      </c>
      <c r="N70" s="568">
        <f>-Ops!O234</f>
        <v>-512.81851032661098</v>
      </c>
      <c r="O70" s="568">
        <f>-Ops!P234</f>
        <v>-513.99999999999909</v>
      </c>
      <c r="P70" s="568">
        <f>-Ops!Q234</f>
        <v>-515.18421172382068</v>
      </c>
      <c r="Q70" s="568">
        <f>-Ops!R234</f>
        <v>-516.37115176944553</v>
      </c>
      <c r="R70" s="568">
        <f>-Ops!S234</f>
        <v>-517.56082642269189</v>
      </c>
      <c r="S70" s="568">
        <f>-Ops!T234</f>
        <v>-518.75324198386022</v>
      </c>
      <c r="T70" s="568">
        <f>-Ops!U234</f>
        <v>-519.94840476776631</v>
      </c>
      <c r="U70" s="568">
        <f>-Ops!V234</f>
        <v>-521.14632110377465</v>
      </c>
      <c r="V70" s="568">
        <f>-Ops!W234</f>
        <v>-522.34699733583227</v>
      </c>
      <c r="W70" s="568">
        <f>-Ops!X234</f>
        <v>-523.55043982250174</v>
      </c>
      <c r="X70" s="568">
        <f>-Ops!Y234</f>
        <v>-524.75665493699546</v>
      </c>
      <c r="Y70" s="568">
        <f>-Ops!Z234</f>
        <v>-525.96564906720903</v>
      </c>
      <c r="Z70" s="568">
        <f>-Ops!AA234</f>
        <v>-527.17742861575539</v>
      </c>
      <c r="AA70" s="568">
        <f>-Ops!AB234</f>
        <v>-528.39199999999835</v>
      </c>
      <c r="AB70" s="568">
        <f>-Ops!AC234</f>
        <v>-529.60936965208691</v>
      </c>
      <c r="AC70" s="568">
        <f>-Ops!AD234</f>
        <v>-530.82954401898917</v>
      </c>
      <c r="AD70" s="568">
        <f>-Ops!AE234</f>
        <v>-532.0525295625265</v>
      </c>
      <c r="AE70" s="568">
        <f>-Ops!AF234</f>
        <v>-533.27833275940748</v>
      </c>
      <c r="AF70" s="568">
        <f>-Ops!AG234</f>
        <v>-534.50696010126296</v>
      </c>
      <c r="AG70" s="568">
        <f>-Ops!AH234</f>
        <v>-535.73841809467956</v>
      </c>
      <c r="AH70" s="568">
        <f>-Ops!AI234</f>
        <v>-536.97271326123473</v>
      </c>
      <c r="AI70" s="568">
        <f>-Ops!AJ234</f>
        <v>-538.2098521375309</v>
      </c>
      <c r="AJ70" s="568">
        <f>-Ops!AK234</f>
        <v>-539.44984127523048</v>
      </c>
      <c r="AK70" s="568">
        <f>-Ops!AL234</f>
        <v>-540.69268724108997</v>
      </c>
      <c r="AL70" s="568">
        <f>-Ops!AM234</f>
        <v>-541.93839661699565</v>
      </c>
      <c r="AM70" s="568">
        <f>-Ops!AN234</f>
        <v>-543.18697599999746</v>
      </c>
      <c r="AN70" s="568">
        <f>-Ops!AO234</f>
        <v>-544.4384320023446</v>
      </c>
      <c r="AO70" s="568">
        <f>-Ops!AP234</f>
        <v>-545.69277125152007</v>
      </c>
      <c r="AP70" s="568">
        <f>-Ops!AQ234</f>
        <v>-546.95000039027627</v>
      </c>
      <c r="AQ70" s="568">
        <f>-Ops!AR234</f>
        <v>-548.21012607667012</v>
      </c>
      <c r="AR70" s="568">
        <f>-Ops!AS234</f>
        <v>-549.4731549840975</v>
      </c>
      <c r="AS70" s="568">
        <f>-Ops!AT234</f>
        <v>-550.73909380132977</v>
      </c>
      <c r="AT70" s="568">
        <f>-Ops!AU234</f>
        <v>-552.00794923254853</v>
      </c>
      <c r="AU70" s="568">
        <f>-Ops!AV234</f>
        <v>-553.27972799738097</v>
      </c>
      <c r="AV70" s="568">
        <f>-Ops!AW234</f>
        <v>-554.55443683093608</v>
      </c>
      <c r="AW70" s="568">
        <f>-Ops!AX234</f>
        <v>-555.83208248383971</v>
      </c>
      <c r="AX70" s="568">
        <f>-Ops!AY234</f>
        <v>-557.11267172227076</v>
      </c>
      <c r="AY70" s="568">
        <f>-Ops!AZ234</f>
        <v>-558.39621132799653</v>
      </c>
      <c r="AZ70" s="568">
        <f>-Ops!BA234</f>
        <v>-559.68270809840942</v>
      </c>
      <c r="BA70" s="568">
        <f>-Ops!BB234</f>
        <v>-560.97216884656177</v>
      </c>
      <c r="BB70" s="568">
        <f>-Ops!BC234</f>
        <v>-562.26460040120321</v>
      </c>
      <c r="BC70" s="568">
        <f>-Ops!BD234</f>
        <v>-563.56000960681592</v>
      </c>
      <c r="BD70" s="568">
        <f>-Ops!BE234</f>
        <v>-564.85840332365137</v>
      </c>
      <c r="BE70" s="568">
        <f>-Ops!BF234</f>
        <v>-566.1597884277661</v>
      </c>
      <c r="BF70" s="568">
        <f>-Ops!BG234</f>
        <v>-567.46417181105903</v>
      </c>
      <c r="BG70" s="568">
        <f>-Ops!BH234</f>
        <v>-568.77156038130681</v>
      </c>
      <c r="BH70" s="568">
        <f>-Ops!BI234</f>
        <v>-570.08196106220146</v>
      </c>
      <c r="BI70" s="568">
        <f>-Ops!BJ234</f>
        <v>-571.39538079338638</v>
      </c>
      <c r="BJ70" s="568">
        <f>-Ops!BK234</f>
        <v>-572.71182653049345</v>
      </c>
      <c r="BK70" s="568">
        <f>-Ops!BL234</f>
        <v>-574.03130524517962</v>
      </c>
      <c r="BL70" s="568">
        <f>-Ops!BM234</f>
        <v>-575.35382392516397</v>
      </c>
      <c r="BM70" s="568">
        <f>-Ops!BN234</f>
        <v>-576.67938957426463</v>
      </c>
      <c r="BN70" s="568">
        <f>-Ops!BO234</f>
        <v>-578.00800921243615</v>
      </c>
      <c r="BO70" s="568">
        <f>-Ops!BP234</f>
        <v>-579.33968987580613</v>
      </c>
      <c r="BP70" s="568">
        <f>-Ops!BQ234</f>
        <v>-580.67443861671291</v>
      </c>
      <c r="BQ70" s="568">
        <f>-Ops!BR234</f>
        <v>-582.01226250374282</v>
      </c>
      <c r="BR70" s="568">
        <f>-Ops!BS234</f>
        <v>-583.35316862176785</v>
      </c>
      <c r="BS70" s="568">
        <f>-Ops!BT234</f>
        <v>-584.69716407198257</v>
      </c>
      <c r="BT70" s="568">
        <f>-Ops!BU234</f>
        <v>-586.04425597194222</v>
      </c>
      <c r="BU70" s="568">
        <f>-Ops!BV234</f>
        <v>-587.39445145560035</v>
      </c>
      <c r="BV70" s="568">
        <f>-Ops!BW234</f>
        <v>-588.74775767334643</v>
      </c>
      <c r="BW70" s="568">
        <f>-Ops!BX234</f>
        <v>-590.10418179204385</v>
      </c>
      <c r="BX70" s="568">
        <f>-Ops!BY234</f>
        <v>-591.46373099506775</v>
      </c>
      <c r="BY70" s="568">
        <f>-Ops!BZ234</f>
        <v>-592.82641248234324</v>
      </c>
      <c r="BZ70" s="568">
        <f>-Ops!CA234</f>
        <v>-594.19223347038348</v>
      </c>
      <c r="CA70" s="568">
        <f>-Ops!CB234</f>
        <v>-595.56120119232776</v>
      </c>
      <c r="CB70" s="568">
        <f>-Ops!CC234</f>
        <v>-596.93332289797991</v>
      </c>
      <c r="CC70" s="568">
        <f>-Ops!CD234</f>
        <v>-598.30860585384687</v>
      </c>
      <c r="CD70" s="568">
        <f>-Ops!CE234</f>
        <v>-599.68705734317655</v>
      </c>
      <c r="CE70" s="568">
        <f>-Ops!CF234</f>
        <v>-601.06868466599724</v>
      </c>
      <c r="CF70" s="568">
        <f>-Ops!CG234</f>
        <v>-602.45349513915585</v>
      </c>
      <c r="CG70" s="568">
        <f>-Ops!CH234</f>
        <v>-603.84149609635642</v>
      </c>
      <c r="CH70" s="568">
        <f>-Ops!CI234</f>
        <v>-605.23269488819926</v>
      </c>
      <c r="CI70" s="568">
        <f>-Ops!CJ234</f>
        <v>-606.62709888222025</v>
      </c>
      <c r="CJ70" s="568">
        <f>-Ops!CK234</f>
        <v>-608.02471546292884</v>
      </c>
      <c r="CK70" s="568">
        <f>-Ops!CL234</f>
        <v>-609.42555203184804</v>
      </c>
      <c r="CL70" s="568">
        <f>-Ops!CM234</f>
        <v>-610.82961600755334</v>
      </c>
      <c r="CM70" s="568">
        <f>-Ops!CN234</f>
        <v>-612.23691482571212</v>
      </c>
      <c r="CN70" s="568">
        <f>-Ops!CO234</f>
        <v>-613.64745593912255</v>
      </c>
      <c r="CO70" s="568">
        <f>-Ops!CP234</f>
        <v>-615.06124681775361</v>
      </c>
      <c r="CP70" s="568">
        <f>-Ops!CQ234</f>
        <v>-616.47829494878454</v>
      </c>
      <c r="CQ70" s="568">
        <f>-Ops!CR234</f>
        <v>-617.89860783664426</v>
      </c>
      <c r="CR70" s="568">
        <f>-Ops!CS234</f>
        <v>-619.32219300305121</v>
      </c>
      <c r="CS70" s="568">
        <f>-Ops!CT234</f>
        <v>-620.74905798705333</v>
      </c>
      <c r="CT70" s="568">
        <f>-Ops!CU234</f>
        <v>-622.17921034506799</v>
      </c>
      <c r="CU70" s="568">
        <f>-Ops!CV234</f>
        <v>-623.61265765092139</v>
      </c>
      <c r="CV70" s="568">
        <f>-Ops!CW234</f>
        <v>-625.04940749588991</v>
      </c>
      <c r="CW70" s="568">
        <f>-Ops!CX234</f>
        <v>-626.48946748873891</v>
      </c>
      <c r="CX70" s="568">
        <f>-Ops!CY234</f>
        <v>-627.93284525576394</v>
      </c>
      <c r="CY70" s="568">
        <f>-Ops!CZ234</f>
        <v>-629.37954844083106</v>
      </c>
      <c r="CZ70" s="568">
        <f>-Ops!DA234</f>
        <v>-630.82958470541701</v>
      </c>
      <c r="DA70" s="568">
        <f>-Ops!DB234</f>
        <v>-632.28296172864987</v>
      </c>
      <c r="DB70" s="568">
        <f>-Ops!DC234</f>
        <v>-633.73968720734968</v>
      </c>
      <c r="DC70" s="568">
        <f>-Ops!DD234</f>
        <v>-635.19976885606945</v>
      </c>
      <c r="DD70" s="568">
        <f>-Ops!DE234</f>
        <v>-636.6632144071358</v>
      </c>
      <c r="DE70" s="568">
        <f>-Ops!DF234</f>
        <v>-638.13003161069003</v>
      </c>
      <c r="DF70" s="568">
        <f>-Ops!DG234</f>
        <v>-639.600228234729</v>
      </c>
      <c r="DG70" s="568">
        <f>-Ops!DH234</f>
        <v>-641.0738120651464</v>
      </c>
      <c r="DH70" s="568">
        <f>-Ops!DI234</f>
        <v>-642.55079090577385</v>
      </c>
      <c r="DI70" s="568">
        <f>-Ops!DJ234</f>
        <v>-644.03117257842257</v>
      </c>
      <c r="DJ70" s="568">
        <f>-Ops!DK234</f>
        <v>-645.51496492292438</v>
      </c>
      <c r="DK70" s="568">
        <f>-Ops!DL234</f>
        <v>-647.00217579717344</v>
      </c>
      <c r="DL70" s="568">
        <f>-Ops!DM234</f>
        <v>-648.49281307716774</v>
      </c>
      <c r="DM70" s="568">
        <f>-Ops!DN234</f>
        <v>-649.98688465705118</v>
      </c>
      <c r="DN70" s="568">
        <f>-Ops!DO234</f>
        <v>-651.48439844915447</v>
      </c>
      <c r="DO70" s="568">
        <f>-Ops!DP234</f>
        <v>-652.98536238403847</v>
      </c>
      <c r="DP70" s="568">
        <f>-Ops!DQ234</f>
        <v>-654.48978441053475</v>
      </c>
      <c r="DQ70" s="568">
        <f>-Ops!DR234</f>
        <v>-655.99767249578849</v>
      </c>
      <c r="DR70" s="568">
        <f>-Ops!DS234</f>
        <v>-657.5090346253005</v>
      </c>
      <c r="DS70" s="569">
        <f>-Ops!DT234</f>
        <v>-659.02387880296953</v>
      </c>
    </row>
    <row r="71" spans="1:16383" ht="14.25" customHeight="1" x14ac:dyDescent="0.15">
      <c r="A71" s="106" t="s">
        <v>115</v>
      </c>
      <c r="B71" s="72" t="str">
        <f t="shared" si="61"/>
        <v>[EUR]</v>
      </c>
      <c r="C71" s="96"/>
      <c r="D71" s="96">
        <f t="shared" ref="D71:I71" si="62">SUM(D51:D70)</f>
        <v>0</v>
      </c>
      <c r="E71" s="96">
        <f t="shared" si="62"/>
        <v>0</v>
      </c>
      <c r="F71" s="96">
        <f t="shared" si="62"/>
        <v>0</v>
      </c>
      <c r="G71" s="96">
        <f t="shared" si="62"/>
        <v>-15655.448034345627</v>
      </c>
      <c r="H71" s="96">
        <f t="shared" si="62"/>
        <v>-15691.516838049811</v>
      </c>
      <c r="I71" s="96">
        <f t="shared" si="62"/>
        <v>-15727.66874117075</v>
      </c>
      <c r="J71" s="96">
        <f>SUM(J51:J70)</f>
        <v>-15763.903935162332</v>
      </c>
      <c r="K71" s="96">
        <f t="shared" ref="K71:BV71" si="63">SUM(K51:K70)</f>
        <v>-15800.222611919562</v>
      </c>
      <c r="L71" s="96">
        <f t="shared" si="63"/>
        <v>-15836.624963779543</v>
      </c>
      <c r="M71" s="96">
        <f t="shared" si="63"/>
        <v>-15873.111183522487</v>
      </c>
      <c r="N71" s="96">
        <f t="shared" si="63"/>
        <v>-15909.681464372783</v>
      </c>
      <c r="O71" s="96">
        <f t="shared" si="63"/>
        <v>-15946.33599999997</v>
      </c>
      <c r="P71" s="96">
        <f t="shared" si="63"/>
        <v>-15983.07498451981</v>
      </c>
      <c r="Q71" s="96">
        <f t="shared" si="63"/>
        <v>-16019.898612495275</v>
      </c>
      <c r="R71" s="96">
        <f t="shared" si="63"/>
        <v>-16056.807078937596</v>
      </c>
      <c r="S71" s="96">
        <f t="shared" si="63"/>
        <v>-16093.800579307281</v>
      </c>
      <c r="T71" s="96">
        <f t="shared" si="63"/>
        <v>-16130.879309515181</v>
      </c>
      <c r="U71" s="96">
        <f t="shared" si="63"/>
        <v>-16168.043465923511</v>
      </c>
      <c r="V71" s="96">
        <f t="shared" si="63"/>
        <v>-16205.293245346857</v>
      </c>
      <c r="W71" s="96">
        <f t="shared" si="63"/>
        <v>-16242.628845053294</v>
      </c>
      <c r="X71" s="96">
        <f t="shared" si="63"/>
        <v>-16280.050462765343</v>
      </c>
      <c r="Y71" s="96">
        <f t="shared" si="63"/>
        <v>-16317.558296661095</v>
      </c>
      <c r="Z71" s="96">
        <f t="shared" si="63"/>
        <v>-16355.1525453752</v>
      </c>
      <c r="AA71" s="96">
        <f t="shared" si="63"/>
        <v>-16392.833407999944</v>
      </c>
      <c r="AB71" s="96">
        <f t="shared" si="63"/>
        <v>-16430.601084086346</v>
      </c>
      <c r="AC71" s="96">
        <f t="shared" si="63"/>
        <v>-16468.455773645117</v>
      </c>
      <c r="AD71" s="96">
        <f t="shared" si="63"/>
        <v>-16506.397677147819</v>
      </c>
      <c r="AE71" s="96">
        <f t="shared" si="63"/>
        <v>-16544.426995527861</v>
      </c>
      <c r="AF71" s="96">
        <f t="shared" si="63"/>
        <v>-16582.543930181582</v>
      </c>
      <c r="AG71" s="96">
        <f t="shared" si="63"/>
        <v>-16620.748682969341</v>
      </c>
      <c r="AH71" s="96">
        <f t="shared" si="63"/>
        <v>-16659.04145621655</v>
      </c>
      <c r="AI71" s="96">
        <f t="shared" si="63"/>
        <v>-16697.42245271476</v>
      </c>
      <c r="AJ71" s="96">
        <f t="shared" si="63"/>
        <v>-16735.891875722747</v>
      </c>
      <c r="AK71" s="96">
        <f t="shared" si="63"/>
        <v>-16774.449928967577</v>
      </c>
      <c r="AL71" s="96">
        <f t="shared" si="63"/>
        <v>-16813.096816645673</v>
      </c>
      <c r="AM71" s="96">
        <f t="shared" si="63"/>
        <v>-16851.832743423918</v>
      </c>
      <c r="AN71" s="96">
        <f t="shared" si="63"/>
        <v>-16890.657914440737</v>
      </c>
      <c r="AO71" s="96">
        <f t="shared" si="63"/>
        <v>-16929.572535307161</v>
      </c>
      <c r="AP71" s="96">
        <f t="shared" si="63"/>
        <v>-16968.576812107931</v>
      </c>
      <c r="AQ71" s="96">
        <f t="shared" si="63"/>
        <v>-17007.670951402612</v>
      </c>
      <c r="AR71" s="96">
        <f t="shared" si="63"/>
        <v>-17046.855160226645</v>
      </c>
      <c r="AS71" s="96">
        <f t="shared" si="63"/>
        <v>-17086.12964609246</v>
      </c>
      <c r="AT71" s="96">
        <f t="shared" si="63"/>
        <v>-17125.494616990582</v>
      </c>
      <c r="AU71" s="96">
        <f t="shared" si="63"/>
        <v>-17164.950281390746</v>
      </c>
      <c r="AV71" s="96">
        <f t="shared" si="63"/>
        <v>-17204.496848242958</v>
      </c>
      <c r="AW71" s="96">
        <f t="shared" si="63"/>
        <v>-17244.134526978643</v>
      </c>
      <c r="AX71" s="96">
        <f t="shared" si="63"/>
        <v>-17283.863527511727</v>
      </c>
      <c r="AY71" s="96">
        <f t="shared" si="63"/>
        <v>-17323.684060239764</v>
      </c>
      <c r="AZ71" s="96">
        <f t="shared" si="63"/>
        <v>-17363.596336045055</v>
      </c>
      <c r="BA71" s="96">
        <f t="shared" si="63"/>
        <v>-17403.600566295732</v>
      </c>
      <c r="BB71" s="96">
        <f t="shared" si="63"/>
        <v>-17443.696962846923</v>
      </c>
      <c r="BC71" s="96">
        <f t="shared" si="63"/>
        <v>-17483.885738041852</v>
      </c>
      <c r="BD71" s="96">
        <f t="shared" si="63"/>
        <v>-17524.167104712957</v>
      </c>
      <c r="BE71" s="96">
        <f t="shared" si="63"/>
        <v>-17564.541276183005</v>
      </c>
      <c r="BF71" s="96">
        <f t="shared" si="63"/>
        <v>-17605.008466266296</v>
      </c>
      <c r="BG71" s="96">
        <f t="shared" si="63"/>
        <v>-17645.56888926966</v>
      </c>
      <c r="BH71" s="96">
        <f t="shared" si="63"/>
        <v>-17686.22275999374</v>
      </c>
      <c r="BI71" s="96">
        <f t="shared" si="63"/>
        <v>-17726.970293734015</v>
      </c>
      <c r="BJ71" s="96">
        <f t="shared" si="63"/>
        <v>-17767.811706282024</v>
      </c>
      <c r="BK71" s="96">
        <f t="shared" si="63"/>
        <v>-17808.747213926446</v>
      </c>
      <c r="BL71" s="96">
        <f t="shared" si="63"/>
        <v>-17849.777033454287</v>
      </c>
      <c r="BM71" s="96">
        <f t="shared" si="63"/>
        <v>-17890.901382151984</v>
      </c>
      <c r="BN71" s="96">
        <f t="shared" si="63"/>
        <v>-17932.12047780662</v>
      </c>
      <c r="BO71" s="96">
        <f t="shared" si="63"/>
        <v>-17973.434538707013</v>
      </c>
      <c r="BP71" s="96">
        <f t="shared" si="63"/>
        <v>-18014.843783644901</v>
      </c>
      <c r="BQ71" s="96">
        <f t="shared" si="63"/>
        <v>-18056.348431916111</v>
      </c>
      <c r="BR71" s="96">
        <f t="shared" si="63"/>
        <v>-18097.948703321719</v>
      </c>
      <c r="BS71" s="96">
        <f t="shared" si="63"/>
        <v>-18139.644818169192</v>
      </c>
      <c r="BT71" s="96">
        <f t="shared" si="63"/>
        <v>-18181.436997273533</v>
      </c>
      <c r="BU71" s="96">
        <f t="shared" si="63"/>
        <v>-18223.325461958546</v>
      </c>
      <c r="BV71" s="96">
        <f t="shared" si="63"/>
        <v>-18265.310434057908</v>
      </c>
      <c r="BW71" s="96">
        <f t="shared" ref="BW71:DS71" si="64">SUM(BW51:BW70)</f>
        <v>-18307.392135916372</v>
      </c>
      <c r="BX71" s="96">
        <f t="shared" si="64"/>
        <v>-18349.570790390986</v>
      </c>
      <c r="BY71" s="96">
        <f t="shared" si="64"/>
        <v>-18391.846620852211</v>
      </c>
      <c r="BZ71" s="96">
        <f t="shared" si="64"/>
        <v>-18434.219851185182</v>
      </c>
      <c r="CA71" s="96">
        <f t="shared" si="64"/>
        <v>-18476.690705790774</v>
      </c>
      <c r="CB71" s="96">
        <f t="shared" si="64"/>
        <v>-18519.259409586935</v>
      </c>
      <c r="CC71" s="96">
        <f t="shared" si="64"/>
        <v>-18561.926188009747</v>
      </c>
      <c r="CD71" s="96">
        <f t="shared" si="64"/>
        <v>-18604.69126701471</v>
      </c>
      <c r="CE71" s="96">
        <f t="shared" si="64"/>
        <v>-18647.55487307789</v>
      </c>
      <c r="CF71" s="96">
        <f t="shared" si="64"/>
        <v>-18690.517233197173</v>
      </c>
      <c r="CG71" s="96">
        <f t="shared" si="64"/>
        <v>-18733.578574893363</v>
      </c>
      <c r="CH71" s="96">
        <f t="shared" si="64"/>
        <v>-18776.739126211494</v>
      </c>
      <c r="CI71" s="96">
        <f t="shared" si="64"/>
        <v>-18819.999115721996</v>
      </c>
      <c r="CJ71" s="96">
        <f t="shared" si="64"/>
        <v>-18863.358772521897</v>
      </c>
      <c r="CK71" s="96">
        <f t="shared" si="64"/>
        <v>-18906.818326236051</v>
      </c>
      <c r="CL71" s="96">
        <f t="shared" si="64"/>
        <v>-18950.378007018342</v>
      </c>
      <c r="CM71" s="96">
        <f t="shared" si="64"/>
        <v>-18994.038045552894</v>
      </c>
      <c r="CN71" s="96">
        <f t="shared" si="64"/>
        <v>-19037.798673055331</v>
      </c>
      <c r="CO71" s="96">
        <f t="shared" si="64"/>
        <v>-19081.660121273988</v>
      </c>
      <c r="CP71" s="96">
        <f t="shared" si="64"/>
        <v>-19125.622622491101</v>
      </c>
      <c r="CQ71" s="96">
        <f t="shared" si="64"/>
        <v>-19169.686409524056</v>
      </c>
      <c r="CR71" s="96">
        <f t="shared" si="64"/>
        <v>-19213.851715726658</v>
      </c>
      <c r="CS71" s="96">
        <f t="shared" si="64"/>
        <v>-19258.11877499034</v>
      </c>
      <c r="CT71" s="96">
        <f t="shared" si="64"/>
        <v>-19302.487821745392</v>
      </c>
      <c r="CU71" s="96">
        <f t="shared" si="64"/>
        <v>-19346.959090962184</v>
      </c>
      <c r="CV71" s="96">
        <f t="shared" si="64"/>
        <v>-19391.532818152496</v>
      </c>
      <c r="CW71" s="96">
        <f t="shared" si="64"/>
        <v>-19436.209239370637</v>
      </c>
      <c r="CX71" s="96">
        <f t="shared" si="64"/>
        <v>-19480.988591214824</v>
      </c>
      <c r="CY71" s="96">
        <f t="shared" si="64"/>
        <v>-19525.871110828346</v>
      </c>
      <c r="CZ71" s="96">
        <f t="shared" si="64"/>
        <v>-19570.857035900866</v>
      </c>
      <c r="DA71" s="96">
        <f t="shared" si="64"/>
        <v>-19615.946604669636</v>
      </c>
      <c r="DB71" s="96">
        <f t="shared" si="64"/>
        <v>-19661.140055920812</v>
      </c>
      <c r="DC71" s="96">
        <f t="shared" si="64"/>
        <v>-19706.437628990701</v>
      </c>
      <c r="DD71" s="96">
        <f t="shared" si="64"/>
        <v>-19751.839563766986</v>
      </c>
      <c r="DE71" s="96">
        <f t="shared" si="64"/>
        <v>-19797.346100690047</v>
      </c>
      <c r="DF71" s="96">
        <f t="shared" si="64"/>
        <v>-19842.957480754223</v>
      </c>
      <c r="DG71" s="96">
        <f t="shared" si="64"/>
        <v>-19888.673945509101</v>
      </c>
      <c r="DH71" s="96">
        <f t="shared" si="64"/>
        <v>-19934.495737060726</v>
      </c>
      <c r="DI71" s="96">
        <f t="shared" si="64"/>
        <v>-19980.423098072977</v>
      </c>
      <c r="DJ71" s="96">
        <f t="shared" si="64"/>
        <v>-20026.456271768817</v>
      </c>
      <c r="DK71" s="96">
        <f t="shared" si="64"/>
        <v>-20072.595501931504</v>
      </c>
      <c r="DL71" s="96">
        <f t="shared" si="64"/>
        <v>-20118.841032906057</v>
      </c>
      <c r="DM71" s="96">
        <f t="shared" si="64"/>
        <v>-20165.19310960035</v>
      </c>
      <c r="DN71" s="96">
        <f t="shared" si="64"/>
        <v>-20211.651977486566</v>
      </c>
      <c r="DO71" s="96">
        <f t="shared" si="64"/>
        <v>-20258.21788260241</v>
      </c>
      <c r="DP71" s="96">
        <f t="shared" si="64"/>
        <v>-20304.891071552436</v>
      </c>
      <c r="DQ71" s="96">
        <f t="shared" si="64"/>
        <v>-20351.671791509343</v>
      </c>
      <c r="DR71" s="96">
        <f t="shared" si="64"/>
        <v>-20398.56029021533</v>
      </c>
      <c r="DS71" s="96">
        <f t="shared" si="64"/>
        <v>-20445.55681598332</v>
      </c>
    </row>
    <row r="72" spans="1:16383" ht="14.25" customHeight="1" x14ac:dyDescent="0.15">
      <c r="A72" s="268" t="s">
        <v>116</v>
      </c>
      <c r="B72" s="710" t="str">
        <f t="shared" si="61"/>
        <v>[EUR]</v>
      </c>
      <c r="C72" s="563"/>
      <c r="D72" s="563">
        <f ca="1">+D47+D71</f>
        <v>0</v>
      </c>
      <c r="E72" s="563">
        <f t="shared" ref="E72:BP72" ca="1" si="65">+E47+E71</f>
        <v>0</v>
      </c>
      <c r="F72" s="563">
        <f t="shared" ca="1" si="65"/>
        <v>0</v>
      </c>
      <c r="G72" s="563">
        <f t="shared" ca="1" si="65"/>
        <v>141520.24436262407</v>
      </c>
      <c r="H72" s="563">
        <f t="shared" ca="1" si="65"/>
        <v>157099.53156447192</v>
      </c>
      <c r="I72" s="563">
        <f t="shared" ca="1" si="65"/>
        <v>167238.51340373285</v>
      </c>
      <c r="J72" s="563">
        <f ca="1">+J47+J71</f>
        <v>226358.4742548978</v>
      </c>
      <c r="K72" s="563">
        <f t="shared" ca="1" si="65"/>
        <v>226879.98468096589</v>
      </c>
      <c r="L72" s="563">
        <f t="shared" ca="1" si="65"/>
        <v>185246.05298413298</v>
      </c>
      <c r="M72" s="563">
        <f t="shared" ca="1" si="65"/>
        <v>152553.36657118401</v>
      </c>
      <c r="N72" s="563">
        <f t="shared" ca="1" si="65"/>
        <v>113594.57052958423</v>
      </c>
      <c r="O72" s="563">
        <f t="shared" ca="1" si="65"/>
        <v>-24840.591999999953</v>
      </c>
      <c r="P72" s="563">
        <f t="shared" ca="1" si="65"/>
        <v>-24897.822584188805</v>
      </c>
      <c r="Q72" s="563">
        <f t="shared" ca="1" si="65"/>
        <v>-24955.185022713758</v>
      </c>
      <c r="R72" s="563">
        <f t="shared" ca="1" si="65"/>
        <v>123257.56316072639</v>
      </c>
      <c r="S72" s="563">
        <f t="shared" ca="1" si="65"/>
        <v>145482.81120477733</v>
      </c>
      <c r="T72" s="563">
        <f t="shared" ca="1" si="65"/>
        <v>161498.31844827684</v>
      </c>
      <c r="U72" s="563">
        <f t="shared" ca="1" si="65"/>
        <v>171921.19177903712</v>
      </c>
      <c r="V72" s="563">
        <f t="shared" ca="1" si="65"/>
        <v>232696.51153403457</v>
      </c>
      <c r="W72" s="563">
        <f t="shared" ca="1" si="65"/>
        <v>233232.62425203263</v>
      </c>
      <c r="X72" s="563">
        <f t="shared" ca="1" si="65"/>
        <v>190432.94246768852</v>
      </c>
      <c r="Y72" s="563">
        <f t="shared" ca="1" si="65"/>
        <v>156824.86083517698</v>
      </c>
      <c r="Z72" s="563">
        <f t="shared" ca="1" si="65"/>
        <v>116775.21850441242</v>
      </c>
      <c r="AA72" s="563">
        <f t="shared" ca="1" si="65"/>
        <v>-25536.128575999915</v>
      </c>
      <c r="AB72" s="563">
        <f t="shared" ca="1" si="65"/>
        <v>-25594.961616546057</v>
      </c>
      <c r="AC72" s="563">
        <f t="shared" ca="1" si="65"/>
        <v>-25653.930203349708</v>
      </c>
      <c r="AD72" s="563">
        <f t="shared" ca="1" si="65"/>
        <v>126708.77492922655</v>
      </c>
      <c r="AE72" s="563">
        <f t="shared" ca="1" si="65"/>
        <v>149556.32991851086</v>
      </c>
      <c r="AF72" s="563">
        <f t="shared" ca="1" si="65"/>
        <v>166020.27136482843</v>
      </c>
      <c r="AG72" s="563">
        <f t="shared" ca="1" si="65"/>
        <v>176734.98514884993</v>
      </c>
      <c r="AH72" s="563">
        <f t="shared" ca="1" si="65"/>
        <v>239212.01385698718</v>
      </c>
      <c r="AI72" s="563">
        <f t="shared" ca="1" si="65"/>
        <v>239763.13773108917</v>
      </c>
      <c r="AJ72" s="563">
        <f t="shared" ca="1" si="65"/>
        <v>195765.06485678355</v>
      </c>
      <c r="AK72" s="563">
        <f t="shared" ca="1" si="65"/>
        <v>161215.95693856163</v>
      </c>
      <c r="AL72" s="563">
        <f t="shared" ca="1" si="65"/>
        <v>120044.92462253579</v>
      </c>
      <c r="AM72" s="563">
        <f t="shared" ca="1" si="65"/>
        <v>-26251.140176127876</v>
      </c>
      <c r="AN72" s="563">
        <f t="shared" ca="1" si="65"/>
        <v>-26311.620541809309</v>
      </c>
      <c r="AO72" s="563">
        <f t="shared" ca="1" si="65"/>
        <v>-26372.240249043462</v>
      </c>
      <c r="AP72" s="563">
        <f t="shared" ca="1" si="65"/>
        <v>130256.62062724467</v>
      </c>
      <c r="AQ72" s="563">
        <f t="shared" ca="1" si="65"/>
        <v>153743.90715622896</v>
      </c>
      <c r="AR72" s="563">
        <f t="shared" ca="1" si="65"/>
        <v>170668.83896304341</v>
      </c>
      <c r="AS72" s="563">
        <f t="shared" ca="1" si="65"/>
        <v>181683.56473301744</v>
      </c>
      <c r="AT72" s="563">
        <f t="shared" ca="1" si="65"/>
        <v>245909.95024498246</v>
      </c>
      <c r="AU72" s="563">
        <f t="shared" ca="1" si="65"/>
        <v>246476.50558755925</v>
      </c>
      <c r="AV72" s="563">
        <f t="shared" ca="1" si="65"/>
        <v>201246.48667277314</v>
      </c>
      <c r="AW72" s="563">
        <f t="shared" ca="1" si="65"/>
        <v>165730.00373284117</v>
      </c>
      <c r="AX72" s="563">
        <f t="shared" ca="1" si="65"/>
        <v>123406.1825119666</v>
      </c>
      <c r="AY72" s="563">
        <f t="shared" ca="1" si="65"/>
        <v>-26986.172101059419</v>
      </c>
      <c r="AZ72" s="563">
        <f t="shared" ca="1" si="65"/>
        <v>-27048.345916979932</v>
      </c>
      <c r="BA72" s="563">
        <f t="shared" ca="1" si="65"/>
        <v>-27110.662976016636</v>
      </c>
      <c r="BB72" s="563">
        <f t="shared" ca="1" si="65"/>
        <v>133903.80600480735</v>
      </c>
      <c r="BC72" s="563">
        <f t="shared" ca="1" si="65"/>
        <v>158048.73655660308</v>
      </c>
      <c r="BD72" s="563">
        <f t="shared" ca="1" si="65"/>
        <v>175447.56645400834</v>
      </c>
      <c r="BE72" s="563">
        <f t="shared" ca="1" si="65"/>
        <v>186770.70454554164</v>
      </c>
      <c r="BF72" s="563">
        <f t="shared" ca="1" si="65"/>
        <v>252795.42885184157</v>
      </c>
      <c r="BG72" s="563">
        <f t="shared" ca="1" si="65"/>
        <v>253377.84774401056</v>
      </c>
      <c r="BH72" s="563">
        <f t="shared" ca="1" si="65"/>
        <v>206881.38829961047</v>
      </c>
      <c r="BI72" s="563">
        <f t="shared" ca="1" si="65"/>
        <v>170370.44383736048</v>
      </c>
      <c r="BJ72" s="563">
        <f t="shared" ca="1" si="65"/>
        <v>126861.5556223015</v>
      </c>
      <c r="BK72" s="563">
        <f t="shared" ca="1" si="65"/>
        <v>-27741.784919889033</v>
      </c>
      <c r="BL72" s="563">
        <f t="shared" ca="1" si="65"/>
        <v>-27805.699602655324</v>
      </c>
      <c r="BM72" s="563">
        <f t="shared" ca="1" si="65"/>
        <v>-27869.761539345061</v>
      </c>
      <c r="BN72" s="563">
        <f t="shared" ca="1" si="65"/>
        <v>137653.11257294175</v>
      </c>
      <c r="BO72" s="563">
        <f t="shared" ca="1" si="65"/>
        <v>162474.10118018778</v>
      </c>
      <c r="BP72" s="563">
        <f t="shared" ca="1" si="65"/>
        <v>180360.09831472032</v>
      </c>
      <c r="BQ72" s="563">
        <f t="shared" ref="BQ72:DS72" ca="1" si="66">+BQ47+BQ71</f>
        <v>192000.28427281653</v>
      </c>
      <c r="BR72" s="563">
        <f t="shared" ca="1" si="66"/>
        <v>259873.70085969285</v>
      </c>
      <c r="BS72" s="563">
        <f t="shared" ca="1" si="66"/>
        <v>260472.42748084245</v>
      </c>
      <c r="BT72" s="563">
        <f t="shared" ca="1" si="66"/>
        <v>212674.06717199925</v>
      </c>
      <c r="BU72" s="563">
        <f t="shared" ca="1" si="66"/>
        <v>175140.81626480632</v>
      </c>
      <c r="BV72" s="563">
        <f t="shared" ca="1" si="66"/>
        <v>130413.67917972576</v>
      </c>
      <c r="BW72" s="563">
        <f t="shared" ca="1" si="66"/>
        <v>-28518.554897645896</v>
      </c>
      <c r="BX72" s="563">
        <f t="shared" ca="1" si="66"/>
        <v>-28584.259191529636</v>
      </c>
      <c r="BY72" s="563">
        <f t="shared" ca="1" si="66"/>
        <v>-28650.11486244668</v>
      </c>
      <c r="BZ72" s="563">
        <f t="shared" ca="1" si="66"/>
        <v>141507.3997249839</v>
      </c>
      <c r="CA72" s="563">
        <f t="shared" ca="1" si="66"/>
        <v>167023.3760132328</v>
      </c>
      <c r="CB72" s="563">
        <f t="shared" ca="1" si="66"/>
        <v>185410.18106753219</v>
      </c>
      <c r="CC72" s="563">
        <f t="shared" ca="1" si="66"/>
        <v>197376.2922324551</v>
      </c>
      <c r="CD72" s="563">
        <f t="shared" ca="1" si="66"/>
        <v>267150.1644837638</v>
      </c>
      <c r="CE72" s="563">
        <f t="shared" ca="1" si="66"/>
        <v>267765.65545030573</v>
      </c>
      <c r="CF72" s="563">
        <f t="shared" ca="1" si="66"/>
        <v>218628.94105281495</v>
      </c>
      <c r="CG72" s="563">
        <f t="shared" ca="1" si="66"/>
        <v>180044.75912022064</v>
      </c>
      <c r="CH72" s="563">
        <f t="shared" ca="1" si="66"/>
        <v>134065.26219675789</v>
      </c>
      <c r="CI72" s="563">
        <f t="shared" ca="1" si="66"/>
        <v>-29317.074434779934</v>
      </c>
      <c r="CJ72" s="563">
        <f t="shared" ca="1" si="66"/>
        <v>-29384.618448892419</v>
      </c>
      <c r="CK72" s="563">
        <f t="shared" ca="1" si="66"/>
        <v>-29452.318078595148</v>
      </c>
      <c r="CL72" s="563">
        <f t="shared" ca="1" si="66"/>
        <v>145469.60691728326</v>
      </c>
      <c r="CM72" s="563">
        <f t="shared" ca="1" si="66"/>
        <v>171700.03054160305</v>
      </c>
      <c r="CN72" s="563">
        <f t="shared" ca="1" si="66"/>
        <v>190601.66613742281</v>
      </c>
      <c r="CO72" s="563">
        <f t="shared" ca="1" si="66"/>
        <v>202902.82841496359</v>
      </c>
      <c r="CP72" s="563">
        <f t="shared" ca="1" si="66"/>
        <v>274630.36908930884</v>
      </c>
      <c r="CQ72" s="563">
        <f t="shared" ca="1" si="66"/>
        <v>275263.09380291385</v>
      </c>
      <c r="CR72" s="563">
        <f t="shared" ca="1" si="66"/>
        <v>224750.55140229344</v>
      </c>
      <c r="CS72" s="563">
        <f t="shared" ca="1" si="66"/>
        <v>185086.01237558649</v>
      </c>
      <c r="CT72" s="563">
        <f t="shared" ca="1" si="66"/>
        <v>137819.08953826691</v>
      </c>
      <c r="CU72" s="563">
        <f t="shared" ca="1" si="66"/>
        <v>-30137.952518953731</v>
      </c>
      <c r="CV72" s="563">
        <f t="shared" ca="1" si="66"/>
        <v>-30207.387765461375</v>
      </c>
      <c r="CW72" s="563">
        <f t="shared" ca="1" si="66"/>
        <v>-30276.982984795774</v>
      </c>
      <c r="CX72" s="563">
        <f t="shared" ca="1" si="66"/>
        <v>149542.75591096698</v>
      </c>
      <c r="CY72" s="563">
        <f t="shared" ca="1" si="66"/>
        <v>176507.63139676768</v>
      </c>
      <c r="CZ72" s="563">
        <f t="shared" ca="1" si="66"/>
        <v>195938.5127892704</v>
      </c>
      <c r="DA72" s="563">
        <f t="shared" ca="1" si="66"/>
        <v>208584.10761058226</v>
      </c>
      <c r="DB72" s="563">
        <f t="shared" ca="1" si="66"/>
        <v>282320.01942380908</v>
      </c>
      <c r="DC72" s="563">
        <f t="shared" ca="1" si="66"/>
        <v>282970.46042939508</v>
      </c>
      <c r="DD72" s="563">
        <f t="shared" ca="1" si="66"/>
        <v>231043.56684155733</v>
      </c>
      <c r="DE72" s="563">
        <f t="shared" ca="1" si="66"/>
        <v>190268.42072210272</v>
      </c>
      <c r="DF72" s="563">
        <f t="shared" ca="1" si="66"/>
        <v>141678.02404533821</v>
      </c>
      <c r="DG72" s="563">
        <f t="shared" ca="1" si="66"/>
        <v>-30981.815189484394</v>
      </c>
      <c r="DH72" s="563">
        <f t="shared" ca="1" si="66"/>
        <v>-31053.19462289424</v>
      </c>
      <c r="DI72" s="563">
        <f t="shared" ca="1" si="66"/>
        <v>-31124.738508369999</v>
      </c>
      <c r="DJ72" s="563">
        <f t="shared" ca="1" si="66"/>
        <v>153729.95307647382</v>
      </c>
      <c r="DK72" s="563">
        <f t="shared" ca="1" si="66"/>
        <v>181449.84507587698</v>
      </c>
      <c r="DL72" s="563">
        <f t="shared" ca="1" si="66"/>
        <v>201424.79114736969</v>
      </c>
      <c r="DM72" s="563">
        <f t="shared" ca="1" si="66"/>
        <v>214424.46262367829</v>
      </c>
      <c r="DN72" s="563">
        <f t="shared" ca="1" si="66"/>
        <v>290224.97996767529</v>
      </c>
      <c r="DO72" s="563">
        <f t="shared" ca="1" si="66"/>
        <v>290893.63332141767</v>
      </c>
      <c r="DP72" s="563">
        <f t="shared" ca="1" si="66"/>
        <v>237512.78671312061</v>
      </c>
      <c r="DQ72" s="563">
        <f t="shared" ca="1" si="66"/>
        <v>195595.93650232127</v>
      </c>
      <c r="DR72" s="563">
        <f t="shared" ca="1" si="66"/>
        <v>145645.00871860742</v>
      </c>
      <c r="DS72" s="563">
        <f t="shared" ca="1" si="66"/>
        <v>-31849.306014789901</v>
      </c>
    </row>
    <row r="73" spans="1:16383" ht="14.25" customHeight="1" x14ac:dyDescent="0.15">
      <c r="A73" s="562" t="s">
        <v>177</v>
      </c>
      <c r="B73" s="23" t="str">
        <f t="shared" si="61"/>
        <v>[EUR]</v>
      </c>
      <c r="C73" s="563"/>
      <c r="D73" s="564">
        <f ca="1">-Capex!E109</f>
        <v>-21239.365079365078</v>
      </c>
      <c r="E73" s="565">
        <f ca="1">-Capex!F109</f>
        <v>-21239.365079365078</v>
      </c>
      <c r="F73" s="565">
        <f ca="1">-Capex!G109</f>
        <v>-21239.365079365078</v>
      </c>
      <c r="G73" s="565">
        <f ca="1">-Capex!H109</f>
        <v>-21239.365079365078</v>
      </c>
      <c r="H73" s="565">
        <f ca="1">-Capex!I109</f>
        <v>-21239.365079365078</v>
      </c>
      <c r="I73" s="565">
        <f ca="1">-Capex!J109</f>
        <v>-21239.365079365078</v>
      </c>
      <c r="J73" s="565">
        <f ca="1">-Capex!K109</f>
        <v>-21239.365079365078</v>
      </c>
      <c r="K73" s="565">
        <f ca="1">-Capex!L109</f>
        <v>-21239.365079365078</v>
      </c>
      <c r="L73" s="565">
        <f ca="1">-Capex!M109</f>
        <v>-21239.365079365078</v>
      </c>
      <c r="M73" s="565">
        <f ca="1">-Capex!N109</f>
        <v>-21239.365079365078</v>
      </c>
      <c r="N73" s="565">
        <f ca="1">-Capex!O109</f>
        <v>-21239.365079365078</v>
      </c>
      <c r="O73" s="565">
        <f ca="1">-Capex!P109</f>
        <v>-21239.365079365078</v>
      </c>
      <c r="P73" s="565">
        <f ca="1">-Capex!Q109</f>
        <v>-21239.365079365078</v>
      </c>
      <c r="Q73" s="565">
        <f ca="1">-Capex!R109</f>
        <v>-21239.365079365078</v>
      </c>
      <c r="R73" s="565">
        <f ca="1">-Capex!S109</f>
        <v>-21239.365079365078</v>
      </c>
      <c r="S73" s="565">
        <f ca="1">-Capex!T109</f>
        <v>-21239.365079365078</v>
      </c>
      <c r="T73" s="565">
        <f ca="1">-Capex!U109</f>
        <v>-21239.365079365078</v>
      </c>
      <c r="U73" s="565">
        <f ca="1">-Capex!V109</f>
        <v>-21239.365079365078</v>
      </c>
      <c r="V73" s="565">
        <f ca="1">-Capex!W109</f>
        <v>-21239.365079365078</v>
      </c>
      <c r="W73" s="565">
        <f ca="1">-Capex!X109</f>
        <v>-21239.365079365078</v>
      </c>
      <c r="X73" s="565">
        <f ca="1">-Capex!Y109</f>
        <v>-21239.365079365078</v>
      </c>
      <c r="Y73" s="565">
        <f ca="1">-Capex!Z109</f>
        <v>-21239.365079365078</v>
      </c>
      <c r="Z73" s="565">
        <f ca="1">-Capex!AA109</f>
        <v>-21239.365079365078</v>
      </c>
      <c r="AA73" s="565">
        <f ca="1">-Capex!AB109</f>
        <v>-21239.365079365078</v>
      </c>
      <c r="AB73" s="565">
        <f ca="1">-Capex!AC109</f>
        <v>-21239.365079365078</v>
      </c>
      <c r="AC73" s="565">
        <f ca="1">-Capex!AD109</f>
        <v>-21239.365079365078</v>
      </c>
      <c r="AD73" s="565">
        <f ca="1">-Capex!AE109</f>
        <v>-21239.365079365078</v>
      </c>
      <c r="AE73" s="565">
        <f ca="1">-Capex!AF109</f>
        <v>-21239.365079365078</v>
      </c>
      <c r="AF73" s="565">
        <f ca="1">-Capex!AG109</f>
        <v>-21239.365079365078</v>
      </c>
      <c r="AG73" s="565">
        <f ca="1">-Capex!AH109</f>
        <v>-21239.365079365078</v>
      </c>
      <c r="AH73" s="565">
        <f ca="1">-Capex!AI109</f>
        <v>-21239.365079365078</v>
      </c>
      <c r="AI73" s="565">
        <f ca="1">-Capex!AJ109</f>
        <v>-21239.365079365078</v>
      </c>
      <c r="AJ73" s="565">
        <f ca="1">-Capex!AK109</f>
        <v>-21239.365079365078</v>
      </c>
      <c r="AK73" s="565">
        <f ca="1">-Capex!AL109</f>
        <v>-21239.365079365078</v>
      </c>
      <c r="AL73" s="565">
        <f ca="1">-Capex!AM109</f>
        <v>-21239.365079365078</v>
      </c>
      <c r="AM73" s="565">
        <f ca="1">-Capex!AN109</f>
        <v>-21239.365079365078</v>
      </c>
      <c r="AN73" s="565">
        <f ca="1">-Capex!AO109</f>
        <v>-21239.365079365078</v>
      </c>
      <c r="AO73" s="565">
        <f ca="1">-Capex!AP109</f>
        <v>-21239.365079365078</v>
      </c>
      <c r="AP73" s="565">
        <f ca="1">-Capex!AQ109</f>
        <v>-21239.365079365078</v>
      </c>
      <c r="AQ73" s="565">
        <f ca="1">-Capex!AR109</f>
        <v>-21239.365079365078</v>
      </c>
      <c r="AR73" s="565">
        <f ca="1">-Capex!AS109</f>
        <v>-21239.365079365078</v>
      </c>
      <c r="AS73" s="565">
        <f ca="1">-Capex!AT109</f>
        <v>-21239.365079365078</v>
      </c>
      <c r="AT73" s="565">
        <f ca="1">-Capex!AU109</f>
        <v>-21239.365079365078</v>
      </c>
      <c r="AU73" s="565">
        <f ca="1">-Capex!AV109</f>
        <v>-21239.365079365078</v>
      </c>
      <c r="AV73" s="565">
        <f ca="1">-Capex!AW109</f>
        <v>-21239.365079365078</v>
      </c>
      <c r="AW73" s="565">
        <f ca="1">-Capex!AX109</f>
        <v>-21239.365079365078</v>
      </c>
      <c r="AX73" s="565">
        <f ca="1">-Capex!AY109</f>
        <v>-21239.365079365078</v>
      </c>
      <c r="AY73" s="565">
        <f ca="1">-Capex!AZ109</f>
        <v>-21239.365079365078</v>
      </c>
      <c r="AZ73" s="565">
        <f ca="1">-Capex!BA109</f>
        <v>-21239.365079365078</v>
      </c>
      <c r="BA73" s="565">
        <f ca="1">-Capex!BB109</f>
        <v>-21239.365079365078</v>
      </c>
      <c r="BB73" s="565">
        <f ca="1">-Capex!BC109</f>
        <v>-21239.365079365078</v>
      </c>
      <c r="BC73" s="565">
        <f ca="1">-Capex!BD109</f>
        <v>-21239.365079365078</v>
      </c>
      <c r="BD73" s="565">
        <f ca="1">-Capex!BE109</f>
        <v>-21239.365079365078</v>
      </c>
      <c r="BE73" s="565">
        <f ca="1">-Capex!BF109</f>
        <v>-21239.365079365078</v>
      </c>
      <c r="BF73" s="565">
        <f ca="1">-Capex!BG109</f>
        <v>-21239.365079365078</v>
      </c>
      <c r="BG73" s="565">
        <f ca="1">-Capex!BH109</f>
        <v>-21239.365079365078</v>
      </c>
      <c r="BH73" s="565">
        <f ca="1">-Capex!BI109</f>
        <v>-21239.365079365078</v>
      </c>
      <c r="BI73" s="565">
        <f ca="1">-Capex!BJ109</f>
        <v>-21239.365079365078</v>
      </c>
      <c r="BJ73" s="565">
        <f ca="1">-Capex!BK109</f>
        <v>-21239.365079365078</v>
      </c>
      <c r="BK73" s="565">
        <f ca="1">-Capex!BL109</f>
        <v>-21239.365079365078</v>
      </c>
      <c r="BL73" s="565">
        <f ca="1">-Capex!BM109</f>
        <v>-21239.365079365078</v>
      </c>
      <c r="BM73" s="565">
        <f ca="1">-Capex!BN109</f>
        <v>-21239.365079365078</v>
      </c>
      <c r="BN73" s="565">
        <f ca="1">-Capex!BO109</f>
        <v>-21239.365079365078</v>
      </c>
      <c r="BO73" s="565">
        <f ca="1">-Capex!BP109</f>
        <v>-21239.365079365078</v>
      </c>
      <c r="BP73" s="565">
        <f ca="1">-Capex!BQ109</f>
        <v>-21239.365079365078</v>
      </c>
      <c r="BQ73" s="565">
        <f ca="1">-Capex!BR109</f>
        <v>-21239.365079365078</v>
      </c>
      <c r="BR73" s="565">
        <f ca="1">-Capex!BS109</f>
        <v>-21239.365079365078</v>
      </c>
      <c r="BS73" s="565">
        <f ca="1">-Capex!BT109</f>
        <v>-21239.365079365078</v>
      </c>
      <c r="BT73" s="565">
        <f ca="1">-Capex!BU109</f>
        <v>-21239.365079365078</v>
      </c>
      <c r="BU73" s="565">
        <f ca="1">-Capex!BV109</f>
        <v>-21239.365079365078</v>
      </c>
      <c r="BV73" s="565">
        <f ca="1">-Capex!BW109</f>
        <v>-21239.365079365078</v>
      </c>
      <c r="BW73" s="565">
        <f ca="1">-Capex!BX109</f>
        <v>-21239.365079365078</v>
      </c>
      <c r="BX73" s="565">
        <f ca="1">-Capex!BY109</f>
        <v>-21239.365079365078</v>
      </c>
      <c r="BY73" s="565">
        <f ca="1">-Capex!BZ109</f>
        <v>-21239.365079365078</v>
      </c>
      <c r="BZ73" s="565">
        <f ca="1">-Capex!CA109</f>
        <v>-21239.365079365078</v>
      </c>
      <c r="CA73" s="565">
        <f ca="1">-Capex!CB109</f>
        <v>-21239.365079365078</v>
      </c>
      <c r="CB73" s="565">
        <f ca="1">-Capex!CC109</f>
        <v>-21239.365079365078</v>
      </c>
      <c r="CC73" s="565">
        <f ca="1">-Capex!CD109</f>
        <v>-21239.365079365078</v>
      </c>
      <c r="CD73" s="565">
        <f ca="1">-Capex!CE109</f>
        <v>-21239.365079365078</v>
      </c>
      <c r="CE73" s="565">
        <f ca="1">-Capex!CF109</f>
        <v>-21239.365079365078</v>
      </c>
      <c r="CF73" s="565">
        <f ca="1">-Capex!CG109</f>
        <v>-21239.365079365078</v>
      </c>
      <c r="CG73" s="565">
        <f ca="1">-Capex!CH109</f>
        <v>-21239.365079365078</v>
      </c>
      <c r="CH73" s="565">
        <f ca="1">-Capex!CI109</f>
        <v>-21401.865079365078</v>
      </c>
      <c r="CI73" s="565">
        <f ca="1">-Capex!CJ109</f>
        <v>-21401.865079365078</v>
      </c>
      <c r="CJ73" s="565">
        <f ca="1">-Capex!CK109</f>
        <v>-21003.055555555551</v>
      </c>
      <c r="CK73" s="565">
        <f ca="1">-Capex!CL109</f>
        <v>-21003.055555555551</v>
      </c>
      <c r="CL73" s="565">
        <f ca="1">-Capex!CM109</f>
        <v>-21003.055555555551</v>
      </c>
      <c r="CM73" s="565">
        <f ca="1">-Capex!CN109</f>
        <v>-21003.055555555551</v>
      </c>
      <c r="CN73" s="565">
        <f ca="1">-Capex!CO109</f>
        <v>-21003.055555555551</v>
      </c>
      <c r="CO73" s="565">
        <f ca="1">-Capex!CP109</f>
        <v>-21003.055555555551</v>
      </c>
      <c r="CP73" s="565">
        <f ca="1">-Capex!CQ109</f>
        <v>-21003.055555555551</v>
      </c>
      <c r="CQ73" s="565">
        <f ca="1">-Capex!CR109</f>
        <v>-21003.055555555551</v>
      </c>
      <c r="CR73" s="565">
        <f ca="1">-Capex!CS109</f>
        <v>-21003.055555555551</v>
      </c>
      <c r="CS73" s="565">
        <f ca="1">-Capex!CT109</f>
        <v>-21003.055555555551</v>
      </c>
      <c r="CT73" s="565">
        <f ca="1">-Capex!CU109</f>
        <v>-21003.055555555551</v>
      </c>
      <c r="CU73" s="565">
        <f ca="1">-Capex!CV109</f>
        <v>-21003.055555555551</v>
      </c>
      <c r="CV73" s="565">
        <f ca="1">-Capex!CW109</f>
        <v>-21003.055555555551</v>
      </c>
      <c r="CW73" s="565">
        <f ca="1">-Capex!CX109</f>
        <v>-21003.055555555551</v>
      </c>
      <c r="CX73" s="565">
        <f ca="1">-Capex!CY109</f>
        <v>-21003.055555555551</v>
      </c>
      <c r="CY73" s="565">
        <f ca="1">-Capex!CZ109</f>
        <v>-21003.055555555551</v>
      </c>
      <c r="CZ73" s="565">
        <f ca="1">-Capex!DA109</f>
        <v>-21003.055555555551</v>
      </c>
      <c r="DA73" s="565">
        <f ca="1">-Capex!DB109</f>
        <v>-21003.055555555551</v>
      </c>
      <c r="DB73" s="565">
        <f ca="1">-Capex!DC109</f>
        <v>-21003.055555555551</v>
      </c>
      <c r="DC73" s="565">
        <f ca="1">-Capex!DD109</f>
        <v>-21003.055555555551</v>
      </c>
      <c r="DD73" s="565">
        <f ca="1">-Capex!DE109</f>
        <v>-21003.055555555551</v>
      </c>
      <c r="DE73" s="565">
        <f ca="1">-Capex!DF109</f>
        <v>-21003.055555555551</v>
      </c>
      <c r="DF73" s="565">
        <f ca="1">-Capex!DG109</f>
        <v>-21003.055555555551</v>
      </c>
      <c r="DG73" s="565">
        <f ca="1">-Capex!DH109</f>
        <v>-21003.055555555551</v>
      </c>
      <c r="DH73" s="565">
        <f ca="1">-Capex!DI109</f>
        <v>-21003.055555555551</v>
      </c>
      <c r="DI73" s="565">
        <f ca="1">-Capex!DJ109</f>
        <v>-21003.055555555551</v>
      </c>
      <c r="DJ73" s="565">
        <f ca="1">-Capex!DK109</f>
        <v>-21003.055555555551</v>
      </c>
      <c r="DK73" s="565">
        <f ca="1">-Capex!DL109</f>
        <v>-21003.055555555551</v>
      </c>
      <c r="DL73" s="565">
        <f ca="1">-Capex!DM109</f>
        <v>-21003.055555555551</v>
      </c>
      <c r="DM73" s="565">
        <f ca="1">-Capex!DN109</f>
        <v>-21003.055555555551</v>
      </c>
      <c r="DN73" s="565">
        <f ca="1">-Capex!DO109</f>
        <v>-21003.055555555551</v>
      </c>
      <c r="DO73" s="565">
        <f ca="1">-Capex!DP109</f>
        <v>-21003.055555555551</v>
      </c>
      <c r="DP73" s="565">
        <f ca="1">-Capex!DQ109</f>
        <v>-21003.055555555551</v>
      </c>
      <c r="DQ73" s="565">
        <f ca="1">-Capex!DR109</f>
        <v>-21003.055555555551</v>
      </c>
      <c r="DR73" s="565">
        <f ca="1">-Capex!DS109</f>
        <v>-21003.055555555551</v>
      </c>
      <c r="DS73" s="566">
        <f ca="1">-Capex!DT109</f>
        <v>-21003.055555555551</v>
      </c>
    </row>
    <row r="74" spans="1:16383" ht="14.25" customHeight="1" x14ac:dyDescent="0.15">
      <c r="A74" s="18" t="s">
        <v>117</v>
      </c>
      <c r="B74" s="23" t="str">
        <f>"["&amp;currency&amp;"]"</f>
        <v>[EUR]</v>
      </c>
      <c r="C74" s="86"/>
      <c r="D74" s="570">
        <f>-'Debt Model'!E48</f>
        <v>0</v>
      </c>
      <c r="E74" s="571">
        <f>-'Debt Model'!F48</f>
        <v>0</v>
      </c>
      <c r="F74" s="571">
        <f>-'Debt Model'!G48</f>
        <v>0</v>
      </c>
      <c r="G74" s="571">
        <f>-'Debt Model'!H48</f>
        <v>0</v>
      </c>
      <c r="H74" s="571">
        <f>-'Debt Model'!I48</f>
        <v>0</v>
      </c>
      <c r="I74" s="571">
        <f>-'Debt Model'!J48</f>
        <v>0</v>
      </c>
      <c r="J74" s="571">
        <f>-'Debt Model'!K48</f>
        <v>0</v>
      </c>
      <c r="K74" s="571">
        <f>-'Debt Model'!L48</f>
        <v>0</v>
      </c>
      <c r="L74" s="571">
        <f>-'Debt Model'!M48</f>
        <v>0</v>
      </c>
      <c r="M74" s="571">
        <f>-'Debt Model'!N48</f>
        <v>0</v>
      </c>
      <c r="N74" s="571">
        <f>-'Debt Model'!O48</f>
        <v>0</v>
      </c>
      <c r="O74" s="571">
        <f>-'Debt Model'!P48</f>
        <v>0</v>
      </c>
      <c r="P74" s="571">
        <f>-'Debt Model'!Q48</f>
        <v>0</v>
      </c>
      <c r="Q74" s="571">
        <f>-'Debt Model'!R48</f>
        <v>0</v>
      </c>
      <c r="R74" s="571">
        <f>-'Debt Model'!S48</f>
        <v>0</v>
      </c>
      <c r="S74" s="571">
        <f>-'Debt Model'!T48</f>
        <v>0</v>
      </c>
      <c r="T74" s="571">
        <f>-'Debt Model'!U48</f>
        <v>0</v>
      </c>
      <c r="U74" s="571">
        <f>-'Debt Model'!V48</f>
        <v>0</v>
      </c>
      <c r="V74" s="571">
        <f>-'Debt Model'!W48</f>
        <v>0</v>
      </c>
      <c r="W74" s="571">
        <f>-'Debt Model'!X48</f>
        <v>0</v>
      </c>
      <c r="X74" s="571">
        <f>-'Debt Model'!Y48</f>
        <v>0</v>
      </c>
      <c r="Y74" s="571">
        <f>-'Debt Model'!Z48</f>
        <v>0</v>
      </c>
      <c r="Z74" s="571">
        <f>-'Debt Model'!AA48</f>
        <v>0</v>
      </c>
      <c r="AA74" s="571">
        <f>-'Debt Model'!AB48</f>
        <v>0</v>
      </c>
      <c r="AB74" s="571">
        <f>-'Debt Model'!AC48</f>
        <v>0</v>
      </c>
      <c r="AC74" s="571">
        <f>-'Debt Model'!AD48</f>
        <v>0</v>
      </c>
      <c r="AD74" s="571">
        <f>-'Debt Model'!AE48</f>
        <v>0</v>
      </c>
      <c r="AE74" s="571">
        <f>-'Debt Model'!AF48</f>
        <v>0</v>
      </c>
      <c r="AF74" s="571">
        <f>-'Debt Model'!AG48</f>
        <v>0</v>
      </c>
      <c r="AG74" s="571">
        <f>-'Debt Model'!AH48</f>
        <v>0</v>
      </c>
      <c r="AH74" s="571">
        <f>-'Debt Model'!AI48</f>
        <v>0</v>
      </c>
      <c r="AI74" s="571">
        <f>-'Debt Model'!AJ48</f>
        <v>0</v>
      </c>
      <c r="AJ74" s="571">
        <f>-'Debt Model'!AK48</f>
        <v>0</v>
      </c>
      <c r="AK74" s="571">
        <f>-'Debt Model'!AL48</f>
        <v>0</v>
      </c>
      <c r="AL74" s="571">
        <f>-'Debt Model'!AM48</f>
        <v>0</v>
      </c>
      <c r="AM74" s="571">
        <f>-'Debt Model'!AN48</f>
        <v>0</v>
      </c>
      <c r="AN74" s="571">
        <f>-'Debt Model'!AO48</f>
        <v>0</v>
      </c>
      <c r="AO74" s="571">
        <f>-'Debt Model'!AP48</f>
        <v>0</v>
      </c>
      <c r="AP74" s="571">
        <f>-'Debt Model'!AQ48</f>
        <v>0</v>
      </c>
      <c r="AQ74" s="571">
        <f>-'Debt Model'!AR48</f>
        <v>0</v>
      </c>
      <c r="AR74" s="571">
        <f>-'Debt Model'!AS48</f>
        <v>0</v>
      </c>
      <c r="AS74" s="571">
        <f>-'Debt Model'!AT48</f>
        <v>0</v>
      </c>
      <c r="AT74" s="571">
        <f>-'Debt Model'!AU48</f>
        <v>0</v>
      </c>
      <c r="AU74" s="571">
        <f>-'Debt Model'!AV48</f>
        <v>0</v>
      </c>
      <c r="AV74" s="571">
        <f>-'Debt Model'!AW48</f>
        <v>0</v>
      </c>
      <c r="AW74" s="571">
        <f>-'Debt Model'!AX48</f>
        <v>0</v>
      </c>
      <c r="AX74" s="571">
        <f>-'Debt Model'!AY48</f>
        <v>0</v>
      </c>
      <c r="AY74" s="571">
        <f>-'Debt Model'!AZ48</f>
        <v>0</v>
      </c>
      <c r="AZ74" s="571">
        <f>-'Debt Model'!BA48</f>
        <v>0</v>
      </c>
      <c r="BA74" s="571">
        <f>-'Debt Model'!BB48</f>
        <v>0</v>
      </c>
      <c r="BB74" s="571">
        <f>-'Debt Model'!BC48</f>
        <v>0</v>
      </c>
      <c r="BC74" s="571">
        <f>-'Debt Model'!BD48</f>
        <v>0</v>
      </c>
      <c r="BD74" s="571">
        <f>-'Debt Model'!BE48</f>
        <v>0</v>
      </c>
      <c r="BE74" s="571">
        <f>-'Debt Model'!BF48</f>
        <v>0</v>
      </c>
      <c r="BF74" s="571">
        <f>-'Debt Model'!BG48</f>
        <v>0</v>
      </c>
      <c r="BG74" s="571">
        <f>-'Debt Model'!BH48</f>
        <v>0</v>
      </c>
      <c r="BH74" s="571">
        <f>-'Debt Model'!BI48</f>
        <v>0</v>
      </c>
      <c r="BI74" s="571">
        <f>-'Debt Model'!BJ48</f>
        <v>0</v>
      </c>
      <c r="BJ74" s="571">
        <f>-'Debt Model'!BK48</f>
        <v>0</v>
      </c>
      <c r="BK74" s="571">
        <f>-'Debt Model'!BL48</f>
        <v>0</v>
      </c>
      <c r="BL74" s="571">
        <f>-'Debt Model'!BM48</f>
        <v>0</v>
      </c>
      <c r="BM74" s="571">
        <f>-'Debt Model'!BN48</f>
        <v>0</v>
      </c>
      <c r="BN74" s="571">
        <f>-'Debt Model'!BO48</f>
        <v>0</v>
      </c>
      <c r="BO74" s="571">
        <f>-'Debt Model'!BP48</f>
        <v>0</v>
      </c>
      <c r="BP74" s="571">
        <f>-'Debt Model'!BQ48</f>
        <v>0</v>
      </c>
      <c r="BQ74" s="571">
        <f>-'Debt Model'!BR48</f>
        <v>0</v>
      </c>
      <c r="BR74" s="571">
        <f>-'Debt Model'!BS48</f>
        <v>0</v>
      </c>
      <c r="BS74" s="571">
        <f>-'Debt Model'!BT48</f>
        <v>0</v>
      </c>
      <c r="BT74" s="571">
        <f>-'Debt Model'!BU48</f>
        <v>0</v>
      </c>
      <c r="BU74" s="571">
        <f>-'Debt Model'!BV48</f>
        <v>0</v>
      </c>
      <c r="BV74" s="571">
        <f>-'Debt Model'!BW48</f>
        <v>0</v>
      </c>
      <c r="BW74" s="571">
        <f>-'Debt Model'!BX48</f>
        <v>0</v>
      </c>
      <c r="BX74" s="571">
        <f>-'Debt Model'!BY48</f>
        <v>0</v>
      </c>
      <c r="BY74" s="571">
        <f>-'Debt Model'!BZ48</f>
        <v>0</v>
      </c>
      <c r="BZ74" s="571">
        <f>-'Debt Model'!CA48</f>
        <v>0</v>
      </c>
      <c r="CA74" s="571">
        <f>-'Debt Model'!CB48</f>
        <v>0</v>
      </c>
      <c r="CB74" s="571">
        <f>-'Debt Model'!CC48</f>
        <v>0</v>
      </c>
      <c r="CC74" s="571">
        <f>-'Debt Model'!CD48</f>
        <v>0</v>
      </c>
      <c r="CD74" s="571">
        <f>-'Debt Model'!CE48</f>
        <v>0</v>
      </c>
      <c r="CE74" s="571">
        <f>-'Debt Model'!CF48</f>
        <v>0</v>
      </c>
      <c r="CF74" s="571">
        <f>-'Debt Model'!CG48</f>
        <v>0</v>
      </c>
      <c r="CG74" s="571">
        <f>-'Debt Model'!CH48</f>
        <v>0</v>
      </c>
      <c r="CH74" s="571">
        <f>-'Debt Model'!CI48</f>
        <v>0</v>
      </c>
      <c r="CI74" s="571">
        <f>-'Debt Model'!CJ48</f>
        <v>0</v>
      </c>
      <c r="CJ74" s="571">
        <f>-'Debt Model'!CK48</f>
        <v>0</v>
      </c>
      <c r="CK74" s="571">
        <f>-'Debt Model'!CL48</f>
        <v>0</v>
      </c>
      <c r="CL74" s="571">
        <f>-'Debt Model'!CM48</f>
        <v>0</v>
      </c>
      <c r="CM74" s="571">
        <f>-'Debt Model'!CN48</f>
        <v>0</v>
      </c>
      <c r="CN74" s="571">
        <f>-'Debt Model'!CO48</f>
        <v>0</v>
      </c>
      <c r="CO74" s="571">
        <f>-'Debt Model'!CP48</f>
        <v>0</v>
      </c>
      <c r="CP74" s="571">
        <f>-'Debt Model'!CQ48</f>
        <v>0</v>
      </c>
      <c r="CQ74" s="571">
        <f>-'Debt Model'!CR48</f>
        <v>0</v>
      </c>
      <c r="CR74" s="571">
        <f>-'Debt Model'!CS48</f>
        <v>0</v>
      </c>
      <c r="CS74" s="571">
        <f>-'Debt Model'!CT48</f>
        <v>0</v>
      </c>
      <c r="CT74" s="571">
        <f>-'Debt Model'!CU48</f>
        <v>0</v>
      </c>
      <c r="CU74" s="571">
        <f>-'Debt Model'!CV48</f>
        <v>0</v>
      </c>
      <c r="CV74" s="571">
        <f>-'Debt Model'!CW48</f>
        <v>0</v>
      </c>
      <c r="CW74" s="571">
        <f>-'Debt Model'!CX48</f>
        <v>0</v>
      </c>
      <c r="CX74" s="571">
        <f>-'Debt Model'!CY48</f>
        <v>0</v>
      </c>
      <c r="CY74" s="571">
        <f>-'Debt Model'!CZ48</f>
        <v>0</v>
      </c>
      <c r="CZ74" s="571">
        <f>-'Debt Model'!DA48</f>
        <v>0</v>
      </c>
      <c r="DA74" s="571">
        <f>-'Debt Model'!DB48</f>
        <v>0</v>
      </c>
      <c r="DB74" s="571">
        <f>-'Debt Model'!DC48</f>
        <v>0</v>
      </c>
      <c r="DC74" s="571">
        <f>-'Debt Model'!DD48</f>
        <v>0</v>
      </c>
      <c r="DD74" s="571">
        <f>-'Debt Model'!DE48</f>
        <v>0</v>
      </c>
      <c r="DE74" s="571">
        <f>-'Debt Model'!DF48</f>
        <v>0</v>
      </c>
      <c r="DF74" s="571">
        <f>-'Debt Model'!DG48</f>
        <v>0</v>
      </c>
      <c r="DG74" s="571">
        <f>-'Debt Model'!DH48</f>
        <v>0</v>
      </c>
      <c r="DH74" s="571">
        <f>-'Debt Model'!DI48</f>
        <v>0</v>
      </c>
      <c r="DI74" s="571">
        <f>-'Debt Model'!DJ48</f>
        <v>0</v>
      </c>
      <c r="DJ74" s="571">
        <f>-'Debt Model'!DK48</f>
        <v>0</v>
      </c>
      <c r="DK74" s="571">
        <f>-'Debt Model'!DL48</f>
        <v>0</v>
      </c>
      <c r="DL74" s="571">
        <f>-'Debt Model'!DM48</f>
        <v>0</v>
      </c>
      <c r="DM74" s="571">
        <f>-'Debt Model'!DN48</f>
        <v>0</v>
      </c>
      <c r="DN74" s="571">
        <f>-'Debt Model'!DO48</f>
        <v>0</v>
      </c>
      <c r="DO74" s="571">
        <f>-'Debt Model'!DP48</f>
        <v>0</v>
      </c>
      <c r="DP74" s="571">
        <f>-'Debt Model'!DQ48</f>
        <v>0</v>
      </c>
      <c r="DQ74" s="571">
        <f>-'Debt Model'!DR48</f>
        <v>0</v>
      </c>
      <c r="DR74" s="571">
        <f>-'Debt Model'!DS48</f>
        <v>0</v>
      </c>
      <c r="DS74" s="572">
        <f>-'Debt Model'!DT48</f>
        <v>0</v>
      </c>
    </row>
    <row r="75" spans="1:16383" ht="14.25" customHeight="1" x14ac:dyDescent="0.15">
      <c r="A75" s="106" t="s">
        <v>118</v>
      </c>
      <c r="B75" s="72" t="str">
        <f>"["&amp;currency&amp;"]"</f>
        <v>[EUR]</v>
      </c>
      <c r="C75" s="107"/>
      <c r="D75" s="711">
        <f ca="1">+D72+D73+D74</f>
        <v>-21239.365079365078</v>
      </c>
      <c r="E75" s="711">
        <f t="shared" ref="E75:BP75" ca="1" si="67">+E72+E73+E74</f>
        <v>-21239.365079365078</v>
      </c>
      <c r="F75" s="711">
        <f t="shared" ca="1" si="67"/>
        <v>-21239.365079365078</v>
      </c>
      <c r="G75" s="711">
        <f t="shared" ca="1" si="67"/>
        <v>120280.879283259</v>
      </c>
      <c r="H75" s="711">
        <f t="shared" ca="1" si="67"/>
        <v>135860.16648510683</v>
      </c>
      <c r="I75" s="711">
        <f t="shared" ca="1" si="67"/>
        <v>145999.14832436776</v>
      </c>
      <c r="J75" s="711">
        <f ca="1">+J72+J73+J74</f>
        <v>205119.10917553271</v>
      </c>
      <c r="K75" s="711">
        <f t="shared" ca="1" si="67"/>
        <v>205640.6196016008</v>
      </c>
      <c r="L75" s="711">
        <f t="shared" ca="1" si="67"/>
        <v>164006.6879047679</v>
      </c>
      <c r="M75" s="711">
        <f t="shared" ca="1" si="67"/>
        <v>131314.00149181893</v>
      </c>
      <c r="N75" s="711">
        <f t="shared" ca="1" si="67"/>
        <v>92355.20545021916</v>
      </c>
      <c r="O75" s="711">
        <f t="shared" ca="1" si="67"/>
        <v>-46079.957079365035</v>
      </c>
      <c r="P75" s="711">
        <f t="shared" ca="1" si="67"/>
        <v>-46137.187663553879</v>
      </c>
      <c r="Q75" s="711">
        <f t="shared" ca="1" si="67"/>
        <v>-46194.550102078836</v>
      </c>
      <c r="R75" s="711">
        <f t="shared" ca="1" si="67"/>
        <v>102018.19808136132</v>
      </c>
      <c r="S75" s="711">
        <f t="shared" ca="1" si="67"/>
        <v>124243.44612541226</v>
      </c>
      <c r="T75" s="711">
        <f t="shared" ca="1" si="67"/>
        <v>140258.95336891175</v>
      </c>
      <c r="U75" s="711">
        <f t="shared" ca="1" si="67"/>
        <v>150681.82669967203</v>
      </c>
      <c r="V75" s="711">
        <f t="shared" ca="1" si="67"/>
        <v>211457.14645466948</v>
      </c>
      <c r="W75" s="711">
        <f t="shared" ca="1" si="67"/>
        <v>211993.25917266755</v>
      </c>
      <c r="X75" s="711">
        <f t="shared" ca="1" si="67"/>
        <v>169193.57738832344</v>
      </c>
      <c r="Y75" s="711">
        <f t="shared" ca="1" si="67"/>
        <v>135585.49575581189</v>
      </c>
      <c r="Z75" s="711">
        <f t="shared" ca="1" si="67"/>
        <v>95535.853425047346</v>
      </c>
      <c r="AA75" s="711">
        <f t="shared" ca="1" si="67"/>
        <v>-46775.49365536499</v>
      </c>
      <c r="AB75" s="711">
        <f t="shared" ca="1" si="67"/>
        <v>-46834.326695911135</v>
      </c>
      <c r="AC75" s="711">
        <f t="shared" ca="1" si="67"/>
        <v>-46893.295282714782</v>
      </c>
      <c r="AD75" s="711">
        <f t="shared" ca="1" si="67"/>
        <v>105469.40984986148</v>
      </c>
      <c r="AE75" s="711">
        <f t="shared" ca="1" si="67"/>
        <v>128316.96483914579</v>
      </c>
      <c r="AF75" s="711">
        <f t="shared" ca="1" si="67"/>
        <v>144780.90628546334</v>
      </c>
      <c r="AG75" s="711">
        <f t="shared" ca="1" si="67"/>
        <v>155495.62006948484</v>
      </c>
      <c r="AH75" s="711">
        <f t="shared" ca="1" si="67"/>
        <v>217972.64877762209</v>
      </c>
      <c r="AI75" s="711">
        <f t="shared" ca="1" si="67"/>
        <v>218523.77265172408</v>
      </c>
      <c r="AJ75" s="711">
        <f t="shared" ca="1" si="67"/>
        <v>174525.69977741846</v>
      </c>
      <c r="AK75" s="711">
        <f t="shared" ca="1" si="67"/>
        <v>139976.59185919655</v>
      </c>
      <c r="AL75" s="711">
        <f t="shared" ca="1" si="67"/>
        <v>98805.559543170719</v>
      </c>
      <c r="AM75" s="711">
        <f t="shared" ca="1" si="67"/>
        <v>-47490.505255492957</v>
      </c>
      <c r="AN75" s="711">
        <f t="shared" ca="1" si="67"/>
        <v>-47550.98562117439</v>
      </c>
      <c r="AO75" s="711">
        <f t="shared" ca="1" si="67"/>
        <v>-47611.605328408536</v>
      </c>
      <c r="AP75" s="711">
        <f t="shared" ca="1" si="67"/>
        <v>109017.2555478796</v>
      </c>
      <c r="AQ75" s="711">
        <f t="shared" ca="1" si="67"/>
        <v>132504.54207686387</v>
      </c>
      <c r="AR75" s="711">
        <f t="shared" ca="1" si="67"/>
        <v>149429.47388367832</v>
      </c>
      <c r="AS75" s="711">
        <f t="shared" ca="1" si="67"/>
        <v>160444.19965365235</v>
      </c>
      <c r="AT75" s="711">
        <f t="shared" ca="1" si="67"/>
        <v>224670.58516561738</v>
      </c>
      <c r="AU75" s="711">
        <f t="shared" ca="1" si="67"/>
        <v>225237.14050819416</v>
      </c>
      <c r="AV75" s="711">
        <f t="shared" ca="1" si="67"/>
        <v>180007.12159340805</v>
      </c>
      <c r="AW75" s="711">
        <f t="shared" ca="1" si="67"/>
        <v>144490.63865347608</v>
      </c>
      <c r="AX75" s="711">
        <f t="shared" ca="1" si="67"/>
        <v>102166.81743260153</v>
      </c>
      <c r="AY75" s="711">
        <f t="shared" ca="1" si="67"/>
        <v>-48225.537180424493</v>
      </c>
      <c r="AZ75" s="711">
        <f t="shared" ca="1" si="67"/>
        <v>-48287.710996345006</v>
      </c>
      <c r="BA75" s="711">
        <f t="shared" ca="1" si="67"/>
        <v>-48350.028055381714</v>
      </c>
      <c r="BB75" s="711">
        <f t="shared" ca="1" si="67"/>
        <v>112664.44092544228</v>
      </c>
      <c r="BC75" s="711">
        <f t="shared" ca="1" si="67"/>
        <v>136809.37147723799</v>
      </c>
      <c r="BD75" s="711">
        <f t="shared" ca="1" si="67"/>
        <v>154208.20137464325</v>
      </c>
      <c r="BE75" s="711">
        <f t="shared" ca="1" si="67"/>
        <v>165531.33946617655</v>
      </c>
      <c r="BF75" s="711">
        <f t="shared" ca="1" si="67"/>
        <v>231556.06377247648</v>
      </c>
      <c r="BG75" s="711">
        <f t="shared" ca="1" si="67"/>
        <v>232138.48266464547</v>
      </c>
      <c r="BH75" s="711">
        <f t="shared" ca="1" si="67"/>
        <v>185642.02322024538</v>
      </c>
      <c r="BI75" s="711">
        <f t="shared" ca="1" si="67"/>
        <v>149131.07875799539</v>
      </c>
      <c r="BJ75" s="711">
        <f t="shared" ca="1" si="67"/>
        <v>105622.19054293643</v>
      </c>
      <c r="BK75" s="711">
        <f t="shared" ca="1" si="67"/>
        <v>-48981.149999254107</v>
      </c>
      <c r="BL75" s="711">
        <f t="shared" ca="1" si="67"/>
        <v>-49045.064682020398</v>
      </c>
      <c r="BM75" s="711">
        <f t="shared" ca="1" si="67"/>
        <v>-49109.126618710143</v>
      </c>
      <c r="BN75" s="711">
        <f t="shared" ca="1" si="67"/>
        <v>116413.74749357668</v>
      </c>
      <c r="BO75" s="711">
        <f t="shared" ca="1" si="67"/>
        <v>141234.73610082269</v>
      </c>
      <c r="BP75" s="711">
        <f t="shared" ca="1" si="67"/>
        <v>159120.73323535523</v>
      </c>
      <c r="BQ75" s="711">
        <f t="shared" ref="BQ75:DS75" ca="1" si="68">+BQ72+BQ73+BQ74</f>
        <v>170760.91919345144</v>
      </c>
      <c r="BR75" s="711">
        <f t="shared" ca="1" si="68"/>
        <v>238634.33578032776</v>
      </c>
      <c r="BS75" s="711">
        <f t="shared" ca="1" si="68"/>
        <v>239233.06240147736</v>
      </c>
      <c r="BT75" s="711">
        <f t="shared" ca="1" si="68"/>
        <v>191434.70209263416</v>
      </c>
      <c r="BU75" s="711">
        <f t="shared" ca="1" si="68"/>
        <v>153901.45118544123</v>
      </c>
      <c r="BV75" s="711">
        <f t="shared" ca="1" si="68"/>
        <v>109174.31410036069</v>
      </c>
      <c r="BW75" s="711">
        <f t="shared" ca="1" si="68"/>
        <v>-49757.91997701097</v>
      </c>
      <c r="BX75" s="711">
        <f t="shared" ca="1" si="68"/>
        <v>-49823.62427089471</v>
      </c>
      <c r="BY75" s="711">
        <f t="shared" ca="1" si="68"/>
        <v>-49889.479941811762</v>
      </c>
      <c r="BZ75" s="711">
        <f t="shared" ca="1" si="68"/>
        <v>120268.03464561883</v>
      </c>
      <c r="CA75" s="711">
        <f t="shared" ca="1" si="68"/>
        <v>145784.01093386771</v>
      </c>
      <c r="CB75" s="711">
        <f t="shared" ca="1" si="68"/>
        <v>164170.8159881671</v>
      </c>
      <c r="CC75" s="711">
        <f t="shared" ca="1" si="68"/>
        <v>176136.92715309002</v>
      </c>
      <c r="CD75" s="711">
        <f t="shared" ca="1" si="68"/>
        <v>245910.79940439871</v>
      </c>
      <c r="CE75" s="711">
        <f t="shared" ca="1" si="68"/>
        <v>246526.29037094064</v>
      </c>
      <c r="CF75" s="711">
        <f t="shared" ca="1" si="68"/>
        <v>197389.57597344986</v>
      </c>
      <c r="CG75" s="711">
        <f t="shared" ca="1" si="68"/>
        <v>158805.39404085555</v>
      </c>
      <c r="CH75" s="711">
        <f t="shared" ca="1" si="68"/>
        <v>112663.39711739281</v>
      </c>
      <c r="CI75" s="711">
        <f t="shared" ca="1" si="68"/>
        <v>-50718.939514145008</v>
      </c>
      <c r="CJ75" s="711">
        <f t="shared" ca="1" si="68"/>
        <v>-50387.674004447967</v>
      </c>
      <c r="CK75" s="711">
        <f t="shared" ca="1" si="68"/>
        <v>-50455.373634150703</v>
      </c>
      <c r="CL75" s="711">
        <f t="shared" ca="1" si="68"/>
        <v>124466.55136172772</v>
      </c>
      <c r="CM75" s="711">
        <f t="shared" ca="1" si="68"/>
        <v>150696.97498604748</v>
      </c>
      <c r="CN75" s="711">
        <f t="shared" ca="1" si="68"/>
        <v>169598.61058186725</v>
      </c>
      <c r="CO75" s="711">
        <f t="shared" ca="1" si="68"/>
        <v>181899.77285940803</v>
      </c>
      <c r="CP75" s="711">
        <f t="shared" ca="1" si="68"/>
        <v>253627.31353375327</v>
      </c>
      <c r="CQ75" s="711">
        <f t="shared" ca="1" si="68"/>
        <v>254260.03824735829</v>
      </c>
      <c r="CR75" s="711">
        <f t="shared" ca="1" si="68"/>
        <v>203747.49584673787</v>
      </c>
      <c r="CS75" s="711">
        <f t="shared" ca="1" si="68"/>
        <v>164082.95682003093</v>
      </c>
      <c r="CT75" s="711">
        <f t="shared" ca="1" si="68"/>
        <v>116816.03398271136</v>
      </c>
      <c r="CU75" s="711">
        <f t="shared" ca="1" si="68"/>
        <v>-51141.008074509286</v>
      </c>
      <c r="CV75" s="711">
        <f t="shared" ca="1" si="68"/>
        <v>-51210.443321016923</v>
      </c>
      <c r="CW75" s="711">
        <f t="shared" ca="1" si="68"/>
        <v>-51280.038540351321</v>
      </c>
      <c r="CX75" s="711">
        <f t="shared" ca="1" si="68"/>
        <v>128539.70035541143</v>
      </c>
      <c r="CY75" s="711">
        <f t="shared" ca="1" si="68"/>
        <v>155504.57584121212</v>
      </c>
      <c r="CZ75" s="711">
        <f t="shared" ca="1" si="68"/>
        <v>174935.45723371484</v>
      </c>
      <c r="DA75" s="711">
        <f t="shared" ca="1" si="68"/>
        <v>187581.0520550267</v>
      </c>
      <c r="DB75" s="711">
        <f t="shared" ca="1" si="68"/>
        <v>261316.96386825352</v>
      </c>
      <c r="DC75" s="711">
        <f t="shared" ca="1" si="68"/>
        <v>261967.40487383952</v>
      </c>
      <c r="DD75" s="711">
        <f t="shared" ca="1" si="68"/>
        <v>210040.51128600177</v>
      </c>
      <c r="DE75" s="711">
        <f t="shared" ca="1" si="68"/>
        <v>169265.36516654716</v>
      </c>
      <c r="DF75" s="711">
        <f t="shared" ca="1" si="68"/>
        <v>120674.96848978267</v>
      </c>
      <c r="DG75" s="711">
        <f t="shared" ca="1" si="68"/>
        <v>-51984.870745039945</v>
      </c>
      <c r="DH75" s="711">
        <f t="shared" ca="1" si="68"/>
        <v>-52056.250178449787</v>
      </c>
      <c r="DI75" s="711">
        <f t="shared" ca="1" si="68"/>
        <v>-52127.794063925554</v>
      </c>
      <c r="DJ75" s="711">
        <f t="shared" ca="1" si="68"/>
        <v>132726.89752091825</v>
      </c>
      <c r="DK75" s="711">
        <f t="shared" ca="1" si="68"/>
        <v>160446.78952032141</v>
      </c>
      <c r="DL75" s="711">
        <f t="shared" ca="1" si="68"/>
        <v>180421.73559181413</v>
      </c>
      <c r="DM75" s="711">
        <f t="shared" ca="1" si="68"/>
        <v>193421.40706812273</v>
      </c>
      <c r="DN75" s="711">
        <f t="shared" ca="1" si="68"/>
        <v>269221.92441211973</v>
      </c>
      <c r="DO75" s="711">
        <f t="shared" ca="1" si="68"/>
        <v>269890.57776586211</v>
      </c>
      <c r="DP75" s="711">
        <f t="shared" ca="1" si="68"/>
        <v>216509.73115756505</v>
      </c>
      <c r="DQ75" s="711">
        <f t="shared" ca="1" si="68"/>
        <v>174592.88094676571</v>
      </c>
      <c r="DR75" s="711">
        <f t="shared" ca="1" si="68"/>
        <v>124641.95316305188</v>
      </c>
      <c r="DS75" s="711">
        <f t="shared" ca="1" si="68"/>
        <v>-52852.361570345456</v>
      </c>
    </row>
    <row r="76" spans="1:16383" ht="14.25" customHeight="1" x14ac:dyDescent="0.15">
      <c r="A76" s="18" t="s">
        <v>119</v>
      </c>
      <c r="B76" s="23" t="str">
        <f>"["&amp;currency&amp;"]"</f>
        <v>[EUR]</v>
      </c>
      <c r="C76" s="86"/>
      <c r="D76" s="568">
        <f ca="1">-'Working Capital'!E43</f>
        <v>0</v>
      </c>
      <c r="E76" s="568">
        <f ca="1">-'Working Capital'!F43</f>
        <v>0</v>
      </c>
      <c r="F76" s="568">
        <f ca="1">-'Working Capital'!G43</f>
        <v>0</v>
      </c>
      <c r="G76" s="568">
        <f ca="1">-'Working Capital'!H43</f>
        <v>-11312.556809032752</v>
      </c>
      <c r="H76" s="568">
        <f ca="1">-'Working Capital'!I43</f>
        <v>-27172.033297021364</v>
      </c>
      <c r="I76" s="568">
        <f ca="1">-'Working Capital'!J43</f>
        <v>-29199.829664873563</v>
      </c>
      <c r="J76" s="568">
        <f ca="1">-'Working Capital'!K43</f>
        <v>-41023.82183510653</v>
      </c>
      <c r="K76" s="568">
        <f ca="1">-'Working Capital'!L43</f>
        <v>-41128.123920320169</v>
      </c>
      <c r="L76" s="568">
        <f ca="1">-'Working Capital'!M43</f>
        <v>-32801.337580953579</v>
      </c>
      <c r="M76" s="568">
        <f ca="1">-'Working Capital'!N43</f>
        <v>-26262.800298363785</v>
      </c>
      <c r="N76" s="568">
        <f ca="1">-'Working Capital'!O43</f>
        <v>-18471.041090043844</v>
      </c>
      <c r="O76" s="568">
        <f ca="1">-'Working Capital'!P43</f>
        <v>9215.9914158729953</v>
      </c>
      <c r="P76" s="568">
        <f ca="1">-'Working Capital'!Q43</f>
        <v>0</v>
      </c>
      <c r="Q76" s="568">
        <f ca="1">-'Working Capital'!R43</f>
        <v>0</v>
      </c>
      <c r="R76" s="568">
        <f ca="1">-'Working Capital'!S43</f>
        <v>-1937.2920631457209</v>
      </c>
      <c r="S76" s="568">
        <f ca="1">-'Working Capital'!T43</f>
        <v>-24848.689225082453</v>
      </c>
      <c r="T76" s="568">
        <f ca="1">-'Working Capital'!U43</f>
        <v>-28051.790673782354</v>
      </c>
      <c r="U76" s="568">
        <f ca="1">-'Working Capital'!V43</f>
        <v>-30136.365339934411</v>
      </c>
      <c r="V76" s="568">
        <f ca="1">-'Working Capital'!W43</f>
        <v>-42291.429290933898</v>
      </c>
      <c r="W76" s="568">
        <f ca="1">-'Working Capital'!X43</f>
        <v>-42398.651834533492</v>
      </c>
      <c r="X76" s="568">
        <f ca="1">-'Working Capital'!Y43</f>
        <v>-33838.715477664722</v>
      </c>
      <c r="Y76" s="568">
        <f ca="1">-'Working Capital'!Z43</f>
        <v>-27117.099151162372</v>
      </c>
      <c r="Z76" s="568">
        <f ca="1">-'Working Capital'!AA43</f>
        <v>-19107.170685009478</v>
      </c>
      <c r="AA76" s="568">
        <f ca="1">-'Working Capital'!AB43</f>
        <v>9355.0987310729979</v>
      </c>
      <c r="AB76" s="568">
        <f ca="1">-'Working Capital'!AC43</f>
        <v>0</v>
      </c>
      <c r="AC76" s="568">
        <f ca="1">-'Working Capital'!AD43</f>
        <v>0</v>
      </c>
      <c r="AD76" s="568">
        <f ca="1">-'Working Capital'!AE43</f>
        <v>-2348.3575742471121</v>
      </c>
      <c r="AE76" s="568">
        <f ca="1">-'Working Capital'!AF43</f>
        <v>-25663.392967829161</v>
      </c>
      <c r="AF76" s="568">
        <f ca="1">-'Working Capital'!AG43</f>
        <v>-28956.18125709266</v>
      </c>
      <c r="AG76" s="568">
        <f ca="1">-'Working Capital'!AH43</f>
        <v>-31099.124013896973</v>
      </c>
      <c r="AH76" s="568">
        <f ca="1">-'Working Capital'!AI43</f>
        <v>-43594.529755524418</v>
      </c>
      <c r="AI76" s="568">
        <f ca="1">-'Working Capital'!AJ43</f>
        <v>-43704.754530344828</v>
      </c>
      <c r="AJ76" s="568">
        <f ca="1">-'Working Capital'!AK43</f>
        <v>-34905.139955483697</v>
      </c>
      <c r="AK76" s="568">
        <f ca="1">-'Working Capital'!AL43</f>
        <v>-27995.318371839297</v>
      </c>
      <c r="AL76" s="568">
        <f ca="1">-'Working Capital'!AM43</f>
        <v>-19761.111908634164</v>
      </c>
      <c r="AM76" s="568">
        <f ca="1">-'Working Capital'!AN43</f>
        <v>9498.1010510985798</v>
      </c>
      <c r="AN76" s="568">
        <f ca="1">-'Working Capital'!AO43</f>
        <v>0</v>
      </c>
      <c r="AO76" s="568">
        <f ca="1">-'Working Capital'!AP43</f>
        <v>0</v>
      </c>
      <c r="AP76" s="568">
        <f ca="1">-'Working Capital'!AQ43</f>
        <v>-2770.9329196593349</v>
      </c>
      <c r="AQ76" s="568">
        <f ca="1">-'Working Capital'!AR43</f>
        <v>-26500.908415372778</v>
      </c>
      <c r="AR76" s="568">
        <f ca="1">-'Working Capital'!AS43</f>
        <v>-29885.894776735666</v>
      </c>
      <c r="AS76" s="568">
        <f ca="1">-'Working Capital'!AT43</f>
        <v>-32088.839930730479</v>
      </c>
      <c r="AT76" s="568">
        <f ca="1">-'Working Capital'!AU43</f>
        <v>-44934.117033123475</v>
      </c>
      <c r="AU76" s="568">
        <f ca="1">-'Working Capital'!AV43</f>
        <v>-45047.428101638856</v>
      </c>
      <c r="AV76" s="568">
        <f ca="1">-'Working Capital'!AW43</f>
        <v>-36001.424318681617</v>
      </c>
      <c r="AW76" s="568">
        <f ca="1">-'Working Capital'!AX43</f>
        <v>-28898.127730695211</v>
      </c>
      <c r="AX76" s="568">
        <f ca="1">-'Working Capital'!AY43</f>
        <v>-20433.363486520306</v>
      </c>
      <c r="AY76" s="568">
        <f ca="1">-'Working Capital'!AZ43</f>
        <v>9645.1074360849161</v>
      </c>
      <c r="AZ76" s="568">
        <f ca="1">-'Working Capital'!BA43</f>
        <v>0</v>
      </c>
      <c r="BA76" s="568">
        <f ca="1">-'Working Capital'!BB43</f>
        <v>0</v>
      </c>
      <c r="BB76" s="568">
        <f ca="1">-'Working Capital'!BC43</f>
        <v>-3205.3403747431121</v>
      </c>
      <c r="BC76" s="568">
        <f ca="1">-'Working Capital'!BD43</f>
        <v>-27361.8742954476</v>
      </c>
      <c r="BD76" s="568">
        <f ca="1">-'Working Capital'!BE43</f>
        <v>-30841.640274928643</v>
      </c>
      <c r="BE76" s="568">
        <f ca="1">-'Working Capital'!BF43</f>
        <v>-33106.267893235316</v>
      </c>
      <c r="BF76" s="568">
        <f ca="1">-'Working Capital'!BG43</f>
        <v>-46311.212754495296</v>
      </c>
      <c r="BG76" s="568">
        <f ca="1">-'Working Capital'!BH43</f>
        <v>-46427.696532929112</v>
      </c>
      <c r="BH76" s="568">
        <f ca="1">-'Working Capital'!BI43</f>
        <v>-37128.404644049035</v>
      </c>
      <c r="BI76" s="568">
        <f ca="1">-'Working Capital'!BJ43</f>
        <v>-29826.215751599055</v>
      </c>
      <c r="BJ76" s="568">
        <f ca="1">-'Working Capital'!BK43</f>
        <v>-21124.438108587259</v>
      </c>
      <c r="BK76" s="568">
        <f ca="1">-'Working Capital'!BL43</f>
        <v>9796.2299998507951</v>
      </c>
      <c r="BL76" s="568">
        <f ca="1">-'Working Capital'!BM43</f>
        <v>0</v>
      </c>
      <c r="BM76" s="568">
        <f ca="1">-'Working Capital'!BN43</f>
        <v>0</v>
      </c>
      <c r="BN76" s="568">
        <f ca="1">-'Working Capital'!BO43</f>
        <v>-3651.9112385692279</v>
      </c>
      <c r="BO76" s="568">
        <f ca="1">-'Working Capital'!BP43</f>
        <v>-28246.94722016454</v>
      </c>
      <c r="BP76" s="568">
        <f ca="1">-'Working Capital'!BQ43</f>
        <v>-31824.146647071051</v>
      </c>
      <c r="BQ76" s="568">
        <f ca="1">-'Working Capital'!BR43</f>
        <v>-34152.183838690289</v>
      </c>
      <c r="BR76" s="568">
        <f ca="1">-'Working Capital'!BS43</f>
        <v>-47726.867156065564</v>
      </c>
      <c r="BS76" s="568">
        <f ca="1">-'Working Capital'!BT43</f>
        <v>-47846.612480295473</v>
      </c>
      <c r="BT76" s="568">
        <f ca="1">-'Working Capital'!BU43</f>
        <v>-38286.94041852685</v>
      </c>
      <c r="BU76" s="568">
        <f ca="1">-'Working Capital'!BV43</f>
        <v>-30780.290237088222</v>
      </c>
      <c r="BV76" s="568">
        <f ca="1">-'Working Capital'!BW43</f>
        <v>-21834.862820072158</v>
      </c>
      <c r="BW76" s="568">
        <f ca="1">-'Working Capital'!BX43</f>
        <v>9951.5839954022085</v>
      </c>
      <c r="BX76" s="568">
        <f ca="1">-'Working Capital'!BY43</f>
        <v>0</v>
      </c>
      <c r="BY76" s="568">
        <f ca="1">-'Working Capital'!BZ43</f>
        <v>0</v>
      </c>
      <c r="BZ76" s="568">
        <f ca="1">-'Working Capital'!CA43</f>
        <v>-4110.9860865824712</v>
      </c>
      <c r="CA76" s="568">
        <f ca="1">-'Working Capital'!CB43</f>
        <v>-29156.802186773548</v>
      </c>
      <c r="CB76" s="568">
        <f ca="1">-'Working Capital'!CC43</f>
        <v>-32834.16319763341</v>
      </c>
      <c r="CC76" s="568">
        <f ca="1">-'Working Capital'!CD43</f>
        <v>-35227.385430618015</v>
      </c>
      <c r="CD76" s="568">
        <f ca="1">-'Working Capital'!CE43</f>
        <v>-49182.159880879728</v>
      </c>
      <c r="CE76" s="568">
        <f ca="1">-'Working Capital'!CF43</f>
        <v>-49305.258074188139</v>
      </c>
      <c r="CF76" s="568">
        <f ca="1">-'Working Capital'!CG43</f>
        <v>-39477.915194689966</v>
      </c>
      <c r="CG76" s="568">
        <f ca="1">-'Working Capital'!CH43</f>
        <v>-31761.078808171093</v>
      </c>
      <c r="CH76" s="568">
        <f ca="1">-'Working Capital'!CI43</f>
        <v>-22532.679423478607</v>
      </c>
      <c r="CI76" s="568">
        <f ca="1">-'Working Capital'!CJ43</f>
        <v>10143.787902829004</v>
      </c>
      <c r="CJ76" s="568">
        <f ca="1">-'Working Capital'!CK43</f>
        <v>0</v>
      </c>
      <c r="CK76" s="568">
        <f ca="1">-'Working Capital'!CL43</f>
        <v>0</v>
      </c>
      <c r="CL76" s="568">
        <f ca="1">-'Working Capital'!CM43</f>
        <v>-4724.7007446258094</v>
      </c>
      <c r="CM76" s="568">
        <f ca="1">-'Working Capital'!CN43</f>
        <v>-30139.394997209496</v>
      </c>
      <c r="CN76" s="568">
        <f ca="1">-'Working Capital'!CO43</f>
        <v>-33919.722116373465</v>
      </c>
      <c r="CO76" s="568">
        <f ca="1">-'Working Capital'!CP43</f>
        <v>-36379.954571881608</v>
      </c>
      <c r="CP76" s="568">
        <f ca="1">-'Working Capital'!CQ43</f>
        <v>-50725.462706750666</v>
      </c>
      <c r="CQ76" s="568">
        <f ca="1">-'Working Capital'!CR43</f>
        <v>-50852.007649471663</v>
      </c>
      <c r="CR76" s="568">
        <f ca="1">-'Working Capital'!CS43</f>
        <v>-40749.499169347575</v>
      </c>
      <c r="CS76" s="568">
        <f ca="1">-'Working Capital'!CT43</f>
        <v>-32816.591364006221</v>
      </c>
      <c r="CT76" s="568">
        <f ca="1">-'Working Capital'!CU43</f>
        <v>-23363.206796542276</v>
      </c>
      <c r="CU76" s="568">
        <f ca="1">-'Working Capital'!CV43</f>
        <v>10228.201614901889</v>
      </c>
      <c r="CV76" s="568">
        <f ca="1">-'Working Capital'!CW43</f>
        <v>0</v>
      </c>
      <c r="CW76" s="568">
        <f ca="1">-'Working Capital'!CX43</f>
        <v>0</v>
      </c>
      <c r="CX76" s="568">
        <f ca="1">-'Working Capital'!CY43</f>
        <v>-5209.8436988086387</v>
      </c>
      <c r="CY76" s="568">
        <f ca="1">-'Working Capital'!CZ43</f>
        <v>-31100.915168242427</v>
      </c>
      <c r="CZ76" s="568">
        <f ca="1">-'Working Capital'!DA43</f>
        <v>-34987.091446742961</v>
      </c>
      <c r="DA76" s="568">
        <f ca="1">-'Working Capital'!DB43</f>
        <v>-37516.210411005362</v>
      </c>
      <c r="DB76" s="568">
        <f ca="1">-'Working Capital'!DC43</f>
        <v>-52263.392773650718</v>
      </c>
      <c r="DC76" s="568">
        <f ca="1">-'Working Capital'!DD43</f>
        <v>-52393.480974767881</v>
      </c>
      <c r="DD76" s="568">
        <f ca="1">-'Working Capital'!DE43</f>
        <v>-42008.102257200371</v>
      </c>
      <c r="DE76" s="568">
        <f ca="1">-'Working Capital'!DF43</f>
        <v>-33853.073033309454</v>
      </c>
      <c r="DF76" s="568">
        <f ca="1">-'Working Capital'!DG43</f>
        <v>-24134.993697956554</v>
      </c>
      <c r="DG76" s="568">
        <f ca="1">-'Working Capital'!DH43</f>
        <v>10396.974149008049</v>
      </c>
      <c r="DH76" s="568">
        <f ca="1">-'Working Capital'!DI43</f>
        <v>0</v>
      </c>
      <c r="DI76" s="568">
        <f ca="1">-'Working Capital'!DJ43</f>
        <v>0</v>
      </c>
      <c r="DJ76" s="568">
        <f ca="1">-'Working Capital'!DK43</f>
        <v>-5708.5706557085832</v>
      </c>
      <c r="DK76" s="568">
        <f ca="1">-'Working Capital'!DL43</f>
        <v>-32089.357904064284</v>
      </c>
      <c r="DL76" s="568">
        <f ca="1">-'Working Capital'!DM43</f>
        <v>-36084.347118362821</v>
      </c>
      <c r="DM76" s="568">
        <f ca="1">-'Working Capital'!DN43</f>
        <v>-38684.281413624558</v>
      </c>
      <c r="DN76" s="568">
        <f ca="1">-'Working Capital'!DO43</f>
        <v>-53844.384882423969</v>
      </c>
      <c r="DO76" s="568">
        <f ca="1">-'Working Capital'!DP43</f>
        <v>-53978.115553172393</v>
      </c>
      <c r="DP76" s="568">
        <f ca="1">-'Working Capital'!DQ43</f>
        <v>-43301.946231512993</v>
      </c>
      <c r="DQ76" s="568">
        <f ca="1">-'Working Capital'!DR43</f>
        <v>-34918.576189353131</v>
      </c>
      <c r="DR76" s="568">
        <f ca="1">-'Working Capital'!DS43</f>
        <v>-24928.390632610419</v>
      </c>
      <c r="DS76" s="568">
        <f ca="1">-'Working Capital'!DT43</f>
        <v>10570.472314069106</v>
      </c>
    </row>
    <row r="77" spans="1:16383" ht="14.25" customHeight="1" x14ac:dyDescent="0.15">
      <c r="A77" s="106" t="s">
        <v>120</v>
      </c>
      <c r="B77" s="72" t="str">
        <f>"["&amp;currency&amp;"]"</f>
        <v>[EUR]</v>
      </c>
      <c r="C77" s="107"/>
      <c r="D77" s="107">
        <f t="shared" ref="D77:DS77" ca="1" si="69">+D75+D76</f>
        <v>-21239.365079365078</v>
      </c>
      <c r="E77" s="107">
        <f t="shared" ca="1" si="69"/>
        <v>-21239.365079365078</v>
      </c>
      <c r="F77" s="107">
        <f t="shared" ca="1" si="69"/>
        <v>-21239.365079365078</v>
      </c>
      <c r="G77" s="107">
        <f t="shared" ca="1" si="69"/>
        <v>108968.32247422624</v>
      </c>
      <c r="H77" s="107">
        <f t="shared" ca="1" si="69"/>
        <v>108688.13318808547</v>
      </c>
      <c r="I77" s="107">
        <f t="shared" ca="1" si="69"/>
        <v>116799.31865949419</v>
      </c>
      <c r="J77" s="107">
        <f t="shared" ca="1" si="69"/>
        <v>164095.28734042618</v>
      </c>
      <c r="K77" s="107">
        <f t="shared" ca="1" si="69"/>
        <v>164512.49568128062</v>
      </c>
      <c r="L77" s="107">
        <f t="shared" ca="1" si="69"/>
        <v>131205.35032381432</v>
      </c>
      <c r="M77" s="107">
        <f t="shared" ca="1" si="69"/>
        <v>105051.20119345514</v>
      </c>
      <c r="N77" s="107">
        <f t="shared" ca="1" si="69"/>
        <v>73884.164360175317</v>
      </c>
      <c r="O77" s="107">
        <f t="shared" ca="1" si="69"/>
        <v>-36863.965663492039</v>
      </c>
      <c r="P77" s="107">
        <f t="shared" ca="1" si="69"/>
        <v>-46137.187663553879</v>
      </c>
      <c r="Q77" s="107">
        <f t="shared" ca="1" si="69"/>
        <v>-46194.550102078836</v>
      </c>
      <c r="R77" s="107">
        <f t="shared" ca="1" si="69"/>
        <v>100080.9060182156</v>
      </c>
      <c r="S77" s="107">
        <f t="shared" ca="1" si="69"/>
        <v>99394.756900329812</v>
      </c>
      <c r="T77" s="107">
        <f t="shared" ca="1" si="69"/>
        <v>112207.1626951294</v>
      </c>
      <c r="U77" s="107">
        <f t="shared" ca="1" si="69"/>
        <v>120545.46135973762</v>
      </c>
      <c r="V77" s="107">
        <f t="shared" ca="1" si="69"/>
        <v>169165.71716373559</v>
      </c>
      <c r="W77" s="107">
        <f t="shared" ca="1" si="69"/>
        <v>169594.60733813405</v>
      </c>
      <c r="X77" s="107">
        <f t="shared" ca="1" si="69"/>
        <v>135354.86191065871</v>
      </c>
      <c r="Y77" s="107">
        <f t="shared" ca="1" si="69"/>
        <v>108468.39660464952</v>
      </c>
      <c r="Z77" s="107">
        <f t="shared" ca="1" si="69"/>
        <v>76428.682740037868</v>
      </c>
      <c r="AA77" s="107">
        <f t="shared" ca="1" si="69"/>
        <v>-37420.394924291992</v>
      </c>
      <c r="AB77" s="107">
        <f t="shared" ca="1" si="69"/>
        <v>-46834.326695911135</v>
      </c>
      <c r="AC77" s="107">
        <f t="shared" ca="1" si="69"/>
        <v>-46893.295282714782</v>
      </c>
      <c r="AD77" s="107">
        <f t="shared" ca="1" si="69"/>
        <v>103121.05227561436</v>
      </c>
      <c r="AE77" s="107">
        <f t="shared" ca="1" si="69"/>
        <v>102653.57187131663</v>
      </c>
      <c r="AF77" s="107">
        <f t="shared" ca="1" si="69"/>
        <v>115824.72502837068</v>
      </c>
      <c r="AG77" s="107">
        <f t="shared" ca="1" si="69"/>
        <v>124396.49605558786</v>
      </c>
      <c r="AH77" s="107">
        <f t="shared" ca="1" si="69"/>
        <v>174378.11902209767</v>
      </c>
      <c r="AI77" s="107">
        <f t="shared" ca="1" si="69"/>
        <v>174819.01812137925</v>
      </c>
      <c r="AJ77" s="107">
        <f t="shared" ca="1" si="69"/>
        <v>139620.55982193476</v>
      </c>
      <c r="AK77" s="107">
        <f t="shared" ca="1" si="69"/>
        <v>111981.27348735725</v>
      </c>
      <c r="AL77" s="107">
        <f t="shared" ca="1" si="69"/>
        <v>79044.447634536555</v>
      </c>
      <c r="AM77" s="107">
        <f t="shared" ca="1" si="69"/>
        <v>-37992.404204394377</v>
      </c>
      <c r="AN77" s="107">
        <f t="shared" ca="1" si="69"/>
        <v>-47550.98562117439</v>
      </c>
      <c r="AO77" s="107">
        <f t="shared" ca="1" si="69"/>
        <v>-47611.605328408536</v>
      </c>
      <c r="AP77" s="107">
        <f t="shared" ca="1" si="69"/>
        <v>106246.32262822027</v>
      </c>
      <c r="AQ77" s="107">
        <f t="shared" ca="1" si="69"/>
        <v>106003.6336614911</v>
      </c>
      <c r="AR77" s="107">
        <f t="shared" ca="1" si="69"/>
        <v>119543.57910694266</v>
      </c>
      <c r="AS77" s="107">
        <f t="shared" ca="1" si="69"/>
        <v>128355.35972292187</v>
      </c>
      <c r="AT77" s="107">
        <f t="shared" ca="1" si="69"/>
        <v>179736.4681324939</v>
      </c>
      <c r="AU77" s="107">
        <f t="shared" ca="1" si="69"/>
        <v>180189.71240655531</v>
      </c>
      <c r="AV77" s="107">
        <f t="shared" ca="1" si="69"/>
        <v>144005.69727472644</v>
      </c>
      <c r="AW77" s="107">
        <f t="shared" ca="1" si="69"/>
        <v>115592.51092278087</v>
      </c>
      <c r="AX77" s="107">
        <f t="shared" ca="1" si="69"/>
        <v>81733.453946081223</v>
      </c>
      <c r="AY77" s="107">
        <f t="shared" ca="1" si="69"/>
        <v>-38580.429744339577</v>
      </c>
      <c r="AZ77" s="107">
        <f t="shared" ca="1" si="69"/>
        <v>-48287.710996345006</v>
      </c>
      <c r="BA77" s="107">
        <f t="shared" ca="1" si="69"/>
        <v>-48350.028055381714</v>
      </c>
      <c r="BB77" s="107">
        <f t="shared" ca="1" si="69"/>
        <v>109459.10055069916</v>
      </c>
      <c r="BC77" s="107">
        <f t="shared" ca="1" si="69"/>
        <v>109447.49718179039</v>
      </c>
      <c r="BD77" s="107">
        <f t="shared" ca="1" si="69"/>
        <v>123366.5610997146</v>
      </c>
      <c r="BE77" s="107">
        <f t="shared" ca="1" si="69"/>
        <v>132425.07157294123</v>
      </c>
      <c r="BF77" s="107">
        <f t="shared" ca="1" si="69"/>
        <v>185244.85101798119</v>
      </c>
      <c r="BG77" s="107">
        <f t="shared" ca="1" si="69"/>
        <v>185710.78613171636</v>
      </c>
      <c r="BH77" s="107">
        <f t="shared" ca="1" si="69"/>
        <v>148513.61857619634</v>
      </c>
      <c r="BI77" s="107">
        <f t="shared" ca="1" si="69"/>
        <v>119304.86300639634</v>
      </c>
      <c r="BJ77" s="107">
        <f t="shared" ca="1" si="69"/>
        <v>84497.752434349168</v>
      </c>
      <c r="BK77" s="107">
        <f t="shared" ca="1" si="69"/>
        <v>-39184.919999403312</v>
      </c>
      <c r="BL77" s="107">
        <f t="shared" ca="1" si="69"/>
        <v>-49045.064682020398</v>
      </c>
      <c r="BM77" s="107">
        <f t="shared" ca="1" si="69"/>
        <v>-49109.126618710143</v>
      </c>
      <c r="BN77" s="107">
        <f t="shared" ca="1" si="69"/>
        <v>112761.83625500745</v>
      </c>
      <c r="BO77" s="107">
        <f t="shared" ca="1" si="69"/>
        <v>112987.78888065815</v>
      </c>
      <c r="BP77" s="107">
        <f t="shared" ca="1" si="69"/>
        <v>127296.58658828418</v>
      </c>
      <c r="BQ77" s="107">
        <f t="shared" ca="1" si="69"/>
        <v>136608.73535476116</v>
      </c>
      <c r="BR77" s="107">
        <f t="shared" ca="1" si="69"/>
        <v>190907.4686242622</v>
      </c>
      <c r="BS77" s="107">
        <f t="shared" ca="1" si="69"/>
        <v>191386.44992118189</v>
      </c>
      <c r="BT77" s="107">
        <f t="shared" ca="1" si="69"/>
        <v>153147.76167410731</v>
      </c>
      <c r="BU77" s="107">
        <f t="shared" ca="1" si="69"/>
        <v>123121.160948353</v>
      </c>
      <c r="BV77" s="107">
        <f t="shared" ca="1" si="69"/>
        <v>87339.451280288529</v>
      </c>
      <c r="BW77" s="107">
        <f t="shared" ca="1" si="69"/>
        <v>-39806.335981608761</v>
      </c>
      <c r="BX77" s="107">
        <f t="shared" ca="1" si="69"/>
        <v>-49823.62427089471</v>
      </c>
      <c r="BY77" s="107">
        <f t="shared" ca="1" si="69"/>
        <v>-49889.479941811762</v>
      </c>
      <c r="BZ77" s="107">
        <f t="shared" ca="1" si="69"/>
        <v>116157.04855903635</v>
      </c>
      <c r="CA77" s="107">
        <f t="shared" ca="1" si="69"/>
        <v>116627.20874709416</v>
      </c>
      <c r="CB77" s="107">
        <f t="shared" ca="1" si="69"/>
        <v>131336.6527905337</v>
      </c>
      <c r="CC77" s="107">
        <f t="shared" ca="1" si="69"/>
        <v>140909.541722472</v>
      </c>
      <c r="CD77" s="107">
        <f t="shared" ca="1" si="69"/>
        <v>196728.63952351897</v>
      </c>
      <c r="CE77" s="107">
        <f t="shared" ca="1" si="69"/>
        <v>197221.0322967525</v>
      </c>
      <c r="CF77" s="107">
        <f t="shared" ca="1" si="69"/>
        <v>157911.66077875989</v>
      </c>
      <c r="CG77" s="107">
        <f t="shared" ca="1" si="69"/>
        <v>127044.31523268446</v>
      </c>
      <c r="CH77" s="107">
        <f t="shared" ca="1" si="69"/>
        <v>90130.717693914208</v>
      </c>
      <c r="CI77" s="107">
        <f t="shared" ca="1" si="69"/>
        <v>-40575.151611316003</v>
      </c>
      <c r="CJ77" s="107">
        <f t="shared" ca="1" si="69"/>
        <v>-50387.674004447967</v>
      </c>
      <c r="CK77" s="107">
        <f t="shared" ca="1" si="69"/>
        <v>-50455.373634150703</v>
      </c>
      <c r="CL77" s="107">
        <f t="shared" ca="1" si="69"/>
        <v>119741.85061710191</v>
      </c>
      <c r="CM77" s="107">
        <f t="shared" ca="1" si="69"/>
        <v>120557.57998883798</v>
      </c>
      <c r="CN77" s="107">
        <f t="shared" ca="1" si="69"/>
        <v>135678.8884654938</v>
      </c>
      <c r="CO77" s="107">
        <f t="shared" ca="1" si="69"/>
        <v>145519.81828752643</v>
      </c>
      <c r="CP77" s="107">
        <f t="shared" ca="1" si="69"/>
        <v>202901.85082700261</v>
      </c>
      <c r="CQ77" s="107">
        <f t="shared" ca="1" si="69"/>
        <v>203408.03059788662</v>
      </c>
      <c r="CR77" s="107">
        <f t="shared" ca="1" si="69"/>
        <v>162997.9966773903</v>
      </c>
      <c r="CS77" s="107">
        <f t="shared" ca="1" si="69"/>
        <v>131266.36545602471</v>
      </c>
      <c r="CT77" s="107">
        <f t="shared" ca="1" si="69"/>
        <v>93452.827186169088</v>
      </c>
      <c r="CU77" s="107">
        <f t="shared" ca="1" si="69"/>
        <v>-40912.806459607396</v>
      </c>
      <c r="CV77" s="107">
        <f t="shared" ca="1" si="69"/>
        <v>-51210.443321016923</v>
      </c>
      <c r="CW77" s="107">
        <f t="shared" ca="1" si="69"/>
        <v>-51280.038540351321</v>
      </c>
      <c r="CX77" s="107">
        <f t="shared" ca="1" si="69"/>
        <v>123329.8566566028</v>
      </c>
      <c r="CY77" s="107">
        <f t="shared" ca="1" si="69"/>
        <v>124403.66067296969</v>
      </c>
      <c r="CZ77" s="107">
        <f t="shared" ca="1" si="69"/>
        <v>139948.36578697187</v>
      </c>
      <c r="DA77" s="107">
        <f t="shared" ca="1" si="69"/>
        <v>150064.84164402133</v>
      </c>
      <c r="DB77" s="107">
        <f t="shared" ca="1" si="69"/>
        <v>209053.57109460281</v>
      </c>
      <c r="DC77" s="107">
        <f t="shared" ca="1" si="69"/>
        <v>209573.92389907164</v>
      </c>
      <c r="DD77" s="107">
        <f t="shared" ca="1" si="69"/>
        <v>168032.4090288014</v>
      </c>
      <c r="DE77" s="107">
        <f t="shared" ca="1" si="69"/>
        <v>135412.2921332377</v>
      </c>
      <c r="DF77" s="107">
        <f t="shared" ca="1" si="69"/>
        <v>96539.974791826113</v>
      </c>
      <c r="DG77" s="107">
        <f t="shared" ca="1" si="69"/>
        <v>-41587.896596031896</v>
      </c>
      <c r="DH77" s="107">
        <f t="shared" ca="1" si="69"/>
        <v>-52056.250178449787</v>
      </c>
      <c r="DI77" s="107">
        <f t="shared" ca="1" si="69"/>
        <v>-52127.794063925554</v>
      </c>
      <c r="DJ77" s="107">
        <f t="shared" ca="1" si="69"/>
        <v>127018.32686520967</v>
      </c>
      <c r="DK77" s="107">
        <f t="shared" ca="1" si="69"/>
        <v>128357.43161625713</v>
      </c>
      <c r="DL77" s="107">
        <f t="shared" ca="1" si="69"/>
        <v>144337.38847345131</v>
      </c>
      <c r="DM77" s="107">
        <f t="shared" ca="1" si="69"/>
        <v>154737.12565449817</v>
      </c>
      <c r="DN77" s="107">
        <f t="shared" ca="1" si="69"/>
        <v>215377.53952969576</v>
      </c>
      <c r="DO77" s="107">
        <f t="shared" ca="1" si="69"/>
        <v>215912.46221268972</v>
      </c>
      <c r="DP77" s="107">
        <f t="shared" ca="1" si="69"/>
        <v>173207.78492605206</v>
      </c>
      <c r="DQ77" s="107">
        <f t="shared" ca="1" si="69"/>
        <v>139674.30475741258</v>
      </c>
      <c r="DR77" s="107">
        <f t="shared" ca="1" si="69"/>
        <v>99713.562530441457</v>
      </c>
      <c r="DS77" s="107">
        <f t="shared" ca="1" si="69"/>
        <v>-42281.88925627635</v>
      </c>
    </row>
    <row r="78" spans="1:16383" customFormat="1" ht="14.25" customHeight="1" x14ac:dyDescent="0.2"/>
    <row r="79" spans="1:16383" ht="14.25" customHeight="1" x14ac:dyDescent="0.15">
      <c r="A79" s="3"/>
      <c r="B79" s="23"/>
      <c r="C79" s="3"/>
      <c r="D79" s="3"/>
      <c r="E79" s="3"/>
      <c r="F79" s="108"/>
      <c r="G79" s="3"/>
      <c r="H79" s="108"/>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row>
    <row r="80" spans="1:16383" s="701" customFormat="1" ht="18" x14ac:dyDescent="0.2">
      <c r="A80" s="785" t="s">
        <v>172</v>
      </c>
      <c r="B80" s="786"/>
      <c r="C80" s="786"/>
      <c r="D80" s="787">
        <f t="shared" ref="D80:DS80" si="70">+D$4</f>
        <v>45688</v>
      </c>
      <c r="E80" s="787">
        <f t="shared" si="70"/>
        <v>45716</v>
      </c>
      <c r="F80" s="787">
        <f t="shared" si="70"/>
        <v>45747</v>
      </c>
      <c r="G80" s="787">
        <f t="shared" si="70"/>
        <v>45777</v>
      </c>
      <c r="H80" s="787">
        <f t="shared" si="70"/>
        <v>45808</v>
      </c>
      <c r="I80" s="787">
        <f t="shared" si="70"/>
        <v>45838</v>
      </c>
      <c r="J80" s="787">
        <f t="shared" si="70"/>
        <v>45869</v>
      </c>
      <c r="K80" s="787">
        <f t="shared" si="70"/>
        <v>45900</v>
      </c>
      <c r="L80" s="787">
        <f t="shared" si="70"/>
        <v>45930</v>
      </c>
      <c r="M80" s="787">
        <f t="shared" si="70"/>
        <v>45961</v>
      </c>
      <c r="N80" s="787">
        <f t="shared" si="70"/>
        <v>45991</v>
      </c>
      <c r="O80" s="787">
        <f t="shared" si="70"/>
        <v>46022</v>
      </c>
      <c r="P80" s="787">
        <f t="shared" si="70"/>
        <v>46053</v>
      </c>
      <c r="Q80" s="787">
        <f t="shared" si="70"/>
        <v>46081</v>
      </c>
      <c r="R80" s="787">
        <f t="shared" si="70"/>
        <v>46112</v>
      </c>
      <c r="S80" s="787">
        <f t="shared" si="70"/>
        <v>46142</v>
      </c>
      <c r="T80" s="787">
        <f t="shared" si="70"/>
        <v>46173</v>
      </c>
      <c r="U80" s="787">
        <f t="shared" si="70"/>
        <v>46203</v>
      </c>
      <c r="V80" s="787">
        <f t="shared" si="70"/>
        <v>46234</v>
      </c>
      <c r="W80" s="787">
        <f t="shared" si="70"/>
        <v>46265</v>
      </c>
      <c r="X80" s="787">
        <f t="shared" si="70"/>
        <v>46295</v>
      </c>
      <c r="Y80" s="787">
        <f t="shared" si="70"/>
        <v>46326</v>
      </c>
      <c r="Z80" s="787">
        <f t="shared" si="70"/>
        <v>46356</v>
      </c>
      <c r="AA80" s="787">
        <f t="shared" si="70"/>
        <v>46387</v>
      </c>
      <c r="AB80" s="787">
        <f t="shared" si="70"/>
        <v>46418</v>
      </c>
      <c r="AC80" s="787">
        <f t="shared" si="70"/>
        <v>46446</v>
      </c>
      <c r="AD80" s="787">
        <f t="shared" si="70"/>
        <v>46477</v>
      </c>
      <c r="AE80" s="787">
        <f t="shared" si="70"/>
        <v>46507</v>
      </c>
      <c r="AF80" s="787">
        <f t="shared" si="70"/>
        <v>46538</v>
      </c>
      <c r="AG80" s="787">
        <f t="shared" si="70"/>
        <v>46568</v>
      </c>
      <c r="AH80" s="787">
        <f t="shared" si="70"/>
        <v>46599</v>
      </c>
      <c r="AI80" s="787">
        <f t="shared" si="70"/>
        <v>46630</v>
      </c>
      <c r="AJ80" s="787">
        <f t="shared" si="70"/>
        <v>46660</v>
      </c>
      <c r="AK80" s="787">
        <f t="shared" si="70"/>
        <v>46691</v>
      </c>
      <c r="AL80" s="787">
        <f t="shared" si="70"/>
        <v>46721</v>
      </c>
      <c r="AM80" s="787">
        <f t="shared" si="70"/>
        <v>46752</v>
      </c>
      <c r="AN80" s="787">
        <f t="shared" si="70"/>
        <v>46783</v>
      </c>
      <c r="AO80" s="787">
        <f t="shared" si="70"/>
        <v>46812</v>
      </c>
      <c r="AP80" s="787">
        <f t="shared" si="70"/>
        <v>46843</v>
      </c>
      <c r="AQ80" s="787">
        <f t="shared" si="70"/>
        <v>46873</v>
      </c>
      <c r="AR80" s="787">
        <f t="shared" si="70"/>
        <v>46904</v>
      </c>
      <c r="AS80" s="787">
        <f t="shared" si="70"/>
        <v>46934</v>
      </c>
      <c r="AT80" s="787">
        <f t="shared" si="70"/>
        <v>46965</v>
      </c>
      <c r="AU80" s="787">
        <f t="shared" si="70"/>
        <v>46996</v>
      </c>
      <c r="AV80" s="787">
        <f t="shared" si="70"/>
        <v>47026</v>
      </c>
      <c r="AW80" s="787">
        <f t="shared" si="70"/>
        <v>47057</v>
      </c>
      <c r="AX80" s="787">
        <f t="shared" si="70"/>
        <v>47087</v>
      </c>
      <c r="AY80" s="787">
        <f t="shared" si="70"/>
        <v>47118</v>
      </c>
      <c r="AZ80" s="787">
        <f t="shared" si="70"/>
        <v>47149</v>
      </c>
      <c r="BA80" s="787">
        <f t="shared" si="70"/>
        <v>47177</v>
      </c>
      <c r="BB80" s="787">
        <f t="shared" si="70"/>
        <v>47208</v>
      </c>
      <c r="BC80" s="787">
        <f t="shared" si="70"/>
        <v>47238</v>
      </c>
      <c r="BD80" s="787">
        <f t="shared" si="70"/>
        <v>47269</v>
      </c>
      <c r="BE80" s="787">
        <f t="shared" si="70"/>
        <v>47299</v>
      </c>
      <c r="BF80" s="787">
        <f t="shared" si="70"/>
        <v>47330</v>
      </c>
      <c r="BG80" s="787">
        <f t="shared" si="70"/>
        <v>47361</v>
      </c>
      <c r="BH80" s="787">
        <f t="shared" si="70"/>
        <v>47391</v>
      </c>
      <c r="BI80" s="787">
        <f t="shared" si="70"/>
        <v>47422</v>
      </c>
      <c r="BJ80" s="787">
        <f t="shared" si="70"/>
        <v>47452</v>
      </c>
      <c r="BK80" s="787">
        <f t="shared" si="70"/>
        <v>47483</v>
      </c>
      <c r="BL80" s="787">
        <f t="shared" si="70"/>
        <v>47514</v>
      </c>
      <c r="BM80" s="787">
        <f t="shared" si="70"/>
        <v>47542</v>
      </c>
      <c r="BN80" s="787">
        <f t="shared" si="70"/>
        <v>47573</v>
      </c>
      <c r="BO80" s="787">
        <f t="shared" si="70"/>
        <v>47603</v>
      </c>
      <c r="BP80" s="787">
        <f t="shared" si="70"/>
        <v>47634</v>
      </c>
      <c r="BQ80" s="787">
        <f t="shared" si="70"/>
        <v>47664</v>
      </c>
      <c r="BR80" s="787">
        <f t="shared" si="70"/>
        <v>47695</v>
      </c>
      <c r="BS80" s="787">
        <f t="shared" si="70"/>
        <v>47726</v>
      </c>
      <c r="BT80" s="787">
        <f t="shared" si="70"/>
        <v>47756</v>
      </c>
      <c r="BU80" s="787">
        <f t="shared" si="70"/>
        <v>47787</v>
      </c>
      <c r="BV80" s="787">
        <f t="shared" si="70"/>
        <v>47817</v>
      </c>
      <c r="BW80" s="787">
        <f t="shared" si="70"/>
        <v>47848</v>
      </c>
      <c r="BX80" s="787">
        <f t="shared" si="70"/>
        <v>47879</v>
      </c>
      <c r="BY80" s="787">
        <f t="shared" si="70"/>
        <v>47907</v>
      </c>
      <c r="BZ80" s="787">
        <f t="shared" si="70"/>
        <v>47938</v>
      </c>
      <c r="CA80" s="787">
        <f t="shared" si="70"/>
        <v>47968</v>
      </c>
      <c r="CB80" s="787">
        <f t="shared" si="70"/>
        <v>47999</v>
      </c>
      <c r="CC80" s="787">
        <f t="shared" si="70"/>
        <v>48029</v>
      </c>
      <c r="CD80" s="787">
        <f t="shared" si="70"/>
        <v>48060</v>
      </c>
      <c r="CE80" s="787">
        <f t="shared" si="70"/>
        <v>48091</v>
      </c>
      <c r="CF80" s="787">
        <f t="shared" si="70"/>
        <v>48121</v>
      </c>
      <c r="CG80" s="787">
        <f t="shared" si="70"/>
        <v>48152</v>
      </c>
      <c r="CH80" s="787">
        <f t="shared" si="70"/>
        <v>48182</v>
      </c>
      <c r="CI80" s="787">
        <f t="shared" si="70"/>
        <v>48213</v>
      </c>
      <c r="CJ80" s="787">
        <f t="shared" si="70"/>
        <v>48244</v>
      </c>
      <c r="CK80" s="787">
        <f t="shared" si="70"/>
        <v>48273</v>
      </c>
      <c r="CL80" s="787">
        <f t="shared" si="70"/>
        <v>48304</v>
      </c>
      <c r="CM80" s="787">
        <f t="shared" si="70"/>
        <v>48334</v>
      </c>
      <c r="CN80" s="787">
        <f t="shared" si="70"/>
        <v>48365</v>
      </c>
      <c r="CO80" s="787">
        <f t="shared" si="70"/>
        <v>48395</v>
      </c>
      <c r="CP80" s="787">
        <f t="shared" si="70"/>
        <v>48426</v>
      </c>
      <c r="CQ80" s="787">
        <f t="shared" si="70"/>
        <v>48457</v>
      </c>
      <c r="CR80" s="787">
        <f t="shared" si="70"/>
        <v>48487</v>
      </c>
      <c r="CS80" s="787">
        <f t="shared" si="70"/>
        <v>48518</v>
      </c>
      <c r="CT80" s="787">
        <f t="shared" si="70"/>
        <v>48548</v>
      </c>
      <c r="CU80" s="787">
        <f t="shared" si="70"/>
        <v>48579</v>
      </c>
      <c r="CV80" s="787">
        <f t="shared" si="70"/>
        <v>48610</v>
      </c>
      <c r="CW80" s="787">
        <f t="shared" si="70"/>
        <v>48638</v>
      </c>
      <c r="CX80" s="787">
        <f t="shared" si="70"/>
        <v>48669</v>
      </c>
      <c r="CY80" s="787">
        <f t="shared" si="70"/>
        <v>48699</v>
      </c>
      <c r="CZ80" s="787">
        <f t="shared" si="70"/>
        <v>48730</v>
      </c>
      <c r="DA80" s="787">
        <f t="shared" si="70"/>
        <v>48760</v>
      </c>
      <c r="DB80" s="787">
        <f t="shared" si="70"/>
        <v>48791</v>
      </c>
      <c r="DC80" s="787">
        <f t="shared" si="70"/>
        <v>48822</v>
      </c>
      <c r="DD80" s="787">
        <f t="shared" si="70"/>
        <v>48852</v>
      </c>
      <c r="DE80" s="787">
        <f t="shared" si="70"/>
        <v>48883</v>
      </c>
      <c r="DF80" s="787">
        <f t="shared" si="70"/>
        <v>48913</v>
      </c>
      <c r="DG80" s="787">
        <f t="shared" si="70"/>
        <v>48944</v>
      </c>
      <c r="DH80" s="787">
        <f t="shared" si="70"/>
        <v>48975</v>
      </c>
      <c r="DI80" s="787">
        <f t="shared" si="70"/>
        <v>49003</v>
      </c>
      <c r="DJ80" s="787">
        <f t="shared" si="70"/>
        <v>49034</v>
      </c>
      <c r="DK80" s="787">
        <f t="shared" si="70"/>
        <v>49064</v>
      </c>
      <c r="DL80" s="787">
        <f t="shared" si="70"/>
        <v>49095</v>
      </c>
      <c r="DM80" s="787">
        <f t="shared" si="70"/>
        <v>49125</v>
      </c>
      <c r="DN80" s="787">
        <f t="shared" si="70"/>
        <v>49156</v>
      </c>
      <c r="DO80" s="787">
        <f t="shared" si="70"/>
        <v>49187</v>
      </c>
      <c r="DP80" s="787">
        <f t="shared" si="70"/>
        <v>49217</v>
      </c>
      <c r="DQ80" s="787">
        <f t="shared" si="70"/>
        <v>49248</v>
      </c>
      <c r="DR80" s="787">
        <f t="shared" si="70"/>
        <v>49278</v>
      </c>
      <c r="DS80" s="787">
        <f t="shared" si="70"/>
        <v>49309</v>
      </c>
      <c r="DT80" s="481"/>
      <c r="DU80" s="481"/>
      <c r="DV80" s="481"/>
      <c r="DW80" s="481"/>
      <c r="DX80" s="481"/>
      <c r="DY80" s="481"/>
      <c r="DZ80" s="481"/>
      <c r="EA80" s="481"/>
      <c r="EB80" s="481"/>
      <c r="EC80" s="481"/>
      <c r="ED80" s="481"/>
      <c r="EE80" s="481"/>
      <c r="EF80" s="481"/>
      <c r="EG80" s="481"/>
      <c r="EH80" s="481"/>
      <c r="EI80" s="481"/>
      <c r="EJ80" s="481"/>
      <c r="EK80" s="481"/>
      <c r="EL80" s="481"/>
      <c r="EM80" s="481"/>
      <c r="EN80" s="481"/>
      <c r="EO80" s="481"/>
      <c r="EP80" s="481"/>
      <c r="EQ80" s="481"/>
      <c r="ER80" s="481"/>
      <c r="ES80" s="481"/>
      <c r="ET80" s="481"/>
      <c r="EU80" s="481"/>
      <c r="EV80" s="481"/>
      <c r="EW80" s="481"/>
      <c r="EX80" s="481"/>
      <c r="EY80" s="481"/>
      <c r="EZ80" s="481"/>
      <c r="FA80" s="481"/>
      <c r="FB80" s="481"/>
      <c r="FC80" s="481"/>
      <c r="FD80" s="481"/>
      <c r="FE80" s="481"/>
      <c r="FF80" s="481"/>
      <c r="FG80" s="481"/>
      <c r="FH80" s="481"/>
      <c r="FI80" s="481"/>
      <c r="FJ80" s="481"/>
      <c r="FK80" s="481"/>
      <c r="FL80" s="481"/>
      <c r="FM80" s="481"/>
      <c r="FN80" s="481"/>
      <c r="FO80" s="481"/>
      <c r="FP80" s="481"/>
      <c r="FQ80" s="481"/>
      <c r="FR80" s="481"/>
      <c r="FS80" s="481"/>
      <c r="FT80" s="481"/>
      <c r="FU80" s="481"/>
      <c r="FV80" s="481"/>
      <c r="FW80" s="481"/>
      <c r="FX80" s="481"/>
      <c r="FY80" s="481"/>
      <c r="FZ80" s="481"/>
      <c r="GA80" s="481"/>
      <c r="GB80" s="481"/>
      <c r="GC80" s="481"/>
      <c r="GD80" s="481"/>
      <c r="GE80" s="481"/>
      <c r="GF80" s="481"/>
      <c r="GG80" s="481"/>
      <c r="GH80" s="481"/>
      <c r="GI80" s="481"/>
      <c r="GJ80" s="481"/>
      <c r="GK80" s="481"/>
      <c r="GL80" s="481"/>
      <c r="GM80" s="481"/>
      <c r="GN80" s="481"/>
      <c r="GO80" s="481"/>
      <c r="GP80" s="481"/>
      <c r="GQ80" s="481"/>
      <c r="GR80" s="481"/>
      <c r="GS80" s="481"/>
      <c r="GT80" s="481"/>
      <c r="GU80" s="481"/>
      <c r="GV80" s="481"/>
      <c r="GW80" s="481"/>
      <c r="GX80" s="481"/>
      <c r="GY80" s="481"/>
      <c r="GZ80" s="481"/>
      <c r="HA80" s="481"/>
      <c r="HB80" s="481"/>
      <c r="HC80" s="481"/>
      <c r="HD80" s="481"/>
      <c r="HE80" s="481"/>
      <c r="HF80" s="481"/>
      <c r="HG80" s="481"/>
      <c r="HH80" s="481"/>
      <c r="HI80" s="481"/>
      <c r="HJ80" s="481"/>
      <c r="HK80" s="481"/>
      <c r="HL80" s="481"/>
      <c r="HM80" s="481"/>
      <c r="HN80" s="481"/>
      <c r="HO80" s="481"/>
      <c r="HP80" s="481"/>
      <c r="HQ80" s="481"/>
      <c r="HR80" s="481"/>
      <c r="HS80" s="481"/>
      <c r="HT80" s="481"/>
      <c r="HU80" s="481"/>
      <c r="HV80" s="481"/>
      <c r="HW80" s="481"/>
      <c r="HX80" s="481"/>
      <c r="HY80" s="481"/>
      <c r="HZ80" s="481"/>
      <c r="IA80" s="481"/>
      <c r="IB80" s="481"/>
      <c r="IC80" s="481"/>
      <c r="ID80" s="481"/>
      <c r="IE80" s="481"/>
      <c r="IF80" s="481"/>
      <c r="IG80" s="481"/>
      <c r="IH80" s="481"/>
      <c r="II80" s="481"/>
      <c r="IJ80" s="481"/>
      <c r="IK80" s="481"/>
      <c r="IL80" s="481"/>
      <c r="IM80" s="481"/>
      <c r="IN80" s="481"/>
      <c r="IO80" s="481"/>
      <c r="IP80" s="481"/>
      <c r="IQ80" s="481"/>
      <c r="IR80" s="481"/>
      <c r="IS80" s="481"/>
      <c r="IT80" s="481"/>
      <c r="IU80" s="481"/>
      <c r="IV80" s="481"/>
      <c r="IW80" s="481"/>
      <c r="IX80" s="481"/>
      <c r="IY80" s="481"/>
      <c r="IZ80" s="481"/>
      <c r="JA80" s="481"/>
      <c r="JB80" s="481"/>
      <c r="JC80" s="481"/>
      <c r="JD80" s="481"/>
      <c r="JE80" s="481"/>
      <c r="JF80" s="481"/>
      <c r="JG80" s="481"/>
      <c r="JH80" s="481"/>
      <c r="JI80" s="481"/>
      <c r="JJ80" s="481"/>
      <c r="JK80" s="481"/>
      <c r="JL80" s="481"/>
      <c r="JM80" s="481"/>
      <c r="JN80" s="481"/>
      <c r="JO80" s="481"/>
      <c r="JP80" s="481"/>
      <c r="JQ80" s="481"/>
      <c r="JR80" s="481"/>
      <c r="JS80" s="481"/>
      <c r="JT80" s="481"/>
      <c r="JU80" s="481"/>
      <c r="JV80" s="481"/>
      <c r="JW80" s="481"/>
      <c r="JX80" s="481"/>
      <c r="JY80" s="481"/>
      <c r="JZ80" s="481"/>
      <c r="KA80" s="481"/>
      <c r="KB80" s="481"/>
      <c r="KC80" s="481"/>
      <c r="KD80" s="481"/>
      <c r="KE80" s="481"/>
      <c r="KF80" s="481"/>
      <c r="KG80" s="481"/>
      <c r="KH80" s="481"/>
      <c r="KI80" s="481"/>
      <c r="KJ80" s="481"/>
      <c r="KK80" s="481"/>
      <c r="KL80" s="481"/>
      <c r="KM80" s="481"/>
      <c r="KN80" s="481"/>
      <c r="KO80" s="481"/>
      <c r="KP80" s="481"/>
      <c r="KQ80" s="481"/>
      <c r="KR80" s="481"/>
      <c r="KS80" s="481"/>
      <c r="KT80" s="481"/>
      <c r="KU80" s="481"/>
      <c r="KV80" s="481"/>
      <c r="KW80" s="481"/>
      <c r="KX80" s="481"/>
      <c r="KY80" s="481"/>
      <c r="KZ80" s="481"/>
      <c r="LA80" s="481"/>
      <c r="LB80" s="481"/>
      <c r="LC80" s="481"/>
      <c r="LD80" s="481"/>
      <c r="LE80" s="481"/>
      <c r="LF80" s="481"/>
      <c r="LG80" s="481"/>
      <c r="LH80" s="481"/>
      <c r="LI80" s="481"/>
      <c r="LJ80" s="481"/>
      <c r="LK80" s="481"/>
      <c r="LL80" s="481"/>
      <c r="LM80" s="481"/>
      <c r="LN80" s="481"/>
      <c r="LO80" s="481"/>
      <c r="LP80" s="481"/>
      <c r="LQ80" s="481"/>
      <c r="LR80" s="481"/>
      <c r="LS80" s="481"/>
      <c r="LT80" s="481"/>
      <c r="LU80" s="481"/>
      <c r="LV80" s="481"/>
      <c r="LW80" s="481"/>
      <c r="LX80" s="481"/>
      <c r="LY80" s="481"/>
      <c r="LZ80" s="481"/>
      <c r="MA80" s="481"/>
      <c r="MB80" s="481"/>
      <c r="MC80" s="481"/>
      <c r="MD80" s="481"/>
      <c r="ME80" s="481"/>
      <c r="MF80" s="481"/>
      <c r="MG80" s="481"/>
      <c r="MH80" s="481"/>
      <c r="MI80" s="481"/>
      <c r="MJ80" s="481"/>
      <c r="MK80" s="481"/>
      <c r="ML80" s="481"/>
      <c r="MM80" s="481"/>
      <c r="MN80" s="481"/>
      <c r="MO80" s="481"/>
      <c r="MP80" s="481"/>
      <c r="MQ80" s="481"/>
      <c r="MR80" s="481"/>
      <c r="MS80" s="481"/>
      <c r="MT80" s="481"/>
      <c r="MU80" s="481"/>
      <c r="MV80" s="481"/>
      <c r="MW80" s="481"/>
      <c r="MX80" s="481"/>
      <c r="MY80" s="481"/>
      <c r="MZ80" s="481"/>
      <c r="NA80" s="481"/>
      <c r="NB80" s="481"/>
      <c r="NC80" s="481"/>
      <c r="ND80" s="481"/>
      <c r="NE80" s="481"/>
      <c r="NF80" s="481"/>
      <c r="NG80" s="481"/>
      <c r="NH80" s="481"/>
      <c r="NI80" s="481"/>
      <c r="NJ80" s="481"/>
      <c r="NK80" s="481"/>
      <c r="NL80" s="481"/>
      <c r="NM80" s="481"/>
      <c r="NN80" s="481"/>
      <c r="NO80" s="481"/>
      <c r="NP80" s="481"/>
      <c r="NQ80" s="481"/>
      <c r="NR80" s="481"/>
      <c r="NS80" s="481"/>
      <c r="NT80" s="481"/>
      <c r="NU80" s="481"/>
      <c r="NV80" s="481"/>
      <c r="NW80" s="481"/>
      <c r="NX80" s="481"/>
      <c r="NY80" s="481"/>
      <c r="NZ80" s="481"/>
      <c r="OA80" s="481"/>
      <c r="OB80" s="481"/>
      <c r="OC80" s="481"/>
      <c r="OD80" s="481"/>
      <c r="OE80" s="481"/>
      <c r="OF80" s="481"/>
      <c r="OG80" s="481"/>
      <c r="OH80" s="481"/>
      <c r="OI80" s="481"/>
      <c r="OJ80" s="481"/>
      <c r="OK80" s="481"/>
      <c r="OL80" s="481"/>
      <c r="OM80" s="481"/>
      <c r="ON80" s="481"/>
      <c r="OO80" s="481"/>
      <c r="OP80" s="481"/>
      <c r="OQ80" s="481"/>
      <c r="OR80" s="481"/>
      <c r="OS80" s="481"/>
      <c r="OT80" s="481"/>
      <c r="OU80" s="481"/>
      <c r="OV80" s="481"/>
      <c r="OW80" s="481"/>
      <c r="OX80" s="481"/>
      <c r="OY80" s="481"/>
      <c r="OZ80" s="481"/>
      <c r="PA80" s="481"/>
      <c r="PB80" s="481"/>
      <c r="PC80" s="481"/>
      <c r="PD80" s="481"/>
      <c r="PE80" s="481"/>
      <c r="PF80" s="481"/>
      <c r="PG80" s="481"/>
      <c r="PH80" s="481"/>
      <c r="PI80" s="481"/>
      <c r="PJ80" s="481"/>
      <c r="PK80" s="481"/>
      <c r="PL80" s="481"/>
      <c r="PM80" s="481"/>
      <c r="PN80" s="481"/>
      <c r="PO80" s="481"/>
      <c r="PP80" s="481"/>
      <c r="PQ80" s="481"/>
      <c r="PR80" s="481"/>
      <c r="PS80" s="481"/>
      <c r="PT80" s="481"/>
      <c r="PU80" s="481"/>
      <c r="PV80" s="481"/>
      <c r="PW80" s="481"/>
      <c r="PX80" s="481"/>
      <c r="PY80" s="481"/>
      <c r="PZ80" s="481"/>
      <c r="QA80" s="481"/>
      <c r="QB80" s="481"/>
      <c r="QC80" s="481"/>
      <c r="QD80" s="481"/>
      <c r="QE80" s="481"/>
      <c r="QF80" s="481"/>
      <c r="QG80" s="481"/>
      <c r="QH80" s="481"/>
      <c r="QI80" s="481"/>
      <c r="QJ80" s="481"/>
      <c r="QK80" s="481"/>
      <c r="QL80" s="481"/>
      <c r="QM80" s="481"/>
      <c r="QN80" s="481"/>
      <c r="QO80" s="481"/>
      <c r="QP80" s="481"/>
      <c r="QQ80" s="481"/>
      <c r="QR80" s="481"/>
      <c r="QS80" s="481"/>
      <c r="QT80" s="481"/>
      <c r="QU80" s="481"/>
      <c r="QV80" s="481"/>
      <c r="QW80" s="481"/>
      <c r="QX80" s="481"/>
      <c r="QY80" s="481"/>
      <c r="QZ80" s="481"/>
      <c r="RA80" s="481"/>
      <c r="RB80" s="481"/>
      <c r="RC80" s="481"/>
      <c r="RD80" s="481"/>
      <c r="RE80" s="481"/>
      <c r="RF80" s="481"/>
      <c r="RG80" s="481"/>
      <c r="RH80" s="481"/>
      <c r="RI80" s="481"/>
      <c r="RJ80" s="481"/>
      <c r="RK80" s="481"/>
      <c r="RL80" s="481"/>
      <c r="RM80" s="481"/>
      <c r="RN80" s="481"/>
      <c r="RO80" s="481"/>
      <c r="RP80" s="481"/>
      <c r="RQ80" s="481"/>
      <c r="RR80" s="481"/>
      <c r="RS80" s="481"/>
      <c r="RT80" s="481"/>
      <c r="RU80" s="481"/>
      <c r="RV80" s="481"/>
      <c r="RW80" s="481"/>
      <c r="RX80" s="481"/>
      <c r="RY80" s="481"/>
      <c r="RZ80" s="481"/>
      <c r="SA80" s="481"/>
      <c r="SB80" s="481"/>
      <c r="SC80" s="481"/>
      <c r="SD80" s="481"/>
      <c r="SE80" s="481"/>
      <c r="SF80" s="481"/>
      <c r="SG80" s="481"/>
      <c r="SH80" s="481"/>
      <c r="SI80" s="481"/>
      <c r="SJ80" s="481"/>
      <c r="SK80" s="481"/>
      <c r="SL80" s="481"/>
      <c r="SM80" s="481"/>
      <c r="SN80" s="481"/>
      <c r="SO80" s="481"/>
      <c r="SP80" s="481"/>
      <c r="SQ80" s="481"/>
      <c r="SR80" s="481"/>
      <c r="SS80" s="481"/>
      <c r="ST80" s="481"/>
      <c r="SU80" s="481"/>
      <c r="SV80" s="481"/>
      <c r="SW80" s="481"/>
      <c r="SX80" s="481"/>
      <c r="SY80" s="481"/>
      <c r="SZ80" s="481"/>
      <c r="TA80" s="481"/>
      <c r="TB80" s="481"/>
      <c r="TC80" s="481"/>
      <c r="TD80" s="481"/>
      <c r="TE80" s="481"/>
      <c r="TF80" s="481"/>
      <c r="TG80" s="481"/>
      <c r="TH80" s="481"/>
      <c r="TI80" s="481"/>
      <c r="TJ80" s="481"/>
      <c r="TK80" s="481"/>
      <c r="TL80" s="481"/>
      <c r="TM80" s="481"/>
      <c r="TN80" s="481"/>
      <c r="TO80" s="481"/>
      <c r="TP80" s="481"/>
      <c r="TQ80" s="481"/>
      <c r="TR80" s="481"/>
      <c r="TS80" s="481"/>
      <c r="TT80" s="481"/>
      <c r="TU80" s="481"/>
      <c r="TV80" s="481"/>
      <c r="TW80" s="481"/>
      <c r="TX80" s="481"/>
      <c r="TY80" s="481"/>
      <c r="TZ80" s="481"/>
      <c r="UA80" s="481"/>
      <c r="UB80" s="481"/>
      <c r="UC80" s="481"/>
      <c r="UD80" s="481"/>
      <c r="UE80" s="481"/>
      <c r="UF80" s="481"/>
      <c r="UG80" s="481"/>
      <c r="UH80" s="481"/>
      <c r="UI80" s="481"/>
      <c r="UJ80" s="481"/>
      <c r="UK80" s="481"/>
      <c r="UL80" s="481"/>
      <c r="UM80" s="481"/>
      <c r="UN80" s="481"/>
      <c r="UO80" s="481"/>
      <c r="UP80" s="481"/>
      <c r="UQ80" s="481"/>
      <c r="UR80" s="481"/>
      <c r="US80" s="481"/>
      <c r="UT80" s="481"/>
      <c r="UU80" s="481"/>
      <c r="UV80" s="481"/>
      <c r="UW80" s="481"/>
      <c r="UX80" s="481"/>
      <c r="UY80" s="481"/>
      <c r="UZ80" s="481"/>
      <c r="VA80" s="481"/>
      <c r="VB80" s="481"/>
      <c r="VC80" s="481"/>
      <c r="VD80" s="481"/>
      <c r="VE80" s="481"/>
      <c r="VF80" s="481"/>
      <c r="VG80" s="481"/>
      <c r="VH80" s="481"/>
      <c r="VI80" s="481"/>
      <c r="VJ80" s="481"/>
      <c r="VK80" s="481"/>
      <c r="VL80" s="481"/>
      <c r="VM80" s="481"/>
      <c r="VN80" s="481"/>
      <c r="VO80" s="481"/>
      <c r="VP80" s="481"/>
      <c r="VQ80" s="481"/>
      <c r="VR80" s="481"/>
      <c r="VS80" s="481"/>
      <c r="VT80" s="481"/>
      <c r="VU80" s="481"/>
      <c r="VV80" s="481"/>
      <c r="VW80" s="481"/>
      <c r="VX80" s="481"/>
      <c r="VY80" s="481"/>
      <c r="VZ80" s="481"/>
      <c r="WA80" s="481"/>
      <c r="WB80" s="481"/>
      <c r="WC80" s="481"/>
      <c r="WD80" s="481"/>
      <c r="WE80" s="481"/>
      <c r="WF80" s="481"/>
      <c r="WG80" s="481"/>
      <c r="WH80" s="481"/>
      <c r="WI80" s="481"/>
      <c r="WJ80" s="481"/>
      <c r="WK80" s="481"/>
      <c r="WL80" s="481"/>
      <c r="WM80" s="481"/>
      <c r="WN80" s="481"/>
      <c r="WO80" s="481"/>
      <c r="WP80" s="481"/>
      <c r="WQ80" s="481"/>
      <c r="WR80" s="481"/>
      <c r="WS80" s="481"/>
      <c r="WT80" s="481"/>
      <c r="WU80" s="481"/>
      <c r="WV80" s="481"/>
      <c r="WW80" s="481"/>
      <c r="WX80" s="481"/>
      <c r="WY80" s="481"/>
      <c r="WZ80" s="481"/>
      <c r="XA80" s="481"/>
      <c r="XB80" s="481"/>
      <c r="XC80" s="481"/>
      <c r="XD80" s="481"/>
      <c r="XE80" s="481"/>
      <c r="XF80" s="481"/>
      <c r="XG80" s="481"/>
      <c r="XH80" s="481"/>
      <c r="XI80" s="481"/>
      <c r="XJ80" s="481"/>
      <c r="XK80" s="481"/>
      <c r="XL80" s="481"/>
      <c r="XM80" s="481"/>
      <c r="XN80" s="481"/>
      <c r="XO80" s="481"/>
      <c r="XP80" s="481"/>
      <c r="XQ80" s="481"/>
      <c r="XR80" s="481"/>
      <c r="XS80" s="481"/>
      <c r="XT80" s="481"/>
      <c r="XU80" s="481"/>
      <c r="XV80" s="481"/>
      <c r="XW80" s="481"/>
      <c r="XX80" s="481"/>
      <c r="XY80" s="481"/>
      <c r="XZ80" s="481"/>
      <c r="YA80" s="481"/>
      <c r="YB80" s="481"/>
      <c r="YC80" s="481"/>
      <c r="YD80" s="481"/>
      <c r="YE80" s="481"/>
      <c r="YF80" s="481"/>
      <c r="YG80" s="481"/>
      <c r="YH80" s="481"/>
      <c r="YI80" s="481"/>
      <c r="YJ80" s="481"/>
      <c r="YK80" s="481"/>
      <c r="YL80" s="481"/>
      <c r="YM80" s="481"/>
      <c r="YN80" s="481"/>
      <c r="YO80" s="481"/>
      <c r="YP80" s="481"/>
      <c r="YQ80" s="481"/>
      <c r="YR80" s="481"/>
      <c r="YS80" s="481"/>
      <c r="YT80" s="481"/>
      <c r="YU80" s="481"/>
      <c r="YV80" s="481"/>
      <c r="YW80" s="481"/>
      <c r="YX80" s="481"/>
      <c r="YY80" s="481"/>
      <c r="YZ80" s="481"/>
      <c r="ZA80" s="481"/>
      <c r="ZB80" s="481"/>
      <c r="ZC80" s="481"/>
      <c r="ZD80" s="481"/>
      <c r="ZE80" s="481"/>
      <c r="ZF80" s="481"/>
      <c r="ZG80" s="481"/>
      <c r="ZH80" s="481"/>
      <c r="ZI80" s="481"/>
      <c r="ZJ80" s="481"/>
      <c r="ZK80" s="481"/>
      <c r="ZL80" s="481"/>
      <c r="ZM80" s="481"/>
      <c r="ZN80" s="481"/>
      <c r="ZO80" s="481"/>
      <c r="ZP80" s="481"/>
      <c r="ZQ80" s="481"/>
      <c r="ZR80" s="481"/>
      <c r="ZS80" s="481"/>
      <c r="ZT80" s="481"/>
      <c r="ZU80" s="481"/>
      <c r="ZV80" s="481"/>
      <c r="ZW80" s="481"/>
      <c r="ZX80" s="481"/>
      <c r="ZY80" s="481"/>
      <c r="ZZ80" s="481"/>
      <c r="AAA80" s="481"/>
      <c r="AAB80" s="481"/>
      <c r="AAC80" s="481"/>
      <c r="AAD80" s="481"/>
      <c r="AAE80" s="481"/>
      <c r="AAF80" s="481"/>
      <c r="AAG80" s="481"/>
      <c r="AAH80" s="481"/>
      <c r="AAI80" s="481"/>
      <c r="AAJ80" s="481"/>
      <c r="AAK80" s="481"/>
      <c r="AAL80" s="481"/>
      <c r="AAM80" s="481"/>
      <c r="AAN80" s="481"/>
      <c r="AAO80" s="481"/>
      <c r="AAP80" s="481"/>
      <c r="AAQ80" s="481"/>
      <c r="AAR80" s="481"/>
      <c r="AAS80" s="481"/>
      <c r="AAT80" s="481"/>
      <c r="AAU80" s="481"/>
      <c r="AAV80" s="481"/>
      <c r="AAW80" s="481"/>
      <c r="AAX80" s="481"/>
      <c r="AAY80" s="481"/>
      <c r="AAZ80" s="481"/>
      <c r="ABA80" s="481"/>
      <c r="ABB80" s="481"/>
      <c r="ABC80" s="481"/>
      <c r="ABD80" s="481"/>
      <c r="ABE80" s="481"/>
      <c r="ABF80" s="481"/>
      <c r="ABG80" s="481"/>
      <c r="ABH80" s="481"/>
      <c r="ABI80" s="481"/>
      <c r="ABJ80" s="481"/>
      <c r="ABK80" s="481"/>
      <c r="ABL80" s="481"/>
      <c r="ABM80" s="481"/>
      <c r="ABN80" s="481"/>
      <c r="ABO80" s="481"/>
      <c r="ABP80" s="481"/>
      <c r="ABQ80" s="481"/>
      <c r="ABR80" s="481"/>
      <c r="ABS80" s="481"/>
      <c r="ABT80" s="481"/>
      <c r="ABU80" s="481"/>
      <c r="ABV80" s="481"/>
      <c r="ABW80" s="481"/>
      <c r="ABX80" s="481"/>
      <c r="ABY80" s="481"/>
      <c r="ABZ80" s="481"/>
      <c r="ACA80" s="481"/>
      <c r="ACB80" s="481"/>
      <c r="ACC80" s="481"/>
      <c r="ACD80" s="481"/>
      <c r="ACE80" s="481"/>
      <c r="ACF80" s="481"/>
      <c r="ACG80" s="481"/>
      <c r="ACH80" s="481"/>
      <c r="ACI80" s="481"/>
      <c r="ACJ80" s="481"/>
      <c r="ACK80" s="481"/>
      <c r="ACL80" s="481"/>
      <c r="ACM80" s="481"/>
      <c r="ACN80" s="481"/>
      <c r="ACO80" s="481"/>
      <c r="ACP80" s="481"/>
      <c r="ACQ80" s="481"/>
      <c r="ACR80" s="481"/>
      <c r="ACS80" s="481"/>
      <c r="ACT80" s="481"/>
      <c r="ACU80" s="481"/>
      <c r="ACV80" s="481"/>
      <c r="ACW80" s="481"/>
      <c r="ACX80" s="481"/>
      <c r="ACY80" s="481"/>
      <c r="ACZ80" s="481"/>
      <c r="ADA80" s="481"/>
      <c r="ADB80" s="481"/>
      <c r="ADC80" s="481"/>
      <c r="ADD80" s="481"/>
      <c r="ADE80" s="481"/>
      <c r="ADF80" s="481"/>
      <c r="ADG80" s="481"/>
      <c r="ADH80" s="481"/>
      <c r="ADI80" s="481"/>
      <c r="ADJ80" s="481"/>
      <c r="ADK80" s="481"/>
      <c r="ADL80" s="481"/>
      <c r="ADM80" s="481"/>
      <c r="ADN80" s="481"/>
      <c r="ADO80" s="481"/>
      <c r="ADP80" s="481"/>
      <c r="ADQ80" s="481"/>
      <c r="ADR80" s="481"/>
      <c r="ADS80" s="481"/>
      <c r="ADT80" s="481"/>
      <c r="ADU80" s="481"/>
      <c r="ADV80" s="481"/>
      <c r="ADW80" s="481"/>
      <c r="ADX80" s="481"/>
      <c r="ADY80" s="481"/>
      <c r="ADZ80" s="481"/>
      <c r="AEA80" s="481"/>
      <c r="AEB80" s="481"/>
      <c r="AEC80" s="481"/>
      <c r="AED80" s="481"/>
      <c r="AEE80" s="481"/>
      <c r="AEF80" s="481"/>
      <c r="AEG80" s="481"/>
      <c r="AEH80" s="481"/>
      <c r="AEI80" s="481"/>
      <c r="AEJ80" s="481"/>
      <c r="AEK80" s="481"/>
      <c r="AEL80" s="481"/>
      <c r="AEM80" s="481"/>
      <c r="AEN80" s="481"/>
      <c r="AEO80" s="481"/>
      <c r="AEP80" s="481"/>
      <c r="AEQ80" s="481"/>
      <c r="AER80" s="481"/>
      <c r="AES80" s="481"/>
      <c r="AET80" s="481"/>
      <c r="AEU80" s="481"/>
      <c r="AEV80" s="481"/>
      <c r="AEW80" s="481"/>
      <c r="AEX80" s="481"/>
      <c r="AEY80" s="481"/>
      <c r="AEZ80" s="481"/>
      <c r="AFA80" s="481"/>
      <c r="AFB80" s="481"/>
      <c r="AFC80" s="481"/>
      <c r="AFD80" s="481"/>
      <c r="AFE80" s="481"/>
      <c r="AFF80" s="481"/>
      <c r="AFG80" s="481"/>
      <c r="AFH80" s="481"/>
      <c r="AFI80" s="481"/>
      <c r="AFJ80" s="481"/>
      <c r="AFK80" s="481"/>
      <c r="AFL80" s="481"/>
      <c r="AFM80" s="481"/>
      <c r="AFN80" s="481"/>
      <c r="AFO80" s="481"/>
      <c r="AFP80" s="481"/>
      <c r="AFQ80" s="481"/>
      <c r="AFR80" s="481"/>
      <c r="AFS80" s="481"/>
      <c r="AFT80" s="481"/>
      <c r="AFU80" s="481"/>
      <c r="AFV80" s="481"/>
      <c r="AFW80" s="481"/>
      <c r="AFX80" s="481"/>
      <c r="AFY80" s="481"/>
      <c r="AFZ80" s="481"/>
      <c r="AGA80" s="481"/>
      <c r="AGB80" s="481"/>
      <c r="AGC80" s="481"/>
      <c r="AGD80" s="481"/>
      <c r="AGE80" s="481"/>
      <c r="AGF80" s="481"/>
      <c r="AGG80" s="481"/>
      <c r="AGH80" s="481"/>
      <c r="AGI80" s="481"/>
      <c r="AGJ80" s="481"/>
      <c r="AGK80" s="481"/>
      <c r="AGL80" s="481"/>
      <c r="AGM80" s="481"/>
      <c r="AGN80" s="481"/>
      <c r="AGO80" s="481"/>
      <c r="AGP80" s="481"/>
      <c r="AGQ80" s="481"/>
      <c r="AGR80" s="481"/>
      <c r="AGS80" s="481"/>
      <c r="AGT80" s="481"/>
      <c r="AGU80" s="481"/>
      <c r="AGV80" s="481"/>
      <c r="AGW80" s="481"/>
      <c r="AGX80" s="481"/>
      <c r="AGY80" s="481"/>
      <c r="AGZ80" s="481"/>
      <c r="AHA80" s="481"/>
      <c r="AHB80" s="481"/>
      <c r="AHC80" s="481"/>
      <c r="AHD80" s="481"/>
      <c r="AHE80" s="481"/>
      <c r="AHF80" s="481"/>
      <c r="AHG80" s="481"/>
      <c r="AHH80" s="481"/>
      <c r="AHI80" s="481"/>
      <c r="AHJ80" s="481"/>
      <c r="AHK80" s="481"/>
      <c r="AHL80" s="481"/>
      <c r="AHM80" s="481"/>
      <c r="AHN80" s="481"/>
      <c r="AHO80" s="481"/>
      <c r="AHP80" s="481"/>
      <c r="AHQ80" s="481"/>
      <c r="AHR80" s="481"/>
      <c r="AHS80" s="481"/>
      <c r="AHT80" s="481"/>
      <c r="AHU80" s="481"/>
      <c r="AHV80" s="481"/>
      <c r="AHW80" s="481"/>
      <c r="AHX80" s="481"/>
      <c r="AHY80" s="481"/>
      <c r="AHZ80" s="481"/>
      <c r="AIA80" s="481"/>
      <c r="AIB80" s="481"/>
      <c r="AIC80" s="481"/>
      <c r="AID80" s="481"/>
      <c r="AIE80" s="481"/>
      <c r="AIF80" s="481"/>
      <c r="AIG80" s="481"/>
      <c r="AIH80" s="481"/>
      <c r="AII80" s="481"/>
      <c r="AIJ80" s="481"/>
      <c r="AIK80" s="481"/>
      <c r="AIL80" s="481"/>
      <c r="AIM80" s="481"/>
      <c r="AIN80" s="481"/>
      <c r="AIO80" s="481"/>
      <c r="AIP80" s="481"/>
      <c r="AIQ80" s="481"/>
      <c r="AIR80" s="481"/>
      <c r="AIS80" s="481"/>
      <c r="AIT80" s="481"/>
      <c r="AIU80" s="481"/>
      <c r="AIV80" s="481"/>
      <c r="AIW80" s="481"/>
      <c r="AIX80" s="481"/>
      <c r="AIY80" s="481"/>
      <c r="AIZ80" s="481"/>
      <c r="AJA80" s="481"/>
      <c r="AJB80" s="481"/>
      <c r="AJC80" s="481"/>
      <c r="AJD80" s="481"/>
      <c r="AJE80" s="481"/>
      <c r="AJF80" s="481"/>
      <c r="AJG80" s="481"/>
      <c r="AJH80" s="481"/>
      <c r="AJI80" s="481"/>
      <c r="AJJ80" s="481"/>
      <c r="AJK80" s="481"/>
      <c r="AJL80" s="481"/>
      <c r="AJM80" s="481"/>
      <c r="AJN80" s="481"/>
      <c r="AJO80" s="481"/>
      <c r="AJP80" s="481"/>
      <c r="AJQ80" s="481"/>
      <c r="AJR80" s="481"/>
      <c r="AJS80" s="481"/>
      <c r="AJT80" s="481"/>
      <c r="AJU80" s="481"/>
      <c r="AJV80" s="481"/>
      <c r="AJW80" s="481"/>
      <c r="AJX80" s="481"/>
      <c r="AJY80" s="481"/>
      <c r="AJZ80" s="481"/>
      <c r="AKA80" s="481"/>
      <c r="AKB80" s="481"/>
      <c r="AKC80" s="481"/>
      <c r="AKD80" s="481"/>
      <c r="AKE80" s="481"/>
      <c r="AKF80" s="481"/>
      <c r="AKG80" s="481"/>
      <c r="AKH80" s="481"/>
      <c r="AKI80" s="481"/>
      <c r="AKJ80" s="481"/>
      <c r="AKK80" s="481"/>
      <c r="AKL80" s="481"/>
      <c r="AKM80" s="481"/>
      <c r="AKN80" s="481"/>
      <c r="AKO80" s="481"/>
      <c r="AKP80" s="481"/>
      <c r="AKQ80" s="481"/>
      <c r="AKR80" s="481"/>
      <c r="AKS80" s="481"/>
      <c r="AKT80" s="481"/>
      <c r="AKU80" s="481"/>
      <c r="AKV80" s="481"/>
      <c r="AKW80" s="481"/>
      <c r="AKX80" s="481"/>
      <c r="AKY80" s="481"/>
      <c r="AKZ80" s="481"/>
      <c r="ALA80" s="481"/>
      <c r="ALB80" s="481"/>
      <c r="ALC80" s="481"/>
      <c r="ALD80" s="481"/>
      <c r="ALE80" s="481"/>
      <c r="ALF80" s="481"/>
      <c r="ALG80" s="481"/>
      <c r="ALH80" s="481"/>
      <c r="ALI80" s="481"/>
      <c r="ALJ80" s="481"/>
      <c r="ALK80" s="481"/>
      <c r="ALL80" s="481"/>
      <c r="ALM80" s="481"/>
      <c r="ALN80" s="481"/>
      <c r="ALO80" s="481"/>
      <c r="ALP80" s="481"/>
      <c r="ALQ80" s="481"/>
      <c r="ALR80" s="481"/>
      <c r="ALS80" s="481"/>
      <c r="ALT80" s="481"/>
      <c r="ALU80" s="481"/>
      <c r="ALV80" s="481"/>
      <c r="ALW80" s="481"/>
      <c r="ALX80" s="481"/>
      <c r="ALY80" s="481"/>
      <c r="ALZ80" s="481"/>
      <c r="AMA80" s="481"/>
      <c r="AMB80" s="481"/>
      <c r="AMC80" s="481"/>
      <c r="AMD80" s="481"/>
      <c r="AME80" s="481"/>
      <c r="AMF80" s="481"/>
      <c r="AMG80" s="481"/>
      <c r="AMH80" s="481"/>
      <c r="AMI80" s="481"/>
      <c r="AMJ80" s="481"/>
      <c r="AMK80" s="481"/>
      <c r="AML80" s="481"/>
      <c r="AMM80" s="481"/>
      <c r="AMN80" s="481"/>
      <c r="AMO80" s="481"/>
      <c r="AMP80" s="481"/>
      <c r="AMQ80" s="481"/>
      <c r="AMR80" s="481"/>
      <c r="AMS80" s="481"/>
      <c r="AMT80" s="481"/>
      <c r="AMU80" s="481"/>
      <c r="AMV80" s="481"/>
      <c r="AMW80" s="481"/>
      <c r="AMX80" s="481"/>
      <c r="AMY80" s="481"/>
      <c r="AMZ80" s="481"/>
      <c r="ANA80" s="481"/>
      <c r="ANB80" s="481"/>
      <c r="ANC80" s="481"/>
      <c r="AND80" s="481"/>
      <c r="ANE80" s="481"/>
      <c r="ANF80" s="481"/>
      <c r="ANG80" s="481"/>
      <c r="ANH80" s="481"/>
      <c r="ANI80" s="481"/>
      <c r="ANJ80" s="481"/>
      <c r="ANK80" s="481"/>
      <c r="ANL80" s="481"/>
      <c r="ANM80" s="481"/>
      <c r="ANN80" s="481"/>
      <c r="ANO80" s="481"/>
      <c r="ANP80" s="481"/>
      <c r="ANQ80" s="481"/>
      <c r="ANR80" s="481"/>
      <c r="ANS80" s="481"/>
      <c r="ANT80" s="481"/>
      <c r="ANU80" s="481"/>
      <c r="ANV80" s="481"/>
      <c r="ANW80" s="481"/>
      <c r="ANX80" s="481"/>
      <c r="ANY80" s="481"/>
      <c r="ANZ80" s="481"/>
      <c r="AOA80" s="481"/>
      <c r="AOB80" s="481"/>
      <c r="AOC80" s="481"/>
      <c r="AOD80" s="481"/>
      <c r="AOE80" s="481"/>
      <c r="AOF80" s="481"/>
      <c r="AOG80" s="481"/>
      <c r="AOH80" s="481"/>
      <c r="AOI80" s="481"/>
      <c r="AOJ80" s="481"/>
      <c r="AOK80" s="481"/>
      <c r="AOL80" s="481"/>
      <c r="AOM80" s="481"/>
      <c r="AON80" s="481"/>
      <c r="AOO80" s="481"/>
      <c r="AOP80" s="481"/>
      <c r="AOQ80" s="481"/>
      <c r="AOR80" s="481"/>
      <c r="AOS80" s="481"/>
      <c r="AOT80" s="481"/>
      <c r="AOU80" s="481"/>
      <c r="AOV80" s="481"/>
      <c r="AOW80" s="481"/>
      <c r="AOX80" s="481"/>
      <c r="AOY80" s="481"/>
      <c r="AOZ80" s="481"/>
      <c r="APA80" s="481"/>
      <c r="APB80" s="481"/>
      <c r="APC80" s="481"/>
      <c r="APD80" s="481"/>
      <c r="APE80" s="481"/>
      <c r="APF80" s="481"/>
      <c r="APG80" s="481"/>
      <c r="APH80" s="481"/>
      <c r="API80" s="481"/>
      <c r="APJ80" s="481"/>
      <c r="APK80" s="481"/>
      <c r="APL80" s="481"/>
      <c r="APM80" s="481"/>
      <c r="APN80" s="481"/>
      <c r="APO80" s="481"/>
      <c r="APP80" s="481"/>
      <c r="APQ80" s="481"/>
      <c r="APR80" s="481"/>
      <c r="APS80" s="481"/>
      <c r="APT80" s="481"/>
      <c r="APU80" s="481"/>
      <c r="APV80" s="481"/>
      <c r="APW80" s="481"/>
      <c r="APX80" s="481"/>
      <c r="APY80" s="481"/>
      <c r="APZ80" s="481"/>
      <c r="AQA80" s="481"/>
      <c r="AQB80" s="481"/>
      <c r="AQC80" s="481"/>
      <c r="AQD80" s="481"/>
      <c r="AQE80" s="481"/>
      <c r="AQF80" s="481"/>
      <c r="AQG80" s="481"/>
      <c r="AQH80" s="481"/>
      <c r="AQI80" s="481"/>
      <c r="AQJ80" s="481"/>
      <c r="AQK80" s="481"/>
      <c r="AQL80" s="481"/>
      <c r="AQM80" s="481"/>
      <c r="AQN80" s="481"/>
      <c r="AQO80" s="481"/>
      <c r="AQP80" s="481"/>
      <c r="AQQ80" s="481"/>
      <c r="AQR80" s="481"/>
      <c r="AQS80" s="481"/>
      <c r="AQT80" s="481"/>
      <c r="AQU80" s="481"/>
      <c r="AQV80" s="481"/>
      <c r="AQW80" s="481"/>
      <c r="AQX80" s="481"/>
      <c r="AQY80" s="481"/>
      <c r="AQZ80" s="481"/>
      <c r="ARA80" s="481"/>
      <c r="ARB80" s="481"/>
      <c r="ARC80" s="481"/>
      <c r="ARD80" s="481"/>
      <c r="ARE80" s="481"/>
      <c r="ARF80" s="481"/>
      <c r="ARG80" s="481"/>
      <c r="ARH80" s="481"/>
      <c r="ARI80" s="481"/>
      <c r="ARJ80" s="481"/>
      <c r="ARK80" s="481"/>
      <c r="ARL80" s="481"/>
      <c r="ARM80" s="481"/>
      <c r="ARN80" s="481"/>
      <c r="ARO80" s="481"/>
      <c r="ARP80" s="481"/>
      <c r="ARQ80" s="481"/>
      <c r="ARR80" s="481"/>
      <c r="ARS80" s="481"/>
      <c r="ART80" s="481"/>
      <c r="ARU80" s="481"/>
      <c r="ARV80" s="481"/>
      <c r="ARW80" s="481"/>
      <c r="ARX80" s="481"/>
      <c r="ARY80" s="481"/>
      <c r="ARZ80" s="481"/>
      <c r="ASA80" s="481"/>
      <c r="ASB80" s="481"/>
      <c r="ASC80" s="481"/>
      <c r="ASD80" s="481"/>
      <c r="ASE80" s="481"/>
      <c r="ASF80" s="481"/>
      <c r="ASG80" s="481"/>
      <c r="ASH80" s="481"/>
      <c r="ASI80" s="481"/>
      <c r="ASJ80" s="481"/>
      <c r="ASK80" s="481"/>
      <c r="ASL80" s="481"/>
      <c r="ASM80" s="481"/>
      <c r="ASN80" s="481"/>
      <c r="ASO80" s="481"/>
      <c r="ASP80" s="481"/>
      <c r="ASQ80" s="481"/>
      <c r="ASR80" s="481"/>
      <c r="ASS80" s="481"/>
      <c r="AST80" s="481"/>
      <c r="ASU80" s="481"/>
      <c r="ASV80" s="481"/>
      <c r="ASW80" s="481"/>
      <c r="ASX80" s="481"/>
      <c r="ASY80" s="481"/>
      <c r="ASZ80" s="481"/>
      <c r="ATA80" s="481"/>
      <c r="ATB80" s="481"/>
      <c r="ATC80" s="481"/>
      <c r="ATD80" s="481"/>
      <c r="ATE80" s="481"/>
      <c r="ATF80" s="481"/>
      <c r="ATG80" s="481"/>
      <c r="ATH80" s="481"/>
      <c r="ATI80" s="481"/>
      <c r="ATJ80" s="481"/>
      <c r="ATK80" s="481"/>
      <c r="ATL80" s="481"/>
      <c r="ATM80" s="481"/>
      <c r="ATN80" s="481"/>
      <c r="ATO80" s="481"/>
      <c r="ATP80" s="481"/>
      <c r="ATQ80" s="481"/>
      <c r="ATR80" s="481"/>
      <c r="ATS80" s="481"/>
      <c r="ATT80" s="481"/>
      <c r="ATU80" s="481"/>
      <c r="ATV80" s="481"/>
      <c r="ATW80" s="481"/>
      <c r="ATX80" s="481"/>
      <c r="ATY80" s="481"/>
      <c r="ATZ80" s="481"/>
      <c r="AUA80" s="481"/>
      <c r="AUB80" s="481"/>
      <c r="AUC80" s="481"/>
      <c r="AUD80" s="481"/>
      <c r="AUE80" s="481"/>
      <c r="AUF80" s="481"/>
      <c r="AUG80" s="481"/>
      <c r="AUH80" s="481"/>
      <c r="AUI80" s="481"/>
      <c r="AUJ80" s="481"/>
      <c r="AUK80" s="481"/>
      <c r="AUL80" s="481"/>
      <c r="AUM80" s="481"/>
      <c r="AUN80" s="481"/>
      <c r="AUO80" s="481"/>
      <c r="AUP80" s="481"/>
      <c r="AUQ80" s="481"/>
      <c r="AUR80" s="481"/>
      <c r="AUS80" s="481"/>
      <c r="AUT80" s="481"/>
      <c r="AUU80" s="481"/>
      <c r="AUV80" s="481"/>
      <c r="AUW80" s="481"/>
      <c r="AUX80" s="481"/>
      <c r="AUY80" s="481"/>
      <c r="AUZ80" s="481"/>
      <c r="AVA80" s="481"/>
      <c r="AVB80" s="481"/>
      <c r="AVC80" s="481"/>
      <c r="AVD80" s="481"/>
      <c r="AVE80" s="481"/>
      <c r="AVF80" s="481"/>
      <c r="AVG80" s="481"/>
      <c r="AVH80" s="481"/>
      <c r="AVI80" s="481"/>
      <c r="AVJ80" s="481"/>
      <c r="AVK80" s="481"/>
      <c r="AVL80" s="481"/>
      <c r="AVM80" s="481"/>
      <c r="AVN80" s="481"/>
      <c r="AVO80" s="481"/>
      <c r="AVP80" s="481"/>
      <c r="AVQ80" s="481"/>
      <c r="AVR80" s="481"/>
      <c r="AVS80" s="481"/>
      <c r="AVT80" s="481"/>
      <c r="AVU80" s="481"/>
      <c r="AVV80" s="481"/>
      <c r="AVW80" s="481"/>
      <c r="AVX80" s="481"/>
      <c r="AVY80" s="481"/>
      <c r="AVZ80" s="481"/>
      <c r="AWA80" s="481"/>
      <c r="AWB80" s="481"/>
      <c r="AWC80" s="481"/>
      <c r="AWD80" s="481"/>
      <c r="AWE80" s="481"/>
      <c r="AWF80" s="481"/>
      <c r="AWG80" s="481"/>
      <c r="AWH80" s="481"/>
      <c r="AWI80" s="481"/>
      <c r="AWJ80" s="481"/>
      <c r="AWK80" s="481"/>
      <c r="AWL80" s="481"/>
      <c r="AWM80" s="481"/>
      <c r="AWN80" s="481"/>
      <c r="AWO80" s="481"/>
      <c r="AWP80" s="481"/>
      <c r="AWQ80" s="481"/>
      <c r="AWR80" s="481"/>
      <c r="AWS80" s="481"/>
      <c r="AWT80" s="481"/>
      <c r="AWU80" s="481"/>
      <c r="AWV80" s="481"/>
      <c r="AWW80" s="481"/>
      <c r="AWX80" s="481"/>
      <c r="AWY80" s="481"/>
      <c r="AWZ80" s="481"/>
      <c r="AXA80" s="481"/>
      <c r="AXB80" s="481"/>
      <c r="AXC80" s="481"/>
      <c r="AXD80" s="481"/>
      <c r="AXE80" s="481"/>
      <c r="AXF80" s="481"/>
      <c r="AXG80" s="481"/>
      <c r="AXH80" s="481"/>
      <c r="AXI80" s="481"/>
      <c r="AXJ80" s="481"/>
      <c r="AXK80" s="481"/>
      <c r="AXL80" s="481"/>
      <c r="AXM80" s="481"/>
      <c r="AXN80" s="481"/>
      <c r="AXO80" s="481"/>
      <c r="AXP80" s="481"/>
      <c r="AXQ80" s="481"/>
      <c r="AXR80" s="481"/>
      <c r="AXS80" s="481"/>
      <c r="AXT80" s="481"/>
      <c r="AXU80" s="481"/>
      <c r="AXV80" s="481"/>
      <c r="AXW80" s="481"/>
      <c r="AXX80" s="481"/>
      <c r="AXY80" s="481"/>
      <c r="AXZ80" s="481"/>
      <c r="AYA80" s="481"/>
      <c r="AYB80" s="481"/>
      <c r="AYC80" s="481"/>
      <c r="AYD80" s="481"/>
      <c r="AYE80" s="481"/>
      <c r="AYF80" s="481"/>
      <c r="AYG80" s="481"/>
      <c r="AYH80" s="481"/>
      <c r="AYI80" s="481"/>
      <c r="AYJ80" s="481"/>
      <c r="AYK80" s="481"/>
      <c r="AYL80" s="481"/>
      <c r="AYM80" s="481"/>
      <c r="AYN80" s="481"/>
      <c r="AYO80" s="481"/>
      <c r="AYP80" s="481"/>
      <c r="AYQ80" s="481"/>
      <c r="AYR80" s="481"/>
      <c r="AYS80" s="481"/>
      <c r="AYT80" s="481"/>
      <c r="AYU80" s="481"/>
      <c r="AYV80" s="481"/>
      <c r="AYW80" s="481"/>
      <c r="AYX80" s="481"/>
      <c r="AYY80" s="481"/>
      <c r="AYZ80" s="481"/>
      <c r="AZA80" s="481"/>
      <c r="AZB80" s="481"/>
      <c r="AZC80" s="481"/>
      <c r="AZD80" s="481"/>
      <c r="AZE80" s="481"/>
      <c r="AZF80" s="481"/>
      <c r="AZG80" s="481"/>
      <c r="AZH80" s="481"/>
      <c r="AZI80" s="481"/>
      <c r="AZJ80" s="481"/>
      <c r="AZK80" s="481"/>
      <c r="AZL80" s="481"/>
      <c r="AZM80" s="481"/>
      <c r="AZN80" s="481"/>
      <c r="AZO80" s="481"/>
      <c r="AZP80" s="481"/>
      <c r="AZQ80" s="481"/>
      <c r="AZR80" s="481"/>
      <c r="AZS80" s="481"/>
      <c r="AZT80" s="481"/>
      <c r="AZU80" s="481"/>
      <c r="AZV80" s="481"/>
      <c r="AZW80" s="481"/>
      <c r="AZX80" s="481"/>
      <c r="AZY80" s="481"/>
      <c r="AZZ80" s="481"/>
      <c r="BAA80" s="481"/>
      <c r="BAB80" s="481"/>
      <c r="BAC80" s="481"/>
      <c r="BAD80" s="481"/>
      <c r="BAE80" s="481"/>
      <c r="BAF80" s="481"/>
      <c r="BAG80" s="481"/>
      <c r="BAH80" s="481"/>
      <c r="BAI80" s="481"/>
      <c r="BAJ80" s="481"/>
      <c r="BAK80" s="481"/>
      <c r="BAL80" s="481"/>
      <c r="BAM80" s="481"/>
      <c r="BAN80" s="481"/>
      <c r="BAO80" s="481"/>
      <c r="BAP80" s="481"/>
      <c r="BAQ80" s="481"/>
      <c r="BAR80" s="481"/>
      <c r="BAS80" s="481"/>
      <c r="BAT80" s="481"/>
      <c r="BAU80" s="481"/>
      <c r="BAV80" s="481"/>
      <c r="BAW80" s="481"/>
      <c r="BAX80" s="481"/>
      <c r="BAY80" s="481"/>
      <c r="BAZ80" s="481"/>
      <c r="BBA80" s="481"/>
      <c r="BBB80" s="481"/>
      <c r="BBC80" s="481"/>
      <c r="BBD80" s="481"/>
      <c r="BBE80" s="481"/>
      <c r="BBF80" s="481"/>
      <c r="BBG80" s="481"/>
      <c r="BBH80" s="481"/>
      <c r="BBI80" s="481"/>
      <c r="BBJ80" s="481"/>
      <c r="BBK80" s="481"/>
      <c r="BBL80" s="481"/>
      <c r="BBM80" s="481"/>
      <c r="BBN80" s="481"/>
      <c r="BBO80" s="481"/>
      <c r="BBP80" s="481"/>
      <c r="BBQ80" s="481"/>
      <c r="BBR80" s="481"/>
      <c r="BBS80" s="481"/>
      <c r="BBT80" s="481"/>
      <c r="BBU80" s="481"/>
      <c r="BBV80" s="481"/>
      <c r="BBW80" s="481"/>
      <c r="BBX80" s="481"/>
      <c r="BBY80" s="481"/>
      <c r="BBZ80" s="481"/>
      <c r="BCA80" s="481"/>
      <c r="BCB80" s="481"/>
      <c r="BCC80" s="481"/>
      <c r="BCD80" s="481"/>
      <c r="BCE80" s="481"/>
      <c r="BCF80" s="481"/>
      <c r="BCG80" s="481"/>
      <c r="BCH80" s="481"/>
      <c r="BCI80" s="481"/>
      <c r="BCJ80" s="481"/>
      <c r="BCK80" s="481"/>
      <c r="BCL80" s="481"/>
      <c r="BCM80" s="481"/>
      <c r="BCN80" s="481"/>
      <c r="BCO80" s="481"/>
      <c r="BCP80" s="481"/>
      <c r="BCQ80" s="481"/>
      <c r="BCR80" s="481"/>
      <c r="BCS80" s="481"/>
      <c r="BCT80" s="481"/>
      <c r="BCU80" s="481"/>
      <c r="BCV80" s="481"/>
      <c r="BCW80" s="481"/>
      <c r="BCX80" s="481"/>
      <c r="BCY80" s="481"/>
      <c r="BCZ80" s="481"/>
      <c r="BDA80" s="481"/>
      <c r="BDB80" s="481"/>
      <c r="BDC80" s="481"/>
      <c r="BDD80" s="481"/>
      <c r="BDE80" s="481"/>
      <c r="BDF80" s="481"/>
      <c r="BDG80" s="481"/>
      <c r="BDH80" s="481"/>
      <c r="BDI80" s="481"/>
      <c r="BDJ80" s="481"/>
      <c r="BDK80" s="481"/>
      <c r="BDL80" s="481"/>
      <c r="BDM80" s="481"/>
      <c r="BDN80" s="481"/>
      <c r="BDO80" s="481"/>
      <c r="BDP80" s="481"/>
      <c r="BDQ80" s="481"/>
      <c r="BDR80" s="481"/>
      <c r="BDS80" s="481"/>
      <c r="BDT80" s="481"/>
      <c r="BDU80" s="481"/>
      <c r="BDV80" s="481"/>
      <c r="BDW80" s="481"/>
      <c r="BDX80" s="481"/>
      <c r="BDY80" s="481"/>
      <c r="BDZ80" s="481"/>
      <c r="BEA80" s="481"/>
      <c r="BEB80" s="481"/>
      <c r="BEC80" s="481"/>
      <c r="BED80" s="481"/>
      <c r="BEE80" s="481"/>
      <c r="BEF80" s="481"/>
      <c r="BEG80" s="481"/>
      <c r="BEH80" s="481"/>
      <c r="BEI80" s="481"/>
      <c r="BEJ80" s="481"/>
      <c r="BEK80" s="481"/>
      <c r="BEL80" s="481"/>
      <c r="BEM80" s="481"/>
      <c r="BEN80" s="481"/>
      <c r="BEO80" s="481"/>
      <c r="BEP80" s="481"/>
      <c r="BEQ80" s="481"/>
      <c r="BER80" s="481"/>
      <c r="BES80" s="481"/>
      <c r="BET80" s="481"/>
      <c r="BEU80" s="481"/>
      <c r="BEV80" s="481"/>
      <c r="BEW80" s="481"/>
      <c r="BEX80" s="481"/>
      <c r="BEY80" s="481"/>
      <c r="BEZ80" s="481"/>
      <c r="BFA80" s="481"/>
      <c r="BFB80" s="481"/>
      <c r="BFC80" s="481"/>
      <c r="BFD80" s="481"/>
      <c r="BFE80" s="481"/>
      <c r="BFF80" s="481"/>
      <c r="BFG80" s="481"/>
      <c r="BFH80" s="481"/>
      <c r="BFI80" s="481"/>
      <c r="BFJ80" s="481"/>
      <c r="BFK80" s="481"/>
      <c r="BFL80" s="481"/>
      <c r="BFM80" s="481"/>
      <c r="BFN80" s="481"/>
      <c r="BFO80" s="481"/>
      <c r="BFP80" s="481"/>
      <c r="BFQ80" s="481"/>
      <c r="BFR80" s="481"/>
      <c r="BFS80" s="481"/>
      <c r="BFT80" s="481"/>
      <c r="BFU80" s="481"/>
      <c r="BFV80" s="481"/>
      <c r="BFW80" s="481"/>
      <c r="BFX80" s="481"/>
      <c r="BFY80" s="481"/>
      <c r="BFZ80" s="481"/>
      <c r="BGA80" s="481"/>
      <c r="BGB80" s="481"/>
      <c r="BGC80" s="481"/>
      <c r="BGD80" s="481"/>
      <c r="BGE80" s="481"/>
      <c r="BGF80" s="481"/>
      <c r="BGG80" s="481"/>
      <c r="BGH80" s="481"/>
      <c r="BGI80" s="481"/>
      <c r="BGJ80" s="481"/>
      <c r="BGK80" s="481"/>
      <c r="BGL80" s="481"/>
      <c r="BGM80" s="481"/>
      <c r="BGN80" s="481"/>
      <c r="BGO80" s="481"/>
      <c r="BGP80" s="481"/>
      <c r="BGQ80" s="481"/>
      <c r="BGR80" s="481"/>
      <c r="BGS80" s="481"/>
      <c r="BGT80" s="481"/>
      <c r="BGU80" s="481"/>
      <c r="BGV80" s="481"/>
      <c r="BGW80" s="481"/>
      <c r="BGX80" s="481"/>
      <c r="BGY80" s="481"/>
      <c r="BGZ80" s="481"/>
      <c r="BHA80" s="481"/>
      <c r="BHB80" s="481"/>
      <c r="BHC80" s="481"/>
      <c r="BHD80" s="481"/>
      <c r="BHE80" s="481"/>
      <c r="BHF80" s="481"/>
      <c r="BHG80" s="481"/>
      <c r="BHH80" s="481"/>
      <c r="BHI80" s="481"/>
      <c r="BHJ80" s="481"/>
      <c r="BHK80" s="481"/>
      <c r="BHL80" s="481"/>
      <c r="BHM80" s="481"/>
      <c r="BHN80" s="481"/>
      <c r="BHO80" s="481"/>
      <c r="BHP80" s="481"/>
      <c r="BHQ80" s="481"/>
      <c r="BHR80" s="481"/>
      <c r="BHS80" s="481"/>
      <c r="BHT80" s="481"/>
      <c r="BHU80" s="481"/>
      <c r="BHV80" s="481"/>
      <c r="BHW80" s="481"/>
      <c r="BHX80" s="481"/>
      <c r="BHY80" s="481"/>
      <c r="BHZ80" s="481"/>
      <c r="BIA80" s="481"/>
      <c r="BIB80" s="481"/>
      <c r="BIC80" s="481"/>
      <c r="BID80" s="481"/>
      <c r="BIE80" s="481"/>
      <c r="BIF80" s="481"/>
      <c r="BIG80" s="481"/>
      <c r="BIH80" s="481"/>
      <c r="BII80" s="481"/>
      <c r="BIJ80" s="481"/>
      <c r="BIK80" s="481"/>
      <c r="BIL80" s="481"/>
      <c r="BIM80" s="481"/>
      <c r="BIN80" s="481"/>
      <c r="BIO80" s="481"/>
      <c r="BIP80" s="481"/>
      <c r="BIQ80" s="481"/>
      <c r="BIR80" s="481"/>
      <c r="BIS80" s="481"/>
      <c r="BIT80" s="481"/>
      <c r="BIU80" s="481"/>
      <c r="BIV80" s="481"/>
      <c r="BIW80" s="481"/>
      <c r="BIX80" s="481"/>
      <c r="BIY80" s="481"/>
      <c r="BIZ80" s="481"/>
      <c r="BJA80" s="481"/>
      <c r="BJB80" s="481"/>
      <c r="BJC80" s="481"/>
      <c r="BJD80" s="481"/>
      <c r="BJE80" s="481"/>
      <c r="BJF80" s="481"/>
      <c r="BJG80" s="481"/>
      <c r="BJH80" s="481"/>
      <c r="BJI80" s="481"/>
      <c r="BJJ80" s="481"/>
      <c r="BJK80" s="481"/>
      <c r="BJL80" s="481"/>
      <c r="BJM80" s="481"/>
      <c r="BJN80" s="481"/>
      <c r="BJO80" s="481"/>
      <c r="BJP80" s="481"/>
      <c r="BJQ80" s="481"/>
      <c r="BJR80" s="481"/>
      <c r="BJS80" s="481"/>
      <c r="BJT80" s="481"/>
      <c r="BJU80" s="481"/>
      <c r="BJV80" s="481"/>
      <c r="BJW80" s="481"/>
      <c r="BJX80" s="481"/>
      <c r="BJY80" s="481"/>
      <c r="BJZ80" s="481"/>
      <c r="BKA80" s="481"/>
      <c r="BKB80" s="481"/>
      <c r="BKC80" s="481"/>
      <c r="BKD80" s="481"/>
      <c r="BKE80" s="481"/>
      <c r="BKF80" s="481"/>
      <c r="BKG80" s="481"/>
      <c r="BKH80" s="481"/>
      <c r="BKI80" s="481"/>
      <c r="BKJ80" s="481"/>
      <c r="BKK80" s="481"/>
      <c r="BKL80" s="481"/>
      <c r="BKM80" s="481"/>
      <c r="BKN80" s="481"/>
      <c r="BKO80" s="481"/>
      <c r="BKP80" s="481"/>
      <c r="BKQ80" s="481"/>
      <c r="BKR80" s="481"/>
      <c r="BKS80" s="481"/>
      <c r="BKT80" s="481"/>
      <c r="BKU80" s="481"/>
      <c r="BKV80" s="481"/>
      <c r="BKW80" s="481"/>
      <c r="BKX80" s="481"/>
      <c r="BKY80" s="481"/>
      <c r="BKZ80" s="481"/>
      <c r="BLA80" s="481"/>
      <c r="BLB80" s="481"/>
      <c r="BLC80" s="481"/>
      <c r="BLD80" s="481"/>
      <c r="BLE80" s="481"/>
      <c r="BLF80" s="481"/>
      <c r="BLG80" s="481"/>
      <c r="BLH80" s="481"/>
      <c r="BLI80" s="481"/>
      <c r="BLJ80" s="481"/>
      <c r="BLK80" s="481"/>
      <c r="BLL80" s="481"/>
      <c r="BLM80" s="481"/>
      <c r="BLN80" s="481"/>
      <c r="BLO80" s="481"/>
      <c r="BLP80" s="481"/>
      <c r="BLQ80" s="481"/>
      <c r="BLR80" s="481"/>
      <c r="BLS80" s="481"/>
      <c r="BLT80" s="481"/>
      <c r="BLU80" s="481"/>
      <c r="BLV80" s="481"/>
      <c r="BLW80" s="481"/>
      <c r="BLX80" s="481"/>
      <c r="BLY80" s="481"/>
      <c r="BLZ80" s="481"/>
      <c r="BMA80" s="481"/>
      <c r="BMB80" s="481"/>
      <c r="BMC80" s="481"/>
      <c r="BMD80" s="481"/>
      <c r="BME80" s="481"/>
      <c r="BMF80" s="481"/>
      <c r="BMG80" s="481"/>
      <c r="BMH80" s="481"/>
      <c r="BMI80" s="481"/>
      <c r="BMJ80" s="481"/>
      <c r="BMK80" s="481"/>
      <c r="BML80" s="481"/>
      <c r="BMM80" s="481"/>
      <c r="BMN80" s="481"/>
      <c r="BMO80" s="481"/>
      <c r="BMP80" s="481"/>
      <c r="BMQ80" s="481"/>
      <c r="BMR80" s="481"/>
      <c r="BMS80" s="481"/>
      <c r="BMT80" s="481"/>
      <c r="BMU80" s="481"/>
      <c r="BMV80" s="481"/>
      <c r="BMW80" s="481"/>
      <c r="BMX80" s="481"/>
      <c r="BMY80" s="481"/>
      <c r="BMZ80" s="481"/>
      <c r="BNA80" s="481"/>
      <c r="BNB80" s="481"/>
      <c r="BNC80" s="481"/>
      <c r="BND80" s="481"/>
      <c r="BNE80" s="481"/>
      <c r="BNF80" s="481"/>
      <c r="BNG80" s="481"/>
      <c r="BNH80" s="481"/>
      <c r="BNI80" s="481"/>
      <c r="BNJ80" s="481"/>
      <c r="BNK80" s="481"/>
      <c r="BNL80" s="481"/>
      <c r="BNM80" s="481"/>
      <c r="BNN80" s="481"/>
      <c r="BNO80" s="481"/>
      <c r="BNP80" s="481"/>
      <c r="BNQ80" s="481"/>
      <c r="BNR80" s="481"/>
      <c r="BNS80" s="481"/>
      <c r="BNT80" s="481"/>
      <c r="BNU80" s="481"/>
      <c r="BNV80" s="481"/>
      <c r="BNW80" s="481"/>
      <c r="BNX80" s="481"/>
      <c r="BNY80" s="481"/>
      <c r="BNZ80" s="481"/>
      <c r="BOA80" s="481"/>
      <c r="BOB80" s="481"/>
      <c r="BOC80" s="481"/>
      <c r="BOD80" s="481"/>
      <c r="BOE80" s="481"/>
      <c r="BOF80" s="481"/>
      <c r="BOG80" s="481"/>
      <c r="BOH80" s="481"/>
      <c r="BOI80" s="481"/>
      <c r="BOJ80" s="481"/>
      <c r="BOK80" s="481"/>
      <c r="BOL80" s="481"/>
      <c r="BOM80" s="481"/>
      <c r="BON80" s="481"/>
      <c r="BOO80" s="481"/>
      <c r="BOP80" s="481"/>
      <c r="BOQ80" s="481"/>
      <c r="BOR80" s="481"/>
      <c r="BOS80" s="481"/>
      <c r="BOT80" s="481"/>
      <c r="BOU80" s="481"/>
      <c r="BOV80" s="481"/>
      <c r="BOW80" s="481"/>
      <c r="BOX80" s="481"/>
      <c r="BOY80" s="481"/>
      <c r="BOZ80" s="481"/>
      <c r="BPA80" s="481"/>
      <c r="BPB80" s="481"/>
      <c r="BPC80" s="481"/>
      <c r="BPD80" s="481"/>
      <c r="BPE80" s="481"/>
      <c r="BPF80" s="481"/>
      <c r="BPG80" s="481"/>
      <c r="BPH80" s="481"/>
      <c r="BPI80" s="481"/>
      <c r="BPJ80" s="481"/>
      <c r="BPK80" s="481"/>
      <c r="BPL80" s="481"/>
      <c r="BPM80" s="481"/>
      <c r="BPN80" s="481"/>
      <c r="BPO80" s="481"/>
      <c r="BPP80" s="481"/>
      <c r="BPQ80" s="481"/>
      <c r="BPR80" s="481"/>
      <c r="BPS80" s="481"/>
      <c r="BPT80" s="481"/>
      <c r="BPU80" s="481"/>
      <c r="BPV80" s="481"/>
      <c r="BPW80" s="481"/>
      <c r="BPX80" s="481"/>
      <c r="BPY80" s="481"/>
      <c r="BPZ80" s="481"/>
      <c r="BQA80" s="481"/>
      <c r="BQB80" s="481"/>
      <c r="BQC80" s="481"/>
      <c r="BQD80" s="481"/>
      <c r="BQE80" s="481"/>
      <c r="BQF80" s="481"/>
      <c r="BQG80" s="481"/>
      <c r="BQH80" s="481"/>
      <c r="BQI80" s="481"/>
      <c r="BQJ80" s="481"/>
      <c r="BQK80" s="481"/>
      <c r="BQL80" s="481"/>
      <c r="BQM80" s="481"/>
      <c r="BQN80" s="481"/>
      <c r="BQO80" s="481"/>
      <c r="BQP80" s="481"/>
      <c r="BQQ80" s="481"/>
      <c r="BQR80" s="481"/>
      <c r="BQS80" s="481"/>
      <c r="BQT80" s="481"/>
      <c r="BQU80" s="481"/>
      <c r="BQV80" s="481"/>
      <c r="BQW80" s="481"/>
      <c r="BQX80" s="481"/>
      <c r="BQY80" s="481"/>
      <c r="BQZ80" s="481"/>
      <c r="BRA80" s="481"/>
      <c r="BRB80" s="481"/>
      <c r="BRC80" s="481"/>
      <c r="BRD80" s="481"/>
      <c r="BRE80" s="481"/>
      <c r="BRF80" s="481"/>
      <c r="BRG80" s="481"/>
      <c r="BRH80" s="481"/>
      <c r="BRI80" s="481"/>
      <c r="BRJ80" s="481"/>
      <c r="BRK80" s="481"/>
      <c r="BRL80" s="481"/>
      <c r="BRM80" s="481"/>
      <c r="BRN80" s="481"/>
      <c r="BRO80" s="481"/>
      <c r="BRP80" s="481"/>
      <c r="BRQ80" s="481"/>
      <c r="BRR80" s="481"/>
      <c r="BRS80" s="481"/>
      <c r="BRT80" s="481"/>
      <c r="BRU80" s="481"/>
      <c r="BRV80" s="481"/>
      <c r="BRW80" s="481"/>
      <c r="BRX80" s="481"/>
      <c r="BRY80" s="481"/>
      <c r="BRZ80" s="481"/>
      <c r="BSA80" s="481"/>
      <c r="BSB80" s="481"/>
      <c r="BSC80" s="481"/>
      <c r="BSD80" s="481"/>
      <c r="BSE80" s="481"/>
      <c r="BSF80" s="481"/>
      <c r="BSG80" s="481"/>
      <c r="BSH80" s="481"/>
      <c r="BSI80" s="481"/>
      <c r="BSJ80" s="481"/>
      <c r="BSK80" s="481"/>
      <c r="BSL80" s="481"/>
      <c r="BSM80" s="481"/>
      <c r="BSN80" s="481"/>
      <c r="BSO80" s="481"/>
      <c r="BSP80" s="481"/>
      <c r="BSQ80" s="481"/>
      <c r="BSR80" s="481"/>
      <c r="BSS80" s="481"/>
      <c r="BST80" s="481"/>
      <c r="BSU80" s="481"/>
      <c r="BSV80" s="481"/>
      <c r="BSW80" s="481"/>
      <c r="BSX80" s="481"/>
      <c r="BSY80" s="481"/>
      <c r="BSZ80" s="481"/>
      <c r="BTA80" s="481"/>
      <c r="BTB80" s="481"/>
      <c r="BTC80" s="481"/>
      <c r="BTD80" s="481"/>
      <c r="BTE80" s="481"/>
      <c r="BTF80" s="481"/>
      <c r="BTG80" s="481"/>
      <c r="BTH80" s="481"/>
      <c r="BTI80" s="481"/>
      <c r="BTJ80" s="481"/>
      <c r="BTK80" s="481"/>
      <c r="BTL80" s="481"/>
      <c r="BTM80" s="481"/>
      <c r="BTN80" s="481"/>
      <c r="BTO80" s="481"/>
      <c r="BTP80" s="481"/>
      <c r="BTQ80" s="481"/>
      <c r="BTR80" s="481"/>
      <c r="BTS80" s="481"/>
      <c r="BTT80" s="481"/>
      <c r="BTU80" s="481"/>
      <c r="BTV80" s="481"/>
      <c r="BTW80" s="481"/>
      <c r="BTX80" s="481"/>
      <c r="BTY80" s="481"/>
      <c r="BTZ80" s="481"/>
      <c r="BUA80" s="481"/>
      <c r="BUB80" s="481"/>
      <c r="BUC80" s="481"/>
      <c r="BUD80" s="481"/>
      <c r="BUE80" s="481"/>
      <c r="BUF80" s="481"/>
      <c r="BUG80" s="481"/>
      <c r="BUH80" s="481"/>
      <c r="BUI80" s="481"/>
      <c r="BUJ80" s="481"/>
      <c r="BUK80" s="481"/>
      <c r="BUL80" s="481"/>
      <c r="BUM80" s="481"/>
      <c r="BUN80" s="481"/>
      <c r="BUO80" s="481"/>
      <c r="BUP80" s="481"/>
      <c r="BUQ80" s="481"/>
      <c r="BUR80" s="481"/>
      <c r="BUS80" s="481"/>
      <c r="BUT80" s="481"/>
      <c r="BUU80" s="481"/>
      <c r="BUV80" s="481"/>
      <c r="BUW80" s="481"/>
      <c r="BUX80" s="481"/>
      <c r="BUY80" s="481"/>
      <c r="BUZ80" s="481"/>
      <c r="BVA80" s="481"/>
      <c r="BVB80" s="481"/>
      <c r="BVC80" s="481"/>
      <c r="BVD80" s="481"/>
      <c r="BVE80" s="481"/>
      <c r="BVF80" s="481"/>
      <c r="BVG80" s="481"/>
      <c r="BVH80" s="481"/>
      <c r="BVI80" s="481"/>
      <c r="BVJ80" s="481"/>
      <c r="BVK80" s="481"/>
      <c r="BVL80" s="481"/>
      <c r="BVM80" s="481"/>
      <c r="BVN80" s="481"/>
      <c r="BVO80" s="481"/>
      <c r="BVP80" s="481"/>
      <c r="BVQ80" s="481"/>
      <c r="BVR80" s="481"/>
      <c r="BVS80" s="481"/>
      <c r="BVT80" s="481"/>
      <c r="BVU80" s="481"/>
      <c r="BVV80" s="481"/>
      <c r="BVW80" s="481"/>
      <c r="BVX80" s="481"/>
      <c r="BVY80" s="481"/>
      <c r="BVZ80" s="481"/>
      <c r="BWA80" s="481"/>
      <c r="BWB80" s="481"/>
      <c r="BWC80" s="481"/>
      <c r="BWD80" s="481"/>
      <c r="BWE80" s="481"/>
      <c r="BWF80" s="481"/>
      <c r="BWG80" s="481"/>
      <c r="BWH80" s="481"/>
      <c r="BWI80" s="481"/>
      <c r="BWJ80" s="481"/>
      <c r="BWK80" s="481"/>
      <c r="BWL80" s="481"/>
      <c r="BWM80" s="481"/>
      <c r="BWN80" s="481"/>
      <c r="BWO80" s="481"/>
      <c r="BWP80" s="481"/>
      <c r="BWQ80" s="481"/>
      <c r="BWR80" s="481"/>
      <c r="BWS80" s="481"/>
      <c r="BWT80" s="481"/>
      <c r="BWU80" s="481"/>
      <c r="BWV80" s="481"/>
      <c r="BWW80" s="481"/>
      <c r="BWX80" s="481"/>
      <c r="BWY80" s="481"/>
      <c r="BWZ80" s="481"/>
      <c r="BXA80" s="481"/>
      <c r="BXB80" s="481"/>
      <c r="BXC80" s="481"/>
      <c r="BXD80" s="481"/>
      <c r="BXE80" s="481"/>
      <c r="BXF80" s="481"/>
      <c r="BXG80" s="481"/>
      <c r="BXH80" s="481"/>
      <c r="BXI80" s="481"/>
      <c r="BXJ80" s="481"/>
      <c r="BXK80" s="481"/>
      <c r="BXL80" s="481"/>
      <c r="BXM80" s="481"/>
      <c r="BXN80" s="481"/>
      <c r="BXO80" s="481"/>
      <c r="BXP80" s="481"/>
      <c r="BXQ80" s="481"/>
      <c r="BXR80" s="481"/>
      <c r="BXS80" s="481"/>
      <c r="BXT80" s="481"/>
      <c r="BXU80" s="481"/>
      <c r="BXV80" s="481"/>
      <c r="BXW80" s="481"/>
      <c r="BXX80" s="481"/>
      <c r="BXY80" s="481"/>
      <c r="BXZ80" s="481"/>
      <c r="BYA80" s="481"/>
      <c r="BYB80" s="481"/>
      <c r="BYC80" s="481"/>
      <c r="BYD80" s="481"/>
      <c r="BYE80" s="481"/>
      <c r="BYF80" s="481"/>
      <c r="BYG80" s="481"/>
      <c r="BYH80" s="481"/>
      <c r="BYI80" s="481"/>
      <c r="BYJ80" s="481"/>
      <c r="BYK80" s="481"/>
      <c r="BYL80" s="481"/>
      <c r="BYM80" s="481"/>
      <c r="BYN80" s="481"/>
      <c r="BYO80" s="481"/>
      <c r="BYP80" s="481"/>
      <c r="BYQ80" s="481"/>
      <c r="BYR80" s="481"/>
      <c r="BYS80" s="481"/>
      <c r="BYT80" s="481"/>
      <c r="BYU80" s="481"/>
      <c r="BYV80" s="481"/>
      <c r="BYW80" s="481"/>
      <c r="BYX80" s="481"/>
      <c r="BYY80" s="481"/>
      <c r="BYZ80" s="481"/>
      <c r="BZA80" s="481"/>
      <c r="BZB80" s="481"/>
      <c r="BZC80" s="481"/>
      <c r="BZD80" s="481"/>
      <c r="BZE80" s="481"/>
      <c r="BZF80" s="481"/>
      <c r="BZG80" s="481"/>
      <c r="BZH80" s="481"/>
      <c r="BZI80" s="481"/>
      <c r="BZJ80" s="481"/>
      <c r="BZK80" s="481"/>
      <c r="BZL80" s="481"/>
      <c r="BZM80" s="481"/>
      <c r="BZN80" s="481"/>
      <c r="BZO80" s="481"/>
      <c r="BZP80" s="481"/>
      <c r="BZQ80" s="481"/>
      <c r="BZR80" s="481"/>
      <c r="BZS80" s="481"/>
      <c r="BZT80" s="481"/>
      <c r="BZU80" s="481"/>
      <c r="BZV80" s="481"/>
      <c r="BZW80" s="481"/>
      <c r="BZX80" s="481"/>
      <c r="BZY80" s="481"/>
      <c r="BZZ80" s="481"/>
      <c r="CAA80" s="481"/>
      <c r="CAB80" s="481"/>
      <c r="CAC80" s="481"/>
      <c r="CAD80" s="481"/>
      <c r="CAE80" s="481"/>
      <c r="CAF80" s="481"/>
      <c r="CAG80" s="481"/>
      <c r="CAH80" s="481"/>
      <c r="CAI80" s="481"/>
      <c r="CAJ80" s="481"/>
      <c r="CAK80" s="481"/>
      <c r="CAL80" s="481"/>
      <c r="CAM80" s="481"/>
      <c r="CAN80" s="481"/>
      <c r="CAO80" s="481"/>
      <c r="CAP80" s="481"/>
      <c r="CAQ80" s="481"/>
      <c r="CAR80" s="481"/>
      <c r="CAS80" s="481"/>
      <c r="CAT80" s="481"/>
      <c r="CAU80" s="481"/>
      <c r="CAV80" s="481"/>
      <c r="CAW80" s="481"/>
      <c r="CAX80" s="481"/>
      <c r="CAY80" s="481"/>
      <c r="CAZ80" s="481"/>
      <c r="CBA80" s="481"/>
      <c r="CBB80" s="481"/>
      <c r="CBC80" s="481"/>
      <c r="CBD80" s="481"/>
      <c r="CBE80" s="481"/>
      <c r="CBF80" s="481"/>
      <c r="CBG80" s="481"/>
      <c r="CBH80" s="481"/>
      <c r="CBI80" s="481"/>
      <c r="CBJ80" s="481"/>
      <c r="CBK80" s="481"/>
      <c r="CBL80" s="481"/>
      <c r="CBM80" s="481"/>
      <c r="CBN80" s="481"/>
      <c r="CBO80" s="481"/>
      <c r="CBP80" s="481"/>
      <c r="CBQ80" s="481"/>
      <c r="CBR80" s="481"/>
      <c r="CBS80" s="481"/>
      <c r="CBT80" s="481"/>
      <c r="CBU80" s="481"/>
      <c r="CBV80" s="481"/>
      <c r="CBW80" s="481"/>
      <c r="CBX80" s="481"/>
      <c r="CBY80" s="481"/>
      <c r="CBZ80" s="481"/>
      <c r="CCA80" s="481"/>
      <c r="CCB80" s="481"/>
      <c r="CCC80" s="481"/>
      <c r="CCD80" s="481"/>
      <c r="CCE80" s="481"/>
      <c r="CCF80" s="481"/>
      <c r="CCG80" s="481"/>
      <c r="CCH80" s="481"/>
      <c r="CCI80" s="481"/>
      <c r="CCJ80" s="481"/>
      <c r="CCK80" s="481"/>
      <c r="CCL80" s="481"/>
      <c r="CCM80" s="481"/>
      <c r="CCN80" s="481"/>
      <c r="CCO80" s="481"/>
      <c r="CCP80" s="481"/>
      <c r="CCQ80" s="481"/>
      <c r="CCR80" s="481"/>
      <c r="CCS80" s="481"/>
      <c r="CCT80" s="481"/>
      <c r="CCU80" s="481"/>
      <c r="CCV80" s="481"/>
      <c r="CCW80" s="481"/>
      <c r="CCX80" s="481"/>
      <c r="CCY80" s="481"/>
      <c r="CCZ80" s="481"/>
      <c r="CDA80" s="481"/>
      <c r="CDB80" s="481"/>
      <c r="CDC80" s="481"/>
      <c r="CDD80" s="481"/>
      <c r="CDE80" s="481"/>
      <c r="CDF80" s="481"/>
      <c r="CDG80" s="481"/>
      <c r="CDH80" s="481"/>
      <c r="CDI80" s="481"/>
      <c r="CDJ80" s="481"/>
      <c r="CDK80" s="481"/>
      <c r="CDL80" s="481"/>
      <c r="CDM80" s="481"/>
      <c r="CDN80" s="481"/>
      <c r="CDO80" s="481"/>
      <c r="CDP80" s="481"/>
      <c r="CDQ80" s="481"/>
      <c r="CDR80" s="481"/>
      <c r="CDS80" s="481"/>
      <c r="CDT80" s="481"/>
      <c r="CDU80" s="481"/>
      <c r="CDV80" s="481"/>
      <c r="CDW80" s="481"/>
      <c r="CDX80" s="481"/>
      <c r="CDY80" s="481"/>
      <c r="CDZ80" s="481"/>
      <c r="CEA80" s="481"/>
      <c r="CEB80" s="481"/>
      <c r="CEC80" s="481"/>
      <c r="CED80" s="481"/>
      <c r="CEE80" s="481"/>
      <c r="CEF80" s="481"/>
      <c r="CEG80" s="481"/>
      <c r="CEH80" s="481"/>
      <c r="CEI80" s="481"/>
      <c r="CEJ80" s="481"/>
      <c r="CEK80" s="481"/>
      <c r="CEL80" s="481"/>
      <c r="CEM80" s="481"/>
      <c r="CEN80" s="481"/>
      <c r="CEO80" s="481"/>
      <c r="CEP80" s="481"/>
      <c r="CEQ80" s="481"/>
      <c r="CER80" s="481"/>
      <c r="CES80" s="481"/>
      <c r="CET80" s="481"/>
      <c r="CEU80" s="481"/>
      <c r="CEV80" s="481"/>
      <c r="CEW80" s="481"/>
      <c r="CEX80" s="481"/>
      <c r="CEY80" s="481"/>
      <c r="CEZ80" s="481"/>
      <c r="CFA80" s="481"/>
      <c r="CFB80" s="481"/>
      <c r="CFC80" s="481"/>
      <c r="CFD80" s="481"/>
      <c r="CFE80" s="481"/>
      <c r="CFF80" s="481"/>
      <c r="CFG80" s="481"/>
      <c r="CFH80" s="481"/>
      <c r="CFI80" s="481"/>
      <c r="CFJ80" s="481"/>
      <c r="CFK80" s="481"/>
      <c r="CFL80" s="481"/>
      <c r="CFM80" s="481"/>
      <c r="CFN80" s="481"/>
      <c r="CFO80" s="481"/>
      <c r="CFP80" s="481"/>
      <c r="CFQ80" s="481"/>
      <c r="CFR80" s="481"/>
      <c r="CFS80" s="481"/>
      <c r="CFT80" s="481"/>
      <c r="CFU80" s="481"/>
      <c r="CFV80" s="481"/>
      <c r="CFW80" s="481"/>
      <c r="CFX80" s="481"/>
      <c r="CFY80" s="481"/>
      <c r="CFZ80" s="481"/>
      <c r="CGA80" s="481"/>
      <c r="CGB80" s="481"/>
      <c r="CGC80" s="481"/>
      <c r="CGD80" s="481"/>
      <c r="CGE80" s="481"/>
      <c r="CGF80" s="481"/>
      <c r="CGG80" s="481"/>
      <c r="CGH80" s="481"/>
      <c r="CGI80" s="481"/>
      <c r="CGJ80" s="481"/>
      <c r="CGK80" s="481"/>
      <c r="CGL80" s="481"/>
      <c r="CGM80" s="481"/>
      <c r="CGN80" s="481"/>
      <c r="CGO80" s="481"/>
      <c r="CGP80" s="481"/>
      <c r="CGQ80" s="481"/>
      <c r="CGR80" s="481"/>
      <c r="CGS80" s="481"/>
      <c r="CGT80" s="481"/>
      <c r="CGU80" s="481"/>
      <c r="CGV80" s="481"/>
      <c r="CGW80" s="481"/>
      <c r="CGX80" s="481"/>
      <c r="CGY80" s="481"/>
      <c r="CGZ80" s="481"/>
      <c r="CHA80" s="481"/>
      <c r="CHB80" s="481"/>
      <c r="CHC80" s="481"/>
      <c r="CHD80" s="481"/>
      <c r="CHE80" s="481"/>
      <c r="CHF80" s="481"/>
      <c r="CHG80" s="481"/>
      <c r="CHH80" s="481"/>
      <c r="CHI80" s="481"/>
      <c r="CHJ80" s="481"/>
      <c r="CHK80" s="481"/>
      <c r="CHL80" s="481"/>
      <c r="CHM80" s="481"/>
      <c r="CHN80" s="481"/>
      <c r="CHO80" s="481"/>
      <c r="CHP80" s="481"/>
      <c r="CHQ80" s="481"/>
      <c r="CHR80" s="481"/>
      <c r="CHS80" s="481"/>
      <c r="CHT80" s="481"/>
      <c r="CHU80" s="481"/>
      <c r="CHV80" s="481"/>
      <c r="CHW80" s="481"/>
      <c r="CHX80" s="481"/>
      <c r="CHY80" s="481"/>
      <c r="CHZ80" s="481"/>
      <c r="CIA80" s="481"/>
      <c r="CIB80" s="481"/>
      <c r="CIC80" s="481"/>
      <c r="CID80" s="481"/>
      <c r="CIE80" s="481"/>
      <c r="CIF80" s="481"/>
      <c r="CIG80" s="481"/>
      <c r="CIH80" s="481"/>
      <c r="CII80" s="481"/>
      <c r="CIJ80" s="481"/>
      <c r="CIK80" s="481"/>
      <c r="CIL80" s="481"/>
      <c r="CIM80" s="481"/>
      <c r="CIN80" s="481"/>
      <c r="CIO80" s="481"/>
      <c r="CIP80" s="481"/>
      <c r="CIQ80" s="481"/>
      <c r="CIR80" s="481"/>
      <c r="CIS80" s="481"/>
      <c r="CIT80" s="481"/>
      <c r="CIU80" s="481"/>
      <c r="CIV80" s="481"/>
      <c r="CIW80" s="481"/>
      <c r="CIX80" s="481"/>
      <c r="CIY80" s="481"/>
      <c r="CIZ80" s="481"/>
      <c r="CJA80" s="481"/>
      <c r="CJB80" s="481"/>
      <c r="CJC80" s="481"/>
      <c r="CJD80" s="481"/>
      <c r="CJE80" s="481"/>
      <c r="CJF80" s="481"/>
      <c r="CJG80" s="481"/>
      <c r="CJH80" s="481"/>
      <c r="CJI80" s="481"/>
      <c r="CJJ80" s="481"/>
      <c r="CJK80" s="481"/>
      <c r="CJL80" s="481"/>
      <c r="CJM80" s="481"/>
      <c r="CJN80" s="481"/>
      <c r="CJO80" s="481"/>
      <c r="CJP80" s="481"/>
      <c r="CJQ80" s="481"/>
      <c r="CJR80" s="481"/>
      <c r="CJS80" s="481"/>
      <c r="CJT80" s="481"/>
      <c r="CJU80" s="481"/>
      <c r="CJV80" s="481"/>
      <c r="CJW80" s="481"/>
      <c r="CJX80" s="481"/>
      <c r="CJY80" s="481"/>
      <c r="CJZ80" s="481"/>
      <c r="CKA80" s="481"/>
      <c r="CKB80" s="481"/>
      <c r="CKC80" s="481"/>
      <c r="CKD80" s="481"/>
      <c r="CKE80" s="481"/>
      <c r="CKF80" s="481"/>
      <c r="CKG80" s="481"/>
      <c r="CKH80" s="481"/>
      <c r="CKI80" s="481"/>
      <c r="CKJ80" s="481"/>
      <c r="CKK80" s="481"/>
      <c r="CKL80" s="481"/>
      <c r="CKM80" s="481"/>
      <c r="CKN80" s="481"/>
      <c r="CKO80" s="481"/>
      <c r="CKP80" s="481"/>
      <c r="CKQ80" s="481"/>
      <c r="CKR80" s="481"/>
      <c r="CKS80" s="481"/>
      <c r="CKT80" s="481"/>
      <c r="CKU80" s="481"/>
      <c r="CKV80" s="481"/>
      <c r="CKW80" s="481"/>
      <c r="CKX80" s="481"/>
      <c r="CKY80" s="481"/>
      <c r="CKZ80" s="481"/>
      <c r="CLA80" s="481"/>
      <c r="CLB80" s="481"/>
      <c r="CLC80" s="481"/>
      <c r="CLD80" s="481"/>
      <c r="CLE80" s="481"/>
      <c r="CLF80" s="481"/>
      <c r="CLG80" s="481"/>
      <c r="CLH80" s="481"/>
      <c r="CLI80" s="481"/>
      <c r="CLJ80" s="481"/>
      <c r="CLK80" s="481"/>
      <c r="CLL80" s="481"/>
      <c r="CLM80" s="481"/>
      <c r="CLN80" s="481"/>
      <c r="CLO80" s="481"/>
      <c r="CLP80" s="481"/>
      <c r="CLQ80" s="481"/>
      <c r="CLR80" s="481"/>
      <c r="CLS80" s="481"/>
      <c r="CLT80" s="481"/>
      <c r="CLU80" s="481"/>
      <c r="CLV80" s="481"/>
      <c r="CLW80" s="481"/>
      <c r="CLX80" s="481"/>
      <c r="CLY80" s="481"/>
      <c r="CLZ80" s="481"/>
      <c r="CMA80" s="481"/>
      <c r="CMB80" s="481"/>
      <c r="CMC80" s="481"/>
      <c r="CMD80" s="481"/>
      <c r="CME80" s="481"/>
      <c r="CMF80" s="481"/>
      <c r="CMG80" s="481"/>
      <c r="CMH80" s="481"/>
      <c r="CMI80" s="481"/>
      <c r="CMJ80" s="481"/>
      <c r="CMK80" s="481"/>
      <c r="CML80" s="481"/>
      <c r="CMM80" s="481"/>
      <c r="CMN80" s="481"/>
      <c r="CMO80" s="481"/>
      <c r="CMP80" s="481"/>
      <c r="CMQ80" s="481"/>
      <c r="CMR80" s="481"/>
      <c r="CMS80" s="481"/>
      <c r="CMT80" s="481"/>
      <c r="CMU80" s="481"/>
      <c r="CMV80" s="481"/>
      <c r="CMW80" s="481"/>
      <c r="CMX80" s="481"/>
      <c r="CMY80" s="481"/>
      <c r="CMZ80" s="481"/>
      <c r="CNA80" s="481"/>
      <c r="CNB80" s="481"/>
      <c r="CNC80" s="481"/>
      <c r="CND80" s="481"/>
      <c r="CNE80" s="481"/>
      <c r="CNF80" s="481"/>
      <c r="CNG80" s="481"/>
      <c r="CNH80" s="481"/>
      <c r="CNI80" s="481"/>
      <c r="CNJ80" s="481"/>
      <c r="CNK80" s="481"/>
      <c r="CNL80" s="481"/>
      <c r="CNM80" s="481"/>
      <c r="CNN80" s="481"/>
      <c r="CNO80" s="481"/>
      <c r="CNP80" s="481"/>
      <c r="CNQ80" s="481"/>
      <c r="CNR80" s="481"/>
      <c r="CNS80" s="481"/>
      <c r="CNT80" s="481"/>
      <c r="CNU80" s="481"/>
      <c r="CNV80" s="481"/>
      <c r="CNW80" s="481"/>
      <c r="CNX80" s="481"/>
      <c r="CNY80" s="481"/>
      <c r="CNZ80" s="481"/>
      <c r="COA80" s="481"/>
      <c r="COB80" s="481"/>
      <c r="COC80" s="481"/>
      <c r="COD80" s="481"/>
      <c r="COE80" s="481"/>
      <c r="COF80" s="481"/>
      <c r="COG80" s="481"/>
      <c r="COH80" s="481"/>
      <c r="COI80" s="481"/>
      <c r="COJ80" s="481"/>
      <c r="COK80" s="481"/>
      <c r="COL80" s="481"/>
      <c r="COM80" s="481"/>
      <c r="CON80" s="481"/>
      <c r="COO80" s="481"/>
      <c r="COP80" s="481"/>
      <c r="COQ80" s="481"/>
      <c r="COR80" s="481"/>
      <c r="COS80" s="481"/>
      <c r="COT80" s="481"/>
      <c r="COU80" s="481"/>
      <c r="COV80" s="481"/>
      <c r="COW80" s="481"/>
      <c r="COX80" s="481"/>
      <c r="COY80" s="481"/>
      <c r="COZ80" s="481"/>
      <c r="CPA80" s="481"/>
      <c r="CPB80" s="481"/>
      <c r="CPC80" s="481"/>
      <c r="CPD80" s="481"/>
      <c r="CPE80" s="481"/>
      <c r="CPF80" s="481"/>
      <c r="CPG80" s="481"/>
      <c r="CPH80" s="481"/>
      <c r="CPI80" s="481"/>
      <c r="CPJ80" s="481"/>
      <c r="CPK80" s="481"/>
      <c r="CPL80" s="481"/>
      <c r="CPM80" s="481"/>
      <c r="CPN80" s="481"/>
      <c r="CPO80" s="481"/>
      <c r="CPP80" s="481"/>
      <c r="CPQ80" s="481"/>
      <c r="CPR80" s="481"/>
      <c r="CPS80" s="481"/>
      <c r="CPT80" s="481"/>
      <c r="CPU80" s="481"/>
      <c r="CPV80" s="481"/>
      <c r="CPW80" s="481"/>
      <c r="CPX80" s="481"/>
      <c r="CPY80" s="481"/>
      <c r="CPZ80" s="481"/>
      <c r="CQA80" s="481"/>
      <c r="CQB80" s="481"/>
      <c r="CQC80" s="481"/>
      <c r="CQD80" s="481"/>
      <c r="CQE80" s="481"/>
      <c r="CQF80" s="481"/>
      <c r="CQG80" s="481"/>
      <c r="CQH80" s="481"/>
      <c r="CQI80" s="481"/>
      <c r="CQJ80" s="481"/>
      <c r="CQK80" s="481"/>
      <c r="CQL80" s="481"/>
      <c r="CQM80" s="481"/>
      <c r="CQN80" s="481"/>
      <c r="CQO80" s="481"/>
      <c r="CQP80" s="481"/>
      <c r="CQQ80" s="481"/>
      <c r="CQR80" s="481"/>
      <c r="CQS80" s="481"/>
      <c r="CQT80" s="481"/>
      <c r="CQU80" s="481"/>
      <c r="CQV80" s="481"/>
      <c r="CQW80" s="481"/>
      <c r="CQX80" s="481"/>
      <c r="CQY80" s="481"/>
      <c r="CQZ80" s="481"/>
      <c r="CRA80" s="481"/>
      <c r="CRB80" s="481"/>
      <c r="CRC80" s="481"/>
      <c r="CRD80" s="481"/>
      <c r="CRE80" s="481"/>
      <c r="CRF80" s="481"/>
      <c r="CRG80" s="481"/>
      <c r="CRH80" s="481"/>
      <c r="CRI80" s="481"/>
      <c r="CRJ80" s="481"/>
      <c r="CRK80" s="481"/>
      <c r="CRL80" s="481"/>
      <c r="CRM80" s="481"/>
      <c r="CRN80" s="481"/>
      <c r="CRO80" s="481"/>
      <c r="CRP80" s="481"/>
      <c r="CRQ80" s="481"/>
      <c r="CRR80" s="481"/>
      <c r="CRS80" s="481"/>
      <c r="CRT80" s="481"/>
      <c r="CRU80" s="481"/>
      <c r="CRV80" s="481"/>
      <c r="CRW80" s="481"/>
      <c r="CRX80" s="481"/>
      <c r="CRY80" s="481"/>
      <c r="CRZ80" s="481"/>
      <c r="CSA80" s="481"/>
      <c r="CSB80" s="481"/>
      <c r="CSC80" s="481"/>
      <c r="CSD80" s="481"/>
      <c r="CSE80" s="481"/>
      <c r="CSF80" s="481"/>
      <c r="CSG80" s="481"/>
      <c r="CSH80" s="481"/>
      <c r="CSI80" s="481"/>
      <c r="CSJ80" s="481"/>
      <c r="CSK80" s="481"/>
      <c r="CSL80" s="481"/>
      <c r="CSM80" s="481"/>
      <c r="CSN80" s="481"/>
      <c r="CSO80" s="481"/>
      <c r="CSP80" s="481"/>
      <c r="CSQ80" s="481"/>
      <c r="CSR80" s="481"/>
      <c r="CSS80" s="481"/>
      <c r="CST80" s="481"/>
      <c r="CSU80" s="481"/>
      <c r="CSV80" s="481"/>
      <c r="CSW80" s="481"/>
      <c r="CSX80" s="481"/>
      <c r="CSY80" s="481"/>
      <c r="CSZ80" s="481"/>
      <c r="CTA80" s="481"/>
      <c r="CTB80" s="481"/>
      <c r="CTC80" s="481"/>
      <c r="CTD80" s="481"/>
      <c r="CTE80" s="481"/>
      <c r="CTF80" s="481"/>
      <c r="CTG80" s="481"/>
      <c r="CTH80" s="481"/>
      <c r="CTI80" s="481"/>
      <c r="CTJ80" s="481"/>
      <c r="CTK80" s="481"/>
      <c r="CTL80" s="481"/>
      <c r="CTM80" s="481"/>
      <c r="CTN80" s="481"/>
      <c r="CTO80" s="481"/>
      <c r="CTP80" s="481"/>
      <c r="CTQ80" s="481"/>
      <c r="CTR80" s="481"/>
      <c r="CTS80" s="481"/>
      <c r="CTT80" s="481"/>
      <c r="CTU80" s="481"/>
      <c r="CTV80" s="481"/>
      <c r="CTW80" s="481"/>
      <c r="CTX80" s="481"/>
      <c r="CTY80" s="481"/>
      <c r="CTZ80" s="481"/>
      <c r="CUA80" s="481"/>
      <c r="CUB80" s="481"/>
      <c r="CUC80" s="481"/>
      <c r="CUD80" s="481"/>
      <c r="CUE80" s="481"/>
      <c r="CUF80" s="481"/>
      <c r="CUG80" s="481"/>
      <c r="CUH80" s="481"/>
      <c r="CUI80" s="481"/>
      <c r="CUJ80" s="481"/>
      <c r="CUK80" s="481"/>
      <c r="CUL80" s="481"/>
      <c r="CUM80" s="481"/>
      <c r="CUN80" s="481"/>
      <c r="CUO80" s="481"/>
      <c r="CUP80" s="481"/>
      <c r="CUQ80" s="481"/>
      <c r="CUR80" s="481"/>
      <c r="CUS80" s="481"/>
      <c r="CUT80" s="481"/>
      <c r="CUU80" s="481"/>
      <c r="CUV80" s="481"/>
      <c r="CUW80" s="481"/>
      <c r="CUX80" s="481"/>
      <c r="CUY80" s="481"/>
      <c r="CUZ80" s="481"/>
      <c r="CVA80" s="481"/>
      <c r="CVB80" s="481"/>
      <c r="CVC80" s="481"/>
      <c r="CVD80" s="481"/>
      <c r="CVE80" s="481"/>
      <c r="CVF80" s="481"/>
      <c r="CVG80" s="481"/>
      <c r="CVH80" s="481"/>
      <c r="CVI80" s="481"/>
      <c r="CVJ80" s="481"/>
      <c r="CVK80" s="481"/>
      <c r="CVL80" s="481"/>
      <c r="CVM80" s="481"/>
      <c r="CVN80" s="481"/>
      <c r="CVO80" s="481"/>
      <c r="CVP80" s="481"/>
      <c r="CVQ80" s="481"/>
      <c r="CVR80" s="481"/>
      <c r="CVS80" s="481"/>
      <c r="CVT80" s="481"/>
      <c r="CVU80" s="481"/>
      <c r="CVV80" s="481"/>
      <c r="CVW80" s="481"/>
      <c r="CVX80" s="481"/>
      <c r="CVY80" s="481"/>
      <c r="CVZ80" s="481"/>
      <c r="CWA80" s="481"/>
      <c r="CWB80" s="481"/>
      <c r="CWC80" s="481"/>
      <c r="CWD80" s="481"/>
      <c r="CWE80" s="481"/>
      <c r="CWF80" s="481"/>
      <c r="CWG80" s="481"/>
      <c r="CWH80" s="481"/>
      <c r="CWI80" s="481"/>
      <c r="CWJ80" s="481"/>
      <c r="CWK80" s="481"/>
      <c r="CWL80" s="481"/>
      <c r="CWM80" s="481"/>
      <c r="CWN80" s="481"/>
      <c r="CWO80" s="481"/>
      <c r="CWP80" s="481"/>
      <c r="CWQ80" s="481"/>
      <c r="CWR80" s="481"/>
      <c r="CWS80" s="481"/>
      <c r="CWT80" s="481"/>
      <c r="CWU80" s="481"/>
      <c r="CWV80" s="481"/>
      <c r="CWW80" s="481"/>
      <c r="CWX80" s="481"/>
      <c r="CWY80" s="481"/>
      <c r="CWZ80" s="481"/>
      <c r="CXA80" s="481"/>
      <c r="CXB80" s="481"/>
      <c r="CXC80" s="481"/>
      <c r="CXD80" s="481"/>
      <c r="CXE80" s="481"/>
      <c r="CXF80" s="481"/>
      <c r="CXG80" s="481"/>
      <c r="CXH80" s="481"/>
      <c r="CXI80" s="481"/>
      <c r="CXJ80" s="481"/>
      <c r="CXK80" s="481"/>
      <c r="CXL80" s="481"/>
      <c r="CXM80" s="481"/>
      <c r="CXN80" s="481"/>
      <c r="CXO80" s="481"/>
      <c r="CXP80" s="481"/>
      <c r="CXQ80" s="481"/>
      <c r="CXR80" s="481"/>
      <c r="CXS80" s="481"/>
      <c r="CXT80" s="481"/>
      <c r="CXU80" s="481"/>
      <c r="CXV80" s="481"/>
      <c r="CXW80" s="481"/>
      <c r="CXX80" s="481"/>
      <c r="CXY80" s="481"/>
      <c r="CXZ80" s="481"/>
      <c r="CYA80" s="481"/>
      <c r="CYB80" s="481"/>
      <c r="CYC80" s="481"/>
      <c r="CYD80" s="481"/>
      <c r="CYE80" s="481"/>
      <c r="CYF80" s="481"/>
      <c r="CYG80" s="481"/>
      <c r="CYH80" s="481"/>
      <c r="CYI80" s="481"/>
      <c r="CYJ80" s="481"/>
      <c r="CYK80" s="481"/>
      <c r="CYL80" s="481"/>
      <c r="CYM80" s="481"/>
      <c r="CYN80" s="481"/>
      <c r="CYO80" s="481"/>
      <c r="CYP80" s="481"/>
      <c r="CYQ80" s="481"/>
      <c r="CYR80" s="481"/>
      <c r="CYS80" s="481"/>
      <c r="CYT80" s="481"/>
      <c r="CYU80" s="481"/>
      <c r="CYV80" s="481"/>
      <c r="CYW80" s="481"/>
      <c r="CYX80" s="481"/>
      <c r="CYY80" s="481"/>
      <c r="CYZ80" s="481"/>
      <c r="CZA80" s="481"/>
      <c r="CZB80" s="481"/>
      <c r="CZC80" s="481"/>
      <c r="CZD80" s="481"/>
      <c r="CZE80" s="481"/>
      <c r="CZF80" s="481"/>
      <c r="CZG80" s="481"/>
      <c r="CZH80" s="481"/>
      <c r="CZI80" s="481"/>
      <c r="CZJ80" s="481"/>
      <c r="CZK80" s="481"/>
      <c r="CZL80" s="481"/>
      <c r="CZM80" s="481"/>
      <c r="CZN80" s="481"/>
      <c r="CZO80" s="481"/>
      <c r="CZP80" s="481"/>
      <c r="CZQ80" s="481"/>
      <c r="CZR80" s="481"/>
      <c r="CZS80" s="481"/>
      <c r="CZT80" s="481"/>
      <c r="CZU80" s="481"/>
      <c r="CZV80" s="481"/>
      <c r="CZW80" s="481"/>
      <c r="CZX80" s="481"/>
      <c r="CZY80" s="481"/>
      <c r="CZZ80" s="481"/>
      <c r="DAA80" s="481"/>
      <c r="DAB80" s="481"/>
      <c r="DAC80" s="481"/>
      <c r="DAD80" s="481"/>
      <c r="DAE80" s="481"/>
      <c r="DAF80" s="481"/>
      <c r="DAG80" s="481"/>
      <c r="DAH80" s="481"/>
      <c r="DAI80" s="481"/>
      <c r="DAJ80" s="481"/>
      <c r="DAK80" s="481"/>
      <c r="DAL80" s="481"/>
      <c r="DAM80" s="481"/>
      <c r="DAN80" s="481"/>
      <c r="DAO80" s="481"/>
      <c r="DAP80" s="481"/>
      <c r="DAQ80" s="481"/>
      <c r="DAR80" s="481"/>
      <c r="DAS80" s="481"/>
      <c r="DAT80" s="481"/>
      <c r="DAU80" s="481"/>
      <c r="DAV80" s="481"/>
      <c r="DAW80" s="481"/>
      <c r="DAX80" s="481"/>
      <c r="DAY80" s="481"/>
      <c r="DAZ80" s="481"/>
      <c r="DBA80" s="481"/>
      <c r="DBB80" s="481"/>
      <c r="DBC80" s="481"/>
      <c r="DBD80" s="481"/>
      <c r="DBE80" s="481"/>
      <c r="DBF80" s="481"/>
      <c r="DBG80" s="481"/>
      <c r="DBH80" s="481"/>
      <c r="DBI80" s="481"/>
      <c r="DBJ80" s="481"/>
      <c r="DBK80" s="481"/>
      <c r="DBL80" s="481"/>
      <c r="DBM80" s="481"/>
      <c r="DBN80" s="481"/>
      <c r="DBO80" s="481"/>
      <c r="DBP80" s="481"/>
      <c r="DBQ80" s="481"/>
      <c r="DBR80" s="481"/>
      <c r="DBS80" s="481"/>
      <c r="DBT80" s="481"/>
      <c r="DBU80" s="481"/>
      <c r="DBV80" s="481"/>
      <c r="DBW80" s="481"/>
      <c r="DBX80" s="481"/>
      <c r="DBY80" s="481"/>
      <c r="DBZ80" s="481"/>
      <c r="DCA80" s="481"/>
      <c r="DCB80" s="481"/>
      <c r="DCC80" s="481"/>
      <c r="DCD80" s="481"/>
      <c r="DCE80" s="481"/>
      <c r="DCF80" s="481"/>
      <c r="DCG80" s="481"/>
      <c r="DCH80" s="481"/>
      <c r="DCI80" s="481"/>
      <c r="DCJ80" s="481"/>
      <c r="DCK80" s="481"/>
      <c r="DCL80" s="481"/>
      <c r="DCM80" s="481"/>
      <c r="DCN80" s="481"/>
      <c r="DCO80" s="481"/>
      <c r="DCP80" s="481"/>
      <c r="DCQ80" s="481"/>
      <c r="DCR80" s="481"/>
      <c r="DCS80" s="481"/>
      <c r="DCT80" s="481"/>
      <c r="DCU80" s="481"/>
      <c r="DCV80" s="481"/>
      <c r="DCW80" s="481"/>
      <c r="DCX80" s="481"/>
      <c r="DCY80" s="481"/>
      <c r="DCZ80" s="481"/>
      <c r="DDA80" s="481"/>
      <c r="DDB80" s="481"/>
      <c r="DDC80" s="481"/>
      <c r="DDD80" s="481"/>
      <c r="DDE80" s="481"/>
      <c r="DDF80" s="481"/>
      <c r="DDG80" s="481"/>
      <c r="DDH80" s="481"/>
      <c r="DDI80" s="481"/>
      <c r="DDJ80" s="481"/>
      <c r="DDK80" s="481"/>
      <c r="DDL80" s="481"/>
      <c r="DDM80" s="481"/>
      <c r="DDN80" s="481"/>
      <c r="DDO80" s="481"/>
      <c r="DDP80" s="481"/>
      <c r="DDQ80" s="481"/>
      <c r="DDR80" s="481"/>
      <c r="DDS80" s="481"/>
      <c r="DDT80" s="481"/>
      <c r="DDU80" s="481"/>
      <c r="DDV80" s="481"/>
      <c r="DDW80" s="481"/>
      <c r="DDX80" s="481"/>
      <c r="DDY80" s="481"/>
      <c r="DDZ80" s="481"/>
      <c r="DEA80" s="481"/>
      <c r="DEB80" s="481"/>
      <c r="DEC80" s="481"/>
      <c r="DED80" s="481"/>
      <c r="DEE80" s="481"/>
      <c r="DEF80" s="481"/>
      <c r="DEG80" s="481"/>
      <c r="DEH80" s="481"/>
      <c r="DEI80" s="481"/>
      <c r="DEJ80" s="481"/>
      <c r="DEK80" s="481"/>
      <c r="DEL80" s="481"/>
      <c r="DEM80" s="481"/>
      <c r="DEN80" s="481"/>
      <c r="DEO80" s="481"/>
      <c r="DEP80" s="481"/>
      <c r="DEQ80" s="481"/>
      <c r="DER80" s="481"/>
      <c r="DES80" s="481"/>
      <c r="DET80" s="481"/>
      <c r="DEU80" s="481"/>
      <c r="DEV80" s="481"/>
      <c r="DEW80" s="481"/>
      <c r="DEX80" s="481"/>
      <c r="DEY80" s="481"/>
      <c r="DEZ80" s="481"/>
      <c r="DFA80" s="481"/>
      <c r="DFB80" s="481"/>
      <c r="DFC80" s="481"/>
      <c r="DFD80" s="481"/>
      <c r="DFE80" s="481"/>
      <c r="DFF80" s="481"/>
      <c r="DFG80" s="481"/>
      <c r="DFH80" s="481"/>
      <c r="DFI80" s="481"/>
      <c r="DFJ80" s="481"/>
      <c r="DFK80" s="481"/>
      <c r="DFL80" s="481"/>
      <c r="DFM80" s="481"/>
      <c r="DFN80" s="481"/>
      <c r="DFO80" s="481"/>
      <c r="DFP80" s="481"/>
      <c r="DFQ80" s="481"/>
      <c r="DFR80" s="481"/>
      <c r="DFS80" s="481"/>
      <c r="DFT80" s="481"/>
      <c r="DFU80" s="481"/>
      <c r="DFV80" s="481"/>
      <c r="DFW80" s="481"/>
      <c r="DFX80" s="481"/>
      <c r="DFY80" s="481"/>
      <c r="DFZ80" s="481"/>
      <c r="DGA80" s="481"/>
      <c r="DGB80" s="481"/>
      <c r="DGC80" s="481"/>
      <c r="DGD80" s="481"/>
      <c r="DGE80" s="481"/>
      <c r="DGF80" s="481"/>
      <c r="DGG80" s="481"/>
      <c r="DGH80" s="481"/>
      <c r="DGI80" s="481"/>
      <c r="DGJ80" s="481"/>
      <c r="DGK80" s="481"/>
      <c r="DGL80" s="481"/>
      <c r="DGM80" s="481"/>
      <c r="DGN80" s="481"/>
      <c r="DGO80" s="481"/>
      <c r="DGP80" s="481"/>
      <c r="DGQ80" s="481"/>
      <c r="DGR80" s="481"/>
      <c r="DGS80" s="481"/>
      <c r="DGT80" s="481"/>
      <c r="DGU80" s="481"/>
      <c r="DGV80" s="481"/>
      <c r="DGW80" s="481"/>
      <c r="DGX80" s="481"/>
      <c r="DGY80" s="481"/>
      <c r="DGZ80" s="481"/>
      <c r="DHA80" s="481"/>
      <c r="DHB80" s="481"/>
      <c r="DHC80" s="481"/>
      <c r="DHD80" s="481"/>
      <c r="DHE80" s="481"/>
      <c r="DHF80" s="481"/>
      <c r="DHG80" s="481"/>
      <c r="DHH80" s="481"/>
      <c r="DHI80" s="481"/>
      <c r="DHJ80" s="481"/>
      <c r="DHK80" s="481"/>
      <c r="DHL80" s="481"/>
      <c r="DHM80" s="481"/>
      <c r="DHN80" s="481"/>
      <c r="DHO80" s="481"/>
      <c r="DHP80" s="481"/>
      <c r="DHQ80" s="481"/>
      <c r="DHR80" s="481"/>
      <c r="DHS80" s="481"/>
      <c r="DHT80" s="481"/>
      <c r="DHU80" s="481"/>
      <c r="DHV80" s="481"/>
      <c r="DHW80" s="481"/>
      <c r="DHX80" s="481"/>
      <c r="DHY80" s="481"/>
      <c r="DHZ80" s="481"/>
      <c r="DIA80" s="481"/>
      <c r="DIB80" s="481"/>
      <c r="DIC80" s="481"/>
      <c r="DID80" s="481"/>
      <c r="DIE80" s="481"/>
      <c r="DIF80" s="481"/>
      <c r="DIG80" s="481"/>
      <c r="DIH80" s="481"/>
      <c r="DII80" s="481"/>
      <c r="DIJ80" s="481"/>
      <c r="DIK80" s="481"/>
      <c r="DIL80" s="481"/>
      <c r="DIM80" s="481"/>
      <c r="DIN80" s="481"/>
      <c r="DIO80" s="481"/>
      <c r="DIP80" s="481"/>
      <c r="DIQ80" s="481"/>
      <c r="DIR80" s="481"/>
      <c r="DIS80" s="481"/>
      <c r="DIT80" s="481"/>
      <c r="DIU80" s="481"/>
      <c r="DIV80" s="481"/>
      <c r="DIW80" s="481"/>
      <c r="DIX80" s="481"/>
      <c r="DIY80" s="481"/>
      <c r="DIZ80" s="481"/>
      <c r="DJA80" s="481"/>
      <c r="DJB80" s="481"/>
      <c r="DJC80" s="481"/>
      <c r="DJD80" s="481"/>
      <c r="DJE80" s="481"/>
      <c r="DJF80" s="481"/>
      <c r="DJG80" s="481"/>
      <c r="DJH80" s="481"/>
      <c r="DJI80" s="481"/>
      <c r="DJJ80" s="481"/>
      <c r="DJK80" s="481"/>
      <c r="DJL80" s="481"/>
      <c r="DJM80" s="481"/>
      <c r="DJN80" s="481"/>
      <c r="DJO80" s="481"/>
      <c r="DJP80" s="481"/>
      <c r="DJQ80" s="481"/>
      <c r="DJR80" s="481"/>
      <c r="DJS80" s="481"/>
      <c r="DJT80" s="481"/>
      <c r="DJU80" s="481"/>
      <c r="DJV80" s="481"/>
      <c r="DJW80" s="481"/>
      <c r="DJX80" s="481"/>
      <c r="DJY80" s="481"/>
      <c r="DJZ80" s="481"/>
      <c r="DKA80" s="481"/>
      <c r="DKB80" s="481"/>
      <c r="DKC80" s="481"/>
      <c r="DKD80" s="481"/>
      <c r="DKE80" s="481"/>
      <c r="DKF80" s="481"/>
      <c r="DKG80" s="481"/>
      <c r="DKH80" s="481"/>
      <c r="DKI80" s="481"/>
      <c r="DKJ80" s="481"/>
      <c r="DKK80" s="481"/>
      <c r="DKL80" s="481"/>
      <c r="DKM80" s="481"/>
      <c r="DKN80" s="481"/>
      <c r="DKO80" s="481"/>
      <c r="DKP80" s="481"/>
      <c r="DKQ80" s="481"/>
      <c r="DKR80" s="481"/>
      <c r="DKS80" s="481"/>
      <c r="DKT80" s="481"/>
      <c r="DKU80" s="481"/>
      <c r="DKV80" s="481"/>
      <c r="DKW80" s="481"/>
      <c r="DKX80" s="481"/>
      <c r="DKY80" s="481"/>
      <c r="DKZ80" s="481"/>
      <c r="DLA80" s="481"/>
      <c r="DLB80" s="481"/>
      <c r="DLC80" s="481"/>
      <c r="DLD80" s="481"/>
      <c r="DLE80" s="481"/>
      <c r="DLF80" s="481"/>
      <c r="DLG80" s="481"/>
      <c r="DLH80" s="481"/>
      <c r="DLI80" s="481"/>
      <c r="DLJ80" s="481"/>
      <c r="DLK80" s="481"/>
      <c r="DLL80" s="481"/>
      <c r="DLM80" s="481"/>
      <c r="DLN80" s="481"/>
      <c r="DLO80" s="481"/>
      <c r="DLP80" s="481"/>
      <c r="DLQ80" s="481"/>
      <c r="DLR80" s="481"/>
      <c r="DLS80" s="481"/>
      <c r="DLT80" s="481"/>
      <c r="DLU80" s="481"/>
      <c r="DLV80" s="481"/>
      <c r="DLW80" s="481"/>
      <c r="DLX80" s="481"/>
      <c r="DLY80" s="481"/>
      <c r="DLZ80" s="481"/>
      <c r="DMA80" s="481"/>
      <c r="DMB80" s="481"/>
      <c r="DMC80" s="481"/>
      <c r="DMD80" s="481"/>
      <c r="DME80" s="481"/>
      <c r="DMF80" s="481"/>
      <c r="DMG80" s="481"/>
      <c r="DMH80" s="481"/>
      <c r="DMI80" s="481"/>
      <c r="DMJ80" s="481"/>
      <c r="DMK80" s="481"/>
      <c r="DML80" s="481"/>
      <c r="DMM80" s="481"/>
      <c r="DMN80" s="481"/>
      <c r="DMO80" s="481"/>
      <c r="DMP80" s="481"/>
      <c r="DMQ80" s="481"/>
      <c r="DMR80" s="481"/>
      <c r="DMS80" s="481"/>
      <c r="DMT80" s="481"/>
      <c r="DMU80" s="481"/>
      <c r="DMV80" s="481"/>
      <c r="DMW80" s="481"/>
      <c r="DMX80" s="481"/>
      <c r="DMY80" s="481"/>
      <c r="DMZ80" s="481"/>
      <c r="DNA80" s="481"/>
      <c r="DNB80" s="481"/>
      <c r="DNC80" s="481"/>
      <c r="DND80" s="481"/>
      <c r="DNE80" s="481"/>
      <c r="DNF80" s="481"/>
      <c r="DNG80" s="481"/>
      <c r="DNH80" s="481"/>
      <c r="DNI80" s="481"/>
      <c r="DNJ80" s="481"/>
      <c r="DNK80" s="481"/>
      <c r="DNL80" s="481"/>
      <c r="DNM80" s="481"/>
      <c r="DNN80" s="481"/>
      <c r="DNO80" s="481"/>
      <c r="DNP80" s="481"/>
      <c r="DNQ80" s="481"/>
      <c r="DNR80" s="481"/>
      <c r="DNS80" s="481"/>
      <c r="DNT80" s="481"/>
      <c r="DNU80" s="481"/>
      <c r="DNV80" s="481"/>
      <c r="DNW80" s="481"/>
      <c r="DNX80" s="481"/>
      <c r="DNY80" s="481"/>
      <c r="DNZ80" s="481"/>
      <c r="DOA80" s="481"/>
      <c r="DOB80" s="481"/>
      <c r="DOC80" s="481"/>
      <c r="DOD80" s="481"/>
      <c r="DOE80" s="481"/>
      <c r="DOF80" s="481"/>
      <c r="DOG80" s="481"/>
      <c r="DOH80" s="481"/>
      <c r="DOI80" s="481"/>
      <c r="DOJ80" s="481"/>
      <c r="DOK80" s="481"/>
      <c r="DOL80" s="481"/>
      <c r="DOM80" s="481"/>
      <c r="DON80" s="481"/>
      <c r="DOO80" s="481"/>
      <c r="DOP80" s="481"/>
      <c r="DOQ80" s="481"/>
      <c r="DOR80" s="481"/>
      <c r="DOS80" s="481"/>
      <c r="DOT80" s="481"/>
      <c r="DOU80" s="481"/>
      <c r="DOV80" s="481"/>
      <c r="DOW80" s="481"/>
      <c r="DOX80" s="481"/>
      <c r="DOY80" s="481"/>
      <c r="DOZ80" s="481"/>
      <c r="DPA80" s="481"/>
      <c r="DPB80" s="481"/>
      <c r="DPC80" s="481"/>
      <c r="DPD80" s="481"/>
      <c r="DPE80" s="481"/>
      <c r="DPF80" s="481"/>
      <c r="DPG80" s="481"/>
      <c r="DPH80" s="481"/>
      <c r="DPI80" s="481"/>
      <c r="DPJ80" s="481"/>
      <c r="DPK80" s="481"/>
      <c r="DPL80" s="481"/>
      <c r="DPM80" s="481"/>
      <c r="DPN80" s="481"/>
      <c r="DPO80" s="481"/>
      <c r="DPP80" s="481"/>
      <c r="DPQ80" s="481"/>
      <c r="DPR80" s="481"/>
      <c r="DPS80" s="481"/>
      <c r="DPT80" s="481"/>
      <c r="DPU80" s="481"/>
      <c r="DPV80" s="481"/>
      <c r="DPW80" s="481"/>
      <c r="DPX80" s="481"/>
      <c r="DPY80" s="481"/>
      <c r="DPZ80" s="481"/>
      <c r="DQA80" s="481"/>
      <c r="DQB80" s="481"/>
      <c r="DQC80" s="481"/>
      <c r="DQD80" s="481"/>
      <c r="DQE80" s="481"/>
      <c r="DQF80" s="481"/>
      <c r="DQG80" s="481"/>
      <c r="DQH80" s="481"/>
      <c r="DQI80" s="481"/>
      <c r="DQJ80" s="481"/>
      <c r="DQK80" s="481"/>
      <c r="DQL80" s="481"/>
      <c r="DQM80" s="481"/>
      <c r="DQN80" s="481"/>
      <c r="DQO80" s="481"/>
      <c r="DQP80" s="481"/>
      <c r="DQQ80" s="481"/>
      <c r="DQR80" s="481"/>
      <c r="DQS80" s="481"/>
      <c r="DQT80" s="481"/>
      <c r="DQU80" s="481"/>
      <c r="DQV80" s="481"/>
      <c r="DQW80" s="481"/>
      <c r="DQX80" s="481"/>
      <c r="DQY80" s="481"/>
      <c r="DQZ80" s="481"/>
      <c r="DRA80" s="481"/>
      <c r="DRB80" s="481"/>
      <c r="DRC80" s="481"/>
      <c r="DRD80" s="481"/>
      <c r="DRE80" s="481"/>
      <c r="DRF80" s="481"/>
      <c r="DRG80" s="481"/>
      <c r="DRH80" s="481"/>
      <c r="DRI80" s="481"/>
      <c r="DRJ80" s="481"/>
      <c r="DRK80" s="481"/>
      <c r="DRL80" s="481"/>
      <c r="DRM80" s="481"/>
      <c r="DRN80" s="481"/>
      <c r="DRO80" s="481"/>
      <c r="DRP80" s="481"/>
      <c r="DRQ80" s="481"/>
      <c r="DRR80" s="481"/>
      <c r="DRS80" s="481"/>
      <c r="DRT80" s="481"/>
      <c r="DRU80" s="481"/>
      <c r="DRV80" s="481"/>
      <c r="DRW80" s="481"/>
      <c r="DRX80" s="481"/>
      <c r="DRY80" s="481"/>
      <c r="DRZ80" s="481"/>
      <c r="DSA80" s="481"/>
      <c r="DSB80" s="481"/>
      <c r="DSC80" s="481"/>
      <c r="DSD80" s="481"/>
      <c r="DSE80" s="481"/>
      <c r="DSF80" s="481"/>
      <c r="DSG80" s="481"/>
      <c r="DSH80" s="481"/>
      <c r="DSI80" s="481"/>
      <c r="DSJ80" s="481"/>
      <c r="DSK80" s="481"/>
      <c r="DSL80" s="481"/>
      <c r="DSM80" s="481"/>
      <c r="DSN80" s="481"/>
      <c r="DSO80" s="481"/>
      <c r="DSP80" s="481"/>
      <c r="DSQ80" s="481"/>
      <c r="DSR80" s="481"/>
      <c r="DSS80" s="481"/>
      <c r="DST80" s="481"/>
      <c r="DSU80" s="481"/>
      <c r="DSV80" s="481"/>
      <c r="DSW80" s="481"/>
      <c r="DSX80" s="481"/>
      <c r="DSY80" s="481"/>
      <c r="DSZ80" s="481"/>
      <c r="DTA80" s="481"/>
      <c r="DTB80" s="481"/>
      <c r="DTC80" s="481"/>
      <c r="DTD80" s="481"/>
      <c r="DTE80" s="481"/>
      <c r="DTF80" s="481"/>
      <c r="DTG80" s="481"/>
      <c r="DTH80" s="481"/>
      <c r="DTI80" s="481"/>
      <c r="DTJ80" s="481"/>
      <c r="DTK80" s="481"/>
      <c r="DTL80" s="481"/>
      <c r="DTM80" s="481"/>
      <c r="DTN80" s="481"/>
      <c r="DTO80" s="481"/>
      <c r="DTP80" s="481"/>
      <c r="DTQ80" s="481"/>
      <c r="DTR80" s="481"/>
      <c r="DTS80" s="481"/>
      <c r="DTT80" s="481"/>
      <c r="DTU80" s="481"/>
      <c r="DTV80" s="481"/>
      <c r="DTW80" s="481"/>
      <c r="DTX80" s="481"/>
      <c r="DTY80" s="481"/>
      <c r="DTZ80" s="481"/>
      <c r="DUA80" s="481"/>
      <c r="DUB80" s="481"/>
      <c r="DUC80" s="481"/>
      <c r="DUD80" s="481"/>
      <c r="DUE80" s="481"/>
      <c r="DUF80" s="481"/>
      <c r="DUG80" s="481"/>
      <c r="DUH80" s="481"/>
      <c r="DUI80" s="481"/>
      <c r="DUJ80" s="481"/>
      <c r="DUK80" s="481"/>
      <c r="DUL80" s="481"/>
      <c r="DUM80" s="481"/>
      <c r="DUN80" s="481"/>
      <c r="DUO80" s="481"/>
      <c r="DUP80" s="481"/>
      <c r="DUQ80" s="481"/>
      <c r="DUR80" s="481"/>
      <c r="DUS80" s="481"/>
      <c r="DUT80" s="481"/>
      <c r="DUU80" s="481"/>
      <c r="DUV80" s="481"/>
      <c r="DUW80" s="481"/>
      <c r="DUX80" s="481"/>
      <c r="DUY80" s="481"/>
      <c r="DUZ80" s="481"/>
      <c r="DVA80" s="481"/>
      <c r="DVB80" s="481"/>
      <c r="DVC80" s="481"/>
      <c r="DVD80" s="481"/>
      <c r="DVE80" s="481"/>
      <c r="DVF80" s="481"/>
      <c r="DVG80" s="481"/>
      <c r="DVH80" s="481"/>
      <c r="DVI80" s="481"/>
      <c r="DVJ80" s="481"/>
      <c r="DVK80" s="481"/>
      <c r="DVL80" s="481"/>
      <c r="DVM80" s="481"/>
      <c r="DVN80" s="481"/>
      <c r="DVO80" s="481"/>
      <c r="DVP80" s="481"/>
      <c r="DVQ80" s="481"/>
      <c r="DVR80" s="481"/>
      <c r="DVS80" s="481"/>
      <c r="DVT80" s="481"/>
      <c r="DVU80" s="481"/>
      <c r="DVV80" s="481"/>
      <c r="DVW80" s="481"/>
      <c r="DVX80" s="481"/>
      <c r="DVY80" s="481"/>
      <c r="DVZ80" s="481"/>
      <c r="DWA80" s="481"/>
      <c r="DWB80" s="481"/>
      <c r="DWC80" s="481"/>
      <c r="DWD80" s="481"/>
      <c r="DWE80" s="481"/>
      <c r="DWF80" s="481"/>
      <c r="DWG80" s="481"/>
      <c r="DWH80" s="481"/>
      <c r="DWI80" s="481"/>
      <c r="DWJ80" s="481"/>
      <c r="DWK80" s="481"/>
      <c r="DWL80" s="481"/>
      <c r="DWM80" s="481"/>
      <c r="DWN80" s="481"/>
      <c r="DWO80" s="481"/>
      <c r="DWP80" s="481"/>
      <c r="DWQ80" s="481"/>
      <c r="DWR80" s="481"/>
      <c r="DWS80" s="481"/>
      <c r="DWT80" s="481"/>
      <c r="DWU80" s="481"/>
      <c r="DWV80" s="481"/>
      <c r="DWW80" s="481"/>
      <c r="DWX80" s="481"/>
      <c r="DWY80" s="481"/>
      <c r="DWZ80" s="481"/>
      <c r="DXA80" s="481"/>
      <c r="DXB80" s="481"/>
      <c r="DXC80" s="481"/>
      <c r="DXD80" s="481"/>
      <c r="DXE80" s="481"/>
      <c r="DXF80" s="481"/>
      <c r="DXG80" s="481"/>
      <c r="DXH80" s="481"/>
      <c r="DXI80" s="481"/>
      <c r="DXJ80" s="481"/>
      <c r="DXK80" s="481"/>
      <c r="DXL80" s="481"/>
      <c r="DXM80" s="481"/>
      <c r="DXN80" s="481"/>
      <c r="DXO80" s="481"/>
      <c r="DXP80" s="481"/>
      <c r="DXQ80" s="481"/>
      <c r="DXR80" s="481"/>
      <c r="DXS80" s="481"/>
      <c r="DXT80" s="481"/>
      <c r="DXU80" s="481"/>
      <c r="DXV80" s="481"/>
      <c r="DXW80" s="481"/>
      <c r="DXX80" s="481"/>
      <c r="DXY80" s="481"/>
      <c r="DXZ80" s="481"/>
      <c r="DYA80" s="481"/>
      <c r="DYB80" s="481"/>
      <c r="DYC80" s="481"/>
      <c r="DYD80" s="481"/>
      <c r="DYE80" s="481"/>
      <c r="DYF80" s="481"/>
      <c r="DYG80" s="481"/>
      <c r="DYH80" s="481"/>
      <c r="DYI80" s="481"/>
      <c r="DYJ80" s="481"/>
      <c r="DYK80" s="481"/>
      <c r="DYL80" s="481"/>
      <c r="DYM80" s="481"/>
      <c r="DYN80" s="481"/>
      <c r="DYO80" s="481"/>
      <c r="DYP80" s="481"/>
      <c r="DYQ80" s="481"/>
      <c r="DYR80" s="481"/>
      <c r="DYS80" s="481"/>
      <c r="DYT80" s="481"/>
      <c r="DYU80" s="481"/>
      <c r="DYV80" s="481"/>
      <c r="DYW80" s="481"/>
      <c r="DYX80" s="481"/>
      <c r="DYY80" s="481"/>
      <c r="DYZ80" s="481"/>
      <c r="DZA80" s="481"/>
      <c r="DZB80" s="481"/>
      <c r="DZC80" s="481"/>
      <c r="DZD80" s="481"/>
      <c r="DZE80" s="481"/>
      <c r="DZF80" s="481"/>
      <c r="DZG80" s="481"/>
      <c r="DZH80" s="481"/>
      <c r="DZI80" s="481"/>
      <c r="DZJ80" s="481"/>
      <c r="DZK80" s="481"/>
      <c r="DZL80" s="481"/>
      <c r="DZM80" s="481"/>
      <c r="DZN80" s="481"/>
      <c r="DZO80" s="481"/>
      <c r="DZP80" s="481"/>
      <c r="DZQ80" s="481"/>
      <c r="DZR80" s="481"/>
      <c r="DZS80" s="481"/>
      <c r="DZT80" s="481"/>
      <c r="DZU80" s="481"/>
      <c r="DZV80" s="481"/>
      <c r="DZW80" s="481"/>
      <c r="DZX80" s="481"/>
      <c r="DZY80" s="481"/>
      <c r="DZZ80" s="481"/>
      <c r="EAA80" s="481"/>
      <c r="EAB80" s="481"/>
      <c r="EAC80" s="481"/>
      <c r="EAD80" s="481"/>
      <c r="EAE80" s="481"/>
      <c r="EAF80" s="481"/>
      <c r="EAG80" s="481"/>
      <c r="EAH80" s="481"/>
      <c r="EAI80" s="481"/>
      <c r="EAJ80" s="481"/>
      <c r="EAK80" s="481"/>
      <c r="EAL80" s="481"/>
      <c r="EAM80" s="481"/>
      <c r="EAN80" s="481"/>
      <c r="EAO80" s="481"/>
      <c r="EAP80" s="481"/>
      <c r="EAQ80" s="481"/>
      <c r="EAR80" s="481"/>
      <c r="EAS80" s="481"/>
      <c r="EAT80" s="481"/>
      <c r="EAU80" s="481"/>
      <c r="EAV80" s="481"/>
      <c r="EAW80" s="481"/>
      <c r="EAX80" s="481"/>
      <c r="EAY80" s="481"/>
      <c r="EAZ80" s="481"/>
      <c r="EBA80" s="481"/>
      <c r="EBB80" s="481"/>
      <c r="EBC80" s="481"/>
      <c r="EBD80" s="481"/>
      <c r="EBE80" s="481"/>
      <c r="EBF80" s="481"/>
      <c r="EBG80" s="481"/>
      <c r="EBH80" s="481"/>
      <c r="EBI80" s="481"/>
      <c r="EBJ80" s="481"/>
      <c r="EBK80" s="481"/>
      <c r="EBL80" s="481"/>
      <c r="EBM80" s="481"/>
      <c r="EBN80" s="481"/>
      <c r="EBO80" s="481"/>
      <c r="EBP80" s="481"/>
      <c r="EBQ80" s="481"/>
      <c r="EBR80" s="481"/>
      <c r="EBS80" s="481"/>
      <c r="EBT80" s="481"/>
      <c r="EBU80" s="481"/>
      <c r="EBV80" s="481"/>
      <c r="EBW80" s="481"/>
      <c r="EBX80" s="481"/>
      <c r="EBY80" s="481"/>
      <c r="EBZ80" s="481"/>
      <c r="ECA80" s="481"/>
      <c r="ECB80" s="481"/>
      <c r="ECC80" s="481"/>
      <c r="ECD80" s="481"/>
      <c r="ECE80" s="481"/>
      <c r="ECF80" s="481"/>
      <c r="ECG80" s="481"/>
      <c r="ECH80" s="481"/>
      <c r="ECI80" s="481"/>
      <c r="ECJ80" s="481"/>
      <c r="ECK80" s="481"/>
      <c r="ECL80" s="481"/>
      <c r="ECM80" s="481"/>
      <c r="ECN80" s="481"/>
      <c r="ECO80" s="481"/>
      <c r="ECP80" s="481"/>
      <c r="ECQ80" s="481"/>
      <c r="ECR80" s="481"/>
      <c r="ECS80" s="481"/>
      <c r="ECT80" s="481"/>
      <c r="ECU80" s="481"/>
      <c r="ECV80" s="481"/>
      <c r="ECW80" s="481"/>
      <c r="ECX80" s="481"/>
      <c r="ECY80" s="481"/>
      <c r="ECZ80" s="481"/>
      <c r="EDA80" s="481"/>
      <c r="EDB80" s="481"/>
      <c r="EDC80" s="481"/>
      <c r="EDD80" s="481"/>
      <c r="EDE80" s="481"/>
      <c r="EDF80" s="481"/>
      <c r="EDG80" s="481"/>
      <c r="EDH80" s="481"/>
      <c r="EDI80" s="481"/>
      <c r="EDJ80" s="481"/>
      <c r="EDK80" s="481"/>
      <c r="EDL80" s="481"/>
      <c r="EDM80" s="481"/>
      <c r="EDN80" s="481"/>
      <c r="EDO80" s="481"/>
      <c r="EDP80" s="481"/>
      <c r="EDQ80" s="481"/>
      <c r="EDR80" s="481"/>
      <c r="EDS80" s="481"/>
      <c r="EDT80" s="481"/>
      <c r="EDU80" s="481"/>
      <c r="EDV80" s="481"/>
      <c r="EDW80" s="481"/>
      <c r="EDX80" s="481"/>
      <c r="EDY80" s="481"/>
      <c r="EDZ80" s="481"/>
      <c r="EEA80" s="481"/>
      <c r="EEB80" s="481"/>
      <c r="EEC80" s="481"/>
      <c r="EED80" s="481"/>
      <c r="EEE80" s="481"/>
      <c r="EEF80" s="481"/>
      <c r="EEG80" s="481"/>
      <c r="EEH80" s="481"/>
      <c r="EEI80" s="481"/>
      <c r="EEJ80" s="481"/>
      <c r="EEK80" s="481"/>
      <c r="EEL80" s="481"/>
      <c r="EEM80" s="481"/>
      <c r="EEN80" s="481"/>
      <c r="EEO80" s="481"/>
      <c r="EEP80" s="481"/>
      <c r="EEQ80" s="481"/>
      <c r="EER80" s="481"/>
      <c r="EES80" s="481"/>
      <c r="EET80" s="481"/>
      <c r="EEU80" s="481"/>
      <c r="EEV80" s="481"/>
      <c r="EEW80" s="481"/>
      <c r="EEX80" s="481"/>
      <c r="EEY80" s="481"/>
      <c r="EEZ80" s="481"/>
      <c r="EFA80" s="481"/>
      <c r="EFB80" s="481"/>
      <c r="EFC80" s="481"/>
      <c r="EFD80" s="481"/>
      <c r="EFE80" s="481"/>
      <c r="EFF80" s="481"/>
      <c r="EFG80" s="481"/>
      <c r="EFH80" s="481"/>
      <c r="EFI80" s="481"/>
      <c r="EFJ80" s="481"/>
      <c r="EFK80" s="481"/>
      <c r="EFL80" s="481"/>
      <c r="EFM80" s="481"/>
      <c r="EFN80" s="481"/>
      <c r="EFO80" s="481"/>
      <c r="EFP80" s="481"/>
      <c r="EFQ80" s="481"/>
      <c r="EFR80" s="481"/>
      <c r="EFS80" s="481"/>
      <c r="EFT80" s="481"/>
      <c r="EFU80" s="481"/>
      <c r="EFV80" s="481"/>
      <c r="EFW80" s="481"/>
      <c r="EFX80" s="481"/>
      <c r="EFY80" s="481"/>
      <c r="EFZ80" s="481"/>
      <c r="EGA80" s="481"/>
      <c r="EGB80" s="481"/>
      <c r="EGC80" s="481"/>
      <c r="EGD80" s="481"/>
      <c r="EGE80" s="481"/>
      <c r="EGF80" s="481"/>
      <c r="EGG80" s="481"/>
      <c r="EGH80" s="481"/>
      <c r="EGI80" s="481"/>
      <c r="EGJ80" s="481"/>
      <c r="EGK80" s="481"/>
      <c r="EGL80" s="481"/>
      <c r="EGM80" s="481"/>
      <c r="EGN80" s="481"/>
      <c r="EGO80" s="481"/>
      <c r="EGP80" s="481"/>
      <c r="EGQ80" s="481"/>
      <c r="EGR80" s="481"/>
      <c r="EGS80" s="481"/>
      <c r="EGT80" s="481"/>
      <c r="EGU80" s="481"/>
      <c r="EGV80" s="481"/>
      <c r="EGW80" s="481"/>
      <c r="EGX80" s="481"/>
      <c r="EGY80" s="481"/>
      <c r="EGZ80" s="481"/>
      <c r="EHA80" s="481"/>
      <c r="EHB80" s="481"/>
      <c r="EHC80" s="481"/>
      <c r="EHD80" s="481"/>
      <c r="EHE80" s="481"/>
      <c r="EHF80" s="481"/>
      <c r="EHG80" s="481"/>
      <c r="EHH80" s="481"/>
      <c r="EHI80" s="481"/>
      <c r="EHJ80" s="481"/>
      <c r="EHK80" s="481"/>
      <c r="EHL80" s="481"/>
      <c r="EHM80" s="481"/>
      <c r="EHN80" s="481"/>
      <c r="EHO80" s="481"/>
      <c r="EHP80" s="481"/>
      <c r="EHQ80" s="481"/>
      <c r="EHR80" s="481"/>
      <c r="EHS80" s="481"/>
      <c r="EHT80" s="481"/>
      <c r="EHU80" s="481"/>
      <c r="EHV80" s="481"/>
      <c r="EHW80" s="481"/>
      <c r="EHX80" s="481"/>
      <c r="EHY80" s="481"/>
      <c r="EHZ80" s="481"/>
      <c r="EIA80" s="481"/>
      <c r="EIB80" s="481"/>
      <c r="EIC80" s="481"/>
      <c r="EID80" s="481"/>
      <c r="EIE80" s="481"/>
      <c r="EIF80" s="481"/>
      <c r="EIG80" s="481"/>
      <c r="EIH80" s="481"/>
      <c r="EII80" s="481"/>
      <c r="EIJ80" s="481"/>
      <c r="EIK80" s="481"/>
      <c r="EIL80" s="481"/>
      <c r="EIM80" s="481"/>
      <c r="EIN80" s="481"/>
      <c r="EIO80" s="481"/>
      <c r="EIP80" s="481"/>
      <c r="EIQ80" s="481"/>
      <c r="EIR80" s="481"/>
      <c r="EIS80" s="481"/>
      <c r="EIT80" s="481"/>
      <c r="EIU80" s="481"/>
      <c r="EIV80" s="481"/>
      <c r="EIW80" s="481"/>
      <c r="EIX80" s="481"/>
      <c r="EIY80" s="481"/>
      <c r="EIZ80" s="481"/>
      <c r="EJA80" s="481"/>
      <c r="EJB80" s="481"/>
      <c r="EJC80" s="481"/>
      <c r="EJD80" s="481"/>
      <c r="EJE80" s="481"/>
      <c r="EJF80" s="481"/>
      <c r="EJG80" s="481"/>
      <c r="EJH80" s="481"/>
      <c r="EJI80" s="481"/>
      <c r="EJJ80" s="481"/>
      <c r="EJK80" s="481"/>
      <c r="EJL80" s="481"/>
      <c r="EJM80" s="481"/>
      <c r="EJN80" s="481"/>
      <c r="EJO80" s="481"/>
      <c r="EJP80" s="481"/>
      <c r="EJQ80" s="481"/>
      <c r="EJR80" s="481"/>
      <c r="EJS80" s="481"/>
      <c r="EJT80" s="481"/>
      <c r="EJU80" s="481"/>
      <c r="EJV80" s="481"/>
      <c r="EJW80" s="481"/>
      <c r="EJX80" s="481"/>
      <c r="EJY80" s="481"/>
      <c r="EJZ80" s="481"/>
      <c r="EKA80" s="481"/>
      <c r="EKB80" s="481"/>
      <c r="EKC80" s="481"/>
      <c r="EKD80" s="481"/>
      <c r="EKE80" s="481"/>
      <c r="EKF80" s="481"/>
      <c r="EKG80" s="481"/>
      <c r="EKH80" s="481"/>
      <c r="EKI80" s="481"/>
      <c r="EKJ80" s="481"/>
      <c r="EKK80" s="481"/>
      <c r="EKL80" s="481"/>
      <c r="EKM80" s="481"/>
      <c r="EKN80" s="481"/>
      <c r="EKO80" s="481"/>
      <c r="EKP80" s="481"/>
      <c r="EKQ80" s="481"/>
      <c r="EKR80" s="481"/>
      <c r="EKS80" s="481"/>
      <c r="EKT80" s="481"/>
      <c r="EKU80" s="481"/>
      <c r="EKV80" s="481"/>
      <c r="EKW80" s="481"/>
      <c r="EKX80" s="481"/>
      <c r="EKY80" s="481"/>
      <c r="EKZ80" s="481"/>
      <c r="ELA80" s="481"/>
      <c r="ELB80" s="481"/>
      <c r="ELC80" s="481"/>
      <c r="ELD80" s="481"/>
      <c r="ELE80" s="481"/>
      <c r="ELF80" s="481"/>
      <c r="ELG80" s="481"/>
      <c r="ELH80" s="481"/>
      <c r="ELI80" s="481"/>
      <c r="ELJ80" s="481"/>
      <c r="ELK80" s="481"/>
      <c r="ELL80" s="481"/>
      <c r="ELM80" s="481"/>
      <c r="ELN80" s="481"/>
      <c r="ELO80" s="481"/>
      <c r="ELP80" s="481"/>
      <c r="ELQ80" s="481"/>
      <c r="ELR80" s="481"/>
      <c r="ELS80" s="481"/>
      <c r="ELT80" s="481"/>
      <c r="ELU80" s="481"/>
      <c r="ELV80" s="481"/>
      <c r="ELW80" s="481"/>
      <c r="ELX80" s="481"/>
      <c r="ELY80" s="481"/>
      <c r="ELZ80" s="481"/>
      <c r="EMA80" s="481"/>
      <c r="EMB80" s="481"/>
      <c r="EMC80" s="481"/>
      <c r="EMD80" s="481"/>
      <c r="EME80" s="481"/>
      <c r="EMF80" s="481"/>
      <c r="EMG80" s="481"/>
      <c r="EMH80" s="481"/>
      <c r="EMI80" s="481"/>
      <c r="EMJ80" s="481"/>
      <c r="EMK80" s="481"/>
      <c r="EML80" s="481"/>
      <c r="EMM80" s="481"/>
      <c r="EMN80" s="481"/>
      <c r="EMO80" s="481"/>
      <c r="EMP80" s="481"/>
      <c r="EMQ80" s="481"/>
      <c r="EMR80" s="481"/>
      <c r="EMS80" s="481"/>
      <c r="EMT80" s="481"/>
      <c r="EMU80" s="481"/>
      <c r="EMV80" s="481"/>
      <c r="EMW80" s="481"/>
      <c r="EMX80" s="481"/>
      <c r="EMY80" s="481"/>
      <c r="EMZ80" s="481"/>
      <c r="ENA80" s="481"/>
      <c r="ENB80" s="481"/>
      <c r="ENC80" s="481"/>
      <c r="END80" s="481"/>
      <c r="ENE80" s="481"/>
      <c r="ENF80" s="481"/>
      <c r="ENG80" s="481"/>
      <c r="ENH80" s="481"/>
      <c r="ENI80" s="481"/>
      <c r="ENJ80" s="481"/>
      <c r="ENK80" s="481"/>
      <c r="ENL80" s="481"/>
      <c r="ENM80" s="481"/>
      <c r="ENN80" s="481"/>
      <c r="ENO80" s="481"/>
      <c r="ENP80" s="481"/>
      <c r="ENQ80" s="481"/>
      <c r="ENR80" s="481"/>
      <c r="ENS80" s="481"/>
      <c r="ENT80" s="481"/>
      <c r="ENU80" s="481"/>
      <c r="ENV80" s="481"/>
      <c r="ENW80" s="481"/>
      <c r="ENX80" s="481"/>
      <c r="ENY80" s="481"/>
      <c r="ENZ80" s="481"/>
      <c r="EOA80" s="481"/>
      <c r="EOB80" s="481"/>
      <c r="EOC80" s="481"/>
      <c r="EOD80" s="481"/>
      <c r="EOE80" s="481"/>
      <c r="EOF80" s="481"/>
      <c r="EOG80" s="481"/>
      <c r="EOH80" s="481"/>
      <c r="EOI80" s="481"/>
      <c r="EOJ80" s="481"/>
      <c r="EOK80" s="481"/>
      <c r="EOL80" s="481"/>
      <c r="EOM80" s="481"/>
      <c r="EON80" s="481"/>
      <c r="EOO80" s="481"/>
      <c r="EOP80" s="481"/>
      <c r="EOQ80" s="481"/>
      <c r="EOR80" s="481"/>
      <c r="EOS80" s="481"/>
      <c r="EOT80" s="481"/>
      <c r="EOU80" s="481"/>
      <c r="EOV80" s="481"/>
      <c r="EOW80" s="481"/>
      <c r="EOX80" s="481"/>
      <c r="EOY80" s="481"/>
      <c r="EOZ80" s="481"/>
      <c r="EPA80" s="481"/>
      <c r="EPB80" s="481"/>
      <c r="EPC80" s="481"/>
      <c r="EPD80" s="481"/>
      <c r="EPE80" s="481"/>
      <c r="EPF80" s="481"/>
      <c r="EPG80" s="481"/>
      <c r="EPH80" s="481"/>
      <c r="EPI80" s="481"/>
      <c r="EPJ80" s="481"/>
      <c r="EPK80" s="481"/>
      <c r="EPL80" s="481"/>
      <c r="EPM80" s="481"/>
      <c r="EPN80" s="481"/>
      <c r="EPO80" s="481"/>
      <c r="EPP80" s="481"/>
      <c r="EPQ80" s="481"/>
      <c r="EPR80" s="481"/>
      <c r="EPS80" s="481"/>
      <c r="EPT80" s="481"/>
      <c r="EPU80" s="481"/>
      <c r="EPV80" s="481"/>
      <c r="EPW80" s="481"/>
      <c r="EPX80" s="481"/>
      <c r="EPY80" s="481"/>
      <c r="EPZ80" s="481"/>
      <c r="EQA80" s="481"/>
      <c r="EQB80" s="481"/>
      <c r="EQC80" s="481"/>
      <c r="EQD80" s="481"/>
      <c r="EQE80" s="481"/>
      <c r="EQF80" s="481"/>
      <c r="EQG80" s="481"/>
      <c r="EQH80" s="481"/>
      <c r="EQI80" s="481"/>
      <c r="EQJ80" s="481"/>
      <c r="EQK80" s="481"/>
      <c r="EQL80" s="481"/>
      <c r="EQM80" s="481"/>
      <c r="EQN80" s="481"/>
      <c r="EQO80" s="481"/>
      <c r="EQP80" s="481"/>
      <c r="EQQ80" s="481"/>
      <c r="EQR80" s="481"/>
      <c r="EQS80" s="481"/>
      <c r="EQT80" s="481"/>
      <c r="EQU80" s="481"/>
      <c r="EQV80" s="481"/>
      <c r="EQW80" s="481"/>
      <c r="EQX80" s="481"/>
      <c r="EQY80" s="481"/>
      <c r="EQZ80" s="481"/>
      <c r="ERA80" s="481"/>
      <c r="ERB80" s="481"/>
      <c r="ERC80" s="481"/>
      <c r="ERD80" s="481"/>
      <c r="ERE80" s="481"/>
      <c r="ERF80" s="481"/>
      <c r="ERG80" s="481"/>
      <c r="ERH80" s="481"/>
      <c r="ERI80" s="481"/>
      <c r="ERJ80" s="481"/>
      <c r="ERK80" s="481"/>
      <c r="ERL80" s="481"/>
      <c r="ERM80" s="481"/>
      <c r="ERN80" s="481"/>
      <c r="ERO80" s="481"/>
      <c r="ERP80" s="481"/>
      <c r="ERQ80" s="481"/>
      <c r="ERR80" s="481"/>
      <c r="ERS80" s="481"/>
      <c r="ERT80" s="481"/>
      <c r="ERU80" s="481"/>
      <c r="ERV80" s="481"/>
      <c r="ERW80" s="481"/>
      <c r="ERX80" s="481"/>
      <c r="ERY80" s="481"/>
      <c r="ERZ80" s="481"/>
      <c r="ESA80" s="481"/>
      <c r="ESB80" s="481"/>
      <c r="ESC80" s="481"/>
      <c r="ESD80" s="481"/>
      <c r="ESE80" s="481"/>
      <c r="ESF80" s="481"/>
      <c r="ESG80" s="481"/>
      <c r="ESH80" s="481"/>
      <c r="ESI80" s="481"/>
      <c r="ESJ80" s="481"/>
      <c r="ESK80" s="481"/>
      <c r="ESL80" s="481"/>
      <c r="ESM80" s="481"/>
      <c r="ESN80" s="481"/>
      <c r="ESO80" s="481"/>
      <c r="ESP80" s="481"/>
      <c r="ESQ80" s="481"/>
      <c r="ESR80" s="481"/>
      <c r="ESS80" s="481"/>
      <c r="EST80" s="481"/>
      <c r="ESU80" s="481"/>
      <c r="ESV80" s="481"/>
      <c r="ESW80" s="481"/>
      <c r="ESX80" s="481"/>
      <c r="ESY80" s="481"/>
      <c r="ESZ80" s="481"/>
      <c r="ETA80" s="481"/>
      <c r="ETB80" s="481"/>
      <c r="ETC80" s="481"/>
      <c r="ETD80" s="481"/>
      <c r="ETE80" s="481"/>
      <c r="ETF80" s="481"/>
      <c r="ETG80" s="481"/>
      <c r="ETH80" s="481"/>
      <c r="ETI80" s="481"/>
      <c r="ETJ80" s="481"/>
      <c r="ETK80" s="481"/>
      <c r="ETL80" s="481"/>
      <c r="ETM80" s="481"/>
      <c r="ETN80" s="481"/>
      <c r="ETO80" s="481"/>
      <c r="ETP80" s="481"/>
      <c r="ETQ80" s="481"/>
      <c r="ETR80" s="481"/>
      <c r="ETS80" s="481"/>
      <c r="ETT80" s="481"/>
      <c r="ETU80" s="481"/>
      <c r="ETV80" s="481"/>
      <c r="ETW80" s="481"/>
      <c r="ETX80" s="481"/>
      <c r="ETY80" s="481"/>
      <c r="ETZ80" s="481"/>
      <c r="EUA80" s="481"/>
      <c r="EUB80" s="481"/>
      <c r="EUC80" s="481"/>
      <c r="EUD80" s="481"/>
      <c r="EUE80" s="481"/>
      <c r="EUF80" s="481"/>
      <c r="EUG80" s="481"/>
      <c r="EUH80" s="481"/>
      <c r="EUI80" s="481"/>
      <c r="EUJ80" s="481"/>
      <c r="EUK80" s="481"/>
      <c r="EUL80" s="481"/>
      <c r="EUM80" s="481"/>
      <c r="EUN80" s="481"/>
      <c r="EUO80" s="481"/>
      <c r="EUP80" s="481"/>
      <c r="EUQ80" s="481"/>
      <c r="EUR80" s="481"/>
      <c r="EUS80" s="481"/>
      <c r="EUT80" s="481"/>
      <c r="EUU80" s="481"/>
      <c r="EUV80" s="481"/>
      <c r="EUW80" s="481"/>
      <c r="EUX80" s="481"/>
      <c r="EUY80" s="481"/>
      <c r="EUZ80" s="481"/>
      <c r="EVA80" s="481"/>
      <c r="EVB80" s="481"/>
      <c r="EVC80" s="481"/>
      <c r="EVD80" s="481"/>
      <c r="EVE80" s="481"/>
      <c r="EVF80" s="481"/>
      <c r="EVG80" s="481"/>
      <c r="EVH80" s="481"/>
      <c r="EVI80" s="481"/>
      <c r="EVJ80" s="481"/>
      <c r="EVK80" s="481"/>
      <c r="EVL80" s="481"/>
      <c r="EVM80" s="481"/>
      <c r="EVN80" s="481"/>
      <c r="EVO80" s="481"/>
      <c r="EVP80" s="481"/>
      <c r="EVQ80" s="481"/>
      <c r="EVR80" s="481"/>
      <c r="EVS80" s="481"/>
      <c r="EVT80" s="481"/>
      <c r="EVU80" s="481"/>
      <c r="EVV80" s="481"/>
      <c r="EVW80" s="481"/>
      <c r="EVX80" s="481"/>
      <c r="EVY80" s="481"/>
      <c r="EVZ80" s="481"/>
      <c r="EWA80" s="481"/>
      <c r="EWB80" s="481"/>
      <c r="EWC80" s="481"/>
      <c r="EWD80" s="481"/>
      <c r="EWE80" s="481"/>
      <c r="EWF80" s="481"/>
      <c r="EWG80" s="481"/>
      <c r="EWH80" s="481"/>
      <c r="EWI80" s="481"/>
      <c r="EWJ80" s="481"/>
      <c r="EWK80" s="481"/>
      <c r="EWL80" s="481"/>
      <c r="EWM80" s="481"/>
      <c r="EWN80" s="481"/>
      <c r="EWO80" s="481"/>
      <c r="EWP80" s="481"/>
      <c r="EWQ80" s="481"/>
      <c r="EWR80" s="481"/>
      <c r="EWS80" s="481"/>
      <c r="EWT80" s="481"/>
      <c r="EWU80" s="481"/>
      <c r="EWV80" s="481"/>
      <c r="EWW80" s="481"/>
      <c r="EWX80" s="481"/>
      <c r="EWY80" s="481"/>
      <c r="EWZ80" s="481"/>
      <c r="EXA80" s="481"/>
      <c r="EXB80" s="481"/>
      <c r="EXC80" s="481"/>
      <c r="EXD80" s="481"/>
      <c r="EXE80" s="481"/>
      <c r="EXF80" s="481"/>
      <c r="EXG80" s="481"/>
      <c r="EXH80" s="481"/>
      <c r="EXI80" s="481"/>
      <c r="EXJ80" s="481"/>
      <c r="EXK80" s="481"/>
      <c r="EXL80" s="481"/>
      <c r="EXM80" s="481"/>
      <c r="EXN80" s="481"/>
      <c r="EXO80" s="481"/>
      <c r="EXP80" s="481"/>
      <c r="EXQ80" s="481"/>
      <c r="EXR80" s="481"/>
      <c r="EXS80" s="481"/>
      <c r="EXT80" s="481"/>
      <c r="EXU80" s="481"/>
      <c r="EXV80" s="481"/>
      <c r="EXW80" s="481"/>
      <c r="EXX80" s="481"/>
      <c r="EXY80" s="481"/>
      <c r="EXZ80" s="481"/>
      <c r="EYA80" s="481"/>
      <c r="EYB80" s="481"/>
      <c r="EYC80" s="481"/>
      <c r="EYD80" s="481"/>
      <c r="EYE80" s="481"/>
      <c r="EYF80" s="481"/>
      <c r="EYG80" s="481"/>
      <c r="EYH80" s="481"/>
      <c r="EYI80" s="481"/>
      <c r="EYJ80" s="481"/>
      <c r="EYK80" s="481"/>
      <c r="EYL80" s="481"/>
      <c r="EYM80" s="481"/>
      <c r="EYN80" s="481"/>
      <c r="EYO80" s="481"/>
      <c r="EYP80" s="481"/>
      <c r="EYQ80" s="481"/>
      <c r="EYR80" s="481"/>
      <c r="EYS80" s="481"/>
      <c r="EYT80" s="481"/>
      <c r="EYU80" s="481"/>
      <c r="EYV80" s="481"/>
      <c r="EYW80" s="481"/>
      <c r="EYX80" s="481"/>
      <c r="EYY80" s="481"/>
      <c r="EYZ80" s="481"/>
      <c r="EZA80" s="481"/>
      <c r="EZB80" s="481"/>
      <c r="EZC80" s="481"/>
      <c r="EZD80" s="481"/>
      <c r="EZE80" s="481"/>
      <c r="EZF80" s="481"/>
      <c r="EZG80" s="481"/>
      <c r="EZH80" s="481"/>
      <c r="EZI80" s="481"/>
      <c r="EZJ80" s="481"/>
      <c r="EZK80" s="481"/>
      <c r="EZL80" s="481"/>
      <c r="EZM80" s="481"/>
      <c r="EZN80" s="481"/>
      <c r="EZO80" s="481"/>
      <c r="EZP80" s="481"/>
      <c r="EZQ80" s="481"/>
      <c r="EZR80" s="481"/>
      <c r="EZS80" s="481"/>
      <c r="EZT80" s="481"/>
      <c r="EZU80" s="481"/>
      <c r="EZV80" s="481"/>
      <c r="EZW80" s="481"/>
      <c r="EZX80" s="481"/>
      <c r="EZY80" s="481"/>
      <c r="EZZ80" s="481"/>
      <c r="FAA80" s="481"/>
      <c r="FAB80" s="481"/>
      <c r="FAC80" s="481"/>
      <c r="FAD80" s="481"/>
      <c r="FAE80" s="481"/>
      <c r="FAF80" s="481"/>
      <c r="FAG80" s="481"/>
      <c r="FAH80" s="481"/>
      <c r="FAI80" s="481"/>
      <c r="FAJ80" s="481"/>
      <c r="FAK80" s="481"/>
      <c r="FAL80" s="481"/>
      <c r="FAM80" s="481"/>
      <c r="FAN80" s="481"/>
      <c r="FAO80" s="481"/>
      <c r="FAP80" s="481"/>
      <c r="FAQ80" s="481"/>
      <c r="FAR80" s="481"/>
      <c r="FAS80" s="481"/>
      <c r="FAT80" s="481"/>
      <c r="FAU80" s="481"/>
      <c r="FAV80" s="481"/>
      <c r="FAW80" s="481"/>
      <c r="FAX80" s="481"/>
      <c r="FAY80" s="481"/>
      <c r="FAZ80" s="481"/>
      <c r="FBA80" s="481"/>
      <c r="FBB80" s="481"/>
      <c r="FBC80" s="481"/>
      <c r="FBD80" s="481"/>
      <c r="FBE80" s="481"/>
      <c r="FBF80" s="481"/>
      <c r="FBG80" s="481"/>
      <c r="FBH80" s="481"/>
      <c r="FBI80" s="481"/>
      <c r="FBJ80" s="481"/>
      <c r="FBK80" s="481"/>
      <c r="FBL80" s="481"/>
      <c r="FBM80" s="481"/>
      <c r="FBN80" s="481"/>
      <c r="FBO80" s="481"/>
      <c r="FBP80" s="481"/>
      <c r="FBQ80" s="481"/>
      <c r="FBR80" s="481"/>
      <c r="FBS80" s="481"/>
      <c r="FBT80" s="481"/>
      <c r="FBU80" s="481"/>
      <c r="FBV80" s="481"/>
      <c r="FBW80" s="481"/>
      <c r="FBX80" s="481"/>
      <c r="FBY80" s="481"/>
      <c r="FBZ80" s="481"/>
      <c r="FCA80" s="481"/>
      <c r="FCB80" s="481"/>
      <c r="FCC80" s="481"/>
      <c r="FCD80" s="481"/>
      <c r="FCE80" s="481"/>
      <c r="FCF80" s="481"/>
      <c r="FCG80" s="481"/>
      <c r="FCH80" s="481"/>
      <c r="FCI80" s="481"/>
      <c r="FCJ80" s="481"/>
      <c r="FCK80" s="481"/>
      <c r="FCL80" s="481"/>
      <c r="FCM80" s="481"/>
      <c r="FCN80" s="481"/>
      <c r="FCO80" s="481"/>
      <c r="FCP80" s="481"/>
      <c r="FCQ80" s="481"/>
      <c r="FCR80" s="481"/>
      <c r="FCS80" s="481"/>
      <c r="FCT80" s="481"/>
      <c r="FCU80" s="481"/>
      <c r="FCV80" s="481"/>
      <c r="FCW80" s="481"/>
      <c r="FCX80" s="481"/>
      <c r="FCY80" s="481"/>
      <c r="FCZ80" s="481"/>
      <c r="FDA80" s="481"/>
      <c r="FDB80" s="481"/>
      <c r="FDC80" s="481"/>
      <c r="FDD80" s="481"/>
      <c r="FDE80" s="481"/>
      <c r="FDF80" s="481"/>
      <c r="FDG80" s="481"/>
      <c r="FDH80" s="481"/>
      <c r="FDI80" s="481"/>
      <c r="FDJ80" s="481"/>
      <c r="FDK80" s="481"/>
      <c r="FDL80" s="481"/>
      <c r="FDM80" s="481"/>
      <c r="FDN80" s="481"/>
      <c r="FDO80" s="481"/>
      <c r="FDP80" s="481"/>
      <c r="FDQ80" s="481"/>
      <c r="FDR80" s="481"/>
      <c r="FDS80" s="481"/>
      <c r="FDT80" s="481"/>
      <c r="FDU80" s="481"/>
      <c r="FDV80" s="481"/>
      <c r="FDW80" s="481"/>
      <c r="FDX80" s="481"/>
      <c r="FDY80" s="481"/>
      <c r="FDZ80" s="481"/>
      <c r="FEA80" s="481"/>
      <c r="FEB80" s="481"/>
      <c r="FEC80" s="481"/>
      <c r="FED80" s="481"/>
      <c r="FEE80" s="481"/>
      <c r="FEF80" s="481"/>
      <c r="FEG80" s="481"/>
      <c r="FEH80" s="481"/>
      <c r="FEI80" s="481"/>
      <c r="FEJ80" s="481"/>
      <c r="FEK80" s="481"/>
      <c r="FEL80" s="481"/>
      <c r="FEM80" s="481"/>
      <c r="FEN80" s="481"/>
      <c r="FEO80" s="481"/>
      <c r="FEP80" s="481"/>
      <c r="FEQ80" s="481"/>
      <c r="FER80" s="481"/>
      <c r="FES80" s="481"/>
      <c r="FET80" s="481"/>
      <c r="FEU80" s="481"/>
      <c r="FEV80" s="481"/>
      <c r="FEW80" s="481"/>
      <c r="FEX80" s="481"/>
      <c r="FEY80" s="481"/>
      <c r="FEZ80" s="481"/>
      <c r="FFA80" s="481"/>
      <c r="FFB80" s="481"/>
      <c r="FFC80" s="481"/>
      <c r="FFD80" s="481"/>
      <c r="FFE80" s="481"/>
      <c r="FFF80" s="481"/>
      <c r="FFG80" s="481"/>
      <c r="FFH80" s="481"/>
      <c r="FFI80" s="481"/>
      <c r="FFJ80" s="481"/>
      <c r="FFK80" s="481"/>
      <c r="FFL80" s="481"/>
      <c r="FFM80" s="481"/>
      <c r="FFN80" s="481"/>
      <c r="FFO80" s="481"/>
      <c r="FFP80" s="481"/>
      <c r="FFQ80" s="481"/>
      <c r="FFR80" s="481"/>
      <c r="FFS80" s="481"/>
      <c r="FFT80" s="481"/>
      <c r="FFU80" s="481"/>
      <c r="FFV80" s="481"/>
      <c r="FFW80" s="481"/>
      <c r="FFX80" s="481"/>
      <c r="FFY80" s="481"/>
      <c r="FFZ80" s="481"/>
      <c r="FGA80" s="481"/>
      <c r="FGB80" s="481"/>
      <c r="FGC80" s="481"/>
      <c r="FGD80" s="481"/>
      <c r="FGE80" s="481"/>
      <c r="FGF80" s="481"/>
      <c r="FGG80" s="481"/>
      <c r="FGH80" s="481"/>
      <c r="FGI80" s="481"/>
      <c r="FGJ80" s="481"/>
      <c r="FGK80" s="481"/>
      <c r="FGL80" s="481"/>
      <c r="FGM80" s="481"/>
      <c r="FGN80" s="481"/>
      <c r="FGO80" s="481"/>
      <c r="FGP80" s="481"/>
      <c r="FGQ80" s="481"/>
      <c r="FGR80" s="481"/>
      <c r="FGS80" s="481"/>
      <c r="FGT80" s="481"/>
      <c r="FGU80" s="481"/>
      <c r="FGV80" s="481"/>
      <c r="FGW80" s="481"/>
      <c r="FGX80" s="481"/>
      <c r="FGY80" s="481"/>
      <c r="FGZ80" s="481"/>
      <c r="FHA80" s="481"/>
      <c r="FHB80" s="481"/>
      <c r="FHC80" s="481"/>
      <c r="FHD80" s="481"/>
      <c r="FHE80" s="481"/>
      <c r="FHF80" s="481"/>
      <c r="FHG80" s="481"/>
      <c r="FHH80" s="481"/>
      <c r="FHI80" s="481"/>
      <c r="FHJ80" s="481"/>
      <c r="FHK80" s="481"/>
      <c r="FHL80" s="481"/>
      <c r="FHM80" s="481"/>
      <c r="FHN80" s="481"/>
      <c r="FHO80" s="481"/>
      <c r="FHP80" s="481"/>
      <c r="FHQ80" s="481"/>
      <c r="FHR80" s="481"/>
      <c r="FHS80" s="481"/>
      <c r="FHT80" s="481"/>
      <c r="FHU80" s="481"/>
      <c r="FHV80" s="481"/>
      <c r="FHW80" s="481"/>
      <c r="FHX80" s="481"/>
      <c r="FHY80" s="481"/>
      <c r="FHZ80" s="481"/>
      <c r="FIA80" s="481"/>
      <c r="FIB80" s="481"/>
      <c r="FIC80" s="481"/>
      <c r="FID80" s="481"/>
      <c r="FIE80" s="481"/>
      <c r="FIF80" s="481"/>
      <c r="FIG80" s="481"/>
      <c r="FIH80" s="481"/>
      <c r="FII80" s="481"/>
      <c r="FIJ80" s="481"/>
      <c r="FIK80" s="481"/>
      <c r="FIL80" s="481"/>
      <c r="FIM80" s="481"/>
      <c r="FIN80" s="481"/>
      <c r="FIO80" s="481"/>
      <c r="FIP80" s="481"/>
      <c r="FIQ80" s="481"/>
      <c r="FIR80" s="481"/>
      <c r="FIS80" s="481"/>
      <c r="FIT80" s="481"/>
      <c r="FIU80" s="481"/>
      <c r="FIV80" s="481"/>
      <c r="FIW80" s="481"/>
      <c r="FIX80" s="481"/>
      <c r="FIY80" s="481"/>
      <c r="FIZ80" s="481"/>
      <c r="FJA80" s="481"/>
      <c r="FJB80" s="481"/>
      <c r="FJC80" s="481"/>
      <c r="FJD80" s="481"/>
      <c r="FJE80" s="481"/>
      <c r="FJF80" s="481"/>
      <c r="FJG80" s="481"/>
      <c r="FJH80" s="481"/>
      <c r="FJI80" s="481"/>
      <c r="FJJ80" s="481"/>
      <c r="FJK80" s="481"/>
      <c r="FJL80" s="481"/>
      <c r="FJM80" s="481"/>
      <c r="FJN80" s="481"/>
      <c r="FJO80" s="481"/>
      <c r="FJP80" s="481"/>
      <c r="FJQ80" s="481"/>
      <c r="FJR80" s="481"/>
      <c r="FJS80" s="481"/>
      <c r="FJT80" s="481"/>
      <c r="FJU80" s="481"/>
      <c r="FJV80" s="481"/>
      <c r="FJW80" s="481"/>
      <c r="FJX80" s="481"/>
      <c r="FJY80" s="481"/>
      <c r="FJZ80" s="481"/>
      <c r="FKA80" s="481"/>
      <c r="FKB80" s="481"/>
      <c r="FKC80" s="481"/>
      <c r="FKD80" s="481"/>
      <c r="FKE80" s="481"/>
      <c r="FKF80" s="481"/>
      <c r="FKG80" s="481"/>
      <c r="FKH80" s="481"/>
      <c r="FKI80" s="481"/>
      <c r="FKJ80" s="481"/>
      <c r="FKK80" s="481"/>
      <c r="FKL80" s="481"/>
      <c r="FKM80" s="481"/>
      <c r="FKN80" s="481"/>
      <c r="FKO80" s="481"/>
      <c r="FKP80" s="481"/>
      <c r="FKQ80" s="481"/>
      <c r="FKR80" s="481"/>
      <c r="FKS80" s="481"/>
      <c r="FKT80" s="481"/>
      <c r="FKU80" s="481"/>
      <c r="FKV80" s="481"/>
      <c r="FKW80" s="481"/>
      <c r="FKX80" s="481"/>
      <c r="FKY80" s="481"/>
      <c r="FKZ80" s="481"/>
      <c r="FLA80" s="481"/>
      <c r="FLB80" s="481"/>
      <c r="FLC80" s="481"/>
      <c r="FLD80" s="481"/>
      <c r="FLE80" s="481"/>
      <c r="FLF80" s="481"/>
      <c r="FLG80" s="481"/>
      <c r="FLH80" s="481"/>
      <c r="FLI80" s="481"/>
      <c r="FLJ80" s="481"/>
      <c r="FLK80" s="481"/>
      <c r="FLL80" s="481"/>
      <c r="FLM80" s="481"/>
      <c r="FLN80" s="481"/>
      <c r="FLO80" s="481"/>
      <c r="FLP80" s="481"/>
      <c r="FLQ80" s="481"/>
      <c r="FLR80" s="481"/>
      <c r="FLS80" s="481"/>
      <c r="FLT80" s="481"/>
      <c r="FLU80" s="481"/>
      <c r="FLV80" s="481"/>
      <c r="FLW80" s="481"/>
      <c r="FLX80" s="481"/>
      <c r="FLY80" s="481"/>
      <c r="FLZ80" s="481"/>
      <c r="FMA80" s="481"/>
      <c r="FMB80" s="481"/>
      <c r="FMC80" s="481"/>
      <c r="FMD80" s="481"/>
      <c r="FME80" s="481"/>
      <c r="FMF80" s="481"/>
      <c r="FMG80" s="481"/>
      <c r="FMH80" s="481"/>
      <c r="FMI80" s="481"/>
      <c r="FMJ80" s="481"/>
      <c r="FMK80" s="481"/>
      <c r="FML80" s="481"/>
      <c r="FMM80" s="481"/>
      <c r="FMN80" s="481"/>
      <c r="FMO80" s="481"/>
      <c r="FMP80" s="481"/>
      <c r="FMQ80" s="481"/>
      <c r="FMR80" s="481"/>
      <c r="FMS80" s="481"/>
      <c r="FMT80" s="481"/>
      <c r="FMU80" s="481"/>
      <c r="FMV80" s="481"/>
      <c r="FMW80" s="481"/>
      <c r="FMX80" s="481"/>
      <c r="FMY80" s="481"/>
      <c r="FMZ80" s="481"/>
      <c r="FNA80" s="481"/>
      <c r="FNB80" s="481"/>
      <c r="FNC80" s="481"/>
      <c r="FND80" s="481"/>
      <c r="FNE80" s="481"/>
      <c r="FNF80" s="481"/>
      <c r="FNG80" s="481"/>
      <c r="FNH80" s="481"/>
      <c r="FNI80" s="481"/>
      <c r="FNJ80" s="481"/>
      <c r="FNK80" s="481"/>
      <c r="FNL80" s="481"/>
      <c r="FNM80" s="481"/>
      <c r="FNN80" s="481"/>
      <c r="FNO80" s="481"/>
      <c r="FNP80" s="481"/>
      <c r="FNQ80" s="481"/>
      <c r="FNR80" s="481"/>
      <c r="FNS80" s="481"/>
      <c r="FNT80" s="481"/>
      <c r="FNU80" s="481"/>
      <c r="FNV80" s="481"/>
      <c r="FNW80" s="481"/>
      <c r="FNX80" s="481"/>
      <c r="FNY80" s="481"/>
      <c r="FNZ80" s="481"/>
      <c r="FOA80" s="481"/>
      <c r="FOB80" s="481"/>
      <c r="FOC80" s="481"/>
      <c r="FOD80" s="481"/>
      <c r="FOE80" s="481"/>
      <c r="FOF80" s="481"/>
      <c r="FOG80" s="481"/>
      <c r="FOH80" s="481"/>
      <c r="FOI80" s="481"/>
      <c r="FOJ80" s="481"/>
      <c r="FOK80" s="481"/>
      <c r="FOL80" s="481"/>
      <c r="FOM80" s="481"/>
      <c r="FON80" s="481"/>
      <c r="FOO80" s="481"/>
      <c r="FOP80" s="481"/>
      <c r="FOQ80" s="481"/>
      <c r="FOR80" s="481"/>
      <c r="FOS80" s="481"/>
      <c r="FOT80" s="481"/>
      <c r="FOU80" s="481"/>
      <c r="FOV80" s="481"/>
      <c r="FOW80" s="481"/>
      <c r="FOX80" s="481"/>
      <c r="FOY80" s="481"/>
      <c r="FOZ80" s="481"/>
      <c r="FPA80" s="481"/>
      <c r="FPB80" s="481"/>
      <c r="FPC80" s="481"/>
      <c r="FPD80" s="481"/>
      <c r="FPE80" s="481"/>
      <c r="FPF80" s="481"/>
      <c r="FPG80" s="481"/>
      <c r="FPH80" s="481"/>
      <c r="FPI80" s="481"/>
      <c r="FPJ80" s="481"/>
      <c r="FPK80" s="481"/>
      <c r="FPL80" s="481"/>
      <c r="FPM80" s="481"/>
      <c r="FPN80" s="481"/>
      <c r="FPO80" s="481"/>
      <c r="FPP80" s="481"/>
      <c r="FPQ80" s="481"/>
      <c r="FPR80" s="481"/>
      <c r="FPS80" s="481"/>
      <c r="FPT80" s="481"/>
      <c r="FPU80" s="481"/>
      <c r="FPV80" s="481"/>
      <c r="FPW80" s="481"/>
      <c r="FPX80" s="481"/>
      <c r="FPY80" s="481"/>
      <c r="FPZ80" s="481"/>
      <c r="FQA80" s="481"/>
      <c r="FQB80" s="481"/>
      <c r="FQC80" s="481"/>
      <c r="FQD80" s="481"/>
      <c r="FQE80" s="481"/>
      <c r="FQF80" s="481"/>
      <c r="FQG80" s="481"/>
      <c r="FQH80" s="481"/>
      <c r="FQI80" s="481"/>
      <c r="FQJ80" s="481"/>
      <c r="FQK80" s="481"/>
      <c r="FQL80" s="481"/>
      <c r="FQM80" s="481"/>
      <c r="FQN80" s="481"/>
      <c r="FQO80" s="481"/>
      <c r="FQP80" s="481"/>
      <c r="FQQ80" s="481"/>
      <c r="FQR80" s="481"/>
      <c r="FQS80" s="481"/>
      <c r="FQT80" s="481"/>
      <c r="FQU80" s="481"/>
      <c r="FQV80" s="481"/>
      <c r="FQW80" s="481"/>
      <c r="FQX80" s="481"/>
      <c r="FQY80" s="481"/>
      <c r="FQZ80" s="481"/>
      <c r="FRA80" s="481"/>
      <c r="FRB80" s="481"/>
      <c r="FRC80" s="481"/>
      <c r="FRD80" s="481"/>
      <c r="FRE80" s="481"/>
      <c r="FRF80" s="481"/>
      <c r="FRG80" s="481"/>
      <c r="FRH80" s="481"/>
      <c r="FRI80" s="481"/>
      <c r="FRJ80" s="481"/>
      <c r="FRK80" s="481"/>
      <c r="FRL80" s="481"/>
      <c r="FRM80" s="481"/>
      <c r="FRN80" s="481"/>
      <c r="FRO80" s="481"/>
      <c r="FRP80" s="481"/>
      <c r="FRQ80" s="481"/>
      <c r="FRR80" s="481"/>
      <c r="FRS80" s="481"/>
      <c r="FRT80" s="481"/>
      <c r="FRU80" s="481"/>
      <c r="FRV80" s="481"/>
      <c r="FRW80" s="481"/>
      <c r="FRX80" s="481"/>
      <c r="FRY80" s="481"/>
      <c r="FRZ80" s="481"/>
      <c r="FSA80" s="481"/>
      <c r="FSB80" s="481"/>
      <c r="FSC80" s="481"/>
      <c r="FSD80" s="481"/>
      <c r="FSE80" s="481"/>
      <c r="FSF80" s="481"/>
      <c r="FSG80" s="481"/>
      <c r="FSH80" s="481"/>
      <c r="FSI80" s="481"/>
      <c r="FSJ80" s="481"/>
      <c r="FSK80" s="481"/>
      <c r="FSL80" s="481"/>
      <c r="FSM80" s="481"/>
      <c r="FSN80" s="481"/>
      <c r="FSO80" s="481"/>
      <c r="FSP80" s="481"/>
      <c r="FSQ80" s="481"/>
      <c r="FSR80" s="481"/>
      <c r="FSS80" s="481"/>
      <c r="FST80" s="481"/>
      <c r="FSU80" s="481"/>
      <c r="FSV80" s="481"/>
      <c r="FSW80" s="481"/>
      <c r="FSX80" s="481"/>
      <c r="FSY80" s="481"/>
      <c r="FSZ80" s="481"/>
      <c r="FTA80" s="481"/>
      <c r="FTB80" s="481"/>
      <c r="FTC80" s="481"/>
      <c r="FTD80" s="481"/>
      <c r="FTE80" s="481"/>
      <c r="FTF80" s="481"/>
      <c r="FTG80" s="481"/>
      <c r="FTH80" s="481"/>
      <c r="FTI80" s="481"/>
      <c r="FTJ80" s="481"/>
      <c r="FTK80" s="481"/>
      <c r="FTL80" s="481"/>
      <c r="FTM80" s="481"/>
      <c r="FTN80" s="481"/>
      <c r="FTO80" s="481"/>
      <c r="FTP80" s="481"/>
      <c r="FTQ80" s="481"/>
      <c r="FTR80" s="481"/>
      <c r="FTS80" s="481"/>
      <c r="FTT80" s="481"/>
      <c r="FTU80" s="481"/>
      <c r="FTV80" s="481"/>
      <c r="FTW80" s="481"/>
      <c r="FTX80" s="481"/>
      <c r="FTY80" s="481"/>
      <c r="FTZ80" s="481"/>
      <c r="FUA80" s="481"/>
      <c r="FUB80" s="481"/>
      <c r="FUC80" s="481"/>
      <c r="FUD80" s="481"/>
      <c r="FUE80" s="481"/>
      <c r="FUF80" s="481"/>
      <c r="FUG80" s="481"/>
      <c r="FUH80" s="481"/>
      <c r="FUI80" s="481"/>
      <c r="FUJ80" s="481"/>
      <c r="FUK80" s="481"/>
      <c r="FUL80" s="481"/>
      <c r="FUM80" s="481"/>
      <c r="FUN80" s="481"/>
      <c r="FUO80" s="481"/>
      <c r="FUP80" s="481"/>
      <c r="FUQ80" s="481"/>
      <c r="FUR80" s="481"/>
      <c r="FUS80" s="481"/>
      <c r="FUT80" s="481"/>
      <c r="FUU80" s="481"/>
      <c r="FUV80" s="481"/>
      <c r="FUW80" s="481"/>
      <c r="FUX80" s="481"/>
      <c r="FUY80" s="481"/>
      <c r="FUZ80" s="481"/>
      <c r="FVA80" s="481"/>
      <c r="FVB80" s="481"/>
      <c r="FVC80" s="481"/>
      <c r="FVD80" s="481"/>
      <c r="FVE80" s="481"/>
      <c r="FVF80" s="481"/>
      <c r="FVG80" s="481"/>
      <c r="FVH80" s="481"/>
      <c r="FVI80" s="481"/>
      <c r="FVJ80" s="481"/>
      <c r="FVK80" s="481"/>
      <c r="FVL80" s="481"/>
      <c r="FVM80" s="481"/>
      <c r="FVN80" s="481"/>
      <c r="FVO80" s="481"/>
      <c r="FVP80" s="481"/>
      <c r="FVQ80" s="481"/>
      <c r="FVR80" s="481"/>
      <c r="FVS80" s="481"/>
      <c r="FVT80" s="481"/>
      <c r="FVU80" s="481"/>
      <c r="FVV80" s="481"/>
      <c r="FVW80" s="481"/>
      <c r="FVX80" s="481"/>
      <c r="FVY80" s="481"/>
      <c r="FVZ80" s="481"/>
      <c r="FWA80" s="481"/>
      <c r="FWB80" s="481"/>
      <c r="FWC80" s="481"/>
      <c r="FWD80" s="481"/>
      <c r="FWE80" s="481"/>
      <c r="FWF80" s="481"/>
      <c r="FWG80" s="481"/>
      <c r="FWH80" s="481"/>
      <c r="FWI80" s="481"/>
      <c r="FWJ80" s="481"/>
      <c r="FWK80" s="481"/>
      <c r="FWL80" s="481"/>
      <c r="FWM80" s="481"/>
      <c r="FWN80" s="481"/>
      <c r="FWO80" s="481"/>
      <c r="FWP80" s="481"/>
      <c r="FWQ80" s="481"/>
      <c r="FWR80" s="481"/>
      <c r="FWS80" s="481"/>
      <c r="FWT80" s="481"/>
      <c r="FWU80" s="481"/>
      <c r="FWV80" s="481"/>
      <c r="FWW80" s="481"/>
      <c r="FWX80" s="481"/>
      <c r="FWY80" s="481"/>
      <c r="FWZ80" s="481"/>
      <c r="FXA80" s="481"/>
      <c r="FXB80" s="481"/>
      <c r="FXC80" s="481"/>
      <c r="FXD80" s="481"/>
      <c r="FXE80" s="481"/>
      <c r="FXF80" s="481"/>
      <c r="FXG80" s="481"/>
      <c r="FXH80" s="481"/>
      <c r="FXI80" s="481"/>
      <c r="FXJ80" s="481"/>
      <c r="FXK80" s="481"/>
      <c r="FXL80" s="481"/>
      <c r="FXM80" s="481"/>
      <c r="FXN80" s="481"/>
      <c r="FXO80" s="481"/>
      <c r="FXP80" s="481"/>
      <c r="FXQ80" s="481"/>
      <c r="FXR80" s="481"/>
      <c r="FXS80" s="481"/>
      <c r="FXT80" s="481"/>
      <c r="FXU80" s="481"/>
      <c r="FXV80" s="481"/>
      <c r="FXW80" s="481"/>
      <c r="FXX80" s="481"/>
      <c r="FXY80" s="481"/>
      <c r="FXZ80" s="481"/>
      <c r="FYA80" s="481"/>
      <c r="FYB80" s="481"/>
      <c r="FYC80" s="481"/>
      <c r="FYD80" s="481"/>
      <c r="FYE80" s="481"/>
      <c r="FYF80" s="481"/>
      <c r="FYG80" s="481"/>
      <c r="FYH80" s="481"/>
      <c r="FYI80" s="481"/>
      <c r="FYJ80" s="481"/>
      <c r="FYK80" s="481"/>
      <c r="FYL80" s="481"/>
      <c r="FYM80" s="481"/>
      <c r="FYN80" s="481"/>
      <c r="FYO80" s="481"/>
      <c r="FYP80" s="481"/>
      <c r="FYQ80" s="481"/>
      <c r="FYR80" s="481"/>
      <c r="FYS80" s="481"/>
      <c r="FYT80" s="481"/>
      <c r="FYU80" s="481"/>
      <c r="FYV80" s="481"/>
      <c r="FYW80" s="481"/>
      <c r="FYX80" s="481"/>
      <c r="FYY80" s="481"/>
      <c r="FYZ80" s="481"/>
      <c r="FZA80" s="481"/>
      <c r="FZB80" s="481"/>
      <c r="FZC80" s="481"/>
      <c r="FZD80" s="481"/>
      <c r="FZE80" s="481"/>
      <c r="FZF80" s="481"/>
      <c r="FZG80" s="481"/>
      <c r="FZH80" s="481"/>
      <c r="FZI80" s="481"/>
      <c r="FZJ80" s="481"/>
      <c r="FZK80" s="481"/>
      <c r="FZL80" s="481"/>
      <c r="FZM80" s="481"/>
      <c r="FZN80" s="481"/>
      <c r="FZO80" s="481"/>
      <c r="FZP80" s="481"/>
      <c r="FZQ80" s="481"/>
      <c r="FZR80" s="481"/>
      <c r="FZS80" s="481"/>
      <c r="FZT80" s="481"/>
      <c r="FZU80" s="481"/>
      <c r="FZV80" s="481"/>
      <c r="FZW80" s="481"/>
      <c r="FZX80" s="481"/>
      <c r="FZY80" s="481"/>
      <c r="FZZ80" s="481"/>
      <c r="GAA80" s="481"/>
      <c r="GAB80" s="481"/>
      <c r="GAC80" s="481"/>
      <c r="GAD80" s="481"/>
      <c r="GAE80" s="481"/>
      <c r="GAF80" s="481"/>
      <c r="GAG80" s="481"/>
      <c r="GAH80" s="481"/>
      <c r="GAI80" s="481"/>
      <c r="GAJ80" s="481"/>
      <c r="GAK80" s="481"/>
      <c r="GAL80" s="481"/>
      <c r="GAM80" s="481"/>
      <c r="GAN80" s="481"/>
      <c r="GAO80" s="481"/>
      <c r="GAP80" s="481"/>
      <c r="GAQ80" s="481"/>
      <c r="GAR80" s="481"/>
      <c r="GAS80" s="481"/>
      <c r="GAT80" s="481"/>
      <c r="GAU80" s="481"/>
      <c r="GAV80" s="481"/>
      <c r="GAW80" s="481"/>
      <c r="GAX80" s="481"/>
      <c r="GAY80" s="481"/>
      <c r="GAZ80" s="481"/>
      <c r="GBA80" s="481"/>
      <c r="GBB80" s="481"/>
      <c r="GBC80" s="481"/>
      <c r="GBD80" s="481"/>
      <c r="GBE80" s="481"/>
      <c r="GBF80" s="481"/>
      <c r="GBG80" s="481"/>
      <c r="GBH80" s="481"/>
      <c r="GBI80" s="481"/>
      <c r="GBJ80" s="481"/>
      <c r="GBK80" s="481"/>
      <c r="GBL80" s="481"/>
      <c r="GBM80" s="481"/>
      <c r="GBN80" s="481"/>
      <c r="GBO80" s="481"/>
      <c r="GBP80" s="481"/>
      <c r="GBQ80" s="481"/>
      <c r="GBR80" s="481"/>
      <c r="GBS80" s="481"/>
      <c r="GBT80" s="481"/>
      <c r="GBU80" s="481"/>
      <c r="GBV80" s="481"/>
      <c r="GBW80" s="481"/>
      <c r="GBX80" s="481"/>
      <c r="GBY80" s="481"/>
      <c r="GBZ80" s="481"/>
      <c r="GCA80" s="481"/>
      <c r="GCB80" s="481"/>
      <c r="GCC80" s="481"/>
      <c r="GCD80" s="481"/>
      <c r="GCE80" s="481"/>
      <c r="GCF80" s="481"/>
      <c r="GCG80" s="481"/>
      <c r="GCH80" s="481"/>
      <c r="GCI80" s="481"/>
      <c r="GCJ80" s="481"/>
      <c r="GCK80" s="481"/>
      <c r="GCL80" s="481"/>
      <c r="GCM80" s="481"/>
      <c r="GCN80" s="481"/>
      <c r="GCO80" s="481"/>
      <c r="GCP80" s="481"/>
      <c r="GCQ80" s="481"/>
      <c r="GCR80" s="481"/>
      <c r="GCS80" s="481"/>
      <c r="GCT80" s="481"/>
      <c r="GCU80" s="481"/>
      <c r="GCV80" s="481"/>
      <c r="GCW80" s="481"/>
      <c r="GCX80" s="481"/>
      <c r="GCY80" s="481"/>
      <c r="GCZ80" s="481"/>
      <c r="GDA80" s="481"/>
      <c r="GDB80" s="481"/>
      <c r="GDC80" s="481"/>
      <c r="GDD80" s="481"/>
      <c r="GDE80" s="481"/>
      <c r="GDF80" s="481"/>
      <c r="GDG80" s="481"/>
      <c r="GDH80" s="481"/>
      <c r="GDI80" s="481"/>
      <c r="GDJ80" s="481"/>
      <c r="GDK80" s="481"/>
      <c r="GDL80" s="481"/>
      <c r="GDM80" s="481"/>
      <c r="GDN80" s="481"/>
      <c r="GDO80" s="481"/>
      <c r="GDP80" s="481"/>
      <c r="GDQ80" s="481"/>
      <c r="GDR80" s="481"/>
      <c r="GDS80" s="481"/>
      <c r="GDT80" s="481"/>
      <c r="GDU80" s="481"/>
      <c r="GDV80" s="481"/>
      <c r="GDW80" s="481"/>
      <c r="GDX80" s="481"/>
      <c r="GDY80" s="481"/>
      <c r="GDZ80" s="481"/>
      <c r="GEA80" s="481"/>
      <c r="GEB80" s="481"/>
      <c r="GEC80" s="481"/>
      <c r="GED80" s="481"/>
      <c r="GEE80" s="481"/>
      <c r="GEF80" s="481"/>
      <c r="GEG80" s="481"/>
      <c r="GEH80" s="481"/>
      <c r="GEI80" s="481"/>
      <c r="GEJ80" s="481"/>
      <c r="GEK80" s="481"/>
      <c r="GEL80" s="481"/>
      <c r="GEM80" s="481"/>
      <c r="GEN80" s="481"/>
      <c r="GEO80" s="481"/>
      <c r="GEP80" s="481"/>
      <c r="GEQ80" s="481"/>
      <c r="GER80" s="481"/>
      <c r="GES80" s="481"/>
      <c r="GET80" s="481"/>
      <c r="GEU80" s="481"/>
      <c r="GEV80" s="481"/>
      <c r="GEW80" s="481"/>
      <c r="GEX80" s="481"/>
      <c r="GEY80" s="481"/>
      <c r="GEZ80" s="481"/>
      <c r="GFA80" s="481"/>
      <c r="GFB80" s="481"/>
      <c r="GFC80" s="481"/>
      <c r="GFD80" s="481"/>
      <c r="GFE80" s="481"/>
      <c r="GFF80" s="481"/>
      <c r="GFG80" s="481"/>
      <c r="GFH80" s="481"/>
      <c r="GFI80" s="481"/>
      <c r="GFJ80" s="481"/>
      <c r="GFK80" s="481"/>
      <c r="GFL80" s="481"/>
      <c r="GFM80" s="481"/>
      <c r="GFN80" s="481"/>
      <c r="GFO80" s="481"/>
      <c r="GFP80" s="481"/>
      <c r="GFQ80" s="481"/>
      <c r="GFR80" s="481"/>
      <c r="GFS80" s="481"/>
      <c r="GFT80" s="481"/>
      <c r="GFU80" s="481"/>
      <c r="GFV80" s="481"/>
      <c r="GFW80" s="481"/>
      <c r="GFX80" s="481"/>
      <c r="GFY80" s="481"/>
      <c r="GFZ80" s="481"/>
      <c r="GGA80" s="481"/>
      <c r="GGB80" s="481"/>
      <c r="GGC80" s="481"/>
      <c r="GGD80" s="481"/>
      <c r="GGE80" s="481"/>
      <c r="GGF80" s="481"/>
      <c r="GGG80" s="481"/>
      <c r="GGH80" s="481"/>
      <c r="GGI80" s="481"/>
      <c r="GGJ80" s="481"/>
      <c r="GGK80" s="481"/>
      <c r="GGL80" s="481"/>
      <c r="GGM80" s="481"/>
      <c r="GGN80" s="481"/>
      <c r="GGO80" s="481"/>
      <c r="GGP80" s="481"/>
      <c r="GGQ80" s="481"/>
      <c r="GGR80" s="481"/>
      <c r="GGS80" s="481"/>
      <c r="GGT80" s="481"/>
      <c r="GGU80" s="481"/>
      <c r="GGV80" s="481"/>
      <c r="GGW80" s="481"/>
      <c r="GGX80" s="481"/>
      <c r="GGY80" s="481"/>
      <c r="GGZ80" s="481"/>
      <c r="GHA80" s="481"/>
      <c r="GHB80" s="481"/>
      <c r="GHC80" s="481"/>
      <c r="GHD80" s="481"/>
      <c r="GHE80" s="481"/>
      <c r="GHF80" s="481"/>
      <c r="GHG80" s="481"/>
      <c r="GHH80" s="481"/>
      <c r="GHI80" s="481"/>
      <c r="GHJ80" s="481"/>
      <c r="GHK80" s="481"/>
      <c r="GHL80" s="481"/>
      <c r="GHM80" s="481"/>
      <c r="GHN80" s="481"/>
      <c r="GHO80" s="481"/>
      <c r="GHP80" s="481"/>
      <c r="GHQ80" s="481"/>
      <c r="GHR80" s="481"/>
      <c r="GHS80" s="481"/>
      <c r="GHT80" s="481"/>
      <c r="GHU80" s="481"/>
      <c r="GHV80" s="481"/>
      <c r="GHW80" s="481"/>
      <c r="GHX80" s="481"/>
      <c r="GHY80" s="481"/>
      <c r="GHZ80" s="481"/>
      <c r="GIA80" s="481"/>
      <c r="GIB80" s="481"/>
      <c r="GIC80" s="481"/>
      <c r="GID80" s="481"/>
      <c r="GIE80" s="481"/>
      <c r="GIF80" s="481"/>
      <c r="GIG80" s="481"/>
      <c r="GIH80" s="481"/>
      <c r="GII80" s="481"/>
      <c r="GIJ80" s="481"/>
      <c r="GIK80" s="481"/>
      <c r="GIL80" s="481"/>
      <c r="GIM80" s="481"/>
      <c r="GIN80" s="481"/>
      <c r="GIO80" s="481"/>
      <c r="GIP80" s="481"/>
      <c r="GIQ80" s="481"/>
      <c r="GIR80" s="481"/>
      <c r="GIS80" s="481"/>
      <c r="GIT80" s="481"/>
      <c r="GIU80" s="481"/>
      <c r="GIV80" s="481"/>
      <c r="GIW80" s="481"/>
      <c r="GIX80" s="481"/>
      <c r="GIY80" s="481"/>
      <c r="GIZ80" s="481"/>
      <c r="GJA80" s="481"/>
      <c r="GJB80" s="481"/>
      <c r="GJC80" s="481"/>
      <c r="GJD80" s="481"/>
      <c r="GJE80" s="481"/>
      <c r="GJF80" s="481"/>
      <c r="GJG80" s="481"/>
      <c r="GJH80" s="481"/>
      <c r="GJI80" s="481"/>
      <c r="GJJ80" s="481"/>
      <c r="GJK80" s="481"/>
      <c r="GJL80" s="481"/>
      <c r="GJM80" s="481"/>
      <c r="GJN80" s="481"/>
      <c r="GJO80" s="481"/>
      <c r="GJP80" s="481"/>
      <c r="GJQ80" s="481"/>
      <c r="GJR80" s="481"/>
      <c r="GJS80" s="481"/>
      <c r="GJT80" s="481"/>
      <c r="GJU80" s="481"/>
      <c r="GJV80" s="481"/>
      <c r="GJW80" s="481"/>
      <c r="GJX80" s="481"/>
      <c r="GJY80" s="481"/>
      <c r="GJZ80" s="481"/>
      <c r="GKA80" s="481"/>
      <c r="GKB80" s="481"/>
      <c r="GKC80" s="481"/>
      <c r="GKD80" s="481"/>
      <c r="GKE80" s="481"/>
      <c r="GKF80" s="481"/>
      <c r="GKG80" s="481"/>
      <c r="GKH80" s="481"/>
      <c r="GKI80" s="481"/>
      <c r="GKJ80" s="481"/>
      <c r="GKK80" s="481"/>
      <c r="GKL80" s="481"/>
      <c r="GKM80" s="481"/>
      <c r="GKN80" s="481"/>
      <c r="GKO80" s="481"/>
      <c r="GKP80" s="481"/>
      <c r="GKQ80" s="481"/>
      <c r="GKR80" s="481"/>
      <c r="GKS80" s="481"/>
      <c r="GKT80" s="481"/>
      <c r="GKU80" s="481"/>
      <c r="GKV80" s="481"/>
      <c r="GKW80" s="481"/>
      <c r="GKX80" s="481"/>
      <c r="GKY80" s="481"/>
      <c r="GKZ80" s="481"/>
      <c r="GLA80" s="481"/>
      <c r="GLB80" s="481"/>
      <c r="GLC80" s="481"/>
      <c r="GLD80" s="481"/>
      <c r="GLE80" s="481"/>
      <c r="GLF80" s="481"/>
      <c r="GLG80" s="481"/>
      <c r="GLH80" s="481"/>
      <c r="GLI80" s="481"/>
      <c r="GLJ80" s="481"/>
      <c r="GLK80" s="481"/>
      <c r="GLL80" s="481"/>
      <c r="GLM80" s="481"/>
      <c r="GLN80" s="481"/>
      <c r="GLO80" s="481"/>
      <c r="GLP80" s="481"/>
      <c r="GLQ80" s="481"/>
      <c r="GLR80" s="481"/>
      <c r="GLS80" s="481"/>
      <c r="GLT80" s="481"/>
      <c r="GLU80" s="481"/>
      <c r="GLV80" s="481"/>
      <c r="GLW80" s="481"/>
      <c r="GLX80" s="481"/>
      <c r="GLY80" s="481"/>
      <c r="GLZ80" s="481"/>
      <c r="GMA80" s="481"/>
      <c r="GMB80" s="481"/>
      <c r="GMC80" s="481"/>
      <c r="GMD80" s="481"/>
      <c r="GME80" s="481"/>
      <c r="GMF80" s="481"/>
      <c r="GMG80" s="481"/>
      <c r="GMH80" s="481"/>
      <c r="GMI80" s="481"/>
      <c r="GMJ80" s="481"/>
      <c r="GMK80" s="481"/>
      <c r="GML80" s="481"/>
      <c r="GMM80" s="481"/>
      <c r="GMN80" s="481"/>
      <c r="GMO80" s="481"/>
      <c r="GMP80" s="481"/>
      <c r="GMQ80" s="481"/>
      <c r="GMR80" s="481"/>
      <c r="GMS80" s="481"/>
      <c r="GMT80" s="481"/>
      <c r="GMU80" s="481"/>
      <c r="GMV80" s="481"/>
      <c r="GMW80" s="481"/>
      <c r="GMX80" s="481"/>
      <c r="GMY80" s="481"/>
      <c r="GMZ80" s="481"/>
      <c r="GNA80" s="481"/>
      <c r="GNB80" s="481"/>
      <c r="GNC80" s="481"/>
      <c r="GND80" s="481"/>
      <c r="GNE80" s="481"/>
      <c r="GNF80" s="481"/>
      <c r="GNG80" s="481"/>
      <c r="GNH80" s="481"/>
      <c r="GNI80" s="481"/>
      <c r="GNJ80" s="481"/>
      <c r="GNK80" s="481"/>
      <c r="GNL80" s="481"/>
      <c r="GNM80" s="481"/>
      <c r="GNN80" s="481"/>
      <c r="GNO80" s="481"/>
      <c r="GNP80" s="481"/>
      <c r="GNQ80" s="481"/>
      <c r="GNR80" s="481"/>
      <c r="GNS80" s="481"/>
      <c r="GNT80" s="481"/>
      <c r="GNU80" s="481"/>
      <c r="GNV80" s="481"/>
      <c r="GNW80" s="481"/>
      <c r="GNX80" s="481"/>
      <c r="GNY80" s="481"/>
      <c r="GNZ80" s="481"/>
      <c r="GOA80" s="481"/>
      <c r="GOB80" s="481"/>
      <c r="GOC80" s="481"/>
      <c r="GOD80" s="481"/>
      <c r="GOE80" s="481"/>
      <c r="GOF80" s="481"/>
      <c r="GOG80" s="481"/>
      <c r="GOH80" s="481"/>
      <c r="GOI80" s="481"/>
      <c r="GOJ80" s="481"/>
      <c r="GOK80" s="481"/>
      <c r="GOL80" s="481"/>
      <c r="GOM80" s="481"/>
      <c r="GON80" s="481"/>
      <c r="GOO80" s="481"/>
      <c r="GOP80" s="481"/>
      <c r="GOQ80" s="481"/>
      <c r="GOR80" s="481"/>
      <c r="GOS80" s="481"/>
      <c r="GOT80" s="481"/>
      <c r="GOU80" s="481"/>
      <c r="GOV80" s="481"/>
      <c r="GOW80" s="481"/>
      <c r="GOX80" s="481"/>
      <c r="GOY80" s="481"/>
      <c r="GOZ80" s="481"/>
      <c r="GPA80" s="481"/>
      <c r="GPB80" s="481"/>
      <c r="GPC80" s="481"/>
      <c r="GPD80" s="481"/>
      <c r="GPE80" s="481"/>
      <c r="GPF80" s="481"/>
      <c r="GPG80" s="481"/>
      <c r="GPH80" s="481"/>
      <c r="GPI80" s="481"/>
      <c r="GPJ80" s="481"/>
      <c r="GPK80" s="481"/>
      <c r="GPL80" s="481"/>
      <c r="GPM80" s="481"/>
      <c r="GPN80" s="481"/>
      <c r="GPO80" s="481"/>
      <c r="GPP80" s="481"/>
      <c r="GPQ80" s="481"/>
      <c r="GPR80" s="481"/>
      <c r="GPS80" s="481"/>
      <c r="GPT80" s="481"/>
      <c r="GPU80" s="481"/>
      <c r="GPV80" s="481"/>
      <c r="GPW80" s="481"/>
      <c r="GPX80" s="481"/>
      <c r="GPY80" s="481"/>
      <c r="GPZ80" s="481"/>
      <c r="GQA80" s="481"/>
      <c r="GQB80" s="481"/>
      <c r="GQC80" s="481"/>
      <c r="GQD80" s="481"/>
      <c r="GQE80" s="481"/>
      <c r="GQF80" s="481"/>
      <c r="GQG80" s="481"/>
      <c r="GQH80" s="481"/>
      <c r="GQI80" s="481"/>
      <c r="GQJ80" s="481"/>
      <c r="GQK80" s="481"/>
      <c r="GQL80" s="481"/>
      <c r="GQM80" s="481"/>
      <c r="GQN80" s="481"/>
      <c r="GQO80" s="481"/>
      <c r="GQP80" s="481"/>
      <c r="GQQ80" s="481"/>
      <c r="GQR80" s="481"/>
      <c r="GQS80" s="481"/>
      <c r="GQT80" s="481"/>
      <c r="GQU80" s="481"/>
      <c r="GQV80" s="481"/>
      <c r="GQW80" s="481"/>
      <c r="GQX80" s="481"/>
      <c r="GQY80" s="481"/>
      <c r="GQZ80" s="481"/>
      <c r="GRA80" s="481"/>
      <c r="GRB80" s="481"/>
      <c r="GRC80" s="481"/>
      <c r="GRD80" s="481"/>
      <c r="GRE80" s="481"/>
      <c r="GRF80" s="481"/>
      <c r="GRG80" s="481"/>
      <c r="GRH80" s="481"/>
      <c r="GRI80" s="481"/>
      <c r="GRJ80" s="481"/>
      <c r="GRK80" s="481"/>
      <c r="GRL80" s="481"/>
      <c r="GRM80" s="481"/>
      <c r="GRN80" s="481"/>
      <c r="GRO80" s="481"/>
      <c r="GRP80" s="481"/>
      <c r="GRQ80" s="481"/>
      <c r="GRR80" s="481"/>
      <c r="GRS80" s="481"/>
      <c r="GRT80" s="481"/>
      <c r="GRU80" s="481"/>
      <c r="GRV80" s="481"/>
      <c r="GRW80" s="481"/>
      <c r="GRX80" s="481"/>
      <c r="GRY80" s="481"/>
      <c r="GRZ80" s="481"/>
      <c r="GSA80" s="481"/>
      <c r="GSB80" s="481"/>
      <c r="GSC80" s="481"/>
      <c r="GSD80" s="481"/>
      <c r="GSE80" s="481"/>
      <c r="GSF80" s="481"/>
      <c r="GSG80" s="481"/>
      <c r="GSH80" s="481"/>
      <c r="GSI80" s="481"/>
      <c r="GSJ80" s="481"/>
      <c r="GSK80" s="481"/>
      <c r="GSL80" s="481"/>
      <c r="GSM80" s="481"/>
      <c r="GSN80" s="481"/>
      <c r="GSO80" s="481"/>
      <c r="GSP80" s="481"/>
      <c r="GSQ80" s="481"/>
      <c r="GSR80" s="481"/>
      <c r="GSS80" s="481"/>
      <c r="GST80" s="481"/>
      <c r="GSU80" s="481"/>
      <c r="GSV80" s="481"/>
      <c r="GSW80" s="481"/>
      <c r="GSX80" s="481"/>
      <c r="GSY80" s="481"/>
      <c r="GSZ80" s="481"/>
      <c r="GTA80" s="481"/>
      <c r="GTB80" s="481"/>
      <c r="GTC80" s="481"/>
      <c r="GTD80" s="481"/>
      <c r="GTE80" s="481"/>
      <c r="GTF80" s="481"/>
      <c r="GTG80" s="481"/>
      <c r="GTH80" s="481"/>
      <c r="GTI80" s="481"/>
      <c r="GTJ80" s="481"/>
      <c r="GTK80" s="481"/>
      <c r="GTL80" s="481"/>
      <c r="GTM80" s="481"/>
      <c r="GTN80" s="481"/>
      <c r="GTO80" s="481"/>
      <c r="GTP80" s="481"/>
      <c r="GTQ80" s="481"/>
      <c r="GTR80" s="481"/>
      <c r="GTS80" s="481"/>
      <c r="GTT80" s="481"/>
      <c r="GTU80" s="481"/>
      <c r="GTV80" s="481"/>
      <c r="GTW80" s="481"/>
      <c r="GTX80" s="481"/>
      <c r="GTY80" s="481"/>
      <c r="GTZ80" s="481"/>
      <c r="GUA80" s="481"/>
      <c r="GUB80" s="481"/>
      <c r="GUC80" s="481"/>
      <c r="GUD80" s="481"/>
      <c r="GUE80" s="481"/>
      <c r="GUF80" s="481"/>
      <c r="GUG80" s="481"/>
      <c r="GUH80" s="481"/>
      <c r="GUI80" s="481"/>
      <c r="GUJ80" s="481"/>
      <c r="GUK80" s="481"/>
      <c r="GUL80" s="481"/>
      <c r="GUM80" s="481"/>
      <c r="GUN80" s="481"/>
      <c r="GUO80" s="481"/>
      <c r="GUP80" s="481"/>
      <c r="GUQ80" s="481"/>
      <c r="GUR80" s="481"/>
      <c r="GUS80" s="481"/>
      <c r="GUT80" s="481"/>
      <c r="GUU80" s="481"/>
      <c r="GUV80" s="481"/>
      <c r="GUW80" s="481"/>
      <c r="GUX80" s="481"/>
      <c r="GUY80" s="481"/>
      <c r="GUZ80" s="481"/>
      <c r="GVA80" s="481"/>
      <c r="GVB80" s="481"/>
      <c r="GVC80" s="481"/>
      <c r="GVD80" s="481"/>
      <c r="GVE80" s="481"/>
      <c r="GVF80" s="481"/>
      <c r="GVG80" s="481"/>
      <c r="GVH80" s="481"/>
      <c r="GVI80" s="481"/>
      <c r="GVJ80" s="481"/>
      <c r="GVK80" s="481"/>
      <c r="GVL80" s="481"/>
      <c r="GVM80" s="481"/>
      <c r="GVN80" s="481"/>
      <c r="GVO80" s="481"/>
      <c r="GVP80" s="481"/>
      <c r="GVQ80" s="481"/>
      <c r="GVR80" s="481"/>
      <c r="GVS80" s="481"/>
      <c r="GVT80" s="481"/>
      <c r="GVU80" s="481"/>
      <c r="GVV80" s="481"/>
      <c r="GVW80" s="481"/>
      <c r="GVX80" s="481"/>
      <c r="GVY80" s="481"/>
      <c r="GVZ80" s="481"/>
      <c r="GWA80" s="481"/>
      <c r="GWB80" s="481"/>
      <c r="GWC80" s="481"/>
      <c r="GWD80" s="481"/>
      <c r="GWE80" s="481"/>
      <c r="GWF80" s="481"/>
      <c r="GWG80" s="481"/>
      <c r="GWH80" s="481"/>
      <c r="GWI80" s="481"/>
      <c r="GWJ80" s="481"/>
      <c r="GWK80" s="481"/>
      <c r="GWL80" s="481"/>
      <c r="GWM80" s="481"/>
      <c r="GWN80" s="481"/>
      <c r="GWO80" s="481"/>
      <c r="GWP80" s="481"/>
      <c r="GWQ80" s="481"/>
      <c r="GWR80" s="481"/>
      <c r="GWS80" s="481"/>
      <c r="GWT80" s="481"/>
      <c r="GWU80" s="481"/>
      <c r="GWV80" s="481"/>
      <c r="GWW80" s="481"/>
      <c r="GWX80" s="481"/>
      <c r="GWY80" s="481"/>
      <c r="GWZ80" s="481"/>
      <c r="GXA80" s="481"/>
      <c r="GXB80" s="481"/>
      <c r="GXC80" s="481"/>
      <c r="GXD80" s="481"/>
      <c r="GXE80" s="481"/>
      <c r="GXF80" s="481"/>
      <c r="GXG80" s="481"/>
      <c r="GXH80" s="481"/>
      <c r="GXI80" s="481"/>
      <c r="GXJ80" s="481"/>
      <c r="GXK80" s="481"/>
      <c r="GXL80" s="481"/>
      <c r="GXM80" s="481"/>
      <c r="GXN80" s="481"/>
      <c r="GXO80" s="481"/>
      <c r="GXP80" s="481"/>
      <c r="GXQ80" s="481"/>
      <c r="GXR80" s="481"/>
      <c r="GXS80" s="481"/>
      <c r="GXT80" s="481"/>
      <c r="GXU80" s="481"/>
      <c r="GXV80" s="481"/>
      <c r="GXW80" s="481"/>
      <c r="GXX80" s="481"/>
      <c r="GXY80" s="481"/>
      <c r="GXZ80" s="481"/>
      <c r="GYA80" s="481"/>
      <c r="GYB80" s="481"/>
      <c r="GYC80" s="481"/>
      <c r="GYD80" s="481"/>
      <c r="GYE80" s="481"/>
      <c r="GYF80" s="481"/>
      <c r="GYG80" s="481"/>
      <c r="GYH80" s="481"/>
      <c r="GYI80" s="481"/>
      <c r="GYJ80" s="481"/>
      <c r="GYK80" s="481"/>
      <c r="GYL80" s="481"/>
      <c r="GYM80" s="481"/>
      <c r="GYN80" s="481"/>
      <c r="GYO80" s="481"/>
      <c r="GYP80" s="481"/>
      <c r="GYQ80" s="481"/>
      <c r="GYR80" s="481"/>
      <c r="GYS80" s="481"/>
      <c r="GYT80" s="481"/>
      <c r="GYU80" s="481"/>
      <c r="GYV80" s="481"/>
      <c r="GYW80" s="481"/>
      <c r="GYX80" s="481"/>
      <c r="GYY80" s="481"/>
      <c r="GYZ80" s="481"/>
      <c r="GZA80" s="481"/>
      <c r="GZB80" s="481"/>
      <c r="GZC80" s="481"/>
      <c r="GZD80" s="481"/>
      <c r="GZE80" s="481"/>
      <c r="GZF80" s="481"/>
      <c r="GZG80" s="481"/>
      <c r="GZH80" s="481"/>
      <c r="GZI80" s="481"/>
      <c r="GZJ80" s="481"/>
      <c r="GZK80" s="481"/>
      <c r="GZL80" s="481"/>
      <c r="GZM80" s="481"/>
      <c r="GZN80" s="481"/>
      <c r="GZO80" s="481"/>
      <c r="GZP80" s="481"/>
      <c r="GZQ80" s="481"/>
      <c r="GZR80" s="481"/>
      <c r="GZS80" s="481"/>
      <c r="GZT80" s="481"/>
      <c r="GZU80" s="481"/>
      <c r="GZV80" s="481"/>
      <c r="GZW80" s="481"/>
      <c r="GZX80" s="481"/>
      <c r="GZY80" s="481"/>
      <c r="GZZ80" s="481"/>
      <c r="HAA80" s="481"/>
      <c r="HAB80" s="481"/>
      <c r="HAC80" s="481"/>
      <c r="HAD80" s="481"/>
      <c r="HAE80" s="481"/>
      <c r="HAF80" s="481"/>
      <c r="HAG80" s="481"/>
      <c r="HAH80" s="481"/>
      <c r="HAI80" s="481"/>
      <c r="HAJ80" s="481"/>
      <c r="HAK80" s="481"/>
      <c r="HAL80" s="481"/>
      <c r="HAM80" s="481"/>
      <c r="HAN80" s="481"/>
      <c r="HAO80" s="481"/>
      <c r="HAP80" s="481"/>
      <c r="HAQ80" s="481"/>
      <c r="HAR80" s="481"/>
      <c r="HAS80" s="481"/>
      <c r="HAT80" s="481"/>
      <c r="HAU80" s="481"/>
      <c r="HAV80" s="481"/>
      <c r="HAW80" s="481"/>
      <c r="HAX80" s="481"/>
      <c r="HAY80" s="481"/>
      <c r="HAZ80" s="481"/>
      <c r="HBA80" s="481"/>
      <c r="HBB80" s="481"/>
      <c r="HBC80" s="481"/>
      <c r="HBD80" s="481"/>
      <c r="HBE80" s="481"/>
      <c r="HBF80" s="481"/>
      <c r="HBG80" s="481"/>
      <c r="HBH80" s="481"/>
      <c r="HBI80" s="481"/>
      <c r="HBJ80" s="481"/>
      <c r="HBK80" s="481"/>
      <c r="HBL80" s="481"/>
      <c r="HBM80" s="481"/>
      <c r="HBN80" s="481"/>
      <c r="HBO80" s="481"/>
      <c r="HBP80" s="481"/>
      <c r="HBQ80" s="481"/>
      <c r="HBR80" s="481"/>
      <c r="HBS80" s="481"/>
      <c r="HBT80" s="481"/>
      <c r="HBU80" s="481"/>
      <c r="HBV80" s="481"/>
      <c r="HBW80" s="481"/>
      <c r="HBX80" s="481"/>
      <c r="HBY80" s="481"/>
      <c r="HBZ80" s="481"/>
      <c r="HCA80" s="481"/>
      <c r="HCB80" s="481"/>
      <c r="HCC80" s="481"/>
      <c r="HCD80" s="481"/>
      <c r="HCE80" s="481"/>
      <c r="HCF80" s="481"/>
      <c r="HCG80" s="481"/>
      <c r="HCH80" s="481"/>
      <c r="HCI80" s="481"/>
      <c r="HCJ80" s="481"/>
      <c r="HCK80" s="481"/>
      <c r="HCL80" s="481"/>
      <c r="HCM80" s="481"/>
      <c r="HCN80" s="481"/>
      <c r="HCO80" s="481"/>
      <c r="HCP80" s="481"/>
      <c r="HCQ80" s="481"/>
      <c r="HCR80" s="481"/>
      <c r="HCS80" s="481"/>
      <c r="HCT80" s="481"/>
      <c r="HCU80" s="481"/>
      <c r="HCV80" s="481"/>
      <c r="HCW80" s="481"/>
      <c r="HCX80" s="481"/>
      <c r="HCY80" s="481"/>
      <c r="HCZ80" s="481"/>
      <c r="HDA80" s="481"/>
      <c r="HDB80" s="481"/>
      <c r="HDC80" s="481"/>
      <c r="HDD80" s="481"/>
      <c r="HDE80" s="481"/>
      <c r="HDF80" s="481"/>
      <c r="HDG80" s="481"/>
      <c r="HDH80" s="481"/>
      <c r="HDI80" s="481"/>
      <c r="HDJ80" s="481"/>
      <c r="HDK80" s="481"/>
      <c r="HDL80" s="481"/>
      <c r="HDM80" s="481"/>
      <c r="HDN80" s="481"/>
      <c r="HDO80" s="481"/>
      <c r="HDP80" s="481"/>
      <c r="HDQ80" s="481"/>
      <c r="HDR80" s="481"/>
      <c r="HDS80" s="481"/>
      <c r="HDT80" s="481"/>
      <c r="HDU80" s="481"/>
      <c r="HDV80" s="481"/>
      <c r="HDW80" s="481"/>
      <c r="HDX80" s="481"/>
      <c r="HDY80" s="481"/>
      <c r="HDZ80" s="481"/>
      <c r="HEA80" s="481"/>
      <c r="HEB80" s="481"/>
      <c r="HEC80" s="481"/>
      <c r="HED80" s="481"/>
      <c r="HEE80" s="481"/>
      <c r="HEF80" s="481"/>
      <c r="HEG80" s="481"/>
      <c r="HEH80" s="481"/>
      <c r="HEI80" s="481"/>
      <c r="HEJ80" s="481"/>
      <c r="HEK80" s="481"/>
      <c r="HEL80" s="481"/>
      <c r="HEM80" s="481"/>
      <c r="HEN80" s="481"/>
      <c r="HEO80" s="481"/>
      <c r="HEP80" s="481"/>
      <c r="HEQ80" s="481"/>
      <c r="HER80" s="481"/>
      <c r="HES80" s="481"/>
      <c r="HET80" s="481"/>
      <c r="HEU80" s="481"/>
      <c r="HEV80" s="481"/>
      <c r="HEW80" s="481"/>
      <c r="HEX80" s="481"/>
      <c r="HEY80" s="481"/>
      <c r="HEZ80" s="481"/>
      <c r="HFA80" s="481"/>
      <c r="HFB80" s="481"/>
      <c r="HFC80" s="481"/>
      <c r="HFD80" s="481"/>
      <c r="HFE80" s="481"/>
      <c r="HFF80" s="481"/>
      <c r="HFG80" s="481"/>
      <c r="HFH80" s="481"/>
      <c r="HFI80" s="481"/>
      <c r="HFJ80" s="481"/>
      <c r="HFK80" s="481"/>
      <c r="HFL80" s="481"/>
      <c r="HFM80" s="481"/>
      <c r="HFN80" s="481"/>
      <c r="HFO80" s="481"/>
      <c r="HFP80" s="481"/>
      <c r="HFQ80" s="481"/>
      <c r="HFR80" s="481"/>
      <c r="HFS80" s="481"/>
      <c r="HFT80" s="481"/>
      <c r="HFU80" s="481"/>
      <c r="HFV80" s="481"/>
      <c r="HFW80" s="481"/>
      <c r="HFX80" s="481"/>
      <c r="HFY80" s="481"/>
      <c r="HFZ80" s="481"/>
      <c r="HGA80" s="481"/>
      <c r="HGB80" s="481"/>
      <c r="HGC80" s="481"/>
      <c r="HGD80" s="481"/>
      <c r="HGE80" s="481"/>
      <c r="HGF80" s="481"/>
      <c r="HGG80" s="481"/>
      <c r="HGH80" s="481"/>
      <c r="HGI80" s="481"/>
      <c r="HGJ80" s="481"/>
      <c r="HGK80" s="481"/>
      <c r="HGL80" s="481"/>
      <c r="HGM80" s="481"/>
      <c r="HGN80" s="481"/>
      <c r="HGO80" s="481"/>
      <c r="HGP80" s="481"/>
      <c r="HGQ80" s="481"/>
      <c r="HGR80" s="481"/>
      <c r="HGS80" s="481"/>
      <c r="HGT80" s="481"/>
      <c r="HGU80" s="481"/>
      <c r="HGV80" s="481"/>
      <c r="HGW80" s="481"/>
      <c r="HGX80" s="481"/>
      <c r="HGY80" s="481"/>
      <c r="HGZ80" s="481"/>
      <c r="HHA80" s="481"/>
      <c r="HHB80" s="481"/>
      <c r="HHC80" s="481"/>
      <c r="HHD80" s="481"/>
      <c r="HHE80" s="481"/>
      <c r="HHF80" s="481"/>
      <c r="HHG80" s="481"/>
      <c r="HHH80" s="481"/>
      <c r="HHI80" s="481"/>
      <c r="HHJ80" s="481"/>
      <c r="HHK80" s="481"/>
      <c r="HHL80" s="481"/>
      <c r="HHM80" s="481"/>
      <c r="HHN80" s="481"/>
      <c r="HHO80" s="481"/>
      <c r="HHP80" s="481"/>
      <c r="HHQ80" s="481"/>
      <c r="HHR80" s="481"/>
      <c r="HHS80" s="481"/>
      <c r="HHT80" s="481"/>
      <c r="HHU80" s="481"/>
      <c r="HHV80" s="481"/>
      <c r="HHW80" s="481"/>
      <c r="HHX80" s="481"/>
      <c r="HHY80" s="481"/>
      <c r="HHZ80" s="481"/>
      <c r="HIA80" s="481"/>
      <c r="HIB80" s="481"/>
      <c r="HIC80" s="481"/>
      <c r="HID80" s="481"/>
      <c r="HIE80" s="481"/>
      <c r="HIF80" s="481"/>
      <c r="HIG80" s="481"/>
      <c r="HIH80" s="481"/>
      <c r="HII80" s="481"/>
      <c r="HIJ80" s="481"/>
      <c r="HIK80" s="481"/>
      <c r="HIL80" s="481"/>
      <c r="HIM80" s="481"/>
      <c r="HIN80" s="481"/>
      <c r="HIO80" s="481"/>
      <c r="HIP80" s="481"/>
      <c r="HIQ80" s="481"/>
      <c r="HIR80" s="481"/>
      <c r="HIS80" s="481"/>
      <c r="HIT80" s="481"/>
      <c r="HIU80" s="481"/>
      <c r="HIV80" s="481"/>
      <c r="HIW80" s="481"/>
      <c r="HIX80" s="481"/>
      <c r="HIY80" s="481"/>
      <c r="HIZ80" s="481"/>
      <c r="HJA80" s="481"/>
      <c r="HJB80" s="481"/>
      <c r="HJC80" s="481"/>
      <c r="HJD80" s="481"/>
      <c r="HJE80" s="481"/>
      <c r="HJF80" s="481"/>
      <c r="HJG80" s="481"/>
      <c r="HJH80" s="481"/>
      <c r="HJI80" s="481"/>
      <c r="HJJ80" s="481"/>
      <c r="HJK80" s="481"/>
      <c r="HJL80" s="481"/>
      <c r="HJM80" s="481"/>
      <c r="HJN80" s="481"/>
      <c r="HJO80" s="481"/>
      <c r="HJP80" s="481"/>
      <c r="HJQ80" s="481"/>
      <c r="HJR80" s="481"/>
      <c r="HJS80" s="481"/>
      <c r="HJT80" s="481"/>
      <c r="HJU80" s="481"/>
      <c r="HJV80" s="481"/>
      <c r="HJW80" s="481"/>
      <c r="HJX80" s="481"/>
      <c r="HJY80" s="481"/>
      <c r="HJZ80" s="481"/>
      <c r="HKA80" s="481"/>
      <c r="HKB80" s="481"/>
      <c r="HKC80" s="481"/>
      <c r="HKD80" s="481"/>
      <c r="HKE80" s="481"/>
      <c r="HKF80" s="481"/>
      <c r="HKG80" s="481"/>
      <c r="HKH80" s="481"/>
      <c r="HKI80" s="481"/>
      <c r="HKJ80" s="481"/>
      <c r="HKK80" s="481"/>
      <c r="HKL80" s="481"/>
      <c r="HKM80" s="481"/>
      <c r="HKN80" s="481"/>
      <c r="HKO80" s="481"/>
      <c r="HKP80" s="481"/>
      <c r="HKQ80" s="481"/>
      <c r="HKR80" s="481"/>
      <c r="HKS80" s="481"/>
      <c r="HKT80" s="481"/>
      <c r="HKU80" s="481"/>
      <c r="HKV80" s="481"/>
      <c r="HKW80" s="481"/>
      <c r="HKX80" s="481"/>
      <c r="HKY80" s="481"/>
      <c r="HKZ80" s="481"/>
      <c r="HLA80" s="481"/>
      <c r="HLB80" s="481"/>
      <c r="HLC80" s="481"/>
      <c r="HLD80" s="481"/>
      <c r="HLE80" s="481"/>
      <c r="HLF80" s="481"/>
      <c r="HLG80" s="481"/>
      <c r="HLH80" s="481"/>
      <c r="HLI80" s="481"/>
      <c r="HLJ80" s="481"/>
      <c r="HLK80" s="481"/>
      <c r="HLL80" s="481"/>
      <c r="HLM80" s="481"/>
      <c r="HLN80" s="481"/>
      <c r="HLO80" s="481"/>
      <c r="HLP80" s="481"/>
      <c r="HLQ80" s="481"/>
      <c r="HLR80" s="481"/>
      <c r="HLS80" s="481"/>
      <c r="HLT80" s="481"/>
      <c r="HLU80" s="481"/>
      <c r="HLV80" s="481"/>
      <c r="HLW80" s="481"/>
      <c r="HLX80" s="481"/>
      <c r="HLY80" s="481"/>
      <c r="HLZ80" s="481"/>
      <c r="HMA80" s="481"/>
      <c r="HMB80" s="481"/>
      <c r="HMC80" s="481"/>
      <c r="HMD80" s="481"/>
      <c r="HME80" s="481"/>
      <c r="HMF80" s="481"/>
      <c r="HMG80" s="481"/>
      <c r="HMH80" s="481"/>
      <c r="HMI80" s="481"/>
      <c r="HMJ80" s="481"/>
      <c r="HMK80" s="481"/>
      <c r="HML80" s="481"/>
      <c r="HMM80" s="481"/>
      <c r="HMN80" s="481"/>
      <c r="HMO80" s="481"/>
      <c r="HMP80" s="481"/>
      <c r="HMQ80" s="481"/>
      <c r="HMR80" s="481"/>
      <c r="HMS80" s="481"/>
      <c r="HMT80" s="481"/>
      <c r="HMU80" s="481"/>
      <c r="HMV80" s="481"/>
      <c r="HMW80" s="481"/>
      <c r="HMX80" s="481"/>
      <c r="HMY80" s="481"/>
      <c r="HMZ80" s="481"/>
      <c r="HNA80" s="481"/>
      <c r="HNB80" s="481"/>
      <c r="HNC80" s="481"/>
      <c r="HND80" s="481"/>
      <c r="HNE80" s="481"/>
      <c r="HNF80" s="481"/>
      <c r="HNG80" s="481"/>
      <c r="HNH80" s="481"/>
      <c r="HNI80" s="481"/>
      <c r="HNJ80" s="481"/>
      <c r="HNK80" s="481"/>
      <c r="HNL80" s="481"/>
      <c r="HNM80" s="481"/>
      <c r="HNN80" s="481"/>
      <c r="HNO80" s="481"/>
      <c r="HNP80" s="481"/>
      <c r="HNQ80" s="481"/>
      <c r="HNR80" s="481"/>
      <c r="HNS80" s="481"/>
      <c r="HNT80" s="481"/>
      <c r="HNU80" s="481"/>
      <c r="HNV80" s="481"/>
      <c r="HNW80" s="481"/>
      <c r="HNX80" s="481"/>
      <c r="HNY80" s="481"/>
      <c r="HNZ80" s="481"/>
      <c r="HOA80" s="481"/>
      <c r="HOB80" s="481"/>
      <c r="HOC80" s="481"/>
      <c r="HOD80" s="481"/>
      <c r="HOE80" s="481"/>
      <c r="HOF80" s="481"/>
      <c r="HOG80" s="481"/>
      <c r="HOH80" s="481"/>
      <c r="HOI80" s="481"/>
      <c r="HOJ80" s="481"/>
      <c r="HOK80" s="481"/>
      <c r="HOL80" s="481"/>
      <c r="HOM80" s="481"/>
      <c r="HON80" s="481"/>
      <c r="HOO80" s="481"/>
      <c r="HOP80" s="481"/>
      <c r="HOQ80" s="481"/>
      <c r="HOR80" s="481"/>
      <c r="HOS80" s="481"/>
      <c r="HOT80" s="481"/>
      <c r="HOU80" s="481"/>
      <c r="HOV80" s="481"/>
      <c r="HOW80" s="481"/>
      <c r="HOX80" s="481"/>
      <c r="HOY80" s="481"/>
      <c r="HOZ80" s="481"/>
      <c r="HPA80" s="481"/>
      <c r="HPB80" s="481"/>
      <c r="HPC80" s="481"/>
      <c r="HPD80" s="481"/>
      <c r="HPE80" s="481"/>
      <c r="HPF80" s="481"/>
      <c r="HPG80" s="481"/>
      <c r="HPH80" s="481"/>
      <c r="HPI80" s="481"/>
      <c r="HPJ80" s="481"/>
      <c r="HPK80" s="481"/>
      <c r="HPL80" s="481"/>
      <c r="HPM80" s="481"/>
      <c r="HPN80" s="481"/>
      <c r="HPO80" s="481"/>
      <c r="HPP80" s="481"/>
      <c r="HPQ80" s="481"/>
      <c r="HPR80" s="481"/>
      <c r="HPS80" s="481"/>
      <c r="HPT80" s="481"/>
      <c r="HPU80" s="481"/>
      <c r="HPV80" s="481"/>
      <c r="HPW80" s="481"/>
      <c r="HPX80" s="481"/>
      <c r="HPY80" s="481"/>
      <c r="HPZ80" s="481"/>
      <c r="HQA80" s="481"/>
      <c r="HQB80" s="481"/>
      <c r="HQC80" s="481"/>
      <c r="HQD80" s="481"/>
      <c r="HQE80" s="481"/>
      <c r="HQF80" s="481"/>
      <c r="HQG80" s="481"/>
      <c r="HQH80" s="481"/>
      <c r="HQI80" s="481"/>
      <c r="HQJ80" s="481"/>
      <c r="HQK80" s="481"/>
      <c r="HQL80" s="481"/>
      <c r="HQM80" s="481"/>
      <c r="HQN80" s="481"/>
      <c r="HQO80" s="481"/>
      <c r="HQP80" s="481"/>
      <c r="HQQ80" s="481"/>
      <c r="HQR80" s="481"/>
      <c r="HQS80" s="481"/>
      <c r="HQT80" s="481"/>
      <c r="HQU80" s="481"/>
      <c r="HQV80" s="481"/>
      <c r="HQW80" s="481"/>
      <c r="HQX80" s="481"/>
      <c r="HQY80" s="481"/>
      <c r="HQZ80" s="481"/>
      <c r="HRA80" s="481"/>
      <c r="HRB80" s="481"/>
      <c r="HRC80" s="481"/>
      <c r="HRD80" s="481"/>
      <c r="HRE80" s="481"/>
      <c r="HRF80" s="481"/>
      <c r="HRG80" s="481"/>
      <c r="HRH80" s="481"/>
      <c r="HRI80" s="481"/>
      <c r="HRJ80" s="481"/>
      <c r="HRK80" s="481"/>
      <c r="HRL80" s="481"/>
      <c r="HRM80" s="481"/>
      <c r="HRN80" s="481"/>
      <c r="HRO80" s="481"/>
      <c r="HRP80" s="481"/>
      <c r="HRQ80" s="481"/>
      <c r="HRR80" s="481"/>
      <c r="HRS80" s="481"/>
      <c r="HRT80" s="481"/>
      <c r="HRU80" s="481"/>
      <c r="HRV80" s="481"/>
      <c r="HRW80" s="481"/>
      <c r="HRX80" s="481"/>
      <c r="HRY80" s="481"/>
      <c r="HRZ80" s="481"/>
      <c r="HSA80" s="481"/>
      <c r="HSB80" s="481"/>
      <c r="HSC80" s="481"/>
      <c r="HSD80" s="481"/>
      <c r="HSE80" s="481"/>
      <c r="HSF80" s="481"/>
      <c r="HSG80" s="481"/>
      <c r="HSH80" s="481"/>
      <c r="HSI80" s="481"/>
      <c r="HSJ80" s="481"/>
      <c r="HSK80" s="481"/>
      <c r="HSL80" s="481"/>
      <c r="HSM80" s="481"/>
      <c r="HSN80" s="481"/>
      <c r="HSO80" s="481"/>
      <c r="HSP80" s="481"/>
      <c r="HSQ80" s="481"/>
      <c r="HSR80" s="481"/>
      <c r="HSS80" s="481"/>
      <c r="HST80" s="481"/>
      <c r="HSU80" s="481"/>
      <c r="HSV80" s="481"/>
      <c r="HSW80" s="481"/>
      <c r="HSX80" s="481"/>
      <c r="HSY80" s="481"/>
      <c r="HSZ80" s="481"/>
      <c r="HTA80" s="481"/>
      <c r="HTB80" s="481"/>
      <c r="HTC80" s="481"/>
      <c r="HTD80" s="481"/>
      <c r="HTE80" s="481"/>
      <c r="HTF80" s="481"/>
      <c r="HTG80" s="481"/>
      <c r="HTH80" s="481"/>
      <c r="HTI80" s="481"/>
      <c r="HTJ80" s="481"/>
      <c r="HTK80" s="481"/>
      <c r="HTL80" s="481"/>
      <c r="HTM80" s="481"/>
      <c r="HTN80" s="481"/>
      <c r="HTO80" s="481"/>
      <c r="HTP80" s="481"/>
      <c r="HTQ80" s="481"/>
      <c r="HTR80" s="481"/>
      <c r="HTS80" s="481"/>
      <c r="HTT80" s="481"/>
      <c r="HTU80" s="481"/>
      <c r="HTV80" s="481"/>
      <c r="HTW80" s="481"/>
      <c r="HTX80" s="481"/>
      <c r="HTY80" s="481"/>
      <c r="HTZ80" s="481"/>
      <c r="HUA80" s="481"/>
      <c r="HUB80" s="481"/>
      <c r="HUC80" s="481"/>
      <c r="HUD80" s="481"/>
      <c r="HUE80" s="481"/>
      <c r="HUF80" s="481"/>
      <c r="HUG80" s="481"/>
      <c r="HUH80" s="481"/>
      <c r="HUI80" s="481"/>
      <c r="HUJ80" s="481"/>
      <c r="HUK80" s="481"/>
      <c r="HUL80" s="481"/>
      <c r="HUM80" s="481"/>
      <c r="HUN80" s="481"/>
      <c r="HUO80" s="481"/>
      <c r="HUP80" s="481"/>
      <c r="HUQ80" s="481"/>
      <c r="HUR80" s="481"/>
      <c r="HUS80" s="481"/>
      <c r="HUT80" s="481"/>
      <c r="HUU80" s="481"/>
      <c r="HUV80" s="481"/>
      <c r="HUW80" s="481"/>
      <c r="HUX80" s="481"/>
      <c r="HUY80" s="481"/>
      <c r="HUZ80" s="481"/>
      <c r="HVA80" s="481"/>
      <c r="HVB80" s="481"/>
      <c r="HVC80" s="481"/>
      <c r="HVD80" s="481"/>
      <c r="HVE80" s="481"/>
      <c r="HVF80" s="481"/>
      <c r="HVG80" s="481"/>
      <c r="HVH80" s="481"/>
      <c r="HVI80" s="481"/>
      <c r="HVJ80" s="481"/>
      <c r="HVK80" s="481"/>
      <c r="HVL80" s="481"/>
      <c r="HVM80" s="481"/>
      <c r="HVN80" s="481"/>
      <c r="HVO80" s="481"/>
      <c r="HVP80" s="481"/>
      <c r="HVQ80" s="481"/>
      <c r="HVR80" s="481"/>
      <c r="HVS80" s="481"/>
      <c r="HVT80" s="481"/>
      <c r="HVU80" s="481"/>
      <c r="HVV80" s="481"/>
      <c r="HVW80" s="481"/>
      <c r="HVX80" s="481"/>
      <c r="HVY80" s="481"/>
      <c r="HVZ80" s="481"/>
      <c r="HWA80" s="481"/>
      <c r="HWB80" s="481"/>
      <c r="HWC80" s="481"/>
      <c r="HWD80" s="481"/>
      <c r="HWE80" s="481"/>
      <c r="HWF80" s="481"/>
      <c r="HWG80" s="481"/>
      <c r="HWH80" s="481"/>
      <c r="HWI80" s="481"/>
      <c r="HWJ80" s="481"/>
      <c r="HWK80" s="481"/>
      <c r="HWL80" s="481"/>
      <c r="HWM80" s="481"/>
      <c r="HWN80" s="481"/>
      <c r="HWO80" s="481"/>
      <c r="HWP80" s="481"/>
      <c r="HWQ80" s="481"/>
      <c r="HWR80" s="481"/>
      <c r="HWS80" s="481"/>
      <c r="HWT80" s="481"/>
      <c r="HWU80" s="481"/>
      <c r="HWV80" s="481"/>
      <c r="HWW80" s="481"/>
      <c r="HWX80" s="481"/>
      <c r="HWY80" s="481"/>
      <c r="HWZ80" s="481"/>
      <c r="HXA80" s="481"/>
      <c r="HXB80" s="481"/>
      <c r="HXC80" s="481"/>
      <c r="HXD80" s="481"/>
      <c r="HXE80" s="481"/>
      <c r="HXF80" s="481"/>
      <c r="HXG80" s="481"/>
      <c r="HXH80" s="481"/>
      <c r="HXI80" s="481"/>
      <c r="HXJ80" s="481"/>
      <c r="HXK80" s="481"/>
      <c r="HXL80" s="481"/>
      <c r="HXM80" s="481"/>
      <c r="HXN80" s="481"/>
      <c r="HXO80" s="481"/>
      <c r="HXP80" s="481"/>
      <c r="HXQ80" s="481"/>
      <c r="HXR80" s="481"/>
      <c r="HXS80" s="481"/>
      <c r="HXT80" s="481"/>
      <c r="HXU80" s="481"/>
      <c r="HXV80" s="481"/>
      <c r="HXW80" s="481"/>
      <c r="HXX80" s="481"/>
      <c r="HXY80" s="481"/>
      <c r="HXZ80" s="481"/>
      <c r="HYA80" s="481"/>
      <c r="HYB80" s="481"/>
      <c r="HYC80" s="481"/>
      <c r="HYD80" s="481"/>
      <c r="HYE80" s="481"/>
      <c r="HYF80" s="481"/>
      <c r="HYG80" s="481"/>
      <c r="HYH80" s="481"/>
      <c r="HYI80" s="481"/>
      <c r="HYJ80" s="481"/>
      <c r="HYK80" s="481"/>
      <c r="HYL80" s="481"/>
      <c r="HYM80" s="481"/>
      <c r="HYN80" s="481"/>
      <c r="HYO80" s="481"/>
      <c r="HYP80" s="481"/>
      <c r="HYQ80" s="481"/>
      <c r="HYR80" s="481"/>
      <c r="HYS80" s="481"/>
      <c r="HYT80" s="481"/>
      <c r="HYU80" s="481"/>
      <c r="HYV80" s="481"/>
      <c r="HYW80" s="481"/>
      <c r="HYX80" s="481"/>
      <c r="HYY80" s="481"/>
      <c r="HYZ80" s="481"/>
      <c r="HZA80" s="481"/>
      <c r="HZB80" s="481"/>
      <c r="HZC80" s="481"/>
      <c r="HZD80" s="481"/>
      <c r="HZE80" s="481"/>
      <c r="HZF80" s="481"/>
      <c r="HZG80" s="481"/>
      <c r="HZH80" s="481"/>
      <c r="HZI80" s="481"/>
      <c r="HZJ80" s="481"/>
      <c r="HZK80" s="481"/>
      <c r="HZL80" s="481"/>
      <c r="HZM80" s="481"/>
      <c r="HZN80" s="481"/>
      <c r="HZO80" s="481"/>
      <c r="HZP80" s="481"/>
      <c r="HZQ80" s="481"/>
      <c r="HZR80" s="481"/>
      <c r="HZS80" s="481"/>
      <c r="HZT80" s="481"/>
      <c r="HZU80" s="481"/>
      <c r="HZV80" s="481"/>
      <c r="HZW80" s="481"/>
      <c r="HZX80" s="481"/>
      <c r="HZY80" s="481"/>
      <c r="HZZ80" s="481"/>
      <c r="IAA80" s="481"/>
      <c r="IAB80" s="481"/>
      <c r="IAC80" s="481"/>
      <c r="IAD80" s="481"/>
      <c r="IAE80" s="481"/>
      <c r="IAF80" s="481"/>
      <c r="IAG80" s="481"/>
      <c r="IAH80" s="481"/>
      <c r="IAI80" s="481"/>
      <c r="IAJ80" s="481"/>
      <c r="IAK80" s="481"/>
      <c r="IAL80" s="481"/>
      <c r="IAM80" s="481"/>
      <c r="IAN80" s="481"/>
      <c r="IAO80" s="481"/>
      <c r="IAP80" s="481"/>
      <c r="IAQ80" s="481"/>
      <c r="IAR80" s="481"/>
      <c r="IAS80" s="481"/>
      <c r="IAT80" s="481"/>
      <c r="IAU80" s="481"/>
      <c r="IAV80" s="481"/>
      <c r="IAW80" s="481"/>
      <c r="IAX80" s="481"/>
      <c r="IAY80" s="481"/>
      <c r="IAZ80" s="481"/>
      <c r="IBA80" s="481"/>
      <c r="IBB80" s="481"/>
      <c r="IBC80" s="481"/>
      <c r="IBD80" s="481"/>
      <c r="IBE80" s="481"/>
      <c r="IBF80" s="481"/>
      <c r="IBG80" s="481"/>
      <c r="IBH80" s="481"/>
      <c r="IBI80" s="481"/>
      <c r="IBJ80" s="481"/>
      <c r="IBK80" s="481"/>
      <c r="IBL80" s="481"/>
      <c r="IBM80" s="481"/>
      <c r="IBN80" s="481"/>
      <c r="IBO80" s="481"/>
      <c r="IBP80" s="481"/>
      <c r="IBQ80" s="481"/>
      <c r="IBR80" s="481"/>
      <c r="IBS80" s="481"/>
      <c r="IBT80" s="481"/>
      <c r="IBU80" s="481"/>
      <c r="IBV80" s="481"/>
      <c r="IBW80" s="481"/>
      <c r="IBX80" s="481"/>
      <c r="IBY80" s="481"/>
      <c r="IBZ80" s="481"/>
      <c r="ICA80" s="481"/>
      <c r="ICB80" s="481"/>
      <c r="ICC80" s="481"/>
      <c r="ICD80" s="481"/>
      <c r="ICE80" s="481"/>
      <c r="ICF80" s="481"/>
      <c r="ICG80" s="481"/>
      <c r="ICH80" s="481"/>
      <c r="ICI80" s="481"/>
      <c r="ICJ80" s="481"/>
      <c r="ICK80" s="481"/>
      <c r="ICL80" s="481"/>
      <c r="ICM80" s="481"/>
      <c r="ICN80" s="481"/>
      <c r="ICO80" s="481"/>
      <c r="ICP80" s="481"/>
      <c r="ICQ80" s="481"/>
      <c r="ICR80" s="481"/>
      <c r="ICS80" s="481"/>
      <c r="ICT80" s="481"/>
      <c r="ICU80" s="481"/>
      <c r="ICV80" s="481"/>
      <c r="ICW80" s="481"/>
      <c r="ICX80" s="481"/>
      <c r="ICY80" s="481"/>
      <c r="ICZ80" s="481"/>
      <c r="IDA80" s="481"/>
      <c r="IDB80" s="481"/>
      <c r="IDC80" s="481"/>
      <c r="IDD80" s="481"/>
      <c r="IDE80" s="481"/>
      <c r="IDF80" s="481"/>
      <c r="IDG80" s="481"/>
      <c r="IDH80" s="481"/>
      <c r="IDI80" s="481"/>
      <c r="IDJ80" s="481"/>
      <c r="IDK80" s="481"/>
      <c r="IDL80" s="481"/>
      <c r="IDM80" s="481"/>
      <c r="IDN80" s="481"/>
      <c r="IDO80" s="481"/>
      <c r="IDP80" s="481"/>
      <c r="IDQ80" s="481"/>
      <c r="IDR80" s="481"/>
      <c r="IDS80" s="481"/>
      <c r="IDT80" s="481"/>
      <c r="IDU80" s="481"/>
      <c r="IDV80" s="481"/>
      <c r="IDW80" s="481"/>
      <c r="IDX80" s="481"/>
      <c r="IDY80" s="481"/>
      <c r="IDZ80" s="481"/>
      <c r="IEA80" s="481"/>
      <c r="IEB80" s="481"/>
      <c r="IEC80" s="481"/>
      <c r="IED80" s="481"/>
      <c r="IEE80" s="481"/>
      <c r="IEF80" s="481"/>
      <c r="IEG80" s="481"/>
      <c r="IEH80" s="481"/>
      <c r="IEI80" s="481"/>
      <c r="IEJ80" s="481"/>
      <c r="IEK80" s="481"/>
      <c r="IEL80" s="481"/>
      <c r="IEM80" s="481"/>
      <c r="IEN80" s="481"/>
      <c r="IEO80" s="481"/>
      <c r="IEP80" s="481"/>
      <c r="IEQ80" s="481"/>
      <c r="IER80" s="481"/>
      <c r="IES80" s="481"/>
      <c r="IET80" s="481"/>
      <c r="IEU80" s="481"/>
      <c r="IEV80" s="481"/>
      <c r="IEW80" s="481"/>
      <c r="IEX80" s="481"/>
      <c r="IEY80" s="481"/>
      <c r="IEZ80" s="481"/>
      <c r="IFA80" s="481"/>
      <c r="IFB80" s="481"/>
      <c r="IFC80" s="481"/>
      <c r="IFD80" s="481"/>
      <c r="IFE80" s="481"/>
      <c r="IFF80" s="481"/>
      <c r="IFG80" s="481"/>
      <c r="IFH80" s="481"/>
      <c r="IFI80" s="481"/>
      <c r="IFJ80" s="481"/>
      <c r="IFK80" s="481"/>
      <c r="IFL80" s="481"/>
      <c r="IFM80" s="481"/>
      <c r="IFN80" s="481"/>
      <c r="IFO80" s="481"/>
      <c r="IFP80" s="481"/>
      <c r="IFQ80" s="481"/>
      <c r="IFR80" s="481"/>
      <c r="IFS80" s="481"/>
      <c r="IFT80" s="481"/>
      <c r="IFU80" s="481"/>
      <c r="IFV80" s="481"/>
      <c r="IFW80" s="481"/>
      <c r="IFX80" s="481"/>
      <c r="IFY80" s="481"/>
      <c r="IFZ80" s="481"/>
      <c r="IGA80" s="481"/>
      <c r="IGB80" s="481"/>
      <c r="IGC80" s="481"/>
      <c r="IGD80" s="481"/>
      <c r="IGE80" s="481"/>
      <c r="IGF80" s="481"/>
      <c r="IGG80" s="481"/>
      <c r="IGH80" s="481"/>
      <c r="IGI80" s="481"/>
      <c r="IGJ80" s="481"/>
      <c r="IGK80" s="481"/>
      <c r="IGL80" s="481"/>
      <c r="IGM80" s="481"/>
      <c r="IGN80" s="481"/>
      <c r="IGO80" s="481"/>
      <c r="IGP80" s="481"/>
      <c r="IGQ80" s="481"/>
      <c r="IGR80" s="481"/>
      <c r="IGS80" s="481"/>
      <c r="IGT80" s="481"/>
      <c r="IGU80" s="481"/>
      <c r="IGV80" s="481"/>
      <c r="IGW80" s="481"/>
      <c r="IGX80" s="481"/>
      <c r="IGY80" s="481"/>
      <c r="IGZ80" s="481"/>
      <c r="IHA80" s="481"/>
      <c r="IHB80" s="481"/>
      <c r="IHC80" s="481"/>
      <c r="IHD80" s="481"/>
      <c r="IHE80" s="481"/>
      <c r="IHF80" s="481"/>
      <c r="IHG80" s="481"/>
      <c r="IHH80" s="481"/>
      <c r="IHI80" s="481"/>
      <c r="IHJ80" s="481"/>
      <c r="IHK80" s="481"/>
      <c r="IHL80" s="481"/>
      <c r="IHM80" s="481"/>
      <c r="IHN80" s="481"/>
      <c r="IHO80" s="481"/>
      <c r="IHP80" s="481"/>
      <c r="IHQ80" s="481"/>
      <c r="IHR80" s="481"/>
      <c r="IHS80" s="481"/>
      <c r="IHT80" s="481"/>
      <c r="IHU80" s="481"/>
      <c r="IHV80" s="481"/>
      <c r="IHW80" s="481"/>
      <c r="IHX80" s="481"/>
      <c r="IHY80" s="481"/>
      <c r="IHZ80" s="481"/>
      <c r="IIA80" s="481"/>
      <c r="IIB80" s="481"/>
      <c r="IIC80" s="481"/>
      <c r="IID80" s="481"/>
      <c r="IIE80" s="481"/>
      <c r="IIF80" s="481"/>
      <c r="IIG80" s="481"/>
      <c r="IIH80" s="481"/>
      <c r="III80" s="481"/>
      <c r="IIJ80" s="481"/>
      <c r="IIK80" s="481"/>
      <c r="IIL80" s="481"/>
      <c r="IIM80" s="481"/>
      <c r="IIN80" s="481"/>
      <c r="IIO80" s="481"/>
      <c r="IIP80" s="481"/>
      <c r="IIQ80" s="481"/>
      <c r="IIR80" s="481"/>
      <c r="IIS80" s="481"/>
      <c r="IIT80" s="481"/>
      <c r="IIU80" s="481"/>
      <c r="IIV80" s="481"/>
      <c r="IIW80" s="481"/>
      <c r="IIX80" s="481"/>
      <c r="IIY80" s="481"/>
      <c r="IIZ80" s="481"/>
      <c r="IJA80" s="481"/>
      <c r="IJB80" s="481"/>
      <c r="IJC80" s="481"/>
      <c r="IJD80" s="481"/>
      <c r="IJE80" s="481"/>
      <c r="IJF80" s="481"/>
      <c r="IJG80" s="481"/>
      <c r="IJH80" s="481"/>
      <c r="IJI80" s="481"/>
      <c r="IJJ80" s="481"/>
      <c r="IJK80" s="481"/>
      <c r="IJL80" s="481"/>
      <c r="IJM80" s="481"/>
      <c r="IJN80" s="481"/>
      <c r="IJO80" s="481"/>
      <c r="IJP80" s="481"/>
      <c r="IJQ80" s="481"/>
      <c r="IJR80" s="481"/>
      <c r="IJS80" s="481"/>
      <c r="IJT80" s="481"/>
      <c r="IJU80" s="481"/>
      <c r="IJV80" s="481"/>
      <c r="IJW80" s="481"/>
      <c r="IJX80" s="481"/>
      <c r="IJY80" s="481"/>
      <c r="IJZ80" s="481"/>
      <c r="IKA80" s="481"/>
      <c r="IKB80" s="481"/>
      <c r="IKC80" s="481"/>
      <c r="IKD80" s="481"/>
      <c r="IKE80" s="481"/>
      <c r="IKF80" s="481"/>
      <c r="IKG80" s="481"/>
      <c r="IKH80" s="481"/>
      <c r="IKI80" s="481"/>
      <c r="IKJ80" s="481"/>
      <c r="IKK80" s="481"/>
      <c r="IKL80" s="481"/>
      <c r="IKM80" s="481"/>
      <c r="IKN80" s="481"/>
      <c r="IKO80" s="481"/>
      <c r="IKP80" s="481"/>
      <c r="IKQ80" s="481"/>
      <c r="IKR80" s="481"/>
      <c r="IKS80" s="481"/>
      <c r="IKT80" s="481"/>
      <c r="IKU80" s="481"/>
      <c r="IKV80" s="481"/>
      <c r="IKW80" s="481"/>
      <c r="IKX80" s="481"/>
      <c r="IKY80" s="481"/>
      <c r="IKZ80" s="481"/>
      <c r="ILA80" s="481"/>
      <c r="ILB80" s="481"/>
      <c r="ILC80" s="481"/>
      <c r="ILD80" s="481"/>
      <c r="ILE80" s="481"/>
      <c r="ILF80" s="481"/>
      <c r="ILG80" s="481"/>
      <c r="ILH80" s="481"/>
      <c r="ILI80" s="481"/>
      <c r="ILJ80" s="481"/>
      <c r="ILK80" s="481"/>
      <c r="ILL80" s="481"/>
      <c r="ILM80" s="481"/>
      <c r="ILN80" s="481"/>
      <c r="ILO80" s="481"/>
      <c r="ILP80" s="481"/>
      <c r="ILQ80" s="481"/>
      <c r="ILR80" s="481"/>
      <c r="ILS80" s="481"/>
      <c r="ILT80" s="481"/>
      <c r="ILU80" s="481"/>
      <c r="ILV80" s="481"/>
      <c r="ILW80" s="481"/>
      <c r="ILX80" s="481"/>
      <c r="ILY80" s="481"/>
      <c r="ILZ80" s="481"/>
      <c r="IMA80" s="481"/>
      <c r="IMB80" s="481"/>
      <c r="IMC80" s="481"/>
      <c r="IMD80" s="481"/>
      <c r="IME80" s="481"/>
      <c r="IMF80" s="481"/>
      <c r="IMG80" s="481"/>
      <c r="IMH80" s="481"/>
      <c r="IMI80" s="481"/>
      <c r="IMJ80" s="481"/>
      <c r="IMK80" s="481"/>
      <c r="IML80" s="481"/>
      <c r="IMM80" s="481"/>
      <c r="IMN80" s="481"/>
      <c r="IMO80" s="481"/>
      <c r="IMP80" s="481"/>
      <c r="IMQ80" s="481"/>
      <c r="IMR80" s="481"/>
      <c r="IMS80" s="481"/>
      <c r="IMT80" s="481"/>
      <c r="IMU80" s="481"/>
      <c r="IMV80" s="481"/>
      <c r="IMW80" s="481"/>
      <c r="IMX80" s="481"/>
      <c r="IMY80" s="481"/>
      <c r="IMZ80" s="481"/>
      <c r="INA80" s="481"/>
      <c r="INB80" s="481"/>
      <c r="INC80" s="481"/>
      <c r="IND80" s="481"/>
      <c r="INE80" s="481"/>
      <c r="INF80" s="481"/>
      <c r="ING80" s="481"/>
      <c r="INH80" s="481"/>
      <c r="INI80" s="481"/>
      <c r="INJ80" s="481"/>
      <c r="INK80" s="481"/>
      <c r="INL80" s="481"/>
      <c r="INM80" s="481"/>
      <c r="INN80" s="481"/>
      <c r="INO80" s="481"/>
      <c r="INP80" s="481"/>
      <c r="INQ80" s="481"/>
      <c r="INR80" s="481"/>
      <c r="INS80" s="481"/>
      <c r="INT80" s="481"/>
      <c r="INU80" s="481"/>
      <c r="INV80" s="481"/>
      <c r="INW80" s="481"/>
      <c r="INX80" s="481"/>
      <c r="INY80" s="481"/>
      <c r="INZ80" s="481"/>
      <c r="IOA80" s="481"/>
      <c r="IOB80" s="481"/>
      <c r="IOC80" s="481"/>
      <c r="IOD80" s="481"/>
      <c r="IOE80" s="481"/>
      <c r="IOF80" s="481"/>
      <c r="IOG80" s="481"/>
      <c r="IOH80" s="481"/>
      <c r="IOI80" s="481"/>
      <c r="IOJ80" s="481"/>
      <c r="IOK80" s="481"/>
      <c r="IOL80" s="481"/>
      <c r="IOM80" s="481"/>
      <c r="ION80" s="481"/>
      <c r="IOO80" s="481"/>
      <c r="IOP80" s="481"/>
      <c r="IOQ80" s="481"/>
      <c r="IOR80" s="481"/>
      <c r="IOS80" s="481"/>
      <c r="IOT80" s="481"/>
      <c r="IOU80" s="481"/>
      <c r="IOV80" s="481"/>
      <c r="IOW80" s="481"/>
      <c r="IOX80" s="481"/>
      <c r="IOY80" s="481"/>
      <c r="IOZ80" s="481"/>
      <c r="IPA80" s="481"/>
      <c r="IPB80" s="481"/>
      <c r="IPC80" s="481"/>
      <c r="IPD80" s="481"/>
      <c r="IPE80" s="481"/>
      <c r="IPF80" s="481"/>
      <c r="IPG80" s="481"/>
      <c r="IPH80" s="481"/>
      <c r="IPI80" s="481"/>
      <c r="IPJ80" s="481"/>
      <c r="IPK80" s="481"/>
      <c r="IPL80" s="481"/>
      <c r="IPM80" s="481"/>
      <c r="IPN80" s="481"/>
      <c r="IPO80" s="481"/>
      <c r="IPP80" s="481"/>
      <c r="IPQ80" s="481"/>
      <c r="IPR80" s="481"/>
      <c r="IPS80" s="481"/>
      <c r="IPT80" s="481"/>
      <c r="IPU80" s="481"/>
      <c r="IPV80" s="481"/>
      <c r="IPW80" s="481"/>
      <c r="IPX80" s="481"/>
      <c r="IPY80" s="481"/>
      <c r="IPZ80" s="481"/>
      <c r="IQA80" s="481"/>
      <c r="IQB80" s="481"/>
      <c r="IQC80" s="481"/>
      <c r="IQD80" s="481"/>
      <c r="IQE80" s="481"/>
      <c r="IQF80" s="481"/>
      <c r="IQG80" s="481"/>
      <c r="IQH80" s="481"/>
      <c r="IQI80" s="481"/>
      <c r="IQJ80" s="481"/>
      <c r="IQK80" s="481"/>
      <c r="IQL80" s="481"/>
      <c r="IQM80" s="481"/>
      <c r="IQN80" s="481"/>
      <c r="IQO80" s="481"/>
      <c r="IQP80" s="481"/>
      <c r="IQQ80" s="481"/>
      <c r="IQR80" s="481"/>
      <c r="IQS80" s="481"/>
      <c r="IQT80" s="481"/>
      <c r="IQU80" s="481"/>
      <c r="IQV80" s="481"/>
      <c r="IQW80" s="481"/>
      <c r="IQX80" s="481"/>
      <c r="IQY80" s="481"/>
      <c r="IQZ80" s="481"/>
      <c r="IRA80" s="481"/>
      <c r="IRB80" s="481"/>
      <c r="IRC80" s="481"/>
      <c r="IRD80" s="481"/>
      <c r="IRE80" s="481"/>
      <c r="IRF80" s="481"/>
      <c r="IRG80" s="481"/>
      <c r="IRH80" s="481"/>
      <c r="IRI80" s="481"/>
      <c r="IRJ80" s="481"/>
      <c r="IRK80" s="481"/>
      <c r="IRL80" s="481"/>
      <c r="IRM80" s="481"/>
      <c r="IRN80" s="481"/>
      <c r="IRO80" s="481"/>
      <c r="IRP80" s="481"/>
      <c r="IRQ80" s="481"/>
      <c r="IRR80" s="481"/>
      <c r="IRS80" s="481"/>
      <c r="IRT80" s="481"/>
      <c r="IRU80" s="481"/>
      <c r="IRV80" s="481"/>
      <c r="IRW80" s="481"/>
      <c r="IRX80" s="481"/>
      <c r="IRY80" s="481"/>
      <c r="IRZ80" s="481"/>
      <c r="ISA80" s="481"/>
      <c r="ISB80" s="481"/>
      <c r="ISC80" s="481"/>
      <c r="ISD80" s="481"/>
      <c r="ISE80" s="481"/>
      <c r="ISF80" s="481"/>
      <c r="ISG80" s="481"/>
      <c r="ISH80" s="481"/>
      <c r="ISI80" s="481"/>
      <c r="ISJ80" s="481"/>
      <c r="ISK80" s="481"/>
      <c r="ISL80" s="481"/>
      <c r="ISM80" s="481"/>
      <c r="ISN80" s="481"/>
      <c r="ISO80" s="481"/>
      <c r="ISP80" s="481"/>
      <c r="ISQ80" s="481"/>
      <c r="ISR80" s="481"/>
      <c r="ISS80" s="481"/>
      <c r="IST80" s="481"/>
      <c r="ISU80" s="481"/>
      <c r="ISV80" s="481"/>
      <c r="ISW80" s="481"/>
      <c r="ISX80" s="481"/>
      <c r="ISY80" s="481"/>
      <c r="ISZ80" s="481"/>
      <c r="ITA80" s="481"/>
      <c r="ITB80" s="481"/>
      <c r="ITC80" s="481"/>
      <c r="ITD80" s="481"/>
      <c r="ITE80" s="481"/>
      <c r="ITF80" s="481"/>
      <c r="ITG80" s="481"/>
      <c r="ITH80" s="481"/>
      <c r="ITI80" s="481"/>
      <c r="ITJ80" s="481"/>
      <c r="ITK80" s="481"/>
      <c r="ITL80" s="481"/>
      <c r="ITM80" s="481"/>
      <c r="ITN80" s="481"/>
      <c r="ITO80" s="481"/>
      <c r="ITP80" s="481"/>
      <c r="ITQ80" s="481"/>
      <c r="ITR80" s="481"/>
      <c r="ITS80" s="481"/>
      <c r="ITT80" s="481"/>
      <c r="ITU80" s="481"/>
      <c r="ITV80" s="481"/>
      <c r="ITW80" s="481"/>
      <c r="ITX80" s="481"/>
      <c r="ITY80" s="481"/>
      <c r="ITZ80" s="481"/>
      <c r="IUA80" s="481"/>
      <c r="IUB80" s="481"/>
      <c r="IUC80" s="481"/>
      <c r="IUD80" s="481"/>
      <c r="IUE80" s="481"/>
      <c r="IUF80" s="481"/>
      <c r="IUG80" s="481"/>
      <c r="IUH80" s="481"/>
      <c r="IUI80" s="481"/>
      <c r="IUJ80" s="481"/>
      <c r="IUK80" s="481"/>
      <c r="IUL80" s="481"/>
      <c r="IUM80" s="481"/>
      <c r="IUN80" s="481"/>
      <c r="IUO80" s="481"/>
      <c r="IUP80" s="481"/>
      <c r="IUQ80" s="481"/>
      <c r="IUR80" s="481"/>
      <c r="IUS80" s="481"/>
      <c r="IUT80" s="481"/>
      <c r="IUU80" s="481"/>
      <c r="IUV80" s="481"/>
      <c r="IUW80" s="481"/>
      <c r="IUX80" s="481"/>
      <c r="IUY80" s="481"/>
      <c r="IUZ80" s="481"/>
      <c r="IVA80" s="481"/>
      <c r="IVB80" s="481"/>
      <c r="IVC80" s="481"/>
      <c r="IVD80" s="481"/>
      <c r="IVE80" s="481"/>
      <c r="IVF80" s="481"/>
      <c r="IVG80" s="481"/>
      <c r="IVH80" s="481"/>
      <c r="IVI80" s="481"/>
      <c r="IVJ80" s="481"/>
      <c r="IVK80" s="481"/>
      <c r="IVL80" s="481"/>
      <c r="IVM80" s="481"/>
      <c r="IVN80" s="481"/>
      <c r="IVO80" s="481"/>
      <c r="IVP80" s="481"/>
      <c r="IVQ80" s="481"/>
      <c r="IVR80" s="481"/>
      <c r="IVS80" s="481"/>
      <c r="IVT80" s="481"/>
      <c r="IVU80" s="481"/>
      <c r="IVV80" s="481"/>
      <c r="IVW80" s="481"/>
      <c r="IVX80" s="481"/>
      <c r="IVY80" s="481"/>
      <c r="IVZ80" s="481"/>
      <c r="IWA80" s="481"/>
      <c r="IWB80" s="481"/>
      <c r="IWC80" s="481"/>
      <c r="IWD80" s="481"/>
      <c r="IWE80" s="481"/>
      <c r="IWF80" s="481"/>
      <c r="IWG80" s="481"/>
      <c r="IWH80" s="481"/>
      <c r="IWI80" s="481"/>
      <c r="IWJ80" s="481"/>
      <c r="IWK80" s="481"/>
      <c r="IWL80" s="481"/>
      <c r="IWM80" s="481"/>
      <c r="IWN80" s="481"/>
      <c r="IWO80" s="481"/>
      <c r="IWP80" s="481"/>
      <c r="IWQ80" s="481"/>
      <c r="IWR80" s="481"/>
      <c r="IWS80" s="481"/>
      <c r="IWT80" s="481"/>
      <c r="IWU80" s="481"/>
      <c r="IWV80" s="481"/>
      <c r="IWW80" s="481"/>
      <c r="IWX80" s="481"/>
      <c r="IWY80" s="481"/>
      <c r="IWZ80" s="481"/>
      <c r="IXA80" s="481"/>
      <c r="IXB80" s="481"/>
      <c r="IXC80" s="481"/>
      <c r="IXD80" s="481"/>
      <c r="IXE80" s="481"/>
      <c r="IXF80" s="481"/>
      <c r="IXG80" s="481"/>
      <c r="IXH80" s="481"/>
      <c r="IXI80" s="481"/>
      <c r="IXJ80" s="481"/>
      <c r="IXK80" s="481"/>
      <c r="IXL80" s="481"/>
      <c r="IXM80" s="481"/>
      <c r="IXN80" s="481"/>
      <c r="IXO80" s="481"/>
      <c r="IXP80" s="481"/>
      <c r="IXQ80" s="481"/>
      <c r="IXR80" s="481"/>
      <c r="IXS80" s="481"/>
      <c r="IXT80" s="481"/>
      <c r="IXU80" s="481"/>
      <c r="IXV80" s="481"/>
      <c r="IXW80" s="481"/>
      <c r="IXX80" s="481"/>
      <c r="IXY80" s="481"/>
      <c r="IXZ80" s="481"/>
      <c r="IYA80" s="481"/>
      <c r="IYB80" s="481"/>
      <c r="IYC80" s="481"/>
      <c r="IYD80" s="481"/>
      <c r="IYE80" s="481"/>
      <c r="IYF80" s="481"/>
      <c r="IYG80" s="481"/>
      <c r="IYH80" s="481"/>
      <c r="IYI80" s="481"/>
      <c r="IYJ80" s="481"/>
      <c r="IYK80" s="481"/>
      <c r="IYL80" s="481"/>
      <c r="IYM80" s="481"/>
      <c r="IYN80" s="481"/>
      <c r="IYO80" s="481"/>
      <c r="IYP80" s="481"/>
      <c r="IYQ80" s="481"/>
      <c r="IYR80" s="481"/>
      <c r="IYS80" s="481"/>
      <c r="IYT80" s="481"/>
      <c r="IYU80" s="481"/>
      <c r="IYV80" s="481"/>
      <c r="IYW80" s="481"/>
      <c r="IYX80" s="481"/>
      <c r="IYY80" s="481"/>
      <c r="IYZ80" s="481"/>
      <c r="IZA80" s="481"/>
      <c r="IZB80" s="481"/>
      <c r="IZC80" s="481"/>
      <c r="IZD80" s="481"/>
      <c r="IZE80" s="481"/>
      <c r="IZF80" s="481"/>
      <c r="IZG80" s="481"/>
      <c r="IZH80" s="481"/>
      <c r="IZI80" s="481"/>
      <c r="IZJ80" s="481"/>
      <c r="IZK80" s="481"/>
      <c r="IZL80" s="481"/>
      <c r="IZM80" s="481"/>
      <c r="IZN80" s="481"/>
      <c r="IZO80" s="481"/>
      <c r="IZP80" s="481"/>
      <c r="IZQ80" s="481"/>
      <c r="IZR80" s="481"/>
      <c r="IZS80" s="481"/>
      <c r="IZT80" s="481"/>
      <c r="IZU80" s="481"/>
      <c r="IZV80" s="481"/>
      <c r="IZW80" s="481"/>
      <c r="IZX80" s="481"/>
      <c r="IZY80" s="481"/>
      <c r="IZZ80" s="481"/>
      <c r="JAA80" s="481"/>
      <c r="JAB80" s="481"/>
      <c r="JAC80" s="481"/>
      <c r="JAD80" s="481"/>
      <c r="JAE80" s="481"/>
      <c r="JAF80" s="481"/>
      <c r="JAG80" s="481"/>
      <c r="JAH80" s="481"/>
      <c r="JAI80" s="481"/>
      <c r="JAJ80" s="481"/>
      <c r="JAK80" s="481"/>
      <c r="JAL80" s="481"/>
      <c r="JAM80" s="481"/>
      <c r="JAN80" s="481"/>
      <c r="JAO80" s="481"/>
      <c r="JAP80" s="481"/>
      <c r="JAQ80" s="481"/>
      <c r="JAR80" s="481"/>
      <c r="JAS80" s="481"/>
      <c r="JAT80" s="481"/>
      <c r="JAU80" s="481"/>
      <c r="JAV80" s="481"/>
      <c r="JAW80" s="481"/>
      <c r="JAX80" s="481"/>
      <c r="JAY80" s="481"/>
      <c r="JAZ80" s="481"/>
      <c r="JBA80" s="481"/>
      <c r="JBB80" s="481"/>
      <c r="JBC80" s="481"/>
      <c r="JBD80" s="481"/>
      <c r="JBE80" s="481"/>
      <c r="JBF80" s="481"/>
      <c r="JBG80" s="481"/>
      <c r="JBH80" s="481"/>
      <c r="JBI80" s="481"/>
      <c r="JBJ80" s="481"/>
      <c r="JBK80" s="481"/>
      <c r="JBL80" s="481"/>
      <c r="JBM80" s="481"/>
      <c r="JBN80" s="481"/>
      <c r="JBO80" s="481"/>
      <c r="JBP80" s="481"/>
      <c r="JBQ80" s="481"/>
      <c r="JBR80" s="481"/>
      <c r="JBS80" s="481"/>
      <c r="JBT80" s="481"/>
      <c r="JBU80" s="481"/>
      <c r="JBV80" s="481"/>
      <c r="JBW80" s="481"/>
      <c r="JBX80" s="481"/>
      <c r="JBY80" s="481"/>
      <c r="JBZ80" s="481"/>
      <c r="JCA80" s="481"/>
      <c r="JCB80" s="481"/>
      <c r="JCC80" s="481"/>
      <c r="JCD80" s="481"/>
      <c r="JCE80" s="481"/>
      <c r="JCF80" s="481"/>
      <c r="JCG80" s="481"/>
      <c r="JCH80" s="481"/>
      <c r="JCI80" s="481"/>
      <c r="JCJ80" s="481"/>
      <c r="JCK80" s="481"/>
      <c r="JCL80" s="481"/>
      <c r="JCM80" s="481"/>
      <c r="JCN80" s="481"/>
      <c r="JCO80" s="481"/>
      <c r="JCP80" s="481"/>
      <c r="JCQ80" s="481"/>
      <c r="JCR80" s="481"/>
      <c r="JCS80" s="481"/>
      <c r="JCT80" s="481"/>
      <c r="JCU80" s="481"/>
      <c r="JCV80" s="481"/>
      <c r="JCW80" s="481"/>
      <c r="JCX80" s="481"/>
      <c r="JCY80" s="481"/>
      <c r="JCZ80" s="481"/>
      <c r="JDA80" s="481"/>
      <c r="JDB80" s="481"/>
      <c r="JDC80" s="481"/>
      <c r="JDD80" s="481"/>
      <c r="JDE80" s="481"/>
      <c r="JDF80" s="481"/>
      <c r="JDG80" s="481"/>
      <c r="JDH80" s="481"/>
      <c r="JDI80" s="481"/>
      <c r="JDJ80" s="481"/>
      <c r="JDK80" s="481"/>
      <c r="JDL80" s="481"/>
      <c r="JDM80" s="481"/>
      <c r="JDN80" s="481"/>
      <c r="JDO80" s="481"/>
      <c r="JDP80" s="481"/>
      <c r="JDQ80" s="481"/>
      <c r="JDR80" s="481"/>
      <c r="JDS80" s="481"/>
      <c r="JDT80" s="481"/>
      <c r="JDU80" s="481"/>
      <c r="JDV80" s="481"/>
      <c r="JDW80" s="481"/>
      <c r="JDX80" s="481"/>
      <c r="JDY80" s="481"/>
      <c r="JDZ80" s="481"/>
      <c r="JEA80" s="481"/>
      <c r="JEB80" s="481"/>
      <c r="JEC80" s="481"/>
      <c r="JED80" s="481"/>
      <c r="JEE80" s="481"/>
      <c r="JEF80" s="481"/>
      <c r="JEG80" s="481"/>
      <c r="JEH80" s="481"/>
      <c r="JEI80" s="481"/>
      <c r="JEJ80" s="481"/>
      <c r="JEK80" s="481"/>
      <c r="JEL80" s="481"/>
      <c r="JEM80" s="481"/>
      <c r="JEN80" s="481"/>
      <c r="JEO80" s="481"/>
      <c r="JEP80" s="481"/>
      <c r="JEQ80" s="481"/>
      <c r="JER80" s="481"/>
      <c r="JES80" s="481"/>
      <c r="JET80" s="481"/>
      <c r="JEU80" s="481"/>
      <c r="JEV80" s="481"/>
      <c r="JEW80" s="481"/>
      <c r="JEX80" s="481"/>
      <c r="JEY80" s="481"/>
      <c r="JEZ80" s="481"/>
      <c r="JFA80" s="481"/>
      <c r="JFB80" s="481"/>
      <c r="JFC80" s="481"/>
      <c r="JFD80" s="481"/>
      <c r="JFE80" s="481"/>
      <c r="JFF80" s="481"/>
      <c r="JFG80" s="481"/>
      <c r="JFH80" s="481"/>
      <c r="JFI80" s="481"/>
      <c r="JFJ80" s="481"/>
      <c r="JFK80" s="481"/>
      <c r="JFL80" s="481"/>
      <c r="JFM80" s="481"/>
      <c r="JFN80" s="481"/>
      <c r="JFO80" s="481"/>
      <c r="JFP80" s="481"/>
      <c r="JFQ80" s="481"/>
      <c r="JFR80" s="481"/>
      <c r="JFS80" s="481"/>
      <c r="JFT80" s="481"/>
      <c r="JFU80" s="481"/>
      <c r="JFV80" s="481"/>
      <c r="JFW80" s="481"/>
      <c r="JFX80" s="481"/>
      <c r="JFY80" s="481"/>
      <c r="JFZ80" s="481"/>
      <c r="JGA80" s="481"/>
      <c r="JGB80" s="481"/>
      <c r="JGC80" s="481"/>
      <c r="JGD80" s="481"/>
      <c r="JGE80" s="481"/>
      <c r="JGF80" s="481"/>
      <c r="JGG80" s="481"/>
      <c r="JGH80" s="481"/>
      <c r="JGI80" s="481"/>
      <c r="JGJ80" s="481"/>
      <c r="JGK80" s="481"/>
      <c r="JGL80" s="481"/>
      <c r="JGM80" s="481"/>
      <c r="JGN80" s="481"/>
      <c r="JGO80" s="481"/>
      <c r="JGP80" s="481"/>
      <c r="JGQ80" s="481"/>
      <c r="JGR80" s="481"/>
      <c r="JGS80" s="481"/>
      <c r="JGT80" s="481"/>
      <c r="JGU80" s="481"/>
      <c r="JGV80" s="481"/>
      <c r="JGW80" s="481"/>
      <c r="JGX80" s="481"/>
      <c r="JGY80" s="481"/>
      <c r="JGZ80" s="481"/>
      <c r="JHA80" s="481"/>
      <c r="JHB80" s="481"/>
      <c r="JHC80" s="481"/>
      <c r="JHD80" s="481"/>
      <c r="JHE80" s="481"/>
      <c r="JHF80" s="481"/>
      <c r="JHG80" s="481"/>
      <c r="JHH80" s="481"/>
      <c r="JHI80" s="481"/>
      <c r="JHJ80" s="481"/>
      <c r="JHK80" s="481"/>
      <c r="JHL80" s="481"/>
      <c r="JHM80" s="481"/>
      <c r="JHN80" s="481"/>
      <c r="JHO80" s="481"/>
      <c r="JHP80" s="481"/>
      <c r="JHQ80" s="481"/>
      <c r="JHR80" s="481"/>
      <c r="JHS80" s="481"/>
      <c r="JHT80" s="481"/>
      <c r="JHU80" s="481"/>
      <c r="JHV80" s="481"/>
      <c r="JHW80" s="481"/>
      <c r="JHX80" s="481"/>
      <c r="JHY80" s="481"/>
      <c r="JHZ80" s="481"/>
      <c r="JIA80" s="481"/>
      <c r="JIB80" s="481"/>
      <c r="JIC80" s="481"/>
      <c r="JID80" s="481"/>
      <c r="JIE80" s="481"/>
      <c r="JIF80" s="481"/>
      <c r="JIG80" s="481"/>
      <c r="JIH80" s="481"/>
      <c r="JII80" s="481"/>
      <c r="JIJ80" s="481"/>
      <c r="JIK80" s="481"/>
      <c r="JIL80" s="481"/>
      <c r="JIM80" s="481"/>
      <c r="JIN80" s="481"/>
      <c r="JIO80" s="481"/>
      <c r="JIP80" s="481"/>
      <c r="JIQ80" s="481"/>
      <c r="JIR80" s="481"/>
      <c r="JIS80" s="481"/>
      <c r="JIT80" s="481"/>
      <c r="JIU80" s="481"/>
      <c r="JIV80" s="481"/>
      <c r="JIW80" s="481"/>
      <c r="JIX80" s="481"/>
      <c r="JIY80" s="481"/>
      <c r="JIZ80" s="481"/>
      <c r="JJA80" s="481"/>
      <c r="JJB80" s="481"/>
      <c r="JJC80" s="481"/>
      <c r="JJD80" s="481"/>
      <c r="JJE80" s="481"/>
      <c r="JJF80" s="481"/>
      <c r="JJG80" s="481"/>
      <c r="JJH80" s="481"/>
      <c r="JJI80" s="481"/>
      <c r="JJJ80" s="481"/>
      <c r="JJK80" s="481"/>
      <c r="JJL80" s="481"/>
      <c r="JJM80" s="481"/>
      <c r="JJN80" s="481"/>
      <c r="JJO80" s="481"/>
      <c r="JJP80" s="481"/>
      <c r="JJQ80" s="481"/>
      <c r="JJR80" s="481"/>
      <c r="JJS80" s="481"/>
      <c r="JJT80" s="481"/>
      <c r="JJU80" s="481"/>
      <c r="JJV80" s="481"/>
      <c r="JJW80" s="481"/>
      <c r="JJX80" s="481"/>
      <c r="JJY80" s="481"/>
      <c r="JJZ80" s="481"/>
      <c r="JKA80" s="481"/>
      <c r="JKB80" s="481"/>
      <c r="JKC80" s="481"/>
      <c r="JKD80" s="481"/>
      <c r="JKE80" s="481"/>
      <c r="JKF80" s="481"/>
      <c r="JKG80" s="481"/>
      <c r="JKH80" s="481"/>
      <c r="JKI80" s="481"/>
      <c r="JKJ80" s="481"/>
      <c r="JKK80" s="481"/>
      <c r="JKL80" s="481"/>
      <c r="JKM80" s="481"/>
      <c r="JKN80" s="481"/>
      <c r="JKO80" s="481"/>
      <c r="JKP80" s="481"/>
      <c r="JKQ80" s="481"/>
      <c r="JKR80" s="481"/>
      <c r="JKS80" s="481"/>
      <c r="JKT80" s="481"/>
      <c r="JKU80" s="481"/>
      <c r="JKV80" s="481"/>
      <c r="JKW80" s="481"/>
      <c r="JKX80" s="481"/>
      <c r="JKY80" s="481"/>
      <c r="JKZ80" s="481"/>
      <c r="JLA80" s="481"/>
      <c r="JLB80" s="481"/>
      <c r="JLC80" s="481"/>
      <c r="JLD80" s="481"/>
      <c r="JLE80" s="481"/>
      <c r="JLF80" s="481"/>
      <c r="JLG80" s="481"/>
      <c r="JLH80" s="481"/>
      <c r="JLI80" s="481"/>
      <c r="JLJ80" s="481"/>
      <c r="JLK80" s="481"/>
      <c r="JLL80" s="481"/>
      <c r="JLM80" s="481"/>
      <c r="JLN80" s="481"/>
      <c r="JLO80" s="481"/>
      <c r="JLP80" s="481"/>
      <c r="JLQ80" s="481"/>
      <c r="JLR80" s="481"/>
      <c r="JLS80" s="481"/>
      <c r="JLT80" s="481"/>
      <c r="JLU80" s="481"/>
      <c r="JLV80" s="481"/>
      <c r="JLW80" s="481"/>
      <c r="JLX80" s="481"/>
      <c r="JLY80" s="481"/>
      <c r="JLZ80" s="481"/>
      <c r="JMA80" s="481"/>
      <c r="JMB80" s="481"/>
      <c r="JMC80" s="481"/>
      <c r="JMD80" s="481"/>
      <c r="JME80" s="481"/>
      <c r="JMF80" s="481"/>
      <c r="JMG80" s="481"/>
      <c r="JMH80" s="481"/>
      <c r="JMI80" s="481"/>
      <c r="JMJ80" s="481"/>
      <c r="JMK80" s="481"/>
      <c r="JML80" s="481"/>
      <c r="JMM80" s="481"/>
      <c r="JMN80" s="481"/>
      <c r="JMO80" s="481"/>
      <c r="JMP80" s="481"/>
      <c r="JMQ80" s="481"/>
      <c r="JMR80" s="481"/>
      <c r="JMS80" s="481"/>
      <c r="JMT80" s="481"/>
      <c r="JMU80" s="481"/>
      <c r="JMV80" s="481"/>
      <c r="JMW80" s="481"/>
      <c r="JMX80" s="481"/>
      <c r="JMY80" s="481"/>
      <c r="JMZ80" s="481"/>
      <c r="JNA80" s="481"/>
      <c r="JNB80" s="481"/>
      <c r="JNC80" s="481"/>
      <c r="JND80" s="481"/>
      <c r="JNE80" s="481"/>
      <c r="JNF80" s="481"/>
      <c r="JNG80" s="481"/>
      <c r="JNH80" s="481"/>
      <c r="JNI80" s="481"/>
      <c r="JNJ80" s="481"/>
      <c r="JNK80" s="481"/>
      <c r="JNL80" s="481"/>
      <c r="JNM80" s="481"/>
      <c r="JNN80" s="481"/>
      <c r="JNO80" s="481"/>
      <c r="JNP80" s="481"/>
      <c r="JNQ80" s="481"/>
      <c r="JNR80" s="481"/>
      <c r="JNS80" s="481"/>
      <c r="JNT80" s="481"/>
      <c r="JNU80" s="481"/>
      <c r="JNV80" s="481"/>
      <c r="JNW80" s="481"/>
      <c r="JNX80" s="481"/>
      <c r="JNY80" s="481"/>
      <c r="JNZ80" s="481"/>
      <c r="JOA80" s="481"/>
      <c r="JOB80" s="481"/>
      <c r="JOC80" s="481"/>
      <c r="JOD80" s="481"/>
      <c r="JOE80" s="481"/>
      <c r="JOF80" s="481"/>
      <c r="JOG80" s="481"/>
      <c r="JOH80" s="481"/>
      <c r="JOI80" s="481"/>
      <c r="JOJ80" s="481"/>
      <c r="JOK80" s="481"/>
      <c r="JOL80" s="481"/>
      <c r="JOM80" s="481"/>
      <c r="JON80" s="481"/>
      <c r="JOO80" s="481"/>
      <c r="JOP80" s="481"/>
      <c r="JOQ80" s="481"/>
      <c r="JOR80" s="481"/>
      <c r="JOS80" s="481"/>
      <c r="JOT80" s="481"/>
      <c r="JOU80" s="481"/>
      <c r="JOV80" s="481"/>
      <c r="JOW80" s="481"/>
      <c r="JOX80" s="481"/>
      <c r="JOY80" s="481"/>
      <c r="JOZ80" s="481"/>
      <c r="JPA80" s="481"/>
      <c r="JPB80" s="481"/>
      <c r="JPC80" s="481"/>
      <c r="JPD80" s="481"/>
      <c r="JPE80" s="481"/>
      <c r="JPF80" s="481"/>
      <c r="JPG80" s="481"/>
      <c r="JPH80" s="481"/>
      <c r="JPI80" s="481"/>
      <c r="JPJ80" s="481"/>
      <c r="JPK80" s="481"/>
      <c r="JPL80" s="481"/>
      <c r="JPM80" s="481"/>
      <c r="JPN80" s="481"/>
      <c r="JPO80" s="481"/>
      <c r="JPP80" s="481"/>
      <c r="JPQ80" s="481"/>
      <c r="JPR80" s="481"/>
      <c r="JPS80" s="481"/>
      <c r="JPT80" s="481"/>
      <c r="JPU80" s="481"/>
      <c r="JPV80" s="481"/>
      <c r="JPW80" s="481"/>
      <c r="JPX80" s="481"/>
      <c r="JPY80" s="481"/>
      <c r="JPZ80" s="481"/>
      <c r="JQA80" s="481"/>
      <c r="JQB80" s="481"/>
      <c r="JQC80" s="481"/>
      <c r="JQD80" s="481"/>
      <c r="JQE80" s="481"/>
      <c r="JQF80" s="481"/>
      <c r="JQG80" s="481"/>
      <c r="JQH80" s="481"/>
      <c r="JQI80" s="481"/>
      <c r="JQJ80" s="481"/>
      <c r="JQK80" s="481"/>
      <c r="JQL80" s="481"/>
      <c r="JQM80" s="481"/>
      <c r="JQN80" s="481"/>
      <c r="JQO80" s="481"/>
      <c r="JQP80" s="481"/>
      <c r="JQQ80" s="481"/>
      <c r="JQR80" s="481"/>
      <c r="JQS80" s="481"/>
      <c r="JQT80" s="481"/>
      <c r="JQU80" s="481"/>
      <c r="JQV80" s="481"/>
      <c r="JQW80" s="481"/>
      <c r="JQX80" s="481"/>
      <c r="JQY80" s="481"/>
      <c r="JQZ80" s="481"/>
      <c r="JRA80" s="481"/>
      <c r="JRB80" s="481"/>
      <c r="JRC80" s="481"/>
      <c r="JRD80" s="481"/>
      <c r="JRE80" s="481"/>
      <c r="JRF80" s="481"/>
      <c r="JRG80" s="481"/>
      <c r="JRH80" s="481"/>
      <c r="JRI80" s="481"/>
      <c r="JRJ80" s="481"/>
      <c r="JRK80" s="481"/>
      <c r="JRL80" s="481"/>
      <c r="JRM80" s="481"/>
      <c r="JRN80" s="481"/>
      <c r="JRO80" s="481"/>
      <c r="JRP80" s="481"/>
      <c r="JRQ80" s="481"/>
      <c r="JRR80" s="481"/>
      <c r="JRS80" s="481"/>
      <c r="JRT80" s="481"/>
      <c r="JRU80" s="481"/>
      <c r="JRV80" s="481"/>
      <c r="JRW80" s="481"/>
      <c r="JRX80" s="481"/>
      <c r="JRY80" s="481"/>
      <c r="JRZ80" s="481"/>
      <c r="JSA80" s="481"/>
      <c r="JSB80" s="481"/>
      <c r="JSC80" s="481"/>
      <c r="JSD80" s="481"/>
      <c r="JSE80" s="481"/>
      <c r="JSF80" s="481"/>
      <c r="JSG80" s="481"/>
      <c r="JSH80" s="481"/>
      <c r="JSI80" s="481"/>
      <c r="JSJ80" s="481"/>
      <c r="JSK80" s="481"/>
      <c r="JSL80" s="481"/>
      <c r="JSM80" s="481"/>
      <c r="JSN80" s="481"/>
      <c r="JSO80" s="481"/>
      <c r="JSP80" s="481"/>
      <c r="JSQ80" s="481"/>
      <c r="JSR80" s="481"/>
      <c r="JSS80" s="481"/>
      <c r="JST80" s="481"/>
      <c r="JSU80" s="481"/>
      <c r="JSV80" s="481"/>
      <c r="JSW80" s="481"/>
      <c r="JSX80" s="481"/>
      <c r="JSY80" s="481"/>
      <c r="JSZ80" s="481"/>
      <c r="JTA80" s="481"/>
      <c r="JTB80" s="481"/>
      <c r="JTC80" s="481"/>
      <c r="JTD80" s="481"/>
      <c r="JTE80" s="481"/>
      <c r="JTF80" s="481"/>
      <c r="JTG80" s="481"/>
      <c r="JTH80" s="481"/>
      <c r="JTI80" s="481"/>
      <c r="JTJ80" s="481"/>
      <c r="JTK80" s="481"/>
      <c r="JTL80" s="481"/>
      <c r="JTM80" s="481"/>
      <c r="JTN80" s="481"/>
      <c r="JTO80" s="481"/>
      <c r="JTP80" s="481"/>
      <c r="JTQ80" s="481"/>
      <c r="JTR80" s="481"/>
      <c r="JTS80" s="481"/>
      <c r="JTT80" s="481"/>
      <c r="JTU80" s="481"/>
      <c r="JTV80" s="481"/>
      <c r="JTW80" s="481"/>
      <c r="JTX80" s="481"/>
      <c r="JTY80" s="481"/>
      <c r="JTZ80" s="481"/>
      <c r="JUA80" s="481"/>
      <c r="JUB80" s="481"/>
      <c r="JUC80" s="481"/>
      <c r="JUD80" s="481"/>
      <c r="JUE80" s="481"/>
      <c r="JUF80" s="481"/>
      <c r="JUG80" s="481"/>
      <c r="JUH80" s="481"/>
      <c r="JUI80" s="481"/>
      <c r="JUJ80" s="481"/>
      <c r="JUK80" s="481"/>
      <c r="JUL80" s="481"/>
      <c r="JUM80" s="481"/>
      <c r="JUN80" s="481"/>
      <c r="JUO80" s="481"/>
      <c r="JUP80" s="481"/>
      <c r="JUQ80" s="481"/>
      <c r="JUR80" s="481"/>
      <c r="JUS80" s="481"/>
      <c r="JUT80" s="481"/>
      <c r="JUU80" s="481"/>
      <c r="JUV80" s="481"/>
      <c r="JUW80" s="481"/>
      <c r="JUX80" s="481"/>
      <c r="JUY80" s="481"/>
      <c r="JUZ80" s="481"/>
      <c r="JVA80" s="481"/>
      <c r="JVB80" s="481"/>
      <c r="JVC80" s="481"/>
      <c r="JVD80" s="481"/>
      <c r="JVE80" s="481"/>
      <c r="JVF80" s="481"/>
      <c r="JVG80" s="481"/>
      <c r="JVH80" s="481"/>
      <c r="JVI80" s="481"/>
      <c r="JVJ80" s="481"/>
      <c r="JVK80" s="481"/>
      <c r="JVL80" s="481"/>
      <c r="JVM80" s="481"/>
      <c r="JVN80" s="481"/>
      <c r="JVO80" s="481"/>
      <c r="JVP80" s="481"/>
      <c r="JVQ80" s="481"/>
      <c r="JVR80" s="481"/>
      <c r="JVS80" s="481"/>
      <c r="JVT80" s="481"/>
      <c r="JVU80" s="481"/>
      <c r="JVV80" s="481"/>
      <c r="JVW80" s="481"/>
      <c r="JVX80" s="481"/>
      <c r="JVY80" s="481"/>
      <c r="JVZ80" s="481"/>
      <c r="JWA80" s="481"/>
      <c r="JWB80" s="481"/>
      <c r="JWC80" s="481"/>
      <c r="JWD80" s="481"/>
      <c r="JWE80" s="481"/>
      <c r="JWF80" s="481"/>
      <c r="JWG80" s="481"/>
      <c r="JWH80" s="481"/>
      <c r="JWI80" s="481"/>
      <c r="JWJ80" s="481"/>
      <c r="JWK80" s="481"/>
      <c r="JWL80" s="481"/>
      <c r="JWM80" s="481"/>
      <c r="JWN80" s="481"/>
      <c r="JWO80" s="481"/>
      <c r="JWP80" s="481"/>
      <c r="JWQ80" s="481"/>
      <c r="JWR80" s="481"/>
      <c r="JWS80" s="481"/>
      <c r="JWT80" s="481"/>
      <c r="JWU80" s="481"/>
      <c r="JWV80" s="481"/>
      <c r="JWW80" s="481"/>
      <c r="JWX80" s="481"/>
      <c r="JWY80" s="481"/>
      <c r="JWZ80" s="481"/>
      <c r="JXA80" s="481"/>
      <c r="JXB80" s="481"/>
      <c r="JXC80" s="481"/>
      <c r="JXD80" s="481"/>
      <c r="JXE80" s="481"/>
      <c r="JXF80" s="481"/>
      <c r="JXG80" s="481"/>
      <c r="JXH80" s="481"/>
      <c r="JXI80" s="481"/>
      <c r="JXJ80" s="481"/>
      <c r="JXK80" s="481"/>
      <c r="JXL80" s="481"/>
      <c r="JXM80" s="481"/>
      <c r="JXN80" s="481"/>
      <c r="JXO80" s="481"/>
      <c r="JXP80" s="481"/>
      <c r="JXQ80" s="481"/>
      <c r="JXR80" s="481"/>
      <c r="JXS80" s="481"/>
      <c r="JXT80" s="481"/>
      <c r="JXU80" s="481"/>
      <c r="JXV80" s="481"/>
      <c r="JXW80" s="481"/>
      <c r="JXX80" s="481"/>
      <c r="JXY80" s="481"/>
      <c r="JXZ80" s="481"/>
      <c r="JYA80" s="481"/>
      <c r="JYB80" s="481"/>
      <c r="JYC80" s="481"/>
      <c r="JYD80" s="481"/>
      <c r="JYE80" s="481"/>
      <c r="JYF80" s="481"/>
      <c r="JYG80" s="481"/>
      <c r="JYH80" s="481"/>
      <c r="JYI80" s="481"/>
      <c r="JYJ80" s="481"/>
      <c r="JYK80" s="481"/>
      <c r="JYL80" s="481"/>
      <c r="JYM80" s="481"/>
      <c r="JYN80" s="481"/>
      <c r="JYO80" s="481"/>
      <c r="JYP80" s="481"/>
      <c r="JYQ80" s="481"/>
      <c r="JYR80" s="481"/>
      <c r="JYS80" s="481"/>
      <c r="JYT80" s="481"/>
      <c r="JYU80" s="481"/>
      <c r="JYV80" s="481"/>
      <c r="JYW80" s="481"/>
      <c r="JYX80" s="481"/>
      <c r="JYY80" s="481"/>
      <c r="JYZ80" s="481"/>
      <c r="JZA80" s="481"/>
      <c r="JZB80" s="481"/>
      <c r="JZC80" s="481"/>
      <c r="JZD80" s="481"/>
      <c r="JZE80" s="481"/>
      <c r="JZF80" s="481"/>
      <c r="JZG80" s="481"/>
      <c r="JZH80" s="481"/>
      <c r="JZI80" s="481"/>
      <c r="JZJ80" s="481"/>
      <c r="JZK80" s="481"/>
      <c r="JZL80" s="481"/>
      <c r="JZM80" s="481"/>
      <c r="JZN80" s="481"/>
      <c r="JZO80" s="481"/>
      <c r="JZP80" s="481"/>
      <c r="JZQ80" s="481"/>
      <c r="JZR80" s="481"/>
      <c r="JZS80" s="481"/>
      <c r="JZT80" s="481"/>
      <c r="JZU80" s="481"/>
      <c r="JZV80" s="481"/>
      <c r="JZW80" s="481"/>
      <c r="JZX80" s="481"/>
      <c r="JZY80" s="481"/>
      <c r="JZZ80" s="481"/>
      <c r="KAA80" s="481"/>
      <c r="KAB80" s="481"/>
      <c r="KAC80" s="481"/>
      <c r="KAD80" s="481"/>
      <c r="KAE80" s="481"/>
      <c r="KAF80" s="481"/>
      <c r="KAG80" s="481"/>
      <c r="KAH80" s="481"/>
      <c r="KAI80" s="481"/>
      <c r="KAJ80" s="481"/>
      <c r="KAK80" s="481"/>
      <c r="KAL80" s="481"/>
      <c r="KAM80" s="481"/>
      <c r="KAN80" s="481"/>
      <c r="KAO80" s="481"/>
      <c r="KAP80" s="481"/>
      <c r="KAQ80" s="481"/>
      <c r="KAR80" s="481"/>
      <c r="KAS80" s="481"/>
      <c r="KAT80" s="481"/>
      <c r="KAU80" s="481"/>
      <c r="KAV80" s="481"/>
      <c r="KAW80" s="481"/>
      <c r="KAX80" s="481"/>
      <c r="KAY80" s="481"/>
      <c r="KAZ80" s="481"/>
      <c r="KBA80" s="481"/>
      <c r="KBB80" s="481"/>
      <c r="KBC80" s="481"/>
      <c r="KBD80" s="481"/>
      <c r="KBE80" s="481"/>
      <c r="KBF80" s="481"/>
      <c r="KBG80" s="481"/>
      <c r="KBH80" s="481"/>
      <c r="KBI80" s="481"/>
      <c r="KBJ80" s="481"/>
      <c r="KBK80" s="481"/>
      <c r="KBL80" s="481"/>
      <c r="KBM80" s="481"/>
      <c r="KBN80" s="481"/>
      <c r="KBO80" s="481"/>
      <c r="KBP80" s="481"/>
      <c r="KBQ80" s="481"/>
      <c r="KBR80" s="481"/>
      <c r="KBS80" s="481"/>
      <c r="KBT80" s="481"/>
      <c r="KBU80" s="481"/>
      <c r="KBV80" s="481"/>
      <c r="KBW80" s="481"/>
      <c r="KBX80" s="481"/>
      <c r="KBY80" s="481"/>
      <c r="KBZ80" s="481"/>
      <c r="KCA80" s="481"/>
      <c r="KCB80" s="481"/>
      <c r="KCC80" s="481"/>
      <c r="KCD80" s="481"/>
      <c r="KCE80" s="481"/>
      <c r="KCF80" s="481"/>
      <c r="KCG80" s="481"/>
      <c r="KCH80" s="481"/>
      <c r="KCI80" s="481"/>
      <c r="KCJ80" s="481"/>
      <c r="KCK80" s="481"/>
      <c r="KCL80" s="481"/>
      <c r="KCM80" s="481"/>
      <c r="KCN80" s="481"/>
      <c r="KCO80" s="481"/>
      <c r="KCP80" s="481"/>
      <c r="KCQ80" s="481"/>
      <c r="KCR80" s="481"/>
      <c r="KCS80" s="481"/>
      <c r="KCT80" s="481"/>
      <c r="KCU80" s="481"/>
      <c r="KCV80" s="481"/>
      <c r="KCW80" s="481"/>
      <c r="KCX80" s="481"/>
      <c r="KCY80" s="481"/>
      <c r="KCZ80" s="481"/>
      <c r="KDA80" s="481"/>
      <c r="KDB80" s="481"/>
      <c r="KDC80" s="481"/>
      <c r="KDD80" s="481"/>
      <c r="KDE80" s="481"/>
      <c r="KDF80" s="481"/>
      <c r="KDG80" s="481"/>
      <c r="KDH80" s="481"/>
      <c r="KDI80" s="481"/>
      <c r="KDJ80" s="481"/>
      <c r="KDK80" s="481"/>
      <c r="KDL80" s="481"/>
      <c r="KDM80" s="481"/>
      <c r="KDN80" s="481"/>
      <c r="KDO80" s="481"/>
      <c r="KDP80" s="481"/>
      <c r="KDQ80" s="481"/>
      <c r="KDR80" s="481"/>
      <c r="KDS80" s="481"/>
      <c r="KDT80" s="481"/>
      <c r="KDU80" s="481"/>
      <c r="KDV80" s="481"/>
      <c r="KDW80" s="481"/>
      <c r="KDX80" s="481"/>
      <c r="KDY80" s="481"/>
      <c r="KDZ80" s="481"/>
      <c r="KEA80" s="481"/>
      <c r="KEB80" s="481"/>
      <c r="KEC80" s="481"/>
      <c r="KED80" s="481"/>
      <c r="KEE80" s="481"/>
      <c r="KEF80" s="481"/>
      <c r="KEG80" s="481"/>
      <c r="KEH80" s="481"/>
      <c r="KEI80" s="481"/>
      <c r="KEJ80" s="481"/>
      <c r="KEK80" s="481"/>
      <c r="KEL80" s="481"/>
      <c r="KEM80" s="481"/>
      <c r="KEN80" s="481"/>
      <c r="KEO80" s="481"/>
      <c r="KEP80" s="481"/>
      <c r="KEQ80" s="481"/>
      <c r="KER80" s="481"/>
      <c r="KES80" s="481"/>
      <c r="KET80" s="481"/>
      <c r="KEU80" s="481"/>
      <c r="KEV80" s="481"/>
      <c r="KEW80" s="481"/>
      <c r="KEX80" s="481"/>
      <c r="KEY80" s="481"/>
      <c r="KEZ80" s="481"/>
      <c r="KFA80" s="481"/>
      <c r="KFB80" s="481"/>
      <c r="KFC80" s="481"/>
      <c r="KFD80" s="481"/>
      <c r="KFE80" s="481"/>
      <c r="KFF80" s="481"/>
      <c r="KFG80" s="481"/>
      <c r="KFH80" s="481"/>
      <c r="KFI80" s="481"/>
      <c r="KFJ80" s="481"/>
      <c r="KFK80" s="481"/>
      <c r="KFL80" s="481"/>
      <c r="KFM80" s="481"/>
      <c r="KFN80" s="481"/>
      <c r="KFO80" s="481"/>
      <c r="KFP80" s="481"/>
      <c r="KFQ80" s="481"/>
      <c r="KFR80" s="481"/>
      <c r="KFS80" s="481"/>
      <c r="KFT80" s="481"/>
      <c r="KFU80" s="481"/>
      <c r="KFV80" s="481"/>
      <c r="KFW80" s="481"/>
      <c r="KFX80" s="481"/>
      <c r="KFY80" s="481"/>
      <c r="KFZ80" s="481"/>
      <c r="KGA80" s="481"/>
      <c r="KGB80" s="481"/>
      <c r="KGC80" s="481"/>
      <c r="KGD80" s="481"/>
      <c r="KGE80" s="481"/>
      <c r="KGF80" s="481"/>
      <c r="KGG80" s="481"/>
      <c r="KGH80" s="481"/>
      <c r="KGI80" s="481"/>
      <c r="KGJ80" s="481"/>
      <c r="KGK80" s="481"/>
      <c r="KGL80" s="481"/>
      <c r="KGM80" s="481"/>
      <c r="KGN80" s="481"/>
      <c r="KGO80" s="481"/>
      <c r="KGP80" s="481"/>
      <c r="KGQ80" s="481"/>
      <c r="KGR80" s="481"/>
      <c r="KGS80" s="481"/>
      <c r="KGT80" s="481"/>
      <c r="KGU80" s="481"/>
      <c r="KGV80" s="481"/>
      <c r="KGW80" s="481"/>
      <c r="KGX80" s="481"/>
      <c r="KGY80" s="481"/>
      <c r="KGZ80" s="481"/>
      <c r="KHA80" s="481"/>
      <c r="KHB80" s="481"/>
      <c r="KHC80" s="481"/>
      <c r="KHD80" s="481"/>
      <c r="KHE80" s="481"/>
      <c r="KHF80" s="481"/>
      <c r="KHG80" s="481"/>
      <c r="KHH80" s="481"/>
      <c r="KHI80" s="481"/>
      <c r="KHJ80" s="481"/>
      <c r="KHK80" s="481"/>
      <c r="KHL80" s="481"/>
      <c r="KHM80" s="481"/>
      <c r="KHN80" s="481"/>
      <c r="KHO80" s="481"/>
      <c r="KHP80" s="481"/>
      <c r="KHQ80" s="481"/>
      <c r="KHR80" s="481"/>
      <c r="KHS80" s="481"/>
      <c r="KHT80" s="481"/>
      <c r="KHU80" s="481"/>
      <c r="KHV80" s="481"/>
      <c r="KHW80" s="481"/>
      <c r="KHX80" s="481"/>
      <c r="KHY80" s="481"/>
      <c r="KHZ80" s="481"/>
      <c r="KIA80" s="481"/>
      <c r="KIB80" s="481"/>
      <c r="KIC80" s="481"/>
      <c r="KID80" s="481"/>
      <c r="KIE80" s="481"/>
      <c r="KIF80" s="481"/>
      <c r="KIG80" s="481"/>
      <c r="KIH80" s="481"/>
      <c r="KII80" s="481"/>
      <c r="KIJ80" s="481"/>
      <c r="KIK80" s="481"/>
      <c r="KIL80" s="481"/>
      <c r="KIM80" s="481"/>
      <c r="KIN80" s="481"/>
      <c r="KIO80" s="481"/>
      <c r="KIP80" s="481"/>
      <c r="KIQ80" s="481"/>
      <c r="KIR80" s="481"/>
      <c r="KIS80" s="481"/>
      <c r="KIT80" s="481"/>
      <c r="KIU80" s="481"/>
      <c r="KIV80" s="481"/>
      <c r="KIW80" s="481"/>
      <c r="KIX80" s="481"/>
      <c r="KIY80" s="481"/>
      <c r="KIZ80" s="481"/>
      <c r="KJA80" s="481"/>
      <c r="KJB80" s="481"/>
      <c r="KJC80" s="481"/>
      <c r="KJD80" s="481"/>
      <c r="KJE80" s="481"/>
      <c r="KJF80" s="481"/>
      <c r="KJG80" s="481"/>
      <c r="KJH80" s="481"/>
      <c r="KJI80" s="481"/>
      <c r="KJJ80" s="481"/>
      <c r="KJK80" s="481"/>
      <c r="KJL80" s="481"/>
      <c r="KJM80" s="481"/>
      <c r="KJN80" s="481"/>
      <c r="KJO80" s="481"/>
      <c r="KJP80" s="481"/>
      <c r="KJQ80" s="481"/>
      <c r="KJR80" s="481"/>
      <c r="KJS80" s="481"/>
      <c r="KJT80" s="481"/>
      <c r="KJU80" s="481"/>
      <c r="KJV80" s="481"/>
      <c r="KJW80" s="481"/>
      <c r="KJX80" s="481"/>
      <c r="KJY80" s="481"/>
      <c r="KJZ80" s="481"/>
      <c r="KKA80" s="481"/>
      <c r="KKB80" s="481"/>
      <c r="KKC80" s="481"/>
      <c r="KKD80" s="481"/>
      <c r="KKE80" s="481"/>
      <c r="KKF80" s="481"/>
      <c r="KKG80" s="481"/>
      <c r="KKH80" s="481"/>
      <c r="KKI80" s="481"/>
      <c r="KKJ80" s="481"/>
      <c r="KKK80" s="481"/>
      <c r="KKL80" s="481"/>
      <c r="KKM80" s="481"/>
      <c r="KKN80" s="481"/>
      <c r="KKO80" s="481"/>
      <c r="KKP80" s="481"/>
      <c r="KKQ80" s="481"/>
      <c r="KKR80" s="481"/>
      <c r="KKS80" s="481"/>
      <c r="KKT80" s="481"/>
      <c r="KKU80" s="481"/>
      <c r="KKV80" s="481"/>
      <c r="KKW80" s="481"/>
      <c r="KKX80" s="481"/>
      <c r="KKY80" s="481"/>
      <c r="KKZ80" s="481"/>
      <c r="KLA80" s="481"/>
      <c r="KLB80" s="481"/>
      <c r="KLC80" s="481"/>
      <c r="KLD80" s="481"/>
      <c r="KLE80" s="481"/>
      <c r="KLF80" s="481"/>
      <c r="KLG80" s="481"/>
      <c r="KLH80" s="481"/>
      <c r="KLI80" s="481"/>
      <c r="KLJ80" s="481"/>
      <c r="KLK80" s="481"/>
      <c r="KLL80" s="481"/>
      <c r="KLM80" s="481"/>
      <c r="KLN80" s="481"/>
      <c r="KLO80" s="481"/>
      <c r="KLP80" s="481"/>
      <c r="KLQ80" s="481"/>
      <c r="KLR80" s="481"/>
      <c r="KLS80" s="481"/>
      <c r="KLT80" s="481"/>
      <c r="KLU80" s="481"/>
      <c r="KLV80" s="481"/>
      <c r="KLW80" s="481"/>
      <c r="KLX80" s="481"/>
      <c r="KLY80" s="481"/>
      <c r="KLZ80" s="481"/>
      <c r="KMA80" s="481"/>
      <c r="KMB80" s="481"/>
      <c r="KMC80" s="481"/>
      <c r="KMD80" s="481"/>
      <c r="KME80" s="481"/>
      <c r="KMF80" s="481"/>
      <c r="KMG80" s="481"/>
      <c r="KMH80" s="481"/>
      <c r="KMI80" s="481"/>
      <c r="KMJ80" s="481"/>
      <c r="KMK80" s="481"/>
      <c r="KML80" s="481"/>
      <c r="KMM80" s="481"/>
      <c r="KMN80" s="481"/>
      <c r="KMO80" s="481"/>
      <c r="KMP80" s="481"/>
      <c r="KMQ80" s="481"/>
      <c r="KMR80" s="481"/>
      <c r="KMS80" s="481"/>
      <c r="KMT80" s="481"/>
      <c r="KMU80" s="481"/>
      <c r="KMV80" s="481"/>
      <c r="KMW80" s="481"/>
      <c r="KMX80" s="481"/>
      <c r="KMY80" s="481"/>
      <c r="KMZ80" s="481"/>
      <c r="KNA80" s="481"/>
      <c r="KNB80" s="481"/>
      <c r="KNC80" s="481"/>
      <c r="KND80" s="481"/>
      <c r="KNE80" s="481"/>
      <c r="KNF80" s="481"/>
      <c r="KNG80" s="481"/>
      <c r="KNH80" s="481"/>
      <c r="KNI80" s="481"/>
      <c r="KNJ80" s="481"/>
      <c r="KNK80" s="481"/>
      <c r="KNL80" s="481"/>
      <c r="KNM80" s="481"/>
      <c r="KNN80" s="481"/>
      <c r="KNO80" s="481"/>
      <c r="KNP80" s="481"/>
      <c r="KNQ80" s="481"/>
      <c r="KNR80" s="481"/>
      <c r="KNS80" s="481"/>
      <c r="KNT80" s="481"/>
      <c r="KNU80" s="481"/>
      <c r="KNV80" s="481"/>
      <c r="KNW80" s="481"/>
      <c r="KNX80" s="481"/>
      <c r="KNY80" s="481"/>
      <c r="KNZ80" s="481"/>
      <c r="KOA80" s="481"/>
      <c r="KOB80" s="481"/>
      <c r="KOC80" s="481"/>
      <c r="KOD80" s="481"/>
      <c r="KOE80" s="481"/>
      <c r="KOF80" s="481"/>
      <c r="KOG80" s="481"/>
      <c r="KOH80" s="481"/>
      <c r="KOI80" s="481"/>
      <c r="KOJ80" s="481"/>
      <c r="KOK80" s="481"/>
      <c r="KOL80" s="481"/>
      <c r="KOM80" s="481"/>
      <c r="KON80" s="481"/>
      <c r="KOO80" s="481"/>
      <c r="KOP80" s="481"/>
      <c r="KOQ80" s="481"/>
      <c r="KOR80" s="481"/>
      <c r="KOS80" s="481"/>
      <c r="KOT80" s="481"/>
      <c r="KOU80" s="481"/>
      <c r="KOV80" s="481"/>
      <c r="KOW80" s="481"/>
      <c r="KOX80" s="481"/>
      <c r="KOY80" s="481"/>
      <c r="KOZ80" s="481"/>
      <c r="KPA80" s="481"/>
      <c r="KPB80" s="481"/>
      <c r="KPC80" s="481"/>
      <c r="KPD80" s="481"/>
      <c r="KPE80" s="481"/>
      <c r="KPF80" s="481"/>
      <c r="KPG80" s="481"/>
      <c r="KPH80" s="481"/>
      <c r="KPI80" s="481"/>
      <c r="KPJ80" s="481"/>
      <c r="KPK80" s="481"/>
      <c r="KPL80" s="481"/>
      <c r="KPM80" s="481"/>
      <c r="KPN80" s="481"/>
      <c r="KPO80" s="481"/>
      <c r="KPP80" s="481"/>
      <c r="KPQ80" s="481"/>
      <c r="KPR80" s="481"/>
      <c r="KPS80" s="481"/>
      <c r="KPT80" s="481"/>
      <c r="KPU80" s="481"/>
      <c r="KPV80" s="481"/>
      <c r="KPW80" s="481"/>
      <c r="KPX80" s="481"/>
      <c r="KPY80" s="481"/>
      <c r="KPZ80" s="481"/>
      <c r="KQA80" s="481"/>
      <c r="KQB80" s="481"/>
      <c r="KQC80" s="481"/>
      <c r="KQD80" s="481"/>
      <c r="KQE80" s="481"/>
      <c r="KQF80" s="481"/>
      <c r="KQG80" s="481"/>
      <c r="KQH80" s="481"/>
      <c r="KQI80" s="481"/>
      <c r="KQJ80" s="481"/>
      <c r="KQK80" s="481"/>
      <c r="KQL80" s="481"/>
      <c r="KQM80" s="481"/>
      <c r="KQN80" s="481"/>
      <c r="KQO80" s="481"/>
      <c r="KQP80" s="481"/>
      <c r="KQQ80" s="481"/>
      <c r="KQR80" s="481"/>
      <c r="KQS80" s="481"/>
      <c r="KQT80" s="481"/>
      <c r="KQU80" s="481"/>
      <c r="KQV80" s="481"/>
      <c r="KQW80" s="481"/>
      <c r="KQX80" s="481"/>
      <c r="KQY80" s="481"/>
      <c r="KQZ80" s="481"/>
      <c r="KRA80" s="481"/>
      <c r="KRB80" s="481"/>
      <c r="KRC80" s="481"/>
      <c r="KRD80" s="481"/>
      <c r="KRE80" s="481"/>
      <c r="KRF80" s="481"/>
      <c r="KRG80" s="481"/>
      <c r="KRH80" s="481"/>
      <c r="KRI80" s="481"/>
      <c r="KRJ80" s="481"/>
      <c r="KRK80" s="481"/>
      <c r="KRL80" s="481"/>
      <c r="KRM80" s="481"/>
      <c r="KRN80" s="481"/>
      <c r="KRO80" s="481"/>
      <c r="KRP80" s="481"/>
      <c r="KRQ80" s="481"/>
      <c r="KRR80" s="481"/>
      <c r="KRS80" s="481"/>
      <c r="KRT80" s="481"/>
      <c r="KRU80" s="481"/>
      <c r="KRV80" s="481"/>
      <c r="KRW80" s="481"/>
      <c r="KRX80" s="481"/>
      <c r="KRY80" s="481"/>
      <c r="KRZ80" s="481"/>
      <c r="KSA80" s="481"/>
      <c r="KSB80" s="481"/>
      <c r="KSC80" s="481"/>
      <c r="KSD80" s="481"/>
      <c r="KSE80" s="481"/>
      <c r="KSF80" s="481"/>
      <c r="KSG80" s="481"/>
      <c r="KSH80" s="481"/>
      <c r="KSI80" s="481"/>
      <c r="KSJ80" s="481"/>
      <c r="KSK80" s="481"/>
      <c r="KSL80" s="481"/>
      <c r="KSM80" s="481"/>
      <c r="KSN80" s="481"/>
      <c r="KSO80" s="481"/>
      <c r="KSP80" s="481"/>
      <c r="KSQ80" s="481"/>
      <c r="KSR80" s="481"/>
      <c r="KSS80" s="481"/>
      <c r="KST80" s="481"/>
      <c r="KSU80" s="481"/>
      <c r="KSV80" s="481"/>
      <c r="KSW80" s="481"/>
      <c r="KSX80" s="481"/>
      <c r="KSY80" s="481"/>
      <c r="KSZ80" s="481"/>
      <c r="KTA80" s="481"/>
      <c r="KTB80" s="481"/>
      <c r="KTC80" s="481"/>
      <c r="KTD80" s="481"/>
      <c r="KTE80" s="481"/>
      <c r="KTF80" s="481"/>
      <c r="KTG80" s="481"/>
      <c r="KTH80" s="481"/>
      <c r="KTI80" s="481"/>
      <c r="KTJ80" s="481"/>
      <c r="KTK80" s="481"/>
      <c r="KTL80" s="481"/>
      <c r="KTM80" s="481"/>
      <c r="KTN80" s="481"/>
      <c r="KTO80" s="481"/>
      <c r="KTP80" s="481"/>
      <c r="KTQ80" s="481"/>
      <c r="KTR80" s="481"/>
      <c r="KTS80" s="481"/>
      <c r="KTT80" s="481"/>
      <c r="KTU80" s="481"/>
      <c r="KTV80" s="481"/>
      <c r="KTW80" s="481"/>
      <c r="KTX80" s="481"/>
      <c r="KTY80" s="481"/>
      <c r="KTZ80" s="481"/>
      <c r="KUA80" s="481"/>
      <c r="KUB80" s="481"/>
      <c r="KUC80" s="481"/>
      <c r="KUD80" s="481"/>
      <c r="KUE80" s="481"/>
      <c r="KUF80" s="481"/>
      <c r="KUG80" s="481"/>
      <c r="KUH80" s="481"/>
      <c r="KUI80" s="481"/>
      <c r="KUJ80" s="481"/>
      <c r="KUK80" s="481"/>
      <c r="KUL80" s="481"/>
      <c r="KUM80" s="481"/>
      <c r="KUN80" s="481"/>
      <c r="KUO80" s="481"/>
      <c r="KUP80" s="481"/>
      <c r="KUQ80" s="481"/>
      <c r="KUR80" s="481"/>
      <c r="KUS80" s="481"/>
      <c r="KUT80" s="481"/>
      <c r="KUU80" s="481"/>
      <c r="KUV80" s="481"/>
      <c r="KUW80" s="481"/>
      <c r="KUX80" s="481"/>
      <c r="KUY80" s="481"/>
      <c r="KUZ80" s="481"/>
      <c r="KVA80" s="481"/>
      <c r="KVB80" s="481"/>
      <c r="KVC80" s="481"/>
      <c r="KVD80" s="481"/>
      <c r="KVE80" s="481"/>
      <c r="KVF80" s="481"/>
      <c r="KVG80" s="481"/>
      <c r="KVH80" s="481"/>
      <c r="KVI80" s="481"/>
      <c r="KVJ80" s="481"/>
      <c r="KVK80" s="481"/>
      <c r="KVL80" s="481"/>
      <c r="KVM80" s="481"/>
      <c r="KVN80" s="481"/>
      <c r="KVO80" s="481"/>
      <c r="KVP80" s="481"/>
      <c r="KVQ80" s="481"/>
      <c r="KVR80" s="481"/>
      <c r="KVS80" s="481"/>
      <c r="KVT80" s="481"/>
      <c r="KVU80" s="481"/>
      <c r="KVV80" s="481"/>
      <c r="KVW80" s="481"/>
      <c r="KVX80" s="481"/>
      <c r="KVY80" s="481"/>
      <c r="KVZ80" s="481"/>
      <c r="KWA80" s="481"/>
      <c r="KWB80" s="481"/>
      <c r="KWC80" s="481"/>
      <c r="KWD80" s="481"/>
      <c r="KWE80" s="481"/>
      <c r="KWF80" s="481"/>
      <c r="KWG80" s="481"/>
      <c r="KWH80" s="481"/>
      <c r="KWI80" s="481"/>
      <c r="KWJ80" s="481"/>
      <c r="KWK80" s="481"/>
      <c r="KWL80" s="481"/>
      <c r="KWM80" s="481"/>
      <c r="KWN80" s="481"/>
      <c r="KWO80" s="481"/>
      <c r="KWP80" s="481"/>
      <c r="KWQ80" s="481"/>
      <c r="KWR80" s="481"/>
      <c r="KWS80" s="481"/>
      <c r="KWT80" s="481"/>
      <c r="KWU80" s="481"/>
      <c r="KWV80" s="481"/>
      <c r="KWW80" s="481"/>
      <c r="KWX80" s="481"/>
      <c r="KWY80" s="481"/>
      <c r="KWZ80" s="481"/>
      <c r="KXA80" s="481"/>
      <c r="KXB80" s="481"/>
      <c r="KXC80" s="481"/>
      <c r="KXD80" s="481"/>
      <c r="KXE80" s="481"/>
      <c r="KXF80" s="481"/>
      <c r="KXG80" s="481"/>
      <c r="KXH80" s="481"/>
      <c r="KXI80" s="481"/>
      <c r="KXJ80" s="481"/>
      <c r="KXK80" s="481"/>
      <c r="KXL80" s="481"/>
      <c r="KXM80" s="481"/>
      <c r="KXN80" s="481"/>
      <c r="KXO80" s="481"/>
      <c r="KXP80" s="481"/>
      <c r="KXQ80" s="481"/>
      <c r="KXR80" s="481"/>
      <c r="KXS80" s="481"/>
      <c r="KXT80" s="481"/>
      <c r="KXU80" s="481"/>
      <c r="KXV80" s="481"/>
      <c r="KXW80" s="481"/>
      <c r="KXX80" s="481"/>
      <c r="KXY80" s="481"/>
      <c r="KXZ80" s="481"/>
      <c r="KYA80" s="481"/>
      <c r="KYB80" s="481"/>
      <c r="KYC80" s="481"/>
      <c r="KYD80" s="481"/>
      <c r="KYE80" s="481"/>
      <c r="KYF80" s="481"/>
      <c r="KYG80" s="481"/>
      <c r="KYH80" s="481"/>
      <c r="KYI80" s="481"/>
      <c r="KYJ80" s="481"/>
      <c r="KYK80" s="481"/>
      <c r="KYL80" s="481"/>
      <c r="KYM80" s="481"/>
      <c r="KYN80" s="481"/>
      <c r="KYO80" s="481"/>
      <c r="KYP80" s="481"/>
      <c r="KYQ80" s="481"/>
      <c r="KYR80" s="481"/>
      <c r="KYS80" s="481"/>
      <c r="KYT80" s="481"/>
      <c r="KYU80" s="481"/>
      <c r="KYV80" s="481"/>
      <c r="KYW80" s="481"/>
      <c r="KYX80" s="481"/>
      <c r="KYY80" s="481"/>
      <c r="KYZ80" s="481"/>
      <c r="KZA80" s="481"/>
      <c r="KZB80" s="481"/>
      <c r="KZC80" s="481"/>
      <c r="KZD80" s="481"/>
      <c r="KZE80" s="481"/>
      <c r="KZF80" s="481"/>
      <c r="KZG80" s="481"/>
      <c r="KZH80" s="481"/>
      <c r="KZI80" s="481"/>
      <c r="KZJ80" s="481"/>
      <c r="KZK80" s="481"/>
      <c r="KZL80" s="481"/>
      <c r="KZM80" s="481"/>
      <c r="KZN80" s="481"/>
      <c r="KZO80" s="481"/>
      <c r="KZP80" s="481"/>
      <c r="KZQ80" s="481"/>
      <c r="KZR80" s="481"/>
      <c r="KZS80" s="481"/>
      <c r="KZT80" s="481"/>
      <c r="KZU80" s="481"/>
      <c r="KZV80" s="481"/>
      <c r="KZW80" s="481"/>
      <c r="KZX80" s="481"/>
      <c r="KZY80" s="481"/>
      <c r="KZZ80" s="481"/>
      <c r="LAA80" s="481"/>
      <c r="LAB80" s="481"/>
      <c r="LAC80" s="481"/>
      <c r="LAD80" s="481"/>
      <c r="LAE80" s="481"/>
      <c r="LAF80" s="481"/>
      <c r="LAG80" s="481"/>
      <c r="LAH80" s="481"/>
      <c r="LAI80" s="481"/>
      <c r="LAJ80" s="481"/>
      <c r="LAK80" s="481"/>
      <c r="LAL80" s="481"/>
      <c r="LAM80" s="481"/>
      <c r="LAN80" s="481"/>
      <c r="LAO80" s="481"/>
      <c r="LAP80" s="481"/>
      <c r="LAQ80" s="481"/>
      <c r="LAR80" s="481"/>
      <c r="LAS80" s="481"/>
      <c r="LAT80" s="481"/>
      <c r="LAU80" s="481"/>
      <c r="LAV80" s="481"/>
      <c r="LAW80" s="481"/>
      <c r="LAX80" s="481"/>
      <c r="LAY80" s="481"/>
      <c r="LAZ80" s="481"/>
      <c r="LBA80" s="481"/>
      <c r="LBB80" s="481"/>
      <c r="LBC80" s="481"/>
      <c r="LBD80" s="481"/>
      <c r="LBE80" s="481"/>
      <c r="LBF80" s="481"/>
      <c r="LBG80" s="481"/>
      <c r="LBH80" s="481"/>
      <c r="LBI80" s="481"/>
      <c r="LBJ80" s="481"/>
      <c r="LBK80" s="481"/>
      <c r="LBL80" s="481"/>
      <c r="LBM80" s="481"/>
      <c r="LBN80" s="481"/>
      <c r="LBO80" s="481"/>
      <c r="LBP80" s="481"/>
      <c r="LBQ80" s="481"/>
      <c r="LBR80" s="481"/>
      <c r="LBS80" s="481"/>
      <c r="LBT80" s="481"/>
      <c r="LBU80" s="481"/>
      <c r="LBV80" s="481"/>
      <c r="LBW80" s="481"/>
      <c r="LBX80" s="481"/>
      <c r="LBY80" s="481"/>
      <c r="LBZ80" s="481"/>
      <c r="LCA80" s="481"/>
      <c r="LCB80" s="481"/>
      <c r="LCC80" s="481"/>
      <c r="LCD80" s="481"/>
      <c r="LCE80" s="481"/>
      <c r="LCF80" s="481"/>
      <c r="LCG80" s="481"/>
      <c r="LCH80" s="481"/>
      <c r="LCI80" s="481"/>
      <c r="LCJ80" s="481"/>
      <c r="LCK80" s="481"/>
      <c r="LCL80" s="481"/>
      <c r="LCM80" s="481"/>
      <c r="LCN80" s="481"/>
      <c r="LCO80" s="481"/>
      <c r="LCP80" s="481"/>
      <c r="LCQ80" s="481"/>
      <c r="LCR80" s="481"/>
      <c r="LCS80" s="481"/>
      <c r="LCT80" s="481"/>
      <c r="LCU80" s="481"/>
      <c r="LCV80" s="481"/>
      <c r="LCW80" s="481"/>
      <c r="LCX80" s="481"/>
      <c r="LCY80" s="481"/>
      <c r="LCZ80" s="481"/>
      <c r="LDA80" s="481"/>
      <c r="LDB80" s="481"/>
      <c r="LDC80" s="481"/>
      <c r="LDD80" s="481"/>
      <c r="LDE80" s="481"/>
      <c r="LDF80" s="481"/>
      <c r="LDG80" s="481"/>
      <c r="LDH80" s="481"/>
      <c r="LDI80" s="481"/>
      <c r="LDJ80" s="481"/>
      <c r="LDK80" s="481"/>
      <c r="LDL80" s="481"/>
      <c r="LDM80" s="481"/>
      <c r="LDN80" s="481"/>
      <c r="LDO80" s="481"/>
      <c r="LDP80" s="481"/>
      <c r="LDQ80" s="481"/>
      <c r="LDR80" s="481"/>
      <c r="LDS80" s="481"/>
      <c r="LDT80" s="481"/>
      <c r="LDU80" s="481"/>
      <c r="LDV80" s="481"/>
      <c r="LDW80" s="481"/>
      <c r="LDX80" s="481"/>
      <c r="LDY80" s="481"/>
      <c r="LDZ80" s="481"/>
      <c r="LEA80" s="481"/>
      <c r="LEB80" s="481"/>
      <c r="LEC80" s="481"/>
      <c r="LED80" s="481"/>
      <c r="LEE80" s="481"/>
      <c r="LEF80" s="481"/>
      <c r="LEG80" s="481"/>
      <c r="LEH80" s="481"/>
      <c r="LEI80" s="481"/>
      <c r="LEJ80" s="481"/>
      <c r="LEK80" s="481"/>
      <c r="LEL80" s="481"/>
      <c r="LEM80" s="481"/>
      <c r="LEN80" s="481"/>
      <c r="LEO80" s="481"/>
      <c r="LEP80" s="481"/>
      <c r="LEQ80" s="481"/>
      <c r="LER80" s="481"/>
      <c r="LES80" s="481"/>
      <c r="LET80" s="481"/>
      <c r="LEU80" s="481"/>
      <c r="LEV80" s="481"/>
      <c r="LEW80" s="481"/>
      <c r="LEX80" s="481"/>
      <c r="LEY80" s="481"/>
      <c r="LEZ80" s="481"/>
      <c r="LFA80" s="481"/>
      <c r="LFB80" s="481"/>
      <c r="LFC80" s="481"/>
      <c r="LFD80" s="481"/>
      <c r="LFE80" s="481"/>
      <c r="LFF80" s="481"/>
      <c r="LFG80" s="481"/>
      <c r="LFH80" s="481"/>
      <c r="LFI80" s="481"/>
      <c r="LFJ80" s="481"/>
      <c r="LFK80" s="481"/>
      <c r="LFL80" s="481"/>
      <c r="LFM80" s="481"/>
      <c r="LFN80" s="481"/>
      <c r="LFO80" s="481"/>
      <c r="LFP80" s="481"/>
      <c r="LFQ80" s="481"/>
      <c r="LFR80" s="481"/>
      <c r="LFS80" s="481"/>
      <c r="LFT80" s="481"/>
      <c r="LFU80" s="481"/>
      <c r="LFV80" s="481"/>
      <c r="LFW80" s="481"/>
      <c r="LFX80" s="481"/>
      <c r="LFY80" s="481"/>
      <c r="LFZ80" s="481"/>
      <c r="LGA80" s="481"/>
      <c r="LGB80" s="481"/>
      <c r="LGC80" s="481"/>
      <c r="LGD80" s="481"/>
      <c r="LGE80" s="481"/>
      <c r="LGF80" s="481"/>
      <c r="LGG80" s="481"/>
      <c r="LGH80" s="481"/>
      <c r="LGI80" s="481"/>
      <c r="LGJ80" s="481"/>
      <c r="LGK80" s="481"/>
      <c r="LGL80" s="481"/>
      <c r="LGM80" s="481"/>
      <c r="LGN80" s="481"/>
      <c r="LGO80" s="481"/>
      <c r="LGP80" s="481"/>
      <c r="LGQ80" s="481"/>
      <c r="LGR80" s="481"/>
      <c r="LGS80" s="481"/>
      <c r="LGT80" s="481"/>
      <c r="LGU80" s="481"/>
      <c r="LGV80" s="481"/>
      <c r="LGW80" s="481"/>
      <c r="LGX80" s="481"/>
      <c r="LGY80" s="481"/>
      <c r="LGZ80" s="481"/>
      <c r="LHA80" s="481"/>
      <c r="LHB80" s="481"/>
      <c r="LHC80" s="481"/>
      <c r="LHD80" s="481"/>
      <c r="LHE80" s="481"/>
      <c r="LHF80" s="481"/>
      <c r="LHG80" s="481"/>
      <c r="LHH80" s="481"/>
      <c r="LHI80" s="481"/>
      <c r="LHJ80" s="481"/>
      <c r="LHK80" s="481"/>
      <c r="LHL80" s="481"/>
      <c r="LHM80" s="481"/>
      <c r="LHN80" s="481"/>
      <c r="LHO80" s="481"/>
      <c r="LHP80" s="481"/>
      <c r="LHQ80" s="481"/>
      <c r="LHR80" s="481"/>
      <c r="LHS80" s="481"/>
      <c r="LHT80" s="481"/>
      <c r="LHU80" s="481"/>
      <c r="LHV80" s="481"/>
      <c r="LHW80" s="481"/>
      <c r="LHX80" s="481"/>
      <c r="LHY80" s="481"/>
      <c r="LHZ80" s="481"/>
      <c r="LIA80" s="481"/>
      <c r="LIB80" s="481"/>
      <c r="LIC80" s="481"/>
      <c r="LID80" s="481"/>
      <c r="LIE80" s="481"/>
      <c r="LIF80" s="481"/>
      <c r="LIG80" s="481"/>
      <c r="LIH80" s="481"/>
      <c r="LII80" s="481"/>
      <c r="LIJ80" s="481"/>
      <c r="LIK80" s="481"/>
      <c r="LIL80" s="481"/>
      <c r="LIM80" s="481"/>
      <c r="LIN80" s="481"/>
      <c r="LIO80" s="481"/>
      <c r="LIP80" s="481"/>
      <c r="LIQ80" s="481"/>
      <c r="LIR80" s="481"/>
      <c r="LIS80" s="481"/>
      <c r="LIT80" s="481"/>
      <c r="LIU80" s="481"/>
      <c r="LIV80" s="481"/>
      <c r="LIW80" s="481"/>
      <c r="LIX80" s="481"/>
      <c r="LIY80" s="481"/>
      <c r="LIZ80" s="481"/>
      <c r="LJA80" s="481"/>
      <c r="LJB80" s="481"/>
      <c r="LJC80" s="481"/>
      <c r="LJD80" s="481"/>
      <c r="LJE80" s="481"/>
      <c r="LJF80" s="481"/>
      <c r="LJG80" s="481"/>
      <c r="LJH80" s="481"/>
      <c r="LJI80" s="481"/>
      <c r="LJJ80" s="481"/>
      <c r="LJK80" s="481"/>
      <c r="LJL80" s="481"/>
      <c r="LJM80" s="481"/>
      <c r="LJN80" s="481"/>
      <c r="LJO80" s="481"/>
      <c r="LJP80" s="481"/>
      <c r="LJQ80" s="481"/>
      <c r="LJR80" s="481"/>
      <c r="LJS80" s="481"/>
      <c r="LJT80" s="481"/>
      <c r="LJU80" s="481"/>
      <c r="LJV80" s="481"/>
      <c r="LJW80" s="481"/>
      <c r="LJX80" s="481"/>
      <c r="LJY80" s="481"/>
      <c r="LJZ80" s="481"/>
      <c r="LKA80" s="481"/>
      <c r="LKB80" s="481"/>
      <c r="LKC80" s="481"/>
      <c r="LKD80" s="481"/>
      <c r="LKE80" s="481"/>
      <c r="LKF80" s="481"/>
      <c r="LKG80" s="481"/>
      <c r="LKH80" s="481"/>
      <c r="LKI80" s="481"/>
      <c r="LKJ80" s="481"/>
      <c r="LKK80" s="481"/>
      <c r="LKL80" s="481"/>
      <c r="LKM80" s="481"/>
      <c r="LKN80" s="481"/>
      <c r="LKO80" s="481"/>
      <c r="LKP80" s="481"/>
      <c r="LKQ80" s="481"/>
      <c r="LKR80" s="481"/>
      <c r="LKS80" s="481"/>
      <c r="LKT80" s="481"/>
      <c r="LKU80" s="481"/>
      <c r="LKV80" s="481"/>
      <c r="LKW80" s="481"/>
      <c r="LKX80" s="481"/>
      <c r="LKY80" s="481"/>
      <c r="LKZ80" s="481"/>
      <c r="LLA80" s="481"/>
      <c r="LLB80" s="481"/>
      <c r="LLC80" s="481"/>
      <c r="LLD80" s="481"/>
      <c r="LLE80" s="481"/>
      <c r="LLF80" s="481"/>
      <c r="LLG80" s="481"/>
      <c r="LLH80" s="481"/>
      <c r="LLI80" s="481"/>
      <c r="LLJ80" s="481"/>
      <c r="LLK80" s="481"/>
      <c r="LLL80" s="481"/>
      <c r="LLM80" s="481"/>
      <c r="LLN80" s="481"/>
      <c r="LLO80" s="481"/>
      <c r="LLP80" s="481"/>
      <c r="LLQ80" s="481"/>
      <c r="LLR80" s="481"/>
      <c r="LLS80" s="481"/>
      <c r="LLT80" s="481"/>
      <c r="LLU80" s="481"/>
      <c r="LLV80" s="481"/>
      <c r="LLW80" s="481"/>
      <c r="LLX80" s="481"/>
      <c r="LLY80" s="481"/>
      <c r="LLZ80" s="481"/>
      <c r="LMA80" s="481"/>
      <c r="LMB80" s="481"/>
      <c r="LMC80" s="481"/>
      <c r="LMD80" s="481"/>
      <c r="LME80" s="481"/>
      <c r="LMF80" s="481"/>
      <c r="LMG80" s="481"/>
      <c r="LMH80" s="481"/>
      <c r="LMI80" s="481"/>
      <c r="LMJ80" s="481"/>
      <c r="LMK80" s="481"/>
      <c r="LML80" s="481"/>
      <c r="LMM80" s="481"/>
      <c r="LMN80" s="481"/>
      <c r="LMO80" s="481"/>
      <c r="LMP80" s="481"/>
      <c r="LMQ80" s="481"/>
      <c r="LMR80" s="481"/>
      <c r="LMS80" s="481"/>
      <c r="LMT80" s="481"/>
      <c r="LMU80" s="481"/>
      <c r="LMV80" s="481"/>
      <c r="LMW80" s="481"/>
      <c r="LMX80" s="481"/>
      <c r="LMY80" s="481"/>
      <c r="LMZ80" s="481"/>
      <c r="LNA80" s="481"/>
      <c r="LNB80" s="481"/>
      <c r="LNC80" s="481"/>
      <c r="LND80" s="481"/>
      <c r="LNE80" s="481"/>
      <c r="LNF80" s="481"/>
      <c r="LNG80" s="481"/>
      <c r="LNH80" s="481"/>
      <c r="LNI80" s="481"/>
      <c r="LNJ80" s="481"/>
      <c r="LNK80" s="481"/>
      <c r="LNL80" s="481"/>
      <c r="LNM80" s="481"/>
      <c r="LNN80" s="481"/>
      <c r="LNO80" s="481"/>
      <c r="LNP80" s="481"/>
      <c r="LNQ80" s="481"/>
      <c r="LNR80" s="481"/>
      <c r="LNS80" s="481"/>
      <c r="LNT80" s="481"/>
      <c r="LNU80" s="481"/>
      <c r="LNV80" s="481"/>
      <c r="LNW80" s="481"/>
      <c r="LNX80" s="481"/>
      <c r="LNY80" s="481"/>
      <c r="LNZ80" s="481"/>
      <c r="LOA80" s="481"/>
      <c r="LOB80" s="481"/>
      <c r="LOC80" s="481"/>
      <c r="LOD80" s="481"/>
      <c r="LOE80" s="481"/>
      <c r="LOF80" s="481"/>
      <c r="LOG80" s="481"/>
      <c r="LOH80" s="481"/>
      <c r="LOI80" s="481"/>
      <c r="LOJ80" s="481"/>
      <c r="LOK80" s="481"/>
      <c r="LOL80" s="481"/>
      <c r="LOM80" s="481"/>
      <c r="LON80" s="481"/>
      <c r="LOO80" s="481"/>
      <c r="LOP80" s="481"/>
      <c r="LOQ80" s="481"/>
      <c r="LOR80" s="481"/>
      <c r="LOS80" s="481"/>
      <c r="LOT80" s="481"/>
      <c r="LOU80" s="481"/>
      <c r="LOV80" s="481"/>
      <c r="LOW80" s="481"/>
      <c r="LOX80" s="481"/>
      <c r="LOY80" s="481"/>
      <c r="LOZ80" s="481"/>
      <c r="LPA80" s="481"/>
      <c r="LPB80" s="481"/>
      <c r="LPC80" s="481"/>
      <c r="LPD80" s="481"/>
      <c r="LPE80" s="481"/>
      <c r="LPF80" s="481"/>
      <c r="LPG80" s="481"/>
      <c r="LPH80" s="481"/>
      <c r="LPI80" s="481"/>
      <c r="LPJ80" s="481"/>
      <c r="LPK80" s="481"/>
      <c r="LPL80" s="481"/>
      <c r="LPM80" s="481"/>
      <c r="LPN80" s="481"/>
      <c r="LPO80" s="481"/>
      <c r="LPP80" s="481"/>
      <c r="LPQ80" s="481"/>
      <c r="LPR80" s="481"/>
      <c r="LPS80" s="481"/>
      <c r="LPT80" s="481"/>
      <c r="LPU80" s="481"/>
      <c r="LPV80" s="481"/>
      <c r="LPW80" s="481"/>
      <c r="LPX80" s="481"/>
      <c r="LPY80" s="481"/>
      <c r="LPZ80" s="481"/>
      <c r="LQA80" s="481"/>
      <c r="LQB80" s="481"/>
      <c r="LQC80" s="481"/>
      <c r="LQD80" s="481"/>
      <c r="LQE80" s="481"/>
      <c r="LQF80" s="481"/>
      <c r="LQG80" s="481"/>
      <c r="LQH80" s="481"/>
      <c r="LQI80" s="481"/>
      <c r="LQJ80" s="481"/>
      <c r="LQK80" s="481"/>
      <c r="LQL80" s="481"/>
      <c r="LQM80" s="481"/>
      <c r="LQN80" s="481"/>
      <c r="LQO80" s="481"/>
      <c r="LQP80" s="481"/>
      <c r="LQQ80" s="481"/>
      <c r="LQR80" s="481"/>
      <c r="LQS80" s="481"/>
      <c r="LQT80" s="481"/>
      <c r="LQU80" s="481"/>
      <c r="LQV80" s="481"/>
      <c r="LQW80" s="481"/>
      <c r="LQX80" s="481"/>
      <c r="LQY80" s="481"/>
      <c r="LQZ80" s="481"/>
      <c r="LRA80" s="481"/>
      <c r="LRB80" s="481"/>
      <c r="LRC80" s="481"/>
      <c r="LRD80" s="481"/>
      <c r="LRE80" s="481"/>
      <c r="LRF80" s="481"/>
      <c r="LRG80" s="481"/>
      <c r="LRH80" s="481"/>
      <c r="LRI80" s="481"/>
      <c r="LRJ80" s="481"/>
      <c r="LRK80" s="481"/>
      <c r="LRL80" s="481"/>
      <c r="LRM80" s="481"/>
      <c r="LRN80" s="481"/>
      <c r="LRO80" s="481"/>
      <c r="LRP80" s="481"/>
      <c r="LRQ80" s="481"/>
      <c r="LRR80" s="481"/>
      <c r="LRS80" s="481"/>
      <c r="LRT80" s="481"/>
      <c r="LRU80" s="481"/>
      <c r="LRV80" s="481"/>
      <c r="LRW80" s="481"/>
      <c r="LRX80" s="481"/>
      <c r="LRY80" s="481"/>
      <c r="LRZ80" s="481"/>
      <c r="LSA80" s="481"/>
      <c r="LSB80" s="481"/>
      <c r="LSC80" s="481"/>
      <c r="LSD80" s="481"/>
      <c r="LSE80" s="481"/>
      <c r="LSF80" s="481"/>
      <c r="LSG80" s="481"/>
      <c r="LSH80" s="481"/>
      <c r="LSI80" s="481"/>
      <c r="LSJ80" s="481"/>
      <c r="LSK80" s="481"/>
      <c r="LSL80" s="481"/>
      <c r="LSM80" s="481"/>
      <c r="LSN80" s="481"/>
      <c r="LSO80" s="481"/>
      <c r="LSP80" s="481"/>
      <c r="LSQ80" s="481"/>
      <c r="LSR80" s="481"/>
      <c r="LSS80" s="481"/>
      <c r="LST80" s="481"/>
      <c r="LSU80" s="481"/>
      <c r="LSV80" s="481"/>
      <c r="LSW80" s="481"/>
      <c r="LSX80" s="481"/>
      <c r="LSY80" s="481"/>
      <c r="LSZ80" s="481"/>
      <c r="LTA80" s="481"/>
      <c r="LTB80" s="481"/>
      <c r="LTC80" s="481"/>
      <c r="LTD80" s="481"/>
      <c r="LTE80" s="481"/>
      <c r="LTF80" s="481"/>
      <c r="LTG80" s="481"/>
      <c r="LTH80" s="481"/>
      <c r="LTI80" s="481"/>
      <c r="LTJ80" s="481"/>
      <c r="LTK80" s="481"/>
      <c r="LTL80" s="481"/>
      <c r="LTM80" s="481"/>
      <c r="LTN80" s="481"/>
      <c r="LTO80" s="481"/>
      <c r="LTP80" s="481"/>
      <c r="LTQ80" s="481"/>
      <c r="LTR80" s="481"/>
      <c r="LTS80" s="481"/>
      <c r="LTT80" s="481"/>
      <c r="LTU80" s="481"/>
      <c r="LTV80" s="481"/>
      <c r="LTW80" s="481"/>
      <c r="LTX80" s="481"/>
      <c r="LTY80" s="481"/>
      <c r="LTZ80" s="481"/>
      <c r="LUA80" s="481"/>
      <c r="LUB80" s="481"/>
      <c r="LUC80" s="481"/>
      <c r="LUD80" s="481"/>
      <c r="LUE80" s="481"/>
      <c r="LUF80" s="481"/>
      <c r="LUG80" s="481"/>
      <c r="LUH80" s="481"/>
      <c r="LUI80" s="481"/>
      <c r="LUJ80" s="481"/>
      <c r="LUK80" s="481"/>
      <c r="LUL80" s="481"/>
      <c r="LUM80" s="481"/>
      <c r="LUN80" s="481"/>
      <c r="LUO80" s="481"/>
      <c r="LUP80" s="481"/>
      <c r="LUQ80" s="481"/>
      <c r="LUR80" s="481"/>
      <c r="LUS80" s="481"/>
      <c r="LUT80" s="481"/>
      <c r="LUU80" s="481"/>
      <c r="LUV80" s="481"/>
      <c r="LUW80" s="481"/>
      <c r="LUX80" s="481"/>
      <c r="LUY80" s="481"/>
      <c r="LUZ80" s="481"/>
      <c r="LVA80" s="481"/>
      <c r="LVB80" s="481"/>
      <c r="LVC80" s="481"/>
      <c r="LVD80" s="481"/>
      <c r="LVE80" s="481"/>
      <c r="LVF80" s="481"/>
      <c r="LVG80" s="481"/>
      <c r="LVH80" s="481"/>
      <c r="LVI80" s="481"/>
      <c r="LVJ80" s="481"/>
      <c r="LVK80" s="481"/>
      <c r="LVL80" s="481"/>
      <c r="LVM80" s="481"/>
      <c r="LVN80" s="481"/>
      <c r="LVO80" s="481"/>
      <c r="LVP80" s="481"/>
      <c r="LVQ80" s="481"/>
      <c r="LVR80" s="481"/>
      <c r="LVS80" s="481"/>
      <c r="LVT80" s="481"/>
      <c r="LVU80" s="481"/>
      <c r="LVV80" s="481"/>
      <c r="LVW80" s="481"/>
      <c r="LVX80" s="481"/>
      <c r="LVY80" s="481"/>
      <c r="LVZ80" s="481"/>
      <c r="LWA80" s="481"/>
      <c r="LWB80" s="481"/>
      <c r="LWC80" s="481"/>
      <c r="LWD80" s="481"/>
      <c r="LWE80" s="481"/>
      <c r="LWF80" s="481"/>
      <c r="LWG80" s="481"/>
      <c r="LWH80" s="481"/>
      <c r="LWI80" s="481"/>
      <c r="LWJ80" s="481"/>
      <c r="LWK80" s="481"/>
      <c r="LWL80" s="481"/>
      <c r="LWM80" s="481"/>
      <c r="LWN80" s="481"/>
      <c r="LWO80" s="481"/>
      <c r="LWP80" s="481"/>
      <c r="LWQ80" s="481"/>
      <c r="LWR80" s="481"/>
      <c r="LWS80" s="481"/>
      <c r="LWT80" s="481"/>
      <c r="LWU80" s="481"/>
      <c r="LWV80" s="481"/>
      <c r="LWW80" s="481"/>
      <c r="LWX80" s="481"/>
      <c r="LWY80" s="481"/>
      <c r="LWZ80" s="481"/>
      <c r="LXA80" s="481"/>
      <c r="LXB80" s="481"/>
      <c r="LXC80" s="481"/>
      <c r="LXD80" s="481"/>
      <c r="LXE80" s="481"/>
      <c r="LXF80" s="481"/>
      <c r="LXG80" s="481"/>
      <c r="LXH80" s="481"/>
      <c r="LXI80" s="481"/>
      <c r="LXJ80" s="481"/>
      <c r="LXK80" s="481"/>
      <c r="LXL80" s="481"/>
      <c r="LXM80" s="481"/>
      <c r="LXN80" s="481"/>
      <c r="LXO80" s="481"/>
      <c r="LXP80" s="481"/>
      <c r="LXQ80" s="481"/>
      <c r="LXR80" s="481"/>
      <c r="LXS80" s="481"/>
      <c r="LXT80" s="481"/>
      <c r="LXU80" s="481"/>
      <c r="LXV80" s="481"/>
      <c r="LXW80" s="481"/>
      <c r="LXX80" s="481"/>
      <c r="LXY80" s="481"/>
      <c r="LXZ80" s="481"/>
      <c r="LYA80" s="481"/>
      <c r="LYB80" s="481"/>
      <c r="LYC80" s="481"/>
      <c r="LYD80" s="481"/>
      <c r="LYE80" s="481"/>
      <c r="LYF80" s="481"/>
      <c r="LYG80" s="481"/>
      <c r="LYH80" s="481"/>
      <c r="LYI80" s="481"/>
      <c r="LYJ80" s="481"/>
      <c r="LYK80" s="481"/>
      <c r="LYL80" s="481"/>
      <c r="LYM80" s="481"/>
      <c r="LYN80" s="481"/>
      <c r="LYO80" s="481"/>
      <c r="LYP80" s="481"/>
      <c r="LYQ80" s="481"/>
      <c r="LYR80" s="481"/>
      <c r="LYS80" s="481"/>
      <c r="LYT80" s="481"/>
      <c r="LYU80" s="481"/>
      <c r="LYV80" s="481"/>
      <c r="LYW80" s="481"/>
      <c r="LYX80" s="481"/>
      <c r="LYY80" s="481"/>
      <c r="LYZ80" s="481"/>
      <c r="LZA80" s="481"/>
      <c r="LZB80" s="481"/>
      <c r="LZC80" s="481"/>
      <c r="LZD80" s="481"/>
      <c r="LZE80" s="481"/>
      <c r="LZF80" s="481"/>
      <c r="LZG80" s="481"/>
      <c r="LZH80" s="481"/>
      <c r="LZI80" s="481"/>
      <c r="LZJ80" s="481"/>
      <c r="LZK80" s="481"/>
      <c r="LZL80" s="481"/>
      <c r="LZM80" s="481"/>
      <c r="LZN80" s="481"/>
      <c r="LZO80" s="481"/>
      <c r="LZP80" s="481"/>
      <c r="LZQ80" s="481"/>
      <c r="LZR80" s="481"/>
      <c r="LZS80" s="481"/>
      <c r="LZT80" s="481"/>
      <c r="LZU80" s="481"/>
      <c r="LZV80" s="481"/>
      <c r="LZW80" s="481"/>
      <c r="LZX80" s="481"/>
      <c r="LZY80" s="481"/>
      <c r="LZZ80" s="481"/>
      <c r="MAA80" s="481"/>
      <c r="MAB80" s="481"/>
      <c r="MAC80" s="481"/>
      <c r="MAD80" s="481"/>
      <c r="MAE80" s="481"/>
      <c r="MAF80" s="481"/>
      <c r="MAG80" s="481"/>
      <c r="MAH80" s="481"/>
      <c r="MAI80" s="481"/>
      <c r="MAJ80" s="481"/>
      <c r="MAK80" s="481"/>
      <c r="MAL80" s="481"/>
      <c r="MAM80" s="481"/>
      <c r="MAN80" s="481"/>
      <c r="MAO80" s="481"/>
      <c r="MAP80" s="481"/>
      <c r="MAQ80" s="481"/>
      <c r="MAR80" s="481"/>
      <c r="MAS80" s="481"/>
      <c r="MAT80" s="481"/>
      <c r="MAU80" s="481"/>
      <c r="MAV80" s="481"/>
      <c r="MAW80" s="481"/>
      <c r="MAX80" s="481"/>
      <c r="MAY80" s="481"/>
      <c r="MAZ80" s="481"/>
      <c r="MBA80" s="481"/>
      <c r="MBB80" s="481"/>
      <c r="MBC80" s="481"/>
      <c r="MBD80" s="481"/>
      <c r="MBE80" s="481"/>
      <c r="MBF80" s="481"/>
      <c r="MBG80" s="481"/>
      <c r="MBH80" s="481"/>
      <c r="MBI80" s="481"/>
      <c r="MBJ80" s="481"/>
      <c r="MBK80" s="481"/>
      <c r="MBL80" s="481"/>
      <c r="MBM80" s="481"/>
      <c r="MBN80" s="481"/>
      <c r="MBO80" s="481"/>
      <c r="MBP80" s="481"/>
      <c r="MBQ80" s="481"/>
      <c r="MBR80" s="481"/>
      <c r="MBS80" s="481"/>
      <c r="MBT80" s="481"/>
      <c r="MBU80" s="481"/>
      <c r="MBV80" s="481"/>
      <c r="MBW80" s="481"/>
      <c r="MBX80" s="481"/>
      <c r="MBY80" s="481"/>
      <c r="MBZ80" s="481"/>
      <c r="MCA80" s="481"/>
      <c r="MCB80" s="481"/>
      <c r="MCC80" s="481"/>
      <c r="MCD80" s="481"/>
      <c r="MCE80" s="481"/>
      <c r="MCF80" s="481"/>
      <c r="MCG80" s="481"/>
      <c r="MCH80" s="481"/>
      <c r="MCI80" s="481"/>
      <c r="MCJ80" s="481"/>
      <c r="MCK80" s="481"/>
      <c r="MCL80" s="481"/>
      <c r="MCM80" s="481"/>
      <c r="MCN80" s="481"/>
      <c r="MCO80" s="481"/>
      <c r="MCP80" s="481"/>
      <c r="MCQ80" s="481"/>
      <c r="MCR80" s="481"/>
      <c r="MCS80" s="481"/>
      <c r="MCT80" s="481"/>
      <c r="MCU80" s="481"/>
      <c r="MCV80" s="481"/>
      <c r="MCW80" s="481"/>
      <c r="MCX80" s="481"/>
      <c r="MCY80" s="481"/>
      <c r="MCZ80" s="481"/>
      <c r="MDA80" s="481"/>
      <c r="MDB80" s="481"/>
      <c r="MDC80" s="481"/>
      <c r="MDD80" s="481"/>
      <c r="MDE80" s="481"/>
      <c r="MDF80" s="481"/>
      <c r="MDG80" s="481"/>
      <c r="MDH80" s="481"/>
      <c r="MDI80" s="481"/>
      <c r="MDJ80" s="481"/>
      <c r="MDK80" s="481"/>
      <c r="MDL80" s="481"/>
      <c r="MDM80" s="481"/>
      <c r="MDN80" s="481"/>
      <c r="MDO80" s="481"/>
      <c r="MDP80" s="481"/>
      <c r="MDQ80" s="481"/>
      <c r="MDR80" s="481"/>
      <c r="MDS80" s="481"/>
      <c r="MDT80" s="481"/>
      <c r="MDU80" s="481"/>
      <c r="MDV80" s="481"/>
      <c r="MDW80" s="481"/>
      <c r="MDX80" s="481"/>
      <c r="MDY80" s="481"/>
      <c r="MDZ80" s="481"/>
      <c r="MEA80" s="481"/>
      <c r="MEB80" s="481"/>
      <c r="MEC80" s="481"/>
      <c r="MED80" s="481"/>
      <c r="MEE80" s="481"/>
      <c r="MEF80" s="481"/>
      <c r="MEG80" s="481"/>
      <c r="MEH80" s="481"/>
      <c r="MEI80" s="481"/>
      <c r="MEJ80" s="481"/>
      <c r="MEK80" s="481"/>
      <c r="MEL80" s="481"/>
      <c r="MEM80" s="481"/>
      <c r="MEN80" s="481"/>
      <c r="MEO80" s="481"/>
      <c r="MEP80" s="481"/>
      <c r="MEQ80" s="481"/>
      <c r="MER80" s="481"/>
      <c r="MES80" s="481"/>
      <c r="MET80" s="481"/>
      <c r="MEU80" s="481"/>
      <c r="MEV80" s="481"/>
      <c r="MEW80" s="481"/>
      <c r="MEX80" s="481"/>
      <c r="MEY80" s="481"/>
      <c r="MEZ80" s="481"/>
      <c r="MFA80" s="481"/>
      <c r="MFB80" s="481"/>
      <c r="MFC80" s="481"/>
      <c r="MFD80" s="481"/>
      <c r="MFE80" s="481"/>
      <c r="MFF80" s="481"/>
      <c r="MFG80" s="481"/>
      <c r="MFH80" s="481"/>
      <c r="MFI80" s="481"/>
      <c r="MFJ80" s="481"/>
      <c r="MFK80" s="481"/>
      <c r="MFL80" s="481"/>
      <c r="MFM80" s="481"/>
      <c r="MFN80" s="481"/>
      <c r="MFO80" s="481"/>
      <c r="MFP80" s="481"/>
      <c r="MFQ80" s="481"/>
      <c r="MFR80" s="481"/>
      <c r="MFS80" s="481"/>
      <c r="MFT80" s="481"/>
      <c r="MFU80" s="481"/>
      <c r="MFV80" s="481"/>
      <c r="MFW80" s="481"/>
      <c r="MFX80" s="481"/>
      <c r="MFY80" s="481"/>
      <c r="MFZ80" s="481"/>
      <c r="MGA80" s="481"/>
      <c r="MGB80" s="481"/>
      <c r="MGC80" s="481"/>
      <c r="MGD80" s="481"/>
      <c r="MGE80" s="481"/>
      <c r="MGF80" s="481"/>
      <c r="MGG80" s="481"/>
      <c r="MGH80" s="481"/>
      <c r="MGI80" s="481"/>
      <c r="MGJ80" s="481"/>
      <c r="MGK80" s="481"/>
      <c r="MGL80" s="481"/>
      <c r="MGM80" s="481"/>
      <c r="MGN80" s="481"/>
      <c r="MGO80" s="481"/>
      <c r="MGP80" s="481"/>
      <c r="MGQ80" s="481"/>
      <c r="MGR80" s="481"/>
      <c r="MGS80" s="481"/>
      <c r="MGT80" s="481"/>
      <c r="MGU80" s="481"/>
      <c r="MGV80" s="481"/>
      <c r="MGW80" s="481"/>
      <c r="MGX80" s="481"/>
      <c r="MGY80" s="481"/>
      <c r="MGZ80" s="481"/>
      <c r="MHA80" s="481"/>
      <c r="MHB80" s="481"/>
      <c r="MHC80" s="481"/>
      <c r="MHD80" s="481"/>
      <c r="MHE80" s="481"/>
      <c r="MHF80" s="481"/>
      <c r="MHG80" s="481"/>
      <c r="MHH80" s="481"/>
      <c r="MHI80" s="481"/>
      <c r="MHJ80" s="481"/>
      <c r="MHK80" s="481"/>
      <c r="MHL80" s="481"/>
      <c r="MHM80" s="481"/>
      <c r="MHN80" s="481"/>
      <c r="MHO80" s="481"/>
      <c r="MHP80" s="481"/>
      <c r="MHQ80" s="481"/>
      <c r="MHR80" s="481"/>
      <c r="MHS80" s="481"/>
      <c r="MHT80" s="481"/>
      <c r="MHU80" s="481"/>
      <c r="MHV80" s="481"/>
      <c r="MHW80" s="481"/>
      <c r="MHX80" s="481"/>
      <c r="MHY80" s="481"/>
      <c r="MHZ80" s="481"/>
      <c r="MIA80" s="481"/>
      <c r="MIB80" s="481"/>
      <c r="MIC80" s="481"/>
      <c r="MID80" s="481"/>
      <c r="MIE80" s="481"/>
      <c r="MIF80" s="481"/>
      <c r="MIG80" s="481"/>
      <c r="MIH80" s="481"/>
      <c r="MII80" s="481"/>
      <c r="MIJ80" s="481"/>
      <c r="MIK80" s="481"/>
      <c r="MIL80" s="481"/>
      <c r="MIM80" s="481"/>
      <c r="MIN80" s="481"/>
      <c r="MIO80" s="481"/>
      <c r="MIP80" s="481"/>
      <c r="MIQ80" s="481"/>
      <c r="MIR80" s="481"/>
      <c r="MIS80" s="481"/>
      <c r="MIT80" s="481"/>
      <c r="MIU80" s="481"/>
      <c r="MIV80" s="481"/>
      <c r="MIW80" s="481"/>
      <c r="MIX80" s="481"/>
      <c r="MIY80" s="481"/>
      <c r="MIZ80" s="481"/>
      <c r="MJA80" s="481"/>
      <c r="MJB80" s="481"/>
      <c r="MJC80" s="481"/>
      <c r="MJD80" s="481"/>
      <c r="MJE80" s="481"/>
      <c r="MJF80" s="481"/>
      <c r="MJG80" s="481"/>
      <c r="MJH80" s="481"/>
      <c r="MJI80" s="481"/>
      <c r="MJJ80" s="481"/>
      <c r="MJK80" s="481"/>
      <c r="MJL80" s="481"/>
      <c r="MJM80" s="481"/>
      <c r="MJN80" s="481"/>
      <c r="MJO80" s="481"/>
      <c r="MJP80" s="481"/>
      <c r="MJQ80" s="481"/>
      <c r="MJR80" s="481"/>
      <c r="MJS80" s="481"/>
      <c r="MJT80" s="481"/>
      <c r="MJU80" s="481"/>
      <c r="MJV80" s="481"/>
      <c r="MJW80" s="481"/>
      <c r="MJX80" s="481"/>
      <c r="MJY80" s="481"/>
      <c r="MJZ80" s="481"/>
      <c r="MKA80" s="481"/>
      <c r="MKB80" s="481"/>
      <c r="MKC80" s="481"/>
      <c r="MKD80" s="481"/>
      <c r="MKE80" s="481"/>
      <c r="MKF80" s="481"/>
      <c r="MKG80" s="481"/>
      <c r="MKH80" s="481"/>
      <c r="MKI80" s="481"/>
      <c r="MKJ80" s="481"/>
      <c r="MKK80" s="481"/>
      <c r="MKL80" s="481"/>
      <c r="MKM80" s="481"/>
      <c r="MKN80" s="481"/>
      <c r="MKO80" s="481"/>
      <c r="MKP80" s="481"/>
      <c r="MKQ80" s="481"/>
      <c r="MKR80" s="481"/>
      <c r="MKS80" s="481"/>
      <c r="MKT80" s="481"/>
      <c r="MKU80" s="481"/>
      <c r="MKV80" s="481"/>
      <c r="MKW80" s="481"/>
      <c r="MKX80" s="481"/>
      <c r="MKY80" s="481"/>
      <c r="MKZ80" s="481"/>
      <c r="MLA80" s="481"/>
      <c r="MLB80" s="481"/>
      <c r="MLC80" s="481"/>
      <c r="MLD80" s="481"/>
      <c r="MLE80" s="481"/>
      <c r="MLF80" s="481"/>
      <c r="MLG80" s="481"/>
      <c r="MLH80" s="481"/>
      <c r="MLI80" s="481"/>
      <c r="MLJ80" s="481"/>
      <c r="MLK80" s="481"/>
      <c r="MLL80" s="481"/>
      <c r="MLM80" s="481"/>
      <c r="MLN80" s="481"/>
      <c r="MLO80" s="481"/>
      <c r="MLP80" s="481"/>
      <c r="MLQ80" s="481"/>
      <c r="MLR80" s="481"/>
      <c r="MLS80" s="481"/>
      <c r="MLT80" s="481"/>
      <c r="MLU80" s="481"/>
      <c r="MLV80" s="481"/>
      <c r="MLW80" s="481"/>
      <c r="MLX80" s="481"/>
      <c r="MLY80" s="481"/>
      <c r="MLZ80" s="481"/>
      <c r="MMA80" s="481"/>
      <c r="MMB80" s="481"/>
      <c r="MMC80" s="481"/>
      <c r="MMD80" s="481"/>
      <c r="MME80" s="481"/>
      <c r="MMF80" s="481"/>
      <c r="MMG80" s="481"/>
      <c r="MMH80" s="481"/>
      <c r="MMI80" s="481"/>
      <c r="MMJ80" s="481"/>
      <c r="MMK80" s="481"/>
      <c r="MML80" s="481"/>
      <c r="MMM80" s="481"/>
      <c r="MMN80" s="481"/>
      <c r="MMO80" s="481"/>
      <c r="MMP80" s="481"/>
      <c r="MMQ80" s="481"/>
      <c r="MMR80" s="481"/>
      <c r="MMS80" s="481"/>
      <c r="MMT80" s="481"/>
      <c r="MMU80" s="481"/>
      <c r="MMV80" s="481"/>
      <c r="MMW80" s="481"/>
      <c r="MMX80" s="481"/>
      <c r="MMY80" s="481"/>
      <c r="MMZ80" s="481"/>
      <c r="MNA80" s="481"/>
      <c r="MNB80" s="481"/>
      <c r="MNC80" s="481"/>
      <c r="MND80" s="481"/>
      <c r="MNE80" s="481"/>
      <c r="MNF80" s="481"/>
      <c r="MNG80" s="481"/>
      <c r="MNH80" s="481"/>
      <c r="MNI80" s="481"/>
      <c r="MNJ80" s="481"/>
      <c r="MNK80" s="481"/>
      <c r="MNL80" s="481"/>
      <c r="MNM80" s="481"/>
      <c r="MNN80" s="481"/>
      <c r="MNO80" s="481"/>
      <c r="MNP80" s="481"/>
      <c r="MNQ80" s="481"/>
      <c r="MNR80" s="481"/>
      <c r="MNS80" s="481"/>
      <c r="MNT80" s="481"/>
      <c r="MNU80" s="481"/>
      <c r="MNV80" s="481"/>
      <c r="MNW80" s="481"/>
      <c r="MNX80" s="481"/>
      <c r="MNY80" s="481"/>
      <c r="MNZ80" s="481"/>
      <c r="MOA80" s="481"/>
      <c r="MOB80" s="481"/>
      <c r="MOC80" s="481"/>
      <c r="MOD80" s="481"/>
      <c r="MOE80" s="481"/>
      <c r="MOF80" s="481"/>
      <c r="MOG80" s="481"/>
      <c r="MOH80" s="481"/>
      <c r="MOI80" s="481"/>
      <c r="MOJ80" s="481"/>
      <c r="MOK80" s="481"/>
      <c r="MOL80" s="481"/>
      <c r="MOM80" s="481"/>
      <c r="MON80" s="481"/>
      <c r="MOO80" s="481"/>
      <c r="MOP80" s="481"/>
      <c r="MOQ80" s="481"/>
      <c r="MOR80" s="481"/>
      <c r="MOS80" s="481"/>
      <c r="MOT80" s="481"/>
      <c r="MOU80" s="481"/>
      <c r="MOV80" s="481"/>
      <c r="MOW80" s="481"/>
      <c r="MOX80" s="481"/>
      <c r="MOY80" s="481"/>
      <c r="MOZ80" s="481"/>
      <c r="MPA80" s="481"/>
      <c r="MPB80" s="481"/>
      <c r="MPC80" s="481"/>
      <c r="MPD80" s="481"/>
      <c r="MPE80" s="481"/>
      <c r="MPF80" s="481"/>
      <c r="MPG80" s="481"/>
      <c r="MPH80" s="481"/>
      <c r="MPI80" s="481"/>
      <c r="MPJ80" s="481"/>
      <c r="MPK80" s="481"/>
      <c r="MPL80" s="481"/>
      <c r="MPM80" s="481"/>
      <c r="MPN80" s="481"/>
      <c r="MPO80" s="481"/>
      <c r="MPP80" s="481"/>
      <c r="MPQ80" s="481"/>
      <c r="MPR80" s="481"/>
      <c r="MPS80" s="481"/>
      <c r="MPT80" s="481"/>
      <c r="MPU80" s="481"/>
      <c r="MPV80" s="481"/>
      <c r="MPW80" s="481"/>
      <c r="MPX80" s="481"/>
      <c r="MPY80" s="481"/>
      <c r="MPZ80" s="481"/>
      <c r="MQA80" s="481"/>
      <c r="MQB80" s="481"/>
      <c r="MQC80" s="481"/>
      <c r="MQD80" s="481"/>
      <c r="MQE80" s="481"/>
      <c r="MQF80" s="481"/>
      <c r="MQG80" s="481"/>
      <c r="MQH80" s="481"/>
      <c r="MQI80" s="481"/>
      <c r="MQJ80" s="481"/>
      <c r="MQK80" s="481"/>
      <c r="MQL80" s="481"/>
      <c r="MQM80" s="481"/>
      <c r="MQN80" s="481"/>
      <c r="MQO80" s="481"/>
      <c r="MQP80" s="481"/>
      <c r="MQQ80" s="481"/>
      <c r="MQR80" s="481"/>
      <c r="MQS80" s="481"/>
      <c r="MQT80" s="481"/>
      <c r="MQU80" s="481"/>
      <c r="MQV80" s="481"/>
      <c r="MQW80" s="481"/>
      <c r="MQX80" s="481"/>
      <c r="MQY80" s="481"/>
      <c r="MQZ80" s="481"/>
      <c r="MRA80" s="481"/>
      <c r="MRB80" s="481"/>
      <c r="MRC80" s="481"/>
      <c r="MRD80" s="481"/>
      <c r="MRE80" s="481"/>
      <c r="MRF80" s="481"/>
      <c r="MRG80" s="481"/>
      <c r="MRH80" s="481"/>
      <c r="MRI80" s="481"/>
      <c r="MRJ80" s="481"/>
      <c r="MRK80" s="481"/>
      <c r="MRL80" s="481"/>
      <c r="MRM80" s="481"/>
      <c r="MRN80" s="481"/>
      <c r="MRO80" s="481"/>
      <c r="MRP80" s="481"/>
      <c r="MRQ80" s="481"/>
      <c r="MRR80" s="481"/>
      <c r="MRS80" s="481"/>
      <c r="MRT80" s="481"/>
      <c r="MRU80" s="481"/>
      <c r="MRV80" s="481"/>
      <c r="MRW80" s="481"/>
      <c r="MRX80" s="481"/>
      <c r="MRY80" s="481"/>
      <c r="MRZ80" s="481"/>
      <c r="MSA80" s="481"/>
      <c r="MSB80" s="481"/>
      <c r="MSC80" s="481"/>
      <c r="MSD80" s="481"/>
      <c r="MSE80" s="481"/>
      <c r="MSF80" s="481"/>
      <c r="MSG80" s="481"/>
      <c r="MSH80" s="481"/>
      <c r="MSI80" s="481"/>
      <c r="MSJ80" s="481"/>
      <c r="MSK80" s="481"/>
      <c r="MSL80" s="481"/>
      <c r="MSM80" s="481"/>
      <c r="MSN80" s="481"/>
      <c r="MSO80" s="481"/>
      <c r="MSP80" s="481"/>
      <c r="MSQ80" s="481"/>
      <c r="MSR80" s="481"/>
      <c r="MSS80" s="481"/>
      <c r="MST80" s="481"/>
      <c r="MSU80" s="481"/>
      <c r="MSV80" s="481"/>
      <c r="MSW80" s="481"/>
      <c r="MSX80" s="481"/>
      <c r="MSY80" s="481"/>
      <c r="MSZ80" s="481"/>
      <c r="MTA80" s="481"/>
      <c r="MTB80" s="481"/>
      <c r="MTC80" s="481"/>
      <c r="MTD80" s="481"/>
      <c r="MTE80" s="481"/>
      <c r="MTF80" s="481"/>
      <c r="MTG80" s="481"/>
      <c r="MTH80" s="481"/>
      <c r="MTI80" s="481"/>
      <c r="MTJ80" s="481"/>
      <c r="MTK80" s="481"/>
      <c r="MTL80" s="481"/>
      <c r="MTM80" s="481"/>
      <c r="MTN80" s="481"/>
      <c r="MTO80" s="481"/>
      <c r="MTP80" s="481"/>
      <c r="MTQ80" s="481"/>
      <c r="MTR80" s="481"/>
      <c r="MTS80" s="481"/>
      <c r="MTT80" s="481"/>
      <c r="MTU80" s="481"/>
      <c r="MTV80" s="481"/>
      <c r="MTW80" s="481"/>
      <c r="MTX80" s="481"/>
      <c r="MTY80" s="481"/>
      <c r="MTZ80" s="481"/>
      <c r="MUA80" s="481"/>
      <c r="MUB80" s="481"/>
      <c r="MUC80" s="481"/>
      <c r="MUD80" s="481"/>
      <c r="MUE80" s="481"/>
      <c r="MUF80" s="481"/>
      <c r="MUG80" s="481"/>
      <c r="MUH80" s="481"/>
      <c r="MUI80" s="481"/>
      <c r="MUJ80" s="481"/>
      <c r="MUK80" s="481"/>
      <c r="MUL80" s="481"/>
      <c r="MUM80" s="481"/>
      <c r="MUN80" s="481"/>
      <c r="MUO80" s="481"/>
      <c r="MUP80" s="481"/>
      <c r="MUQ80" s="481"/>
      <c r="MUR80" s="481"/>
      <c r="MUS80" s="481"/>
      <c r="MUT80" s="481"/>
      <c r="MUU80" s="481"/>
      <c r="MUV80" s="481"/>
      <c r="MUW80" s="481"/>
      <c r="MUX80" s="481"/>
      <c r="MUY80" s="481"/>
      <c r="MUZ80" s="481"/>
      <c r="MVA80" s="481"/>
      <c r="MVB80" s="481"/>
      <c r="MVC80" s="481"/>
      <c r="MVD80" s="481"/>
      <c r="MVE80" s="481"/>
      <c r="MVF80" s="481"/>
      <c r="MVG80" s="481"/>
      <c r="MVH80" s="481"/>
      <c r="MVI80" s="481"/>
      <c r="MVJ80" s="481"/>
      <c r="MVK80" s="481"/>
      <c r="MVL80" s="481"/>
      <c r="MVM80" s="481"/>
      <c r="MVN80" s="481"/>
      <c r="MVO80" s="481"/>
      <c r="MVP80" s="481"/>
      <c r="MVQ80" s="481"/>
      <c r="MVR80" s="481"/>
      <c r="MVS80" s="481"/>
      <c r="MVT80" s="481"/>
      <c r="MVU80" s="481"/>
      <c r="MVV80" s="481"/>
      <c r="MVW80" s="481"/>
      <c r="MVX80" s="481"/>
      <c r="MVY80" s="481"/>
      <c r="MVZ80" s="481"/>
      <c r="MWA80" s="481"/>
      <c r="MWB80" s="481"/>
      <c r="MWC80" s="481"/>
      <c r="MWD80" s="481"/>
      <c r="MWE80" s="481"/>
      <c r="MWF80" s="481"/>
      <c r="MWG80" s="481"/>
      <c r="MWH80" s="481"/>
      <c r="MWI80" s="481"/>
      <c r="MWJ80" s="481"/>
      <c r="MWK80" s="481"/>
      <c r="MWL80" s="481"/>
      <c r="MWM80" s="481"/>
      <c r="MWN80" s="481"/>
      <c r="MWO80" s="481"/>
      <c r="MWP80" s="481"/>
      <c r="MWQ80" s="481"/>
      <c r="MWR80" s="481"/>
      <c r="MWS80" s="481"/>
      <c r="MWT80" s="481"/>
      <c r="MWU80" s="481"/>
      <c r="MWV80" s="481"/>
      <c r="MWW80" s="481"/>
      <c r="MWX80" s="481"/>
      <c r="MWY80" s="481"/>
      <c r="MWZ80" s="481"/>
      <c r="MXA80" s="481"/>
      <c r="MXB80" s="481"/>
      <c r="MXC80" s="481"/>
      <c r="MXD80" s="481"/>
      <c r="MXE80" s="481"/>
      <c r="MXF80" s="481"/>
      <c r="MXG80" s="481"/>
      <c r="MXH80" s="481"/>
      <c r="MXI80" s="481"/>
      <c r="MXJ80" s="481"/>
      <c r="MXK80" s="481"/>
      <c r="MXL80" s="481"/>
      <c r="MXM80" s="481"/>
      <c r="MXN80" s="481"/>
      <c r="MXO80" s="481"/>
      <c r="MXP80" s="481"/>
      <c r="MXQ80" s="481"/>
      <c r="MXR80" s="481"/>
      <c r="MXS80" s="481"/>
      <c r="MXT80" s="481"/>
      <c r="MXU80" s="481"/>
      <c r="MXV80" s="481"/>
      <c r="MXW80" s="481"/>
      <c r="MXX80" s="481"/>
      <c r="MXY80" s="481"/>
      <c r="MXZ80" s="481"/>
      <c r="MYA80" s="481"/>
      <c r="MYB80" s="481"/>
      <c r="MYC80" s="481"/>
      <c r="MYD80" s="481"/>
      <c r="MYE80" s="481"/>
      <c r="MYF80" s="481"/>
      <c r="MYG80" s="481"/>
      <c r="MYH80" s="481"/>
      <c r="MYI80" s="481"/>
      <c r="MYJ80" s="481"/>
      <c r="MYK80" s="481"/>
      <c r="MYL80" s="481"/>
      <c r="MYM80" s="481"/>
      <c r="MYN80" s="481"/>
      <c r="MYO80" s="481"/>
      <c r="MYP80" s="481"/>
      <c r="MYQ80" s="481"/>
      <c r="MYR80" s="481"/>
      <c r="MYS80" s="481"/>
      <c r="MYT80" s="481"/>
      <c r="MYU80" s="481"/>
      <c r="MYV80" s="481"/>
      <c r="MYW80" s="481"/>
      <c r="MYX80" s="481"/>
      <c r="MYY80" s="481"/>
      <c r="MYZ80" s="481"/>
      <c r="MZA80" s="481"/>
      <c r="MZB80" s="481"/>
      <c r="MZC80" s="481"/>
      <c r="MZD80" s="481"/>
      <c r="MZE80" s="481"/>
      <c r="MZF80" s="481"/>
      <c r="MZG80" s="481"/>
      <c r="MZH80" s="481"/>
      <c r="MZI80" s="481"/>
      <c r="MZJ80" s="481"/>
      <c r="MZK80" s="481"/>
      <c r="MZL80" s="481"/>
      <c r="MZM80" s="481"/>
      <c r="MZN80" s="481"/>
      <c r="MZO80" s="481"/>
      <c r="MZP80" s="481"/>
      <c r="MZQ80" s="481"/>
      <c r="MZR80" s="481"/>
      <c r="MZS80" s="481"/>
      <c r="MZT80" s="481"/>
      <c r="MZU80" s="481"/>
      <c r="MZV80" s="481"/>
      <c r="MZW80" s="481"/>
      <c r="MZX80" s="481"/>
      <c r="MZY80" s="481"/>
      <c r="MZZ80" s="481"/>
      <c r="NAA80" s="481"/>
      <c r="NAB80" s="481"/>
      <c r="NAC80" s="481"/>
      <c r="NAD80" s="481"/>
      <c r="NAE80" s="481"/>
      <c r="NAF80" s="481"/>
      <c r="NAG80" s="481"/>
      <c r="NAH80" s="481"/>
      <c r="NAI80" s="481"/>
      <c r="NAJ80" s="481"/>
      <c r="NAK80" s="481"/>
      <c r="NAL80" s="481"/>
      <c r="NAM80" s="481"/>
      <c r="NAN80" s="481"/>
      <c r="NAO80" s="481"/>
      <c r="NAP80" s="481"/>
      <c r="NAQ80" s="481"/>
      <c r="NAR80" s="481"/>
      <c r="NAS80" s="481"/>
      <c r="NAT80" s="481"/>
      <c r="NAU80" s="481"/>
      <c r="NAV80" s="481"/>
      <c r="NAW80" s="481"/>
      <c r="NAX80" s="481"/>
      <c r="NAY80" s="481"/>
      <c r="NAZ80" s="481"/>
      <c r="NBA80" s="481"/>
      <c r="NBB80" s="481"/>
      <c r="NBC80" s="481"/>
      <c r="NBD80" s="481"/>
      <c r="NBE80" s="481"/>
      <c r="NBF80" s="481"/>
      <c r="NBG80" s="481"/>
      <c r="NBH80" s="481"/>
      <c r="NBI80" s="481"/>
      <c r="NBJ80" s="481"/>
      <c r="NBK80" s="481"/>
      <c r="NBL80" s="481"/>
      <c r="NBM80" s="481"/>
      <c r="NBN80" s="481"/>
      <c r="NBO80" s="481"/>
      <c r="NBP80" s="481"/>
      <c r="NBQ80" s="481"/>
      <c r="NBR80" s="481"/>
      <c r="NBS80" s="481"/>
      <c r="NBT80" s="481"/>
      <c r="NBU80" s="481"/>
      <c r="NBV80" s="481"/>
      <c r="NBW80" s="481"/>
      <c r="NBX80" s="481"/>
      <c r="NBY80" s="481"/>
      <c r="NBZ80" s="481"/>
      <c r="NCA80" s="481"/>
      <c r="NCB80" s="481"/>
      <c r="NCC80" s="481"/>
      <c r="NCD80" s="481"/>
      <c r="NCE80" s="481"/>
      <c r="NCF80" s="481"/>
      <c r="NCG80" s="481"/>
      <c r="NCH80" s="481"/>
      <c r="NCI80" s="481"/>
      <c r="NCJ80" s="481"/>
      <c r="NCK80" s="481"/>
      <c r="NCL80" s="481"/>
      <c r="NCM80" s="481"/>
      <c r="NCN80" s="481"/>
      <c r="NCO80" s="481"/>
      <c r="NCP80" s="481"/>
      <c r="NCQ80" s="481"/>
      <c r="NCR80" s="481"/>
      <c r="NCS80" s="481"/>
      <c r="NCT80" s="481"/>
      <c r="NCU80" s="481"/>
      <c r="NCV80" s="481"/>
      <c r="NCW80" s="481"/>
      <c r="NCX80" s="481"/>
      <c r="NCY80" s="481"/>
      <c r="NCZ80" s="481"/>
      <c r="NDA80" s="481"/>
      <c r="NDB80" s="481"/>
      <c r="NDC80" s="481"/>
      <c r="NDD80" s="481"/>
      <c r="NDE80" s="481"/>
      <c r="NDF80" s="481"/>
      <c r="NDG80" s="481"/>
      <c r="NDH80" s="481"/>
      <c r="NDI80" s="481"/>
      <c r="NDJ80" s="481"/>
      <c r="NDK80" s="481"/>
      <c r="NDL80" s="481"/>
      <c r="NDM80" s="481"/>
      <c r="NDN80" s="481"/>
      <c r="NDO80" s="481"/>
      <c r="NDP80" s="481"/>
      <c r="NDQ80" s="481"/>
      <c r="NDR80" s="481"/>
      <c r="NDS80" s="481"/>
      <c r="NDT80" s="481"/>
      <c r="NDU80" s="481"/>
      <c r="NDV80" s="481"/>
      <c r="NDW80" s="481"/>
      <c r="NDX80" s="481"/>
      <c r="NDY80" s="481"/>
      <c r="NDZ80" s="481"/>
      <c r="NEA80" s="481"/>
      <c r="NEB80" s="481"/>
      <c r="NEC80" s="481"/>
      <c r="NED80" s="481"/>
      <c r="NEE80" s="481"/>
      <c r="NEF80" s="481"/>
      <c r="NEG80" s="481"/>
      <c r="NEH80" s="481"/>
      <c r="NEI80" s="481"/>
      <c r="NEJ80" s="481"/>
      <c r="NEK80" s="481"/>
      <c r="NEL80" s="481"/>
      <c r="NEM80" s="481"/>
      <c r="NEN80" s="481"/>
      <c r="NEO80" s="481"/>
      <c r="NEP80" s="481"/>
      <c r="NEQ80" s="481"/>
      <c r="NER80" s="481"/>
      <c r="NES80" s="481"/>
      <c r="NET80" s="481"/>
      <c r="NEU80" s="481"/>
      <c r="NEV80" s="481"/>
      <c r="NEW80" s="481"/>
      <c r="NEX80" s="481"/>
      <c r="NEY80" s="481"/>
      <c r="NEZ80" s="481"/>
      <c r="NFA80" s="481"/>
      <c r="NFB80" s="481"/>
      <c r="NFC80" s="481"/>
      <c r="NFD80" s="481"/>
      <c r="NFE80" s="481"/>
      <c r="NFF80" s="481"/>
      <c r="NFG80" s="481"/>
      <c r="NFH80" s="481"/>
      <c r="NFI80" s="481"/>
      <c r="NFJ80" s="481"/>
      <c r="NFK80" s="481"/>
      <c r="NFL80" s="481"/>
      <c r="NFM80" s="481"/>
      <c r="NFN80" s="481"/>
      <c r="NFO80" s="481"/>
      <c r="NFP80" s="481"/>
      <c r="NFQ80" s="481"/>
      <c r="NFR80" s="481"/>
      <c r="NFS80" s="481"/>
      <c r="NFT80" s="481"/>
      <c r="NFU80" s="481"/>
      <c r="NFV80" s="481"/>
      <c r="NFW80" s="481"/>
      <c r="NFX80" s="481"/>
      <c r="NFY80" s="481"/>
      <c r="NFZ80" s="481"/>
      <c r="NGA80" s="481"/>
      <c r="NGB80" s="481"/>
      <c r="NGC80" s="481"/>
      <c r="NGD80" s="481"/>
      <c r="NGE80" s="481"/>
      <c r="NGF80" s="481"/>
      <c r="NGG80" s="481"/>
      <c r="NGH80" s="481"/>
      <c r="NGI80" s="481"/>
      <c r="NGJ80" s="481"/>
      <c r="NGK80" s="481"/>
      <c r="NGL80" s="481"/>
      <c r="NGM80" s="481"/>
      <c r="NGN80" s="481"/>
      <c r="NGO80" s="481"/>
      <c r="NGP80" s="481"/>
      <c r="NGQ80" s="481"/>
      <c r="NGR80" s="481"/>
      <c r="NGS80" s="481"/>
      <c r="NGT80" s="481"/>
      <c r="NGU80" s="481"/>
      <c r="NGV80" s="481"/>
      <c r="NGW80" s="481"/>
      <c r="NGX80" s="481"/>
      <c r="NGY80" s="481"/>
      <c r="NGZ80" s="481"/>
      <c r="NHA80" s="481"/>
      <c r="NHB80" s="481"/>
      <c r="NHC80" s="481"/>
      <c r="NHD80" s="481"/>
      <c r="NHE80" s="481"/>
      <c r="NHF80" s="481"/>
      <c r="NHG80" s="481"/>
      <c r="NHH80" s="481"/>
      <c r="NHI80" s="481"/>
      <c r="NHJ80" s="481"/>
      <c r="NHK80" s="481"/>
      <c r="NHL80" s="481"/>
      <c r="NHM80" s="481"/>
      <c r="NHN80" s="481"/>
      <c r="NHO80" s="481"/>
      <c r="NHP80" s="481"/>
      <c r="NHQ80" s="481"/>
      <c r="NHR80" s="481"/>
      <c r="NHS80" s="481"/>
      <c r="NHT80" s="481"/>
      <c r="NHU80" s="481"/>
      <c r="NHV80" s="481"/>
      <c r="NHW80" s="481"/>
      <c r="NHX80" s="481"/>
      <c r="NHY80" s="481"/>
      <c r="NHZ80" s="481"/>
      <c r="NIA80" s="481"/>
      <c r="NIB80" s="481"/>
      <c r="NIC80" s="481"/>
      <c r="NID80" s="481"/>
      <c r="NIE80" s="481"/>
      <c r="NIF80" s="481"/>
      <c r="NIG80" s="481"/>
      <c r="NIH80" s="481"/>
      <c r="NII80" s="481"/>
      <c r="NIJ80" s="481"/>
      <c r="NIK80" s="481"/>
      <c r="NIL80" s="481"/>
      <c r="NIM80" s="481"/>
      <c r="NIN80" s="481"/>
      <c r="NIO80" s="481"/>
      <c r="NIP80" s="481"/>
      <c r="NIQ80" s="481"/>
      <c r="NIR80" s="481"/>
      <c r="NIS80" s="481"/>
      <c r="NIT80" s="481"/>
      <c r="NIU80" s="481"/>
      <c r="NIV80" s="481"/>
      <c r="NIW80" s="481"/>
      <c r="NIX80" s="481"/>
      <c r="NIY80" s="481"/>
      <c r="NIZ80" s="481"/>
      <c r="NJA80" s="481"/>
      <c r="NJB80" s="481"/>
      <c r="NJC80" s="481"/>
      <c r="NJD80" s="481"/>
      <c r="NJE80" s="481"/>
      <c r="NJF80" s="481"/>
      <c r="NJG80" s="481"/>
      <c r="NJH80" s="481"/>
      <c r="NJI80" s="481"/>
      <c r="NJJ80" s="481"/>
      <c r="NJK80" s="481"/>
      <c r="NJL80" s="481"/>
      <c r="NJM80" s="481"/>
      <c r="NJN80" s="481"/>
      <c r="NJO80" s="481"/>
      <c r="NJP80" s="481"/>
      <c r="NJQ80" s="481"/>
      <c r="NJR80" s="481"/>
      <c r="NJS80" s="481"/>
      <c r="NJT80" s="481"/>
      <c r="NJU80" s="481"/>
      <c r="NJV80" s="481"/>
      <c r="NJW80" s="481"/>
      <c r="NJX80" s="481"/>
      <c r="NJY80" s="481"/>
      <c r="NJZ80" s="481"/>
      <c r="NKA80" s="481"/>
      <c r="NKB80" s="481"/>
      <c r="NKC80" s="481"/>
      <c r="NKD80" s="481"/>
      <c r="NKE80" s="481"/>
      <c r="NKF80" s="481"/>
      <c r="NKG80" s="481"/>
      <c r="NKH80" s="481"/>
      <c r="NKI80" s="481"/>
      <c r="NKJ80" s="481"/>
      <c r="NKK80" s="481"/>
      <c r="NKL80" s="481"/>
      <c r="NKM80" s="481"/>
      <c r="NKN80" s="481"/>
      <c r="NKO80" s="481"/>
      <c r="NKP80" s="481"/>
      <c r="NKQ80" s="481"/>
      <c r="NKR80" s="481"/>
      <c r="NKS80" s="481"/>
      <c r="NKT80" s="481"/>
      <c r="NKU80" s="481"/>
      <c r="NKV80" s="481"/>
      <c r="NKW80" s="481"/>
      <c r="NKX80" s="481"/>
      <c r="NKY80" s="481"/>
      <c r="NKZ80" s="481"/>
      <c r="NLA80" s="481"/>
      <c r="NLB80" s="481"/>
      <c r="NLC80" s="481"/>
      <c r="NLD80" s="481"/>
      <c r="NLE80" s="481"/>
      <c r="NLF80" s="481"/>
      <c r="NLG80" s="481"/>
      <c r="NLH80" s="481"/>
      <c r="NLI80" s="481"/>
      <c r="NLJ80" s="481"/>
      <c r="NLK80" s="481"/>
      <c r="NLL80" s="481"/>
      <c r="NLM80" s="481"/>
      <c r="NLN80" s="481"/>
      <c r="NLO80" s="481"/>
      <c r="NLP80" s="481"/>
      <c r="NLQ80" s="481"/>
      <c r="NLR80" s="481"/>
      <c r="NLS80" s="481"/>
      <c r="NLT80" s="481"/>
      <c r="NLU80" s="481"/>
      <c r="NLV80" s="481"/>
      <c r="NLW80" s="481"/>
      <c r="NLX80" s="481"/>
      <c r="NLY80" s="481"/>
      <c r="NLZ80" s="481"/>
      <c r="NMA80" s="481"/>
      <c r="NMB80" s="481"/>
      <c r="NMC80" s="481"/>
      <c r="NMD80" s="481"/>
      <c r="NME80" s="481"/>
      <c r="NMF80" s="481"/>
      <c r="NMG80" s="481"/>
      <c r="NMH80" s="481"/>
      <c r="NMI80" s="481"/>
      <c r="NMJ80" s="481"/>
      <c r="NMK80" s="481"/>
      <c r="NML80" s="481"/>
      <c r="NMM80" s="481"/>
      <c r="NMN80" s="481"/>
      <c r="NMO80" s="481"/>
      <c r="NMP80" s="481"/>
      <c r="NMQ80" s="481"/>
      <c r="NMR80" s="481"/>
      <c r="NMS80" s="481"/>
      <c r="NMT80" s="481"/>
      <c r="NMU80" s="481"/>
      <c r="NMV80" s="481"/>
      <c r="NMW80" s="481"/>
      <c r="NMX80" s="481"/>
      <c r="NMY80" s="481"/>
      <c r="NMZ80" s="481"/>
      <c r="NNA80" s="481"/>
      <c r="NNB80" s="481"/>
      <c r="NNC80" s="481"/>
      <c r="NND80" s="481"/>
      <c r="NNE80" s="481"/>
      <c r="NNF80" s="481"/>
      <c r="NNG80" s="481"/>
      <c r="NNH80" s="481"/>
      <c r="NNI80" s="481"/>
      <c r="NNJ80" s="481"/>
      <c r="NNK80" s="481"/>
      <c r="NNL80" s="481"/>
      <c r="NNM80" s="481"/>
      <c r="NNN80" s="481"/>
      <c r="NNO80" s="481"/>
      <c r="NNP80" s="481"/>
      <c r="NNQ80" s="481"/>
      <c r="NNR80" s="481"/>
      <c r="NNS80" s="481"/>
      <c r="NNT80" s="481"/>
      <c r="NNU80" s="481"/>
      <c r="NNV80" s="481"/>
      <c r="NNW80" s="481"/>
      <c r="NNX80" s="481"/>
      <c r="NNY80" s="481"/>
      <c r="NNZ80" s="481"/>
      <c r="NOA80" s="481"/>
      <c r="NOB80" s="481"/>
      <c r="NOC80" s="481"/>
      <c r="NOD80" s="481"/>
      <c r="NOE80" s="481"/>
      <c r="NOF80" s="481"/>
      <c r="NOG80" s="481"/>
      <c r="NOH80" s="481"/>
      <c r="NOI80" s="481"/>
      <c r="NOJ80" s="481"/>
      <c r="NOK80" s="481"/>
      <c r="NOL80" s="481"/>
      <c r="NOM80" s="481"/>
      <c r="NON80" s="481"/>
      <c r="NOO80" s="481"/>
      <c r="NOP80" s="481"/>
      <c r="NOQ80" s="481"/>
      <c r="NOR80" s="481"/>
      <c r="NOS80" s="481"/>
      <c r="NOT80" s="481"/>
      <c r="NOU80" s="481"/>
      <c r="NOV80" s="481"/>
      <c r="NOW80" s="481"/>
      <c r="NOX80" s="481"/>
      <c r="NOY80" s="481"/>
      <c r="NOZ80" s="481"/>
      <c r="NPA80" s="481"/>
      <c r="NPB80" s="481"/>
      <c r="NPC80" s="481"/>
      <c r="NPD80" s="481"/>
      <c r="NPE80" s="481"/>
      <c r="NPF80" s="481"/>
      <c r="NPG80" s="481"/>
      <c r="NPH80" s="481"/>
      <c r="NPI80" s="481"/>
      <c r="NPJ80" s="481"/>
      <c r="NPK80" s="481"/>
      <c r="NPL80" s="481"/>
      <c r="NPM80" s="481"/>
      <c r="NPN80" s="481"/>
      <c r="NPO80" s="481"/>
      <c r="NPP80" s="481"/>
      <c r="NPQ80" s="481"/>
      <c r="NPR80" s="481"/>
      <c r="NPS80" s="481"/>
      <c r="NPT80" s="481"/>
      <c r="NPU80" s="481"/>
      <c r="NPV80" s="481"/>
      <c r="NPW80" s="481"/>
      <c r="NPX80" s="481"/>
      <c r="NPY80" s="481"/>
      <c r="NPZ80" s="481"/>
      <c r="NQA80" s="481"/>
      <c r="NQB80" s="481"/>
      <c r="NQC80" s="481"/>
      <c r="NQD80" s="481"/>
      <c r="NQE80" s="481"/>
      <c r="NQF80" s="481"/>
      <c r="NQG80" s="481"/>
      <c r="NQH80" s="481"/>
      <c r="NQI80" s="481"/>
      <c r="NQJ80" s="481"/>
      <c r="NQK80" s="481"/>
      <c r="NQL80" s="481"/>
      <c r="NQM80" s="481"/>
      <c r="NQN80" s="481"/>
      <c r="NQO80" s="481"/>
      <c r="NQP80" s="481"/>
      <c r="NQQ80" s="481"/>
      <c r="NQR80" s="481"/>
      <c r="NQS80" s="481"/>
      <c r="NQT80" s="481"/>
      <c r="NQU80" s="481"/>
      <c r="NQV80" s="481"/>
      <c r="NQW80" s="481"/>
      <c r="NQX80" s="481"/>
      <c r="NQY80" s="481"/>
      <c r="NQZ80" s="481"/>
      <c r="NRA80" s="481"/>
      <c r="NRB80" s="481"/>
      <c r="NRC80" s="481"/>
      <c r="NRD80" s="481"/>
      <c r="NRE80" s="481"/>
      <c r="NRF80" s="481"/>
      <c r="NRG80" s="481"/>
      <c r="NRH80" s="481"/>
      <c r="NRI80" s="481"/>
      <c r="NRJ80" s="481"/>
      <c r="NRK80" s="481"/>
      <c r="NRL80" s="481"/>
      <c r="NRM80" s="481"/>
      <c r="NRN80" s="481"/>
      <c r="NRO80" s="481"/>
      <c r="NRP80" s="481"/>
      <c r="NRQ80" s="481"/>
      <c r="NRR80" s="481"/>
      <c r="NRS80" s="481"/>
      <c r="NRT80" s="481"/>
      <c r="NRU80" s="481"/>
      <c r="NRV80" s="481"/>
      <c r="NRW80" s="481"/>
      <c r="NRX80" s="481"/>
      <c r="NRY80" s="481"/>
      <c r="NRZ80" s="481"/>
      <c r="NSA80" s="481"/>
      <c r="NSB80" s="481"/>
      <c r="NSC80" s="481"/>
      <c r="NSD80" s="481"/>
      <c r="NSE80" s="481"/>
      <c r="NSF80" s="481"/>
      <c r="NSG80" s="481"/>
      <c r="NSH80" s="481"/>
      <c r="NSI80" s="481"/>
      <c r="NSJ80" s="481"/>
      <c r="NSK80" s="481"/>
      <c r="NSL80" s="481"/>
      <c r="NSM80" s="481"/>
      <c r="NSN80" s="481"/>
      <c r="NSO80" s="481"/>
      <c r="NSP80" s="481"/>
      <c r="NSQ80" s="481"/>
      <c r="NSR80" s="481"/>
      <c r="NSS80" s="481"/>
      <c r="NST80" s="481"/>
      <c r="NSU80" s="481"/>
      <c r="NSV80" s="481"/>
      <c r="NSW80" s="481"/>
      <c r="NSX80" s="481"/>
      <c r="NSY80" s="481"/>
      <c r="NSZ80" s="481"/>
      <c r="NTA80" s="481"/>
      <c r="NTB80" s="481"/>
      <c r="NTC80" s="481"/>
      <c r="NTD80" s="481"/>
      <c r="NTE80" s="481"/>
      <c r="NTF80" s="481"/>
      <c r="NTG80" s="481"/>
      <c r="NTH80" s="481"/>
      <c r="NTI80" s="481"/>
      <c r="NTJ80" s="481"/>
      <c r="NTK80" s="481"/>
      <c r="NTL80" s="481"/>
      <c r="NTM80" s="481"/>
      <c r="NTN80" s="481"/>
      <c r="NTO80" s="481"/>
      <c r="NTP80" s="481"/>
      <c r="NTQ80" s="481"/>
      <c r="NTR80" s="481"/>
      <c r="NTS80" s="481"/>
      <c r="NTT80" s="481"/>
      <c r="NTU80" s="481"/>
      <c r="NTV80" s="481"/>
      <c r="NTW80" s="481"/>
      <c r="NTX80" s="481"/>
      <c r="NTY80" s="481"/>
      <c r="NTZ80" s="481"/>
      <c r="NUA80" s="481"/>
      <c r="NUB80" s="481"/>
      <c r="NUC80" s="481"/>
      <c r="NUD80" s="481"/>
      <c r="NUE80" s="481"/>
      <c r="NUF80" s="481"/>
      <c r="NUG80" s="481"/>
      <c r="NUH80" s="481"/>
      <c r="NUI80" s="481"/>
      <c r="NUJ80" s="481"/>
      <c r="NUK80" s="481"/>
      <c r="NUL80" s="481"/>
      <c r="NUM80" s="481"/>
      <c r="NUN80" s="481"/>
      <c r="NUO80" s="481"/>
      <c r="NUP80" s="481"/>
      <c r="NUQ80" s="481"/>
      <c r="NUR80" s="481"/>
      <c r="NUS80" s="481"/>
      <c r="NUT80" s="481"/>
      <c r="NUU80" s="481"/>
      <c r="NUV80" s="481"/>
      <c r="NUW80" s="481"/>
      <c r="NUX80" s="481"/>
      <c r="NUY80" s="481"/>
      <c r="NUZ80" s="481"/>
      <c r="NVA80" s="481"/>
      <c r="NVB80" s="481"/>
      <c r="NVC80" s="481"/>
      <c r="NVD80" s="481"/>
      <c r="NVE80" s="481"/>
      <c r="NVF80" s="481"/>
      <c r="NVG80" s="481"/>
      <c r="NVH80" s="481"/>
      <c r="NVI80" s="481"/>
      <c r="NVJ80" s="481"/>
      <c r="NVK80" s="481"/>
      <c r="NVL80" s="481"/>
      <c r="NVM80" s="481"/>
      <c r="NVN80" s="481"/>
      <c r="NVO80" s="481"/>
      <c r="NVP80" s="481"/>
      <c r="NVQ80" s="481"/>
      <c r="NVR80" s="481"/>
      <c r="NVS80" s="481"/>
      <c r="NVT80" s="481"/>
      <c r="NVU80" s="481"/>
      <c r="NVV80" s="481"/>
      <c r="NVW80" s="481"/>
      <c r="NVX80" s="481"/>
      <c r="NVY80" s="481"/>
      <c r="NVZ80" s="481"/>
      <c r="NWA80" s="481"/>
      <c r="NWB80" s="481"/>
      <c r="NWC80" s="481"/>
      <c r="NWD80" s="481"/>
      <c r="NWE80" s="481"/>
      <c r="NWF80" s="481"/>
      <c r="NWG80" s="481"/>
      <c r="NWH80" s="481"/>
      <c r="NWI80" s="481"/>
      <c r="NWJ80" s="481"/>
      <c r="NWK80" s="481"/>
      <c r="NWL80" s="481"/>
      <c r="NWM80" s="481"/>
      <c r="NWN80" s="481"/>
      <c r="NWO80" s="481"/>
      <c r="NWP80" s="481"/>
      <c r="NWQ80" s="481"/>
      <c r="NWR80" s="481"/>
      <c r="NWS80" s="481"/>
      <c r="NWT80" s="481"/>
      <c r="NWU80" s="481"/>
      <c r="NWV80" s="481"/>
      <c r="NWW80" s="481"/>
      <c r="NWX80" s="481"/>
      <c r="NWY80" s="481"/>
      <c r="NWZ80" s="481"/>
      <c r="NXA80" s="481"/>
      <c r="NXB80" s="481"/>
      <c r="NXC80" s="481"/>
      <c r="NXD80" s="481"/>
      <c r="NXE80" s="481"/>
      <c r="NXF80" s="481"/>
      <c r="NXG80" s="481"/>
      <c r="NXH80" s="481"/>
      <c r="NXI80" s="481"/>
      <c r="NXJ80" s="481"/>
      <c r="NXK80" s="481"/>
      <c r="NXL80" s="481"/>
      <c r="NXM80" s="481"/>
      <c r="NXN80" s="481"/>
      <c r="NXO80" s="481"/>
      <c r="NXP80" s="481"/>
      <c r="NXQ80" s="481"/>
      <c r="NXR80" s="481"/>
      <c r="NXS80" s="481"/>
      <c r="NXT80" s="481"/>
      <c r="NXU80" s="481"/>
      <c r="NXV80" s="481"/>
      <c r="NXW80" s="481"/>
      <c r="NXX80" s="481"/>
      <c r="NXY80" s="481"/>
      <c r="NXZ80" s="481"/>
      <c r="NYA80" s="481"/>
      <c r="NYB80" s="481"/>
      <c r="NYC80" s="481"/>
      <c r="NYD80" s="481"/>
      <c r="NYE80" s="481"/>
      <c r="NYF80" s="481"/>
      <c r="NYG80" s="481"/>
      <c r="NYH80" s="481"/>
      <c r="NYI80" s="481"/>
      <c r="NYJ80" s="481"/>
      <c r="NYK80" s="481"/>
      <c r="NYL80" s="481"/>
      <c r="NYM80" s="481"/>
      <c r="NYN80" s="481"/>
      <c r="NYO80" s="481"/>
      <c r="NYP80" s="481"/>
      <c r="NYQ80" s="481"/>
      <c r="NYR80" s="481"/>
      <c r="NYS80" s="481"/>
      <c r="NYT80" s="481"/>
      <c r="NYU80" s="481"/>
      <c r="NYV80" s="481"/>
      <c r="NYW80" s="481"/>
      <c r="NYX80" s="481"/>
      <c r="NYY80" s="481"/>
      <c r="NYZ80" s="481"/>
      <c r="NZA80" s="481"/>
      <c r="NZB80" s="481"/>
      <c r="NZC80" s="481"/>
      <c r="NZD80" s="481"/>
      <c r="NZE80" s="481"/>
      <c r="NZF80" s="481"/>
      <c r="NZG80" s="481"/>
      <c r="NZH80" s="481"/>
      <c r="NZI80" s="481"/>
      <c r="NZJ80" s="481"/>
      <c r="NZK80" s="481"/>
      <c r="NZL80" s="481"/>
      <c r="NZM80" s="481"/>
      <c r="NZN80" s="481"/>
      <c r="NZO80" s="481"/>
      <c r="NZP80" s="481"/>
      <c r="NZQ80" s="481"/>
      <c r="NZR80" s="481"/>
      <c r="NZS80" s="481"/>
      <c r="NZT80" s="481"/>
      <c r="NZU80" s="481"/>
      <c r="NZV80" s="481"/>
      <c r="NZW80" s="481"/>
      <c r="NZX80" s="481"/>
      <c r="NZY80" s="481"/>
      <c r="NZZ80" s="481"/>
      <c r="OAA80" s="481"/>
      <c r="OAB80" s="481"/>
      <c r="OAC80" s="481"/>
      <c r="OAD80" s="481"/>
      <c r="OAE80" s="481"/>
      <c r="OAF80" s="481"/>
      <c r="OAG80" s="481"/>
      <c r="OAH80" s="481"/>
      <c r="OAI80" s="481"/>
      <c r="OAJ80" s="481"/>
      <c r="OAK80" s="481"/>
      <c r="OAL80" s="481"/>
      <c r="OAM80" s="481"/>
      <c r="OAN80" s="481"/>
      <c r="OAO80" s="481"/>
      <c r="OAP80" s="481"/>
      <c r="OAQ80" s="481"/>
      <c r="OAR80" s="481"/>
      <c r="OAS80" s="481"/>
      <c r="OAT80" s="481"/>
      <c r="OAU80" s="481"/>
      <c r="OAV80" s="481"/>
      <c r="OAW80" s="481"/>
      <c r="OAX80" s="481"/>
      <c r="OAY80" s="481"/>
      <c r="OAZ80" s="481"/>
      <c r="OBA80" s="481"/>
      <c r="OBB80" s="481"/>
      <c r="OBC80" s="481"/>
      <c r="OBD80" s="481"/>
      <c r="OBE80" s="481"/>
      <c r="OBF80" s="481"/>
      <c r="OBG80" s="481"/>
      <c r="OBH80" s="481"/>
      <c r="OBI80" s="481"/>
      <c r="OBJ80" s="481"/>
      <c r="OBK80" s="481"/>
      <c r="OBL80" s="481"/>
      <c r="OBM80" s="481"/>
      <c r="OBN80" s="481"/>
      <c r="OBO80" s="481"/>
      <c r="OBP80" s="481"/>
      <c r="OBQ80" s="481"/>
      <c r="OBR80" s="481"/>
      <c r="OBS80" s="481"/>
      <c r="OBT80" s="481"/>
      <c r="OBU80" s="481"/>
      <c r="OBV80" s="481"/>
      <c r="OBW80" s="481"/>
      <c r="OBX80" s="481"/>
      <c r="OBY80" s="481"/>
      <c r="OBZ80" s="481"/>
      <c r="OCA80" s="481"/>
      <c r="OCB80" s="481"/>
      <c r="OCC80" s="481"/>
      <c r="OCD80" s="481"/>
      <c r="OCE80" s="481"/>
      <c r="OCF80" s="481"/>
      <c r="OCG80" s="481"/>
      <c r="OCH80" s="481"/>
      <c r="OCI80" s="481"/>
      <c r="OCJ80" s="481"/>
      <c r="OCK80" s="481"/>
      <c r="OCL80" s="481"/>
      <c r="OCM80" s="481"/>
      <c r="OCN80" s="481"/>
      <c r="OCO80" s="481"/>
      <c r="OCP80" s="481"/>
      <c r="OCQ80" s="481"/>
      <c r="OCR80" s="481"/>
      <c r="OCS80" s="481"/>
      <c r="OCT80" s="481"/>
      <c r="OCU80" s="481"/>
      <c r="OCV80" s="481"/>
      <c r="OCW80" s="481"/>
      <c r="OCX80" s="481"/>
      <c r="OCY80" s="481"/>
      <c r="OCZ80" s="481"/>
      <c r="ODA80" s="481"/>
      <c r="ODB80" s="481"/>
      <c r="ODC80" s="481"/>
      <c r="ODD80" s="481"/>
      <c r="ODE80" s="481"/>
      <c r="ODF80" s="481"/>
      <c r="ODG80" s="481"/>
      <c r="ODH80" s="481"/>
      <c r="ODI80" s="481"/>
      <c r="ODJ80" s="481"/>
      <c r="ODK80" s="481"/>
      <c r="ODL80" s="481"/>
      <c r="ODM80" s="481"/>
      <c r="ODN80" s="481"/>
      <c r="ODO80" s="481"/>
      <c r="ODP80" s="481"/>
      <c r="ODQ80" s="481"/>
      <c r="ODR80" s="481"/>
      <c r="ODS80" s="481"/>
      <c r="ODT80" s="481"/>
      <c r="ODU80" s="481"/>
      <c r="ODV80" s="481"/>
      <c r="ODW80" s="481"/>
      <c r="ODX80" s="481"/>
      <c r="ODY80" s="481"/>
      <c r="ODZ80" s="481"/>
      <c r="OEA80" s="481"/>
      <c r="OEB80" s="481"/>
      <c r="OEC80" s="481"/>
      <c r="OED80" s="481"/>
      <c r="OEE80" s="481"/>
      <c r="OEF80" s="481"/>
      <c r="OEG80" s="481"/>
      <c r="OEH80" s="481"/>
      <c r="OEI80" s="481"/>
      <c r="OEJ80" s="481"/>
      <c r="OEK80" s="481"/>
      <c r="OEL80" s="481"/>
      <c r="OEM80" s="481"/>
      <c r="OEN80" s="481"/>
      <c r="OEO80" s="481"/>
      <c r="OEP80" s="481"/>
      <c r="OEQ80" s="481"/>
      <c r="OER80" s="481"/>
      <c r="OES80" s="481"/>
      <c r="OET80" s="481"/>
      <c r="OEU80" s="481"/>
      <c r="OEV80" s="481"/>
      <c r="OEW80" s="481"/>
      <c r="OEX80" s="481"/>
      <c r="OEY80" s="481"/>
      <c r="OEZ80" s="481"/>
      <c r="OFA80" s="481"/>
      <c r="OFB80" s="481"/>
      <c r="OFC80" s="481"/>
      <c r="OFD80" s="481"/>
      <c r="OFE80" s="481"/>
      <c r="OFF80" s="481"/>
      <c r="OFG80" s="481"/>
      <c r="OFH80" s="481"/>
      <c r="OFI80" s="481"/>
      <c r="OFJ80" s="481"/>
      <c r="OFK80" s="481"/>
      <c r="OFL80" s="481"/>
      <c r="OFM80" s="481"/>
      <c r="OFN80" s="481"/>
      <c r="OFO80" s="481"/>
      <c r="OFP80" s="481"/>
      <c r="OFQ80" s="481"/>
      <c r="OFR80" s="481"/>
      <c r="OFS80" s="481"/>
      <c r="OFT80" s="481"/>
      <c r="OFU80" s="481"/>
      <c r="OFV80" s="481"/>
      <c r="OFW80" s="481"/>
      <c r="OFX80" s="481"/>
      <c r="OFY80" s="481"/>
      <c r="OFZ80" s="481"/>
      <c r="OGA80" s="481"/>
      <c r="OGB80" s="481"/>
      <c r="OGC80" s="481"/>
      <c r="OGD80" s="481"/>
      <c r="OGE80" s="481"/>
      <c r="OGF80" s="481"/>
      <c r="OGG80" s="481"/>
      <c r="OGH80" s="481"/>
      <c r="OGI80" s="481"/>
      <c r="OGJ80" s="481"/>
      <c r="OGK80" s="481"/>
      <c r="OGL80" s="481"/>
      <c r="OGM80" s="481"/>
      <c r="OGN80" s="481"/>
      <c r="OGO80" s="481"/>
      <c r="OGP80" s="481"/>
      <c r="OGQ80" s="481"/>
      <c r="OGR80" s="481"/>
      <c r="OGS80" s="481"/>
      <c r="OGT80" s="481"/>
      <c r="OGU80" s="481"/>
      <c r="OGV80" s="481"/>
      <c r="OGW80" s="481"/>
      <c r="OGX80" s="481"/>
      <c r="OGY80" s="481"/>
      <c r="OGZ80" s="481"/>
      <c r="OHA80" s="481"/>
      <c r="OHB80" s="481"/>
      <c r="OHC80" s="481"/>
      <c r="OHD80" s="481"/>
      <c r="OHE80" s="481"/>
      <c r="OHF80" s="481"/>
      <c r="OHG80" s="481"/>
      <c r="OHH80" s="481"/>
      <c r="OHI80" s="481"/>
      <c r="OHJ80" s="481"/>
      <c r="OHK80" s="481"/>
      <c r="OHL80" s="481"/>
      <c r="OHM80" s="481"/>
      <c r="OHN80" s="481"/>
      <c r="OHO80" s="481"/>
      <c r="OHP80" s="481"/>
      <c r="OHQ80" s="481"/>
      <c r="OHR80" s="481"/>
      <c r="OHS80" s="481"/>
      <c r="OHT80" s="481"/>
      <c r="OHU80" s="481"/>
      <c r="OHV80" s="481"/>
      <c r="OHW80" s="481"/>
      <c r="OHX80" s="481"/>
      <c r="OHY80" s="481"/>
      <c r="OHZ80" s="481"/>
      <c r="OIA80" s="481"/>
      <c r="OIB80" s="481"/>
      <c r="OIC80" s="481"/>
      <c r="OID80" s="481"/>
      <c r="OIE80" s="481"/>
      <c r="OIF80" s="481"/>
      <c r="OIG80" s="481"/>
      <c r="OIH80" s="481"/>
      <c r="OII80" s="481"/>
      <c r="OIJ80" s="481"/>
      <c r="OIK80" s="481"/>
      <c r="OIL80" s="481"/>
      <c r="OIM80" s="481"/>
      <c r="OIN80" s="481"/>
      <c r="OIO80" s="481"/>
      <c r="OIP80" s="481"/>
      <c r="OIQ80" s="481"/>
      <c r="OIR80" s="481"/>
      <c r="OIS80" s="481"/>
      <c r="OIT80" s="481"/>
      <c r="OIU80" s="481"/>
      <c r="OIV80" s="481"/>
      <c r="OIW80" s="481"/>
      <c r="OIX80" s="481"/>
      <c r="OIY80" s="481"/>
      <c r="OIZ80" s="481"/>
      <c r="OJA80" s="481"/>
      <c r="OJB80" s="481"/>
      <c r="OJC80" s="481"/>
      <c r="OJD80" s="481"/>
      <c r="OJE80" s="481"/>
      <c r="OJF80" s="481"/>
      <c r="OJG80" s="481"/>
      <c r="OJH80" s="481"/>
      <c r="OJI80" s="481"/>
      <c r="OJJ80" s="481"/>
      <c r="OJK80" s="481"/>
      <c r="OJL80" s="481"/>
      <c r="OJM80" s="481"/>
      <c r="OJN80" s="481"/>
      <c r="OJO80" s="481"/>
      <c r="OJP80" s="481"/>
      <c r="OJQ80" s="481"/>
      <c r="OJR80" s="481"/>
      <c r="OJS80" s="481"/>
      <c r="OJT80" s="481"/>
      <c r="OJU80" s="481"/>
      <c r="OJV80" s="481"/>
      <c r="OJW80" s="481"/>
      <c r="OJX80" s="481"/>
      <c r="OJY80" s="481"/>
      <c r="OJZ80" s="481"/>
      <c r="OKA80" s="481"/>
      <c r="OKB80" s="481"/>
      <c r="OKC80" s="481"/>
      <c r="OKD80" s="481"/>
      <c r="OKE80" s="481"/>
      <c r="OKF80" s="481"/>
      <c r="OKG80" s="481"/>
      <c r="OKH80" s="481"/>
      <c r="OKI80" s="481"/>
      <c r="OKJ80" s="481"/>
      <c r="OKK80" s="481"/>
      <c r="OKL80" s="481"/>
      <c r="OKM80" s="481"/>
      <c r="OKN80" s="481"/>
      <c r="OKO80" s="481"/>
      <c r="OKP80" s="481"/>
      <c r="OKQ80" s="481"/>
      <c r="OKR80" s="481"/>
      <c r="OKS80" s="481"/>
      <c r="OKT80" s="481"/>
      <c r="OKU80" s="481"/>
      <c r="OKV80" s="481"/>
      <c r="OKW80" s="481"/>
      <c r="OKX80" s="481"/>
      <c r="OKY80" s="481"/>
      <c r="OKZ80" s="481"/>
      <c r="OLA80" s="481"/>
      <c r="OLB80" s="481"/>
      <c r="OLC80" s="481"/>
      <c r="OLD80" s="481"/>
      <c r="OLE80" s="481"/>
      <c r="OLF80" s="481"/>
      <c r="OLG80" s="481"/>
      <c r="OLH80" s="481"/>
      <c r="OLI80" s="481"/>
      <c r="OLJ80" s="481"/>
      <c r="OLK80" s="481"/>
      <c r="OLL80" s="481"/>
      <c r="OLM80" s="481"/>
      <c r="OLN80" s="481"/>
      <c r="OLO80" s="481"/>
      <c r="OLP80" s="481"/>
      <c r="OLQ80" s="481"/>
      <c r="OLR80" s="481"/>
      <c r="OLS80" s="481"/>
      <c r="OLT80" s="481"/>
      <c r="OLU80" s="481"/>
      <c r="OLV80" s="481"/>
      <c r="OLW80" s="481"/>
      <c r="OLX80" s="481"/>
      <c r="OLY80" s="481"/>
      <c r="OLZ80" s="481"/>
      <c r="OMA80" s="481"/>
      <c r="OMB80" s="481"/>
      <c r="OMC80" s="481"/>
      <c r="OMD80" s="481"/>
      <c r="OME80" s="481"/>
      <c r="OMF80" s="481"/>
      <c r="OMG80" s="481"/>
      <c r="OMH80" s="481"/>
      <c r="OMI80" s="481"/>
      <c r="OMJ80" s="481"/>
      <c r="OMK80" s="481"/>
      <c r="OML80" s="481"/>
      <c r="OMM80" s="481"/>
      <c r="OMN80" s="481"/>
      <c r="OMO80" s="481"/>
      <c r="OMP80" s="481"/>
      <c r="OMQ80" s="481"/>
      <c r="OMR80" s="481"/>
      <c r="OMS80" s="481"/>
      <c r="OMT80" s="481"/>
      <c r="OMU80" s="481"/>
      <c r="OMV80" s="481"/>
      <c r="OMW80" s="481"/>
      <c r="OMX80" s="481"/>
      <c r="OMY80" s="481"/>
      <c r="OMZ80" s="481"/>
      <c r="ONA80" s="481"/>
      <c r="ONB80" s="481"/>
      <c r="ONC80" s="481"/>
      <c r="OND80" s="481"/>
      <c r="ONE80" s="481"/>
      <c r="ONF80" s="481"/>
      <c r="ONG80" s="481"/>
      <c r="ONH80" s="481"/>
      <c r="ONI80" s="481"/>
      <c r="ONJ80" s="481"/>
      <c r="ONK80" s="481"/>
      <c r="ONL80" s="481"/>
      <c r="ONM80" s="481"/>
      <c r="ONN80" s="481"/>
      <c r="ONO80" s="481"/>
      <c r="ONP80" s="481"/>
      <c r="ONQ80" s="481"/>
      <c r="ONR80" s="481"/>
      <c r="ONS80" s="481"/>
      <c r="ONT80" s="481"/>
      <c r="ONU80" s="481"/>
      <c r="ONV80" s="481"/>
      <c r="ONW80" s="481"/>
      <c r="ONX80" s="481"/>
      <c r="ONY80" s="481"/>
      <c r="ONZ80" s="481"/>
      <c r="OOA80" s="481"/>
      <c r="OOB80" s="481"/>
      <c r="OOC80" s="481"/>
      <c r="OOD80" s="481"/>
      <c r="OOE80" s="481"/>
      <c r="OOF80" s="481"/>
      <c r="OOG80" s="481"/>
      <c r="OOH80" s="481"/>
      <c r="OOI80" s="481"/>
      <c r="OOJ80" s="481"/>
      <c r="OOK80" s="481"/>
      <c r="OOL80" s="481"/>
      <c r="OOM80" s="481"/>
      <c r="OON80" s="481"/>
      <c r="OOO80" s="481"/>
      <c r="OOP80" s="481"/>
      <c r="OOQ80" s="481"/>
      <c r="OOR80" s="481"/>
      <c r="OOS80" s="481"/>
      <c r="OOT80" s="481"/>
      <c r="OOU80" s="481"/>
      <c r="OOV80" s="481"/>
      <c r="OOW80" s="481"/>
      <c r="OOX80" s="481"/>
      <c r="OOY80" s="481"/>
      <c r="OOZ80" s="481"/>
      <c r="OPA80" s="481"/>
      <c r="OPB80" s="481"/>
      <c r="OPC80" s="481"/>
      <c r="OPD80" s="481"/>
      <c r="OPE80" s="481"/>
      <c r="OPF80" s="481"/>
      <c r="OPG80" s="481"/>
      <c r="OPH80" s="481"/>
      <c r="OPI80" s="481"/>
      <c r="OPJ80" s="481"/>
      <c r="OPK80" s="481"/>
      <c r="OPL80" s="481"/>
      <c r="OPM80" s="481"/>
      <c r="OPN80" s="481"/>
      <c r="OPO80" s="481"/>
      <c r="OPP80" s="481"/>
      <c r="OPQ80" s="481"/>
      <c r="OPR80" s="481"/>
      <c r="OPS80" s="481"/>
      <c r="OPT80" s="481"/>
      <c r="OPU80" s="481"/>
      <c r="OPV80" s="481"/>
      <c r="OPW80" s="481"/>
      <c r="OPX80" s="481"/>
      <c r="OPY80" s="481"/>
      <c r="OPZ80" s="481"/>
      <c r="OQA80" s="481"/>
      <c r="OQB80" s="481"/>
      <c r="OQC80" s="481"/>
      <c r="OQD80" s="481"/>
      <c r="OQE80" s="481"/>
      <c r="OQF80" s="481"/>
      <c r="OQG80" s="481"/>
      <c r="OQH80" s="481"/>
      <c r="OQI80" s="481"/>
      <c r="OQJ80" s="481"/>
      <c r="OQK80" s="481"/>
      <c r="OQL80" s="481"/>
      <c r="OQM80" s="481"/>
      <c r="OQN80" s="481"/>
      <c r="OQO80" s="481"/>
      <c r="OQP80" s="481"/>
      <c r="OQQ80" s="481"/>
      <c r="OQR80" s="481"/>
      <c r="OQS80" s="481"/>
      <c r="OQT80" s="481"/>
      <c r="OQU80" s="481"/>
      <c r="OQV80" s="481"/>
      <c r="OQW80" s="481"/>
      <c r="OQX80" s="481"/>
      <c r="OQY80" s="481"/>
      <c r="OQZ80" s="481"/>
      <c r="ORA80" s="481"/>
      <c r="ORB80" s="481"/>
      <c r="ORC80" s="481"/>
      <c r="ORD80" s="481"/>
      <c r="ORE80" s="481"/>
      <c r="ORF80" s="481"/>
      <c r="ORG80" s="481"/>
      <c r="ORH80" s="481"/>
      <c r="ORI80" s="481"/>
      <c r="ORJ80" s="481"/>
      <c r="ORK80" s="481"/>
      <c r="ORL80" s="481"/>
      <c r="ORM80" s="481"/>
      <c r="ORN80" s="481"/>
      <c r="ORO80" s="481"/>
      <c r="ORP80" s="481"/>
      <c r="ORQ80" s="481"/>
      <c r="ORR80" s="481"/>
      <c r="ORS80" s="481"/>
      <c r="ORT80" s="481"/>
      <c r="ORU80" s="481"/>
      <c r="ORV80" s="481"/>
      <c r="ORW80" s="481"/>
      <c r="ORX80" s="481"/>
      <c r="ORY80" s="481"/>
      <c r="ORZ80" s="481"/>
      <c r="OSA80" s="481"/>
      <c r="OSB80" s="481"/>
      <c r="OSC80" s="481"/>
      <c r="OSD80" s="481"/>
      <c r="OSE80" s="481"/>
      <c r="OSF80" s="481"/>
      <c r="OSG80" s="481"/>
      <c r="OSH80" s="481"/>
      <c r="OSI80" s="481"/>
      <c r="OSJ80" s="481"/>
      <c r="OSK80" s="481"/>
      <c r="OSL80" s="481"/>
      <c r="OSM80" s="481"/>
      <c r="OSN80" s="481"/>
      <c r="OSO80" s="481"/>
      <c r="OSP80" s="481"/>
      <c r="OSQ80" s="481"/>
      <c r="OSR80" s="481"/>
      <c r="OSS80" s="481"/>
      <c r="OST80" s="481"/>
      <c r="OSU80" s="481"/>
      <c r="OSV80" s="481"/>
      <c r="OSW80" s="481"/>
      <c r="OSX80" s="481"/>
      <c r="OSY80" s="481"/>
      <c r="OSZ80" s="481"/>
      <c r="OTA80" s="481"/>
      <c r="OTB80" s="481"/>
      <c r="OTC80" s="481"/>
      <c r="OTD80" s="481"/>
      <c r="OTE80" s="481"/>
      <c r="OTF80" s="481"/>
      <c r="OTG80" s="481"/>
      <c r="OTH80" s="481"/>
      <c r="OTI80" s="481"/>
      <c r="OTJ80" s="481"/>
      <c r="OTK80" s="481"/>
      <c r="OTL80" s="481"/>
      <c r="OTM80" s="481"/>
      <c r="OTN80" s="481"/>
      <c r="OTO80" s="481"/>
      <c r="OTP80" s="481"/>
      <c r="OTQ80" s="481"/>
      <c r="OTR80" s="481"/>
      <c r="OTS80" s="481"/>
      <c r="OTT80" s="481"/>
      <c r="OTU80" s="481"/>
      <c r="OTV80" s="481"/>
      <c r="OTW80" s="481"/>
      <c r="OTX80" s="481"/>
      <c r="OTY80" s="481"/>
      <c r="OTZ80" s="481"/>
      <c r="OUA80" s="481"/>
      <c r="OUB80" s="481"/>
      <c r="OUC80" s="481"/>
      <c r="OUD80" s="481"/>
      <c r="OUE80" s="481"/>
      <c r="OUF80" s="481"/>
      <c r="OUG80" s="481"/>
      <c r="OUH80" s="481"/>
      <c r="OUI80" s="481"/>
      <c r="OUJ80" s="481"/>
      <c r="OUK80" s="481"/>
      <c r="OUL80" s="481"/>
      <c r="OUM80" s="481"/>
      <c r="OUN80" s="481"/>
      <c r="OUO80" s="481"/>
      <c r="OUP80" s="481"/>
      <c r="OUQ80" s="481"/>
      <c r="OUR80" s="481"/>
      <c r="OUS80" s="481"/>
      <c r="OUT80" s="481"/>
      <c r="OUU80" s="481"/>
      <c r="OUV80" s="481"/>
      <c r="OUW80" s="481"/>
      <c r="OUX80" s="481"/>
      <c r="OUY80" s="481"/>
      <c r="OUZ80" s="481"/>
      <c r="OVA80" s="481"/>
      <c r="OVB80" s="481"/>
      <c r="OVC80" s="481"/>
      <c r="OVD80" s="481"/>
      <c r="OVE80" s="481"/>
      <c r="OVF80" s="481"/>
      <c r="OVG80" s="481"/>
      <c r="OVH80" s="481"/>
      <c r="OVI80" s="481"/>
      <c r="OVJ80" s="481"/>
      <c r="OVK80" s="481"/>
      <c r="OVL80" s="481"/>
      <c r="OVM80" s="481"/>
      <c r="OVN80" s="481"/>
      <c r="OVO80" s="481"/>
      <c r="OVP80" s="481"/>
      <c r="OVQ80" s="481"/>
      <c r="OVR80" s="481"/>
      <c r="OVS80" s="481"/>
      <c r="OVT80" s="481"/>
      <c r="OVU80" s="481"/>
      <c r="OVV80" s="481"/>
      <c r="OVW80" s="481"/>
      <c r="OVX80" s="481"/>
      <c r="OVY80" s="481"/>
      <c r="OVZ80" s="481"/>
      <c r="OWA80" s="481"/>
      <c r="OWB80" s="481"/>
      <c r="OWC80" s="481"/>
      <c r="OWD80" s="481"/>
      <c r="OWE80" s="481"/>
      <c r="OWF80" s="481"/>
      <c r="OWG80" s="481"/>
      <c r="OWH80" s="481"/>
      <c r="OWI80" s="481"/>
      <c r="OWJ80" s="481"/>
      <c r="OWK80" s="481"/>
      <c r="OWL80" s="481"/>
      <c r="OWM80" s="481"/>
      <c r="OWN80" s="481"/>
      <c r="OWO80" s="481"/>
      <c r="OWP80" s="481"/>
      <c r="OWQ80" s="481"/>
      <c r="OWR80" s="481"/>
      <c r="OWS80" s="481"/>
      <c r="OWT80" s="481"/>
      <c r="OWU80" s="481"/>
      <c r="OWV80" s="481"/>
      <c r="OWW80" s="481"/>
      <c r="OWX80" s="481"/>
      <c r="OWY80" s="481"/>
      <c r="OWZ80" s="481"/>
      <c r="OXA80" s="481"/>
      <c r="OXB80" s="481"/>
      <c r="OXC80" s="481"/>
      <c r="OXD80" s="481"/>
      <c r="OXE80" s="481"/>
      <c r="OXF80" s="481"/>
      <c r="OXG80" s="481"/>
      <c r="OXH80" s="481"/>
      <c r="OXI80" s="481"/>
      <c r="OXJ80" s="481"/>
      <c r="OXK80" s="481"/>
      <c r="OXL80" s="481"/>
      <c r="OXM80" s="481"/>
      <c r="OXN80" s="481"/>
      <c r="OXO80" s="481"/>
      <c r="OXP80" s="481"/>
      <c r="OXQ80" s="481"/>
      <c r="OXR80" s="481"/>
      <c r="OXS80" s="481"/>
      <c r="OXT80" s="481"/>
      <c r="OXU80" s="481"/>
      <c r="OXV80" s="481"/>
      <c r="OXW80" s="481"/>
      <c r="OXX80" s="481"/>
      <c r="OXY80" s="481"/>
      <c r="OXZ80" s="481"/>
      <c r="OYA80" s="481"/>
      <c r="OYB80" s="481"/>
      <c r="OYC80" s="481"/>
      <c r="OYD80" s="481"/>
      <c r="OYE80" s="481"/>
      <c r="OYF80" s="481"/>
      <c r="OYG80" s="481"/>
      <c r="OYH80" s="481"/>
      <c r="OYI80" s="481"/>
      <c r="OYJ80" s="481"/>
      <c r="OYK80" s="481"/>
      <c r="OYL80" s="481"/>
      <c r="OYM80" s="481"/>
      <c r="OYN80" s="481"/>
      <c r="OYO80" s="481"/>
      <c r="OYP80" s="481"/>
      <c r="OYQ80" s="481"/>
      <c r="OYR80" s="481"/>
      <c r="OYS80" s="481"/>
      <c r="OYT80" s="481"/>
      <c r="OYU80" s="481"/>
      <c r="OYV80" s="481"/>
      <c r="OYW80" s="481"/>
      <c r="OYX80" s="481"/>
      <c r="OYY80" s="481"/>
      <c r="OYZ80" s="481"/>
      <c r="OZA80" s="481"/>
      <c r="OZB80" s="481"/>
      <c r="OZC80" s="481"/>
      <c r="OZD80" s="481"/>
      <c r="OZE80" s="481"/>
      <c r="OZF80" s="481"/>
      <c r="OZG80" s="481"/>
      <c r="OZH80" s="481"/>
      <c r="OZI80" s="481"/>
      <c r="OZJ80" s="481"/>
      <c r="OZK80" s="481"/>
      <c r="OZL80" s="481"/>
      <c r="OZM80" s="481"/>
      <c r="OZN80" s="481"/>
      <c r="OZO80" s="481"/>
      <c r="OZP80" s="481"/>
      <c r="OZQ80" s="481"/>
      <c r="OZR80" s="481"/>
      <c r="OZS80" s="481"/>
      <c r="OZT80" s="481"/>
      <c r="OZU80" s="481"/>
      <c r="OZV80" s="481"/>
      <c r="OZW80" s="481"/>
      <c r="OZX80" s="481"/>
      <c r="OZY80" s="481"/>
      <c r="OZZ80" s="481"/>
      <c r="PAA80" s="481"/>
      <c r="PAB80" s="481"/>
      <c r="PAC80" s="481"/>
      <c r="PAD80" s="481"/>
      <c r="PAE80" s="481"/>
      <c r="PAF80" s="481"/>
      <c r="PAG80" s="481"/>
      <c r="PAH80" s="481"/>
      <c r="PAI80" s="481"/>
      <c r="PAJ80" s="481"/>
      <c r="PAK80" s="481"/>
      <c r="PAL80" s="481"/>
      <c r="PAM80" s="481"/>
      <c r="PAN80" s="481"/>
      <c r="PAO80" s="481"/>
      <c r="PAP80" s="481"/>
      <c r="PAQ80" s="481"/>
      <c r="PAR80" s="481"/>
      <c r="PAS80" s="481"/>
      <c r="PAT80" s="481"/>
      <c r="PAU80" s="481"/>
      <c r="PAV80" s="481"/>
      <c r="PAW80" s="481"/>
      <c r="PAX80" s="481"/>
      <c r="PAY80" s="481"/>
      <c r="PAZ80" s="481"/>
      <c r="PBA80" s="481"/>
      <c r="PBB80" s="481"/>
      <c r="PBC80" s="481"/>
      <c r="PBD80" s="481"/>
      <c r="PBE80" s="481"/>
      <c r="PBF80" s="481"/>
      <c r="PBG80" s="481"/>
      <c r="PBH80" s="481"/>
      <c r="PBI80" s="481"/>
      <c r="PBJ80" s="481"/>
      <c r="PBK80" s="481"/>
      <c r="PBL80" s="481"/>
      <c r="PBM80" s="481"/>
      <c r="PBN80" s="481"/>
      <c r="PBO80" s="481"/>
      <c r="PBP80" s="481"/>
      <c r="PBQ80" s="481"/>
      <c r="PBR80" s="481"/>
      <c r="PBS80" s="481"/>
      <c r="PBT80" s="481"/>
      <c r="PBU80" s="481"/>
      <c r="PBV80" s="481"/>
      <c r="PBW80" s="481"/>
      <c r="PBX80" s="481"/>
      <c r="PBY80" s="481"/>
      <c r="PBZ80" s="481"/>
      <c r="PCA80" s="481"/>
      <c r="PCB80" s="481"/>
      <c r="PCC80" s="481"/>
      <c r="PCD80" s="481"/>
      <c r="PCE80" s="481"/>
      <c r="PCF80" s="481"/>
      <c r="PCG80" s="481"/>
      <c r="PCH80" s="481"/>
      <c r="PCI80" s="481"/>
      <c r="PCJ80" s="481"/>
      <c r="PCK80" s="481"/>
      <c r="PCL80" s="481"/>
      <c r="PCM80" s="481"/>
      <c r="PCN80" s="481"/>
      <c r="PCO80" s="481"/>
      <c r="PCP80" s="481"/>
      <c r="PCQ80" s="481"/>
      <c r="PCR80" s="481"/>
      <c r="PCS80" s="481"/>
      <c r="PCT80" s="481"/>
      <c r="PCU80" s="481"/>
      <c r="PCV80" s="481"/>
      <c r="PCW80" s="481"/>
      <c r="PCX80" s="481"/>
      <c r="PCY80" s="481"/>
      <c r="PCZ80" s="481"/>
      <c r="PDA80" s="481"/>
      <c r="PDB80" s="481"/>
      <c r="PDC80" s="481"/>
      <c r="PDD80" s="481"/>
      <c r="PDE80" s="481"/>
      <c r="PDF80" s="481"/>
      <c r="PDG80" s="481"/>
      <c r="PDH80" s="481"/>
      <c r="PDI80" s="481"/>
      <c r="PDJ80" s="481"/>
      <c r="PDK80" s="481"/>
      <c r="PDL80" s="481"/>
      <c r="PDM80" s="481"/>
      <c r="PDN80" s="481"/>
      <c r="PDO80" s="481"/>
      <c r="PDP80" s="481"/>
      <c r="PDQ80" s="481"/>
      <c r="PDR80" s="481"/>
      <c r="PDS80" s="481"/>
      <c r="PDT80" s="481"/>
      <c r="PDU80" s="481"/>
      <c r="PDV80" s="481"/>
      <c r="PDW80" s="481"/>
      <c r="PDX80" s="481"/>
      <c r="PDY80" s="481"/>
      <c r="PDZ80" s="481"/>
      <c r="PEA80" s="481"/>
      <c r="PEB80" s="481"/>
      <c r="PEC80" s="481"/>
      <c r="PED80" s="481"/>
      <c r="PEE80" s="481"/>
      <c r="PEF80" s="481"/>
      <c r="PEG80" s="481"/>
      <c r="PEH80" s="481"/>
      <c r="PEI80" s="481"/>
      <c r="PEJ80" s="481"/>
      <c r="PEK80" s="481"/>
      <c r="PEL80" s="481"/>
      <c r="PEM80" s="481"/>
      <c r="PEN80" s="481"/>
      <c r="PEO80" s="481"/>
      <c r="PEP80" s="481"/>
      <c r="PEQ80" s="481"/>
      <c r="PER80" s="481"/>
      <c r="PES80" s="481"/>
      <c r="PET80" s="481"/>
      <c r="PEU80" s="481"/>
      <c r="PEV80" s="481"/>
      <c r="PEW80" s="481"/>
      <c r="PEX80" s="481"/>
      <c r="PEY80" s="481"/>
      <c r="PEZ80" s="481"/>
      <c r="PFA80" s="481"/>
      <c r="PFB80" s="481"/>
      <c r="PFC80" s="481"/>
      <c r="PFD80" s="481"/>
      <c r="PFE80" s="481"/>
      <c r="PFF80" s="481"/>
      <c r="PFG80" s="481"/>
      <c r="PFH80" s="481"/>
      <c r="PFI80" s="481"/>
      <c r="PFJ80" s="481"/>
      <c r="PFK80" s="481"/>
      <c r="PFL80" s="481"/>
      <c r="PFM80" s="481"/>
      <c r="PFN80" s="481"/>
      <c r="PFO80" s="481"/>
      <c r="PFP80" s="481"/>
      <c r="PFQ80" s="481"/>
      <c r="PFR80" s="481"/>
      <c r="PFS80" s="481"/>
      <c r="PFT80" s="481"/>
      <c r="PFU80" s="481"/>
      <c r="PFV80" s="481"/>
      <c r="PFW80" s="481"/>
      <c r="PFX80" s="481"/>
      <c r="PFY80" s="481"/>
      <c r="PFZ80" s="481"/>
      <c r="PGA80" s="481"/>
      <c r="PGB80" s="481"/>
      <c r="PGC80" s="481"/>
      <c r="PGD80" s="481"/>
      <c r="PGE80" s="481"/>
      <c r="PGF80" s="481"/>
      <c r="PGG80" s="481"/>
      <c r="PGH80" s="481"/>
      <c r="PGI80" s="481"/>
      <c r="PGJ80" s="481"/>
      <c r="PGK80" s="481"/>
      <c r="PGL80" s="481"/>
      <c r="PGM80" s="481"/>
      <c r="PGN80" s="481"/>
      <c r="PGO80" s="481"/>
      <c r="PGP80" s="481"/>
      <c r="PGQ80" s="481"/>
      <c r="PGR80" s="481"/>
      <c r="PGS80" s="481"/>
      <c r="PGT80" s="481"/>
      <c r="PGU80" s="481"/>
      <c r="PGV80" s="481"/>
      <c r="PGW80" s="481"/>
      <c r="PGX80" s="481"/>
      <c r="PGY80" s="481"/>
      <c r="PGZ80" s="481"/>
      <c r="PHA80" s="481"/>
      <c r="PHB80" s="481"/>
      <c r="PHC80" s="481"/>
      <c r="PHD80" s="481"/>
      <c r="PHE80" s="481"/>
      <c r="PHF80" s="481"/>
      <c r="PHG80" s="481"/>
      <c r="PHH80" s="481"/>
      <c r="PHI80" s="481"/>
      <c r="PHJ80" s="481"/>
      <c r="PHK80" s="481"/>
      <c r="PHL80" s="481"/>
      <c r="PHM80" s="481"/>
      <c r="PHN80" s="481"/>
      <c r="PHO80" s="481"/>
      <c r="PHP80" s="481"/>
      <c r="PHQ80" s="481"/>
      <c r="PHR80" s="481"/>
      <c r="PHS80" s="481"/>
      <c r="PHT80" s="481"/>
      <c r="PHU80" s="481"/>
      <c r="PHV80" s="481"/>
      <c r="PHW80" s="481"/>
      <c r="PHX80" s="481"/>
      <c r="PHY80" s="481"/>
      <c r="PHZ80" s="481"/>
      <c r="PIA80" s="481"/>
      <c r="PIB80" s="481"/>
      <c r="PIC80" s="481"/>
      <c r="PID80" s="481"/>
      <c r="PIE80" s="481"/>
      <c r="PIF80" s="481"/>
      <c r="PIG80" s="481"/>
      <c r="PIH80" s="481"/>
      <c r="PII80" s="481"/>
      <c r="PIJ80" s="481"/>
      <c r="PIK80" s="481"/>
      <c r="PIL80" s="481"/>
      <c r="PIM80" s="481"/>
      <c r="PIN80" s="481"/>
      <c r="PIO80" s="481"/>
      <c r="PIP80" s="481"/>
      <c r="PIQ80" s="481"/>
      <c r="PIR80" s="481"/>
      <c r="PIS80" s="481"/>
      <c r="PIT80" s="481"/>
      <c r="PIU80" s="481"/>
      <c r="PIV80" s="481"/>
      <c r="PIW80" s="481"/>
      <c r="PIX80" s="481"/>
      <c r="PIY80" s="481"/>
      <c r="PIZ80" s="481"/>
      <c r="PJA80" s="481"/>
      <c r="PJB80" s="481"/>
      <c r="PJC80" s="481"/>
      <c r="PJD80" s="481"/>
      <c r="PJE80" s="481"/>
      <c r="PJF80" s="481"/>
      <c r="PJG80" s="481"/>
      <c r="PJH80" s="481"/>
      <c r="PJI80" s="481"/>
      <c r="PJJ80" s="481"/>
      <c r="PJK80" s="481"/>
      <c r="PJL80" s="481"/>
      <c r="PJM80" s="481"/>
      <c r="PJN80" s="481"/>
      <c r="PJO80" s="481"/>
      <c r="PJP80" s="481"/>
      <c r="PJQ80" s="481"/>
      <c r="PJR80" s="481"/>
      <c r="PJS80" s="481"/>
      <c r="PJT80" s="481"/>
      <c r="PJU80" s="481"/>
      <c r="PJV80" s="481"/>
      <c r="PJW80" s="481"/>
      <c r="PJX80" s="481"/>
      <c r="PJY80" s="481"/>
      <c r="PJZ80" s="481"/>
      <c r="PKA80" s="481"/>
      <c r="PKB80" s="481"/>
      <c r="PKC80" s="481"/>
      <c r="PKD80" s="481"/>
      <c r="PKE80" s="481"/>
      <c r="PKF80" s="481"/>
      <c r="PKG80" s="481"/>
      <c r="PKH80" s="481"/>
      <c r="PKI80" s="481"/>
      <c r="PKJ80" s="481"/>
      <c r="PKK80" s="481"/>
      <c r="PKL80" s="481"/>
      <c r="PKM80" s="481"/>
      <c r="PKN80" s="481"/>
      <c r="PKO80" s="481"/>
      <c r="PKP80" s="481"/>
      <c r="PKQ80" s="481"/>
      <c r="PKR80" s="481"/>
      <c r="PKS80" s="481"/>
      <c r="PKT80" s="481"/>
      <c r="PKU80" s="481"/>
      <c r="PKV80" s="481"/>
      <c r="PKW80" s="481"/>
      <c r="PKX80" s="481"/>
      <c r="PKY80" s="481"/>
      <c r="PKZ80" s="481"/>
      <c r="PLA80" s="481"/>
      <c r="PLB80" s="481"/>
      <c r="PLC80" s="481"/>
      <c r="PLD80" s="481"/>
      <c r="PLE80" s="481"/>
      <c r="PLF80" s="481"/>
      <c r="PLG80" s="481"/>
      <c r="PLH80" s="481"/>
      <c r="PLI80" s="481"/>
      <c r="PLJ80" s="481"/>
      <c r="PLK80" s="481"/>
      <c r="PLL80" s="481"/>
      <c r="PLM80" s="481"/>
      <c r="PLN80" s="481"/>
      <c r="PLO80" s="481"/>
      <c r="PLP80" s="481"/>
      <c r="PLQ80" s="481"/>
      <c r="PLR80" s="481"/>
      <c r="PLS80" s="481"/>
      <c r="PLT80" s="481"/>
      <c r="PLU80" s="481"/>
      <c r="PLV80" s="481"/>
      <c r="PLW80" s="481"/>
      <c r="PLX80" s="481"/>
      <c r="PLY80" s="481"/>
      <c r="PLZ80" s="481"/>
      <c r="PMA80" s="481"/>
      <c r="PMB80" s="481"/>
      <c r="PMC80" s="481"/>
      <c r="PMD80" s="481"/>
      <c r="PME80" s="481"/>
      <c r="PMF80" s="481"/>
      <c r="PMG80" s="481"/>
      <c r="PMH80" s="481"/>
      <c r="PMI80" s="481"/>
      <c r="PMJ80" s="481"/>
      <c r="PMK80" s="481"/>
      <c r="PML80" s="481"/>
      <c r="PMM80" s="481"/>
      <c r="PMN80" s="481"/>
      <c r="PMO80" s="481"/>
      <c r="PMP80" s="481"/>
      <c r="PMQ80" s="481"/>
      <c r="PMR80" s="481"/>
      <c r="PMS80" s="481"/>
      <c r="PMT80" s="481"/>
      <c r="PMU80" s="481"/>
      <c r="PMV80" s="481"/>
      <c r="PMW80" s="481"/>
      <c r="PMX80" s="481"/>
      <c r="PMY80" s="481"/>
      <c r="PMZ80" s="481"/>
      <c r="PNA80" s="481"/>
      <c r="PNB80" s="481"/>
      <c r="PNC80" s="481"/>
      <c r="PND80" s="481"/>
      <c r="PNE80" s="481"/>
      <c r="PNF80" s="481"/>
      <c r="PNG80" s="481"/>
      <c r="PNH80" s="481"/>
      <c r="PNI80" s="481"/>
      <c r="PNJ80" s="481"/>
      <c r="PNK80" s="481"/>
      <c r="PNL80" s="481"/>
      <c r="PNM80" s="481"/>
      <c r="PNN80" s="481"/>
      <c r="PNO80" s="481"/>
      <c r="PNP80" s="481"/>
      <c r="PNQ80" s="481"/>
      <c r="PNR80" s="481"/>
      <c r="PNS80" s="481"/>
      <c r="PNT80" s="481"/>
      <c r="PNU80" s="481"/>
      <c r="PNV80" s="481"/>
      <c r="PNW80" s="481"/>
      <c r="PNX80" s="481"/>
      <c r="PNY80" s="481"/>
      <c r="PNZ80" s="481"/>
      <c r="POA80" s="481"/>
      <c r="POB80" s="481"/>
      <c r="POC80" s="481"/>
      <c r="POD80" s="481"/>
      <c r="POE80" s="481"/>
      <c r="POF80" s="481"/>
      <c r="POG80" s="481"/>
      <c r="POH80" s="481"/>
      <c r="POI80" s="481"/>
      <c r="POJ80" s="481"/>
      <c r="POK80" s="481"/>
      <c r="POL80" s="481"/>
      <c r="POM80" s="481"/>
      <c r="PON80" s="481"/>
      <c r="POO80" s="481"/>
      <c r="POP80" s="481"/>
      <c r="POQ80" s="481"/>
      <c r="POR80" s="481"/>
      <c r="POS80" s="481"/>
      <c r="POT80" s="481"/>
      <c r="POU80" s="481"/>
      <c r="POV80" s="481"/>
      <c r="POW80" s="481"/>
      <c r="POX80" s="481"/>
      <c r="POY80" s="481"/>
      <c r="POZ80" s="481"/>
      <c r="PPA80" s="481"/>
      <c r="PPB80" s="481"/>
      <c r="PPC80" s="481"/>
      <c r="PPD80" s="481"/>
      <c r="PPE80" s="481"/>
      <c r="PPF80" s="481"/>
      <c r="PPG80" s="481"/>
      <c r="PPH80" s="481"/>
      <c r="PPI80" s="481"/>
      <c r="PPJ80" s="481"/>
      <c r="PPK80" s="481"/>
      <c r="PPL80" s="481"/>
      <c r="PPM80" s="481"/>
      <c r="PPN80" s="481"/>
      <c r="PPO80" s="481"/>
      <c r="PPP80" s="481"/>
      <c r="PPQ80" s="481"/>
      <c r="PPR80" s="481"/>
      <c r="PPS80" s="481"/>
      <c r="PPT80" s="481"/>
      <c r="PPU80" s="481"/>
      <c r="PPV80" s="481"/>
      <c r="PPW80" s="481"/>
      <c r="PPX80" s="481"/>
      <c r="PPY80" s="481"/>
      <c r="PPZ80" s="481"/>
      <c r="PQA80" s="481"/>
      <c r="PQB80" s="481"/>
      <c r="PQC80" s="481"/>
      <c r="PQD80" s="481"/>
      <c r="PQE80" s="481"/>
      <c r="PQF80" s="481"/>
      <c r="PQG80" s="481"/>
      <c r="PQH80" s="481"/>
      <c r="PQI80" s="481"/>
      <c r="PQJ80" s="481"/>
      <c r="PQK80" s="481"/>
      <c r="PQL80" s="481"/>
      <c r="PQM80" s="481"/>
      <c r="PQN80" s="481"/>
      <c r="PQO80" s="481"/>
      <c r="PQP80" s="481"/>
      <c r="PQQ80" s="481"/>
      <c r="PQR80" s="481"/>
      <c r="PQS80" s="481"/>
      <c r="PQT80" s="481"/>
      <c r="PQU80" s="481"/>
      <c r="PQV80" s="481"/>
      <c r="PQW80" s="481"/>
      <c r="PQX80" s="481"/>
      <c r="PQY80" s="481"/>
      <c r="PQZ80" s="481"/>
      <c r="PRA80" s="481"/>
      <c r="PRB80" s="481"/>
      <c r="PRC80" s="481"/>
      <c r="PRD80" s="481"/>
      <c r="PRE80" s="481"/>
      <c r="PRF80" s="481"/>
      <c r="PRG80" s="481"/>
      <c r="PRH80" s="481"/>
      <c r="PRI80" s="481"/>
      <c r="PRJ80" s="481"/>
      <c r="PRK80" s="481"/>
      <c r="PRL80" s="481"/>
      <c r="PRM80" s="481"/>
      <c r="PRN80" s="481"/>
      <c r="PRO80" s="481"/>
      <c r="PRP80" s="481"/>
      <c r="PRQ80" s="481"/>
      <c r="PRR80" s="481"/>
      <c r="PRS80" s="481"/>
      <c r="PRT80" s="481"/>
      <c r="PRU80" s="481"/>
      <c r="PRV80" s="481"/>
      <c r="PRW80" s="481"/>
      <c r="PRX80" s="481"/>
      <c r="PRY80" s="481"/>
      <c r="PRZ80" s="481"/>
      <c r="PSA80" s="481"/>
      <c r="PSB80" s="481"/>
      <c r="PSC80" s="481"/>
      <c r="PSD80" s="481"/>
      <c r="PSE80" s="481"/>
      <c r="PSF80" s="481"/>
      <c r="PSG80" s="481"/>
      <c r="PSH80" s="481"/>
      <c r="PSI80" s="481"/>
      <c r="PSJ80" s="481"/>
      <c r="PSK80" s="481"/>
      <c r="PSL80" s="481"/>
      <c r="PSM80" s="481"/>
      <c r="PSN80" s="481"/>
      <c r="PSO80" s="481"/>
      <c r="PSP80" s="481"/>
      <c r="PSQ80" s="481"/>
      <c r="PSR80" s="481"/>
      <c r="PSS80" s="481"/>
      <c r="PST80" s="481"/>
      <c r="PSU80" s="481"/>
      <c r="PSV80" s="481"/>
      <c r="PSW80" s="481"/>
      <c r="PSX80" s="481"/>
      <c r="PSY80" s="481"/>
      <c r="PSZ80" s="481"/>
      <c r="PTA80" s="481"/>
      <c r="PTB80" s="481"/>
      <c r="PTC80" s="481"/>
      <c r="PTD80" s="481"/>
      <c r="PTE80" s="481"/>
      <c r="PTF80" s="481"/>
      <c r="PTG80" s="481"/>
      <c r="PTH80" s="481"/>
      <c r="PTI80" s="481"/>
      <c r="PTJ80" s="481"/>
      <c r="PTK80" s="481"/>
      <c r="PTL80" s="481"/>
      <c r="PTM80" s="481"/>
      <c r="PTN80" s="481"/>
      <c r="PTO80" s="481"/>
      <c r="PTP80" s="481"/>
      <c r="PTQ80" s="481"/>
      <c r="PTR80" s="481"/>
      <c r="PTS80" s="481"/>
      <c r="PTT80" s="481"/>
      <c r="PTU80" s="481"/>
      <c r="PTV80" s="481"/>
      <c r="PTW80" s="481"/>
      <c r="PTX80" s="481"/>
      <c r="PTY80" s="481"/>
      <c r="PTZ80" s="481"/>
      <c r="PUA80" s="481"/>
      <c r="PUB80" s="481"/>
      <c r="PUC80" s="481"/>
      <c r="PUD80" s="481"/>
      <c r="PUE80" s="481"/>
      <c r="PUF80" s="481"/>
      <c r="PUG80" s="481"/>
      <c r="PUH80" s="481"/>
      <c r="PUI80" s="481"/>
      <c r="PUJ80" s="481"/>
      <c r="PUK80" s="481"/>
      <c r="PUL80" s="481"/>
      <c r="PUM80" s="481"/>
      <c r="PUN80" s="481"/>
      <c r="PUO80" s="481"/>
      <c r="PUP80" s="481"/>
      <c r="PUQ80" s="481"/>
      <c r="PUR80" s="481"/>
      <c r="PUS80" s="481"/>
      <c r="PUT80" s="481"/>
      <c r="PUU80" s="481"/>
      <c r="PUV80" s="481"/>
      <c r="PUW80" s="481"/>
      <c r="PUX80" s="481"/>
      <c r="PUY80" s="481"/>
      <c r="PUZ80" s="481"/>
      <c r="PVA80" s="481"/>
      <c r="PVB80" s="481"/>
      <c r="PVC80" s="481"/>
      <c r="PVD80" s="481"/>
      <c r="PVE80" s="481"/>
      <c r="PVF80" s="481"/>
      <c r="PVG80" s="481"/>
      <c r="PVH80" s="481"/>
      <c r="PVI80" s="481"/>
      <c r="PVJ80" s="481"/>
      <c r="PVK80" s="481"/>
      <c r="PVL80" s="481"/>
      <c r="PVM80" s="481"/>
      <c r="PVN80" s="481"/>
      <c r="PVO80" s="481"/>
      <c r="PVP80" s="481"/>
      <c r="PVQ80" s="481"/>
      <c r="PVR80" s="481"/>
      <c r="PVS80" s="481"/>
      <c r="PVT80" s="481"/>
      <c r="PVU80" s="481"/>
      <c r="PVV80" s="481"/>
      <c r="PVW80" s="481"/>
      <c r="PVX80" s="481"/>
      <c r="PVY80" s="481"/>
      <c r="PVZ80" s="481"/>
      <c r="PWA80" s="481"/>
      <c r="PWB80" s="481"/>
      <c r="PWC80" s="481"/>
      <c r="PWD80" s="481"/>
      <c r="PWE80" s="481"/>
      <c r="PWF80" s="481"/>
      <c r="PWG80" s="481"/>
      <c r="PWH80" s="481"/>
      <c r="PWI80" s="481"/>
      <c r="PWJ80" s="481"/>
      <c r="PWK80" s="481"/>
      <c r="PWL80" s="481"/>
      <c r="PWM80" s="481"/>
      <c r="PWN80" s="481"/>
      <c r="PWO80" s="481"/>
      <c r="PWP80" s="481"/>
      <c r="PWQ80" s="481"/>
      <c r="PWR80" s="481"/>
      <c r="PWS80" s="481"/>
      <c r="PWT80" s="481"/>
      <c r="PWU80" s="481"/>
      <c r="PWV80" s="481"/>
      <c r="PWW80" s="481"/>
      <c r="PWX80" s="481"/>
      <c r="PWY80" s="481"/>
      <c r="PWZ80" s="481"/>
      <c r="PXA80" s="481"/>
      <c r="PXB80" s="481"/>
      <c r="PXC80" s="481"/>
      <c r="PXD80" s="481"/>
      <c r="PXE80" s="481"/>
      <c r="PXF80" s="481"/>
      <c r="PXG80" s="481"/>
      <c r="PXH80" s="481"/>
      <c r="PXI80" s="481"/>
      <c r="PXJ80" s="481"/>
      <c r="PXK80" s="481"/>
      <c r="PXL80" s="481"/>
      <c r="PXM80" s="481"/>
      <c r="PXN80" s="481"/>
      <c r="PXO80" s="481"/>
      <c r="PXP80" s="481"/>
      <c r="PXQ80" s="481"/>
      <c r="PXR80" s="481"/>
      <c r="PXS80" s="481"/>
      <c r="PXT80" s="481"/>
      <c r="PXU80" s="481"/>
      <c r="PXV80" s="481"/>
      <c r="PXW80" s="481"/>
      <c r="PXX80" s="481"/>
      <c r="PXY80" s="481"/>
      <c r="PXZ80" s="481"/>
      <c r="PYA80" s="481"/>
      <c r="PYB80" s="481"/>
      <c r="PYC80" s="481"/>
      <c r="PYD80" s="481"/>
      <c r="PYE80" s="481"/>
      <c r="PYF80" s="481"/>
      <c r="PYG80" s="481"/>
      <c r="PYH80" s="481"/>
      <c r="PYI80" s="481"/>
      <c r="PYJ80" s="481"/>
      <c r="PYK80" s="481"/>
      <c r="PYL80" s="481"/>
      <c r="PYM80" s="481"/>
      <c r="PYN80" s="481"/>
      <c r="PYO80" s="481"/>
      <c r="PYP80" s="481"/>
      <c r="PYQ80" s="481"/>
      <c r="PYR80" s="481"/>
      <c r="PYS80" s="481"/>
      <c r="PYT80" s="481"/>
      <c r="PYU80" s="481"/>
      <c r="PYV80" s="481"/>
      <c r="PYW80" s="481"/>
      <c r="PYX80" s="481"/>
      <c r="PYY80" s="481"/>
      <c r="PYZ80" s="481"/>
      <c r="PZA80" s="481"/>
      <c r="PZB80" s="481"/>
      <c r="PZC80" s="481"/>
      <c r="PZD80" s="481"/>
      <c r="PZE80" s="481"/>
      <c r="PZF80" s="481"/>
      <c r="PZG80" s="481"/>
      <c r="PZH80" s="481"/>
      <c r="PZI80" s="481"/>
      <c r="PZJ80" s="481"/>
      <c r="PZK80" s="481"/>
      <c r="PZL80" s="481"/>
      <c r="PZM80" s="481"/>
      <c r="PZN80" s="481"/>
      <c r="PZO80" s="481"/>
      <c r="PZP80" s="481"/>
      <c r="PZQ80" s="481"/>
      <c r="PZR80" s="481"/>
      <c r="PZS80" s="481"/>
      <c r="PZT80" s="481"/>
      <c r="PZU80" s="481"/>
      <c r="PZV80" s="481"/>
      <c r="PZW80" s="481"/>
      <c r="PZX80" s="481"/>
      <c r="PZY80" s="481"/>
      <c r="PZZ80" s="481"/>
      <c r="QAA80" s="481"/>
      <c r="QAB80" s="481"/>
      <c r="QAC80" s="481"/>
      <c r="QAD80" s="481"/>
      <c r="QAE80" s="481"/>
      <c r="QAF80" s="481"/>
      <c r="QAG80" s="481"/>
      <c r="QAH80" s="481"/>
      <c r="QAI80" s="481"/>
      <c r="QAJ80" s="481"/>
      <c r="QAK80" s="481"/>
      <c r="QAL80" s="481"/>
      <c r="QAM80" s="481"/>
      <c r="QAN80" s="481"/>
      <c r="QAO80" s="481"/>
      <c r="QAP80" s="481"/>
      <c r="QAQ80" s="481"/>
      <c r="QAR80" s="481"/>
      <c r="QAS80" s="481"/>
      <c r="QAT80" s="481"/>
      <c r="QAU80" s="481"/>
      <c r="QAV80" s="481"/>
      <c r="QAW80" s="481"/>
      <c r="QAX80" s="481"/>
      <c r="QAY80" s="481"/>
      <c r="QAZ80" s="481"/>
      <c r="QBA80" s="481"/>
      <c r="QBB80" s="481"/>
      <c r="QBC80" s="481"/>
      <c r="QBD80" s="481"/>
      <c r="QBE80" s="481"/>
      <c r="QBF80" s="481"/>
      <c r="QBG80" s="481"/>
      <c r="QBH80" s="481"/>
      <c r="QBI80" s="481"/>
      <c r="QBJ80" s="481"/>
      <c r="QBK80" s="481"/>
      <c r="QBL80" s="481"/>
      <c r="QBM80" s="481"/>
      <c r="QBN80" s="481"/>
      <c r="QBO80" s="481"/>
      <c r="QBP80" s="481"/>
      <c r="QBQ80" s="481"/>
      <c r="QBR80" s="481"/>
      <c r="QBS80" s="481"/>
      <c r="QBT80" s="481"/>
      <c r="QBU80" s="481"/>
      <c r="QBV80" s="481"/>
      <c r="QBW80" s="481"/>
      <c r="QBX80" s="481"/>
      <c r="QBY80" s="481"/>
      <c r="QBZ80" s="481"/>
      <c r="QCA80" s="481"/>
      <c r="QCB80" s="481"/>
      <c r="QCC80" s="481"/>
      <c r="QCD80" s="481"/>
      <c r="QCE80" s="481"/>
      <c r="QCF80" s="481"/>
      <c r="QCG80" s="481"/>
      <c r="QCH80" s="481"/>
      <c r="QCI80" s="481"/>
      <c r="QCJ80" s="481"/>
      <c r="QCK80" s="481"/>
      <c r="QCL80" s="481"/>
      <c r="QCM80" s="481"/>
      <c r="QCN80" s="481"/>
      <c r="QCO80" s="481"/>
      <c r="QCP80" s="481"/>
      <c r="QCQ80" s="481"/>
      <c r="QCR80" s="481"/>
      <c r="QCS80" s="481"/>
      <c r="QCT80" s="481"/>
      <c r="QCU80" s="481"/>
      <c r="QCV80" s="481"/>
      <c r="QCW80" s="481"/>
      <c r="QCX80" s="481"/>
      <c r="QCY80" s="481"/>
      <c r="QCZ80" s="481"/>
      <c r="QDA80" s="481"/>
      <c r="QDB80" s="481"/>
      <c r="QDC80" s="481"/>
      <c r="QDD80" s="481"/>
      <c r="QDE80" s="481"/>
      <c r="QDF80" s="481"/>
      <c r="QDG80" s="481"/>
      <c r="QDH80" s="481"/>
      <c r="QDI80" s="481"/>
      <c r="QDJ80" s="481"/>
      <c r="QDK80" s="481"/>
      <c r="QDL80" s="481"/>
      <c r="QDM80" s="481"/>
      <c r="QDN80" s="481"/>
      <c r="QDO80" s="481"/>
      <c r="QDP80" s="481"/>
      <c r="QDQ80" s="481"/>
      <c r="QDR80" s="481"/>
      <c r="QDS80" s="481"/>
      <c r="QDT80" s="481"/>
      <c r="QDU80" s="481"/>
      <c r="QDV80" s="481"/>
      <c r="QDW80" s="481"/>
      <c r="QDX80" s="481"/>
      <c r="QDY80" s="481"/>
      <c r="QDZ80" s="481"/>
      <c r="QEA80" s="481"/>
      <c r="QEB80" s="481"/>
      <c r="QEC80" s="481"/>
      <c r="QED80" s="481"/>
      <c r="QEE80" s="481"/>
      <c r="QEF80" s="481"/>
      <c r="QEG80" s="481"/>
      <c r="QEH80" s="481"/>
      <c r="QEI80" s="481"/>
      <c r="QEJ80" s="481"/>
      <c r="QEK80" s="481"/>
      <c r="QEL80" s="481"/>
      <c r="QEM80" s="481"/>
      <c r="QEN80" s="481"/>
      <c r="QEO80" s="481"/>
      <c r="QEP80" s="481"/>
      <c r="QEQ80" s="481"/>
      <c r="QER80" s="481"/>
      <c r="QES80" s="481"/>
      <c r="QET80" s="481"/>
      <c r="QEU80" s="481"/>
      <c r="QEV80" s="481"/>
      <c r="QEW80" s="481"/>
      <c r="QEX80" s="481"/>
      <c r="QEY80" s="481"/>
      <c r="QEZ80" s="481"/>
      <c r="QFA80" s="481"/>
      <c r="QFB80" s="481"/>
      <c r="QFC80" s="481"/>
      <c r="QFD80" s="481"/>
      <c r="QFE80" s="481"/>
      <c r="QFF80" s="481"/>
      <c r="QFG80" s="481"/>
      <c r="QFH80" s="481"/>
      <c r="QFI80" s="481"/>
      <c r="QFJ80" s="481"/>
      <c r="QFK80" s="481"/>
      <c r="QFL80" s="481"/>
      <c r="QFM80" s="481"/>
      <c r="QFN80" s="481"/>
      <c r="QFO80" s="481"/>
      <c r="QFP80" s="481"/>
      <c r="QFQ80" s="481"/>
      <c r="QFR80" s="481"/>
      <c r="QFS80" s="481"/>
      <c r="QFT80" s="481"/>
      <c r="QFU80" s="481"/>
      <c r="QFV80" s="481"/>
      <c r="QFW80" s="481"/>
      <c r="QFX80" s="481"/>
      <c r="QFY80" s="481"/>
      <c r="QFZ80" s="481"/>
      <c r="QGA80" s="481"/>
      <c r="QGB80" s="481"/>
      <c r="QGC80" s="481"/>
      <c r="QGD80" s="481"/>
      <c r="QGE80" s="481"/>
      <c r="QGF80" s="481"/>
      <c r="QGG80" s="481"/>
      <c r="QGH80" s="481"/>
      <c r="QGI80" s="481"/>
      <c r="QGJ80" s="481"/>
      <c r="QGK80" s="481"/>
      <c r="QGL80" s="481"/>
      <c r="QGM80" s="481"/>
      <c r="QGN80" s="481"/>
      <c r="QGO80" s="481"/>
      <c r="QGP80" s="481"/>
      <c r="QGQ80" s="481"/>
      <c r="QGR80" s="481"/>
      <c r="QGS80" s="481"/>
      <c r="QGT80" s="481"/>
      <c r="QGU80" s="481"/>
      <c r="QGV80" s="481"/>
      <c r="QGW80" s="481"/>
      <c r="QGX80" s="481"/>
      <c r="QGY80" s="481"/>
      <c r="QGZ80" s="481"/>
      <c r="QHA80" s="481"/>
      <c r="QHB80" s="481"/>
      <c r="QHC80" s="481"/>
      <c r="QHD80" s="481"/>
      <c r="QHE80" s="481"/>
      <c r="QHF80" s="481"/>
      <c r="QHG80" s="481"/>
      <c r="QHH80" s="481"/>
      <c r="QHI80" s="481"/>
      <c r="QHJ80" s="481"/>
      <c r="QHK80" s="481"/>
      <c r="QHL80" s="481"/>
      <c r="QHM80" s="481"/>
      <c r="QHN80" s="481"/>
      <c r="QHO80" s="481"/>
      <c r="QHP80" s="481"/>
      <c r="QHQ80" s="481"/>
      <c r="QHR80" s="481"/>
      <c r="QHS80" s="481"/>
      <c r="QHT80" s="481"/>
      <c r="QHU80" s="481"/>
      <c r="QHV80" s="481"/>
      <c r="QHW80" s="481"/>
      <c r="QHX80" s="481"/>
      <c r="QHY80" s="481"/>
      <c r="QHZ80" s="481"/>
      <c r="QIA80" s="481"/>
      <c r="QIB80" s="481"/>
      <c r="QIC80" s="481"/>
      <c r="QID80" s="481"/>
      <c r="QIE80" s="481"/>
      <c r="QIF80" s="481"/>
      <c r="QIG80" s="481"/>
      <c r="QIH80" s="481"/>
      <c r="QII80" s="481"/>
      <c r="QIJ80" s="481"/>
      <c r="QIK80" s="481"/>
      <c r="QIL80" s="481"/>
      <c r="QIM80" s="481"/>
      <c r="QIN80" s="481"/>
      <c r="QIO80" s="481"/>
      <c r="QIP80" s="481"/>
      <c r="QIQ80" s="481"/>
      <c r="QIR80" s="481"/>
      <c r="QIS80" s="481"/>
      <c r="QIT80" s="481"/>
      <c r="QIU80" s="481"/>
      <c r="QIV80" s="481"/>
      <c r="QIW80" s="481"/>
      <c r="QIX80" s="481"/>
      <c r="QIY80" s="481"/>
      <c r="QIZ80" s="481"/>
      <c r="QJA80" s="481"/>
      <c r="QJB80" s="481"/>
      <c r="QJC80" s="481"/>
      <c r="QJD80" s="481"/>
      <c r="QJE80" s="481"/>
      <c r="QJF80" s="481"/>
      <c r="QJG80" s="481"/>
      <c r="QJH80" s="481"/>
      <c r="QJI80" s="481"/>
      <c r="QJJ80" s="481"/>
      <c r="QJK80" s="481"/>
      <c r="QJL80" s="481"/>
      <c r="QJM80" s="481"/>
      <c r="QJN80" s="481"/>
      <c r="QJO80" s="481"/>
      <c r="QJP80" s="481"/>
      <c r="QJQ80" s="481"/>
      <c r="QJR80" s="481"/>
      <c r="QJS80" s="481"/>
      <c r="QJT80" s="481"/>
      <c r="QJU80" s="481"/>
      <c r="QJV80" s="481"/>
      <c r="QJW80" s="481"/>
      <c r="QJX80" s="481"/>
      <c r="QJY80" s="481"/>
      <c r="QJZ80" s="481"/>
      <c r="QKA80" s="481"/>
      <c r="QKB80" s="481"/>
      <c r="QKC80" s="481"/>
      <c r="QKD80" s="481"/>
      <c r="QKE80" s="481"/>
      <c r="QKF80" s="481"/>
      <c r="QKG80" s="481"/>
      <c r="QKH80" s="481"/>
      <c r="QKI80" s="481"/>
      <c r="QKJ80" s="481"/>
      <c r="QKK80" s="481"/>
      <c r="QKL80" s="481"/>
      <c r="QKM80" s="481"/>
      <c r="QKN80" s="481"/>
      <c r="QKO80" s="481"/>
      <c r="QKP80" s="481"/>
      <c r="QKQ80" s="481"/>
      <c r="QKR80" s="481"/>
      <c r="QKS80" s="481"/>
      <c r="QKT80" s="481"/>
      <c r="QKU80" s="481"/>
      <c r="QKV80" s="481"/>
      <c r="QKW80" s="481"/>
      <c r="QKX80" s="481"/>
      <c r="QKY80" s="481"/>
      <c r="QKZ80" s="481"/>
      <c r="QLA80" s="481"/>
      <c r="QLB80" s="481"/>
      <c r="QLC80" s="481"/>
      <c r="QLD80" s="481"/>
      <c r="QLE80" s="481"/>
      <c r="QLF80" s="481"/>
      <c r="QLG80" s="481"/>
      <c r="QLH80" s="481"/>
      <c r="QLI80" s="481"/>
      <c r="QLJ80" s="481"/>
      <c r="QLK80" s="481"/>
      <c r="QLL80" s="481"/>
      <c r="QLM80" s="481"/>
      <c r="QLN80" s="481"/>
      <c r="QLO80" s="481"/>
      <c r="QLP80" s="481"/>
      <c r="QLQ80" s="481"/>
      <c r="QLR80" s="481"/>
      <c r="QLS80" s="481"/>
      <c r="QLT80" s="481"/>
      <c r="QLU80" s="481"/>
      <c r="QLV80" s="481"/>
      <c r="QLW80" s="481"/>
      <c r="QLX80" s="481"/>
      <c r="QLY80" s="481"/>
      <c r="QLZ80" s="481"/>
      <c r="QMA80" s="481"/>
      <c r="QMB80" s="481"/>
      <c r="QMC80" s="481"/>
      <c r="QMD80" s="481"/>
      <c r="QME80" s="481"/>
      <c r="QMF80" s="481"/>
      <c r="QMG80" s="481"/>
      <c r="QMH80" s="481"/>
      <c r="QMI80" s="481"/>
      <c r="QMJ80" s="481"/>
      <c r="QMK80" s="481"/>
      <c r="QML80" s="481"/>
      <c r="QMM80" s="481"/>
      <c r="QMN80" s="481"/>
      <c r="QMO80" s="481"/>
      <c r="QMP80" s="481"/>
      <c r="QMQ80" s="481"/>
      <c r="QMR80" s="481"/>
      <c r="QMS80" s="481"/>
      <c r="QMT80" s="481"/>
      <c r="QMU80" s="481"/>
      <c r="QMV80" s="481"/>
      <c r="QMW80" s="481"/>
      <c r="QMX80" s="481"/>
      <c r="QMY80" s="481"/>
      <c r="QMZ80" s="481"/>
      <c r="QNA80" s="481"/>
      <c r="QNB80" s="481"/>
      <c r="QNC80" s="481"/>
      <c r="QND80" s="481"/>
      <c r="QNE80" s="481"/>
      <c r="QNF80" s="481"/>
      <c r="QNG80" s="481"/>
      <c r="QNH80" s="481"/>
      <c r="QNI80" s="481"/>
      <c r="QNJ80" s="481"/>
      <c r="QNK80" s="481"/>
      <c r="QNL80" s="481"/>
      <c r="QNM80" s="481"/>
      <c r="QNN80" s="481"/>
      <c r="QNO80" s="481"/>
      <c r="QNP80" s="481"/>
      <c r="QNQ80" s="481"/>
      <c r="QNR80" s="481"/>
      <c r="QNS80" s="481"/>
      <c r="QNT80" s="481"/>
      <c r="QNU80" s="481"/>
      <c r="QNV80" s="481"/>
      <c r="QNW80" s="481"/>
      <c r="QNX80" s="481"/>
      <c r="QNY80" s="481"/>
      <c r="QNZ80" s="481"/>
      <c r="QOA80" s="481"/>
      <c r="QOB80" s="481"/>
      <c r="QOC80" s="481"/>
      <c r="QOD80" s="481"/>
      <c r="QOE80" s="481"/>
      <c r="QOF80" s="481"/>
      <c r="QOG80" s="481"/>
      <c r="QOH80" s="481"/>
      <c r="QOI80" s="481"/>
      <c r="QOJ80" s="481"/>
      <c r="QOK80" s="481"/>
      <c r="QOL80" s="481"/>
      <c r="QOM80" s="481"/>
      <c r="QON80" s="481"/>
      <c r="QOO80" s="481"/>
      <c r="QOP80" s="481"/>
      <c r="QOQ80" s="481"/>
      <c r="QOR80" s="481"/>
      <c r="QOS80" s="481"/>
      <c r="QOT80" s="481"/>
      <c r="QOU80" s="481"/>
      <c r="QOV80" s="481"/>
      <c r="QOW80" s="481"/>
      <c r="QOX80" s="481"/>
      <c r="QOY80" s="481"/>
      <c r="QOZ80" s="481"/>
      <c r="QPA80" s="481"/>
      <c r="QPB80" s="481"/>
      <c r="QPC80" s="481"/>
      <c r="QPD80" s="481"/>
      <c r="QPE80" s="481"/>
      <c r="QPF80" s="481"/>
      <c r="QPG80" s="481"/>
      <c r="QPH80" s="481"/>
      <c r="QPI80" s="481"/>
      <c r="QPJ80" s="481"/>
      <c r="QPK80" s="481"/>
      <c r="QPL80" s="481"/>
      <c r="QPM80" s="481"/>
      <c r="QPN80" s="481"/>
      <c r="QPO80" s="481"/>
      <c r="QPP80" s="481"/>
      <c r="QPQ80" s="481"/>
      <c r="QPR80" s="481"/>
      <c r="QPS80" s="481"/>
      <c r="QPT80" s="481"/>
      <c r="QPU80" s="481"/>
      <c r="QPV80" s="481"/>
      <c r="QPW80" s="481"/>
      <c r="QPX80" s="481"/>
      <c r="QPY80" s="481"/>
      <c r="QPZ80" s="481"/>
      <c r="QQA80" s="481"/>
      <c r="QQB80" s="481"/>
      <c r="QQC80" s="481"/>
      <c r="QQD80" s="481"/>
      <c r="QQE80" s="481"/>
      <c r="QQF80" s="481"/>
      <c r="QQG80" s="481"/>
      <c r="QQH80" s="481"/>
      <c r="QQI80" s="481"/>
      <c r="QQJ80" s="481"/>
      <c r="QQK80" s="481"/>
      <c r="QQL80" s="481"/>
      <c r="QQM80" s="481"/>
      <c r="QQN80" s="481"/>
      <c r="QQO80" s="481"/>
      <c r="QQP80" s="481"/>
      <c r="QQQ80" s="481"/>
      <c r="QQR80" s="481"/>
      <c r="QQS80" s="481"/>
      <c r="QQT80" s="481"/>
      <c r="QQU80" s="481"/>
      <c r="QQV80" s="481"/>
      <c r="QQW80" s="481"/>
      <c r="QQX80" s="481"/>
      <c r="QQY80" s="481"/>
      <c r="QQZ80" s="481"/>
      <c r="QRA80" s="481"/>
      <c r="QRB80" s="481"/>
      <c r="QRC80" s="481"/>
      <c r="QRD80" s="481"/>
      <c r="QRE80" s="481"/>
      <c r="QRF80" s="481"/>
      <c r="QRG80" s="481"/>
      <c r="QRH80" s="481"/>
      <c r="QRI80" s="481"/>
      <c r="QRJ80" s="481"/>
      <c r="QRK80" s="481"/>
      <c r="QRL80" s="481"/>
      <c r="QRM80" s="481"/>
      <c r="QRN80" s="481"/>
      <c r="QRO80" s="481"/>
      <c r="QRP80" s="481"/>
      <c r="QRQ80" s="481"/>
      <c r="QRR80" s="481"/>
      <c r="QRS80" s="481"/>
      <c r="QRT80" s="481"/>
      <c r="QRU80" s="481"/>
      <c r="QRV80" s="481"/>
      <c r="QRW80" s="481"/>
      <c r="QRX80" s="481"/>
      <c r="QRY80" s="481"/>
      <c r="QRZ80" s="481"/>
      <c r="QSA80" s="481"/>
      <c r="QSB80" s="481"/>
      <c r="QSC80" s="481"/>
      <c r="QSD80" s="481"/>
      <c r="QSE80" s="481"/>
      <c r="QSF80" s="481"/>
      <c r="QSG80" s="481"/>
      <c r="QSH80" s="481"/>
      <c r="QSI80" s="481"/>
      <c r="QSJ80" s="481"/>
      <c r="QSK80" s="481"/>
      <c r="QSL80" s="481"/>
      <c r="QSM80" s="481"/>
      <c r="QSN80" s="481"/>
      <c r="QSO80" s="481"/>
      <c r="QSP80" s="481"/>
      <c r="QSQ80" s="481"/>
      <c r="QSR80" s="481"/>
      <c r="QSS80" s="481"/>
      <c r="QST80" s="481"/>
      <c r="QSU80" s="481"/>
      <c r="QSV80" s="481"/>
      <c r="QSW80" s="481"/>
      <c r="QSX80" s="481"/>
      <c r="QSY80" s="481"/>
      <c r="QSZ80" s="481"/>
      <c r="QTA80" s="481"/>
      <c r="QTB80" s="481"/>
      <c r="QTC80" s="481"/>
      <c r="QTD80" s="481"/>
      <c r="QTE80" s="481"/>
      <c r="QTF80" s="481"/>
      <c r="QTG80" s="481"/>
      <c r="QTH80" s="481"/>
      <c r="QTI80" s="481"/>
      <c r="QTJ80" s="481"/>
      <c r="QTK80" s="481"/>
      <c r="QTL80" s="481"/>
      <c r="QTM80" s="481"/>
      <c r="QTN80" s="481"/>
      <c r="QTO80" s="481"/>
      <c r="QTP80" s="481"/>
      <c r="QTQ80" s="481"/>
      <c r="QTR80" s="481"/>
      <c r="QTS80" s="481"/>
      <c r="QTT80" s="481"/>
      <c r="QTU80" s="481"/>
      <c r="QTV80" s="481"/>
      <c r="QTW80" s="481"/>
      <c r="QTX80" s="481"/>
      <c r="QTY80" s="481"/>
      <c r="QTZ80" s="481"/>
      <c r="QUA80" s="481"/>
      <c r="QUB80" s="481"/>
      <c r="QUC80" s="481"/>
      <c r="QUD80" s="481"/>
      <c r="QUE80" s="481"/>
      <c r="QUF80" s="481"/>
      <c r="QUG80" s="481"/>
      <c r="QUH80" s="481"/>
      <c r="QUI80" s="481"/>
      <c r="QUJ80" s="481"/>
      <c r="QUK80" s="481"/>
      <c r="QUL80" s="481"/>
      <c r="QUM80" s="481"/>
      <c r="QUN80" s="481"/>
      <c r="QUO80" s="481"/>
      <c r="QUP80" s="481"/>
      <c r="QUQ80" s="481"/>
      <c r="QUR80" s="481"/>
      <c r="QUS80" s="481"/>
      <c r="QUT80" s="481"/>
      <c r="QUU80" s="481"/>
      <c r="QUV80" s="481"/>
      <c r="QUW80" s="481"/>
      <c r="QUX80" s="481"/>
      <c r="QUY80" s="481"/>
      <c r="QUZ80" s="481"/>
      <c r="QVA80" s="481"/>
      <c r="QVB80" s="481"/>
      <c r="QVC80" s="481"/>
      <c r="QVD80" s="481"/>
      <c r="QVE80" s="481"/>
      <c r="QVF80" s="481"/>
      <c r="QVG80" s="481"/>
      <c r="QVH80" s="481"/>
      <c r="QVI80" s="481"/>
      <c r="QVJ80" s="481"/>
      <c r="QVK80" s="481"/>
      <c r="QVL80" s="481"/>
      <c r="QVM80" s="481"/>
      <c r="QVN80" s="481"/>
      <c r="QVO80" s="481"/>
      <c r="QVP80" s="481"/>
      <c r="QVQ80" s="481"/>
      <c r="QVR80" s="481"/>
      <c r="QVS80" s="481"/>
      <c r="QVT80" s="481"/>
      <c r="QVU80" s="481"/>
      <c r="QVV80" s="481"/>
      <c r="QVW80" s="481"/>
      <c r="QVX80" s="481"/>
      <c r="QVY80" s="481"/>
      <c r="QVZ80" s="481"/>
      <c r="QWA80" s="481"/>
      <c r="QWB80" s="481"/>
      <c r="QWC80" s="481"/>
      <c r="QWD80" s="481"/>
      <c r="QWE80" s="481"/>
      <c r="QWF80" s="481"/>
      <c r="QWG80" s="481"/>
      <c r="QWH80" s="481"/>
      <c r="QWI80" s="481"/>
      <c r="QWJ80" s="481"/>
      <c r="QWK80" s="481"/>
      <c r="QWL80" s="481"/>
      <c r="QWM80" s="481"/>
      <c r="QWN80" s="481"/>
      <c r="QWO80" s="481"/>
      <c r="QWP80" s="481"/>
      <c r="QWQ80" s="481"/>
      <c r="QWR80" s="481"/>
      <c r="QWS80" s="481"/>
      <c r="QWT80" s="481"/>
      <c r="QWU80" s="481"/>
      <c r="QWV80" s="481"/>
      <c r="QWW80" s="481"/>
      <c r="QWX80" s="481"/>
      <c r="QWY80" s="481"/>
      <c r="QWZ80" s="481"/>
      <c r="QXA80" s="481"/>
      <c r="QXB80" s="481"/>
      <c r="QXC80" s="481"/>
      <c r="QXD80" s="481"/>
      <c r="QXE80" s="481"/>
      <c r="QXF80" s="481"/>
      <c r="QXG80" s="481"/>
      <c r="QXH80" s="481"/>
      <c r="QXI80" s="481"/>
      <c r="QXJ80" s="481"/>
      <c r="QXK80" s="481"/>
      <c r="QXL80" s="481"/>
      <c r="QXM80" s="481"/>
      <c r="QXN80" s="481"/>
      <c r="QXO80" s="481"/>
      <c r="QXP80" s="481"/>
      <c r="QXQ80" s="481"/>
      <c r="QXR80" s="481"/>
      <c r="QXS80" s="481"/>
      <c r="QXT80" s="481"/>
      <c r="QXU80" s="481"/>
      <c r="QXV80" s="481"/>
      <c r="QXW80" s="481"/>
      <c r="QXX80" s="481"/>
      <c r="QXY80" s="481"/>
      <c r="QXZ80" s="481"/>
      <c r="QYA80" s="481"/>
      <c r="QYB80" s="481"/>
      <c r="QYC80" s="481"/>
      <c r="QYD80" s="481"/>
      <c r="QYE80" s="481"/>
      <c r="QYF80" s="481"/>
      <c r="QYG80" s="481"/>
      <c r="QYH80" s="481"/>
      <c r="QYI80" s="481"/>
      <c r="QYJ80" s="481"/>
      <c r="QYK80" s="481"/>
      <c r="QYL80" s="481"/>
      <c r="QYM80" s="481"/>
      <c r="QYN80" s="481"/>
      <c r="QYO80" s="481"/>
      <c r="QYP80" s="481"/>
      <c r="QYQ80" s="481"/>
      <c r="QYR80" s="481"/>
      <c r="QYS80" s="481"/>
      <c r="QYT80" s="481"/>
      <c r="QYU80" s="481"/>
      <c r="QYV80" s="481"/>
      <c r="QYW80" s="481"/>
      <c r="QYX80" s="481"/>
      <c r="QYY80" s="481"/>
      <c r="QYZ80" s="481"/>
      <c r="QZA80" s="481"/>
      <c r="QZB80" s="481"/>
      <c r="QZC80" s="481"/>
      <c r="QZD80" s="481"/>
      <c r="QZE80" s="481"/>
      <c r="QZF80" s="481"/>
      <c r="QZG80" s="481"/>
      <c r="QZH80" s="481"/>
      <c r="QZI80" s="481"/>
      <c r="QZJ80" s="481"/>
      <c r="QZK80" s="481"/>
      <c r="QZL80" s="481"/>
      <c r="QZM80" s="481"/>
      <c r="QZN80" s="481"/>
      <c r="QZO80" s="481"/>
      <c r="QZP80" s="481"/>
      <c r="QZQ80" s="481"/>
      <c r="QZR80" s="481"/>
      <c r="QZS80" s="481"/>
      <c r="QZT80" s="481"/>
      <c r="QZU80" s="481"/>
      <c r="QZV80" s="481"/>
      <c r="QZW80" s="481"/>
      <c r="QZX80" s="481"/>
      <c r="QZY80" s="481"/>
      <c r="QZZ80" s="481"/>
      <c r="RAA80" s="481"/>
      <c r="RAB80" s="481"/>
      <c r="RAC80" s="481"/>
      <c r="RAD80" s="481"/>
      <c r="RAE80" s="481"/>
      <c r="RAF80" s="481"/>
      <c r="RAG80" s="481"/>
      <c r="RAH80" s="481"/>
      <c r="RAI80" s="481"/>
      <c r="RAJ80" s="481"/>
      <c r="RAK80" s="481"/>
      <c r="RAL80" s="481"/>
      <c r="RAM80" s="481"/>
      <c r="RAN80" s="481"/>
      <c r="RAO80" s="481"/>
      <c r="RAP80" s="481"/>
      <c r="RAQ80" s="481"/>
      <c r="RAR80" s="481"/>
      <c r="RAS80" s="481"/>
      <c r="RAT80" s="481"/>
      <c r="RAU80" s="481"/>
      <c r="RAV80" s="481"/>
      <c r="RAW80" s="481"/>
      <c r="RAX80" s="481"/>
      <c r="RAY80" s="481"/>
      <c r="RAZ80" s="481"/>
      <c r="RBA80" s="481"/>
      <c r="RBB80" s="481"/>
      <c r="RBC80" s="481"/>
      <c r="RBD80" s="481"/>
      <c r="RBE80" s="481"/>
      <c r="RBF80" s="481"/>
      <c r="RBG80" s="481"/>
      <c r="RBH80" s="481"/>
      <c r="RBI80" s="481"/>
      <c r="RBJ80" s="481"/>
      <c r="RBK80" s="481"/>
      <c r="RBL80" s="481"/>
      <c r="RBM80" s="481"/>
      <c r="RBN80" s="481"/>
      <c r="RBO80" s="481"/>
      <c r="RBP80" s="481"/>
      <c r="RBQ80" s="481"/>
      <c r="RBR80" s="481"/>
      <c r="RBS80" s="481"/>
      <c r="RBT80" s="481"/>
      <c r="RBU80" s="481"/>
      <c r="RBV80" s="481"/>
      <c r="RBW80" s="481"/>
      <c r="RBX80" s="481"/>
      <c r="RBY80" s="481"/>
      <c r="RBZ80" s="481"/>
      <c r="RCA80" s="481"/>
      <c r="RCB80" s="481"/>
      <c r="RCC80" s="481"/>
      <c r="RCD80" s="481"/>
      <c r="RCE80" s="481"/>
      <c r="RCF80" s="481"/>
      <c r="RCG80" s="481"/>
      <c r="RCH80" s="481"/>
      <c r="RCI80" s="481"/>
      <c r="RCJ80" s="481"/>
      <c r="RCK80" s="481"/>
      <c r="RCL80" s="481"/>
      <c r="RCM80" s="481"/>
      <c r="RCN80" s="481"/>
      <c r="RCO80" s="481"/>
      <c r="RCP80" s="481"/>
      <c r="RCQ80" s="481"/>
      <c r="RCR80" s="481"/>
      <c r="RCS80" s="481"/>
      <c r="RCT80" s="481"/>
      <c r="RCU80" s="481"/>
      <c r="RCV80" s="481"/>
      <c r="RCW80" s="481"/>
      <c r="RCX80" s="481"/>
      <c r="RCY80" s="481"/>
      <c r="RCZ80" s="481"/>
      <c r="RDA80" s="481"/>
      <c r="RDB80" s="481"/>
      <c r="RDC80" s="481"/>
      <c r="RDD80" s="481"/>
      <c r="RDE80" s="481"/>
      <c r="RDF80" s="481"/>
      <c r="RDG80" s="481"/>
      <c r="RDH80" s="481"/>
      <c r="RDI80" s="481"/>
      <c r="RDJ80" s="481"/>
      <c r="RDK80" s="481"/>
      <c r="RDL80" s="481"/>
      <c r="RDM80" s="481"/>
      <c r="RDN80" s="481"/>
      <c r="RDO80" s="481"/>
      <c r="RDP80" s="481"/>
      <c r="RDQ80" s="481"/>
      <c r="RDR80" s="481"/>
      <c r="RDS80" s="481"/>
      <c r="RDT80" s="481"/>
      <c r="RDU80" s="481"/>
      <c r="RDV80" s="481"/>
      <c r="RDW80" s="481"/>
      <c r="RDX80" s="481"/>
      <c r="RDY80" s="481"/>
      <c r="RDZ80" s="481"/>
      <c r="REA80" s="481"/>
      <c r="REB80" s="481"/>
      <c r="REC80" s="481"/>
      <c r="RED80" s="481"/>
      <c r="REE80" s="481"/>
      <c r="REF80" s="481"/>
      <c r="REG80" s="481"/>
      <c r="REH80" s="481"/>
      <c r="REI80" s="481"/>
      <c r="REJ80" s="481"/>
      <c r="REK80" s="481"/>
      <c r="REL80" s="481"/>
      <c r="REM80" s="481"/>
      <c r="REN80" s="481"/>
      <c r="REO80" s="481"/>
      <c r="REP80" s="481"/>
      <c r="REQ80" s="481"/>
      <c r="RER80" s="481"/>
      <c r="RES80" s="481"/>
      <c r="RET80" s="481"/>
      <c r="REU80" s="481"/>
      <c r="REV80" s="481"/>
      <c r="REW80" s="481"/>
      <c r="REX80" s="481"/>
      <c r="REY80" s="481"/>
      <c r="REZ80" s="481"/>
      <c r="RFA80" s="481"/>
      <c r="RFB80" s="481"/>
      <c r="RFC80" s="481"/>
      <c r="RFD80" s="481"/>
      <c r="RFE80" s="481"/>
      <c r="RFF80" s="481"/>
      <c r="RFG80" s="481"/>
      <c r="RFH80" s="481"/>
      <c r="RFI80" s="481"/>
      <c r="RFJ80" s="481"/>
      <c r="RFK80" s="481"/>
      <c r="RFL80" s="481"/>
      <c r="RFM80" s="481"/>
      <c r="RFN80" s="481"/>
      <c r="RFO80" s="481"/>
      <c r="RFP80" s="481"/>
      <c r="RFQ80" s="481"/>
      <c r="RFR80" s="481"/>
      <c r="RFS80" s="481"/>
      <c r="RFT80" s="481"/>
      <c r="RFU80" s="481"/>
      <c r="RFV80" s="481"/>
      <c r="RFW80" s="481"/>
      <c r="RFX80" s="481"/>
      <c r="RFY80" s="481"/>
      <c r="RFZ80" s="481"/>
      <c r="RGA80" s="481"/>
      <c r="RGB80" s="481"/>
      <c r="RGC80" s="481"/>
      <c r="RGD80" s="481"/>
      <c r="RGE80" s="481"/>
      <c r="RGF80" s="481"/>
      <c r="RGG80" s="481"/>
      <c r="RGH80" s="481"/>
      <c r="RGI80" s="481"/>
      <c r="RGJ80" s="481"/>
      <c r="RGK80" s="481"/>
      <c r="RGL80" s="481"/>
      <c r="RGM80" s="481"/>
      <c r="RGN80" s="481"/>
      <c r="RGO80" s="481"/>
      <c r="RGP80" s="481"/>
      <c r="RGQ80" s="481"/>
      <c r="RGR80" s="481"/>
      <c r="RGS80" s="481"/>
      <c r="RGT80" s="481"/>
      <c r="RGU80" s="481"/>
      <c r="RGV80" s="481"/>
      <c r="RGW80" s="481"/>
      <c r="RGX80" s="481"/>
      <c r="RGY80" s="481"/>
      <c r="RGZ80" s="481"/>
      <c r="RHA80" s="481"/>
      <c r="RHB80" s="481"/>
      <c r="RHC80" s="481"/>
      <c r="RHD80" s="481"/>
      <c r="RHE80" s="481"/>
      <c r="RHF80" s="481"/>
      <c r="RHG80" s="481"/>
      <c r="RHH80" s="481"/>
      <c r="RHI80" s="481"/>
      <c r="RHJ80" s="481"/>
      <c r="RHK80" s="481"/>
      <c r="RHL80" s="481"/>
      <c r="RHM80" s="481"/>
      <c r="RHN80" s="481"/>
      <c r="RHO80" s="481"/>
      <c r="RHP80" s="481"/>
      <c r="RHQ80" s="481"/>
      <c r="RHR80" s="481"/>
      <c r="RHS80" s="481"/>
      <c r="RHT80" s="481"/>
      <c r="RHU80" s="481"/>
      <c r="RHV80" s="481"/>
      <c r="RHW80" s="481"/>
      <c r="RHX80" s="481"/>
      <c r="RHY80" s="481"/>
      <c r="RHZ80" s="481"/>
      <c r="RIA80" s="481"/>
      <c r="RIB80" s="481"/>
      <c r="RIC80" s="481"/>
      <c r="RID80" s="481"/>
      <c r="RIE80" s="481"/>
      <c r="RIF80" s="481"/>
      <c r="RIG80" s="481"/>
      <c r="RIH80" s="481"/>
      <c r="RII80" s="481"/>
      <c r="RIJ80" s="481"/>
      <c r="RIK80" s="481"/>
      <c r="RIL80" s="481"/>
      <c r="RIM80" s="481"/>
      <c r="RIN80" s="481"/>
      <c r="RIO80" s="481"/>
      <c r="RIP80" s="481"/>
      <c r="RIQ80" s="481"/>
      <c r="RIR80" s="481"/>
      <c r="RIS80" s="481"/>
      <c r="RIT80" s="481"/>
      <c r="RIU80" s="481"/>
      <c r="RIV80" s="481"/>
      <c r="RIW80" s="481"/>
      <c r="RIX80" s="481"/>
      <c r="RIY80" s="481"/>
      <c r="RIZ80" s="481"/>
      <c r="RJA80" s="481"/>
      <c r="RJB80" s="481"/>
      <c r="RJC80" s="481"/>
      <c r="RJD80" s="481"/>
      <c r="RJE80" s="481"/>
      <c r="RJF80" s="481"/>
      <c r="RJG80" s="481"/>
      <c r="RJH80" s="481"/>
      <c r="RJI80" s="481"/>
      <c r="RJJ80" s="481"/>
      <c r="RJK80" s="481"/>
      <c r="RJL80" s="481"/>
      <c r="RJM80" s="481"/>
      <c r="RJN80" s="481"/>
      <c r="RJO80" s="481"/>
      <c r="RJP80" s="481"/>
      <c r="RJQ80" s="481"/>
      <c r="RJR80" s="481"/>
      <c r="RJS80" s="481"/>
      <c r="RJT80" s="481"/>
      <c r="RJU80" s="481"/>
      <c r="RJV80" s="481"/>
      <c r="RJW80" s="481"/>
      <c r="RJX80" s="481"/>
      <c r="RJY80" s="481"/>
      <c r="RJZ80" s="481"/>
      <c r="RKA80" s="481"/>
      <c r="RKB80" s="481"/>
      <c r="RKC80" s="481"/>
      <c r="RKD80" s="481"/>
      <c r="RKE80" s="481"/>
      <c r="RKF80" s="481"/>
      <c r="RKG80" s="481"/>
      <c r="RKH80" s="481"/>
      <c r="RKI80" s="481"/>
      <c r="RKJ80" s="481"/>
      <c r="RKK80" s="481"/>
      <c r="RKL80" s="481"/>
      <c r="RKM80" s="481"/>
      <c r="RKN80" s="481"/>
      <c r="RKO80" s="481"/>
      <c r="RKP80" s="481"/>
      <c r="RKQ80" s="481"/>
      <c r="RKR80" s="481"/>
      <c r="RKS80" s="481"/>
      <c r="RKT80" s="481"/>
      <c r="RKU80" s="481"/>
      <c r="RKV80" s="481"/>
      <c r="RKW80" s="481"/>
      <c r="RKX80" s="481"/>
      <c r="RKY80" s="481"/>
      <c r="RKZ80" s="481"/>
      <c r="RLA80" s="481"/>
      <c r="RLB80" s="481"/>
      <c r="RLC80" s="481"/>
      <c r="RLD80" s="481"/>
      <c r="RLE80" s="481"/>
      <c r="RLF80" s="481"/>
      <c r="RLG80" s="481"/>
      <c r="RLH80" s="481"/>
      <c r="RLI80" s="481"/>
      <c r="RLJ80" s="481"/>
      <c r="RLK80" s="481"/>
      <c r="RLL80" s="481"/>
      <c r="RLM80" s="481"/>
      <c r="RLN80" s="481"/>
      <c r="RLO80" s="481"/>
      <c r="RLP80" s="481"/>
      <c r="RLQ80" s="481"/>
      <c r="RLR80" s="481"/>
      <c r="RLS80" s="481"/>
      <c r="RLT80" s="481"/>
      <c r="RLU80" s="481"/>
      <c r="RLV80" s="481"/>
      <c r="RLW80" s="481"/>
      <c r="RLX80" s="481"/>
      <c r="RLY80" s="481"/>
      <c r="RLZ80" s="481"/>
      <c r="RMA80" s="481"/>
      <c r="RMB80" s="481"/>
      <c r="RMC80" s="481"/>
      <c r="RMD80" s="481"/>
      <c r="RME80" s="481"/>
      <c r="RMF80" s="481"/>
      <c r="RMG80" s="481"/>
      <c r="RMH80" s="481"/>
      <c r="RMI80" s="481"/>
      <c r="RMJ80" s="481"/>
      <c r="RMK80" s="481"/>
      <c r="RML80" s="481"/>
      <c r="RMM80" s="481"/>
      <c r="RMN80" s="481"/>
      <c r="RMO80" s="481"/>
      <c r="RMP80" s="481"/>
      <c r="RMQ80" s="481"/>
      <c r="RMR80" s="481"/>
      <c r="RMS80" s="481"/>
      <c r="RMT80" s="481"/>
      <c r="RMU80" s="481"/>
      <c r="RMV80" s="481"/>
      <c r="RMW80" s="481"/>
      <c r="RMX80" s="481"/>
      <c r="RMY80" s="481"/>
      <c r="RMZ80" s="481"/>
      <c r="RNA80" s="481"/>
      <c r="RNB80" s="481"/>
      <c r="RNC80" s="481"/>
      <c r="RND80" s="481"/>
      <c r="RNE80" s="481"/>
      <c r="RNF80" s="481"/>
      <c r="RNG80" s="481"/>
      <c r="RNH80" s="481"/>
      <c r="RNI80" s="481"/>
      <c r="RNJ80" s="481"/>
      <c r="RNK80" s="481"/>
      <c r="RNL80" s="481"/>
      <c r="RNM80" s="481"/>
      <c r="RNN80" s="481"/>
      <c r="RNO80" s="481"/>
      <c r="RNP80" s="481"/>
      <c r="RNQ80" s="481"/>
      <c r="RNR80" s="481"/>
      <c r="RNS80" s="481"/>
      <c r="RNT80" s="481"/>
      <c r="RNU80" s="481"/>
      <c r="RNV80" s="481"/>
      <c r="RNW80" s="481"/>
      <c r="RNX80" s="481"/>
      <c r="RNY80" s="481"/>
      <c r="RNZ80" s="481"/>
      <c r="ROA80" s="481"/>
      <c r="ROB80" s="481"/>
      <c r="ROC80" s="481"/>
      <c r="ROD80" s="481"/>
      <c r="ROE80" s="481"/>
      <c r="ROF80" s="481"/>
      <c r="ROG80" s="481"/>
      <c r="ROH80" s="481"/>
      <c r="ROI80" s="481"/>
      <c r="ROJ80" s="481"/>
      <c r="ROK80" s="481"/>
      <c r="ROL80" s="481"/>
      <c r="ROM80" s="481"/>
      <c r="RON80" s="481"/>
      <c r="ROO80" s="481"/>
      <c r="ROP80" s="481"/>
      <c r="ROQ80" s="481"/>
      <c r="ROR80" s="481"/>
      <c r="ROS80" s="481"/>
      <c r="ROT80" s="481"/>
      <c r="ROU80" s="481"/>
      <c r="ROV80" s="481"/>
      <c r="ROW80" s="481"/>
      <c r="ROX80" s="481"/>
      <c r="ROY80" s="481"/>
      <c r="ROZ80" s="481"/>
      <c r="RPA80" s="481"/>
      <c r="RPB80" s="481"/>
      <c r="RPC80" s="481"/>
      <c r="RPD80" s="481"/>
      <c r="RPE80" s="481"/>
      <c r="RPF80" s="481"/>
      <c r="RPG80" s="481"/>
      <c r="RPH80" s="481"/>
      <c r="RPI80" s="481"/>
      <c r="RPJ80" s="481"/>
      <c r="RPK80" s="481"/>
      <c r="RPL80" s="481"/>
      <c r="RPM80" s="481"/>
      <c r="RPN80" s="481"/>
      <c r="RPO80" s="481"/>
      <c r="RPP80" s="481"/>
      <c r="RPQ80" s="481"/>
      <c r="RPR80" s="481"/>
      <c r="RPS80" s="481"/>
      <c r="RPT80" s="481"/>
      <c r="RPU80" s="481"/>
      <c r="RPV80" s="481"/>
      <c r="RPW80" s="481"/>
      <c r="RPX80" s="481"/>
      <c r="RPY80" s="481"/>
      <c r="RPZ80" s="481"/>
      <c r="RQA80" s="481"/>
      <c r="RQB80" s="481"/>
      <c r="RQC80" s="481"/>
      <c r="RQD80" s="481"/>
      <c r="RQE80" s="481"/>
      <c r="RQF80" s="481"/>
      <c r="RQG80" s="481"/>
      <c r="RQH80" s="481"/>
      <c r="RQI80" s="481"/>
      <c r="RQJ80" s="481"/>
      <c r="RQK80" s="481"/>
      <c r="RQL80" s="481"/>
      <c r="RQM80" s="481"/>
      <c r="RQN80" s="481"/>
      <c r="RQO80" s="481"/>
      <c r="RQP80" s="481"/>
      <c r="RQQ80" s="481"/>
      <c r="RQR80" s="481"/>
      <c r="RQS80" s="481"/>
      <c r="RQT80" s="481"/>
      <c r="RQU80" s="481"/>
      <c r="RQV80" s="481"/>
      <c r="RQW80" s="481"/>
      <c r="RQX80" s="481"/>
      <c r="RQY80" s="481"/>
      <c r="RQZ80" s="481"/>
      <c r="RRA80" s="481"/>
      <c r="RRB80" s="481"/>
      <c r="RRC80" s="481"/>
      <c r="RRD80" s="481"/>
      <c r="RRE80" s="481"/>
      <c r="RRF80" s="481"/>
      <c r="RRG80" s="481"/>
      <c r="RRH80" s="481"/>
      <c r="RRI80" s="481"/>
      <c r="RRJ80" s="481"/>
      <c r="RRK80" s="481"/>
      <c r="RRL80" s="481"/>
      <c r="RRM80" s="481"/>
      <c r="RRN80" s="481"/>
      <c r="RRO80" s="481"/>
      <c r="RRP80" s="481"/>
      <c r="RRQ80" s="481"/>
      <c r="RRR80" s="481"/>
      <c r="RRS80" s="481"/>
      <c r="RRT80" s="481"/>
      <c r="RRU80" s="481"/>
      <c r="RRV80" s="481"/>
      <c r="RRW80" s="481"/>
      <c r="RRX80" s="481"/>
      <c r="RRY80" s="481"/>
      <c r="RRZ80" s="481"/>
      <c r="RSA80" s="481"/>
      <c r="RSB80" s="481"/>
      <c r="RSC80" s="481"/>
      <c r="RSD80" s="481"/>
      <c r="RSE80" s="481"/>
      <c r="RSF80" s="481"/>
      <c r="RSG80" s="481"/>
      <c r="RSH80" s="481"/>
      <c r="RSI80" s="481"/>
      <c r="RSJ80" s="481"/>
      <c r="RSK80" s="481"/>
      <c r="RSL80" s="481"/>
      <c r="RSM80" s="481"/>
      <c r="RSN80" s="481"/>
      <c r="RSO80" s="481"/>
      <c r="RSP80" s="481"/>
      <c r="RSQ80" s="481"/>
      <c r="RSR80" s="481"/>
      <c r="RSS80" s="481"/>
      <c r="RST80" s="481"/>
      <c r="RSU80" s="481"/>
      <c r="RSV80" s="481"/>
      <c r="RSW80" s="481"/>
      <c r="RSX80" s="481"/>
      <c r="RSY80" s="481"/>
      <c r="RSZ80" s="481"/>
      <c r="RTA80" s="481"/>
      <c r="RTB80" s="481"/>
      <c r="RTC80" s="481"/>
      <c r="RTD80" s="481"/>
      <c r="RTE80" s="481"/>
      <c r="RTF80" s="481"/>
      <c r="RTG80" s="481"/>
      <c r="RTH80" s="481"/>
      <c r="RTI80" s="481"/>
      <c r="RTJ80" s="481"/>
      <c r="RTK80" s="481"/>
      <c r="RTL80" s="481"/>
      <c r="RTM80" s="481"/>
      <c r="RTN80" s="481"/>
      <c r="RTO80" s="481"/>
      <c r="RTP80" s="481"/>
      <c r="RTQ80" s="481"/>
      <c r="RTR80" s="481"/>
      <c r="RTS80" s="481"/>
      <c r="RTT80" s="481"/>
      <c r="RTU80" s="481"/>
      <c r="RTV80" s="481"/>
      <c r="RTW80" s="481"/>
      <c r="RTX80" s="481"/>
      <c r="RTY80" s="481"/>
      <c r="RTZ80" s="481"/>
      <c r="RUA80" s="481"/>
      <c r="RUB80" s="481"/>
      <c r="RUC80" s="481"/>
      <c r="RUD80" s="481"/>
      <c r="RUE80" s="481"/>
      <c r="RUF80" s="481"/>
      <c r="RUG80" s="481"/>
      <c r="RUH80" s="481"/>
      <c r="RUI80" s="481"/>
      <c r="RUJ80" s="481"/>
      <c r="RUK80" s="481"/>
      <c r="RUL80" s="481"/>
      <c r="RUM80" s="481"/>
      <c r="RUN80" s="481"/>
      <c r="RUO80" s="481"/>
      <c r="RUP80" s="481"/>
      <c r="RUQ80" s="481"/>
      <c r="RUR80" s="481"/>
      <c r="RUS80" s="481"/>
      <c r="RUT80" s="481"/>
      <c r="RUU80" s="481"/>
      <c r="RUV80" s="481"/>
      <c r="RUW80" s="481"/>
      <c r="RUX80" s="481"/>
      <c r="RUY80" s="481"/>
      <c r="RUZ80" s="481"/>
      <c r="RVA80" s="481"/>
      <c r="RVB80" s="481"/>
      <c r="RVC80" s="481"/>
      <c r="RVD80" s="481"/>
      <c r="RVE80" s="481"/>
      <c r="RVF80" s="481"/>
      <c r="RVG80" s="481"/>
      <c r="RVH80" s="481"/>
      <c r="RVI80" s="481"/>
      <c r="RVJ80" s="481"/>
      <c r="RVK80" s="481"/>
      <c r="RVL80" s="481"/>
      <c r="RVM80" s="481"/>
      <c r="RVN80" s="481"/>
      <c r="RVO80" s="481"/>
      <c r="RVP80" s="481"/>
      <c r="RVQ80" s="481"/>
      <c r="RVR80" s="481"/>
      <c r="RVS80" s="481"/>
      <c r="RVT80" s="481"/>
      <c r="RVU80" s="481"/>
      <c r="RVV80" s="481"/>
      <c r="RVW80" s="481"/>
      <c r="RVX80" s="481"/>
      <c r="RVY80" s="481"/>
      <c r="RVZ80" s="481"/>
      <c r="RWA80" s="481"/>
      <c r="RWB80" s="481"/>
      <c r="RWC80" s="481"/>
      <c r="RWD80" s="481"/>
      <c r="RWE80" s="481"/>
      <c r="RWF80" s="481"/>
      <c r="RWG80" s="481"/>
      <c r="RWH80" s="481"/>
      <c r="RWI80" s="481"/>
      <c r="RWJ80" s="481"/>
      <c r="RWK80" s="481"/>
      <c r="RWL80" s="481"/>
      <c r="RWM80" s="481"/>
      <c r="RWN80" s="481"/>
      <c r="RWO80" s="481"/>
      <c r="RWP80" s="481"/>
      <c r="RWQ80" s="481"/>
      <c r="RWR80" s="481"/>
      <c r="RWS80" s="481"/>
      <c r="RWT80" s="481"/>
      <c r="RWU80" s="481"/>
      <c r="RWV80" s="481"/>
      <c r="RWW80" s="481"/>
      <c r="RWX80" s="481"/>
      <c r="RWY80" s="481"/>
      <c r="RWZ80" s="481"/>
      <c r="RXA80" s="481"/>
      <c r="RXB80" s="481"/>
      <c r="RXC80" s="481"/>
      <c r="RXD80" s="481"/>
      <c r="RXE80" s="481"/>
      <c r="RXF80" s="481"/>
      <c r="RXG80" s="481"/>
      <c r="RXH80" s="481"/>
      <c r="RXI80" s="481"/>
      <c r="RXJ80" s="481"/>
      <c r="RXK80" s="481"/>
      <c r="RXL80" s="481"/>
      <c r="RXM80" s="481"/>
      <c r="RXN80" s="481"/>
      <c r="RXO80" s="481"/>
      <c r="RXP80" s="481"/>
      <c r="RXQ80" s="481"/>
      <c r="RXR80" s="481"/>
      <c r="RXS80" s="481"/>
      <c r="RXT80" s="481"/>
      <c r="RXU80" s="481"/>
      <c r="RXV80" s="481"/>
      <c r="RXW80" s="481"/>
      <c r="RXX80" s="481"/>
      <c r="RXY80" s="481"/>
      <c r="RXZ80" s="481"/>
      <c r="RYA80" s="481"/>
      <c r="RYB80" s="481"/>
      <c r="RYC80" s="481"/>
      <c r="RYD80" s="481"/>
      <c r="RYE80" s="481"/>
      <c r="RYF80" s="481"/>
      <c r="RYG80" s="481"/>
      <c r="RYH80" s="481"/>
      <c r="RYI80" s="481"/>
      <c r="RYJ80" s="481"/>
      <c r="RYK80" s="481"/>
      <c r="RYL80" s="481"/>
      <c r="RYM80" s="481"/>
      <c r="RYN80" s="481"/>
      <c r="RYO80" s="481"/>
      <c r="RYP80" s="481"/>
      <c r="RYQ80" s="481"/>
      <c r="RYR80" s="481"/>
      <c r="RYS80" s="481"/>
      <c r="RYT80" s="481"/>
      <c r="RYU80" s="481"/>
      <c r="RYV80" s="481"/>
      <c r="RYW80" s="481"/>
      <c r="RYX80" s="481"/>
      <c r="RYY80" s="481"/>
      <c r="RYZ80" s="481"/>
      <c r="RZA80" s="481"/>
      <c r="RZB80" s="481"/>
      <c r="RZC80" s="481"/>
      <c r="RZD80" s="481"/>
      <c r="RZE80" s="481"/>
      <c r="RZF80" s="481"/>
      <c r="RZG80" s="481"/>
      <c r="RZH80" s="481"/>
      <c r="RZI80" s="481"/>
      <c r="RZJ80" s="481"/>
      <c r="RZK80" s="481"/>
      <c r="RZL80" s="481"/>
      <c r="RZM80" s="481"/>
      <c r="RZN80" s="481"/>
      <c r="RZO80" s="481"/>
      <c r="RZP80" s="481"/>
      <c r="RZQ80" s="481"/>
      <c r="RZR80" s="481"/>
      <c r="RZS80" s="481"/>
      <c r="RZT80" s="481"/>
      <c r="RZU80" s="481"/>
      <c r="RZV80" s="481"/>
      <c r="RZW80" s="481"/>
      <c r="RZX80" s="481"/>
      <c r="RZY80" s="481"/>
      <c r="RZZ80" s="481"/>
      <c r="SAA80" s="481"/>
      <c r="SAB80" s="481"/>
      <c r="SAC80" s="481"/>
      <c r="SAD80" s="481"/>
      <c r="SAE80" s="481"/>
      <c r="SAF80" s="481"/>
      <c r="SAG80" s="481"/>
      <c r="SAH80" s="481"/>
      <c r="SAI80" s="481"/>
      <c r="SAJ80" s="481"/>
      <c r="SAK80" s="481"/>
      <c r="SAL80" s="481"/>
      <c r="SAM80" s="481"/>
      <c r="SAN80" s="481"/>
      <c r="SAO80" s="481"/>
      <c r="SAP80" s="481"/>
      <c r="SAQ80" s="481"/>
      <c r="SAR80" s="481"/>
      <c r="SAS80" s="481"/>
      <c r="SAT80" s="481"/>
      <c r="SAU80" s="481"/>
      <c r="SAV80" s="481"/>
      <c r="SAW80" s="481"/>
      <c r="SAX80" s="481"/>
      <c r="SAY80" s="481"/>
      <c r="SAZ80" s="481"/>
      <c r="SBA80" s="481"/>
      <c r="SBB80" s="481"/>
      <c r="SBC80" s="481"/>
      <c r="SBD80" s="481"/>
      <c r="SBE80" s="481"/>
      <c r="SBF80" s="481"/>
      <c r="SBG80" s="481"/>
      <c r="SBH80" s="481"/>
      <c r="SBI80" s="481"/>
      <c r="SBJ80" s="481"/>
      <c r="SBK80" s="481"/>
      <c r="SBL80" s="481"/>
      <c r="SBM80" s="481"/>
      <c r="SBN80" s="481"/>
      <c r="SBO80" s="481"/>
      <c r="SBP80" s="481"/>
      <c r="SBQ80" s="481"/>
      <c r="SBR80" s="481"/>
      <c r="SBS80" s="481"/>
      <c r="SBT80" s="481"/>
      <c r="SBU80" s="481"/>
      <c r="SBV80" s="481"/>
      <c r="SBW80" s="481"/>
      <c r="SBX80" s="481"/>
      <c r="SBY80" s="481"/>
      <c r="SBZ80" s="481"/>
      <c r="SCA80" s="481"/>
      <c r="SCB80" s="481"/>
      <c r="SCC80" s="481"/>
      <c r="SCD80" s="481"/>
      <c r="SCE80" s="481"/>
      <c r="SCF80" s="481"/>
      <c r="SCG80" s="481"/>
      <c r="SCH80" s="481"/>
      <c r="SCI80" s="481"/>
      <c r="SCJ80" s="481"/>
      <c r="SCK80" s="481"/>
      <c r="SCL80" s="481"/>
      <c r="SCM80" s="481"/>
      <c r="SCN80" s="481"/>
      <c r="SCO80" s="481"/>
      <c r="SCP80" s="481"/>
      <c r="SCQ80" s="481"/>
      <c r="SCR80" s="481"/>
      <c r="SCS80" s="481"/>
      <c r="SCT80" s="481"/>
      <c r="SCU80" s="481"/>
      <c r="SCV80" s="481"/>
      <c r="SCW80" s="481"/>
      <c r="SCX80" s="481"/>
      <c r="SCY80" s="481"/>
      <c r="SCZ80" s="481"/>
      <c r="SDA80" s="481"/>
      <c r="SDB80" s="481"/>
      <c r="SDC80" s="481"/>
      <c r="SDD80" s="481"/>
      <c r="SDE80" s="481"/>
      <c r="SDF80" s="481"/>
      <c r="SDG80" s="481"/>
      <c r="SDH80" s="481"/>
      <c r="SDI80" s="481"/>
      <c r="SDJ80" s="481"/>
      <c r="SDK80" s="481"/>
      <c r="SDL80" s="481"/>
      <c r="SDM80" s="481"/>
      <c r="SDN80" s="481"/>
      <c r="SDO80" s="481"/>
      <c r="SDP80" s="481"/>
      <c r="SDQ80" s="481"/>
      <c r="SDR80" s="481"/>
      <c r="SDS80" s="481"/>
      <c r="SDT80" s="481"/>
      <c r="SDU80" s="481"/>
      <c r="SDV80" s="481"/>
      <c r="SDW80" s="481"/>
      <c r="SDX80" s="481"/>
      <c r="SDY80" s="481"/>
      <c r="SDZ80" s="481"/>
      <c r="SEA80" s="481"/>
      <c r="SEB80" s="481"/>
      <c r="SEC80" s="481"/>
      <c r="SED80" s="481"/>
      <c r="SEE80" s="481"/>
      <c r="SEF80" s="481"/>
      <c r="SEG80" s="481"/>
      <c r="SEH80" s="481"/>
      <c r="SEI80" s="481"/>
      <c r="SEJ80" s="481"/>
      <c r="SEK80" s="481"/>
      <c r="SEL80" s="481"/>
      <c r="SEM80" s="481"/>
      <c r="SEN80" s="481"/>
      <c r="SEO80" s="481"/>
      <c r="SEP80" s="481"/>
      <c r="SEQ80" s="481"/>
      <c r="SER80" s="481"/>
      <c r="SES80" s="481"/>
      <c r="SET80" s="481"/>
      <c r="SEU80" s="481"/>
      <c r="SEV80" s="481"/>
      <c r="SEW80" s="481"/>
      <c r="SEX80" s="481"/>
      <c r="SEY80" s="481"/>
      <c r="SEZ80" s="481"/>
      <c r="SFA80" s="481"/>
      <c r="SFB80" s="481"/>
      <c r="SFC80" s="481"/>
      <c r="SFD80" s="481"/>
      <c r="SFE80" s="481"/>
      <c r="SFF80" s="481"/>
      <c r="SFG80" s="481"/>
      <c r="SFH80" s="481"/>
      <c r="SFI80" s="481"/>
      <c r="SFJ80" s="481"/>
      <c r="SFK80" s="481"/>
      <c r="SFL80" s="481"/>
      <c r="SFM80" s="481"/>
      <c r="SFN80" s="481"/>
      <c r="SFO80" s="481"/>
      <c r="SFP80" s="481"/>
      <c r="SFQ80" s="481"/>
      <c r="SFR80" s="481"/>
      <c r="SFS80" s="481"/>
      <c r="SFT80" s="481"/>
      <c r="SFU80" s="481"/>
      <c r="SFV80" s="481"/>
      <c r="SFW80" s="481"/>
      <c r="SFX80" s="481"/>
      <c r="SFY80" s="481"/>
      <c r="SFZ80" s="481"/>
      <c r="SGA80" s="481"/>
      <c r="SGB80" s="481"/>
      <c r="SGC80" s="481"/>
      <c r="SGD80" s="481"/>
      <c r="SGE80" s="481"/>
      <c r="SGF80" s="481"/>
      <c r="SGG80" s="481"/>
      <c r="SGH80" s="481"/>
      <c r="SGI80" s="481"/>
      <c r="SGJ80" s="481"/>
      <c r="SGK80" s="481"/>
      <c r="SGL80" s="481"/>
      <c r="SGM80" s="481"/>
      <c r="SGN80" s="481"/>
      <c r="SGO80" s="481"/>
      <c r="SGP80" s="481"/>
      <c r="SGQ80" s="481"/>
      <c r="SGR80" s="481"/>
      <c r="SGS80" s="481"/>
      <c r="SGT80" s="481"/>
      <c r="SGU80" s="481"/>
      <c r="SGV80" s="481"/>
      <c r="SGW80" s="481"/>
      <c r="SGX80" s="481"/>
      <c r="SGY80" s="481"/>
      <c r="SGZ80" s="481"/>
      <c r="SHA80" s="481"/>
      <c r="SHB80" s="481"/>
      <c r="SHC80" s="481"/>
      <c r="SHD80" s="481"/>
      <c r="SHE80" s="481"/>
      <c r="SHF80" s="481"/>
      <c r="SHG80" s="481"/>
      <c r="SHH80" s="481"/>
      <c r="SHI80" s="481"/>
      <c r="SHJ80" s="481"/>
      <c r="SHK80" s="481"/>
      <c r="SHL80" s="481"/>
      <c r="SHM80" s="481"/>
      <c r="SHN80" s="481"/>
      <c r="SHO80" s="481"/>
      <c r="SHP80" s="481"/>
      <c r="SHQ80" s="481"/>
      <c r="SHR80" s="481"/>
      <c r="SHS80" s="481"/>
      <c r="SHT80" s="481"/>
      <c r="SHU80" s="481"/>
      <c r="SHV80" s="481"/>
      <c r="SHW80" s="481"/>
      <c r="SHX80" s="481"/>
      <c r="SHY80" s="481"/>
      <c r="SHZ80" s="481"/>
      <c r="SIA80" s="481"/>
      <c r="SIB80" s="481"/>
      <c r="SIC80" s="481"/>
      <c r="SID80" s="481"/>
      <c r="SIE80" s="481"/>
      <c r="SIF80" s="481"/>
      <c r="SIG80" s="481"/>
      <c r="SIH80" s="481"/>
      <c r="SII80" s="481"/>
      <c r="SIJ80" s="481"/>
      <c r="SIK80" s="481"/>
      <c r="SIL80" s="481"/>
      <c r="SIM80" s="481"/>
      <c r="SIN80" s="481"/>
      <c r="SIO80" s="481"/>
      <c r="SIP80" s="481"/>
      <c r="SIQ80" s="481"/>
      <c r="SIR80" s="481"/>
      <c r="SIS80" s="481"/>
      <c r="SIT80" s="481"/>
      <c r="SIU80" s="481"/>
      <c r="SIV80" s="481"/>
      <c r="SIW80" s="481"/>
      <c r="SIX80" s="481"/>
      <c r="SIY80" s="481"/>
      <c r="SIZ80" s="481"/>
      <c r="SJA80" s="481"/>
      <c r="SJB80" s="481"/>
      <c r="SJC80" s="481"/>
      <c r="SJD80" s="481"/>
      <c r="SJE80" s="481"/>
      <c r="SJF80" s="481"/>
      <c r="SJG80" s="481"/>
      <c r="SJH80" s="481"/>
      <c r="SJI80" s="481"/>
      <c r="SJJ80" s="481"/>
      <c r="SJK80" s="481"/>
      <c r="SJL80" s="481"/>
      <c r="SJM80" s="481"/>
      <c r="SJN80" s="481"/>
      <c r="SJO80" s="481"/>
      <c r="SJP80" s="481"/>
      <c r="SJQ80" s="481"/>
      <c r="SJR80" s="481"/>
      <c r="SJS80" s="481"/>
      <c r="SJT80" s="481"/>
      <c r="SJU80" s="481"/>
      <c r="SJV80" s="481"/>
      <c r="SJW80" s="481"/>
      <c r="SJX80" s="481"/>
      <c r="SJY80" s="481"/>
      <c r="SJZ80" s="481"/>
      <c r="SKA80" s="481"/>
      <c r="SKB80" s="481"/>
      <c r="SKC80" s="481"/>
      <c r="SKD80" s="481"/>
      <c r="SKE80" s="481"/>
      <c r="SKF80" s="481"/>
      <c r="SKG80" s="481"/>
      <c r="SKH80" s="481"/>
      <c r="SKI80" s="481"/>
      <c r="SKJ80" s="481"/>
      <c r="SKK80" s="481"/>
      <c r="SKL80" s="481"/>
      <c r="SKM80" s="481"/>
      <c r="SKN80" s="481"/>
      <c r="SKO80" s="481"/>
      <c r="SKP80" s="481"/>
      <c r="SKQ80" s="481"/>
      <c r="SKR80" s="481"/>
      <c r="SKS80" s="481"/>
      <c r="SKT80" s="481"/>
      <c r="SKU80" s="481"/>
      <c r="SKV80" s="481"/>
      <c r="SKW80" s="481"/>
      <c r="SKX80" s="481"/>
      <c r="SKY80" s="481"/>
      <c r="SKZ80" s="481"/>
      <c r="SLA80" s="481"/>
      <c r="SLB80" s="481"/>
      <c r="SLC80" s="481"/>
      <c r="SLD80" s="481"/>
      <c r="SLE80" s="481"/>
      <c r="SLF80" s="481"/>
      <c r="SLG80" s="481"/>
      <c r="SLH80" s="481"/>
      <c r="SLI80" s="481"/>
      <c r="SLJ80" s="481"/>
      <c r="SLK80" s="481"/>
      <c r="SLL80" s="481"/>
      <c r="SLM80" s="481"/>
      <c r="SLN80" s="481"/>
      <c r="SLO80" s="481"/>
      <c r="SLP80" s="481"/>
      <c r="SLQ80" s="481"/>
      <c r="SLR80" s="481"/>
      <c r="SLS80" s="481"/>
      <c r="SLT80" s="481"/>
      <c r="SLU80" s="481"/>
      <c r="SLV80" s="481"/>
      <c r="SLW80" s="481"/>
      <c r="SLX80" s="481"/>
      <c r="SLY80" s="481"/>
      <c r="SLZ80" s="481"/>
      <c r="SMA80" s="481"/>
      <c r="SMB80" s="481"/>
      <c r="SMC80" s="481"/>
      <c r="SMD80" s="481"/>
      <c r="SME80" s="481"/>
      <c r="SMF80" s="481"/>
      <c r="SMG80" s="481"/>
      <c r="SMH80" s="481"/>
      <c r="SMI80" s="481"/>
      <c r="SMJ80" s="481"/>
      <c r="SMK80" s="481"/>
      <c r="SML80" s="481"/>
      <c r="SMM80" s="481"/>
      <c r="SMN80" s="481"/>
      <c r="SMO80" s="481"/>
      <c r="SMP80" s="481"/>
      <c r="SMQ80" s="481"/>
      <c r="SMR80" s="481"/>
      <c r="SMS80" s="481"/>
      <c r="SMT80" s="481"/>
      <c r="SMU80" s="481"/>
      <c r="SMV80" s="481"/>
      <c r="SMW80" s="481"/>
      <c r="SMX80" s="481"/>
      <c r="SMY80" s="481"/>
      <c r="SMZ80" s="481"/>
      <c r="SNA80" s="481"/>
      <c r="SNB80" s="481"/>
      <c r="SNC80" s="481"/>
      <c r="SND80" s="481"/>
      <c r="SNE80" s="481"/>
      <c r="SNF80" s="481"/>
      <c r="SNG80" s="481"/>
      <c r="SNH80" s="481"/>
      <c r="SNI80" s="481"/>
      <c r="SNJ80" s="481"/>
      <c r="SNK80" s="481"/>
      <c r="SNL80" s="481"/>
      <c r="SNM80" s="481"/>
      <c r="SNN80" s="481"/>
      <c r="SNO80" s="481"/>
      <c r="SNP80" s="481"/>
      <c r="SNQ80" s="481"/>
      <c r="SNR80" s="481"/>
      <c r="SNS80" s="481"/>
      <c r="SNT80" s="481"/>
      <c r="SNU80" s="481"/>
      <c r="SNV80" s="481"/>
      <c r="SNW80" s="481"/>
      <c r="SNX80" s="481"/>
      <c r="SNY80" s="481"/>
      <c r="SNZ80" s="481"/>
      <c r="SOA80" s="481"/>
      <c r="SOB80" s="481"/>
      <c r="SOC80" s="481"/>
      <c r="SOD80" s="481"/>
      <c r="SOE80" s="481"/>
      <c r="SOF80" s="481"/>
      <c r="SOG80" s="481"/>
      <c r="SOH80" s="481"/>
      <c r="SOI80" s="481"/>
      <c r="SOJ80" s="481"/>
      <c r="SOK80" s="481"/>
      <c r="SOL80" s="481"/>
      <c r="SOM80" s="481"/>
      <c r="SON80" s="481"/>
      <c r="SOO80" s="481"/>
      <c r="SOP80" s="481"/>
      <c r="SOQ80" s="481"/>
      <c r="SOR80" s="481"/>
      <c r="SOS80" s="481"/>
      <c r="SOT80" s="481"/>
      <c r="SOU80" s="481"/>
      <c r="SOV80" s="481"/>
      <c r="SOW80" s="481"/>
      <c r="SOX80" s="481"/>
      <c r="SOY80" s="481"/>
      <c r="SOZ80" s="481"/>
      <c r="SPA80" s="481"/>
      <c r="SPB80" s="481"/>
      <c r="SPC80" s="481"/>
      <c r="SPD80" s="481"/>
      <c r="SPE80" s="481"/>
      <c r="SPF80" s="481"/>
      <c r="SPG80" s="481"/>
      <c r="SPH80" s="481"/>
      <c r="SPI80" s="481"/>
      <c r="SPJ80" s="481"/>
      <c r="SPK80" s="481"/>
      <c r="SPL80" s="481"/>
      <c r="SPM80" s="481"/>
      <c r="SPN80" s="481"/>
      <c r="SPO80" s="481"/>
      <c r="SPP80" s="481"/>
      <c r="SPQ80" s="481"/>
      <c r="SPR80" s="481"/>
      <c r="SPS80" s="481"/>
      <c r="SPT80" s="481"/>
      <c r="SPU80" s="481"/>
      <c r="SPV80" s="481"/>
      <c r="SPW80" s="481"/>
      <c r="SPX80" s="481"/>
      <c r="SPY80" s="481"/>
      <c r="SPZ80" s="481"/>
      <c r="SQA80" s="481"/>
      <c r="SQB80" s="481"/>
      <c r="SQC80" s="481"/>
      <c r="SQD80" s="481"/>
      <c r="SQE80" s="481"/>
      <c r="SQF80" s="481"/>
      <c r="SQG80" s="481"/>
      <c r="SQH80" s="481"/>
      <c r="SQI80" s="481"/>
      <c r="SQJ80" s="481"/>
      <c r="SQK80" s="481"/>
      <c r="SQL80" s="481"/>
      <c r="SQM80" s="481"/>
      <c r="SQN80" s="481"/>
      <c r="SQO80" s="481"/>
      <c r="SQP80" s="481"/>
      <c r="SQQ80" s="481"/>
      <c r="SQR80" s="481"/>
      <c r="SQS80" s="481"/>
      <c r="SQT80" s="481"/>
      <c r="SQU80" s="481"/>
      <c r="SQV80" s="481"/>
      <c r="SQW80" s="481"/>
      <c r="SQX80" s="481"/>
      <c r="SQY80" s="481"/>
      <c r="SQZ80" s="481"/>
      <c r="SRA80" s="481"/>
      <c r="SRB80" s="481"/>
      <c r="SRC80" s="481"/>
      <c r="SRD80" s="481"/>
      <c r="SRE80" s="481"/>
      <c r="SRF80" s="481"/>
      <c r="SRG80" s="481"/>
      <c r="SRH80" s="481"/>
      <c r="SRI80" s="481"/>
      <c r="SRJ80" s="481"/>
      <c r="SRK80" s="481"/>
      <c r="SRL80" s="481"/>
      <c r="SRM80" s="481"/>
      <c r="SRN80" s="481"/>
      <c r="SRO80" s="481"/>
      <c r="SRP80" s="481"/>
      <c r="SRQ80" s="481"/>
      <c r="SRR80" s="481"/>
      <c r="SRS80" s="481"/>
      <c r="SRT80" s="481"/>
      <c r="SRU80" s="481"/>
      <c r="SRV80" s="481"/>
      <c r="SRW80" s="481"/>
      <c r="SRX80" s="481"/>
      <c r="SRY80" s="481"/>
      <c r="SRZ80" s="481"/>
      <c r="SSA80" s="481"/>
      <c r="SSB80" s="481"/>
      <c r="SSC80" s="481"/>
      <c r="SSD80" s="481"/>
      <c r="SSE80" s="481"/>
      <c r="SSF80" s="481"/>
      <c r="SSG80" s="481"/>
      <c r="SSH80" s="481"/>
      <c r="SSI80" s="481"/>
      <c r="SSJ80" s="481"/>
      <c r="SSK80" s="481"/>
      <c r="SSL80" s="481"/>
      <c r="SSM80" s="481"/>
      <c r="SSN80" s="481"/>
      <c r="SSO80" s="481"/>
      <c r="SSP80" s="481"/>
      <c r="SSQ80" s="481"/>
      <c r="SSR80" s="481"/>
      <c r="SSS80" s="481"/>
      <c r="SST80" s="481"/>
      <c r="SSU80" s="481"/>
      <c r="SSV80" s="481"/>
      <c r="SSW80" s="481"/>
      <c r="SSX80" s="481"/>
      <c r="SSY80" s="481"/>
      <c r="SSZ80" s="481"/>
      <c r="STA80" s="481"/>
      <c r="STB80" s="481"/>
      <c r="STC80" s="481"/>
      <c r="STD80" s="481"/>
      <c r="STE80" s="481"/>
      <c r="STF80" s="481"/>
      <c r="STG80" s="481"/>
      <c r="STH80" s="481"/>
      <c r="STI80" s="481"/>
      <c r="STJ80" s="481"/>
      <c r="STK80" s="481"/>
      <c r="STL80" s="481"/>
      <c r="STM80" s="481"/>
      <c r="STN80" s="481"/>
      <c r="STO80" s="481"/>
      <c r="STP80" s="481"/>
      <c r="STQ80" s="481"/>
      <c r="STR80" s="481"/>
      <c r="STS80" s="481"/>
      <c r="STT80" s="481"/>
      <c r="STU80" s="481"/>
      <c r="STV80" s="481"/>
      <c r="STW80" s="481"/>
      <c r="STX80" s="481"/>
      <c r="STY80" s="481"/>
      <c r="STZ80" s="481"/>
      <c r="SUA80" s="481"/>
      <c r="SUB80" s="481"/>
      <c r="SUC80" s="481"/>
      <c r="SUD80" s="481"/>
      <c r="SUE80" s="481"/>
      <c r="SUF80" s="481"/>
      <c r="SUG80" s="481"/>
      <c r="SUH80" s="481"/>
      <c r="SUI80" s="481"/>
      <c r="SUJ80" s="481"/>
      <c r="SUK80" s="481"/>
      <c r="SUL80" s="481"/>
      <c r="SUM80" s="481"/>
      <c r="SUN80" s="481"/>
      <c r="SUO80" s="481"/>
      <c r="SUP80" s="481"/>
      <c r="SUQ80" s="481"/>
      <c r="SUR80" s="481"/>
      <c r="SUS80" s="481"/>
      <c r="SUT80" s="481"/>
      <c r="SUU80" s="481"/>
      <c r="SUV80" s="481"/>
      <c r="SUW80" s="481"/>
      <c r="SUX80" s="481"/>
      <c r="SUY80" s="481"/>
      <c r="SUZ80" s="481"/>
      <c r="SVA80" s="481"/>
      <c r="SVB80" s="481"/>
      <c r="SVC80" s="481"/>
      <c r="SVD80" s="481"/>
      <c r="SVE80" s="481"/>
      <c r="SVF80" s="481"/>
      <c r="SVG80" s="481"/>
      <c r="SVH80" s="481"/>
      <c r="SVI80" s="481"/>
      <c r="SVJ80" s="481"/>
      <c r="SVK80" s="481"/>
      <c r="SVL80" s="481"/>
      <c r="SVM80" s="481"/>
      <c r="SVN80" s="481"/>
      <c r="SVO80" s="481"/>
      <c r="SVP80" s="481"/>
      <c r="SVQ80" s="481"/>
      <c r="SVR80" s="481"/>
      <c r="SVS80" s="481"/>
      <c r="SVT80" s="481"/>
      <c r="SVU80" s="481"/>
      <c r="SVV80" s="481"/>
      <c r="SVW80" s="481"/>
      <c r="SVX80" s="481"/>
      <c r="SVY80" s="481"/>
      <c r="SVZ80" s="481"/>
      <c r="SWA80" s="481"/>
      <c r="SWB80" s="481"/>
      <c r="SWC80" s="481"/>
      <c r="SWD80" s="481"/>
      <c r="SWE80" s="481"/>
      <c r="SWF80" s="481"/>
      <c r="SWG80" s="481"/>
      <c r="SWH80" s="481"/>
      <c r="SWI80" s="481"/>
      <c r="SWJ80" s="481"/>
      <c r="SWK80" s="481"/>
      <c r="SWL80" s="481"/>
      <c r="SWM80" s="481"/>
      <c r="SWN80" s="481"/>
      <c r="SWO80" s="481"/>
      <c r="SWP80" s="481"/>
      <c r="SWQ80" s="481"/>
      <c r="SWR80" s="481"/>
      <c r="SWS80" s="481"/>
      <c r="SWT80" s="481"/>
      <c r="SWU80" s="481"/>
      <c r="SWV80" s="481"/>
      <c r="SWW80" s="481"/>
      <c r="SWX80" s="481"/>
      <c r="SWY80" s="481"/>
      <c r="SWZ80" s="481"/>
      <c r="SXA80" s="481"/>
      <c r="SXB80" s="481"/>
      <c r="SXC80" s="481"/>
      <c r="SXD80" s="481"/>
      <c r="SXE80" s="481"/>
      <c r="SXF80" s="481"/>
      <c r="SXG80" s="481"/>
      <c r="SXH80" s="481"/>
      <c r="SXI80" s="481"/>
      <c r="SXJ80" s="481"/>
      <c r="SXK80" s="481"/>
      <c r="SXL80" s="481"/>
      <c r="SXM80" s="481"/>
      <c r="SXN80" s="481"/>
      <c r="SXO80" s="481"/>
      <c r="SXP80" s="481"/>
      <c r="SXQ80" s="481"/>
      <c r="SXR80" s="481"/>
      <c r="SXS80" s="481"/>
      <c r="SXT80" s="481"/>
      <c r="SXU80" s="481"/>
      <c r="SXV80" s="481"/>
      <c r="SXW80" s="481"/>
      <c r="SXX80" s="481"/>
      <c r="SXY80" s="481"/>
      <c r="SXZ80" s="481"/>
      <c r="SYA80" s="481"/>
      <c r="SYB80" s="481"/>
      <c r="SYC80" s="481"/>
      <c r="SYD80" s="481"/>
      <c r="SYE80" s="481"/>
      <c r="SYF80" s="481"/>
      <c r="SYG80" s="481"/>
      <c r="SYH80" s="481"/>
      <c r="SYI80" s="481"/>
      <c r="SYJ80" s="481"/>
      <c r="SYK80" s="481"/>
      <c r="SYL80" s="481"/>
      <c r="SYM80" s="481"/>
      <c r="SYN80" s="481"/>
      <c r="SYO80" s="481"/>
      <c r="SYP80" s="481"/>
      <c r="SYQ80" s="481"/>
      <c r="SYR80" s="481"/>
      <c r="SYS80" s="481"/>
      <c r="SYT80" s="481"/>
      <c r="SYU80" s="481"/>
      <c r="SYV80" s="481"/>
      <c r="SYW80" s="481"/>
      <c r="SYX80" s="481"/>
      <c r="SYY80" s="481"/>
      <c r="SYZ80" s="481"/>
      <c r="SZA80" s="481"/>
      <c r="SZB80" s="481"/>
      <c r="SZC80" s="481"/>
      <c r="SZD80" s="481"/>
      <c r="SZE80" s="481"/>
      <c r="SZF80" s="481"/>
      <c r="SZG80" s="481"/>
      <c r="SZH80" s="481"/>
      <c r="SZI80" s="481"/>
      <c r="SZJ80" s="481"/>
      <c r="SZK80" s="481"/>
      <c r="SZL80" s="481"/>
      <c r="SZM80" s="481"/>
      <c r="SZN80" s="481"/>
      <c r="SZO80" s="481"/>
      <c r="SZP80" s="481"/>
      <c r="SZQ80" s="481"/>
      <c r="SZR80" s="481"/>
      <c r="SZS80" s="481"/>
      <c r="SZT80" s="481"/>
      <c r="SZU80" s="481"/>
      <c r="SZV80" s="481"/>
      <c r="SZW80" s="481"/>
      <c r="SZX80" s="481"/>
      <c r="SZY80" s="481"/>
      <c r="SZZ80" s="481"/>
      <c r="TAA80" s="481"/>
      <c r="TAB80" s="481"/>
      <c r="TAC80" s="481"/>
      <c r="TAD80" s="481"/>
      <c r="TAE80" s="481"/>
      <c r="TAF80" s="481"/>
      <c r="TAG80" s="481"/>
      <c r="TAH80" s="481"/>
      <c r="TAI80" s="481"/>
      <c r="TAJ80" s="481"/>
      <c r="TAK80" s="481"/>
      <c r="TAL80" s="481"/>
      <c r="TAM80" s="481"/>
      <c r="TAN80" s="481"/>
      <c r="TAO80" s="481"/>
      <c r="TAP80" s="481"/>
      <c r="TAQ80" s="481"/>
      <c r="TAR80" s="481"/>
      <c r="TAS80" s="481"/>
      <c r="TAT80" s="481"/>
      <c r="TAU80" s="481"/>
      <c r="TAV80" s="481"/>
      <c r="TAW80" s="481"/>
      <c r="TAX80" s="481"/>
      <c r="TAY80" s="481"/>
      <c r="TAZ80" s="481"/>
      <c r="TBA80" s="481"/>
      <c r="TBB80" s="481"/>
      <c r="TBC80" s="481"/>
      <c r="TBD80" s="481"/>
      <c r="TBE80" s="481"/>
      <c r="TBF80" s="481"/>
      <c r="TBG80" s="481"/>
      <c r="TBH80" s="481"/>
      <c r="TBI80" s="481"/>
      <c r="TBJ80" s="481"/>
      <c r="TBK80" s="481"/>
      <c r="TBL80" s="481"/>
      <c r="TBM80" s="481"/>
      <c r="TBN80" s="481"/>
      <c r="TBO80" s="481"/>
      <c r="TBP80" s="481"/>
      <c r="TBQ80" s="481"/>
      <c r="TBR80" s="481"/>
      <c r="TBS80" s="481"/>
      <c r="TBT80" s="481"/>
      <c r="TBU80" s="481"/>
      <c r="TBV80" s="481"/>
      <c r="TBW80" s="481"/>
      <c r="TBX80" s="481"/>
      <c r="TBY80" s="481"/>
      <c r="TBZ80" s="481"/>
      <c r="TCA80" s="481"/>
      <c r="TCB80" s="481"/>
      <c r="TCC80" s="481"/>
      <c r="TCD80" s="481"/>
      <c r="TCE80" s="481"/>
      <c r="TCF80" s="481"/>
      <c r="TCG80" s="481"/>
      <c r="TCH80" s="481"/>
      <c r="TCI80" s="481"/>
      <c r="TCJ80" s="481"/>
      <c r="TCK80" s="481"/>
      <c r="TCL80" s="481"/>
      <c r="TCM80" s="481"/>
      <c r="TCN80" s="481"/>
      <c r="TCO80" s="481"/>
      <c r="TCP80" s="481"/>
      <c r="TCQ80" s="481"/>
      <c r="TCR80" s="481"/>
      <c r="TCS80" s="481"/>
      <c r="TCT80" s="481"/>
      <c r="TCU80" s="481"/>
      <c r="TCV80" s="481"/>
      <c r="TCW80" s="481"/>
      <c r="TCX80" s="481"/>
      <c r="TCY80" s="481"/>
      <c r="TCZ80" s="481"/>
      <c r="TDA80" s="481"/>
      <c r="TDB80" s="481"/>
      <c r="TDC80" s="481"/>
      <c r="TDD80" s="481"/>
      <c r="TDE80" s="481"/>
      <c r="TDF80" s="481"/>
      <c r="TDG80" s="481"/>
      <c r="TDH80" s="481"/>
      <c r="TDI80" s="481"/>
      <c r="TDJ80" s="481"/>
      <c r="TDK80" s="481"/>
      <c r="TDL80" s="481"/>
      <c r="TDM80" s="481"/>
      <c r="TDN80" s="481"/>
      <c r="TDO80" s="481"/>
      <c r="TDP80" s="481"/>
      <c r="TDQ80" s="481"/>
      <c r="TDR80" s="481"/>
      <c r="TDS80" s="481"/>
      <c r="TDT80" s="481"/>
      <c r="TDU80" s="481"/>
      <c r="TDV80" s="481"/>
      <c r="TDW80" s="481"/>
      <c r="TDX80" s="481"/>
      <c r="TDY80" s="481"/>
      <c r="TDZ80" s="481"/>
      <c r="TEA80" s="481"/>
      <c r="TEB80" s="481"/>
      <c r="TEC80" s="481"/>
      <c r="TED80" s="481"/>
      <c r="TEE80" s="481"/>
      <c r="TEF80" s="481"/>
      <c r="TEG80" s="481"/>
      <c r="TEH80" s="481"/>
      <c r="TEI80" s="481"/>
      <c r="TEJ80" s="481"/>
      <c r="TEK80" s="481"/>
      <c r="TEL80" s="481"/>
      <c r="TEM80" s="481"/>
      <c r="TEN80" s="481"/>
      <c r="TEO80" s="481"/>
      <c r="TEP80" s="481"/>
      <c r="TEQ80" s="481"/>
      <c r="TER80" s="481"/>
      <c r="TES80" s="481"/>
      <c r="TET80" s="481"/>
      <c r="TEU80" s="481"/>
      <c r="TEV80" s="481"/>
      <c r="TEW80" s="481"/>
      <c r="TEX80" s="481"/>
      <c r="TEY80" s="481"/>
      <c r="TEZ80" s="481"/>
      <c r="TFA80" s="481"/>
      <c r="TFB80" s="481"/>
      <c r="TFC80" s="481"/>
      <c r="TFD80" s="481"/>
      <c r="TFE80" s="481"/>
      <c r="TFF80" s="481"/>
      <c r="TFG80" s="481"/>
      <c r="TFH80" s="481"/>
      <c r="TFI80" s="481"/>
      <c r="TFJ80" s="481"/>
      <c r="TFK80" s="481"/>
      <c r="TFL80" s="481"/>
      <c r="TFM80" s="481"/>
      <c r="TFN80" s="481"/>
      <c r="TFO80" s="481"/>
      <c r="TFP80" s="481"/>
      <c r="TFQ80" s="481"/>
      <c r="TFR80" s="481"/>
      <c r="TFS80" s="481"/>
      <c r="TFT80" s="481"/>
      <c r="TFU80" s="481"/>
      <c r="TFV80" s="481"/>
      <c r="TFW80" s="481"/>
      <c r="TFX80" s="481"/>
      <c r="TFY80" s="481"/>
      <c r="TFZ80" s="481"/>
      <c r="TGA80" s="481"/>
      <c r="TGB80" s="481"/>
      <c r="TGC80" s="481"/>
      <c r="TGD80" s="481"/>
      <c r="TGE80" s="481"/>
      <c r="TGF80" s="481"/>
      <c r="TGG80" s="481"/>
      <c r="TGH80" s="481"/>
      <c r="TGI80" s="481"/>
      <c r="TGJ80" s="481"/>
      <c r="TGK80" s="481"/>
      <c r="TGL80" s="481"/>
      <c r="TGM80" s="481"/>
      <c r="TGN80" s="481"/>
      <c r="TGO80" s="481"/>
      <c r="TGP80" s="481"/>
      <c r="TGQ80" s="481"/>
      <c r="TGR80" s="481"/>
      <c r="TGS80" s="481"/>
      <c r="TGT80" s="481"/>
      <c r="TGU80" s="481"/>
      <c r="TGV80" s="481"/>
      <c r="TGW80" s="481"/>
      <c r="TGX80" s="481"/>
      <c r="TGY80" s="481"/>
      <c r="TGZ80" s="481"/>
      <c r="THA80" s="481"/>
      <c r="THB80" s="481"/>
      <c r="THC80" s="481"/>
      <c r="THD80" s="481"/>
      <c r="THE80" s="481"/>
      <c r="THF80" s="481"/>
      <c r="THG80" s="481"/>
      <c r="THH80" s="481"/>
      <c r="THI80" s="481"/>
      <c r="THJ80" s="481"/>
      <c r="THK80" s="481"/>
      <c r="THL80" s="481"/>
      <c r="THM80" s="481"/>
      <c r="THN80" s="481"/>
      <c r="THO80" s="481"/>
      <c r="THP80" s="481"/>
      <c r="THQ80" s="481"/>
      <c r="THR80" s="481"/>
      <c r="THS80" s="481"/>
      <c r="THT80" s="481"/>
      <c r="THU80" s="481"/>
      <c r="THV80" s="481"/>
      <c r="THW80" s="481"/>
      <c r="THX80" s="481"/>
      <c r="THY80" s="481"/>
      <c r="THZ80" s="481"/>
      <c r="TIA80" s="481"/>
      <c r="TIB80" s="481"/>
      <c r="TIC80" s="481"/>
      <c r="TID80" s="481"/>
      <c r="TIE80" s="481"/>
      <c r="TIF80" s="481"/>
      <c r="TIG80" s="481"/>
      <c r="TIH80" s="481"/>
      <c r="TII80" s="481"/>
      <c r="TIJ80" s="481"/>
      <c r="TIK80" s="481"/>
      <c r="TIL80" s="481"/>
      <c r="TIM80" s="481"/>
      <c r="TIN80" s="481"/>
      <c r="TIO80" s="481"/>
      <c r="TIP80" s="481"/>
      <c r="TIQ80" s="481"/>
      <c r="TIR80" s="481"/>
      <c r="TIS80" s="481"/>
      <c r="TIT80" s="481"/>
      <c r="TIU80" s="481"/>
      <c r="TIV80" s="481"/>
      <c r="TIW80" s="481"/>
      <c r="TIX80" s="481"/>
      <c r="TIY80" s="481"/>
      <c r="TIZ80" s="481"/>
      <c r="TJA80" s="481"/>
      <c r="TJB80" s="481"/>
      <c r="TJC80" s="481"/>
      <c r="TJD80" s="481"/>
      <c r="TJE80" s="481"/>
      <c r="TJF80" s="481"/>
      <c r="TJG80" s="481"/>
      <c r="TJH80" s="481"/>
      <c r="TJI80" s="481"/>
      <c r="TJJ80" s="481"/>
      <c r="TJK80" s="481"/>
      <c r="TJL80" s="481"/>
      <c r="TJM80" s="481"/>
      <c r="TJN80" s="481"/>
      <c r="TJO80" s="481"/>
      <c r="TJP80" s="481"/>
      <c r="TJQ80" s="481"/>
      <c r="TJR80" s="481"/>
      <c r="TJS80" s="481"/>
      <c r="TJT80" s="481"/>
      <c r="TJU80" s="481"/>
      <c r="TJV80" s="481"/>
      <c r="TJW80" s="481"/>
      <c r="TJX80" s="481"/>
      <c r="TJY80" s="481"/>
      <c r="TJZ80" s="481"/>
      <c r="TKA80" s="481"/>
      <c r="TKB80" s="481"/>
      <c r="TKC80" s="481"/>
      <c r="TKD80" s="481"/>
      <c r="TKE80" s="481"/>
      <c r="TKF80" s="481"/>
      <c r="TKG80" s="481"/>
      <c r="TKH80" s="481"/>
      <c r="TKI80" s="481"/>
      <c r="TKJ80" s="481"/>
      <c r="TKK80" s="481"/>
      <c r="TKL80" s="481"/>
      <c r="TKM80" s="481"/>
      <c r="TKN80" s="481"/>
      <c r="TKO80" s="481"/>
      <c r="TKP80" s="481"/>
      <c r="TKQ80" s="481"/>
      <c r="TKR80" s="481"/>
      <c r="TKS80" s="481"/>
      <c r="TKT80" s="481"/>
      <c r="TKU80" s="481"/>
      <c r="TKV80" s="481"/>
      <c r="TKW80" s="481"/>
      <c r="TKX80" s="481"/>
      <c r="TKY80" s="481"/>
      <c r="TKZ80" s="481"/>
      <c r="TLA80" s="481"/>
      <c r="TLB80" s="481"/>
      <c r="TLC80" s="481"/>
      <c r="TLD80" s="481"/>
      <c r="TLE80" s="481"/>
      <c r="TLF80" s="481"/>
      <c r="TLG80" s="481"/>
      <c r="TLH80" s="481"/>
      <c r="TLI80" s="481"/>
      <c r="TLJ80" s="481"/>
      <c r="TLK80" s="481"/>
      <c r="TLL80" s="481"/>
      <c r="TLM80" s="481"/>
      <c r="TLN80" s="481"/>
      <c r="TLO80" s="481"/>
      <c r="TLP80" s="481"/>
      <c r="TLQ80" s="481"/>
      <c r="TLR80" s="481"/>
      <c r="TLS80" s="481"/>
      <c r="TLT80" s="481"/>
      <c r="TLU80" s="481"/>
      <c r="TLV80" s="481"/>
      <c r="TLW80" s="481"/>
      <c r="TLX80" s="481"/>
      <c r="TLY80" s="481"/>
      <c r="TLZ80" s="481"/>
      <c r="TMA80" s="481"/>
      <c r="TMB80" s="481"/>
      <c r="TMC80" s="481"/>
      <c r="TMD80" s="481"/>
      <c r="TME80" s="481"/>
      <c r="TMF80" s="481"/>
      <c r="TMG80" s="481"/>
      <c r="TMH80" s="481"/>
      <c r="TMI80" s="481"/>
      <c r="TMJ80" s="481"/>
      <c r="TMK80" s="481"/>
      <c r="TML80" s="481"/>
      <c r="TMM80" s="481"/>
      <c r="TMN80" s="481"/>
      <c r="TMO80" s="481"/>
      <c r="TMP80" s="481"/>
      <c r="TMQ80" s="481"/>
      <c r="TMR80" s="481"/>
      <c r="TMS80" s="481"/>
      <c r="TMT80" s="481"/>
      <c r="TMU80" s="481"/>
      <c r="TMV80" s="481"/>
      <c r="TMW80" s="481"/>
      <c r="TMX80" s="481"/>
      <c r="TMY80" s="481"/>
      <c r="TMZ80" s="481"/>
      <c r="TNA80" s="481"/>
      <c r="TNB80" s="481"/>
      <c r="TNC80" s="481"/>
      <c r="TND80" s="481"/>
      <c r="TNE80" s="481"/>
      <c r="TNF80" s="481"/>
      <c r="TNG80" s="481"/>
      <c r="TNH80" s="481"/>
      <c r="TNI80" s="481"/>
      <c r="TNJ80" s="481"/>
      <c r="TNK80" s="481"/>
      <c r="TNL80" s="481"/>
      <c r="TNM80" s="481"/>
      <c r="TNN80" s="481"/>
      <c r="TNO80" s="481"/>
      <c r="TNP80" s="481"/>
      <c r="TNQ80" s="481"/>
      <c r="TNR80" s="481"/>
      <c r="TNS80" s="481"/>
      <c r="TNT80" s="481"/>
      <c r="TNU80" s="481"/>
      <c r="TNV80" s="481"/>
      <c r="TNW80" s="481"/>
      <c r="TNX80" s="481"/>
      <c r="TNY80" s="481"/>
      <c r="TNZ80" s="481"/>
      <c r="TOA80" s="481"/>
      <c r="TOB80" s="481"/>
      <c r="TOC80" s="481"/>
      <c r="TOD80" s="481"/>
      <c r="TOE80" s="481"/>
      <c r="TOF80" s="481"/>
      <c r="TOG80" s="481"/>
      <c r="TOH80" s="481"/>
      <c r="TOI80" s="481"/>
      <c r="TOJ80" s="481"/>
      <c r="TOK80" s="481"/>
      <c r="TOL80" s="481"/>
      <c r="TOM80" s="481"/>
      <c r="TON80" s="481"/>
      <c r="TOO80" s="481"/>
      <c r="TOP80" s="481"/>
      <c r="TOQ80" s="481"/>
      <c r="TOR80" s="481"/>
      <c r="TOS80" s="481"/>
      <c r="TOT80" s="481"/>
      <c r="TOU80" s="481"/>
      <c r="TOV80" s="481"/>
      <c r="TOW80" s="481"/>
      <c r="TOX80" s="481"/>
      <c r="TOY80" s="481"/>
      <c r="TOZ80" s="481"/>
      <c r="TPA80" s="481"/>
      <c r="TPB80" s="481"/>
      <c r="TPC80" s="481"/>
      <c r="TPD80" s="481"/>
      <c r="TPE80" s="481"/>
      <c r="TPF80" s="481"/>
      <c r="TPG80" s="481"/>
      <c r="TPH80" s="481"/>
      <c r="TPI80" s="481"/>
      <c r="TPJ80" s="481"/>
      <c r="TPK80" s="481"/>
      <c r="TPL80" s="481"/>
      <c r="TPM80" s="481"/>
      <c r="TPN80" s="481"/>
      <c r="TPO80" s="481"/>
      <c r="TPP80" s="481"/>
      <c r="TPQ80" s="481"/>
      <c r="TPR80" s="481"/>
      <c r="TPS80" s="481"/>
      <c r="TPT80" s="481"/>
      <c r="TPU80" s="481"/>
      <c r="TPV80" s="481"/>
      <c r="TPW80" s="481"/>
      <c r="TPX80" s="481"/>
      <c r="TPY80" s="481"/>
      <c r="TPZ80" s="481"/>
      <c r="TQA80" s="481"/>
      <c r="TQB80" s="481"/>
      <c r="TQC80" s="481"/>
      <c r="TQD80" s="481"/>
      <c r="TQE80" s="481"/>
      <c r="TQF80" s="481"/>
      <c r="TQG80" s="481"/>
      <c r="TQH80" s="481"/>
      <c r="TQI80" s="481"/>
      <c r="TQJ80" s="481"/>
      <c r="TQK80" s="481"/>
      <c r="TQL80" s="481"/>
      <c r="TQM80" s="481"/>
      <c r="TQN80" s="481"/>
      <c r="TQO80" s="481"/>
      <c r="TQP80" s="481"/>
      <c r="TQQ80" s="481"/>
      <c r="TQR80" s="481"/>
      <c r="TQS80" s="481"/>
      <c r="TQT80" s="481"/>
      <c r="TQU80" s="481"/>
      <c r="TQV80" s="481"/>
      <c r="TQW80" s="481"/>
      <c r="TQX80" s="481"/>
      <c r="TQY80" s="481"/>
      <c r="TQZ80" s="481"/>
      <c r="TRA80" s="481"/>
      <c r="TRB80" s="481"/>
      <c r="TRC80" s="481"/>
      <c r="TRD80" s="481"/>
      <c r="TRE80" s="481"/>
      <c r="TRF80" s="481"/>
      <c r="TRG80" s="481"/>
      <c r="TRH80" s="481"/>
      <c r="TRI80" s="481"/>
      <c r="TRJ80" s="481"/>
      <c r="TRK80" s="481"/>
      <c r="TRL80" s="481"/>
      <c r="TRM80" s="481"/>
      <c r="TRN80" s="481"/>
      <c r="TRO80" s="481"/>
      <c r="TRP80" s="481"/>
      <c r="TRQ80" s="481"/>
      <c r="TRR80" s="481"/>
      <c r="TRS80" s="481"/>
      <c r="TRT80" s="481"/>
      <c r="TRU80" s="481"/>
      <c r="TRV80" s="481"/>
      <c r="TRW80" s="481"/>
      <c r="TRX80" s="481"/>
      <c r="TRY80" s="481"/>
      <c r="TRZ80" s="481"/>
      <c r="TSA80" s="481"/>
      <c r="TSB80" s="481"/>
      <c r="TSC80" s="481"/>
      <c r="TSD80" s="481"/>
      <c r="TSE80" s="481"/>
      <c r="TSF80" s="481"/>
      <c r="TSG80" s="481"/>
      <c r="TSH80" s="481"/>
      <c r="TSI80" s="481"/>
      <c r="TSJ80" s="481"/>
      <c r="TSK80" s="481"/>
      <c r="TSL80" s="481"/>
      <c r="TSM80" s="481"/>
      <c r="TSN80" s="481"/>
      <c r="TSO80" s="481"/>
      <c r="TSP80" s="481"/>
      <c r="TSQ80" s="481"/>
      <c r="TSR80" s="481"/>
      <c r="TSS80" s="481"/>
      <c r="TST80" s="481"/>
      <c r="TSU80" s="481"/>
      <c r="TSV80" s="481"/>
      <c r="TSW80" s="481"/>
      <c r="TSX80" s="481"/>
      <c r="TSY80" s="481"/>
      <c r="TSZ80" s="481"/>
      <c r="TTA80" s="481"/>
      <c r="TTB80" s="481"/>
      <c r="TTC80" s="481"/>
      <c r="TTD80" s="481"/>
      <c r="TTE80" s="481"/>
      <c r="TTF80" s="481"/>
      <c r="TTG80" s="481"/>
      <c r="TTH80" s="481"/>
      <c r="TTI80" s="481"/>
      <c r="TTJ80" s="481"/>
      <c r="TTK80" s="481"/>
      <c r="TTL80" s="481"/>
      <c r="TTM80" s="481"/>
      <c r="TTN80" s="481"/>
      <c r="TTO80" s="481"/>
      <c r="TTP80" s="481"/>
      <c r="TTQ80" s="481"/>
      <c r="TTR80" s="481"/>
      <c r="TTS80" s="481"/>
      <c r="TTT80" s="481"/>
      <c r="TTU80" s="481"/>
      <c r="TTV80" s="481"/>
      <c r="TTW80" s="481"/>
      <c r="TTX80" s="481"/>
      <c r="TTY80" s="481"/>
      <c r="TTZ80" s="481"/>
      <c r="TUA80" s="481"/>
      <c r="TUB80" s="481"/>
      <c r="TUC80" s="481"/>
      <c r="TUD80" s="481"/>
      <c r="TUE80" s="481"/>
      <c r="TUF80" s="481"/>
      <c r="TUG80" s="481"/>
      <c r="TUH80" s="481"/>
      <c r="TUI80" s="481"/>
      <c r="TUJ80" s="481"/>
      <c r="TUK80" s="481"/>
      <c r="TUL80" s="481"/>
      <c r="TUM80" s="481"/>
      <c r="TUN80" s="481"/>
      <c r="TUO80" s="481"/>
      <c r="TUP80" s="481"/>
      <c r="TUQ80" s="481"/>
      <c r="TUR80" s="481"/>
      <c r="TUS80" s="481"/>
      <c r="TUT80" s="481"/>
      <c r="TUU80" s="481"/>
      <c r="TUV80" s="481"/>
      <c r="TUW80" s="481"/>
      <c r="TUX80" s="481"/>
      <c r="TUY80" s="481"/>
      <c r="TUZ80" s="481"/>
      <c r="TVA80" s="481"/>
      <c r="TVB80" s="481"/>
      <c r="TVC80" s="481"/>
      <c r="TVD80" s="481"/>
      <c r="TVE80" s="481"/>
      <c r="TVF80" s="481"/>
      <c r="TVG80" s="481"/>
      <c r="TVH80" s="481"/>
      <c r="TVI80" s="481"/>
      <c r="TVJ80" s="481"/>
      <c r="TVK80" s="481"/>
      <c r="TVL80" s="481"/>
      <c r="TVM80" s="481"/>
      <c r="TVN80" s="481"/>
      <c r="TVO80" s="481"/>
      <c r="TVP80" s="481"/>
      <c r="TVQ80" s="481"/>
      <c r="TVR80" s="481"/>
      <c r="TVS80" s="481"/>
      <c r="TVT80" s="481"/>
      <c r="TVU80" s="481"/>
      <c r="TVV80" s="481"/>
      <c r="TVW80" s="481"/>
      <c r="TVX80" s="481"/>
      <c r="TVY80" s="481"/>
      <c r="TVZ80" s="481"/>
      <c r="TWA80" s="481"/>
      <c r="TWB80" s="481"/>
      <c r="TWC80" s="481"/>
      <c r="TWD80" s="481"/>
      <c r="TWE80" s="481"/>
      <c r="TWF80" s="481"/>
      <c r="TWG80" s="481"/>
      <c r="TWH80" s="481"/>
      <c r="TWI80" s="481"/>
      <c r="TWJ80" s="481"/>
      <c r="TWK80" s="481"/>
      <c r="TWL80" s="481"/>
      <c r="TWM80" s="481"/>
      <c r="TWN80" s="481"/>
      <c r="TWO80" s="481"/>
      <c r="TWP80" s="481"/>
      <c r="TWQ80" s="481"/>
      <c r="TWR80" s="481"/>
      <c r="TWS80" s="481"/>
      <c r="TWT80" s="481"/>
      <c r="TWU80" s="481"/>
      <c r="TWV80" s="481"/>
      <c r="TWW80" s="481"/>
      <c r="TWX80" s="481"/>
      <c r="TWY80" s="481"/>
      <c r="TWZ80" s="481"/>
      <c r="TXA80" s="481"/>
      <c r="TXB80" s="481"/>
      <c r="TXC80" s="481"/>
      <c r="TXD80" s="481"/>
      <c r="TXE80" s="481"/>
      <c r="TXF80" s="481"/>
      <c r="TXG80" s="481"/>
      <c r="TXH80" s="481"/>
      <c r="TXI80" s="481"/>
      <c r="TXJ80" s="481"/>
      <c r="TXK80" s="481"/>
      <c r="TXL80" s="481"/>
      <c r="TXM80" s="481"/>
      <c r="TXN80" s="481"/>
      <c r="TXO80" s="481"/>
      <c r="TXP80" s="481"/>
      <c r="TXQ80" s="481"/>
      <c r="TXR80" s="481"/>
      <c r="TXS80" s="481"/>
      <c r="TXT80" s="481"/>
      <c r="TXU80" s="481"/>
      <c r="TXV80" s="481"/>
      <c r="TXW80" s="481"/>
      <c r="TXX80" s="481"/>
      <c r="TXY80" s="481"/>
      <c r="TXZ80" s="481"/>
      <c r="TYA80" s="481"/>
      <c r="TYB80" s="481"/>
      <c r="TYC80" s="481"/>
      <c r="TYD80" s="481"/>
      <c r="TYE80" s="481"/>
      <c r="TYF80" s="481"/>
      <c r="TYG80" s="481"/>
      <c r="TYH80" s="481"/>
      <c r="TYI80" s="481"/>
      <c r="TYJ80" s="481"/>
      <c r="TYK80" s="481"/>
      <c r="TYL80" s="481"/>
      <c r="TYM80" s="481"/>
      <c r="TYN80" s="481"/>
      <c r="TYO80" s="481"/>
      <c r="TYP80" s="481"/>
      <c r="TYQ80" s="481"/>
      <c r="TYR80" s="481"/>
      <c r="TYS80" s="481"/>
      <c r="TYT80" s="481"/>
      <c r="TYU80" s="481"/>
      <c r="TYV80" s="481"/>
      <c r="TYW80" s="481"/>
      <c r="TYX80" s="481"/>
      <c r="TYY80" s="481"/>
      <c r="TYZ80" s="481"/>
      <c r="TZA80" s="481"/>
      <c r="TZB80" s="481"/>
      <c r="TZC80" s="481"/>
      <c r="TZD80" s="481"/>
      <c r="TZE80" s="481"/>
      <c r="TZF80" s="481"/>
      <c r="TZG80" s="481"/>
      <c r="TZH80" s="481"/>
      <c r="TZI80" s="481"/>
      <c r="TZJ80" s="481"/>
      <c r="TZK80" s="481"/>
      <c r="TZL80" s="481"/>
      <c r="TZM80" s="481"/>
      <c r="TZN80" s="481"/>
      <c r="TZO80" s="481"/>
      <c r="TZP80" s="481"/>
      <c r="TZQ80" s="481"/>
      <c r="TZR80" s="481"/>
      <c r="TZS80" s="481"/>
      <c r="TZT80" s="481"/>
      <c r="TZU80" s="481"/>
      <c r="TZV80" s="481"/>
      <c r="TZW80" s="481"/>
      <c r="TZX80" s="481"/>
      <c r="TZY80" s="481"/>
      <c r="TZZ80" s="481"/>
      <c r="UAA80" s="481"/>
      <c r="UAB80" s="481"/>
      <c r="UAC80" s="481"/>
      <c r="UAD80" s="481"/>
      <c r="UAE80" s="481"/>
      <c r="UAF80" s="481"/>
      <c r="UAG80" s="481"/>
      <c r="UAH80" s="481"/>
      <c r="UAI80" s="481"/>
      <c r="UAJ80" s="481"/>
      <c r="UAK80" s="481"/>
      <c r="UAL80" s="481"/>
      <c r="UAM80" s="481"/>
      <c r="UAN80" s="481"/>
      <c r="UAO80" s="481"/>
      <c r="UAP80" s="481"/>
      <c r="UAQ80" s="481"/>
      <c r="UAR80" s="481"/>
      <c r="UAS80" s="481"/>
      <c r="UAT80" s="481"/>
      <c r="UAU80" s="481"/>
      <c r="UAV80" s="481"/>
      <c r="UAW80" s="481"/>
      <c r="UAX80" s="481"/>
      <c r="UAY80" s="481"/>
      <c r="UAZ80" s="481"/>
      <c r="UBA80" s="481"/>
      <c r="UBB80" s="481"/>
      <c r="UBC80" s="481"/>
      <c r="UBD80" s="481"/>
      <c r="UBE80" s="481"/>
      <c r="UBF80" s="481"/>
      <c r="UBG80" s="481"/>
      <c r="UBH80" s="481"/>
      <c r="UBI80" s="481"/>
      <c r="UBJ80" s="481"/>
      <c r="UBK80" s="481"/>
      <c r="UBL80" s="481"/>
      <c r="UBM80" s="481"/>
      <c r="UBN80" s="481"/>
      <c r="UBO80" s="481"/>
      <c r="UBP80" s="481"/>
      <c r="UBQ80" s="481"/>
      <c r="UBR80" s="481"/>
      <c r="UBS80" s="481"/>
      <c r="UBT80" s="481"/>
      <c r="UBU80" s="481"/>
      <c r="UBV80" s="481"/>
      <c r="UBW80" s="481"/>
      <c r="UBX80" s="481"/>
      <c r="UBY80" s="481"/>
      <c r="UBZ80" s="481"/>
      <c r="UCA80" s="481"/>
      <c r="UCB80" s="481"/>
      <c r="UCC80" s="481"/>
      <c r="UCD80" s="481"/>
      <c r="UCE80" s="481"/>
      <c r="UCF80" s="481"/>
      <c r="UCG80" s="481"/>
      <c r="UCH80" s="481"/>
      <c r="UCI80" s="481"/>
      <c r="UCJ80" s="481"/>
      <c r="UCK80" s="481"/>
      <c r="UCL80" s="481"/>
      <c r="UCM80" s="481"/>
      <c r="UCN80" s="481"/>
      <c r="UCO80" s="481"/>
      <c r="UCP80" s="481"/>
      <c r="UCQ80" s="481"/>
      <c r="UCR80" s="481"/>
      <c r="UCS80" s="481"/>
      <c r="UCT80" s="481"/>
      <c r="UCU80" s="481"/>
      <c r="UCV80" s="481"/>
      <c r="UCW80" s="481"/>
      <c r="UCX80" s="481"/>
      <c r="UCY80" s="481"/>
      <c r="UCZ80" s="481"/>
      <c r="UDA80" s="481"/>
      <c r="UDB80" s="481"/>
      <c r="UDC80" s="481"/>
      <c r="UDD80" s="481"/>
      <c r="UDE80" s="481"/>
      <c r="UDF80" s="481"/>
      <c r="UDG80" s="481"/>
      <c r="UDH80" s="481"/>
      <c r="UDI80" s="481"/>
      <c r="UDJ80" s="481"/>
      <c r="UDK80" s="481"/>
      <c r="UDL80" s="481"/>
      <c r="UDM80" s="481"/>
      <c r="UDN80" s="481"/>
      <c r="UDO80" s="481"/>
      <c r="UDP80" s="481"/>
      <c r="UDQ80" s="481"/>
      <c r="UDR80" s="481"/>
      <c r="UDS80" s="481"/>
      <c r="UDT80" s="481"/>
      <c r="UDU80" s="481"/>
      <c r="UDV80" s="481"/>
      <c r="UDW80" s="481"/>
      <c r="UDX80" s="481"/>
      <c r="UDY80" s="481"/>
      <c r="UDZ80" s="481"/>
      <c r="UEA80" s="481"/>
      <c r="UEB80" s="481"/>
      <c r="UEC80" s="481"/>
      <c r="UED80" s="481"/>
      <c r="UEE80" s="481"/>
      <c r="UEF80" s="481"/>
      <c r="UEG80" s="481"/>
      <c r="UEH80" s="481"/>
      <c r="UEI80" s="481"/>
      <c r="UEJ80" s="481"/>
      <c r="UEK80" s="481"/>
      <c r="UEL80" s="481"/>
      <c r="UEM80" s="481"/>
      <c r="UEN80" s="481"/>
      <c r="UEO80" s="481"/>
      <c r="UEP80" s="481"/>
      <c r="UEQ80" s="481"/>
      <c r="UER80" s="481"/>
      <c r="UES80" s="481"/>
      <c r="UET80" s="481"/>
      <c r="UEU80" s="481"/>
      <c r="UEV80" s="481"/>
      <c r="UEW80" s="481"/>
      <c r="UEX80" s="481"/>
      <c r="UEY80" s="481"/>
      <c r="UEZ80" s="481"/>
      <c r="UFA80" s="481"/>
      <c r="UFB80" s="481"/>
      <c r="UFC80" s="481"/>
      <c r="UFD80" s="481"/>
      <c r="UFE80" s="481"/>
      <c r="UFF80" s="481"/>
      <c r="UFG80" s="481"/>
      <c r="UFH80" s="481"/>
      <c r="UFI80" s="481"/>
      <c r="UFJ80" s="481"/>
      <c r="UFK80" s="481"/>
      <c r="UFL80" s="481"/>
      <c r="UFM80" s="481"/>
      <c r="UFN80" s="481"/>
      <c r="UFO80" s="481"/>
      <c r="UFP80" s="481"/>
      <c r="UFQ80" s="481"/>
      <c r="UFR80" s="481"/>
      <c r="UFS80" s="481"/>
      <c r="UFT80" s="481"/>
      <c r="UFU80" s="481"/>
      <c r="UFV80" s="481"/>
      <c r="UFW80" s="481"/>
      <c r="UFX80" s="481"/>
      <c r="UFY80" s="481"/>
      <c r="UFZ80" s="481"/>
      <c r="UGA80" s="481"/>
      <c r="UGB80" s="481"/>
      <c r="UGC80" s="481"/>
      <c r="UGD80" s="481"/>
      <c r="UGE80" s="481"/>
      <c r="UGF80" s="481"/>
      <c r="UGG80" s="481"/>
      <c r="UGH80" s="481"/>
      <c r="UGI80" s="481"/>
      <c r="UGJ80" s="481"/>
      <c r="UGK80" s="481"/>
      <c r="UGL80" s="481"/>
      <c r="UGM80" s="481"/>
      <c r="UGN80" s="481"/>
      <c r="UGO80" s="481"/>
      <c r="UGP80" s="481"/>
      <c r="UGQ80" s="481"/>
      <c r="UGR80" s="481"/>
      <c r="UGS80" s="481"/>
      <c r="UGT80" s="481"/>
      <c r="UGU80" s="481"/>
      <c r="UGV80" s="481"/>
      <c r="UGW80" s="481"/>
      <c r="UGX80" s="481"/>
      <c r="UGY80" s="481"/>
      <c r="UGZ80" s="481"/>
      <c r="UHA80" s="481"/>
      <c r="UHB80" s="481"/>
      <c r="UHC80" s="481"/>
      <c r="UHD80" s="481"/>
      <c r="UHE80" s="481"/>
      <c r="UHF80" s="481"/>
      <c r="UHG80" s="481"/>
      <c r="UHH80" s="481"/>
      <c r="UHI80" s="481"/>
      <c r="UHJ80" s="481"/>
      <c r="UHK80" s="481"/>
      <c r="UHL80" s="481"/>
      <c r="UHM80" s="481"/>
      <c r="UHN80" s="481"/>
      <c r="UHO80" s="481"/>
      <c r="UHP80" s="481"/>
      <c r="UHQ80" s="481"/>
      <c r="UHR80" s="481"/>
      <c r="UHS80" s="481"/>
      <c r="UHT80" s="481"/>
      <c r="UHU80" s="481"/>
      <c r="UHV80" s="481"/>
      <c r="UHW80" s="481"/>
      <c r="UHX80" s="481"/>
      <c r="UHY80" s="481"/>
      <c r="UHZ80" s="481"/>
      <c r="UIA80" s="481"/>
      <c r="UIB80" s="481"/>
      <c r="UIC80" s="481"/>
      <c r="UID80" s="481"/>
      <c r="UIE80" s="481"/>
      <c r="UIF80" s="481"/>
      <c r="UIG80" s="481"/>
      <c r="UIH80" s="481"/>
      <c r="UII80" s="481"/>
      <c r="UIJ80" s="481"/>
      <c r="UIK80" s="481"/>
      <c r="UIL80" s="481"/>
      <c r="UIM80" s="481"/>
      <c r="UIN80" s="481"/>
      <c r="UIO80" s="481"/>
      <c r="UIP80" s="481"/>
      <c r="UIQ80" s="481"/>
      <c r="UIR80" s="481"/>
      <c r="UIS80" s="481"/>
      <c r="UIT80" s="481"/>
      <c r="UIU80" s="481"/>
      <c r="UIV80" s="481"/>
      <c r="UIW80" s="481"/>
      <c r="UIX80" s="481"/>
      <c r="UIY80" s="481"/>
      <c r="UIZ80" s="481"/>
      <c r="UJA80" s="481"/>
      <c r="UJB80" s="481"/>
      <c r="UJC80" s="481"/>
      <c r="UJD80" s="481"/>
      <c r="UJE80" s="481"/>
      <c r="UJF80" s="481"/>
      <c r="UJG80" s="481"/>
      <c r="UJH80" s="481"/>
      <c r="UJI80" s="481"/>
      <c r="UJJ80" s="481"/>
      <c r="UJK80" s="481"/>
      <c r="UJL80" s="481"/>
      <c r="UJM80" s="481"/>
      <c r="UJN80" s="481"/>
      <c r="UJO80" s="481"/>
      <c r="UJP80" s="481"/>
      <c r="UJQ80" s="481"/>
      <c r="UJR80" s="481"/>
      <c r="UJS80" s="481"/>
      <c r="UJT80" s="481"/>
      <c r="UJU80" s="481"/>
      <c r="UJV80" s="481"/>
      <c r="UJW80" s="481"/>
      <c r="UJX80" s="481"/>
      <c r="UJY80" s="481"/>
      <c r="UJZ80" s="481"/>
      <c r="UKA80" s="481"/>
      <c r="UKB80" s="481"/>
      <c r="UKC80" s="481"/>
      <c r="UKD80" s="481"/>
      <c r="UKE80" s="481"/>
      <c r="UKF80" s="481"/>
      <c r="UKG80" s="481"/>
      <c r="UKH80" s="481"/>
      <c r="UKI80" s="481"/>
      <c r="UKJ80" s="481"/>
      <c r="UKK80" s="481"/>
      <c r="UKL80" s="481"/>
      <c r="UKM80" s="481"/>
      <c r="UKN80" s="481"/>
      <c r="UKO80" s="481"/>
      <c r="UKP80" s="481"/>
      <c r="UKQ80" s="481"/>
      <c r="UKR80" s="481"/>
      <c r="UKS80" s="481"/>
      <c r="UKT80" s="481"/>
      <c r="UKU80" s="481"/>
      <c r="UKV80" s="481"/>
      <c r="UKW80" s="481"/>
      <c r="UKX80" s="481"/>
      <c r="UKY80" s="481"/>
      <c r="UKZ80" s="481"/>
      <c r="ULA80" s="481"/>
      <c r="ULB80" s="481"/>
      <c r="ULC80" s="481"/>
      <c r="ULD80" s="481"/>
      <c r="ULE80" s="481"/>
      <c r="ULF80" s="481"/>
      <c r="ULG80" s="481"/>
      <c r="ULH80" s="481"/>
      <c r="ULI80" s="481"/>
      <c r="ULJ80" s="481"/>
      <c r="ULK80" s="481"/>
      <c r="ULL80" s="481"/>
      <c r="ULM80" s="481"/>
      <c r="ULN80" s="481"/>
      <c r="ULO80" s="481"/>
      <c r="ULP80" s="481"/>
      <c r="ULQ80" s="481"/>
      <c r="ULR80" s="481"/>
      <c r="ULS80" s="481"/>
      <c r="ULT80" s="481"/>
      <c r="ULU80" s="481"/>
      <c r="ULV80" s="481"/>
      <c r="ULW80" s="481"/>
      <c r="ULX80" s="481"/>
      <c r="ULY80" s="481"/>
      <c r="ULZ80" s="481"/>
      <c r="UMA80" s="481"/>
      <c r="UMB80" s="481"/>
      <c r="UMC80" s="481"/>
      <c r="UMD80" s="481"/>
      <c r="UME80" s="481"/>
      <c r="UMF80" s="481"/>
      <c r="UMG80" s="481"/>
      <c r="UMH80" s="481"/>
      <c r="UMI80" s="481"/>
      <c r="UMJ80" s="481"/>
      <c r="UMK80" s="481"/>
      <c r="UML80" s="481"/>
      <c r="UMM80" s="481"/>
      <c r="UMN80" s="481"/>
      <c r="UMO80" s="481"/>
      <c r="UMP80" s="481"/>
      <c r="UMQ80" s="481"/>
      <c r="UMR80" s="481"/>
      <c r="UMS80" s="481"/>
      <c r="UMT80" s="481"/>
      <c r="UMU80" s="481"/>
      <c r="UMV80" s="481"/>
      <c r="UMW80" s="481"/>
      <c r="UMX80" s="481"/>
      <c r="UMY80" s="481"/>
      <c r="UMZ80" s="481"/>
      <c r="UNA80" s="481"/>
      <c r="UNB80" s="481"/>
      <c r="UNC80" s="481"/>
      <c r="UND80" s="481"/>
      <c r="UNE80" s="481"/>
      <c r="UNF80" s="481"/>
      <c r="UNG80" s="481"/>
      <c r="UNH80" s="481"/>
      <c r="UNI80" s="481"/>
      <c r="UNJ80" s="481"/>
      <c r="UNK80" s="481"/>
      <c r="UNL80" s="481"/>
      <c r="UNM80" s="481"/>
      <c r="UNN80" s="481"/>
      <c r="UNO80" s="481"/>
      <c r="UNP80" s="481"/>
      <c r="UNQ80" s="481"/>
      <c r="UNR80" s="481"/>
      <c r="UNS80" s="481"/>
      <c r="UNT80" s="481"/>
      <c r="UNU80" s="481"/>
      <c r="UNV80" s="481"/>
      <c r="UNW80" s="481"/>
      <c r="UNX80" s="481"/>
      <c r="UNY80" s="481"/>
      <c r="UNZ80" s="481"/>
      <c r="UOA80" s="481"/>
      <c r="UOB80" s="481"/>
      <c r="UOC80" s="481"/>
      <c r="UOD80" s="481"/>
      <c r="UOE80" s="481"/>
      <c r="UOF80" s="481"/>
      <c r="UOG80" s="481"/>
      <c r="UOH80" s="481"/>
      <c r="UOI80" s="481"/>
      <c r="UOJ80" s="481"/>
      <c r="UOK80" s="481"/>
      <c r="UOL80" s="481"/>
      <c r="UOM80" s="481"/>
      <c r="UON80" s="481"/>
      <c r="UOO80" s="481"/>
      <c r="UOP80" s="481"/>
      <c r="UOQ80" s="481"/>
      <c r="UOR80" s="481"/>
      <c r="UOS80" s="481"/>
      <c r="UOT80" s="481"/>
      <c r="UOU80" s="481"/>
      <c r="UOV80" s="481"/>
      <c r="UOW80" s="481"/>
      <c r="UOX80" s="481"/>
      <c r="UOY80" s="481"/>
      <c r="UOZ80" s="481"/>
      <c r="UPA80" s="481"/>
      <c r="UPB80" s="481"/>
      <c r="UPC80" s="481"/>
      <c r="UPD80" s="481"/>
      <c r="UPE80" s="481"/>
      <c r="UPF80" s="481"/>
      <c r="UPG80" s="481"/>
      <c r="UPH80" s="481"/>
      <c r="UPI80" s="481"/>
      <c r="UPJ80" s="481"/>
      <c r="UPK80" s="481"/>
      <c r="UPL80" s="481"/>
      <c r="UPM80" s="481"/>
      <c r="UPN80" s="481"/>
      <c r="UPO80" s="481"/>
      <c r="UPP80" s="481"/>
      <c r="UPQ80" s="481"/>
      <c r="UPR80" s="481"/>
      <c r="UPS80" s="481"/>
      <c r="UPT80" s="481"/>
      <c r="UPU80" s="481"/>
      <c r="UPV80" s="481"/>
      <c r="UPW80" s="481"/>
      <c r="UPX80" s="481"/>
      <c r="UPY80" s="481"/>
      <c r="UPZ80" s="481"/>
      <c r="UQA80" s="481"/>
      <c r="UQB80" s="481"/>
      <c r="UQC80" s="481"/>
      <c r="UQD80" s="481"/>
      <c r="UQE80" s="481"/>
      <c r="UQF80" s="481"/>
      <c r="UQG80" s="481"/>
      <c r="UQH80" s="481"/>
      <c r="UQI80" s="481"/>
      <c r="UQJ80" s="481"/>
      <c r="UQK80" s="481"/>
      <c r="UQL80" s="481"/>
      <c r="UQM80" s="481"/>
      <c r="UQN80" s="481"/>
      <c r="UQO80" s="481"/>
      <c r="UQP80" s="481"/>
      <c r="UQQ80" s="481"/>
      <c r="UQR80" s="481"/>
      <c r="UQS80" s="481"/>
      <c r="UQT80" s="481"/>
      <c r="UQU80" s="481"/>
      <c r="UQV80" s="481"/>
      <c r="UQW80" s="481"/>
      <c r="UQX80" s="481"/>
      <c r="UQY80" s="481"/>
      <c r="UQZ80" s="481"/>
      <c r="URA80" s="481"/>
      <c r="URB80" s="481"/>
      <c r="URC80" s="481"/>
      <c r="URD80" s="481"/>
      <c r="URE80" s="481"/>
      <c r="URF80" s="481"/>
      <c r="URG80" s="481"/>
      <c r="URH80" s="481"/>
      <c r="URI80" s="481"/>
      <c r="URJ80" s="481"/>
      <c r="URK80" s="481"/>
      <c r="URL80" s="481"/>
      <c r="URM80" s="481"/>
      <c r="URN80" s="481"/>
      <c r="URO80" s="481"/>
      <c r="URP80" s="481"/>
      <c r="URQ80" s="481"/>
      <c r="URR80" s="481"/>
      <c r="URS80" s="481"/>
      <c r="URT80" s="481"/>
      <c r="URU80" s="481"/>
      <c r="URV80" s="481"/>
      <c r="URW80" s="481"/>
      <c r="URX80" s="481"/>
      <c r="URY80" s="481"/>
      <c r="URZ80" s="481"/>
      <c r="USA80" s="481"/>
      <c r="USB80" s="481"/>
      <c r="USC80" s="481"/>
      <c r="USD80" s="481"/>
      <c r="USE80" s="481"/>
      <c r="USF80" s="481"/>
      <c r="USG80" s="481"/>
      <c r="USH80" s="481"/>
      <c r="USI80" s="481"/>
      <c r="USJ80" s="481"/>
      <c r="USK80" s="481"/>
      <c r="USL80" s="481"/>
      <c r="USM80" s="481"/>
      <c r="USN80" s="481"/>
      <c r="USO80" s="481"/>
      <c r="USP80" s="481"/>
      <c r="USQ80" s="481"/>
      <c r="USR80" s="481"/>
      <c r="USS80" s="481"/>
      <c r="UST80" s="481"/>
      <c r="USU80" s="481"/>
      <c r="USV80" s="481"/>
      <c r="USW80" s="481"/>
      <c r="USX80" s="481"/>
      <c r="USY80" s="481"/>
      <c r="USZ80" s="481"/>
      <c r="UTA80" s="481"/>
      <c r="UTB80" s="481"/>
      <c r="UTC80" s="481"/>
      <c r="UTD80" s="481"/>
      <c r="UTE80" s="481"/>
      <c r="UTF80" s="481"/>
      <c r="UTG80" s="481"/>
      <c r="UTH80" s="481"/>
      <c r="UTI80" s="481"/>
      <c r="UTJ80" s="481"/>
      <c r="UTK80" s="481"/>
      <c r="UTL80" s="481"/>
      <c r="UTM80" s="481"/>
      <c r="UTN80" s="481"/>
      <c r="UTO80" s="481"/>
      <c r="UTP80" s="481"/>
      <c r="UTQ80" s="481"/>
      <c r="UTR80" s="481"/>
      <c r="UTS80" s="481"/>
      <c r="UTT80" s="481"/>
      <c r="UTU80" s="481"/>
      <c r="UTV80" s="481"/>
      <c r="UTW80" s="481"/>
      <c r="UTX80" s="481"/>
      <c r="UTY80" s="481"/>
      <c r="UTZ80" s="481"/>
      <c r="UUA80" s="481"/>
      <c r="UUB80" s="481"/>
      <c r="UUC80" s="481"/>
      <c r="UUD80" s="481"/>
      <c r="UUE80" s="481"/>
      <c r="UUF80" s="481"/>
      <c r="UUG80" s="481"/>
      <c r="UUH80" s="481"/>
      <c r="UUI80" s="481"/>
      <c r="UUJ80" s="481"/>
      <c r="UUK80" s="481"/>
      <c r="UUL80" s="481"/>
      <c r="UUM80" s="481"/>
      <c r="UUN80" s="481"/>
      <c r="UUO80" s="481"/>
      <c r="UUP80" s="481"/>
      <c r="UUQ80" s="481"/>
      <c r="UUR80" s="481"/>
      <c r="UUS80" s="481"/>
      <c r="UUT80" s="481"/>
      <c r="UUU80" s="481"/>
      <c r="UUV80" s="481"/>
      <c r="UUW80" s="481"/>
      <c r="UUX80" s="481"/>
      <c r="UUY80" s="481"/>
      <c r="UUZ80" s="481"/>
      <c r="UVA80" s="481"/>
      <c r="UVB80" s="481"/>
      <c r="UVC80" s="481"/>
      <c r="UVD80" s="481"/>
      <c r="UVE80" s="481"/>
      <c r="UVF80" s="481"/>
      <c r="UVG80" s="481"/>
      <c r="UVH80" s="481"/>
      <c r="UVI80" s="481"/>
      <c r="UVJ80" s="481"/>
      <c r="UVK80" s="481"/>
      <c r="UVL80" s="481"/>
      <c r="UVM80" s="481"/>
      <c r="UVN80" s="481"/>
      <c r="UVO80" s="481"/>
      <c r="UVP80" s="481"/>
      <c r="UVQ80" s="481"/>
      <c r="UVR80" s="481"/>
      <c r="UVS80" s="481"/>
      <c r="UVT80" s="481"/>
      <c r="UVU80" s="481"/>
      <c r="UVV80" s="481"/>
      <c r="UVW80" s="481"/>
      <c r="UVX80" s="481"/>
      <c r="UVY80" s="481"/>
      <c r="UVZ80" s="481"/>
      <c r="UWA80" s="481"/>
      <c r="UWB80" s="481"/>
      <c r="UWC80" s="481"/>
      <c r="UWD80" s="481"/>
      <c r="UWE80" s="481"/>
      <c r="UWF80" s="481"/>
      <c r="UWG80" s="481"/>
      <c r="UWH80" s="481"/>
      <c r="UWI80" s="481"/>
      <c r="UWJ80" s="481"/>
      <c r="UWK80" s="481"/>
      <c r="UWL80" s="481"/>
      <c r="UWM80" s="481"/>
      <c r="UWN80" s="481"/>
      <c r="UWO80" s="481"/>
      <c r="UWP80" s="481"/>
      <c r="UWQ80" s="481"/>
      <c r="UWR80" s="481"/>
      <c r="UWS80" s="481"/>
      <c r="UWT80" s="481"/>
      <c r="UWU80" s="481"/>
      <c r="UWV80" s="481"/>
      <c r="UWW80" s="481"/>
      <c r="UWX80" s="481"/>
      <c r="UWY80" s="481"/>
      <c r="UWZ80" s="481"/>
      <c r="UXA80" s="481"/>
      <c r="UXB80" s="481"/>
      <c r="UXC80" s="481"/>
      <c r="UXD80" s="481"/>
      <c r="UXE80" s="481"/>
      <c r="UXF80" s="481"/>
      <c r="UXG80" s="481"/>
      <c r="UXH80" s="481"/>
      <c r="UXI80" s="481"/>
      <c r="UXJ80" s="481"/>
      <c r="UXK80" s="481"/>
      <c r="UXL80" s="481"/>
      <c r="UXM80" s="481"/>
      <c r="UXN80" s="481"/>
      <c r="UXO80" s="481"/>
      <c r="UXP80" s="481"/>
      <c r="UXQ80" s="481"/>
      <c r="UXR80" s="481"/>
      <c r="UXS80" s="481"/>
      <c r="UXT80" s="481"/>
      <c r="UXU80" s="481"/>
      <c r="UXV80" s="481"/>
      <c r="UXW80" s="481"/>
      <c r="UXX80" s="481"/>
      <c r="UXY80" s="481"/>
      <c r="UXZ80" s="481"/>
      <c r="UYA80" s="481"/>
      <c r="UYB80" s="481"/>
      <c r="UYC80" s="481"/>
      <c r="UYD80" s="481"/>
      <c r="UYE80" s="481"/>
      <c r="UYF80" s="481"/>
      <c r="UYG80" s="481"/>
      <c r="UYH80" s="481"/>
      <c r="UYI80" s="481"/>
      <c r="UYJ80" s="481"/>
      <c r="UYK80" s="481"/>
      <c r="UYL80" s="481"/>
      <c r="UYM80" s="481"/>
      <c r="UYN80" s="481"/>
      <c r="UYO80" s="481"/>
      <c r="UYP80" s="481"/>
      <c r="UYQ80" s="481"/>
      <c r="UYR80" s="481"/>
      <c r="UYS80" s="481"/>
      <c r="UYT80" s="481"/>
      <c r="UYU80" s="481"/>
      <c r="UYV80" s="481"/>
      <c r="UYW80" s="481"/>
      <c r="UYX80" s="481"/>
      <c r="UYY80" s="481"/>
      <c r="UYZ80" s="481"/>
      <c r="UZA80" s="481"/>
      <c r="UZB80" s="481"/>
      <c r="UZC80" s="481"/>
      <c r="UZD80" s="481"/>
      <c r="UZE80" s="481"/>
      <c r="UZF80" s="481"/>
      <c r="UZG80" s="481"/>
      <c r="UZH80" s="481"/>
      <c r="UZI80" s="481"/>
      <c r="UZJ80" s="481"/>
      <c r="UZK80" s="481"/>
      <c r="UZL80" s="481"/>
      <c r="UZM80" s="481"/>
      <c r="UZN80" s="481"/>
      <c r="UZO80" s="481"/>
      <c r="UZP80" s="481"/>
      <c r="UZQ80" s="481"/>
      <c r="UZR80" s="481"/>
      <c r="UZS80" s="481"/>
      <c r="UZT80" s="481"/>
      <c r="UZU80" s="481"/>
      <c r="UZV80" s="481"/>
      <c r="UZW80" s="481"/>
      <c r="UZX80" s="481"/>
      <c r="UZY80" s="481"/>
      <c r="UZZ80" s="481"/>
      <c r="VAA80" s="481"/>
      <c r="VAB80" s="481"/>
      <c r="VAC80" s="481"/>
      <c r="VAD80" s="481"/>
      <c r="VAE80" s="481"/>
      <c r="VAF80" s="481"/>
      <c r="VAG80" s="481"/>
      <c r="VAH80" s="481"/>
      <c r="VAI80" s="481"/>
      <c r="VAJ80" s="481"/>
      <c r="VAK80" s="481"/>
      <c r="VAL80" s="481"/>
      <c r="VAM80" s="481"/>
      <c r="VAN80" s="481"/>
      <c r="VAO80" s="481"/>
      <c r="VAP80" s="481"/>
      <c r="VAQ80" s="481"/>
      <c r="VAR80" s="481"/>
      <c r="VAS80" s="481"/>
      <c r="VAT80" s="481"/>
      <c r="VAU80" s="481"/>
      <c r="VAV80" s="481"/>
      <c r="VAW80" s="481"/>
      <c r="VAX80" s="481"/>
      <c r="VAY80" s="481"/>
      <c r="VAZ80" s="481"/>
      <c r="VBA80" s="481"/>
      <c r="VBB80" s="481"/>
      <c r="VBC80" s="481"/>
      <c r="VBD80" s="481"/>
      <c r="VBE80" s="481"/>
      <c r="VBF80" s="481"/>
      <c r="VBG80" s="481"/>
      <c r="VBH80" s="481"/>
      <c r="VBI80" s="481"/>
      <c r="VBJ80" s="481"/>
      <c r="VBK80" s="481"/>
      <c r="VBL80" s="481"/>
      <c r="VBM80" s="481"/>
      <c r="VBN80" s="481"/>
      <c r="VBO80" s="481"/>
      <c r="VBP80" s="481"/>
      <c r="VBQ80" s="481"/>
      <c r="VBR80" s="481"/>
      <c r="VBS80" s="481"/>
      <c r="VBT80" s="481"/>
      <c r="VBU80" s="481"/>
      <c r="VBV80" s="481"/>
      <c r="VBW80" s="481"/>
      <c r="VBX80" s="481"/>
      <c r="VBY80" s="481"/>
      <c r="VBZ80" s="481"/>
      <c r="VCA80" s="481"/>
      <c r="VCB80" s="481"/>
      <c r="VCC80" s="481"/>
      <c r="VCD80" s="481"/>
      <c r="VCE80" s="481"/>
      <c r="VCF80" s="481"/>
      <c r="VCG80" s="481"/>
      <c r="VCH80" s="481"/>
      <c r="VCI80" s="481"/>
      <c r="VCJ80" s="481"/>
      <c r="VCK80" s="481"/>
      <c r="VCL80" s="481"/>
      <c r="VCM80" s="481"/>
      <c r="VCN80" s="481"/>
      <c r="VCO80" s="481"/>
      <c r="VCP80" s="481"/>
      <c r="VCQ80" s="481"/>
      <c r="VCR80" s="481"/>
      <c r="VCS80" s="481"/>
      <c r="VCT80" s="481"/>
      <c r="VCU80" s="481"/>
      <c r="VCV80" s="481"/>
      <c r="VCW80" s="481"/>
      <c r="VCX80" s="481"/>
      <c r="VCY80" s="481"/>
      <c r="VCZ80" s="481"/>
      <c r="VDA80" s="481"/>
      <c r="VDB80" s="481"/>
      <c r="VDC80" s="481"/>
      <c r="VDD80" s="481"/>
      <c r="VDE80" s="481"/>
      <c r="VDF80" s="481"/>
      <c r="VDG80" s="481"/>
      <c r="VDH80" s="481"/>
      <c r="VDI80" s="481"/>
      <c r="VDJ80" s="481"/>
      <c r="VDK80" s="481"/>
      <c r="VDL80" s="481"/>
      <c r="VDM80" s="481"/>
      <c r="VDN80" s="481"/>
      <c r="VDO80" s="481"/>
      <c r="VDP80" s="481"/>
      <c r="VDQ80" s="481"/>
      <c r="VDR80" s="481"/>
      <c r="VDS80" s="481"/>
      <c r="VDT80" s="481"/>
      <c r="VDU80" s="481"/>
      <c r="VDV80" s="481"/>
      <c r="VDW80" s="481"/>
      <c r="VDX80" s="481"/>
      <c r="VDY80" s="481"/>
      <c r="VDZ80" s="481"/>
      <c r="VEA80" s="481"/>
      <c r="VEB80" s="481"/>
      <c r="VEC80" s="481"/>
      <c r="VED80" s="481"/>
      <c r="VEE80" s="481"/>
      <c r="VEF80" s="481"/>
      <c r="VEG80" s="481"/>
      <c r="VEH80" s="481"/>
      <c r="VEI80" s="481"/>
      <c r="VEJ80" s="481"/>
      <c r="VEK80" s="481"/>
      <c r="VEL80" s="481"/>
      <c r="VEM80" s="481"/>
      <c r="VEN80" s="481"/>
      <c r="VEO80" s="481"/>
      <c r="VEP80" s="481"/>
      <c r="VEQ80" s="481"/>
      <c r="VER80" s="481"/>
      <c r="VES80" s="481"/>
      <c r="VET80" s="481"/>
      <c r="VEU80" s="481"/>
      <c r="VEV80" s="481"/>
      <c r="VEW80" s="481"/>
      <c r="VEX80" s="481"/>
      <c r="VEY80" s="481"/>
      <c r="VEZ80" s="481"/>
      <c r="VFA80" s="481"/>
      <c r="VFB80" s="481"/>
      <c r="VFC80" s="481"/>
      <c r="VFD80" s="481"/>
      <c r="VFE80" s="481"/>
      <c r="VFF80" s="481"/>
      <c r="VFG80" s="481"/>
      <c r="VFH80" s="481"/>
      <c r="VFI80" s="481"/>
      <c r="VFJ80" s="481"/>
      <c r="VFK80" s="481"/>
      <c r="VFL80" s="481"/>
      <c r="VFM80" s="481"/>
      <c r="VFN80" s="481"/>
      <c r="VFO80" s="481"/>
      <c r="VFP80" s="481"/>
      <c r="VFQ80" s="481"/>
      <c r="VFR80" s="481"/>
      <c r="VFS80" s="481"/>
      <c r="VFT80" s="481"/>
      <c r="VFU80" s="481"/>
      <c r="VFV80" s="481"/>
      <c r="VFW80" s="481"/>
      <c r="VFX80" s="481"/>
      <c r="VFY80" s="481"/>
      <c r="VFZ80" s="481"/>
      <c r="VGA80" s="481"/>
      <c r="VGB80" s="481"/>
      <c r="VGC80" s="481"/>
      <c r="VGD80" s="481"/>
      <c r="VGE80" s="481"/>
      <c r="VGF80" s="481"/>
      <c r="VGG80" s="481"/>
      <c r="VGH80" s="481"/>
      <c r="VGI80" s="481"/>
      <c r="VGJ80" s="481"/>
      <c r="VGK80" s="481"/>
      <c r="VGL80" s="481"/>
      <c r="VGM80" s="481"/>
      <c r="VGN80" s="481"/>
      <c r="VGO80" s="481"/>
      <c r="VGP80" s="481"/>
      <c r="VGQ80" s="481"/>
      <c r="VGR80" s="481"/>
      <c r="VGS80" s="481"/>
      <c r="VGT80" s="481"/>
      <c r="VGU80" s="481"/>
      <c r="VGV80" s="481"/>
      <c r="VGW80" s="481"/>
      <c r="VGX80" s="481"/>
      <c r="VGY80" s="481"/>
      <c r="VGZ80" s="481"/>
      <c r="VHA80" s="481"/>
      <c r="VHB80" s="481"/>
      <c r="VHC80" s="481"/>
      <c r="VHD80" s="481"/>
      <c r="VHE80" s="481"/>
      <c r="VHF80" s="481"/>
      <c r="VHG80" s="481"/>
      <c r="VHH80" s="481"/>
      <c r="VHI80" s="481"/>
      <c r="VHJ80" s="481"/>
      <c r="VHK80" s="481"/>
      <c r="VHL80" s="481"/>
      <c r="VHM80" s="481"/>
      <c r="VHN80" s="481"/>
      <c r="VHO80" s="481"/>
      <c r="VHP80" s="481"/>
      <c r="VHQ80" s="481"/>
      <c r="VHR80" s="481"/>
      <c r="VHS80" s="481"/>
      <c r="VHT80" s="481"/>
      <c r="VHU80" s="481"/>
      <c r="VHV80" s="481"/>
      <c r="VHW80" s="481"/>
      <c r="VHX80" s="481"/>
      <c r="VHY80" s="481"/>
      <c r="VHZ80" s="481"/>
      <c r="VIA80" s="481"/>
      <c r="VIB80" s="481"/>
      <c r="VIC80" s="481"/>
      <c r="VID80" s="481"/>
      <c r="VIE80" s="481"/>
      <c r="VIF80" s="481"/>
      <c r="VIG80" s="481"/>
      <c r="VIH80" s="481"/>
      <c r="VII80" s="481"/>
      <c r="VIJ80" s="481"/>
      <c r="VIK80" s="481"/>
      <c r="VIL80" s="481"/>
      <c r="VIM80" s="481"/>
      <c r="VIN80" s="481"/>
      <c r="VIO80" s="481"/>
      <c r="VIP80" s="481"/>
      <c r="VIQ80" s="481"/>
      <c r="VIR80" s="481"/>
      <c r="VIS80" s="481"/>
      <c r="VIT80" s="481"/>
      <c r="VIU80" s="481"/>
      <c r="VIV80" s="481"/>
      <c r="VIW80" s="481"/>
      <c r="VIX80" s="481"/>
      <c r="VIY80" s="481"/>
      <c r="VIZ80" s="481"/>
      <c r="VJA80" s="481"/>
      <c r="VJB80" s="481"/>
      <c r="VJC80" s="481"/>
      <c r="VJD80" s="481"/>
      <c r="VJE80" s="481"/>
      <c r="VJF80" s="481"/>
      <c r="VJG80" s="481"/>
      <c r="VJH80" s="481"/>
      <c r="VJI80" s="481"/>
      <c r="VJJ80" s="481"/>
      <c r="VJK80" s="481"/>
      <c r="VJL80" s="481"/>
      <c r="VJM80" s="481"/>
      <c r="VJN80" s="481"/>
      <c r="VJO80" s="481"/>
      <c r="VJP80" s="481"/>
      <c r="VJQ80" s="481"/>
      <c r="VJR80" s="481"/>
      <c r="VJS80" s="481"/>
      <c r="VJT80" s="481"/>
      <c r="VJU80" s="481"/>
      <c r="VJV80" s="481"/>
      <c r="VJW80" s="481"/>
      <c r="VJX80" s="481"/>
      <c r="VJY80" s="481"/>
      <c r="VJZ80" s="481"/>
      <c r="VKA80" s="481"/>
      <c r="VKB80" s="481"/>
      <c r="VKC80" s="481"/>
      <c r="VKD80" s="481"/>
      <c r="VKE80" s="481"/>
      <c r="VKF80" s="481"/>
      <c r="VKG80" s="481"/>
      <c r="VKH80" s="481"/>
      <c r="VKI80" s="481"/>
      <c r="VKJ80" s="481"/>
      <c r="VKK80" s="481"/>
      <c r="VKL80" s="481"/>
      <c r="VKM80" s="481"/>
      <c r="VKN80" s="481"/>
      <c r="VKO80" s="481"/>
      <c r="VKP80" s="481"/>
      <c r="VKQ80" s="481"/>
      <c r="VKR80" s="481"/>
      <c r="VKS80" s="481"/>
      <c r="VKT80" s="481"/>
      <c r="VKU80" s="481"/>
      <c r="VKV80" s="481"/>
      <c r="VKW80" s="481"/>
      <c r="VKX80" s="481"/>
      <c r="VKY80" s="481"/>
      <c r="VKZ80" s="481"/>
      <c r="VLA80" s="481"/>
      <c r="VLB80" s="481"/>
      <c r="VLC80" s="481"/>
      <c r="VLD80" s="481"/>
      <c r="VLE80" s="481"/>
      <c r="VLF80" s="481"/>
      <c r="VLG80" s="481"/>
      <c r="VLH80" s="481"/>
      <c r="VLI80" s="481"/>
      <c r="VLJ80" s="481"/>
      <c r="VLK80" s="481"/>
      <c r="VLL80" s="481"/>
      <c r="VLM80" s="481"/>
      <c r="VLN80" s="481"/>
      <c r="VLO80" s="481"/>
      <c r="VLP80" s="481"/>
      <c r="VLQ80" s="481"/>
      <c r="VLR80" s="481"/>
      <c r="VLS80" s="481"/>
      <c r="VLT80" s="481"/>
      <c r="VLU80" s="481"/>
      <c r="VLV80" s="481"/>
      <c r="VLW80" s="481"/>
      <c r="VLX80" s="481"/>
      <c r="VLY80" s="481"/>
      <c r="VLZ80" s="481"/>
      <c r="VMA80" s="481"/>
      <c r="VMB80" s="481"/>
      <c r="VMC80" s="481"/>
      <c r="VMD80" s="481"/>
      <c r="VME80" s="481"/>
      <c r="VMF80" s="481"/>
      <c r="VMG80" s="481"/>
      <c r="VMH80" s="481"/>
      <c r="VMI80" s="481"/>
      <c r="VMJ80" s="481"/>
      <c r="VMK80" s="481"/>
      <c r="VML80" s="481"/>
      <c r="VMM80" s="481"/>
      <c r="VMN80" s="481"/>
      <c r="VMO80" s="481"/>
      <c r="VMP80" s="481"/>
      <c r="VMQ80" s="481"/>
      <c r="VMR80" s="481"/>
      <c r="VMS80" s="481"/>
      <c r="VMT80" s="481"/>
      <c r="VMU80" s="481"/>
      <c r="VMV80" s="481"/>
      <c r="VMW80" s="481"/>
      <c r="VMX80" s="481"/>
      <c r="VMY80" s="481"/>
      <c r="VMZ80" s="481"/>
      <c r="VNA80" s="481"/>
      <c r="VNB80" s="481"/>
      <c r="VNC80" s="481"/>
      <c r="VND80" s="481"/>
      <c r="VNE80" s="481"/>
      <c r="VNF80" s="481"/>
      <c r="VNG80" s="481"/>
      <c r="VNH80" s="481"/>
      <c r="VNI80" s="481"/>
      <c r="VNJ80" s="481"/>
      <c r="VNK80" s="481"/>
      <c r="VNL80" s="481"/>
      <c r="VNM80" s="481"/>
      <c r="VNN80" s="481"/>
      <c r="VNO80" s="481"/>
      <c r="VNP80" s="481"/>
      <c r="VNQ80" s="481"/>
      <c r="VNR80" s="481"/>
      <c r="VNS80" s="481"/>
      <c r="VNT80" s="481"/>
      <c r="VNU80" s="481"/>
      <c r="VNV80" s="481"/>
      <c r="VNW80" s="481"/>
      <c r="VNX80" s="481"/>
      <c r="VNY80" s="481"/>
      <c r="VNZ80" s="481"/>
      <c r="VOA80" s="481"/>
      <c r="VOB80" s="481"/>
      <c r="VOC80" s="481"/>
      <c r="VOD80" s="481"/>
      <c r="VOE80" s="481"/>
      <c r="VOF80" s="481"/>
      <c r="VOG80" s="481"/>
      <c r="VOH80" s="481"/>
      <c r="VOI80" s="481"/>
      <c r="VOJ80" s="481"/>
      <c r="VOK80" s="481"/>
      <c r="VOL80" s="481"/>
      <c r="VOM80" s="481"/>
      <c r="VON80" s="481"/>
      <c r="VOO80" s="481"/>
      <c r="VOP80" s="481"/>
      <c r="VOQ80" s="481"/>
      <c r="VOR80" s="481"/>
      <c r="VOS80" s="481"/>
      <c r="VOT80" s="481"/>
      <c r="VOU80" s="481"/>
      <c r="VOV80" s="481"/>
      <c r="VOW80" s="481"/>
      <c r="VOX80" s="481"/>
      <c r="VOY80" s="481"/>
      <c r="VOZ80" s="481"/>
      <c r="VPA80" s="481"/>
      <c r="VPB80" s="481"/>
      <c r="VPC80" s="481"/>
      <c r="VPD80" s="481"/>
      <c r="VPE80" s="481"/>
      <c r="VPF80" s="481"/>
      <c r="VPG80" s="481"/>
      <c r="VPH80" s="481"/>
      <c r="VPI80" s="481"/>
      <c r="VPJ80" s="481"/>
      <c r="VPK80" s="481"/>
      <c r="VPL80" s="481"/>
      <c r="VPM80" s="481"/>
      <c r="VPN80" s="481"/>
      <c r="VPO80" s="481"/>
      <c r="VPP80" s="481"/>
      <c r="VPQ80" s="481"/>
      <c r="VPR80" s="481"/>
      <c r="VPS80" s="481"/>
      <c r="VPT80" s="481"/>
      <c r="VPU80" s="481"/>
      <c r="VPV80" s="481"/>
      <c r="VPW80" s="481"/>
      <c r="VPX80" s="481"/>
      <c r="VPY80" s="481"/>
      <c r="VPZ80" s="481"/>
      <c r="VQA80" s="481"/>
      <c r="VQB80" s="481"/>
      <c r="VQC80" s="481"/>
      <c r="VQD80" s="481"/>
      <c r="VQE80" s="481"/>
      <c r="VQF80" s="481"/>
      <c r="VQG80" s="481"/>
      <c r="VQH80" s="481"/>
      <c r="VQI80" s="481"/>
      <c r="VQJ80" s="481"/>
      <c r="VQK80" s="481"/>
      <c r="VQL80" s="481"/>
      <c r="VQM80" s="481"/>
      <c r="VQN80" s="481"/>
      <c r="VQO80" s="481"/>
      <c r="VQP80" s="481"/>
      <c r="VQQ80" s="481"/>
      <c r="VQR80" s="481"/>
      <c r="VQS80" s="481"/>
      <c r="VQT80" s="481"/>
      <c r="VQU80" s="481"/>
      <c r="VQV80" s="481"/>
      <c r="VQW80" s="481"/>
      <c r="VQX80" s="481"/>
      <c r="VQY80" s="481"/>
      <c r="VQZ80" s="481"/>
      <c r="VRA80" s="481"/>
      <c r="VRB80" s="481"/>
      <c r="VRC80" s="481"/>
      <c r="VRD80" s="481"/>
      <c r="VRE80" s="481"/>
      <c r="VRF80" s="481"/>
      <c r="VRG80" s="481"/>
      <c r="VRH80" s="481"/>
      <c r="VRI80" s="481"/>
      <c r="VRJ80" s="481"/>
      <c r="VRK80" s="481"/>
      <c r="VRL80" s="481"/>
      <c r="VRM80" s="481"/>
      <c r="VRN80" s="481"/>
      <c r="VRO80" s="481"/>
      <c r="VRP80" s="481"/>
      <c r="VRQ80" s="481"/>
      <c r="VRR80" s="481"/>
      <c r="VRS80" s="481"/>
      <c r="VRT80" s="481"/>
      <c r="VRU80" s="481"/>
      <c r="VRV80" s="481"/>
      <c r="VRW80" s="481"/>
      <c r="VRX80" s="481"/>
      <c r="VRY80" s="481"/>
      <c r="VRZ80" s="481"/>
      <c r="VSA80" s="481"/>
      <c r="VSB80" s="481"/>
      <c r="VSC80" s="481"/>
      <c r="VSD80" s="481"/>
      <c r="VSE80" s="481"/>
      <c r="VSF80" s="481"/>
      <c r="VSG80" s="481"/>
      <c r="VSH80" s="481"/>
      <c r="VSI80" s="481"/>
      <c r="VSJ80" s="481"/>
      <c r="VSK80" s="481"/>
      <c r="VSL80" s="481"/>
      <c r="VSM80" s="481"/>
      <c r="VSN80" s="481"/>
      <c r="VSO80" s="481"/>
      <c r="VSP80" s="481"/>
      <c r="VSQ80" s="481"/>
      <c r="VSR80" s="481"/>
      <c r="VSS80" s="481"/>
      <c r="VST80" s="481"/>
      <c r="VSU80" s="481"/>
      <c r="VSV80" s="481"/>
      <c r="VSW80" s="481"/>
      <c r="VSX80" s="481"/>
      <c r="VSY80" s="481"/>
      <c r="VSZ80" s="481"/>
      <c r="VTA80" s="481"/>
      <c r="VTB80" s="481"/>
      <c r="VTC80" s="481"/>
      <c r="VTD80" s="481"/>
      <c r="VTE80" s="481"/>
      <c r="VTF80" s="481"/>
      <c r="VTG80" s="481"/>
      <c r="VTH80" s="481"/>
      <c r="VTI80" s="481"/>
      <c r="VTJ80" s="481"/>
      <c r="VTK80" s="481"/>
      <c r="VTL80" s="481"/>
      <c r="VTM80" s="481"/>
      <c r="VTN80" s="481"/>
      <c r="VTO80" s="481"/>
      <c r="VTP80" s="481"/>
      <c r="VTQ80" s="481"/>
      <c r="VTR80" s="481"/>
      <c r="VTS80" s="481"/>
      <c r="VTT80" s="481"/>
      <c r="VTU80" s="481"/>
      <c r="VTV80" s="481"/>
      <c r="VTW80" s="481"/>
      <c r="VTX80" s="481"/>
      <c r="VTY80" s="481"/>
      <c r="VTZ80" s="481"/>
      <c r="VUA80" s="481"/>
      <c r="VUB80" s="481"/>
      <c r="VUC80" s="481"/>
      <c r="VUD80" s="481"/>
      <c r="VUE80" s="481"/>
      <c r="VUF80" s="481"/>
      <c r="VUG80" s="481"/>
      <c r="VUH80" s="481"/>
      <c r="VUI80" s="481"/>
      <c r="VUJ80" s="481"/>
      <c r="VUK80" s="481"/>
      <c r="VUL80" s="481"/>
      <c r="VUM80" s="481"/>
      <c r="VUN80" s="481"/>
      <c r="VUO80" s="481"/>
      <c r="VUP80" s="481"/>
      <c r="VUQ80" s="481"/>
      <c r="VUR80" s="481"/>
      <c r="VUS80" s="481"/>
      <c r="VUT80" s="481"/>
      <c r="VUU80" s="481"/>
      <c r="VUV80" s="481"/>
      <c r="VUW80" s="481"/>
      <c r="VUX80" s="481"/>
      <c r="VUY80" s="481"/>
      <c r="VUZ80" s="481"/>
      <c r="VVA80" s="481"/>
      <c r="VVB80" s="481"/>
      <c r="VVC80" s="481"/>
      <c r="VVD80" s="481"/>
      <c r="VVE80" s="481"/>
      <c r="VVF80" s="481"/>
      <c r="VVG80" s="481"/>
      <c r="VVH80" s="481"/>
      <c r="VVI80" s="481"/>
      <c r="VVJ80" s="481"/>
      <c r="VVK80" s="481"/>
      <c r="VVL80" s="481"/>
      <c r="VVM80" s="481"/>
      <c r="VVN80" s="481"/>
      <c r="VVO80" s="481"/>
      <c r="VVP80" s="481"/>
      <c r="VVQ80" s="481"/>
      <c r="VVR80" s="481"/>
      <c r="VVS80" s="481"/>
      <c r="VVT80" s="481"/>
      <c r="VVU80" s="481"/>
      <c r="VVV80" s="481"/>
      <c r="VVW80" s="481"/>
      <c r="VVX80" s="481"/>
      <c r="VVY80" s="481"/>
      <c r="VVZ80" s="481"/>
      <c r="VWA80" s="481"/>
      <c r="VWB80" s="481"/>
      <c r="VWC80" s="481"/>
      <c r="VWD80" s="481"/>
      <c r="VWE80" s="481"/>
      <c r="VWF80" s="481"/>
      <c r="VWG80" s="481"/>
      <c r="VWH80" s="481"/>
      <c r="VWI80" s="481"/>
      <c r="VWJ80" s="481"/>
      <c r="VWK80" s="481"/>
      <c r="VWL80" s="481"/>
      <c r="VWM80" s="481"/>
      <c r="VWN80" s="481"/>
      <c r="VWO80" s="481"/>
      <c r="VWP80" s="481"/>
      <c r="VWQ80" s="481"/>
      <c r="VWR80" s="481"/>
      <c r="VWS80" s="481"/>
      <c r="VWT80" s="481"/>
      <c r="VWU80" s="481"/>
      <c r="VWV80" s="481"/>
      <c r="VWW80" s="481"/>
      <c r="VWX80" s="481"/>
      <c r="VWY80" s="481"/>
      <c r="VWZ80" s="481"/>
      <c r="VXA80" s="481"/>
      <c r="VXB80" s="481"/>
      <c r="VXC80" s="481"/>
      <c r="VXD80" s="481"/>
      <c r="VXE80" s="481"/>
      <c r="VXF80" s="481"/>
      <c r="VXG80" s="481"/>
      <c r="VXH80" s="481"/>
      <c r="VXI80" s="481"/>
      <c r="VXJ80" s="481"/>
      <c r="VXK80" s="481"/>
      <c r="VXL80" s="481"/>
      <c r="VXM80" s="481"/>
      <c r="VXN80" s="481"/>
      <c r="VXO80" s="481"/>
      <c r="VXP80" s="481"/>
      <c r="VXQ80" s="481"/>
      <c r="VXR80" s="481"/>
      <c r="VXS80" s="481"/>
      <c r="VXT80" s="481"/>
      <c r="VXU80" s="481"/>
      <c r="VXV80" s="481"/>
      <c r="VXW80" s="481"/>
      <c r="VXX80" s="481"/>
      <c r="VXY80" s="481"/>
      <c r="VXZ80" s="481"/>
      <c r="VYA80" s="481"/>
      <c r="VYB80" s="481"/>
      <c r="VYC80" s="481"/>
      <c r="VYD80" s="481"/>
      <c r="VYE80" s="481"/>
      <c r="VYF80" s="481"/>
      <c r="VYG80" s="481"/>
      <c r="VYH80" s="481"/>
      <c r="VYI80" s="481"/>
      <c r="VYJ80" s="481"/>
      <c r="VYK80" s="481"/>
      <c r="VYL80" s="481"/>
      <c r="VYM80" s="481"/>
      <c r="VYN80" s="481"/>
      <c r="VYO80" s="481"/>
      <c r="VYP80" s="481"/>
      <c r="VYQ80" s="481"/>
      <c r="VYR80" s="481"/>
      <c r="VYS80" s="481"/>
      <c r="VYT80" s="481"/>
      <c r="VYU80" s="481"/>
      <c r="VYV80" s="481"/>
      <c r="VYW80" s="481"/>
      <c r="VYX80" s="481"/>
      <c r="VYY80" s="481"/>
      <c r="VYZ80" s="481"/>
      <c r="VZA80" s="481"/>
      <c r="VZB80" s="481"/>
      <c r="VZC80" s="481"/>
      <c r="VZD80" s="481"/>
      <c r="VZE80" s="481"/>
      <c r="VZF80" s="481"/>
      <c r="VZG80" s="481"/>
      <c r="VZH80" s="481"/>
      <c r="VZI80" s="481"/>
      <c r="VZJ80" s="481"/>
      <c r="VZK80" s="481"/>
      <c r="VZL80" s="481"/>
      <c r="VZM80" s="481"/>
      <c r="VZN80" s="481"/>
      <c r="VZO80" s="481"/>
      <c r="VZP80" s="481"/>
      <c r="VZQ80" s="481"/>
      <c r="VZR80" s="481"/>
      <c r="VZS80" s="481"/>
      <c r="VZT80" s="481"/>
      <c r="VZU80" s="481"/>
      <c r="VZV80" s="481"/>
      <c r="VZW80" s="481"/>
      <c r="VZX80" s="481"/>
      <c r="VZY80" s="481"/>
      <c r="VZZ80" s="481"/>
      <c r="WAA80" s="481"/>
      <c r="WAB80" s="481"/>
      <c r="WAC80" s="481"/>
      <c r="WAD80" s="481"/>
      <c r="WAE80" s="481"/>
      <c r="WAF80" s="481"/>
      <c r="WAG80" s="481"/>
      <c r="WAH80" s="481"/>
      <c r="WAI80" s="481"/>
      <c r="WAJ80" s="481"/>
      <c r="WAK80" s="481"/>
      <c r="WAL80" s="481"/>
      <c r="WAM80" s="481"/>
      <c r="WAN80" s="481"/>
      <c r="WAO80" s="481"/>
      <c r="WAP80" s="481"/>
      <c r="WAQ80" s="481"/>
      <c r="WAR80" s="481"/>
      <c r="WAS80" s="481"/>
      <c r="WAT80" s="481"/>
      <c r="WAU80" s="481"/>
      <c r="WAV80" s="481"/>
      <c r="WAW80" s="481"/>
      <c r="WAX80" s="481"/>
      <c r="WAY80" s="481"/>
      <c r="WAZ80" s="481"/>
      <c r="WBA80" s="481"/>
      <c r="WBB80" s="481"/>
      <c r="WBC80" s="481"/>
      <c r="WBD80" s="481"/>
      <c r="WBE80" s="481"/>
      <c r="WBF80" s="481"/>
      <c r="WBG80" s="481"/>
      <c r="WBH80" s="481"/>
      <c r="WBI80" s="481"/>
      <c r="WBJ80" s="481"/>
      <c r="WBK80" s="481"/>
      <c r="WBL80" s="481"/>
      <c r="WBM80" s="481"/>
      <c r="WBN80" s="481"/>
      <c r="WBO80" s="481"/>
      <c r="WBP80" s="481"/>
      <c r="WBQ80" s="481"/>
      <c r="WBR80" s="481"/>
      <c r="WBS80" s="481"/>
      <c r="WBT80" s="481"/>
      <c r="WBU80" s="481"/>
      <c r="WBV80" s="481"/>
      <c r="WBW80" s="481"/>
      <c r="WBX80" s="481"/>
      <c r="WBY80" s="481"/>
      <c r="WBZ80" s="481"/>
      <c r="WCA80" s="481"/>
      <c r="WCB80" s="481"/>
      <c r="WCC80" s="481"/>
      <c r="WCD80" s="481"/>
      <c r="WCE80" s="481"/>
      <c r="WCF80" s="481"/>
      <c r="WCG80" s="481"/>
      <c r="WCH80" s="481"/>
      <c r="WCI80" s="481"/>
      <c r="WCJ80" s="481"/>
      <c r="WCK80" s="481"/>
      <c r="WCL80" s="481"/>
      <c r="WCM80" s="481"/>
      <c r="WCN80" s="481"/>
      <c r="WCO80" s="481"/>
      <c r="WCP80" s="481"/>
      <c r="WCQ80" s="481"/>
      <c r="WCR80" s="481"/>
      <c r="WCS80" s="481"/>
      <c r="WCT80" s="481"/>
      <c r="WCU80" s="481"/>
      <c r="WCV80" s="481"/>
      <c r="WCW80" s="481"/>
      <c r="WCX80" s="481"/>
      <c r="WCY80" s="481"/>
      <c r="WCZ80" s="481"/>
      <c r="WDA80" s="481"/>
      <c r="WDB80" s="481"/>
      <c r="WDC80" s="481"/>
      <c r="WDD80" s="481"/>
      <c r="WDE80" s="481"/>
      <c r="WDF80" s="481"/>
      <c r="WDG80" s="481"/>
      <c r="WDH80" s="481"/>
      <c r="WDI80" s="481"/>
      <c r="WDJ80" s="481"/>
      <c r="WDK80" s="481"/>
      <c r="WDL80" s="481"/>
      <c r="WDM80" s="481"/>
      <c r="WDN80" s="481"/>
      <c r="WDO80" s="481"/>
      <c r="WDP80" s="481"/>
      <c r="WDQ80" s="481"/>
      <c r="WDR80" s="481"/>
      <c r="WDS80" s="481"/>
      <c r="WDT80" s="481"/>
      <c r="WDU80" s="481"/>
      <c r="WDV80" s="481"/>
      <c r="WDW80" s="481"/>
      <c r="WDX80" s="481"/>
      <c r="WDY80" s="481"/>
      <c r="WDZ80" s="481"/>
      <c r="WEA80" s="481"/>
      <c r="WEB80" s="481"/>
      <c r="WEC80" s="481"/>
      <c r="WED80" s="481"/>
      <c r="WEE80" s="481"/>
      <c r="WEF80" s="481"/>
      <c r="WEG80" s="481"/>
      <c r="WEH80" s="481"/>
      <c r="WEI80" s="481"/>
      <c r="WEJ80" s="481"/>
      <c r="WEK80" s="481"/>
      <c r="WEL80" s="481"/>
      <c r="WEM80" s="481"/>
      <c r="WEN80" s="481"/>
      <c r="WEO80" s="481"/>
      <c r="WEP80" s="481"/>
      <c r="WEQ80" s="481"/>
      <c r="WER80" s="481"/>
      <c r="WES80" s="481"/>
      <c r="WET80" s="481"/>
      <c r="WEU80" s="481"/>
      <c r="WEV80" s="481"/>
      <c r="WEW80" s="481"/>
      <c r="WEX80" s="481"/>
      <c r="WEY80" s="481"/>
      <c r="WEZ80" s="481"/>
      <c r="WFA80" s="481"/>
      <c r="WFB80" s="481"/>
      <c r="WFC80" s="481"/>
      <c r="WFD80" s="481"/>
      <c r="WFE80" s="481"/>
      <c r="WFF80" s="481"/>
      <c r="WFG80" s="481"/>
      <c r="WFH80" s="481"/>
      <c r="WFI80" s="481"/>
      <c r="WFJ80" s="481"/>
      <c r="WFK80" s="481"/>
      <c r="WFL80" s="481"/>
      <c r="WFM80" s="481"/>
      <c r="WFN80" s="481"/>
      <c r="WFO80" s="481"/>
      <c r="WFP80" s="481"/>
      <c r="WFQ80" s="481"/>
      <c r="WFR80" s="481"/>
      <c r="WFS80" s="481"/>
      <c r="WFT80" s="481"/>
      <c r="WFU80" s="481"/>
      <c r="WFV80" s="481"/>
      <c r="WFW80" s="481"/>
      <c r="WFX80" s="481"/>
      <c r="WFY80" s="481"/>
      <c r="WFZ80" s="481"/>
      <c r="WGA80" s="481"/>
      <c r="WGB80" s="481"/>
      <c r="WGC80" s="481"/>
      <c r="WGD80" s="481"/>
      <c r="WGE80" s="481"/>
      <c r="WGF80" s="481"/>
      <c r="WGG80" s="481"/>
      <c r="WGH80" s="481"/>
      <c r="WGI80" s="481"/>
      <c r="WGJ80" s="481"/>
      <c r="WGK80" s="481"/>
      <c r="WGL80" s="481"/>
      <c r="WGM80" s="481"/>
      <c r="WGN80" s="481"/>
      <c r="WGO80" s="481"/>
      <c r="WGP80" s="481"/>
      <c r="WGQ80" s="481"/>
      <c r="WGR80" s="481"/>
      <c r="WGS80" s="481"/>
      <c r="WGT80" s="481"/>
      <c r="WGU80" s="481"/>
      <c r="WGV80" s="481"/>
      <c r="WGW80" s="481"/>
      <c r="WGX80" s="481"/>
      <c r="WGY80" s="481"/>
      <c r="WGZ80" s="481"/>
      <c r="WHA80" s="481"/>
      <c r="WHB80" s="481"/>
      <c r="WHC80" s="481"/>
      <c r="WHD80" s="481"/>
      <c r="WHE80" s="481"/>
      <c r="WHF80" s="481"/>
      <c r="WHG80" s="481"/>
      <c r="WHH80" s="481"/>
      <c r="WHI80" s="481"/>
      <c r="WHJ80" s="481"/>
      <c r="WHK80" s="481"/>
      <c r="WHL80" s="481"/>
      <c r="WHM80" s="481"/>
      <c r="WHN80" s="481"/>
      <c r="WHO80" s="481"/>
      <c r="WHP80" s="481"/>
      <c r="WHQ80" s="481"/>
      <c r="WHR80" s="481"/>
      <c r="WHS80" s="481"/>
      <c r="WHT80" s="481"/>
      <c r="WHU80" s="481"/>
      <c r="WHV80" s="481"/>
      <c r="WHW80" s="481"/>
      <c r="WHX80" s="481"/>
      <c r="WHY80" s="481"/>
      <c r="WHZ80" s="481"/>
      <c r="WIA80" s="481"/>
      <c r="WIB80" s="481"/>
      <c r="WIC80" s="481"/>
      <c r="WID80" s="481"/>
      <c r="WIE80" s="481"/>
      <c r="WIF80" s="481"/>
      <c r="WIG80" s="481"/>
      <c r="WIH80" s="481"/>
      <c r="WII80" s="481"/>
      <c r="WIJ80" s="481"/>
      <c r="WIK80" s="481"/>
      <c r="WIL80" s="481"/>
      <c r="WIM80" s="481"/>
      <c r="WIN80" s="481"/>
      <c r="WIO80" s="481"/>
      <c r="WIP80" s="481"/>
      <c r="WIQ80" s="481"/>
      <c r="WIR80" s="481"/>
      <c r="WIS80" s="481"/>
      <c r="WIT80" s="481"/>
      <c r="WIU80" s="481"/>
      <c r="WIV80" s="481"/>
      <c r="WIW80" s="481"/>
      <c r="WIX80" s="481"/>
      <c r="WIY80" s="481"/>
      <c r="WIZ80" s="481"/>
      <c r="WJA80" s="481"/>
      <c r="WJB80" s="481"/>
      <c r="WJC80" s="481"/>
      <c r="WJD80" s="481"/>
      <c r="WJE80" s="481"/>
      <c r="WJF80" s="481"/>
      <c r="WJG80" s="481"/>
      <c r="WJH80" s="481"/>
      <c r="WJI80" s="481"/>
      <c r="WJJ80" s="481"/>
      <c r="WJK80" s="481"/>
      <c r="WJL80" s="481"/>
      <c r="WJM80" s="481"/>
      <c r="WJN80" s="481"/>
      <c r="WJO80" s="481"/>
      <c r="WJP80" s="481"/>
      <c r="WJQ80" s="481"/>
      <c r="WJR80" s="481"/>
      <c r="WJS80" s="481"/>
      <c r="WJT80" s="481"/>
      <c r="WJU80" s="481"/>
      <c r="WJV80" s="481"/>
      <c r="WJW80" s="481"/>
      <c r="WJX80" s="481"/>
      <c r="WJY80" s="481"/>
      <c r="WJZ80" s="481"/>
      <c r="WKA80" s="481"/>
      <c r="WKB80" s="481"/>
      <c r="WKC80" s="481"/>
      <c r="WKD80" s="481"/>
      <c r="WKE80" s="481"/>
      <c r="WKF80" s="481"/>
      <c r="WKG80" s="481"/>
      <c r="WKH80" s="481"/>
      <c r="WKI80" s="481"/>
      <c r="WKJ80" s="481"/>
      <c r="WKK80" s="481"/>
      <c r="WKL80" s="481"/>
      <c r="WKM80" s="481"/>
      <c r="WKN80" s="481"/>
      <c r="WKO80" s="481"/>
      <c r="WKP80" s="481"/>
      <c r="WKQ80" s="481"/>
      <c r="WKR80" s="481"/>
      <c r="WKS80" s="481"/>
      <c r="WKT80" s="481"/>
      <c r="WKU80" s="481"/>
      <c r="WKV80" s="481"/>
      <c r="WKW80" s="481"/>
      <c r="WKX80" s="481"/>
      <c r="WKY80" s="481"/>
      <c r="WKZ80" s="481"/>
      <c r="WLA80" s="481"/>
      <c r="WLB80" s="481"/>
      <c r="WLC80" s="481"/>
      <c r="WLD80" s="481"/>
      <c r="WLE80" s="481"/>
      <c r="WLF80" s="481"/>
      <c r="WLG80" s="481"/>
      <c r="WLH80" s="481"/>
      <c r="WLI80" s="481"/>
      <c r="WLJ80" s="481"/>
      <c r="WLK80" s="481"/>
      <c r="WLL80" s="481"/>
      <c r="WLM80" s="481"/>
      <c r="WLN80" s="481"/>
      <c r="WLO80" s="481"/>
      <c r="WLP80" s="481"/>
      <c r="WLQ80" s="481"/>
      <c r="WLR80" s="481"/>
      <c r="WLS80" s="481"/>
      <c r="WLT80" s="481"/>
      <c r="WLU80" s="481"/>
      <c r="WLV80" s="481"/>
      <c r="WLW80" s="481"/>
      <c r="WLX80" s="481"/>
      <c r="WLY80" s="481"/>
      <c r="WLZ80" s="481"/>
      <c r="WMA80" s="481"/>
      <c r="WMB80" s="481"/>
      <c r="WMC80" s="481"/>
      <c r="WMD80" s="481"/>
      <c r="WME80" s="481"/>
      <c r="WMF80" s="481"/>
      <c r="WMG80" s="481"/>
      <c r="WMH80" s="481"/>
      <c r="WMI80" s="481"/>
      <c r="WMJ80" s="481"/>
      <c r="WMK80" s="481"/>
      <c r="WML80" s="481"/>
      <c r="WMM80" s="481"/>
      <c r="WMN80" s="481"/>
      <c r="WMO80" s="481"/>
      <c r="WMP80" s="481"/>
      <c r="WMQ80" s="481"/>
      <c r="WMR80" s="481"/>
      <c r="WMS80" s="481"/>
      <c r="WMT80" s="481"/>
      <c r="WMU80" s="481"/>
      <c r="WMV80" s="481"/>
      <c r="WMW80" s="481"/>
      <c r="WMX80" s="481"/>
      <c r="WMY80" s="481"/>
      <c r="WMZ80" s="481"/>
      <c r="WNA80" s="481"/>
      <c r="WNB80" s="481"/>
      <c r="WNC80" s="481"/>
      <c r="WND80" s="481"/>
      <c r="WNE80" s="481"/>
      <c r="WNF80" s="481"/>
      <c r="WNG80" s="481"/>
      <c r="WNH80" s="481"/>
      <c r="WNI80" s="481"/>
      <c r="WNJ80" s="481"/>
      <c r="WNK80" s="481"/>
      <c r="WNL80" s="481"/>
      <c r="WNM80" s="481"/>
      <c r="WNN80" s="481"/>
      <c r="WNO80" s="481"/>
      <c r="WNP80" s="481"/>
      <c r="WNQ80" s="481"/>
      <c r="WNR80" s="481"/>
      <c r="WNS80" s="481"/>
      <c r="WNT80" s="481"/>
      <c r="WNU80" s="481"/>
      <c r="WNV80" s="481"/>
      <c r="WNW80" s="481"/>
      <c r="WNX80" s="481"/>
      <c r="WNY80" s="481"/>
      <c r="WNZ80" s="481"/>
      <c r="WOA80" s="481"/>
      <c r="WOB80" s="481"/>
      <c r="WOC80" s="481"/>
      <c r="WOD80" s="481"/>
      <c r="WOE80" s="481"/>
      <c r="WOF80" s="481"/>
      <c r="WOG80" s="481"/>
      <c r="WOH80" s="481"/>
      <c r="WOI80" s="481"/>
      <c r="WOJ80" s="481"/>
      <c r="WOK80" s="481"/>
      <c r="WOL80" s="481"/>
      <c r="WOM80" s="481"/>
      <c r="WON80" s="481"/>
      <c r="WOO80" s="481"/>
      <c r="WOP80" s="481"/>
      <c r="WOQ80" s="481"/>
      <c r="WOR80" s="481"/>
      <c r="WOS80" s="481"/>
      <c r="WOT80" s="481"/>
      <c r="WOU80" s="481"/>
      <c r="WOV80" s="481"/>
      <c r="WOW80" s="481"/>
      <c r="WOX80" s="481"/>
      <c r="WOY80" s="481"/>
      <c r="WOZ80" s="481"/>
      <c r="WPA80" s="481"/>
      <c r="WPB80" s="481"/>
      <c r="WPC80" s="481"/>
      <c r="WPD80" s="481"/>
      <c r="WPE80" s="481"/>
      <c r="WPF80" s="481"/>
      <c r="WPG80" s="481"/>
      <c r="WPH80" s="481"/>
      <c r="WPI80" s="481"/>
      <c r="WPJ80" s="481"/>
      <c r="WPK80" s="481"/>
      <c r="WPL80" s="481"/>
      <c r="WPM80" s="481"/>
      <c r="WPN80" s="481"/>
      <c r="WPO80" s="481"/>
      <c r="WPP80" s="481"/>
      <c r="WPQ80" s="481"/>
      <c r="WPR80" s="481"/>
      <c r="WPS80" s="481"/>
      <c r="WPT80" s="481"/>
      <c r="WPU80" s="481"/>
      <c r="WPV80" s="481"/>
      <c r="WPW80" s="481"/>
      <c r="WPX80" s="481"/>
      <c r="WPY80" s="481"/>
      <c r="WPZ80" s="481"/>
      <c r="WQA80" s="481"/>
      <c r="WQB80" s="481"/>
      <c r="WQC80" s="481"/>
      <c r="WQD80" s="481"/>
      <c r="WQE80" s="481"/>
      <c r="WQF80" s="481"/>
      <c r="WQG80" s="481"/>
      <c r="WQH80" s="481"/>
      <c r="WQI80" s="481"/>
      <c r="WQJ80" s="481"/>
      <c r="WQK80" s="481"/>
      <c r="WQL80" s="481"/>
      <c r="WQM80" s="481"/>
      <c r="WQN80" s="481"/>
      <c r="WQO80" s="481"/>
      <c r="WQP80" s="481"/>
      <c r="WQQ80" s="481"/>
      <c r="WQR80" s="481"/>
      <c r="WQS80" s="481"/>
      <c r="WQT80" s="481"/>
      <c r="WQU80" s="481"/>
      <c r="WQV80" s="481"/>
      <c r="WQW80" s="481"/>
      <c r="WQX80" s="481"/>
      <c r="WQY80" s="481"/>
      <c r="WQZ80" s="481"/>
      <c r="WRA80" s="481"/>
      <c r="WRB80" s="481"/>
      <c r="WRC80" s="481"/>
      <c r="WRD80" s="481"/>
      <c r="WRE80" s="481"/>
      <c r="WRF80" s="481"/>
      <c r="WRG80" s="481"/>
      <c r="WRH80" s="481"/>
      <c r="WRI80" s="481"/>
      <c r="WRJ80" s="481"/>
      <c r="WRK80" s="481"/>
      <c r="WRL80" s="481"/>
      <c r="WRM80" s="481"/>
      <c r="WRN80" s="481"/>
      <c r="WRO80" s="481"/>
      <c r="WRP80" s="481"/>
      <c r="WRQ80" s="481"/>
      <c r="WRR80" s="481"/>
      <c r="WRS80" s="481"/>
      <c r="WRT80" s="481"/>
      <c r="WRU80" s="481"/>
      <c r="WRV80" s="481"/>
      <c r="WRW80" s="481"/>
      <c r="WRX80" s="481"/>
      <c r="WRY80" s="481"/>
      <c r="WRZ80" s="481"/>
      <c r="WSA80" s="481"/>
      <c r="WSB80" s="481"/>
      <c r="WSC80" s="481"/>
      <c r="WSD80" s="481"/>
      <c r="WSE80" s="481"/>
      <c r="WSF80" s="481"/>
      <c r="WSG80" s="481"/>
      <c r="WSH80" s="481"/>
      <c r="WSI80" s="481"/>
      <c r="WSJ80" s="481"/>
      <c r="WSK80" s="481"/>
      <c r="WSL80" s="481"/>
      <c r="WSM80" s="481"/>
      <c r="WSN80" s="481"/>
      <c r="WSO80" s="481"/>
      <c r="WSP80" s="481"/>
      <c r="WSQ80" s="481"/>
      <c r="WSR80" s="481"/>
      <c r="WSS80" s="481"/>
      <c r="WST80" s="481"/>
      <c r="WSU80" s="481"/>
      <c r="WSV80" s="481"/>
      <c r="WSW80" s="481"/>
      <c r="WSX80" s="481"/>
      <c r="WSY80" s="481"/>
      <c r="WSZ80" s="481"/>
      <c r="WTA80" s="481"/>
      <c r="WTB80" s="481"/>
      <c r="WTC80" s="481"/>
      <c r="WTD80" s="481"/>
      <c r="WTE80" s="481"/>
      <c r="WTF80" s="481"/>
      <c r="WTG80" s="481"/>
      <c r="WTH80" s="481"/>
      <c r="WTI80" s="481"/>
      <c r="WTJ80" s="481"/>
      <c r="WTK80" s="481"/>
      <c r="WTL80" s="481"/>
      <c r="WTM80" s="481"/>
      <c r="WTN80" s="481"/>
      <c r="WTO80" s="481"/>
      <c r="WTP80" s="481"/>
      <c r="WTQ80" s="481"/>
      <c r="WTR80" s="481"/>
      <c r="WTS80" s="481"/>
      <c r="WTT80" s="481"/>
      <c r="WTU80" s="481"/>
      <c r="WTV80" s="481"/>
      <c r="WTW80" s="481"/>
      <c r="WTX80" s="481"/>
      <c r="WTY80" s="481"/>
      <c r="WTZ80" s="481"/>
      <c r="WUA80" s="481"/>
      <c r="WUB80" s="481"/>
      <c r="WUC80" s="481"/>
      <c r="WUD80" s="481"/>
      <c r="WUE80" s="481"/>
      <c r="WUF80" s="481"/>
      <c r="WUG80" s="481"/>
      <c r="WUH80" s="481"/>
      <c r="WUI80" s="481"/>
      <c r="WUJ80" s="481"/>
      <c r="WUK80" s="481"/>
      <c r="WUL80" s="481"/>
      <c r="WUM80" s="481"/>
      <c r="WUN80" s="481"/>
      <c r="WUO80" s="481"/>
      <c r="WUP80" s="481"/>
      <c r="WUQ80" s="481"/>
      <c r="WUR80" s="481"/>
      <c r="WUS80" s="481"/>
      <c r="WUT80" s="481"/>
      <c r="WUU80" s="481"/>
      <c r="WUV80" s="481"/>
      <c r="WUW80" s="481"/>
      <c r="WUX80" s="481"/>
      <c r="WUY80" s="481"/>
      <c r="WUZ80" s="481"/>
      <c r="WVA80" s="481"/>
      <c r="WVB80" s="481"/>
      <c r="WVC80" s="481"/>
      <c r="WVD80" s="481"/>
      <c r="WVE80" s="481"/>
      <c r="WVF80" s="481"/>
      <c r="WVG80" s="481"/>
      <c r="WVH80" s="481"/>
      <c r="WVI80" s="481"/>
      <c r="WVJ80" s="481"/>
      <c r="WVK80" s="481"/>
      <c r="WVL80" s="481"/>
      <c r="WVM80" s="481"/>
      <c r="WVN80" s="481"/>
      <c r="WVO80" s="481"/>
      <c r="WVP80" s="481"/>
      <c r="WVQ80" s="481"/>
      <c r="WVR80" s="481"/>
      <c r="WVS80" s="481"/>
      <c r="WVT80" s="481"/>
      <c r="WVU80" s="481"/>
      <c r="WVV80" s="481"/>
      <c r="WVW80" s="481"/>
      <c r="WVX80" s="481"/>
      <c r="WVY80" s="481"/>
      <c r="WVZ80" s="481"/>
      <c r="WWA80" s="481"/>
      <c r="WWB80" s="481"/>
      <c r="WWC80" s="481"/>
      <c r="WWD80" s="481"/>
      <c r="WWE80" s="481"/>
      <c r="WWF80" s="481"/>
      <c r="WWG80" s="481"/>
      <c r="WWH80" s="481"/>
      <c r="WWI80" s="481"/>
      <c r="WWJ80" s="481"/>
      <c r="WWK80" s="481"/>
      <c r="WWL80" s="481"/>
      <c r="WWM80" s="481"/>
      <c r="WWN80" s="481"/>
      <c r="WWO80" s="481"/>
      <c r="WWP80" s="481"/>
      <c r="WWQ80" s="481"/>
      <c r="WWR80" s="481"/>
      <c r="WWS80" s="481"/>
      <c r="WWT80" s="481"/>
      <c r="WWU80" s="481"/>
      <c r="WWV80" s="481"/>
      <c r="WWW80" s="481"/>
      <c r="WWX80" s="481"/>
      <c r="WWY80" s="481"/>
      <c r="WWZ80" s="481"/>
      <c r="WXA80" s="481"/>
      <c r="WXB80" s="481"/>
      <c r="WXC80" s="481"/>
      <c r="WXD80" s="481"/>
      <c r="WXE80" s="481"/>
      <c r="WXF80" s="481"/>
      <c r="WXG80" s="481"/>
      <c r="WXH80" s="481"/>
      <c r="WXI80" s="481"/>
      <c r="WXJ80" s="481"/>
      <c r="WXK80" s="481"/>
      <c r="WXL80" s="481"/>
      <c r="WXM80" s="481"/>
      <c r="WXN80" s="481"/>
      <c r="WXO80" s="481"/>
      <c r="WXP80" s="481"/>
      <c r="WXQ80" s="481"/>
      <c r="WXR80" s="481"/>
      <c r="WXS80" s="481"/>
      <c r="WXT80" s="481"/>
      <c r="WXU80" s="481"/>
      <c r="WXV80" s="481"/>
      <c r="WXW80" s="481"/>
      <c r="WXX80" s="481"/>
      <c r="WXY80" s="481"/>
      <c r="WXZ80" s="481"/>
      <c r="WYA80" s="481"/>
      <c r="WYB80" s="481"/>
      <c r="WYC80" s="481"/>
      <c r="WYD80" s="481"/>
      <c r="WYE80" s="481"/>
      <c r="WYF80" s="481"/>
      <c r="WYG80" s="481"/>
      <c r="WYH80" s="481"/>
      <c r="WYI80" s="481"/>
      <c r="WYJ80" s="481"/>
      <c r="WYK80" s="481"/>
      <c r="WYL80" s="481"/>
      <c r="WYM80" s="481"/>
      <c r="WYN80" s="481"/>
      <c r="WYO80" s="481"/>
      <c r="WYP80" s="481"/>
      <c r="WYQ80" s="481"/>
      <c r="WYR80" s="481"/>
      <c r="WYS80" s="481"/>
      <c r="WYT80" s="481"/>
      <c r="WYU80" s="481"/>
      <c r="WYV80" s="481"/>
      <c r="WYW80" s="481"/>
      <c r="WYX80" s="481"/>
      <c r="WYY80" s="481"/>
      <c r="WYZ80" s="481"/>
      <c r="WZA80" s="481"/>
      <c r="WZB80" s="481"/>
      <c r="WZC80" s="481"/>
      <c r="WZD80" s="481"/>
      <c r="WZE80" s="481"/>
      <c r="WZF80" s="481"/>
      <c r="WZG80" s="481"/>
      <c r="WZH80" s="481"/>
      <c r="WZI80" s="481"/>
      <c r="WZJ80" s="481"/>
      <c r="WZK80" s="481"/>
      <c r="WZL80" s="481"/>
      <c r="WZM80" s="481"/>
      <c r="WZN80" s="481"/>
      <c r="WZO80" s="481"/>
      <c r="WZP80" s="481"/>
      <c r="WZQ80" s="481"/>
      <c r="WZR80" s="481"/>
      <c r="WZS80" s="481"/>
      <c r="WZT80" s="481"/>
      <c r="WZU80" s="481"/>
      <c r="WZV80" s="481"/>
      <c r="WZW80" s="481"/>
      <c r="WZX80" s="481"/>
      <c r="WZY80" s="481"/>
      <c r="WZZ80" s="481"/>
      <c r="XAA80" s="481"/>
      <c r="XAB80" s="481"/>
      <c r="XAC80" s="481"/>
      <c r="XAD80" s="481"/>
      <c r="XAE80" s="481"/>
      <c r="XAF80" s="481"/>
      <c r="XAG80" s="481"/>
      <c r="XAH80" s="481"/>
      <c r="XAI80" s="481"/>
      <c r="XAJ80" s="481"/>
      <c r="XAK80" s="481"/>
      <c r="XAL80" s="481"/>
      <c r="XAM80" s="481"/>
      <c r="XAN80" s="481"/>
      <c r="XAO80" s="481"/>
      <c r="XAP80" s="481"/>
      <c r="XAQ80" s="481"/>
      <c r="XAR80" s="481"/>
      <c r="XAS80" s="481"/>
      <c r="XAT80" s="481"/>
      <c r="XAU80" s="481"/>
      <c r="XAV80" s="481"/>
      <c r="XAW80" s="481"/>
      <c r="XAX80" s="481"/>
      <c r="XAY80" s="481"/>
      <c r="XAZ80" s="481"/>
      <c r="XBA80" s="481"/>
      <c r="XBB80" s="481"/>
      <c r="XBC80" s="481"/>
      <c r="XBD80" s="481"/>
      <c r="XBE80" s="481"/>
      <c r="XBF80" s="481"/>
      <c r="XBG80" s="481"/>
      <c r="XBH80" s="481"/>
      <c r="XBI80" s="481"/>
      <c r="XBJ80" s="481"/>
      <c r="XBK80" s="481"/>
      <c r="XBL80" s="481"/>
      <c r="XBM80" s="481"/>
      <c r="XBN80" s="481"/>
      <c r="XBO80" s="481"/>
      <c r="XBP80" s="481"/>
      <c r="XBQ80" s="481"/>
      <c r="XBR80" s="481"/>
      <c r="XBS80" s="481"/>
      <c r="XBT80" s="481"/>
      <c r="XBU80" s="481"/>
      <c r="XBV80" s="481"/>
      <c r="XBW80" s="481"/>
      <c r="XBX80" s="481"/>
      <c r="XBY80" s="481"/>
      <c r="XBZ80" s="481"/>
      <c r="XCA80" s="481"/>
      <c r="XCB80" s="481"/>
      <c r="XCC80" s="481"/>
      <c r="XCD80" s="481"/>
      <c r="XCE80" s="481"/>
      <c r="XCF80" s="481"/>
      <c r="XCG80" s="481"/>
      <c r="XCH80" s="481"/>
      <c r="XCI80" s="481"/>
      <c r="XCJ80" s="481"/>
      <c r="XCK80" s="481"/>
      <c r="XCL80" s="481"/>
      <c r="XCM80" s="481"/>
      <c r="XCN80" s="481"/>
      <c r="XCO80" s="481"/>
      <c r="XCP80" s="481"/>
      <c r="XCQ80" s="481"/>
      <c r="XCR80" s="481"/>
      <c r="XCS80" s="481"/>
      <c r="XCT80" s="481"/>
      <c r="XCU80" s="481"/>
      <c r="XCV80" s="481"/>
      <c r="XCW80" s="481"/>
      <c r="XCX80" s="481"/>
      <c r="XCY80" s="481"/>
      <c r="XCZ80" s="481"/>
      <c r="XDA80" s="481"/>
      <c r="XDB80" s="481"/>
      <c r="XDC80" s="481"/>
      <c r="XDD80" s="481"/>
      <c r="XDE80" s="481"/>
      <c r="XDF80" s="481"/>
      <c r="XDG80" s="481"/>
      <c r="XDH80" s="481"/>
      <c r="XDI80" s="481"/>
      <c r="XDJ80" s="481"/>
      <c r="XDK80" s="481"/>
      <c r="XDL80" s="481"/>
      <c r="XDM80" s="481"/>
      <c r="XDN80" s="481"/>
      <c r="XDO80" s="481"/>
      <c r="XDP80" s="481"/>
      <c r="XDQ80" s="481"/>
      <c r="XDR80" s="481"/>
      <c r="XDS80" s="481"/>
      <c r="XDT80" s="481"/>
      <c r="XDU80" s="481"/>
      <c r="XDV80" s="481"/>
      <c r="XDW80" s="481"/>
      <c r="XDX80" s="481"/>
      <c r="XDY80" s="481"/>
      <c r="XDZ80" s="481"/>
      <c r="XEA80" s="481"/>
      <c r="XEB80" s="481"/>
      <c r="XEC80" s="481"/>
      <c r="XED80" s="481"/>
      <c r="XEE80" s="481"/>
      <c r="XEF80" s="481"/>
      <c r="XEG80" s="481"/>
      <c r="XEH80" s="481"/>
      <c r="XEI80" s="481"/>
      <c r="XEJ80" s="481"/>
      <c r="XEK80" s="481"/>
      <c r="XEL80" s="481"/>
      <c r="XEM80" s="481"/>
      <c r="XEN80" s="481"/>
      <c r="XEO80" s="481"/>
      <c r="XEP80" s="481"/>
      <c r="XEQ80" s="481"/>
      <c r="XER80" s="481"/>
      <c r="XES80" s="481"/>
      <c r="XET80" s="481"/>
      <c r="XEU80" s="481"/>
      <c r="XEV80" s="481"/>
      <c r="XEW80" s="481"/>
      <c r="XEX80" s="481"/>
      <c r="XEY80" s="481"/>
      <c r="XEZ80" s="481"/>
      <c r="XFA80" s="481"/>
      <c r="XFB80" s="481"/>
      <c r="XFC80" s="481"/>
    </row>
    <row r="81" spans="1:123" ht="6.75" customHeight="1" x14ac:dyDescent="0.15">
      <c r="A81" s="3"/>
      <c r="B81" s="2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row>
    <row r="82" spans="1:123" ht="14.25" customHeight="1" x14ac:dyDescent="0.15">
      <c r="A82" s="6" t="s">
        <v>123</v>
      </c>
      <c r="B82" s="16"/>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row>
    <row r="83" spans="1:123" ht="14.25" customHeight="1" x14ac:dyDescent="0.15">
      <c r="A83" s="6" t="s">
        <v>124</v>
      </c>
      <c r="B83" s="16"/>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row>
    <row r="84" spans="1:123" ht="14.25" customHeight="1" x14ac:dyDescent="0.15">
      <c r="A84" s="18" t="s">
        <v>125</v>
      </c>
      <c r="B84" s="23" t="str">
        <f>"["&amp;currency&amp;"]"</f>
        <v>[EUR]</v>
      </c>
      <c r="C84" s="86"/>
      <c r="D84" s="564">
        <f t="shared" ref="D84:DS84" ca="1" si="71">+D140</f>
        <v>-7401100</v>
      </c>
      <c r="E84" s="565">
        <f t="shared" ca="1" si="71"/>
        <v>-7401100</v>
      </c>
      <c r="F84" s="565">
        <f t="shared" ca="1" si="71"/>
        <v>-7401100</v>
      </c>
      <c r="G84" s="565">
        <f t="shared" ca="1" si="71"/>
        <v>194267.93930436485</v>
      </c>
      <c r="H84" s="565">
        <f t="shared" ca="1" si="71"/>
        <v>324652.05479147949</v>
      </c>
      <c r="I84" s="565">
        <f t="shared" ca="1" si="71"/>
        <v>461354.40266305336</v>
      </c>
      <c r="J84" s="565">
        <f t="shared" ca="1" si="71"/>
        <v>634303.13945399772</v>
      </c>
      <c r="K84" s="565">
        <f t="shared" ca="1" si="71"/>
        <v>820295.18803799734</v>
      </c>
      <c r="L84" s="565">
        <f t="shared" ca="1" si="71"/>
        <v>981529.05050437874</v>
      </c>
      <c r="M84" s="565">
        <f t="shared" ca="1" si="71"/>
        <v>1114481.9397268661</v>
      </c>
      <c r="N84" s="565">
        <f t="shared" ca="1" si="71"/>
        <v>1217636.8891956308</v>
      </c>
      <c r="O84" s="565">
        <f t="shared" ca="1" si="71"/>
        <v>1230938.1705230081</v>
      </c>
      <c r="P84" s="565">
        <f t="shared" ca="1" si="71"/>
        <v>1205259.5170685814</v>
      </c>
      <c r="Q84" s="565">
        <f t="shared" ca="1" si="71"/>
        <v>1180328.7368210659</v>
      </c>
      <c r="R84" s="565">
        <f t="shared" ca="1" si="71"/>
        <v>1270468.7433297504</v>
      </c>
      <c r="S84" s="565">
        <f t="shared" ca="1" si="71"/>
        <v>1387285.0234089284</v>
      </c>
      <c r="T84" s="565">
        <f t="shared" ca="1" si="71"/>
        <v>1517497.9812720811</v>
      </c>
      <c r="U84" s="565">
        <f t="shared" ca="1" si="71"/>
        <v>1657198.9609857625</v>
      </c>
      <c r="V84" s="565">
        <f t="shared" ca="1" si="71"/>
        <v>1834871.3219624087</v>
      </c>
      <c r="W84" s="565">
        <f t="shared" ca="1" si="71"/>
        <v>2025952.2074623157</v>
      </c>
      <c r="X84" s="565">
        <f t="shared" ca="1" si="71"/>
        <v>2191581.6776333111</v>
      </c>
      <c r="Y84" s="565">
        <f t="shared" ca="1" si="71"/>
        <v>2328138.3073095838</v>
      </c>
      <c r="Z84" s="565">
        <f t="shared" ca="1" si="71"/>
        <v>2434062.6549190292</v>
      </c>
      <c r="AA84" s="565">
        <f t="shared" ca="1" si="71"/>
        <v>2447617.4316791287</v>
      </c>
      <c r="AB84" s="565">
        <f t="shared" ca="1" si="71"/>
        <v>2421219.7759279781</v>
      </c>
      <c r="AC84" s="565">
        <f t="shared" ca="1" si="71"/>
        <v>2395590.933833532</v>
      </c>
      <c r="AD84" s="565">
        <f t="shared" ca="1" si="71"/>
        <v>2487898.0391911259</v>
      </c>
      <c r="AE84" s="565">
        <f t="shared" ca="1" si="71"/>
        <v>2607866.234668076</v>
      </c>
      <c r="AF84" s="565">
        <f t="shared" ca="1" si="71"/>
        <v>2741606.2149069523</v>
      </c>
      <c r="AG84" s="565">
        <f t="shared" ca="1" si="71"/>
        <v>2885099.8816081723</v>
      </c>
      <c r="AH84" s="565">
        <f t="shared" ca="1" si="71"/>
        <v>3067628.1282477197</v>
      </c>
      <c r="AI84" s="565">
        <f t="shared" ca="1" si="71"/>
        <v>3263940.3380971793</v>
      </c>
      <c r="AJ84" s="565">
        <f t="shared" ca="1" si="71"/>
        <v>3434088.492988518</v>
      </c>
      <c r="AK84" s="565">
        <f t="shared" ca="1" si="71"/>
        <v>3574349.7678512814</v>
      </c>
      <c r="AL84" s="565">
        <f t="shared" ca="1" si="71"/>
        <v>3683121.0567493467</v>
      </c>
      <c r="AM84" s="565">
        <f t="shared" ca="1" si="71"/>
        <v>3696936.4268142842</v>
      </c>
      <c r="AN84" s="565">
        <f t="shared" ca="1" si="71"/>
        <v>3669799.6367021012</v>
      </c>
      <c r="AO84" s="565">
        <f t="shared" ca="1" si="71"/>
        <v>3643453.1870290106</v>
      </c>
      <c r="AP84" s="565">
        <f t="shared" ca="1" si="71"/>
        <v>3737988.0700032837</v>
      </c>
      <c r="AQ84" s="565">
        <f t="shared" ca="1" si="71"/>
        <v>3861196.4345091442</v>
      </c>
      <c r="AR84" s="565">
        <f t="shared" ca="1" si="71"/>
        <v>3998562.1937502646</v>
      </c>
      <c r="AS84" s="565">
        <f t="shared" ca="1" si="71"/>
        <v>4145954.7426746739</v>
      </c>
      <c r="AT84" s="565">
        <f t="shared" ca="1" si="71"/>
        <v>4333474.8397756843</v>
      </c>
      <c r="AU84" s="565">
        <f t="shared" ca="1" si="71"/>
        <v>4535164.8510564836</v>
      </c>
      <c r="AV84" s="565">
        <f t="shared" ca="1" si="71"/>
        <v>4709958.2138403347</v>
      </c>
      <c r="AW84" s="565">
        <f t="shared" ca="1" si="71"/>
        <v>4854027.8639548104</v>
      </c>
      <c r="AX84" s="565">
        <f t="shared" ca="1" si="71"/>
        <v>4965725.808497577</v>
      </c>
      <c r="AY84" s="565">
        <f t="shared" ca="1" si="71"/>
        <v>4979809.0684798881</v>
      </c>
      <c r="AZ84" s="565">
        <f t="shared" ca="1" si="71"/>
        <v>4951912.4482445642</v>
      </c>
      <c r="BA84" s="565">
        <f t="shared" ca="1" si="71"/>
        <v>4924828.297980627</v>
      </c>
      <c r="BB84" s="565">
        <f t="shared" ca="1" si="71"/>
        <v>5021653.3363448465</v>
      </c>
      <c r="BC84" s="565">
        <f t="shared" ca="1" si="71"/>
        <v>5148192.5946124261</v>
      </c>
      <c r="BD84" s="565">
        <f t="shared" ca="1" si="71"/>
        <v>5289285.6546678534</v>
      </c>
      <c r="BE84" s="565">
        <f t="shared" ca="1" si="71"/>
        <v>5440686.2545177015</v>
      </c>
      <c r="BF84" s="565">
        <f t="shared" ca="1" si="71"/>
        <v>5633337.9738930948</v>
      </c>
      <c r="BG84" s="565">
        <f t="shared" ca="1" si="71"/>
        <v>5840556.3650453119</v>
      </c>
      <c r="BH84" s="565">
        <f t="shared" ca="1" si="71"/>
        <v>6020125.001542666</v>
      </c>
      <c r="BI84" s="565">
        <f t="shared" ca="1" si="71"/>
        <v>6168109.6614159029</v>
      </c>
      <c r="BJ84" s="565">
        <f t="shared" ca="1" si="71"/>
        <v>6282816.2079614224</v>
      </c>
      <c r="BK84" s="565">
        <f t="shared" ca="1" si="71"/>
        <v>6297174.8587787943</v>
      </c>
      <c r="BL84" s="565">
        <f t="shared" ca="1" si="71"/>
        <v>6268497.1331768818</v>
      </c>
      <c r="BM84" s="565">
        <f t="shared" ca="1" si="71"/>
        <v>6240654.6267055543</v>
      </c>
      <c r="BN84" s="565">
        <f t="shared" ca="1" si="71"/>
        <v>6339833.9448106382</v>
      </c>
      <c r="BO84" s="565">
        <f t="shared" ca="1" si="71"/>
        <v>6469797.3618652653</v>
      </c>
      <c r="BP84" s="565">
        <f t="shared" ca="1" si="71"/>
        <v>6614722.0871577999</v>
      </c>
      <c r="BQ84" s="565">
        <f t="shared" ca="1" si="71"/>
        <v>6770242.9633589992</v>
      </c>
      <c r="BR84" s="565">
        <f t="shared" ca="1" si="71"/>
        <v>6968169.9904324589</v>
      </c>
      <c r="BS84" s="565">
        <f t="shared" ca="1" si="71"/>
        <v>7181071.5560924932</v>
      </c>
      <c r="BT84" s="565">
        <f t="shared" ca="1" si="71"/>
        <v>7365549.1739673289</v>
      </c>
      <c r="BU84" s="565">
        <f t="shared" ca="1" si="71"/>
        <v>7517558.4638725715</v>
      </c>
      <c r="BV84" s="565">
        <f t="shared" ca="1" si="71"/>
        <v>7635357.8532769205</v>
      </c>
      <c r="BW84" s="565">
        <f t="shared" ca="1" si="71"/>
        <v>7649999.6058727344</v>
      </c>
      <c r="BX84" s="565">
        <f t="shared" ca="1" si="71"/>
        <v>7620518.9039539676</v>
      </c>
      <c r="BY84" s="565">
        <f t="shared" ca="1" si="71"/>
        <v>7591896.8073014431</v>
      </c>
      <c r="BZ84" s="565">
        <f t="shared" ca="1" si="71"/>
        <v>7693496.324980136</v>
      </c>
      <c r="CA84" s="565">
        <f t="shared" ca="1" si="71"/>
        <v>7826979.7772678481</v>
      </c>
      <c r="CB84" s="565">
        <f t="shared" ca="1" si="71"/>
        <v>7975843.4544241289</v>
      </c>
      <c r="CC84" s="565">
        <f t="shared" ca="1" si="71"/>
        <v>8135599.9747145167</v>
      </c>
      <c r="CD84" s="565">
        <f t="shared" ca="1" si="71"/>
        <v>8338950.0181015888</v>
      </c>
      <c r="CE84" s="565">
        <f t="shared" ca="1" si="71"/>
        <v>8557693.8871556595</v>
      </c>
      <c r="CF84" s="565">
        <f t="shared" ca="1" si="71"/>
        <v>8747217.9378865454</v>
      </c>
      <c r="CG84" s="565">
        <f t="shared" ca="1" si="71"/>
        <v>8903364.5474646911</v>
      </c>
      <c r="CH84" s="565">
        <f t="shared" ca="1" si="71"/>
        <v>9004875.8793279175</v>
      </c>
      <c r="CI84" s="565">
        <f t="shared" ca="1" si="71"/>
        <v>9019841.160551969</v>
      </c>
      <c r="CJ84" s="565">
        <f t="shared" ca="1" si="71"/>
        <v>8989534.9989794772</v>
      </c>
      <c r="CK84" s="565">
        <f t="shared" ca="1" si="71"/>
        <v>8960111.4836206827</v>
      </c>
      <c r="CL84" s="565">
        <f t="shared" ca="1" si="71"/>
        <v>9064057.1807467602</v>
      </c>
      <c r="CM84" s="565">
        <f t="shared" ca="1" si="71"/>
        <v>9201111.9673493225</v>
      </c>
      <c r="CN84" s="565">
        <f t="shared" ca="1" si="71"/>
        <v>9353977.6251167729</v>
      </c>
      <c r="CO84" s="565">
        <f t="shared" ca="1" si="71"/>
        <v>9518041.1256260853</v>
      </c>
      <c r="CP84" s="565">
        <f t="shared" ca="1" si="71"/>
        <v>9726918.7678787895</v>
      </c>
      <c r="CQ84" s="565">
        <f t="shared" ca="1" si="71"/>
        <v>9951621.2629171684</v>
      </c>
      <c r="CR84" s="565">
        <f t="shared" ca="1" si="71"/>
        <v>10146285.784719313</v>
      </c>
      <c r="CS84" s="565">
        <f t="shared" ca="1" si="71"/>
        <v>10306638.297016438</v>
      </c>
      <c r="CT84" s="565">
        <f t="shared" ca="1" si="71"/>
        <v>10430838.333822628</v>
      </c>
      <c r="CU84" s="565">
        <f t="shared" ca="1" si="71"/>
        <v>10446023.030571748</v>
      </c>
      <c r="CV84" s="565">
        <f t="shared" ca="1" si="71"/>
        <v>10414868.296475226</v>
      </c>
      <c r="CW84" s="565">
        <f t="shared" ca="1" si="71"/>
        <v>10384620.922686385</v>
      </c>
      <c r="CX84" s="565">
        <f t="shared" ca="1" si="71"/>
        <v>10491124.247998659</v>
      </c>
      <c r="CY84" s="565">
        <f t="shared" ca="1" si="71"/>
        <v>10631898.95151498</v>
      </c>
      <c r="CZ84" s="565">
        <f t="shared" ca="1" si="71"/>
        <v>10788927.230588807</v>
      </c>
      <c r="DA84" s="565">
        <f t="shared" ca="1" si="71"/>
        <v>10957466.892001269</v>
      </c>
      <c r="DB84" s="565">
        <f t="shared" ca="1" si="71"/>
        <v>11172075.491125938</v>
      </c>
      <c r="DC84" s="565">
        <f t="shared" ca="1" si="71"/>
        <v>11402952.038914278</v>
      </c>
      <c r="DD84" s="565">
        <f t="shared" ca="1" si="71"/>
        <v>11602949.550215771</v>
      </c>
      <c r="DE84" s="565">
        <f t="shared" ca="1" si="71"/>
        <v>11767674.315746106</v>
      </c>
      <c r="DF84" s="565">
        <f t="shared" ca="1" si="71"/>
        <v>11895234.336471759</v>
      </c>
      <c r="DG84" s="565">
        <f t="shared" ca="1" si="71"/>
        <v>11910726.587618742</v>
      </c>
      <c r="DH84" s="565">
        <f t="shared" ca="1" si="71"/>
        <v>11878699.520967519</v>
      </c>
      <c r="DI84" s="565">
        <f t="shared" ca="1" si="71"/>
        <v>11847605.220712591</v>
      </c>
      <c r="DJ84" s="565">
        <f t="shared" ca="1" si="71"/>
        <v>11956737.787800275</v>
      </c>
      <c r="DK84" s="565">
        <f t="shared" ca="1" si="71"/>
        <v>12101336.565903943</v>
      </c>
      <c r="DL84" s="565">
        <f t="shared" ca="1" si="71"/>
        <v>12262644.019680725</v>
      </c>
      <c r="DM84" s="565">
        <f t="shared" ca="1" si="71"/>
        <v>12435785.174501624</v>
      </c>
      <c r="DN84" s="565">
        <f t="shared" ca="1" si="71"/>
        <v>12656285.19729067</v>
      </c>
      <c r="DO84" s="565">
        <f t="shared" ca="1" si="71"/>
        <v>12893508.671305973</v>
      </c>
      <c r="DP84" s="565">
        <f t="shared" ca="1" si="71"/>
        <v>13098988.495812796</v>
      </c>
      <c r="DQ84" s="565">
        <f t="shared" ca="1" si="71"/>
        <v>13268207.937666869</v>
      </c>
      <c r="DR84" s="565">
        <f t="shared" ca="1" si="71"/>
        <v>13399222.021861728</v>
      </c>
      <c r="DS84" s="566">
        <f t="shared" ca="1" si="71"/>
        <v>13406368.262380285</v>
      </c>
    </row>
    <row r="85" spans="1:123" ht="14.25" customHeight="1" x14ac:dyDescent="0.15">
      <c r="A85" s="18" t="s">
        <v>126</v>
      </c>
      <c r="B85" s="23" t="str">
        <f>"["&amp;currency&amp;"]"</f>
        <v>[EUR]</v>
      </c>
      <c r="C85" s="86"/>
      <c r="D85" s="567">
        <f ca="1">+'Working Capital'!E13</f>
        <v>0</v>
      </c>
      <c r="E85" s="568">
        <f ca="1">+'Working Capital'!F13</f>
        <v>0</v>
      </c>
      <c r="F85" s="568">
        <f ca="1">+'Working Capital'!G13</f>
        <v>0</v>
      </c>
      <c r="G85" s="568">
        <f ca="1">+'Working Capital'!H13</f>
        <v>38775.84605311873</v>
      </c>
      <c r="H85" s="568">
        <f ca="1">+'Working Capital'!I13</f>
        <v>42428.710360272235</v>
      </c>
      <c r="I85" s="568">
        <f ca="1">+'Working Capital'!J13</f>
        <v>44813.666183684691</v>
      </c>
      <c r="J85" s="568">
        <f ca="1">+'Working Capital'!K13</f>
        <v>58635.736989359721</v>
      </c>
      <c r="K85" s="568">
        <f ca="1">+'Working Capital'!L13</f>
        <v>58770.828676475852</v>
      </c>
      <c r="L85" s="568">
        <f ca="1">+'Working Capital'!M13</f>
        <v>49061.250560455082</v>
      </c>
      <c r="M85" s="568">
        <f ca="1">+'Working Capital'!N13</f>
        <v>41435.392201408278</v>
      </c>
      <c r="N85" s="568">
        <f ca="1">+'Working Capital'!O13</f>
        <v>32345.950616074377</v>
      </c>
      <c r="O85" s="568">
        <f ca="1">+'Working Capital'!P13</f>
        <v>-7.2759576141834259E-11</v>
      </c>
      <c r="P85" s="568">
        <f ca="1">+'Working Capital'!Q13</f>
        <v>-7.2759576141834259E-11</v>
      </c>
      <c r="Q85" s="568">
        <f ca="1">+'Working Capital'!R13</f>
        <v>-7.2759576141834259E-11</v>
      </c>
      <c r="R85" s="568">
        <f ca="1">+'Working Capital'!S13</f>
        <v>34661.648916086269</v>
      </c>
      <c r="S85" s="568">
        <f ca="1">+'Working Capital'!T13</f>
        <v>39861.569742605934</v>
      </c>
      <c r="T85" s="568">
        <f ca="1">+'Working Capital'!U13</f>
        <v>43616.714250359713</v>
      </c>
      <c r="U85" s="568">
        <f ca="1">+'Working Capital'!V13</f>
        <v>46068.448836827709</v>
      </c>
      <c r="V85" s="568">
        <f ca="1">+'Working Capital'!W13</f>
        <v>60277.537625061581</v>
      </c>
      <c r="W85" s="568">
        <f ca="1">+'Working Capital'!X13</f>
        <v>60416.411879417021</v>
      </c>
      <c r="X85" s="568">
        <f ca="1">+'Working Capital'!Y13</f>
        <v>50434.965576147661</v>
      </c>
      <c r="Y85" s="568">
        <f ca="1">+'Working Capital'!Z13</f>
        <v>42595.583183047565</v>
      </c>
      <c r="Z85" s="568">
        <f ca="1">+'Working Capital'!AA13</f>
        <v>33251.63723332432</v>
      </c>
      <c r="AA85" s="568">
        <f ca="1">+'Working Capital'!AB13</f>
        <v>-1.673470251262188E-10</v>
      </c>
      <c r="AB85" s="568">
        <f ca="1">+'Working Capital'!AC13</f>
        <v>-1.673470251262188E-10</v>
      </c>
      <c r="AC85" s="568">
        <f ca="1">+'Working Capital'!AD13</f>
        <v>-1.673470251262188E-10</v>
      </c>
      <c r="AD85" s="568">
        <f ca="1">+'Working Capital'!AE13</f>
        <v>35632.175085736526</v>
      </c>
      <c r="AE85" s="568">
        <f ca="1">+'Working Capital'!AF13</f>
        <v>40977.693695398717</v>
      </c>
      <c r="AF85" s="568">
        <f ca="1">+'Working Capital'!AG13</f>
        <v>44837.982249369554</v>
      </c>
      <c r="AG85" s="568">
        <f ca="1">+'Working Capital'!AH13</f>
        <v>47358.365404258628</v>
      </c>
      <c r="AH85" s="568">
        <f ca="1">+'Working Capital'!AI13</f>
        <v>61965.308678562986</v>
      </c>
      <c r="AI85" s="568">
        <f ca="1">+'Working Capital'!AJ13</f>
        <v>62108.071412040328</v>
      </c>
      <c r="AJ85" s="568">
        <f ca="1">+'Working Capital'!AK13</f>
        <v>51847.144612279488</v>
      </c>
      <c r="AK85" s="568">
        <f ca="1">+'Working Capital'!AL13</f>
        <v>43788.259512172575</v>
      </c>
      <c r="AL85" s="568">
        <f ca="1">+'Working Capital'!AM13</f>
        <v>34182.683075857116</v>
      </c>
      <c r="AM85" s="568">
        <f ca="1">+'Working Capital'!AN13</f>
        <v>-4.0017766878008842E-10</v>
      </c>
      <c r="AN85" s="568">
        <f ca="1">+'Working Capital'!AO13</f>
        <v>-4.0017766878008842E-10</v>
      </c>
      <c r="AO85" s="568">
        <f ca="1">+'Working Capital'!AP13</f>
        <v>-4.0017766878008842E-10</v>
      </c>
      <c r="AP85" s="568">
        <f ca="1">+'Working Capital'!AQ13</f>
        <v>36629.875988136861</v>
      </c>
      <c r="AQ85" s="568">
        <f ca="1">+'Working Capital'!AR13</f>
        <v>42125.069118869607</v>
      </c>
      <c r="AR85" s="568">
        <f ca="1">+'Working Capital'!AS13</f>
        <v>46093.44575235169</v>
      </c>
      <c r="AS85" s="568">
        <f ca="1">+'Working Capital'!AT13</f>
        <v>48684.39963557772</v>
      </c>
      <c r="AT85" s="568">
        <f ca="1">+'Working Capital'!AU13</f>
        <v>63700.337321562576</v>
      </c>
      <c r="AU85" s="568">
        <f ca="1">+'Working Capital'!AV13</f>
        <v>63847.097411577299</v>
      </c>
      <c r="AV85" s="568">
        <f ca="1">+'Working Capital'!AW13</f>
        <v>53298.86466142314</v>
      </c>
      <c r="AW85" s="568">
        <f ca="1">+'Working Capital'!AX13</f>
        <v>45014.33077851322</v>
      </c>
      <c r="AX85" s="568">
        <f ca="1">+'Working Capital'!AY13</f>
        <v>35139.798201980913</v>
      </c>
      <c r="AY85" s="568">
        <f ca="1">+'Working Capital'!AZ13</f>
        <v>-5.6024873629212379E-10</v>
      </c>
      <c r="AZ85" s="568">
        <f ca="1">+'Working Capital'!BA13</f>
        <v>-5.6024873629212379E-10</v>
      </c>
      <c r="BA85" s="568">
        <f ca="1">+'Working Capital'!BB13</f>
        <v>-5.6024873629212379E-10</v>
      </c>
      <c r="BB85" s="568">
        <f ca="1">+'Working Capital'!BC13</f>
        <v>37655.512515804498</v>
      </c>
      <c r="BC85" s="568">
        <f ca="1">+'Working Capital'!BD13</f>
        <v>43304.571054197731</v>
      </c>
      <c r="BD85" s="568">
        <f ca="1">+'Working Capital'!BE13</f>
        <v>47384.062233417266</v>
      </c>
      <c r="BE85" s="568">
        <f ca="1">+'Working Capital'!BF13</f>
        <v>50047.562825373578</v>
      </c>
      <c r="BF85" s="568">
        <f ca="1">+'Working Capital'!BG13</f>
        <v>65483.946766566078</v>
      </c>
      <c r="BG85" s="568">
        <f ca="1">+'Working Capital'!BH13</f>
        <v>65634.816139101225</v>
      </c>
      <c r="BH85" s="568">
        <f ca="1">+'Working Capital'!BI13</f>
        <v>54791.232871942746</v>
      </c>
      <c r="BI85" s="568">
        <f ca="1">+'Working Capital'!BJ13</f>
        <v>46274.732040311443</v>
      </c>
      <c r="BJ85" s="568">
        <f ca="1">+'Working Capital'!BK13</f>
        <v>36123.712551636243</v>
      </c>
      <c r="BK85" s="568">
        <f ca="1">+'Working Capital'!BL13</f>
        <v>-6.6211214289069176E-10</v>
      </c>
      <c r="BL85" s="568">
        <f ca="1">+'Working Capital'!BM13</f>
        <v>-6.6211214289069176E-10</v>
      </c>
      <c r="BM85" s="568">
        <f ca="1">+'Working Capital'!BN13</f>
        <v>-6.6211214289069176E-10</v>
      </c>
      <c r="BN85" s="568">
        <f ca="1">+'Working Capital'!BO13</f>
        <v>38709.866866246855</v>
      </c>
      <c r="BO85" s="568">
        <f ca="1">+'Working Capital'!BP13</f>
        <v>44517.099043715105</v>
      </c>
      <c r="BP85" s="568">
        <f ca="1">+'Working Capital'!BQ13</f>
        <v>48710.815975952806</v>
      </c>
      <c r="BQ85" s="568">
        <f ca="1">+'Working Capital'!BR13</f>
        <v>51448.894584483874</v>
      </c>
      <c r="BR85" s="568">
        <f ca="1">+'Working Capital'!BS13</f>
        <v>67317.497276029666</v>
      </c>
      <c r="BS85" s="568">
        <f ca="1">+'Working Capital'!BT13</f>
        <v>67472.590990995814</v>
      </c>
      <c r="BT85" s="568">
        <f ca="1">+'Working Capital'!BU13</f>
        <v>56325.387392356934</v>
      </c>
      <c r="BU85" s="568">
        <f ca="1">+'Working Capital'!BV13</f>
        <v>47570.424537439947</v>
      </c>
      <c r="BV85" s="568">
        <f ca="1">+'Working Capital'!BW13</f>
        <v>37135.176503081893</v>
      </c>
      <c r="BW85" s="568">
        <f ca="1">+'Working Capital'!BX13</f>
        <v>-7.9307937994599342E-10</v>
      </c>
      <c r="BX85" s="568">
        <f ca="1">+'Working Capital'!BY13</f>
        <v>-7.9307937994599342E-10</v>
      </c>
      <c r="BY85" s="568">
        <f ca="1">+'Working Capital'!BZ13</f>
        <v>-7.9307937994599342E-10</v>
      </c>
      <c r="BZ85" s="568">
        <f ca="1">+'Working Capital'!CA13</f>
        <v>39793.743138501624</v>
      </c>
      <c r="CA85" s="568">
        <f ca="1">+'Working Capital'!CB13</f>
        <v>45763.577816938981</v>
      </c>
      <c r="CB85" s="568">
        <f ca="1">+'Working Capital'!CC13</f>
        <v>50074.718823279312</v>
      </c>
      <c r="CC85" s="568">
        <f ca="1">+'Working Capital'!CD13</f>
        <v>52889.463632849249</v>
      </c>
      <c r="CD85" s="568">
        <f ca="1">+'Working Capital'!CE13</f>
        <v>69202.387199758319</v>
      </c>
      <c r="CE85" s="568">
        <f ca="1">+'Working Capital'!CF13</f>
        <v>69361.823538743542</v>
      </c>
      <c r="CF85" s="568">
        <f ca="1">+'Working Capital'!CG13</f>
        <v>57902.498239342764</v>
      </c>
      <c r="CG85" s="568">
        <f ca="1">+'Working Capital'!CH13</f>
        <v>48902.396424488106</v>
      </c>
      <c r="CH85" s="568">
        <f ca="1">+'Working Capital'!CI13</f>
        <v>38174.96144516801</v>
      </c>
      <c r="CI85" s="568">
        <f ca="1">+'Working Capital'!CJ13</f>
        <v>-9.3859853222966194E-10</v>
      </c>
      <c r="CJ85" s="568">
        <f ca="1">+'Working Capital'!CK13</f>
        <v>-9.3859853222966194E-10</v>
      </c>
      <c r="CK85" s="568">
        <f ca="1">+'Working Capital'!CL13</f>
        <v>-9.3859853222966194E-10</v>
      </c>
      <c r="CL85" s="568">
        <f ca="1">+'Working Capital'!CM13</f>
        <v>40907.967946379475</v>
      </c>
      <c r="CM85" s="568">
        <f ca="1">+'Working Capital'!CN13</f>
        <v>47044.957995813078</v>
      </c>
      <c r="CN85" s="568">
        <f ca="1">+'Working Capital'!CO13</f>
        <v>51476.810950330924</v>
      </c>
      <c r="CO85" s="568">
        <f ca="1">+'Working Capital'!CP13</f>
        <v>54370.368614568841</v>
      </c>
      <c r="CP85" s="568">
        <f ca="1">+'Working Capital'!CQ13</f>
        <v>71140.054041351366</v>
      </c>
      <c r="CQ85" s="568">
        <f ca="1">+'Working Capital'!CR13</f>
        <v>71303.954597828153</v>
      </c>
      <c r="CR85" s="568">
        <f ca="1">+'Working Capital'!CS13</f>
        <v>59523.768190044211</v>
      </c>
      <c r="CS85" s="568">
        <f ca="1">+'Working Capital'!CT13</f>
        <v>50271.663524373638</v>
      </c>
      <c r="CT85" s="568">
        <f ca="1">+'Working Capital'!CU13</f>
        <v>39243.86036563263</v>
      </c>
      <c r="CU85" s="568">
        <f ca="1">+'Working Capital'!CV13</f>
        <v>-9.8953023552894592E-10</v>
      </c>
      <c r="CV85" s="568">
        <f ca="1">+'Working Capital'!CW13</f>
        <v>-9.8953023552894592E-10</v>
      </c>
      <c r="CW85" s="568">
        <f ca="1">+'Working Capital'!CX13</f>
        <v>-9.8953023552894592E-10</v>
      </c>
      <c r="CX85" s="568">
        <f ca="1">+'Working Capital'!CY13</f>
        <v>42053.391048878024</v>
      </c>
      <c r="CY85" s="568">
        <f ca="1">+'Working Capital'!CZ13</f>
        <v>48362.216819695721</v>
      </c>
      <c r="CZ85" s="568">
        <f ca="1">+'Working Capital'!DA13</f>
        <v>52918.161656940065</v>
      </c>
      <c r="DA85" s="568">
        <f ca="1">+'Working Capital'!DB13</f>
        <v>55892.738935776579</v>
      </c>
      <c r="DB85" s="568">
        <f ca="1">+'Working Capital'!DC13</f>
        <v>73131.975554508972</v>
      </c>
      <c r="DC85" s="568">
        <f ca="1">+'Working Capital'!DD13</f>
        <v>73300.465326567122</v>
      </c>
      <c r="DD85" s="568">
        <f ca="1">+'Working Capital'!DE13</f>
        <v>61190.43369936524</v>
      </c>
      <c r="DE85" s="568">
        <f ca="1">+'Working Capital'!DF13</f>
        <v>51679.270103055926</v>
      </c>
      <c r="DF85" s="568">
        <f ca="1">+'Working Capital'!DG13</f>
        <v>40342.688455870171</v>
      </c>
      <c r="DG85" s="568">
        <f ca="1">+'Working Capital'!DH13</f>
        <v>-1.1350493878126144E-9</v>
      </c>
      <c r="DH85" s="568">
        <f ca="1">+'Working Capital'!DI13</f>
        <v>-1.1350493878126144E-9</v>
      </c>
      <c r="DI85" s="568">
        <f ca="1">+'Working Capital'!DJ13</f>
        <v>-1.1350493878126144E-9</v>
      </c>
      <c r="DJ85" s="568">
        <f ca="1">+'Working Capital'!DK13</f>
        <v>43230.885998246406</v>
      </c>
      <c r="DK85" s="568">
        <f ca="1">+'Working Capital'!DL13</f>
        <v>49716.358890646981</v>
      </c>
      <c r="DL85" s="568">
        <f ca="1">+'Working Capital'!DM13</f>
        <v>54399.870183334162</v>
      </c>
      <c r="DM85" s="568">
        <f ca="1">+'Working Capital'!DN13</f>
        <v>57457.735625978152</v>
      </c>
      <c r="DN85" s="568">
        <f ca="1">+'Working Capital'!DO13</f>
        <v>75179.670870035014</v>
      </c>
      <c r="DO85" s="568">
        <f ca="1">+'Working Capital'!DP13</f>
        <v>75352.878355710767</v>
      </c>
      <c r="DP85" s="568">
        <f ca="1">+'Working Capital'!DQ13</f>
        <v>62903.765842947236</v>
      </c>
      <c r="DQ85" s="568">
        <f ca="1">+'Working Capital'!DR13</f>
        <v>53126.289665941265</v>
      </c>
      <c r="DR85" s="568">
        <f ca="1">+'Working Capital'!DS13</f>
        <v>41472.283732634329</v>
      </c>
      <c r="DS85" s="569">
        <f ca="1">+'Working Capital'!DT13</f>
        <v>-1.3169483281672001E-9</v>
      </c>
    </row>
    <row r="86" spans="1:123" ht="14.25" customHeight="1" x14ac:dyDescent="0.15">
      <c r="A86" s="18" t="s">
        <v>127</v>
      </c>
      <c r="B86" s="23" t="str">
        <f>"["&amp;currency&amp;"]"</f>
        <v>[EUR]</v>
      </c>
      <c r="C86" s="86"/>
      <c r="D86" s="567">
        <f ca="1">+'Working Capital'!E21</f>
        <v>0</v>
      </c>
      <c r="E86" s="568">
        <f ca="1">+'Working Capital'!F21</f>
        <v>0</v>
      </c>
      <c r="F86" s="568">
        <f ca="1">+'Working Capital'!G21</f>
        <v>9606.6489843942181</v>
      </c>
      <c r="G86" s="568">
        <f ca="1">+'Working Capital'!H21</f>
        <v>10515.374832084235</v>
      </c>
      <c r="H86" s="568">
        <f ca="1">+'Working Capital'!I21</f>
        <v>11122.96331522159</v>
      </c>
      <c r="I86" s="568">
        <f ca="1">+'Working Capital'!J21</f>
        <v>14501.417156703639</v>
      </c>
      <c r="J86" s="568">
        <f ca="1">+'Working Capital'!K21</f>
        <v>14534.82717267445</v>
      </c>
      <c r="K86" s="568">
        <f ca="1">+'Working Capital'!L21</f>
        <v>12165.08309809347</v>
      </c>
      <c r="L86" s="568">
        <f ca="1">+'Working Capital'!M21</f>
        <v>10288.227696629685</v>
      </c>
      <c r="M86" s="568">
        <f ca="1">+'Working Capital'!N21</f>
        <v>8051.7954817950158</v>
      </c>
      <c r="N86" s="568">
        <f ca="1">+'Working Capital'!O21</f>
        <v>0</v>
      </c>
      <c r="O86" s="568">
        <f ca="1">+'Working Capital'!P21</f>
        <v>0</v>
      </c>
      <c r="P86" s="568">
        <f ca="1">+'Working Capital'!Q21</f>
        <v>0</v>
      </c>
      <c r="Q86" s="568">
        <f ca="1">+'Working Capital'!R21</f>
        <v>8642.3083137300709</v>
      </c>
      <c r="R86" s="568">
        <f ca="1">+'Working Capital'!S21</f>
        <v>9875.6351559572431</v>
      </c>
      <c r="S86" s="568">
        <f ca="1">+'Working Capital'!T21</f>
        <v>10809.805327382572</v>
      </c>
      <c r="T86" s="568">
        <f ca="1">+'Working Capital'!U21</f>
        <v>11434.40628804778</v>
      </c>
      <c r="U86" s="568">
        <f ca="1">+'Working Capital'!V21</f>
        <v>14907.456837091318</v>
      </c>
      <c r="V86" s="568">
        <f ca="1">+'Working Capital'!W21</f>
        <v>14941.802333509309</v>
      </c>
      <c r="W86" s="568">
        <f ca="1">+'Working Capital'!X21</f>
        <v>12505.705424840075</v>
      </c>
      <c r="X86" s="568">
        <f ca="1">+'Working Capital'!Y21</f>
        <v>10576.298072135309</v>
      </c>
      <c r="Y86" s="568">
        <f ca="1">+'Working Capital'!Z21</f>
        <v>8277.2457552852647</v>
      </c>
      <c r="Z86" s="568">
        <f ca="1">+'Working Capital'!AA21</f>
        <v>0</v>
      </c>
      <c r="AA86" s="568">
        <f ca="1">+'Working Capital'!AB21</f>
        <v>0</v>
      </c>
      <c r="AB86" s="568">
        <f ca="1">+'Working Capital'!AC21</f>
        <v>0</v>
      </c>
      <c r="AC86" s="568">
        <f ca="1">+'Working Capital'!AD21</f>
        <v>8884.2929465145062</v>
      </c>
      <c r="AD86" s="568">
        <f ca="1">+'Working Capital'!AE21</f>
        <v>10152.152940324035</v>
      </c>
      <c r="AE86" s="568">
        <f ca="1">+'Working Capital'!AF21</f>
        <v>11112.479876549274</v>
      </c>
      <c r="AF86" s="568">
        <f ca="1">+'Working Capital'!AG21</f>
        <v>11754.569664113107</v>
      </c>
      <c r="AG86" s="568">
        <f ca="1">+'Working Capital'!AH21</f>
        <v>15324.865628529849</v>
      </c>
      <c r="AH86" s="568">
        <f ca="1">+'Working Capital'!AI21</f>
        <v>15360.172798847554</v>
      </c>
      <c r="AI86" s="568">
        <f ca="1">+'Working Capital'!AJ21</f>
        <v>12855.865176735577</v>
      </c>
      <c r="AJ86" s="568">
        <f ca="1">+'Working Capital'!AK21</f>
        <v>10872.434418155077</v>
      </c>
      <c r="AK86" s="568">
        <f ca="1">+'Working Capital'!AL21</f>
        <v>8509.0086364332383</v>
      </c>
      <c r="AL86" s="568">
        <f ca="1">+'Working Capital'!AM21</f>
        <v>0</v>
      </c>
      <c r="AM86" s="568">
        <f ca="1">+'Working Capital'!AN21</f>
        <v>0</v>
      </c>
      <c r="AN86" s="568">
        <f ca="1">+'Working Capital'!AO21</f>
        <v>0</v>
      </c>
      <c r="AO86" s="568">
        <f ca="1">+'Working Capital'!AP21</f>
        <v>9133.0531490168942</v>
      </c>
      <c r="AP86" s="568">
        <f ca="1">+'Working Capital'!AQ21</f>
        <v>10436.413222653086</v>
      </c>
      <c r="AQ86" s="568">
        <f ca="1">+'Working Capital'!AR21</f>
        <v>11423.629313092635</v>
      </c>
      <c r="AR86" s="568">
        <f ca="1">+'Working Capital'!AS21</f>
        <v>12083.697614708257</v>
      </c>
      <c r="AS86" s="568">
        <f ca="1">+'Working Capital'!AT21</f>
        <v>15753.961866128659</v>
      </c>
      <c r="AT86" s="568">
        <f ca="1">+'Working Capital'!AU21</f>
        <v>15790.257637215254</v>
      </c>
      <c r="AU86" s="568">
        <f ca="1">+'Working Capital'!AV21</f>
        <v>13215.829401684154</v>
      </c>
      <c r="AV86" s="568">
        <f ca="1">+'Working Capital'!AW21</f>
        <v>11176.862581863403</v>
      </c>
      <c r="AW86" s="568">
        <f ca="1">+'Working Capital'!AX21</f>
        <v>8747.2608782533571</v>
      </c>
      <c r="AX86" s="568">
        <f ca="1">+'Working Capital'!AY21</f>
        <v>0</v>
      </c>
      <c r="AY86" s="568">
        <f ca="1">+'Working Capital'!AZ21</f>
        <v>0</v>
      </c>
      <c r="AZ86" s="568">
        <f ca="1">+'Working Capital'!BA21</f>
        <v>0</v>
      </c>
      <c r="BA86" s="568">
        <f ca="1">+'Working Capital'!BB21</f>
        <v>9388.7786371893562</v>
      </c>
      <c r="BB86" s="568">
        <f ca="1">+'Working Capital'!BC21</f>
        <v>10728.632792887358</v>
      </c>
      <c r="BC86" s="568">
        <f ca="1">+'Working Capital'!BD21</f>
        <v>11743.490933859212</v>
      </c>
      <c r="BD86" s="568">
        <f ca="1">+'Working Capital'!BE21</f>
        <v>12422.041147920063</v>
      </c>
      <c r="BE86" s="568">
        <f ca="1">+'Working Capital'!BF21</f>
        <v>16195.072798380243</v>
      </c>
      <c r="BF86" s="568">
        <f ca="1">+'Working Capital'!BG21</f>
        <v>16232.384851057257</v>
      </c>
      <c r="BG86" s="568">
        <f ca="1">+'Working Capital'!BH21</f>
        <v>13585.872624931289</v>
      </c>
      <c r="BH86" s="568">
        <f ca="1">+'Working Capital'!BI21</f>
        <v>11489.814734155556</v>
      </c>
      <c r="BI86" s="568">
        <f ca="1">+'Working Capital'!BJ21</f>
        <v>8992.1841828444376</v>
      </c>
      <c r="BJ86" s="568">
        <f ca="1">+'Working Capital'!BK21</f>
        <v>0</v>
      </c>
      <c r="BK86" s="568">
        <f ca="1">+'Working Capital'!BL21</f>
        <v>0</v>
      </c>
      <c r="BL86" s="568">
        <f ca="1">+'Working Capital'!BM21</f>
        <v>0</v>
      </c>
      <c r="BM86" s="568">
        <f ca="1">+'Working Capital'!BN21</f>
        <v>9651.6644390306392</v>
      </c>
      <c r="BN86" s="568">
        <f ca="1">+'Working Capital'!BO21</f>
        <v>11029.034511088186</v>
      </c>
      <c r="BO86" s="568">
        <f ca="1">+'Working Capital'!BP21</f>
        <v>12072.308680007249</v>
      </c>
      <c r="BP86" s="568">
        <f ca="1">+'Working Capital'!BQ21</f>
        <v>12769.858300061809</v>
      </c>
      <c r="BQ86" s="568">
        <f ca="1">+'Working Capital'!BR21</f>
        <v>16648.534836734863</v>
      </c>
      <c r="BR86" s="568">
        <f ca="1">+'Working Capital'!BS21</f>
        <v>16686.891626886842</v>
      </c>
      <c r="BS86" s="568">
        <f ca="1">+'Working Capital'!BT21</f>
        <v>13966.277058429339</v>
      </c>
      <c r="BT86" s="568">
        <f ca="1">+'Working Capital'!BU21</f>
        <v>11811.529546711899</v>
      </c>
      <c r="BU86" s="568">
        <f ca="1">+'Working Capital'!BV21</f>
        <v>9243.9653399640738</v>
      </c>
      <c r="BV86" s="568">
        <f ca="1">+'Working Capital'!BW21</f>
        <v>0</v>
      </c>
      <c r="BW86" s="568">
        <f ca="1">+'Working Capital'!BX21</f>
        <v>0</v>
      </c>
      <c r="BX86" s="568">
        <f ca="1">+'Working Capital'!BY21</f>
        <v>0</v>
      </c>
      <c r="BY86" s="568">
        <f ca="1">+'Working Capital'!BZ21</f>
        <v>9921.9110433234891</v>
      </c>
      <c r="BZ86" s="568">
        <f ca="1">+'Working Capital'!CA21</f>
        <v>11337.847477398645</v>
      </c>
      <c r="CA86" s="568">
        <f ca="1">+'Working Capital'!CB21</f>
        <v>12410.333323047438</v>
      </c>
      <c r="CB86" s="568">
        <f ca="1">+'Working Capital'!CC21</f>
        <v>13127.414332463515</v>
      </c>
      <c r="CC86" s="568">
        <f ca="1">+'Working Capital'!CD21</f>
        <v>17114.693812163416</v>
      </c>
      <c r="CD86" s="568">
        <f ca="1">+'Working Capital'!CE21</f>
        <v>17154.124592439643</v>
      </c>
      <c r="CE86" s="568">
        <f ca="1">+'Working Capital'!CF21</f>
        <v>14357.332816065347</v>
      </c>
      <c r="CF86" s="568">
        <f ca="1">+'Working Capital'!CG21</f>
        <v>12142.252374019816</v>
      </c>
      <c r="CG86" s="568">
        <f ca="1">+'Working Capital'!CH21</f>
        <v>9502.7963694830469</v>
      </c>
      <c r="CH86" s="568">
        <f ca="1">+'Working Capital'!CI21</f>
        <v>0</v>
      </c>
      <c r="CI86" s="568">
        <f ca="1">+'Working Capital'!CJ21</f>
        <v>0</v>
      </c>
      <c r="CJ86" s="568">
        <f ca="1">+'Working Capital'!CK21</f>
        <v>0</v>
      </c>
      <c r="CK86" s="568">
        <f ca="1">+'Working Capital'!CL21</f>
        <v>10199.724552536536</v>
      </c>
      <c r="CL86" s="568">
        <f ca="1">+'Working Capital'!CM21</f>
        <v>11655.307206765785</v>
      </c>
      <c r="CM86" s="568">
        <f ca="1">+'Working Capital'!CN21</f>
        <v>12757.822656092743</v>
      </c>
      <c r="CN86" s="568">
        <f ca="1">+'Working Capital'!CO21</f>
        <v>13494.981933772484</v>
      </c>
      <c r="CO86" s="568">
        <f ca="1">+'Working Capital'!CP21</f>
        <v>17593.905238903972</v>
      </c>
      <c r="CP86" s="568">
        <f ca="1">+'Working Capital'!CQ21</f>
        <v>17634.440081027933</v>
      </c>
      <c r="CQ86" s="568">
        <f ca="1">+'Working Capital'!CR21</f>
        <v>14759.33813491516</v>
      </c>
      <c r="CR86" s="568">
        <f ca="1">+'Working Capital'!CS21</f>
        <v>12482.235440492354</v>
      </c>
      <c r="CS86" s="568">
        <f ca="1">+'Working Capital'!CT21</f>
        <v>9768.8746678285643</v>
      </c>
      <c r="CT86" s="568">
        <f ca="1">+'Working Capital'!CU21</f>
        <v>0</v>
      </c>
      <c r="CU86" s="568">
        <f ca="1">+'Working Capital'!CV21</f>
        <v>0</v>
      </c>
      <c r="CV86" s="568">
        <f ca="1">+'Working Capital'!CW21</f>
        <v>0</v>
      </c>
      <c r="CW86" s="568">
        <f ca="1">+'Working Capital'!CX21</f>
        <v>10485.316840007541</v>
      </c>
      <c r="CX86" s="568">
        <f ca="1">+'Working Capital'!CY21</f>
        <v>11981.655808555217</v>
      </c>
      <c r="CY86" s="568">
        <f ca="1">+'Working Capital'!CZ21</f>
        <v>13115.041690463331</v>
      </c>
      <c r="CZ86" s="568">
        <f ca="1">+'Working Capital'!DA21</f>
        <v>13872.841427918087</v>
      </c>
      <c r="DA86" s="568">
        <f ca="1">+'Working Capital'!DB21</f>
        <v>18086.534585593254</v>
      </c>
      <c r="DB86" s="568">
        <f ca="1">+'Working Capital'!DC21</f>
        <v>18128.204403296688</v>
      </c>
      <c r="DC86" s="568">
        <f ca="1">+'Working Capital'!DD21</f>
        <v>15172.599602692761</v>
      </c>
      <c r="DD86" s="568">
        <f ca="1">+'Working Capital'!DE21</f>
        <v>12831.738032826121</v>
      </c>
      <c r="DE86" s="568">
        <f ca="1">+'Working Capital'!DF21</f>
        <v>10042.403158527744</v>
      </c>
      <c r="DF86" s="568">
        <f ca="1">+'Working Capital'!DG21</f>
        <v>0</v>
      </c>
      <c r="DG86" s="568">
        <f ca="1">+'Working Capital'!DH21</f>
        <v>0</v>
      </c>
      <c r="DH86" s="568">
        <f ca="1">+'Working Capital'!DI21</f>
        <v>0</v>
      </c>
      <c r="DI86" s="568">
        <f ca="1">+'Working Capital'!DJ21</f>
        <v>10778.905711527732</v>
      </c>
      <c r="DJ86" s="568">
        <f ca="1">+'Working Capital'!DK21</f>
        <v>12317.142171194741</v>
      </c>
      <c r="DK86" s="568">
        <f ca="1">+'Working Capital'!DL21</f>
        <v>13482.262857796282</v>
      </c>
      <c r="DL86" s="568">
        <f ca="1">+'Working Capital'!DM21</f>
        <v>14261.28098789978</v>
      </c>
      <c r="DM86" s="568">
        <f ca="1">+'Working Capital'!DN21</f>
        <v>18592.957553989843</v>
      </c>
      <c r="DN86" s="568">
        <f ca="1">+'Working Capital'!DO21</f>
        <v>18635.794126588968</v>
      </c>
      <c r="DO86" s="568">
        <f ca="1">+'Working Capital'!DP21</f>
        <v>15597.432391568138</v>
      </c>
      <c r="DP86" s="568">
        <f ca="1">+'Working Capital'!DQ21</f>
        <v>13191.026697745234</v>
      </c>
      <c r="DQ86" s="568">
        <f ca="1">+'Working Capital'!DR21</f>
        <v>10323.590446966507</v>
      </c>
      <c r="DR86" s="568">
        <f ca="1">+'Working Capital'!DS21</f>
        <v>14436.960915717213</v>
      </c>
      <c r="DS86" s="569">
        <f ca="1">+'Working Capital'!DT21</f>
        <v>27824.213528716486</v>
      </c>
    </row>
    <row r="87" spans="1:123" ht="14.25" customHeight="1" x14ac:dyDescent="0.15">
      <c r="A87" s="18" t="s">
        <v>128</v>
      </c>
      <c r="B87" s="23" t="str">
        <f>"["&amp;currency&amp;"]"</f>
        <v>[EUR]</v>
      </c>
      <c r="C87" s="86"/>
      <c r="D87" s="570"/>
      <c r="E87" s="571"/>
      <c r="F87" s="571"/>
      <c r="G87" s="571"/>
      <c r="H87" s="571"/>
      <c r="I87" s="571"/>
      <c r="J87" s="571"/>
      <c r="K87" s="571"/>
      <c r="L87" s="571"/>
      <c r="M87" s="571"/>
      <c r="N87" s="571"/>
      <c r="O87" s="571"/>
      <c r="P87" s="571"/>
      <c r="Q87" s="571"/>
      <c r="R87" s="571"/>
      <c r="S87" s="571"/>
      <c r="T87" s="571"/>
      <c r="U87" s="571"/>
      <c r="V87" s="571"/>
      <c r="W87" s="571"/>
      <c r="X87" s="571"/>
      <c r="Y87" s="571"/>
      <c r="Z87" s="571"/>
      <c r="AA87" s="571"/>
      <c r="AB87" s="571"/>
      <c r="AC87" s="571"/>
      <c r="AD87" s="571"/>
      <c r="AE87" s="571"/>
      <c r="AF87" s="571"/>
      <c r="AG87" s="571"/>
      <c r="AH87" s="571"/>
      <c r="AI87" s="571"/>
      <c r="AJ87" s="571"/>
      <c r="AK87" s="571"/>
      <c r="AL87" s="571"/>
      <c r="AM87" s="571"/>
      <c r="AN87" s="571"/>
      <c r="AO87" s="571"/>
      <c r="AP87" s="571"/>
      <c r="AQ87" s="571"/>
      <c r="AR87" s="571"/>
      <c r="AS87" s="571"/>
      <c r="AT87" s="571"/>
      <c r="AU87" s="571"/>
      <c r="AV87" s="571"/>
      <c r="AW87" s="571"/>
      <c r="AX87" s="571"/>
      <c r="AY87" s="571"/>
      <c r="AZ87" s="571"/>
      <c r="BA87" s="571"/>
      <c r="BB87" s="571"/>
      <c r="BC87" s="571"/>
      <c r="BD87" s="571"/>
      <c r="BE87" s="571"/>
      <c r="BF87" s="571"/>
      <c r="BG87" s="571"/>
      <c r="BH87" s="571"/>
      <c r="BI87" s="571"/>
      <c r="BJ87" s="571"/>
      <c r="BK87" s="571"/>
      <c r="BL87" s="571"/>
      <c r="BM87" s="571"/>
      <c r="BN87" s="571"/>
      <c r="BO87" s="571"/>
      <c r="BP87" s="571"/>
      <c r="BQ87" s="571"/>
      <c r="BR87" s="571"/>
      <c r="BS87" s="571"/>
      <c r="BT87" s="571"/>
      <c r="BU87" s="571"/>
      <c r="BV87" s="571"/>
      <c r="BW87" s="571"/>
      <c r="BX87" s="571"/>
      <c r="BY87" s="571"/>
      <c r="BZ87" s="571"/>
      <c r="CA87" s="571"/>
      <c r="CB87" s="571"/>
      <c r="CC87" s="571"/>
      <c r="CD87" s="571"/>
      <c r="CE87" s="571"/>
      <c r="CF87" s="571"/>
      <c r="CG87" s="571"/>
      <c r="CH87" s="571"/>
      <c r="CI87" s="571"/>
      <c r="CJ87" s="571"/>
      <c r="CK87" s="571"/>
      <c r="CL87" s="571"/>
      <c r="CM87" s="571"/>
      <c r="CN87" s="571"/>
      <c r="CO87" s="571"/>
      <c r="CP87" s="571"/>
      <c r="CQ87" s="571"/>
      <c r="CR87" s="571"/>
      <c r="CS87" s="571"/>
      <c r="CT87" s="571"/>
      <c r="CU87" s="571"/>
      <c r="CV87" s="571"/>
      <c r="CW87" s="571"/>
      <c r="CX87" s="571"/>
      <c r="CY87" s="571"/>
      <c r="CZ87" s="571"/>
      <c r="DA87" s="571"/>
      <c r="DB87" s="571"/>
      <c r="DC87" s="571"/>
      <c r="DD87" s="571"/>
      <c r="DE87" s="571"/>
      <c r="DF87" s="571"/>
      <c r="DG87" s="571"/>
      <c r="DH87" s="571"/>
      <c r="DI87" s="571"/>
      <c r="DJ87" s="571"/>
      <c r="DK87" s="571"/>
      <c r="DL87" s="571"/>
      <c r="DM87" s="571"/>
      <c r="DN87" s="571"/>
      <c r="DO87" s="571"/>
      <c r="DP87" s="571"/>
      <c r="DQ87" s="571"/>
      <c r="DR87" s="571"/>
      <c r="DS87" s="572"/>
    </row>
    <row r="88" spans="1:123" ht="13.5" customHeight="1" x14ac:dyDescent="0.15">
      <c r="A88" s="72" t="s">
        <v>129</v>
      </c>
      <c r="B88" s="72" t="str">
        <f>"["&amp;currency&amp;"]"</f>
        <v>[EUR]</v>
      </c>
      <c r="C88" s="74"/>
      <c r="D88" s="74">
        <f t="shared" ref="D88:DS88" ca="1" si="72">+SUM(D84:D87)</f>
        <v>-7401100</v>
      </c>
      <c r="E88" s="74">
        <f t="shared" ca="1" si="72"/>
        <v>-7401100</v>
      </c>
      <c r="F88" s="74">
        <f t="shared" ca="1" si="72"/>
        <v>-7391493.351015606</v>
      </c>
      <c r="G88" s="74">
        <f t="shared" ca="1" si="72"/>
        <v>243559.1601895678</v>
      </c>
      <c r="H88" s="74">
        <f t="shared" ca="1" si="72"/>
        <v>378203.72846697329</v>
      </c>
      <c r="I88" s="74">
        <f t="shared" ca="1" si="72"/>
        <v>520669.48600344174</v>
      </c>
      <c r="J88" s="74">
        <f t="shared" ca="1" si="72"/>
        <v>707473.70361603191</v>
      </c>
      <c r="K88" s="74">
        <f t="shared" ca="1" si="72"/>
        <v>891231.09981256677</v>
      </c>
      <c r="L88" s="74">
        <f t="shared" ca="1" si="72"/>
        <v>1040878.5287614635</v>
      </c>
      <c r="M88" s="74">
        <f t="shared" ca="1" si="72"/>
        <v>1163969.1274100693</v>
      </c>
      <c r="N88" s="74">
        <f t="shared" ca="1" si="72"/>
        <v>1249982.8398117051</v>
      </c>
      <c r="O88" s="74">
        <f t="shared" ca="1" si="72"/>
        <v>1230938.1705230081</v>
      </c>
      <c r="P88" s="74">
        <f t="shared" ca="1" si="72"/>
        <v>1205259.5170685814</v>
      </c>
      <c r="Q88" s="74">
        <f t="shared" ca="1" si="72"/>
        <v>1188971.0451347961</v>
      </c>
      <c r="R88" s="74">
        <f t="shared" ca="1" si="72"/>
        <v>1315006.0274017937</v>
      </c>
      <c r="S88" s="74">
        <f t="shared" ca="1" si="72"/>
        <v>1437956.3984789171</v>
      </c>
      <c r="T88" s="74">
        <f t="shared" ca="1" si="72"/>
        <v>1572549.1018104886</v>
      </c>
      <c r="U88" s="74">
        <f t="shared" ca="1" si="72"/>
        <v>1718174.8666596815</v>
      </c>
      <c r="V88" s="74">
        <f t="shared" ca="1" si="72"/>
        <v>1910090.6619209796</v>
      </c>
      <c r="W88" s="74">
        <f t="shared" ca="1" si="72"/>
        <v>2098874.3247665726</v>
      </c>
      <c r="X88" s="74">
        <f t="shared" ca="1" si="72"/>
        <v>2252592.9412815943</v>
      </c>
      <c r="Y88" s="74">
        <f t="shared" ca="1" si="72"/>
        <v>2379011.1362479166</v>
      </c>
      <c r="Z88" s="74">
        <f t="shared" ca="1" si="72"/>
        <v>2467314.2921523536</v>
      </c>
      <c r="AA88" s="74">
        <f t="shared" ca="1" si="72"/>
        <v>2447617.4316791287</v>
      </c>
      <c r="AB88" s="74">
        <f t="shared" ca="1" si="72"/>
        <v>2421219.7759279781</v>
      </c>
      <c r="AC88" s="74">
        <f t="shared" ca="1" si="72"/>
        <v>2404475.2267800467</v>
      </c>
      <c r="AD88" s="74">
        <f t="shared" ca="1" si="72"/>
        <v>2533682.3672171864</v>
      </c>
      <c r="AE88" s="74">
        <f t="shared" ca="1" si="72"/>
        <v>2659956.408240024</v>
      </c>
      <c r="AF88" s="74">
        <f t="shared" ca="1" si="72"/>
        <v>2798198.7668204349</v>
      </c>
      <c r="AG88" s="74">
        <f t="shared" ca="1" si="72"/>
        <v>2947783.1126409606</v>
      </c>
      <c r="AH88" s="74">
        <f t="shared" ca="1" si="72"/>
        <v>3144953.6097251307</v>
      </c>
      <c r="AI88" s="74">
        <f t="shared" ca="1" si="72"/>
        <v>3338904.2746859551</v>
      </c>
      <c r="AJ88" s="74">
        <f t="shared" ca="1" si="72"/>
        <v>3496808.0720189521</v>
      </c>
      <c r="AK88" s="74">
        <f t="shared" ca="1" si="72"/>
        <v>3626647.0359998872</v>
      </c>
      <c r="AL88" s="74">
        <f t="shared" ca="1" si="72"/>
        <v>3717303.739825204</v>
      </c>
      <c r="AM88" s="74">
        <f t="shared" ca="1" si="72"/>
        <v>3696936.4268142837</v>
      </c>
      <c r="AN88" s="74">
        <f t="shared" ca="1" si="72"/>
        <v>3669799.6367021007</v>
      </c>
      <c r="AO88" s="74">
        <f t="shared" ca="1" si="72"/>
        <v>3652586.2401780272</v>
      </c>
      <c r="AP88" s="74">
        <f t="shared" ca="1" si="72"/>
        <v>3785054.3592140735</v>
      </c>
      <c r="AQ88" s="74">
        <f t="shared" ca="1" si="72"/>
        <v>3914745.1329411063</v>
      </c>
      <c r="AR88" s="74">
        <f t="shared" ca="1" si="72"/>
        <v>4056739.3371173246</v>
      </c>
      <c r="AS88" s="74">
        <f t="shared" ca="1" si="72"/>
        <v>4210393.1041763797</v>
      </c>
      <c r="AT88" s="74">
        <f t="shared" ca="1" si="72"/>
        <v>4412965.4347344618</v>
      </c>
      <c r="AU88" s="74">
        <f t="shared" ca="1" si="72"/>
        <v>4612227.7778697452</v>
      </c>
      <c r="AV88" s="74">
        <f t="shared" ca="1" si="72"/>
        <v>4774433.9410836212</v>
      </c>
      <c r="AW88" s="74">
        <f t="shared" ca="1" si="72"/>
        <v>4907789.4556115773</v>
      </c>
      <c r="AX88" s="74">
        <f t="shared" ca="1" si="72"/>
        <v>5000865.606699558</v>
      </c>
      <c r="AY88" s="74">
        <f t="shared" ca="1" si="72"/>
        <v>4979809.0684798872</v>
      </c>
      <c r="AZ88" s="74">
        <f t="shared" ca="1" si="72"/>
        <v>4951912.4482445633</v>
      </c>
      <c r="BA88" s="74">
        <f t="shared" ca="1" si="72"/>
        <v>4934217.0766178155</v>
      </c>
      <c r="BB88" s="74">
        <f t="shared" ca="1" si="72"/>
        <v>5070037.4816535385</v>
      </c>
      <c r="BC88" s="74">
        <f t="shared" ca="1" si="72"/>
        <v>5203240.6566004828</v>
      </c>
      <c r="BD88" s="74">
        <f t="shared" ca="1" si="72"/>
        <v>5349091.758049191</v>
      </c>
      <c r="BE88" s="74">
        <f t="shared" ca="1" si="72"/>
        <v>5506928.8901414555</v>
      </c>
      <c r="BF88" s="74">
        <f t="shared" ca="1" si="72"/>
        <v>5715054.3055107184</v>
      </c>
      <c r="BG88" s="74">
        <f t="shared" ca="1" si="72"/>
        <v>5919777.0538093438</v>
      </c>
      <c r="BH88" s="74">
        <f t="shared" ca="1" si="72"/>
        <v>6086406.0491487645</v>
      </c>
      <c r="BI88" s="74">
        <f t="shared" ca="1" si="72"/>
        <v>6223376.5776390582</v>
      </c>
      <c r="BJ88" s="74">
        <f t="shared" ca="1" si="72"/>
        <v>6318939.920513059</v>
      </c>
      <c r="BK88" s="74">
        <f t="shared" ca="1" si="72"/>
        <v>6297174.8587787934</v>
      </c>
      <c r="BL88" s="74">
        <f t="shared" ca="1" si="72"/>
        <v>6268497.1331768809</v>
      </c>
      <c r="BM88" s="74">
        <f t="shared" ca="1" si="72"/>
        <v>6250306.2911445843</v>
      </c>
      <c r="BN88" s="74">
        <f t="shared" ca="1" si="72"/>
        <v>6389572.8461879734</v>
      </c>
      <c r="BO88" s="74">
        <f t="shared" ca="1" si="72"/>
        <v>6526386.7695889873</v>
      </c>
      <c r="BP88" s="74">
        <f t="shared" ca="1" si="72"/>
        <v>6676202.7614338147</v>
      </c>
      <c r="BQ88" s="74">
        <f t="shared" ca="1" si="72"/>
        <v>6838340.3927802173</v>
      </c>
      <c r="BR88" s="74">
        <f t="shared" ca="1" si="72"/>
        <v>7052174.3793353755</v>
      </c>
      <c r="BS88" s="74">
        <f t="shared" ca="1" si="72"/>
        <v>7262510.4241419183</v>
      </c>
      <c r="BT88" s="74">
        <f t="shared" ca="1" si="72"/>
        <v>7433686.0909063974</v>
      </c>
      <c r="BU88" s="74">
        <f t="shared" ca="1" si="72"/>
        <v>7574372.8537499756</v>
      </c>
      <c r="BV88" s="74">
        <f t="shared" ca="1" si="72"/>
        <v>7672493.0297800023</v>
      </c>
      <c r="BW88" s="74">
        <f t="shared" ca="1" si="72"/>
        <v>7649999.6058727335</v>
      </c>
      <c r="BX88" s="74">
        <f t="shared" ca="1" si="72"/>
        <v>7620518.9039539667</v>
      </c>
      <c r="BY88" s="74">
        <f t="shared" ca="1" si="72"/>
        <v>7601818.7183447657</v>
      </c>
      <c r="BZ88" s="74">
        <f t="shared" ca="1" si="72"/>
        <v>7744627.9155960362</v>
      </c>
      <c r="CA88" s="74">
        <f t="shared" ca="1" si="72"/>
        <v>7885153.6884078346</v>
      </c>
      <c r="CB88" s="74">
        <f t="shared" ca="1" si="72"/>
        <v>8039045.5875798715</v>
      </c>
      <c r="CC88" s="74">
        <f t="shared" ca="1" si="72"/>
        <v>8205604.1321595293</v>
      </c>
      <c r="CD88" s="74">
        <f t="shared" ca="1" si="72"/>
        <v>8425306.5298937876</v>
      </c>
      <c r="CE88" s="74">
        <f t="shared" ca="1" si="72"/>
        <v>8641413.0435104687</v>
      </c>
      <c r="CF88" s="74">
        <f t="shared" ca="1" si="72"/>
        <v>8817262.688499907</v>
      </c>
      <c r="CG88" s="74">
        <f t="shared" ca="1" si="72"/>
        <v>8961769.740258662</v>
      </c>
      <c r="CH88" s="74">
        <f t="shared" ca="1" si="72"/>
        <v>9043050.8407730851</v>
      </c>
      <c r="CI88" s="74">
        <f t="shared" ca="1" si="72"/>
        <v>9019841.1605519671</v>
      </c>
      <c r="CJ88" s="74">
        <f t="shared" ca="1" si="72"/>
        <v>8989534.9989794753</v>
      </c>
      <c r="CK88" s="74">
        <f t="shared" ca="1" si="72"/>
        <v>8970311.2081732173</v>
      </c>
      <c r="CL88" s="74">
        <f t="shared" ca="1" si="72"/>
        <v>9116620.4558999073</v>
      </c>
      <c r="CM88" s="74">
        <f t="shared" ca="1" si="72"/>
        <v>9260914.748001229</v>
      </c>
      <c r="CN88" s="74">
        <f t="shared" ca="1" si="72"/>
        <v>9418949.4180008769</v>
      </c>
      <c r="CO88" s="74">
        <f t="shared" ca="1" si="72"/>
        <v>9590005.3994795587</v>
      </c>
      <c r="CP88" s="74">
        <f t="shared" ca="1" si="72"/>
        <v>9815693.2620011698</v>
      </c>
      <c r="CQ88" s="74">
        <f t="shared" ca="1" si="72"/>
        <v>10037684.555649912</v>
      </c>
      <c r="CR88" s="74">
        <f t="shared" ca="1" si="72"/>
        <v>10218291.78834985</v>
      </c>
      <c r="CS88" s="74">
        <f t="shared" ca="1" si="72"/>
        <v>10366678.835208641</v>
      </c>
      <c r="CT88" s="74">
        <f t="shared" ca="1" si="72"/>
        <v>10470082.194188261</v>
      </c>
      <c r="CU88" s="74">
        <f t="shared" ca="1" si="72"/>
        <v>10446023.030571746</v>
      </c>
      <c r="CV88" s="74">
        <f t="shared" ca="1" si="72"/>
        <v>10414868.296475224</v>
      </c>
      <c r="CW88" s="74">
        <f t="shared" ca="1" si="72"/>
        <v>10395106.239526391</v>
      </c>
      <c r="CX88" s="74">
        <f t="shared" ca="1" si="72"/>
        <v>10545159.294856092</v>
      </c>
      <c r="CY88" s="74">
        <f t="shared" ca="1" si="72"/>
        <v>10693376.210025139</v>
      </c>
      <c r="CZ88" s="74">
        <f t="shared" ca="1" si="72"/>
        <v>10855718.233673666</v>
      </c>
      <c r="DA88" s="74">
        <f t="shared" ca="1" si="72"/>
        <v>11031446.165522639</v>
      </c>
      <c r="DB88" s="74">
        <f t="shared" ca="1" si="72"/>
        <v>11263335.671083743</v>
      </c>
      <c r="DC88" s="74">
        <f t="shared" ca="1" si="72"/>
        <v>11491425.103843536</v>
      </c>
      <c r="DD88" s="74">
        <f t="shared" ca="1" si="72"/>
        <v>11676971.721947962</v>
      </c>
      <c r="DE88" s="74">
        <f t="shared" ca="1" si="72"/>
        <v>11829395.989007689</v>
      </c>
      <c r="DF88" s="74">
        <f t="shared" ca="1" si="72"/>
        <v>11935577.024927629</v>
      </c>
      <c r="DG88" s="74">
        <f t="shared" ca="1" si="72"/>
        <v>11910726.58761874</v>
      </c>
      <c r="DH88" s="74">
        <f t="shared" ca="1" si="72"/>
        <v>11878699.520967517</v>
      </c>
      <c r="DI88" s="74">
        <f t="shared" ca="1" si="72"/>
        <v>11858384.126424117</v>
      </c>
      <c r="DJ88" s="74">
        <f t="shared" ca="1" si="72"/>
        <v>12012285.815969717</v>
      </c>
      <c r="DK88" s="74">
        <f t="shared" ca="1" si="72"/>
        <v>12164535.187652387</v>
      </c>
      <c r="DL88" s="74">
        <f t="shared" ca="1" si="72"/>
        <v>12331305.170851959</v>
      </c>
      <c r="DM88" s="74">
        <f t="shared" ca="1" si="72"/>
        <v>12511835.867681593</v>
      </c>
      <c r="DN88" s="74">
        <f t="shared" ca="1" si="72"/>
        <v>12750100.662287295</v>
      </c>
      <c r="DO88" s="74">
        <f t="shared" ca="1" si="72"/>
        <v>12984458.982053254</v>
      </c>
      <c r="DP88" s="74">
        <f t="shared" ca="1" si="72"/>
        <v>13175083.28835349</v>
      </c>
      <c r="DQ88" s="74">
        <f t="shared" ca="1" si="72"/>
        <v>13331657.817779776</v>
      </c>
      <c r="DR88" s="74">
        <f t="shared" ca="1" si="72"/>
        <v>13455131.266510079</v>
      </c>
      <c r="DS88" s="74">
        <f t="shared" ca="1" si="72"/>
        <v>13434192.475909</v>
      </c>
    </row>
    <row r="89" spans="1:123" ht="5.25" hidden="1" customHeight="1" x14ac:dyDescent="0.15">
      <c r="A89" s="21"/>
      <c r="B89" s="2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row>
    <row r="90" spans="1:123" ht="14.25" customHeight="1" x14ac:dyDescent="0.15">
      <c r="A90" s="6" t="s">
        <v>130</v>
      </c>
      <c r="B90" s="2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row>
    <row r="91" spans="1:123" ht="14.25" customHeight="1" x14ac:dyDescent="0.15">
      <c r="A91" s="18" t="s">
        <v>131</v>
      </c>
      <c r="B91" s="23" t="str">
        <f>"["&amp;currency&amp;"]"</f>
        <v>[EUR]</v>
      </c>
      <c r="C91" s="86"/>
      <c r="D91" s="564">
        <f ca="1">+Capex!E146</f>
        <v>62355.357142857138</v>
      </c>
      <c r="E91" s="565">
        <f ca="1">+Capex!F146</f>
        <v>61710.714285714275</v>
      </c>
      <c r="F91" s="565">
        <f ca="1">+Capex!G146</f>
        <v>61066.07142857142</v>
      </c>
      <c r="G91" s="565">
        <f ca="1">+Capex!H146</f>
        <v>60421.428571428558</v>
      </c>
      <c r="H91" s="565">
        <f ca="1">+Capex!I146</f>
        <v>59776.785714285696</v>
      </c>
      <c r="I91" s="565">
        <f ca="1">+Capex!J146</f>
        <v>59132.142857142841</v>
      </c>
      <c r="J91" s="565">
        <f ca="1">+Capex!K146</f>
        <v>58487.499999999985</v>
      </c>
      <c r="K91" s="565">
        <f ca="1">+Capex!L146</f>
        <v>57842.857142857123</v>
      </c>
      <c r="L91" s="565">
        <f ca="1">+Capex!M146</f>
        <v>57198.214285714261</v>
      </c>
      <c r="M91" s="565">
        <f ca="1">+Capex!N146</f>
        <v>56553.571428571406</v>
      </c>
      <c r="N91" s="565">
        <f ca="1">+Capex!O146</f>
        <v>55908.928571428551</v>
      </c>
      <c r="O91" s="565">
        <f ca="1">+Capex!P146</f>
        <v>55264.285714285688</v>
      </c>
      <c r="P91" s="565">
        <f ca="1">+Capex!Q146</f>
        <v>54619.642857142826</v>
      </c>
      <c r="Q91" s="565">
        <f ca="1">+Capex!R146</f>
        <v>53974.999999999971</v>
      </c>
      <c r="R91" s="565">
        <f ca="1">+Capex!S146</f>
        <v>53330.357142857116</v>
      </c>
      <c r="S91" s="565">
        <f ca="1">+Capex!T146</f>
        <v>52685.714285714253</v>
      </c>
      <c r="T91" s="565">
        <f ca="1">+Capex!U146</f>
        <v>52041.071428571391</v>
      </c>
      <c r="U91" s="565">
        <f ca="1">+Capex!V146</f>
        <v>51396.428571428536</v>
      </c>
      <c r="V91" s="565">
        <f ca="1">+Capex!W146</f>
        <v>50751.785714285681</v>
      </c>
      <c r="W91" s="565">
        <f ca="1">+Capex!X146</f>
        <v>50107.142857142819</v>
      </c>
      <c r="X91" s="565">
        <f ca="1">+Capex!Y146</f>
        <v>49462.499999999956</v>
      </c>
      <c r="Y91" s="565">
        <f ca="1">+Capex!Z146</f>
        <v>48817.857142857101</v>
      </c>
      <c r="Z91" s="565">
        <f ca="1">+Capex!AA146</f>
        <v>48173.214285714246</v>
      </c>
      <c r="AA91" s="565">
        <f ca="1">+Capex!AB146</f>
        <v>47528.571428571384</v>
      </c>
      <c r="AB91" s="565">
        <f ca="1">+Capex!AC146</f>
        <v>46883.928571428529</v>
      </c>
      <c r="AC91" s="565">
        <f ca="1">+Capex!AD146</f>
        <v>46239.285714285674</v>
      </c>
      <c r="AD91" s="565">
        <f ca="1">+Capex!AE146</f>
        <v>45594.642857142811</v>
      </c>
      <c r="AE91" s="565">
        <f ca="1">+Capex!AF146</f>
        <v>44949.999999999956</v>
      </c>
      <c r="AF91" s="565">
        <f ca="1">+Capex!AG146</f>
        <v>44305.357142857101</v>
      </c>
      <c r="AG91" s="565">
        <f ca="1">+Capex!AH146</f>
        <v>43660.714285714246</v>
      </c>
      <c r="AH91" s="565">
        <f ca="1">+Capex!AI146</f>
        <v>43016.071428571384</v>
      </c>
      <c r="AI91" s="565">
        <f ca="1">+Capex!AJ146</f>
        <v>42371.428571428522</v>
      </c>
      <c r="AJ91" s="565">
        <f ca="1">+Capex!AK146</f>
        <v>41726.785714285666</v>
      </c>
      <c r="AK91" s="565">
        <f ca="1">+Capex!AL146</f>
        <v>41082.142857142811</v>
      </c>
      <c r="AL91" s="565">
        <f ca="1">+Capex!AM146</f>
        <v>40437.499999999956</v>
      </c>
      <c r="AM91" s="565">
        <f ca="1">+Capex!AN146</f>
        <v>39792.857142857094</v>
      </c>
      <c r="AN91" s="565">
        <f ca="1">+Capex!AO146</f>
        <v>39148.214285714239</v>
      </c>
      <c r="AO91" s="565">
        <f ca="1">+Capex!AP146</f>
        <v>38503.571428571377</v>
      </c>
      <c r="AP91" s="565">
        <f ca="1">+Capex!AQ146</f>
        <v>37858.928571428522</v>
      </c>
      <c r="AQ91" s="565">
        <f ca="1">+Capex!AR146</f>
        <v>37214.285714285666</v>
      </c>
      <c r="AR91" s="565">
        <f ca="1">+Capex!AS146</f>
        <v>36569.642857142811</v>
      </c>
      <c r="AS91" s="565">
        <f ca="1">+Capex!AT146</f>
        <v>35924.999999999956</v>
      </c>
      <c r="AT91" s="565">
        <f ca="1">+Capex!AU146</f>
        <v>35280.357142857101</v>
      </c>
      <c r="AU91" s="565">
        <f ca="1">+Capex!AV146</f>
        <v>34635.714285714246</v>
      </c>
      <c r="AV91" s="565">
        <f ca="1">+Capex!AW146</f>
        <v>33991.071428571391</v>
      </c>
      <c r="AW91" s="565">
        <f ca="1">+Capex!AX146</f>
        <v>33346.428571428536</v>
      </c>
      <c r="AX91" s="565">
        <f ca="1">+Capex!AY146</f>
        <v>32701.785714285681</v>
      </c>
      <c r="AY91" s="565">
        <f ca="1">+Capex!AZ146</f>
        <v>32057.142857142819</v>
      </c>
      <c r="AZ91" s="565">
        <f ca="1">+Capex!BA146</f>
        <v>31412.499999999964</v>
      </c>
      <c r="BA91" s="565">
        <f ca="1">+Capex!BB146</f>
        <v>30767.857142857109</v>
      </c>
      <c r="BB91" s="565">
        <f ca="1">+Capex!BC146</f>
        <v>30123.214285714253</v>
      </c>
      <c r="BC91" s="565">
        <f ca="1">+Capex!BD146</f>
        <v>29478.571428571395</v>
      </c>
      <c r="BD91" s="565">
        <f ca="1">+Capex!BE146</f>
        <v>28833.928571428543</v>
      </c>
      <c r="BE91" s="565">
        <f ca="1">+Capex!BF146</f>
        <v>28189.285714285685</v>
      </c>
      <c r="BF91" s="565">
        <f ca="1">+Capex!BG146</f>
        <v>27544.642857142826</v>
      </c>
      <c r="BG91" s="565">
        <f ca="1">+Capex!BH146</f>
        <v>26899.999999999975</v>
      </c>
      <c r="BH91" s="565">
        <f ca="1">+Capex!BI146</f>
        <v>26255.357142857116</v>
      </c>
      <c r="BI91" s="565">
        <f ca="1">+Capex!BJ146</f>
        <v>25610.714285714261</v>
      </c>
      <c r="BJ91" s="565">
        <f ca="1">+Capex!BK146</f>
        <v>24966.071428571406</v>
      </c>
      <c r="BK91" s="565">
        <f ca="1">+Capex!BL146</f>
        <v>24321.428571428551</v>
      </c>
      <c r="BL91" s="565">
        <f ca="1">+Capex!BM146</f>
        <v>23676.785714285696</v>
      </c>
      <c r="BM91" s="565">
        <f ca="1">+Capex!BN146</f>
        <v>23032.142857142837</v>
      </c>
      <c r="BN91" s="565">
        <f ca="1">+Capex!BO146</f>
        <v>22387.499999999978</v>
      </c>
      <c r="BO91" s="565">
        <f ca="1">+Capex!BP146</f>
        <v>21742.857142857123</v>
      </c>
      <c r="BP91" s="565">
        <f ca="1">+Capex!BQ146</f>
        <v>21098.214285714268</v>
      </c>
      <c r="BQ91" s="565">
        <f ca="1">+Capex!BR146</f>
        <v>20453.571428571409</v>
      </c>
      <c r="BR91" s="565">
        <f ca="1">+Capex!BS146</f>
        <v>19808.928571428558</v>
      </c>
      <c r="BS91" s="565">
        <f ca="1">+Capex!BT146</f>
        <v>19164.285714285696</v>
      </c>
      <c r="BT91" s="565">
        <f ca="1">+Capex!BU146</f>
        <v>18519.642857142841</v>
      </c>
      <c r="BU91" s="565">
        <f ca="1">+Capex!BV146</f>
        <v>17874.999999999985</v>
      </c>
      <c r="BV91" s="565">
        <f ca="1">+Capex!BW146</f>
        <v>17230.357142857123</v>
      </c>
      <c r="BW91" s="565">
        <f ca="1">+Capex!BX146</f>
        <v>16585.714285714268</v>
      </c>
      <c r="BX91" s="565">
        <f ca="1">+Capex!BY146</f>
        <v>15941.071428571413</v>
      </c>
      <c r="BY91" s="565">
        <f ca="1">+Capex!BZ146</f>
        <v>15296.428571428554</v>
      </c>
      <c r="BZ91" s="565">
        <f ca="1">+Capex!CA146</f>
        <v>14651.785714285694</v>
      </c>
      <c r="CA91" s="565">
        <f ca="1">+Capex!CB146</f>
        <v>14007.142857142839</v>
      </c>
      <c r="CB91" s="565">
        <f ca="1">+Capex!CC146</f>
        <v>13362.49999999998</v>
      </c>
      <c r="CC91" s="565">
        <f ca="1">+Capex!CD146</f>
        <v>12717.857142857119</v>
      </c>
      <c r="CD91" s="565">
        <f ca="1">+Capex!CE146</f>
        <v>12073.214285714264</v>
      </c>
      <c r="CE91" s="565">
        <f ca="1">+Capex!CF146</f>
        <v>11428.571428571404</v>
      </c>
      <c r="CF91" s="565">
        <f ca="1">+Capex!CG146</f>
        <v>10783.928571428549</v>
      </c>
      <c r="CG91" s="565">
        <f ca="1">+Capex!CH146</f>
        <v>10139.285714285692</v>
      </c>
      <c r="CH91" s="565">
        <f ca="1">+Capex!CI146</f>
        <v>28832.142857142837</v>
      </c>
      <c r="CI91" s="565">
        <f ca="1">+Capex!CJ146</f>
        <v>28024.999999999982</v>
      </c>
      <c r="CJ91" s="565">
        <f ca="1">+Capex!CK146</f>
        <v>27616.666666666646</v>
      </c>
      <c r="CK91" s="565">
        <f ca="1">+Capex!CL146</f>
        <v>27208.333333333318</v>
      </c>
      <c r="CL91" s="565">
        <f ca="1">+Capex!CM146</f>
        <v>26799.999999999985</v>
      </c>
      <c r="CM91" s="565">
        <f ca="1">+Capex!CN146</f>
        <v>26391.66666666665</v>
      </c>
      <c r="CN91" s="565">
        <f ca="1">+Capex!CO146</f>
        <v>25983.333333333321</v>
      </c>
      <c r="CO91" s="565">
        <f ca="1">+Capex!CP146</f>
        <v>25574.999999999989</v>
      </c>
      <c r="CP91" s="565">
        <f ca="1">+Capex!CQ146</f>
        <v>25166.666666666653</v>
      </c>
      <c r="CQ91" s="565">
        <f ca="1">+Capex!CR146</f>
        <v>24758.333333333318</v>
      </c>
      <c r="CR91" s="565">
        <f ca="1">+Capex!CS146</f>
        <v>24349.999999999993</v>
      </c>
      <c r="CS91" s="565">
        <f ca="1">+Capex!CT146</f>
        <v>23941.666666666657</v>
      </c>
      <c r="CT91" s="565">
        <f ca="1">+Capex!CU146</f>
        <v>23533.333333333325</v>
      </c>
      <c r="CU91" s="565">
        <f ca="1">+Capex!CV146</f>
        <v>23124.999999999996</v>
      </c>
      <c r="CV91" s="565">
        <f ca="1">+Capex!CW146</f>
        <v>22716.666666666661</v>
      </c>
      <c r="CW91" s="565">
        <f ca="1">+Capex!CX146</f>
        <v>22308.333333333328</v>
      </c>
      <c r="CX91" s="565">
        <f ca="1">+Capex!CY146</f>
        <v>21900</v>
      </c>
      <c r="CY91" s="565">
        <f ca="1">+Capex!CZ146</f>
        <v>21491.666666666664</v>
      </c>
      <c r="CZ91" s="565">
        <f ca="1">+Capex!DA146</f>
        <v>21083.333333333339</v>
      </c>
      <c r="DA91" s="565">
        <f ca="1">+Capex!DB146</f>
        <v>20675.000000000004</v>
      </c>
      <c r="DB91" s="565">
        <f ca="1">+Capex!DC146</f>
        <v>20266.666666666672</v>
      </c>
      <c r="DC91" s="565">
        <f ca="1">+Capex!DD146</f>
        <v>19858.333333333339</v>
      </c>
      <c r="DD91" s="565">
        <f ca="1">+Capex!DE146</f>
        <v>19450.000000000004</v>
      </c>
      <c r="DE91" s="565">
        <f ca="1">+Capex!DF146</f>
        <v>19041.666666666668</v>
      </c>
      <c r="DF91" s="565">
        <f ca="1">+Capex!DG146</f>
        <v>18633.333333333339</v>
      </c>
      <c r="DG91" s="565">
        <f ca="1">+Capex!DH146</f>
        <v>18225.000000000004</v>
      </c>
      <c r="DH91" s="565">
        <f ca="1">+Capex!DI146</f>
        <v>17816.666666666668</v>
      </c>
      <c r="DI91" s="565">
        <f ca="1">+Capex!DJ146</f>
        <v>17408.333333333336</v>
      </c>
      <c r="DJ91" s="565">
        <f ca="1">+Capex!DK146</f>
        <v>17000.000000000004</v>
      </c>
      <c r="DK91" s="565">
        <f ca="1">+Capex!DL146</f>
        <v>16591.666666666668</v>
      </c>
      <c r="DL91" s="565">
        <f ca="1">+Capex!DM146</f>
        <v>16183.333333333334</v>
      </c>
      <c r="DM91" s="565">
        <f ca="1">+Capex!DN146</f>
        <v>15775</v>
      </c>
      <c r="DN91" s="565">
        <f ca="1">+Capex!DO146</f>
        <v>15366.666666666664</v>
      </c>
      <c r="DO91" s="565">
        <f ca="1">+Capex!DP146</f>
        <v>14958.33333333333</v>
      </c>
      <c r="DP91" s="565">
        <f ca="1">+Capex!DQ146</f>
        <v>14549.999999999998</v>
      </c>
      <c r="DQ91" s="565">
        <f ca="1">+Capex!DR146</f>
        <v>14141.666666666662</v>
      </c>
      <c r="DR91" s="565">
        <f ca="1">+Capex!DS146</f>
        <v>13733.333333333328</v>
      </c>
      <c r="DS91" s="566">
        <f ca="1">+Capex!DT146</f>
        <v>13324.999999999996</v>
      </c>
    </row>
    <row r="92" spans="1:123" ht="14.25" customHeight="1" x14ac:dyDescent="0.15">
      <c r="A92" s="18" t="s">
        <v>132</v>
      </c>
      <c r="B92" s="23" t="str">
        <f>"["&amp;currency&amp;"]"</f>
        <v>[EUR]</v>
      </c>
      <c r="C92" s="86"/>
      <c r="D92" s="567">
        <f ca="1">+Capex!E147</f>
        <v>20193.75</v>
      </c>
      <c r="E92" s="568">
        <f ca="1">+Capex!F147</f>
        <v>20137.5</v>
      </c>
      <c r="F92" s="568">
        <f ca="1">+Capex!G147</f>
        <v>20081.250000000004</v>
      </c>
      <c r="G92" s="568">
        <f ca="1">+Capex!H147</f>
        <v>20025.000000000004</v>
      </c>
      <c r="H92" s="568">
        <f ca="1">+Capex!I147</f>
        <v>19968.750000000004</v>
      </c>
      <c r="I92" s="568">
        <f ca="1">+Capex!J147</f>
        <v>19912.500000000004</v>
      </c>
      <c r="J92" s="568">
        <f ca="1">+Capex!K147</f>
        <v>19856.250000000007</v>
      </c>
      <c r="K92" s="568">
        <f ca="1">+Capex!L147</f>
        <v>19800.000000000007</v>
      </c>
      <c r="L92" s="568">
        <f ca="1">+Capex!M147</f>
        <v>19743.750000000007</v>
      </c>
      <c r="M92" s="568">
        <f ca="1">+Capex!N147</f>
        <v>19687.500000000007</v>
      </c>
      <c r="N92" s="568">
        <f ca="1">+Capex!O147</f>
        <v>19631.250000000007</v>
      </c>
      <c r="O92" s="568">
        <f ca="1">+Capex!P147</f>
        <v>19575.000000000011</v>
      </c>
      <c r="P92" s="568">
        <f ca="1">+Capex!Q147</f>
        <v>19518.750000000011</v>
      </c>
      <c r="Q92" s="568">
        <f ca="1">+Capex!R147</f>
        <v>19462.500000000011</v>
      </c>
      <c r="R92" s="568">
        <f ca="1">+Capex!S147</f>
        <v>19406.250000000011</v>
      </c>
      <c r="S92" s="568">
        <f ca="1">+Capex!T147</f>
        <v>19350.000000000015</v>
      </c>
      <c r="T92" s="568">
        <f ca="1">+Capex!U147</f>
        <v>19293.750000000015</v>
      </c>
      <c r="U92" s="568">
        <f ca="1">+Capex!V147</f>
        <v>19237.500000000015</v>
      </c>
      <c r="V92" s="568">
        <f ca="1">+Capex!W147</f>
        <v>19181.250000000015</v>
      </c>
      <c r="W92" s="568">
        <f ca="1">+Capex!X147</f>
        <v>19125.000000000015</v>
      </c>
      <c r="X92" s="568">
        <f ca="1">+Capex!Y147</f>
        <v>19068.750000000018</v>
      </c>
      <c r="Y92" s="568">
        <f ca="1">+Capex!Z147</f>
        <v>19012.500000000018</v>
      </c>
      <c r="Z92" s="568">
        <f ca="1">+Capex!AA147</f>
        <v>18956.250000000018</v>
      </c>
      <c r="AA92" s="568">
        <f ca="1">+Capex!AB147</f>
        <v>18900.000000000018</v>
      </c>
      <c r="AB92" s="568">
        <f ca="1">+Capex!AC147</f>
        <v>18843.750000000018</v>
      </c>
      <c r="AC92" s="568">
        <f ca="1">+Capex!AD147</f>
        <v>18787.500000000022</v>
      </c>
      <c r="AD92" s="568">
        <f ca="1">+Capex!AE147</f>
        <v>18731.250000000022</v>
      </c>
      <c r="AE92" s="568">
        <f ca="1">+Capex!AF147</f>
        <v>18675.000000000022</v>
      </c>
      <c r="AF92" s="568">
        <f ca="1">+Capex!AG147</f>
        <v>18618.750000000022</v>
      </c>
      <c r="AG92" s="568">
        <f ca="1">+Capex!AH147</f>
        <v>18562.500000000025</v>
      </c>
      <c r="AH92" s="568">
        <f ca="1">+Capex!AI147</f>
        <v>18506.250000000025</v>
      </c>
      <c r="AI92" s="568">
        <f ca="1">+Capex!AJ147</f>
        <v>18450.000000000025</v>
      </c>
      <c r="AJ92" s="568">
        <f ca="1">+Capex!AK147</f>
        <v>18393.750000000025</v>
      </c>
      <c r="AK92" s="568">
        <f ca="1">+Capex!AL147</f>
        <v>18337.500000000025</v>
      </c>
      <c r="AL92" s="568">
        <f ca="1">+Capex!AM147</f>
        <v>18281.250000000029</v>
      </c>
      <c r="AM92" s="568">
        <f ca="1">+Capex!AN147</f>
        <v>18225.000000000029</v>
      </c>
      <c r="AN92" s="568">
        <f ca="1">+Capex!AO147</f>
        <v>18168.750000000029</v>
      </c>
      <c r="AO92" s="568">
        <f ca="1">+Capex!AP147</f>
        <v>18112.500000000029</v>
      </c>
      <c r="AP92" s="568">
        <f ca="1">+Capex!AQ147</f>
        <v>18056.250000000033</v>
      </c>
      <c r="AQ92" s="568">
        <f ca="1">+Capex!AR147</f>
        <v>18000.000000000033</v>
      </c>
      <c r="AR92" s="568">
        <f ca="1">+Capex!AS147</f>
        <v>17943.750000000033</v>
      </c>
      <c r="AS92" s="568">
        <f ca="1">+Capex!AT147</f>
        <v>17887.500000000033</v>
      </c>
      <c r="AT92" s="568">
        <f ca="1">+Capex!AU147</f>
        <v>17831.250000000033</v>
      </c>
      <c r="AU92" s="568">
        <f ca="1">+Capex!AV147</f>
        <v>17775.000000000036</v>
      </c>
      <c r="AV92" s="568">
        <f ca="1">+Capex!AW147</f>
        <v>17718.750000000036</v>
      </c>
      <c r="AW92" s="568">
        <f ca="1">+Capex!AX147</f>
        <v>17662.500000000036</v>
      </c>
      <c r="AX92" s="568">
        <f ca="1">+Capex!AY147</f>
        <v>17606.250000000036</v>
      </c>
      <c r="AY92" s="568">
        <f ca="1">+Capex!AZ147</f>
        <v>17550.000000000036</v>
      </c>
      <c r="AZ92" s="568">
        <f ca="1">+Capex!BA147</f>
        <v>17493.75000000004</v>
      </c>
      <c r="BA92" s="568">
        <f ca="1">+Capex!BB147</f>
        <v>17437.50000000004</v>
      </c>
      <c r="BB92" s="568">
        <f ca="1">+Capex!BC147</f>
        <v>17381.25000000004</v>
      </c>
      <c r="BC92" s="568">
        <f ca="1">+Capex!BD147</f>
        <v>17325.00000000004</v>
      </c>
      <c r="BD92" s="568">
        <f ca="1">+Capex!BE147</f>
        <v>17268.750000000044</v>
      </c>
      <c r="BE92" s="568">
        <f ca="1">+Capex!BF147</f>
        <v>17212.500000000044</v>
      </c>
      <c r="BF92" s="568">
        <f ca="1">+Capex!BG147</f>
        <v>17156.250000000044</v>
      </c>
      <c r="BG92" s="568">
        <f ca="1">+Capex!BH147</f>
        <v>17100.000000000044</v>
      </c>
      <c r="BH92" s="568">
        <f ca="1">+Capex!BI147</f>
        <v>17043.750000000044</v>
      </c>
      <c r="BI92" s="568">
        <f ca="1">+Capex!BJ147</f>
        <v>16987.500000000047</v>
      </c>
      <c r="BJ92" s="568">
        <f ca="1">+Capex!BK147</f>
        <v>16931.250000000047</v>
      </c>
      <c r="BK92" s="568">
        <f ca="1">+Capex!BL147</f>
        <v>16875.000000000047</v>
      </c>
      <c r="BL92" s="568">
        <f ca="1">+Capex!BM147</f>
        <v>16818.750000000047</v>
      </c>
      <c r="BM92" s="568">
        <f ca="1">+Capex!BN147</f>
        <v>16762.500000000051</v>
      </c>
      <c r="BN92" s="568">
        <f ca="1">+Capex!BO147</f>
        <v>16706.250000000051</v>
      </c>
      <c r="BO92" s="568">
        <f ca="1">+Capex!BP147</f>
        <v>16650.000000000051</v>
      </c>
      <c r="BP92" s="568">
        <f ca="1">+Capex!BQ147</f>
        <v>16593.750000000051</v>
      </c>
      <c r="BQ92" s="568">
        <f ca="1">+Capex!BR147</f>
        <v>16537.500000000051</v>
      </c>
      <c r="BR92" s="568">
        <f ca="1">+Capex!BS147</f>
        <v>16481.250000000055</v>
      </c>
      <c r="BS92" s="568">
        <f ca="1">+Capex!BT147</f>
        <v>16425.000000000055</v>
      </c>
      <c r="BT92" s="568">
        <f ca="1">+Capex!BU147</f>
        <v>16368.750000000055</v>
      </c>
      <c r="BU92" s="568">
        <f ca="1">+Capex!BV147</f>
        <v>16312.500000000056</v>
      </c>
      <c r="BV92" s="568">
        <f ca="1">+Capex!BW147</f>
        <v>16256.250000000056</v>
      </c>
      <c r="BW92" s="568">
        <f ca="1">+Capex!BX147</f>
        <v>16200.000000000058</v>
      </c>
      <c r="BX92" s="568">
        <f ca="1">+Capex!BY147</f>
        <v>16143.750000000058</v>
      </c>
      <c r="BY92" s="568">
        <f ca="1">+Capex!BZ147</f>
        <v>16087.500000000058</v>
      </c>
      <c r="BZ92" s="568">
        <f ca="1">+Capex!CA147</f>
        <v>16031.25000000006</v>
      </c>
      <c r="CA92" s="568">
        <f ca="1">+Capex!CB147</f>
        <v>15975.00000000006</v>
      </c>
      <c r="CB92" s="568">
        <f ca="1">+Capex!CC147</f>
        <v>15918.750000000062</v>
      </c>
      <c r="CC92" s="568">
        <f ca="1">+Capex!CD147</f>
        <v>15862.500000000062</v>
      </c>
      <c r="CD92" s="568">
        <f ca="1">+Capex!CE147</f>
        <v>15806.250000000064</v>
      </c>
      <c r="CE92" s="568">
        <f ca="1">+Capex!CF147</f>
        <v>15750.000000000064</v>
      </c>
      <c r="CF92" s="568">
        <f ca="1">+Capex!CG147</f>
        <v>15693.750000000064</v>
      </c>
      <c r="CG92" s="568">
        <f ca="1">+Capex!CH147</f>
        <v>15637.500000000065</v>
      </c>
      <c r="CH92" s="568">
        <f ca="1">+Capex!CI147</f>
        <v>15581.250000000065</v>
      </c>
      <c r="CI92" s="568">
        <f ca="1">+Capex!CJ147</f>
        <v>15525.000000000067</v>
      </c>
      <c r="CJ92" s="568">
        <f ca="1">+Capex!CK147</f>
        <v>15468.750000000067</v>
      </c>
      <c r="CK92" s="568">
        <f ca="1">+Capex!CL147</f>
        <v>15412.500000000069</v>
      </c>
      <c r="CL92" s="568">
        <f ca="1">+Capex!CM147</f>
        <v>15356.250000000069</v>
      </c>
      <c r="CM92" s="568">
        <f ca="1">+Capex!CN147</f>
        <v>15300.000000000069</v>
      </c>
      <c r="CN92" s="568">
        <f ca="1">+Capex!CO147</f>
        <v>15243.750000000071</v>
      </c>
      <c r="CO92" s="568">
        <f ca="1">+Capex!CP147</f>
        <v>15187.500000000071</v>
      </c>
      <c r="CP92" s="568">
        <f ca="1">+Capex!CQ147</f>
        <v>15131.250000000073</v>
      </c>
      <c r="CQ92" s="568">
        <f ca="1">+Capex!CR147</f>
        <v>15075.000000000073</v>
      </c>
      <c r="CR92" s="568">
        <f ca="1">+Capex!CS147</f>
        <v>15018.750000000075</v>
      </c>
      <c r="CS92" s="568">
        <f ca="1">+Capex!CT147</f>
        <v>14962.500000000075</v>
      </c>
      <c r="CT92" s="568">
        <f ca="1">+Capex!CU147</f>
        <v>14906.250000000076</v>
      </c>
      <c r="CU92" s="568">
        <f ca="1">+Capex!CV147</f>
        <v>14850.000000000076</v>
      </c>
      <c r="CV92" s="568">
        <f ca="1">+Capex!CW147</f>
        <v>14793.750000000076</v>
      </c>
      <c r="CW92" s="568">
        <f ca="1">+Capex!CX147</f>
        <v>14737.500000000078</v>
      </c>
      <c r="CX92" s="568">
        <f ca="1">+Capex!CY147</f>
        <v>14681.250000000078</v>
      </c>
      <c r="CY92" s="568">
        <f ca="1">+Capex!CZ147</f>
        <v>14625.00000000008</v>
      </c>
      <c r="CZ92" s="568">
        <f ca="1">+Capex!DA147</f>
        <v>14568.75000000008</v>
      </c>
      <c r="DA92" s="568">
        <f ca="1">+Capex!DB147</f>
        <v>14512.500000000082</v>
      </c>
      <c r="DB92" s="568">
        <f ca="1">+Capex!DC147</f>
        <v>14456.250000000082</v>
      </c>
      <c r="DC92" s="568">
        <f ca="1">+Capex!DD147</f>
        <v>14400.000000000084</v>
      </c>
      <c r="DD92" s="568">
        <f ca="1">+Capex!DE147</f>
        <v>14343.750000000084</v>
      </c>
      <c r="DE92" s="568">
        <f ca="1">+Capex!DF147</f>
        <v>14287.500000000084</v>
      </c>
      <c r="DF92" s="568">
        <f ca="1">+Capex!DG147</f>
        <v>14231.250000000085</v>
      </c>
      <c r="DG92" s="568">
        <f ca="1">+Capex!DH147</f>
        <v>14175.000000000085</v>
      </c>
      <c r="DH92" s="568">
        <f ca="1">+Capex!DI147</f>
        <v>14118.750000000087</v>
      </c>
      <c r="DI92" s="568">
        <f ca="1">+Capex!DJ147</f>
        <v>14062.500000000087</v>
      </c>
      <c r="DJ92" s="568">
        <f ca="1">+Capex!DK147</f>
        <v>14006.250000000089</v>
      </c>
      <c r="DK92" s="568">
        <f ca="1">+Capex!DL147</f>
        <v>13950.000000000089</v>
      </c>
      <c r="DL92" s="568">
        <f ca="1">+Capex!DM147</f>
        <v>13893.750000000089</v>
      </c>
      <c r="DM92" s="568">
        <f ca="1">+Capex!DN147</f>
        <v>13837.500000000091</v>
      </c>
      <c r="DN92" s="568">
        <f ca="1">+Capex!DO147</f>
        <v>13781.250000000091</v>
      </c>
      <c r="DO92" s="568">
        <f ca="1">+Capex!DP147</f>
        <v>13725.000000000093</v>
      </c>
      <c r="DP92" s="568">
        <f ca="1">+Capex!DQ147</f>
        <v>13668.750000000093</v>
      </c>
      <c r="DQ92" s="568">
        <f ca="1">+Capex!DR147</f>
        <v>13612.500000000095</v>
      </c>
      <c r="DR92" s="568">
        <f ca="1">+Capex!DS147</f>
        <v>13556.250000000095</v>
      </c>
      <c r="DS92" s="569">
        <f ca="1">+Capex!DT147</f>
        <v>13500.000000000095</v>
      </c>
    </row>
    <row r="93" spans="1:123" ht="14.25" customHeight="1" x14ac:dyDescent="0.15">
      <c r="A93" s="18" t="s">
        <v>133</v>
      </c>
      <c r="B93" s="23" t="str">
        <f>"["&amp;currency&amp;"]"</f>
        <v>[EUR]</v>
      </c>
      <c r="C93" s="86"/>
      <c r="D93" s="570">
        <f ca="1">+Capex!E148</f>
        <v>7297311.5277777771</v>
      </c>
      <c r="E93" s="571">
        <f ca="1">+Capex!F148</f>
        <v>7276773.055555555</v>
      </c>
      <c r="F93" s="571">
        <f ca="1">+Capex!G148</f>
        <v>7256234.583333333</v>
      </c>
      <c r="G93" s="571">
        <f ca="1">+Capex!H148</f>
        <v>7235696.1111111129</v>
      </c>
      <c r="H93" s="571">
        <f ca="1">+Capex!I148</f>
        <v>7215157.6388888871</v>
      </c>
      <c r="I93" s="571">
        <f ca="1">+Capex!J148</f>
        <v>7194619.166666667</v>
      </c>
      <c r="J93" s="571">
        <f ca="1">+Capex!K148</f>
        <v>7174080.694444445</v>
      </c>
      <c r="K93" s="571">
        <f ca="1">+Capex!L148</f>
        <v>7153542.2222222229</v>
      </c>
      <c r="L93" s="571">
        <f ca="1">+Capex!M148</f>
        <v>7133003.75</v>
      </c>
      <c r="M93" s="571">
        <f ca="1">+Capex!N148</f>
        <v>7112465.2777777771</v>
      </c>
      <c r="N93" s="571">
        <f ca="1">+Capex!O148</f>
        <v>7091926.805555555</v>
      </c>
      <c r="O93" s="571">
        <f ca="1">+Capex!P148</f>
        <v>7071388.333333333</v>
      </c>
      <c r="P93" s="571">
        <f ca="1">+Capex!Q148</f>
        <v>7050849.8611111129</v>
      </c>
      <c r="Q93" s="571">
        <f ca="1">+Capex!R148</f>
        <v>7030311.3888888871</v>
      </c>
      <c r="R93" s="571">
        <f ca="1">+Capex!S148</f>
        <v>7009772.916666667</v>
      </c>
      <c r="S93" s="571">
        <f ca="1">+Capex!T148</f>
        <v>6989234.444444445</v>
      </c>
      <c r="T93" s="571">
        <f ca="1">+Capex!U148</f>
        <v>6968695.9722222229</v>
      </c>
      <c r="U93" s="571">
        <f ca="1">+Capex!V148</f>
        <v>6948157.5</v>
      </c>
      <c r="V93" s="571">
        <f ca="1">+Capex!W148</f>
        <v>6927619.0277777771</v>
      </c>
      <c r="W93" s="571">
        <f ca="1">+Capex!X148</f>
        <v>6907080.555555555</v>
      </c>
      <c r="X93" s="571">
        <f ca="1">+Capex!Y148</f>
        <v>6886542.083333333</v>
      </c>
      <c r="Y93" s="571">
        <f ca="1">+Capex!Z148</f>
        <v>6866003.6111111129</v>
      </c>
      <c r="Z93" s="571">
        <f ca="1">+Capex!AA148</f>
        <v>6845465.1388888871</v>
      </c>
      <c r="AA93" s="571">
        <f ca="1">+Capex!AB148</f>
        <v>6824926.666666667</v>
      </c>
      <c r="AB93" s="571">
        <f ca="1">+Capex!AC148</f>
        <v>6804388.194444445</v>
      </c>
      <c r="AC93" s="571">
        <f ca="1">+Capex!AD148</f>
        <v>6783849.7222222229</v>
      </c>
      <c r="AD93" s="571">
        <f ca="1">+Capex!AE148</f>
        <v>6763311.25</v>
      </c>
      <c r="AE93" s="571">
        <f ca="1">+Capex!AF148</f>
        <v>6742772.7777777771</v>
      </c>
      <c r="AF93" s="571">
        <f ca="1">+Capex!AG148</f>
        <v>6722234.305555555</v>
      </c>
      <c r="AG93" s="571">
        <f ca="1">+Capex!AH148</f>
        <v>6701695.833333333</v>
      </c>
      <c r="AH93" s="571">
        <f ca="1">+Capex!AI148</f>
        <v>6681157.3611111129</v>
      </c>
      <c r="AI93" s="571">
        <f ca="1">+Capex!AJ148</f>
        <v>6660618.8888888871</v>
      </c>
      <c r="AJ93" s="571">
        <f ca="1">+Capex!AK148</f>
        <v>6640080.416666667</v>
      </c>
      <c r="AK93" s="571">
        <f ca="1">+Capex!AL148</f>
        <v>6619541.944444445</v>
      </c>
      <c r="AL93" s="571">
        <f ca="1">+Capex!AM148</f>
        <v>6599003.4722222229</v>
      </c>
      <c r="AM93" s="571">
        <f ca="1">+Capex!AN148</f>
        <v>6578465</v>
      </c>
      <c r="AN93" s="571">
        <f ca="1">+Capex!AO148</f>
        <v>6557926.5277777771</v>
      </c>
      <c r="AO93" s="571">
        <f ca="1">+Capex!AP148</f>
        <v>6537388.055555555</v>
      </c>
      <c r="AP93" s="571">
        <f ca="1">+Capex!AQ148</f>
        <v>6516849.583333333</v>
      </c>
      <c r="AQ93" s="571">
        <f ca="1">+Capex!AR148</f>
        <v>6496311.1111111129</v>
      </c>
      <c r="AR93" s="571">
        <f ca="1">+Capex!AS148</f>
        <v>6475772.6388888871</v>
      </c>
      <c r="AS93" s="571">
        <f ca="1">+Capex!AT148</f>
        <v>6455234.166666667</v>
      </c>
      <c r="AT93" s="571">
        <f ca="1">+Capex!AU148</f>
        <v>6434695.694444445</v>
      </c>
      <c r="AU93" s="571">
        <f ca="1">+Capex!AV148</f>
        <v>6414157.2222222229</v>
      </c>
      <c r="AV93" s="571">
        <f ca="1">+Capex!AW148</f>
        <v>6393618.75</v>
      </c>
      <c r="AW93" s="571">
        <f ca="1">+Capex!AX148</f>
        <v>6373080.2777777771</v>
      </c>
      <c r="AX93" s="571">
        <f ca="1">+Capex!AY148</f>
        <v>6352541.805555555</v>
      </c>
      <c r="AY93" s="571">
        <f ca="1">+Capex!AZ148</f>
        <v>6332003.333333333</v>
      </c>
      <c r="AZ93" s="571">
        <f ca="1">+Capex!BA148</f>
        <v>6311464.8611111129</v>
      </c>
      <c r="BA93" s="571">
        <f ca="1">+Capex!BB148</f>
        <v>6290926.3888888871</v>
      </c>
      <c r="BB93" s="571">
        <f ca="1">+Capex!BC148</f>
        <v>6270387.916666667</v>
      </c>
      <c r="BC93" s="571">
        <f ca="1">+Capex!BD148</f>
        <v>6249849.444444445</v>
      </c>
      <c r="BD93" s="571">
        <f ca="1">+Capex!BE148</f>
        <v>6229310.9722222229</v>
      </c>
      <c r="BE93" s="571">
        <f ca="1">+Capex!BF148</f>
        <v>6208772.5</v>
      </c>
      <c r="BF93" s="571">
        <f ca="1">+Capex!BG148</f>
        <v>6188234.0277777771</v>
      </c>
      <c r="BG93" s="571">
        <f ca="1">+Capex!BH148</f>
        <v>6167695.555555555</v>
      </c>
      <c r="BH93" s="571">
        <f ca="1">+Capex!BI148</f>
        <v>6147157.083333333</v>
      </c>
      <c r="BI93" s="571">
        <f ca="1">+Capex!BJ148</f>
        <v>6126618.6111111129</v>
      </c>
      <c r="BJ93" s="571">
        <f ca="1">+Capex!BK148</f>
        <v>6106080.1388888871</v>
      </c>
      <c r="BK93" s="571">
        <f ca="1">+Capex!BL148</f>
        <v>6085541.666666667</v>
      </c>
      <c r="BL93" s="571">
        <f ca="1">+Capex!BM148</f>
        <v>6065003.194444445</v>
      </c>
      <c r="BM93" s="571">
        <f ca="1">+Capex!BN148</f>
        <v>6044464.7222222229</v>
      </c>
      <c r="BN93" s="571">
        <f ca="1">+Capex!BO148</f>
        <v>6023926.25</v>
      </c>
      <c r="BO93" s="571">
        <f ca="1">+Capex!BP148</f>
        <v>6003387.7777777771</v>
      </c>
      <c r="BP93" s="571">
        <f ca="1">+Capex!BQ148</f>
        <v>5982849.305555555</v>
      </c>
      <c r="BQ93" s="571">
        <f ca="1">+Capex!BR148</f>
        <v>5962310.833333333</v>
      </c>
      <c r="BR93" s="571">
        <f ca="1">+Capex!BS148</f>
        <v>5941772.3611111129</v>
      </c>
      <c r="BS93" s="571">
        <f ca="1">+Capex!BT148</f>
        <v>5921233.8888888871</v>
      </c>
      <c r="BT93" s="571">
        <f ca="1">+Capex!BU148</f>
        <v>5900695.416666667</v>
      </c>
      <c r="BU93" s="571">
        <f ca="1">+Capex!BV148</f>
        <v>5880156.944444445</v>
      </c>
      <c r="BV93" s="571">
        <f ca="1">+Capex!BW148</f>
        <v>5859618.4722222229</v>
      </c>
      <c r="BW93" s="571">
        <f ca="1">+Capex!BX148</f>
        <v>5839080</v>
      </c>
      <c r="BX93" s="571">
        <f ca="1">+Capex!BY148</f>
        <v>5818541.5277777771</v>
      </c>
      <c r="BY93" s="571">
        <f ca="1">+Capex!BZ148</f>
        <v>5798003.055555555</v>
      </c>
      <c r="BZ93" s="571">
        <f ca="1">+Capex!CA148</f>
        <v>5777464.583333333</v>
      </c>
      <c r="CA93" s="571">
        <f ca="1">+Capex!CB148</f>
        <v>5756926.1111111129</v>
      </c>
      <c r="CB93" s="571">
        <f ca="1">+Capex!CC148</f>
        <v>5736387.6388888871</v>
      </c>
      <c r="CC93" s="571">
        <f ca="1">+Capex!CD148</f>
        <v>5715849.166666667</v>
      </c>
      <c r="CD93" s="571">
        <f ca="1">+Capex!CE148</f>
        <v>5695310.694444445</v>
      </c>
      <c r="CE93" s="571">
        <f ca="1">+Capex!CF148</f>
        <v>5674772.2222222229</v>
      </c>
      <c r="CF93" s="571">
        <f ca="1">+Capex!CG148</f>
        <v>5654233.75</v>
      </c>
      <c r="CG93" s="571">
        <f ca="1">+Capex!CH148</f>
        <v>5633695.2777777771</v>
      </c>
      <c r="CH93" s="571">
        <f ca="1">+Capex!CI148</f>
        <v>5613156.805555555</v>
      </c>
      <c r="CI93" s="571">
        <f ca="1">+Capex!CJ148</f>
        <v>5592618.333333333</v>
      </c>
      <c r="CJ93" s="571">
        <f ca="1">+Capex!CK148</f>
        <v>5572079.8611111129</v>
      </c>
      <c r="CK93" s="571">
        <f ca="1">+Capex!CL148</f>
        <v>5551541.3888888871</v>
      </c>
      <c r="CL93" s="571">
        <f ca="1">+Capex!CM148</f>
        <v>5531002.916666667</v>
      </c>
      <c r="CM93" s="571">
        <f ca="1">+Capex!CN148</f>
        <v>5510464.444444445</v>
      </c>
      <c r="CN93" s="571">
        <f ca="1">+Capex!CO148</f>
        <v>5489925.9722222229</v>
      </c>
      <c r="CO93" s="571">
        <f ca="1">+Capex!CP148</f>
        <v>5469387.5</v>
      </c>
      <c r="CP93" s="571">
        <f ca="1">+Capex!CQ148</f>
        <v>5448849.0277777771</v>
      </c>
      <c r="CQ93" s="571">
        <f ca="1">+Capex!CR148</f>
        <v>5428310.555555555</v>
      </c>
      <c r="CR93" s="571">
        <f ca="1">+Capex!CS148</f>
        <v>5407772.083333333</v>
      </c>
      <c r="CS93" s="571">
        <f ca="1">+Capex!CT148</f>
        <v>5387233.6111111129</v>
      </c>
      <c r="CT93" s="571">
        <f ca="1">+Capex!CU148</f>
        <v>5366695.1388888871</v>
      </c>
      <c r="CU93" s="571">
        <f ca="1">+Capex!CV148</f>
        <v>5346156.666666667</v>
      </c>
      <c r="CV93" s="571">
        <f ca="1">+Capex!CW148</f>
        <v>5325618.194444445</v>
      </c>
      <c r="CW93" s="571">
        <f ca="1">+Capex!CX148</f>
        <v>5305079.7222222229</v>
      </c>
      <c r="CX93" s="571">
        <f ca="1">+Capex!CY148</f>
        <v>5284541.25</v>
      </c>
      <c r="CY93" s="571">
        <f ca="1">+Capex!CZ148</f>
        <v>5264002.7777777771</v>
      </c>
      <c r="CZ93" s="571">
        <f ca="1">+Capex!DA148</f>
        <v>5243464.305555555</v>
      </c>
      <c r="DA93" s="571">
        <f ca="1">+Capex!DB148</f>
        <v>5222925.833333333</v>
      </c>
      <c r="DB93" s="571">
        <f ca="1">+Capex!DC148</f>
        <v>5202387.3611111129</v>
      </c>
      <c r="DC93" s="571">
        <f ca="1">+Capex!DD148</f>
        <v>5181848.8888888871</v>
      </c>
      <c r="DD93" s="571">
        <f ca="1">+Capex!DE148</f>
        <v>5161310.416666667</v>
      </c>
      <c r="DE93" s="571">
        <f ca="1">+Capex!DF148</f>
        <v>5140771.944444445</v>
      </c>
      <c r="DF93" s="571">
        <f ca="1">+Capex!DG148</f>
        <v>5120233.4722222229</v>
      </c>
      <c r="DG93" s="571">
        <f ca="1">+Capex!DH148</f>
        <v>5099695</v>
      </c>
      <c r="DH93" s="571">
        <f ca="1">+Capex!DI148</f>
        <v>5079156.5277777771</v>
      </c>
      <c r="DI93" s="571">
        <f ca="1">+Capex!DJ148</f>
        <v>5058618.055555555</v>
      </c>
      <c r="DJ93" s="571">
        <f ca="1">+Capex!DK148</f>
        <v>5038079.583333333</v>
      </c>
      <c r="DK93" s="571">
        <f ca="1">+Capex!DL148</f>
        <v>5017541.1111111129</v>
      </c>
      <c r="DL93" s="571">
        <f ca="1">+Capex!DM148</f>
        <v>4997002.6388888871</v>
      </c>
      <c r="DM93" s="571">
        <f ca="1">+Capex!DN148</f>
        <v>4976464.166666667</v>
      </c>
      <c r="DN93" s="571">
        <f ca="1">+Capex!DO148</f>
        <v>4955925.694444445</v>
      </c>
      <c r="DO93" s="571">
        <f ca="1">+Capex!DP148</f>
        <v>4935387.2222222229</v>
      </c>
      <c r="DP93" s="571">
        <f ca="1">+Capex!DQ148</f>
        <v>4914848.75</v>
      </c>
      <c r="DQ93" s="571">
        <f ca="1">+Capex!DR148</f>
        <v>4894310.2777777771</v>
      </c>
      <c r="DR93" s="571">
        <f ca="1">+Capex!DS148</f>
        <v>4873771.805555555</v>
      </c>
      <c r="DS93" s="572">
        <f ca="1">+Capex!DT148</f>
        <v>4853233.333333333</v>
      </c>
    </row>
    <row r="94" spans="1:123" ht="14.25" customHeight="1" x14ac:dyDescent="0.15">
      <c r="A94" s="72" t="s">
        <v>134</v>
      </c>
      <c r="B94" s="72" t="str">
        <f>"["&amp;currency&amp;"]"</f>
        <v>[EUR]</v>
      </c>
      <c r="C94" s="74"/>
      <c r="D94" s="74">
        <f t="shared" ref="D94:AI94" ca="1" si="73">+SUM(D91:D93)</f>
        <v>7379860.6349206343</v>
      </c>
      <c r="E94" s="74">
        <f t="shared" ca="1" si="73"/>
        <v>7358621.2698412696</v>
      </c>
      <c r="F94" s="74">
        <f t="shared" ca="1" si="73"/>
        <v>7337381.9047619049</v>
      </c>
      <c r="G94" s="74">
        <f t="shared" ca="1" si="73"/>
        <v>7316142.539682541</v>
      </c>
      <c r="H94" s="74">
        <f t="shared" ca="1" si="73"/>
        <v>7294903.1746031726</v>
      </c>
      <c r="I94" s="74">
        <f t="shared" ca="1" si="73"/>
        <v>7273663.8095238097</v>
      </c>
      <c r="J94" s="74">
        <f t="shared" ca="1" si="73"/>
        <v>7252424.444444445</v>
      </c>
      <c r="K94" s="74">
        <f t="shared" ca="1" si="73"/>
        <v>7231185.0793650802</v>
      </c>
      <c r="L94" s="74">
        <f t="shared" ca="1" si="73"/>
        <v>7209945.7142857146</v>
      </c>
      <c r="M94" s="74">
        <f t="shared" ca="1" si="73"/>
        <v>7188706.3492063489</v>
      </c>
      <c r="N94" s="74">
        <f t="shared" ca="1" si="73"/>
        <v>7167466.9841269832</v>
      </c>
      <c r="O94" s="74">
        <f t="shared" ca="1" si="73"/>
        <v>7146227.6190476185</v>
      </c>
      <c r="P94" s="74">
        <f t="shared" ca="1" si="73"/>
        <v>7124988.2539682556</v>
      </c>
      <c r="Q94" s="74">
        <f t="shared" ca="1" si="73"/>
        <v>7103748.8888888871</v>
      </c>
      <c r="R94" s="74">
        <f t="shared" ca="1" si="73"/>
        <v>7082509.5238095243</v>
      </c>
      <c r="S94" s="74">
        <f t="shared" ca="1" si="73"/>
        <v>7061270.1587301595</v>
      </c>
      <c r="T94" s="74">
        <f t="shared" ca="1" si="73"/>
        <v>7040030.7936507948</v>
      </c>
      <c r="U94" s="74">
        <f t="shared" ca="1" si="73"/>
        <v>7018791.4285714282</v>
      </c>
      <c r="V94" s="74">
        <f t="shared" ca="1" si="73"/>
        <v>6997552.0634920625</v>
      </c>
      <c r="W94" s="74">
        <f t="shared" ca="1" si="73"/>
        <v>6976312.6984126978</v>
      </c>
      <c r="X94" s="74">
        <f t="shared" ca="1" si="73"/>
        <v>6955073.333333333</v>
      </c>
      <c r="Y94" s="74">
        <f t="shared" ca="1" si="73"/>
        <v>6933833.9682539701</v>
      </c>
      <c r="Z94" s="74">
        <f t="shared" ca="1" si="73"/>
        <v>6912594.6031746017</v>
      </c>
      <c r="AA94" s="74">
        <f t="shared" ca="1" si="73"/>
        <v>6891355.2380952388</v>
      </c>
      <c r="AB94" s="74">
        <f t="shared" ca="1" si="73"/>
        <v>6870115.8730158731</v>
      </c>
      <c r="AC94" s="74">
        <f t="shared" ca="1" si="73"/>
        <v>6848876.5079365084</v>
      </c>
      <c r="AD94" s="74">
        <f t="shared" ca="1" si="73"/>
        <v>6827637.1428571427</v>
      </c>
      <c r="AE94" s="74">
        <f t="shared" ca="1" si="73"/>
        <v>6806397.7777777771</v>
      </c>
      <c r="AF94" s="74">
        <f t="shared" ca="1" si="73"/>
        <v>6785158.4126984123</v>
      </c>
      <c r="AG94" s="74">
        <f t="shared" ca="1" si="73"/>
        <v>6763919.0476190476</v>
      </c>
      <c r="AH94" s="74">
        <f t="shared" ca="1" si="73"/>
        <v>6742679.6825396847</v>
      </c>
      <c r="AI94" s="74">
        <f t="shared" ca="1" si="73"/>
        <v>6721440.3174603153</v>
      </c>
      <c r="AJ94" s="74">
        <f t="shared" ref="AJ94:BO94" ca="1" si="74">+SUM(AJ91:AJ93)</f>
        <v>6700200.9523809524</v>
      </c>
      <c r="AK94" s="74">
        <f t="shared" ca="1" si="74"/>
        <v>6678961.5873015877</v>
      </c>
      <c r="AL94" s="74">
        <f t="shared" ca="1" si="74"/>
        <v>6657722.2222222229</v>
      </c>
      <c r="AM94" s="74">
        <f t="shared" ca="1" si="74"/>
        <v>6636482.8571428573</v>
      </c>
      <c r="AN94" s="74">
        <f t="shared" ca="1" si="74"/>
        <v>6615243.4920634916</v>
      </c>
      <c r="AO94" s="74">
        <f t="shared" ca="1" si="74"/>
        <v>6594004.1269841269</v>
      </c>
      <c r="AP94" s="74">
        <f t="shared" ca="1" si="74"/>
        <v>6572764.7619047612</v>
      </c>
      <c r="AQ94" s="74">
        <f t="shared" ca="1" si="74"/>
        <v>6551525.3968253983</v>
      </c>
      <c r="AR94" s="74">
        <f t="shared" ca="1" si="74"/>
        <v>6530286.0317460299</v>
      </c>
      <c r="AS94" s="74">
        <f t="shared" ca="1" si="74"/>
        <v>6509046.666666667</v>
      </c>
      <c r="AT94" s="74">
        <f t="shared" ca="1" si="74"/>
        <v>6487807.3015873022</v>
      </c>
      <c r="AU94" s="74">
        <f t="shared" ca="1" si="74"/>
        <v>6466567.9365079375</v>
      </c>
      <c r="AV94" s="74">
        <f t="shared" ca="1" si="74"/>
        <v>6445328.5714285718</v>
      </c>
      <c r="AW94" s="74">
        <f t="shared" ca="1" si="74"/>
        <v>6424089.2063492052</v>
      </c>
      <c r="AX94" s="74">
        <f t="shared" ca="1" si="74"/>
        <v>6402849.8412698405</v>
      </c>
      <c r="AY94" s="74">
        <f t="shared" ca="1" si="74"/>
        <v>6381610.4761904757</v>
      </c>
      <c r="AZ94" s="74">
        <f t="shared" ca="1" si="74"/>
        <v>6360371.1111111129</v>
      </c>
      <c r="BA94" s="74">
        <f t="shared" ca="1" si="74"/>
        <v>6339131.7460317444</v>
      </c>
      <c r="BB94" s="74">
        <f t="shared" ca="1" si="74"/>
        <v>6317892.3809523815</v>
      </c>
      <c r="BC94" s="74">
        <f t="shared" ca="1" si="74"/>
        <v>6296653.0158730168</v>
      </c>
      <c r="BD94" s="74">
        <f t="shared" ca="1" si="74"/>
        <v>6275413.6507936511</v>
      </c>
      <c r="BE94" s="74">
        <f t="shared" ca="1" si="74"/>
        <v>6254174.2857142854</v>
      </c>
      <c r="BF94" s="74">
        <f t="shared" ca="1" si="74"/>
        <v>6232934.9206349198</v>
      </c>
      <c r="BG94" s="74">
        <f t="shared" ca="1" si="74"/>
        <v>6211695.555555555</v>
      </c>
      <c r="BH94" s="74">
        <f t="shared" ca="1" si="74"/>
        <v>6190456.1904761903</v>
      </c>
      <c r="BI94" s="74">
        <f t="shared" ca="1" si="74"/>
        <v>6169216.8253968274</v>
      </c>
      <c r="BJ94" s="74">
        <f t="shared" ca="1" si="74"/>
        <v>6147977.460317459</v>
      </c>
      <c r="BK94" s="74">
        <f t="shared" ca="1" si="74"/>
        <v>6126738.0952380951</v>
      </c>
      <c r="BL94" s="74">
        <f t="shared" ca="1" si="74"/>
        <v>6105498.7301587304</v>
      </c>
      <c r="BM94" s="74">
        <f t="shared" ca="1" si="74"/>
        <v>6084259.3650793657</v>
      </c>
      <c r="BN94" s="74">
        <f t="shared" ca="1" si="74"/>
        <v>6063020</v>
      </c>
      <c r="BO94" s="74">
        <f t="shared" ca="1" si="74"/>
        <v>6041780.6349206343</v>
      </c>
      <c r="BP94" s="74">
        <f t="shared" ref="BP94:CU94" ca="1" si="75">+SUM(BP91:BP93)</f>
        <v>6020541.2698412696</v>
      </c>
      <c r="BQ94" s="74">
        <f t="shared" ca="1" si="75"/>
        <v>5999301.9047619049</v>
      </c>
      <c r="BR94" s="74">
        <f t="shared" ca="1" si="75"/>
        <v>5978062.539682541</v>
      </c>
      <c r="BS94" s="74">
        <f t="shared" ca="1" si="75"/>
        <v>5956823.1746031726</v>
      </c>
      <c r="BT94" s="74">
        <f t="shared" ca="1" si="75"/>
        <v>5935583.8095238097</v>
      </c>
      <c r="BU94" s="74">
        <f t="shared" ca="1" si="75"/>
        <v>5914344.444444445</v>
      </c>
      <c r="BV94" s="74">
        <f t="shared" ca="1" si="75"/>
        <v>5893105.0793650802</v>
      </c>
      <c r="BW94" s="74">
        <f t="shared" ca="1" si="75"/>
        <v>5871865.7142857146</v>
      </c>
      <c r="BX94" s="74">
        <f t="shared" ca="1" si="75"/>
        <v>5850626.3492063489</v>
      </c>
      <c r="BY94" s="74">
        <f t="shared" ca="1" si="75"/>
        <v>5829386.9841269832</v>
      </c>
      <c r="BZ94" s="74">
        <f t="shared" ca="1" si="75"/>
        <v>5808147.6190476185</v>
      </c>
      <c r="CA94" s="74">
        <f t="shared" ca="1" si="75"/>
        <v>5786908.2539682556</v>
      </c>
      <c r="CB94" s="74">
        <f t="shared" ca="1" si="75"/>
        <v>5765668.8888888871</v>
      </c>
      <c r="CC94" s="74">
        <f t="shared" ca="1" si="75"/>
        <v>5744429.5238095243</v>
      </c>
      <c r="CD94" s="74">
        <f t="shared" ca="1" si="75"/>
        <v>5723190.1587301595</v>
      </c>
      <c r="CE94" s="74">
        <f t="shared" ca="1" si="75"/>
        <v>5701950.7936507948</v>
      </c>
      <c r="CF94" s="74">
        <f t="shared" ca="1" si="75"/>
        <v>5680711.4285714282</v>
      </c>
      <c r="CG94" s="74">
        <f t="shared" ca="1" si="75"/>
        <v>5659472.0634920625</v>
      </c>
      <c r="CH94" s="74">
        <f t="shared" ca="1" si="75"/>
        <v>5657570.1984126978</v>
      </c>
      <c r="CI94" s="74">
        <f t="shared" ca="1" si="75"/>
        <v>5636168.333333333</v>
      </c>
      <c r="CJ94" s="74">
        <f t="shared" ca="1" si="75"/>
        <v>5615165.2777777798</v>
      </c>
      <c r="CK94" s="74">
        <f t="shared" ca="1" si="75"/>
        <v>5594162.2222222202</v>
      </c>
      <c r="CL94" s="74">
        <f t="shared" ca="1" si="75"/>
        <v>5573159.166666667</v>
      </c>
      <c r="CM94" s="74">
        <f t="shared" ca="1" si="75"/>
        <v>5552156.1111111119</v>
      </c>
      <c r="CN94" s="74">
        <f t="shared" ca="1" si="75"/>
        <v>5531153.055555556</v>
      </c>
      <c r="CO94" s="74">
        <f t="shared" ca="1" si="75"/>
        <v>5510150</v>
      </c>
      <c r="CP94" s="74">
        <f t="shared" ca="1" si="75"/>
        <v>5489146.944444444</v>
      </c>
      <c r="CQ94" s="74">
        <f t="shared" ca="1" si="75"/>
        <v>5468143.8888888881</v>
      </c>
      <c r="CR94" s="74">
        <f t="shared" ca="1" si="75"/>
        <v>5447140.833333333</v>
      </c>
      <c r="CS94" s="74">
        <f t="shared" ca="1" si="75"/>
        <v>5426137.7777777798</v>
      </c>
      <c r="CT94" s="74">
        <f t="shared" ca="1" si="75"/>
        <v>5405134.7222222202</v>
      </c>
      <c r="CU94" s="74">
        <f t="shared" ca="1" si="75"/>
        <v>5384131.666666667</v>
      </c>
      <c r="CV94" s="74">
        <f t="shared" ref="CV94:DS94" ca="1" si="76">+SUM(CV91:CV93)</f>
        <v>5363128.6111111119</v>
      </c>
      <c r="CW94" s="74">
        <f t="shared" ca="1" si="76"/>
        <v>5342125.555555556</v>
      </c>
      <c r="CX94" s="74">
        <f t="shared" ca="1" si="76"/>
        <v>5321122.5</v>
      </c>
      <c r="CY94" s="74">
        <f t="shared" ca="1" si="76"/>
        <v>5300119.444444444</v>
      </c>
      <c r="CZ94" s="74">
        <f t="shared" ca="1" si="76"/>
        <v>5279116.3888888881</v>
      </c>
      <c r="DA94" s="74">
        <f t="shared" ca="1" si="76"/>
        <v>5258113.333333333</v>
      </c>
      <c r="DB94" s="74">
        <f t="shared" ca="1" si="76"/>
        <v>5237110.2777777798</v>
      </c>
      <c r="DC94" s="74">
        <f t="shared" ca="1" si="76"/>
        <v>5216107.2222222202</v>
      </c>
      <c r="DD94" s="74">
        <f t="shared" ca="1" si="76"/>
        <v>5195104.166666667</v>
      </c>
      <c r="DE94" s="74">
        <f t="shared" ca="1" si="76"/>
        <v>5174101.1111111119</v>
      </c>
      <c r="DF94" s="74">
        <f t="shared" ca="1" si="76"/>
        <v>5153098.055555556</v>
      </c>
      <c r="DG94" s="74">
        <f t="shared" ca="1" si="76"/>
        <v>5132095</v>
      </c>
      <c r="DH94" s="74">
        <f t="shared" ca="1" si="76"/>
        <v>5111091.944444444</v>
      </c>
      <c r="DI94" s="74">
        <f t="shared" ca="1" si="76"/>
        <v>5090088.8888888881</v>
      </c>
      <c r="DJ94" s="74">
        <f t="shared" ca="1" si="76"/>
        <v>5069085.833333333</v>
      </c>
      <c r="DK94" s="74">
        <f t="shared" ca="1" si="76"/>
        <v>5048082.7777777798</v>
      </c>
      <c r="DL94" s="74">
        <f t="shared" ca="1" si="76"/>
        <v>5027079.7222222202</v>
      </c>
      <c r="DM94" s="74">
        <f t="shared" ca="1" si="76"/>
        <v>5006076.666666667</v>
      </c>
      <c r="DN94" s="74">
        <f t="shared" ca="1" si="76"/>
        <v>4985073.6111111119</v>
      </c>
      <c r="DO94" s="74">
        <f t="shared" ca="1" si="76"/>
        <v>4964070.555555556</v>
      </c>
      <c r="DP94" s="74">
        <f t="shared" ca="1" si="76"/>
        <v>4943067.5</v>
      </c>
      <c r="DQ94" s="74">
        <f t="shared" ca="1" si="76"/>
        <v>4922064.444444444</v>
      </c>
      <c r="DR94" s="74">
        <f t="shared" ca="1" si="76"/>
        <v>4901061.3888888881</v>
      </c>
      <c r="DS94" s="74">
        <f t="shared" ca="1" si="76"/>
        <v>4880058.333333333</v>
      </c>
    </row>
    <row r="95" spans="1:123" ht="14.25" customHeight="1" x14ac:dyDescent="0.15">
      <c r="A95" s="16" t="s">
        <v>135</v>
      </c>
      <c r="B95" s="16" t="str">
        <f>"["&amp;currency&amp;"]"</f>
        <v>[EUR]</v>
      </c>
      <c r="C95" s="110"/>
      <c r="D95" s="110">
        <f t="shared" ref="D95:AI95" ca="1" si="77">+D88+D94</f>
        <v>-21239.365079365671</v>
      </c>
      <c r="E95" s="110">
        <f t="shared" ca="1" si="77"/>
        <v>-42478.73015873041</v>
      </c>
      <c r="F95" s="110">
        <f t="shared" ca="1" si="77"/>
        <v>-54111.446253701113</v>
      </c>
      <c r="G95" s="110">
        <f t="shared" ca="1" si="77"/>
        <v>7559701.6998721091</v>
      </c>
      <c r="H95" s="110">
        <f t="shared" ca="1" si="77"/>
        <v>7673106.9030701462</v>
      </c>
      <c r="I95" s="110">
        <f t="shared" ca="1" si="77"/>
        <v>7794333.2955272514</v>
      </c>
      <c r="J95" s="110">
        <f t="shared" ca="1" si="77"/>
        <v>7959898.1480604764</v>
      </c>
      <c r="K95" s="110">
        <f t="shared" ca="1" si="77"/>
        <v>8122416.1791776475</v>
      </c>
      <c r="L95" s="110">
        <f t="shared" ca="1" si="77"/>
        <v>8250824.2430471778</v>
      </c>
      <c r="M95" s="110">
        <f t="shared" ca="1" si="77"/>
        <v>8352675.476616418</v>
      </c>
      <c r="N95" s="110">
        <f t="shared" ca="1" si="77"/>
        <v>8417449.8239386883</v>
      </c>
      <c r="O95" s="110">
        <f t="shared" ca="1" si="77"/>
        <v>8377165.7895706268</v>
      </c>
      <c r="P95" s="110">
        <f t="shared" ca="1" si="77"/>
        <v>8330247.7710368372</v>
      </c>
      <c r="Q95" s="110">
        <f t="shared" ca="1" si="77"/>
        <v>8292719.934023683</v>
      </c>
      <c r="R95" s="110">
        <f t="shared" ca="1" si="77"/>
        <v>8397515.551211318</v>
      </c>
      <c r="S95" s="110">
        <f t="shared" ca="1" si="77"/>
        <v>8499226.5572090764</v>
      </c>
      <c r="T95" s="110">
        <f t="shared" ca="1" si="77"/>
        <v>8612579.8954612836</v>
      </c>
      <c r="U95" s="110">
        <f t="shared" ca="1" si="77"/>
        <v>8736966.2952311095</v>
      </c>
      <c r="V95" s="110">
        <f t="shared" ca="1" si="77"/>
        <v>8907642.7254130431</v>
      </c>
      <c r="W95" s="110">
        <f t="shared" ca="1" si="77"/>
        <v>9075187.0231792703</v>
      </c>
      <c r="X95" s="110">
        <f t="shared" ca="1" si="77"/>
        <v>9207666.2746149264</v>
      </c>
      <c r="Y95" s="110">
        <f t="shared" ca="1" si="77"/>
        <v>9312845.1045018863</v>
      </c>
      <c r="Z95" s="110">
        <f t="shared" ca="1" si="77"/>
        <v>9379908.8953269552</v>
      </c>
      <c r="AA95" s="110">
        <f t="shared" ca="1" si="77"/>
        <v>9338972.6697743684</v>
      </c>
      <c r="AB95" s="110">
        <f t="shared" ca="1" si="77"/>
        <v>9291335.6489438508</v>
      </c>
      <c r="AC95" s="110">
        <f t="shared" ca="1" si="77"/>
        <v>9253351.7347165551</v>
      </c>
      <c r="AD95" s="110">
        <f t="shared" ca="1" si="77"/>
        <v>9361319.5100743286</v>
      </c>
      <c r="AE95" s="110">
        <f t="shared" ca="1" si="77"/>
        <v>9466354.1860178001</v>
      </c>
      <c r="AF95" s="110">
        <f t="shared" ca="1" si="77"/>
        <v>9583357.1795188468</v>
      </c>
      <c r="AG95" s="110">
        <f t="shared" ca="1" si="77"/>
        <v>9711702.1602600086</v>
      </c>
      <c r="AH95" s="110">
        <f t="shared" ca="1" si="77"/>
        <v>9887633.2922648154</v>
      </c>
      <c r="AI95" s="110">
        <f t="shared" ca="1" si="77"/>
        <v>10060344.59214627</v>
      </c>
      <c r="AJ95" s="110">
        <f t="shared" ref="AJ95:BO95" ca="1" si="78">+AJ88+AJ94</f>
        <v>10197009.024399905</v>
      </c>
      <c r="AK95" s="110">
        <f t="shared" ca="1" si="78"/>
        <v>10305608.623301474</v>
      </c>
      <c r="AL95" s="110">
        <f t="shared" ca="1" si="78"/>
        <v>10375025.962047428</v>
      </c>
      <c r="AM95" s="110">
        <f t="shared" ca="1" si="78"/>
        <v>10333419.283957141</v>
      </c>
      <c r="AN95" s="110">
        <f t="shared" ca="1" si="78"/>
        <v>10285043.128765592</v>
      </c>
      <c r="AO95" s="110">
        <f t="shared" ca="1" si="78"/>
        <v>10246590.367162153</v>
      </c>
      <c r="AP95" s="110">
        <f t="shared" ca="1" si="78"/>
        <v>10357819.121118834</v>
      </c>
      <c r="AQ95" s="110">
        <f t="shared" ca="1" si="78"/>
        <v>10466270.529766504</v>
      </c>
      <c r="AR95" s="110">
        <f t="shared" ca="1" si="78"/>
        <v>10587025.368863355</v>
      </c>
      <c r="AS95" s="110">
        <f t="shared" ca="1" si="78"/>
        <v>10719439.770843048</v>
      </c>
      <c r="AT95" s="110">
        <f t="shared" ca="1" si="78"/>
        <v>10900772.736321764</v>
      </c>
      <c r="AU95" s="110">
        <f t="shared" ca="1" si="78"/>
        <v>11078795.714377683</v>
      </c>
      <c r="AV95" s="110">
        <f t="shared" ca="1" si="78"/>
        <v>11219762.512512192</v>
      </c>
      <c r="AW95" s="110">
        <f t="shared" ca="1" si="78"/>
        <v>11331878.661960782</v>
      </c>
      <c r="AX95" s="110">
        <f t="shared" ca="1" si="78"/>
        <v>11403715.447969399</v>
      </c>
      <c r="AY95" s="110">
        <f t="shared" ca="1" si="78"/>
        <v>11361419.544670362</v>
      </c>
      <c r="AZ95" s="110">
        <f t="shared" ca="1" si="78"/>
        <v>11312283.559355676</v>
      </c>
      <c r="BA95" s="110">
        <f t="shared" ca="1" si="78"/>
        <v>11273348.822649561</v>
      </c>
      <c r="BB95" s="110">
        <f t="shared" ca="1" si="78"/>
        <v>11387929.86260592</v>
      </c>
      <c r="BC95" s="110">
        <f t="shared" ca="1" si="78"/>
        <v>11499893.6724735</v>
      </c>
      <c r="BD95" s="110">
        <f t="shared" ca="1" si="78"/>
        <v>11624505.408842843</v>
      </c>
      <c r="BE95" s="110">
        <f t="shared" ca="1" si="78"/>
        <v>11761103.175855741</v>
      </c>
      <c r="BF95" s="110">
        <f t="shared" ca="1" si="78"/>
        <v>11947989.226145638</v>
      </c>
      <c r="BG95" s="110">
        <f t="shared" ca="1" si="78"/>
        <v>12131472.609364899</v>
      </c>
      <c r="BH95" s="110">
        <f t="shared" ca="1" si="78"/>
        <v>12276862.239624955</v>
      </c>
      <c r="BI95" s="110">
        <f t="shared" ca="1" si="78"/>
        <v>12392593.403035887</v>
      </c>
      <c r="BJ95" s="110">
        <f t="shared" ca="1" si="78"/>
        <v>12466917.380830519</v>
      </c>
      <c r="BK95" s="110">
        <f t="shared" ca="1" si="78"/>
        <v>12423912.954016889</v>
      </c>
      <c r="BL95" s="110">
        <f t="shared" ca="1" si="78"/>
        <v>12373995.863335611</v>
      </c>
      <c r="BM95" s="110">
        <f t="shared" ca="1" si="78"/>
        <v>12334565.656223949</v>
      </c>
      <c r="BN95" s="110">
        <f t="shared" ca="1" si="78"/>
        <v>12452592.846187973</v>
      </c>
      <c r="BO95" s="110">
        <f t="shared" ca="1" si="78"/>
        <v>12568167.404509623</v>
      </c>
      <c r="BP95" s="110">
        <f t="shared" ref="BP95:CU95" ca="1" si="79">+BP88+BP94</f>
        <v>12696744.031275084</v>
      </c>
      <c r="BQ95" s="110">
        <f t="shared" ca="1" si="79"/>
        <v>12837642.297542121</v>
      </c>
      <c r="BR95" s="110">
        <f t="shared" ca="1" si="79"/>
        <v>13030236.919017917</v>
      </c>
      <c r="BS95" s="110">
        <f t="shared" ca="1" si="79"/>
        <v>13219333.598745091</v>
      </c>
      <c r="BT95" s="110">
        <f t="shared" ca="1" si="79"/>
        <v>13369269.900430206</v>
      </c>
      <c r="BU95" s="110">
        <f t="shared" ca="1" si="79"/>
        <v>13488717.29819442</v>
      </c>
      <c r="BV95" s="110">
        <f t="shared" ca="1" si="79"/>
        <v>13565598.109145083</v>
      </c>
      <c r="BW95" s="110">
        <f t="shared" ca="1" si="79"/>
        <v>13521865.320158448</v>
      </c>
      <c r="BX95" s="110">
        <f t="shared" ca="1" si="79"/>
        <v>13471145.253160316</v>
      </c>
      <c r="BY95" s="110">
        <f t="shared" ca="1" si="79"/>
        <v>13431205.702471748</v>
      </c>
      <c r="BZ95" s="110">
        <f t="shared" ca="1" si="79"/>
        <v>13552775.534643654</v>
      </c>
      <c r="CA95" s="110">
        <f t="shared" ca="1" si="79"/>
        <v>13672061.94237609</v>
      </c>
      <c r="CB95" s="110">
        <f t="shared" ca="1" si="79"/>
        <v>13804714.476468759</v>
      </c>
      <c r="CC95" s="110">
        <f t="shared" ca="1" si="79"/>
        <v>13950033.655969054</v>
      </c>
      <c r="CD95" s="110">
        <f t="shared" ca="1" si="79"/>
        <v>14148496.688623946</v>
      </c>
      <c r="CE95" s="110">
        <f t="shared" ca="1" si="79"/>
        <v>14343363.837161263</v>
      </c>
      <c r="CF95" s="110">
        <f t="shared" ca="1" si="79"/>
        <v>14497974.117071334</v>
      </c>
      <c r="CG95" s="110">
        <f t="shared" ca="1" si="79"/>
        <v>14621241.803750724</v>
      </c>
      <c r="CH95" s="110">
        <f t="shared" ca="1" si="79"/>
        <v>14700621.039185783</v>
      </c>
      <c r="CI95" s="110">
        <f t="shared" ca="1" si="79"/>
        <v>14656009.493885301</v>
      </c>
      <c r="CJ95" s="110">
        <f t="shared" ca="1" si="79"/>
        <v>14604700.276757255</v>
      </c>
      <c r="CK95" s="110">
        <f t="shared" ca="1" si="79"/>
        <v>14564473.430395437</v>
      </c>
      <c r="CL95" s="110">
        <f t="shared" ca="1" si="79"/>
        <v>14689779.622566573</v>
      </c>
      <c r="CM95" s="110">
        <f t="shared" ca="1" si="79"/>
        <v>14813070.859112341</v>
      </c>
      <c r="CN95" s="110">
        <f t="shared" ca="1" si="79"/>
        <v>14950102.473556433</v>
      </c>
      <c r="CO95" s="110">
        <f t="shared" ca="1" si="79"/>
        <v>15100155.399479559</v>
      </c>
      <c r="CP95" s="110">
        <f t="shared" ca="1" si="79"/>
        <v>15304840.206445614</v>
      </c>
      <c r="CQ95" s="110">
        <f t="shared" ca="1" si="79"/>
        <v>15505828.4445388</v>
      </c>
      <c r="CR95" s="110">
        <f t="shared" ca="1" si="79"/>
        <v>15665432.621683184</v>
      </c>
      <c r="CS95" s="110">
        <f t="shared" ca="1" si="79"/>
        <v>15792816.612986421</v>
      </c>
      <c r="CT95" s="110">
        <f t="shared" ca="1" si="79"/>
        <v>15875216.916410482</v>
      </c>
      <c r="CU95" s="110">
        <f t="shared" ca="1" si="79"/>
        <v>15830154.697238412</v>
      </c>
      <c r="CV95" s="110">
        <f t="shared" ref="CV95:DS95" ca="1" si="80">+CV88+CV94</f>
        <v>15777996.907586336</v>
      </c>
      <c r="CW95" s="110">
        <f t="shared" ca="1" si="80"/>
        <v>15737231.795081947</v>
      </c>
      <c r="CX95" s="110">
        <f t="shared" ca="1" si="80"/>
        <v>15866281.794856092</v>
      </c>
      <c r="CY95" s="110">
        <f t="shared" ca="1" si="80"/>
        <v>15993495.654469583</v>
      </c>
      <c r="CZ95" s="110">
        <f t="shared" ca="1" si="80"/>
        <v>16134834.622562554</v>
      </c>
      <c r="DA95" s="110">
        <f t="shared" ca="1" si="80"/>
        <v>16289559.498855971</v>
      </c>
      <c r="DB95" s="110">
        <f t="shared" ca="1" si="80"/>
        <v>16500445.948861523</v>
      </c>
      <c r="DC95" s="110">
        <f t="shared" ca="1" si="80"/>
        <v>16707532.326065756</v>
      </c>
      <c r="DD95" s="110">
        <f t="shared" ca="1" si="80"/>
        <v>16872075.888614628</v>
      </c>
      <c r="DE95" s="110">
        <f t="shared" ca="1" si="80"/>
        <v>17003497.100118801</v>
      </c>
      <c r="DF95" s="110">
        <f t="shared" ca="1" si="80"/>
        <v>17088675.080483183</v>
      </c>
      <c r="DG95" s="110">
        <f t="shared" ca="1" si="80"/>
        <v>17042821.587618738</v>
      </c>
      <c r="DH95" s="110">
        <f t="shared" ca="1" si="80"/>
        <v>16989791.465411961</v>
      </c>
      <c r="DI95" s="110">
        <f t="shared" ca="1" si="80"/>
        <v>16948473.015313007</v>
      </c>
      <c r="DJ95" s="110">
        <f t="shared" ca="1" si="80"/>
        <v>17081371.649303049</v>
      </c>
      <c r="DK95" s="110">
        <f t="shared" ca="1" si="80"/>
        <v>17212617.965430167</v>
      </c>
      <c r="DL95" s="110">
        <f t="shared" ca="1" si="80"/>
        <v>17358384.893074177</v>
      </c>
      <c r="DM95" s="110">
        <f t="shared" ca="1" si="80"/>
        <v>17517912.534348261</v>
      </c>
      <c r="DN95" s="110">
        <f t="shared" ca="1" si="80"/>
        <v>17735174.273398407</v>
      </c>
      <c r="DO95" s="110">
        <f t="shared" ca="1" si="80"/>
        <v>17948529.53760881</v>
      </c>
      <c r="DP95" s="110">
        <f t="shared" ca="1" si="80"/>
        <v>18118150.788353488</v>
      </c>
      <c r="DQ95" s="110">
        <f t="shared" ca="1" si="80"/>
        <v>18253722.26222422</v>
      </c>
      <c r="DR95" s="110">
        <f t="shared" ca="1" si="80"/>
        <v>18356192.655398965</v>
      </c>
      <c r="DS95" s="110">
        <f t="shared" ca="1" si="80"/>
        <v>18314250.809242334</v>
      </c>
    </row>
    <row r="96" spans="1:123" ht="14.25" customHeight="1" x14ac:dyDescent="0.15">
      <c r="A96" s="6" t="s">
        <v>136</v>
      </c>
      <c r="B96" s="16"/>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row>
    <row r="97" spans="1:123" ht="14.25" customHeight="1" x14ac:dyDescent="0.15">
      <c r="A97" s="6" t="s">
        <v>137</v>
      </c>
      <c r="B97" s="16"/>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c r="DA97" s="109"/>
      <c r="DB97" s="109"/>
      <c r="DC97" s="109"/>
      <c r="DD97" s="109"/>
      <c r="DE97" s="109"/>
      <c r="DF97" s="109"/>
      <c r="DG97" s="109"/>
      <c r="DH97" s="109"/>
      <c r="DI97" s="109"/>
      <c r="DJ97" s="109"/>
      <c r="DK97" s="109"/>
      <c r="DL97" s="109"/>
      <c r="DM97" s="109"/>
      <c r="DN97" s="109"/>
      <c r="DO97" s="109"/>
      <c r="DP97" s="109"/>
      <c r="DQ97" s="109"/>
      <c r="DR97" s="109"/>
      <c r="DS97" s="109"/>
    </row>
    <row r="98" spans="1:123" ht="14.25" customHeight="1" x14ac:dyDescent="0.15">
      <c r="A98" s="18" t="s">
        <v>85</v>
      </c>
      <c r="B98" s="23" t="str">
        <f>"["&amp;currency&amp;"]"</f>
        <v>[EUR]</v>
      </c>
      <c r="C98" s="86"/>
      <c r="D98" s="564">
        <f ca="1">+'Working Capital'!E36</f>
        <v>0</v>
      </c>
      <c r="E98" s="565">
        <f ca="1">+'Working Capital'!F36</f>
        <v>0</v>
      </c>
      <c r="F98" s="565">
        <f ca="1">+'Working Capital'!G36</f>
        <v>9606.6489843942181</v>
      </c>
      <c r="G98" s="565">
        <f ca="1">+'Working Capital'!H36</f>
        <v>21281.472635976723</v>
      </c>
      <c r="H98" s="565">
        <f ca="1">+'Working Capital'!I36</f>
        <v>25998.542645931666</v>
      </c>
      <c r="I98" s="565">
        <f ca="1">+'Working Capital'!J36</f>
        <v>30425.616443540745</v>
      </c>
      <c r="J98" s="565">
        <f ca="1">+'Working Capital'!K36</f>
        <v>31895.181636339665</v>
      </c>
      <c r="K98" s="565">
        <f ca="1">+'Working Capital'!L36</f>
        <v>29900.717072228708</v>
      </c>
      <c r="L98" s="565">
        <f ca="1">+'Working Capital'!M36</f>
        <v>27103.430617946036</v>
      </c>
      <c r="M98" s="565">
        <f ca="1">+'Working Capital'!N36</f>
        <v>23903.462993731748</v>
      </c>
      <c r="N98" s="565">
        <f ca="1">+'Working Capital'!O36</f>
        <v>14793.645955827064</v>
      </c>
      <c r="O98" s="565">
        <f ca="1">+'Working Capital'!P36</f>
        <v>11373.577251256798</v>
      </c>
      <c r="P98" s="565">
        <f ca="1">+'Working Capital'!Q36</f>
        <v>10592.746381018913</v>
      </c>
      <c r="Q98" s="565">
        <f ca="1">+'Working Capital'!R36</f>
        <v>19259.459469947178</v>
      </c>
      <c r="R98" s="565">
        <f ca="1">+'Working Capital'!S36</f>
        <v>23974.170639364398</v>
      </c>
      <c r="S98" s="565">
        <f ca="1">+'Working Capital'!T36</f>
        <v>26290.419736792446</v>
      </c>
      <c r="T98" s="565">
        <f ca="1">+'Working Capital'!U36</f>
        <v>27436.595293869639</v>
      </c>
      <c r="U98" s="565">
        <f ca="1">+'Working Capital'!V36</f>
        <v>31277.533703959831</v>
      </c>
      <c r="V98" s="565">
        <f ca="1">+'Working Capital'!W36</f>
        <v>32788.246722157113</v>
      </c>
      <c r="W98" s="565">
        <f ca="1">+'Working Capital'!X36</f>
        <v>30737.937150251069</v>
      </c>
      <c r="X98" s="565">
        <f ca="1">+'Working Capital'!Y36</f>
        <v>27862.326675248481</v>
      </c>
      <c r="Y98" s="565">
        <f ca="1">+'Working Capital'!Z36</f>
        <v>24572.759957556194</v>
      </c>
      <c r="Z98" s="565">
        <f ca="1">+'Working Capital'!AA36</f>
        <v>15207.868042590198</v>
      </c>
      <c r="AA98" s="565">
        <f ca="1">+'Working Capital'!AB36</f>
        <v>11692.037414291968</v>
      </c>
      <c r="AB98" s="565">
        <f ca="1">+'Working Capital'!AC36</f>
        <v>10889.343279687428</v>
      </c>
      <c r="AC98" s="565">
        <f ca="1">+'Working Capital'!AD36</f>
        <v>19798.724335105675</v>
      </c>
      <c r="AD98" s="565">
        <f ca="1">+'Working Capital'!AE36</f>
        <v>24645.447417266565</v>
      </c>
      <c r="AE98" s="565">
        <f ca="1">+'Working Capital'!AF36</f>
        <v>27026.5514894226</v>
      </c>
      <c r="AF98" s="565">
        <f ca="1">+'Working Capital'!AG36</f>
        <v>28204.819962097954</v>
      </c>
      <c r="AG98" s="565">
        <f ca="1">+'Working Capital'!AH36</f>
        <v>32153.304647670651</v>
      </c>
      <c r="AH98" s="565">
        <f ca="1">+'Working Capital'!AI36</f>
        <v>33706.317630377467</v>
      </c>
      <c r="AI98" s="565">
        <f ca="1">+'Working Capital'!AJ36</f>
        <v>31598.599390458046</v>
      </c>
      <c r="AJ98" s="565">
        <f ca="1">+'Working Capital'!AK36</f>
        <v>28642.471822155385</v>
      </c>
      <c r="AK98" s="565">
        <f ca="1">+'Working Capital'!AL36</f>
        <v>25260.797236367715</v>
      </c>
      <c r="AL98" s="565">
        <f ca="1">+'Working Capital'!AM36</f>
        <v>15633.688347782678</v>
      </c>
      <c r="AM98" s="565">
        <f ca="1">+'Working Capital'!AN36</f>
        <v>12019.414461892105</v>
      </c>
      <c r="AN98" s="565">
        <f ca="1">+'Working Capital'!AO36</f>
        <v>11194.244891518643</v>
      </c>
      <c r="AO98" s="565">
        <f ca="1">+'Working Capital'!AP36</f>
        <v>20353.088616488589</v>
      </c>
      <c r="AP98" s="565">
        <f ca="1">+'Working Capital'!AQ36</f>
        <v>25335.519944949967</v>
      </c>
      <c r="AQ98" s="565">
        <f ca="1">+'Working Capital'!AR36</f>
        <v>27783.294931126366</v>
      </c>
      <c r="AR98" s="565">
        <f ca="1">+'Working Capital'!AS36</f>
        <v>28994.554921036633</v>
      </c>
      <c r="AS98" s="565">
        <f ca="1">+'Working Capital'!AT36</f>
        <v>33053.597177805364</v>
      </c>
      <c r="AT98" s="565">
        <f ca="1">+'Working Capital'!AU36</f>
        <v>34650.094524027962</v>
      </c>
      <c r="AU98" s="565">
        <f ca="1">+'Working Capital'!AV36</f>
        <v>32483.360173390807</v>
      </c>
      <c r="AV98" s="565">
        <f ca="1">+'Working Capital'!AW36</f>
        <v>29444.461033175681</v>
      </c>
      <c r="AW98" s="565">
        <f ca="1">+'Working Capital'!AX36</f>
        <v>25968.099558985959</v>
      </c>
      <c r="AX98" s="565">
        <f ca="1">+'Working Capital'!AY36</f>
        <v>16071.431621520554</v>
      </c>
      <c r="AY98" s="565">
        <f ca="1">+'Working Capital'!AZ36</f>
        <v>12355.958066825058</v>
      </c>
      <c r="AZ98" s="565">
        <f ca="1">+'Working Capital'!BA36</f>
        <v>11507.68374848114</v>
      </c>
      <c r="BA98" s="565">
        <f ca="1">+'Working Capital'!BB36</f>
        <v>20922.97509775023</v>
      </c>
      <c r="BB98" s="565">
        <f ca="1">+'Working Capital'!BC36</f>
        <v>26044.914503408516</v>
      </c>
      <c r="BC98" s="565">
        <f ca="1">+'Working Capital'!BD36</f>
        <v>28561.227189197845</v>
      </c>
      <c r="BD98" s="565">
        <f ca="1">+'Working Capital'!BE36</f>
        <v>29806.402458825592</v>
      </c>
      <c r="BE98" s="565">
        <f ca="1">+'Working Capital'!BF36</f>
        <v>33979.097898783839</v>
      </c>
      <c r="BF98" s="565">
        <f ca="1">+'Working Capital'!BG36</f>
        <v>35620.29717070068</v>
      </c>
      <c r="BG98" s="565">
        <f ca="1">+'Working Capital'!BH36</f>
        <v>33392.894258245695</v>
      </c>
      <c r="BH98" s="565">
        <f ca="1">+'Working Capital'!BI36</f>
        <v>30268.905942104549</v>
      </c>
      <c r="BI98" s="565">
        <f ca="1">+'Working Capital'!BJ36</f>
        <v>26695.206346637522</v>
      </c>
      <c r="BJ98" s="565">
        <f ca="1">+'Working Capital'!BK36</f>
        <v>16521.431706923096</v>
      </c>
      <c r="BK98" s="565">
        <f ca="1">+'Working Capital'!BL36</f>
        <v>12701.92489269613</v>
      </c>
      <c r="BL98" s="565">
        <f ca="1">+'Working Capital'!BM36</f>
        <v>11829.898893438585</v>
      </c>
      <c r="BM98" s="565">
        <f ca="1">+'Working Capital'!BN36</f>
        <v>21508.818400487187</v>
      </c>
      <c r="BN98" s="565">
        <f ca="1">+'Working Capital'!BO36</f>
        <v>26774.172109503914</v>
      </c>
      <c r="BO98" s="565">
        <f ca="1">+'Working Capital'!BP36</f>
        <v>29360.941550495347</v>
      </c>
      <c r="BP98" s="565">
        <f ca="1">+'Working Capital'!BQ36</f>
        <v>30640.981727672668</v>
      </c>
      <c r="BQ98" s="565">
        <f ca="1">+'Working Capital'!BR36</f>
        <v>34930.512639949739</v>
      </c>
      <c r="BR98" s="565">
        <f ca="1">+'Working Capital'!BS36</f>
        <v>36617.665491480235</v>
      </c>
      <c r="BS98" s="565">
        <f ca="1">+'Working Capital'!BT36</f>
        <v>34327.895297476512</v>
      </c>
      <c r="BT98" s="565">
        <f ca="1">+'Working Capital'!BU36</f>
        <v>31116.435308483422</v>
      </c>
      <c r="BU98" s="565">
        <f ca="1">+'Working Capital'!BV36</f>
        <v>27442.672124343335</v>
      </c>
      <c r="BV98" s="565">
        <f ca="1">+'Working Capital'!BW36</f>
        <v>16984.031794716931</v>
      </c>
      <c r="BW98" s="565">
        <f ca="1">+'Working Capital'!BX36</f>
        <v>13057.578789691615</v>
      </c>
      <c r="BX98" s="565">
        <f ca="1">+'Working Capital'!BY36</f>
        <v>12161.136062454851</v>
      </c>
      <c r="BY98" s="565">
        <f ca="1">+'Working Capital'!BZ36</f>
        <v>22111.065315700798</v>
      </c>
      <c r="BZ98" s="565">
        <f ca="1">+'Working Capital'!CA36</f>
        <v>27523.848928569983</v>
      </c>
      <c r="CA98" s="565">
        <f ca="1">+'Working Capital'!CB36</f>
        <v>30183.047913909166</v>
      </c>
      <c r="CB98" s="565">
        <f ca="1">+'Working Capital'!CC36</f>
        <v>31498.929216047454</v>
      </c>
      <c r="CC98" s="565">
        <f ca="1">+'Working Capital'!CD36</f>
        <v>35908.566993868284</v>
      </c>
      <c r="CD98" s="565">
        <f ca="1">+'Working Capital'!CE36</f>
        <v>37642.960125241632</v>
      </c>
      <c r="CE98" s="565">
        <f ca="1">+'Working Capital'!CF36</f>
        <v>35289.076365805799</v>
      </c>
      <c r="CF98" s="565">
        <f ca="1">+'Working Capital'!CG36</f>
        <v>31987.695497120912</v>
      </c>
      <c r="CG98" s="565">
        <f ca="1">+'Working Capital'!CH36</f>
        <v>28211.066943824895</v>
      </c>
      <c r="CH98" s="565">
        <f ca="1">+'Working Capital'!CI36</f>
        <v>17459.584684968955</v>
      </c>
      <c r="CI98" s="565">
        <f ca="1">+'Working Capital'!CJ36</f>
        <v>13423.190995802932</v>
      </c>
      <c r="CJ98" s="565">
        <f ca="1">+'Working Capital'!CK36</f>
        <v>12501.647872203541</v>
      </c>
      <c r="CK98" s="565">
        <f ca="1">+'Working Capital'!CL36</f>
        <v>22730.175144540379</v>
      </c>
      <c r="CL98" s="565">
        <f ca="1">+'Working Capital'!CM36</f>
        <v>28294.516698569885</v>
      </c>
      <c r="CM98" s="565">
        <f ca="1">+'Working Capital'!CN36</f>
        <v>31028.173255498561</v>
      </c>
      <c r="CN98" s="565">
        <f ca="1">+'Working Capital'!CO36</f>
        <v>32380.89923409672</v>
      </c>
      <c r="CO98" s="565">
        <f ca="1">+'Working Capital'!CP36</f>
        <v>36914.006869696532</v>
      </c>
      <c r="CP98" s="565">
        <f ca="1">+'Working Capital'!CQ36</f>
        <v>38696.963008748346</v>
      </c>
      <c r="CQ98" s="565">
        <f ca="1">+'Working Capital'!CR36</f>
        <v>36277.170504048321</v>
      </c>
      <c r="CR98" s="565">
        <f ca="1">+'Working Capital'!CS36</f>
        <v>32883.350971040243</v>
      </c>
      <c r="CS98" s="565">
        <f ca="1">+'Working Capital'!CT36</f>
        <v>29000.976818251944</v>
      </c>
      <c r="CT98" s="565">
        <f ca="1">+'Working Capital'!CU36</f>
        <v>17948.453056148061</v>
      </c>
      <c r="CU98" s="565">
        <f ca="1">+'Working Capital'!CV36</f>
        <v>13799.040343685399</v>
      </c>
      <c r="CV98" s="565">
        <f ca="1">+'Working Capital'!CW36</f>
        <v>12851.694012625238</v>
      </c>
      <c r="CW98" s="565">
        <f ca="1">+'Working Capital'!CX36</f>
        <v>23366.62004858748</v>
      </c>
      <c r="CX98" s="565">
        <f ca="1">+'Working Capital'!CY36</f>
        <v>29086.763166129807</v>
      </c>
      <c r="CY98" s="565">
        <f ca="1">+'Working Capital'!CZ36</f>
        <v>31896.962106652489</v>
      </c>
      <c r="CZ98" s="565">
        <f ca="1">+'Working Capital'!DA36</f>
        <v>33287.564412651394</v>
      </c>
      <c r="DA98" s="565">
        <f ca="1">+'Working Capital'!DB36</f>
        <v>37947.599062047986</v>
      </c>
      <c r="DB98" s="565">
        <f ca="1">+'Working Capital'!DC36</f>
        <v>39780.477972993227</v>
      </c>
      <c r="DC98" s="565">
        <f ca="1">+'Working Capital'!DD36</f>
        <v>37292.931278161603</v>
      </c>
      <c r="DD98" s="565">
        <f ca="1">+'Working Capital'!DE36</f>
        <v>33804.08479822932</v>
      </c>
      <c r="DE98" s="565">
        <f ca="1">+'Working Capital'!DF36</f>
        <v>29813.004169162949</v>
      </c>
      <c r="DF98" s="565">
        <f ca="1">+'Working Capital'!DG36</f>
        <v>18451.009741720161</v>
      </c>
      <c r="DG98" s="565">
        <f ca="1">+'Working Capital'!DH36</f>
        <v>14185.413473308558</v>
      </c>
      <c r="DH98" s="565">
        <f ca="1">+'Working Capital'!DI36</f>
        <v>13211.5414449787</v>
      </c>
      <c r="DI98" s="565">
        <f ca="1">+'Working Capital'!DJ36</f>
        <v>24020.885409947867</v>
      </c>
      <c r="DJ98" s="565">
        <f ca="1">+'Working Capital'!DK36</f>
        <v>29901.192534781381</v>
      </c>
      <c r="DK98" s="565">
        <f ca="1">+'Working Capital'!DL36</f>
        <v>32790.077045638682</v>
      </c>
      <c r="DL98" s="565">
        <f ca="1">+'Working Capital'!DM36</f>
        <v>34219.616216205555</v>
      </c>
      <c r="DM98" s="565">
        <f ca="1">+'Working Capital'!DN36</f>
        <v>39010.131835785251</v>
      </c>
      <c r="DN98" s="565">
        <f ca="1">+'Working Capital'!DO36</f>
        <v>40894.331356236959</v>
      </c>
      <c r="DO98" s="565">
        <f ca="1">+'Working Capital'!DP36</f>
        <v>38337.133353950063</v>
      </c>
      <c r="DP98" s="565">
        <f ca="1">+'Working Capital'!DQ36</f>
        <v>34750.599172579678</v>
      </c>
      <c r="DQ98" s="565">
        <f ca="1">+'Working Capital'!DR36</f>
        <v>30647.768285899459</v>
      </c>
      <c r="DR98" s="565">
        <f ca="1">+'Working Capital'!DS36</f>
        <v>33404.598930205517</v>
      </c>
      <c r="DS98" s="566">
        <f ca="1">+'Working Capital'!DT36</f>
        <v>33744.642029847324</v>
      </c>
    </row>
    <row r="99" spans="1:123" ht="14.25" customHeight="1" x14ac:dyDescent="0.15">
      <c r="A99" s="18" t="s">
        <v>138</v>
      </c>
      <c r="B99" s="23" t="str">
        <f>"["&amp;currency&amp;"]"</f>
        <v>[EUR]</v>
      </c>
      <c r="C99" s="86"/>
      <c r="D99" s="567">
        <f>+'Debt Model'!E41</f>
        <v>0</v>
      </c>
      <c r="E99" s="568">
        <f>+'Debt Model'!F41</f>
        <v>0</v>
      </c>
      <c r="F99" s="568">
        <f>+'Debt Model'!G41</f>
        <v>0</v>
      </c>
      <c r="G99" s="568">
        <f>+'Debt Model'!H41</f>
        <v>0</v>
      </c>
      <c r="H99" s="568">
        <f>+'Debt Model'!I41</f>
        <v>0</v>
      </c>
      <c r="I99" s="568">
        <f>+'Debt Model'!J41</f>
        <v>0</v>
      </c>
      <c r="J99" s="568">
        <f>+'Debt Model'!K41</f>
        <v>0</v>
      </c>
      <c r="K99" s="568">
        <f>+'Debt Model'!L41</f>
        <v>0</v>
      </c>
      <c r="L99" s="568">
        <f>+'Debt Model'!M41</f>
        <v>0</v>
      </c>
      <c r="M99" s="568">
        <f>+'Debt Model'!N41</f>
        <v>0</v>
      </c>
      <c r="N99" s="568">
        <f>+'Debt Model'!O41</f>
        <v>0</v>
      </c>
      <c r="O99" s="568">
        <f>+'Debt Model'!P41</f>
        <v>0</v>
      </c>
      <c r="P99" s="568">
        <f>+'Debt Model'!Q41</f>
        <v>0</v>
      </c>
      <c r="Q99" s="568">
        <f>+'Debt Model'!R41</f>
        <v>0</v>
      </c>
      <c r="R99" s="568">
        <f>+'Debt Model'!S41</f>
        <v>0</v>
      </c>
      <c r="S99" s="568">
        <f>+'Debt Model'!T41</f>
        <v>0</v>
      </c>
      <c r="T99" s="568">
        <f>+'Debt Model'!U41</f>
        <v>0</v>
      </c>
      <c r="U99" s="568">
        <f>+'Debt Model'!V41</f>
        <v>0</v>
      </c>
      <c r="V99" s="568">
        <f>+'Debt Model'!W41</f>
        <v>0</v>
      </c>
      <c r="W99" s="568">
        <f>+'Debt Model'!X41</f>
        <v>0</v>
      </c>
      <c r="X99" s="568">
        <f>+'Debt Model'!Y41</f>
        <v>0</v>
      </c>
      <c r="Y99" s="568">
        <f>+'Debt Model'!Z41</f>
        <v>0</v>
      </c>
      <c r="Z99" s="568">
        <f>+'Debt Model'!AA41</f>
        <v>0</v>
      </c>
      <c r="AA99" s="568">
        <f>+'Debt Model'!AB41</f>
        <v>0</v>
      </c>
      <c r="AB99" s="568">
        <f>+'Debt Model'!AC41</f>
        <v>0</v>
      </c>
      <c r="AC99" s="568">
        <f>+'Debt Model'!AD41</f>
        <v>0</v>
      </c>
      <c r="AD99" s="568">
        <f>+'Debt Model'!AE41</f>
        <v>0</v>
      </c>
      <c r="AE99" s="568">
        <f>+'Debt Model'!AF41</f>
        <v>0</v>
      </c>
      <c r="AF99" s="568">
        <f>+'Debt Model'!AG41</f>
        <v>0</v>
      </c>
      <c r="AG99" s="568">
        <f>+'Debt Model'!AH41</f>
        <v>0</v>
      </c>
      <c r="AH99" s="568">
        <f>+'Debt Model'!AI41</f>
        <v>0</v>
      </c>
      <c r="AI99" s="568">
        <f>+'Debt Model'!AJ41</f>
        <v>0</v>
      </c>
      <c r="AJ99" s="568">
        <f>+'Debt Model'!AK41</f>
        <v>0</v>
      </c>
      <c r="AK99" s="568">
        <f>+'Debt Model'!AL41</f>
        <v>0</v>
      </c>
      <c r="AL99" s="568">
        <f>+'Debt Model'!AM41</f>
        <v>0</v>
      </c>
      <c r="AM99" s="568">
        <f>+'Debt Model'!AN41</f>
        <v>0</v>
      </c>
      <c r="AN99" s="568">
        <f>+'Debt Model'!AO41</f>
        <v>0</v>
      </c>
      <c r="AO99" s="568">
        <f>+'Debt Model'!AP41</f>
        <v>0</v>
      </c>
      <c r="AP99" s="568">
        <f>+'Debt Model'!AQ41</f>
        <v>0</v>
      </c>
      <c r="AQ99" s="568">
        <f>+'Debt Model'!AR41</f>
        <v>0</v>
      </c>
      <c r="AR99" s="568">
        <f>+'Debt Model'!AS41</f>
        <v>0</v>
      </c>
      <c r="AS99" s="568">
        <f>+'Debt Model'!AT41</f>
        <v>0</v>
      </c>
      <c r="AT99" s="568">
        <f>+'Debt Model'!AU41</f>
        <v>0</v>
      </c>
      <c r="AU99" s="568">
        <f>+'Debt Model'!AV41</f>
        <v>0</v>
      </c>
      <c r="AV99" s="568">
        <f>+'Debt Model'!AW41</f>
        <v>0</v>
      </c>
      <c r="AW99" s="568">
        <f>+'Debt Model'!AX41</f>
        <v>0</v>
      </c>
      <c r="AX99" s="568">
        <f>+'Debt Model'!AY41</f>
        <v>0</v>
      </c>
      <c r="AY99" s="568">
        <f>+'Debt Model'!AZ41</f>
        <v>0</v>
      </c>
      <c r="AZ99" s="568">
        <f>+'Debt Model'!BA41</f>
        <v>0</v>
      </c>
      <c r="BA99" s="568">
        <f>+'Debt Model'!BB41</f>
        <v>0</v>
      </c>
      <c r="BB99" s="568">
        <f>+'Debt Model'!BC41</f>
        <v>0</v>
      </c>
      <c r="BC99" s="568">
        <f>+'Debt Model'!BD41</f>
        <v>0</v>
      </c>
      <c r="BD99" s="568">
        <f>+'Debt Model'!BE41</f>
        <v>0</v>
      </c>
      <c r="BE99" s="568">
        <f>+'Debt Model'!BF41</f>
        <v>0</v>
      </c>
      <c r="BF99" s="568">
        <f>+'Debt Model'!BG41</f>
        <v>0</v>
      </c>
      <c r="BG99" s="568">
        <f>+'Debt Model'!BH41</f>
        <v>0</v>
      </c>
      <c r="BH99" s="568">
        <f>+'Debt Model'!BI41</f>
        <v>0</v>
      </c>
      <c r="BI99" s="568">
        <f>+'Debt Model'!BJ41</f>
        <v>0</v>
      </c>
      <c r="BJ99" s="568">
        <f>+'Debt Model'!BK41</f>
        <v>0</v>
      </c>
      <c r="BK99" s="568">
        <f>+'Debt Model'!BL41</f>
        <v>0</v>
      </c>
      <c r="BL99" s="568">
        <f>+'Debt Model'!BM41</f>
        <v>0</v>
      </c>
      <c r="BM99" s="568">
        <f>+'Debt Model'!BN41</f>
        <v>0</v>
      </c>
      <c r="BN99" s="568">
        <f>+'Debt Model'!BO41</f>
        <v>0</v>
      </c>
      <c r="BO99" s="568">
        <f>+'Debt Model'!BP41</f>
        <v>0</v>
      </c>
      <c r="BP99" s="568">
        <f>+'Debt Model'!BQ41</f>
        <v>0</v>
      </c>
      <c r="BQ99" s="568">
        <f>+'Debt Model'!BR41</f>
        <v>0</v>
      </c>
      <c r="BR99" s="568">
        <f>+'Debt Model'!BS41</f>
        <v>0</v>
      </c>
      <c r="BS99" s="568">
        <f>+'Debt Model'!BT41</f>
        <v>0</v>
      </c>
      <c r="BT99" s="568">
        <f>+'Debt Model'!BU41</f>
        <v>0</v>
      </c>
      <c r="BU99" s="568">
        <f>+'Debt Model'!BV41</f>
        <v>0</v>
      </c>
      <c r="BV99" s="568">
        <f>+'Debt Model'!BW41</f>
        <v>0</v>
      </c>
      <c r="BW99" s="568">
        <f>+'Debt Model'!BX41</f>
        <v>0</v>
      </c>
      <c r="BX99" s="568">
        <f>+'Debt Model'!BY41</f>
        <v>0</v>
      </c>
      <c r="BY99" s="568">
        <f>+'Debt Model'!BZ41</f>
        <v>0</v>
      </c>
      <c r="BZ99" s="568">
        <f>+'Debt Model'!CA41</f>
        <v>0</v>
      </c>
      <c r="CA99" s="568">
        <f>+'Debt Model'!CB41</f>
        <v>0</v>
      </c>
      <c r="CB99" s="568">
        <f>+'Debt Model'!CC41</f>
        <v>0</v>
      </c>
      <c r="CC99" s="568">
        <f>+'Debt Model'!CD41</f>
        <v>0</v>
      </c>
      <c r="CD99" s="568">
        <f>+'Debt Model'!CE41</f>
        <v>0</v>
      </c>
      <c r="CE99" s="568">
        <f>+'Debt Model'!CF41</f>
        <v>0</v>
      </c>
      <c r="CF99" s="568">
        <f>+'Debt Model'!CG41</f>
        <v>0</v>
      </c>
      <c r="CG99" s="568">
        <f>+'Debt Model'!CH41</f>
        <v>0</v>
      </c>
      <c r="CH99" s="568">
        <f>+'Debt Model'!CI41</f>
        <v>0</v>
      </c>
      <c r="CI99" s="568">
        <f>+'Debt Model'!CJ41</f>
        <v>0</v>
      </c>
      <c r="CJ99" s="568">
        <f>+'Debt Model'!CK41</f>
        <v>0</v>
      </c>
      <c r="CK99" s="568">
        <f>+'Debt Model'!CL41</f>
        <v>0</v>
      </c>
      <c r="CL99" s="568">
        <f>+'Debt Model'!CM41</f>
        <v>0</v>
      </c>
      <c r="CM99" s="568">
        <f>+'Debt Model'!CN41</f>
        <v>0</v>
      </c>
      <c r="CN99" s="568">
        <f>+'Debt Model'!CO41</f>
        <v>0</v>
      </c>
      <c r="CO99" s="568">
        <f>+'Debt Model'!CP41</f>
        <v>0</v>
      </c>
      <c r="CP99" s="568">
        <f>+'Debt Model'!CQ41</f>
        <v>0</v>
      </c>
      <c r="CQ99" s="568">
        <f>+'Debt Model'!CR41</f>
        <v>0</v>
      </c>
      <c r="CR99" s="568">
        <f>+'Debt Model'!CS41</f>
        <v>0</v>
      </c>
      <c r="CS99" s="568">
        <f>+'Debt Model'!CT41</f>
        <v>0</v>
      </c>
      <c r="CT99" s="568">
        <f>+'Debt Model'!CU41</f>
        <v>0</v>
      </c>
      <c r="CU99" s="568">
        <f>+'Debt Model'!CV41</f>
        <v>0</v>
      </c>
      <c r="CV99" s="568">
        <f>+'Debt Model'!CW41</f>
        <v>0</v>
      </c>
      <c r="CW99" s="568">
        <f>+'Debt Model'!CX41</f>
        <v>0</v>
      </c>
      <c r="CX99" s="568">
        <f>+'Debt Model'!CY41</f>
        <v>0</v>
      </c>
      <c r="CY99" s="568">
        <f>+'Debt Model'!CZ41</f>
        <v>0</v>
      </c>
      <c r="CZ99" s="568">
        <f>+'Debt Model'!DA41</f>
        <v>0</v>
      </c>
      <c r="DA99" s="568">
        <f>+'Debt Model'!DB41</f>
        <v>0</v>
      </c>
      <c r="DB99" s="568">
        <f>+'Debt Model'!DC41</f>
        <v>0</v>
      </c>
      <c r="DC99" s="568">
        <f>+'Debt Model'!DD41</f>
        <v>0</v>
      </c>
      <c r="DD99" s="568">
        <f>+'Debt Model'!DE41</f>
        <v>0</v>
      </c>
      <c r="DE99" s="568">
        <f>+'Debt Model'!DF41</f>
        <v>0</v>
      </c>
      <c r="DF99" s="568">
        <f>+'Debt Model'!DG41</f>
        <v>0</v>
      </c>
      <c r="DG99" s="568">
        <f>+'Debt Model'!DH41</f>
        <v>0</v>
      </c>
      <c r="DH99" s="568">
        <f>+'Debt Model'!DI41</f>
        <v>0</v>
      </c>
      <c r="DI99" s="568">
        <f>+'Debt Model'!DJ41</f>
        <v>0</v>
      </c>
      <c r="DJ99" s="568">
        <f>+'Debt Model'!DK41</f>
        <v>0</v>
      </c>
      <c r="DK99" s="568">
        <f>+'Debt Model'!DL41</f>
        <v>0</v>
      </c>
      <c r="DL99" s="568">
        <f>+'Debt Model'!DM41</f>
        <v>0</v>
      </c>
      <c r="DM99" s="568">
        <f>+'Debt Model'!DN41</f>
        <v>0</v>
      </c>
      <c r="DN99" s="568">
        <f>+'Debt Model'!DO41</f>
        <v>0</v>
      </c>
      <c r="DO99" s="568">
        <f>+'Debt Model'!DP41</f>
        <v>0</v>
      </c>
      <c r="DP99" s="568">
        <f>+'Debt Model'!DQ41</f>
        <v>0</v>
      </c>
      <c r="DQ99" s="568">
        <f>+'Debt Model'!DR41</f>
        <v>0</v>
      </c>
      <c r="DR99" s="568">
        <f>+'Debt Model'!DS41</f>
        <v>0</v>
      </c>
      <c r="DS99" s="569">
        <f>+'Debt Model'!DT41</f>
        <v>0</v>
      </c>
    </row>
    <row r="100" spans="1:123" ht="14.25" customHeight="1" x14ac:dyDescent="0.15">
      <c r="A100" s="18" t="s">
        <v>139</v>
      </c>
      <c r="B100" s="23" t="str">
        <f>"["&amp;currency&amp;"]"</f>
        <v>[EUR]</v>
      </c>
      <c r="C100" s="86"/>
      <c r="D100" s="570"/>
      <c r="E100" s="571"/>
      <c r="F100" s="571"/>
      <c r="G100" s="571"/>
      <c r="H100" s="571"/>
      <c r="I100" s="571"/>
      <c r="J100" s="571"/>
      <c r="K100" s="571"/>
      <c r="L100" s="571"/>
      <c r="M100" s="571"/>
      <c r="N100" s="571"/>
      <c r="O100" s="571"/>
      <c r="P100" s="571"/>
      <c r="Q100" s="571"/>
      <c r="R100" s="571"/>
      <c r="S100" s="571"/>
      <c r="T100" s="571"/>
      <c r="U100" s="571"/>
      <c r="V100" s="571"/>
      <c r="W100" s="571"/>
      <c r="X100" s="571"/>
      <c r="Y100" s="571"/>
      <c r="Z100" s="571"/>
      <c r="AA100" s="571"/>
      <c r="AB100" s="571"/>
      <c r="AC100" s="571"/>
      <c r="AD100" s="571"/>
      <c r="AE100" s="571"/>
      <c r="AF100" s="571"/>
      <c r="AG100" s="571"/>
      <c r="AH100" s="571"/>
      <c r="AI100" s="571"/>
      <c r="AJ100" s="571"/>
      <c r="AK100" s="571"/>
      <c r="AL100" s="571"/>
      <c r="AM100" s="571"/>
      <c r="AN100" s="571"/>
      <c r="AO100" s="571"/>
      <c r="AP100" s="571"/>
      <c r="AQ100" s="571"/>
      <c r="AR100" s="571"/>
      <c r="AS100" s="571"/>
      <c r="AT100" s="571"/>
      <c r="AU100" s="571"/>
      <c r="AV100" s="571"/>
      <c r="AW100" s="571"/>
      <c r="AX100" s="571"/>
      <c r="AY100" s="571"/>
      <c r="AZ100" s="571"/>
      <c r="BA100" s="571"/>
      <c r="BB100" s="571"/>
      <c r="BC100" s="571"/>
      <c r="BD100" s="571"/>
      <c r="BE100" s="571"/>
      <c r="BF100" s="571"/>
      <c r="BG100" s="571"/>
      <c r="BH100" s="571"/>
      <c r="BI100" s="571"/>
      <c r="BJ100" s="571"/>
      <c r="BK100" s="571"/>
      <c r="BL100" s="571"/>
      <c r="BM100" s="571"/>
      <c r="BN100" s="571"/>
      <c r="BO100" s="571"/>
      <c r="BP100" s="571"/>
      <c r="BQ100" s="571"/>
      <c r="BR100" s="571"/>
      <c r="BS100" s="571"/>
      <c r="BT100" s="571"/>
      <c r="BU100" s="571"/>
      <c r="BV100" s="571"/>
      <c r="BW100" s="571"/>
      <c r="BX100" s="571"/>
      <c r="BY100" s="571"/>
      <c r="BZ100" s="571"/>
      <c r="CA100" s="571"/>
      <c r="CB100" s="571"/>
      <c r="CC100" s="571"/>
      <c r="CD100" s="571"/>
      <c r="CE100" s="571"/>
      <c r="CF100" s="571"/>
      <c r="CG100" s="571"/>
      <c r="CH100" s="571"/>
      <c r="CI100" s="571"/>
      <c r="CJ100" s="571"/>
      <c r="CK100" s="571"/>
      <c r="CL100" s="571"/>
      <c r="CM100" s="571"/>
      <c r="CN100" s="571"/>
      <c r="CO100" s="571"/>
      <c r="CP100" s="571"/>
      <c r="CQ100" s="571"/>
      <c r="CR100" s="571"/>
      <c r="CS100" s="571"/>
      <c r="CT100" s="571"/>
      <c r="CU100" s="571"/>
      <c r="CV100" s="571"/>
      <c r="CW100" s="571"/>
      <c r="CX100" s="571"/>
      <c r="CY100" s="571"/>
      <c r="CZ100" s="571"/>
      <c r="DA100" s="571"/>
      <c r="DB100" s="571"/>
      <c r="DC100" s="571"/>
      <c r="DD100" s="571"/>
      <c r="DE100" s="571"/>
      <c r="DF100" s="571"/>
      <c r="DG100" s="571"/>
      <c r="DH100" s="571"/>
      <c r="DI100" s="571"/>
      <c r="DJ100" s="571"/>
      <c r="DK100" s="571"/>
      <c r="DL100" s="571"/>
      <c r="DM100" s="571"/>
      <c r="DN100" s="571"/>
      <c r="DO100" s="571"/>
      <c r="DP100" s="571"/>
      <c r="DQ100" s="571"/>
      <c r="DR100" s="571"/>
      <c r="DS100" s="572"/>
    </row>
    <row r="101" spans="1:123" ht="14.25" customHeight="1" x14ac:dyDescent="0.15">
      <c r="A101" s="72" t="s">
        <v>140</v>
      </c>
      <c r="B101" s="72" t="str">
        <f>"["&amp;currency&amp;"]"</f>
        <v>[EUR]</v>
      </c>
      <c r="C101" s="74"/>
      <c r="D101" s="74">
        <f t="shared" ref="D101:DS101" ca="1" si="81">SUM(D98:D100)</f>
        <v>0</v>
      </c>
      <c r="E101" s="74">
        <f t="shared" ca="1" si="81"/>
        <v>0</v>
      </c>
      <c r="F101" s="74">
        <f t="shared" ca="1" si="81"/>
        <v>9606.6489843942181</v>
      </c>
      <c r="G101" s="74">
        <f t="shared" ca="1" si="81"/>
        <v>21281.472635976723</v>
      </c>
      <c r="H101" s="74">
        <f t="shared" ca="1" si="81"/>
        <v>25998.542645931666</v>
      </c>
      <c r="I101" s="74">
        <f t="shared" ca="1" si="81"/>
        <v>30425.616443540745</v>
      </c>
      <c r="J101" s="74">
        <f t="shared" ca="1" si="81"/>
        <v>31895.181636339665</v>
      </c>
      <c r="K101" s="74">
        <f t="shared" ca="1" si="81"/>
        <v>29900.717072228708</v>
      </c>
      <c r="L101" s="74">
        <f t="shared" ca="1" si="81"/>
        <v>27103.430617946036</v>
      </c>
      <c r="M101" s="74">
        <f t="shared" ca="1" si="81"/>
        <v>23903.462993731748</v>
      </c>
      <c r="N101" s="74">
        <f t="shared" ca="1" si="81"/>
        <v>14793.645955827064</v>
      </c>
      <c r="O101" s="74">
        <f t="shared" ca="1" si="81"/>
        <v>11373.577251256798</v>
      </c>
      <c r="P101" s="74">
        <f t="shared" ca="1" si="81"/>
        <v>10592.746381018913</v>
      </c>
      <c r="Q101" s="74">
        <f t="shared" ca="1" si="81"/>
        <v>19259.459469947178</v>
      </c>
      <c r="R101" s="74">
        <f t="shared" ca="1" si="81"/>
        <v>23974.170639364398</v>
      </c>
      <c r="S101" s="74">
        <f t="shared" ca="1" si="81"/>
        <v>26290.419736792446</v>
      </c>
      <c r="T101" s="74">
        <f t="shared" ca="1" si="81"/>
        <v>27436.595293869639</v>
      </c>
      <c r="U101" s="74">
        <f t="shared" ca="1" si="81"/>
        <v>31277.533703959831</v>
      </c>
      <c r="V101" s="74">
        <f t="shared" ca="1" si="81"/>
        <v>32788.246722157113</v>
      </c>
      <c r="W101" s="74">
        <f t="shared" ca="1" si="81"/>
        <v>30737.937150251069</v>
      </c>
      <c r="X101" s="74">
        <f t="shared" ca="1" si="81"/>
        <v>27862.326675248481</v>
      </c>
      <c r="Y101" s="74">
        <f t="shared" ca="1" si="81"/>
        <v>24572.759957556194</v>
      </c>
      <c r="Z101" s="74">
        <f t="shared" ca="1" si="81"/>
        <v>15207.868042590198</v>
      </c>
      <c r="AA101" s="74">
        <f t="shared" ca="1" si="81"/>
        <v>11692.037414291968</v>
      </c>
      <c r="AB101" s="74">
        <f t="shared" ca="1" si="81"/>
        <v>10889.343279687428</v>
      </c>
      <c r="AC101" s="74">
        <f t="shared" ca="1" si="81"/>
        <v>19798.724335105675</v>
      </c>
      <c r="AD101" s="74">
        <f t="shared" ca="1" si="81"/>
        <v>24645.447417266565</v>
      </c>
      <c r="AE101" s="74">
        <f t="shared" ca="1" si="81"/>
        <v>27026.5514894226</v>
      </c>
      <c r="AF101" s="74">
        <f t="shared" ca="1" si="81"/>
        <v>28204.819962097954</v>
      </c>
      <c r="AG101" s="74">
        <f t="shared" ca="1" si="81"/>
        <v>32153.304647670651</v>
      </c>
      <c r="AH101" s="74">
        <f t="shared" ca="1" si="81"/>
        <v>33706.317630377467</v>
      </c>
      <c r="AI101" s="74">
        <f t="shared" ca="1" si="81"/>
        <v>31598.599390458046</v>
      </c>
      <c r="AJ101" s="74">
        <f t="shared" ca="1" si="81"/>
        <v>28642.471822155385</v>
      </c>
      <c r="AK101" s="74">
        <f t="shared" ca="1" si="81"/>
        <v>25260.797236367715</v>
      </c>
      <c r="AL101" s="74">
        <f t="shared" ca="1" si="81"/>
        <v>15633.688347782678</v>
      </c>
      <c r="AM101" s="74">
        <f t="shared" ca="1" si="81"/>
        <v>12019.414461892105</v>
      </c>
      <c r="AN101" s="74">
        <f t="shared" ca="1" si="81"/>
        <v>11194.244891518643</v>
      </c>
      <c r="AO101" s="74">
        <f t="shared" ca="1" si="81"/>
        <v>20353.088616488589</v>
      </c>
      <c r="AP101" s="74">
        <f t="shared" ca="1" si="81"/>
        <v>25335.519944949967</v>
      </c>
      <c r="AQ101" s="74">
        <f t="shared" ca="1" si="81"/>
        <v>27783.294931126366</v>
      </c>
      <c r="AR101" s="74">
        <f t="shared" ca="1" si="81"/>
        <v>28994.554921036633</v>
      </c>
      <c r="AS101" s="74">
        <f t="shared" ca="1" si="81"/>
        <v>33053.597177805364</v>
      </c>
      <c r="AT101" s="74">
        <f t="shared" ca="1" si="81"/>
        <v>34650.094524027962</v>
      </c>
      <c r="AU101" s="74">
        <f t="shared" ca="1" si="81"/>
        <v>32483.360173390807</v>
      </c>
      <c r="AV101" s="74">
        <f t="shared" ca="1" si="81"/>
        <v>29444.461033175681</v>
      </c>
      <c r="AW101" s="74">
        <f t="shared" ca="1" si="81"/>
        <v>25968.099558985959</v>
      </c>
      <c r="AX101" s="74">
        <f t="shared" ca="1" si="81"/>
        <v>16071.431621520554</v>
      </c>
      <c r="AY101" s="74">
        <f t="shared" ca="1" si="81"/>
        <v>12355.958066825058</v>
      </c>
      <c r="AZ101" s="74">
        <f t="shared" ca="1" si="81"/>
        <v>11507.68374848114</v>
      </c>
      <c r="BA101" s="74">
        <f t="shared" ca="1" si="81"/>
        <v>20922.97509775023</v>
      </c>
      <c r="BB101" s="74">
        <f t="shared" ca="1" si="81"/>
        <v>26044.914503408516</v>
      </c>
      <c r="BC101" s="74">
        <f t="shared" ca="1" si="81"/>
        <v>28561.227189197845</v>
      </c>
      <c r="BD101" s="74">
        <f t="shared" ca="1" si="81"/>
        <v>29806.402458825592</v>
      </c>
      <c r="BE101" s="74">
        <f t="shared" ca="1" si="81"/>
        <v>33979.097898783839</v>
      </c>
      <c r="BF101" s="74">
        <f t="shared" ca="1" si="81"/>
        <v>35620.29717070068</v>
      </c>
      <c r="BG101" s="74">
        <f t="shared" ca="1" si="81"/>
        <v>33392.894258245695</v>
      </c>
      <c r="BH101" s="74">
        <f t="shared" ca="1" si="81"/>
        <v>30268.905942104549</v>
      </c>
      <c r="BI101" s="74">
        <f t="shared" ca="1" si="81"/>
        <v>26695.206346637522</v>
      </c>
      <c r="BJ101" s="74">
        <f t="shared" ca="1" si="81"/>
        <v>16521.431706923096</v>
      </c>
      <c r="BK101" s="74">
        <f t="shared" ca="1" si="81"/>
        <v>12701.92489269613</v>
      </c>
      <c r="BL101" s="74">
        <f t="shared" ca="1" si="81"/>
        <v>11829.898893438585</v>
      </c>
      <c r="BM101" s="74">
        <f t="shared" ca="1" si="81"/>
        <v>21508.818400487187</v>
      </c>
      <c r="BN101" s="74">
        <f t="shared" ca="1" si="81"/>
        <v>26774.172109503914</v>
      </c>
      <c r="BO101" s="74">
        <f t="shared" ca="1" si="81"/>
        <v>29360.941550495347</v>
      </c>
      <c r="BP101" s="74">
        <f t="shared" ca="1" si="81"/>
        <v>30640.981727672668</v>
      </c>
      <c r="BQ101" s="74">
        <f t="shared" ca="1" si="81"/>
        <v>34930.512639949739</v>
      </c>
      <c r="BR101" s="74">
        <f t="shared" ca="1" si="81"/>
        <v>36617.665491480235</v>
      </c>
      <c r="BS101" s="74">
        <f t="shared" ca="1" si="81"/>
        <v>34327.895297476512</v>
      </c>
      <c r="BT101" s="74">
        <f t="shared" ca="1" si="81"/>
        <v>31116.435308483422</v>
      </c>
      <c r="BU101" s="74">
        <f t="shared" ca="1" si="81"/>
        <v>27442.672124343335</v>
      </c>
      <c r="BV101" s="74">
        <f t="shared" ca="1" si="81"/>
        <v>16984.031794716931</v>
      </c>
      <c r="BW101" s="74">
        <f t="shared" ca="1" si="81"/>
        <v>13057.578789691615</v>
      </c>
      <c r="BX101" s="74">
        <f t="shared" ca="1" si="81"/>
        <v>12161.136062454851</v>
      </c>
      <c r="BY101" s="74">
        <f t="shared" ca="1" si="81"/>
        <v>22111.065315700798</v>
      </c>
      <c r="BZ101" s="74">
        <f t="shared" ca="1" si="81"/>
        <v>27523.848928569983</v>
      </c>
      <c r="CA101" s="74">
        <f t="shared" ca="1" si="81"/>
        <v>30183.047913909166</v>
      </c>
      <c r="CB101" s="74">
        <f t="shared" ca="1" si="81"/>
        <v>31498.929216047454</v>
      </c>
      <c r="CC101" s="74">
        <f t="shared" ca="1" si="81"/>
        <v>35908.566993868284</v>
      </c>
      <c r="CD101" s="74">
        <f t="shared" ca="1" si="81"/>
        <v>37642.960125241632</v>
      </c>
      <c r="CE101" s="74">
        <f t="shared" ca="1" si="81"/>
        <v>35289.076365805799</v>
      </c>
      <c r="CF101" s="74">
        <f t="shared" ca="1" si="81"/>
        <v>31987.695497120912</v>
      </c>
      <c r="CG101" s="74">
        <f t="shared" ca="1" si="81"/>
        <v>28211.066943824895</v>
      </c>
      <c r="CH101" s="74">
        <f t="shared" ca="1" si="81"/>
        <v>17459.584684968955</v>
      </c>
      <c r="CI101" s="74">
        <f t="shared" ca="1" si="81"/>
        <v>13423.190995802932</v>
      </c>
      <c r="CJ101" s="74">
        <f t="shared" ca="1" si="81"/>
        <v>12501.647872203541</v>
      </c>
      <c r="CK101" s="74">
        <f t="shared" ca="1" si="81"/>
        <v>22730.175144540379</v>
      </c>
      <c r="CL101" s="74">
        <f t="shared" ca="1" si="81"/>
        <v>28294.516698569885</v>
      </c>
      <c r="CM101" s="74">
        <f t="shared" ca="1" si="81"/>
        <v>31028.173255498561</v>
      </c>
      <c r="CN101" s="74">
        <f t="shared" ca="1" si="81"/>
        <v>32380.89923409672</v>
      </c>
      <c r="CO101" s="74">
        <f t="shared" ca="1" si="81"/>
        <v>36914.006869696532</v>
      </c>
      <c r="CP101" s="74">
        <f t="shared" ca="1" si="81"/>
        <v>38696.963008748346</v>
      </c>
      <c r="CQ101" s="74">
        <f t="shared" ca="1" si="81"/>
        <v>36277.170504048321</v>
      </c>
      <c r="CR101" s="74">
        <f t="shared" ca="1" si="81"/>
        <v>32883.350971040243</v>
      </c>
      <c r="CS101" s="74">
        <f t="shared" ca="1" si="81"/>
        <v>29000.976818251944</v>
      </c>
      <c r="CT101" s="74">
        <f t="shared" ca="1" si="81"/>
        <v>17948.453056148061</v>
      </c>
      <c r="CU101" s="74">
        <f t="shared" ca="1" si="81"/>
        <v>13799.040343685399</v>
      </c>
      <c r="CV101" s="74">
        <f t="shared" ca="1" si="81"/>
        <v>12851.694012625238</v>
      </c>
      <c r="CW101" s="74">
        <f t="shared" ca="1" si="81"/>
        <v>23366.62004858748</v>
      </c>
      <c r="CX101" s="74">
        <f t="shared" ca="1" si="81"/>
        <v>29086.763166129807</v>
      </c>
      <c r="CY101" s="74">
        <f t="shared" ca="1" si="81"/>
        <v>31896.962106652489</v>
      </c>
      <c r="CZ101" s="74">
        <f t="shared" ca="1" si="81"/>
        <v>33287.564412651394</v>
      </c>
      <c r="DA101" s="74">
        <f t="shared" ca="1" si="81"/>
        <v>37947.599062047986</v>
      </c>
      <c r="DB101" s="74">
        <f t="shared" ca="1" si="81"/>
        <v>39780.477972993227</v>
      </c>
      <c r="DC101" s="74">
        <f t="shared" ca="1" si="81"/>
        <v>37292.931278161603</v>
      </c>
      <c r="DD101" s="74">
        <f t="shared" ca="1" si="81"/>
        <v>33804.08479822932</v>
      </c>
      <c r="DE101" s="74">
        <f t="shared" ca="1" si="81"/>
        <v>29813.004169162949</v>
      </c>
      <c r="DF101" s="74">
        <f t="shared" ca="1" si="81"/>
        <v>18451.009741720161</v>
      </c>
      <c r="DG101" s="74">
        <f t="shared" ca="1" si="81"/>
        <v>14185.413473308558</v>
      </c>
      <c r="DH101" s="74">
        <f t="shared" ca="1" si="81"/>
        <v>13211.5414449787</v>
      </c>
      <c r="DI101" s="74">
        <f t="shared" ca="1" si="81"/>
        <v>24020.885409947867</v>
      </c>
      <c r="DJ101" s="74">
        <f t="shared" ca="1" si="81"/>
        <v>29901.192534781381</v>
      </c>
      <c r="DK101" s="74">
        <f t="shared" ca="1" si="81"/>
        <v>32790.077045638682</v>
      </c>
      <c r="DL101" s="74">
        <f t="shared" ca="1" si="81"/>
        <v>34219.616216205555</v>
      </c>
      <c r="DM101" s="74">
        <f t="shared" ca="1" si="81"/>
        <v>39010.131835785251</v>
      </c>
      <c r="DN101" s="74">
        <f t="shared" ca="1" si="81"/>
        <v>40894.331356236959</v>
      </c>
      <c r="DO101" s="74">
        <f t="shared" ca="1" si="81"/>
        <v>38337.133353950063</v>
      </c>
      <c r="DP101" s="74">
        <f t="shared" ca="1" si="81"/>
        <v>34750.599172579678</v>
      </c>
      <c r="DQ101" s="74">
        <f t="shared" ca="1" si="81"/>
        <v>30647.768285899459</v>
      </c>
      <c r="DR101" s="74">
        <f t="shared" ca="1" si="81"/>
        <v>33404.598930205517</v>
      </c>
      <c r="DS101" s="74">
        <f t="shared" ca="1" si="81"/>
        <v>33744.642029847324</v>
      </c>
    </row>
    <row r="102" spans="1:123" ht="14.25" customHeight="1" x14ac:dyDescent="0.15">
      <c r="A102" s="21"/>
      <c r="B102" s="2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row>
    <row r="103" spans="1:123" ht="14.25" customHeight="1" x14ac:dyDescent="0.15">
      <c r="A103" s="6" t="s">
        <v>141</v>
      </c>
      <c r="B103" s="16"/>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c r="DE103" s="109"/>
      <c r="DF103" s="109"/>
      <c r="DG103" s="109"/>
      <c r="DH103" s="109"/>
      <c r="DI103" s="109"/>
      <c r="DJ103" s="109"/>
      <c r="DK103" s="109"/>
      <c r="DL103" s="109"/>
      <c r="DM103" s="109"/>
      <c r="DN103" s="109"/>
      <c r="DO103" s="109"/>
      <c r="DP103" s="109"/>
      <c r="DQ103" s="109"/>
      <c r="DR103" s="109"/>
      <c r="DS103" s="109"/>
    </row>
    <row r="104" spans="1:123" ht="14.25" customHeight="1" x14ac:dyDescent="0.15">
      <c r="A104" s="18" t="s">
        <v>142</v>
      </c>
      <c r="B104" s="23" t="str">
        <f>"["&amp;currency&amp;"]"</f>
        <v>[EUR]</v>
      </c>
      <c r="C104" s="86"/>
      <c r="D104" s="564">
        <f>+'Debt Model'!E40-'Debt Model'!E41</f>
        <v>0</v>
      </c>
      <c r="E104" s="565">
        <f>+'Debt Model'!F40-'Debt Model'!F41</f>
        <v>0</v>
      </c>
      <c r="F104" s="565">
        <f>+'Debt Model'!G40-'Debt Model'!G41</f>
        <v>0</v>
      </c>
      <c r="G104" s="565">
        <f>+'Debt Model'!H40-'Debt Model'!H41</f>
        <v>0</v>
      </c>
      <c r="H104" s="565">
        <f>+'Debt Model'!I40-'Debt Model'!I41</f>
        <v>0</v>
      </c>
      <c r="I104" s="565">
        <f>+'Debt Model'!J40-'Debt Model'!J41</f>
        <v>0</v>
      </c>
      <c r="J104" s="565">
        <f>+'Debt Model'!K40-'Debt Model'!K41</f>
        <v>0</v>
      </c>
      <c r="K104" s="565">
        <f>+'Debt Model'!L40-'Debt Model'!L41</f>
        <v>0</v>
      </c>
      <c r="L104" s="565">
        <f>+'Debt Model'!M40-'Debt Model'!M41</f>
        <v>0</v>
      </c>
      <c r="M104" s="565">
        <f>+'Debt Model'!N40-'Debt Model'!N41</f>
        <v>0</v>
      </c>
      <c r="N104" s="565">
        <f>+'Debt Model'!O40-'Debt Model'!O41</f>
        <v>0</v>
      </c>
      <c r="O104" s="565">
        <f>+'Debt Model'!P40-'Debt Model'!P41</f>
        <v>0</v>
      </c>
      <c r="P104" s="565">
        <f>+'Debt Model'!Q40-'Debt Model'!Q41</f>
        <v>0</v>
      </c>
      <c r="Q104" s="565">
        <f>+'Debt Model'!R40-'Debt Model'!R41</f>
        <v>0</v>
      </c>
      <c r="R104" s="565">
        <f>+'Debt Model'!S40-'Debt Model'!S41</f>
        <v>0</v>
      </c>
      <c r="S104" s="565">
        <f>+'Debt Model'!T40-'Debt Model'!T41</f>
        <v>0</v>
      </c>
      <c r="T104" s="565">
        <f>+'Debt Model'!U40-'Debt Model'!U41</f>
        <v>0</v>
      </c>
      <c r="U104" s="565">
        <f>+'Debt Model'!V40-'Debt Model'!V41</f>
        <v>0</v>
      </c>
      <c r="V104" s="565">
        <f>+'Debt Model'!W40-'Debt Model'!W41</f>
        <v>0</v>
      </c>
      <c r="W104" s="565">
        <f>+'Debt Model'!X40-'Debt Model'!X41</f>
        <v>0</v>
      </c>
      <c r="X104" s="565">
        <f>+'Debt Model'!Y40-'Debt Model'!Y41</f>
        <v>0</v>
      </c>
      <c r="Y104" s="565">
        <f>+'Debt Model'!Z40-'Debt Model'!Z41</f>
        <v>0</v>
      </c>
      <c r="Z104" s="565">
        <f>+'Debt Model'!AA40-'Debt Model'!AA41</f>
        <v>0</v>
      </c>
      <c r="AA104" s="565">
        <f>+'Debt Model'!AB40-'Debt Model'!AB41</f>
        <v>0</v>
      </c>
      <c r="AB104" s="565">
        <f>+'Debt Model'!AC40-'Debt Model'!AC41</f>
        <v>0</v>
      </c>
      <c r="AC104" s="565">
        <f>+'Debt Model'!AD40-'Debt Model'!AD41</f>
        <v>0</v>
      </c>
      <c r="AD104" s="565">
        <f>+'Debt Model'!AE40-'Debt Model'!AE41</f>
        <v>0</v>
      </c>
      <c r="AE104" s="565">
        <f>+'Debt Model'!AF40-'Debt Model'!AF41</f>
        <v>0</v>
      </c>
      <c r="AF104" s="565">
        <f>+'Debt Model'!AG40-'Debt Model'!AG41</f>
        <v>0</v>
      </c>
      <c r="AG104" s="565">
        <f>+'Debt Model'!AH40-'Debt Model'!AH41</f>
        <v>0</v>
      </c>
      <c r="AH104" s="565">
        <f>+'Debt Model'!AI40-'Debt Model'!AI41</f>
        <v>0</v>
      </c>
      <c r="AI104" s="565">
        <f>+'Debt Model'!AJ40-'Debt Model'!AJ41</f>
        <v>0</v>
      </c>
      <c r="AJ104" s="565">
        <f>+'Debt Model'!AK40-'Debt Model'!AK41</f>
        <v>0</v>
      </c>
      <c r="AK104" s="565">
        <f>+'Debt Model'!AL40-'Debt Model'!AL41</f>
        <v>0</v>
      </c>
      <c r="AL104" s="565">
        <f>+'Debt Model'!AM40-'Debt Model'!AM41</f>
        <v>0</v>
      </c>
      <c r="AM104" s="565">
        <f>+'Debt Model'!AN40-'Debt Model'!AN41</f>
        <v>0</v>
      </c>
      <c r="AN104" s="565">
        <f>+'Debt Model'!AO40-'Debt Model'!AO41</f>
        <v>0</v>
      </c>
      <c r="AO104" s="565">
        <f>+'Debt Model'!AP40-'Debt Model'!AP41</f>
        <v>0</v>
      </c>
      <c r="AP104" s="565">
        <f>+'Debt Model'!AQ40-'Debt Model'!AQ41</f>
        <v>0</v>
      </c>
      <c r="AQ104" s="565">
        <f>+'Debt Model'!AR40-'Debt Model'!AR41</f>
        <v>0</v>
      </c>
      <c r="AR104" s="565">
        <f>+'Debt Model'!AS40-'Debt Model'!AS41</f>
        <v>0</v>
      </c>
      <c r="AS104" s="565">
        <f>+'Debt Model'!AT40-'Debt Model'!AT41</f>
        <v>0</v>
      </c>
      <c r="AT104" s="565">
        <f>+'Debt Model'!AU40-'Debt Model'!AU41</f>
        <v>0</v>
      </c>
      <c r="AU104" s="565">
        <f>+'Debt Model'!AV40-'Debt Model'!AV41</f>
        <v>0</v>
      </c>
      <c r="AV104" s="565">
        <f>+'Debt Model'!AW40-'Debt Model'!AW41</f>
        <v>0</v>
      </c>
      <c r="AW104" s="565">
        <f>+'Debt Model'!AX40-'Debt Model'!AX41</f>
        <v>0</v>
      </c>
      <c r="AX104" s="565">
        <f>+'Debt Model'!AY40-'Debt Model'!AY41</f>
        <v>0</v>
      </c>
      <c r="AY104" s="565">
        <f>+'Debt Model'!AZ40-'Debt Model'!AZ41</f>
        <v>0</v>
      </c>
      <c r="AZ104" s="565">
        <f>+'Debt Model'!BA40-'Debt Model'!BA41</f>
        <v>0</v>
      </c>
      <c r="BA104" s="565">
        <f>+'Debt Model'!BB40-'Debt Model'!BB41</f>
        <v>0</v>
      </c>
      <c r="BB104" s="565">
        <f>+'Debt Model'!BC40-'Debt Model'!BC41</f>
        <v>0</v>
      </c>
      <c r="BC104" s="565">
        <f>+'Debt Model'!BD40-'Debt Model'!BD41</f>
        <v>0</v>
      </c>
      <c r="BD104" s="565">
        <f>+'Debt Model'!BE40-'Debt Model'!BE41</f>
        <v>0</v>
      </c>
      <c r="BE104" s="565">
        <f>+'Debt Model'!BF40-'Debt Model'!BF41</f>
        <v>0</v>
      </c>
      <c r="BF104" s="565">
        <f>+'Debt Model'!BG40-'Debt Model'!BG41</f>
        <v>0</v>
      </c>
      <c r="BG104" s="565">
        <f>+'Debt Model'!BH40-'Debt Model'!BH41</f>
        <v>0</v>
      </c>
      <c r="BH104" s="565">
        <f>+'Debt Model'!BI40-'Debt Model'!BI41</f>
        <v>0</v>
      </c>
      <c r="BI104" s="565">
        <f>+'Debt Model'!BJ40-'Debt Model'!BJ41</f>
        <v>0</v>
      </c>
      <c r="BJ104" s="565">
        <f>+'Debt Model'!BK40-'Debt Model'!BK41</f>
        <v>0</v>
      </c>
      <c r="BK104" s="565">
        <f>+'Debt Model'!BL40-'Debt Model'!BL41</f>
        <v>0</v>
      </c>
      <c r="BL104" s="565">
        <f>+'Debt Model'!BM40-'Debt Model'!BM41</f>
        <v>0</v>
      </c>
      <c r="BM104" s="565">
        <f>+'Debt Model'!BN40-'Debt Model'!BN41</f>
        <v>0</v>
      </c>
      <c r="BN104" s="565">
        <f>+'Debt Model'!BO40-'Debt Model'!BO41</f>
        <v>0</v>
      </c>
      <c r="BO104" s="565">
        <f>+'Debt Model'!BP40-'Debt Model'!BP41</f>
        <v>0</v>
      </c>
      <c r="BP104" s="565">
        <f>+'Debt Model'!BQ40-'Debt Model'!BQ41</f>
        <v>0</v>
      </c>
      <c r="BQ104" s="565">
        <f>+'Debt Model'!BR40-'Debt Model'!BR41</f>
        <v>0</v>
      </c>
      <c r="BR104" s="565">
        <f>+'Debt Model'!BS40-'Debt Model'!BS41</f>
        <v>0</v>
      </c>
      <c r="BS104" s="565">
        <f>+'Debt Model'!BT40-'Debt Model'!BT41</f>
        <v>0</v>
      </c>
      <c r="BT104" s="565">
        <f>+'Debt Model'!BU40-'Debt Model'!BU41</f>
        <v>0</v>
      </c>
      <c r="BU104" s="565">
        <f>+'Debt Model'!BV40-'Debt Model'!BV41</f>
        <v>0</v>
      </c>
      <c r="BV104" s="565">
        <f>+'Debt Model'!BW40-'Debt Model'!BW41</f>
        <v>0</v>
      </c>
      <c r="BW104" s="565">
        <f>+'Debt Model'!BX40-'Debt Model'!BX41</f>
        <v>0</v>
      </c>
      <c r="BX104" s="565">
        <f>+'Debt Model'!BY40-'Debt Model'!BY41</f>
        <v>0</v>
      </c>
      <c r="BY104" s="565">
        <f>+'Debt Model'!BZ40-'Debt Model'!BZ41</f>
        <v>0</v>
      </c>
      <c r="BZ104" s="565">
        <f>+'Debt Model'!CA40-'Debt Model'!CA41</f>
        <v>0</v>
      </c>
      <c r="CA104" s="565">
        <f>+'Debt Model'!CB40-'Debt Model'!CB41</f>
        <v>0</v>
      </c>
      <c r="CB104" s="565">
        <f>+'Debt Model'!CC40-'Debt Model'!CC41</f>
        <v>0</v>
      </c>
      <c r="CC104" s="565">
        <f>+'Debt Model'!CD40-'Debt Model'!CD41</f>
        <v>0</v>
      </c>
      <c r="CD104" s="565">
        <f>+'Debt Model'!CE40-'Debt Model'!CE41</f>
        <v>0</v>
      </c>
      <c r="CE104" s="565">
        <f>+'Debt Model'!CF40-'Debt Model'!CF41</f>
        <v>0</v>
      </c>
      <c r="CF104" s="565">
        <f>+'Debt Model'!CG40-'Debt Model'!CG41</f>
        <v>0</v>
      </c>
      <c r="CG104" s="565">
        <f>+'Debt Model'!CH40-'Debt Model'!CH41</f>
        <v>0</v>
      </c>
      <c r="CH104" s="565">
        <f>+'Debt Model'!CI40-'Debt Model'!CI41</f>
        <v>0</v>
      </c>
      <c r="CI104" s="565">
        <f>+'Debt Model'!CJ40-'Debt Model'!CJ41</f>
        <v>0</v>
      </c>
      <c r="CJ104" s="565">
        <f>+'Debt Model'!CK40-'Debt Model'!CK41</f>
        <v>0</v>
      </c>
      <c r="CK104" s="565">
        <f>+'Debt Model'!CL40-'Debt Model'!CL41</f>
        <v>0</v>
      </c>
      <c r="CL104" s="565">
        <f>+'Debt Model'!CM40-'Debt Model'!CM41</f>
        <v>0</v>
      </c>
      <c r="CM104" s="565">
        <f>+'Debt Model'!CN40-'Debt Model'!CN41</f>
        <v>0</v>
      </c>
      <c r="CN104" s="565">
        <f>+'Debt Model'!CO40-'Debt Model'!CO41</f>
        <v>0</v>
      </c>
      <c r="CO104" s="565">
        <f>+'Debt Model'!CP40-'Debt Model'!CP41</f>
        <v>0</v>
      </c>
      <c r="CP104" s="565">
        <f>+'Debt Model'!CQ40-'Debt Model'!CQ41</f>
        <v>0</v>
      </c>
      <c r="CQ104" s="565">
        <f>+'Debt Model'!CR40-'Debt Model'!CR41</f>
        <v>0</v>
      </c>
      <c r="CR104" s="565">
        <f>+'Debt Model'!CS40-'Debt Model'!CS41</f>
        <v>0</v>
      </c>
      <c r="CS104" s="565">
        <f>+'Debt Model'!CT40-'Debt Model'!CT41</f>
        <v>0</v>
      </c>
      <c r="CT104" s="565">
        <f>+'Debt Model'!CU40-'Debt Model'!CU41</f>
        <v>0</v>
      </c>
      <c r="CU104" s="565">
        <f>+'Debt Model'!CV40-'Debt Model'!CV41</f>
        <v>0</v>
      </c>
      <c r="CV104" s="565">
        <f>+'Debt Model'!CW40-'Debt Model'!CW41</f>
        <v>0</v>
      </c>
      <c r="CW104" s="565">
        <f>+'Debt Model'!CX40-'Debt Model'!CX41</f>
        <v>0</v>
      </c>
      <c r="CX104" s="565">
        <f>+'Debt Model'!CY40-'Debt Model'!CY41</f>
        <v>0</v>
      </c>
      <c r="CY104" s="565">
        <f>+'Debt Model'!CZ40-'Debt Model'!CZ41</f>
        <v>0</v>
      </c>
      <c r="CZ104" s="565">
        <f>+'Debt Model'!DA40-'Debt Model'!DA41</f>
        <v>0</v>
      </c>
      <c r="DA104" s="565">
        <f>+'Debt Model'!DB40-'Debt Model'!DB41</f>
        <v>0</v>
      </c>
      <c r="DB104" s="565">
        <f>+'Debt Model'!DC40-'Debt Model'!DC41</f>
        <v>0</v>
      </c>
      <c r="DC104" s="565">
        <f>+'Debt Model'!DD40-'Debt Model'!DD41</f>
        <v>0</v>
      </c>
      <c r="DD104" s="565">
        <f>+'Debt Model'!DE40-'Debt Model'!DE41</f>
        <v>0</v>
      </c>
      <c r="DE104" s="565">
        <f>+'Debt Model'!DF40-'Debt Model'!DF41</f>
        <v>0</v>
      </c>
      <c r="DF104" s="565">
        <f>+'Debt Model'!DG40-'Debt Model'!DG41</f>
        <v>0</v>
      </c>
      <c r="DG104" s="565">
        <f>+'Debt Model'!DH40-'Debt Model'!DH41</f>
        <v>0</v>
      </c>
      <c r="DH104" s="565">
        <f>+'Debt Model'!DI40-'Debt Model'!DI41</f>
        <v>0</v>
      </c>
      <c r="DI104" s="565">
        <f>+'Debt Model'!DJ40-'Debt Model'!DJ41</f>
        <v>0</v>
      </c>
      <c r="DJ104" s="565">
        <f>+'Debt Model'!DK40-'Debt Model'!DK41</f>
        <v>0</v>
      </c>
      <c r="DK104" s="565">
        <f>+'Debt Model'!DL40-'Debt Model'!DL41</f>
        <v>0</v>
      </c>
      <c r="DL104" s="565">
        <f>+'Debt Model'!DM40-'Debt Model'!DM41</f>
        <v>0</v>
      </c>
      <c r="DM104" s="565">
        <f>+'Debt Model'!DN40-'Debt Model'!DN41</f>
        <v>0</v>
      </c>
      <c r="DN104" s="565">
        <f>+'Debt Model'!DO40-'Debt Model'!DO41</f>
        <v>0</v>
      </c>
      <c r="DO104" s="565">
        <f>+'Debt Model'!DP40-'Debt Model'!DP41</f>
        <v>0</v>
      </c>
      <c r="DP104" s="565">
        <f>+'Debt Model'!DQ40-'Debt Model'!DQ41</f>
        <v>0</v>
      </c>
      <c r="DQ104" s="565">
        <f>+'Debt Model'!DR40-'Debt Model'!DR41</f>
        <v>0</v>
      </c>
      <c r="DR104" s="565">
        <f>+'Debt Model'!DS40-'Debt Model'!DS41</f>
        <v>0</v>
      </c>
      <c r="DS104" s="566">
        <f>+'Debt Model'!DT40-'Debt Model'!DT41</f>
        <v>0</v>
      </c>
    </row>
    <row r="105" spans="1:123" ht="14.25" customHeight="1" x14ac:dyDescent="0.15">
      <c r="A105" s="18" t="s">
        <v>143</v>
      </c>
      <c r="B105" s="23" t="str">
        <f>"["&amp;currency&amp;"]"</f>
        <v>[EUR]</v>
      </c>
      <c r="C105" s="86"/>
      <c r="D105" s="570"/>
      <c r="E105" s="571"/>
      <c r="F105" s="571"/>
      <c r="G105" s="571"/>
      <c r="H105" s="571"/>
      <c r="I105" s="571"/>
      <c r="J105" s="571"/>
      <c r="K105" s="571"/>
      <c r="L105" s="571"/>
      <c r="M105" s="571"/>
      <c r="N105" s="571"/>
      <c r="O105" s="571"/>
      <c r="P105" s="571"/>
      <c r="Q105" s="571"/>
      <c r="R105" s="571"/>
      <c r="S105" s="571"/>
      <c r="T105" s="571"/>
      <c r="U105" s="571"/>
      <c r="V105" s="571"/>
      <c r="W105" s="571"/>
      <c r="X105" s="571"/>
      <c r="Y105" s="571"/>
      <c r="Z105" s="571"/>
      <c r="AA105" s="571"/>
      <c r="AB105" s="571"/>
      <c r="AC105" s="571"/>
      <c r="AD105" s="571"/>
      <c r="AE105" s="571"/>
      <c r="AF105" s="571"/>
      <c r="AG105" s="571"/>
      <c r="AH105" s="571"/>
      <c r="AI105" s="571"/>
      <c r="AJ105" s="571"/>
      <c r="AK105" s="571"/>
      <c r="AL105" s="571"/>
      <c r="AM105" s="571"/>
      <c r="AN105" s="571"/>
      <c r="AO105" s="571"/>
      <c r="AP105" s="571"/>
      <c r="AQ105" s="571"/>
      <c r="AR105" s="571"/>
      <c r="AS105" s="571"/>
      <c r="AT105" s="571"/>
      <c r="AU105" s="571"/>
      <c r="AV105" s="571"/>
      <c r="AW105" s="571"/>
      <c r="AX105" s="571"/>
      <c r="AY105" s="571"/>
      <c r="AZ105" s="571"/>
      <c r="BA105" s="571"/>
      <c r="BB105" s="571"/>
      <c r="BC105" s="571"/>
      <c r="BD105" s="571"/>
      <c r="BE105" s="571"/>
      <c r="BF105" s="571"/>
      <c r="BG105" s="571"/>
      <c r="BH105" s="571"/>
      <c r="BI105" s="571"/>
      <c r="BJ105" s="571"/>
      <c r="BK105" s="571"/>
      <c r="BL105" s="571"/>
      <c r="BM105" s="571"/>
      <c r="BN105" s="571"/>
      <c r="BO105" s="571"/>
      <c r="BP105" s="571"/>
      <c r="BQ105" s="571"/>
      <c r="BR105" s="571"/>
      <c r="BS105" s="571"/>
      <c r="BT105" s="571"/>
      <c r="BU105" s="571"/>
      <c r="BV105" s="571"/>
      <c r="BW105" s="571"/>
      <c r="BX105" s="571"/>
      <c r="BY105" s="571"/>
      <c r="BZ105" s="571"/>
      <c r="CA105" s="571"/>
      <c r="CB105" s="571"/>
      <c r="CC105" s="571"/>
      <c r="CD105" s="571"/>
      <c r="CE105" s="571"/>
      <c r="CF105" s="571"/>
      <c r="CG105" s="571"/>
      <c r="CH105" s="571"/>
      <c r="CI105" s="571"/>
      <c r="CJ105" s="571"/>
      <c r="CK105" s="571"/>
      <c r="CL105" s="571"/>
      <c r="CM105" s="571"/>
      <c r="CN105" s="571"/>
      <c r="CO105" s="571"/>
      <c r="CP105" s="571"/>
      <c r="CQ105" s="571"/>
      <c r="CR105" s="571"/>
      <c r="CS105" s="571"/>
      <c r="CT105" s="571"/>
      <c r="CU105" s="571"/>
      <c r="CV105" s="571"/>
      <c r="CW105" s="571"/>
      <c r="CX105" s="571"/>
      <c r="CY105" s="571"/>
      <c r="CZ105" s="571"/>
      <c r="DA105" s="571"/>
      <c r="DB105" s="571"/>
      <c r="DC105" s="571"/>
      <c r="DD105" s="571"/>
      <c r="DE105" s="571"/>
      <c r="DF105" s="571"/>
      <c r="DG105" s="571"/>
      <c r="DH105" s="571"/>
      <c r="DI105" s="571"/>
      <c r="DJ105" s="571"/>
      <c r="DK105" s="571"/>
      <c r="DL105" s="571"/>
      <c r="DM105" s="571"/>
      <c r="DN105" s="571"/>
      <c r="DO105" s="571"/>
      <c r="DP105" s="571"/>
      <c r="DQ105" s="571"/>
      <c r="DR105" s="571"/>
      <c r="DS105" s="572"/>
    </row>
    <row r="106" spans="1:123" ht="14.25" customHeight="1" x14ac:dyDescent="0.15">
      <c r="A106" s="72" t="s">
        <v>144</v>
      </c>
      <c r="B106" s="72" t="str">
        <f>"["&amp;currency&amp;"]"</f>
        <v>[EUR]</v>
      </c>
      <c r="C106" s="74"/>
      <c r="D106" s="74">
        <f t="shared" ref="D106:DS106" si="82">+D104+D105</f>
        <v>0</v>
      </c>
      <c r="E106" s="74">
        <f t="shared" si="82"/>
        <v>0</v>
      </c>
      <c r="F106" s="74">
        <f t="shared" si="82"/>
        <v>0</v>
      </c>
      <c r="G106" s="74">
        <f t="shared" si="82"/>
        <v>0</v>
      </c>
      <c r="H106" s="74">
        <f t="shared" si="82"/>
        <v>0</v>
      </c>
      <c r="I106" s="74">
        <f t="shared" si="82"/>
        <v>0</v>
      </c>
      <c r="J106" s="74">
        <f t="shared" si="82"/>
        <v>0</v>
      </c>
      <c r="K106" s="74">
        <f t="shared" si="82"/>
        <v>0</v>
      </c>
      <c r="L106" s="74">
        <f t="shared" si="82"/>
        <v>0</v>
      </c>
      <c r="M106" s="74">
        <f t="shared" si="82"/>
        <v>0</v>
      </c>
      <c r="N106" s="74">
        <f t="shared" si="82"/>
        <v>0</v>
      </c>
      <c r="O106" s="74">
        <f t="shared" si="82"/>
        <v>0</v>
      </c>
      <c r="P106" s="74">
        <f t="shared" si="82"/>
        <v>0</v>
      </c>
      <c r="Q106" s="74">
        <f t="shared" si="82"/>
        <v>0</v>
      </c>
      <c r="R106" s="74">
        <f t="shared" si="82"/>
        <v>0</v>
      </c>
      <c r="S106" s="74">
        <f t="shared" si="82"/>
        <v>0</v>
      </c>
      <c r="T106" s="74">
        <f t="shared" si="82"/>
        <v>0</v>
      </c>
      <c r="U106" s="74">
        <f t="shared" si="82"/>
        <v>0</v>
      </c>
      <c r="V106" s="74">
        <f t="shared" si="82"/>
        <v>0</v>
      </c>
      <c r="W106" s="74">
        <f t="shared" si="82"/>
        <v>0</v>
      </c>
      <c r="X106" s="74">
        <f t="shared" si="82"/>
        <v>0</v>
      </c>
      <c r="Y106" s="74">
        <f t="shared" si="82"/>
        <v>0</v>
      </c>
      <c r="Z106" s="74">
        <f t="shared" si="82"/>
        <v>0</v>
      </c>
      <c r="AA106" s="74">
        <f t="shared" si="82"/>
        <v>0</v>
      </c>
      <c r="AB106" s="74">
        <f t="shared" si="82"/>
        <v>0</v>
      </c>
      <c r="AC106" s="74">
        <f t="shared" si="82"/>
        <v>0</v>
      </c>
      <c r="AD106" s="74">
        <f t="shared" si="82"/>
        <v>0</v>
      </c>
      <c r="AE106" s="74">
        <f t="shared" si="82"/>
        <v>0</v>
      </c>
      <c r="AF106" s="74">
        <f t="shared" si="82"/>
        <v>0</v>
      </c>
      <c r="AG106" s="74">
        <f t="shared" si="82"/>
        <v>0</v>
      </c>
      <c r="AH106" s="74">
        <f t="shared" si="82"/>
        <v>0</v>
      </c>
      <c r="AI106" s="74">
        <f t="shared" si="82"/>
        <v>0</v>
      </c>
      <c r="AJ106" s="74">
        <f t="shared" si="82"/>
        <v>0</v>
      </c>
      <c r="AK106" s="74">
        <f t="shared" si="82"/>
        <v>0</v>
      </c>
      <c r="AL106" s="74">
        <f t="shared" si="82"/>
        <v>0</v>
      </c>
      <c r="AM106" s="74">
        <f t="shared" si="82"/>
        <v>0</v>
      </c>
      <c r="AN106" s="74">
        <f t="shared" si="82"/>
        <v>0</v>
      </c>
      <c r="AO106" s="74">
        <f t="shared" si="82"/>
        <v>0</v>
      </c>
      <c r="AP106" s="74">
        <f t="shared" si="82"/>
        <v>0</v>
      </c>
      <c r="AQ106" s="74">
        <f t="shared" si="82"/>
        <v>0</v>
      </c>
      <c r="AR106" s="74">
        <f t="shared" si="82"/>
        <v>0</v>
      </c>
      <c r="AS106" s="74">
        <f t="shared" si="82"/>
        <v>0</v>
      </c>
      <c r="AT106" s="74">
        <f t="shared" si="82"/>
        <v>0</v>
      </c>
      <c r="AU106" s="74">
        <f t="shared" si="82"/>
        <v>0</v>
      </c>
      <c r="AV106" s="74">
        <f t="shared" si="82"/>
        <v>0</v>
      </c>
      <c r="AW106" s="74">
        <f t="shared" si="82"/>
        <v>0</v>
      </c>
      <c r="AX106" s="74">
        <f t="shared" si="82"/>
        <v>0</v>
      </c>
      <c r="AY106" s="74">
        <f t="shared" si="82"/>
        <v>0</v>
      </c>
      <c r="AZ106" s="74">
        <f t="shared" si="82"/>
        <v>0</v>
      </c>
      <c r="BA106" s="74">
        <f t="shared" si="82"/>
        <v>0</v>
      </c>
      <c r="BB106" s="74">
        <f t="shared" si="82"/>
        <v>0</v>
      </c>
      <c r="BC106" s="74">
        <f t="shared" si="82"/>
        <v>0</v>
      </c>
      <c r="BD106" s="74">
        <f t="shared" si="82"/>
        <v>0</v>
      </c>
      <c r="BE106" s="74">
        <f t="shared" si="82"/>
        <v>0</v>
      </c>
      <c r="BF106" s="74">
        <f t="shared" si="82"/>
        <v>0</v>
      </c>
      <c r="BG106" s="74">
        <f t="shared" si="82"/>
        <v>0</v>
      </c>
      <c r="BH106" s="74">
        <f t="shared" si="82"/>
        <v>0</v>
      </c>
      <c r="BI106" s="74">
        <f t="shared" si="82"/>
        <v>0</v>
      </c>
      <c r="BJ106" s="74">
        <f t="shared" si="82"/>
        <v>0</v>
      </c>
      <c r="BK106" s="74">
        <f t="shared" si="82"/>
        <v>0</v>
      </c>
      <c r="BL106" s="74">
        <f t="shared" si="82"/>
        <v>0</v>
      </c>
      <c r="BM106" s="74">
        <f t="shared" si="82"/>
        <v>0</v>
      </c>
      <c r="BN106" s="74">
        <f t="shared" si="82"/>
        <v>0</v>
      </c>
      <c r="BO106" s="74">
        <f t="shared" si="82"/>
        <v>0</v>
      </c>
      <c r="BP106" s="74">
        <f t="shared" si="82"/>
        <v>0</v>
      </c>
      <c r="BQ106" s="74">
        <f t="shared" si="82"/>
        <v>0</v>
      </c>
      <c r="BR106" s="74">
        <f t="shared" si="82"/>
        <v>0</v>
      </c>
      <c r="BS106" s="74">
        <f t="shared" si="82"/>
        <v>0</v>
      </c>
      <c r="BT106" s="74">
        <f t="shared" si="82"/>
        <v>0</v>
      </c>
      <c r="BU106" s="74">
        <f t="shared" si="82"/>
        <v>0</v>
      </c>
      <c r="BV106" s="74">
        <f t="shared" si="82"/>
        <v>0</v>
      </c>
      <c r="BW106" s="74">
        <f t="shared" si="82"/>
        <v>0</v>
      </c>
      <c r="BX106" s="74">
        <f t="shared" si="82"/>
        <v>0</v>
      </c>
      <c r="BY106" s="74">
        <f t="shared" si="82"/>
        <v>0</v>
      </c>
      <c r="BZ106" s="74">
        <f t="shared" si="82"/>
        <v>0</v>
      </c>
      <c r="CA106" s="74">
        <f t="shared" si="82"/>
        <v>0</v>
      </c>
      <c r="CB106" s="74">
        <f t="shared" si="82"/>
        <v>0</v>
      </c>
      <c r="CC106" s="74">
        <f t="shared" si="82"/>
        <v>0</v>
      </c>
      <c r="CD106" s="74">
        <f t="shared" si="82"/>
        <v>0</v>
      </c>
      <c r="CE106" s="74">
        <f t="shared" si="82"/>
        <v>0</v>
      </c>
      <c r="CF106" s="74">
        <f t="shared" si="82"/>
        <v>0</v>
      </c>
      <c r="CG106" s="74">
        <f t="shared" si="82"/>
        <v>0</v>
      </c>
      <c r="CH106" s="74">
        <f t="shared" si="82"/>
        <v>0</v>
      </c>
      <c r="CI106" s="74">
        <f t="shared" si="82"/>
        <v>0</v>
      </c>
      <c r="CJ106" s="74">
        <f t="shared" si="82"/>
        <v>0</v>
      </c>
      <c r="CK106" s="74">
        <f t="shared" si="82"/>
        <v>0</v>
      </c>
      <c r="CL106" s="74">
        <f t="shared" si="82"/>
        <v>0</v>
      </c>
      <c r="CM106" s="74">
        <f t="shared" si="82"/>
        <v>0</v>
      </c>
      <c r="CN106" s="74">
        <f t="shared" si="82"/>
        <v>0</v>
      </c>
      <c r="CO106" s="74">
        <f t="shared" si="82"/>
        <v>0</v>
      </c>
      <c r="CP106" s="74">
        <f t="shared" si="82"/>
        <v>0</v>
      </c>
      <c r="CQ106" s="74">
        <f t="shared" si="82"/>
        <v>0</v>
      </c>
      <c r="CR106" s="74">
        <f t="shared" si="82"/>
        <v>0</v>
      </c>
      <c r="CS106" s="74">
        <f t="shared" si="82"/>
        <v>0</v>
      </c>
      <c r="CT106" s="74">
        <f t="shared" si="82"/>
        <v>0</v>
      </c>
      <c r="CU106" s="74">
        <f t="shared" si="82"/>
        <v>0</v>
      </c>
      <c r="CV106" s="74">
        <f t="shared" si="82"/>
        <v>0</v>
      </c>
      <c r="CW106" s="74">
        <f t="shared" si="82"/>
        <v>0</v>
      </c>
      <c r="CX106" s="74">
        <f t="shared" si="82"/>
        <v>0</v>
      </c>
      <c r="CY106" s="74">
        <f t="shared" si="82"/>
        <v>0</v>
      </c>
      <c r="CZ106" s="74">
        <f t="shared" si="82"/>
        <v>0</v>
      </c>
      <c r="DA106" s="74">
        <f t="shared" si="82"/>
        <v>0</v>
      </c>
      <c r="DB106" s="74">
        <f t="shared" si="82"/>
        <v>0</v>
      </c>
      <c r="DC106" s="74">
        <f t="shared" si="82"/>
        <v>0</v>
      </c>
      <c r="DD106" s="74">
        <f t="shared" si="82"/>
        <v>0</v>
      </c>
      <c r="DE106" s="74">
        <f t="shared" si="82"/>
        <v>0</v>
      </c>
      <c r="DF106" s="74">
        <f t="shared" si="82"/>
        <v>0</v>
      </c>
      <c r="DG106" s="74">
        <f t="shared" si="82"/>
        <v>0</v>
      </c>
      <c r="DH106" s="74">
        <f t="shared" si="82"/>
        <v>0</v>
      </c>
      <c r="DI106" s="74">
        <f t="shared" si="82"/>
        <v>0</v>
      </c>
      <c r="DJ106" s="74">
        <f t="shared" si="82"/>
        <v>0</v>
      </c>
      <c r="DK106" s="74">
        <f t="shared" si="82"/>
        <v>0</v>
      </c>
      <c r="DL106" s="74">
        <f t="shared" si="82"/>
        <v>0</v>
      </c>
      <c r="DM106" s="74">
        <f t="shared" si="82"/>
        <v>0</v>
      </c>
      <c r="DN106" s="74">
        <f t="shared" si="82"/>
        <v>0</v>
      </c>
      <c r="DO106" s="74">
        <f t="shared" si="82"/>
        <v>0</v>
      </c>
      <c r="DP106" s="74">
        <f t="shared" si="82"/>
        <v>0</v>
      </c>
      <c r="DQ106" s="74">
        <f t="shared" si="82"/>
        <v>0</v>
      </c>
      <c r="DR106" s="74">
        <f t="shared" si="82"/>
        <v>0</v>
      </c>
      <c r="DS106" s="74">
        <f t="shared" si="82"/>
        <v>0</v>
      </c>
    </row>
    <row r="107" spans="1:123" ht="14.25" customHeight="1" x14ac:dyDescent="0.15">
      <c r="A107" s="6" t="s">
        <v>19</v>
      </c>
      <c r="B107" s="16"/>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c r="DA107" s="109"/>
      <c r="DB107" s="109"/>
      <c r="DC107" s="109"/>
      <c r="DD107" s="109"/>
      <c r="DE107" s="109"/>
      <c r="DF107" s="109"/>
      <c r="DG107" s="109"/>
      <c r="DH107" s="109"/>
      <c r="DI107" s="109"/>
      <c r="DJ107" s="109"/>
      <c r="DK107" s="109"/>
      <c r="DL107" s="109"/>
      <c r="DM107" s="109"/>
      <c r="DN107" s="109"/>
      <c r="DO107" s="109"/>
      <c r="DP107" s="109"/>
      <c r="DQ107" s="109"/>
      <c r="DR107" s="109"/>
      <c r="DS107" s="109"/>
    </row>
    <row r="108" spans="1:123" ht="14.25" customHeight="1" x14ac:dyDescent="0.15">
      <c r="A108" s="18" t="s">
        <v>145</v>
      </c>
      <c r="B108" s="23" t="str">
        <f>"["&amp;currency&amp;"]"</f>
        <v>[EUR]</v>
      </c>
      <c r="C108" s="86"/>
      <c r="D108" s="564">
        <f t="shared" ref="D108:DS108" si="83">+C108+D132</f>
        <v>0</v>
      </c>
      <c r="E108" s="565">
        <f t="shared" si="83"/>
        <v>0</v>
      </c>
      <c r="F108" s="565">
        <f t="shared" si="83"/>
        <v>0</v>
      </c>
      <c r="G108" s="565">
        <f t="shared" si="83"/>
        <v>7493170</v>
      </c>
      <c r="H108" s="565">
        <f t="shared" si="83"/>
        <v>7493170</v>
      </c>
      <c r="I108" s="565">
        <f t="shared" si="83"/>
        <v>7493170</v>
      </c>
      <c r="J108" s="565">
        <f t="shared" si="83"/>
        <v>7493170</v>
      </c>
      <c r="K108" s="565">
        <f t="shared" si="83"/>
        <v>7493170</v>
      </c>
      <c r="L108" s="565">
        <f t="shared" si="83"/>
        <v>7493170</v>
      </c>
      <c r="M108" s="565">
        <f t="shared" si="83"/>
        <v>7493170</v>
      </c>
      <c r="N108" s="565">
        <f t="shared" si="83"/>
        <v>7493170</v>
      </c>
      <c r="O108" s="565">
        <f t="shared" si="83"/>
        <v>7493170</v>
      </c>
      <c r="P108" s="565">
        <f t="shared" si="83"/>
        <v>7493170</v>
      </c>
      <c r="Q108" s="565">
        <f t="shared" si="83"/>
        <v>7493170</v>
      </c>
      <c r="R108" s="565">
        <f t="shared" si="83"/>
        <v>7493170</v>
      </c>
      <c r="S108" s="565">
        <f t="shared" si="83"/>
        <v>7493170</v>
      </c>
      <c r="T108" s="565">
        <f t="shared" si="83"/>
        <v>7493170</v>
      </c>
      <c r="U108" s="565">
        <f t="shared" si="83"/>
        <v>7493170</v>
      </c>
      <c r="V108" s="565">
        <f t="shared" si="83"/>
        <v>7493170</v>
      </c>
      <c r="W108" s="565">
        <f t="shared" si="83"/>
        <v>7493170</v>
      </c>
      <c r="X108" s="565">
        <f t="shared" si="83"/>
        <v>7493170</v>
      </c>
      <c r="Y108" s="565">
        <f t="shared" si="83"/>
        <v>7493170</v>
      </c>
      <c r="Z108" s="565">
        <f t="shared" si="83"/>
        <v>7493170</v>
      </c>
      <c r="AA108" s="565">
        <f t="shared" si="83"/>
        <v>7493170</v>
      </c>
      <c r="AB108" s="565">
        <f t="shared" si="83"/>
        <v>7493170</v>
      </c>
      <c r="AC108" s="565">
        <f t="shared" si="83"/>
        <v>7493170</v>
      </c>
      <c r="AD108" s="565">
        <f t="shared" si="83"/>
        <v>7493170</v>
      </c>
      <c r="AE108" s="565">
        <f t="shared" si="83"/>
        <v>7493170</v>
      </c>
      <c r="AF108" s="565">
        <f t="shared" si="83"/>
        <v>7493170</v>
      </c>
      <c r="AG108" s="565">
        <f t="shared" si="83"/>
        <v>7493170</v>
      </c>
      <c r="AH108" s="565">
        <f t="shared" si="83"/>
        <v>7493170</v>
      </c>
      <c r="AI108" s="565">
        <f t="shared" si="83"/>
        <v>7493170</v>
      </c>
      <c r="AJ108" s="565">
        <f t="shared" si="83"/>
        <v>7493170</v>
      </c>
      <c r="AK108" s="565">
        <f t="shared" si="83"/>
        <v>7493170</v>
      </c>
      <c r="AL108" s="565">
        <f t="shared" si="83"/>
        <v>7493170</v>
      </c>
      <c r="AM108" s="565">
        <f t="shared" si="83"/>
        <v>7493170</v>
      </c>
      <c r="AN108" s="565">
        <f t="shared" si="83"/>
        <v>7493170</v>
      </c>
      <c r="AO108" s="565">
        <f t="shared" si="83"/>
        <v>7493170</v>
      </c>
      <c r="AP108" s="565">
        <f t="shared" si="83"/>
        <v>7493170</v>
      </c>
      <c r="AQ108" s="565">
        <f t="shared" si="83"/>
        <v>7493170</v>
      </c>
      <c r="AR108" s="565">
        <f t="shared" si="83"/>
        <v>7493170</v>
      </c>
      <c r="AS108" s="565">
        <f t="shared" si="83"/>
        <v>7493170</v>
      </c>
      <c r="AT108" s="565">
        <f t="shared" si="83"/>
        <v>7493170</v>
      </c>
      <c r="AU108" s="565">
        <f t="shared" si="83"/>
        <v>7493170</v>
      </c>
      <c r="AV108" s="565">
        <f t="shared" si="83"/>
        <v>7493170</v>
      </c>
      <c r="AW108" s="565">
        <f t="shared" si="83"/>
        <v>7493170</v>
      </c>
      <c r="AX108" s="565">
        <f t="shared" si="83"/>
        <v>7493170</v>
      </c>
      <c r="AY108" s="565">
        <f t="shared" si="83"/>
        <v>7493170</v>
      </c>
      <c r="AZ108" s="565">
        <f t="shared" si="83"/>
        <v>7493170</v>
      </c>
      <c r="BA108" s="565">
        <f t="shared" si="83"/>
        <v>7493170</v>
      </c>
      <c r="BB108" s="565">
        <f t="shared" si="83"/>
        <v>7493170</v>
      </c>
      <c r="BC108" s="565">
        <f t="shared" si="83"/>
        <v>7493170</v>
      </c>
      <c r="BD108" s="565">
        <f t="shared" si="83"/>
        <v>7493170</v>
      </c>
      <c r="BE108" s="565">
        <f t="shared" si="83"/>
        <v>7493170</v>
      </c>
      <c r="BF108" s="565">
        <f t="shared" si="83"/>
        <v>7493170</v>
      </c>
      <c r="BG108" s="565">
        <f t="shared" si="83"/>
        <v>7493170</v>
      </c>
      <c r="BH108" s="565">
        <f t="shared" si="83"/>
        <v>7493170</v>
      </c>
      <c r="BI108" s="565">
        <f t="shared" si="83"/>
        <v>7493170</v>
      </c>
      <c r="BJ108" s="565">
        <f t="shared" si="83"/>
        <v>7493170</v>
      </c>
      <c r="BK108" s="565">
        <f t="shared" si="83"/>
        <v>7493170</v>
      </c>
      <c r="BL108" s="565">
        <f t="shared" si="83"/>
        <v>7493170</v>
      </c>
      <c r="BM108" s="565">
        <f t="shared" si="83"/>
        <v>7493170</v>
      </c>
      <c r="BN108" s="565">
        <f t="shared" si="83"/>
        <v>7493170</v>
      </c>
      <c r="BO108" s="565">
        <f t="shared" si="83"/>
        <v>7493170</v>
      </c>
      <c r="BP108" s="565">
        <f t="shared" si="83"/>
        <v>7493170</v>
      </c>
      <c r="BQ108" s="565">
        <f t="shared" si="83"/>
        <v>7493170</v>
      </c>
      <c r="BR108" s="565">
        <f t="shared" si="83"/>
        <v>7493170</v>
      </c>
      <c r="BS108" s="565">
        <f t="shared" si="83"/>
        <v>7493170</v>
      </c>
      <c r="BT108" s="565">
        <f t="shared" si="83"/>
        <v>7493170</v>
      </c>
      <c r="BU108" s="565">
        <f t="shared" si="83"/>
        <v>7493170</v>
      </c>
      <c r="BV108" s="565">
        <f t="shared" si="83"/>
        <v>7493170</v>
      </c>
      <c r="BW108" s="565">
        <f t="shared" si="83"/>
        <v>7493170</v>
      </c>
      <c r="BX108" s="565">
        <f t="shared" si="83"/>
        <v>7493170</v>
      </c>
      <c r="BY108" s="565">
        <f t="shared" si="83"/>
        <v>7493170</v>
      </c>
      <c r="BZ108" s="565">
        <f t="shared" si="83"/>
        <v>7493170</v>
      </c>
      <c r="CA108" s="565">
        <f t="shared" si="83"/>
        <v>7493170</v>
      </c>
      <c r="CB108" s="565">
        <f t="shared" si="83"/>
        <v>7493170</v>
      </c>
      <c r="CC108" s="565">
        <f t="shared" si="83"/>
        <v>7493170</v>
      </c>
      <c r="CD108" s="565">
        <f t="shared" si="83"/>
        <v>7493170</v>
      </c>
      <c r="CE108" s="565">
        <f t="shared" si="83"/>
        <v>7493170</v>
      </c>
      <c r="CF108" s="565">
        <f t="shared" si="83"/>
        <v>7493170</v>
      </c>
      <c r="CG108" s="565">
        <f t="shared" si="83"/>
        <v>7493170</v>
      </c>
      <c r="CH108" s="565">
        <f t="shared" si="83"/>
        <v>7493170</v>
      </c>
      <c r="CI108" s="565">
        <f t="shared" si="83"/>
        <v>7493170</v>
      </c>
      <c r="CJ108" s="565">
        <f t="shared" si="83"/>
        <v>7493170</v>
      </c>
      <c r="CK108" s="565">
        <f t="shared" si="83"/>
        <v>7493170</v>
      </c>
      <c r="CL108" s="565">
        <f t="shared" si="83"/>
        <v>7493170</v>
      </c>
      <c r="CM108" s="565">
        <f t="shared" si="83"/>
        <v>7493170</v>
      </c>
      <c r="CN108" s="565">
        <f t="shared" si="83"/>
        <v>7493170</v>
      </c>
      <c r="CO108" s="565">
        <f t="shared" si="83"/>
        <v>7493170</v>
      </c>
      <c r="CP108" s="565">
        <f t="shared" si="83"/>
        <v>7493170</v>
      </c>
      <c r="CQ108" s="565">
        <f t="shared" si="83"/>
        <v>7493170</v>
      </c>
      <c r="CR108" s="565">
        <f t="shared" si="83"/>
        <v>7493170</v>
      </c>
      <c r="CS108" s="565">
        <f t="shared" si="83"/>
        <v>7493170</v>
      </c>
      <c r="CT108" s="565">
        <f t="shared" si="83"/>
        <v>7493170</v>
      </c>
      <c r="CU108" s="565">
        <f t="shared" si="83"/>
        <v>7493170</v>
      </c>
      <c r="CV108" s="565">
        <f t="shared" si="83"/>
        <v>7493170</v>
      </c>
      <c r="CW108" s="565">
        <f t="shared" si="83"/>
        <v>7493170</v>
      </c>
      <c r="CX108" s="565">
        <f t="shared" si="83"/>
        <v>7493170</v>
      </c>
      <c r="CY108" s="565">
        <f t="shared" si="83"/>
        <v>7493170</v>
      </c>
      <c r="CZ108" s="565">
        <f t="shared" si="83"/>
        <v>7493170</v>
      </c>
      <c r="DA108" s="565">
        <f t="shared" si="83"/>
        <v>7493170</v>
      </c>
      <c r="DB108" s="565">
        <f t="shared" si="83"/>
        <v>7493170</v>
      </c>
      <c r="DC108" s="565">
        <f t="shared" si="83"/>
        <v>7493170</v>
      </c>
      <c r="DD108" s="565">
        <f t="shared" si="83"/>
        <v>7493170</v>
      </c>
      <c r="DE108" s="565">
        <f t="shared" si="83"/>
        <v>7493170</v>
      </c>
      <c r="DF108" s="565">
        <f t="shared" si="83"/>
        <v>7493170</v>
      </c>
      <c r="DG108" s="565">
        <f t="shared" si="83"/>
        <v>7493170</v>
      </c>
      <c r="DH108" s="565">
        <f t="shared" si="83"/>
        <v>7493170</v>
      </c>
      <c r="DI108" s="565">
        <f t="shared" si="83"/>
        <v>7493170</v>
      </c>
      <c r="DJ108" s="565">
        <f t="shared" si="83"/>
        <v>7493170</v>
      </c>
      <c r="DK108" s="565">
        <f t="shared" si="83"/>
        <v>7493170</v>
      </c>
      <c r="DL108" s="565">
        <f t="shared" si="83"/>
        <v>7493170</v>
      </c>
      <c r="DM108" s="565">
        <f t="shared" si="83"/>
        <v>7493170</v>
      </c>
      <c r="DN108" s="565">
        <f t="shared" si="83"/>
        <v>7493170</v>
      </c>
      <c r="DO108" s="565">
        <f t="shared" si="83"/>
        <v>7493170</v>
      </c>
      <c r="DP108" s="565">
        <f t="shared" si="83"/>
        <v>7493170</v>
      </c>
      <c r="DQ108" s="565">
        <f t="shared" si="83"/>
        <v>7493170</v>
      </c>
      <c r="DR108" s="565">
        <f t="shared" si="83"/>
        <v>7493170</v>
      </c>
      <c r="DS108" s="566">
        <f t="shared" si="83"/>
        <v>7493170</v>
      </c>
    </row>
    <row r="109" spans="1:123" ht="14.25" customHeight="1" x14ac:dyDescent="0.15">
      <c r="A109" s="18" t="s">
        <v>146</v>
      </c>
      <c r="B109" s="23" t="str">
        <f>"["&amp;currency&amp;"]"</f>
        <v>[EUR]</v>
      </c>
      <c r="C109" s="86"/>
      <c r="D109" s="570">
        <f t="shared" ref="D109:AI109" ca="1" si="84">+D77+C109+D135</f>
        <v>-21239.365079365078</v>
      </c>
      <c r="E109" s="571">
        <f t="shared" ca="1" si="84"/>
        <v>-42478.730158730155</v>
      </c>
      <c r="F109" s="571">
        <f t="shared" ca="1" si="84"/>
        <v>-63718.095238095237</v>
      </c>
      <c r="G109" s="571">
        <f t="shared" ca="1" si="84"/>
        <v>45250.227236131002</v>
      </c>
      <c r="H109" s="571">
        <f t="shared" ca="1" si="84"/>
        <v>153938.36042421649</v>
      </c>
      <c r="I109" s="571">
        <f t="shared" ca="1" si="84"/>
        <v>270737.67908371065</v>
      </c>
      <c r="J109" s="571">
        <f t="shared" ca="1" si="84"/>
        <v>434832.96642413683</v>
      </c>
      <c r="K109" s="571">
        <f t="shared" ca="1" si="84"/>
        <v>599345.46210541739</v>
      </c>
      <c r="L109" s="571">
        <f t="shared" ca="1" si="84"/>
        <v>730550.81242923171</v>
      </c>
      <c r="M109" s="571">
        <f t="shared" ca="1" si="84"/>
        <v>835602.01362268685</v>
      </c>
      <c r="N109" s="571">
        <f t="shared" ca="1" si="84"/>
        <v>909486.17798286211</v>
      </c>
      <c r="O109" s="571">
        <f t="shared" ca="1" si="84"/>
        <v>872622.21231937013</v>
      </c>
      <c r="P109" s="571">
        <f t="shared" ca="1" si="84"/>
        <v>826485.02465581626</v>
      </c>
      <c r="Q109" s="571">
        <f t="shared" ca="1" si="84"/>
        <v>780290.47455373744</v>
      </c>
      <c r="R109" s="571">
        <f t="shared" ca="1" si="84"/>
        <v>880371.38057195302</v>
      </c>
      <c r="S109" s="571">
        <f t="shared" ca="1" si="84"/>
        <v>979766.13747228286</v>
      </c>
      <c r="T109" s="571">
        <f t="shared" ca="1" si="84"/>
        <v>1091973.3001674123</v>
      </c>
      <c r="U109" s="571">
        <f t="shared" ca="1" si="84"/>
        <v>1212518.7615271499</v>
      </c>
      <c r="V109" s="571">
        <f t="shared" ca="1" si="84"/>
        <v>1381684.4786908855</v>
      </c>
      <c r="W109" s="571">
        <f t="shared" ca="1" si="84"/>
        <v>1551279.0860290194</v>
      </c>
      <c r="X109" s="571">
        <f t="shared" ca="1" si="84"/>
        <v>1686633.9479396781</v>
      </c>
      <c r="Y109" s="571">
        <f t="shared" ca="1" si="84"/>
        <v>1795102.3445443276</v>
      </c>
      <c r="Z109" s="571">
        <f t="shared" ca="1" si="84"/>
        <v>1871531.0272843654</v>
      </c>
      <c r="AA109" s="571">
        <f t="shared" ca="1" si="84"/>
        <v>1834110.6323600733</v>
      </c>
      <c r="AB109" s="571">
        <f t="shared" ca="1" si="84"/>
        <v>1787276.3056641622</v>
      </c>
      <c r="AC109" s="571">
        <f t="shared" ca="1" si="84"/>
        <v>1740383.0103814474</v>
      </c>
      <c r="AD109" s="571">
        <f t="shared" ca="1" si="84"/>
        <v>1843504.0626570617</v>
      </c>
      <c r="AE109" s="571">
        <f t="shared" ca="1" si="84"/>
        <v>1946157.6345283783</v>
      </c>
      <c r="AF109" s="571">
        <f t="shared" ca="1" si="84"/>
        <v>2061982.359556749</v>
      </c>
      <c r="AG109" s="571">
        <f t="shared" ca="1" si="84"/>
        <v>2186378.8556123367</v>
      </c>
      <c r="AH109" s="571">
        <f t="shared" ca="1" si="84"/>
        <v>2360756.9746344341</v>
      </c>
      <c r="AI109" s="571">
        <f t="shared" ca="1" si="84"/>
        <v>2535575.9927558135</v>
      </c>
      <c r="AJ109" s="571">
        <f t="shared" ref="AJ109:BO109" ca="1" si="85">+AJ77+AI109+AJ135</f>
        <v>2675196.5525777484</v>
      </c>
      <c r="AK109" s="571">
        <f t="shared" ca="1" si="85"/>
        <v>2787177.8260651059</v>
      </c>
      <c r="AL109" s="571">
        <f t="shared" ca="1" si="85"/>
        <v>2866222.2736996426</v>
      </c>
      <c r="AM109" s="571">
        <f t="shared" ca="1" si="85"/>
        <v>2828229.8694952484</v>
      </c>
      <c r="AN109" s="571">
        <f t="shared" ca="1" si="85"/>
        <v>2780678.8838740741</v>
      </c>
      <c r="AO109" s="571">
        <f t="shared" ca="1" si="85"/>
        <v>2733067.2785456656</v>
      </c>
      <c r="AP109" s="571">
        <f t="shared" ca="1" si="85"/>
        <v>2839313.6011738856</v>
      </c>
      <c r="AQ109" s="571">
        <f t="shared" ca="1" si="85"/>
        <v>2945317.234835377</v>
      </c>
      <c r="AR109" s="571">
        <f t="shared" ca="1" si="85"/>
        <v>3064860.8139423197</v>
      </c>
      <c r="AS109" s="571">
        <f t="shared" ca="1" si="85"/>
        <v>3193216.1736652418</v>
      </c>
      <c r="AT109" s="571">
        <f t="shared" ca="1" si="85"/>
        <v>3372952.6417977358</v>
      </c>
      <c r="AU109" s="571">
        <f t="shared" ca="1" si="85"/>
        <v>3553142.354204291</v>
      </c>
      <c r="AV109" s="571">
        <f t="shared" ca="1" si="85"/>
        <v>3697148.0514790174</v>
      </c>
      <c r="AW109" s="571">
        <f t="shared" ca="1" si="85"/>
        <v>3812740.5624017981</v>
      </c>
      <c r="AX109" s="571">
        <f t="shared" ca="1" si="85"/>
        <v>3894474.0163478795</v>
      </c>
      <c r="AY109" s="571">
        <f t="shared" ca="1" si="85"/>
        <v>3855893.58660354</v>
      </c>
      <c r="AZ109" s="571">
        <f t="shared" ca="1" si="85"/>
        <v>3807605.8756071948</v>
      </c>
      <c r="BA109" s="571">
        <f t="shared" ca="1" si="85"/>
        <v>3759255.8475518133</v>
      </c>
      <c r="BB109" s="571">
        <f t="shared" ca="1" si="85"/>
        <v>3868714.9481025124</v>
      </c>
      <c r="BC109" s="571">
        <f t="shared" ca="1" si="85"/>
        <v>3978162.4452843028</v>
      </c>
      <c r="BD109" s="571">
        <f t="shared" ca="1" si="85"/>
        <v>4101529.0063840174</v>
      </c>
      <c r="BE109" s="571">
        <f t="shared" ca="1" si="85"/>
        <v>4233954.0779569587</v>
      </c>
      <c r="BF109" s="571">
        <f t="shared" ca="1" si="85"/>
        <v>4419198.9289749395</v>
      </c>
      <c r="BG109" s="571">
        <f t="shared" ca="1" si="85"/>
        <v>4604909.7151066558</v>
      </c>
      <c r="BH109" s="571">
        <f t="shared" ca="1" si="85"/>
        <v>4753423.3336828519</v>
      </c>
      <c r="BI109" s="571">
        <f t="shared" ca="1" si="85"/>
        <v>4872728.1966892481</v>
      </c>
      <c r="BJ109" s="571">
        <f t="shared" ca="1" si="85"/>
        <v>4957225.9491235977</v>
      </c>
      <c r="BK109" s="571">
        <f t="shared" ca="1" si="85"/>
        <v>4918041.0291241948</v>
      </c>
      <c r="BL109" s="571">
        <f t="shared" ca="1" si="85"/>
        <v>4868995.964442174</v>
      </c>
      <c r="BM109" s="571">
        <f t="shared" ca="1" si="85"/>
        <v>4819886.8378234636</v>
      </c>
      <c r="BN109" s="571">
        <f t="shared" ca="1" si="85"/>
        <v>4932648.674078471</v>
      </c>
      <c r="BO109" s="571">
        <f t="shared" ca="1" si="85"/>
        <v>5045636.4629591294</v>
      </c>
      <c r="BP109" s="571">
        <f t="shared" ref="BP109:CU109" ca="1" si="86">+BP77+BO109+BP135</f>
        <v>5172933.0495474134</v>
      </c>
      <c r="BQ109" s="571">
        <f t="shared" ca="1" si="86"/>
        <v>5309541.784902175</v>
      </c>
      <c r="BR109" s="571">
        <f t="shared" ca="1" si="86"/>
        <v>5500449.2535264371</v>
      </c>
      <c r="BS109" s="571">
        <f t="shared" ca="1" si="86"/>
        <v>5691835.7034476195</v>
      </c>
      <c r="BT109" s="571">
        <f t="shared" ca="1" si="86"/>
        <v>5844983.4651217265</v>
      </c>
      <c r="BU109" s="571">
        <f t="shared" ca="1" si="86"/>
        <v>5968104.6260700794</v>
      </c>
      <c r="BV109" s="571">
        <f t="shared" ca="1" si="86"/>
        <v>6055444.0773503678</v>
      </c>
      <c r="BW109" s="571">
        <f t="shared" ca="1" si="86"/>
        <v>6015637.7413687594</v>
      </c>
      <c r="BX109" s="571">
        <f t="shared" ca="1" si="86"/>
        <v>5965814.1170978649</v>
      </c>
      <c r="BY109" s="571">
        <f t="shared" ca="1" si="86"/>
        <v>5915924.6371560534</v>
      </c>
      <c r="BZ109" s="571">
        <f t="shared" ca="1" si="86"/>
        <v>6032081.6857150896</v>
      </c>
      <c r="CA109" s="571">
        <f t="shared" ca="1" si="86"/>
        <v>6148708.894462184</v>
      </c>
      <c r="CB109" s="571">
        <f t="shared" ca="1" si="86"/>
        <v>6280045.5472527174</v>
      </c>
      <c r="CC109" s="571">
        <f t="shared" ca="1" si="86"/>
        <v>6420955.0889751893</v>
      </c>
      <c r="CD109" s="571">
        <f t="shared" ca="1" si="86"/>
        <v>6617683.7284987085</v>
      </c>
      <c r="CE109" s="571">
        <f t="shared" ca="1" si="86"/>
        <v>6814904.760795461</v>
      </c>
      <c r="CF109" s="571">
        <f t="shared" ca="1" si="86"/>
        <v>6972816.421574221</v>
      </c>
      <c r="CG109" s="571">
        <f t="shared" ca="1" si="86"/>
        <v>7099860.7368069058</v>
      </c>
      <c r="CH109" s="571">
        <f t="shared" ca="1" si="86"/>
        <v>7189991.4545008205</v>
      </c>
      <c r="CI109" s="571">
        <f t="shared" ca="1" si="86"/>
        <v>7149416.3028895045</v>
      </c>
      <c r="CJ109" s="571">
        <f t="shared" ca="1" si="86"/>
        <v>7099028.6288850568</v>
      </c>
      <c r="CK109" s="571">
        <f t="shared" ca="1" si="86"/>
        <v>7048573.2552509066</v>
      </c>
      <c r="CL109" s="571">
        <f t="shared" ca="1" si="86"/>
        <v>7168315.1058680089</v>
      </c>
      <c r="CM109" s="571">
        <f t="shared" ca="1" si="86"/>
        <v>7288872.6858568471</v>
      </c>
      <c r="CN109" s="571">
        <f t="shared" ca="1" si="86"/>
        <v>7424551.574322341</v>
      </c>
      <c r="CO109" s="571">
        <f t="shared" ca="1" si="86"/>
        <v>7570071.3926098673</v>
      </c>
      <c r="CP109" s="571">
        <f t="shared" ca="1" si="86"/>
        <v>7772973.2434368702</v>
      </c>
      <c r="CQ109" s="571">
        <f t="shared" ca="1" si="86"/>
        <v>7976381.2740347572</v>
      </c>
      <c r="CR109" s="571">
        <f t="shared" ca="1" si="86"/>
        <v>8139379.2707121475</v>
      </c>
      <c r="CS109" s="571">
        <f t="shared" ca="1" si="86"/>
        <v>8270645.6361681726</v>
      </c>
      <c r="CT109" s="571">
        <f t="shared" ca="1" si="86"/>
        <v>8364098.4633543417</v>
      </c>
      <c r="CU109" s="571">
        <f t="shared" ca="1" si="86"/>
        <v>8323185.6568947341</v>
      </c>
      <c r="CV109" s="571">
        <f t="shared" ref="CV109:DS109" ca="1" si="87">+CV77+CU109+CV135</f>
        <v>8271975.2135737175</v>
      </c>
      <c r="CW109" s="571">
        <f t="shared" ca="1" si="87"/>
        <v>8220695.1750333663</v>
      </c>
      <c r="CX109" s="571">
        <f t="shared" ca="1" si="87"/>
        <v>8344025.0316899689</v>
      </c>
      <c r="CY109" s="571">
        <f t="shared" ca="1" si="87"/>
        <v>8468428.6923629381</v>
      </c>
      <c r="CZ109" s="571">
        <f t="shared" ca="1" si="87"/>
        <v>8608377.0581499096</v>
      </c>
      <c r="DA109" s="571">
        <f t="shared" ca="1" si="87"/>
        <v>8758441.8997939304</v>
      </c>
      <c r="DB109" s="571">
        <f t="shared" ca="1" si="87"/>
        <v>8967495.4708885327</v>
      </c>
      <c r="DC109" s="571">
        <f t="shared" ca="1" si="87"/>
        <v>9177069.394787604</v>
      </c>
      <c r="DD109" s="571">
        <f t="shared" ca="1" si="87"/>
        <v>9345101.8038164061</v>
      </c>
      <c r="DE109" s="571">
        <f t="shared" ca="1" si="87"/>
        <v>9480514.0959496442</v>
      </c>
      <c r="DF109" s="571">
        <f t="shared" ca="1" si="87"/>
        <v>9577054.0707414709</v>
      </c>
      <c r="DG109" s="571">
        <f t="shared" ca="1" si="87"/>
        <v>9535466.1741454396</v>
      </c>
      <c r="DH109" s="571">
        <f t="shared" ca="1" si="87"/>
        <v>9483409.9239669889</v>
      </c>
      <c r="DI109" s="571">
        <f t="shared" ca="1" si="87"/>
        <v>9431282.1299030632</v>
      </c>
      <c r="DJ109" s="571">
        <f t="shared" ca="1" si="87"/>
        <v>9558300.4567682724</v>
      </c>
      <c r="DK109" s="571">
        <f t="shared" ca="1" si="87"/>
        <v>9686657.8883845303</v>
      </c>
      <c r="DL109" s="571">
        <f t="shared" ca="1" si="87"/>
        <v>9830995.2768579815</v>
      </c>
      <c r="DM109" s="571">
        <f t="shared" ca="1" si="87"/>
        <v>9985732.4025124796</v>
      </c>
      <c r="DN109" s="571">
        <f t="shared" ca="1" si="87"/>
        <v>10201109.942042176</v>
      </c>
      <c r="DO109" s="571">
        <f t="shared" ca="1" si="87"/>
        <v>10417022.404254865</v>
      </c>
      <c r="DP109" s="571">
        <f t="shared" ca="1" si="87"/>
        <v>10590230.189180916</v>
      </c>
      <c r="DQ109" s="571">
        <f t="shared" ca="1" si="87"/>
        <v>10729904.493938329</v>
      </c>
      <c r="DR109" s="571">
        <f t="shared" ca="1" si="87"/>
        <v>10829618.05646877</v>
      </c>
      <c r="DS109" s="572">
        <f t="shared" ca="1" si="87"/>
        <v>10787336.167212494</v>
      </c>
    </row>
    <row r="110" spans="1:123" ht="14.25" customHeight="1" x14ac:dyDescent="0.15">
      <c r="A110" s="72" t="s">
        <v>147</v>
      </c>
      <c r="B110" s="72" t="str">
        <f>"["&amp;currency&amp;"]"</f>
        <v>[EUR]</v>
      </c>
      <c r="C110" s="111"/>
      <c r="D110" s="111">
        <f t="shared" ref="D110:DS110" ca="1" si="88">+D108+D109</f>
        <v>-21239.365079365078</v>
      </c>
      <c r="E110" s="111">
        <f t="shared" ca="1" si="88"/>
        <v>-42478.730158730155</v>
      </c>
      <c r="F110" s="111">
        <f t="shared" ca="1" si="88"/>
        <v>-63718.095238095237</v>
      </c>
      <c r="G110" s="111">
        <f t="shared" ca="1" si="88"/>
        <v>7538420.2272361312</v>
      </c>
      <c r="H110" s="111">
        <f t="shared" ca="1" si="88"/>
        <v>7647108.3604242168</v>
      </c>
      <c r="I110" s="111">
        <f t="shared" ca="1" si="88"/>
        <v>7763907.6790837105</v>
      </c>
      <c r="J110" s="111">
        <f t="shared" ca="1" si="88"/>
        <v>7928002.9664241364</v>
      </c>
      <c r="K110" s="111">
        <f t="shared" ca="1" si="88"/>
        <v>8092515.4621054176</v>
      </c>
      <c r="L110" s="111">
        <f t="shared" ca="1" si="88"/>
        <v>8223720.8124292316</v>
      </c>
      <c r="M110" s="111">
        <f t="shared" ca="1" si="88"/>
        <v>8328772.0136226872</v>
      </c>
      <c r="N110" s="111">
        <f t="shared" ca="1" si="88"/>
        <v>8402656.177982863</v>
      </c>
      <c r="O110" s="111">
        <f t="shared" ca="1" si="88"/>
        <v>8365792.2123193704</v>
      </c>
      <c r="P110" s="111">
        <f t="shared" ca="1" si="88"/>
        <v>8319655.0246558161</v>
      </c>
      <c r="Q110" s="111">
        <f t="shared" ca="1" si="88"/>
        <v>8273460.4745537378</v>
      </c>
      <c r="R110" s="111">
        <f t="shared" ca="1" si="88"/>
        <v>8373541.380571953</v>
      </c>
      <c r="S110" s="111">
        <f t="shared" ca="1" si="88"/>
        <v>8472936.1374722831</v>
      </c>
      <c r="T110" s="111">
        <f t="shared" ca="1" si="88"/>
        <v>8585143.3001674116</v>
      </c>
      <c r="U110" s="111">
        <f t="shared" ca="1" si="88"/>
        <v>8705688.7615271509</v>
      </c>
      <c r="V110" s="111">
        <f t="shared" ca="1" si="88"/>
        <v>8874854.478690885</v>
      </c>
      <c r="W110" s="111">
        <f t="shared" ca="1" si="88"/>
        <v>9044449.0860290192</v>
      </c>
      <c r="X110" s="111">
        <f t="shared" ca="1" si="88"/>
        <v>9179803.947939679</v>
      </c>
      <c r="Y110" s="111">
        <f t="shared" ca="1" si="88"/>
        <v>9288272.3445443269</v>
      </c>
      <c r="Z110" s="111">
        <f t="shared" ca="1" si="88"/>
        <v>9364701.0272843651</v>
      </c>
      <c r="AA110" s="111">
        <f t="shared" ca="1" si="88"/>
        <v>9327280.6323600728</v>
      </c>
      <c r="AB110" s="111">
        <f t="shared" ca="1" si="88"/>
        <v>9280446.3056641631</v>
      </c>
      <c r="AC110" s="111">
        <f t="shared" ca="1" si="88"/>
        <v>9233553.0103814472</v>
      </c>
      <c r="AD110" s="111">
        <f t="shared" ca="1" si="88"/>
        <v>9336674.062657062</v>
      </c>
      <c r="AE110" s="111">
        <f t="shared" ca="1" si="88"/>
        <v>9439327.634528378</v>
      </c>
      <c r="AF110" s="111">
        <f t="shared" ca="1" si="88"/>
        <v>9555152.3595567495</v>
      </c>
      <c r="AG110" s="111">
        <f t="shared" ca="1" si="88"/>
        <v>9679548.8556123376</v>
      </c>
      <c r="AH110" s="111">
        <f t="shared" ca="1" si="88"/>
        <v>9853926.974634435</v>
      </c>
      <c r="AI110" s="111">
        <f t="shared" ca="1" si="88"/>
        <v>10028745.992755814</v>
      </c>
      <c r="AJ110" s="111">
        <f t="shared" ca="1" si="88"/>
        <v>10168366.552577749</v>
      </c>
      <c r="AK110" s="111">
        <f t="shared" ca="1" si="88"/>
        <v>10280347.826065106</v>
      </c>
      <c r="AL110" s="111">
        <f t="shared" ca="1" si="88"/>
        <v>10359392.273699643</v>
      </c>
      <c r="AM110" s="111">
        <f t="shared" ca="1" si="88"/>
        <v>10321399.869495248</v>
      </c>
      <c r="AN110" s="111">
        <f t="shared" ca="1" si="88"/>
        <v>10273848.883874074</v>
      </c>
      <c r="AO110" s="111">
        <f t="shared" ca="1" si="88"/>
        <v>10226237.278545666</v>
      </c>
      <c r="AP110" s="111">
        <f t="shared" ca="1" si="88"/>
        <v>10332483.601173885</v>
      </c>
      <c r="AQ110" s="111">
        <f t="shared" ca="1" si="88"/>
        <v>10438487.234835377</v>
      </c>
      <c r="AR110" s="111">
        <f t="shared" ca="1" si="88"/>
        <v>10558030.813942321</v>
      </c>
      <c r="AS110" s="111">
        <f t="shared" ca="1" si="88"/>
        <v>10686386.173665242</v>
      </c>
      <c r="AT110" s="111">
        <f t="shared" ca="1" si="88"/>
        <v>10866122.641797736</v>
      </c>
      <c r="AU110" s="111">
        <f t="shared" ca="1" si="88"/>
        <v>11046312.354204291</v>
      </c>
      <c r="AV110" s="111">
        <f t="shared" ca="1" si="88"/>
        <v>11190318.051479017</v>
      </c>
      <c r="AW110" s="111">
        <f t="shared" ca="1" si="88"/>
        <v>11305910.562401798</v>
      </c>
      <c r="AX110" s="111">
        <f t="shared" ca="1" si="88"/>
        <v>11387644.01634788</v>
      </c>
      <c r="AY110" s="111">
        <f t="shared" ca="1" si="88"/>
        <v>11349063.586603541</v>
      </c>
      <c r="AZ110" s="111">
        <f t="shared" ca="1" si="88"/>
        <v>11300775.875607194</v>
      </c>
      <c r="BA110" s="111">
        <f t="shared" ca="1" si="88"/>
        <v>11252425.847551813</v>
      </c>
      <c r="BB110" s="111">
        <f t="shared" ca="1" si="88"/>
        <v>11361884.948102511</v>
      </c>
      <c r="BC110" s="111">
        <f t="shared" ca="1" si="88"/>
        <v>11471332.445284303</v>
      </c>
      <c r="BD110" s="111">
        <f t="shared" ca="1" si="88"/>
        <v>11594699.006384017</v>
      </c>
      <c r="BE110" s="111">
        <f t="shared" ca="1" si="88"/>
        <v>11727124.07795696</v>
      </c>
      <c r="BF110" s="111">
        <f t="shared" ca="1" si="88"/>
        <v>11912368.92897494</v>
      </c>
      <c r="BG110" s="111">
        <f t="shared" ca="1" si="88"/>
        <v>12098079.715106655</v>
      </c>
      <c r="BH110" s="111">
        <f t="shared" ca="1" si="88"/>
        <v>12246593.333682852</v>
      </c>
      <c r="BI110" s="111">
        <f t="shared" ca="1" si="88"/>
        <v>12365898.196689248</v>
      </c>
      <c r="BJ110" s="111">
        <f t="shared" ca="1" si="88"/>
        <v>12450395.949123599</v>
      </c>
      <c r="BK110" s="111">
        <f t="shared" ca="1" si="88"/>
        <v>12411211.029124195</v>
      </c>
      <c r="BL110" s="111">
        <f t="shared" ca="1" si="88"/>
        <v>12362165.964442175</v>
      </c>
      <c r="BM110" s="111">
        <f t="shared" ca="1" si="88"/>
        <v>12313056.837823464</v>
      </c>
      <c r="BN110" s="111">
        <f t="shared" ca="1" si="88"/>
        <v>12425818.674078472</v>
      </c>
      <c r="BO110" s="111">
        <f t="shared" ca="1" si="88"/>
        <v>12538806.462959129</v>
      </c>
      <c r="BP110" s="111">
        <f t="shared" ca="1" si="88"/>
        <v>12666103.049547413</v>
      </c>
      <c r="BQ110" s="111">
        <f t="shared" ca="1" si="88"/>
        <v>12802711.784902174</v>
      </c>
      <c r="BR110" s="111">
        <f t="shared" ca="1" si="88"/>
        <v>12993619.253526438</v>
      </c>
      <c r="BS110" s="111">
        <f t="shared" ca="1" si="88"/>
        <v>13185005.703447619</v>
      </c>
      <c r="BT110" s="111">
        <f t="shared" ca="1" si="88"/>
        <v>13338153.465121727</v>
      </c>
      <c r="BU110" s="111">
        <f t="shared" ca="1" si="88"/>
        <v>13461274.626070078</v>
      </c>
      <c r="BV110" s="111">
        <f t="shared" ca="1" si="88"/>
        <v>13548614.077350367</v>
      </c>
      <c r="BW110" s="111">
        <f t="shared" ca="1" si="88"/>
        <v>13508807.741368759</v>
      </c>
      <c r="BX110" s="111">
        <f t="shared" ca="1" si="88"/>
        <v>13458984.117097866</v>
      </c>
      <c r="BY110" s="111">
        <f t="shared" ca="1" si="88"/>
        <v>13409094.637156054</v>
      </c>
      <c r="BZ110" s="111">
        <f t="shared" ca="1" si="88"/>
        <v>13525251.68571509</v>
      </c>
      <c r="CA110" s="111">
        <f t="shared" ca="1" si="88"/>
        <v>13641878.894462183</v>
      </c>
      <c r="CB110" s="111">
        <f t="shared" ca="1" si="88"/>
        <v>13773215.547252718</v>
      </c>
      <c r="CC110" s="111">
        <f t="shared" ca="1" si="88"/>
        <v>13914125.088975189</v>
      </c>
      <c r="CD110" s="111">
        <f t="shared" ca="1" si="88"/>
        <v>14110853.728498708</v>
      </c>
      <c r="CE110" s="111">
        <f t="shared" ca="1" si="88"/>
        <v>14308074.760795461</v>
      </c>
      <c r="CF110" s="111">
        <f t="shared" ca="1" si="88"/>
        <v>14465986.42157422</v>
      </c>
      <c r="CG110" s="111">
        <f t="shared" ca="1" si="88"/>
        <v>14593030.736806907</v>
      </c>
      <c r="CH110" s="111">
        <f t="shared" ca="1" si="88"/>
        <v>14683161.45450082</v>
      </c>
      <c r="CI110" s="111">
        <f t="shared" ca="1" si="88"/>
        <v>14642586.302889504</v>
      </c>
      <c r="CJ110" s="111">
        <f t="shared" ca="1" si="88"/>
        <v>14592198.628885057</v>
      </c>
      <c r="CK110" s="111">
        <f t="shared" ca="1" si="88"/>
        <v>14541743.255250907</v>
      </c>
      <c r="CL110" s="111">
        <f t="shared" ca="1" si="88"/>
        <v>14661485.105868008</v>
      </c>
      <c r="CM110" s="111">
        <f t="shared" ca="1" si="88"/>
        <v>14782042.685856847</v>
      </c>
      <c r="CN110" s="111">
        <f t="shared" ca="1" si="88"/>
        <v>14917721.574322341</v>
      </c>
      <c r="CO110" s="111">
        <f t="shared" ca="1" si="88"/>
        <v>15063241.392609868</v>
      </c>
      <c r="CP110" s="111">
        <f t="shared" ca="1" si="88"/>
        <v>15266143.243436869</v>
      </c>
      <c r="CQ110" s="111">
        <f t="shared" ca="1" si="88"/>
        <v>15469551.274034757</v>
      </c>
      <c r="CR110" s="111">
        <f t="shared" ca="1" si="88"/>
        <v>15632549.270712148</v>
      </c>
      <c r="CS110" s="111">
        <f t="shared" ca="1" si="88"/>
        <v>15763815.636168173</v>
      </c>
      <c r="CT110" s="111">
        <f t="shared" ca="1" si="88"/>
        <v>15857268.463354342</v>
      </c>
      <c r="CU110" s="111">
        <f t="shared" ca="1" si="88"/>
        <v>15816355.656894734</v>
      </c>
      <c r="CV110" s="111">
        <f t="shared" ca="1" si="88"/>
        <v>15765145.213573717</v>
      </c>
      <c r="CW110" s="111">
        <f t="shared" ca="1" si="88"/>
        <v>15713865.175033366</v>
      </c>
      <c r="CX110" s="111">
        <f t="shared" ca="1" si="88"/>
        <v>15837195.031689968</v>
      </c>
      <c r="CY110" s="111">
        <f t="shared" ca="1" si="88"/>
        <v>15961598.692362938</v>
      </c>
      <c r="CZ110" s="111">
        <f t="shared" ca="1" si="88"/>
        <v>16101547.05814991</v>
      </c>
      <c r="DA110" s="111">
        <f t="shared" ca="1" si="88"/>
        <v>16251611.89979393</v>
      </c>
      <c r="DB110" s="111">
        <f t="shared" ca="1" si="88"/>
        <v>16460665.470888533</v>
      </c>
      <c r="DC110" s="111">
        <f t="shared" ca="1" si="88"/>
        <v>16670239.394787604</v>
      </c>
      <c r="DD110" s="111">
        <f t="shared" ca="1" si="88"/>
        <v>16838271.803816408</v>
      </c>
      <c r="DE110" s="111">
        <f t="shared" ca="1" si="88"/>
        <v>16973684.095949642</v>
      </c>
      <c r="DF110" s="111">
        <f t="shared" ca="1" si="88"/>
        <v>17070224.070741471</v>
      </c>
      <c r="DG110" s="111">
        <f t="shared" ca="1" si="88"/>
        <v>17028636.174145438</v>
      </c>
      <c r="DH110" s="111">
        <f t="shared" ca="1" si="88"/>
        <v>16976579.923966989</v>
      </c>
      <c r="DI110" s="111">
        <f t="shared" ca="1" si="88"/>
        <v>16924452.129903063</v>
      </c>
      <c r="DJ110" s="111">
        <f t="shared" ca="1" si="88"/>
        <v>17051470.456768274</v>
      </c>
      <c r="DK110" s="111">
        <f t="shared" ca="1" si="88"/>
        <v>17179827.888384528</v>
      </c>
      <c r="DL110" s="111">
        <f t="shared" ca="1" si="88"/>
        <v>17324165.27685798</v>
      </c>
      <c r="DM110" s="111">
        <f t="shared" ca="1" si="88"/>
        <v>17478902.40251248</v>
      </c>
      <c r="DN110" s="111">
        <f t="shared" ca="1" si="88"/>
        <v>17694279.942042176</v>
      </c>
      <c r="DO110" s="111">
        <f t="shared" ca="1" si="88"/>
        <v>17910192.404254865</v>
      </c>
      <c r="DP110" s="111">
        <f t="shared" ca="1" si="88"/>
        <v>18083400.189180918</v>
      </c>
      <c r="DQ110" s="111">
        <f t="shared" ca="1" si="88"/>
        <v>18223074.493938327</v>
      </c>
      <c r="DR110" s="111">
        <f t="shared" ca="1" si="88"/>
        <v>18322788.05646877</v>
      </c>
      <c r="DS110" s="111">
        <f t="shared" ca="1" si="88"/>
        <v>18280506.167212494</v>
      </c>
    </row>
    <row r="111" spans="1:123" ht="14.25" customHeight="1" x14ac:dyDescent="0.15">
      <c r="A111" s="16" t="s">
        <v>148</v>
      </c>
      <c r="B111" s="16" t="str">
        <f>"["&amp;currency&amp;"]"</f>
        <v>[EUR]</v>
      </c>
      <c r="C111" s="95"/>
      <c r="D111" s="95">
        <f t="shared" ref="D111:DS111" ca="1" si="89">+D110+D106+D101</f>
        <v>-21239.365079365078</v>
      </c>
      <c r="E111" s="95">
        <f t="shared" ca="1" si="89"/>
        <v>-42478.730158730155</v>
      </c>
      <c r="F111" s="95">
        <f t="shared" ca="1" si="89"/>
        <v>-54111.446253701019</v>
      </c>
      <c r="G111" s="95">
        <f t="shared" ca="1" si="89"/>
        <v>7559701.6998721082</v>
      </c>
      <c r="H111" s="95">
        <f t="shared" ca="1" si="89"/>
        <v>7673106.9030701481</v>
      </c>
      <c r="I111" s="95">
        <f t="shared" ca="1" si="89"/>
        <v>7794333.2955272514</v>
      </c>
      <c r="J111" s="95">
        <f t="shared" ca="1" si="89"/>
        <v>7959898.1480604764</v>
      </c>
      <c r="K111" s="95">
        <f t="shared" ca="1" si="89"/>
        <v>8122416.1791776465</v>
      </c>
      <c r="L111" s="95">
        <f t="shared" ca="1" si="89"/>
        <v>8250824.2430471778</v>
      </c>
      <c r="M111" s="95">
        <f t="shared" ca="1" si="89"/>
        <v>8352675.4766164189</v>
      </c>
      <c r="N111" s="95">
        <f t="shared" ca="1" si="89"/>
        <v>8417449.8239386901</v>
      </c>
      <c r="O111" s="95">
        <f t="shared" ca="1" si="89"/>
        <v>8377165.7895706268</v>
      </c>
      <c r="P111" s="95">
        <f t="shared" ca="1" si="89"/>
        <v>8330247.7710368354</v>
      </c>
      <c r="Q111" s="95">
        <f t="shared" ca="1" si="89"/>
        <v>8292719.9340236848</v>
      </c>
      <c r="R111" s="95">
        <f t="shared" ca="1" si="89"/>
        <v>8397515.551211318</v>
      </c>
      <c r="S111" s="95">
        <f t="shared" ca="1" si="89"/>
        <v>8499226.5572090764</v>
      </c>
      <c r="T111" s="95">
        <f t="shared" ca="1" si="89"/>
        <v>8612579.8954612818</v>
      </c>
      <c r="U111" s="95">
        <f t="shared" ca="1" si="89"/>
        <v>8736966.2952311113</v>
      </c>
      <c r="V111" s="95">
        <f t="shared" ca="1" si="89"/>
        <v>8907642.7254130431</v>
      </c>
      <c r="W111" s="95">
        <f t="shared" ca="1" si="89"/>
        <v>9075187.0231792703</v>
      </c>
      <c r="X111" s="95">
        <f t="shared" ca="1" si="89"/>
        <v>9207666.2746149283</v>
      </c>
      <c r="Y111" s="95">
        <f t="shared" ca="1" si="89"/>
        <v>9312845.1045018826</v>
      </c>
      <c r="Z111" s="95">
        <f t="shared" ca="1" si="89"/>
        <v>9379908.8953269552</v>
      </c>
      <c r="AA111" s="95">
        <f t="shared" ca="1" si="89"/>
        <v>9338972.6697743647</v>
      </c>
      <c r="AB111" s="95">
        <f t="shared" ca="1" si="89"/>
        <v>9291335.6489438508</v>
      </c>
      <c r="AC111" s="95">
        <f t="shared" ca="1" si="89"/>
        <v>9253351.7347165532</v>
      </c>
      <c r="AD111" s="95">
        <f t="shared" ca="1" si="89"/>
        <v>9361319.5100743286</v>
      </c>
      <c r="AE111" s="95">
        <f t="shared" ca="1" si="89"/>
        <v>9466354.1860178001</v>
      </c>
      <c r="AF111" s="95">
        <f t="shared" ca="1" si="89"/>
        <v>9583357.1795188468</v>
      </c>
      <c r="AG111" s="95">
        <f t="shared" ca="1" si="89"/>
        <v>9711702.1602600086</v>
      </c>
      <c r="AH111" s="95">
        <f t="shared" ca="1" si="89"/>
        <v>9887633.2922648117</v>
      </c>
      <c r="AI111" s="95">
        <f t="shared" ca="1" si="89"/>
        <v>10060344.592146272</v>
      </c>
      <c r="AJ111" s="95">
        <f t="shared" ca="1" si="89"/>
        <v>10197009.024399905</v>
      </c>
      <c r="AK111" s="95">
        <f t="shared" ca="1" si="89"/>
        <v>10305608.623301474</v>
      </c>
      <c r="AL111" s="95">
        <f t="shared" ca="1" si="89"/>
        <v>10375025.962047426</v>
      </c>
      <c r="AM111" s="95">
        <f t="shared" ca="1" si="89"/>
        <v>10333419.283957141</v>
      </c>
      <c r="AN111" s="95">
        <f t="shared" ca="1" si="89"/>
        <v>10285043.128765592</v>
      </c>
      <c r="AO111" s="95">
        <f t="shared" ca="1" si="89"/>
        <v>10246590.367162155</v>
      </c>
      <c r="AP111" s="95">
        <f t="shared" ca="1" si="89"/>
        <v>10357819.121118834</v>
      </c>
      <c r="AQ111" s="95">
        <f t="shared" ca="1" si="89"/>
        <v>10466270.529766504</v>
      </c>
      <c r="AR111" s="95">
        <f t="shared" ca="1" si="89"/>
        <v>10587025.368863357</v>
      </c>
      <c r="AS111" s="95">
        <f t="shared" ca="1" si="89"/>
        <v>10719439.770843048</v>
      </c>
      <c r="AT111" s="95">
        <f t="shared" ca="1" si="89"/>
        <v>10900772.736321764</v>
      </c>
      <c r="AU111" s="95">
        <f t="shared" ca="1" si="89"/>
        <v>11078795.714377683</v>
      </c>
      <c r="AV111" s="95">
        <f t="shared" ca="1" si="89"/>
        <v>11219762.512512192</v>
      </c>
      <c r="AW111" s="95">
        <f t="shared" ca="1" si="89"/>
        <v>11331878.661960784</v>
      </c>
      <c r="AX111" s="95">
        <f t="shared" ca="1" si="89"/>
        <v>11403715.447969399</v>
      </c>
      <c r="AY111" s="95">
        <f t="shared" ca="1" si="89"/>
        <v>11361419.544670366</v>
      </c>
      <c r="AZ111" s="95">
        <f t="shared" ca="1" si="89"/>
        <v>11312283.559355676</v>
      </c>
      <c r="BA111" s="95">
        <f t="shared" ca="1" si="89"/>
        <v>11273348.822649563</v>
      </c>
      <c r="BB111" s="95">
        <f t="shared" ca="1" si="89"/>
        <v>11387929.86260592</v>
      </c>
      <c r="BC111" s="95">
        <f t="shared" ca="1" si="89"/>
        <v>11499893.672473501</v>
      </c>
      <c r="BD111" s="95">
        <f t="shared" ca="1" si="89"/>
        <v>11624505.408842843</v>
      </c>
      <c r="BE111" s="95">
        <f t="shared" ca="1" si="89"/>
        <v>11761103.175855743</v>
      </c>
      <c r="BF111" s="95">
        <f t="shared" ca="1" si="89"/>
        <v>11947989.22614564</v>
      </c>
      <c r="BG111" s="95">
        <f t="shared" ca="1" si="89"/>
        <v>12131472.609364901</v>
      </c>
      <c r="BH111" s="95">
        <f t="shared" ca="1" si="89"/>
        <v>12276862.239624957</v>
      </c>
      <c r="BI111" s="95">
        <f t="shared" ca="1" si="89"/>
        <v>12392593.403035885</v>
      </c>
      <c r="BJ111" s="95">
        <f t="shared" ca="1" si="89"/>
        <v>12466917.380830523</v>
      </c>
      <c r="BK111" s="95">
        <f t="shared" ca="1" si="89"/>
        <v>12423912.95401689</v>
      </c>
      <c r="BL111" s="95">
        <f t="shared" ca="1" si="89"/>
        <v>12373995.863335613</v>
      </c>
      <c r="BM111" s="95">
        <f t="shared" ca="1" si="89"/>
        <v>12334565.656223951</v>
      </c>
      <c r="BN111" s="95">
        <f t="shared" ca="1" si="89"/>
        <v>12452592.846187975</v>
      </c>
      <c r="BO111" s="95">
        <f t="shared" ca="1" si="89"/>
        <v>12568167.404509624</v>
      </c>
      <c r="BP111" s="95">
        <f t="shared" ca="1" si="89"/>
        <v>12696744.031275086</v>
      </c>
      <c r="BQ111" s="95">
        <f t="shared" ca="1" si="89"/>
        <v>12837642.297542123</v>
      </c>
      <c r="BR111" s="95">
        <f t="shared" ca="1" si="89"/>
        <v>13030236.919017918</v>
      </c>
      <c r="BS111" s="95">
        <f t="shared" ca="1" si="89"/>
        <v>13219333.598745096</v>
      </c>
      <c r="BT111" s="95">
        <f t="shared" ca="1" si="89"/>
        <v>13369269.90043021</v>
      </c>
      <c r="BU111" s="95">
        <f t="shared" ca="1" si="89"/>
        <v>13488717.298194421</v>
      </c>
      <c r="BV111" s="95">
        <f t="shared" ca="1" si="89"/>
        <v>13565598.109145084</v>
      </c>
      <c r="BW111" s="95">
        <f t="shared" ca="1" si="89"/>
        <v>13521865.320158452</v>
      </c>
      <c r="BX111" s="95">
        <f t="shared" ca="1" si="89"/>
        <v>13471145.25316032</v>
      </c>
      <c r="BY111" s="95">
        <f t="shared" ca="1" si="89"/>
        <v>13431205.702471755</v>
      </c>
      <c r="BZ111" s="95">
        <f t="shared" ca="1" si="89"/>
        <v>13552775.534643661</v>
      </c>
      <c r="CA111" s="95">
        <f t="shared" ca="1" si="89"/>
        <v>13672061.942376092</v>
      </c>
      <c r="CB111" s="95">
        <f t="shared" ca="1" si="89"/>
        <v>13804714.476468766</v>
      </c>
      <c r="CC111" s="95">
        <f t="shared" ca="1" si="89"/>
        <v>13950033.655969057</v>
      </c>
      <c r="CD111" s="95">
        <f t="shared" ca="1" si="89"/>
        <v>14148496.68862395</v>
      </c>
      <c r="CE111" s="95">
        <f t="shared" ca="1" si="89"/>
        <v>14343363.837161267</v>
      </c>
      <c r="CF111" s="95">
        <f t="shared" ca="1" si="89"/>
        <v>14497974.117071342</v>
      </c>
      <c r="CG111" s="95">
        <f t="shared" ca="1" si="89"/>
        <v>14621241.803750731</v>
      </c>
      <c r="CH111" s="95">
        <f t="shared" ca="1" si="89"/>
        <v>14700621.03918579</v>
      </c>
      <c r="CI111" s="95">
        <f t="shared" ca="1" si="89"/>
        <v>14656009.493885307</v>
      </c>
      <c r="CJ111" s="95">
        <f t="shared" ca="1" si="89"/>
        <v>14604700.276757261</v>
      </c>
      <c r="CK111" s="95">
        <f t="shared" ca="1" si="89"/>
        <v>14564473.430395447</v>
      </c>
      <c r="CL111" s="95">
        <f t="shared" ca="1" si="89"/>
        <v>14689779.622566577</v>
      </c>
      <c r="CM111" s="95">
        <f t="shared" ca="1" si="89"/>
        <v>14813070.859112347</v>
      </c>
      <c r="CN111" s="95">
        <f t="shared" ca="1" si="89"/>
        <v>14950102.473556438</v>
      </c>
      <c r="CO111" s="95">
        <f t="shared" ca="1" si="89"/>
        <v>15100155.399479564</v>
      </c>
      <c r="CP111" s="95">
        <f t="shared" ca="1" si="89"/>
        <v>15304840.206445618</v>
      </c>
      <c r="CQ111" s="95">
        <f t="shared" ca="1" si="89"/>
        <v>15505828.444538806</v>
      </c>
      <c r="CR111" s="95">
        <f t="shared" ca="1" si="89"/>
        <v>15665432.621683188</v>
      </c>
      <c r="CS111" s="95">
        <f t="shared" ca="1" si="89"/>
        <v>15792816.612986425</v>
      </c>
      <c r="CT111" s="95">
        <f t="shared" ca="1" si="89"/>
        <v>15875216.916410489</v>
      </c>
      <c r="CU111" s="95">
        <f t="shared" ca="1" si="89"/>
        <v>15830154.697238419</v>
      </c>
      <c r="CV111" s="95">
        <f t="shared" ca="1" si="89"/>
        <v>15777996.907586342</v>
      </c>
      <c r="CW111" s="95">
        <f t="shared" ca="1" si="89"/>
        <v>15737231.795081954</v>
      </c>
      <c r="CX111" s="95">
        <f t="shared" ca="1" si="89"/>
        <v>15866281.794856098</v>
      </c>
      <c r="CY111" s="95">
        <f t="shared" ca="1" si="89"/>
        <v>15993495.654469591</v>
      </c>
      <c r="CZ111" s="95">
        <f t="shared" ca="1" si="89"/>
        <v>16134834.622562561</v>
      </c>
      <c r="DA111" s="95">
        <f t="shared" ca="1" si="89"/>
        <v>16289559.498855978</v>
      </c>
      <c r="DB111" s="95">
        <f t="shared" ca="1" si="89"/>
        <v>16500445.948861526</v>
      </c>
      <c r="DC111" s="95">
        <f t="shared" ca="1" si="89"/>
        <v>16707532.326065766</v>
      </c>
      <c r="DD111" s="95">
        <f t="shared" ca="1" si="89"/>
        <v>16872075.888614636</v>
      </c>
      <c r="DE111" s="95">
        <f t="shared" ca="1" si="89"/>
        <v>17003497.100118805</v>
      </c>
      <c r="DF111" s="95">
        <f t="shared" ca="1" si="89"/>
        <v>17088675.080483191</v>
      </c>
      <c r="DG111" s="95">
        <f t="shared" ca="1" si="89"/>
        <v>17042821.587618746</v>
      </c>
      <c r="DH111" s="95">
        <f t="shared" ca="1" si="89"/>
        <v>16989791.465411969</v>
      </c>
      <c r="DI111" s="95">
        <f t="shared" ca="1" si="89"/>
        <v>16948473.015313011</v>
      </c>
      <c r="DJ111" s="95">
        <f t="shared" ca="1" si="89"/>
        <v>17081371.649303056</v>
      </c>
      <c r="DK111" s="95">
        <f t="shared" ca="1" si="89"/>
        <v>17212617.965430167</v>
      </c>
      <c r="DL111" s="95">
        <f t="shared" ca="1" si="89"/>
        <v>17358384.893074185</v>
      </c>
      <c r="DM111" s="95">
        <f t="shared" ca="1" si="89"/>
        <v>17517912.534348264</v>
      </c>
      <c r="DN111" s="95">
        <f t="shared" ca="1" si="89"/>
        <v>17735174.273398414</v>
      </c>
      <c r="DO111" s="95">
        <f t="shared" ca="1" si="89"/>
        <v>17948529.537608813</v>
      </c>
      <c r="DP111" s="95">
        <f t="shared" ca="1" si="89"/>
        <v>18118150.788353499</v>
      </c>
      <c r="DQ111" s="95">
        <f t="shared" ca="1" si="89"/>
        <v>18253722.262224227</v>
      </c>
      <c r="DR111" s="95">
        <f t="shared" ca="1" si="89"/>
        <v>18356192.655398976</v>
      </c>
      <c r="DS111" s="95">
        <f t="shared" ca="1" si="89"/>
        <v>18314250.809242342</v>
      </c>
    </row>
    <row r="112" spans="1:123" ht="14.25" customHeight="1" x14ac:dyDescent="0.15">
      <c r="A112" s="3"/>
      <c r="B112" s="112" t="s">
        <v>39</v>
      </c>
      <c r="C112" s="70"/>
      <c r="D112" s="70">
        <f t="shared" ref="D112:DS112" ca="1" si="90">+D111-D95</f>
        <v>5.9299054555594921E-10</v>
      </c>
      <c r="E112" s="70">
        <f t="shared" ca="1" si="90"/>
        <v>2.5465851649641991E-10</v>
      </c>
      <c r="F112" s="70">
        <f t="shared" ca="1" si="90"/>
        <v>9.4587448984384537E-11</v>
      </c>
      <c r="G112" s="70">
        <f t="shared" ca="1" si="90"/>
        <v>0</v>
      </c>
      <c r="H112" s="70">
        <f t="shared" ca="1" si="90"/>
        <v>0</v>
      </c>
      <c r="I112" s="70">
        <f t="shared" ca="1" si="90"/>
        <v>0</v>
      </c>
      <c r="J112" s="70">
        <f t="shared" ca="1" si="90"/>
        <v>0</v>
      </c>
      <c r="K112" s="70">
        <f t="shared" ca="1" si="90"/>
        <v>0</v>
      </c>
      <c r="L112" s="70">
        <f t="shared" ca="1" si="90"/>
        <v>0</v>
      </c>
      <c r="M112" s="70">
        <f t="shared" ca="1" si="90"/>
        <v>0</v>
      </c>
      <c r="N112" s="70">
        <f t="shared" ca="1" si="90"/>
        <v>0</v>
      </c>
      <c r="O112" s="70">
        <f t="shared" ca="1" si="90"/>
        <v>0</v>
      </c>
      <c r="P112" s="70">
        <f t="shared" ca="1" si="90"/>
        <v>0</v>
      </c>
      <c r="Q112" s="70">
        <f t="shared" ca="1" si="90"/>
        <v>0</v>
      </c>
      <c r="R112" s="70">
        <f t="shared" ca="1" si="90"/>
        <v>0</v>
      </c>
      <c r="S112" s="70">
        <f t="shared" ca="1" si="90"/>
        <v>0</v>
      </c>
      <c r="T112" s="70">
        <f t="shared" ca="1" si="90"/>
        <v>0</v>
      </c>
      <c r="U112" s="70">
        <f t="shared" ca="1" si="90"/>
        <v>0</v>
      </c>
      <c r="V112" s="70">
        <f t="shared" ca="1" si="90"/>
        <v>0</v>
      </c>
      <c r="W112" s="70">
        <f t="shared" ca="1" si="90"/>
        <v>0</v>
      </c>
      <c r="X112" s="70">
        <f t="shared" ca="1" si="90"/>
        <v>0</v>
      </c>
      <c r="Y112" s="70">
        <f t="shared" ca="1" si="90"/>
        <v>0</v>
      </c>
      <c r="Z112" s="70">
        <f t="shared" ca="1" si="90"/>
        <v>0</v>
      </c>
      <c r="AA112" s="70">
        <f t="shared" ca="1" si="90"/>
        <v>0</v>
      </c>
      <c r="AB112" s="70">
        <f t="shared" ca="1" si="90"/>
        <v>0</v>
      </c>
      <c r="AC112" s="70">
        <f t="shared" ca="1" si="90"/>
        <v>0</v>
      </c>
      <c r="AD112" s="70">
        <f t="shared" ca="1" si="90"/>
        <v>0</v>
      </c>
      <c r="AE112" s="70">
        <f t="shared" ca="1" si="90"/>
        <v>0</v>
      </c>
      <c r="AF112" s="70">
        <f t="shared" ca="1" si="90"/>
        <v>0</v>
      </c>
      <c r="AG112" s="70">
        <f t="shared" ca="1" si="90"/>
        <v>0</v>
      </c>
      <c r="AH112" s="70">
        <f t="shared" ca="1" si="90"/>
        <v>0</v>
      </c>
      <c r="AI112" s="70">
        <f t="shared" ca="1" si="90"/>
        <v>0</v>
      </c>
      <c r="AJ112" s="70">
        <f t="shared" ca="1" si="90"/>
        <v>0</v>
      </c>
      <c r="AK112" s="70">
        <f t="shared" ca="1" si="90"/>
        <v>0</v>
      </c>
      <c r="AL112" s="70">
        <f t="shared" ca="1" si="90"/>
        <v>0</v>
      </c>
      <c r="AM112" s="70">
        <f t="shared" ca="1" si="90"/>
        <v>0</v>
      </c>
      <c r="AN112" s="70">
        <f t="shared" ca="1" si="90"/>
        <v>0</v>
      </c>
      <c r="AO112" s="70">
        <f t="shared" ca="1" si="90"/>
        <v>0</v>
      </c>
      <c r="AP112" s="70">
        <f t="shared" ca="1" si="90"/>
        <v>0</v>
      </c>
      <c r="AQ112" s="70">
        <f t="shared" ca="1" si="90"/>
        <v>0</v>
      </c>
      <c r="AR112" s="70">
        <f t="shared" ca="1" si="90"/>
        <v>0</v>
      </c>
      <c r="AS112" s="70">
        <f t="shared" ca="1" si="90"/>
        <v>0</v>
      </c>
      <c r="AT112" s="70">
        <f t="shared" ca="1" si="90"/>
        <v>0</v>
      </c>
      <c r="AU112" s="70">
        <f t="shared" ca="1" si="90"/>
        <v>0</v>
      </c>
      <c r="AV112" s="70">
        <f t="shared" ca="1" si="90"/>
        <v>0</v>
      </c>
      <c r="AW112" s="70">
        <f t="shared" ca="1" si="90"/>
        <v>0</v>
      </c>
      <c r="AX112" s="70">
        <f t="shared" ca="1" si="90"/>
        <v>0</v>
      </c>
      <c r="AY112" s="70">
        <f t="shared" ca="1" si="90"/>
        <v>0</v>
      </c>
      <c r="AZ112" s="70">
        <f t="shared" ca="1" si="90"/>
        <v>0</v>
      </c>
      <c r="BA112" s="70">
        <f t="shared" ca="1" si="90"/>
        <v>0</v>
      </c>
      <c r="BB112" s="70">
        <f t="shared" ca="1" si="90"/>
        <v>0</v>
      </c>
      <c r="BC112" s="70">
        <f t="shared" ca="1" si="90"/>
        <v>0</v>
      </c>
      <c r="BD112" s="70">
        <f t="shared" ca="1" si="90"/>
        <v>0</v>
      </c>
      <c r="BE112" s="70">
        <f t="shared" ca="1" si="90"/>
        <v>0</v>
      </c>
      <c r="BF112" s="70">
        <f t="shared" ca="1" si="90"/>
        <v>0</v>
      </c>
      <c r="BG112" s="70">
        <f t="shared" ca="1" si="90"/>
        <v>0</v>
      </c>
      <c r="BH112" s="70">
        <f t="shared" ca="1" si="90"/>
        <v>0</v>
      </c>
      <c r="BI112" s="70">
        <f t="shared" ca="1" si="90"/>
        <v>0</v>
      </c>
      <c r="BJ112" s="70">
        <f t="shared" ca="1" si="90"/>
        <v>0</v>
      </c>
      <c r="BK112" s="70">
        <f t="shared" ca="1" si="90"/>
        <v>0</v>
      </c>
      <c r="BL112" s="70">
        <f t="shared" ca="1" si="90"/>
        <v>0</v>
      </c>
      <c r="BM112" s="70">
        <f t="shared" ca="1" si="90"/>
        <v>0</v>
      </c>
      <c r="BN112" s="70">
        <f t="shared" ca="1" si="90"/>
        <v>0</v>
      </c>
      <c r="BO112" s="70">
        <f t="shared" ca="1" si="90"/>
        <v>0</v>
      </c>
      <c r="BP112" s="70">
        <f t="shared" ca="1" si="90"/>
        <v>0</v>
      </c>
      <c r="BQ112" s="70">
        <f t="shared" ca="1" si="90"/>
        <v>0</v>
      </c>
      <c r="BR112" s="70">
        <f t="shared" ca="1" si="90"/>
        <v>0</v>
      </c>
      <c r="BS112" s="70">
        <f t="shared" ca="1" si="90"/>
        <v>0</v>
      </c>
      <c r="BT112" s="70">
        <f t="shared" ca="1" si="90"/>
        <v>0</v>
      </c>
      <c r="BU112" s="70">
        <f t="shared" ca="1" si="90"/>
        <v>0</v>
      </c>
      <c r="BV112" s="70">
        <f t="shared" ca="1" si="90"/>
        <v>0</v>
      </c>
      <c r="BW112" s="70">
        <f t="shared" ca="1" si="90"/>
        <v>0</v>
      </c>
      <c r="BX112" s="70">
        <f t="shared" ca="1" si="90"/>
        <v>0</v>
      </c>
      <c r="BY112" s="70">
        <f t="shared" ca="1" si="90"/>
        <v>0</v>
      </c>
      <c r="BZ112" s="70">
        <f t="shared" ca="1" si="90"/>
        <v>0</v>
      </c>
      <c r="CA112" s="70">
        <f t="shared" ca="1" si="90"/>
        <v>0</v>
      </c>
      <c r="CB112" s="70">
        <f t="shared" ca="1" si="90"/>
        <v>0</v>
      </c>
      <c r="CC112" s="70">
        <f t="shared" ca="1" si="90"/>
        <v>0</v>
      </c>
      <c r="CD112" s="70">
        <f t="shared" ca="1" si="90"/>
        <v>0</v>
      </c>
      <c r="CE112" s="70">
        <f t="shared" ca="1" si="90"/>
        <v>0</v>
      </c>
      <c r="CF112" s="70">
        <f t="shared" ca="1" si="90"/>
        <v>0</v>
      </c>
      <c r="CG112" s="70">
        <f t="shared" ca="1" si="90"/>
        <v>0</v>
      </c>
      <c r="CH112" s="70">
        <f t="shared" ca="1" si="90"/>
        <v>0</v>
      </c>
      <c r="CI112" s="70">
        <f t="shared" ca="1" si="90"/>
        <v>0</v>
      </c>
      <c r="CJ112" s="70">
        <f t="shared" ca="1" si="90"/>
        <v>0</v>
      </c>
      <c r="CK112" s="70">
        <f t="shared" ca="1" si="90"/>
        <v>0</v>
      </c>
      <c r="CL112" s="70">
        <f t="shared" ca="1" si="90"/>
        <v>0</v>
      </c>
      <c r="CM112" s="70">
        <f t="shared" ca="1" si="90"/>
        <v>0</v>
      </c>
      <c r="CN112" s="70">
        <f t="shared" ca="1" si="90"/>
        <v>0</v>
      </c>
      <c r="CO112" s="70">
        <f t="shared" ca="1" si="90"/>
        <v>0</v>
      </c>
      <c r="CP112" s="70">
        <f t="shared" ca="1" si="90"/>
        <v>0</v>
      </c>
      <c r="CQ112" s="70">
        <f t="shared" ca="1" si="90"/>
        <v>0</v>
      </c>
      <c r="CR112" s="70">
        <f t="shared" ca="1" si="90"/>
        <v>0</v>
      </c>
      <c r="CS112" s="70">
        <f t="shared" ca="1" si="90"/>
        <v>0</v>
      </c>
      <c r="CT112" s="70">
        <f t="shared" ca="1" si="90"/>
        <v>0</v>
      </c>
      <c r="CU112" s="70">
        <f t="shared" ca="1" si="90"/>
        <v>0</v>
      </c>
      <c r="CV112" s="70">
        <f t="shared" ca="1" si="90"/>
        <v>0</v>
      </c>
      <c r="CW112" s="70">
        <f t="shared" ca="1" si="90"/>
        <v>0</v>
      </c>
      <c r="CX112" s="70">
        <f t="shared" ca="1" si="90"/>
        <v>0</v>
      </c>
      <c r="CY112" s="70">
        <f t="shared" ca="1" si="90"/>
        <v>0</v>
      </c>
      <c r="CZ112" s="70">
        <f t="shared" ca="1" si="90"/>
        <v>0</v>
      </c>
      <c r="DA112" s="70">
        <f t="shared" ca="1" si="90"/>
        <v>0</v>
      </c>
      <c r="DB112" s="70">
        <f t="shared" ca="1" si="90"/>
        <v>0</v>
      </c>
      <c r="DC112" s="70">
        <f t="shared" ca="1" si="90"/>
        <v>0</v>
      </c>
      <c r="DD112" s="70">
        <f t="shared" ca="1" si="90"/>
        <v>0</v>
      </c>
      <c r="DE112" s="70">
        <f t="shared" ca="1" si="90"/>
        <v>0</v>
      </c>
      <c r="DF112" s="70">
        <f t="shared" ca="1" si="90"/>
        <v>0</v>
      </c>
      <c r="DG112" s="70">
        <f t="shared" ca="1" si="90"/>
        <v>0</v>
      </c>
      <c r="DH112" s="70">
        <f t="shared" ca="1" si="90"/>
        <v>0</v>
      </c>
      <c r="DI112" s="70">
        <f t="shared" ca="1" si="90"/>
        <v>0</v>
      </c>
      <c r="DJ112" s="70">
        <f t="shared" ca="1" si="90"/>
        <v>0</v>
      </c>
      <c r="DK112" s="70">
        <f t="shared" ca="1" si="90"/>
        <v>0</v>
      </c>
      <c r="DL112" s="70">
        <f t="shared" ca="1" si="90"/>
        <v>0</v>
      </c>
      <c r="DM112" s="70">
        <f t="shared" ca="1" si="90"/>
        <v>0</v>
      </c>
      <c r="DN112" s="70">
        <f t="shared" ca="1" si="90"/>
        <v>0</v>
      </c>
      <c r="DO112" s="70">
        <f t="shared" ca="1" si="90"/>
        <v>0</v>
      </c>
      <c r="DP112" s="70">
        <f t="shared" ca="1" si="90"/>
        <v>0</v>
      </c>
      <c r="DQ112" s="70">
        <f t="shared" ca="1" si="90"/>
        <v>0</v>
      </c>
      <c r="DR112" s="70">
        <f t="shared" ca="1" si="90"/>
        <v>0</v>
      </c>
      <c r="DS112" s="70">
        <f t="shared" ca="1" si="90"/>
        <v>0</v>
      </c>
    </row>
    <row r="113" spans="1:16383" ht="14.25" customHeight="1" x14ac:dyDescent="0.15">
      <c r="A113" s="3"/>
      <c r="B113" s="23"/>
      <c r="C113" s="70"/>
      <c r="D113" s="70"/>
      <c r="E113" s="70"/>
      <c r="F113" s="113"/>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70">
        <f ca="1">+CD112-CC112</f>
        <v>0</v>
      </c>
      <c r="CE113" s="70">
        <f t="shared" ref="CE113:CH113" ca="1" si="91">+CE112-CD112</f>
        <v>0</v>
      </c>
      <c r="CF113" s="70">
        <f t="shared" ca="1" si="91"/>
        <v>0</v>
      </c>
      <c r="CG113" s="70">
        <f t="shared" ca="1" si="91"/>
        <v>0</v>
      </c>
      <c r="CH113" s="70">
        <f t="shared" ca="1" si="91"/>
        <v>0</v>
      </c>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row>
    <row r="114" spans="1:16383" ht="14.25" customHeight="1" x14ac:dyDescent="0.15">
      <c r="A114" s="3"/>
      <c r="B114" s="23"/>
      <c r="C114" s="70"/>
      <c r="D114" s="70"/>
      <c r="E114" s="70"/>
      <c r="F114" s="113"/>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row>
    <row r="115" spans="1:16383" ht="14.25" customHeight="1" x14ac:dyDescent="0.15">
      <c r="A115" s="3"/>
      <c r="B115" s="23"/>
      <c r="C115" s="70"/>
      <c r="D115" s="70"/>
      <c r="E115" s="70"/>
      <c r="F115" s="113"/>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row>
    <row r="116" spans="1:16383" s="701" customFormat="1" ht="18" x14ac:dyDescent="0.2">
      <c r="A116" s="785" t="s">
        <v>149</v>
      </c>
      <c r="B116" s="786"/>
      <c r="C116" s="786"/>
      <c r="D116" s="787">
        <f t="shared" ref="D116:DS116" si="92">+D$4</f>
        <v>45688</v>
      </c>
      <c r="E116" s="787">
        <f t="shared" si="92"/>
        <v>45716</v>
      </c>
      <c r="F116" s="787">
        <f t="shared" si="92"/>
        <v>45747</v>
      </c>
      <c r="G116" s="787">
        <f t="shared" si="92"/>
        <v>45777</v>
      </c>
      <c r="H116" s="787">
        <f t="shared" si="92"/>
        <v>45808</v>
      </c>
      <c r="I116" s="787">
        <f t="shared" si="92"/>
        <v>45838</v>
      </c>
      <c r="J116" s="787">
        <f t="shared" si="92"/>
        <v>45869</v>
      </c>
      <c r="K116" s="787">
        <f t="shared" si="92"/>
        <v>45900</v>
      </c>
      <c r="L116" s="787">
        <f t="shared" si="92"/>
        <v>45930</v>
      </c>
      <c r="M116" s="787">
        <f t="shared" si="92"/>
        <v>45961</v>
      </c>
      <c r="N116" s="787">
        <f t="shared" si="92"/>
        <v>45991</v>
      </c>
      <c r="O116" s="787">
        <f t="shared" si="92"/>
        <v>46022</v>
      </c>
      <c r="P116" s="787">
        <f t="shared" si="92"/>
        <v>46053</v>
      </c>
      <c r="Q116" s="787">
        <f t="shared" si="92"/>
        <v>46081</v>
      </c>
      <c r="R116" s="787">
        <f t="shared" si="92"/>
        <v>46112</v>
      </c>
      <c r="S116" s="787">
        <f t="shared" si="92"/>
        <v>46142</v>
      </c>
      <c r="T116" s="787">
        <f t="shared" si="92"/>
        <v>46173</v>
      </c>
      <c r="U116" s="787">
        <f t="shared" si="92"/>
        <v>46203</v>
      </c>
      <c r="V116" s="787">
        <f t="shared" si="92"/>
        <v>46234</v>
      </c>
      <c r="W116" s="787">
        <f t="shared" si="92"/>
        <v>46265</v>
      </c>
      <c r="X116" s="787">
        <f t="shared" si="92"/>
        <v>46295</v>
      </c>
      <c r="Y116" s="787">
        <f t="shared" si="92"/>
        <v>46326</v>
      </c>
      <c r="Z116" s="787">
        <f t="shared" si="92"/>
        <v>46356</v>
      </c>
      <c r="AA116" s="787">
        <f t="shared" si="92"/>
        <v>46387</v>
      </c>
      <c r="AB116" s="787">
        <f t="shared" si="92"/>
        <v>46418</v>
      </c>
      <c r="AC116" s="787">
        <f t="shared" si="92"/>
        <v>46446</v>
      </c>
      <c r="AD116" s="787">
        <f t="shared" si="92"/>
        <v>46477</v>
      </c>
      <c r="AE116" s="787">
        <f t="shared" si="92"/>
        <v>46507</v>
      </c>
      <c r="AF116" s="787">
        <f t="shared" si="92"/>
        <v>46538</v>
      </c>
      <c r="AG116" s="787">
        <f t="shared" si="92"/>
        <v>46568</v>
      </c>
      <c r="AH116" s="787">
        <f t="shared" si="92"/>
        <v>46599</v>
      </c>
      <c r="AI116" s="787">
        <f t="shared" si="92"/>
        <v>46630</v>
      </c>
      <c r="AJ116" s="787">
        <f t="shared" si="92"/>
        <v>46660</v>
      </c>
      <c r="AK116" s="787">
        <f t="shared" si="92"/>
        <v>46691</v>
      </c>
      <c r="AL116" s="787">
        <f t="shared" si="92"/>
        <v>46721</v>
      </c>
      <c r="AM116" s="787">
        <f t="shared" si="92"/>
        <v>46752</v>
      </c>
      <c r="AN116" s="787">
        <f t="shared" si="92"/>
        <v>46783</v>
      </c>
      <c r="AO116" s="787">
        <f t="shared" si="92"/>
        <v>46812</v>
      </c>
      <c r="AP116" s="787">
        <f t="shared" si="92"/>
        <v>46843</v>
      </c>
      <c r="AQ116" s="787">
        <f t="shared" si="92"/>
        <v>46873</v>
      </c>
      <c r="AR116" s="787">
        <f t="shared" si="92"/>
        <v>46904</v>
      </c>
      <c r="AS116" s="787">
        <f t="shared" si="92"/>
        <v>46934</v>
      </c>
      <c r="AT116" s="787">
        <f t="shared" si="92"/>
        <v>46965</v>
      </c>
      <c r="AU116" s="787">
        <f t="shared" si="92"/>
        <v>46996</v>
      </c>
      <c r="AV116" s="787">
        <f t="shared" si="92"/>
        <v>47026</v>
      </c>
      <c r="AW116" s="787">
        <f t="shared" si="92"/>
        <v>47057</v>
      </c>
      <c r="AX116" s="787">
        <f t="shared" si="92"/>
        <v>47087</v>
      </c>
      <c r="AY116" s="787">
        <f t="shared" si="92"/>
        <v>47118</v>
      </c>
      <c r="AZ116" s="787">
        <f t="shared" si="92"/>
        <v>47149</v>
      </c>
      <c r="BA116" s="787">
        <f t="shared" si="92"/>
        <v>47177</v>
      </c>
      <c r="BB116" s="787">
        <f t="shared" si="92"/>
        <v>47208</v>
      </c>
      <c r="BC116" s="787">
        <f t="shared" si="92"/>
        <v>47238</v>
      </c>
      <c r="BD116" s="787">
        <f t="shared" si="92"/>
        <v>47269</v>
      </c>
      <c r="BE116" s="787">
        <f t="shared" si="92"/>
        <v>47299</v>
      </c>
      <c r="BF116" s="787">
        <f t="shared" si="92"/>
        <v>47330</v>
      </c>
      <c r="BG116" s="787">
        <f t="shared" si="92"/>
        <v>47361</v>
      </c>
      <c r="BH116" s="787">
        <f t="shared" si="92"/>
        <v>47391</v>
      </c>
      <c r="BI116" s="787">
        <f t="shared" si="92"/>
        <v>47422</v>
      </c>
      <c r="BJ116" s="787">
        <f t="shared" si="92"/>
        <v>47452</v>
      </c>
      <c r="BK116" s="787">
        <f t="shared" si="92"/>
        <v>47483</v>
      </c>
      <c r="BL116" s="787">
        <f t="shared" si="92"/>
        <v>47514</v>
      </c>
      <c r="BM116" s="787">
        <f t="shared" si="92"/>
        <v>47542</v>
      </c>
      <c r="BN116" s="787">
        <f t="shared" si="92"/>
        <v>47573</v>
      </c>
      <c r="BO116" s="787">
        <f t="shared" si="92"/>
        <v>47603</v>
      </c>
      <c r="BP116" s="787">
        <f t="shared" si="92"/>
        <v>47634</v>
      </c>
      <c r="BQ116" s="787">
        <f t="shared" si="92"/>
        <v>47664</v>
      </c>
      <c r="BR116" s="787">
        <f t="shared" si="92"/>
        <v>47695</v>
      </c>
      <c r="BS116" s="787">
        <f t="shared" si="92"/>
        <v>47726</v>
      </c>
      <c r="BT116" s="787">
        <f t="shared" si="92"/>
        <v>47756</v>
      </c>
      <c r="BU116" s="787">
        <f t="shared" si="92"/>
        <v>47787</v>
      </c>
      <c r="BV116" s="787">
        <f t="shared" si="92"/>
        <v>47817</v>
      </c>
      <c r="BW116" s="787">
        <f t="shared" si="92"/>
        <v>47848</v>
      </c>
      <c r="BX116" s="787">
        <f t="shared" si="92"/>
        <v>47879</v>
      </c>
      <c r="BY116" s="787">
        <f t="shared" si="92"/>
        <v>47907</v>
      </c>
      <c r="BZ116" s="787">
        <f t="shared" si="92"/>
        <v>47938</v>
      </c>
      <c r="CA116" s="787">
        <f t="shared" si="92"/>
        <v>47968</v>
      </c>
      <c r="CB116" s="787">
        <f t="shared" si="92"/>
        <v>47999</v>
      </c>
      <c r="CC116" s="787">
        <f t="shared" si="92"/>
        <v>48029</v>
      </c>
      <c r="CD116" s="787">
        <f t="shared" si="92"/>
        <v>48060</v>
      </c>
      <c r="CE116" s="787">
        <f t="shared" si="92"/>
        <v>48091</v>
      </c>
      <c r="CF116" s="787">
        <f t="shared" si="92"/>
        <v>48121</v>
      </c>
      <c r="CG116" s="787">
        <f t="shared" si="92"/>
        <v>48152</v>
      </c>
      <c r="CH116" s="787">
        <f t="shared" si="92"/>
        <v>48182</v>
      </c>
      <c r="CI116" s="787">
        <f t="shared" si="92"/>
        <v>48213</v>
      </c>
      <c r="CJ116" s="787">
        <f t="shared" si="92"/>
        <v>48244</v>
      </c>
      <c r="CK116" s="787">
        <f t="shared" si="92"/>
        <v>48273</v>
      </c>
      <c r="CL116" s="787">
        <f t="shared" si="92"/>
        <v>48304</v>
      </c>
      <c r="CM116" s="787">
        <f t="shared" si="92"/>
        <v>48334</v>
      </c>
      <c r="CN116" s="787">
        <f t="shared" si="92"/>
        <v>48365</v>
      </c>
      <c r="CO116" s="787">
        <f t="shared" si="92"/>
        <v>48395</v>
      </c>
      <c r="CP116" s="787">
        <f t="shared" si="92"/>
        <v>48426</v>
      </c>
      <c r="CQ116" s="787">
        <f t="shared" si="92"/>
        <v>48457</v>
      </c>
      <c r="CR116" s="787">
        <f t="shared" si="92"/>
        <v>48487</v>
      </c>
      <c r="CS116" s="787">
        <f t="shared" si="92"/>
        <v>48518</v>
      </c>
      <c r="CT116" s="787">
        <f t="shared" si="92"/>
        <v>48548</v>
      </c>
      <c r="CU116" s="787">
        <f t="shared" si="92"/>
        <v>48579</v>
      </c>
      <c r="CV116" s="787">
        <f t="shared" si="92"/>
        <v>48610</v>
      </c>
      <c r="CW116" s="787">
        <f t="shared" si="92"/>
        <v>48638</v>
      </c>
      <c r="CX116" s="787">
        <f t="shared" si="92"/>
        <v>48669</v>
      </c>
      <c r="CY116" s="787">
        <f t="shared" si="92"/>
        <v>48699</v>
      </c>
      <c r="CZ116" s="787">
        <f t="shared" si="92"/>
        <v>48730</v>
      </c>
      <c r="DA116" s="787">
        <f t="shared" si="92"/>
        <v>48760</v>
      </c>
      <c r="DB116" s="787">
        <f t="shared" si="92"/>
        <v>48791</v>
      </c>
      <c r="DC116" s="787">
        <f t="shared" si="92"/>
        <v>48822</v>
      </c>
      <c r="DD116" s="787">
        <f t="shared" si="92"/>
        <v>48852</v>
      </c>
      <c r="DE116" s="787">
        <f t="shared" si="92"/>
        <v>48883</v>
      </c>
      <c r="DF116" s="787">
        <f t="shared" si="92"/>
        <v>48913</v>
      </c>
      <c r="DG116" s="787">
        <f t="shared" si="92"/>
        <v>48944</v>
      </c>
      <c r="DH116" s="787">
        <f t="shared" si="92"/>
        <v>48975</v>
      </c>
      <c r="DI116" s="787">
        <f t="shared" si="92"/>
        <v>49003</v>
      </c>
      <c r="DJ116" s="787">
        <f t="shared" si="92"/>
        <v>49034</v>
      </c>
      <c r="DK116" s="787">
        <f t="shared" si="92"/>
        <v>49064</v>
      </c>
      <c r="DL116" s="787">
        <f t="shared" si="92"/>
        <v>49095</v>
      </c>
      <c r="DM116" s="787">
        <f t="shared" si="92"/>
        <v>49125</v>
      </c>
      <c r="DN116" s="787">
        <f t="shared" si="92"/>
        <v>49156</v>
      </c>
      <c r="DO116" s="787">
        <f t="shared" si="92"/>
        <v>49187</v>
      </c>
      <c r="DP116" s="787">
        <f t="shared" si="92"/>
        <v>49217</v>
      </c>
      <c r="DQ116" s="787">
        <f t="shared" si="92"/>
        <v>49248</v>
      </c>
      <c r="DR116" s="787">
        <f t="shared" si="92"/>
        <v>49278</v>
      </c>
      <c r="DS116" s="787">
        <f t="shared" si="92"/>
        <v>49309</v>
      </c>
      <c r="DT116" s="481"/>
      <c r="DU116" s="481"/>
      <c r="DV116" s="481"/>
      <c r="DW116" s="481"/>
      <c r="DX116" s="481"/>
      <c r="DY116" s="481"/>
      <c r="DZ116" s="481"/>
      <c r="EA116" s="481"/>
      <c r="EB116" s="481"/>
      <c r="EC116" s="481"/>
      <c r="ED116" s="481"/>
      <c r="EE116" s="481"/>
      <c r="EF116" s="481"/>
      <c r="EG116" s="481"/>
      <c r="EH116" s="481"/>
      <c r="EI116" s="481"/>
      <c r="EJ116" s="481"/>
      <c r="EK116" s="481"/>
      <c r="EL116" s="481"/>
      <c r="EM116" s="481"/>
      <c r="EN116" s="481"/>
      <c r="EO116" s="481"/>
      <c r="EP116" s="481"/>
      <c r="EQ116" s="481"/>
      <c r="ER116" s="481"/>
      <c r="ES116" s="481"/>
      <c r="ET116" s="481"/>
      <c r="EU116" s="481"/>
      <c r="EV116" s="481"/>
      <c r="EW116" s="481"/>
      <c r="EX116" s="481"/>
      <c r="EY116" s="481"/>
      <c r="EZ116" s="481"/>
      <c r="FA116" s="481"/>
      <c r="FB116" s="481"/>
      <c r="FC116" s="481"/>
      <c r="FD116" s="481"/>
      <c r="FE116" s="481"/>
      <c r="FF116" s="481"/>
      <c r="FG116" s="481"/>
      <c r="FH116" s="481"/>
      <c r="FI116" s="481"/>
      <c r="FJ116" s="481"/>
      <c r="FK116" s="481"/>
      <c r="FL116" s="481"/>
      <c r="FM116" s="481"/>
      <c r="FN116" s="481"/>
      <c r="FO116" s="481"/>
      <c r="FP116" s="481"/>
      <c r="FQ116" s="481"/>
      <c r="FR116" s="481"/>
      <c r="FS116" s="481"/>
      <c r="FT116" s="481"/>
      <c r="FU116" s="481"/>
      <c r="FV116" s="481"/>
      <c r="FW116" s="481"/>
      <c r="FX116" s="481"/>
      <c r="FY116" s="481"/>
      <c r="FZ116" s="481"/>
      <c r="GA116" s="481"/>
      <c r="GB116" s="481"/>
      <c r="GC116" s="481"/>
      <c r="GD116" s="481"/>
      <c r="GE116" s="481"/>
      <c r="GF116" s="481"/>
      <c r="GG116" s="481"/>
      <c r="GH116" s="481"/>
      <c r="GI116" s="481"/>
      <c r="GJ116" s="481"/>
      <c r="GK116" s="481"/>
      <c r="GL116" s="481"/>
      <c r="GM116" s="481"/>
      <c r="GN116" s="481"/>
      <c r="GO116" s="481"/>
      <c r="GP116" s="481"/>
      <c r="GQ116" s="481"/>
      <c r="GR116" s="481"/>
      <c r="GS116" s="481"/>
      <c r="GT116" s="481"/>
      <c r="GU116" s="481"/>
      <c r="GV116" s="481"/>
      <c r="GW116" s="481"/>
      <c r="GX116" s="481"/>
      <c r="GY116" s="481"/>
      <c r="GZ116" s="481"/>
      <c r="HA116" s="481"/>
      <c r="HB116" s="481"/>
      <c r="HC116" s="481"/>
      <c r="HD116" s="481"/>
      <c r="HE116" s="481"/>
      <c r="HF116" s="481"/>
      <c r="HG116" s="481"/>
      <c r="HH116" s="481"/>
      <c r="HI116" s="481"/>
      <c r="HJ116" s="481"/>
      <c r="HK116" s="481"/>
      <c r="HL116" s="481"/>
      <c r="HM116" s="481"/>
      <c r="HN116" s="481"/>
      <c r="HO116" s="481"/>
      <c r="HP116" s="481"/>
      <c r="HQ116" s="481"/>
      <c r="HR116" s="481"/>
      <c r="HS116" s="481"/>
      <c r="HT116" s="481"/>
      <c r="HU116" s="481"/>
      <c r="HV116" s="481"/>
      <c r="HW116" s="481"/>
      <c r="HX116" s="481"/>
      <c r="HY116" s="481"/>
      <c r="HZ116" s="481"/>
      <c r="IA116" s="481"/>
      <c r="IB116" s="481"/>
      <c r="IC116" s="481"/>
      <c r="ID116" s="481"/>
      <c r="IE116" s="481"/>
      <c r="IF116" s="481"/>
      <c r="IG116" s="481"/>
      <c r="IH116" s="481"/>
      <c r="II116" s="481"/>
      <c r="IJ116" s="481"/>
      <c r="IK116" s="481"/>
      <c r="IL116" s="481"/>
      <c r="IM116" s="481"/>
      <c r="IN116" s="481"/>
      <c r="IO116" s="481"/>
      <c r="IP116" s="481"/>
      <c r="IQ116" s="481"/>
      <c r="IR116" s="481"/>
      <c r="IS116" s="481"/>
      <c r="IT116" s="481"/>
      <c r="IU116" s="481"/>
      <c r="IV116" s="481"/>
      <c r="IW116" s="481"/>
      <c r="IX116" s="481"/>
      <c r="IY116" s="481"/>
      <c r="IZ116" s="481"/>
      <c r="JA116" s="481"/>
      <c r="JB116" s="481"/>
      <c r="JC116" s="481"/>
      <c r="JD116" s="481"/>
      <c r="JE116" s="481"/>
      <c r="JF116" s="481"/>
      <c r="JG116" s="481"/>
      <c r="JH116" s="481"/>
      <c r="JI116" s="481"/>
      <c r="JJ116" s="481"/>
      <c r="JK116" s="481"/>
      <c r="JL116" s="481"/>
      <c r="JM116" s="481"/>
      <c r="JN116" s="481"/>
      <c r="JO116" s="481"/>
      <c r="JP116" s="481"/>
      <c r="JQ116" s="481"/>
      <c r="JR116" s="481"/>
      <c r="JS116" s="481"/>
      <c r="JT116" s="481"/>
      <c r="JU116" s="481"/>
      <c r="JV116" s="481"/>
      <c r="JW116" s="481"/>
      <c r="JX116" s="481"/>
      <c r="JY116" s="481"/>
      <c r="JZ116" s="481"/>
      <c r="KA116" s="481"/>
      <c r="KB116" s="481"/>
      <c r="KC116" s="481"/>
      <c r="KD116" s="481"/>
      <c r="KE116" s="481"/>
      <c r="KF116" s="481"/>
      <c r="KG116" s="481"/>
      <c r="KH116" s="481"/>
      <c r="KI116" s="481"/>
      <c r="KJ116" s="481"/>
      <c r="KK116" s="481"/>
      <c r="KL116" s="481"/>
      <c r="KM116" s="481"/>
      <c r="KN116" s="481"/>
      <c r="KO116" s="481"/>
      <c r="KP116" s="481"/>
      <c r="KQ116" s="481"/>
      <c r="KR116" s="481"/>
      <c r="KS116" s="481"/>
      <c r="KT116" s="481"/>
      <c r="KU116" s="481"/>
      <c r="KV116" s="481"/>
      <c r="KW116" s="481"/>
      <c r="KX116" s="481"/>
      <c r="KY116" s="481"/>
      <c r="KZ116" s="481"/>
      <c r="LA116" s="481"/>
      <c r="LB116" s="481"/>
      <c r="LC116" s="481"/>
      <c r="LD116" s="481"/>
      <c r="LE116" s="481"/>
      <c r="LF116" s="481"/>
      <c r="LG116" s="481"/>
      <c r="LH116" s="481"/>
      <c r="LI116" s="481"/>
      <c r="LJ116" s="481"/>
      <c r="LK116" s="481"/>
      <c r="LL116" s="481"/>
      <c r="LM116" s="481"/>
      <c r="LN116" s="481"/>
      <c r="LO116" s="481"/>
      <c r="LP116" s="481"/>
      <c r="LQ116" s="481"/>
      <c r="LR116" s="481"/>
      <c r="LS116" s="481"/>
      <c r="LT116" s="481"/>
      <c r="LU116" s="481"/>
      <c r="LV116" s="481"/>
      <c r="LW116" s="481"/>
      <c r="LX116" s="481"/>
      <c r="LY116" s="481"/>
      <c r="LZ116" s="481"/>
      <c r="MA116" s="481"/>
      <c r="MB116" s="481"/>
      <c r="MC116" s="481"/>
      <c r="MD116" s="481"/>
      <c r="ME116" s="481"/>
      <c r="MF116" s="481"/>
      <c r="MG116" s="481"/>
      <c r="MH116" s="481"/>
      <c r="MI116" s="481"/>
      <c r="MJ116" s="481"/>
      <c r="MK116" s="481"/>
      <c r="ML116" s="481"/>
      <c r="MM116" s="481"/>
      <c r="MN116" s="481"/>
      <c r="MO116" s="481"/>
      <c r="MP116" s="481"/>
      <c r="MQ116" s="481"/>
      <c r="MR116" s="481"/>
      <c r="MS116" s="481"/>
      <c r="MT116" s="481"/>
      <c r="MU116" s="481"/>
      <c r="MV116" s="481"/>
      <c r="MW116" s="481"/>
      <c r="MX116" s="481"/>
      <c r="MY116" s="481"/>
      <c r="MZ116" s="481"/>
      <c r="NA116" s="481"/>
      <c r="NB116" s="481"/>
      <c r="NC116" s="481"/>
      <c r="ND116" s="481"/>
      <c r="NE116" s="481"/>
      <c r="NF116" s="481"/>
      <c r="NG116" s="481"/>
      <c r="NH116" s="481"/>
      <c r="NI116" s="481"/>
      <c r="NJ116" s="481"/>
      <c r="NK116" s="481"/>
      <c r="NL116" s="481"/>
      <c r="NM116" s="481"/>
      <c r="NN116" s="481"/>
      <c r="NO116" s="481"/>
      <c r="NP116" s="481"/>
      <c r="NQ116" s="481"/>
      <c r="NR116" s="481"/>
      <c r="NS116" s="481"/>
      <c r="NT116" s="481"/>
      <c r="NU116" s="481"/>
      <c r="NV116" s="481"/>
      <c r="NW116" s="481"/>
      <c r="NX116" s="481"/>
      <c r="NY116" s="481"/>
      <c r="NZ116" s="481"/>
      <c r="OA116" s="481"/>
      <c r="OB116" s="481"/>
      <c r="OC116" s="481"/>
      <c r="OD116" s="481"/>
      <c r="OE116" s="481"/>
      <c r="OF116" s="481"/>
      <c r="OG116" s="481"/>
      <c r="OH116" s="481"/>
      <c r="OI116" s="481"/>
      <c r="OJ116" s="481"/>
      <c r="OK116" s="481"/>
      <c r="OL116" s="481"/>
      <c r="OM116" s="481"/>
      <c r="ON116" s="481"/>
      <c r="OO116" s="481"/>
      <c r="OP116" s="481"/>
      <c r="OQ116" s="481"/>
      <c r="OR116" s="481"/>
      <c r="OS116" s="481"/>
      <c r="OT116" s="481"/>
      <c r="OU116" s="481"/>
      <c r="OV116" s="481"/>
      <c r="OW116" s="481"/>
      <c r="OX116" s="481"/>
      <c r="OY116" s="481"/>
      <c r="OZ116" s="481"/>
      <c r="PA116" s="481"/>
      <c r="PB116" s="481"/>
      <c r="PC116" s="481"/>
      <c r="PD116" s="481"/>
      <c r="PE116" s="481"/>
      <c r="PF116" s="481"/>
      <c r="PG116" s="481"/>
      <c r="PH116" s="481"/>
      <c r="PI116" s="481"/>
      <c r="PJ116" s="481"/>
      <c r="PK116" s="481"/>
      <c r="PL116" s="481"/>
      <c r="PM116" s="481"/>
      <c r="PN116" s="481"/>
      <c r="PO116" s="481"/>
      <c r="PP116" s="481"/>
      <c r="PQ116" s="481"/>
      <c r="PR116" s="481"/>
      <c r="PS116" s="481"/>
      <c r="PT116" s="481"/>
      <c r="PU116" s="481"/>
      <c r="PV116" s="481"/>
      <c r="PW116" s="481"/>
      <c r="PX116" s="481"/>
      <c r="PY116" s="481"/>
      <c r="PZ116" s="481"/>
      <c r="QA116" s="481"/>
      <c r="QB116" s="481"/>
      <c r="QC116" s="481"/>
      <c r="QD116" s="481"/>
      <c r="QE116" s="481"/>
      <c r="QF116" s="481"/>
      <c r="QG116" s="481"/>
      <c r="QH116" s="481"/>
      <c r="QI116" s="481"/>
      <c r="QJ116" s="481"/>
      <c r="QK116" s="481"/>
      <c r="QL116" s="481"/>
      <c r="QM116" s="481"/>
      <c r="QN116" s="481"/>
      <c r="QO116" s="481"/>
      <c r="QP116" s="481"/>
      <c r="QQ116" s="481"/>
      <c r="QR116" s="481"/>
      <c r="QS116" s="481"/>
      <c r="QT116" s="481"/>
      <c r="QU116" s="481"/>
      <c r="QV116" s="481"/>
      <c r="QW116" s="481"/>
      <c r="QX116" s="481"/>
      <c r="QY116" s="481"/>
      <c r="QZ116" s="481"/>
      <c r="RA116" s="481"/>
      <c r="RB116" s="481"/>
      <c r="RC116" s="481"/>
      <c r="RD116" s="481"/>
      <c r="RE116" s="481"/>
      <c r="RF116" s="481"/>
      <c r="RG116" s="481"/>
      <c r="RH116" s="481"/>
      <c r="RI116" s="481"/>
      <c r="RJ116" s="481"/>
      <c r="RK116" s="481"/>
      <c r="RL116" s="481"/>
      <c r="RM116" s="481"/>
      <c r="RN116" s="481"/>
      <c r="RO116" s="481"/>
      <c r="RP116" s="481"/>
      <c r="RQ116" s="481"/>
      <c r="RR116" s="481"/>
      <c r="RS116" s="481"/>
      <c r="RT116" s="481"/>
      <c r="RU116" s="481"/>
      <c r="RV116" s="481"/>
      <c r="RW116" s="481"/>
      <c r="RX116" s="481"/>
      <c r="RY116" s="481"/>
      <c r="RZ116" s="481"/>
      <c r="SA116" s="481"/>
      <c r="SB116" s="481"/>
      <c r="SC116" s="481"/>
      <c r="SD116" s="481"/>
      <c r="SE116" s="481"/>
      <c r="SF116" s="481"/>
      <c r="SG116" s="481"/>
      <c r="SH116" s="481"/>
      <c r="SI116" s="481"/>
      <c r="SJ116" s="481"/>
      <c r="SK116" s="481"/>
      <c r="SL116" s="481"/>
      <c r="SM116" s="481"/>
      <c r="SN116" s="481"/>
      <c r="SO116" s="481"/>
      <c r="SP116" s="481"/>
      <c r="SQ116" s="481"/>
      <c r="SR116" s="481"/>
      <c r="SS116" s="481"/>
      <c r="ST116" s="481"/>
      <c r="SU116" s="481"/>
      <c r="SV116" s="481"/>
      <c r="SW116" s="481"/>
      <c r="SX116" s="481"/>
      <c r="SY116" s="481"/>
      <c r="SZ116" s="481"/>
      <c r="TA116" s="481"/>
      <c r="TB116" s="481"/>
      <c r="TC116" s="481"/>
      <c r="TD116" s="481"/>
      <c r="TE116" s="481"/>
      <c r="TF116" s="481"/>
      <c r="TG116" s="481"/>
      <c r="TH116" s="481"/>
      <c r="TI116" s="481"/>
      <c r="TJ116" s="481"/>
      <c r="TK116" s="481"/>
      <c r="TL116" s="481"/>
      <c r="TM116" s="481"/>
      <c r="TN116" s="481"/>
      <c r="TO116" s="481"/>
      <c r="TP116" s="481"/>
      <c r="TQ116" s="481"/>
      <c r="TR116" s="481"/>
      <c r="TS116" s="481"/>
      <c r="TT116" s="481"/>
      <c r="TU116" s="481"/>
      <c r="TV116" s="481"/>
      <c r="TW116" s="481"/>
      <c r="TX116" s="481"/>
      <c r="TY116" s="481"/>
      <c r="TZ116" s="481"/>
      <c r="UA116" s="481"/>
      <c r="UB116" s="481"/>
      <c r="UC116" s="481"/>
      <c r="UD116" s="481"/>
      <c r="UE116" s="481"/>
      <c r="UF116" s="481"/>
      <c r="UG116" s="481"/>
      <c r="UH116" s="481"/>
      <c r="UI116" s="481"/>
      <c r="UJ116" s="481"/>
      <c r="UK116" s="481"/>
      <c r="UL116" s="481"/>
      <c r="UM116" s="481"/>
      <c r="UN116" s="481"/>
      <c r="UO116" s="481"/>
      <c r="UP116" s="481"/>
      <c r="UQ116" s="481"/>
      <c r="UR116" s="481"/>
      <c r="US116" s="481"/>
      <c r="UT116" s="481"/>
      <c r="UU116" s="481"/>
      <c r="UV116" s="481"/>
      <c r="UW116" s="481"/>
      <c r="UX116" s="481"/>
      <c r="UY116" s="481"/>
      <c r="UZ116" s="481"/>
      <c r="VA116" s="481"/>
      <c r="VB116" s="481"/>
      <c r="VC116" s="481"/>
      <c r="VD116" s="481"/>
      <c r="VE116" s="481"/>
      <c r="VF116" s="481"/>
      <c r="VG116" s="481"/>
      <c r="VH116" s="481"/>
      <c r="VI116" s="481"/>
      <c r="VJ116" s="481"/>
      <c r="VK116" s="481"/>
      <c r="VL116" s="481"/>
      <c r="VM116" s="481"/>
      <c r="VN116" s="481"/>
      <c r="VO116" s="481"/>
      <c r="VP116" s="481"/>
      <c r="VQ116" s="481"/>
      <c r="VR116" s="481"/>
      <c r="VS116" s="481"/>
      <c r="VT116" s="481"/>
      <c r="VU116" s="481"/>
      <c r="VV116" s="481"/>
      <c r="VW116" s="481"/>
      <c r="VX116" s="481"/>
      <c r="VY116" s="481"/>
      <c r="VZ116" s="481"/>
      <c r="WA116" s="481"/>
      <c r="WB116" s="481"/>
      <c r="WC116" s="481"/>
      <c r="WD116" s="481"/>
      <c r="WE116" s="481"/>
      <c r="WF116" s="481"/>
      <c r="WG116" s="481"/>
      <c r="WH116" s="481"/>
      <c r="WI116" s="481"/>
      <c r="WJ116" s="481"/>
      <c r="WK116" s="481"/>
      <c r="WL116" s="481"/>
      <c r="WM116" s="481"/>
      <c r="WN116" s="481"/>
      <c r="WO116" s="481"/>
      <c r="WP116" s="481"/>
      <c r="WQ116" s="481"/>
      <c r="WR116" s="481"/>
      <c r="WS116" s="481"/>
      <c r="WT116" s="481"/>
      <c r="WU116" s="481"/>
      <c r="WV116" s="481"/>
      <c r="WW116" s="481"/>
      <c r="WX116" s="481"/>
      <c r="WY116" s="481"/>
      <c r="WZ116" s="481"/>
      <c r="XA116" s="481"/>
      <c r="XB116" s="481"/>
      <c r="XC116" s="481"/>
      <c r="XD116" s="481"/>
      <c r="XE116" s="481"/>
      <c r="XF116" s="481"/>
      <c r="XG116" s="481"/>
      <c r="XH116" s="481"/>
      <c r="XI116" s="481"/>
      <c r="XJ116" s="481"/>
      <c r="XK116" s="481"/>
      <c r="XL116" s="481"/>
      <c r="XM116" s="481"/>
      <c r="XN116" s="481"/>
      <c r="XO116" s="481"/>
      <c r="XP116" s="481"/>
      <c r="XQ116" s="481"/>
      <c r="XR116" s="481"/>
      <c r="XS116" s="481"/>
      <c r="XT116" s="481"/>
      <c r="XU116" s="481"/>
      <c r="XV116" s="481"/>
      <c r="XW116" s="481"/>
      <c r="XX116" s="481"/>
      <c r="XY116" s="481"/>
      <c r="XZ116" s="481"/>
      <c r="YA116" s="481"/>
      <c r="YB116" s="481"/>
      <c r="YC116" s="481"/>
      <c r="YD116" s="481"/>
      <c r="YE116" s="481"/>
      <c r="YF116" s="481"/>
      <c r="YG116" s="481"/>
      <c r="YH116" s="481"/>
      <c r="YI116" s="481"/>
      <c r="YJ116" s="481"/>
      <c r="YK116" s="481"/>
      <c r="YL116" s="481"/>
      <c r="YM116" s="481"/>
      <c r="YN116" s="481"/>
      <c r="YO116" s="481"/>
      <c r="YP116" s="481"/>
      <c r="YQ116" s="481"/>
      <c r="YR116" s="481"/>
      <c r="YS116" s="481"/>
      <c r="YT116" s="481"/>
      <c r="YU116" s="481"/>
      <c r="YV116" s="481"/>
      <c r="YW116" s="481"/>
      <c r="YX116" s="481"/>
      <c r="YY116" s="481"/>
      <c r="YZ116" s="481"/>
      <c r="ZA116" s="481"/>
      <c r="ZB116" s="481"/>
      <c r="ZC116" s="481"/>
      <c r="ZD116" s="481"/>
      <c r="ZE116" s="481"/>
      <c r="ZF116" s="481"/>
      <c r="ZG116" s="481"/>
      <c r="ZH116" s="481"/>
      <c r="ZI116" s="481"/>
      <c r="ZJ116" s="481"/>
      <c r="ZK116" s="481"/>
      <c r="ZL116" s="481"/>
      <c r="ZM116" s="481"/>
      <c r="ZN116" s="481"/>
      <c r="ZO116" s="481"/>
      <c r="ZP116" s="481"/>
      <c r="ZQ116" s="481"/>
      <c r="ZR116" s="481"/>
      <c r="ZS116" s="481"/>
      <c r="ZT116" s="481"/>
      <c r="ZU116" s="481"/>
      <c r="ZV116" s="481"/>
      <c r="ZW116" s="481"/>
      <c r="ZX116" s="481"/>
      <c r="ZY116" s="481"/>
      <c r="ZZ116" s="481"/>
      <c r="AAA116" s="481"/>
      <c r="AAB116" s="481"/>
      <c r="AAC116" s="481"/>
      <c r="AAD116" s="481"/>
      <c r="AAE116" s="481"/>
      <c r="AAF116" s="481"/>
      <c r="AAG116" s="481"/>
      <c r="AAH116" s="481"/>
      <c r="AAI116" s="481"/>
      <c r="AAJ116" s="481"/>
      <c r="AAK116" s="481"/>
      <c r="AAL116" s="481"/>
      <c r="AAM116" s="481"/>
      <c r="AAN116" s="481"/>
      <c r="AAO116" s="481"/>
      <c r="AAP116" s="481"/>
      <c r="AAQ116" s="481"/>
      <c r="AAR116" s="481"/>
      <c r="AAS116" s="481"/>
      <c r="AAT116" s="481"/>
      <c r="AAU116" s="481"/>
      <c r="AAV116" s="481"/>
      <c r="AAW116" s="481"/>
      <c r="AAX116" s="481"/>
      <c r="AAY116" s="481"/>
      <c r="AAZ116" s="481"/>
      <c r="ABA116" s="481"/>
      <c r="ABB116" s="481"/>
      <c r="ABC116" s="481"/>
      <c r="ABD116" s="481"/>
      <c r="ABE116" s="481"/>
      <c r="ABF116" s="481"/>
      <c r="ABG116" s="481"/>
      <c r="ABH116" s="481"/>
      <c r="ABI116" s="481"/>
      <c r="ABJ116" s="481"/>
      <c r="ABK116" s="481"/>
      <c r="ABL116" s="481"/>
      <c r="ABM116" s="481"/>
      <c r="ABN116" s="481"/>
      <c r="ABO116" s="481"/>
      <c r="ABP116" s="481"/>
      <c r="ABQ116" s="481"/>
      <c r="ABR116" s="481"/>
      <c r="ABS116" s="481"/>
      <c r="ABT116" s="481"/>
      <c r="ABU116" s="481"/>
      <c r="ABV116" s="481"/>
      <c r="ABW116" s="481"/>
      <c r="ABX116" s="481"/>
      <c r="ABY116" s="481"/>
      <c r="ABZ116" s="481"/>
      <c r="ACA116" s="481"/>
      <c r="ACB116" s="481"/>
      <c r="ACC116" s="481"/>
      <c r="ACD116" s="481"/>
      <c r="ACE116" s="481"/>
      <c r="ACF116" s="481"/>
      <c r="ACG116" s="481"/>
      <c r="ACH116" s="481"/>
      <c r="ACI116" s="481"/>
      <c r="ACJ116" s="481"/>
      <c r="ACK116" s="481"/>
      <c r="ACL116" s="481"/>
      <c r="ACM116" s="481"/>
      <c r="ACN116" s="481"/>
      <c r="ACO116" s="481"/>
      <c r="ACP116" s="481"/>
      <c r="ACQ116" s="481"/>
      <c r="ACR116" s="481"/>
      <c r="ACS116" s="481"/>
      <c r="ACT116" s="481"/>
      <c r="ACU116" s="481"/>
      <c r="ACV116" s="481"/>
      <c r="ACW116" s="481"/>
      <c r="ACX116" s="481"/>
      <c r="ACY116" s="481"/>
      <c r="ACZ116" s="481"/>
      <c r="ADA116" s="481"/>
      <c r="ADB116" s="481"/>
      <c r="ADC116" s="481"/>
      <c r="ADD116" s="481"/>
      <c r="ADE116" s="481"/>
      <c r="ADF116" s="481"/>
      <c r="ADG116" s="481"/>
      <c r="ADH116" s="481"/>
      <c r="ADI116" s="481"/>
      <c r="ADJ116" s="481"/>
      <c r="ADK116" s="481"/>
      <c r="ADL116" s="481"/>
      <c r="ADM116" s="481"/>
      <c r="ADN116" s="481"/>
      <c r="ADO116" s="481"/>
      <c r="ADP116" s="481"/>
      <c r="ADQ116" s="481"/>
      <c r="ADR116" s="481"/>
      <c r="ADS116" s="481"/>
      <c r="ADT116" s="481"/>
      <c r="ADU116" s="481"/>
      <c r="ADV116" s="481"/>
      <c r="ADW116" s="481"/>
      <c r="ADX116" s="481"/>
      <c r="ADY116" s="481"/>
      <c r="ADZ116" s="481"/>
      <c r="AEA116" s="481"/>
      <c r="AEB116" s="481"/>
      <c r="AEC116" s="481"/>
      <c r="AED116" s="481"/>
      <c r="AEE116" s="481"/>
      <c r="AEF116" s="481"/>
      <c r="AEG116" s="481"/>
      <c r="AEH116" s="481"/>
      <c r="AEI116" s="481"/>
      <c r="AEJ116" s="481"/>
      <c r="AEK116" s="481"/>
      <c r="AEL116" s="481"/>
      <c r="AEM116" s="481"/>
      <c r="AEN116" s="481"/>
      <c r="AEO116" s="481"/>
      <c r="AEP116" s="481"/>
      <c r="AEQ116" s="481"/>
      <c r="AER116" s="481"/>
      <c r="AES116" s="481"/>
      <c r="AET116" s="481"/>
      <c r="AEU116" s="481"/>
      <c r="AEV116" s="481"/>
      <c r="AEW116" s="481"/>
      <c r="AEX116" s="481"/>
      <c r="AEY116" s="481"/>
      <c r="AEZ116" s="481"/>
      <c r="AFA116" s="481"/>
      <c r="AFB116" s="481"/>
      <c r="AFC116" s="481"/>
      <c r="AFD116" s="481"/>
      <c r="AFE116" s="481"/>
      <c r="AFF116" s="481"/>
      <c r="AFG116" s="481"/>
      <c r="AFH116" s="481"/>
      <c r="AFI116" s="481"/>
      <c r="AFJ116" s="481"/>
      <c r="AFK116" s="481"/>
      <c r="AFL116" s="481"/>
      <c r="AFM116" s="481"/>
      <c r="AFN116" s="481"/>
      <c r="AFO116" s="481"/>
      <c r="AFP116" s="481"/>
      <c r="AFQ116" s="481"/>
      <c r="AFR116" s="481"/>
      <c r="AFS116" s="481"/>
      <c r="AFT116" s="481"/>
      <c r="AFU116" s="481"/>
      <c r="AFV116" s="481"/>
      <c r="AFW116" s="481"/>
      <c r="AFX116" s="481"/>
      <c r="AFY116" s="481"/>
      <c r="AFZ116" s="481"/>
      <c r="AGA116" s="481"/>
      <c r="AGB116" s="481"/>
      <c r="AGC116" s="481"/>
      <c r="AGD116" s="481"/>
      <c r="AGE116" s="481"/>
      <c r="AGF116" s="481"/>
      <c r="AGG116" s="481"/>
      <c r="AGH116" s="481"/>
      <c r="AGI116" s="481"/>
      <c r="AGJ116" s="481"/>
      <c r="AGK116" s="481"/>
      <c r="AGL116" s="481"/>
      <c r="AGM116" s="481"/>
      <c r="AGN116" s="481"/>
      <c r="AGO116" s="481"/>
      <c r="AGP116" s="481"/>
      <c r="AGQ116" s="481"/>
      <c r="AGR116" s="481"/>
      <c r="AGS116" s="481"/>
      <c r="AGT116" s="481"/>
      <c r="AGU116" s="481"/>
      <c r="AGV116" s="481"/>
      <c r="AGW116" s="481"/>
      <c r="AGX116" s="481"/>
      <c r="AGY116" s="481"/>
      <c r="AGZ116" s="481"/>
      <c r="AHA116" s="481"/>
      <c r="AHB116" s="481"/>
      <c r="AHC116" s="481"/>
      <c r="AHD116" s="481"/>
      <c r="AHE116" s="481"/>
      <c r="AHF116" s="481"/>
      <c r="AHG116" s="481"/>
      <c r="AHH116" s="481"/>
      <c r="AHI116" s="481"/>
      <c r="AHJ116" s="481"/>
      <c r="AHK116" s="481"/>
      <c r="AHL116" s="481"/>
      <c r="AHM116" s="481"/>
      <c r="AHN116" s="481"/>
      <c r="AHO116" s="481"/>
      <c r="AHP116" s="481"/>
      <c r="AHQ116" s="481"/>
      <c r="AHR116" s="481"/>
      <c r="AHS116" s="481"/>
      <c r="AHT116" s="481"/>
      <c r="AHU116" s="481"/>
      <c r="AHV116" s="481"/>
      <c r="AHW116" s="481"/>
      <c r="AHX116" s="481"/>
      <c r="AHY116" s="481"/>
      <c r="AHZ116" s="481"/>
      <c r="AIA116" s="481"/>
      <c r="AIB116" s="481"/>
      <c r="AIC116" s="481"/>
      <c r="AID116" s="481"/>
      <c r="AIE116" s="481"/>
      <c r="AIF116" s="481"/>
      <c r="AIG116" s="481"/>
      <c r="AIH116" s="481"/>
      <c r="AII116" s="481"/>
      <c r="AIJ116" s="481"/>
      <c r="AIK116" s="481"/>
      <c r="AIL116" s="481"/>
      <c r="AIM116" s="481"/>
      <c r="AIN116" s="481"/>
      <c r="AIO116" s="481"/>
      <c r="AIP116" s="481"/>
      <c r="AIQ116" s="481"/>
      <c r="AIR116" s="481"/>
      <c r="AIS116" s="481"/>
      <c r="AIT116" s="481"/>
      <c r="AIU116" s="481"/>
      <c r="AIV116" s="481"/>
      <c r="AIW116" s="481"/>
      <c r="AIX116" s="481"/>
      <c r="AIY116" s="481"/>
      <c r="AIZ116" s="481"/>
      <c r="AJA116" s="481"/>
      <c r="AJB116" s="481"/>
      <c r="AJC116" s="481"/>
      <c r="AJD116" s="481"/>
      <c r="AJE116" s="481"/>
      <c r="AJF116" s="481"/>
      <c r="AJG116" s="481"/>
      <c r="AJH116" s="481"/>
      <c r="AJI116" s="481"/>
      <c r="AJJ116" s="481"/>
      <c r="AJK116" s="481"/>
      <c r="AJL116" s="481"/>
      <c r="AJM116" s="481"/>
      <c r="AJN116" s="481"/>
      <c r="AJO116" s="481"/>
      <c r="AJP116" s="481"/>
      <c r="AJQ116" s="481"/>
      <c r="AJR116" s="481"/>
      <c r="AJS116" s="481"/>
      <c r="AJT116" s="481"/>
      <c r="AJU116" s="481"/>
      <c r="AJV116" s="481"/>
      <c r="AJW116" s="481"/>
      <c r="AJX116" s="481"/>
      <c r="AJY116" s="481"/>
      <c r="AJZ116" s="481"/>
      <c r="AKA116" s="481"/>
      <c r="AKB116" s="481"/>
      <c r="AKC116" s="481"/>
      <c r="AKD116" s="481"/>
      <c r="AKE116" s="481"/>
      <c r="AKF116" s="481"/>
      <c r="AKG116" s="481"/>
      <c r="AKH116" s="481"/>
      <c r="AKI116" s="481"/>
      <c r="AKJ116" s="481"/>
      <c r="AKK116" s="481"/>
      <c r="AKL116" s="481"/>
      <c r="AKM116" s="481"/>
      <c r="AKN116" s="481"/>
      <c r="AKO116" s="481"/>
      <c r="AKP116" s="481"/>
      <c r="AKQ116" s="481"/>
      <c r="AKR116" s="481"/>
      <c r="AKS116" s="481"/>
      <c r="AKT116" s="481"/>
      <c r="AKU116" s="481"/>
      <c r="AKV116" s="481"/>
      <c r="AKW116" s="481"/>
      <c r="AKX116" s="481"/>
      <c r="AKY116" s="481"/>
      <c r="AKZ116" s="481"/>
      <c r="ALA116" s="481"/>
      <c r="ALB116" s="481"/>
      <c r="ALC116" s="481"/>
      <c r="ALD116" s="481"/>
      <c r="ALE116" s="481"/>
      <c r="ALF116" s="481"/>
      <c r="ALG116" s="481"/>
      <c r="ALH116" s="481"/>
      <c r="ALI116" s="481"/>
      <c r="ALJ116" s="481"/>
      <c r="ALK116" s="481"/>
      <c r="ALL116" s="481"/>
      <c r="ALM116" s="481"/>
      <c r="ALN116" s="481"/>
      <c r="ALO116" s="481"/>
      <c r="ALP116" s="481"/>
      <c r="ALQ116" s="481"/>
      <c r="ALR116" s="481"/>
      <c r="ALS116" s="481"/>
      <c r="ALT116" s="481"/>
      <c r="ALU116" s="481"/>
      <c r="ALV116" s="481"/>
      <c r="ALW116" s="481"/>
      <c r="ALX116" s="481"/>
      <c r="ALY116" s="481"/>
      <c r="ALZ116" s="481"/>
      <c r="AMA116" s="481"/>
      <c r="AMB116" s="481"/>
      <c r="AMC116" s="481"/>
      <c r="AMD116" s="481"/>
      <c r="AME116" s="481"/>
      <c r="AMF116" s="481"/>
      <c r="AMG116" s="481"/>
      <c r="AMH116" s="481"/>
      <c r="AMI116" s="481"/>
      <c r="AMJ116" s="481"/>
      <c r="AMK116" s="481"/>
      <c r="AML116" s="481"/>
      <c r="AMM116" s="481"/>
      <c r="AMN116" s="481"/>
      <c r="AMO116" s="481"/>
      <c r="AMP116" s="481"/>
      <c r="AMQ116" s="481"/>
      <c r="AMR116" s="481"/>
      <c r="AMS116" s="481"/>
      <c r="AMT116" s="481"/>
      <c r="AMU116" s="481"/>
      <c r="AMV116" s="481"/>
      <c r="AMW116" s="481"/>
      <c r="AMX116" s="481"/>
      <c r="AMY116" s="481"/>
      <c r="AMZ116" s="481"/>
      <c r="ANA116" s="481"/>
      <c r="ANB116" s="481"/>
      <c r="ANC116" s="481"/>
      <c r="AND116" s="481"/>
      <c r="ANE116" s="481"/>
      <c r="ANF116" s="481"/>
      <c r="ANG116" s="481"/>
      <c r="ANH116" s="481"/>
      <c r="ANI116" s="481"/>
      <c r="ANJ116" s="481"/>
      <c r="ANK116" s="481"/>
      <c r="ANL116" s="481"/>
      <c r="ANM116" s="481"/>
      <c r="ANN116" s="481"/>
      <c r="ANO116" s="481"/>
      <c r="ANP116" s="481"/>
      <c r="ANQ116" s="481"/>
      <c r="ANR116" s="481"/>
      <c r="ANS116" s="481"/>
      <c r="ANT116" s="481"/>
      <c r="ANU116" s="481"/>
      <c r="ANV116" s="481"/>
      <c r="ANW116" s="481"/>
      <c r="ANX116" s="481"/>
      <c r="ANY116" s="481"/>
      <c r="ANZ116" s="481"/>
      <c r="AOA116" s="481"/>
      <c r="AOB116" s="481"/>
      <c r="AOC116" s="481"/>
      <c r="AOD116" s="481"/>
      <c r="AOE116" s="481"/>
      <c r="AOF116" s="481"/>
      <c r="AOG116" s="481"/>
      <c r="AOH116" s="481"/>
      <c r="AOI116" s="481"/>
      <c r="AOJ116" s="481"/>
      <c r="AOK116" s="481"/>
      <c r="AOL116" s="481"/>
      <c r="AOM116" s="481"/>
      <c r="AON116" s="481"/>
      <c r="AOO116" s="481"/>
      <c r="AOP116" s="481"/>
      <c r="AOQ116" s="481"/>
      <c r="AOR116" s="481"/>
      <c r="AOS116" s="481"/>
      <c r="AOT116" s="481"/>
      <c r="AOU116" s="481"/>
      <c r="AOV116" s="481"/>
      <c r="AOW116" s="481"/>
      <c r="AOX116" s="481"/>
      <c r="AOY116" s="481"/>
      <c r="AOZ116" s="481"/>
      <c r="APA116" s="481"/>
      <c r="APB116" s="481"/>
      <c r="APC116" s="481"/>
      <c r="APD116" s="481"/>
      <c r="APE116" s="481"/>
      <c r="APF116" s="481"/>
      <c r="APG116" s="481"/>
      <c r="APH116" s="481"/>
      <c r="API116" s="481"/>
      <c r="APJ116" s="481"/>
      <c r="APK116" s="481"/>
      <c r="APL116" s="481"/>
      <c r="APM116" s="481"/>
      <c r="APN116" s="481"/>
      <c r="APO116" s="481"/>
      <c r="APP116" s="481"/>
      <c r="APQ116" s="481"/>
      <c r="APR116" s="481"/>
      <c r="APS116" s="481"/>
      <c r="APT116" s="481"/>
      <c r="APU116" s="481"/>
      <c r="APV116" s="481"/>
      <c r="APW116" s="481"/>
      <c r="APX116" s="481"/>
      <c r="APY116" s="481"/>
      <c r="APZ116" s="481"/>
      <c r="AQA116" s="481"/>
      <c r="AQB116" s="481"/>
      <c r="AQC116" s="481"/>
      <c r="AQD116" s="481"/>
      <c r="AQE116" s="481"/>
      <c r="AQF116" s="481"/>
      <c r="AQG116" s="481"/>
      <c r="AQH116" s="481"/>
      <c r="AQI116" s="481"/>
      <c r="AQJ116" s="481"/>
      <c r="AQK116" s="481"/>
      <c r="AQL116" s="481"/>
      <c r="AQM116" s="481"/>
      <c r="AQN116" s="481"/>
      <c r="AQO116" s="481"/>
      <c r="AQP116" s="481"/>
      <c r="AQQ116" s="481"/>
      <c r="AQR116" s="481"/>
      <c r="AQS116" s="481"/>
      <c r="AQT116" s="481"/>
      <c r="AQU116" s="481"/>
      <c r="AQV116" s="481"/>
      <c r="AQW116" s="481"/>
      <c r="AQX116" s="481"/>
      <c r="AQY116" s="481"/>
      <c r="AQZ116" s="481"/>
      <c r="ARA116" s="481"/>
      <c r="ARB116" s="481"/>
      <c r="ARC116" s="481"/>
      <c r="ARD116" s="481"/>
      <c r="ARE116" s="481"/>
      <c r="ARF116" s="481"/>
      <c r="ARG116" s="481"/>
      <c r="ARH116" s="481"/>
      <c r="ARI116" s="481"/>
      <c r="ARJ116" s="481"/>
      <c r="ARK116" s="481"/>
      <c r="ARL116" s="481"/>
      <c r="ARM116" s="481"/>
      <c r="ARN116" s="481"/>
      <c r="ARO116" s="481"/>
      <c r="ARP116" s="481"/>
      <c r="ARQ116" s="481"/>
      <c r="ARR116" s="481"/>
      <c r="ARS116" s="481"/>
      <c r="ART116" s="481"/>
      <c r="ARU116" s="481"/>
      <c r="ARV116" s="481"/>
      <c r="ARW116" s="481"/>
      <c r="ARX116" s="481"/>
      <c r="ARY116" s="481"/>
      <c r="ARZ116" s="481"/>
      <c r="ASA116" s="481"/>
      <c r="ASB116" s="481"/>
      <c r="ASC116" s="481"/>
      <c r="ASD116" s="481"/>
      <c r="ASE116" s="481"/>
      <c r="ASF116" s="481"/>
      <c r="ASG116" s="481"/>
      <c r="ASH116" s="481"/>
      <c r="ASI116" s="481"/>
      <c r="ASJ116" s="481"/>
      <c r="ASK116" s="481"/>
      <c r="ASL116" s="481"/>
      <c r="ASM116" s="481"/>
      <c r="ASN116" s="481"/>
      <c r="ASO116" s="481"/>
      <c r="ASP116" s="481"/>
      <c r="ASQ116" s="481"/>
      <c r="ASR116" s="481"/>
      <c r="ASS116" s="481"/>
      <c r="AST116" s="481"/>
      <c r="ASU116" s="481"/>
      <c r="ASV116" s="481"/>
      <c r="ASW116" s="481"/>
      <c r="ASX116" s="481"/>
      <c r="ASY116" s="481"/>
      <c r="ASZ116" s="481"/>
      <c r="ATA116" s="481"/>
      <c r="ATB116" s="481"/>
      <c r="ATC116" s="481"/>
      <c r="ATD116" s="481"/>
      <c r="ATE116" s="481"/>
      <c r="ATF116" s="481"/>
      <c r="ATG116" s="481"/>
      <c r="ATH116" s="481"/>
      <c r="ATI116" s="481"/>
      <c r="ATJ116" s="481"/>
      <c r="ATK116" s="481"/>
      <c r="ATL116" s="481"/>
      <c r="ATM116" s="481"/>
      <c r="ATN116" s="481"/>
      <c r="ATO116" s="481"/>
      <c r="ATP116" s="481"/>
      <c r="ATQ116" s="481"/>
      <c r="ATR116" s="481"/>
      <c r="ATS116" s="481"/>
      <c r="ATT116" s="481"/>
      <c r="ATU116" s="481"/>
      <c r="ATV116" s="481"/>
      <c r="ATW116" s="481"/>
      <c r="ATX116" s="481"/>
      <c r="ATY116" s="481"/>
      <c r="ATZ116" s="481"/>
      <c r="AUA116" s="481"/>
      <c r="AUB116" s="481"/>
      <c r="AUC116" s="481"/>
      <c r="AUD116" s="481"/>
      <c r="AUE116" s="481"/>
      <c r="AUF116" s="481"/>
      <c r="AUG116" s="481"/>
      <c r="AUH116" s="481"/>
      <c r="AUI116" s="481"/>
      <c r="AUJ116" s="481"/>
      <c r="AUK116" s="481"/>
      <c r="AUL116" s="481"/>
      <c r="AUM116" s="481"/>
      <c r="AUN116" s="481"/>
      <c r="AUO116" s="481"/>
      <c r="AUP116" s="481"/>
      <c r="AUQ116" s="481"/>
      <c r="AUR116" s="481"/>
      <c r="AUS116" s="481"/>
      <c r="AUT116" s="481"/>
      <c r="AUU116" s="481"/>
      <c r="AUV116" s="481"/>
      <c r="AUW116" s="481"/>
      <c r="AUX116" s="481"/>
      <c r="AUY116" s="481"/>
      <c r="AUZ116" s="481"/>
      <c r="AVA116" s="481"/>
      <c r="AVB116" s="481"/>
      <c r="AVC116" s="481"/>
      <c r="AVD116" s="481"/>
      <c r="AVE116" s="481"/>
      <c r="AVF116" s="481"/>
      <c r="AVG116" s="481"/>
      <c r="AVH116" s="481"/>
      <c r="AVI116" s="481"/>
      <c r="AVJ116" s="481"/>
      <c r="AVK116" s="481"/>
      <c r="AVL116" s="481"/>
      <c r="AVM116" s="481"/>
      <c r="AVN116" s="481"/>
      <c r="AVO116" s="481"/>
      <c r="AVP116" s="481"/>
      <c r="AVQ116" s="481"/>
      <c r="AVR116" s="481"/>
      <c r="AVS116" s="481"/>
      <c r="AVT116" s="481"/>
      <c r="AVU116" s="481"/>
      <c r="AVV116" s="481"/>
      <c r="AVW116" s="481"/>
      <c r="AVX116" s="481"/>
      <c r="AVY116" s="481"/>
      <c r="AVZ116" s="481"/>
      <c r="AWA116" s="481"/>
      <c r="AWB116" s="481"/>
      <c r="AWC116" s="481"/>
      <c r="AWD116" s="481"/>
      <c r="AWE116" s="481"/>
      <c r="AWF116" s="481"/>
      <c r="AWG116" s="481"/>
      <c r="AWH116" s="481"/>
      <c r="AWI116" s="481"/>
      <c r="AWJ116" s="481"/>
      <c r="AWK116" s="481"/>
      <c r="AWL116" s="481"/>
      <c r="AWM116" s="481"/>
      <c r="AWN116" s="481"/>
      <c r="AWO116" s="481"/>
      <c r="AWP116" s="481"/>
      <c r="AWQ116" s="481"/>
      <c r="AWR116" s="481"/>
      <c r="AWS116" s="481"/>
      <c r="AWT116" s="481"/>
      <c r="AWU116" s="481"/>
      <c r="AWV116" s="481"/>
      <c r="AWW116" s="481"/>
      <c r="AWX116" s="481"/>
      <c r="AWY116" s="481"/>
      <c r="AWZ116" s="481"/>
      <c r="AXA116" s="481"/>
      <c r="AXB116" s="481"/>
      <c r="AXC116" s="481"/>
      <c r="AXD116" s="481"/>
      <c r="AXE116" s="481"/>
      <c r="AXF116" s="481"/>
      <c r="AXG116" s="481"/>
      <c r="AXH116" s="481"/>
      <c r="AXI116" s="481"/>
      <c r="AXJ116" s="481"/>
      <c r="AXK116" s="481"/>
      <c r="AXL116" s="481"/>
      <c r="AXM116" s="481"/>
      <c r="AXN116" s="481"/>
      <c r="AXO116" s="481"/>
      <c r="AXP116" s="481"/>
      <c r="AXQ116" s="481"/>
      <c r="AXR116" s="481"/>
      <c r="AXS116" s="481"/>
      <c r="AXT116" s="481"/>
      <c r="AXU116" s="481"/>
      <c r="AXV116" s="481"/>
      <c r="AXW116" s="481"/>
      <c r="AXX116" s="481"/>
      <c r="AXY116" s="481"/>
      <c r="AXZ116" s="481"/>
      <c r="AYA116" s="481"/>
      <c r="AYB116" s="481"/>
      <c r="AYC116" s="481"/>
      <c r="AYD116" s="481"/>
      <c r="AYE116" s="481"/>
      <c r="AYF116" s="481"/>
      <c r="AYG116" s="481"/>
      <c r="AYH116" s="481"/>
      <c r="AYI116" s="481"/>
      <c r="AYJ116" s="481"/>
      <c r="AYK116" s="481"/>
      <c r="AYL116" s="481"/>
      <c r="AYM116" s="481"/>
      <c r="AYN116" s="481"/>
      <c r="AYO116" s="481"/>
      <c r="AYP116" s="481"/>
      <c r="AYQ116" s="481"/>
      <c r="AYR116" s="481"/>
      <c r="AYS116" s="481"/>
      <c r="AYT116" s="481"/>
      <c r="AYU116" s="481"/>
      <c r="AYV116" s="481"/>
      <c r="AYW116" s="481"/>
      <c r="AYX116" s="481"/>
      <c r="AYY116" s="481"/>
      <c r="AYZ116" s="481"/>
      <c r="AZA116" s="481"/>
      <c r="AZB116" s="481"/>
      <c r="AZC116" s="481"/>
      <c r="AZD116" s="481"/>
      <c r="AZE116" s="481"/>
      <c r="AZF116" s="481"/>
      <c r="AZG116" s="481"/>
      <c r="AZH116" s="481"/>
      <c r="AZI116" s="481"/>
      <c r="AZJ116" s="481"/>
      <c r="AZK116" s="481"/>
      <c r="AZL116" s="481"/>
      <c r="AZM116" s="481"/>
      <c r="AZN116" s="481"/>
      <c r="AZO116" s="481"/>
      <c r="AZP116" s="481"/>
      <c r="AZQ116" s="481"/>
      <c r="AZR116" s="481"/>
      <c r="AZS116" s="481"/>
      <c r="AZT116" s="481"/>
      <c r="AZU116" s="481"/>
      <c r="AZV116" s="481"/>
      <c r="AZW116" s="481"/>
      <c r="AZX116" s="481"/>
      <c r="AZY116" s="481"/>
      <c r="AZZ116" s="481"/>
      <c r="BAA116" s="481"/>
      <c r="BAB116" s="481"/>
      <c r="BAC116" s="481"/>
      <c r="BAD116" s="481"/>
      <c r="BAE116" s="481"/>
      <c r="BAF116" s="481"/>
      <c r="BAG116" s="481"/>
      <c r="BAH116" s="481"/>
      <c r="BAI116" s="481"/>
      <c r="BAJ116" s="481"/>
      <c r="BAK116" s="481"/>
      <c r="BAL116" s="481"/>
      <c r="BAM116" s="481"/>
      <c r="BAN116" s="481"/>
      <c r="BAO116" s="481"/>
      <c r="BAP116" s="481"/>
      <c r="BAQ116" s="481"/>
      <c r="BAR116" s="481"/>
      <c r="BAS116" s="481"/>
      <c r="BAT116" s="481"/>
      <c r="BAU116" s="481"/>
      <c r="BAV116" s="481"/>
      <c r="BAW116" s="481"/>
      <c r="BAX116" s="481"/>
      <c r="BAY116" s="481"/>
      <c r="BAZ116" s="481"/>
      <c r="BBA116" s="481"/>
      <c r="BBB116" s="481"/>
      <c r="BBC116" s="481"/>
      <c r="BBD116" s="481"/>
      <c r="BBE116" s="481"/>
      <c r="BBF116" s="481"/>
      <c r="BBG116" s="481"/>
      <c r="BBH116" s="481"/>
      <c r="BBI116" s="481"/>
      <c r="BBJ116" s="481"/>
      <c r="BBK116" s="481"/>
      <c r="BBL116" s="481"/>
      <c r="BBM116" s="481"/>
      <c r="BBN116" s="481"/>
      <c r="BBO116" s="481"/>
      <c r="BBP116" s="481"/>
      <c r="BBQ116" s="481"/>
      <c r="BBR116" s="481"/>
      <c r="BBS116" s="481"/>
      <c r="BBT116" s="481"/>
      <c r="BBU116" s="481"/>
      <c r="BBV116" s="481"/>
      <c r="BBW116" s="481"/>
      <c r="BBX116" s="481"/>
      <c r="BBY116" s="481"/>
      <c r="BBZ116" s="481"/>
      <c r="BCA116" s="481"/>
      <c r="BCB116" s="481"/>
      <c r="BCC116" s="481"/>
      <c r="BCD116" s="481"/>
      <c r="BCE116" s="481"/>
      <c r="BCF116" s="481"/>
      <c r="BCG116" s="481"/>
      <c r="BCH116" s="481"/>
      <c r="BCI116" s="481"/>
      <c r="BCJ116" s="481"/>
      <c r="BCK116" s="481"/>
      <c r="BCL116" s="481"/>
      <c r="BCM116" s="481"/>
      <c r="BCN116" s="481"/>
      <c r="BCO116" s="481"/>
      <c r="BCP116" s="481"/>
      <c r="BCQ116" s="481"/>
      <c r="BCR116" s="481"/>
      <c r="BCS116" s="481"/>
      <c r="BCT116" s="481"/>
      <c r="BCU116" s="481"/>
      <c r="BCV116" s="481"/>
      <c r="BCW116" s="481"/>
      <c r="BCX116" s="481"/>
      <c r="BCY116" s="481"/>
      <c r="BCZ116" s="481"/>
      <c r="BDA116" s="481"/>
      <c r="BDB116" s="481"/>
      <c r="BDC116" s="481"/>
      <c r="BDD116" s="481"/>
      <c r="BDE116" s="481"/>
      <c r="BDF116" s="481"/>
      <c r="BDG116" s="481"/>
      <c r="BDH116" s="481"/>
      <c r="BDI116" s="481"/>
      <c r="BDJ116" s="481"/>
      <c r="BDK116" s="481"/>
      <c r="BDL116" s="481"/>
      <c r="BDM116" s="481"/>
      <c r="BDN116" s="481"/>
      <c r="BDO116" s="481"/>
      <c r="BDP116" s="481"/>
      <c r="BDQ116" s="481"/>
      <c r="BDR116" s="481"/>
      <c r="BDS116" s="481"/>
      <c r="BDT116" s="481"/>
      <c r="BDU116" s="481"/>
      <c r="BDV116" s="481"/>
      <c r="BDW116" s="481"/>
      <c r="BDX116" s="481"/>
      <c r="BDY116" s="481"/>
      <c r="BDZ116" s="481"/>
      <c r="BEA116" s="481"/>
      <c r="BEB116" s="481"/>
      <c r="BEC116" s="481"/>
      <c r="BED116" s="481"/>
      <c r="BEE116" s="481"/>
      <c r="BEF116" s="481"/>
      <c r="BEG116" s="481"/>
      <c r="BEH116" s="481"/>
      <c r="BEI116" s="481"/>
      <c r="BEJ116" s="481"/>
      <c r="BEK116" s="481"/>
      <c r="BEL116" s="481"/>
      <c r="BEM116" s="481"/>
      <c r="BEN116" s="481"/>
      <c r="BEO116" s="481"/>
      <c r="BEP116" s="481"/>
      <c r="BEQ116" s="481"/>
      <c r="BER116" s="481"/>
      <c r="BES116" s="481"/>
      <c r="BET116" s="481"/>
      <c r="BEU116" s="481"/>
      <c r="BEV116" s="481"/>
      <c r="BEW116" s="481"/>
      <c r="BEX116" s="481"/>
      <c r="BEY116" s="481"/>
      <c r="BEZ116" s="481"/>
      <c r="BFA116" s="481"/>
      <c r="BFB116" s="481"/>
      <c r="BFC116" s="481"/>
      <c r="BFD116" s="481"/>
      <c r="BFE116" s="481"/>
      <c r="BFF116" s="481"/>
      <c r="BFG116" s="481"/>
      <c r="BFH116" s="481"/>
      <c r="BFI116" s="481"/>
      <c r="BFJ116" s="481"/>
      <c r="BFK116" s="481"/>
      <c r="BFL116" s="481"/>
      <c r="BFM116" s="481"/>
      <c r="BFN116" s="481"/>
      <c r="BFO116" s="481"/>
      <c r="BFP116" s="481"/>
      <c r="BFQ116" s="481"/>
      <c r="BFR116" s="481"/>
      <c r="BFS116" s="481"/>
      <c r="BFT116" s="481"/>
      <c r="BFU116" s="481"/>
      <c r="BFV116" s="481"/>
      <c r="BFW116" s="481"/>
      <c r="BFX116" s="481"/>
      <c r="BFY116" s="481"/>
      <c r="BFZ116" s="481"/>
      <c r="BGA116" s="481"/>
      <c r="BGB116" s="481"/>
      <c r="BGC116" s="481"/>
      <c r="BGD116" s="481"/>
      <c r="BGE116" s="481"/>
      <c r="BGF116" s="481"/>
      <c r="BGG116" s="481"/>
      <c r="BGH116" s="481"/>
      <c r="BGI116" s="481"/>
      <c r="BGJ116" s="481"/>
      <c r="BGK116" s="481"/>
      <c r="BGL116" s="481"/>
      <c r="BGM116" s="481"/>
      <c r="BGN116" s="481"/>
      <c r="BGO116" s="481"/>
      <c r="BGP116" s="481"/>
      <c r="BGQ116" s="481"/>
      <c r="BGR116" s="481"/>
      <c r="BGS116" s="481"/>
      <c r="BGT116" s="481"/>
      <c r="BGU116" s="481"/>
      <c r="BGV116" s="481"/>
      <c r="BGW116" s="481"/>
      <c r="BGX116" s="481"/>
      <c r="BGY116" s="481"/>
      <c r="BGZ116" s="481"/>
      <c r="BHA116" s="481"/>
      <c r="BHB116" s="481"/>
      <c r="BHC116" s="481"/>
      <c r="BHD116" s="481"/>
      <c r="BHE116" s="481"/>
      <c r="BHF116" s="481"/>
      <c r="BHG116" s="481"/>
      <c r="BHH116" s="481"/>
      <c r="BHI116" s="481"/>
      <c r="BHJ116" s="481"/>
      <c r="BHK116" s="481"/>
      <c r="BHL116" s="481"/>
      <c r="BHM116" s="481"/>
      <c r="BHN116" s="481"/>
      <c r="BHO116" s="481"/>
      <c r="BHP116" s="481"/>
      <c r="BHQ116" s="481"/>
      <c r="BHR116" s="481"/>
      <c r="BHS116" s="481"/>
      <c r="BHT116" s="481"/>
      <c r="BHU116" s="481"/>
      <c r="BHV116" s="481"/>
      <c r="BHW116" s="481"/>
      <c r="BHX116" s="481"/>
      <c r="BHY116" s="481"/>
      <c r="BHZ116" s="481"/>
      <c r="BIA116" s="481"/>
      <c r="BIB116" s="481"/>
      <c r="BIC116" s="481"/>
      <c r="BID116" s="481"/>
      <c r="BIE116" s="481"/>
      <c r="BIF116" s="481"/>
      <c r="BIG116" s="481"/>
      <c r="BIH116" s="481"/>
      <c r="BII116" s="481"/>
      <c r="BIJ116" s="481"/>
      <c r="BIK116" s="481"/>
      <c r="BIL116" s="481"/>
      <c r="BIM116" s="481"/>
      <c r="BIN116" s="481"/>
      <c r="BIO116" s="481"/>
      <c r="BIP116" s="481"/>
      <c r="BIQ116" s="481"/>
      <c r="BIR116" s="481"/>
      <c r="BIS116" s="481"/>
      <c r="BIT116" s="481"/>
      <c r="BIU116" s="481"/>
      <c r="BIV116" s="481"/>
      <c r="BIW116" s="481"/>
      <c r="BIX116" s="481"/>
      <c r="BIY116" s="481"/>
      <c r="BIZ116" s="481"/>
      <c r="BJA116" s="481"/>
      <c r="BJB116" s="481"/>
      <c r="BJC116" s="481"/>
      <c r="BJD116" s="481"/>
      <c r="BJE116" s="481"/>
      <c r="BJF116" s="481"/>
      <c r="BJG116" s="481"/>
      <c r="BJH116" s="481"/>
      <c r="BJI116" s="481"/>
      <c r="BJJ116" s="481"/>
      <c r="BJK116" s="481"/>
      <c r="BJL116" s="481"/>
      <c r="BJM116" s="481"/>
      <c r="BJN116" s="481"/>
      <c r="BJO116" s="481"/>
      <c r="BJP116" s="481"/>
      <c r="BJQ116" s="481"/>
      <c r="BJR116" s="481"/>
      <c r="BJS116" s="481"/>
      <c r="BJT116" s="481"/>
      <c r="BJU116" s="481"/>
      <c r="BJV116" s="481"/>
      <c r="BJW116" s="481"/>
      <c r="BJX116" s="481"/>
      <c r="BJY116" s="481"/>
      <c r="BJZ116" s="481"/>
      <c r="BKA116" s="481"/>
      <c r="BKB116" s="481"/>
      <c r="BKC116" s="481"/>
      <c r="BKD116" s="481"/>
      <c r="BKE116" s="481"/>
      <c r="BKF116" s="481"/>
      <c r="BKG116" s="481"/>
      <c r="BKH116" s="481"/>
      <c r="BKI116" s="481"/>
      <c r="BKJ116" s="481"/>
      <c r="BKK116" s="481"/>
      <c r="BKL116" s="481"/>
      <c r="BKM116" s="481"/>
      <c r="BKN116" s="481"/>
      <c r="BKO116" s="481"/>
      <c r="BKP116" s="481"/>
      <c r="BKQ116" s="481"/>
      <c r="BKR116" s="481"/>
      <c r="BKS116" s="481"/>
      <c r="BKT116" s="481"/>
      <c r="BKU116" s="481"/>
      <c r="BKV116" s="481"/>
      <c r="BKW116" s="481"/>
      <c r="BKX116" s="481"/>
      <c r="BKY116" s="481"/>
      <c r="BKZ116" s="481"/>
      <c r="BLA116" s="481"/>
      <c r="BLB116" s="481"/>
      <c r="BLC116" s="481"/>
      <c r="BLD116" s="481"/>
      <c r="BLE116" s="481"/>
      <c r="BLF116" s="481"/>
      <c r="BLG116" s="481"/>
      <c r="BLH116" s="481"/>
      <c r="BLI116" s="481"/>
      <c r="BLJ116" s="481"/>
      <c r="BLK116" s="481"/>
      <c r="BLL116" s="481"/>
      <c r="BLM116" s="481"/>
      <c r="BLN116" s="481"/>
      <c r="BLO116" s="481"/>
      <c r="BLP116" s="481"/>
      <c r="BLQ116" s="481"/>
      <c r="BLR116" s="481"/>
      <c r="BLS116" s="481"/>
      <c r="BLT116" s="481"/>
      <c r="BLU116" s="481"/>
      <c r="BLV116" s="481"/>
      <c r="BLW116" s="481"/>
      <c r="BLX116" s="481"/>
      <c r="BLY116" s="481"/>
      <c r="BLZ116" s="481"/>
      <c r="BMA116" s="481"/>
      <c r="BMB116" s="481"/>
      <c r="BMC116" s="481"/>
      <c r="BMD116" s="481"/>
      <c r="BME116" s="481"/>
      <c r="BMF116" s="481"/>
      <c r="BMG116" s="481"/>
      <c r="BMH116" s="481"/>
      <c r="BMI116" s="481"/>
      <c r="BMJ116" s="481"/>
      <c r="BMK116" s="481"/>
      <c r="BML116" s="481"/>
      <c r="BMM116" s="481"/>
      <c r="BMN116" s="481"/>
      <c r="BMO116" s="481"/>
      <c r="BMP116" s="481"/>
      <c r="BMQ116" s="481"/>
      <c r="BMR116" s="481"/>
      <c r="BMS116" s="481"/>
      <c r="BMT116" s="481"/>
      <c r="BMU116" s="481"/>
      <c r="BMV116" s="481"/>
      <c r="BMW116" s="481"/>
      <c r="BMX116" s="481"/>
      <c r="BMY116" s="481"/>
      <c r="BMZ116" s="481"/>
      <c r="BNA116" s="481"/>
      <c r="BNB116" s="481"/>
      <c r="BNC116" s="481"/>
      <c r="BND116" s="481"/>
      <c r="BNE116" s="481"/>
      <c r="BNF116" s="481"/>
      <c r="BNG116" s="481"/>
      <c r="BNH116" s="481"/>
      <c r="BNI116" s="481"/>
      <c r="BNJ116" s="481"/>
      <c r="BNK116" s="481"/>
      <c r="BNL116" s="481"/>
      <c r="BNM116" s="481"/>
      <c r="BNN116" s="481"/>
      <c r="BNO116" s="481"/>
      <c r="BNP116" s="481"/>
      <c r="BNQ116" s="481"/>
      <c r="BNR116" s="481"/>
      <c r="BNS116" s="481"/>
      <c r="BNT116" s="481"/>
      <c r="BNU116" s="481"/>
      <c r="BNV116" s="481"/>
      <c r="BNW116" s="481"/>
      <c r="BNX116" s="481"/>
      <c r="BNY116" s="481"/>
      <c r="BNZ116" s="481"/>
      <c r="BOA116" s="481"/>
      <c r="BOB116" s="481"/>
      <c r="BOC116" s="481"/>
      <c r="BOD116" s="481"/>
      <c r="BOE116" s="481"/>
      <c r="BOF116" s="481"/>
      <c r="BOG116" s="481"/>
      <c r="BOH116" s="481"/>
      <c r="BOI116" s="481"/>
      <c r="BOJ116" s="481"/>
      <c r="BOK116" s="481"/>
      <c r="BOL116" s="481"/>
      <c r="BOM116" s="481"/>
      <c r="BON116" s="481"/>
      <c r="BOO116" s="481"/>
      <c r="BOP116" s="481"/>
      <c r="BOQ116" s="481"/>
      <c r="BOR116" s="481"/>
      <c r="BOS116" s="481"/>
      <c r="BOT116" s="481"/>
      <c r="BOU116" s="481"/>
      <c r="BOV116" s="481"/>
      <c r="BOW116" s="481"/>
      <c r="BOX116" s="481"/>
      <c r="BOY116" s="481"/>
      <c r="BOZ116" s="481"/>
      <c r="BPA116" s="481"/>
      <c r="BPB116" s="481"/>
      <c r="BPC116" s="481"/>
      <c r="BPD116" s="481"/>
      <c r="BPE116" s="481"/>
      <c r="BPF116" s="481"/>
      <c r="BPG116" s="481"/>
      <c r="BPH116" s="481"/>
      <c r="BPI116" s="481"/>
      <c r="BPJ116" s="481"/>
      <c r="BPK116" s="481"/>
      <c r="BPL116" s="481"/>
      <c r="BPM116" s="481"/>
      <c r="BPN116" s="481"/>
      <c r="BPO116" s="481"/>
      <c r="BPP116" s="481"/>
      <c r="BPQ116" s="481"/>
      <c r="BPR116" s="481"/>
      <c r="BPS116" s="481"/>
      <c r="BPT116" s="481"/>
      <c r="BPU116" s="481"/>
      <c r="BPV116" s="481"/>
      <c r="BPW116" s="481"/>
      <c r="BPX116" s="481"/>
      <c r="BPY116" s="481"/>
      <c r="BPZ116" s="481"/>
      <c r="BQA116" s="481"/>
      <c r="BQB116" s="481"/>
      <c r="BQC116" s="481"/>
      <c r="BQD116" s="481"/>
      <c r="BQE116" s="481"/>
      <c r="BQF116" s="481"/>
      <c r="BQG116" s="481"/>
      <c r="BQH116" s="481"/>
      <c r="BQI116" s="481"/>
      <c r="BQJ116" s="481"/>
      <c r="BQK116" s="481"/>
      <c r="BQL116" s="481"/>
      <c r="BQM116" s="481"/>
      <c r="BQN116" s="481"/>
      <c r="BQO116" s="481"/>
      <c r="BQP116" s="481"/>
      <c r="BQQ116" s="481"/>
      <c r="BQR116" s="481"/>
      <c r="BQS116" s="481"/>
      <c r="BQT116" s="481"/>
      <c r="BQU116" s="481"/>
      <c r="BQV116" s="481"/>
      <c r="BQW116" s="481"/>
      <c r="BQX116" s="481"/>
      <c r="BQY116" s="481"/>
      <c r="BQZ116" s="481"/>
      <c r="BRA116" s="481"/>
      <c r="BRB116" s="481"/>
      <c r="BRC116" s="481"/>
      <c r="BRD116" s="481"/>
      <c r="BRE116" s="481"/>
      <c r="BRF116" s="481"/>
      <c r="BRG116" s="481"/>
      <c r="BRH116" s="481"/>
      <c r="BRI116" s="481"/>
      <c r="BRJ116" s="481"/>
      <c r="BRK116" s="481"/>
      <c r="BRL116" s="481"/>
      <c r="BRM116" s="481"/>
      <c r="BRN116" s="481"/>
      <c r="BRO116" s="481"/>
      <c r="BRP116" s="481"/>
      <c r="BRQ116" s="481"/>
      <c r="BRR116" s="481"/>
      <c r="BRS116" s="481"/>
      <c r="BRT116" s="481"/>
      <c r="BRU116" s="481"/>
      <c r="BRV116" s="481"/>
      <c r="BRW116" s="481"/>
      <c r="BRX116" s="481"/>
      <c r="BRY116" s="481"/>
      <c r="BRZ116" s="481"/>
      <c r="BSA116" s="481"/>
      <c r="BSB116" s="481"/>
      <c r="BSC116" s="481"/>
      <c r="BSD116" s="481"/>
      <c r="BSE116" s="481"/>
      <c r="BSF116" s="481"/>
      <c r="BSG116" s="481"/>
      <c r="BSH116" s="481"/>
      <c r="BSI116" s="481"/>
      <c r="BSJ116" s="481"/>
      <c r="BSK116" s="481"/>
      <c r="BSL116" s="481"/>
      <c r="BSM116" s="481"/>
      <c r="BSN116" s="481"/>
      <c r="BSO116" s="481"/>
      <c r="BSP116" s="481"/>
      <c r="BSQ116" s="481"/>
      <c r="BSR116" s="481"/>
      <c r="BSS116" s="481"/>
      <c r="BST116" s="481"/>
      <c r="BSU116" s="481"/>
      <c r="BSV116" s="481"/>
      <c r="BSW116" s="481"/>
      <c r="BSX116" s="481"/>
      <c r="BSY116" s="481"/>
      <c r="BSZ116" s="481"/>
      <c r="BTA116" s="481"/>
      <c r="BTB116" s="481"/>
      <c r="BTC116" s="481"/>
      <c r="BTD116" s="481"/>
      <c r="BTE116" s="481"/>
      <c r="BTF116" s="481"/>
      <c r="BTG116" s="481"/>
      <c r="BTH116" s="481"/>
      <c r="BTI116" s="481"/>
      <c r="BTJ116" s="481"/>
      <c r="BTK116" s="481"/>
      <c r="BTL116" s="481"/>
      <c r="BTM116" s="481"/>
      <c r="BTN116" s="481"/>
      <c r="BTO116" s="481"/>
      <c r="BTP116" s="481"/>
      <c r="BTQ116" s="481"/>
      <c r="BTR116" s="481"/>
      <c r="BTS116" s="481"/>
      <c r="BTT116" s="481"/>
      <c r="BTU116" s="481"/>
      <c r="BTV116" s="481"/>
      <c r="BTW116" s="481"/>
      <c r="BTX116" s="481"/>
      <c r="BTY116" s="481"/>
      <c r="BTZ116" s="481"/>
      <c r="BUA116" s="481"/>
      <c r="BUB116" s="481"/>
      <c r="BUC116" s="481"/>
      <c r="BUD116" s="481"/>
      <c r="BUE116" s="481"/>
      <c r="BUF116" s="481"/>
      <c r="BUG116" s="481"/>
      <c r="BUH116" s="481"/>
      <c r="BUI116" s="481"/>
      <c r="BUJ116" s="481"/>
      <c r="BUK116" s="481"/>
      <c r="BUL116" s="481"/>
      <c r="BUM116" s="481"/>
      <c r="BUN116" s="481"/>
      <c r="BUO116" s="481"/>
      <c r="BUP116" s="481"/>
      <c r="BUQ116" s="481"/>
      <c r="BUR116" s="481"/>
      <c r="BUS116" s="481"/>
      <c r="BUT116" s="481"/>
      <c r="BUU116" s="481"/>
      <c r="BUV116" s="481"/>
      <c r="BUW116" s="481"/>
      <c r="BUX116" s="481"/>
      <c r="BUY116" s="481"/>
      <c r="BUZ116" s="481"/>
      <c r="BVA116" s="481"/>
      <c r="BVB116" s="481"/>
      <c r="BVC116" s="481"/>
      <c r="BVD116" s="481"/>
      <c r="BVE116" s="481"/>
      <c r="BVF116" s="481"/>
      <c r="BVG116" s="481"/>
      <c r="BVH116" s="481"/>
      <c r="BVI116" s="481"/>
      <c r="BVJ116" s="481"/>
      <c r="BVK116" s="481"/>
      <c r="BVL116" s="481"/>
      <c r="BVM116" s="481"/>
      <c r="BVN116" s="481"/>
      <c r="BVO116" s="481"/>
      <c r="BVP116" s="481"/>
      <c r="BVQ116" s="481"/>
      <c r="BVR116" s="481"/>
      <c r="BVS116" s="481"/>
      <c r="BVT116" s="481"/>
      <c r="BVU116" s="481"/>
      <c r="BVV116" s="481"/>
      <c r="BVW116" s="481"/>
      <c r="BVX116" s="481"/>
      <c r="BVY116" s="481"/>
      <c r="BVZ116" s="481"/>
      <c r="BWA116" s="481"/>
      <c r="BWB116" s="481"/>
      <c r="BWC116" s="481"/>
      <c r="BWD116" s="481"/>
      <c r="BWE116" s="481"/>
      <c r="BWF116" s="481"/>
      <c r="BWG116" s="481"/>
      <c r="BWH116" s="481"/>
      <c r="BWI116" s="481"/>
      <c r="BWJ116" s="481"/>
      <c r="BWK116" s="481"/>
      <c r="BWL116" s="481"/>
      <c r="BWM116" s="481"/>
      <c r="BWN116" s="481"/>
      <c r="BWO116" s="481"/>
      <c r="BWP116" s="481"/>
      <c r="BWQ116" s="481"/>
      <c r="BWR116" s="481"/>
      <c r="BWS116" s="481"/>
      <c r="BWT116" s="481"/>
      <c r="BWU116" s="481"/>
      <c r="BWV116" s="481"/>
      <c r="BWW116" s="481"/>
      <c r="BWX116" s="481"/>
      <c r="BWY116" s="481"/>
      <c r="BWZ116" s="481"/>
      <c r="BXA116" s="481"/>
      <c r="BXB116" s="481"/>
      <c r="BXC116" s="481"/>
      <c r="BXD116" s="481"/>
      <c r="BXE116" s="481"/>
      <c r="BXF116" s="481"/>
      <c r="BXG116" s="481"/>
      <c r="BXH116" s="481"/>
      <c r="BXI116" s="481"/>
      <c r="BXJ116" s="481"/>
      <c r="BXK116" s="481"/>
      <c r="BXL116" s="481"/>
      <c r="BXM116" s="481"/>
      <c r="BXN116" s="481"/>
      <c r="BXO116" s="481"/>
      <c r="BXP116" s="481"/>
      <c r="BXQ116" s="481"/>
      <c r="BXR116" s="481"/>
      <c r="BXS116" s="481"/>
      <c r="BXT116" s="481"/>
      <c r="BXU116" s="481"/>
      <c r="BXV116" s="481"/>
      <c r="BXW116" s="481"/>
      <c r="BXX116" s="481"/>
      <c r="BXY116" s="481"/>
      <c r="BXZ116" s="481"/>
      <c r="BYA116" s="481"/>
      <c r="BYB116" s="481"/>
      <c r="BYC116" s="481"/>
      <c r="BYD116" s="481"/>
      <c r="BYE116" s="481"/>
      <c r="BYF116" s="481"/>
      <c r="BYG116" s="481"/>
      <c r="BYH116" s="481"/>
      <c r="BYI116" s="481"/>
      <c r="BYJ116" s="481"/>
      <c r="BYK116" s="481"/>
      <c r="BYL116" s="481"/>
      <c r="BYM116" s="481"/>
      <c r="BYN116" s="481"/>
      <c r="BYO116" s="481"/>
      <c r="BYP116" s="481"/>
      <c r="BYQ116" s="481"/>
      <c r="BYR116" s="481"/>
      <c r="BYS116" s="481"/>
      <c r="BYT116" s="481"/>
      <c r="BYU116" s="481"/>
      <c r="BYV116" s="481"/>
      <c r="BYW116" s="481"/>
      <c r="BYX116" s="481"/>
      <c r="BYY116" s="481"/>
      <c r="BYZ116" s="481"/>
      <c r="BZA116" s="481"/>
      <c r="BZB116" s="481"/>
      <c r="BZC116" s="481"/>
      <c r="BZD116" s="481"/>
      <c r="BZE116" s="481"/>
      <c r="BZF116" s="481"/>
      <c r="BZG116" s="481"/>
      <c r="BZH116" s="481"/>
      <c r="BZI116" s="481"/>
      <c r="BZJ116" s="481"/>
      <c r="BZK116" s="481"/>
      <c r="BZL116" s="481"/>
      <c r="BZM116" s="481"/>
      <c r="BZN116" s="481"/>
      <c r="BZO116" s="481"/>
      <c r="BZP116" s="481"/>
      <c r="BZQ116" s="481"/>
      <c r="BZR116" s="481"/>
      <c r="BZS116" s="481"/>
      <c r="BZT116" s="481"/>
      <c r="BZU116" s="481"/>
      <c r="BZV116" s="481"/>
      <c r="BZW116" s="481"/>
      <c r="BZX116" s="481"/>
      <c r="BZY116" s="481"/>
      <c r="BZZ116" s="481"/>
      <c r="CAA116" s="481"/>
      <c r="CAB116" s="481"/>
      <c r="CAC116" s="481"/>
      <c r="CAD116" s="481"/>
      <c r="CAE116" s="481"/>
      <c r="CAF116" s="481"/>
      <c r="CAG116" s="481"/>
      <c r="CAH116" s="481"/>
      <c r="CAI116" s="481"/>
      <c r="CAJ116" s="481"/>
      <c r="CAK116" s="481"/>
      <c r="CAL116" s="481"/>
      <c r="CAM116" s="481"/>
      <c r="CAN116" s="481"/>
      <c r="CAO116" s="481"/>
      <c r="CAP116" s="481"/>
      <c r="CAQ116" s="481"/>
      <c r="CAR116" s="481"/>
      <c r="CAS116" s="481"/>
      <c r="CAT116" s="481"/>
      <c r="CAU116" s="481"/>
      <c r="CAV116" s="481"/>
      <c r="CAW116" s="481"/>
      <c r="CAX116" s="481"/>
      <c r="CAY116" s="481"/>
      <c r="CAZ116" s="481"/>
      <c r="CBA116" s="481"/>
      <c r="CBB116" s="481"/>
      <c r="CBC116" s="481"/>
      <c r="CBD116" s="481"/>
      <c r="CBE116" s="481"/>
      <c r="CBF116" s="481"/>
      <c r="CBG116" s="481"/>
      <c r="CBH116" s="481"/>
      <c r="CBI116" s="481"/>
      <c r="CBJ116" s="481"/>
      <c r="CBK116" s="481"/>
      <c r="CBL116" s="481"/>
      <c r="CBM116" s="481"/>
      <c r="CBN116" s="481"/>
      <c r="CBO116" s="481"/>
      <c r="CBP116" s="481"/>
      <c r="CBQ116" s="481"/>
      <c r="CBR116" s="481"/>
      <c r="CBS116" s="481"/>
      <c r="CBT116" s="481"/>
      <c r="CBU116" s="481"/>
      <c r="CBV116" s="481"/>
      <c r="CBW116" s="481"/>
      <c r="CBX116" s="481"/>
      <c r="CBY116" s="481"/>
      <c r="CBZ116" s="481"/>
      <c r="CCA116" s="481"/>
      <c r="CCB116" s="481"/>
      <c r="CCC116" s="481"/>
      <c r="CCD116" s="481"/>
      <c r="CCE116" s="481"/>
      <c r="CCF116" s="481"/>
      <c r="CCG116" s="481"/>
      <c r="CCH116" s="481"/>
      <c r="CCI116" s="481"/>
      <c r="CCJ116" s="481"/>
      <c r="CCK116" s="481"/>
      <c r="CCL116" s="481"/>
      <c r="CCM116" s="481"/>
      <c r="CCN116" s="481"/>
      <c r="CCO116" s="481"/>
      <c r="CCP116" s="481"/>
      <c r="CCQ116" s="481"/>
      <c r="CCR116" s="481"/>
      <c r="CCS116" s="481"/>
      <c r="CCT116" s="481"/>
      <c r="CCU116" s="481"/>
      <c r="CCV116" s="481"/>
      <c r="CCW116" s="481"/>
      <c r="CCX116" s="481"/>
      <c r="CCY116" s="481"/>
      <c r="CCZ116" s="481"/>
      <c r="CDA116" s="481"/>
      <c r="CDB116" s="481"/>
      <c r="CDC116" s="481"/>
      <c r="CDD116" s="481"/>
      <c r="CDE116" s="481"/>
      <c r="CDF116" s="481"/>
      <c r="CDG116" s="481"/>
      <c r="CDH116" s="481"/>
      <c r="CDI116" s="481"/>
      <c r="CDJ116" s="481"/>
      <c r="CDK116" s="481"/>
      <c r="CDL116" s="481"/>
      <c r="CDM116" s="481"/>
      <c r="CDN116" s="481"/>
      <c r="CDO116" s="481"/>
      <c r="CDP116" s="481"/>
      <c r="CDQ116" s="481"/>
      <c r="CDR116" s="481"/>
      <c r="CDS116" s="481"/>
      <c r="CDT116" s="481"/>
      <c r="CDU116" s="481"/>
      <c r="CDV116" s="481"/>
      <c r="CDW116" s="481"/>
      <c r="CDX116" s="481"/>
      <c r="CDY116" s="481"/>
      <c r="CDZ116" s="481"/>
      <c r="CEA116" s="481"/>
      <c r="CEB116" s="481"/>
      <c r="CEC116" s="481"/>
      <c r="CED116" s="481"/>
      <c r="CEE116" s="481"/>
      <c r="CEF116" s="481"/>
      <c r="CEG116" s="481"/>
      <c r="CEH116" s="481"/>
      <c r="CEI116" s="481"/>
      <c r="CEJ116" s="481"/>
      <c r="CEK116" s="481"/>
      <c r="CEL116" s="481"/>
      <c r="CEM116" s="481"/>
      <c r="CEN116" s="481"/>
      <c r="CEO116" s="481"/>
      <c r="CEP116" s="481"/>
      <c r="CEQ116" s="481"/>
      <c r="CER116" s="481"/>
      <c r="CES116" s="481"/>
      <c r="CET116" s="481"/>
      <c r="CEU116" s="481"/>
      <c r="CEV116" s="481"/>
      <c r="CEW116" s="481"/>
      <c r="CEX116" s="481"/>
      <c r="CEY116" s="481"/>
      <c r="CEZ116" s="481"/>
      <c r="CFA116" s="481"/>
      <c r="CFB116" s="481"/>
      <c r="CFC116" s="481"/>
      <c r="CFD116" s="481"/>
      <c r="CFE116" s="481"/>
      <c r="CFF116" s="481"/>
      <c r="CFG116" s="481"/>
      <c r="CFH116" s="481"/>
      <c r="CFI116" s="481"/>
      <c r="CFJ116" s="481"/>
      <c r="CFK116" s="481"/>
      <c r="CFL116" s="481"/>
      <c r="CFM116" s="481"/>
      <c r="CFN116" s="481"/>
      <c r="CFO116" s="481"/>
      <c r="CFP116" s="481"/>
      <c r="CFQ116" s="481"/>
      <c r="CFR116" s="481"/>
      <c r="CFS116" s="481"/>
      <c r="CFT116" s="481"/>
      <c r="CFU116" s="481"/>
      <c r="CFV116" s="481"/>
      <c r="CFW116" s="481"/>
      <c r="CFX116" s="481"/>
      <c r="CFY116" s="481"/>
      <c r="CFZ116" s="481"/>
      <c r="CGA116" s="481"/>
      <c r="CGB116" s="481"/>
      <c r="CGC116" s="481"/>
      <c r="CGD116" s="481"/>
      <c r="CGE116" s="481"/>
      <c r="CGF116" s="481"/>
      <c r="CGG116" s="481"/>
      <c r="CGH116" s="481"/>
      <c r="CGI116" s="481"/>
      <c r="CGJ116" s="481"/>
      <c r="CGK116" s="481"/>
      <c r="CGL116" s="481"/>
      <c r="CGM116" s="481"/>
      <c r="CGN116" s="481"/>
      <c r="CGO116" s="481"/>
      <c r="CGP116" s="481"/>
      <c r="CGQ116" s="481"/>
      <c r="CGR116" s="481"/>
      <c r="CGS116" s="481"/>
      <c r="CGT116" s="481"/>
      <c r="CGU116" s="481"/>
      <c r="CGV116" s="481"/>
      <c r="CGW116" s="481"/>
      <c r="CGX116" s="481"/>
      <c r="CGY116" s="481"/>
      <c r="CGZ116" s="481"/>
      <c r="CHA116" s="481"/>
      <c r="CHB116" s="481"/>
      <c r="CHC116" s="481"/>
      <c r="CHD116" s="481"/>
      <c r="CHE116" s="481"/>
      <c r="CHF116" s="481"/>
      <c r="CHG116" s="481"/>
      <c r="CHH116" s="481"/>
      <c r="CHI116" s="481"/>
      <c r="CHJ116" s="481"/>
      <c r="CHK116" s="481"/>
      <c r="CHL116" s="481"/>
      <c r="CHM116" s="481"/>
      <c r="CHN116" s="481"/>
      <c r="CHO116" s="481"/>
      <c r="CHP116" s="481"/>
      <c r="CHQ116" s="481"/>
      <c r="CHR116" s="481"/>
      <c r="CHS116" s="481"/>
      <c r="CHT116" s="481"/>
      <c r="CHU116" s="481"/>
      <c r="CHV116" s="481"/>
      <c r="CHW116" s="481"/>
      <c r="CHX116" s="481"/>
      <c r="CHY116" s="481"/>
      <c r="CHZ116" s="481"/>
      <c r="CIA116" s="481"/>
      <c r="CIB116" s="481"/>
      <c r="CIC116" s="481"/>
      <c r="CID116" s="481"/>
      <c r="CIE116" s="481"/>
      <c r="CIF116" s="481"/>
      <c r="CIG116" s="481"/>
      <c r="CIH116" s="481"/>
      <c r="CII116" s="481"/>
      <c r="CIJ116" s="481"/>
      <c r="CIK116" s="481"/>
      <c r="CIL116" s="481"/>
      <c r="CIM116" s="481"/>
      <c r="CIN116" s="481"/>
      <c r="CIO116" s="481"/>
      <c r="CIP116" s="481"/>
      <c r="CIQ116" s="481"/>
      <c r="CIR116" s="481"/>
      <c r="CIS116" s="481"/>
      <c r="CIT116" s="481"/>
      <c r="CIU116" s="481"/>
      <c r="CIV116" s="481"/>
      <c r="CIW116" s="481"/>
      <c r="CIX116" s="481"/>
      <c r="CIY116" s="481"/>
      <c r="CIZ116" s="481"/>
      <c r="CJA116" s="481"/>
      <c r="CJB116" s="481"/>
      <c r="CJC116" s="481"/>
      <c r="CJD116" s="481"/>
      <c r="CJE116" s="481"/>
      <c r="CJF116" s="481"/>
      <c r="CJG116" s="481"/>
      <c r="CJH116" s="481"/>
      <c r="CJI116" s="481"/>
      <c r="CJJ116" s="481"/>
      <c r="CJK116" s="481"/>
      <c r="CJL116" s="481"/>
      <c r="CJM116" s="481"/>
      <c r="CJN116" s="481"/>
      <c r="CJO116" s="481"/>
      <c r="CJP116" s="481"/>
      <c r="CJQ116" s="481"/>
      <c r="CJR116" s="481"/>
      <c r="CJS116" s="481"/>
      <c r="CJT116" s="481"/>
      <c r="CJU116" s="481"/>
      <c r="CJV116" s="481"/>
      <c r="CJW116" s="481"/>
      <c r="CJX116" s="481"/>
      <c r="CJY116" s="481"/>
      <c r="CJZ116" s="481"/>
      <c r="CKA116" s="481"/>
      <c r="CKB116" s="481"/>
      <c r="CKC116" s="481"/>
      <c r="CKD116" s="481"/>
      <c r="CKE116" s="481"/>
      <c r="CKF116" s="481"/>
      <c r="CKG116" s="481"/>
      <c r="CKH116" s="481"/>
      <c r="CKI116" s="481"/>
      <c r="CKJ116" s="481"/>
      <c r="CKK116" s="481"/>
      <c r="CKL116" s="481"/>
      <c r="CKM116" s="481"/>
      <c r="CKN116" s="481"/>
      <c r="CKO116" s="481"/>
      <c r="CKP116" s="481"/>
      <c r="CKQ116" s="481"/>
      <c r="CKR116" s="481"/>
      <c r="CKS116" s="481"/>
      <c r="CKT116" s="481"/>
      <c r="CKU116" s="481"/>
      <c r="CKV116" s="481"/>
      <c r="CKW116" s="481"/>
      <c r="CKX116" s="481"/>
      <c r="CKY116" s="481"/>
      <c r="CKZ116" s="481"/>
      <c r="CLA116" s="481"/>
      <c r="CLB116" s="481"/>
      <c r="CLC116" s="481"/>
      <c r="CLD116" s="481"/>
      <c r="CLE116" s="481"/>
      <c r="CLF116" s="481"/>
      <c r="CLG116" s="481"/>
      <c r="CLH116" s="481"/>
      <c r="CLI116" s="481"/>
      <c r="CLJ116" s="481"/>
      <c r="CLK116" s="481"/>
      <c r="CLL116" s="481"/>
      <c r="CLM116" s="481"/>
      <c r="CLN116" s="481"/>
      <c r="CLO116" s="481"/>
      <c r="CLP116" s="481"/>
      <c r="CLQ116" s="481"/>
      <c r="CLR116" s="481"/>
      <c r="CLS116" s="481"/>
      <c r="CLT116" s="481"/>
      <c r="CLU116" s="481"/>
      <c r="CLV116" s="481"/>
      <c r="CLW116" s="481"/>
      <c r="CLX116" s="481"/>
      <c r="CLY116" s="481"/>
      <c r="CLZ116" s="481"/>
      <c r="CMA116" s="481"/>
      <c r="CMB116" s="481"/>
      <c r="CMC116" s="481"/>
      <c r="CMD116" s="481"/>
      <c r="CME116" s="481"/>
      <c r="CMF116" s="481"/>
      <c r="CMG116" s="481"/>
      <c r="CMH116" s="481"/>
      <c r="CMI116" s="481"/>
      <c r="CMJ116" s="481"/>
      <c r="CMK116" s="481"/>
      <c r="CML116" s="481"/>
      <c r="CMM116" s="481"/>
      <c r="CMN116" s="481"/>
      <c r="CMO116" s="481"/>
      <c r="CMP116" s="481"/>
      <c r="CMQ116" s="481"/>
      <c r="CMR116" s="481"/>
      <c r="CMS116" s="481"/>
      <c r="CMT116" s="481"/>
      <c r="CMU116" s="481"/>
      <c r="CMV116" s="481"/>
      <c r="CMW116" s="481"/>
      <c r="CMX116" s="481"/>
      <c r="CMY116" s="481"/>
      <c r="CMZ116" s="481"/>
      <c r="CNA116" s="481"/>
      <c r="CNB116" s="481"/>
      <c r="CNC116" s="481"/>
      <c r="CND116" s="481"/>
      <c r="CNE116" s="481"/>
      <c r="CNF116" s="481"/>
      <c r="CNG116" s="481"/>
      <c r="CNH116" s="481"/>
      <c r="CNI116" s="481"/>
      <c r="CNJ116" s="481"/>
      <c r="CNK116" s="481"/>
      <c r="CNL116" s="481"/>
      <c r="CNM116" s="481"/>
      <c r="CNN116" s="481"/>
      <c r="CNO116" s="481"/>
      <c r="CNP116" s="481"/>
      <c r="CNQ116" s="481"/>
      <c r="CNR116" s="481"/>
      <c r="CNS116" s="481"/>
      <c r="CNT116" s="481"/>
      <c r="CNU116" s="481"/>
      <c r="CNV116" s="481"/>
      <c r="CNW116" s="481"/>
      <c r="CNX116" s="481"/>
      <c r="CNY116" s="481"/>
      <c r="CNZ116" s="481"/>
      <c r="COA116" s="481"/>
      <c r="COB116" s="481"/>
      <c r="COC116" s="481"/>
      <c r="COD116" s="481"/>
      <c r="COE116" s="481"/>
      <c r="COF116" s="481"/>
      <c r="COG116" s="481"/>
      <c r="COH116" s="481"/>
      <c r="COI116" s="481"/>
      <c r="COJ116" s="481"/>
      <c r="COK116" s="481"/>
      <c r="COL116" s="481"/>
      <c r="COM116" s="481"/>
      <c r="CON116" s="481"/>
      <c r="COO116" s="481"/>
      <c r="COP116" s="481"/>
      <c r="COQ116" s="481"/>
      <c r="COR116" s="481"/>
      <c r="COS116" s="481"/>
      <c r="COT116" s="481"/>
      <c r="COU116" s="481"/>
      <c r="COV116" s="481"/>
      <c r="COW116" s="481"/>
      <c r="COX116" s="481"/>
      <c r="COY116" s="481"/>
      <c r="COZ116" s="481"/>
      <c r="CPA116" s="481"/>
      <c r="CPB116" s="481"/>
      <c r="CPC116" s="481"/>
      <c r="CPD116" s="481"/>
      <c r="CPE116" s="481"/>
      <c r="CPF116" s="481"/>
      <c r="CPG116" s="481"/>
      <c r="CPH116" s="481"/>
      <c r="CPI116" s="481"/>
      <c r="CPJ116" s="481"/>
      <c r="CPK116" s="481"/>
      <c r="CPL116" s="481"/>
      <c r="CPM116" s="481"/>
      <c r="CPN116" s="481"/>
      <c r="CPO116" s="481"/>
      <c r="CPP116" s="481"/>
      <c r="CPQ116" s="481"/>
      <c r="CPR116" s="481"/>
      <c r="CPS116" s="481"/>
      <c r="CPT116" s="481"/>
      <c r="CPU116" s="481"/>
      <c r="CPV116" s="481"/>
      <c r="CPW116" s="481"/>
      <c r="CPX116" s="481"/>
      <c r="CPY116" s="481"/>
      <c r="CPZ116" s="481"/>
      <c r="CQA116" s="481"/>
      <c r="CQB116" s="481"/>
      <c r="CQC116" s="481"/>
      <c r="CQD116" s="481"/>
      <c r="CQE116" s="481"/>
      <c r="CQF116" s="481"/>
      <c r="CQG116" s="481"/>
      <c r="CQH116" s="481"/>
      <c r="CQI116" s="481"/>
      <c r="CQJ116" s="481"/>
      <c r="CQK116" s="481"/>
      <c r="CQL116" s="481"/>
      <c r="CQM116" s="481"/>
      <c r="CQN116" s="481"/>
      <c r="CQO116" s="481"/>
      <c r="CQP116" s="481"/>
      <c r="CQQ116" s="481"/>
      <c r="CQR116" s="481"/>
      <c r="CQS116" s="481"/>
      <c r="CQT116" s="481"/>
      <c r="CQU116" s="481"/>
      <c r="CQV116" s="481"/>
      <c r="CQW116" s="481"/>
      <c r="CQX116" s="481"/>
      <c r="CQY116" s="481"/>
      <c r="CQZ116" s="481"/>
      <c r="CRA116" s="481"/>
      <c r="CRB116" s="481"/>
      <c r="CRC116" s="481"/>
      <c r="CRD116" s="481"/>
      <c r="CRE116" s="481"/>
      <c r="CRF116" s="481"/>
      <c r="CRG116" s="481"/>
      <c r="CRH116" s="481"/>
      <c r="CRI116" s="481"/>
      <c r="CRJ116" s="481"/>
      <c r="CRK116" s="481"/>
      <c r="CRL116" s="481"/>
      <c r="CRM116" s="481"/>
      <c r="CRN116" s="481"/>
      <c r="CRO116" s="481"/>
      <c r="CRP116" s="481"/>
      <c r="CRQ116" s="481"/>
      <c r="CRR116" s="481"/>
      <c r="CRS116" s="481"/>
      <c r="CRT116" s="481"/>
      <c r="CRU116" s="481"/>
      <c r="CRV116" s="481"/>
      <c r="CRW116" s="481"/>
      <c r="CRX116" s="481"/>
      <c r="CRY116" s="481"/>
      <c r="CRZ116" s="481"/>
      <c r="CSA116" s="481"/>
      <c r="CSB116" s="481"/>
      <c r="CSC116" s="481"/>
      <c r="CSD116" s="481"/>
      <c r="CSE116" s="481"/>
      <c r="CSF116" s="481"/>
      <c r="CSG116" s="481"/>
      <c r="CSH116" s="481"/>
      <c r="CSI116" s="481"/>
      <c r="CSJ116" s="481"/>
      <c r="CSK116" s="481"/>
      <c r="CSL116" s="481"/>
      <c r="CSM116" s="481"/>
      <c r="CSN116" s="481"/>
      <c r="CSO116" s="481"/>
      <c r="CSP116" s="481"/>
      <c r="CSQ116" s="481"/>
      <c r="CSR116" s="481"/>
      <c r="CSS116" s="481"/>
      <c r="CST116" s="481"/>
      <c r="CSU116" s="481"/>
      <c r="CSV116" s="481"/>
      <c r="CSW116" s="481"/>
      <c r="CSX116" s="481"/>
      <c r="CSY116" s="481"/>
      <c r="CSZ116" s="481"/>
      <c r="CTA116" s="481"/>
      <c r="CTB116" s="481"/>
      <c r="CTC116" s="481"/>
      <c r="CTD116" s="481"/>
      <c r="CTE116" s="481"/>
      <c r="CTF116" s="481"/>
      <c r="CTG116" s="481"/>
      <c r="CTH116" s="481"/>
      <c r="CTI116" s="481"/>
      <c r="CTJ116" s="481"/>
      <c r="CTK116" s="481"/>
      <c r="CTL116" s="481"/>
      <c r="CTM116" s="481"/>
      <c r="CTN116" s="481"/>
      <c r="CTO116" s="481"/>
      <c r="CTP116" s="481"/>
      <c r="CTQ116" s="481"/>
      <c r="CTR116" s="481"/>
      <c r="CTS116" s="481"/>
      <c r="CTT116" s="481"/>
      <c r="CTU116" s="481"/>
      <c r="CTV116" s="481"/>
      <c r="CTW116" s="481"/>
      <c r="CTX116" s="481"/>
      <c r="CTY116" s="481"/>
      <c r="CTZ116" s="481"/>
      <c r="CUA116" s="481"/>
      <c r="CUB116" s="481"/>
      <c r="CUC116" s="481"/>
      <c r="CUD116" s="481"/>
      <c r="CUE116" s="481"/>
      <c r="CUF116" s="481"/>
      <c r="CUG116" s="481"/>
      <c r="CUH116" s="481"/>
      <c r="CUI116" s="481"/>
      <c r="CUJ116" s="481"/>
      <c r="CUK116" s="481"/>
      <c r="CUL116" s="481"/>
      <c r="CUM116" s="481"/>
      <c r="CUN116" s="481"/>
      <c r="CUO116" s="481"/>
      <c r="CUP116" s="481"/>
      <c r="CUQ116" s="481"/>
      <c r="CUR116" s="481"/>
      <c r="CUS116" s="481"/>
      <c r="CUT116" s="481"/>
      <c r="CUU116" s="481"/>
      <c r="CUV116" s="481"/>
      <c r="CUW116" s="481"/>
      <c r="CUX116" s="481"/>
      <c r="CUY116" s="481"/>
      <c r="CUZ116" s="481"/>
      <c r="CVA116" s="481"/>
      <c r="CVB116" s="481"/>
      <c r="CVC116" s="481"/>
      <c r="CVD116" s="481"/>
      <c r="CVE116" s="481"/>
      <c r="CVF116" s="481"/>
      <c r="CVG116" s="481"/>
      <c r="CVH116" s="481"/>
      <c r="CVI116" s="481"/>
      <c r="CVJ116" s="481"/>
      <c r="CVK116" s="481"/>
      <c r="CVL116" s="481"/>
      <c r="CVM116" s="481"/>
      <c r="CVN116" s="481"/>
      <c r="CVO116" s="481"/>
      <c r="CVP116" s="481"/>
      <c r="CVQ116" s="481"/>
      <c r="CVR116" s="481"/>
      <c r="CVS116" s="481"/>
      <c r="CVT116" s="481"/>
      <c r="CVU116" s="481"/>
      <c r="CVV116" s="481"/>
      <c r="CVW116" s="481"/>
      <c r="CVX116" s="481"/>
      <c r="CVY116" s="481"/>
      <c r="CVZ116" s="481"/>
      <c r="CWA116" s="481"/>
      <c r="CWB116" s="481"/>
      <c r="CWC116" s="481"/>
      <c r="CWD116" s="481"/>
      <c r="CWE116" s="481"/>
      <c r="CWF116" s="481"/>
      <c r="CWG116" s="481"/>
      <c r="CWH116" s="481"/>
      <c r="CWI116" s="481"/>
      <c r="CWJ116" s="481"/>
      <c r="CWK116" s="481"/>
      <c r="CWL116" s="481"/>
      <c r="CWM116" s="481"/>
      <c r="CWN116" s="481"/>
      <c r="CWO116" s="481"/>
      <c r="CWP116" s="481"/>
      <c r="CWQ116" s="481"/>
      <c r="CWR116" s="481"/>
      <c r="CWS116" s="481"/>
      <c r="CWT116" s="481"/>
      <c r="CWU116" s="481"/>
      <c r="CWV116" s="481"/>
      <c r="CWW116" s="481"/>
      <c r="CWX116" s="481"/>
      <c r="CWY116" s="481"/>
      <c r="CWZ116" s="481"/>
      <c r="CXA116" s="481"/>
      <c r="CXB116" s="481"/>
      <c r="CXC116" s="481"/>
      <c r="CXD116" s="481"/>
      <c r="CXE116" s="481"/>
      <c r="CXF116" s="481"/>
      <c r="CXG116" s="481"/>
      <c r="CXH116" s="481"/>
      <c r="CXI116" s="481"/>
      <c r="CXJ116" s="481"/>
      <c r="CXK116" s="481"/>
      <c r="CXL116" s="481"/>
      <c r="CXM116" s="481"/>
      <c r="CXN116" s="481"/>
      <c r="CXO116" s="481"/>
      <c r="CXP116" s="481"/>
      <c r="CXQ116" s="481"/>
      <c r="CXR116" s="481"/>
      <c r="CXS116" s="481"/>
      <c r="CXT116" s="481"/>
      <c r="CXU116" s="481"/>
      <c r="CXV116" s="481"/>
      <c r="CXW116" s="481"/>
      <c r="CXX116" s="481"/>
      <c r="CXY116" s="481"/>
      <c r="CXZ116" s="481"/>
      <c r="CYA116" s="481"/>
      <c r="CYB116" s="481"/>
      <c r="CYC116" s="481"/>
      <c r="CYD116" s="481"/>
      <c r="CYE116" s="481"/>
      <c r="CYF116" s="481"/>
      <c r="CYG116" s="481"/>
      <c r="CYH116" s="481"/>
      <c r="CYI116" s="481"/>
      <c r="CYJ116" s="481"/>
      <c r="CYK116" s="481"/>
      <c r="CYL116" s="481"/>
      <c r="CYM116" s="481"/>
      <c r="CYN116" s="481"/>
      <c r="CYO116" s="481"/>
      <c r="CYP116" s="481"/>
      <c r="CYQ116" s="481"/>
      <c r="CYR116" s="481"/>
      <c r="CYS116" s="481"/>
      <c r="CYT116" s="481"/>
      <c r="CYU116" s="481"/>
      <c r="CYV116" s="481"/>
      <c r="CYW116" s="481"/>
      <c r="CYX116" s="481"/>
      <c r="CYY116" s="481"/>
      <c r="CYZ116" s="481"/>
      <c r="CZA116" s="481"/>
      <c r="CZB116" s="481"/>
      <c r="CZC116" s="481"/>
      <c r="CZD116" s="481"/>
      <c r="CZE116" s="481"/>
      <c r="CZF116" s="481"/>
      <c r="CZG116" s="481"/>
      <c r="CZH116" s="481"/>
      <c r="CZI116" s="481"/>
      <c r="CZJ116" s="481"/>
      <c r="CZK116" s="481"/>
      <c r="CZL116" s="481"/>
      <c r="CZM116" s="481"/>
      <c r="CZN116" s="481"/>
      <c r="CZO116" s="481"/>
      <c r="CZP116" s="481"/>
      <c r="CZQ116" s="481"/>
      <c r="CZR116" s="481"/>
      <c r="CZS116" s="481"/>
      <c r="CZT116" s="481"/>
      <c r="CZU116" s="481"/>
      <c r="CZV116" s="481"/>
      <c r="CZW116" s="481"/>
      <c r="CZX116" s="481"/>
      <c r="CZY116" s="481"/>
      <c r="CZZ116" s="481"/>
      <c r="DAA116" s="481"/>
      <c r="DAB116" s="481"/>
      <c r="DAC116" s="481"/>
      <c r="DAD116" s="481"/>
      <c r="DAE116" s="481"/>
      <c r="DAF116" s="481"/>
      <c r="DAG116" s="481"/>
      <c r="DAH116" s="481"/>
      <c r="DAI116" s="481"/>
      <c r="DAJ116" s="481"/>
      <c r="DAK116" s="481"/>
      <c r="DAL116" s="481"/>
      <c r="DAM116" s="481"/>
      <c r="DAN116" s="481"/>
      <c r="DAO116" s="481"/>
      <c r="DAP116" s="481"/>
      <c r="DAQ116" s="481"/>
      <c r="DAR116" s="481"/>
      <c r="DAS116" s="481"/>
      <c r="DAT116" s="481"/>
      <c r="DAU116" s="481"/>
      <c r="DAV116" s="481"/>
      <c r="DAW116" s="481"/>
      <c r="DAX116" s="481"/>
      <c r="DAY116" s="481"/>
      <c r="DAZ116" s="481"/>
      <c r="DBA116" s="481"/>
      <c r="DBB116" s="481"/>
      <c r="DBC116" s="481"/>
      <c r="DBD116" s="481"/>
      <c r="DBE116" s="481"/>
      <c r="DBF116" s="481"/>
      <c r="DBG116" s="481"/>
      <c r="DBH116" s="481"/>
      <c r="DBI116" s="481"/>
      <c r="DBJ116" s="481"/>
      <c r="DBK116" s="481"/>
      <c r="DBL116" s="481"/>
      <c r="DBM116" s="481"/>
      <c r="DBN116" s="481"/>
      <c r="DBO116" s="481"/>
      <c r="DBP116" s="481"/>
      <c r="DBQ116" s="481"/>
      <c r="DBR116" s="481"/>
      <c r="DBS116" s="481"/>
      <c r="DBT116" s="481"/>
      <c r="DBU116" s="481"/>
      <c r="DBV116" s="481"/>
      <c r="DBW116" s="481"/>
      <c r="DBX116" s="481"/>
      <c r="DBY116" s="481"/>
      <c r="DBZ116" s="481"/>
      <c r="DCA116" s="481"/>
      <c r="DCB116" s="481"/>
      <c r="DCC116" s="481"/>
      <c r="DCD116" s="481"/>
      <c r="DCE116" s="481"/>
      <c r="DCF116" s="481"/>
      <c r="DCG116" s="481"/>
      <c r="DCH116" s="481"/>
      <c r="DCI116" s="481"/>
      <c r="DCJ116" s="481"/>
      <c r="DCK116" s="481"/>
      <c r="DCL116" s="481"/>
      <c r="DCM116" s="481"/>
      <c r="DCN116" s="481"/>
      <c r="DCO116" s="481"/>
      <c r="DCP116" s="481"/>
      <c r="DCQ116" s="481"/>
      <c r="DCR116" s="481"/>
      <c r="DCS116" s="481"/>
      <c r="DCT116" s="481"/>
      <c r="DCU116" s="481"/>
      <c r="DCV116" s="481"/>
      <c r="DCW116" s="481"/>
      <c r="DCX116" s="481"/>
      <c r="DCY116" s="481"/>
      <c r="DCZ116" s="481"/>
      <c r="DDA116" s="481"/>
      <c r="DDB116" s="481"/>
      <c r="DDC116" s="481"/>
      <c r="DDD116" s="481"/>
      <c r="DDE116" s="481"/>
      <c r="DDF116" s="481"/>
      <c r="DDG116" s="481"/>
      <c r="DDH116" s="481"/>
      <c r="DDI116" s="481"/>
      <c r="DDJ116" s="481"/>
      <c r="DDK116" s="481"/>
      <c r="DDL116" s="481"/>
      <c r="DDM116" s="481"/>
      <c r="DDN116" s="481"/>
      <c r="DDO116" s="481"/>
      <c r="DDP116" s="481"/>
      <c r="DDQ116" s="481"/>
      <c r="DDR116" s="481"/>
      <c r="DDS116" s="481"/>
      <c r="DDT116" s="481"/>
      <c r="DDU116" s="481"/>
      <c r="DDV116" s="481"/>
      <c r="DDW116" s="481"/>
      <c r="DDX116" s="481"/>
      <c r="DDY116" s="481"/>
      <c r="DDZ116" s="481"/>
      <c r="DEA116" s="481"/>
      <c r="DEB116" s="481"/>
      <c r="DEC116" s="481"/>
      <c r="DED116" s="481"/>
      <c r="DEE116" s="481"/>
      <c r="DEF116" s="481"/>
      <c r="DEG116" s="481"/>
      <c r="DEH116" s="481"/>
      <c r="DEI116" s="481"/>
      <c r="DEJ116" s="481"/>
      <c r="DEK116" s="481"/>
      <c r="DEL116" s="481"/>
      <c r="DEM116" s="481"/>
      <c r="DEN116" s="481"/>
      <c r="DEO116" s="481"/>
      <c r="DEP116" s="481"/>
      <c r="DEQ116" s="481"/>
      <c r="DER116" s="481"/>
      <c r="DES116" s="481"/>
      <c r="DET116" s="481"/>
      <c r="DEU116" s="481"/>
      <c r="DEV116" s="481"/>
      <c r="DEW116" s="481"/>
      <c r="DEX116" s="481"/>
      <c r="DEY116" s="481"/>
      <c r="DEZ116" s="481"/>
      <c r="DFA116" s="481"/>
      <c r="DFB116" s="481"/>
      <c r="DFC116" s="481"/>
      <c r="DFD116" s="481"/>
      <c r="DFE116" s="481"/>
      <c r="DFF116" s="481"/>
      <c r="DFG116" s="481"/>
      <c r="DFH116" s="481"/>
      <c r="DFI116" s="481"/>
      <c r="DFJ116" s="481"/>
      <c r="DFK116" s="481"/>
      <c r="DFL116" s="481"/>
      <c r="DFM116" s="481"/>
      <c r="DFN116" s="481"/>
      <c r="DFO116" s="481"/>
      <c r="DFP116" s="481"/>
      <c r="DFQ116" s="481"/>
      <c r="DFR116" s="481"/>
      <c r="DFS116" s="481"/>
      <c r="DFT116" s="481"/>
      <c r="DFU116" s="481"/>
      <c r="DFV116" s="481"/>
      <c r="DFW116" s="481"/>
      <c r="DFX116" s="481"/>
      <c r="DFY116" s="481"/>
      <c r="DFZ116" s="481"/>
      <c r="DGA116" s="481"/>
      <c r="DGB116" s="481"/>
      <c r="DGC116" s="481"/>
      <c r="DGD116" s="481"/>
      <c r="DGE116" s="481"/>
      <c r="DGF116" s="481"/>
      <c r="DGG116" s="481"/>
      <c r="DGH116" s="481"/>
      <c r="DGI116" s="481"/>
      <c r="DGJ116" s="481"/>
      <c r="DGK116" s="481"/>
      <c r="DGL116" s="481"/>
      <c r="DGM116" s="481"/>
      <c r="DGN116" s="481"/>
      <c r="DGO116" s="481"/>
      <c r="DGP116" s="481"/>
      <c r="DGQ116" s="481"/>
      <c r="DGR116" s="481"/>
      <c r="DGS116" s="481"/>
      <c r="DGT116" s="481"/>
      <c r="DGU116" s="481"/>
      <c r="DGV116" s="481"/>
      <c r="DGW116" s="481"/>
      <c r="DGX116" s="481"/>
      <c r="DGY116" s="481"/>
      <c r="DGZ116" s="481"/>
      <c r="DHA116" s="481"/>
      <c r="DHB116" s="481"/>
      <c r="DHC116" s="481"/>
      <c r="DHD116" s="481"/>
      <c r="DHE116" s="481"/>
      <c r="DHF116" s="481"/>
      <c r="DHG116" s="481"/>
      <c r="DHH116" s="481"/>
      <c r="DHI116" s="481"/>
      <c r="DHJ116" s="481"/>
      <c r="DHK116" s="481"/>
      <c r="DHL116" s="481"/>
      <c r="DHM116" s="481"/>
      <c r="DHN116" s="481"/>
      <c r="DHO116" s="481"/>
      <c r="DHP116" s="481"/>
      <c r="DHQ116" s="481"/>
      <c r="DHR116" s="481"/>
      <c r="DHS116" s="481"/>
      <c r="DHT116" s="481"/>
      <c r="DHU116" s="481"/>
      <c r="DHV116" s="481"/>
      <c r="DHW116" s="481"/>
      <c r="DHX116" s="481"/>
      <c r="DHY116" s="481"/>
      <c r="DHZ116" s="481"/>
      <c r="DIA116" s="481"/>
      <c r="DIB116" s="481"/>
      <c r="DIC116" s="481"/>
      <c r="DID116" s="481"/>
      <c r="DIE116" s="481"/>
      <c r="DIF116" s="481"/>
      <c r="DIG116" s="481"/>
      <c r="DIH116" s="481"/>
      <c r="DII116" s="481"/>
      <c r="DIJ116" s="481"/>
      <c r="DIK116" s="481"/>
      <c r="DIL116" s="481"/>
      <c r="DIM116" s="481"/>
      <c r="DIN116" s="481"/>
      <c r="DIO116" s="481"/>
      <c r="DIP116" s="481"/>
      <c r="DIQ116" s="481"/>
      <c r="DIR116" s="481"/>
      <c r="DIS116" s="481"/>
      <c r="DIT116" s="481"/>
      <c r="DIU116" s="481"/>
      <c r="DIV116" s="481"/>
      <c r="DIW116" s="481"/>
      <c r="DIX116" s="481"/>
      <c r="DIY116" s="481"/>
      <c r="DIZ116" s="481"/>
      <c r="DJA116" s="481"/>
      <c r="DJB116" s="481"/>
      <c r="DJC116" s="481"/>
      <c r="DJD116" s="481"/>
      <c r="DJE116" s="481"/>
      <c r="DJF116" s="481"/>
      <c r="DJG116" s="481"/>
      <c r="DJH116" s="481"/>
      <c r="DJI116" s="481"/>
      <c r="DJJ116" s="481"/>
      <c r="DJK116" s="481"/>
      <c r="DJL116" s="481"/>
      <c r="DJM116" s="481"/>
      <c r="DJN116" s="481"/>
      <c r="DJO116" s="481"/>
      <c r="DJP116" s="481"/>
      <c r="DJQ116" s="481"/>
      <c r="DJR116" s="481"/>
      <c r="DJS116" s="481"/>
      <c r="DJT116" s="481"/>
      <c r="DJU116" s="481"/>
      <c r="DJV116" s="481"/>
      <c r="DJW116" s="481"/>
      <c r="DJX116" s="481"/>
      <c r="DJY116" s="481"/>
      <c r="DJZ116" s="481"/>
      <c r="DKA116" s="481"/>
      <c r="DKB116" s="481"/>
      <c r="DKC116" s="481"/>
      <c r="DKD116" s="481"/>
      <c r="DKE116" s="481"/>
      <c r="DKF116" s="481"/>
      <c r="DKG116" s="481"/>
      <c r="DKH116" s="481"/>
      <c r="DKI116" s="481"/>
      <c r="DKJ116" s="481"/>
      <c r="DKK116" s="481"/>
      <c r="DKL116" s="481"/>
      <c r="DKM116" s="481"/>
      <c r="DKN116" s="481"/>
      <c r="DKO116" s="481"/>
      <c r="DKP116" s="481"/>
      <c r="DKQ116" s="481"/>
      <c r="DKR116" s="481"/>
      <c r="DKS116" s="481"/>
      <c r="DKT116" s="481"/>
      <c r="DKU116" s="481"/>
      <c r="DKV116" s="481"/>
      <c r="DKW116" s="481"/>
      <c r="DKX116" s="481"/>
      <c r="DKY116" s="481"/>
      <c r="DKZ116" s="481"/>
      <c r="DLA116" s="481"/>
      <c r="DLB116" s="481"/>
      <c r="DLC116" s="481"/>
      <c r="DLD116" s="481"/>
      <c r="DLE116" s="481"/>
      <c r="DLF116" s="481"/>
      <c r="DLG116" s="481"/>
      <c r="DLH116" s="481"/>
      <c r="DLI116" s="481"/>
      <c r="DLJ116" s="481"/>
      <c r="DLK116" s="481"/>
      <c r="DLL116" s="481"/>
      <c r="DLM116" s="481"/>
      <c r="DLN116" s="481"/>
      <c r="DLO116" s="481"/>
      <c r="DLP116" s="481"/>
      <c r="DLQ116" s="481"/>
      <c r="DLR116" s="481"/>
      <c r="DLS116" s="481"/>
      <c r="DLT116" s="481"/>
      <c r="DLU116" s="481"/>
      <c r="DLV116" s="481"/>
      <c r="DLW116" s="481"/>
      <c r="DLX116" s="481"/>
      <c r="DLY116" s="481"/>
      <c r="DLZ116" s="481"/>
      <c r="DMA116" s="481"/>
      <c r="DMB116" s="481"/>
      <c r="DMC116" s="481"/>
      <c r="DMD116" s="481"/>
      <c r="DME116" s="481"/>
      <c r="DMF116" s="481"/>
      <c r="DMG116" s="481"/>
      <c r="DMH116" s="481"/>
      <c r="DMI116" s="481"/>
      <c r="DMJ116" s="481"/>
      <c r="DMK116" s="481"/>
      <c r="DML116" s="481"/>
      <c r="DMM116" s="481"/>
      <c r="DMN116" s="481"/>
      <c r="DMO116" s="481"/>
      <c r="DMP116" s="481"/>
      <c r="DMQ116" s="481"/>
      <c r="DMR116" s="481"/>
      <c r="DMS116" s="481"/>
      <c r="DMT116" s="481"/>
      <c r="DMU116" s="481"/>
      <c r="DMV116" s="481"/>
      <c r="DMW116" s="481"/>
      <c r="DMX116" s="481"/>
      <c r="DMY116" s="481"/>
      <c r="DMZ116" s="481"/>
      <c r="DNA116" s="481"/>
      <c r="DNB116" s="481"/>
      <c r="DNC116" s="481"/>
      <c r="DND116" s="481"/>
      <c r="DNE116" s="481"/>
      <c r="DNF116" s="481"/>
      <c r="DNG116" s="481"/>
      <c r="DNH116" s="481"/>
      <c r="DNI116" s="481"/>
      <c r="DNJ116" s="481"/>
      <c r="DNK116" s="481"/>
      <c r="DNL116" s="481"/>
      <c r="DNM116" s="481"/>
      <c r="DNN116" s="481"/>
      <c r="DNO116" s="481"/>
      <c r="DNP116" s="481"/>
      <c r="DNQ116" s="481"/>
      <c r="DNR116" s="481"/>
      <c r="DNS116" s="481"/>
      <c r="DNT116" s="481"/>
      <c r="DNU116" s="481"/>
      <c r="DNV116" s="481"/>
      <c r="DNW116" s="481"/>
      <c r="DNX116" s="481"/>
      <c r="DNY116" s="481"/>
      <c r="DNZ116" s="481"/>
      <c r="DOA116" s="481"/>
      <c r="DOB116" s="481"/>
      <c r="DOC116" s="481"/>
      <c r="DOD116" s="481"/>
      <c r="DOE116" s="481"/>
      <c r="DOF116" s="481"/>
      <c r="DOG116" s="481"/>
      <c r="DOH116" s="481"/>
      <c r="DOI116" s="481"/>
      <c r="DOJ116" s="481"/>
      <c r="DOK116" s="481"/>
      <c r="DOL116" s="481"/>
      <c r="DOM116" s="481"/>
      <c r="DON116" s="481"/>
      <c r="DOO116" s="481"/>
      <c r="DOP116" s="481"/>
      <c r="DOQ116" s="481"/>
      <c r="DOR116" s="481"/>
      <c r="DOS116" s="481"/>
      <c r="DOT116" s="481"/>
      <c r="DOU116" s="481"/>
      <c r="DOV116" s="481"/>
      <c r="DOW116" s="481"/>
      <c r="DOX116" s="481"/>
      <c r="DOY116" s="481"/>
      <c r="DOZ116" s="481"/>
      <c r="DPA116" s="481"/>
      <c r="DPB116" s="481"/>
      <c r="DPC116" s="481"/>
      <c r="DPD116" s="481"/>
      <c r="DPE116" s="481"/>
      <c r="DPF116" s="481"/>
      <c r="DPG116" s="481"/>
      <c r="DPH116" s="481"/>
      <c r="DPI116" s="481"/>
      <c r="DPJ116" s="481"/>
      <c r="DPK116" s="481"/>
      <c r="DPL116" s="481"/>
      <c r="DPM116" s="481"/>
      <c r="DPN116" s="481"/>
      <c r="DPO116" s="481"/>
      <c r="DPP116" s="481"/>
      <c r="DPQ116" s="481"/>
      <c r="DPR116" s="481"/>
      <c r="DPS116" s="481"/>
      <c r="DPT116" s="481"/>
      <c r="DPU116" s="481"/>
      <c r="DPV116" s="481"/>
      <c r="DPW116" s="481"/>
      <c r="DPX116" s="481"/>
      <c r="DPY116" s="481"/>
      <c r="DPZ116" s="481"/>
      <c r="DQA116" s="481"/>
      <c r="DQB116" s="481"/>
      <c r="DQC116" s="481"/>
      <c r="DQD116" s="481"/>
      <c r="DQE116" s="481"/>
      <c r="DQF116" s="481"/>
      <c r="DQG116" s="481"/>
      <c r="DQH116" s="481"/>
      <c r="DQI116" s="481"/>
      <c r="DQJ116" s="481"/>
      <c r="DQK116" s="481"/>
      <c r="DQL116" s="481"/>
      <c r="DQM116" s="481"/>
      <c r="DQN116" s="481"/>
      <c r="DQO116" s="481"/>
      <c r="DQP116" s="481"/>
      <c r="DQQ116" s="481"/>
      <c r="DQR116" s="481"/>
      <c r="DQS116" s="481"/>
      <c r="DQT116" s="481"/>
      <c r="DQU116" s="481"/>
      <c r="DQV116" s="481"/>
      <c r="DQW116" s="481"/>
      <c r="DQX116" s="481"/>
      <c r="DQY116" s="481"/>
      <c r="DQZ116" s="481"/>
      <c r="DRA116" s="481"/>
      <c r="DRB116" s="481"/>
      <c r="DRC116" s="481"/>
      <c r="DRD116" s="481"/>
      <c r="DRE116" s="481"/>
      <c r="DRF116" s="481"/>
      <c r="DRG116" s="481"/>
      <c r="DRH116" s="481"/>
      <c r="DRI116" s="481"/>
      <c r="DRJ116" s="481"/>
      <c r="DRK116" s="481"/>
      <c r="DRL116" s="481"/>
      <c r="DRM116" s="481"/>
      <c r="DRN116" s="481"/>
      <c r="DRO116" s="481"/>
      <c r="DRP116" s="481"/>
      <c r="DRQ116" s="481"/>
      <c r="DRR116" s="481"/>
      <c r="DRS116" s="481"/>
      <c r="DRT116" s="481"/>
      <c r="DRU116" s="481"/>
      <c r="DRV116" s="481"/>
      <c r="DRW116" s="481"/>
      <c r="DRX116" s="481"/>
      <c r="DRY116" s="481"/>
      <c r="DRZ116" s="481"/>
      <c r="DSA116" s="481"/>
      <c r="DSB116" s="481"/>
      <c r="DSC116" s="481"/>
      <c r="DSD116" s="481"/>
      <c r="DSE116" s="481"/>
      <c r="DSF116" s="481"/>
      <c r="DSG116" s="481"/>
      <c r="DSH116" s="481"/>
      <c r="DSI116" s="481"/>
      <c r="DSJ116" s="481"/>
      <c r="DSK116" s="481"/>
      <c r="DSL116" s="481"/>
      <c r="DSM116" s="481"/>
      <c r="DSN116" s="481"/>
      <c r="DSO116" s="481"/>
      <c r="DSP116" s="481"/>
      <c r="DSQ116" s="481"/>
      <c r="DSR116" s="481"/>
      <c r="DSS116" s="481"/>
      <c r="DST116" s="481"/>
      <c r="DSU116" s="481"/>
      <c r="DSV116" s="481"/>
      <c r="DSW116" s="481"/>
      <c r="DSX116" s="481"/>
      <c r="DSY116" s="481"/>
      <c r="DSZ116" s="481"/>
      <c r="DTA116" s="481"/>
      <c r="DTB116" s="481"/>
      <c r="DTC116" s="481"/>
      <c r="DTD116" s="481"/>
      <c r="DTE116" s="481"/>
      <c r="DTF116" s="481"/>
      <c r="DTG116" s="481"/>
      <c r="DTH116" s="481"/>
      <c r="DTI116" s="481"/>
      <c r="DTJ116" s="481"/>
      <c r="DTK116" s="481"/>
      <c r="DTL116" s="481"/>
      <c r="DTM116" s="481"/>
      <c r="DTN116" s="481"/>
      <c r="DTO116" s="481"/>
      <c r="DTP116" s="481"/>
      <c r="DTQ116" s="481"/>
      <c r="DTR116" s="481"/>
      <c r="DTS116" s="481"/>
      <c r="DTT116" s="481"/>
      <c r="DTU116" s="481"/>
      <c r="DTV116" s="481"/>
      <c r="DTW116" s="481"/>
      <c r="DTX116" s="481"/>
      <c r="DTY116" s="481"/>
      <c r="DTZ116" s="481"/>
      <c r="DUA116" s="481"/>
      <c r="DUB116" s="481"/>
      <c r="DUC116" s="481"/>
      <c r="DUD116" s="481"/>
      <c r="DUE116" s="481"/>
      <c r="DUF116" s="481"/>
      <c r="DUG116" s="481"/>
      <c r="DUH116" s="481"/>
      <c r="DUI116" s="481"/>
      <c r="DUJ116" s="481"/>
      <c r="DUK116" s="481"/>
      <c r="DUL116" s="481"/>
      <c r="DUM116" s="481"/>
      <c r="DUN116" s="481"/>
      <c r="DUO116" s="481"/>
      <c r="DUP116" s="481"/>
      <c r="DUQ116" s="481"/>
      <c r="DUR116" s="481"/>
      <c r="DUS116" s="481"/>
      <c r="DUT116" s="481"/>
      <c r="DUU116" s="481"/>
      <c r="DUV116" s="481"/>
      <c r="DUW116" s="481"/>
      <c r="DUX116" s="481"/>
      <c r="DUY116" s="481"/>
      <c r="DUZ116" s="481"/>
      <c r="DVA116" s="481"/>
      <c r="DVB116" s="481"/>
      <c r="DVC116" s="481"/>
      <c r="DVD116" s="481"/>
      <c r="DVE116" s="481"/>
      <c r="DVF116" s="481"/>
      <c r="DVG116" s="481"/>
      <c r="DVH116" s="481"/>
      <c r="DVI116" s="481"/>
      <c r="DVJ116" s="481"/>
      <c r="DVK116" s="481"/>
      <c r="DVL116" s="481"/>
      <c r="DVM116" s="481"/>
      <c r="DVN116" s="481"/>
      <c r="DVO116" s="481"/>
      <c r="DVP116" s="481"/>
      <c r="DVQ116" s="481"/>
      <c r="DVR116" s="481"/>
      <c r="DVS116" s="481"/>
      <c r="DVT116" s="481"/>
      <c r="DVU116" s="481"/>
      <c r="DVV116" s="481"/>
      <c r="DVW116" s="481"/>
      <c r="DVX116" s="481"/>
      <c r="DVY116" s="481"/>
      <c r="DVZ116" s="481"/>
      <c r="DWA116" s="481"/>
      <c r="DWB116" s="481"/>
      <c r="DWC116" s="481"/>
      <c r="DWD116" s="481"/>
      <c r="DWE116" s="481"/>
      <c r="DWF116" s="481"/>
      <c r="DWG116" s="481"/>
      <c r="DWH116" s="481"/>
      <c r="DWI116" s="481"/>
      <c r="DWJ116" s="481"/>
      <c r="DWK116" s="481"/>
      <c r="DWL116" s="481"/>
      <c r="DWM116" s="481"/>
      <c r="DWN116" s="481"/>
      <c r="DWO116" s="481"/>
      <c r="DWP116" s="481"/>
      <c r="DWQ116" s="481"/>
      <c r="DWR116" s="481"/>
      <c r="DWS116" s="481"/>
      <c r="DWT116" s="481"/>
      <c r="DWU116" s="481"/>
      <c r="DWV116" s="481"/>
      <c r="DWW116" s="481"/>
      <c r="DWX116" s="481"/>
      <c r="DWY116" s="481"/>
      <c r="DWZ116" s="481"/>
      <c r="DXA116" s="481"/>
      <c r="DXB116" s="481"/>
      <c r="DXC116" s="481"/>
      <c r="DXD116" s="481"/>
      <c r="DXE116" s="481"/>
      <c r="DXF116" s="481"/>
      <c r="DXG116" s="481"/>
      <c r="DXH116" s="481"/>
      <c r="DXI116" s="481"/>
      <c r="DXJ116" s="481"/>
      <c r="DXK116" s="481"/>
      <c r="DXL116" s="481"/>
      <c r="DXM116" s="481"/>
      <c r="DXN116" s="481"/>
      <c r="DXO116" s="481"/>
      <c r="DXP116" s="481"/>
      <c r="DXQ116" s="481"/>
      <c r="DXR116" s="481"/>
      <c r="DXS116" s="481"/>
      <c r="DXT116" s="481"/>
      <c r="DXU116" s="481"/>
      <c r="DXV116" s="481"/>
      <c r="DXW116" s="481"/>
      <c r="DXX116" s="481"/>
      <c r="DXY116" s="481"/>
      <c r="DXZ116" s="481"/>
      <c r="DYA116" s="481"/>
      <c r="DYB116" s="481"/>
      <c r="DYC116" s="481"/>
      <c r="DYD116" s="481"/>
      <c r="DYE116" s="481"/>
      <c r="DYF116" s="481"/>
      <c r="DYG116" s="481"/>
      <c r="DYH116" s="481"/>
      <c r="DYI116" s="481"/>
      <c r="DYJ116" s="481"/>
      <c r="DYK116" s="481"/>
      <c r="DYL116" s="481"/>
      <c r="DYM116" s="481"/>
      <c r="DYN116" s="481"/>
      <c r="DYO116" s="481"/>
      <c r="DYP116" s="481"/>
      <c r="DYQ116" s="481"/>
      <c r="DYR116" s="481"/>
      <c r="DYS116" s="481"/>
      <c r="DYT116" s="481"/>
      <c r="DYU116" s="481"/>
      <c r="DYV116" s="481"/>
      <c r="DYW116" s="481"/>
      <c r="DYX116" s="481"/>
      <c r="DYY116" s="481"/>
      <c r="DYZ116" s="481"/>
      <c r="DZA116" s="481"/>
      <c r="DZB116" s="481"/>
      <c r="DZC116" s="481"/>
      <c r="DZD116" s="481"/>
      <c r="DZE116" s="481"/>
      <c r="DZF116" s="481"/>
      <c r="DZG116" s="481"/>
      <c r="DZH116" s="481"/>
      <c r="DZI116" s="481"/>
      <c r="DZJ116" s="481"/>
      <c r="DZK116" s="481"/>
      <c r="DZL116" s="481"/>
      <c r="DZM116" s="481"/>
      <c r="DZN116" s="481"/>
      <c r="DZO116" s="481"/>
      <c r="DZP116" s="481"/>
      <c r="DZQ116" s="481"/>
      <c r="DZR116" s="481"/>
      <c r="DZS116" s="481"/>
      <c r="DZT116" s="481"/>
      <c r="DZU116" s="481"/>
      <c r="DZV116" s="481"/>
      <c r="DZW116" s="481"/>
      <c r="DZX116" s="481"/>
      <c r="DZY116" s="481"/>
      <c r="DZZ116" s="481"/>
      <c r="EAA116" s="481"/>
      <c r="EAB116" s="481"/>
      <c r="EAC116" s="481"/>
      <c r="EAD116" s="481"/>
      <c r="EAE116" s="481"/>
      <c r="EAF116" s="481"/>
      <c r="EAG116" s="481"/>
      <c r="EAH116" s="481"/>
      <c r="EAI116" s="481"/>
      <c r="EAJ116" s="481"/>
      <c r="EAK116" s="481"/>
      <c r="EAL116" s="481"/>
      <c r="EAM116" s="481"/>
      <c r="EAN116" s="481"/>
      <c r="EAO116" s="481"/>
      <c r="EAP116" s="481"/>
      <c r="EAQ116" s="481"/>
      <c r="EAR116" s="481"/>
      <c r="EAS116" s="481"/>
      <c r="EAT116" s="481"/>
      <c r="EAU116" s="481"/>
      <c r="EAV116" s="481"/>
      <c r="EAW116" s="481"/>
      <c r="EAX116" s="481"/>
      <c r="EAY116" s="481"/>
      <c r="EAZ116" s="481"/>
      <c r="EBA116" s="481"/>
      <c r="EBB116" s="481"/>
      <c r="EBC116" s="481"/>
      <c r="EBD116" s="481"/>
      <c r="EBE116" s="481"/>
      <c r="EBF116" s="481"/>
      <c r="EBG116" s="481"/>
      <c r="EBH116" s="481"/>
      <c r="EBI116" s="481"/>
      <c r="EBJ116" s="481"/>
      <c r="EBK116" s="481"/>
      <c r="EBL116" s="481"/>
      <c r="EBM116" s="481"/>
      <c r="EBN116" s="481"/>
      <c r="EBO116" s="481"/>
      <c r="EBP116" s="481"/>
      <c r="EBQ116" s="481"/>
      <c r="EBR116" s="481"/>
      <c r="EBS116" s="481"/>
      <c r="EBT116" s="481"/>
      <c r="EBU116" s="481"/>
      <c r="EBV116" s="481"/>
      <c r="EBW116" s="481"/>
      <c r="EBX116" s="481"/>
      <c r="EBY116" s="481"/>
      <c r="EBZ116" s="481"/>
      <c r="ECA116" s="481"/>
      <c r="ECB116" s="481"/>
      <c r="ECC116" s="481"/>
      <c r="ECD116" s="481"/>
      <c r="ECE116" s="481"/>
      <c r="ECF116" s="481"/>
      <c r="ECG116" s="481"/>
      <c r="ECH116" s="481"/>
      <c r="ECI116" s="481"/>
      <c r="ECJ116" s="481"/>
      <c r="ECK116" s="481"/>
      <c r="ECL116" s="481"/>
      <c r="ECM116" s="481"/>
      <c r="ECN116" s="481"/>
      <c r="ECO116" s="481"/>
      <c r="ECP116" s="481"/>
      <c r="ECQ116" s="481"/>
      <c r="ECR116" s="481"/>
      <c r="ECS116" s="481"/>
      <c r="ECT116" s="481"/>
      <c r="ECU116" s="481"/>
      <c r="ECV116" s="481"/>
      <c r="ECW116" s="481"/>
      <c r="ECX116" s="481"/>
      <c r="ECY116" s="481"/>
      <c r="ECZ116" s="481"/>
      <c r="EDA116" s="481"/>
      <c r="EDB116" s="481"/>
      <c r="EDC116" s="481"/>
      <c r="EDD116" s="481"/>
      <c r="EDE116" s="481"/>
      <c r="EDF116" s="481"/>
      <c r="EDG116" s="481"/>
      <c r="EDH116" s="481"/>
      <c r="EDI116" s="481"/>
      <c r="EDJ116" s="481"/>
      <c r="EDK116" s="481"/>
      <c r="EDL116" s="481"/>
      <c r="EDM116" s="481"/>
      <c r="EDN116" s="481"/>
      <c r="EDO116" s="481"/>
      <c r="EDP116" s="481"/>
      <c r="EDQ116" s="481"/>
      <c r="EDR116" s="481"/>
      <c r="EDS116" s="481"/>
      <c r="EDT116" s="481"/>
      <c r="EDU116" s="481"/>
      <c r="EDV116" s="481"/>
      <c r="EDW116" s="481"/>
      <c r="EDX116" s="481"/>
      <c r="EDY116" s="481"/>
      <c r="EDZ116" s="481"/>
      <c r="EEA116" s="481"/>
      <c r="EEB116" s="481"/>
      <c r="EEC116" s="481"/>
      <c r="EED116" s="481"/>
      <c r="EEE116" s="481"/>
      <c r="EEF116" s="481"/>
      <c r="EEG116" s="481"/>
      <c r="EEH116" s="481"/>
      <c r="EEI116" s="481"/>
      <c r="EEJ116" s="481"/>
      <c r="EEK116" s="481"/>
      <c r="EEL116" s="481"/>
      <c r="EEM116" s="481"/>
      <c r="EEN116" s="481"/>
      <c r="EEO116" s="481"/>
      <c r="EEP116" s="481"/>
      <c r="EEQ116" s="481"/>
      <c r="EER116" s="481"/>
      <c r="EES116" s="481"/>
      <c r="EET116" s="481"/>
      <c r="EEU116" s="481"/>
      <c r="EEV116" s="481"/>
      <c r="EEW116" s="481"/>
      <c r="EEX116" s="481"/>
      <c r="EEY116" s="481"/>
      <c r="EEZ116" s="481"/>
      <c r="EFA116" s="481"/>
      <c r="EFB116" s="481"/>
      <c r="EFC116" s="481"/>
      <c r="EFD116" s="481"/>
      <c r="EFE116" s="481"/>
      <c r="EFF116" s="481"/>
      <c r="EFG116" s="481"/>
      <c r="EFH116" s="481"/>
      <c r="EFI116" s="481"/>
      <c r="EFJ116" s="481"/>
      <c r="EFK116" s="481"/>
      <c r="EFL116" s="481"/>
      <c r="EFM116" s="481"/>
      <c r="EFN116" s="481"/>
      <c r="EFO116" s="481"/>
      <c r="EFP116" s="481"/>
      <c r="EFQ116" s="481"/>
      <c r="EFR116" s="481"/>
      <c r="EFS116" s="481"/>
      <c r="EFT116" s="481"/>
      <c r="EFU116" s="481"/>
      <c r="EFV116" s="481"/>
      <c r="EFW116" s="481"/>
      <c r="EFX116" s="481"/>
      <c r="EFY116" s="481"/>
      <c r="EFZ116" s="481"/>
      <c r="EGA116" s="481"/>
      <c r="EGB116" s="481"/>
      <c r="EGC116" s="481"/>
      <c r="EGD116" s="481"/>
      <c r="EGE116" s="481"/>
      <c r="EGF116" s="481"/>
      <c r="EGG116" s="481"/>
      <c r="EGH116" s="481"/>
      <c r="EGI116" s="481"/>
      <c r="EGJ116" s="481"/>
      <c r="EGK116" s="481"/>
      <c r="EGL116" s="481"/>
      <c r="EGM116" s="481"/>
      <c r="EGN116" s="481"/>
      <c r="EGO116" s="481"/>
      <c r="EGP116" s="481"/>
      <c r="EGQ116" s="481"/>
      <c r="EGR116" s="481"/>
      <c r="EGS116" s="481"/>
      <c r="EGT116" s="481"/>
      <c r="EGU116" s="481"/>
      <c r="EGV116" s="481"/>
      <c r="EGW116" s="481"/>
      <c r="EGX116" s="481"/>
      <c r="EGY116" s="481"/>
      <c r="EGZ116" s="481"/>
      <c r="EHA116" s="481"/>
      <c r="EHB116" s="481"/>
      <c r="EHC116" s="481"/>
      <c r="EHD116" s="481"/>
      <c r="EHE116" s="481"/>
      <c r="EHF116" s="481"/>
      <c r="EHG116" s="481"/>
      <c r="EHH116" s="481"/>
      <c r="EHI116" s="481"/>
      <c r="EHJ116" s="481"/>
      <c r="EHK116" s="481"/>
      <c r="EHL116" s="481"/>
      <c r="EHM116" s="481"/>
      <c r="EHN116" s="481"/>
      <c r="EHO116" s="481"/>
      <c r="EHP116" s="481"/>
      <c r="EHQ116" s="481"/>
      <c r="EHR116" s="481"/>
      <c r="EHS116" s="481"/>
      <c r="EHT116" s="481"/>
      <c r="EHU116" s="481"/>
      <c r="EHV116" s="481"/>
      <c r="EHW116" s="481"/>
      <c r="EHX116" s="481"/>
      <c r="EHY116" s="481"/>
      <c r="EHZ116" s="481"/>
      <c r="EIA116" s="481"/>
      <c r="EIB116" s="481"/>
      <c r="EIC116" s="481"/>
      <c r="EID116" s="481"/>
      <c r="EIE116" s="481"/>
      <c r="EIF116" s="481"/>
      <c r="EIG116" s="481"/>
      <c r="EIH116" s="481"/>
      <c r="EII116" s="481"/>
      <c r="EIJ116" s="481"/>
      <c r="EIK116" s="481"/>
      <c r="EIL116" s="481"/>
      <c r="EIM116" s="481"/>
      <c r="EIN116" s="481"/>
      <c r="EIO116" s="481"/>
      <c r="EIP116" s="481"/>
      <c r="EIQ116" s="481"/>
      <c r="EIR116" s="481"/>
      <c r="EIS116" s="481"/>
      <c r="EIT116" s="481"/>
      <c r="EIU116" s="481"/>
      <c r="EIV116" s="481"/>
      <c r="EIW116" s="481"/>
      <c r="EIX116" s="481"/>
      <c r="EIY116" s="481"/>
      <c r="EIZ116" s="481"/>
      <c r="EJA116" s="481"/>
      <c r="EJB116" s="481"/>
      <c r="EJC116" s="481"/>
      <c r="EJD116" s="481"/>
      <c r="EJE116" s="481"/>
      <c r="EJF116" s="481"/>
      <c r="EJG116" s="481"/>
      <c r="EJH116" s="481"/>
      <c r="EJI116" s="481"/>
      <c r="EJJ116" s="481"/>
      <c r="EJK116" s="481"/>
      <c r="EJL116" s="481"/>
      <c r="EJM116" s="481"/>
      <c r="EJN116" s="481"/>
      <c r="EJO116" s="481"/>
      <c r="EJP116" s="481"/>
      <c r="EJQ116" s="481"/>
      <c r="EJR116" s="481"/>
      <c r="EJS116" s="481"/>
      <c r="EJT116" s="481"/>
      <c r="EJU116" s="481"/>
      <c r="EJV116" s="481"/>
      <c r="EJW116" s="481"/>
      <c r="EJX116" s="481"/>
      <c r="EJY116" s="481"/>
      <c r="EJZ116" s="481"/>
      <c r="EKA116" s="481"/>
      <c r="EKB116" s="481"/>
      <c r="EKC116" s="481"/>
      <c r="EKD116" s="481"/>
      <c r="EKE116" s="481"/>
      <c r="EKF116" s="481"/>
      <c r="EKG116" s="481"/>
      <c r="EKH116" s="481"/>
      <c r="EKI116" s="481"/>
      <c r="EKJ116" s="481"/>
      <c r="EKK116" s="481"/>
      <c r="EKL116" s="481"/>
      <c r="EKM116" s="481"/>
      <c r="EKN116" s="481"/>
      <c r="EKO116" s="481"/>
      <c r="EKP116" s="481"/>
      <c r="EKQ116" s="481"/>
      <c r="EKR116" s="481"/>
      <c r="EKS116" s="481"/>
      <c r="EKT116" s="481"/>
      <c r="EKU116" s="481"/>
      <c r="EKV116" s="481"/>
      <c r="EKW116" s="481"/>
      <c r="EKX116" s="481"/>
      <c r="EKY116" s="481"/>
      <c r="EKZ116" s="481"/>
      <c r="ELA116" s="481"/>
      <c r="ELB116" s="481"/>
      <c r="ELC116" s="481"/>
      <c r="ELD116" s="481"/>
      <c r="ELE116" s="481"/>
      <c r="ELF116" s="481"/>
      <c r="ELG116" s="481"/>
      <c r="ELH116" s="481"/>
      <c r="ELI116" s="481"/>
      <c r="ELJ116" s="481"/>
      <c r="ELK116" s="481"/>
      <c r="ELL116" s="481"/>
      <c r="ELM116" s="481"/>
      <c r="ELN116" s="481"/>
      <c r="ELO116" s="481"/>
      <c r="ELP116" s="481"/>
      <c r="ELQ116" s="481"/>
      <c r="ELR116" s="481"/>
      <c r="ELS116" s="481"/>
      <c r="ELT116" s="481"/>
      <c r="ELU116" s="481"/>
      <c r="ELV116" s="481"/>
      <c r="ELW116" s="481"/>
      <c r="ELX116" s="481"/>
      <c r="ELY116" s="481"/>
      <c r="ELZ116" s="481"/>
      <c r="EMA116" s="481"/>
      <c r="EMB116" s="481"/>
      <c r="EMC116" s="481"/>
      <c r="EMD116" s="481"/>
      <c r="EME116" s="481"/>
      <c r="EMF116" s="481"/>
      <c r="EMG116" s="481"/>
      <c r="EMH116" s="481"/>
      <c r="EMI116" s="481"/>
      <c r="EMJ116" s="481"/>
      <c r="EMK116" s="481"/>
      <c r="EML116" s="481"/>
      <c r="EMM116" s="481"/>
      <c r="EMN116" s="481"/>
      <c r="EMO116" s="481"/>
      <c r="EMP116" s="481"/>
      <c r="EMQ116" s="481"/>
      <c r="EMR116" s="481"/>
      <c r="EMS116" s="481"/>
      <c r="EMT116" s="481"/>
      <c r="EMU116" s="481"/>
      <c r="EMV116" s="481"/>
      <c r="EMW116" s="481"/>
      <c r="EMX116" s="481"/>
      <c r="EMY116" s="481"/>
      <c r="EMZ116" s="481"/>
      <c r="ENA116" s="481"/>
      <c r="ENB116" s="481"/>
      <c r="ENC116" s="481"/>
      <c r="END116" s="481"/>
      <c r="ENE116" s="481"/>
      <c r="ENF116" s="481"/>
      <c r="ENG116" s="481"/>
      <c r="ENH116" s="481"/>
      <c r="ENI116" s="481"/>
      <c r="ENJ116" s="481"/>
      <c r="ENK116" s="481"/>
      <c r="ENL116" s="481"/>
      <c r="ENM116" s="481"/>
      <c r="ENN116" s="481"/>
      <c r="ENO116" s="481"/>
      <c r="ENP116" s="481"/>
      <c r="ENQ116" s="481"/>
      <c r="ENR116" s="481"/>
      <c r="ENS116" s="481"/>
      <c r="ENT116" s="481"/>
      <c r="ENU116" s="481"/>
      <c r="ENV116" s="481"/>
      <c r="ENW116" s="481"/>
      <c r="ENX116" s="481"/>
      <c r="ENY116" s="481"/>
      <c r="ENZ116" s="481"/>
      <c r="EOA116" s="481"/>
      <c r="EOB116" s="481"/>
      <c r="EOC116" s="481"/>
      <c r="EOD116" s="481"/>
      <c r="EOE116" s="481"/>
      <c r="EOF116" s="481"/>
      <c r="EOG116" s="481"/>
      <c r="EOH116" s="481"/>
      <c r="EOI116" s="481"/>
      <c r="EOJ116" s="481"/>
      <c r="EOK116" s="481"/>
      <c r="EOL116" s="481"/>
      <c r="EOM116" s="481"/>
      <c r="EON116" s="481"/>
      <c r="EOO116" s="481"/>
      <c r="EOP116" s="481"/>
      <c r="EOQ116" s="481"/>
      <c r="EOR116" s="481"/>
      <c r="EOS116" s="481"/>
      <c r="EOT116" s="481"/>
      <c r="EOU116" s="481"/>
      <c r="EOV116" s="481"/>
      <c r="EOW116" s="481"/>
      <c r="EOX116" s="481"/>
      <c r="EOY116" s="481"/>
      <c r="EOZ116" s="481"/>
      <c r="EPA116" s="481"/>
      <c r="EPB116" s="481"/>
      <c r="EPC116" s="481"/>
      <c r="EPD116" s="481"/>
      <c r="EPE116" s="481"/>
      <c r="EPF116" s="481"/>
      <c r="EPG116" s="481"/>
      <c r="EPH116" s="481"/>
      <c r="EPI116" s="481"/>
      <c r="EPJ116" s="481"/>
      <c r="EPK116" s="481"/>
      <c r="EPL116" s="481"/>
      <c r="EPM116" s="481"/>
      <c r="EPN116" s="481"/>
      <c r="EPO116" s="481"/>
      <c r="EPP116" s="481"/>
      <c r="EPQ116" s="481"/>
      <c r="EPR116" s="481"/>
      <c r="EPS116" s="481"/>
      <c r="EPT116" s="481"/>
      <c r="EPU116" s="481"/>
      <c r="EPV116" s="481"/>
      <c r="EPW116" s="481"/>
      <c r="EPX116" s="481"/>
      <c r="EPY116" s="481"/>
      <c r="EPZ116" s="481"/>
      <c r="EQA116" s="481"/>
      <c r="EQB116" s="481"/>
      <c r="EQC116" s="481"/>
      <c r="EQD116" s="481"/>
      <c r="EQE116" s="481"/>
      <c r="EQF116" s="481"/>
      <c r="EQG116" s="481"/>
      <c r="EQH116" s="481"/>
      <c r="EQI116" s="481"/>
      <c r="EQJ116" s="481"/>
      <c r="EQK116" s="481"/>
      <c r="EQL116" s="481"/>
      <c r="EQM116" s="481"/>
      <c r="EQN116" s="481"/>
      <c r="EQO116" s="481"/>
      <c r="EQP116" s="481"/>
      <c r="EQQ116" s="481"/>
      <c r="EQR116" s="481"/>
      <c r="EQS116" s="481"/>
      <c r="EQT116" s="481"/>
      <c r="EQU116" s="481"/>
      <c r="EQV116" s="481"/>
      <c r="EQW116" s="481"/>
      <c r="EQX116" s="481"/>
      <c r="EQY116" s="481"/>
      <c r="EQZ116" s="481"/>
      <c r="ERA116" s="481"/>
      <c r="ERB116" s="481"/>
      <c r="ERC116" s="481"/>
      <c r="ERD116" s="481"/>
      <c r="ERE116" s="481"/>
      <c r="ERF116" s="481"/>
      <c r="ERG116" s="481"/>
      <c r="ERH116" s="481"/>
      <c r="ERI116" s="481"/>
      <c r="ERJ116" s="481"/>
      <c r="ERK116" s="481"/>
      <c r="ERL116" s="481"/>
      <c r="ERM116" s="481"/>
      <c r="ERN116" s="481"/>
      <c r="ERO116" s="481"/>
      <c r="ERP116" s="481"/>
      <c r="ERQ116" s="481"/>
      <c r="ERR116" s="481"/>
      <c r="ERS116" s="481"/>
      <c r="ERT116" s="481"/>
      <c r="ERU116" s="481"/>
      <c r="ERV116" s="481"/>
      <c r="ERW116" s="481"/>
      <c r="ERX116" s="481"/>
      <c r="ERY116" s="481"/>
      <c r="ERZ116" s="481"/>
      <c r="ESA116" s="481"/>
      <c r="ESB116" s="481"/>
      <c r="ESC116" s="481"/>
      <c r="ESD116" s="481"/>
      <c r="ESE116" s="481"/>
      <c r="ESF116" s="481"/>
      <c r="ESG116" s="481"/>
      <c r="ESH116" s="481"/>
      <c r="ESI116" s="481"/>
      <c r="ESJ116" s="481"/>
      <c r="ESK116" s="481"/>
      <c r="ESL116" s="481"/>
      <c r="ESM116" s="481"/>
      <c r="ESN116" s="481"/>
      <c r="ESO116" s="481"/>
      <c r="ESP116" s="481"/>
      <c r="ESQ116" s="481"/>
      <c r="ESR116" s="481"/>
      <c r="ESS116" s="481"/>
      <c r="EST116" s="481"/>
      <c r="ESU116" s="481"/>
      <c r="ESV116" s="481"/>
      <c r="ESW116" s="481"/>
      <c r="ESX116" s="481"/>
      <c r="ESY116" s="481"/>
      <c r="ESZ116" s="481"/>
      <c r="ETA116" s="481"/>
      <c r="ETB116" s="481"/>
      <c r="ETC116" s="481"/>
      <c r="ETD116" s="481"/>
      <c r="ETE116" s="481"/>
      <c r="ETF116" s="481"/>
      <c r="ETG116" s="481"/>
      <c r="ETH116" s="481"/>
      <c r="ETI116" s="481"/>
      <c r="ETJ116" s="481"/>
      <c r="ETK116" s="481"/>
      <c r="ETL116" s="481"/>
      <c r="ETM116" s="481"/>
      <c r="ETN116" s="481"/>
      <c r="ETO116" s="481"/>
      <c r="ETP116" s="481"/>
      <c r="ETQ116" s="481"/>
      <c r="ETR116" s="481"/>
      <c r="ETS116" s="481"/>
      <c r="ETT116" s="481"/>
      <c r="ETU116" s="481"/>
      <c r="ETV116" s="481"/>
      <c r="ETW116" s="481"/>
      <c r="ETX116" s="481"/>
      <c r="ETY116" s="481"/>
      <c r="ETZ116" s="481"/>
      <c r="EUA116" s="481"/>
      <c r="EUB116" s="481"/>
      <c r="EUC116" s="481"/>
      <c r="EUD116" s="481"/>
      <c r="EUE116" s="481"/>
      <c r="EUF116" s="481"/>
      <c r="EUG116" s="481"/>
      <c r="EUH116" s="481"/>
      <c r="EUI116" s="481"/>
      <c r="EUJ116" s="481"/>
      <c r="EUK116" s="481"/>
      <c r="EUL116" s="481"/>
      <c r="EUM116" s="481"/>
      <c r="EUN116" s="481"/>
      <c r="EUO116" s="481"/>
      <c r="EUP116" s="481"/>
      <c r="EUQ116" s="481"/>
      <c r="EUR116" s="481"/>
      <c r="EUS116" s="481"/>
      <c r="EUT116" s="481"/>
      <c r="EUU116" s="481"/>
      <c r="EUV116" s="481"/>
      <c r="EUW116" s="481"/>
      <c r="EUX116" s="481"/>
      <c r="EUY116" s="481"/>
      <c r="EUZ116" s="481"/>
      <c r="EVA116" s="481"/>
      <c r="EVB116" s="481"/>
      <c r="EVC116" s="481"/>
      <c r="EVD116" s="481"/>
      <c r="EVE116" s="481"/>
      <c r="EVF116" s="481"/>
      <c r="EVG116" s="481"/>
      <c r="EVH116" s="481"/>
      <c r="EVI116" s="481"/>
      <c r="EVJ116" s="481"/>
      <c r="EVK116" s="481"/>
      <c r="EVL116" s="481"/>
      <c r="EVM116" s="481"/>
      <c r="EVN116" s="481"/>
      <c r="EVO116" s="481"/>
      <c r="EVP116" s="481"/>
      <c r="EVQ116" s="481"/>
      <c r="EVR116" s="481"/>
      <c r="EVS116" s="481"/>
      <c r="EVT116" s="481"/>
      <c r="EVU116" s="481"/>
      <c r="EVV116" s="481"/>
      <c r="EVW116" s="481"/>
      <c r="EVX116" s="481"/>
      <c r="EVY116" s="481"/>
      <c r="EVZ116" s="481"/>
      <c r="EWA116" s="481"/>
      <c r="EWB116" s="481"/>
      <c r="EWC116" s="481"/>
      <c r="EWD116" s="481"/>
      <c r="EWE116" s="481"/>
      <c r="EWF116" s="481"/>
      <c r="EWG116" s="481"/>
      <c r="EWH116" s="481"/>
      <c r="EWI116" s="481"/>
      <c r="EWJ116" s="481"/>
      <c r="EWK116" s="481"/>
      <c r="EWL116" s="481"/>
      <c r="EWM116" s="481"/>
      <c r="EWN116" s="481"/>
      <c r="EWO116" s="481"/>
      <c r="EWP116" s="481"/>
      <c r="EWQ116" s="481"/>
      <c r="EWR116" s="481"/>
      <c r="EWS116" s="481"/>
      <c r="EWT116" s="481"/>
      <c r="EWU116" s="481"/>
      <c r="EWV116" s="481"/>
      <c r="EWW116" s="481"/>
      <c r="EWX116" s="481"/>
      <c r="EWY116" s="481"/>
      <c r="EWZ116" s="481"/>
      <c r="EXA116" s="481"/>
      <c r="EXB116" s="481"/>
      <c r="EXC116" s="481"/>
      <c r="EXD116" s="481"/>
      <c r="EXE116" s="481"/>
      <c r="EXF116" s="481"/>
      <c r="EXG116" s="481"/>
      <c r="EXH116" s="481"/>
      <c r="EXI116" s="481"/>
      <c r="EXJ116" s="481"/>
      <c r="EXK116" s="481"/>
      <c r="EXL116" s="481"/>
      <c r="EXM116" s="481"/>
      <c r="EXN116" s="481"/>
      <c r="EXO116" s="481"/>
      <c r="EXP116" s="481"/>
      <c r="EXQ116" s="481"/>
      <c r="EXR116" s="481"/>
      <c r="EXS116" s="481"/>
      <c r="EXT116" s="481"/>
      <c r="EXU116" s="481"/>
      <c r="EXV116" s="481"/>
      <c r="EXW116" s="481"/>
      <c r="EXX116" s="481"/>
      <c r="EXY116" s="481"/>
      <c r="EXZ116" s="481"/>
      <c r="EYA116" s="481"/>
      <c r="EYB116" s="481"/>
      <c r="EYC116" s="481"/>
      <c r="EYD116" s="481"/>
      <c r="EYE116" s="481"/>
      <c r="EYF116" s="481"/>
      <c r="EYG116" s="481"/>
      <c r="EYH116" s="481"/>
      <c r="EYI116" s="481"/>
      <c r="EYJ116" s="481"/>
      <c r="EYK116" s="481"/>
      <c r="EYL116" s="481"/>
      <c r="EYM116" s="481"/>
      <c r="EYN116" s="481"/>
      <c r="EYO116" s="481"/>
      <c r="EYP116" s="481"/>
      <c r="EYQ116" s="481"/>
      <c r="EYR116" s="481"/>
      <c r="EYS116" s="481"/>
      <c r="EYT116" s="481"/>
      <c r="EYU116" s="481"/>
      <c r="EYV116" s="481"/>
      <c r="EYW116" s="481"/>
      <c r="EYX116" s="481"/>
      <c r="EYY116" s="481"/>
      <c r="EYZ116" s="481"/>
      <c r="EZA116" s="481"/>
      <c r="EZB116" s="481"/>
      <c r="EZC116" s="481"/>
      <c r="EZD116" s="481"/>
      <c r="EZE116" s="481"/>
      <c r="EZF116" s="481"/>
      <c r="EZG116" s="481"/>
      <c r="EZH116" s="481"/>
      <c r="EZI116" s="481"/>
      <c r="EZJ116" s="481"/>
      <c r="EZK116" s="481"/>
      <c r="EZL116" s="481"/>
      <c r="EZM116" s="481"/>
      <c r="EZN116" s="481"/>
      <c r="EZO116" s="481"/>
      <c r="EZP116" s="481"/>
      <c r="EZQ116" s="481"/>
      <c r="EZR116" s="481"/>
      <c r="EZS116" s="481"/>
      <c r="EZT116" s="481"/>
      <c r="EZU116" s="481"/>
      <c r="EZV116" s="481"/>
      <c r="EZW116" s="481"/>
      <c r="EZX116" s="481"/>
      <c r="EZY116" s="481"/>
      <c r="EZZ116" s="481"/>
      <c r="FAA116" s="481"/>
      <c r="FAB116" s="481"/>
      <c r="FAC116" s="481"/>
      <c r="FAD116" s="481"/>
      <c r="FAE116" s="481"/>
      <c r="FAF116" s="481"/>
      <c r="FAG116" s="481"/>
      <c r="FAH116" s="481"/>
      <c r="FAI116" s="481"/>
      <c r="FAJ116" s="481"/>
      <c r="FAK116" s="481"/>
      <c r="FAL116" s="481"/>
      <c r="FAM116" s="481"/>
      <c r="FAN116" s="481"/>
      <c r="FAO116" s="481"/>
      <c r="FAP116" s="481"/>
      <c r="FAQ116" s="481"/>
      <c r="FAR116" s="481"/>
      <c r="FAS116" s="481"/>
      <c r="FAT116" s="481"/>
      <c r="FAU116" s="481"/>
      <c r="FAV116" s="481"/>
      <c r="FAW116" s="481"/>
      <c r="FAX116" s="481"/>
      <c r="FAY116" s="481"/>
      <c r="FAZ116" s="481"/>
      <c r="FBA116" s="481"/>
      <c r="FBB116" s="481"/>
      <c r="FBC116" s="481"/>
      <c r="FBD116" s="481"/>
      <c r="FBE116" s="481"/>
      <c r="FBF116" s="481"/>
      <c r="FBG116" s="481"/>
      <c r="FBH116" s="481"/>
      <c r="FBI116" s="481"/>
      <c r="FBJ116" s="481"/>
      <c r="FBK116" s="481"/>
      <c r="FBL116" s="481"/>
      <c r="FBM116" s="481"/>
      <c r="FBN116" s="481"/>
      <c r="FBO116" s="481"/>
      <c r="FBP116" s="481"/>
      <c r="FBQ116" s="481"/>
      <c r="FBR116" s="481"/>
      <c r="FBS116" s="481"/>
      <c r="FBT116" s="481"/>
      <c r="FBU116" s="481"/>
      <c r="FBV116" s="481"/>
      <c r="FBW116" s="481"/>
      <c r="FBX116" s="481"/>
      <c r="FBY116" s="481"/>
      <c r="FBZ116" s="481"/>
      <c r="FCA116" s="481"/>
      <c r="FCB116" s="481"/>
      <c r="FCC116" s="481"/>
      <c r="FCD116" s="481"/>
      <c r="FCE116" s="481"/>
      <c r="FCF116" s="481"/>
      <c r="FCG116" s="481"/>
      <c r="FCH116" s="481"/>
      <c r="FCI116" s="481"/>
      <c r="FCJ116" s="481"/>
      <c r="FCK116" s="481"/>
      <c r="FCL116" s="481"/>
      <c r="FCM116" s="481"/>
      <c r="FCN116" s="481"/>
      <c r="FCO116" s="481"/>
      <c r="FCP116" s="481"/>
      <c r="FCQ116" s="481"/>
      <c r="FCR116" s="481"/>
      <c r="FCS116" s="481"/>
      <c r="FCT116" s="481"/>
      <c r="FCU116" s="481"/>
      <c r="FCV116" s="481"/>
      <c r="FCW116" s="481"/>
      <c r="FCX116" s="481"/>
      <c r="FCY116" s="481"/>
      <c r="FCZ116" s="481"/>
      <c r="FDA116" s="481"/>
      <c r="FDB116" s="481"/>
      <c r="FDC116" s="481"/>
      <c r="FDD116" s="481"/>
      <c r="FDE116" s="481"/>
      <c r="FDF116" s="481"/>
      <c r="FDG116" s="481"/>
      <c r="FDH116" s="481"/>
      <c r="FDI116" s="481"/>
      <c r="FDJ116" s="481"/>
      <c r="FDK116" s="481"/>
      <c r="FDL116" s="481"/>
      <c r="FDM116" s="481"/>
      <c r="FDN116" s="481"/>
      <c r="FDO116" s="481"/>
      <c r="FDP116" s="481"/>
      <c r="FDQ116" s="481"/>
      <c r="FDR116" s="481"/>
      <c r="FDS116" s="481"/>
      <c r="FDT116" s="481"/>
      <c r="FDU116" s="481"/>
      <c r="FDV116" s="481"/>
      <c r="FDW116" s="481"/>
      <c r="FDX116" s="481"/>
      <c r="FDY116" s="481"/>
      <c r="FDZ116" s="481"/>
      <c r="FEA116" s="481"/>
      <c r="FEB116" s="481"/>
      <c r="FEC116" s="481"/>
      <c r="FED116" s="481"/>
      <c r="FEE116" s="481"/>
      <c r="FEF116" s="481"/>
      <c r="FEG116" s="481"/>
      <c r="FEH116" s="481"/>
      <c r="FEI116" s="481"/>
      <c r="FEJ116" s="481"/>
      <c r="FEK116" s="481"/>
      <c r="FEL116" s="481"/>
      <c r="FEM116" s="481"/>
      <c r="FEN116" s="481"/>
      <c r="FEO116" s="481"/>
      <c r="FEP116" s="481"/>
      <c r="FEQ116" s="481"/>
      <c r="FER116" s="481"/>
      <c r="FES116" s="481"/>
      <c r="FET116" s="481"/>
      <c r="FEU116" s="481"/>
      <c r="FEV116" s="481"/>
      <c r="FEW116" s="481"/>
      <c r="FEX116" s="481"/>
      <c r="FEY116" s="481"/>
      <c r="FEZ116" s="481"/>
      <c r="FFA116" s="481"/>
      <c r="FFB116" s="481"/>
      <c r="FFC116" s="481"/>
      <c r="FFD116" s="481"/>
      <c r="FFE116" s="481"/>
      <c r="FFF116" s="481"/>
      <c r="FFG116" s="481"/>
      <c r="FFH116" s="481"/>
      <c r="FFI116" s="481"/>
      <c r="FFJ116" s="481"/>
      <c r="FFK116" s="481"/>
      <c r="FFL116" s="481"/>
      <c r="FFM116" s="481"/>
      <c r="FFN116" s="481"/>
      <c r="FFO116" s="481"/>
      <c r="FFP116" s="481"/>
      <c r="FFQ116" s="481"/>
      <c r="FFR116" s="481"/>
      <c r="FFS116" s="481"/>
      <c r="FFT116" s="481"/>
      <c r="FFU116" s="481"/>
      <c r="FFV116" s="481"/>
      <c r="FFW116" s="481"/>
      <c r="FFX116" s="481"/>
      <c r="FFY116" s="481"/>
      <c r="FFZ116" s="481"/>
      <c r="FGA116" s="481"/>
      <c r="FGB116" s="481"/>
      <c r="FGC116" s="481"/>
      <c r="FGD116" s="481"/>
      <c r="FGE116" s="481"/>
      <c r="FGF116" s="481"/>
      <c r="FGG116" s="481"/>
      <c r="FGH116" s="481"/>
      <c r="FGI116" s="481"/>
      <c r="FGJ116" s="481"/>
      <c r="FGK116" s="481"/>
      <c r="FGL116" s="481"/>
      <c r="FGM116" s="481"/>
      <c r="FGN116" s="481"/>
      <c r="FGO116" s="481"/>
      <c r="FGP116" s="481"/>
      <c r="FGQ116" s="481"/>
      <c r="FGR116" s="481"/>
      <c r="FGS116" s="481"/>
      <c r="FGT116" s="481"/>
      <c r="FGU116" s="481"/>
      <c r="FGV116" s="481"/>
      <c r="FGW116" s="481"/>
      <c r="FGX116" s="481"/>
      <c r="FGY116" s="481"/>
      <c r="FGZ116" s="481"/>
      <c r="FHA116" s="481"/>
      <c r="FHB116" s="481"/>
      <c r="FHC116" s="481"/>
      <c r="FHD116" s="481"/>
      <c r="FHE116" s="481"/>
      <c r="FHF116" s="481"/>
      <c r="FHG116" s="481"/>
      <c r="FHH116" s="481"/>
      <c r="FHI116" s="481"/>
      <c r="FHJ116" s="481"/>
      <c r="FHK116" s="481"/>
      <c r="FHL116" s="481"/>
      <c r="FHM116" s="481"/>
      <c r="FHN116" s="481"/>
      <c r="FHO116" s="481"/>
      <c r="FHP116" s="481"/>
      <c r="FHQ116" s="481"/>
      <c r="FHR116" s="481"/>
      <c r="FHS116" s="481"/>
      <c r="FHT116" s="481"/>
      <c r="FHU116" s="481"/>
      <c r="FHV116" s="481"/>
      <c r="FHW116" s="481"/>
      <c r="FHX116" s="481"/>
      <c r="FHY116" s="481"/>
      <c r="FHZ116" s="481"/>
      <c r="FIA116" s="481"/>
      <c r="FIB116" s="481"/>
      <c r="FIC116" s="481"/>
      <c r="FID116" s="481"/>
      <c r="FIE116" s="481"/>
      <c r="FIF116" s="481"/>
      <c r="FIG116" s="481"/>
      <c r="FIH116" s="481"/>
      <c r="FII116" s="481"/>
      <c r="FIJ116" s="481"/>
      <c r="FIK116" s="481"/>
      <c r="FIL116" s="481"/>
      <c r="FIM116" s="481"/>
      <c r="FIN116" s="481"/>
      <c r="FIO116" s="481"/>
      <c r="FIP116" s="481"/>
      <c r="FIQ116" s="481"/>
      <c r="FIR116" s="481"/>
      <c r="FIS116" s="481"/>
      <c r="FIT116" s="481"/>
      <c r="FIU116" s="481"/>
      <c r="FIV116" s="481"/>
      <c r="FIW116" s="481"/>
      <c r="FIX116" s="481"/>
      <c r="FIY116" s="481"/>
      <c r="FIZ116" s="481"/>
      <c r="FJA116" s="481"/>
      <c r="FJB116" s="481"/>
      <c r="FJC116" s="481"/>
      <c r="FJD116" s="481"/>
      <c r="FJE116" s="481"/>
      <c r="FJF116" s="481"/>
      <c r="FJG116" s="481"/>
      <c r="FJH116" s="481"/>
      <c r="FJI116" s="481"/>
      <c r="FJJ116" s="481"/>
      <c r="FJK116" s="481"/>
      <c r="FJL116" s="481"/>
      <c r="FJM116" s="481"/>
      <c r="FJN116" s="481"/>
      <c r="FJO116" s="481"/>
      <c r="FJP116" s="481"/>
      <c r="FJQ116" s="481"/>
      <c r="FJR116" s="481"/>
      <c r="FJS116" s="481"/>
      <c r="FJT116" s="481"/>
      <c r="FJU116" s="481"/>
      <c r="FJV116" s="481"/>
      <c r="FJW116" s="481"/>
      <c r="FJX116" s="481"/>
      <c r="FJY116" s="481"/>
      <c r="FJZ116" s="481"/>
      <c r="FKA116" s="481"/>
      <c r="FKB116" s="481"/>
      <c r="FKC116" s="481"/>
      <c r="FKD116" s="481"/>
      <c r="FKE116" s="481"/>
      <c r="FKF116" s="481"/>
      <c r="FKG116" s="481"/>
      <c r="FKH116" s="481"/>
      <c r="FKI116" s="481"/>
      <c r="FKJ116" s="481"/>
      <c r="FKK116" s="481"/>
      <c r="FKL116" s="481"/>
      <c r="FKM116" s="481"/>
      <c r="FKN116" s="481"/>
      <c r="FKO116" s="481"/>
      <c r="FKP116" s="481"/>
      <c r="FKQ116" s="481"/>
      <c r="FKR116" s="481"/>
      <c r="FKS116" s="481"/>
      <c r="FKT116" s="481"/>
      <c r="FKU116" s="481"/>
      <c r="FKV116" s="481"/>
      <c r="FKW116" s="481"/>
      <c r="FKX116" s="481"/>
      <c r="FKY116" s="481"/>
      <c r="FKZ116" s="481"/>
      <c r="FLA116" s="481"/>
      <c r="FLB116" s="481"/>
      <c r="FLC116" s="481"/>
      <c r="FLD116" s="481"/>
      <c r="FLE116" s="481"/>
      <c r="FLF116" s="481"/>
      <c r="FLG116" s="481"/>
      <c r="FLH116" s="481"/>
      <c r="FLI116" s="481"/>
      <c r="FLJ116" s="481"/>
      <c r="FLK116" s="481"/>
      <c r="FLL116" s="481"/>
      <c r="FLM116" s="481"/>
      <c r="FLN116" s="481"/>
      <c r="FLO116" s="481"/>
      <c r="FLP116" s="481"/>
      <c r="FLQ116" s="481"/>
      <c r="FLR116" s="481"/>
      <c r="FLS116" s="481"/>
      <c r="FLT116" s="481"/>
      <c r="FLU116" s="481"/>
      <c r="FLV116" s="481"/>
      <c r="FLW116" s="481"/>
      <c r="FLX116" s="481"/>
      <c r="FLY116" s="481"/>
      <c r="FLZ116" s="481"/>
      <c r="FMA116" s="481"/>
      <c r="FMB116" s="481"/>
      <c r="FMC116" s="481"/>
      <c r="FMD116" s="481"/>
      <c r="FME116" s="481"/>
      <c r="FMF116" s="481"/>
      <c r="FMG116" s="481"/>
      <c r="FMH116" s="481"/>
      <c r="FMI116" s="481"/>
      <c r="FMJ116" s="481"/>
      <c r="FMK116" s="481"/>
      <c r="FML116" s="481"/>
      <c r="FMM116" s="481"/>
      <c r="FMN116" s="481"/>
      <c r="FMO116" s="481"/>
      <c r="FMP116" s="481"/>
      <c r="FMQ116" s="481"/>
      <c r="FMR116" s="481"/>
      <c r="FMS116" s="481"/>
      <c r="FMT116" s="481"/>
      <c r="FMU116" s="481"/>
      <c r="FMV116" s="481"/>
      <c r="FMW116" s="481"/>
      <c r="FMX116" s="481"/>
      <c r="FMY116" s="481"/>
      <c r="FMZ116" s="481"/>
      <c r="FNA116" s="481"/>
      <c r="FNB116" s="481"/>
      <c r="FNC116" s="481"/>
      <c r="FND116" s="481"/>
      <c r="FNE116" s="481"/>
      <c r="FNF116" s="481"/>
      <c r="FNG116" s="481"/>
      <c r="FNH116" s="481"/>
      <c r="FNI116" s="481"/>
      <c r="FNJ116" s="481"/>
      <c r="FNK116" s="481"/>
      <c r="FNL116" s="481"/>
      <c r="FNM116" s="481"/>
      <c r="FNN116" s="481"/>
      <c r="FNO116" s="481"/>
      <c r="FNP116" s="481"/>
      <c r="FNQ116" s="481"/>
      <c r="FNR116" s="481"/>
      <c r="FNS116" s="481"/>
      <c r="FNT116" s="481"/>
      <c r="FNU116" s="481"/>
      <c r="FNV116" s="481"/>
      <c r="FNW116" s="481"/>
      <c r="FNX116" s="481"/>
      <c r="FNY116" s="481"/>
      <c r="FNZ116" s="481"/>
      <c r="FOA116" s="481"/>
      <c r="FOB116" s="481"/>
      <c r="FOC116" s="481"/>
      <c r="FOD116" s="481"/>
      <c r="FOE116" s="481"/>
      <c r="FOF116" s="481"/>
      <c r="FOG116" s="481"/>
      <c r="FOH116" s="481"/>
      <c r="FOI116" s="481"/>
      <c r="FOJ116" s="481"/>
      <c r="FOK116" s="481"/>
      <c r="FOL116" s="481"/>
      <c r="FOM116" s="481"/>
      <c r="FON116" s="481"/>
      <c r="FOO116" s="481"/>
      <c r="FOP116" s="481"/>
      <c r="FOQ116" s="481"/>
      <c r="FOR116" s="481"/>
      <c r="FOS116" s="481"/>
      <c r="FOT116" s="481"/>
      <c r="FOU116" s="481"/>
      <c r="FOV116" s="481"/>
      <c r="FOW116" s="481"/>
      <c r="FOX116" s="481"/>
      <c r="FOY116" s="481"/>
      <c r="FOZ116" s="481"/>
      <c r="FPA116" s="481"/>
      <c r="FPB116" s="481"/>
      <c r="FPC116" s="481"/>
      <c r="FPD116" s="481"/>
      <c r="FPE116" s="481"/>
      <c r="FPF116" s="481"/>
      <c r="FPG116" s="481"/>
      <c r="FPH116" s="481"/>
      <c r="FPI116" s="481"/>
      <c r="FPJ116" s="481"/>
      <c r="FPK116" s="481"/>
      <c r="FPL116" s="481"/>
      <c r="FPM116" s="481"/>
      <c r="FPN116" s="481"/>
      <c r="FPO116" s="481"/>
      <c r="FPP116" s="481"/>
      <c r="FPQ116" s="481"/>
      <c r="FPR116" s="481"/>
      <c r="FPS116" s="481"/>
      <c r="FPT116" s="481"/>
      <c r="FPU116" s="481"/>
      <c r="FPV116" s="481"/>
      <c r="FPW116" s="481"/>
      <c r="FPX116" s="481"/>
      <c r="FPY116" s="481"/>
      <c r="FPZ116" s="481"/>
      <c r="FQA116" s="481"/>
      <c r="FQB116" s="481"/>
      <c r="FQC116" s="481"/>
      <c r="FQD116" s="481"/>
      <c r="FQE116" s="481"/>
      <c r="FQF116" s="481"/>
      <c r="FQG116" s="481"/>
      <c r="FQH116" s="481"/>
      <c r="FQI116" s="481"/>
      <c r="FQJ116" s="481"/>
      <c r="FQK116" s="481"/>
      <c r="FQL116" s="481"/>
      <c r="FQM116" s="481"/>
      <c r="FQN116" s="481"/>
      <c r="FQO116" s="481"/>
      <c r="FQP116" s="481"/>
      <c r="FQQ116" s="481"/>
      <c r="FQR116" s="481"/>
      <c r="FQS116" s="481"/>
      <c r="FQT116" s="481"/>
      <c r="FQU116" s="481"/>
      <c r="FQV116" s="481"/>
      <c r="FQW116" s="481"/>
      <c r="FQX116" s="481"/>
      <c r="FQY116" s="481"/>
      <c r="FQZ116" s="481"/>
      <c r="FRA116" s="481"/>
      <c r="FRB116" s="481"/>
      <c r="FRC116" s="481"/>
      <c r="FRD116" s="481"/>
      <c r="FRE116" s="481"/>
      <c r="FRF116" s="481"/>
      <c r="FRG116" s="481"/>
      <c r="FRH116" s="481"/>
      <c r="FRI116" s="481"/>
      <c r="FRJ116" s="481"/>
      <c r="FRK116" s="481"/>
      <c r="FRL116" s="481"/>
      <c r="FRM116" s="481"/>
      <c r="FRN116" s="481"/>
      <c r="FRO116" s="481"/>
      <c r="FRP116" s="481"/>
      <c r="FRQ116" s="481"/>
      <c r="FRR116" s="481"/>
      <c r="FRS116" s="481"/>
      <c r="FRT116" s="481"/>
      <c r="FRU116" s="481"/>
      <c r="FRV116" s="481"/>
      <c r="FRW116" s="481"/>
      <c r="FRX116" s="481"/>
      <c r="FRY116" s="481"/>
      <c r="FRZ116" s="481"/>
      <c r="FSA116" s="481"/>
      <c r="FSB116" s="481"/>
      <c r="FSC116" s="481"/>
      <c r="FSD116" s="481"/>
      <c r="FSE116" s="481"/>
      <c r="FSF116" s="481"/>
      <c r="FSG116" s="481"/>
      <c r="FSH116" s="481"/>
      <c r="FSI116" s="481"/>
      <c r="FSJ116" s="481"/>
      <c r="FSK116" s="481"/>
      <c r="FSL116" s="481"/>
      <c r="FSM116" s="481"/>
      <c r="FSN116" s="481"/>
      <c r="FSO116" s="481"/>
      <c r="FSP116" s="481"/>
      <c r="FSQ116" s="481"/>
      <c r="FSR116" s="481"/>
      <c r="FSS116" s="481"/>
      <c r="FST116" s="481"/>
      <c r="FSU116" s="481"/>
      <c r="FSV116" s="481"/>
      <c r="FSW116" s="481"/>
      <c r="FSX116" s="481"/>
      <c r="FSY116" s="481"/>
      <c r="FSZ116" s="481"/>
      <c r="FTA116" s="481"/>
      <c r="FTB116" s="481"/>
      <c r="FTC116" s="481"/>
      <c r="FTD116" s="481"/>
      <c r="FTE116" s="481"/>
      <c r="FTF116" s="481"/>
      <c r="FTG116" s="481"/>
      <c r="FTH116" s="481"/>
      <c r="FTI116" s="481"/>
      <c r="FTJ116" s="481"/>
      <c r="FTK116" s="481"/>
      <c r="FTL116" s="481"/>
      <c r="FTM116" s="481"/>
      <c r="FTN116" s="481"/>
      <c r="FTO116" s="481"/>
      <c r="FTP116" s="481"/>
      <c r="FTQ116" s="481"/>
      <c r="FTR116" s="481"/>
      <c r="FTS116" s="481"/>
      <c r="FTT116" s="481"/>
      <c r="FTU116" s="481"/>
      <c r="FTV116" s="481"/>
      <c r="FTW116" s="481"/>
      <c r="FTX116" s="481"/>
      <c r="FTY116" s="481"/>
      <c r="FTZ116" s="481"/>
      <c r="FUA116" s="481"/>
      <c r="FUB116" s="481"/>
      <c r="FUC116" s="481"/>
      <c r="FUD116" s="481"/>
      <c r="FUE116" s="481"/>
      <c r="FUF116" s="481"/>
      <c r="FUG116" s="481"/>
      <c r="FUH116" s="481"/>
      <c r="FUI116" s="481"/>
      <c r="FUJ116" s="481"/>
      <c r="FUK116" s="481"/>
      <c r="FUL116" s="481"/>
      <c r="FUM116" s="481"/>
      <c r="FUN116" s="481"/>
      <c r="FUO116" s="481"/>
      <c r="FUP116" s="481"/>
      <c r="FUQ116" s="481"/>
      <c r="FUR116" s="481"/>
      <c r="FUS116" s="481"/>
      <c r="FUT116" s="481"/>
      <c r="FUU116" s="481"/>
      <c r="FUV116" s="481"/>
      <c r="FUW116" s="481"/>
      <c r="FUX116" s="481"/>
      <c r="FUY116" s="481"/>
      <c r="FUZ116" s="481"/>
      <c r="FVA116" s="481"/>
      <c r="FVB116" s="481"/>
      <c r="FVC116" s="481"/>
      <c r="FVD116" s="481"/>
      <c r="FVE116" s="481"/>
      <c r="FVF116" s="481"/>
      <c r="FVG116" s="481"/>
      <c r="FVH116" s="481"/>
      <c r="FVI116" s="481"/>
      <c r="FVJ116" s="481"/>
      <c r="FVK116" s="481"/>
      <c r="FVL116" s="481"/>
      <c r="FVM116" s="481"/>
      <c r="FVN116" s="481"/>
      <c r="FVO116" s="481"/>
      <c r="FVP116" s="481"/>
      <c r="FVQ116" s="481"/>
      <c r="FVR116" s="481"/>
      <c r="FVS116" s="481"/>
      <c r="FVT116" s="481"/>
      <c r="FVU116" s="481"/>
      <c r="FVV116" s="481"/>
      <c r="FVW116" s="481"/>
      <c r="FVX116" s="481"/>
      <c r="FVY116" s="481"/>
      <c r="FVZ116" s="481"/>
      <c r="FWA116" s="481"/>
      <c r="FWB116" s="481"/>
      <c r="FWC116" s="481"/>
      <c r="FWD116" s="481"/>
      <c r="FWE116" s="481"/>
      <c r="FWF116" s="481"/>
      <c r="FWG116" s="481"/>
      <c r="FWH116" s="481"/>
      <c r="FWI116" s="481"/>
      <c r="FWJ116" s="481"/>
      <c r="FWK116" s="481"/>
      <c r="FWL116" s="481"/>
      <c r="FWM116" s="481"/>
      <c r="FWN116" s="481"/>
      <c r="FWO116" s="481"/>
      <c r="FWP116" s="481"/>
      <c r="FWQ116" s="481"/>
      <c r="FWR116" s="481"/>
      <c r="FWS116" s="481"/>
      <c r="FWT116" s="481"/>
      <c r="FWU116" s="481"/>
      <c r="FWV116" s="481"/>
      <c r="FWW116" s="481"/>
      <c r="FWX116" s="481"/>
      <c r="FWY116" s="481"/>
      <c r="FWZ116" s="481"/>
      <c r="FXA116" s="481"/>
      <c r="FXB116" s="481"/>
      <c r="FXC116" s="481"/>
      <c r="FXD116" s="481"/>
      <c r="FXE116" s="481"/>
      <c r="FXF116" s="481"/>
      <c r="FXG116" s="481"/>
      <c r="FXH116" s="481"/>
      <c r="FXI116" s="481"/>
      <c r="FXJ116" s="481"/>
      <c r="FXK116" s="481"/>
      <c r="FXL116" s="481"/>
      <c r="FXM116" s="481"/>
      <c r="FXN116" s="481"/>
      <c r="FXO116" s="481"/>
      <c r="FXP116" s="481"/>
      <c r="FXQ116" s="481"/>
      <c r="FXR116" s="481"/>
      <c r="FXS116" s="481"/>
      <c r="FXT116" s="481"/>
      <c r="FXU116" s="481"/>
      <c r="FXV116" s="481"/>
      <c r="FXW116" s="481"/>
      <c r="FXX116" s="481"/>
      <c r="FXY116" s="481"/>
      <c r="FXZ116" s="481"/>
      <c r="FYA116" s="481"/>
      <c r="FYB116" s="481"/>
      <c r="FYC116" s="481"/>
      <c r="FYD116" s="481"/>
      <c r="FYE116" s="481"/>
      <c r="FYF116" s="481"/>
      <c r="FYG116" s="481"/>
      <c r="FYH116" s="481"/>
      <c r="FYI116" s="481"/>
      <c r="FYJ116" s="481"/>
      <c r="FYK116" s="481"/>
      <c r="FYL116" s="481"/>
      <c r="FYM116" s="481"/>
      <c r="FYN116" s="481"/>
      <c r="FYO116" s="481"/>
      <c r="FYP116" s="481"/>
      <c r="FYQ116" s="481"/>
      <c r="FYR116" s="481"/>
      <c r="FYS116" s="481"/>
      <c r="FYT116" s="481"/>
      <c r="FYU116" s="481"/>
      <c r="FYV116" s="481"/>
      <c r="FYW116" s="481"/>
      <c r="FYX116" s="481"/>
      <c r="FYY116" s="481"/>
      <c r="FYZ116" s="481"/>
      <c r="FZA116" s="481"/>
      <c r="FZB116" s="481"/>
      <c r="FZC116" s="481"/>
      <c r="FZD116" s="481"/>
      <c r="FZE116" s="481"/>
      <c r="FZF116" s="481"/>
      <c r="FZG116" s="481"/>
      <c r="FZH116" s="481"/>
      <c r="FZI116" s="481"/>
      <c r="FZJ116" s="481"/>
      <c r="FZK116" s="481"/>
      <c r="FZL116" s="481"/>
      <c r="FZM116" s="481"/>
      <c r="FZN116" s="481"/>
      <c r="FZO116" s="481"/>
      <c r="FZP116" s="481"/>
      <c r="FZQ116" s="481"/>
      <c r="FZR116" s="481"/>
      <c r="FZS116" s="481"/>
      <c r="FZT116" s="481"/>
      <c r="FZU116" s="481"/>
      <c r="FZV116" s="481"/>
      <c r="FZW116" s="481"/>
      <c r="FZX116" s="481"/>
      <c r="FZY116" s="481"/>
      <c r="FZZ116" s="481"/>
      <c r="GAA116" s="481"/>
      <c r="GAB116" s="481"/>
      <c r="GAC116" s="481"/>
      <c r="GAD116" s="481"/>
      <c r="GAE116" s="481"/>
      <c r="GAF116" s="481"/>
      <c r="GAG116" s="481"/>
      <c r="GAH116" s="481"/>
      <c r="GAI116" s="481"/>
      <c r="GAJ116" s="481"/>
      <c r="GAK116" s="481"/>
      <c r="GAL116" s="481"/>
      <c r="GAM116" s="481"/>
      <c r="GAN116" s="481"/>
      <c r="GAO116" s="481"/>
      <c r="GAP116" s="481"/>
      <c r="GAQ116" s="481"/>
      <c r="GAR116" s="481"/>
      <c r="GAS116" s="481"/>
      <c r="GAT116" s="481"/>
      <c r="GAU116" s="481"/>
      <c r="GAV116" s="481"/>
      <c r="GAW116" s="481"/>
      <c r="GAX116" s="481"/>
      <c r="GAY116" s="481"/>
      <c r="GAZ116" s="481"/>
      <c r="GBA116" s="481"/>
      <c r="GBB116" s="481"/>
      <c r="GBC116" s="481"/>
      <c r="GBD116" s="481"/>
      <c r="GBE116" s="481"/>
      <c r="GBF116" s="481"/>
      <c r="GBG116" s="481"/>
      <c r="GBH116" s="481"/>
      <c r="GBI116" s="481"/>
      <c r="GBJ116" s="481"/>
      <c r="GBK116" s="481"/>
      <c r="GBL116" s="481"/>
      <c r="GBM116" s="481"/>
      <c r="GBN116" s="481"/>
      <c r="GBO116" s="481"/>
      <c r="GBP116" s="481"/>
      <c r="GBQ116" s="481"/>
      <c r="GBR116" s="481"/>
      <c r="GBS116" s="481"/>
      <c r="GBT116" s="481"/>
      <c r="GBU116" s="481"/>
      <c r="GBV116" s="481"/>
      <c r="GBW116" s="481"/>
      <c r="GBX116" s="481"/>
      <c r="GBY116" s="481"/>
      <c r="GBZ116" s="481"/>
      <c r="GCA116" s="481"/>
      <c r="GCB116" s="481"/>
      <c r="GCC116" s="481"/>
      <c r="GCD116" s="481"/>
      <c r="GCE116" s="481"/>
      <c r="GCF116" s="481"/>
      <c r="GCG116" s="481"/>
      <c r="GCH116" s="481"/>
      <c r="GCI116" s="481"/>
      <c r="GCJ116" s="481"/>
      <c r="GCK116" s="481"/>
      <c r="GCL116" s="481"/>
      <c r="GCM116" s="481"/>
      <c r="GCN116" s="481"/>
      <c r="GCO116" s="481"/>
      <c r="GCP116" s="481"/>
      <c r="GCQ116" s="481"/>
      <c r="GCR116" s="481"/>
      <c r="GCS116" s="481"/>
      <c r="GCT116" s="481"/>
      <c r="GCU116" s="481"/>
      <c r="GCV116" s="481"/>
      <c r="GCW116" s="481"/>
      <c r="GCX116" s="481"/>
      <c r="GCY116" s="481"/>
      <c r="GCZ116" s="481"/>
      <c r="GDA116" s="481"/>
      <c r="GDB116" s="481"/>
      <c r="GDC116" s="481"/>
      <c r="GDD116" s="481"/>
      <c r="GDE116" s="481"/>
      <c r="GDF116" s="481"/>
      <c r="GDG116" s="481"/>
      <c r="GDH116" s="481"/>
      <c r="GDI116" s="481"/>
      <c r="GDJ116" s="481"/>
      <c r="GDK116" s="481"/>
      <c r="GDL116" s="481"/>
      <c r="GDM116" s="481"/>
      <c r="GDN116" s="481"/>
      <c r="GDO116" s="481"/>
      <c r="GDP116" s="481"/>
      <c r="GDQ116" s="481"/>
      <c r="GDR116" s="481"/>
      <c r="GDS116" s="481"/>
      <c r="GDT116" s="481"/>
      <c r="GDU116" s="481"/>
      <c r="GDV116" s="481"/>
      <c r="GDW116" s="481"/>
      <c r="GDX116" s="481"/>
      <c r="GDY116" s="481"/>
      <c r="GDZ116" s="481"/>
      <c r="GEA116" s="481"/>
      <c r="GEB116" s="481"/>
      <c r="GEC116" s="481"/>
      <c r="GED116" s="481"/>
      <c r="GEE116" s="481"/>
      <c r="GEF116" s="481"/>
      <c r="GEG116" s="481"/>
      <c r="GEH116" s="481"/>
      <c r="GEI116" s="481"/>
      <c r="GEJ116" s="481"/>
      <c r="GEK116" s="481"/>
      <c r="GEL116" s="481"/>
      <c r="GEM116" s="481"/>
      <c r="GEN116" s="481"/>
      <c r="GEO116" s="481"/>
      <c r="GEP116" s="481"/>
      <c r="GEQ116" s="481"/>
      <c r="GER116" s="481"/>
      <c r="GES116" s="481"/>
      <c r="GET116" s="481"/>
      <c r="GEU116" s="481"/>
      <c r="GEV116" s="481"/>
      <c r="GEW116" s="481"/>
      <c r="GEX116" s="481"/>
      <c r="GEY116" s="481"/>
      <c r="GEZ116" s="481"/>
      <c r="GFA116" s="481"/>
      <c r="GFB116" s="481"/>
      <c r="GFC116" s="481"/>
      <c r="GFD116" s="481"/>
      <c r="GFE116" s="481"/>
      <c r="GFF116" s="481"/>
      <c r="GFG116" s="481"/>
      <c r="GFH116" s="481"/>
      <c r="GFI116" s="481"/>
      <c r="GFJ116" s="481"/>
      <c r="GFK116" s="481"/>
      <c r="GFL116" s="481"/>
      <c r="GFM116" s="481"/>
      <c r="GFN116" s="481"/>
      <c r="GFO116" s="481"/>
      <c r="GFP116" s="481"/>
      <c r="GFQ116" s="481"/>
      <c r="GFR116" s="481"/>
      <c r="GFS116" s="481"/>
      <c r="GFT116" s="481"/>
      <c r="GFU116" s="481"/>
      <c r="GFV116" s="481"/>
      <c r="GFW116" s="481"/>
      <c r="GFX116" s="481"/>
      <c r="GFY116" s="481"/>
      <c r="GFZ116" s="481"/>
      <c r="GGA116" s="481"/>
      <c r="GGB116" s="481"/>
      <c r="GGC116" s="481"/>
      <c r="GGD116" s="481"/>
      <c r="GGE116" s="481"/>
      <c r="GGF116" s="481"/>
      <c r="GGG116" s="481"/>
      <c r="GGH116" s="481"/>
      <c r="GGI116" s="481"/>
      <c r="GGJ116" s="481"/>
      <c r="GGK116" s="481"/>
      <c r="GGL116" s="481"/>
      <c r="GGM116" s="481"/>
      <c r="GGN116" s="481"/>
      <c r="GGO116" s="481"/>
      <c r="GGP116" s="481"/>
      <c r="GGQ116" s="481"/>
      <c r="GGR116" s="481"/>
      <c r="GGS116" s="481"/>
      <c r="GGT116" s="481"/>
      <c r="GGU116" s="481"/>
      <c r="GGV116" s="481"/>
      <c r="GGW116" s="481"/>
      <c r="GGX116" s="481"/>
      <c r="GGY116" s="481"/>
      <c r="GGZ116" s="481"/>
      <c r="GHA116" s="481"/>
      <c r="GHB116" s="481"/>
      <c r="GHC116" s="481"/>
      <c r="GHD116" s="481"/>
      <c r="GHE116" s="481"/>
      <c r="GHF116" s="481"/>
      <c r="GHG116" s="481"/>
      <c r="GHH116" s="481"/>
      <c r="GHI116" s="481"/>
      <c r="GHJ116" s="481"/>
      <c r="GHK116" s="481"/>
      <c r="GHL116" s="481"/>
      <c r="GHM116" s="481"/>
      <c r="GHN116" s="481"/>
      <c r="GHO116" s="481"/>
      <c r="GHP116" s="481"/>
      <c r="GHQ116" s="481"/>
      <c r="GHR116" s="481"/>
      <c r="GHS116" s="481"/>
      <c r="GHT116" s="481"/>
      <c r="GHU116" s="481"/>
      <c r="GHV116" s="481"/>
      <c r="GHW116" s="481"/>
      <c r="GHX116" s="481"/>
      <c r="GHY116" s="481"/>
      <c r="GHZ116" s="481"/>
      <c r="GIA116" s="481"/>
      <c r="GIB116" s="481"/>
      <c r="GIC116" s="481"/>
      <c r="GID116" s="481"/>
      <c r="GIE116" s="481"/>
      <c r="GIF116" s="481"/>
      <c r="GIG116" s="481"/>
      <c r="GIH116" s="481"/>
      <c r="GII116" s="481"/>
      <c r="GIJ116" s="481"/>
      <c r="GIK116" s="481"/>
      <c r="GIL116" s="481"/>
      <c r="GIM116" s="481"/>
      <c r="GIN116" s="481"/>
      <c r="GIO116" s="481"/>
      <c r="GIP116" s="481"/>
      <c r="GIQ116" s="481"/>
      <c r="GIR116" s="481"/>
      <c r="GIS116" s="481"/>
      <c r="GIT116" s="481"/>
      <c r="GIU116" s="481"/>
      <c r="GIV116" s="481"/>
      <c r="GIW116" s="481"/>
      <c r="GIX116" s="481"/>
      <c r="GIY116" s="481"/>
      <c r="GIZ116" s="481"/>
      <c r="GJA116" s="481"/>
      <c r="GJB116" s="481"/>
      <c r="GJC116" s="481"/>
      <c r="GJD116" s="481"/>
      <c r="GJE116" s="481"/>
      <c r="GJF116" s="481"/>
      <c r="GJG116" s="481"/>
      <c r="GJH116" s="481"/>
      <c r="GJI116" s="481"/>
      <c r="GJJ116" s="481"/>
      <c r="GJK116" s="481"/>
      <c r="GJL116" s="481"/>
      <c r="GJM116" s="481"/>
      <c r="GJN116" s="481"/>
      <c r="GJO116" s="481"/>
      <c r="GJP116" s="481"/>
      <c r="GJQ116" s="481"/>
      <c r="GJR116" s="481"/>
      <c r="GJS116" s="481"/>
      <c r="GJT116" s="481"/>
      <c r="GJU116" s="481"/>
      <c r="GJV116" s="481"/>
      <c r="GJW116" s="481"/>
      <c r="GJX116" s="481"/>
      <c r="GJY116" s="481"/>
      <c r="GJZ116" s="481"/>
      <c r="GKA116" s="481"/>
      <c r="GKB116" s="481"/>
      <c r="GKC116" s="481"/>
      <c r="GKD116" s="481"/>
      <c r="GKE116" s="481"/>
      <c r="GKF116" s="481"/>
      <c r="GKG116" s="481"/>
      <c r="GKH116" s="481"/>
      <c r="GKI116" s="481"/>
      <c r="GKJ116" s="481"/>
      <c r="GKK116" s="481"/>
      <c r="GKL116" s="481"/>
      <c r="GKM116" s="481"/>
      <c r="GKN116" s="481"/>
      <c r="GKO116" s="481"/>
      <c r="GKP116" s="481"/>
      <c r="GKQ116" s="481"/>
      <c r="GKR116" s="481"/>
      <c r="GKS116" s="481"/>
      <c r="GKT116" s="481"/>
      <c r="GKU116" s="481"/>
      <c r="GKV116" s="481"/>
      <c r="GKW116" s="481"/>
      <c r="GKX116" s="481"/>
      <c r="GKY116" s="481"/>
      <c r="GKZ116" s="481"/>
      <c r="GLA116" s="481"/>
      <c r="GLB116" s="481"/>
      <c r="GLC116" s="481"/>
      <c r="GLD116" s="481"/>
      <c r="GLE116" s="481"/>
      <c r="GLF116" s="481"/>
      <c r="GLG116" s="481"/>
      <c r="GLH116" s="481"/>
      <c r="GLI116" s="481"/>
      <c r="GLJ116" s="481"/>
      <c r="GLK116" s="481"/>
      <c r="GLL116" s="481"/>
      <c r="GLM116" s="481"/>
      <c r="GLN116" s="481"/>
      <c r="GLO116" s="481"/>
      <c r="GLP116" s="481"/>
      <c r="GLQ116" s="481"/>
      <c r="GLR116" s="481"/>
      <c r="GLS116" s="481"/>
      <c r="GLT116" s="481"/>
      <c r="GLU116" s="481"/>
      <c r="GLV116" s="481"/>
      <c r="GLW116" s="481"/>
      <c r="GLX116" s="481"/>
      <c r="GLY116" s="481"/>
      <c r="GLZ116" s="481"/>
      <c r="GMA116" s="481"/>
      <c r="GMB116" s="481"/>
      <c r="GMC116" s="481"/>
      <c r="GMD116" s="481"/>
      <c r="GME116" s="481"/>
      <c r="GMF116" s="481"/>
      <c r="GMG116" s="481"/>
      <c r="GMH116" s="481"/>
      <c r="GMI116" s="481"/>
      <c r="GMJ116" s="481"/>
      <c r="GMK116" s="481"/>
      <c r="GML116" s="481"/>
      <c r="GMM116" s="481"/>
      <c r="GMN116" s="481"/>
      <c r="GMO116" s="481"/>
      <c r="GMP116" s="481"/>
      <c r="GMQ116" s="481"/>
      <c r="GMR116" s="481"/>
      <c r="GMS116" s="481"/>
      <c r="GMT116" s="481"/>
      <c r="GMU116" s="481"/>
      <c r="GMV116" s="481"/>
      <c r="GMW116" s="481"/>
      <c r="GMX116" s="481"/>
      <c r="GMY116" s="481"/>
      <c r="GMZ116" s="481"/>
      <c r="GNA116" s="481"/>
      <c r="GNB116" s="481"/>
      <c r="GNC116" s="481"/>
      <c r="GND116" s="481"/>
      <c r="GNE116" s="481"/>
      <c r="GNF116" s="481"/>
      <c r="GNG116" s="481"/>
      <c r="GNH116" s="481"/>
      <c r="GNI116" s="481"/>
      <c r="GNJ116" s="481"/>
      <c r="GNK116" s="481"/>
      <c r="GNL116" s="481"/>
      <c r="GNM116" s="481"/>
      <c r="GNN116" s="481"/>
      <c r="GNO116" s="481"/>
      <c r="GNP116" s="481"/>
      <c r="GNQ116" s="481"/>
      <c r="GNR116" s="481"/>
      <c r="GNS116" s="481"/>
      <c r="GNT116" s="481"/>
      <c r="GNU116" s="481"/>
      <c r="GNV116" s="481"/>
      <c r="GNW116" s="481"/>
      <c r="GNX116" s="481"/>
      <c r="GNY116" s="481"/>
      <c r="GNZ116" s="481"/>
      <c r="GOA116" s="481"/>
      <c r="GOB116" s="481"/>
      <c r="GOC116" s="481"/>
      <c r="GOD116" s="481"/>
      <c r="GOE116" s="481"/>
      <c r="GOF116" s="481"/>
      <c r="GOG116" s="481"/>
      <c r="GOH116" s="481"/>
      <c r="GOI116" s="481"/>
      <c r="GOJ116" s="481"/>
      <c r="GOK116" s="481"/>
      <c r="GOL116" s="481"/>
      <c r="GOM116" s="481"/>
      <c r="GON116" s="481"/>
      <c r="GOO116" s="481"/>
      <c r="GOP116" s="481"/>
      <c r="GOQ116" s="481"/>
      <c r="GOR116" s="481"/>
      <c r="GOS116" s="481"/>
      <c r="GOT116" s="481"/>
      <c r="GOU116" s="481"/>
      <c r="GOV116" s="481"/>
      <c r="GOW116" s="481"/>
      <c r="GOX116" s="481"/>
      <c r="GOY116" s="481"/>
      <c r="GOZ116" s="481"/>
      <c r="GPA116" s="481"/>
      <c r="GPB116" s="481"/>
      <c r="GPC116" s="481"/>
      <c r="GPD116" s="481"/>
      <c r="GPE116" s="481"/>
      <c r="GPF116" s="481"/>
      <c r="GPG116" s="481"/>
      <c r="GPH116" s="481"/>
      <c r="GPI116" s="481"/>
      <c r="GPJ116" s="481"/>
      <c r="GPK116" s="481"/>
      <c r="GPL116" s="481"/>
      <c r="GPM116" s="481"/>
      <c r="GPN116" s="481"/>
      <c r="GPO116" s="481"/>
      <c r="GPP116" s="481"/>
      <c r="GPQ116" s="481"/>
      <c r="GPR116" s="481"/>
      <c r="GPS116" s="481"/>
      <c r="GPT116" s="481"/>
      <c r="GPU116" s="481"/>
      <c r="GPV116" s="481"/>
      <c r="GPW116" s="481"/>
      <c r="GPX116" s="481"/>
      <c r="GPY116" s="481"/>
      <c r="GPZ116" s="481"/>
      <c r="GQA116" s="481"/>
      <c r="GQB116" s="481"/>
      <c r="GQC116" s="481"/>
      <c r="GQD116" s="481"/>
      <c r="GQE116" s="481"/>
      <c r="GQF116" s="481"/>
      <c r="GQG116" s="481"/>
      <c r="GQH116" s="481"/>
      <c r="GQI116" s="481"/>
      <c r="GQJ116" s="481"/>
      <c r="GQK116" s="481"/>
      <c r="GQL116" s="481"/>
      <c r="GQM116" s="481"/>
      <c r="GQN116" s="481"/>
      <c r="GQO116" s="481"/>
      <c r="GQP116" s="481"/>
      <c r="GQQ116" s="481"/>
      <c r="GQR116" s="481"/>
      <c r="GQS116" s="481"/>
      <c r="GQT116" s="481"/>
      <c r="GQU116" s="481"/>
      <c r="GQV116" s="481"/>
      <c r="GQW116" s="481"/>
      <c r="GQX116" s="481"/>
      <c r="GQY116" s="481"/>
      <c r="GQZ116" s="481"/>
      <c r="GRA116" s="481"/>
      <c r="GRB116" s="481"/>
      <c r="GRC116" s="481"/>
      <c r="GRD116" s="481"/>
      <c r="GRE116" s="481"/>
      <c r="GRF116" s="481"/>
      <c r="GRG116" s="481"/>
      <c r="GRH116" s="481"/>
      <c r="GRI116" s="481"/>
      <c r="GRJ116" s="481"/>
      <c r="GRK116" s="481"/>
      <c r="GRL116" s="481"/>
      <c r="GRM116" s="481"/>
      <c r="GRN116" s="481"/>
      <c r="GRO116" s="481"/>
      <c r="GRP116" s="481"/>
      <c r="GRQ116" s="481"/>
      <c r="GRR116" s="481"/>
      <c r="GRS116" s="481"/>
      <c r="GRT116" s="481"/>
      <c r="GRU116" s="481"/>
      <c r="GRV116" s="481"/>
      <c r="GRW116" s="481"/>
      <c r="GRX116" s="481"/>
      <c r="GRY116" s="481"/>
      <c r="GRZ116" s="481"/>
      <c r="GSA116" s="481"/>
      <c r="GSB116" s="481"/>
      <c r="GSC116" s="481"/>
      <c r="GSD116" s="481"/>
      <c r="GSE116" s="481"/>
      <c r="GSF116" s="481"/>
      <c r="GSG116" s="481"/>
      <c r="GSH116" s="481"/>
      <c r="GSI116" s="481"/>
      <c r="GSJ116" s="481"/>
      <c r="GSK116" s="481"/>
      <c r="GSL116" s="481"/>
      <c r="GSM116" s="481"/>
      <c r="GSN116" s="481"/>
      <c r="GSO116" s="481"/>
      <c r="GSP116" s="481"/>
      <c r="GSQ116" s="481"/>
      <c r="GSR116" s="481"/>
      <c r="GSS116" s="481"/>
      <c r="GST116" s="481"/>
      <c r="GSU116" s="481"/>
      <c r="GSV116" s="481"/>
      <c r="GSW116" s="481"/>
      <c r="GSX116" s="481"/>
      <c r="GSY116" s="481"/>
      <c r="GSZ116" s="481"/>
      <c r="GTA116" s="481"/>
      <c r="GTB116" s="481"/>
      <c r="GTC116" s="481"/>
      <c r="GTD116" s="481"/>
      <c r="GTE116" s="481"/>
      <c r="GTF116" s="481"/>
      <c r="GTG116" s="481"/>
      <c r="GTH116" s="481"/>
      <c r="GTI116" s="481"/>
      <c r="GTJ116" s="481"/>
      <c r="GTK116" s="481"/>
      <c r="GTL116" s="481"/>
      <c r="GTM116" s="481"/>
      <c r="GTN116" s="481"/>
      <c r="GTO116" s="481"/>
      <c r="GTP116" s="481"/>
      <c r="GTQ116" s="481"/>
      <c r="GTR116" s="481"/>
      <c r="GTS116" s="481"/>
      <c r="GTT116" s="481"/>
      <c r="GTU116" s="481"/>
      <c r="GTV116" s="481"/>
      <c r="GTW116" s="481"/>
      <c r="GTX116" s="481"/>
      <c r="GTY116" s="481"/>
      <c r="GTZ116" s="481"/>
      <c r="GUA116" s="481"/>
      <c r="GUB116" s="481"/>
      <c r="GUC116" s="481"/>
      <c r="GUD116" s="481"/>
      <c r="GUE116" s="481"/>
      <c r="GUF116" s="481"/>
      <c r="GUG116" s="481"/>
      <c r="GUH116" s="481"/>
      <c r="GUI116" s="481"/>
      <c r="GUJ116" s="481"/>
      <c r="GUK116" s="481"/>
      <c r="GUL116" s="481"/>
      <c r="GUM116" s="481"/>
      <c r="GUN116" s="481"/>
      <c r="GUO116" s="481"/>
      <c r="GUP116" s="481"/>
      <c r="GUQ116" s="481"/>
      <c r="GUR116" s="481"/>
      <c r="GUS116" s="481"/>
      <c r="GUT116" s="481"/>
      <c r="GUU116" s="481"/>
      <c r="GUV116" s="481"/>
      <c r="GUW116" s="481"/>
      <c r="GUX116" s="481"/>
      <c r="GUY116" s="481"/>
      <c r="GUZ116" s="481"/>
      <c r="GVA116" s="481"/>
      <c r="GVB116" s="481"/>
      <c r="GVC116" s="481"/>
      <c r="GVD116" s="481"/>
      <c r="GVE116" s="481"/>
      <c r="GVF116" s="481"/>
      <c r="GVG116" s="481"/>
      <c r="GVH116" s="481"/>
      <c r="GVI116" s="481"/>
      <c r="GVJ116" s="481"/>
      <c r="GVK116" s="481"/>
      <c r="GVL116" s="481"/>
      <c r="GVM116" s="481"/>
      <c r="GVN116" s="481"/>
      <c r="GVO116" s="481"/>
      <c r="GVP116" s="481"/>
      <c r="GVQ116" s="481"/>
      <c r="GVR116" s="481"/>
      <c r="GVS116" s="481"/>
      <c r="GVT116" s="481"/>
      <c r="GVU116" s="481"/>
      <c r="GVV116" s="481"/>
      <c r="GVW116" s="481"/>
      <c r="GVX116" s="481"/>
      <c r="GVY116" s="481"/>
      <c r="GVZ116" s="481"/>
      <c r="GWA116" s="481"/>
      <c r="GWB116" s="481"/>
      <c r="GWC116" s="481"/>
      <c r="GWD116" s="481"/>
      <c r="GWE116" s="481"/>
      <c r="GWF116" s="481"/>
      <c r="GWG116" s="481"/>
      <c r="GWH116" s="481"/>
      <c r="GWI116" s="481"/>
      <c r="GWJ116" s="481"/>
      <c r="GWK116" s="481"/>
      <c r="GWL116" s="481"/>
      <c r="GWM116" s="481"/>
      <c r="GWN116" s="481"/>
      <c r="GWO116" s="481"/>
      <c r="GWP116" s="481"/>
      <c r="GWQ116" s="481"/>
      <c r="GWR116" s="481"/>
      <c r="GWS116" s="481"/>
      <c r="GWT116" s="481"/>
      <c r="GWU116" s="481"/>
      <c r="GWV116" s="481"/>
      <c r="GWW116" s="481"/>
      <c r="GWX116" s="481"/>
      <c r="GWY116" s="481"/>
      <c r="GWZ116" s="481"/>
      <c r="GXA116" s="481"/>
      <c r="GXB116" s="481"/>
      <c r="GXC116" s="481"/>
      <c r="GXD116" s="481"/>
      <c r="GXE116" s="481"/>
      <c r="GXF116" s="481"/>
      <c r="GXG116" s="481"/>
      <c r="GXH116" s="481"/>
      <c r="GXI116" s="481"/>
      <c r="GXJ116" s="481"/>
      <c r="GXK116" s="481"/>
      <c r="GXL116" s="481"/>
      <c r="GXM116" s="481"/>
      <c r="GXN116" s="481"/>
      <c r="GXO116" s="481"/>
      <c r="GXP116" s="481"/>
      <c r="GXQ116" s="481"/>
      <c r="GXR116" s="481"/>
      <c r="GXS116" s="481"/>
      <c r="GXT116" s="481"/>
      <c r="GXU116" s="481"/>
      <c r="GXV116" s="481"/>
      <c r="GXW116" s="481"/>
      <c r="GXX116" s="481"/>
      <c r="GXY116" s="481"/>
      <c r="GXZ116" s="481"/>
      <c r="GYA116" s="481"/>
      <c r="GYB116" s="481"/>
      <c r="GYC116" s="481"/>
      <c r="GYD116" s="481"/>
      <c r="GYE116" s="481"/>
      <c r="GYF116" s="481"/>
      <c r="GYG116" s="481"/>
      <c r="GYH116" s="481"/>
      <c r="GYI116" s="481"/>
      <c r="GYJ116" s="481"/>
      <c r="GYK116" s="481"/>
      <c r="GYL116" s="481"/>
      <c r="GYM116" s="481"/>
      <c r="GYN116" s="481"/>
      <c r="GYO116" s="481"/>
      <c r="GYP116" s="481"/>
      <c r="GYQ116" s="481"/>
      <c r="GYR116" s="481"/>
      <c r="GYS116" s="481"/>
      <c r="GYT116" s="481"/>
      <c r="GYU116" s="481"/>
      <c r="GYV116" s="481"/>
      <c r="GYW116" s="481"/>
      <c r="GYX116" s="481"/>
      <c r="GYY116" s="481"/>
      <c r="GYZ116" s="481"/>
      <c r="GZA116" s="481"/>
      <c r="GZB116" s="481"/>
      <c r="GZC116" s="481"/>
      <c r="GZD116" s="481"/>
      <c r="GZE116" s="481"/>
      <c r="GZF116" s="481"/>
      <c r="GZG116" s="481"/>
      <c r="GZH116" s="481"/>
      <c r="GZI116" s="481"/>
      <c r="GZJ116" s="481"/>
      <c r="GZK116" s="481"/>
      <c r="GZL116" s="481"/>
      <c r="GZM116" s="481"/>
      <c r="GZN116" s="481"/>
      <c r="GZO116" s="481"/>
      <c r="GZP116" s="481"/>
      <c r="GZQ116" s="481"/>
      <c r="GZR116" s="481"/>
      <c r="GZS116" s="481"/>
      <c r="GZT116" s="481"/>
      <c r="GZU116" s="481"/>
      <c r="GZV116" s="481"/>
      <c r="GZW116" s="481"/>
      <c r="GZX116" s="481"/>
      <c r="GZY116" s="481"/>
      <c r="GZZ116" s="481"/>
      <c r="HAA116" s="481"/>
      <c r="HAB116" s="481"/>
      <c r="HAC116" s="481"/>
      <c r="HAD116" s="481"/>
      <c r="HAE116" s="481"/>
      <c r="HAF116" s="481"/>
      <c r="HAG116" s="481"/>
      <c r="HAH116" s="481"/>
      <c r="HAI116" s="481"/>
      <c r="HAJ116" s="481"/>
      <c r="HAK116" s="481"/>
      <c r="HAL116" s="481"/>
      <c r="HAM116" s="481"/>
      <c r="HAN116" s="481"/>
      <c r="HAO116" s="481"/>
      <c r="HAP116" s="481"/>
      <c r="HAQ116" s="481"/>
      <c r="HAR116" s="481"/>
      <c r="HAS116" s="481"/>
      <c r="HAT116" s="481"/>
      <c r="HAU116" s="481"/>
      <c r="HAV116" s="481"/>
      <c r="HAW116" s="481"/>
      <c r="HAX116" s="481"/>
      <c r="HAY116" s="481"/>
      <c r="HAZ116" s="481"/>
      <c r="HBA116" s="481"/>
      <c r="HBB116" s="481"/>
      <c r="HBC116" s="481"/>
      <c r="HBD116" s="481"/>
      <c r="HBE116" s="481"/>
      <c r="HBF116" s="481"/>
      <c r="HBG116" s="481"/>
      <c r="HBH116" s="481"/>
      <c r="HBI116" s="481"/>
      <c r="HBJ116" s="481"/>
      <c r="HBK116" s="481"/>
      <c r="HBL116" s="481"/>
      <c r="HBM116" s="481"/>
      <c r="HBN116" s="481"/>
      <c r="HBO116" s="481"/>
      <c r="HBP116" s="481"/>
      <c r="HBQ116" s="481"/>
      <c r="HBR116" s="481"/>
      <c r="HBS116" s="481"/>
      <c r="HBT116" s="481"/>
      <c r="HBU116" s="481"/>
      <c r="HBV116" s="481"/>
      <c r="HBW116" s="481"/>
      <c r="HBX116" s="481"/>
      <c r="HBY116" s="481"/>
      <c r="HBZ116" s="481"/>
      <c r="HCA116" s="481"/>
      <c r="HCB116" s="481"/>
      <c r="HCC116" s="481"/>
      <c r="HCD116" s="481"/>
      <c r="HCE116" s="481"/>
      <c r="HCF116" s="481"/>
      <c r="HCG116" s="481"/>
      <c r="HCH116" s="481"/>
      <c r="HCI116" s="481"/>
      <c r="HCJ116" s="481"/>
      <c r="HCK116" s="481"/>
      <c r="HCL116" s="481"/>
      <c r="HCM116" s="481"/>
      <c r="HCN116" s="481"/>
      <c r="HCO116" s="481"/>
      <c r="HCP116" s="481"/>
      <c r="HCQ116" s="481"/>
      <c r="HCR116" s="481"/>
      <c r="HCS116" s="481"/>
      <c r="HCT116" s="481"/>
      <c r="HCU116" s="481"/>
      <c r="HCV116" s="481"/>
      <c r="HCW116" s="481"/>
      <c r="HCX116" s="481"/>
      <c r="HCY116" s="481"/>
      <c r="HCZ116" s="481"/>
      <c r="HDA116" s="481"/>
      <c r="HDB116" s="481"/>
      <c r="HDC116" s="481"/>
      <c r="HDD116" s="481"/>
      <c r="HDE116" s="481"/>
      <c r="HDF116" s="481"/>
      <c r="HDG116" s="481"/>
      <c r="HDH116" s="481"/>
      <c r="HDI116" s="481"/>
      <c r="HDJ116" s="481"/>
      <c r="HDK116" s="481"/>
      <c r="HDL116" s="481"/>
      <c r="HDM116" s="481"/>
      <c r="HDN116" s="481"/>
      <c r="HDO116" s="481"/>
      <c r="HDP116" s="481"/>
      <c r="HDQ116" s="481"/>
      <c r="HDR116" s="481"/>
      <c r="HDS116" s="481"/>
      <c r="HDT116" s="481"/>
      <c r="HDU116" s="481"/>
      <c r="HDV116" s="481"/>
      <c r="HDW116" s="481"/>
      <c r="HDX116" s="481"/>
      <c r="HDY116" s="481"/>
      <c r="HDZ116" s="481"/>
      <c r="HEA116" s="481"/>
      <c r="HEB116" s="481"/>
      <c r="HEC116" s="481"/>
      <c r="HED116" s="481"/>
      <c r="HEE116" s="481"/>
      <c r="HEF116" s="481"/>
      <c r="HEG116" s="481"/>
      <c r="HEH116" s="481"/>
      <c r="HEI116" s="481"/>
      <c r="HEJ116" s="481"/>
      <c r="HEK116" s="481"/>
      <c r="HEL116" s="481"/>
      <c r="HEM116" s="481"/>
      <c r="HEN116" s="481"/>
      <c r="HEO116" s="481"/>
      <c r="HEP116" s="481"/>
      <c r="HEQ116" s="481"/>
      <c r="HER116" s="481"/>
      <c r="HES116" s="481"/>
      <c r="HET116" s="481"/>
      <c r="HEU116" s="481"/>
      <c r="HEV116" s="481"/>
      <c r="HEW116" s="481"/>
      <c r="HEX116" s="481"/>
      <c r="HEY116" s="481"/>
      <c r="HEZ116" s="481"/>
      <c r="HFA116" s="481"/>
      <c r="HFB116" s="481"/>
      <c r="HFC116" s="481"/>
      <c r="HFD116" s="481"/>
      <c r="HFE116" s="481"/>
      <c r="HFF116" s="481"/>
      <c r="HFG116" s="481"/>
      <c r="HFH116" s="481"/>
      <c r="HFI116" s="481"/>
      <c r="HFJ116" s="481"/>
      <c r="HFK116" s="481"/>
      <c r="HFL116" s="481"/>
      <c r="HFM116" s="481"/>
      <c r="HFN116" s="481"/>
      <c r="HFO116" s="481"/>
      <c r="HFP116" s="481"/>
      <c r="HFQ116" s="481"/>
      <c r="HFR116" s="481"/>
      <c r="HFS116" s="481"/>
      <c r="HFT116" s="481"/>
      <c r="HFU116" s="481"/>
      <c r="HFV116" s="481"/>
      <c r="HFW116" s="481"/>
      <c r="HFX116" s="481"/>
      <c r="HFY116" s="481"/>
      <c r="HFZ116" s="481"/>
      <c r="HGA116" s="481"/>
      <c r="HGB116" s="481"/>
      <c r="HGC116" s="481"/>
      <c r="HGD116" s="481"/>
      <c r="HGE116" s="481"/>
      <c r="HGF116" s="481"/>
      <c r="HGG116" s="481"/>
      <c r="HGH116" s="481"/>
      <c r="HGI116" s="481"/>
      <c r="HGJ116" s="481"/>
      <c r="HGK116" s="481"/>
      <c r="HGL116" s="481"/>
      <c r="HGM116" s="481"/>
      <c r="HGN116" s="481"/>
      <c r="HGO116" s="481"/>
      <c r="HGP116" s="481"/>
      <c r="HGQ116" s="481"/>
      <c r="HGR116" s="481"/>
      <c r="HGS116" s="481"/>
      <c r="HGT116" s="481"/>
      <c r="HGU116" s="481"/>
      <c r="HGV116" s="481"/>
      <c r="HGW116" s="481"/>
      <c r="HGX116" s="481"/>
      <c r="HGY116" s="481"/>
      <c r="HGZ116" s="481"/>
      <c r="HHA116" s="481"/>
      <c r="HHB116" s="481"/>
      <c r="HHC116" s="481"/>
      <c r="HHD116" s="481"/>
      <c r="HHE116" s="481"/>
      <c r="HHF116" s="481"/>
      <c r="HHG116" s="481"/>
      <c r="HHH116" s="481"/>
      <c r="HHI116" s="481"/>
      <c r="HHJ116" s="481"/>
      <c r="HHK116" s="481"/>
      <c r="HHL116" s="481"/>
      <c r="HHM116" s="481"/>
      <c r="HHN116" s="481"/>
      <c r="HHO116" s="481"/>
      <c r="HHP116" s="481"/>
      <c r="HHQ116" s="481"/>
      <c r="HHR116" s="481"/>
      <c r="HHS116" s="481"/>
      <c r="HHT116" s="481"/>
      <c r="HHU116" s="481"/>
      <c r="HHV116" s="481"/>
      <c r="HHW116" s="481"/>
      <c r="HHX116" s="481"/>
      <c r="HHY116" s="481"/>
      <c r="HHZ116" s="481"/>
      <c r="HIA116" s="481"/>
      <c r="HIB116" s="481"/>
      <c r="HIC116" s="481"/>
      <c r="HID116" s="481"/>
      <c r="HIE116" s="481"/>
      <c r="HIF116" s="481"/>
      <c r="HIG116" s="481"/>
      <c r="HIH116" s="481"/>
      <c r="HII116" s="481"/>
      <c r="HIJ116" s="481"/>
      <c r="HIK116" s="481"/>
      <c r="HIL116" s="481"/>
      <c r="HIM116" s="481"/>
      <c r="HIN116" s="481"/>
      <c r="HIO116" s="481"/>
      <c r="HIP116" s="481"/>
      <c r="HIQ116" s="481"/>
      <c r="HIR116" s="481"/>
      <c r="HIS116" s="481"/>
      <c r="HIT116" s="481"/>
      <c r="HIU116" s="481"/>
      <c r="HIV116" s="481"/>
      <c r="HIW116" s="481"/>
      <c r="HIX116" s="481"/>
      <c r="HIY116" s="481"/>
      <c r="HIZ116" s="481"/>
      <c r="HJA116" s="481"/>
      <c r="HJB116" s="481"/>
      <c r="HJC116" s="481"/>
      <c r="HJD116" s="481"/>
      <c r="HJE116" s="481"/>
      <c r="HJF116" s="481"/>
      <c r="HJG116" s="481"/>
      <c r="HJH116" s="481"/>
      <c r="HJI116" s="481"/>
      <c r="HJJ116" s="481"/>
      <c r="HJK116" s="481"/>
      <c r="HJL116" s="481"/>
      <c r="HJM116" s="481"/>
      <c r="HJN116" s="481"/>
      <c r="HJO116" s="481"/>
      <c r="HJP116" s="481"/>
      <c r="HJQ116" s="481"/>
      <c r="HJR116" s="481"/>
      <c r="HJS116" s="481"/>
      <c r="HJT116" s="481"/>
      <c r="HJU116" s="481"/>
      <c r="HJV116" s="481"/>
      <c r="HJW116" s="481"/>
      <c r="HJX116" s="481"/>
      <c r="HJY116" s="481"/>
      <c r="HJZ116" s="481"/>
      <c r="HKA116" s="481"/>
      <c r="HKB116" s="481"/>
      <c r="HKC116" s="481"/>
      <c r="HKD116" s="481"/>
      <c r="HKE116" s="481"/>
      <c r="HKF116" s="481"/>
      <c r="HKG116" s="481"/>
      <c r="HKH116" s="481"/>
      <c r="HKI116" s="481"/>
      <c r="HKJ116" s="481"/>
      <c r="HKK116" s="481"/>
      <c r="HKL116" s="481"/>
      <c r="HKM116" s="481"/>
      <c r="HKN116" s="481"/>
      <c r="HKO116" s="481"/>
      <c r="HKP116" s="481"/>
      <c r="HKQ116" s="481"/>
      <c r="HKR116" s="481"/>
      <c r="HKS116" s="481"/>
      <c r="HKT116" s="481"/>
      <c r="HKU116" s="481"/>
      <c r="HKV116" s="481"/>
      <c r="HKW116" s="481"/>
      <c r="HKX116" s="481"/>
      <c r="HKY116" s="481"/>
      <c r="HKZ116" s="481"/>
      <c r="HLA116" s="481"/>
      <c r="HLB116" s="481"/>
      <c r="HLC116" s="481"/>
      <c r="HLD116" s="481"/>
      <c r="HLE116" s="481"/>
      <c r="HLF116" s="481"/>
      <c r="HLG116" s="481"/>
      <c r="HLH116" s="481"/>
      <c r="HLI116" s="481"/>
      <c r="HLJ116" s="481"/>
      <c r="HLK116" s="481"/>
      <c r="HLL116" s="481"/>
      <c r="HLM116" s="481"/>
      <c r="HLN116" s="481"/>
      <c r="HLO116" s="481"/>
      <c r="HLP116" s="481"/>
      <c r="HLQ116" s="481"/>
      <c r="HLR116" s="481"/>
      <c r="HLS116" s="481"/>
      <c r="HLT116" s="481"/>
      <c r="HLU116" s="481"/>
      <c r="HLV116" s="481"/>
      <c r="HLW116" s="481"/>
      <c r="HLX116" s="481"/>
      <c r="HLY116" s="481"/>
      <c r="HLZ116" s="481"/>
      <c r="HMA116" s="481"/>
      <c r="HMB116" s="481"/>
      <c r="HMC116" s="481"/>
      <c r="HMD116" s="481"/>
      <c r="HME116" s="481"/>
      <c r="HMF116" s="481"/>
      <c r="HMG116" s="481"/>
      <c r="HMH116" s="481"/>
      <c r="HMI116" s="481"/>
      <c r="HMJ116" s="481"/>
      <c r="HMK116" s="481"/>
      <c r="HML116" s="481"/>
      <c r="HMM116" s="481"/>
      <c r="HMN116" s="481"/>
      <c r="HMO116" s="481"/>
      <c r="HMP116" s="481"/>
      <c r="HMQ116" s="481"/>
      <c r="HMR116" s="481"/>
      <c r="HMS116" s="481"/>
      <c r="HMT116" s="481"/>
      <c r="HMU116" s="481"/>
      <c r="HMV116" s="481"/>
      <c r="HMW116" s="481"/>
      <c r="HMX116" s="481"/>
      <c r="HMY116" s="481"/>
      <c r="HMZ116" s="481"/>
      <c r="HNA116" s="481"/>
      <c r="HNB116" s="481"/>
      <c r="HNC116" s="481"/>
      <c r="HND116" s="481"/>
      <c r="HNE116" s="481"/>
      <c r="HNF116" s="481"/>
      <c r="HNG116" s="481"/>
      <c r="HNH116" s="481"/>
      <c r="HNI116" s="481"/>
      <c r="HNJ116" s="481"/>
      <c r="HNK116" s="481"/>
      <c r="HNL116" s="481"/>
      <c r="HNM116" s="481"/>
      <c r="HNN116" s="481"/>
      <c r="HNO116" s="481"/>
      <c r="HNP116" s="481"/>
      <c r="HNQ116" s="481"/>
      <c r="HNR116" s="481"/>
      <c r="HNS116" s="481"/>
      <c r="HNT116" s="481"/>
      <c r="HNU116" s="481"/>
      <c r="HNV116" s="481"/>
      <c r="HNW116" s="481"/>
      <c r="HNX116" s="481"/>
      <c r="HNY116" s="481"/>
      <c r="HNZ116" s="481"/>
      <c r="HOA116" s="481"/>
      <c r="HOB116" s="481"/>
      <c r="HOC116" s="481"/>
      <c r="HOD116" s="481"/>
      <c r="HOE116" s="481"/>
      <c r="HOF116" s="481"/>
      <c r="HOG116" s="481"/>
      <c r="HOH116" s="481"/>
      <c r="HOI116" s="481"/>
      <c r="HOJ116" s="481"/>
      <c r="HOK116" s="481"/>
      <c r="HOL116" s="481"/>
      <c r="HOM116" s="481"/>
      <c r="HON116" s="481"/>
      <c r="HOO116" s="481"/>
      <c r="HOP116" s="481"/>
      <c r="HOQ116" s="481"/>
      <c r="HOR116" s="481"/>
      <c r="HOS116" s="481"/>
      <c r="HOT116" s="481"/>
      <c r="HOU116" s="481"/>
      <c r="HOV116" s="481"/>
      <c r="HOW116" s="481"/>
      <c r="HOX116" s="481"/>
      <c r="HOY116" s="481"/>
      <c r="HOZ116" s="481"/>
      <c r="HPA116" s="481"/>
      <c r="HPB116" s="481"/>
      <c r="HPC116" s="481"/>
      <c r="HPD116" s="481"/>
      <c r="HPE116" s="481"/>
      <c r="HPF116" s="481"/>
      <c r="HPG116" s="481"/>
      <c r="HPH116" s="481"/>
      <c r="HPI116" s="481"/>
      <c r="HPJ116" s="481"/>
      <c r="HPK116" s="481"/>
      <c r="HPL116" s="481"/>
      <c r="HPM116" s="481"/>
      <c r="HPN116" s="481"/>
      <c r="HPO116" s="481"/>
      <c r="HPP116" s="481"/>
      <c r="HPQ116" s="481"/>
      <c r="HPR116" s="481"/>
      <c r="HPS116" s="481"/>
      <c r="HPT116" s="481"/>
      <c r="HPU116" s="481"/>
      <c r="HPV116" s="481"/>
      <c r="HPW116" s="481"/>
      <c r="HPX116" s="481"/>
      <c r="HPY116" s="481"/>
      <c r="HPZ116" s="481"/>
      <c r="HQA116" s="481"/>
      <c r="HQB116" s="481"/>
      <c r="HQC116" s="481"/>
      <c r="HQD116" s="481"/>
      <c r="HQE116" s="481"/>
      <c r="HQF116" s="481"/>
      <c r="HQG116" s="481"/>
      <c r="HQH116" s="481"/>
      <c r="HQI116" s="481"/>
      <c r="HQJ116" s="481"/>
      <c r="HQK116" s="481"/>
      <c r="HQL116" s="481"/>
      <c r="HQM116" s="481"/>
      <c r="HQN116" s="481"/>
      <c r="HQO116" s="481"/>
      <c r="HQP116" s="481"/>
      <c r="HQQ116" s="481"/>
      <c r="HQR116" s="481"/>
      <c r="HQS116" s="481"/>
      <c r="HQT116" s="481"/>
      <c r="HQU116" s="481"/>
      <c r="HQV116" s="481"/>
      <c r="HQW116" s="481"/>
      <c r="HQX116" s="481"/>
      <c r="HQY116" s="481"/>
      <c r="HQZ116" s="481"/>
      <c r="HRA116" s="481"/>
      <c r="HRB116" s="481"/>
      <c r="HRC116" s="481"/>
      <c r="HRD116" s="481"/>
      <c r="HRE116" s="481"/>
      <c r="HRF116" s="481"/>
      <c r="HRG116" s="481"/>
      <c r="HRH116" s="481"/>
      <c r="HRI116" s="481"/>
      <c r="HRJ116" s="481"/>
      <c r="HRK116" s="481"/>
      <c r="HRL116" s="481"/>
      <c r="HRM116" s="481"/>
      <c r="HRN116" s="481"/>
      <c r="HRO116" s="481"/>
      <c r="HRP116" s="481"/>
      <c r="HRQ116" s="481"/>
      <c r="HRR116" s="481"/>
      <c r="HRS116" s="481"/>
      <c r="HRT116" s="481"/>
      <c r="HRU116" s="481"/>
      <c r="HRV116" s="481"/>
      <c r="HRW116" s="481"/>
      <c r="HRX116" s="481"/>
      <c r="HRY116" s="481"/>
      <c r="HRZ116" s="481"/>
      <c r="HSA116" s="481"/>
      <c r="HSB116" s="481"/>
      <c r="HSC116" s="481"/>
      <c r="HSD116" s="481"/>
      <c r="HSE116" s="481"/>
      <c r="HSF116" s="481"/>
      <c r="HSG116" s="481"/>
      <c r="HSH116" s="481"/>
      <c r="HSI116" s="481"/>
      <c r="HSJ116" s="481"/>
      <c r="HSK116" s="481"/>
      <c r="HSL116" s="481"/>
      <c r="HSM116" s="481"/>
      <c r="HSN116" s="481"/>
      <c r="HSO116" s="481"/>
      <c r="HSP116" s="481"/>
      <c r="HSQ116" s="481"/>
      <c r="HSR116" s="481"/>
      <c r="HSS116" s="481"/>
      <c r="HST116" s="481"/>
      <c r="HSU116" s="481"/>
      <c r="HSV116" s="481"/>
      <c r="HSW116" s="481"/>
      <c r="HSX116" s="481"/>
      <c r="HSY116" s="481"/>
      <c r="HSZ116" s="481"/>
      <c r="HTA116" s="481"/>
      <c r="HTB116" s="481"/>
      <c r="HTC116" s="481"/>
      <c r="HTD116" s="481"/>
      <c r="HTE116" s="481"/>
      <c r="HTF116" s="481"/>
      <c r="HTG116" s="481"/>
      <c r="HTH116" s="481"/>
      <c r="HTI116" s="481"/>
      <c r="HTJ116" s="481"/>
      <c r="HTK116" s="481"/>
      <c r="HTL116" s="481"/>
      <c r="HTM116" s="481"/>
      <c r="HTN116" s="481"/>
      <c r="HTO116" s="481"/>
      <c r="HTP116" s="481"/>
      <c r="HTQ116" s="481"/>
      <c r="HTR116" s="481"/>
      <c r="HTS116" s="481"/>
      <c r="HTT116" s="481"/>
      <c r="HTU116" s="481"/>
      <c r="HTV116" s="481"/>
      <c r="HTW116" s="481"/>
      <c r="HTX116" s="481"/>
      <c r="HTY116" s="481"/>
      <c r="HTZ116" s="481"/>
      <c r="HUA116" s="481"/>
      <c r="HUB116" s="481"/>
      <c r="HUC116" s="481"/>
      <c r="HUD116" s="481"/>
      <c r="HUE116" s="481"/>
      <c r="HUF116" s="481"/>
      <c r="HUG116" s="481"/>
      <c r="HUH116" s="481"/>
      <c r="HUI116" s="481"/>
      <c r="HUJ116" s="481"/>
      <c r="HUK116" s="481"/>
      <c r="HUL116" s="481"/>
      <c r="HUM116" s="481"/>
      <c r="HUN116" s="481"/>
      <c r="HUO116" s="481"/>
      <c r="HUP116" s="481"/>
      <c r="HUQ116" s="481"/>
      <c r="HUR116" s="481"/>
      <c r="HUS116" s="481"/>
      <c r="HUT116" s="481"/>
      <c r="HUU116" s="481"/>
      <c r="HUV116" s="481"/>
      <c r="HUW116" s="481"/>
      <c r="HUX116" s="481"/>
      <c r="HUY116" s="481"/>
      <c r="HUZ116" s="481"/>
      <c r="HVA116" s="481"/>
      <c r="HVB116" s="481"/>
      <c r="HVC116" s="481"/>
      <c r="HVD116" s="481"/>
      <c r="HVE116" s="481"/>
      <c r="HVF116" s="481"/>
      <c r="HVG116" s="481"/>
      <c r="HVH116" s="481"/>
      <c r="HVI116" s="481"/>
      <c r="HVJ116" s="481"/>
      <c r="HVK116" s="481"/>
      <c r="HVL116" s="481"/>
      <c r="HVM116" s="481"/>
      <c r="HVN116" s="481"/>
      <c r="HVO116" s="481"/>
      <c r="HVP116" s="481"/>
      <c r="HVQ116" s="481"/>
      <c r="HVR116" s="481"/>
      <c r="HVS116" s="481"/>
      <c r="HVT116" s="481"/>
      <c r="HVU116" s="481"/>
      <c r="HVV116" s="481"/>
      <c r="HVW116" s="481"/>
      <c r="HVX116" s="481"/>
      <c r="HVY116" s="481"/>
      <c r="HVZ116" s="481"/>
      <c r="HWA116" s="481"/>
      <c r="HWB116" s="481"/>
      <c r="HWC116" s="481"/>
      <c r="HWD116" s="481"/>
      <c r="HWE116" s="481"/>
      <c r="HWF116" s="481"/>
      <c r="HWG116" s="481"/>
      <c r="HWH116" s="481"/>
      <c r="HWI116" s="481"/>
      <c r="HWJ116" s="481"/>
      <c r="HWK116" s="481"/>
      <c r="HWL116" s="481"/>
      <c r="HWM116" s="481"/>
      <c r="HWN116" s="481"/>
      <c r="HWO116" s="481"/>
      <c r="HWP116" s="481"/>
      <c r="HWQ116" s="481"/>
      <c r="HWR116" s="481"/>
      <c r="HWS116" s="481"/>
      <c r="HWT116" s="481"/>
      <c r="HWU116" s="481"/>
      <c r="HWV116" s="481"/>
      <c r="HWW116" s="481"/>
      <c r="HWX116" s="481"/>
      <c r="HWY116" s="481"/>
      <c r="HWZ116" s="481"/>
      <c r="HXA116" s="481"/>
      <c r="HXB116" s="481"/>
      <c r="HXC116" s="481"/>
      <c r="HXD116" s="481"/>
      <c r="HXE116" s="481"/>
      <c r="HXF116" s="481"/>
      <c r="HXG116" s="481"/>
      <c r="HXH116" s="481"/>
      <c r="HXI116" s="481"/>
      <c r="HXJ116" s="481"/>
      <c r="HXK116" s="481"/>
      <c r="HXL116" s="481"/>
      <c r="HXM116" s="481"/>
      <c r="HXN116" s="481"/>
      <c r="HXO116" s="481"/>
      <c r="HXP116" s="481"/>
      <c r="HXQ116" s="481"/>
      <c r="HXR116" s="481"/>
      <c r="HXS116" s="481"/>
      <c r="HXT116" s="481"/>
      <c r="HXU116" s="481"/>
      <c r="HXV116" s="481"/>
      <c r="HXW116" s="481"/>
      <c r="HXX116" s="481"/>
      <c r="HXY116" s="481"/>
      <c r="HXZ116" s="481"/>
      <c r="HYA116" s="481"/>
      <c r="HYB116" s="481"/>
      <c r="HYC116" s="481"/>
      <c r="HYD116" s="481"/>
      <c r="HYE116" s="481"/>
      <c r="HYF116" s="481"/>
      <c r="HYG116" s="481"/>
      <c r="HYH116" s="481"/>
      <c r="HYI116" s="481"/>
      <c r="HYJ116" s="481"/>
      <c r="HYK116" s="481"/>
      <c r="HYL116" s="481"/>
      <c r="HYM116" s="481"/>
      <c r="HYN116" s="481"/>
      <c r="HYO116" s="481"/>
      <c r="HYP116" s="481"/>
      <c r="HYQ116" s="481"/>
      <c r="HYR116" s="481"/>
      <c r="HYS116" s="481"/>
      <c r="HYT116" s="481"/>
      <c r="HYU116" s="481"/>
      <c r="HYV116" s="481"/>
      <c r="HYW116" s="481"/>
      <c r="HYX116" s="481"/>
      <c r="HYY116" s="481"/>
      <c r="HYZ116" s="481"/>
      <c r="HZA116" s="481"/>
      <c r="HZB116" s="481"/>
      <c r="HZC116" s="481"/>
      <c r="HZD116" s="481"/>
      <c r="HZE116" s="481"/>
      <c r="HZF116" s="481"/>
      <c r="HZG116" s="481"/>
      <c r="HZH116" s="481"/>
      <c r="HZI116" s="481"/>
      <c r="HZJ116" s="481"/>
      <c r="HZK116" s="481"/>
      <c r="HZL116" s="481"/>
      <c r="HZM116" s="481"/>
      <c r="HZN116" s="481"/>
      <c r="HZO116" s="481"/>
      <c r="HZP116" s="481"/>
      <c r="HZQ116" s="481"/>
      <c r="HZR116" s="481"/>
      <c r="HZS116" s="481"/>
      <c r="HZT116" s="481"/>
      <c r="HZU116" s="481"/>
      <c r="HZV116" s="481"/>
      <c r="HZW116" s="481"/>
      <c r="HZX116" s="481"/>
      <c r="HZY116" s="481"/>
      <c r="HZZ116" s="481"/>
      <c r="IAA116" s="481"/>
      <c r="IAB116" s="481"/>
      <c r="IAC116" s="481"/>
      <c r="IAD116" s="481"/>
      <c r="IAE116" s="481"/>
      <c r="IAF116" s="481"/>
      <c r="IAG116" s="481"/>
      <c r="IAH116" s="481"/>
      <c r="IAI116" s="481"/>
      <c r="IAJ116" s="481"/>
      <c r="IAK116" s="481"/>
      <c r="IAL116" s="481"/>
      <c r="IAM116" s="481"/>
      <c r="IAN116" s="481"/>
      <c r="IAO116" s="481"/>
      <c r="IAP116" s="481"/>
      <c r="IAQ116" s="481"/>
      <c r="IAR116" s="481"/>
      <c r="IAS116" s="481"/>
      <c r="IAT116" s="481"/>
      <c r="IAU116" s="481"/>
      <c r="IAV116" s="481"/>
      <c r="IAW116" s="481"/>
      <c r="IAX116" s="481"/>
      <c r="IAY116" s="481"/>
      <c r="IAZ116" s="481"/>
      <c r="IBA116" s="481"/>
      <c r="IBB116" s="481"/>
      <c r="IBC116" s="481"/>
      <c r="IBD116" s="481"/>
      <c r="IBE116" s="481"/>
      <c r="IBF116" s="481"/>
      <c r="IBG116" s="481"/>
      <c r="IBH116" s="481"/>
      <c r="IBI116" s="481"/>
      <c r="IBJ116" s="481"/>
      <c r="IBK116" s="481"/>
      <c r="IBL116" s="481"/>
      <c r="IBM116" s="481"/>
      <c r="IBN116" s="481"/>
      <c r="IBO116" s="481"/>
      <c r="IBP116" s="481"/>
      <c r="IBQ116" s="481"/>
      <c r="IBR116" s="481"/>
      <c r="IBS116" s="481"/>
      <c r="IBT116" s="481"/>
      <c r="IBU116" s="481"/>
      <c r="IBV116" s="481"/>
      <c r="IBW116" s="481"/>
      <c r="IBX116" s="481"/>
      <c r="IBY116" s="481"/>
      <c r="IBZ116" s="481"/>
      <c r="ICA116" s="481"/>
      <c r="ICB116" s="481"/>
      <c r="ICC116" s="481"/>
      <c r="ICD116" s="481"/>
      <c r="ICE116" s="481"/>
      <c r="ICF116" s="481"/>
      <c r="ICG116" s="481"/>
      <c r="ICH116" s="481"/>
      <c r="ICI116" s="481"/>
      <c r="ICJ116" s="481"/>
      <c r="ICK116" s="481"/>
      <c r="ICL116" s="481"/>
      <c r="ICM116" s="481"/>
      <c r="ICN116" s="481"/>
      <c r="ICO116" s="481"/>
      <c r="ICP116" s="481"/>
      <c r="ICQ116" s="481"/>
      <c r="ICR116" s="481"/>
      <c r="ICS116" s="481"/>
      <c r="ICT116" s="481"/>
      <c r="ICU116" s="481"/>
      <c r="ICV116" s="481"/>
      <c r="ICW116" s="481"/>
      <c r="ICX116" s="481"/>
      <c r="ICY116" s="481"/>
      <c r="ICZ116" s="481"/>
      <c r="IDA116" s="481"/>
      <c r="IDB116" s="481"/>
      <c r="IDC116" s="481"/>
      <c r="IDD116" s="481"/>
      <c r="IDE116" s="481"/>
      <c r="IDF116" s="481"/>
      <c r="IDG116" s="481"/>
      <c r="IDH116" s="481"/>
      <c r="IDI116" s="481"/>
      <c r="IDJ116" s="481"/>
      <c r="IDK116" s="481"/>
      <c r="IDL116" s="481"/>
      <c r="IDM116" s="481"/>
      <c r="IDN116" s="481"/>
      <c r="IDO116" s="481"/>
      <c r="IDP116" s="481"/>
      <c r="IDQ116" s="481"/>
      <c r="IDR116" s="481"/>
      <c r="IDS116" s="481"/>
      <c r="IDT116" s="481"/>
      <c r="IDU116" s="481"/>
      <c r="IDV116" s="481"/>
      <c r="IDW116" s="481"/>
      <c r="IDX116" s="481"/>
      <c r="IDY116" s="481"/>
      <c r="IDZ116" s="481"/>
      <c r="IEA116" s="481"/>
      <c r="IEB116" s="481"/>
      <c r="IEC116" s="481"/>
      <c r="IED116" s="481"/>
      <c r="IEE116" s="481"/>
      <c r="IEF116" s="481"/>
      <c r="IEG116" s="481"/>
      <c r="IEH116" s="481"/>
      <c r="IEI116" s="481"/>
      <c r="IEJ116" s="481"/>
      <c r="IEK116" s="481"/>
      <c r="IEL116" s="481"/>
      <c r="IEM116" s="481"/>
      <c r="IEN116" s="481"/>
      <c r="IEO116" s="481"/>
      <c r="IEP116" s="481"/>
      <c r="IEQ116" s="481"/>
      <c r="IER116" s="481"/>
      <c r="IES116" s="481"/>
      <c r="IET116" s="481"/>
      <c r="IEU116" s="481"/>
      <c r="IEV116" s="481"/>
      <c r="IEW116" s="481"/>
      <c r="IEX116" s="481"/>
      <c r="IEY116" s="481"/>
      <c r="IEZ116" s="481"/>
      <c r="IFA116" s="481"/>
      <c r="IFB116" s="481"/>
      <c r="IFC116" s="481"/>
      <c r="IFD116" s="481"/>
      <c r="IFE116" s="481"/>
      <c r="IFF116" s="481"/>
      <c r="IFG116" s="481"/>
      <c r="IFH116" s="481"/>
      <c r="IFI116" s="481"/>
      <c r="IFJ116" s="481"/>
      <c r="IFK116" s="481"/>
      <c r="IFL116" s="481"/>
      <c r="IFM116" s="481"/>
      <c r="IFN116" s="481"/>
      <c r="IFO116" s="481"/>
      <c r="IFP116" s="481"/>
      <c r="IFQ116" s="481"/>
      <c r="IFR116" s="481"/>
      <c r="IFS116" s="481"/>
      <c r="IFT116" s="481"/>
      <c r="IFU116" s="481"/>
      <c r="IFV116" s="481"/>
      <c r="IFW116" s="481"/>
      <c r="IFX116" s="481"/>
      <c r="IFY116" s="481"/>
      <c r="IFZ116" s="481"/>
      <c r="IGA116" s="481"/>
      <c r="IGB116" s="481"/>
      <c r="IGC116" s="481"/>
      <c r="IGD116" s="481"/>
      <c r="IGE116" s="481"/>
      <c r="IGF116" s="481"/>
      <c r="IGG116" s="481"/>
      <c r="IGH116" s="481"/>
      <c r="IGI116" s="481"/>
      <c r="IGJ116" s="481"/>
      <c r="IGK116" s="481"/>
      <c r="IGL116" s="481"/>
      <c r="IGM116" s="481"/>
      <c r="IGN116" s="481"/>
      <c r="IGO116" s="481"/>
      <c r="IGP116" s="481"/>
      <c r="IGQ116" s="481"/>
      <c r="IGR116" s="481"/>
      <c r="IGS116" s="481"/>
      <c r="IGT116" s="481"/>
      <c r="IGU116" s="481"/>
      <c r="IGV116" s="481"/>
      <c r="IGW116" s="481"/>
      <c r="IGX116" s="481"/>
      <c r="IGY116" s="481"/>
      <c r="IGZ116" s="481"/>
      <c r="IHA116" s="481"/>
      <c r="IHB116" s="481"/>
      <c r="IHC116" s="481"/>
      <c r="IHD116" s="481"/>
      <c r="IHE116" s="481"/>
      <c r="IHF116" s="481"/>
      <c r="IHG116" s="481"/>
      <c r="IHH116" s="481"/>
      <c r="IHI116" s="481"/>
      <c r="IHJ116" s="481"/>
      <c r="IHK116" s="481"/>
      <c r="IHL116" s="481"/>
      <c r="IHM116" s="481"/>
      <c r="IHN116" s="481"/>
      <c r="IHO116" s="481"/>
      <c r="IHP116" s="481"/>
      <c r="IHQ116" s="481"/>
      <c r="IHR116" s="481"/>
      <c r="IHS116" s="481"/>
      <c r="IHT116" s="481"/>
      <c r="IHU116" s="481"/>
      <c r="IHV116" s="481"/>
      <c r="IHW116" s="481"/>
      <c r="IHX116" s="481"/>
      <c r="IHY116" s="481"/>
      <c r="IHZ116" s="481"/>
      <c r="IIA116" s="481"/>
      <c r="IIB116" s="481"/>
      <c r="IIC116" s="481"/>
      <c r="IID116" s="481"/>
      <c r="IIE116" s="481"/>
      <c r="IIF116" s="481"/>
      <c r="IIG116" s="481"/>
      <c r="IIH116" s="481"/>
      <c r="III116" s="481"/>
      <c r="IIJ116" s="481"/>
      <c r="IIK116" s="481"/>
      <c r="IIL116" s="481"/>
      <c r="IIM116" s="481"/>
      <c r="IIN116" s="481"/>
      <c r="IIO116" s="481"/>
      <c r="IIP116" s="481"/>
      <c r="IIQ116" s="481"/>
      <c r="IIR116" s="481"/>
      <c r="IIS116" s="481"/>
      <c r="IIT116" s="481"/>
      <c r="IIU116" s="481"/>
      <c r="IIV116" s="481"/>
      <c r="IIW116" s="481"/>
      <c r="IIX116" s="481"/>
      <c r="IIY116" s="481"/>
      <c r="IIZ116" s="481"/>
      <c r="IJA116" s="481"/>
      <c r="IJB116" s="481"/>
      <c r="IJC116" s="481"/>
      <c r="IJD116" s="481"/>
      <c r="IJE116" s="481"/>
      <c r="IJF116" s="481"/>
      <c r="IJG116" s="481"/>
      <c r="IJH116" s="481"/>
      <c r="IJI116" s="481"/>
      <c r="IJJ116" s="481"/>
      <c r="IJK116" s="481"/>
      <c r="IJL116" s="481"/>
      <c r="IJM116" s="481"/>
      <c r="IJN116" s="481"/>
      <c r="IJO116" s="481"/>
      <c r="IJP116" s="481"/>
      <c r="IJQ116" s="481"/>
      <c r="IJR116" s="481"/>
      <c r="IJS116" s="481"/>
      <c r="IJT116" s="481"/>
      <c r="IJU116" s="481"/>
      <c r="IJV116" s="481"/>
      <c r="IJW116" s="481"/>
      <c r="IJX116" s="481"/>
      <c r="IJY116" s="481"/>
      <c r="IJZ116" s="481"/>
      <c r="IKA116" s="481"/>
      <c r="IKB116" s="481"/>
      <c r="IKC116" s="481"/>
      <c r="IKD116" s="481"/>
      <c r="IKE116" s="481"/>
      <c r="IKF116" s="481"/>
      <c r="IKG116" s="481"/>
      <c r="IKH116" s="481"/>
      <c r="IKI116" s="481"/>
      <c r="IKJ116" s="481"/>
      <c r="IKK116" s="481"/>
      <c r="IKL116" s="481"/>
      <c r="IKM116" s="481"/>
      <c r="IKN116" s="481"/>
      <c r="IKO116" s="481"/>
      <c r="IKP116" s="481"/>
      <c r="IKQ116" s="481"/>
      <c r="IKR116" s="481"/>
      <c r="IKS116" s="481"/>
      <c r="IKT116" s="481"/>
      <c r="IKU116" s="481"/>
      <c r="IKV116" s="481"/>
      <c r="IKW116" s="481"/>
      <c r="IKX116" s="481"/>
      <c r="IKY116" s="481"/>
      <c r="IKZ116" s="481"/>
      <c r="ILA116" s="481"/>
      <c r="ILB116" s="481"/>
      <c r="ILC116" s="481"/>
      <c r="ILD116" s="481"/>
      <c r="ILE116" s="481"/>
      <c r="ILF116" s="481"/>
      <c r="ILG116" s="481"/>
      <c r="ILH116" s="481"/>
      <c r="ILI116" s="481"/>
      <c r="ILJ116" s="481"/>
      <c r="ILK116" s="481"/>
      <c r="ILL116" s="481"/>
      <c r="ILM116" s="481"/>
      <c r="ILN116" s="481"/>
      <c r="ILO116" s="481"/>
      <c r="ILP116" s="481"/>
      <c r="ILQ116" s="481"/>
      <c r="ILR116" s="481"/>
      <c r="ILS116" s="481"/>
      <c r="ILT116" s="481"/>
      <c r="ILU116" s="481"/>
      <c r="ILV116" s="481"/>
      <c r="ILW116" s="481"/>
      <c r="ILX116" s="481"/>
      <c r="ILY116" s="481"/>
      <c r="ILZ116" s="481"/>
      <c r="IMA116" s="481"/>
      <c r="IMB116" s="481"/>
      <c r="IMC116" s="481"/>
      <c r="IMD116" s="481"/>
      <c r="IME116" s="481"/>
      <c r="IMF116" s="481"/>
      <c r="IMG116" s="481"/>
      <c r="IMH116" s="481"/>
      <c r="IMI116" s="481"/>
      <c r="IMJ116" s="481"/>
      <c r="IMK116" s="481"/>
      <c r="IML116" s="481"/>
      <c r="IMM116" s="481"/>
      <c r="IMN116" s="481"/>
      <c r="IMO116" s="481"/>
      <c r="IMP116" s="481"/>
      <c r="IMQ116" s="481"/>
      <c r="IMR116" s="481"/>
      <c r="IMS116" s="481"/>
      <c r="IMT116" s="481"/>
      <c r="IMU116" s="481"/>
      <c r="IMV116" s="481"/>
      <c r="IMW116" s="481"/>
      <c r="IMX116" s="481"/>
      <c r="IMY116" s="481"/>
      <c r="IMZ116" s="481"/>
      <c r="INA116" s="481"/>
      <c r="INB116" s="481"/>
      <c r="INC116" s="481"/>
      <c r="IND116" s="481"/>
      <c r="INE116" s="481"/>
      <c r="INF116" s="481"/>
      <c r="ING116" s="481"/>
      <c r="INH116" s="481"/>
      <c r="INI116" s="481"/>
      <c r="INJ116" s="481"/>
      <c r="INK116" s="481"/>
      <c r="INL116" s="481"/>
      <c r="INM116" s="481"/>
      <c r="INN116" s="481"/>
      <c r="INO116" s="481"/>
      <c r="INP116" s="481"/>
      <c r="INQ116" s="481"/>
      <c r="INR116" s="481"/>
      <c r="INS116" s="481"/>
      <c r="INT116" s="481"/>
      <c r="INU116" s="481"/>
      <c r="INV116" s="481"/>
      <c r="INW116" s="481"/>
      <c r="INX116" s="481"/>
      <c r="INY116" s="481"/>
      <c r="INZ116" s="481"/>
      <c r="IOA116" s="481"/>
      <c r="IOB116" s="481"/>
      <c r="IOC116" s="481"/>
      <c r="IOD116" s="481"/>
      <c r="IOE116" s="481"/>
      <c r="IOF116" s="481"/>
      <c r="IOG116" s="481"/>
      <c r="IOH116" s="481"/>
      <c r="IOI116" s="481"/>
      <c r="IOJ116" s="481"/>
      <c r="IOK116" s="481"/>
      <c r="IOL116" s="481"/>
      <c r="IOM116" s="481"/>
      <c r="ION116" s="481"/>
      <c r="IOO116" s="481"/>
      <c r="IOP116" s="481"/>
      <c r="IOQ116" s="481"/>
      <c r="IOR116" s="481"/>
      <c r="IOS116" s="481"/>
      <c r="IOT116" s="481"/>
      <c r="IOU116" s="481"/>
      <c r="IOV116" s="481"/>
      <c r="IOW116" s="481"/>
      <c r="IOX116" s="481"/>
      <c r="IOY116" s="481"/>
      <c r="IOZ116" s="481"/>
      <c r="IPA116" s="481"/>
      <c r="IPB116" s="481"/>
      <c r="IPC116" s="481"/>
      <c r="IPD116" s="481"/>
      <c r="IPE116" s="481"/>
      <c r="IPF116" s="481"/>
      <c r="IPG116" s="481"/>
      <c r="IPH116" s="481"/>
      <c r="IPI116" s="481"/>
      <c r="IPJ116" s="481"/>
      <c r="IPK116" s="481"/>
      <c r="IPL116" s="481"/>
      <c r="IPM116" s="481"/>
      <c r="IPN116" s="481"/>
      <c r="IPO116" s="481"/>
      <c r="IPP116" s="481"/>
      <c r="IPQ116" s="481"/>
      <c r="IPR116" s="481"/>
      <c r="IPS116" s="481"/>
      <c r="IPT116" s="481"/>
      <c r="IPU116" s="481"/>
      <c r="IPV116" s="481"/>
      <c r="IPW116" s="481"/>
      <c r="IPX116" s="481"/>
      <c r="IPY116" s="481"/>
      <c r="IPZ116" s="481"/>
      <c r="IQA116" s="481"/>
      <c r="IQB116" s="481"/>
      <c r="IQC116" s="481"/>
      <c r="IQD116" s="481"/>
      <c r="IQE116" s="481"/>
      <c r="IQF116" s="481"/>
      <c r="IQG116" s="481"/>
      <c r="IQH116" s="481"/>
      <c r="IQI116" s="481"/>
      <c r="IQJ116" s="481"/>
      <c r="IQK116" s="481"/>
      <c r="IQL116" s="481"/>
      <c r="IQM116" s="481"/>
      <c r="IQN116" s="481"/>
      <c r="IQO116" s="481"/>
      <c r="IQP116" s="481"/>
      <c r="IQQ116" s="481"/>
      <c r="IQR116" s="481"/>
      <c r="IQS116" s="481"/>
      <c r="IQT116" s="481"/>
      <c r="IQU116" s="481"/>
      <c r="IQV116" s="481"/>
      <c r="IQW116" s="481"/>
      <c r="IQX116" s="481"/>
      <c r="IQY116" s="481"/>
      <c r="IQZ116" s="481"/>
      <c r="IRA116" s="481"/>
      <c r="IRB116" s="481"/>
      <c r="IRC116" s="481"/>
      <c r="IRD116" s="481"/>
      <c r="IRE116" s="481"/>
      <c r="IRF116" s="481"/>
      <c r="IRG116" s="481"/>
      <c r="IRH116" s="481"/>
      <c r="IRI116" s="481"/>
      <c r="IRJ116" s="481"/>
      <c r="IRK116" s="481"/>
      <c r="IRL116" s="481"/>
      <c r="IRM116" s="481"/>
      <c r="IRN116" s="481"/>
      <c r="IRO116" s="481"/>
      <c r="IRP116" s="481"/>
      <c r="IRQ116" s="481"/>
      <c r="IRR116" s="481"/>
      <c r="IRS116" s="481"/>
      <c r="IRT116" s="481"/>
      <c r="IRU116" s="481"/>
      <c r="IRV116" s="481"/>
      <c r="IRW116" s="481"/>
      <c r="IRX116" s="481"/>
      <c r="IRY116" s="481"/>
      <c r="IRZ116" s="481"/>
      <c r="ISA116" s="481"/>
      <c r="ISB116" s="481"/>
      <c r="ISC116" s="481"/>
      <c r="ISD116" s="481"/>
      <c r="ISE116" s="481"/>
      <c r="ISF116" s="481"/>
      <c r="ISG116" s="481"/>
      <c r="ISH116" s="481"/>
      <c r="ISI116" s="481"/>
      <c r="ISJ116" s="481"/>
      <c r="ISK116" s="481"/>
      <c r="ISL116" s="481"/>
      <c r="ISM116" s="481"/>
      <c r="ISN116" s="481"/>
      <c r="ISO116" s="481"/>
      <c r="ISP116" s="481"/>
      <c r="ISQ116" s="481"/>
      <c r="ISR116" s="481"/>
      <c r="ISS116" s="481"/>
      <c r="IST116" s="481"/>
      <c r="ISU116" s="481"/>
      <c r="ISV116" s="481"/>
      <c r="ISW116" s="481"/>
      <c r="ISX116" s="481"/>
      <c r="ISY116" s="481"/>
      <c r="ISZ116" s="481"/>
      <c r="ITA116" s="481"/>
      <c r="ITB116" s="481"/>
      <c r="ITC116" s="481"/>
      <c r="ITD116" s="481"/>
      <c r="ITE116" s="481"/>
      <c r="ITF116" s="481"/>
      <c r="ITG116" s="481"/>
      <c r="ITH116" s="481"/>
      <c r="ITI116" s="481"/>
      <c r="ITJ116" s="481"/>
      <c r="ITK116" s="481"/>
      <c r="ITL116" s="481"/>
      <c r="ITM116" s="481"/>
      <c r="ITN116" s="481"/>
      <c r="ITO116" s="481"/>
      <c r="ITP116" s="481"/>
      <c r="ITQ116" s="481"/>
      <c r="ITR116" s="481"/>
      <c r="ITS116" s="481"/>
      <c r="ITT116" s="481"/>
      <c r="ITU116" s="481"/>
      <c r="ITV116" s="481"/>
      <c r="ITW116" s="481"/>
      <c r="ITX116" s="481"/>
      <c r="ITY116" s="481"/>
      <c r="ITZ116" s="481"/>
      <c r="IUA116" s="481"/>
      <c r="IUB116" s="481"/>
      <c r="IUC116" s="481"/>
      <c r="IUD116" s="481"/>
      <c r="IUE116" s="481"/>
      <c r="IUF116" s="481"/>
      <c r="IUG116" s="481"/>
      <c r="IUH116" s="481"/>
      <c r="IUI116" s="481"/>
      <c r="IUJ116" s="481"/>
      <c r="IUK116" s="481"/>
      <c r="IUL116" s="481"/>
      <c r="IUM116" s="481"/>
      <c r="IUN116" s="481"/>
      <c r="IUO116" s="481"/>
      <c r="IUP116" s="481"/>
      <c r="IUQ116" s="481"/>
      <c r="IUR116" s="481"/>
      <c r="IUS116" s="481"/>
      <c r="IUT116" s="481"/>
      <c r="IUU116" s="481"/>
      <c r="IUV116" s="481"/>
      <c r="IUW116" s="481"/>
      <c r="IUX116" s="481"/>
      <c r="IUY116" s="481"/>
      <c r="IUZ116" s="481"/>
      <c r="IVA116" s="481"/>
      <c r="IVB116" s="481"/>
      <c r="IVC116" s="481"/>
      <c r="IVD116" s="481"/>
      <c r="IVE116" s="481"/>
      <c r="IVF116" s="481"/>
      <c r="IVG116" s="481"/>
      <c r="IVH116" s="481"/>
      <c r="IVI116" s="481"/>
      <c r="IVJ116" s="481"/>
      <c r="IVK116" s="481"/>
      <c r="IVL116" s="481"/>
      <c r="IVM116" s="481"/>
      <c r="IVN116" s="481"/>
      <c r="IVO116" s="481"/>
      <c r="IVP116" s="481"/>
      <c r="IVQ116" s="481"/>
      <c r="IVR116" s="481"/>
      <c r="IVS116" s="481"/>
      <c r="IVT116" s="481"/>
      <c r="IVU116" s="481"/>
      <c r="IVV116" s="481"/>
      <c r="IVW116" s="481"/>
      <c r="IVX116" s="481"/>
      <c r="IVY116" s="481"/>
      <c r="IVZ116" s="481"/>
      <c r="IWA116" s="481"/>
      <c r="IWB116" s="481"/>
      <c r="IWC116" s="481"/>
      <c r="IWD116" s="481"/>
      <c r="IWE116" s="481"/>
      <c r="IWF116" s="481"/>
      <c r="IWG116" s="481"/>
      <c r="IWH116" s="481"/>
      <c r="IWI116" s="481"/>
      <c r="IWJ116" s="481"/>
      <c r="IWK116" s="481"/>
      <c r="IWL116" s="481"/>
      <c r="IWM116" s="481"/>
      <c r="IWN116" s="481"/>
      <c r="IWO116" s="481"/>
      <c r="IWP116" s="481"/>
      <c r="IWQ116" s="481"/>
      <c r="IWR116" s="481"/>
      <c r="IWS116" s="481"/>
      <c r="IWT116" s="481"/>
      <c r="IWU116" s="481"/>
      <c r="IWV116" s="481"/>
      <c r="IWW116" s="481"/>
      <c r="IWX116" s="481"/>
      <c r="IWY116" s="481"/>
      <c r="IWZ116" s="481"/>
      <c r="IXA116" s="481"/>
      <c r="IXB116" s="481"/>
      <c r="IXC116" s="481"/>
      <c r="IXD116" s="481"/>
      <c r="IXE116" s="481"/>
      <c r="IXF116" s="481"/>
      <c r="IXG116" s="481"/>
      <c r="IXH116" s="481"/>
      <c r="IXI116" s="481"/>
      <c r="IXJ116" s="481"/>
      <c r="IXK116" s="481"/>
      <c r="IXL116" s="481"/>
      <c r="IXM116" s="481"/>
      <c r="IXN116" s="481"/>
      <c r="IXO116" s="481"/>
      <c r="IXP116" s="481"/>
      <c r="IXQ116" s="481"/>
      <c r="IXR116" s="481"/>
      <c r="IXS116" s="481"/>
      <c r="IXT116" s="481"/>
      <c r="IXU116" s="481"/>
      <c r="IXV116" s="481"/>
      <c r="IXW116" s="481"/>
      <c r="IXX116" s="481"/>
      <c r="IXY116" s="481"/>
      <c r="IXZ116" s="481"/>
      <c r="IYA116" s="481"/>
      <c r="IYB116" s="481"/>
      <c r="IYC116" s="481"/>
      <c r="IYD116" s="481"/>
      <c r="IYE116" s="481"/>
      <c r="IYF116" s="481"/>
      <c r="IYG116" s="481"/>
      <c r="IYH116" s="481"/>
      <c r="IYI116" s="481"/>
      <c r="IYJ116" s="481"/>
      <c r="IYK116" s="481"/>
      <c r="IYL116" s="481"/>
      <c r="IYM116" s="481"/>
      <c r="IYN116" s="481"/>
      <c r="IYO116" s="481"/>
      <c r="IYP116" s="481"/>
      <c r="IYQ116" s="481"/>
      <c r="IYR116" s="481"/>
      <c r="IYS116" s="481"/>
      <c r="IYT116" s="481"/>
      <c r="IYU116" s="481"/>
      <c r="IYV116" s="481"/>
      <c r="IYW116" s="481"/>
      <c r="IYX116" s="481"/>
      <c r="IYY116" s="481"/>
      <c r="IYZ116" s="481"/>
      <c r="IZA116" s="481"/>
      <c r="IZB116" s="481"/>
      <c r="IZC116" s="481"/>
      <c r="IZD116" s="481"/>
      <c r="IZE116" s="481"/>
      <c r="IZF116" s="481"/>
      <c r="IZG116" s="481"/>
      <c r="IZH116" s="481"/>
      <c r="IZI116" s="481"/>
      <c r="IZJ116" s="481"/>
      <c r="IZK116" s="481"/>
      <c r="IZL116" s="481"/>
      <c r="IZM116" s="481"/>
      <c r="IZN116" s="481"/>
      <c r="IZO116" s="481"/>
      <c r="IZP116" s="481"/>
      <c r="IZQ116" s="481"/>
      <c r="IZR116" s="481"/>
      <c r="IZS116" s="481"/>
      <c r="IZT116" s="481"/>
      <c r="IZU116" s="481"/>
      <c r="IZV116" s="481"/>
      <c r="IZW116" s="481"/>
      <c r="IZX116" s="481"/>
      <c r="IZY116" s="481"/>
      <c r="IZZ116" s="481"/>
      <c r="JAA116" s="481"/>
      <c r="JAB116" s="481"/>
      <c r="JAC116" s="481"/>
      <c r="JAD116" s="481"/>
      <c r="JAE116" s="481"/>
      <c r="JAF116" s="481"/>
      <c r="JAG116" s="481"/>
      <c r="JAH116" s="481"/>
      <c r="JAI116" s="481"/>
      <c r="JAJ116" s="481"/>
      <c r="JAK116" s="481"/>
      <c r="JAL116" s="481"/>
      <c r="JAM116" s="481"/>
      <c r="JAN116" s="481"/>
      <c r="JAO116" s="481"/>
      <c r="JAP116" s="481"/>
      <c r="JAQ116" s="481"/>
      <c r="JAR116" s="481"/>
      <c r="JAS116" s="481"/>
      <c r="JAT116" s="481"/>
      <c r="JAU116" s="481"/>
      <c r="JAV116" s="481"/>
      <c r="JAW116" s="481"/>
      <c r="JAX116" s="481"/>
      <c r="JAY116" s="481"/>
      <c r="JAZ116" s="481"/>
      <c r="JBA116" s="481"/>
      <c r="JBB116" s="481"/>
      <c r="JBC116" s="481"/>
      <c r="JBD116" s="481"/>
      <c r="JBE116" s="481"/>
      <c r="JBF116" s="481"/>
      <c r="JBG116" s="481"/>
      <c r="JBH116" s="481"/>
      <c r="JBI116" s="481"/>
      <c r="JBJ116" s="481"/>
      <c r="JBK116" s="481"/>
      <c r="JBL116" s="481"/>
      <c r="JBM116" s="481"/>
      <c r="JBN116" s="481"/>
      <c r="JBO116" s="481"/>
      <c r="JBP116" s="481"/>
      <c r="JBQ116" s="481"/>
      <c r="JBR116" s="481"/>
      <c r="JBS116" s="481"/>
      <c r="JBT116" s="481"/>
      <c r="JBU116" s="481"/>
      <c r="JBV116" s="481"/>
      <c r="JBW116" s="481"/>
      <c r="JBX116" s="481"/>
      <c r="JBY116" s="481"/>
      <c r="JBZ116" s="481"/>
      <c r="JCA116" s="481"/>
      <c r="JCB116" s="481"/>
      <c r="JCC116" s="481"/>
      <c r="JCD116" s="481"/>
      <c r="JCE116" s="481"/>
      <c r="JCF116" s="481"/>
      <c r="JCG116" s="481"/>
      <c r="JCH116" s="481"/>
      <c r="JCI116" s="481"/>
      <c r="JCJ116" s="481"/>
      <c r="JCK116" s="481"/>
      <c r="JCL116" s="481"/>
      <c r="JCM116" s="481"/>
      <c r="JCN116" s="481"/>
      <c r="JCO116" s="481"/>
      <c r="JCP116" s="481"/>
      <c r="JCQ116" s="481"/>
      <c r="JCR116" s="481"/>
      <c r="JCS116" s="481"/>
      <c r="JCT116" s="481"/>
      <c r="JCU116" s="481"/>
      <c r="JCV116" s="481"/>
      <c r="JCW116" s="481"/>
      <c r="JCX116" s="481"/>
      <c r="JCY116" s="481"/>
      <c r="JCZ116" s="481"/>
      <c r="JDA116" s="481"/>
      <c r="JDB116" s="481"/>
      <c r="JDC116" s="481"/>
      <c r="JDD116" s="481"/>
      <c r="JDE116" s="481"/>
      <c r="JDF116" s="481"/>
      <c r="JDG116" s="481"/>
      <c r="JDH116" s="481"/>
      <c r="JDI116" s="481"/>
      <c r="JDJ116" s="481"/>
      <c r="JDK116" s="481"/>
      <c r="JDL116" s="481"/>
      <c r="JDM116" s="481"/>
      <c r="JDN116" s="481"/>
      <c r="JDO116" s="481"/>
      <c r="JDP116" s="481"/>
      <c r="JDQ116" s="481"/>
      <c r="JDR116" s="481"/>
      <c r="JDS116" s="481"/>
      <c r="JDT116" s="481"/>
      <c r="JDU116" s="481"/>
      <c r="JDV116" s="481"/>
      <c r="JDW116" s="481"/>
      <c r="JDX116" s="481"/>
      <c r="JDY116" s="481"/>
      <c r="JDZ116" s="481"/>
      <c r="JEA116" s="481"/>
      <c r="JEB116" s="481"/>
      <c r="JEC116" s="481"/>
      <c r="JED116" s="481"/>
      <c r="JEE116" s="481"/>
      <c r="JEF116" s="481"/>
      <c r="JEG116" s="481"/>
      <c r="JEH116" s="481"/>
      <c r="JEI116" s="481"/>
      <c r="JEJ116" s="481"/>
      <c r="JEK116" s="481"/>
      <c r="JEL116" s="481"/>
      <c r="JEM116" s="481"/>
      <c r="JEN116" s="481"/>
      <c r="JEO116" s="481"/>
      <c r="JEP116" s="481"/>
      <c r="JEQ116" s="481"/>
      <c r="JER116" s="481"/>
      <c r="JES116" s="481"/>
      <c r="JET116" s="481"/>
      <c r="JEU116" s="481"/>
      <c r="JEV116" s="481"/>
      <c r="JEW116" s="481"/>
      <c r="JEX116" s="481"/>
      <c r="JEY116" s="481"/>
      <c r="JEZ116" s="481"/>
      <c r="JFA116" s="481"/>
      <c r="JFB116" s="481"/>
      <c r="JFC116" s="481"/>
      <c r="JFD116" s="481"/>
      <c r="JFE116" s="481"/>
      <c r="JFF116" s="481"/>
      <c r="JFG116" s="481"/>
      <c r="JFH116" s="481"/>
      <c r="JFI116" s="481"/>
      <c r="JFJ116" s="481"/>
      <c r="JFK116" s="481"/>
      <c r="JFL116" s="481"/>
      <c r="JFM116" s="481"/>
      <c r="JFN116" s="481"/>
      <c r="JFO116" s="481"/>
      <c r="JFP116" s="481"/>
      <c r="JFQ116" s="481"/>
      <c r="JFR116" s="481"/>
      <c r="JFS116" s="481"/>
      <c r="JFT116" s="481"/>
      <c r="JFU116" s="481"/>
      <c r="JFV116" s="481"/>
      <c r="JFW116" s="481"/>
      <c r="JFX116" s="481"/>
      <c r="JFY116" s="481"/>
      <c r="JFZ116" s="481"/>
      <c r="JGA116" s="481"/>
      <c r="JGB116" s="481"/>
      <c r="JGC116" s="481"/>
      <c r="JGD116" s="481"/>
      <c r="JGE116" s="481"/>
      <c r="JGF116" s="481"/>
      <c r="JGG116" s="481"/>
      <c r="JGH116" s="481"/>
      <c r="JGI116" s="481"/>
      <c r="JGJ116" s="481"/>
      <c r="JGK116" s="481"/>
      <c r="JGL116" s="481"/>
      <c r="JGM116" s="481"/>
      <c r="JGN116" s="481"/>
      <c r="JGO116" s="481"/>
      <c r="JGP116" s="481"/>
      <c r="JGQ116" s="481"/>
      <c r="JGR116" s="481"/>
      <c r="JGS116" s="481"/>
      <c r="JGT116" s="481"/>
      <c r="JGU116" s="481"/>
      <c r="JGV116" s="481"/>
      <c r="JGW116" s="481"/>
      <c r="JGX116" s="481"/>
      <c r="JGY116" s="481"/>
      <c r="JGZ116" s="481"/>
      <c r="JHA116" s="481"/>
      <c r="JHB116" s="481"/>
      <c r="JHC116" s="481"/>
      <c r="JHD116" s="481"/>
      <c r="JHE116" s="481"/>
      <c r="JHF116" s="481"/>
      <c r="JHG116" s="481"/>
      <c r="JHH116" s="481"/>
      <c r="JHI116" s="481"/>
      <c r="JHJ116" s="481"/>
      <c r="JHK116" s="481"/>
      <c r="JHL116" s="481"/>
      <c r="JHM116" s="481"/>
      <c r="JHN116" s="481"/>
      <c r="JHO116" s="481"/>
      <c r="JHP116" s="481"/>
      <c r="JHQ116" s="481"/>
      <c r="JHR116" s="481"/>
      <c r="JHS116" s="481"/>
      <c r="JHT116" s="481"/>
      <c r="JHU116" s="481"/>
      <c r="JHV116" s="481"/>
      <c r="JHW116" s="481"/>
      <c r="JHX116" s="481"/>
      <c r="JHY116" s="481"/>
      <c r="JHZ116" s="481"/>
      <c r="JIA116" s="481"/>
      <c r="JIB116" s="481"/>
      <c r="JIC116" s="481"/>
      <c r="JID116" s="481"/>
      <c r="JIE116" s="481"/>
      <c r="JIF116" s="481"/>
      <c r="JIG116" s="481"/>
      <c r="JIH116" s="481"/>
      <c r="JII116" s="481"/>
      <c r="JIJ116" s="481"/>
      <c r="JIK116" s="481"/>
      <c r="JIL116" s="481"/>
      <c r="JIM116" s="481"/>
      <c r="JIN116" s="481"/>
      <c r="JIO116" s="481"/>
      <c r="JIP116" s="481"/>
      <c r="JIQ116" s="481"/>
      <c r="JIR116" s="481"/>
      <c r="JIS116" s="481"/>
      <c r="JIT116" s="481"/>
      <c r="JIU116" s="481"/>
      <c r="JIV116" s="481"/>
      <c r="JIW116" s="481"/>
      <c r="JIX116" s="481"/>
      <c r="JIY116" s="481"/>
      <c r="JIZ116" s="481"/>
      <c r="JJA116" s="481"/>
      <c r="JJB116" s="481"/>
      <c r="JJC116" s="481"/>
      <c r="JJD116" s="481"/>
      <c r="JJE116" s="481"/>
      <c r="JJF116" s="481"/>
      <c r="JJG116" s="481"/>
      <c r="JJH116" s="481"/>
      <c r="JJI116" s="481"/>
      <c r="JJJ116" s="481"/>
      <c r="JJK116" s="481"/>
      <c r="JJL116" s="481"/>
      <c r="JJM116" s="481"/>
      <c r="JJN116" s="481"/>
      <c r="JJO116" s="481"/>
      <c r="JJP116" s="481"/>
      <c r="JJQ116" s="481"/>
      <c r="JJR116" s="481"/>
      <c r="JJS116" s="481"/>
      <c r="JJT116" s="481"/>
      <c r="JJU116" s="481"/>
      <c r="JJV116" s="481"/>
      <c r="JJW116" s="481"/>
      <c r="JJX116" s="481"/>
      <c r="JJY116" s="481"/>
      <c r="JJZ116" s="481"/>
      <c r="JKA116" s="481"/>
      <c r="JKB116" s="481"/>
      <c r="JKC116" s="481"/>
      <c r="JKD116" s="481"/>
      <c r="JKE116" s="481"/>
      <c r="JKF116" s="481"/>
      <c r="JKG116" s="481"/>
      <c r="JKH116" s="481"/>
      <c r="JKI116" s="481"/>
      <c r="JKJ116" s="481"/>
      <c r="JKK116" s="481"/>
      <c r="JKL116" s="481"/>
      <c r="JKM116" s="481"/>
      <c r="JKN116" s="481"/>
      <c r="JKO116" s="481"/>
      <c r="JKP116" s="481"/>
      <c r="JKQ116" s="481"/>
      <c r="JKR116" s="481"/>
      <c r="JKS116" s="481"/>
      <c r="JKT116" s="481"/>
      <c r="JKU116" s="481"/>
      <c r="JKV116" s="481"/>
      <c r="JKW116" s="481"/>
      <c r="JKX116" s="481"/>
      <c r="JKY116" s="481"/>
      <c r="JKZ116" s="481"/>
      <c r="JLA116" s="481"/>
      <c r="JLB116" s="481"/>
      <c r="JLC116" s="481"/>
      <c r="JLD116" s="481"/>
      <c r="JLE116" s="481"/>
      <c r="JLF116" s="481"/>
      <c r="JLG116" s="481"/>
      <c r="JLH116" s="481"/>
      <c r="JLI116" s="481"/>
      <c r="JLJ116" s="481"/>
      <c r="JLK116" s="481"/>
      <c r="JLL116" s="481"/>
      <c r="JLM116" s="481"/>
      <c r="JLN116" s="481"/>
      <c r="JLO116" s="481"/>
      <c r="JLP116" s="481"/>
      <c r="JLQ116" s="481"/>
      <c r="JLR116" s="481"/>
      <c r="JLS116" s="481"/>
      <c r="JLT116" s="481"/>
      <c r="JLU116" s="481"/>
      <c r="JLV116" s="481"/>
      <c r="JLW116" s="481"/>
      <c r="JLX116" s="481"/>
      <c r="JLY116" s="481"/>
      <c r="JLZ116" s="481"/>
      <c r="JMA116" s="481"/>
      <c r="JMB116" s="481"/>
      <c r="JMC116" s="481"/>
      <c r="JMD116" s="481"/>
      <c r="JME116" s="481"/>
      <c r="JMF116" s="481"/>
      <c r="JMG116" s="481"/>
      <c r="JMH116" s="481"/>
      <c r="JMI116" s="481"/>
      <c r="JMJ116" s="481"/>
      <c r="JMK116" s="481"/>
      <c r="JML116" s="481"/>
      <c r="JMM116" s="481"/>
      <c r="JMN116" s="481"/>
      <c r="JMO116" s="481"/>
      <c r="JMP116" s="481"/>
      <c r="JMQ116" s="481"/>
      <c r="JMR116" s="481"/>
      <c r="JMS116" s="481"/>
      <c r="JMT116" s="481"/>
      <c r="JMU116" s="481"/>
      <c r="JMV116" s="481"/>
      <c r="JMW116" s="481"/>
      <c r="JMX116" s="481"/>
      <c r="JMY116" s="481"/>
      <c r="JMZ116" s="481"/>
      <c r="JNA116" s="481"/>
      <c r="JNB116" s="481"/>
      <c r="JNC116" s="481"/>
      <c r="JND116" s="481"/>
      <c r="JNE116" s="481"/>
      <c r="JNF116" s="481"/>
      <c r="JNG116" s="481"/>
      <c r="JNH116" s="481"/>
      <c r="JNI116" s="481"/>
      <c r="JNJ116" s="481"/>
      <c r="JNK116" s="481"/>
      <c r="JNL116" s="481"/>
      <c r="JNM116" s="481"/>
      <c r="JNN116" s="481"/>
      <c r="JNO116" s="481"/>
      <c r="JNP116" s="481"/>
      <c r="JNQ116" s="481"/>
      <c r="JNR116" s="481"/>
      <c r="JNS116" s="481"/>
      <c r="JNT116" s="481"/>
      <c r="JNU116" s="481"/>
      <c r="JNV116" s="481"/>
      <c r="JNW116" s="481"/>
      <c r="JNX116" s="481"/>
      <c r="JNY116" s="481"/>
      <c r="JNZ116" s="481"/>
      <c r="JOA116" s="481"/>
      <c r="JOB116" s="481"/>
      <c r="JOC116" s="481"/>
      <c r="JOD116" s="481"/>
      <c r="JOE116" s="481"/>
      <c r="JOF116" s="481"/>
      <c r="JOG116" s="481"/>
      <c r="JOH116" s="481"/>
      <c r="JOI116" s="481"/>
      <c r="JOJ116" s="481"/>
      <c r="JOK116" s="481"/>
      <c r="JOL116" s="481"/>
      <c r="JOM116" s="481"/>
      <c r="JON116" s="481"/>
      <c r="JOO116" s="481"/>
      <c r="JOP116" s="481"/>
      <c r="JOQ116" s="481"/>
      <c r="JOR116" s="481"/>
      <c r="JOS116" s="481"/>
      <c r="JOT116" s="481"/>
      <c r="JOU116" s="481"/>
      <c r="JOV116" s="481"/>
      <c r="JOW116" s="481"/>
      <c r="JOX116" s="481"/>
      <c r="JOY116" s="481"/>
      <c r="JOZ116" s="481"/>
      <c r="JPA116" s="481"/>
      <c r="JPB116" s="481"/>
      <c r="JPC116" s="481"/>
      <c r="JPD116" s="481"/>
      <c r="JPE116" s="481"/>
      <c r="JPF116" s="481"/>
      <c r="JPG116" s="481"/>
      <c r="JPH116" s="481"/>
      <c r="JPI116" s="481"/>
      <c r="JPJ116" s="481"/>
      <c r="JPK116" s="481"/>
      <c r="JPL116" s="481"/>
      <c r="JPM116" s="481"/>
      <c r="JPN116" s="481"/>
      <c r="JPO116" s="481"/>
      <c r="JPP116" s="481"/>
      <c r="JPQ116" s="481"/>
      <c r="JPR116" s="481"/>
      <c r="JPS116" s="481"/>
      <c r="JPT116" s="481"/>
      <c r="JPU116" s="481"/>
      <c r="JPV116" s="481"/>
      <c r="JPW116" s="481"/>
      <c r="JPX116" s="481"/>
      <c r="JPY116" s="481"/>
      <c r="JPZ116" s="481"/>
      <c r="JQA116" s="481"/>
      <c r="JQB116" s="481"/>
      <c r="JQC116" s="481"/>
      <c r="JQD116" s="481"/>
      <c r="JQE116" s="481"/>
      <c r="JQF116" s="481"/>
      <c r="JQG116" s="481"/>
      <c r="JQH116" s="481"/>
      <c r="JQI116" s="481"/>
      <c r="JQJ116" s="481"/>
      <c r="JQK116" s="481"/>
      <c r="JQL116" s="481"/>
      <c r="JQM116" s="481"/>
      <c r="JQN116" s="481"/>
      <c r="JQO116" s="481"/>
      <c r="JQP116" s="481"/>
      <c r="JQQ116" s="481"/>
      <c r="JQR116" s="481"/>
      <c r="JQS116" s="481"/>
      <c r="JQT116" s="481"/>
      <c r="JQU116" s="481"/>
      <c r="JQV116" s="481"/>
      <c r="JQW116" s="481"/>
      <c r="JQX116" s="481"/>
      <c r="JQY116" s="481"/>
      <c r="JQZ116" s="481"/>
      <c r="JRA116" s="481"/>
      <c r="JRB116" s="481"/>
      <c r="JRC116" s="481"/>
      <c r="JRD116" s="481"/>
      <c r="JRE116" s="481"/>
      <c r="JRF116" s="481"/>
      <c r="JRG116" s="481"/>
      <c r="JRH116" s="481"/>
      <c r="JRI116" s="481"/>
      <c r="JRJ116" s="481"/>
      <c r="JRK116" s="481"/>
      <c r="JRL116" s="481"/>
      <c r="JRM116" s="481"/>
      <c r="JRN116" s="481"/>
      <c r="JRO116" s="481"/>
      <c r="JRP116" s="481"/>
      <c r="JRQ116" s="481"/>
      <c r="JRR116" s="481"/>
      <c r="JRS116" s="481"/>
      <c r="JRT116" s="481"/>
      <c r="JRU116" s="481"/>
      <c r="JRV116" s="481"/>
      <c r="JRW116" s="481"/>
      <c r="JRX116" s="481"/>
      <c r="JRY116" s="481"/>
      <c r="JRZ116" s="481"/>
      <c r="JSA116" s="481"/>
      <c r="JSB116" s="481"/>
      <c r="JSC116" s="481"/>
      <c r="JSD116" s="481"/>
      <c r="JSE116" s="481"/>
      <c r="JSF116" s="481"/>
      <c r="JSG116" s="481"/>
      <c r="JSH116" s="481"/>
      <c r="JSI116" s="481"/>
      <c r="JSJ116" s="481"/>
      <c r="JSK116" s="481"/>
      <c r="JSL116" s="481"/>
      <c r="JSM116" s="481"/>
      <c r="JSN116" s="481"/>
      <c r="JSO116" s="481"/>
      <c r="JSP116" s="481"/>
      <c r="JSQ116" s="481"/>
      <c r="JSR116" s="481"/>
      <c r="JSS116" s="481"/>
      <c r="JST116" s="481"/>
      <c r="JSU116" s="481"/>
      <c r="JSV116" s="481"/>
      <c r="JSW116" s="481"/>
      <c r="JSX116" s="481"/>
      <c r="JSY116" s="481"/>
      <c r="JSZ116" s="481"/>
      <c r="JTA116" s="481"/>
      <c r="JTB116" s="481"/>
      <c r="JTC116" s="481"/>
      <c r="JTD116" s="481"/>
      <c r="JTE116" s="481"/>
      <c r="JTF116" s="481"/>
      <c r="JTG116" s="481"/>
      <c r="JTH116" s="481"/>
      <c r="JTI116" s="481"/>
      <c r="JTJ116" s="481"/>
      <c r="JTK116" s="481"/>
      <c r="JTL116" s="481"/>
      <c r="JTM116" s="481"/>
      <c r="JTN116" s="481"/>
      <c r="JTO116" s="481"/>
      <c r="JTP116" s="481"/>
      <c r="JTQ116" s="481"/>
      <c r="JTR116" s="481"/>
      <c r="JTS116" s="481"/>
      <c r="JTT116" s="481"/>
      <c r="JTU116" s="481"/>
      <c r="JTV116" s="481"/>
      <c r="JTW116" s="481"/>
      <c r="JTX116" s="481"/>
      <c r="JTY116" s="481"/>
      <c r="JTZ116" s="481"/>
      <c r="JUA116" s="481"/>
      <c r="JUB116" s="481"/>
      <c r="JUC116" s="481"/>
      <c r="JUD116" s="481"/>
      <c r="JUE116" s="481"/>
      <c r="JUF116" s="481"/>
      <c r="JUG116" s="481"/>
      <c r="JUH116" s="481"/>
      <c r="JUI116" s="481"/>
      <c r="JUJ116" s="481"/>
      <c r="JUK116" s="481"/>
      <c r="JUL116" s="481"/>
      <c r="JUM116" s="481"/>
      <c r="JUN116" s="481"/>
      <c r="JUO116" s="481"/>
      <c r="JUP116" s="481"/>
      <c r="JUQ116" s="481"/>
      <c r="JUR116" s="481"/>
      <c r="JUS116" s="481"/>
      <c r="JUT116" s="481"/>
      <c r="JUU116" s="481"/>
      <c r="JUV116" s="481"/>
      <c r="JUW116" s="481"/>
      <c r="JUX116" s="481"/>
      <c r="JUY116" s="481"/>
      <c r="JUZ116" s="481"/>
      <c r="JVA116" s="481"/>
      <c r="JVB116" s="481"/>
      <c r="JVC116" s="481"/>
      <c r="JVD116" s="481"/>
      <c r="JVE116" s="481"/>
      <c r="JVF116" s="481"/>
      <c r="JVG116" s="481"/>
      <c r="JVH116" s="481"/>
      <c r="JVI116" s="481"/>
      <c r="JVJ116" s="481"/>
      <c r="JVK116" s="481"/>
      <c r="JVL116" s="481"/>
      <c r="JVM116" s="481"/>
      <c r="JVN116" s="481"/>
      <c r="JVO116" s="481"/>
      <c r="JVP116" s="481"/>
      <c r="JVQ116" s="481"/>
      <c r="JVR116" s="481"/>
      <c r="JVS116" s="481"/>
      <c r="JVT116" s="481"/>
      <c r="JVU116" s="481"/>
      <c r="JVV116" s="481"/>
      <c r="JVW116" s="481"/>
      <c r="JVX116" s="481"/>
      <c r="JVY116" s="481"/>
      <c r="JVZ116" s="481"/>
      <c r="JWA116" s="481"/>
      <c r="JWB116" s="481"/>
      <c r="JWC116" s="481"/>
      <c r="JWD116" s="481"/>
      <c r="JWE116" s="481"/>
      <c r="JWF116" s="481"/>
      <c r="JWG116" s="481"/>
      <c r="JWH116" s="481"/>
      <c r="JWI116" s="481"/>
      <c r="JWJ116" s="481"/>
      <c r="JWK116" s="481"/>
      <c r="JWL116" s="481"/>
      <c r="JWM116" s="481"/>
      <c r="JWN116" s="481"/>
      <c r="JWO116" s="481"/>
      <c r="JWP116" s="481"/>
      <c r="JWQ116" s="481"/>
      <c r="JWR116" s="481"/>
      <c r="JWS116" s="481"/>
      <c r="JWT116" s="481"/>
      <c r="JWU116" s="481"/>
      <c r="JWV116" s="481"/>
      <c r="JWW116" s="481"/>
      <c r="JWX116" s="481"/>
      <c r="JWY116" s="481"/>
      <c r="JWZ116" s="481"/>
      <c r="JXA116" s="481"/>
      <c r="JXB116" s="481"/>
      <c r="JXC116" s="481"/>
      <c r="JXD116" s="481"/>
      <c r="JXE116" s="481"/>
      <c r="JXF116" s="481"/>
      <c r="JXG116" s="481"/>
      <c r="JXH116" s="481"/>
      <c r="JXI116" s="481"/>
      <c r="JXJ116" s="481"/>
      <c r="JXK116" s="481"/>
      <c r="JXL116" s="481"/>
      <c r="JXM116" s="481"/>
      <c r="JXN116" s="481"/>
      <c r="JXO116" s="481"/>
      <c r="JXP116" s="481"/>
      <c r="JXQ116" s="481"/>
      <c r="JXR116" s="481"/>
      <c r="JXS116" s="481"/>
      <c r="JXT116" s="481"/>
      <c r="JXU116" s="481"/>
      <c r="JXV116" s="481"/>
      <c r="JXW116" s="481"/>
      <c r="JXX116" s="481"/>
      <c r="JXY116" s="481"/>
      <c r="JXZ116" s="481"/>
      <c r="JYA116" s="481"/>
      <c r="JYB116" s="481"/>
      <c r="JYC116" s="481"/>
      <c r="JYD116" s="481"/>
      <c r="JYE116" s="481"/>
      <c r="JYF116" s="481"/>
      <c r="JYG116" s="481"/>
      <c r="JYH116" s="481"/>
      <c r="JYI116" s="481"/>
      <c r="JYJ116" s="481"/>
      <c r="JYK116" s="481"/>
      <c r="JYL116" s="481"/>
      <c r="JYM116" s="481"/>
      <c r="JYN116" s="481"/>
      <c r="JYO116" s="481"/>
      <c r="JYP116" s="481"/>
      <c r="JYQ116" s="481"/>
      <c r="JYR116" s="481"/>
      <c r="JYS116" s="481"/>
      <c r="JYT116" s="481"/>
      <c r="JYU116" s="481"/>
      <c r="JYV116" s="481"/>
      <c r="JYW116" s="481"/>
      <c r="JYX116" s="481"/>
      <c r="JYY116" s="481"/>
      <c r="JYZ116" s="481"/>
      <c r="JZA116" s="481"/>
      <c r="JZB116" s="481"/>
      <c r="JZC116" s="481"/>
      <c r="JZD116" s="481"/>
      <c r="JZE116" s="481"/>
      <c r="JZF116" s="481"/>
      <c r="JZG116" s="481"/>
      <c r="JZH116" s="481"/>
      <c r="JZI116" s="481"/>
      <c r="JZJ116" s="481"/>
      <c r="JZK116" s="481"/>
      <c r="JZL116" s="481"/>
      <c r="JZM116" s="481"/>
      <c r="JZN116" s="481"/>
      <c r="JZO116" s="481"/>
      <c r="JZP116" s="481"/>
      <c r="JZQ116" s="481"/>
      <c r="JZR116" s="481"/>
      <c r="JZS116" s="481"/>
      <c r="JZT116" s="481"/>
      <c r="JZU116" s="481"/>
      <c r="JZV116" s="481"/>
      <c r="JZW116" s="481"/>
      <c r="JZX116" s="481"/>
      <c r="JZY116" s="481"/>
      <c r="JZZ116" s="481"/>
      <c r="KAA116" s="481"/>
      <c r="KAB116" s="481"/>
      <c r="KAC116" s="481"/>
      <c r="KAD116" s="481"/>
      <c r="KAE116" s="481"/>
      <c r="KAF116" s="481"/>
      <c r="KAG116" s="481"/>
      <c r="KAH116" s="481"/>
      <c r="KAI116" s="481"/>
      <c r="KAJ116" s="481"/>
      <c r="KAK116" s="481"/>
      <c r="KAL116" s="481"/>
      <c r="KAM116" s="481"/>
      <c r="KAN116" s="481"/>
      <c r="KAO116" s="481"/>
      <c r="KAP116" s="481"/>
      <c r="KAQ116" s="481"/>
      <c r="KAR116" s="481"/>
      <c r="KAS116" s="481"/>
      <c r="KAT116" s="481"/>
      <c r="KAU116" s="481"/>
      <c r="KAV116" s="481"/>
      <c r="KAW116" s="481"/>
      <c r="KAX116" s="481"/>
      <c r="KAY116" s="481"/>
      <c r="KAZ116" s="481"/>
      <c r="KBA116" s="481"/>
      <c r="KBB116" s="481"/>
      <c r="KBC116" s="481"/>
      <c r="KBD116" s="481"/>
      <c r="KBE116" s="481"/>
      <c r="KBF116" s="481"/>
      <c r="KBG116" s="481"/>
      <c r="KBH116" s="481"/>
      <c r="KBI116" s="481"/>
      <c r="KBJ116" s="481"/>
      <c r="KBK116" s="481"/>
      <c r="KBL116" s="481"/>
      <c r="KBM116" s="481"/>
      <c r="KBN116" s="481"/>
      <c r="KBO116" s="481"/>
      <c r="KBP116" s="481"/>
      <c r="KBQ116" s="481"/>
      <c r="KBR116" s="481"/>
      <c r="KBS116" s="481"/>
      <c r="KBT116" s="481"/>
      <c r="KBU116" s="481"/>
      <c r="KBV116" s="481"/>
      <c r="KBW116" s="481"/>
      <c r="KBX116" s="481"/>
      <c r="KBY116" s="481"/>
      <c r="KBZ116" s="481"/>
      <c r="KCA116" s="481"/>
      <c r="KCB116" s="481"/>
      <c r="KCC116" s="481"/>
      <c r="KCD116" s="481"/>
      <c r="KCE116" s="481"/>
      <c r="KCF116" s="481"/>
      <c r="KCG116" s="481"/>
      <c r="KCH116" s="481"/>
      <c r="KCI116" s="481"/>
      <c r="KCJ116" s="481"/>
      <c r="KCK116" s="481"/>
      <c r="KCL116" s="481"/>
      <c r="KCM116" s="481"/>
      <c r="KCN116" s="481"/>
      <c r="KCO116" s="481"/>
      <c r="KCP116" s="481"/>
      <c r="KCQ116" s="481"/>
      <c r="KCR116" s="481"/>
      <c r="KCS116" s="481"/>
      <c r="KCT116" s="481"/>
      <c r="KCU116" s="481"/>
      <c r="KCV116" s="481"/>
      <c r="KCW116" s="481"/>
      <c r="KCX116" s="481"/>
      <c r="KCY116" s="481"/>
      <c r="KCZ116" s="481"/>
      <c r="KDA116" s="481"/>
      <c r="KDB116" s="481"/>
      <c r="KDC116" s="481"/>
      <c r="KDD116" s="481"/>
      <c r="KDE116" s="481"/>
      <c r="KDF116" s="481"/>
      <c r="KDG116" s="481"/>
      <c r="KDH116" s="481"/>
      <c r="KDI116" s="481"/>
      <c r="KDJ116" s="481"/>
      <c r="KDK116" s="481"/>
      <c r="KDL116" s="481"/>
      <c r="KDM116" s="481"/>
      <c r="KDN116" s="481"/>
      <c r="KDO116" s="481"/>
      <c r="KDP116" s="481"/>
      <c r="KDQ116" s="481"/>
      <c r="KDR116" s="481"/>
      <c r="KDS116" s="481"/>
      <c r="KDT116" s="481"/>
      <c r="KDU116" s="481"/>
      <c r="KDV116" s="481"/>
      <c r="KDW116" s="481"/>
      <c r="KDX116" s="481"/>
      <c r="KDY116" s="481"/>
      <c r="KDZ116" s="481"/>
      <c r="KEA116" s="481"/>
      <c r="KEB116" s="481"/>
      <c r="KEC116" s="481"/>
      <c r="KED116" s="481"/>
      <c r="KEE116" s="481"/>
      <c r="KEF116" s="481"/>
      <c r="KEG116" s="481"/>
      <c r="KEH116" s="481"/>
      <c r="KEI116" s="481"/>
      <c r="KEJ116" s="481"/>
      <c r="KEK116" s="481"/>
      <c r="KEL116" s="481"/>
      <c r="KEM116" s="481"/>
      <c r="KEN116" s="481"/>
      <c r="KEO116" s="481"/>
      <c r="KEP116" s="481"/>
      <c r="KEQ116" s="481"/>
      <c r="KER116" s="481"/>
      <c r="KES116" s="481"/>
      <c r="KET116" s="481"/>
      <c r="KEU116" s="481"/>
      <c r="KEV116" s="481"/>
      <c r="KEW116" s="481"/>
      <c r="KEX116" s="481"/>
      <c r="KEY116" s="481"/>
      <c r="KEZ116" s="481"/>
      <c r="KFA116" s="481"/>
      <c r="KFB116" s="481"/>
      <c r="KFC116" s="481"/>
      <c r="KFD116" s="481"/>
      <c r="KFE116" s="481"/>
      <c r="KFF116" s="481"/>
      <c r="KFG116" s="481"/>
      <c r="KFH116" s="481"/>
      <c r="KFI116" s="481"/>
      <c r="KFJ116" s="481"/>
      <c r="KFK116" s="481"/>
      <c r="KFL116" s="481"/>
      <c r="KFM116" s="481"/>
      <c r="KFN116" s="481"/>
      <c r="KFO116" s="481"/>
      <c r="KFP116" s="481"/>
      <c r="KFQ116" s="481"/>
      <c r="KFR116" s="481"/>
      <c r="KFS116" s="481"/>
      <c r="KFT116" s="481"/>
      <c r="KFU116" s="481"/>
      <c r="KFV116" s="481"/>
      <c r="KFW116" s="481"/>
      <c r="KFX116" s="481"/>
      <c r="KFY116" s="481"/>
      <c r="KFZ116" s="481"/>
      <c r="KGA116" s="481"/>
      <c r="KGB116" s="481"/>
      <c r="KGC116" s="481"/>
      <c r="KGD116" s="481"/>
      <c r="KGE116" s="481"/>
      <c r="KGF116" s="481"/>
      <c r="KGG116" s="481"/>
      <c r="KGH116" s="481"/>
      <c r="KGI116" s="481"/>
      <c r="KGJ116" s="481"/>
      <c r="KGK116" s="481"/>
      <c r="KGL116" s="481"/>
      <c r="KGM116" s="481"/>
      <c r="KGN116" s="481"/>
      <c r="KGO116" s="481"/>
      <c r="KGP116" s="481"/>
      <c r="KGQ116" s="481"/>
      <c r="KGR116" s="481"/>
      <c r="KGS116" s="481"/>
      <c r="KGT116" s="481"/>
      <c r="KGU116" s="481"/>
      <c r="KGV116" s="481"/>
      <c r="KGW116" s="481"/>
      <c r="KGX116" s="481"/>
      <c r="KGY116" s="481"/>
      <c r="KGZ116" s="481"/>
      <c r="KHA116" s="481"/>
      <c r="KHB116" s="481"/>
      <c r="KHC116" s="481"/>
      <c r="KHD116" s="481"/>
      <c r="KHE116" s="481"/>
      <c r="KHF116" s="481"/>
      <c r="KHG116" s="481"/>
      <c r="KHH116" s="481"/>
      <c r="KHI116" s="481"/>
      <c r="KHJ116" s="481"/>
      <c r="KHK116" s="481"/>
      <c r="KHL116" s="481"/>
      <c r="KHM116" s="481"/>
      <c r="KHN116" s="481"/>
      <c r="KHO116" s="481"/>
      <c r="KHP116" s="481"/>
      <c r="KHQ116" s="481"/>
      <c r="KHR116" s="481"/>
      <c r="KHS116" s="481"/>
      <c r="KHT116" s="481"/>
      <c r="KHU116" s="481"/>
      <c r="KHV116" s="481"/>
      <c r="KHW116" s="481"/>
      <c r="KHX116" s="481"/>
      <c r="KHY116" s="481"/>
      <c r="KHZ116" s="481"/>
      <c r="KIA116" s="481"/>
      <c r="KIB116" s="481"/>
      <c r="KIC116" s="481"/>
      <c r="KID116" s="481"/>
      <c r="KIE116" s="481"/>
      <c r="KIF116" s="481"/>
      <c r="KIG116" s="481"/>
      <c r="KIH116" s="481"/>
      <c r="KII116" s="481"/>
      <c r="KIJ116" s="481"/>
      <c r="KIK116" s="481"/>
      <c r="KIL116" s="481"/>
      <c r="KIM116" s="481"/>
      <c r="KIN116" s="481"/>
      <c r="KIO116" s="481"/>
      <c r="KIP116" s="481"/>
      <c r="KIQ116" s="481"/>
      <c r="KIR116" s="481"/>
      <c r="KIS116" s="481"/>
      <c r="KIT116" s="481"/>
      <c r="KIU116" s="481"/>
      <c r="KIV116" s="481"/>
      <c r="KIW116" s="481"/>
      <c r="KIX116" s="481"/>
      <c r="KIY116" s="481"/>
      <c r="KIZ116" s="481"/>
      <c r="KJA116" s="481"/>
      <c r="KJB116" s="481"/>
      <c r="KJC116" s="481"/>
      <c r="KJD116" s="481"/>
      <c r="KJE116" s="481"/>
      <c r="KJF116" s="481"/>
      <c r="KJG116" s="481"/>
      <c r="KJH116" s="481"/>
      <c r="KJI116" s="481"/>
      <c r="KJJ116" s="481"/>
      <c r="KJK116" s="481"/>
      <c r="KJL116" s="481"/>
      <c r="KJM116" s="481"/>
      <c r="KJN116" s="481"/>
      <c r="KJO116" s="481"/>
      <c r="KJP116" s="481"/>
      <c r="KJQ116" s="481"/>
      <c r="KJR116" s="481"/>
      <c r="KJS116" s="481"/>
      <c r="KJT116" s="481"/>
      <c r="KJU116" s="481"/>
      <c r="KJV116" s="481"/>
      <c r="KJW116" s="481"/>
      <c r="KJX116" s="481"/>
      <c r="KJY116" s="481"/>
      <c r="KJZ116" s="481"/>
      <c r="KKA116" s="481"/>
      <c r="KKB116" s="481"/>
      <c r="KKC116" s="481"/>
      <c r="KKD116" s="481"/>
      <c r="KKE116" s="481"/>
      <c r="KKF116" s="481"/>
      <c r="KKG116" s="481"/>
      <c r="KKH116" s="481"/>
      <c r="KKI116" s="481"/>
      <c r="KKJ116" s="481"/>
      <c r="KKK116" s="481"/>
      <c r="KKL116" s="481"/>
      <c r="KKM116" s="481"/>
      <c r="KKN116" s="481"/>
      <c r="KKO116" s="481"/>
      <c r="KKP116" s="481"/>
      <c r="KKQ116" s="481"/>
      <c r="KKR116" s="481"/>
      <c r="KKS116" s="481"/>
      <c r="KKT116" s="481"/>
      <c r="KKU116" s="481"/>
      <c r="KKV116" s="481"/>
      <c r="KKW116" s="481"/>
      <c r="KKX116" s="481"/>
      <c r="KKY116" s="481"/>
      <c r="KKZ116" s="481"/>
      <c r="KLA116" s="481"/>
      <c r="KLB116" s="481"/>
      <c r="KLC116" s="481"/>
      <c r="KLD116" s="481"/>
      <c r="KLE116" s="481"/>
      <c r="KLF116" s="481"/>
      <c r="KLG116" s="481"/>
      <c r="KLH116" s="481"/>
      <c r="KLI116" s="481"/>
      <c r="KLJ116" s="481"/>
      <c r="KLK116" s="481"/>
      <c r="KLL116" s="481"/>
      <c r="KLM116" s="481"/>
      <c r="KLN116" s="481"/>
      <c r="KLO116" s="481"/>
      <c r="KLP116" s="481"/>
      <c r="KLQ116" s="481"/>
      <c r="KLR116" s="481"/>
      <c r="KLS116" s="481"/>
      <c r="KLT116" s="481"/>
      <c r="KLU116" s="481"/>
      <c r="KLV116" s="481"/>
      <c r="KLW116" s="481"/>
      <c r="KLX116" s="481"/>
      <c r="KLY116" s="481"/>
      <c r="KLZ116" s="481"/>
      <c r="KMA116" s="481"/>
      <c r="KMB116" s="481"/>
      <c r="KMC116" s="481"/>
      <c r="KMD116" s="481"/>
      <c r="KME116" s="481"/>
      <c r="KMF116" s="481"/>
      <c r="KMG116" s="481"/>
      <c r="KMH116" s="481"/>
      <c r="KMI116" s="481"/>
      <c r="KMJ116" s="481"/>
      <c r="KMK116" s="481"/>
      <c r="KML116" s="481"/>
      <c r="KMM116" s="481"/>
      <c r="KMN116" s="481"/>
      <c r="KMO116" s="481"/>
      <c r="KMP116" s="481"/>
      <c r="KMQ116" s="481"/>
      <c r="KMR116" s="481"/>
      <c r="KMS116" s="481"/>
      <c r="KMT116" s="481"/>
      <c r="KMU116" s="481"/>
      <c r="KMV116" s="481"/>
      <c r="KMW116" s="481"/>
      <c r="KMX116" s="481"/>
      <c r="KMY116" s="481"/>
      <c r="KMZ116" s="481"/>
      <c r="KNA116" s="481"/>
      <c r="KNB116" s="481"/>
      <c r="KNC116" s="481"/>
      <c r="KND116" s="481"/>
      <c r="KNE116" s="481"/>
      <c r="KNF116" s="481"/>
      <c r="KNG116" s="481"/>
      <c r="KNH116" s="481"/>
      <c r="KNI116" s="481"/>
      <c r="KNJ116" s="481"/>
      <c r="KNK116" s="481"/>
      <c r="KNL116" s="481"/>
      <c r="KNM116" s="481"/>
      <c r="KNN116" s="481"/>
      <c r="KNO116" s="481"/>
      <c r="KNP116" s="481"/>
      <c r="KNQ116" s="481"/>
      <c r="KNR116" s="481"/>
      <c r="KNS116" s="481"/>
      <c r="KNT116" s="481"/>
      <c r="KNU116" s="481"/>
      <c r="KNV116" s="481"/>
      <c r="KNW116" s="481"/>
      <c r="KNX116" s="481"/>
      <c r="KNY116" s="481"/>
      <c r="KNZ116" s="481"/>
      <c r="KOA116" s="481"/>
      <c r="KOB116" s="481"/>
      <c r="KOC116" s="481"/>
      <c r="KOD116" s="481"/>
      <c r="KOE116" s="481"/>
      <c r="KOF116" s="481"/>
      <c r="KOG116" s="481"/>
      <c r="KOH116" s="481"/>
      <c r="KOI116" s="481"/>
      <c r="KOJ116" s="481"/>
      <c r="KOK116" s="481"/>
      <c r="KOL116" s="481"/>
      <c r="KOM116" s="481"/>
      <c r="KON116" s="481"/>
      <c r="KOO116" s="481"/>
      <c r="KOP116" s="481"/>
      <c r="KOQ116" s="481"/>
      <c r="KOR116" s="481"/>
      <c r="KOS116" s="481"/>
      <c r="KOT116" s="481"/>
      <c r="KOU116" s="481"/>
      <c r="KOV116" s="481"/>
      <c r="KOW116" s="481"/>
      <c r="KOX116" s="481"/>
      <c r="KOY116" s="481"/>
      <c r="KOZ116" s="481"/>
      <c r="KPA116" s="481"/>
      <c r="KPB116" s="481"/>
      <c r="KPC116" s="481"/>
      <c r="KPD116" s="481"/>
      <c r="KPE116" s="481"/>
      <c r="KPF116" s="481"/>
      <c r="KPG116" s="481"/>
      <c r="KPH116" s="481"/>
      <c r="KPI116" s="481"/>
      <c r="KPJ116" s="481"/>
      <c r="KPK116" s="481"/>
      <c r="KPL116" s="481"/>
      <c r="KPM116" s="481"/>
      <c r="KPN116" s="481"/>
      <c r="KPO116" s="481"/>
      <c r="KPP116" s="481"/>
      <c r="KPQ116" s="481"/>
      <c r="KPR116" s="481"/>
      <c r="KPS116" s="481"/>
      <c r="KPT116" s="481"/>
      <c r="KPU116" s="481"/>
      <c r="KPV116" s="481"/>
      <c r="KPW116" s="481"/>
      <c r="KPX116" s="481"/>
      <c r="KPY116" s="481"/>
      <c r="KPZ116" s="481"/>
      <c r="KQA116" s="481"/>
      <c r="KQB116" s="481"/>
      <c r="KQC116" s="481"/>
      <c r="KQD116" s="481"/>
      <c r="KQE116" s="481"/>
      <c r="KQF116" s="481"/>
      <c r="KQG116" s="481"/>
      <c r="KQH116" s="481"/>
      <c r="KQI116" s="481"/>
      <c r="KQJ116" s="481"/>
      <c r="KQK116" s="481"/>
      <c r="KQL116" s="481"/>
      <c r="KQM116" s="481"/>
      <c r="KQN116" s="481"/>
      <c r="KQO116" s="481"/>
      <c r="KQP116" s="481"/>
      <c r="KQQ116" s="481"/>
      <c r="KQR116" s="481"/>
      <c r="KQS116" s="481"/>
      <c r="KQT116" s="481"/>
      <c r="KQU116" s="481"/>
      <c r="KQV116" s="481"/>
      <c r="KQW116" s="481"/>
      <c r="KQX116" s="481"/>
      <c r="KQY116" s="481"/>
      <c r="KQZ116" s="481"/>
      <c r="KRA116" s="481"/>
      <c r="KRB116" s="481"/>
      <c r="KRC116" s="481"/>
      <c r="KRD116" s="481"/>
      <c r="KRE116" s="481"/>
      <c r="KRF116" s="481"/>
      <c r="KRG116" s="481"/>
      <c r="KRH116" s="481"/>
      <c r="KRI116" s="481"/>
      <c r="KRJ116" s="481"/>
      <c r="KRK116" s="481"/>
      <c r="KRL116" s="481"/>
      <c r="KRM116" s="481"/>
      <c r="KRN116" s="481"/>
      <c r="KRO116" s="481"/>
      <c r="KRP116" s="481"/>
      <c r="KRQ116" s="481"/>
      <c r="KRR116" s="481"/>
      <c r="KRS116" s="481"/>
      <c r="KRT116" s="481"/>
      <c r="KRU116" s="481"/>
      <c r="KRV116" s="481"/>
      <c r="KRW116" s="481"/>
      <c r="KRX116" s="481"/>
      <c r="KRY116" s="481"/>
      <c r="KRZ116" s="481"/>
      <c r="KSA116" s="481"/>
      <c r="KSB116" s="481"/>
      <c r="KSC116" s="481"/>
      <c r="KSD116" s="481"/>
      <c r="KSE116" s="481"/>
      <c r="KSF116" s="481"/>
      <c r="KSG116" s="481"/>
      <c r="KSH116" s="481"/>
      <c r="KSI116" s="481"/>
      <c r="KSJ116" s="481"/>
      <c r="KSK116" s="481"/>
      <c r="KSL116" s="481"/>
      <c r="KSM116" s="481"/>
      <c r="KSN116" s="481"/>
      <c r="KSO116" s="481"/>
      <c r="KSP116" s="481"/>
      <c r="KSQ116" s="481"/>
      <c r="KSR116" s="481"/>
      <c r="KSS116" s="481"/>
      <c r="KST116" s="481"/>
      <c r="KSU116" s="481"/>
      <c r="KSV116" s="481"/>
      <c r="KSW116" s="481"/>
      <c r="KSX116" s="481"/>
      <c r="KSY116" s="481"/>
      <c r="KSZ116" s="481"/>
      <c r="KTA116" s="481"/>
      <c r="KTB116" s="481"/>
      <c r="KTC116" s="481"/>
      <c r="KTD116" s="481"/>
      <c r="KTE116" s="481"/>
      <c r="KTF116" s="481"/>
      <c r="KTG116" s="481"/>
      <c r="KTH116" s="481"/>
      <c r="KTI116" s="481"/>
      <c r="KTJ116" s="481"/>
      <c r="KTK116" s="481"/>
      <c r="KTL116" s="481"/>
      <c r="KTM116" s="481"/>
      <c r="KTN116" s="481"/>
      <c r="KTO116" s="481"/>
      <c r="KTP116" s="481"/>
      <c r="KTQ116" s="481"/>
      <c r="KTR116" s="481"/>
      <c r="KTS116" s="481"/>
      <c r="KTT116" s="481"/>
      <c r="KTU116" s="481"/>
      <c r="KTV116" s="481"/>
      <c r="KTW116" s="481"/>
      <c r="KTX116" s="481"/>
      <c r="KTY116" s="481"/>
      <c r="KTZ116" s="481"/>
      <c r="KUA116" s="481"/>
      <c r="KUB116" s="481"/>
      <c r="KUC116" s="481"/>
      <c r="KUD116" s="481"/>
      <c r="KUE116" s="481"/>
      <c r="KUF116" s="481"/>
      <c r="KUG116" s="481"/>
      <c r="KUH116" s="481"/>
      <c r="KUI116" s="481"/>
      <c r="KUJ116" s="481"/>
      <c r="KUK116" s="481"/>
      <c r="KUL116" s="481"/>
      <c r="KUM116" s="481"/>
      <c r="KUN116" s="481"/>
      <c r="KUO116" s="481"/>
      <c r="KUP116" s="481"/>
      <c r="KUQ116" s="481"/>
      <c r="KUR116" s="481"/>
      <c r="KUS116" s="481"/>
      <c r="KUT116" s="481"/>
      <c r="KUU116" s="481"/>
      <c r="KUV116" s="481"/>
      <c r="KUW116" s="481"/>
      <c r="KUX116" s="481"/>
      <c r="KUY116" s="481"/>
      <c r="KUZ116" s="481"/>
      <c r="KVA116" s="481"/>
      <c r="KVB116" s="481"/>
      <c r="KVC116" s="481"/>
      <c r="KVD116" s="481"/>
      <c r="KVE116" s="481"/>
      <c r="KVF116" s="481"/>
      <c r="KVG116" s="481"/>
      <c r="KVH116" s="481"/>
      <c r="KVI116" s="481"/>
      <c r="KVJ116" s="481"/>
      <c r="KVK116" s="481"/>
      <c r="KVL116" s="481"/>
      <c r="KVM116" s="481"/>
      <c r="KVN116" s="481"/>
      <c r="KVO116" s="481"/>
      <c r="KVP116" s="481"/>
      <c r="KVQ116" s="481"/>
      <c r="KVR116" s="481"/>
      <c r="KVS116" s="481"/>
      <c r="KVT116" s="481"/>
      <c r="KVU116" s="481"/>
      <c r="KVV116" s="481"/>
      <c r="KVW116" s="481"/>
      <c r="KVX116" s="481"/>
      <c r="KVY116" s="481"/>
      <c r="KVZ116" s="481"/>
      <c r="KWA116" s="481"/>
      <c r="KWB116" s="481"/>
      <c r="KWC116" s="481"/>
      <c r="KWD116" s="481"/>
      <c r="KWE116" s="481"/>
      <c r="KWF116" s="481"/>
      <c r="KWG116" s="481"/>
      <c r="KWH116" s="481"/>
      <c r="KWI116" s="481"/>
      <c r="KWJ116" s="481"/>
      <c r="KWK116" s="481"/>
      <c r="KWL116" s="481"/>
      <c r="KWM116" s="481"/>
      <c r="KWN116" s="481"/>
      <c r="KWO116" s="481"/>
      <c r="KWP116" s="481"/>
      <c r="KWQ116" s="481"/>
      <c r="KWR116" s="481"/>
      <c r="KWS116" s="481"/>
      <c r="KWT116" s="481"/>
      <c r="KWU116" s="481"/>
      <c r="KWV116" s="481"/>
      <c r="KWW116" s="481"/>
      <c r="KWX116" s="481"/>
      <c r="KWY116" s="481"/>
      <c r="KWZ116" s="481"/>
      <c r="KXA116" s="481"/>
      <c r="KXB116" s="481"/>
      <c r="KXC116" s="481"/>
      <c r="KXD116" s="481"/>
      <c r="KXE116" s="481"/>
      <c r="KXF116" s="481"/>
      <c r="KXG116" s="481"/>
      <c r="KXH116" s="481"/>
      <c r="KXI116" s="481"/>
      <c r="KXJ116" s="481"/>
      <c r="KXK116" s="481"/>
      <c r="KXL116" s="481"/>
      <c r="KXM116" s="481"/>
      <c r="KXN116" s="481"/>
      <c r="KXO116" s="481"/>
      <c r="KXP116" s="481"/>
      <c r="KXQ116" s="481"/>
      <c r="KXR116" s="481"/>
      <c r="KXS116" s="481"/>
      <c r="KXT116" s="481"/>
      <c r="KXU116" s="481"/>
      <c r="KXV116" s="481"/>
      <c r="KXW116" s="481"/>
      <c r="KXX116" s="481"/>
      <c r="KXY116" s="481"/>
      <c r="KXZ116" s="481"/>
      <c r="KYA116" s="481"/>
      <c r="KYB116" s="481"/>
      <c r="KYC116" s="481"/>
      <c r="KYD116" s="481"/>
      <c r="KYE116" s="481"/>
      <c r="KYF116" s="481"/>
      <c r="KYG116" s="481"/>
      <c r="KYH116" s="481"/>
      <c r="KYI116" s="481"/>
      <c r="KYJ116" s="481"/>
      <c r="KYK116" s="481"/>
      <c r="KYL116" s="481"/>
      <c r="KYM116" s="481"/>
      <c r="KYN116" s="481"/>
      <c r="KYO116" s="481"/>
      <c r="KYP116" s="481"/>
      <c r="KYQ116" s="481"/>
      <c r="KYR116" s="481"/>
      <c r="KYS116" s="481"/>
      <c r="KYT116" s="481"/>
      <c r="KYU116" s="481"/>
      <c r="KYV116" s="481"/>
      <c r="KYW116" s="481"/>
      <c r="KYX116" s="481"/>
      <c r="KYY116" s="481"/>
      <c r="KYZ116" s="481"/>
      <c r="KZA116" s="481"/>
      <c r="KZB116" s="481"/>
      <c r="KZC116" s="481"/>
      <c r="KZD116" s="481"/>
      <c r="KZE116" s="481"/>
      <c r="KZF116" s="481"/>
      <c r="KZG116" s="481"/>
      <c r="KZH116" s="481"/>
      <c r="KZI116" s="481"/>
      <c r="KZJ116" s="481"/>
      <c r="KZK116" s="481"/>
      <c r="KZL116" s="481"/>
      <c r="KZM116" s="481"/>
      <c r="KZN116" s="481"/>
      <c r="KZO116" s="481"/>
      <c r="KZP116" s="481"/>
      <c r="KZQ116" s="481"/>
      <c r="KZR116" s="481"/>
      <c r="KZS116" s="481"/>
      <c r="KZT116" s="481"/>
      <c r="KZU116" s="481"/>
      <c r="KZV116" s="481"/>
      <c r="KZW116" s="481"/>
      <c r="KZX116" s="481"/>
      <c r="KZY116" s="481"/>
      <c r="KZZ116" s="481"/>
      <c r="LAA116" s="481"/>
      <c r="LAB116" s="481"/>
      <c r="LAC116" s="481"/>
      <c r="LAD116" s="481"/>
      <c r="LAE116" s="481"/>
      <c r="LAF116" s="481"/>
      <c r="LAG116" s="481"/>
      <c r="LAH116" s="481"/>
      <c r="LAI116" s="481"/>
      <c r="LAJ116" s="481"/>
      <c r="LAK116" s="481"/>
      <c r="LAL116" s="481"/>
      <c r="LAM116" s="481"/>
      <c r="LAN116" s="481"/>
      <c r="LAO116" s="481"/>
      <c r="LAP116" s="481"/>
      <c r="LAQ116" s="481"/>
      <c r="LAR116" s="481"/>
      <c r="LAS116" s="481"/>
      <c r="LAT116" s="481"/>
      <c r="LAU116" s="481"/>
      <c r="LAV116" s="481"/>
      <c r="LAW116" s="481"/>
      <c r="LAX116" s="481"/>
      <c r="LAY116" s="481"/>
      <c r="LAZ116" s="481"/>
      <c r="LBA116" s="481"/>
      <c r="LBB116" s="481"/>
      <c r="LBC116" s="481"/>
      <c r="LBD116" s="481"/>
      <c r="LBE116" s="481"/>
      <c r="LBF116" s="481"/>
      <c r="LBG116" s="481"/>
      <c r="LBH116" s="481"/>
      <c r="LBI116" s="481"/>
      <c r="LBJ116" s="481"/>
      <c r="LBK116" s="481"/>
      <c r="LBL116" s="481"/>
      <c r="LBM116" s="481"/>
      <c r="LBN116" s="481"/>
      <c r="LBO116" s="481"/>
      <c r="LBP116" s="481"/>
      <c r="LBQ116" s="481"/>
      <c r="LBR116" s="481"/>
      <c r="LBS116" s="481"/>
      <c r="LBT116" s="481"/>
      <c r="LBU116" s="481"/>
      <c r="LBV116" s="481"/>
      <c r="LBW116" s="481"/>
      <c r="LBX116" s="481"/>
      <c r="LBY116" s="481"/>
      <c r="LBZ116" s="481"/>
      <c r="LCA116" s="481"/>
      <c r="LCB116" s="481"/>
      <c r="LCC116" s="481"/>
      <c r="LCD116" s="481"/>
      <c r="LCE116" s="481"/>
      <c r="LCF116" s="481"/>
      <c r="LCG116" s="481"/>
      <c r="LCH116" s="481"/>
      <c r="LCI116" s="481"/>
      <c r="LCJ116" s="481"/>
      <c r="LCK116" s="481"/>
      <c r="LCL116" s="481"/>
      <c r="LCM116" s="481"/>
      <c r="LCN116" s="481"/>
      <c r="LCO116" s="481"/>
      <c r="LCP116" s="481"/>
      <c r="LCQ116" s="481"/>
      <c r="LCR116" s="481"/>
      <c r="LCS116" s="481"/>
      <c r="LCT116" s="481"/>
      <c r="LCU116" s="481"/>
      <c r="LCV116" s="481"/>
      <c r="LCW116" s="481"/>
      <c r="LCX116" s="481"/>
      <c r="LCY116" s="481"/>
      <c r="LCZ116" s="481"/>
      <c r="LDA116" s="481"/>
      <c r="LDB116" s="481"/>
      <c r="LDC116" s="481"/>
      <c r="LDD116" s="481"/>
      <c r="LDE116" s="481"/>
      <c r="LDF116" s="481"/>
      <c r="LDG116" s="481"/>
      <c r="LDH116" s="481"/>
      <c r="LDI116" s="481"/>
      <c r="LDJ116" s="481"/>
      <c r="LDK116" s="481"/>
      <c r="LDL116" s="481"/>
      <c r="LDM116" s="481"/>
      <c r="LDN116" s="481"/>
      <c r="LDO116" s="481"/>
      <c r="LDP116" s="481"/>
      <c r="LDQ116" s="481"/>
      <c r="LDR116" s="481"/>
      <c r="LDS116" s="481"/>
      <c r="LDT116" s="481"/>
      <c r="LDU116" s="481"/>
      <c r="LDV116" s="481"/>
      <c r="LDW116" s="481"/>
      <c r="LDX116" s="481"/>
      <c r="LDY116" s="481"/>
      <c r="LDZ116" s="481"/>
      <c r="LEA116" s="481"/>
      <c r="LEB116" s="481"/>
      <c r="LEC116" s="481"/>
      <c r="LED116" s="481"/>
      <c r="LEE116" s="481"/>
      <c r="LEF116" s="481"/>
      <c r="LEG116" s="481"/>
      <c r="LEH116" s="481"/>
      <c r="LEI116" s="481"/>
      <c r="LEJ116" s="481"/>
      <c r="LEK116" s="481"/>
      <c r="LEL116" s="481"/>
      <c r="LEM116" s="481"/>
      <c r="LEN116" s="481"/>
      <c r="LEO116" s="481"/>
      <c r="LEP116" s="481"/>
      <c r="LEQ116" s="481"/>
      <c r="LER116" s="481"/>
      <c r="LES116" s="481"/>
      <c r="LET116" s="481"/>
      <c r="LEU116" s="481"/>
      <c r="LEV116" s="481"/>
      <c r="LEW116" s="481"/>
      <c r="LEX116" s="481"/>
      <c r="LEY116" s="481"/>
      <c r="LEZ116" s="481"/>
      <c r="LFA116" s="481"/>
      <c r="LFB116" s="481"/>
      <c r="LFC116" s="481"/>
      <c r="LFD116" s="481"/>
      <c r="LFE116" s="481"/>
      <c r="LFF116" s="481"/>
      <c r="LFG116" s="481"/>
      <c r="LFH116" s="481"/>
      <c r="LFI116" s="481"/>
      <c r="LFJ116" s="481"/>
      <c r="LFK116" s="481"/>
      <c r="LFL116" s="481"/>
      <c r="LFM116" s="481"/>
      <c r="LFN116" s="481"/>
      <c r="LFO116" s="481"/>
      <c r="LFP116" s="481"/>
      <c r="LFQ116" s="481"/>
      <c r="LFR116" s="481"/>
      <c r="LFS116" s="481"/>
      <c r="LFT116" s="481"/>
      <c r="LFU116" s="481"/>
      <c r="LFV116" s="481"/>
      <c r="LFW116" s="481"/>
      <c r="LFX116" s="481"/>
      <c r="LFY116" s="481"/>
      <c r="LFZ116" s="481"/>
      <c r="LGA116" s="481"/>
      <c r="LGB116" s="481"/>
      <c r="LGC116" s="481"/>
      <c r="LGD116" s="481"/>
      <c r="LGE116" s="481"/>
      <c r="LGF116" s="481"/>
      <c r="LGG116" s="481"/>
      <c r="LGH116" s="481"/>
      <c r="LGI116" s="481"/>
      <c r="LGJ116" s="481"/>
      <c r="LGK116" s="481"/>
      <c r="LGL116" s="481"/>
      <c r="LGM116" s="481"/>
      <c r="LGN116" s="481"/>
      <c r="LGO116" s="481"/>
      <c r="LGP116" s="481"/>
      <c r="LGQ116" s="481"/>
      <c r="LGR116" s="481"/>
      <c r="LGS116" s="481"/>
      <c r="LGT116" s="481"/>
      <c r="LGU116" s="481"/>
      <c r="LGV116" s="481"/>
      <c r="LGW116" s="481"/>
      <c r="LGX116" s="481"/>
      <c r="LGY116" s="481"/>
      <c r="LGZ116" s="481"/>
      <c r="LHA116" s="481"/>
      <c r="LHB116" s="481"/>
      <c r="LHC116" s="481"/>
      <c r="LHD116" s="481"/>
      <c r="LHE116" s="481"/>
      <c r="LHF116" s="481"/>
      <c r="LHG116" s="481"/>
      <c r="LHH116" s="481"/>
      <c r="LHI116" s="481"/>
      <c r="LHJ116" s="481"/>
      <c r="LHK116" s="481"/>
      <c r="LHL116" s="481"/>
      <c r="LHM116" s="481"/>
      <c r="LHN116" s="481"/>
      <c r="LHO116" s="481"/>
      <c r="LHP116" s="481"/>
      <c r="LHQ116" s="481"/>
      <c r="LHR116" s="481"/>
      <c r="LHS116" s="481"/>
      <c r="LHT116" s="481"/>
      <c r="LHU116" s="481"/>
      <c r="LHV116" s="481"/>
      <c r="LHW116" s="481"/>
      <c r="LHX116" s="481"/>
      <c r="LHY116" s="481"/>
      <c r="LHZ116" s="481"/>
      <c r="LIA116" s="481"/>
      <c r="LIB116" s="481"/>
      <c r="LIC116" s="481"/>
      <c r="LID116" s="481"/>
      <c r="LIE116" s="481"/>
      <c r="LIF116" s="481"/>
      <c r="LIG116" s="481"/>
      <c r="LIH116" s="481"/>
      <c r="LII116" s="481"/>
      <c r="LIJ116" s="481"/>
      <c r="LIK116" s="481"/>
      <c r="LIL116" s="481"/>
      <c r="LIM116" s="481"/>
      <c r="LIN116" s="481"/>
      <c r="LIO116" s="481"/>
      <c r="LIP116" s="481"/>
      <c r="LIQ116" s="481"/>
      <c r="LIR116" s="481"/>
      <c r="LIS116" s="481"/>
      <c r="LIT116" s="481"/>
      <c r="LIU116" s="481"/>
      <c r="LIV116" s="481"/>
      <c r="LIW116" s="481"/>
      <c r="LIX116" s="481"/>
      <c r="LIY116" s="481"/>
      <c r="LIZ116" s="481"/>
      <c r="LJA116" s="481"/>
      <c r="LJB116" s="481"/>
      <c r="LJC116" s="481"/>
      <c r="LJD116" s="481"/>
      <c r="LJE116" s="481"/>
      <c r="LJF116" s="481"/>
      <c r="LJG116" s="481"/>
      <c r="LJH116" s="481"/>
      <c r="LJI116" s="481"/>
      <c r="LJJ116" s="481"/>
      <c r="LJK116" s="481"/>
      <c r="LJL116" s="481"/>
      <c r="LJM116" s="481"/>
      <c r="LJN116" s="481"/>
      <c r="LJO116" s="481"/>
      <c r="LJP116" s="481"/>
      <c r="LJQ116" s="481"/>
      <c r="LJR116" s="481"/>
      <c r="LJS116" s="481"/>
      <c r="LJT116" s="481"/>
      <c r="LJU116" s="481"/>
      <c r="LJV116" s="481"/>
      <c r="LJW116" s="481"/>
      <c r="LJX116" s="481"/>
      <c r="LJY116" s="481"/>
      <c r="LJZ116" s="481"/>
      <c r="LKA116" s="481"/>
      <c r="LKB116" s="481"/>
      <c r="LKC116" s="481"/>
      <c r="LKD116" s="481"/>
      <c r="LKE116" s="481"/>
      <c r="LKF116" s="481"/>
      <c r="LKG116" s="481"/>
      <c r="LKH116" s="481"/>
      <c r="LKI116" s="481"/>
      <c r="LKJ116" s="481"/>
      <c r="LKK116" s="481"/>
      <c r="LKL116" s="481"/>
      <c r="LKM116" s="481"/>
      <c r="LKN116" s="481"/>
      <c r="LKO116" s="481"/>
      <c r="LKP116" s="481"/>
      <c r="LKQ116" s="481"/>
      <c r="LKR116" s="481"/>
      <c r="LKS116" s="481"/>
      <c r="LKT116" s="481"/>
      <c r="LKU116" s="481"/>
      <c r="LKV116" s="481"/>
      <c r="LKW116" s="481"/>
      <c r="LKX116" s="481"/>
      <c r="LKY116" s="481"/>
      <c r="LKZ116" s="481"/>
      <c r="LLA116" s="481"/>
      <c r="LLB116" s="481"/>
      <c r="LLC116" s="481"/>
      <c r="LLD116" s="481"/>
      <c r="LLE116" s="481"/>
      <c r="LLF116" s="481"/>
      <c r="LLG116" s="481"/>
      <c r="LLH116" s="481"/>
      <c r="LLI116" s="481"/>
      <c r="LLJ116" s="481"/>
      <c r="LLK116" s="481"/>
      <c r="LLL116" s="481"/>
      <c r="LLM116" s="481"/>
      <c r="LLN116" s="481"/>
      <c r="LLO116" s="481"/>
      <c r="LLP116" s="481"/>
      <c r="LLQ116" s="481"/>
      <c r="LLR116" s="481"/>
      <c r="LLS116" s="481"/>
      <c r="LLT116" s="481"/>
      <c r="LLU116" s="481"/>
      <c r="LLV116" s="481"/>
      <c r="LLW116" s="481"/>
      <c r="LLX116" s="481"/>
      <c r="LLY116" s="481"/>
      <c r="LLZ116" s="481"/>
      <c r="LMA116" s="481"/>
      <c r="LMB116" s="481"/>
      <c r="LMC116" s="481"/>
      <c r="LMD116" s="481"/>
      <c r="LME116" s="481"/>
      <c r="LMF116" s="481"/>
      <c r="LMG116" s="481"/>
      <c r="LMH116" s="481"/>
      <c r="LMI116" s="481"/>
      <c r="LMJ116" s="481"/>
      <c r="LMK116" s="481"/>
      <c r="LML116" s="481"/>
      <c r="LMM116" s="481"/>
      <c r="LMN116" s="481"/>
      <c r="LMO116" s="481"/>
      <c r="LMP116" s="481"/>
      <c r="LMQ116" s="481"/>
      <c r="LMR116" s="481"/>
      <c r="LMS116" s="481"/>
      <c r="LMT116" s="481"/>
      <c r="LMU116" s="481"/>
      <c r="LMV116" s="481"/>
      <c r="LMW116" s="481"/>
      <c r="LMX116" s="481"/>
      <c r="LMY116" s="481"/>
      <c r="LMZ116" s="481"/>
      <c r="LNA116" s="481"/>
      <c r="LNB116" s="481"/>
      <c r="LNC116" s="481"/>
      <c r="LND116" s="481"/>
      <c r="LNE116" s="481"/>
      <c r="LNF116" s="481"/>
      <c r="LNG116" s="481"/>
      <c r="LNH116" s="481"/>
      <c r="LNI116" s="481"/>
      <c r="LNJ116" s="481"/>
      <c r="LNK116" s="481"/>
      <c r="LNL116" s="481"/>
      <c r="LNM116" s="481"/>
      <c r="LNN116" s="481"/>
      <c r="LNO116" s="481"/>
      <c r="LNP116" s="481"/>
      <c r="LNQ116" s="481"/>
      <c r="LNR116" s="481"/>
      <c r="LNS116" s="481"/>
      <c r="LNT116" s="481"/>
      <c r="LNU116" s="481"/>
      <c r="LNV116" s="481"/>
      <c r="LNW116" s="481"/>
      <c r="LNX116" s="481"/>
      <c r="LNY116" s="481"/>
      <c r="LNZ116" s="481"/>
      <c r="LOA116" s="481"/>
      <c r="LOB116" s="481"/>
      <c r="LOC116" s="481"/>
      <c r="LOD116" s="481"/>
      <c r="LOE116" s="481"/>
      <c r="LOF116" s="481"/>
      <c r="LOG116" s="481"/>
      <c r="LOH116" s="481"/>
      <c r="LOI116" s="481"/>
      <c r="LOJ116" s="481"/>
      <c r="LOK116" s="481"/>
      <c r="LOL116" s="481"/>
      <c r="LOM116" s="481"/>
      <c r="LON116" s="481"/>
      <c r="LOO116" s="481"/>
      <c r="LOP116" s="481"/>
      <c r="LOQ116" s="481"/>
      <c r="LOR116" s="481"/>
      <c r="LOS116" s="481"/>
      <c r="LOT116" s="481"/>
      <c r="LOU116" s="481"/>
      <c r="LOV116" s="481"/>
      <c r="LOW116" s="481"/>
      <c r="LOX116" s="481"/>
      <c r="LOY116" s="481"/>
      <c r="LOZ116" s="481"/>
      <c r="LPA116" s="481"/>
      <c r="LPB116" s="481"/>
      <c r="LPC116" s="481"/>
      <c r="LPD116" s="481"/>
      <c r="LPE116" s="481"/>
      <c r="LPF116" s="481"/>
      <c r="LPG116" s="481"/>
      <c r="LPH116" s="481"/>
      <c r="LPI116" s="481"/>
      <c r="LPJ116" s="481"/>
      <c r="LPK116" s="481"/>
      <c r="LPL116" s="481"/>
      <c r="LPM116" s="481"/>
      <c r="LPN116" s="481"/>
      <c r="LPO116" s="481"/>
      <c r="LPP116" s="481"/>
      <c r="LPQ116" s="481"/>
      <c r="LPR116" s="481"/>
      <c r="LPS116" s="481"/>
      <c r="LPT116" s="481"/>
      <c r="LPU116" s="481"/>
      <c r="LPV116" s="481"/>
      <c r="LPW116" s="481"/>
      <c r="LPX116" s="481"/>
      <c r="LPY116" s="481"/>
      <c r="LPZ116" s="481"/>
      <c r="LQA116" s="481"/>
      <c r="LQB116" s="481"/>
      <c r="LQC116" s="481"/>
      <c r="LQD116" s="481"/>
      <c r="LQE116" s="481"/>
      <c r="LQF116" s="481"/>
      <c r="LQG116" s="481"/>
      <c r="LQH116" s="481"/>
      <c r="LQI116" s="481"/>
      <c r="LQJ116" s="481"/>
      <c r="LQK116" s="481"/>
      <c r="LQL116" s="481"/>
      <c r="LQM116" s="481"/>
      <c r="LQN116" s="481"/>
      <c r="LQO116" s="481"/>
      <c r="LQP116" s="481"/>
      <c r="LQQ116" s="481"/>
      <c r="LQR116" s="481"/>
      <c r="LQS116" s="481"/>
      <c r="LQT116" s="481"/>
      <c r="LQU116" s="481"/>
      <c r="LQV116" s="481"/>
      <c r="LQW116" s="481"/>
      <c r="LQX116" s="481"/>
      <c r="LQY116" s="481"/>
      <c r="LQZ116" s="481"/>
      <c r="LRA116" s="481"/>
      <c r="LRB116" s="481"/>
      <c r="LRC116" s="481"/>
      <c r="LRD116" s="481"/>
      <c r="LRE116" s="481"/>
      <c r="LRF116" s="481"/>
      <c r="LRG116" s="481"/>
      <c r="LRH116" s="481"/>
      <c r="LRI116" s="481"/>
      <c r="LRJ116" s="481"/>
      <c r="LRK116" s="481"/>
      <c r="LRL116" s="481"/>
      <c r="LRM116" s="481"/>
      <c r="LRN116" s="481"/>
      <c r="LRO116" s="481"/>
      <c r="LRP116" s="481"/>
      <c r="LRQ116" s="481"/>
      <c r="LRR116" s="481"/>
      <c r="LRS116" s="481"/>
      <c r="LRT116" s="481"/>
      <c r="LRU116" s="481"/>
      <c r="LRV116" s="481"/>
      <c r="LRW116" s="481"/>
      <c r="LRX116" s="481"/>
      <c r="LRY116" s="481"/>
      <c r="LRZ116" s="481"/>
      <c r="LSA116" s="481"/>
      <c r="LSB116" s="481"/>
      <c r="LSC116" s="481"/>
      <c r="LSD116" s="481"/>
      <c r="LSE116" s="481"/>
      <c r="LSF116" s="481"/>
      <c r="LSG116" s="481"/>
      <c r="LSH116" s="481"/>
      <c r="LSI116" s="481"/>
      <c r="LSJ116" s="481"/>
      <c r="LSK116" s="481"/>
      <c r="LSL116" s="481"/>
      <c r="LSM116" s="481"/>
      <c r="LSN116" s="481"/>
      <c r="LSO116" s="481"/>
      <c r="LSP116" s="481"/>
      <c r="LSQ116" s="481"/>
      <c r="LSR116" s="481"/>
      <c r="LSS116" s="481"/>
      <c r="LST116" s="481"/>
      <c r="LSU116" s="481"/>
      <c r="LSV116" s="481"/>
      <c r="LSW116" s="481"/>
      <c r="LSX116" s="481"/>
      <c r="LSY116" s="481"/>
      <c r="LSZ116" s="481"/>
      <c r="LTA116" s="481"/>
      <c r="LTB116" s="481"/>
      <c r="LTC116" s="481"/>
      <c r="LTD116" s="481"/>
      <c r="LTE116" s="481"/>
      <c r="LTF116" s="481"/>
      <c r="LTG116" s="481"/>
      <c r="LTH116" s="481"/>
      <c r="LTI116" s="481"/>
      <c r="LTJ116" s="481"/>
      <c r="LTK116" s="481"/>
      <c r="LTL116" s="481"/>
      <c r="LTM116" s="481"/>
      <c r="LTN116" s="481"/>
      <c r="LTO116" s="481"/>
      <c r="LTP116" s="481"/>
      <c r="LTQ116" s="481"/>
      <c r="LTR116" s="481"/>
      <c r="LTS116" s="481"/>
      <c r="LTT116" s="481"/>
      <c r="LTU116" s="481"/>
      <c r="LTV116" s="481"/>
      <c r="LTW116" s="481"/>
      <c r="LTX116" s="481"/>
      <c r="LTY116" s="481"/>
      <c r="LTZ116" s="481"/>
      <c r="LUA116" s="481"/>
      <c r="LUB116" s="481"/>
      <c r="LUC116" s="481"/>
      <c r="LUD116" s="481"/>
      <c r="LUE116" s="481"/>
      <c r="LUF116" s="481"/>
      <c r="LUG116" s="481"/>
      <c r="LUH116" s="481"/>
      <c r="LUI116" s="481"/>
      <c r="LUJ116" s="481"/>
      <c r="LUK116" s="481"/>
      <c r="LUL116" s="481"/>
      <c r="LUM116" s="481"/>
      <c r="LUN116" s="481"/>
      <c r="LUO116" s="481"/>
      <c r="LUP116" s="481"/>
      <c r="LUQ116" s="481"/>
      <c r="LUR116" s="481"/>
      <c r="LUS116" s="481"/>
      <c r="LUT116" s="481"/>
      <c r="LUU116" s="481"/>
      <c r="LUV116" s="481"/>
      <c r="LUW116" s="481"/>
      <c r="LUX116" s="481"/>
      <c r="LUY116" s="481"/>
      <c r="LUZ116" s="481"/>
      <c r="LVA116" s="481"/>
      <c r="LVB116" s="481"/>
      <c r="LVC116" s="481"/>
      <c r="LVD116" s="481"/>
      <c r="LVE116" s="481"/>
      <c r="LVF116" s="481"/>
      <c r="LVG116" s="481"/>
      <c r="LVH116" s="481"/>
      <c r="LVI116" s="481"/>
      <c r="LVJ116" s="481"/>
      <c r="LVK116" s="481"/>
      <c r="LVL116" s="481"/>
      <c r="LVM116" s="481"/>
      <c r="LVN116" s="481"/>
      <c r="LVO116" s="481"/>
      <c r="LVP116" s="481"/>
      <c r="LVQ116" s="481"/>
      <c r="LVR116" s="481"/>
      <c r="LVS116" s="481"/>
      <c r="LVT116" s="481"/>
      <c r="LVU116" s="481"/>
      <c r="LVV116" s="481"/>
      <c r="LVW116" s="481"/>
      <c r="LVX116" s="481"/>
      <c r="LVY116" s="481"/>
      <c r="LVZ116" s="481"/>
      <c r="LWA116" s="481"/>
      <c r="LWB116" s="481"/>
      <c r="LWC116" s="481"/>
      <c r="LWD116" s="481"/>
      <c r="LWE116" s="481"/>
      <c r="LWF116" s="481"/>
      <c r="LWG116" s="481"/>
      <c r="LWH116" s="481"/>
      <c r="LWI116" s="481"/>
      <c r="LWJ116" s="481"/>
      <c r="LWK116" s="481"/>
      <c r="LWL116" s="481"/>
      <c r="LWM116" s="481"/>
      <c r="LWN116" s="481"/>
      <c r="LWO116" s="481"/>
      <c r="LWP116" s="481"/>
      <c r="LWQ116" s="481"/>
      <c r="LWR116" s="481"/>
      <c r="LWS116" s="481"/>
      <c r="LWT116" s="481"/>
      <c r="LWU116" s="481"/>
      <c r="LWV116" s="481"/>
      <c r="LWW116" s="481"/>
      <c r="LWX116" s="481"/>
      <c r="LWY116" s="481"/>
      <c r="LWZ116" s="481"/>
      <c r="LXA116" s="481"/>
      <c r="LXB116" s="481"/>
      <c r="LXC116" s="481"/>
      <c r="LXD116" s="481"/>
      <c r="LXE116" s="481"/>
      <c r="LXF116" s="481"/>
      <c r="LXG116" s="481"/>
      <c r="LXH116" s="481"/>
      <c r="LXI116" s="481"/>
      <c r="LXJ116" s="481"/>
      <c r="LXK116" s="481"/>
      <c r="LXL116" s="481"/>
      <c r="LXM116" s="481"/>
      <c r="LXN116" s="481"/>
      <c r="LXO116" s="481"/>
      <c r="LXP116" s="481"/>
      <c r="LXQ116" s="481"/>
      <c r="LXR116" s="481"/>
      <c r="LXS116" s="481"/>
      <c r="LXT116" s="481"/>
      <c r="LXU116" s="481"/>
      <c r="LXV116" s="481"/>
      <c r="LXW116" s="481"/>
      <c r="LXX116" s="481"/>
      <c r="LXY116" s="481"/>
      <c r="LXZ116" s="481"/>
      <c r="LYA116" s="481"/>
      <c r="LYB116" s="481"/>
      <c r="LYC116" s="481"/>
      <c r="LYD116" s="481"/>
      <c r="LYE116" s="481"/>
      <c r="LYF116" s="481"/>
      <c r="LYG116" s="481"/>
      <c r="LYH116" s="481"/>
      <c r="LYI116" s="481"/>
      <c r="LYJ116" s="481"/>
      <c r="LYK116" s="481"/>
      <c r="LYL116" s="481"/>
      <c r="LYM116" s="481"/>
      <c r="LYN116" s="481"/>
      <c r="LYO116" s="481"/>
      <c r="LYP116" s="481"/>
      <c r="LYQ116" s="481"/>
      <c r="LYR116" s="481"/>
      <c r="LYS116" s="481"/>
      <c r="LYT116" s="481"/>
      <c r="LYU116" s="481"/>
      <c r="LYV116" s="481"/>
      <c r="LYW116" s="481"/>
      <c r="LYX116" s="481"/>
      <c r="LYY116" s="481"/>
      <c r="LYZ116" s="481"/>
      <c r="LZA116" s="481"/>
      <c r="LZB116" s="481"/>
      <c r="LZC116" s="481"/>
      <c r="LZD116" s="481"/>
      <c r="LZE116" s="481"/>
      <c r="LZF116" s="481"/>
      <c r="LZG116" s="481"/>
      <c r="LZH116" s="481"/>
      <c r="LZI116" s="481"/>
      <c r="LZJ116" s="481"/>
      <c r="LZK116" s="481"/>
      <c r="LZL116" s="481"/>
      <c r="LZM116" s="481"/>
      <c r="LZN116" s="481"/>
      <c r="LZO116" s="481"/>
      <c r="LZP116" s="481"/>
      <c r="LZQ116" s="481"/>
      <c r="LZR116" s="481"/>
      <c r="LZS116" s="481"/>
      <c r="LZT116" s="481"/>
      <c r="LZU116" s="481"/>
      <c r="LZV116" s="481"/>
      <c r="LZW116" s="481"/>
      <c r="LZX116" s="481"/>
      <c r="LZY116" s="481"/>
      <c r="LZZ116" s="481"/>
      <c r="MAA116" s="481"/>
      <c r="MAB116" s="481"/>
      <c r="MAC116" s="481"/>
      <c r="MAD116" s="481"/>
      <c r="MAE116" s="481"/>
      <c r="MAF116" s="481"/>
      <c r="MAG116" s="481"/>
      <c r="MAH116" s="481"/>
      <c r="MAI116" s="481"/>
      <c r="MAJ116" s="481"/>
      <c r="MAK116" s="481"/>
      <c r="MAL116" s="481"/>
      <c r="MAM116" s="481"/>
      <c r="MAN116" s="481"/>
      <c r="MAO116" s="481"/>
      <c r="MAP116" s="481"/>
      <c r="MAQ116" s="481"/>
      <c r="MAR116" s="481"/>
      <c r="MAS116" s="481"/>
      <c r="MAT116" s="481"/>
      <c r="MAU116" s="481"/>
      <c r="MAV116" s="481"/>
      <c r="MAW116" s="481"/>
      <c r="MAX116" s="481"/>
      <c r="MAY116" s="481"/>
      <c r="MAZ116" s="481"/>
      <c r="MBA116" s="481"/>
      <c r="MBB116" s="481"/>
      <c r="MBC116" s="481"/>
      <c r="MBD116" s="481"/>
      <c r="MBE116" s="481"/>
      <c r="MBF116" s="481"/>
      <c r="MBG116" s="481"/>
      <c r="MBH116" s="481"/>
      <c r="MBI116" s="481"/>
      <c r="MBJ116" s="481"/>
      <c r="MBK116" s="481"/>
      <c r="MBL116" s="481"/>
      <c r="MBM116" s="481"/>
      <c r="MBN116" s="481"/>
      <c r="MBO116" s="481"/>
      <c r="MBP116" s="481"/>
      <c r="MBQ116" s="481"/>
      <c r="MBR116" s="481"/>
      <c r="MBS116" s="481"/>
      <c r="MBT116" s="481"/>
      <c r="MBU116" s="481"/>
      <c r="MBV116" s="481"/>
      <c r="MBW116" s="481"/>
      <c r="MBX116" s="481"/>
      <c r="MBY116" s="481"/>
      <c r="MBZ116" s="481"/>
      <c r="MCA116" s="481"/>
      <c r="MCB116" s="481"/>
      <c r="MCC116" s="481"/>
      <c r="MCD116" s="481"/>
      <c r="MCE116" s="481"/>
      <c r="MCF116" s="481"/>
      <c r="MCG116" s="481"/>
      <c r="MCH116" s="481"/>
      <c r="MCI116" s="481"/>
      <c r="MCJ116" s="481"/>
      <c r="MCK116" s="481"/>
      <c r="MCL116" s="481"/>
      <c r="MCM116" s="481"/>
      <c r="MCN116" s="481"/>
      <c r="MCO116" s="481"/>
      <c r="MCP116" s="481"/>
      <c r="MCQ116" s="481"/>
      <c r="MCR116" s="481"/>
      <c r="MCS116" s="481"/>
      <c r="MCT116" s="481"/>
      <c r="MCU116" s="481"/>
      <c r="MCV116" s="481"/>
      <c r="MCW116" s="481"/>
      <c r="MCX116" s="481"/>
      <c r="MCY116" s="481"/>
      <c r="MCZ116" s="481"/>
      <c r="MDA116" s="481"/>
      <c r="MDB116" s="481"/>
      <c r="MDC116" s="481"/>
      <c r="MDD116" s="481"/>
      <c r="MDE116" s="481"/>
      <c r="MDF116" s="481"/>
      <c r="MDG116" s="481"/>
      <c r="MDH116" s="481"/>
      <c r="MDI116" s="481"/>
      <c r="MDJ116" s="481"/>
      <c r="MDK116" s="481"/>
      <c r="MDL116" s="481"/>
      <c r="MDM116" s="481"/>
      <c r="MDN116" s="481"/>
      <c r="MDO116" s="481"/>
      <c r="MDP116" s="481"/>
      <c r="MDQ116" s="481"/>
      <c r="MDR116" s="481"/>
      <c r="MDS116" s="481"/>
      <c r="MDT116" s="481"/>
      <c r="MDU116" s="481"/>
      <c r="MDV116" s="481"/>
      <c r="MDW116" s="481"/>
      <c r="MDX116" s="481"/>
      <c r="MDY116" s="481"/>
      <c r="MDZ116" s="481"/>
      <c r="MEA116" s="481"/>
      <c r="MEB116" s="481"/>
      <c r="MEC116" s="481"/>
      <c r="MED116" s="481"/>
      <c r="MEE116" s="481"/>
      <c r="MEF116" s="481"/>
      <c r="MEG116" s="481"/>
      <c r="MEH116" s="481"/>
      <c r="MEI116" s="481"/>
      <c r="MEJ116" s="481"/>
      <c r="MEK116" s="481"/>
      <c r="MEL116" s="481"/>
      <c r="MEM116" s="481"/>
      <c r="MEN116" s="481"/>
      <c r="MEO116" s="481"/>
      <c r="MEP116" s="481"/>
      <c r="MEQ116" s="481"/>
      <c r="MER116" s="481"/>
      <c r="MES116" s="481"/>
      <c r="MET116" s="481"/>
      <c r="MEU116" s="481"/>
      <c r="MEV116" s="481"/>
      <c r="MEW116" s="481"/>
      <c r="MEX116" s="481"/>
      <c r="MEY116" s="481"/>
      <c r="MEZ116" s="481"/>
      <c r="MFA116" s="481"/>
      <c r="MFB116" s="481"/>
      <c r="MFC116" s="481"/>
      <c r="MFD116" s="481"/>
      <c r="MFE116" s="481"/>
      <c r="MFF116" s="481"/>
      <c r="MFG116" s="481"/>
      <c r="MFH116" s="481"/>
      <c r="MFI116" s="481"/>
      <c r="MFJ116" s="481"/>
      <c r="MFK116" s="481"/>
      <c r="MFL116" s="481"/>
      <c r="MFM116" s="481"/>
      <c r="MFN116" s="481"/>
      <c r="MFO116" s="481"/>
      <c r="MFP116" s="481"/>
      <c r="MFQ116" s="481"/>
      <c r="MFR116" s="481"/>
      <c r="MFS116" s="481"/>
      <c r="MFT116" s="481"/>
      <c r="MFU116" s="481"/>
      <c r="MFV116" s="481"/>
      <c r="MFW116" s="481"/>
      <c r="MFX116" s="481"/>
      <c r="MFY116" s="481"/>
      <c r="MFZ116" s="481"/>
      <c r="MGA116" s="481"/>
      <c r="MGB116" s="481"/>
      <c r="MGC116" s="481"/>
      <c r="MGD116" s="481"/>
      <c r="MGE116" s="481"/>
      <c r="MGF116" s="481"/>
      <c r="MGG116" s="481"/>
      <c r="MGH116" s="481"/>
      <c r="MGI116" s="481"/>
      <c r="MGJ116" s="481"/>
      <c r="MGK116" s="481"/>
      <c r="MGL116" s="481"/>
      <c r="MGM116" s="481"/>
      <c r="MGN116" s="481"/>
      <c r="MGO116" s="481"/>
      <c r="MGP116" s="481"/>
      <c r="MGQ116" s="481"/>
      <c r="MGR116" s="481"/>
      <c r="MGS116" s="481"/>
      <c r="MGT116" s="481"/>
      <c r="MGU116" s="481"/>
      <c r="MGV116" s="481"/>
      <c r="MGW116" s="481"/>
      <c r="MGX116" s="481"/>
      <c r="MGY116" s="481"/>
      <c r="MGZ116" s="481"/>
      <c r="MHA116" s="481"/>
      <c r="MHB116" s="481"/>
      <c r="MHC116" s="481"/>
      <c r="MHD116" s="481"/>
      <c r="MHE116" s="481"/>
      <c r="MHF116" s="481"/>
      <c r="MHG116" s="481"/>
      <c r="MHH116" s="481"/>
      <c r="MHI116" s="481"/>
      <c r="MHJ116" s="481"/>
      <c r="MHK116" s="481"/>
      <c r="MHL116" s="481"/>
      <c r="MHM116" s="481"/>
      <c r="MHN116" s="481"/>
      <c r="MHO116" s="481"/>
      <c r="MHP116" s="481"/>
      <c r="MHQ116" s="481"/>
      <c r="MHR116" s="481"/>
      <c r="MHS116" s="481"/>
      <c r="MHT116" s="481"/>
      <c r="MHU116" s="481"/>
      <c r="MHV116" s="481"/>
      <c r="MHW116" s="481"/>
      <c r="MHX116" s="481"/>
      <c r="MHY116" s="481"/>
      <c r="MHZ116" s="481"/>
      <c r="MIA116" s="481"/>
      <c r="MIB116" s="481"/>
      <c r="MIC116" s="481"/>
      <c r="MID116" s="481"/>
      <c r="MIE116" s="481"/>
      <c r="MIF116" s="481"/>
      <c r="MIG116" s="481"/>
      <c r="MIH116" s="481"/>
      <c r="MII116" s="481"/>
      <c r="MIJ116" s="481"/>
      <c r="MIK116" s="481"/>
      <c r="MIL116" s="481"/>
      <c r="MIM116" s="481"/>
      <c r="MIN116" s="481"/>
      <c r="MIO116" s="481"/>
      <c r="MIP116" s="481"/>
      <c r="MIQ116" s="481"/>
      <c r="MIR116" s="481"/>
      <c r="MIS116" s="481"/>
      <c r="MIT116" s="481"/>
      <c r="MIU116" s="481"/>
      <c r="MIV116" s="481"/>
      <c r="MIW116" s="481"/>
      <c r="MIX116" s="481"/>
      <c r="MIY116" s="481"/>
      <c r="MIZ116" s="481"/>
      <c r="MJA116" s="481"/>
      <c r="MJB116" s="481"/>
      <c r="MJC116" s="481"/>
      <c r="MJD116" s="481"/>
      <c r="MJE116" s="481"/>
      <c r="MJF116" s="481"/>
      <c r="MJG116" s="481"/>
      <c r="MJH116" s="481"/>
      <c r="MJI116" s="481"/>
      <c r="MJJ116" s="481"/>
      <c r="MJK116" s="481"/>
      <c r="MJL116" s="481"/>
      <c r="MJM116" s="481"/>
      <c r="MJN116" s="481"/>
      <c r="MJO116" s="481"/>
      <c r="MJP116" s="481"/>
      <c r="MJQ116" s="481"/>
      <c r="MJR116" s="481"/>
      <c r="MJS116" s="481"/>
      <c r="MJT116" s="481"/>
      <c r="MJU116" s="481"/>
      <c r="MJV116" s="481"/>
      <c r="MJW116" s="481"/>
      <c r="MJX116" s="481"/>
      <c r="MJY116" s="481"/>
      <c r="MJZ116" s="481"/>
      <c r="MKA116" s="481"/>
      <c r="MKB116" s="481"/>
      <c r="MKC116" s="481"/>
      <c r="MKD116" s="481"/>
      <c r="MKE116" s="481"/>
      <c r="MKF116" s="481"/>
      <c r="MKG116" s="481"/>
      <c r="MKH116" s="481"/>
      <c r="MKI116" s="481"/>
      <c r="MKJ116" s="481"/>
      <c r="MKK116" s="481"/>
      <c r="MKL116" s="481"/>
      <c r="MKM116" s="481"/>
      <c r="MKN116" s="481"/>
      <c r="MKO116" s="481"/>
      <c r="MKP116" s="481"/>
      <c r="MKQ116" s="481"/>
      <c r="MKR116" s="481"/>
      <c r="MKS116" s="481"/>
      <c r="MKT116" s="481"/>
      <c r="MKU116" s="481"/>
      <c r="MKV116" s="481"/>
      <c r="MKW116" s="481"/>
      <c r="MKX116" s="481"/>
      <c r="MKY116" s="481"/>
      <c r="MKZ116" s="481"/>
      <c r="MLA116" s="481"/>
      <c r="MLB116" s="481"/>
      <c r="MLC116" s="481"/>
      <c r="MLD116" s="481"/>
      <c r="MLE116" s="481"/>
      <c r="MLF116" s="481"/>
      <c r="MLG116" s="481"/>
      <c r="MLH116" s="481"/>
      <c r="MLI116" s="481"/>
      <c r="MLJ116" s="481"/>
      <c r="MLK116" s="481"/>
      <c r="MLL116" s="481"/>
      <c r="MLM116" s="481"/>
      <c r="MLN116" s="481"/>
      <c r="MLO116" s="481"/>
      <c r="MLP116" s="481"/>
      <c r="MLQ116" s="481"/>
      <c r="MLR116" s="481"/>
      <c r="MLS116" s="481"/>
      <c r="MLT116" s="481"/>
      <c r="MLU116" s="481"/>
      <c r="MLV116" s="481"/>
      <c r="MLW116" s="481"/>
      <c r="MLX116" s="481"/>
      <c r="MLY116" s="481"/>
      <c r="MLZ116" s="481"/>
      <c r="MMA116" s="481"/>
      <c r="MMB116" s="481"/>
      <c r="MMC116" s="481"/>
      <c r="MMD116" s="481"/>
      <c r="MME116" s="481"/>
      <c r="MMF116" s="481"/>
      <c r="MMG116" s="481"/>
      <c r="MMH116" s="481"/>
      <c r="MMI116" s="481"/>
      <c r="MMJ116" s="481"/>
      <c r="MMK116" s="481"/>
      <c r="MML116" s="481"/>
      <c r="MMM116" s="481"/>
      <c r="MMN116" s="481"/>
      <c r="MMO116" s="481"/>
      <c r="MMP116" s="481"/>
      <c r="MMQ116" s="481"/>
      <c r="MMR116" s="481"/>
      <c r="MMS116" s="481"/>
      <c r="MMT116" s="481"/>
      <c r="MMU116" s="481"/>
      <c r="MMV116" s="481"/>
      <c r="MMW116" s="481"/>
      <c r="MMX116" s="481"/>
      <c r="MMY116" s="481"/>
      <c r="MMZ116" s="481"/>
      <c r="MNA116" s="481"/>
      <c r="MNB116" s="481"/>
      <c r="MNC116" s="481"/>
      <c r="MND116" s="481"/>
      <c r="MNE116" s="481"/>
      <c r="MNF116" s="481"/>
      <c r="MNG116" s="481"/>
      <c r="MNH116" s="481"/>
      <c r="MNI116" s="481"/>
      <c r="MNJ116" s="481"/>
      <c r="MNK116" s="481"/>
      <c r="MNL116" s="481"/>
      <c r="MNM116" s="481"/>
      <c r="MNN116" s="481"/>
      <c r="MNO116" s="481"/>
      <c r="MNP116" s="481"/>
      <c r="MNQ116" s="481"/>
      <c r="MNR116" s="481"/>
      <c r="MNS116" s="481"/>
      <c r="MNT116" s="481"/>
      <c r="MNU116" s="481"/>
      <c r="MNV116" s="481"/>
      <c r="MNW116" s="481"/>
      <c r="MNX116" s="481"/>
      <c r="MNY116" s="481"/>
      <c r="MNZ116" s="481"/>
      <c r="MOA116" s="481"/>
      <c r="MOB116" s="481"/>
      <c r="MOC116" s="481"/>
      <c r="MOD116" s="481"/>
      <c r="MOE116" s="481"/>
      <c r="MOF116" s="481"/>
      <c r="MOG116" s="481"/>
      <c r="MOH116" s="481"/>
      <c r="MOI116" s="481"/>
      <c r="MOJ116" s="481"/>
      <c r="MOK116" s="481"/>
      <c r="MOL116" s="481"/>
      <c r="MOM116" s="481"/>
      <c r="MON116" s="481"/>
      <c r="MOO116" s="481"/>
      <c r="MOP116" s="481"/>
      <c r="MOQ116" s="481"/>
      <c r="MOR116" s="481"/>
      <c r="MOS116" s="481"/>
      <c r="MOT116" s="481"/>
      <c r="MOU116" s="481"/>
      <c r="MOV116" s="481"/>
      <c r="MOW116" s="481"/>
      <c r="MOX116" s="481"/>
      <c r="MOY116" s="481"/>
      <c r="MOZ116" s="481"/>
      <c r="MPA116" s="481"/>
      <c r="MPB116" s="481"/>
      <c r="MPC116" s="481"/>
      <c r="MPD116" s="481"/>
      <c r="MPE116" s="481"/>
      <c r="MPF116" s="481"/>
      <c r="MPG116" s="481"/>
      <c r="MPH116" s="481"/>
      <c r="MPI116" s="481"/>
      <c r="MPJ116" s="481"/>
      <c r="MPK116" s="481"/>
      <c r="MPL116" s="481"/>
      <c r="MPM116" s="481"/>
      <c r="MPN116" s="481"/>
      <c r="MPO116" s="481"/>
      <c r="MPP116" s="481"/>
      <c r="MPQ116" s="481"/>
      <c r="MPR116" s="481"/>
      <c r="MPS116" s="481"/>
      <c r="MPT116" s="481"/>
      <c r="MPU116" s="481"/>
      <c r="MPV116" s="481"/>
      <c r="MPW116" s="481"/>
      <c r="MPX116" s="481"/>
      <c r="MPY116" s="481"/>
      <c r="MPZ116" s="481"/>
      <c r="MQA116" s="481"/>
      <c r="MQB116" s="481"/>
      <c r="MQC116" s="481"/>
      <c r="MQD116" s="481"/>
      <c r="MQE116" s="481"/>
      <c r="MQF116" s="481"/>
      <c r="MQG116" s="481"/>
      <c r="MQH116" s="481"/>
      <c r="MQI116" s="481"/>
      <c r="MQJ116" s="481"/>
      <c r="MQK116" s="481"/>
      <c r="MQL116" s="481"/>
      <c r="MQM116" s="481"/>
      <c r="MQN116" s="481"/>
      <c r="MQO116" s="481"/>
      <c r="MQP116" s="481"/>
      <c r="MQQ116" s="481"/>
      <c r="MQR116" s="481"/>
      <c r="MQS116" s="481"/>
      <c r="MQT116" s="481"/>
      <c r="MQU116" s="481"/>
      <c r="MQV116" s="481"/>
      <c r="MQW116" s="481"/>
      <c r="MQX116" s="481"/>
      <c r="MQY116" s="481"/>
      <c r="MQZ116" s="481"/>
      <c r="MRA116" s="481"/>
      <c r="MRB116" s="481"/>
      <c r="MRC116" s="481"/>
      <c r="MRD116" s="481"/>
      <c r="MRE116" s="481"/>
      <c r="MRF116" s="481"/>
      <c r="MRG116" s="481"/>
      <c r="MRH116" s="481"/>
      <c r="MRI116" s="481"/>
      <c r="MRJ116" s="481"/>
      <c r="MRK116" s="481"/>
      <c r="MRL116" s="481"/>
      <c r="MRM116" s="481"/>
      <c r="MRN116" s="481"/>
      <c r="MRO116" s="481"/>
      <c r="MRP116" s="481"/>
      <c r="MRQ116" s="481"/>
      <c r="MRR116" s="481"/>
      <c r="MRS116" s="481"/>
      <c r="MRT116" s="481"/>
      <c r="MRU116" s="481"/>
      <c r="MRV116" s="481"/>
      <c r="MRW116" s="481"/>
      <c r="MRX116" s="481"/>
      <c r="MRY116" s="481"/>
      <c r="MRZ116" s="481"/>
      <c r="MSA116" s="481"/>
      <c r="MSB116" s="481"/>
      <c r="MSC116" s="481"/>
      <c r="MSD116" s="481"/>
      <c r="MSE116" s="481"/>
      <c r="MSF116" s="481"/>
      <c r="MSG116" s="481"/>
      <c r="MSH116" s="481"/>
      <c r="MSI116" s="481"/>
      <c r="MSJ116" s="481"/>
      <c r="MSK116" s="481"/>
      <c r="MSL116" s="481"/>
      <c r="MSM116" s="481"/>
      <c r="MSN116" s="481"/>
      <c r="MSO116" s="481"/>
      <c r="MSP116" s="481"/>
      <c r="MSQ116" s="481"/>
      <c r="MSR116" s="481"/>
      <c r="MSS116" s="481"/>
      <c r="MST116" s="481"/>
      <c r="MSU116" s="481"/>
      <c r="MSV116" s="481"/>
      <c r="MSW116" s="481"/>
      <c r="MSX116" s="481"/>
      <c r="MSY116" s="481"/>
      <c r="MSZ116" s="481"/>
      <c r="MTA116" s="481"/>
      <c r="MTB116" s="481"/>
      <c r="MTC116" s="481"/>
      <c r="MTD116" s="481"/>
      <c r="MTE116" s="481"/>
      <c r="MTF116" s="481"/>
      <c r="MTG116" s="481"/>
      <c r="MTH116" s="481"/>
      <c r="MTI116" s="481"/>
      <c r="MTJ116" s="481"/>
      <c r="MTK116" s="481"/>
      <c r="MTL116" s="481"/>
      <c r="MTM116" s="481"/>
      <c r="MTN116" s="481"/>
      <c r="MTO116" s="481"/>
      <c r="MTP116" s="481"/>
      <c r="MTQ116" s="481"/>
      <c r="MTR116" s="481"/>
      <c r="MTS116" s="481"/>
      <c r="MTT116" s="481"/>
      <c r="MTU116" s="481"/>
      <c r="MTV116" s="481"/>
      <c r="MTW116" s="481"/>
      <c r="MTX116" s="481"/>
      <c r="MTY116" s="481"/>
      <c r="MTZ116" s="481"/>
      <c r="MUA116" s="481"/>
      <c r="MUB116" s="481"/>
      <c r="MUC116" s="481"/>
      <c r="MUD116" s="481"/>
      <c r="MUE116" s="481"/>
      <c r="MUF116" s="481"/>
      <c r="MUG116" s="481"/>
      <c r="MUH116" s="481"/>
      <c r="MUI116" s="481"/>
      <c r="MUJ116" s="481"/>
      <c r="MUK116" s="481"/>
      <c r="MUL116" s="481"/>
      <c r="MUM116" s="481"/>
      <c r="MUN116" s="481"/>
      <c r="MUO116" s="481"/>
      <c r="MUP116" s="481"/>
      <c r="MUQ116" s="481"/>
      <c r="MUR116" s="481"/>
      <c r="MUS116" s="481"/>
      <c r="MUT116" s="481"/>
      <c r="MUU116" s="481"/>
      <c r="MUV116" s="481"/>
      <c r="MUW116" s="481"/>
      <c r="MUX116" s="481"/>
      <c r="MUY116" s="481"/>
      <c r="MUZ116" s="481"/>
      <c r="MVA116" s="481"/>
      <c r="MVB116" s="481"/>
      <c r="MVC116" s="481"/>
      <c r="MVD116" s="481"/>
      <c r="MVE116" s="481"/>
      <c r="MVF116" s="481"/>
      <c r="MVG116" s="481"/>
      <c r="MVH116" s="481"/>
      <c r="MVI116" s="481"/>
      <c r="MVJ116" s="481"/>
      <c r="MVK116" s="481"/>
      <c r="MVL116" s="481"/>
      <c r="MVM116" s="481"/>
      <c r="MVN116" s="481"/>
      <c r="MVO116" s="481"/>
      <c r="MVP116" s="481"/>
      <c r="MVQ116" s="481"/>
      <c r="MVR116" s="481"/>
      <c r="MVS116" s="481"/>
      <c r="MVT116" s="481"/>
      <c r="MVU116" s="481"/>
      <c r="MVV116" s="481"/>
      <c r="MVW116" s="481"/>
      <c r="MVX116" s="481"/>
      <c r="MVY116" s="481"/>
      <c r="MVZ116" s="481"/>
      <c r="MWA116" s="481"/>
      <c r="MWB116" s="481"/>
      <c r="MWC116" s="481"/>
      <c r="MWD116" s="481"/>
      <c r="MWE116" s="481"/>
      <c r="MWF116" s="481"/>
      <c r="MWG116" s="481"/>
      <c r="MWH116" s="481"/>
      <c r="MWI116" s="481"/>
      <c r="MWJ116" s="481"/>
      <c r="MWK116" s="481"/>
      <c r="MWL116" s="481"/>
      <c r="MWM116" s="481"/>
      <c r="MWN116" s="481"/>
      <c r="MWO116" s="481"/>
      <c r="MWP116" s="481"/>
      <c r="MWQ116" s="481"/>
      <c r="MWR116" s="481"/>
      <c r="MWS116" s="481"/>
      <c r="MWT116" s="481"/>
      <c r="MWU116" s="481"/>
      <c r="MWV116" s="481"/>
      <c r="MWW116" s="481"/>
      <c r="MWX116" s="481"/>
      <c r="MWY116" s="481"/>
      <c r="MWZ116" s="481"/>
      <c r="MXA116" s="481"/>
      <c r="MXB116" s="481"/>
      <c r="MXC116" s="481"/>
      <c r="MXD116" s="481"/>
      <c r="MXE116" s="481"/>
      <c r="MXF116" s="481"/>
      <c r="MXG116" s="481"/>
      <c r="MXH116" s="481"/>
      <c r="MXI116" s="481"/>
      <c r="MXJ116" s="481"/>
      <c r="MXK116" s="481"/>
      <c r="MXL116" s="481"/>
      <c r="MXM116" s="481"/>
      <c r="MXN116" s="481"/>
      <c r="MXO116" s="481"/>
      <c r="MXP116" s="481"/>
      <c r="MXQ116" s="481"/>
      <c r="MXR116" s="481"/>
      <c r="MXS116" s="481"/>
      <c r="MXT116" s="481"/>
      <c r="MXU116" s="481"/>
      <c r="MXV116" s="481"/>
      <c r="MXW116" s="481"/>
      <c r="MXX116" s="481"/>
      <c r="MXY116" s="481"/>
      <c r="MXZ116" s="481"/>
      <c r="MYA116" s="481"/>
      <c r="MYB116" s="481"/>
      <c r="MYC116" s="481"/>
      <c r="MYD116" s="481"/>
      <c r="MYE116" s="481"/>
      <c r="MYF116" s="481"/>
      <c r="MYG116" s="481"/>
      <c r="MYH116" s="481"/>
      <c r="MYI116" s="481"/>
      <c r="MYJ116" s="481"/>
      <c r="MYK116" s="481"/>
      <c r="MYL116" s="481"/>
      <c r="MYM116" s="481"/>
      <c r="MYN116" s="481"/>
      <c r="MYO116" s="481"/>
      <c r="MYP116" s="481"/>
      <c r="MYQ116" s="481"/>
      <c r="MYR116" s="481"/>
      <c r="MYS116" s="481"/>
      <c r="MYT116" s="481"/>
      <c r="MYU116" s="481"/>
      <c r="MYV116" s="481"/>
      <c r="MYW116" s="481"/>
      <c r="MYX116" s="481"/>
      <c r="MYY116" s="481"/>
      <c r="MYZ116" s="481"/>
      <c r="MZA116" s="481"/>
      <c r="MZB116" s="481"/>
      <c r="MZC116" s="481"/>
      <c r="MZD116" s="481"/>
      <c r="MZE116" s="481"/>
      <c r="MZF116" s="481"/>
      <c r="MZG116" s="481"/>
      <c r="MZH116" s="481"/>
      <c r="MZI116" s="481"/>
      <c r="MZJ116" s="481"/>
      <c r="MZK116" s="481"/>
      <c r="MZL116" s="481"/>
      <c r="MZM116" s="481"/>
      <c r="MZN116" s="481"/>
      <c r="MZO116" s="481"/>
      <c r="MZP116" s="481"/>
      <c r="MZQ116" s="481"/>
      <c r="MZR116" s="481"/>
      <c r="MZS116" s="481"/>
      <c r="MZT116" s="481"/>
      <c r="MZU116" s="481"/>
      <c r="MZV116" s="481"/>
      <c r="MZW116" s="481"/>
      <c r="MZX116" s="481"/>
      <c r="MZY116" s="481"/>
      <c r="MZZ116" s="481"/>
      <c r="NAA116" s="481"/>
      <c r="NAB116" s="481"/>
      <c r="NAC116" s="481"/>
      <c r="NAD116" s="481"/>
      <c r="NAE116" s="481"/>
      <c r="NAF116" s="481"/>
      <c r="NAG116" s="481"/>
      <c r="NAH116" s="481"/>
      <c r="NAI116" s="481"/>
      <c r="NAJ116" s="481"/>
      <c r="NAK116" s="481"/>
      <c r="NAL116" s="481"/>
      <c r="NAM116" s="481"/>
      <c r="NAN116" s="481"/>
      <c r="NAO116" s="481"/>
      <c r="NAP116" s="481"/>
      <c r="NAQ116" s="481"/>
      <c r="NAR116" s="481"/>
      <c r="NAS116" s="481"/>
      <c r="NAT116" s="481"/>
      <c r="NAU116" s="481"/>
      <c r="NAV116" s="481"/>
      <c r="NAW116" s="481"/>
      <c r="NAX116" s="481"/>
      <c r="NAY116" s="481"/>
      <c r="NAZ116" s="481"/>
      <c r="NBA116" s="481"/>
      <c r="NBB116" s="481"/>
      <c r="NBC116" s="481"/>
      <c r="NBD116" s="481"/>
      <c r="NBE116" s="481"/>
      <c r="NBF116" s="481"/>
      <c r="NBG116" s="481"/>
      <c r="NBH116" s="481"/>
      <c r="NBI116" s="481"/>
      <c r="NBJ116" s="481"/>
      <c r="NBK116" s="481"/>
      <c r="NBL116" s="481"/>
      <c r="NBM116" s="481"/>
      <c r="NBN116" s="481"/>
      <c r="NBO116" s="481"/>
      <c r="NBP116" s="481"/>
      <c r="NBQ116" s="481"/>
      <c r="NBR116" s="481"/>
      <c r="NBS116" s="481"/>
      <c r="NBT116" s="481"/>
      <c r="NBU116" s="481"/>
      <c r="NBV116" s="481"/>
      <c r="NBW116" s="481"/>
      <c r="NBX116" s="481"/>
      <c r="NBY116" s="481"/>
      <c r="NBZ116" s="481"/>
      <c r="NCA116" s="481"/>
      <c r="NCB116" s="481"/>
      <c r="NCC116" s="481"/>
      <c r="NCD116" s="481"/>
      <c r="NCE116" s="481"/>
      <c r="NCF116" s="481"/>
      <c r="NCG116" s="481"/>
      <c r="NCH116" s="481"/>
      <c r="NCI116" s="481"/>
      <c r="NCJ116" s="481"/>
      <c r="NCK116" s="481"/>
      <c r="NCL116" s="481"/>
      <c r="NCM116" s="481"/>
      <c r="NCN116" s="481"/>
      <c r="NCO116" s="481"/>
      <c r="NCP116" s="481"/>
      <c r="NCQ116" s="481"/>
      <c r="NCR116" s="481"/>
      <c r="NCS116" s="481"/>
      <c r="NCT116" s="481"/>
      <c r="NCU116" s="481"/>
      <c r="NCV116" s="481"/>
      <c r="NCW116" s="481"/>
      <c r="NCX116" s="481"/>
      <c r="NCY116" s="481"/>
      <c r="NCZ116" s="481"/>
      <c r="NDA116" s="481"/>
      <c r="NDB116" s="481"/>
      <c r="NDC116" s="481"/>
      <c r="NDD116" s="481"/>
      <c r="NDE116" s="481"/>
      <c r="NDF116" s="481"/>
      <c r="NDG116" s="481"/>
      <c r="NDH116" s="481"/>
      <c r="NDI116" s="481"/>
      <c r="NDJ116" s="481"/>
      <c r="NDK116" s="481"/>
      <c r="NDL116" s="481"/>
      <c r="NDM116" s="481"/>
      <c r="NDN116" s="481"/>
      <c r="NDO116" s="481"/>
      <c r="NDP116" s="481"/>
      <c r="NDQ116" s="481"/>
      <c r="NDR116" s="481"/>
      <c r="NDS116" s="481"/>
      <c r="NDT116" s="481"/>
      <c r="NDU116" s="481"/>
      <c r="NDV116" s="481"/>
      <c r="NDW116" s="481"/>
      <c r="NDX116" s="481"/>
      <c r="NDY116" s="481"/>
      <c r="NDZ116" s="481"/>
      <c r="NEA116" s="481"/>
      <c r="NEB116" s="481"/>
      <c r="NEC116" s="481"/>
      <c r="NED116" s="481"/>
      <c r="NEE116" s="481"/>
      <c r="NEF116" s="481"/>
      <c r="NEG116" s="481"/>
      <c r="NEH116" s="481"/>
      <c r="NEI116" s="481"/>
      <c r="NEJ116" s="481"/>
      <c r="NEK116" s="481"/>
      <c r="NEL116" s="481"/>
      <c r="NEM116" s="481"/>
      <c r="NEN116" s="481"/>
      <c r="NEO116" s="481"/>
      <c r="NEP116" s="481"/>
      <c r="NEQ116" s="481"/>
      <c r="NER116" s="481"/>
      <c r="NES116" s="481"/>
      <c r="NET116" s="481"/>
      <c r="NEU116" s="481"/>
      <c r="NEV116" s="481"/>
      <c r="NEW116" s="481"/>
      <c r="NEX116" s="481"/>
      <c r="NEY116" s="481"/>
      <c r="NEZ116" s="481"/>
      <c r="NFA116" s="481"/>
      <c r="NFB116" s="481"/>
      <c r="NFC116" s="481"/>
      <c r="NFD116" s="481"/>
      <c r="NFE116" s="481"/>
      <c r="NFF116" s="481"/>
      <c r="NFG116" s="481"/>
      <c r="NFH116" s="481"/>
      <c r="NFI116" s="481"/>
      <c r="NFJ116" s="481"/>
      <c r="NFK116" s="481"/>
      <c r="NFL116" s="481"/>
      <c r="NFM116" s="481"/>
      <c r="NFN116" s="481"/>
      <c r="NFO116" s="481"/>
      <c r="NFP116" s="481"/>
      <c r="NFQ116" s="481"/>
      <c r="NFR116" s="481"/>
      <c r="NFS116" s="481"/>
      <c r="NFT116" s="481"/>
      <c r="NFU116" s="481"/>
      <c r="NFV116" s="481"/>
      <c r="NFW116" s="481"/>
      <c r="NFX116" s="481"/>
      <c r="NFY116" s="481"/>
      <c r="NFZ116" s="481"/>
      <c r="NGA116" s="481"/>
      <c r="NGB116" s="481"/>
      <c r="NGC116" s="481"/>
      <c r="NGD116" s="481"/>
      <c r="NGE116" s="481"/>
      <c r="NGF116" s="481"/>
      <c r="NGG116" s="481"/>
      <c r="NGH116" s="481"/>
      <c r="NGI116" s="481"/>
      <c r="NGJ116" s="481"/>
      <c r="NGK116" s="481"/>
      <c r="NGL116" s="481"/>
      <c r="NGM116" s="481"/>
      <c r="NGN116" s="481"/>
      <c r="NGO116" s="481"/>
      <c r="NGP116" s="481"/>
      <c r="NGQ116" s="481"/>
      <c r="NGR116" s="481"/>
      <c r="NGS116" s="481"/>
      <c r="NGT116" s="481"/>
      <c r="NGU116" s="481"/>
      <c r="NGV116" s="481"/>
      <c r="NGW116" s="481"/>
      <c r="NGX116" s="481"/>
      <c r="NGY116" s="481"/>
      <c r="NGZ116" s="481"/>
      <c r="NHA116" s="481"/>
      <c r="NHB116" s="481"/>
      <c r="NHC116" s="481"/>
      <c r="NHD116" s="481"/>
      <c r="NHE116" s="481"/>
      <c r="NHF116" s="481"/>
      <c r="NHG116" s="481"/>
      <c r="NHH116" s="481"/>
      <c r="NHI116" s="481"/>
      <c r="NHJ116" s="481"/>
      <c r="NHK116" s="481"/>
      <c r="NHL116" s="481"/>
      <c r="NHM116" s="481"/>
      <c r="NHN116" s="481"/>
      <c r="NHO116" s="481"/>
      <c r="NHP116" s="481"/>
      <c r="NHQ116" s="481"/>
      <c r="NHR116" s="481"/>
      <c r="NHS116" s="481"/>
      <c r="NHT116" s="481"/>
      <c r="NHU116" s="481"/>
      <c r="NHV116" s="481"/>
      <c r="NHW116" s="481"/>
      <c r="NHX116" s="481"/>
      <c r="NHY116" s="481"/>
      <c r="NHZ116" s="481"/>
      <c r="NIA116" s="481"/>
      <c r="NIB116" s="481"/>
      <c r="NIC116" s="481"/>
      <c r="NID116" s="481"/>
      <c r="NIE116" s="481"/>
      <c r="NIF116" s="481"/>
      <c r="NIG116" s="481"/>
      <c r="NIH116" s="481"/>
      <c r="NII116" s="481"/>
      <c r="NIJ116" s="481"/>
      <c r="NIK116" s="481"/>
      <c r="NIL116" s="481"/>
      <c r="NIM116" s="481"/>
      <c r="NIN116" s="481"/>
      <c r="NIO116" s="481"/>
      <c r="NIP116" s="481"/>
      <c r="NIQ116" s="481"/>
      <c r="NIR116" s="481"/>
      <c r="NIS116" s="481"/>
      <c r="NIT116" s="481"/>
      <c r="NIU116" s="481"/>
      <c r="NIV116" s="481"/>
      <c r="NIW116" s="481"/>
      <c r="NIX116" s="481"/>
      <c r="NIY116" s="481"/>
      <c r="NIZ116" s="481"/>
      <c r="NJA116" s="481"/>
      <c r="NJB116" s="481"/>
      <c r="NJC116" s="481"/>
      <c r="NJD116" s="481"/>
      <c r="NJE116" s="481"/>
      <c r="NJF116" s="481"/>
      <c r="NJG116" s="481"/>
      <c r="NJH116" s="481"/>
      <c r="NJI116" s="481"/>
      <c r="NJJ116" s="481"/>
      <c r="NJK116" s="481"/>
      <c r="NJL116" s="481"/>
      <c r="NJM116" s="481"/>
      <c r="NJN116" s="481"/>
      <c r="NJO116" s="481"/>
      <c r="NJP116" s="481"/>
      <c r="NJQ116" s="481"/>
      <c r="NJR116" s="481"/>
      <c r="NJS116" s="481"/>
      <c r="NJT116" s="481"/>
      <c r="NJU116" s="481"/>
      <c r="NJV116" s="481"/>
      <c r="NJW116" s="481"/>
      <c r="NJX116" s="481"/>
      <c r="NJY116" s="481"/>
      <c r="NJZ116" s="481"/>
      <c r="NKA116" s="481"/>
      <c r="NKB116" s="481"/>
      <c r="NKC116" s="481"/>
      <c r="NKD116" s="481"/>
      <c r="NKE116" s="481"/>
      <c r="NKF116" s="481"/>
      <c r="NKG116" s="481"/>
      <c r="NKH116" s="481"/>
      <c r="NKI116" s="481"/>
      <c r="NKJ116" s="481"/>
      <c r="NKK116" s="481"/>
      <c r="NKL116" s="481"/>
      <c r="NKM116" s="481"/>
      <c r="NKN116" s="481"/>
      <c r="NKO116" s="481"/>
      <c r="NKP116" s="481"/>
      <c r="NKQ116" s="481"/>
      <c r="NKR116" s="481"/>
      <c r="NKS116" s="481"/>
      <c r="NKT116" s="481"/>
      <c r="NKU116" s="481"/>
      <c r="NKV116" s="481"/>
      <c r="NKW116" s="481"/>
      <c r="NKX116" s="481"/>
      <c r="NKY116" s="481"/>
      <c r="NKZ116" s="481"/>
      <c r="NLA116" s="481"/>
      <c r="NLB116" s="481"/>
      <c r="NLC116" s="481"/>
      <c r="NLD116" s="481"/>
      <c r="NLE116" s="481"/>
      <c r="NLF116" s="481"/>
      <c r="NLG116" s="481"/>
      <c r="NLH116" s="481"/>
      <c r="NLI116" s="481"/>
      <c r="NLJ116" s="481"/>
      <c r="NLK116" s="481"/>
      <c r="NLL116" s="481"/>
      <c r="NLM116" s="481"/>
      <c r="NLN116" s="481"/>
      <c r="NLO116" s="481"/>
      <c r="NLP116" s="481"/>
      <c r="NLQ116" s="481"/>
      <c r="NLR116" s="481"/>
      <c r="NLS116" s="481"/>
      <c r="NLT116" s="481"/>
      <c r="NLU116" s="481"/>
      <c r="NLV116" s="481"/>
      <c r="NLW116" s="481"/>
      <c r="NLX116" s="481"/>
      <c r="NLY116" s="481"/>
      <c r="NLZ116" s="481"/>
      <c r="NMA116" s="481"/>
      <c r="NMB116" s="481"/>
      <c r="NMC116" s="481"/>
      <c r="NMD116" s="481"/>
      <c r="NME116" s="481"/>
      <c r="NMF116" s="481"/>
      <c r="NMG116" s="481"/>
      <c r="NMH116" s="481"/>
      <c r="NMI116" s="481"/>
      <c r="NMJ116" s="481"/>
      <c r="NMK116" s="481"/>
      <c r="NML116" s="481"/>
      <c r="NMM116" s="481"/>
      <c r="NMN116" s="481"/>
      <c r="NMO116" s="481"/>
      <c r="NMP116" s="481"/>
      <c r="NMQ116" s="481"/>
      <c r="NMR116" s="481"/>
      <c r="NMS116" s="481"/>
      <c r="NMT116" s="481"/>
      <c r="NMU116" s="481"/>
      <c r="NMV116" s="481"/>
      <c r="NMW116" s="481"/>
      <c r="NMX116" s="481"/>
      <c r="NMY116" s="481"/>
      <c r="NMZ116" s="481"/>
      <c r="NNA116" s="481"/>
      <c r="NNB116" s="481"/>
      <c r="NNC116" s="481"/>
      <c r="NND116" s="481"/>
      <c r="NNE116" s="481"/>
      <c r="NNF116" s="481"/>
      <c r="NNG116" s="481"/>
      <c r="NNH116" s="481"/>
      <c r="NNI116" s="481"/>
      <c r="NNJ116" s="481"/>
      <c r="NNK116" s="481"/>
      <c r="NNL116" s="481"/>
      <c r="NNM116" s="481"/>
      <c r="NNN116" s="481"/>
      <c r="NNO116" s="481"/>
      <c r="NNP116" s="481"/>
      <c r="NNQ116" s="481"/>
      <c r="NNR116" s="481"/>
      <c r="NNS116" s="481"/>
      <c r="NNT116" s="481"/>
      <c r="NNU116" s="481"/>
      <c r="NNV116" s="481"/>
      <c r="NNW116" s="481"/>
      <c r="NNX116" s="481"/>
      <c r="NNY116" s="481"/>
      <c r="NNZ116" s="481"/>
      <c r="NOA116" s="481"/>
      <c r="NOB116" s="481"/>
      <c r="NOC116" s="481"/>
      <c r="NOD116" s="481"/>
      <c r="NOE116" s="481"/>
      <c r="NOF116" s="481"/>
      <c r="NOG116" s="481"/>
      <c r="NOH116" s="481"/>
      <c r="NOI116" s="481"/>
      <c r="NOJ116" s="481"/>
      <c r="NOK116" s="481"/>
      <c r="NOL116" s="481"/>
      <c r="NOM116" s="481"/>
      <c r="NON116" s="481"/>
      <c r="NOO116" s="481"/>
      <c r="NOP116" s="481"/>
      <c r="NOQ116" s="481"/>
      <c r="NOR116" s="481"/>
      <c r="NOS116" s="481"/>
      <c r="NOT116" s="481"/>
      <c r="NOU116" s="481"/>
      <c r="NOV116" s="481"/>
      <c r="NOW116" s="481"/>
      <c r="NOX116" s="481"/>
      <c r="NOY116" s="481"/>
      <c r="NOZ116" s="481"/>
      <c r="NPA116" s="481"/>
      <c r="NPB116" s="481"/>
      <c r="NPC116" s="481"/>
      <c r="NPD116" s="481"/>
      <c r="NPE116" s="481"/>
      <c r="NPF116" s="481"/>
      <c r="NPG116" s="481"/>
      <c r="NPH116" s="481"/>
      <c r="NPI116" s="481"/>
      <c r="NPJ116" s="481"/>
      <c r="NPK116" s="481"/>
      <c r="NPL116" s="481"/>
      <c r="NPM116" s="481"/>
      <c r="NPN116" s="481"/>
      <c r="NPO116" s="481"/>
      <c r="NPP116" s="481"/>
      <c r="NPQ116" s="481"/>
      <c r="NPR116" s="481"/>
      <c r="NPS116" s="481"/>
      <c r="NPT116" s="481"/>
      <c r="NPU116" s="481"/>
      <c r="NPV116" s="481"/>
      <c r="NPW116" s="481"/>
      <c r="NPX116" s="481"/>
      <c r="NPY116" s="481"/>
      <c r="NPZ116" s="481"/>
      <c r="NQA116" s="481"/>
      <c r="NQB116" s="481"/>
      <c r="NQC116" s="481"/>
      <c r="NQD116" s="481"/>
      <c r="NQE116" s="481"/>
      <c r="NQF116" s="481"/>
      <c r="NQG116" s="481"/>
      <c r="NQH116" s="481"/>
      <c r="NQI116" s="481"/>
      <c r="NQJ116" s="481"/>
      <c r="NQK116" s="481"/>
      <c r="NQL116" s="481"/>
      <c r="NQM116" s="481"/>
      <c r="NQN116" s="481"/>
      <c r="NQO116" s="481"/>
      <c r="NQP116" s="481"/>
      <c r="NQQ116" s="481"/>
      <c r="NQR116" s="481"/>
      <c r="NQS116" s="481"/>
      <c r="NQT116" s="481"/>
      <c r="NQU116" s="481"/>
      <c r="NQV116" s="481"/>
      <c r="NQW116" s="481"/>
      <c r="NQX116" s="481"/>
      <c r="NQY116" s="481"/>
      <c r="NQZ116" s="481"/>
      <c r="NRA116" s="481"/>
      <c r="NRB116" s="481"/>
      <c r="NRC116" s="481"/>
      <c r="NRD116" s="481"/>
      <c r="NRE116" s="481"/>
      <c r="NRF116" s="481"/>
      <c r="NRG116" s="481"/>
      <c r="NRH116" s="481"/>
      <c r="NRI116" s="481"/>
      <c r="NRJ116" s="481"/>
      <c r="NRK116" s="481"/>
      <c r="NRL116" s="481"/>
      <c r="NRM116" s="481"/>
      <c r="NRN116" s="481"/>
      <c r="NRO116" s="481"/>
      <c r="NRP116" s="481"/>
      <c r="NRQ116" s="481"/>
      <c r="NRR116" s="481"/>
      <c r="NRS116" s="481"/>
      <c r="NRT116" s="481"/>
      <c r="NRU116" s="481"/>
      <c r="NRV116" s="481"/>
      <c r="NRW116" s="481"/>
      <c r="NRX116" s="481"/>
      <c r="NRY116" s="481"/>
      <c r="NRZ116" s="481"/>
      <c r="NSA116" s="481"/>
      <c r="NSB116" s="481"/>
      <c r="NSC116" s="481"/>
      <c r="NSD116" s="481"/>
      <c r="NSE116" s="481"/>
      <c r="NSF116" s="481"/>
      <c r="NSG116" s="481"/>
      <c r="NSH116" s="481"/>
      <c r="NSI116" s="481"/>
      <c r="NSJ116" s="481"/>
      <c r="NSK116" s="481"/>
      <c r="NSL116" s="481"/>
      <c r="NSM116" s="481"/>
      <c r="NSN116" s="481"/>
      <c r="NSO116" s="481"/>
      <c r="NSP116" s="481"/>
      <c r="NSQ116" s="481"/>
      <c r="NSR116" s="481"/>
      <c r="NSS116" s="481"/>
      <c r="NST116" s="481"/>
      <c r="NSU116" s="481"/>
      <c r="NSV116" s="481"/>
      <c r="NSW116" s="481"/>
      <c r="NSX116" s="481"/>
      <c r="NSY116" s="481"/>
      <c r="NSZ116" s="481"/>
      <c r="NTA116" s="481"/>
      <c r="NTB116" s="481"/>
      <c r="NTC116" s="481"/>
      <c r="NTD116" s="481"/>
      <c r="NTE116" s="481"/>
      <c r="NTF116" s="481"/>
      <c r="NTG116" s="481"/>
      <c r="NTH116" s="481"/>
      <c r="NTI116" s="481"/>
      <c r="NTJ116" s="481"/>
      <c r="NTK116" s="481"/>
      <c r="NTL116" s="481"/>
      <c r="NTM116" s="481"/>
      <c r="NTN116" s="481"/>
      <c r="NTO116" s="481"/>
      <c r="NTP116" s="481"/>
      <c r="NTQ116" s="481"/>
      <c r="NTR116" s="481"/>
      <c r="NTS116" s="481"/>
      <c r="NTT116" s="481"/>
      <c r="NTU116" s="481"/>
      <c r="NTV116" s="481"/>
      <c r="NTW116" s="481"/>
      <c r="NTX116" s="481"/>
      <c r="NTY116" s="481"/>
      <c r="NTZ116" s="481"/>
      <c r="NUA116" s="481"/>
      <c r="NUB116" s="481"/>
      <c r="NUC116" s="481"/>
      <c r="NUD116" s="481"/>
      <c r="NUE116" s="481"/>
      <c r="NUF116" s="481"/>
      <c r="NUG116" s="481"/>
      <c r="NUH116" s="481"/>
      <c r="NUI116" s="481"/>
      <c r="NUJ116" s="481"/>
      <c r="NUK116" s="481"/>
      <c r="NUL116" s="481"/>
      <c r="NUM116" s="481"/>
      <c r="NUN116" s="481"/>
      <c r="NUO116" s="481"/>
      <c r="NUP116" s="481"/>
      <c r="NUQ116" s="481"/>
      <c r="NUR116" s="481"/>
      <c r="NUS116" s="481"/>
      <c r="NUT116" s="481"/>
      <c r="NUU116" s="481"/>
      <c r="NUV116" s="481"/>
      <c r="NUW116" s="481"/>
      <c r="NUX116" s="481"/>
      <c r="NUY116" s="481"/>
      <c r="NUZ116" s="481"/>
      <c r="NVA116" s="481"/>
      <c r="NVB116" s="481"/>
      <c r="NVC116" s="481"/>
      <c r="NVD116" s="481"/>
      <c r="NVE116" s="481"/>
      <c r="NVF116" s="481"/>
      <c r="NVG116" s="481"/>
      <c r="NVH116" s="481"/>
      <c r="NVI116" s="481"/>
      <c r="NVJ116" s="481"/>
      <c r="NVK116" s="481"/>
      <c r="NVL116" s="481"/>
      <c r="NVM116" s="481"/>
      <c r="NVN116" s="481"/>
      <c r="NVO116" s="481"/>
      <c r="NVP116" s="481"/>
      <c r="NVQ116" s="481"/>
      <c r="NVR116" s="481"/>
      <c r="NVS116" s="481"/>
      <c r="NVT116" s="481"/>
      <c r="NVU116" s="481"/>
      <c r="NVV116" s="481"/>
      <c r="NVW116" s="481"/>
      <c r="NVX116" s="481"/>
      <c r="NVY116" s="481"/>
      <c r="NVZ116" s="481"/>
      <c r="NWA116" s="481"/>
      <c r="NWB116" s="481"/>
      <c r="NWC116" s="481"/>
      <c r="NWD116" s="481"/>
      <c r="NWE116" s="481"/>
      <c r="NWF116" s="481"/>
      <c r="NWG116" s="481"/>
      <c r="NWH116" s="481"/>
      <c r="NWI116" s="481"/>
      <c r="NWJ116" s="481"/>
      <c r="NWK116" s="481"/>
      <c r="NWL116" s="481"/>
      <c r="NWM116" s="481"/>
      <c r="NWN116" s="481"/>
      <c r="NWO116" s="481"/>
      <c r="NWP116" s="481"/>
      <c r="NWQ116" s="481"/>
      <c r="NWR116" s="481"/>
      <c r="NWS116" s="481"/>
      <c r="NWT116" s="481"/>
      <c r="NWU116" s="481"/>
      <c r="NWV116" s="481"/>
      <c r="NWW116" s="481"/>
      <c r="NWX116" s="481"/>
      <c r="NWY116" s="481"/>
      <c r="NWZ116" s="481"/>
      <c r="NXA116" s="481"/>
      <c r="NXB116" s="481"/>
      <c r="NXC116" s="481"/>
      <c r="NXD116" s="481"/>
      <c r="NXE116" s="481"/>
      <c r="NXF116" s="481"/>
      <c r="NXG116" s="481"/>
      <c r="NXH116" s="481"/>
      <c r="NXI116" s="481"/>
      <c r="NXJ116" s="481"/>
      <c r="NXK116" s="481"/>
      <c r="NXL116" s="481"/>
      <c r="NXM116" s="481"/>
      <c r="NXN116" s="481"/>
      <c r="NXO116" s="481"/>
      <c r="NXP116" s="481"/>
      <c r="NXQ116" s="481"/>
      <c r="NXR116" s="481"/>
      <c r="NXS116" s="481"/>
      <c r="NXT116" s="481"/>
      <c r="NXU116" s="481"/>
      <c r="NXV116" s="481"/>
      <c r="NXW116" s="481"/>
      <c r="NXX116" s="481"/>
      <c r="NXY116" s="481"/>
      <c r="NXZ116" s="481"/>
      <c r="NYA116" s="481"/>
      <c r="NYB116" s="481"/>
      <c r="NYC116" s="481"/>
      <c r="NYD116" s="481"/>
      <c r="NYE116" s="481"/>
      <c r="NYF116" s="481"/>
      <c r="NYG116" s="481"/>
      <c r="NYH116" s="481"/>
      <c r="NYI116" s="481"/>
      <c r="NYJ116" s="481"/>
      <c r="NYK116" s="481"/>
      <c r="NYL116" s="481"/>
      <c r="NYM116" s="481"/>
      <c r="NYN116" s="481"/>
      <c r="NYO116" s="481"/>
      <c r="NYP116" s="481"/>
      <c r="NYQ116" s="481"/>
      <c r="NYR116" s="481"/>
      <c r="NYS116" s="481"/>
      <c r="NYT116" s="481"/>
      <c r="NYU116" s="481"/>
      <c r="NYV116" s="481"/>
      <c r="NYW116" s="481"/>
      <c r="NYX116" s="481"/>
      <c r="NYY116" s="481"/>
      <c r="NYZ116" s="481"/>
      <c r="NZA116" s="481"/>
      <c r="NZB116" s="481"/>
      <c r="NZC116" s="481"/>
      <c r="NZD116" s="481"/>
      <c r="NZE116" s="481"/>
      <c r="NZF116" s="481"/>
      <c r="NZG116" s="481"/>
      <c r="NZH116" s="481"/>
      <c r="NZI116" s="481"/>
      <c r="NZJ116" s="481"/>
      <c r="NZK116" s="481"/>
      <c r="NZL116" s="481"/>
      <c r="NZM116" s="481"/>
      <c r="NZN116" s="481"/>
      <c r="NZO116" s="481"/>
      <c r="NZP116" s="481"/>
      <c r="NZQ116" s="481"/>
      <c r="NZR116" s="481"/>
      <c r="NZS116" s="481"/>
      <c r="NZT116" s="481"/>
      <c r="NZU116" s="481"/>
      <c r="NZV116" s="481"/>
      <c r="NZW116" s="481"/>
      <c r="NZX116" s="481"/>
      <c r="NZY116" s="481"/>
      <c r="NZZ116" s="481"/>
      <c r="OAA116" s="481"/>
      <c r="OAB116" s="481"/>
      <c r="OAC116" s="481"/>
      <c r="OAD116" s="481"/>
      <c r="OAE116" s="481"/>
      <c r="OAF116" s="481"/>
      <c r="OAG116" s="481"/>
      <c r="OAH116" s="481"/>
      <c r="OAI116" s="481"/>
      <c r="OAJ116" s="481"/>
      <c r="OAK116" s="481"/>
      <c r="OAL116" s="481"/>
      <c r="OAM116" s="481"/>
      <c r="OAN116" s="481"/>
      <c r="OAO116" s="481"/>
      <c r="OAP116" s="481"/>
      <c r="OAQ116" s="481"/>
      <c r="OAR116" s="481"/>
      <c r="OAS116" s="481"/>
      <c r="OAT116" s="481"/>
      <c r="OAU116" s="481"/>
      <c r="OAV116" s="481"/>
      <c r="OAW116" s="481"/>
      <c r="OAX116" s="481"/>
      <c r="OAY116" s="481"/>
      <c r="OAZ116" s="481"/>
      <c r="OBA116" s="481"/>
      <c r="OBB116" s="481"/>
      <c r="OBC116" s="481"/>
      <c r="OBD116" s="481"/>
      <c r="OBE116" s="481"/>
      <c r="OBF116" s="481"/>
      <c r="OBG116" s="481"/>
      <c r="OBH116" s="481"/>
      <c r="OBI116" s="481"/>
      <c r="OBJ116" s="481"/>
      <c r="OBK116" s="481"/>
      <c r="OBL116" s="481"/>
      <c r="OBM116" s="481"/>
      <c r="OBN116" s="481"/>
      <c r="OBO116" s="481"/>
      <c r="OBP116" s="481"/>
      <c r="OBQ116" s="481"/>
      <c r="OBR116" s="481"/>
      <c r="OBS116" s="481"/>
      <c r="OBT116" s="481"/>
      <c r="OBU116" s="481"/>
      <c r="OBV116" s="481"/>
      <c r="OBW116" s="481"/>
      <c r="OBX116" s="481"/>
      <c r="OBY116" s="481"/>
      <c r="OBZ116" s="481"/>
      <c r="OCA116" s="481"/>
      <c r="OCB116" s="481"/>
      <c r="OCC116" s="481"/>
      <c r="OCD116" s="481"/>
      <c r="OCE116" s="481"/>
      <c r="OCF116" s="481"/>
      <c r="OCG116" s="481"/>
      <c r="OCH116" s="481"/>
      <c r="OCI116" s="481"/>
      <c r="OCJ116" s="481"/>
      <c r="OCK116" s="481"/>
      <c r="OCL116" s="481"/>
      <c r="OCM116" s="481"/>
      <c r="OCN116" s="481"/>
      <c r="OCO116" s="481"/>
      <c r="OCP116" s="481"/>
      <c r="OCQ116" s="481"/>
      <c r="OCR116" s="481"/>
      <c r="OCS116" s="481"/>
      <c r="OCT116" s="481"/>
      <c r="OCU116" s="481"/>
      <c r="OCV116" s="481"/>
      <c r="OCW116" s="481"/>
      <c r="OCX116" s="481"/>
      <c r="OCY116" s="481"/>
      <c r="OCZ116" s="481"/>
      <c r="ODA116" s="481"/>
      <c r="ODB116" s="481"/>
      <c r="ODC116" s="481"/>
      <c r="ODD116" s="481"/>
      <c r="ODE116" s="481"/>
      <c r="ODF116" s="481"/>
      <c r="ODG116" s="481"/>
      <c r="ODH116" s="481"/>
      <c r="ODI116" s="481"/>
      <c r="ODJ116" s="481"/>
      <c r="ODK116" s="481"/>
      <c r="ODL116" s="481"/>
      <c r="ODM116" s="481"/>
      <c r="ODN116" s="481"/>
      <c r="ODO116" s="481"/>
      <c r="ODP116" s="481"/>
      <c r="ODQ116" s="481"/>
      <c r="ODR116" s="481"/>
      <c r="ODS116" s="481"/>
      <c r="ODT116" s="481"/>
      <c r="ODU116" s="481"/>
      <c r="ODV116" s="481"/>
      <c r="ODW116" s="481"/>
      <c r="ODX116" s="481"/>
      <c r="ODY116" s="481"/>
      <c r="ODZ116" s="481"/>
      <c r="OEA116" s="481"/>
      <c r="OEB116" s="481"/>
      <c r="OEC116" s="481"/>
      <c r="OED116" s="481"/>
      <c r="OEE116" s="481"/>
      <c r="OEF116" s="481"/>
      <c r="OEG116" s="481"/>
      <c r="OEH116" s="481"/>
      <c r="OEI116" s="481"/>
      <c r="OEJ116" s="481"/>
      <c r="OEK116" s="481"/>
      <c r="OEL116" s="481"/>
      <c r="OEM116" s="481"/>
      <c r="OEN116" s="481"/>
      <c r="OEO116" s="481"/>
      <c r="OEP116" s="481"/>
      <c r="OEQ116" s="481"/>
      <c r="OER116" s="481"/>
      <c r="OES116" s="481"/>
      <c r="OET116" s="481"/>
      <c r="OEU116" s="481"/>
      <c r="OEV116" s="481"/>
      <c r="OEW116" s="481"/>
      <c r="OEX116" s="481"/>
      <c r="OEY116" s="481"/>
      <c r="OEZ116" s="481"/>
      <c r="OFA116" s="481"/>
      <c r="OFB116" s="481"/>
      <c r="OFC116" s="481"/>
      <c r="OFD116" s="481"/>
      <c r="OFE116" s="481"/>
      <c r="OFF116" s="481"/>
      <c r="OFG116" s="481"/>
      <c r="OFH116" s="481"/>
      <c r="OFI116" s="481"/>
      <c r="OFJ116" s="481"/>
      <c r="OFK116" s="481"/>
      <c r="OFL116" s="481"/>
      <c r="OFM116" s="481"/>
      <c r="OFN116" s="481"/>
      <c r="OFO116" s="481"/>
      <c r="OFP116" s="481"/>
      <c r="OFQ116" s="481"/>
      <c r="OFR116" s="481"/>
      <c r="OFS116" s="481"/>
      <c r="OFT116" s="481"/>
      <c r="OFU116" s="481"/>
      <c r="OFV116" s="481"/>
      <c r="OFW116" s="481"/>
      <c r="OFX116" s="481"/>
      <c r="OFY116" s="481"/>
      <c r="OFZ116" s="481"/>
      <c r="OGA116" s="481"/>
      <c r="OGB116" s="481"/>
      <c r="OGC116" s="481"/>
      <c r="OGD116" s="481"/>
      <c r="OGE116" s="481"/>
      <c r="OGF116" s="481"/>
      <c r="OGG116" s="481"/>
      <c r="OGH116" s="481"/>
      <c r="OGI116" s="481"/>
      <c r="OGJ116" s="481"/>
      <c r="OGK116" s="481"/>
      <c r="OGL116" s="481"/>
      <c r="OGM116" s="481"/>
      <c r="OGN116" s="481"/>
      <c r="OGO116" s="481"/>
      <c r="OGP116" s="481"/>
      <c r="OGQ116" s="481"/>
      <c r="OGR116" s="481"/>
      <c r="OGS116" s="481"/>
      <c r="OGT116" s="481"/>
      <c r="OGU116" s="481"/>
      <c r="OGV116" s="481"/>
      <c r="OGW116" s="481"/>
      <c r="OGX116" s="481"/>
      <c r="OGY116" s="481"/>
      <c r="OGZ116" s="481"/>
      <c r="OHA116" s="481"/>
      <c r="OHB116" s="481"/>
      <c r="OHC116" s="481"/>
      <c r="OHD116" s="481"/>
      <c r="OHE116" s="481"/>
      <c r="OHF116" s="481"/>
      <c r="OHG116" s="481"/>
      <c r="OHH116" s="481"/>
      <c r="OHI116" s="481"/>
      <c r="OHJ116" s="481"/>
      <c r="OHK116" s="481"/>
      <c r="OHL116" s="481"/>
      <c r="OHM116" s="481"/>
      <c r="OHN116" s="481"/>
      <c r="OHO116" s="481"/>
      <c r="OHP116" s="481"/>
      <c r="OHQ116" s="481"/>
      <c r="OHR116" s="481"/>
      <c r="OHS116" s="481"/>
      <c r="OHT116" s="481"/>
      <c r="OHU116" s="481"/>
      <c r="OHV116" s="481"/>
      <c r="OHW116" s="481"/>
      <c r="OHX116" s="481"/>
      <c r="OHY116" s="481"/>
      <c r="OHZ116" s="481"/>
      <c r="OIA116" s="481"/>
      <c r="OIB116" s="481"/>
      <c r="OIC116" s="481"/>
      <c r="OID116" s="481"/>
      <c r="OIE116" s="481"/>
      <c r="OIF116" s="481"/>
      <c r="OIG116" s="481"/>
      <c r="OIH116" s="481"/>
      <c r="OII116" s="481"/>
      <c r="OIJ116" s="481"/>
      <c r="OIK116" s="481"/>
      <c r="OIL116" s="481"/>
      <c r="OIM116" s="481"/>
      <c r="OIN116" s="481"/>
      <c r="OIO116" s="481"/>
      <c r="OIP116" s="481"/>
      <c r="OIQ116" s="481"/>
      <c r="OIR116" s="481"/>
      <c r="OIS116" s="481"/>
      <c r="OIT116" s="481"/>
      <c r="OIU116" s="481"/>
      <c r="OIV116" s="481"/>
      <c r="OIW116" s="481"/>
      <c r="OIX116" s="481"/>
      <c r="OIY116" s="481"/>
      <c r="OIZ116" s="481"/>
      <c r="OJA116" s="481"/>
      <c r="OJB116" s="481"/>
      <c r="OJC116" s="481"/>
      <c r="OJD116" s="481"/>
      <c r="OJE116" s="481"/>
      <c r="OJF116" s="481"/>
      <c r="OJG116" s="481"/>
      <c r="OJH116" s="481"/>
      <c r="OJI116" s="481"/>
      <c r="OJJ116" s="481"/>
      <c r="OJK116" s="481"/>
      <c r="OJL116" s="481"/>
      <c r="OJM116" s="481"/>
      <c r="OJN116" s="481"/>
      <c r="OJO116" s="481"/>
      <c r="OJP116" s="481"/>
      <c r="OJQ116" s="481"/>
      <c r="OJR116" s="481"/>
      <c r="OJS116" s="481"/>
      <c r="OJT116" s="481"/>
      <c r="OJU116" s="481"/>
      <c r="OJV116" s="481"/>
      <c r="OJW116" s="481"/>
      <c r="OJX116" s="481"/>
      <c r="OJY116" s="481"/>
      <c r="OJZ116" s="481"/>
      <c r="OKA116" s="481"/>
      <c r="OKB116" s="481"/>
      <c r="OKC116" s="481"/>
      <c r="OKD116" s="481"/>
      <c r="OKE116" s="481"/>
      <c r="OKF116" s="481"/>
      <c r="OKG116" s="481"/>
      <c r="OKH116" s="481"/>
      <c r="OKI116" s="481"/>
      <c r="OKJ116" s="481"/>
      <c r="OKK116" s="481"/>
      <c r="OKL116" s="481"/>
      <c r="OKM116" s="481"/>
      <c r="OKN116" s="481"/>
      <c r="OKO116" s="481"/>
      <c r="OKP116" s="481"/>
      <c r="OKQ116" s="481"/>
      <c r="OKR116" s="481"/>
      <c r="OKS116" s="481"/>
      <c r="OKT116" s="481"/>
      <c r="OKU116" s="481"/>
      <c r="OKV116" s="481"/>
      <c r="OKW116" s="481"/>
      <c r="OKX116" s="481"/>
      <c r="OKY116" s="481"/>
      <c r="OKZ116" s="481"/>
      <c r="OLA116" s="481"/>
      <c r="OLB116" s="481"/>
      <c r="OLC116" s="481"/>
      <c r="OLD116" s="481"/>
      <c r="OLE116" s="481"/>
      <c r="OLF116" s="481"/>
      <c r="OLG116" s="481"/>
      <c r="OLH116" s="481"/>
      <c r="OLI116" s="481"/>
      <c r="OLJ116" s="481"/>
      <c r="OLK116" s="481"/>
      <c r="OLL116" s="481"/>
      <c r="OLM116" s="481"/>
      <c r="OLN116" s="481"/>
      <c r="OLO116" s="481"/>
      <c r="OLP116" s="481"/>
      <c r="OLQ116" s="481"/>
      <c r="OLR116" s="481"/>
      <c r="OLS116" s="481"/>
      <c r="OLT116" s="481"/>
      <c r="OLU116" s="481"/>
      <c r="OLV116" s="481"/>
      <c r="OLW116" s="481"/>
      <c r="OLX116" s="481"/>
      <c r="OLY116" s="481"/>
      <c r="OLZ116" s="481"/>
      <c r="OMA116" s="481"/>
      <c r="OMB116" s="481"/>
      <c r="OMC116" s="481"/>
      <c r="OMD116" s="481"/>
      <c r="OME116" s="481"/>
      <c r="OMF116" s="481"/>
      <c r="OMG116" s="481"/>
      <c r="OMH116" s="481"/>
      <c r="OMI116" s="481"/>
      <c r="OMJ116" s="481"/>
      <c r="OMK116" s="481"/>
      <c r="OML116" s="481"/>
      <c r="OMM116" s="481"/>
      <c r="OMN116" s="481"/>
      <c r="OMO116" s="481"/>
      <c r="OMP116" s="481"/>
      <c r="OMQ116" s="481"/>
      <c r="OMR116" s="481"/>
      <c r="OMS116" s="481"/>
      <c r="OMT116" s="481"/>
      <c r="OMU116" s="481"/>
      <c r="OMV116" s="481"/>
      <c r="OMW116" s="481"/>
      <c r="OMX116" s="481"/>
      <c r="OMY116" s="481"/>
      <c r="OMZ116" s="481"/>
      <c r="ONA116" s="481"/>
      <c r="ONB116" s="481"/>
      <c r="ONC116" s="481"/>
      <c r="OND116" s="481"/>
      <c r="ONE116" s="481"/>
      <c r="ONF116" s="481"/>
      <c r="ONG116" s="481"/>
      <c r="ONH116" s="481"/>
      <c r="ONI116" s="481"/>
      <c r="ONJ116" s="481"/>
      <c r="ONK116" s="481"/>
      <c r="ONL116" s="481"/>
      <c r="ONM116" s="481"/>
      <c r="ONN116" s="481"/>
      <c r="ONO116" s="481"/>
      <c r="ONP116" s="481"/>
      <c r="ONQ116" s="481"/>
      <c r="ONR116" s="481"/>
      <c r="ONS116" s="481"/>
      <c r="ONT116" s="481"/>
      <c r="ONU116" s="481"/>
      <c r="ONV116" s="481"/>
      <c r="ONW116" s="481"/>
      <c r="ONX116" s="481"/>
      <c r="ONY116" s="481"/>
      <c r="ONZ116" s="481"/>
      <c r="OOA116" s="481"/>
      <c r="OOB116" s="481"/>
      <c r="OOC116" s="481"/>
      <c r="OOD116" s="481"/>
      <c r="OOE116" s="481"/>
      <c r="OOF116" s="481"/>
      <c r="OOG116" s="481"/>
      <c r="OOH116" s="481"/>
      <c r="OOI116" s="481"/>
      <c r="OOJ116" s="481"/>
      <c r="OOK116" s="481"/>
      <c r="OOL116" s="481"/>
      <c r="OOM116" s="481"/>
      <c r="OON116" s="481"/>
      <c r="OOO116" s="481"/>
      <c r="OOP116" s="481"/>
      <c r="OOQ116" s="481"/>
      <c r="OOR116" s="481"/>
      <c r="OOS116" s="481"/>
      <c r="OOT116" s="481"/>
      <c r="OOU116" s="481"/>
      <c r="OOV116" s="481"/>
      <c r="OOW116" s="481"/>
      <c r="OOX116" s="481"/>
      <c r="OOY116" s="481"/>
      <c r="OOZ116" s="481"/>
      <c r="OPA116" s="481"/>
      <c r="OPB116" s="481"/>
      <c r="OPC116" s="481"/>
      <c r="OPD116" s="481"/>
      <c r="OPE116" s="481"/>
      <c r="OPF116" s="481"/>
      <c r="OPG116" s="481"/>
      <c r="OPH116" s="481"/>
      <c r="OPI116" s="481"/>
      <c r="OPJ116" s="481"/>
      <c r="OPK116" s="481"/>
      <c r="OPL116" s="481"/>
      <c r="OPM116" s="481"/>
      <c r="OPN116" s="481"/>
      <c r="OPO116" s="481"/>
      <c r="OPP116" s="481"/>
      <c r="OPQ116" s="481"/>
      <c r="OPR116" s="481"/>
      <c r="OPS116" s="481"/>
      <c r="OPT116" s="481"/>
      <c r="OPU116" s="481"/>
      <c r="OPV116" s="481"/>
      <c r="OPW116" s="481"/>
      <c r="OPX116" s="481"/>
      <c r="OPY116" s="481"/>
      <c r="OPZ116" s="481"/>
      <c r="OQA116" s="481"/>
      <c r="OQB116" s="481"/>
      <c r="OQC116" s="481"/>
      <c r="OQD116" s="481"/>
      <c r="OQE116" s="481"/>
      <c r="OQF116" s="481"/>
      <c r="OQG116" s="481"/>
      <c r="OQH116" s="481"/>
      <c r="OQI116" s="481"/>
      <c r="OQJ116" s="481"/>
      <c r="OQK116" s="481"/>
      <c r="OQL116" s="481"/>
      <c r="OQM116" s="481"/>
      <c r="OQN116" s="481"/>
      <c r="OQO116" s="481"/>
      <c r="OQP116" s="481"/>
      <c r="OQQ116" s="481"/>
      <c r="OQR116" s="481"/>
      <c r="OQS116" s="481"/>
      <c r="OQT116" s="481"/>
      <c r="OQU116" s="481"/>
      <c r="OQV116" s="481"/>
      <c r="OQW116" s="481"/>
      <c r="OQX116" s="481"/>
      <c r="OQY116" s="481"/>
      <c r="OQZ116" s="481"/>
      <c r="ORA116" s="481"/>
      <c r="ORB116" s="481"/>
      <c r="ORC116" s="481"/>
      <c r="ORD116" s="481"/>
      <c r="ORE116" s="481"/>
      <c r="ORF116" s="481"/>
      <c r="ORG116" s="481"/>
      <c r="ORH116" s="481"/>
      <c r="ORI116" s="481"/>
      <c r="ORJ116" s="481"/>
      <c r="ORK116" s="481"/>
      <c r="ORL116" s="481"/>
      <c r="ORM116" s="481"/>
      <c r="ORN116" s="481"/>
      <c r="ORO116" s="481"/>
      <c r="ORP116" s="481"/>
      <c r="ORQ116" s="481"/>
      <c r="ORR116" s="481"/>
      <c r="ORS116" s="481"/>
      <c r="ORT116" s="481"/>
      <c r="ORU116" s="481"/>
      <c r="ORV116" s="481"/>
      <c r="ORW116" s="481"/>
      <c r="ORX116" s="481"/>
      <c r="ORY116" s="481"/>
      <c r="ORZ116" s="481"/>
      <c r="OSA116" s="481"/>
      <c r="OSB116" s="481"/>
      <c r="OSC116" s="481"/>
      <c r="OSD116" s="481"/>
      <c r="OSE116" s="481"/>
      <c r="OSF116" s="481"/>
      <c r="OSG116" s="481"/>
      <c r="OSH116" s="481"/>
      <c r="OSI116" s="481"/>
      <c r="OSJ116" s="481"/>
      <c r="OSK116" s="481"/>
      <c r="OSL116" s="481"/>
      <c r="OSM116" s="481"/>
      <c r="OSN116" s="481"/>
      <c r="OSO116" s="481"/>
      <c r="OSP116" s="481"/>
      <c r="OSQ116" s="481"/>
      <c r="OSR116" s="481"/>
      <c r="OSS116" s="481"/>
      <c r="OST116" s="481"/>
      <c r="OSU116" s="481"/>
      <c r="OSV116" s="481"/>
      <c r="OSW116" s="481"/>
      <c r="OSX116" s="481"/>
      <c r="OSY116" s="481"/>
      <c r="OSZ116" s="481"/>
      <c r="OTA116" s="481"/>
      <c r="OTB116" s="481"/>
      <c r="OTC116" s="481"/>
      <c r="OTD116" s="481"/>
      <c r="OTE116" s="481"/>
      <c r="OTF116" s="481"/>
      <c r="OTG116" s="481"/>
      <c r="OTH116" s="481"/>
      <c r="OTI116" s="481"/>
      <c r="OTJ116" s="481"/>
      <c r="OTK116" s="481"/>
      <c r="OTL116" s="481"/>
      <c r="OTM116" s="481"/>
      <c r="OTN116" s="481"/>
      <c r="OTO116" s="481"/>
      <c r="OTP116" s="481"/>
      <c r="OTQ116" s="481"/>
      <c r="OTR116" s="481"/>
      <c r="OTS116" s="481"/>
      <c r="OTT116" s="481"/>
      <c r="OTU116" s="481"/>
      <c r="OTV116" s="481"/>
      <c r="OTW116" s="481"/>
      <c r="OTX116" s="481"/>
      <c r="OTY116" s="481"/>
      <c r="OTZ116" s="481"/>
      <c r="OUA116" s="481"/>
      <c r="OUB116" s="481"/>
      <c r="OUC116" s="481"/>
      <c r="OUD116" s="481"/>
      <c r="OUE116" s="481"/>
      <c r="OUF116" s="481"/>
      <c r="OUG116" s="481"/>
      <c r="OUH116" s="481"/>
      <c r="OUI116" s="481"/>
      <c r="OUJ116" s="481"/>
      <c r="OUK116" s="481"/>
      <c r="OUL116" s="481"/>
      <c r="OUM116" s="481"/>
      <c r="OUN116" s="481"/>
      <c r="OUO116" s="481"/>
      <c r="OUP116" s="481"/>
      <c r="OUQ116" s="481"/>
      <c r="OUR116" s="481"/>
      <c r="OUS116" s="481"/>
      <c r="OUT116" s="481"/>
      <c r="OUU116" s="481"/>
      <c r="OUV116" s="481"/>
      <c r="OUW116" s="481"/>
      <c r="OUX116" s="481"/>
      <c r="OUY116" s="481"/>
      <c r="OUZ116" s="481"/>
      <c r="OVA116" s="481"/>
      <c r="OVB116" s="481"/>
      <c r="OVC116" s="481"/>
      <c r="OVD116" s="481"/>
      <c r="OVE116" s="481"/>
      <c r="OVF116" s="481"/>
      <c r="OVG116" s="481"/>
      <c r="OVH116" s="481"/>
      <c r="OVI116" s="481"/>
      <c r="OVJ116" s="481"/>
      <c r="OVK116" s="481"/>
      <c r="OVL116" s="481"/>
      <c r="OVM116" s="481"/>
      <c r="OVN116" s="481"/>
      <c r="OVO116" s="481"/>
      <c r="OVP116" s="481"/>
      <c r="OVQ116" s="481"/>
      <c r="OVR116" s="481"/>
      <c r="OVS116" s="481"/>
      <c r="OVT116" s="481"/>
      <c r="OVU116" s="481"/>
      <c r="OVV116" s="481"/>
      <c r="OVW116" s="481"/>
      <c r="OVX116" s="481"/>
      <c r="OVY116" s="481"/>
      <c r="OVZ116" s="481"/>
      <c r="OWA116" s="481"/>
      <c r="OWB116" s="481"/>
      <c r="OWC116" s="481"/>
      <c r="OWD116" s="481"/>
      <c r="OWE116" s="481"/>
      <c r="OWF116" s="481"/>
      <c r="OWG116" s="481"/>
      <c r="OWH116" s="481"/>
      <c r="OWI116" s="481"/>
      <c r="OWJ116" s="481"/>
      <c r="OWK116" s="481"/>
      <c r="OWL116" s="481"/>
      <c r="OWM116" s="481"/>
      <c r="OWN116" s="481"/>
      <c r="OWO116" s="481"/>
      <c r="OWP116" s="481"/>
      <c r="OWQ116" s="481"/>
      <c r="OWR116" s="481"/>
      <c r="OWS116" s="481"/>
      <c r="OWT116" s="481"/>
      <c r="OWU116" s="481"/>
      <c r="OWV116" s="481"/>
      <c r="OWW116" s="481"/>
      <c r="OWX116" s="481"/>
      <c r="OWY116" s="481"/>
      <c r="OWZ116" s="481"/>
      <c r="OXA116" s="481"/>
      <c r="OXB116" s="481"/>
      <c r="OXC116" s="481"/>
      <c r="OXD116" s="481"/>
      <c r="OXE116" s="481"/>
      <c r="OXF116" s="481"/>
      <c r="OXG116" s="481"/>
      <c r="OXH116" s="481"/>
      <c r="OXI116" s="481"/>
      <c r="OXJ116" s="481"/>
      <c r="OXK116" s="481"/>
      <c r="OXL116" s="481"/>
      <c r="OXM116" s="481"/>
      <c r="OXN116" s="481"/>
      <c r="OXO116" s="481"/>
      <c r="OXP116" s="481"/>
      <c r="OXQ116" s="481"/>
      <c r="OXR116" s="481"/>
      <c r="OXS116" s="481"/>
      <c r="OXT116" s="481"/>
      <c r="OXU116" s="481"/>
      <c r="OXV116" s="481"/>
      <c r="OXW116" s="481"/>
      <c r="OXX116" s="481"/>
      <c r="OXY116" s="481"/>
      <c r="OXZ116" s="481"/>
      <c r="OYA116" s="481"/>
      <c r="OYB116" s="481"/>
      <c r="OYC116" s="481"/>
      <c r="OYD116" s="481"/>
      <c r="OYE116" s="481"/>
      <c r="OYF116" s="481"/>
      <c r="OYG116" s="481"/>
      <c r="OYH116" s="481"/>
      <c r="OYI116" s="481"/>
      <c r="OYJ116" s="481"/>
      <c r="OYK116" s="481"/>
      <c r="OYL116" s="481"/>
      <c r="OYM116" s="481"/>
      <c r="OYN116" s="481"/>
      <c r="OYO116" s="481"/>
      <c r="OYP116" s="481"/>
      <c r="OYQ116" s="481"/>
      <c r="OYR116" s="481"/>
      <c r="OYS116" s="481"/>
      <c r="OYT116" s="481"/>
      <c r="OYU116" s="481"/>
      <c r="OYV116" s="481"/>
      <c r="OYW116" s="481"/>
      <c r="OYX116" s="481"/>
      <c r="OYY116" s="481"/>
      <c r="OYZ116" s="481"/>
      <c r="OZA116" s="481"/>
      <c r="OZB116" s="481"/>
      <c r="OZC116" s="481"/>
      <c r="OZD116" s="481"/>
      <c r="OZE116" s="481"/>
      <c r="OZF116" s="481"/>
      <c r="OZG116" s="481"/>
      <c r="OZH116" s="481"/>
      <c r="OZI116" s="481"/>
      <c r="OZJ116" s="481"/>
      <c r="OZK116" s="481"/>
      <c r="OZL116" s="481"/>
      <c r="OZM116" s="481"/>
      <c r="OZN116" s="481"/>
      <c r="OZO116" s="481"/>
      <c r="OZP116" s="481"/>
      <c r="OZQ116" s="481"/>
      <c r="OZR116" s="481"/>
      <c r="OZS116" s="481"/>
      <c r="OZT116" s="481"/>
      <c r="OZU116" s="481"/>
      <c r="OZV116" s="481"/>
      <c r="OZW116" s="481"/>
      <c r="OZX116" s="481"/>
      <c r="OZY116" s="481"/>
      <c r="OZZ116" s="481"/>
      <c r="PAA116" s="481"/>
      <c r="PAB116" s="481"/>
      <c r="PAC116" s="481"/>
      <c r="PAD116" s="481"/>
      <c r="PAE116" s="481"/>
      <c r="PAF116" s="481"/>
      <c r="PAG116" s="481"/>
      <c r="PAH116" s="481"/>
      <c r="PAI116" s="481"/>
      <c r="PAJ116" s="481"/>
      <c r="PAK116" s="481"/>
      <c r="PAL116" s="481"/>
      <c r="PAM116" s="481"/>
      <c r="PAN116" s="481"/>
      <c r="PAO116" s="481"/>
      <c r="PAP116" s="481"/>
      <c r="PAQ116" s="481"/>
      <c r="PAR116" s="481"/>
      <c r="PAS116" s="481"/>
      <c r="PAT116" s="481"/>
      <c r="PAU116" s="481"/>
      <c r="PAV116" s="481"/>
      <c r="PAW116" s="481"/>
      <c r="PAX116" s="481"/>
      <c r="PAY116" s="481"/>
      <c r="PAZ116" s="481"/>
      <c r="PBA116" s="481"/>
      <c r="PBB116" s="481"/>
      <c r="PBC116" s="481"/>
      <c r="PBD116" s="481"/>
      <c r="PBE116" s="481"/>
      <c r="PBF116" s="481"/>
      <c r="PBG116" s="481"/>
      <c r="PBH116" s="481"/>
      <c r="PBI116" s="481"/>
      <c r="PBJ116" s="481"/>
      <c r="PBK116" s="481"/>
      <c r="PBL116" s="481"/>
      <c r="PBM116" s="481"/>
      <c r="PBN116" s="481"/>
      <c r="PBO116" s="481"/>
      <c r="PBP116" s="481"/>
      <c r="PBQ116" s="481"/>
      <c r="PBR116" s="481"/>
      <c r="PBS116" s="481"/>
      <c r="PBT116" s="481"/>
      <c r="PBU116" s="481"/>
      <c r="PBV116" s="481"/>
      <c r="PBW116" s="481"/>
      <c r="PBX116" s="481"/>
      <c r="PBY116" s="481"/>
      <c r="PBZ116" s="481"/>
      <c r="PCA116" s="481"/>
      <c r="PCB116" s="481"/>
      <c r="PCC116" s="481"/>
      <c r="PCD116" s="481"/>
      <c r="PCE116" s="481"/>
      <c r="PCF116" s="481"/>
      <c r="PCG116" s="481"/>
      <c r="PCH116" s="481"/>
      <c r="PCI116" s="481"/>
      <c r="PCJ116" s="481"/>
      <c r="PCK116" s="481"/>
      <c r="PCL116" s="481"/>
      <c r="PCM116" s="481"/>
      <c r="PCN116" s="481"/>
      <c r="PCO116" s="481"/>
      <c r="PCP116" s="481"/>
      <c r="PCQ116" s="481"/>
      <c r="PCR116" s="481"/>
      <c r="PCS116" s="481"/>
      <c r="PCT116" s="481"/>
      <c r="PCU116" s="481"/>
      <c r="PCV116" s="481"/>
      <c r="PCW116" s="481"/>
      <c r="PCX116" s="481"/>
      <c r="PCY116" s="481"/>
      <c r="PCZ116" s="481"/>
      <c r="PDA116" s="481"/>
      <c r="PDB116" s="481"/>
      <c r="PDC116" s="481"/>
      <c r="PDD116" s="481"/>
      <c r="PDE116" s="481"/>
      <c r="PDF116" s="481"/>
      <c r="PDG116" s="481"/>
      <c r="PDH116" s="481"/>
      <c r="PDI116" s="481"/>
      <c r="PDJ116" s="481"/>
      <c r="PDK116" s="481"/>
      <c r="PDL116" s="481"/>
      <c r="PDM116" s="481"/>
      <c r="PDN116" s="481"/>
      <c r="PDO116" s="481"/>
      <c r="PDP116" s="481"/>
      <c r="PDQ116" s="481"/>
      <c r="PDR116" s="481"/>
      <c r="PDS116" s="481"/>
      <c r="PDT116" s="481"/>
      <c r="PDU116" s="481"/>
      <c r="PDV116" s="481"/>
      <c r="PDW116" s="481"/>
      <c r="PDX116" s="481"/>
      <c r="PDY116" s="481"/>
      <c r="PDZ116" s="481"/>
      <c r="PEA116" s="481"/>
      <c r="PEB116" s="481"/>
      <c r="PEC116" s="481"/>
      <c r="PED116" s="481"/>
      <c r="PEE116" s="481"/>
      <c r="PEF116" s="481"/>
      <c r="PEG116" s="481"/>
      <c r="PEH116" s="481"/>
      <c r="PEI116" s="481"/>
      <c r="PEJ116" s="481"/>
      <c r="PEK116" s="481"/>
      <c r="PEL116" s="481"/>
      <c r="PEM116" s="481"/>
      <c r="PEN116" s="481"/>
      <c r="PEO116" s="481"/>
      <c r="PEP116" s="481"/>
      <c r="PEQ116" s="481"/>
      <c r="PER116" s="481"/>
      <c r="PES116" s="481"/>
      <c r="PET116" s="481"/>
      <c r="PEU116" s="481"/>
      <c r="PEV116" s="481"/>
      <c r="PEW116" s="481"/>
      <c r="PEX116" s="481"/>
      <c r="PEY116" s="481"/>
      <c r="PEZ116" s="481"/>
      <c r="PFA116" s="481"/>
      <c r="PFB116" s="481"/>
      <c r="PFC116" s="481"/>
      <c r="PFD116" s="481"/>
      <c r="PFE116" s="481"/>
      <c r="PFF116" s="481"/>
      <c r="PFG116" s="481"/>
      <c r="PFH116" s="481"/>
      <c r="PFI116" s="481"/>
      <c r="PFJ116" s="481"/>
      <c r="PFK116" s="481"/>
      <c r="PFL116" s="481"/>
      <c r="PFM116" s="481"/>
      <c r="PFN116" s="481"/>
      <c r="PFO116" s="481"/>
      <c r="PFP116" s="481"/>
      <c r="PFQ116" s="481"/>
      <c r="PFR116" s="481"/>
      <c r="PFS116" s="481"/>
      <c r="PFT116" s="481"/>
      <c r="PFU116" s="481"/>
      <c r="PFV116" s="481"/>
      <c r="PFW116" s="481"/>
      <c r="PFX116" s="481"/>
      <c r="PFY116" s="481"/>
      <c r="PFZ116" s="481"/>
      <c r="PGA116" s="481"/>
      <c r="PGB116" s="481"/>
      <c r="PGC116" s="481"/>
      <c r="PGD116" s="481"/>
      <c r="PGE116" s="481"/>
      <c r="PGF116" s="481"/>
      <c r="PGG116" s="481"/>
      <c r="PGH116" s="481"/>
      <c r="PGI116" s="481"/>
      <c r="PGJ116" s="481"/>
      <c r="PGK116" s="481"/>
      <c r="PGL116" s="481"/>
      <c r="PGM116" s="481"/>
      <c r="PGN116" s="481"/>
      <c r="PGO116" s="481"/>
      <c r="PGP116" s="481"/>
      <c r="PGQ116" s="481"/>
      <c r="PGR116" s="481"/>
      <c r="PGS116" s="481"/>
      <c r="PGT116" s="481"/>
      <c r="PGU116" s="481"/>
      <c r="PGV116" s="481"/>
      <c r="PGW116" s="481"/>
      <c r="PGX116" s="481"/>
      <c r="PGY116" s="481"/>
      <c r="PGZ116" s="481"/>
      <c r="PHA116" s="481"/>
      <c r="PHB116" s="481"/>
      <c r="PHC116" s="481"/>
      <c r="PHD116" s="481"/>
      <c r="PHE116" s="481"/>
      <c r="PHF116" s="481"/>
      <c r="PHG116" s="481"/>
      <c r="PHH116" s="481"/>
      <c r="PHI116" s="481"/>
      <c r="PHJ116" s="481"/>
      <c r="PHK116" s="481"/>
      <c r="PHL116" s="481"/>
      <c r="PHM116" s="481"/>
      <c r="PHN116" s="481"/>
      <c r="PHO116" s="481"/>
      <c r="PHP116" s="481"/>
      <c r="PHQ116" s="481"/>
      <c r="PHR116" s="481"/>
      <c r="PHS116" s="481"/>
      <c r="PHT116" s="481"/>
      <c r="PHU116" s="481"/>
      <c r="PHV116" s="481"/>
      <c r="PHW116" s="481"/>
      <c r="PHX116" s="481"/>
      <c r="PHY116" s="481"/>
      <c r="PHZ116" s="481"/>
      <c r="PIA116" s="481"/>
      <c r="PIB116" s="481"/>
      <c r="PIC116" s="481"/>
      <c r="PID116" s="481"/>
      <c r="PIE116" s="481"/>
      <c r="PIF116" s="481"/>
      <c r="PIG116" s="481"/>
      <c r="PIH116" s="481"/>
      <c r="PII116" s="481"/>
      <c r="PIJ116" s="481"/>
      <c r="PIK116" s="481"/>
      <c r="PIL116" s="481"/>
      <c r="PIM116" s="481"/>
      <c r="PIN116" s="481"/>
      <c r="PIO116" s="481"/>
      <c r="PIP116" s="481"/>
      <c r="PIQ116" s="481"/>
      <c r="PIR116" s="481"/>
      <c r="PIS116" s="481"/>
      <c r="PIT116" s="481"/>
      <c r="PIU116" s="481"/>
      <c r="PIV116" s="481"/>
      <c r="PIW116" s="481"/>
      <c r="PIX116" s="481"/>
      <c r="PIY116" s="481"/>
      <c r="PIZ116" s="481"/>
      <c r="PJA116" s="481"/>
      <c r="PJB116" s="481"/>
      <c r="PJC116" s="481"/>
      <c r="PJD116" s="481"/>
      <c r="PJE116" s="481"/>
      <c r="PJF116" s="481"/>
      <c r="PJG116" s="481"/>
      <c r="PJH116" s="481"/>
      <c r="PJI116" s="481"/>
      <c r="PJJ116" s="481"/>
      <c r="PJK116" s="481"/>
      <c r="PJL116" s="481"/>
      <c r="PJM116" s="481"/>
      <c r="PJN116" s="481"/>
      <c r="PJO116" s="481"/>
      <c r="PJP116" s="481"/>
      <c r="PJQ116" s="481"/>
      <c r="PJR116" s="481"/>
      <c r="PJS116" s="481"/>
      <c r="PJT116" s="481"/>
      <c r="PJU116" s="481"/>
      <c r="PJV116" s="481"/>
      <c r="PJW116" s="481"/>
      <c r="PJX116" s="481"/>
      <c r="PJY116" s="481"/>
      <c r="PJZ116" s="481"/>
      <c r="PKA116" s="481"/>
      <c r="PKB116" s="481"/>
      <c r="PKC116" s="481"/>
      <c r="PKD116" s="481"/>
      <c r="PKE116" s="481"/>
      <c r="PKF116" s="481"/>
      <c r="PKG116" s="481"/>
      <c r="PKH116" s="481"/>
      <c r="PKI116" s="481"/>
      <c r="PKJ116" s="481"/>
      <c r="PKK116" s="481"/>
      <c r="PKL116" s="481"/>
      <c r="PKM116" s="481"/>
      <c r="PKN116" s="481"/>
      <c r="PKO116" s="481"/>
      <c r="PKP116" s="481"/>
      <c r="PKQ116" s="481"/>
      <c r="PKR116" s="481"/>
      <c r="PKS116" s="481"/>
      <c r="PKT116" s="481"/>
      <c r="PKU116" s="481"/>
      <c r="PKV116" s="481"/>
      <c r="PKW116" s="481"/>
      <c r="PKX116" s="481"/>
      <c r="PKY116" s="481"/>
      <c r="PKZ116" s="481"/>
      <c r="PLA116" s="481"/>
      <c r="PLB116" s="481"/>
      <c r="PLC116" s="481"/>
      <c r="PLD116" s="481"/>
      <c r="PLE116" s="481"/>
      <c r="PLF116" s="481"/>
      <c r="PLG116" s="481"/>
      <c r="PLH116" s="481"/>
      <c r="PLI116" s="481"/>
      <c r="PLJ116" s="481"/>
      <c r="PLK116" s="481"/>
      <c r="PLL116" s="481"/>
      <c r="PLM116" s="481"/>
      <c r="PLN116" s="481"/>
      <c r="PLO116" s="481"/>
      <c r="PLP116" s="481"/>
      <c r="PLQ116" s="481"/>
      <c r="PLR116" s="481"/>
      <c r="PLS116" s="481"/>
      <c r="PLT116" s="481"/>
      <c r="PLU116" s="481"/>
      <c r="PLV116" s="481"/>
      <c r="PLW116" s="481"/>
      <c r="PLX116" s="481"/>
      <c r="PLY116" s="481"/>
      <c r="PLZ116" s="481"/>
      <c r="PMA116" s="481"/>
      <c r="PMB116" s="481"/>
      <c r="PMC116" s="481"/>
      <c r="PMD116" s="481"/>
      <c r="PME116" s="481"/>
      <c r="PMF116" s="481"/>
      <c r="PMG116" s="481"/>
      <c r="PMH116" s="481"/>
      <c r="PMI116" s="481"/>
      <c r="PMJ116" s="481"/>
      <c r="PMK116" s="481"/>
      <c r="PML116" s="481"/>
      <c r="PMM116" s="481"/>
      <c r="PMN116" s="481"/>
      <c r="PMO116" s="481"/>
      <c r="PMP116" s="481"/>
      <c r="PMQ116" s="481"/>
      <c r="PMR116" s="481"/>
      <c r="PMS116" s="481"/>
      <c r="PMT116" s="481"/>
      <c r="PMU116" s="481"/>
      <c r="PMV116" s="481"/>
      <c r="PMW116" s="481"/>
      <c r="PMX116" s="481"/>
      <c r="PMY116" s="481"/>
      <c r="PMZ116" s="481"/>
      <c r="PNA116" s="481"/>
      <c r="PNB116" s="481"/>
      <c r="PNC116" s="481"/>
      <c r="PND116" s="481"/>
      <c r="PNE116" s="481"/>
      <c r="PNF116" s="481"/>
      <c r="PNG116" s="481"/>
      <c r="PNH116" s="481"/>
      <c r="PNI116" s="481"/>
      <c r="PNJ116" s="481"/>
      <c r="PNK116" s="481"/>
      <c r="PNL116" s="481"/>
      <c r="PNM116" s="481"/>
      <c r="PNN116" s="481"/>
      <c r="PNO116" s="481"/>
      <c r="PNP116" s="481"/>
      <c r="PNQ116" s="481"/>
      <c r="PNR116" s="481"/>
      <c r="PNS116" s="481"/>
      <c r="PNT116" s="481"/>
      <c r="PNU116" s="481"/>
      <c r="PNV116" s="481"/>
      <c r="PNW116" s="481"/>
      <c r="PNX116" s="481"/>
      <c r="PNY116" s="481"/>
      <c r="PNZ116" s="481"/>
      <c r="POA116" s="481"/>
      <c r="POB116" s="481"/>
      <c r="POC116" s="481"/>
      <c r="POD116" s="481"/>
      <c r="POE116" s="481"/>
      <c r="POF116" s="481"/>
      <c r="POG116" s="481"/>
      <c r="POH116" s="481"/>
      <c r="POI116" s="481"/>
      <c r="POJ116" s="481"/>
      <c r="POK116" s="481"/>
      <c r="POL116" s="481"/>
      <c r="POM116" s="481"/>
      <c r="PON116" s="481"/>
      <c r="POO116" s="481"/>
      <c r="POP116" s="481"/>
      <c r="POQ116" s="481"/>
      <c r="POR116" s="481"/>
      <c r="POS116" s="481"/>
      <c r="POT116" s="481"/>
      <c r="POU116" s="481"/>
      <c r="POV116" s="481"/>
      <c r="POW116" s="481"/>
      <c r="POX116" s="481"/>
      <c r="POY116" s="481"/>
      <c r="POZ116" s="481"/>
      <c r="PPA116" s="481"/>
      <c r="PPB116" s="481"/>
      <c r="PPC116" s="481"/>
      <c r="PPD116" s="481"/>
      <c r="PPE116" s="481"/>
      <c r="PPF116" s="481"/>
      <c r="PPG116" s="481"/>
      <c r="PPH116" s="481"/>
      <c r="PPI116" s="481"/>
      <c r="PPJ116" s="481"/>
      <c r="PPK116" s="481"/>
      <c r="PPL116" s="481"/>
      <c r="PPM116" s="481"/>
      <c r="PPN116" s="481"/>
      <c r="PPO116" s="481"/>
      <c r="PPP116" s="481"/>
      <c r="PPQ116" s="481"/>
      <c r="PPR116" s="481"/>
      <c r="PPS116" s="481"/>
      <c r="PPT116" s="481"/>
      <c r="PPU116" s="481"/>
      <c r="PPV116" s="481"/>
      <c r="PPW116" s="481"/>
      <c r="PPX116" s="481"/>
      <c r="PPY116" s="481"/>
      <c r="PPZ116" s="481"/>
      <c r="PQA116" s="481"/>
      <c r="PQB116" s="481"/>
      <c r="PQC116" s="481"/>
      <c r="PQD116" s="481"/>
      <c r="PQE116" s="481"/>
      <c r="PQF116" s="481"/>
      <c r="PQG116" s="481"/>
      <c r="PQH116" s="481"/>
      <c r="PQI116" s="481"/>
      <c r="PQJ116" s="481"/>
      <c r="PQK116" s="481"/>
      <c r="PQL116" s="481"/>
      <c r="PQM116" s="481"/>
      <c r="PQN116" s="481"/>
      <c r="PQO116" s="481"/>
      <c r="PQP116" s="481"/>
      <c r="PQQ116" s="481"/>
      <c r="PQR116" s="481"/>
      <c r="PQS116" s="481"/>
      <c r="PQT116" s="481"/>
      <c r="PQU116" s="481"/>
      <c r="PQV116" s="481"/>
      <c r="PQW116" s="481"/>
      <c r="PQX116" s="481"/>
      <c r="PQY116" s="481"/>
      <c r="PQZ116" s="481"/>
      <c r="PRA116" s="481"/>
      <c r="PRB116" s="481"/>
      <c r="PRC116" s="481"/>
      <c r="PRD116" s="481"/>
      <c r="PRE116" s="481"/>
      <c r="PRF116" s="481"/>
      <c r="PRG116" s="481"/>
      <c r="PRH116" s="481"/>
      <c r="PRI116" s="481"/>
      <c r="PRJ116" s="481"/>
      <c r="PRK116" s="481"/>
      <c r="PRL116" s="481"/>
      <c r="PRM116" s="481"/>
      <c r="PRN116" s="481"/>
      <c r="PRO116" s="481"/>
      <c r="PRP116" s="481"/>
      <c r="PRQ116" s="481"/>
      <c r="PRR116" s="481"/>
      <c r="PRS116" s="481"/>
      <c r="PRT116" s="481"/>
      <c r="PRU116" s="481"/>
      <c r="PRV116" s="481"/>
      <c r="PRW116" s="481"/>
      <c r="PRX116" s="481"/>
      <c r="PRY116" s="481"/>
      <c r="PRZ116" s="481"/>
      <c r="PSA116" s="481"/>
      <c r="PSB116" s="481"/>
      <c r="PSC116" s="481"/>
      <c r="PSD116" s="481"/>
      <c r="PSE116" s="481"/>
      <c r="PSF116" s="481"/>
      <c r="PSG116" s="481"/>
      <c r="PSH116" s="481"/>
      <c r="PSI116" s="481"/>
      <c r="PSJ116" s="481"/>
      <c r="PSK116" s="481"/>
      <c r="PSL116" s="481"/>
      <c r="PSM116" s="481"/>
      <c r="PSN116" s="481"/>
      <c r="PSO116" s="481"/>
      <c r="PSP116" s="481"/>
      <c r="PSQ116" s="481"/>
      <c r="PSR116" s="481"/>
      <c r="PSS116" s="481"/>
      <c r="PST116" s="481"/>
      <c r="PSU116" s="481"/>
      <c r="PSV116" s="481"/>
      <c r="PSW116" s="481"/>
      <c r="PSX116" s="481"/>
      <c r="PSY116" s="481"/>
      <c r="PSZ116" s="481"/>
      <c r="PTA116" s="481"/>
      <c r="PTB116" s="481"/>
      <c r="PTC116" s="481"/>
      <c r="PTD116" s="481"/>
      <c r="PTE116" s="481"/>
      <c r="PTF116" s="481"/>
      <c r="PTG116" s="481"/>
      <c r="PTH116" s="481"/>
      <c r="PTI116" s="481"/>
      <c r="PTJ116" s="481"/>
      <c r="PTK116" s="481"/>
      <c r="PTL116" s="481"/>
      <c r="PTM116" s="481"/>
      <c r="PTN116" s="481"/>
      <c r="PTO116" s="481"/>
      <c r="PTP116" s="481"/>
      <c r="PTQ116" s="481"/>
      <c r="PTR116" s="481"/>
      <c r="PTS116" s="481"/>
      <c r="PTT116" s="481"/>
      <c r="PTU116" s="481"/>
      <c r="PTV116" s="481"/>
      <c r="PTW116" s="481"/>
      <c r="PTX116" s="481"/>
      <c r="PTY116" s="481"/>
      <c r="PTZ116" s="481"/>
      <c r="PUA116" s="481"/>
      <c r="PUB116" s="481"/>
      <c r="PUC116" s="481"/>
      <c r="PUD116" s="481"/>
      <c r="PUE116" s="481"/>
      <c r="PUF116" s="481"/>
      <c r="PUG116" s="481"/>
      <c r="PUH116" s="481"/>
      <c r="PUI116" s="481"/>
      <c r="PUJ116" s="481"/>
      <c r="PUK116" s="481"/>
      <c r="PUL116" s="481"/>
      <c r="PUM116" s="481"/>
      <c r="PUN116" s="481"/>
      <c r="PUO116" s="481"/>
      <c r="PUP116" s="481"/>
      <c r="PUQ116" s="481"/>
      <c r="PUR116" s="481"/>
      <c r="PUS116" s="481"/>
      <c r="PUT116" s="481"/>
      <c r="PUU116" s="481"/>
      <c r="PUV116" s="481"/>
      <c r="PUW116" s="481"/>
      <c r="PUX116" s="481"/>
      <c r="PUY116" s="481"/>
      <c r="PUZ116" s="481"/>
      <c r="PVA116" s="481"/>
      <c r="PVB116" s="481"/>
      <c r="PVC116" s="481"/>
      <c r="PVD116" s="481"/>
      <c r="PVE116" s="481"/>
      <c r="PVF116" s="481"/>
      <c r="PVG116" s="481"/>
      <c r="PVH116" s="481"/>
      <c r="PVI116" s="481"/>
      <c r="PVJ116" s="481"/>
      <c r="PVK116" s="481"/>
      <c r="PVL116" s="481"/>
      <c r="PVM116" s="481"/>
      <c r="PVN116" s="481"/>
      <c r="PVO116" s="481"/>
      <c r="PVP116" s="481"/>
      <c r="PVQ116" s="481"/>
      <c r="PVR116" s="481"/>
      <c r="PVS116" s="481"/>
      <c r="PVT116" s="481"/>
      <c r="PVU116" s="481"/>
      <c r="PVV116" s="481"/>
      <c r="PVW116" s="481"/>
      <c r="PVX116" s="481"/>
      <c r="PVY116" s="481"/>
      <c r="PVZ116" s="481"/>
      <c r="PWA116" s="481"/>
      <c r="PWB116" s="481"/>
      <c r="PWC116" s="481"/>
      <c r="PWD116" s="481"/>
      <c r="PWE116" s="481"/>
      <c r="PWF116" s="481"/>
      <c r="PWG116" s="481"/>
      <c r="PWH116" s="481"/>
      <c r="PWI116" s="481"/>
      <c r="PWJ116" s="481"/>
      <c r="PWK116" s="481"/>
      <c r="PWL116" s="481"/>
      <c r="PWM116" s="481"/>
      <c r="PWN116" s="481"/>
      <c r="PWO116" s="481"/>
      <c r="PWP116" s="481"/>
      <c r="PWQ116" s="481"/>
      <c r="PWR116" s="481"/>
      <c r="PWS116" s="481"/>
      <c r="PWT116" s="481"/>
      <c r="PWU116" s="481"/>
      <c r="PWV116" s="481"/>
      <c r="PWW116" s="481"/>
      <c r="PWX116" s="481"/>
      <c r="PWY116" s="481"/>
      <c r="PWZ116" s="481"/>
      <c r="PXA116" s="481"/>
      <c r="PXB116" s="481"/>
      <c r="PXC116" s="481"/>
      <c r="PXD116" s="481"/>
      <c r="PXE116" s="481"/>
      <c r="PXF116" s="481"/>
      <c r="PXG116" s="481"/>
      <c r="PXH116" s="481"/>
      <c r="PXI116" s="481"/>
      <c r="PXJ116" s="481"/>
      <c r="PXK116" s="481"/>
      <c r="PXL116" s="481"/>
      <c r="PXM116" s="481"/>
      <c r="PXN116" s="481"/>
      <c r="PXO116" s="481"/>
      <c r="PXP116" s="481"/>
      <c r="PXQ116" s="481"/>
      <c r="PXR116" s="481"/>
      <c r="PXS116" s="481"/>
      <c r="PXT116" s="481"/>
      <c r="PXU116" s="481"/>
      <c r="PXV116" s="481"/>
      <c r="PXW116" s="481"/>
      <c r="PXX116" s="481"/>
      <c r="PXY116" s="481"/>
      <c r="PXZ116" s="481"/>
      <c r="PYA116" s="481"/>
      <c r="PYB116" s="481"/>
      <c r="PYC116" s="481"/>
      <c r="PYD116" s="481"/>
      <c r="PYE116" s="481"/>
      <c r="PYF116" s="481"/>
      <c r="PYG116" s="481"/>
      <c r="PYH116" s="481"/>
      <c r="PYI116" s="481"/>
      <c r="PYJ116" s="481"/>
      <c r="PYK116" s="481"/>
      <c r="PYL116" s="481"/>
      <c r="PYM116" s="481"/>
      <c r="PYN116" s="481"/>
      <c r="PYO116" s="481"/>
      <c r="PYP116" s="481"/>
      <c r="PYQ116" s="481"/>
      <c r="PYR116" s="481"/>
      <c r="PYS116" s="481"/>
      <c r="PYT116" s="481"/>
      <c r="PYU116" s="481"/>
      <c r="PYV116" s="481"/>
      <c r="PYW116" s="481"/>
      <c r="PYX116" s="481"/>
      <c r="PYY116" s="481"/>
      <c r="PYZ116" s="481"/>
      <c r="PZA116" s="481"/>
      <c r="PZB116" s="481"/>
      <c r="PZC116" s="481"/>
      <c r="PZD116" s="481"/>
      <c r="PZE116" s="481"/>
      <c r="PZF116" s="481"/>
      <c r="PZG116" s="481"/>
      <c r="PZH116" s="481"/>
      <c r="PZI116" s="481"/>
      <c r="PZJ116" s="481"/>
      <c r="PZK116" s="481"/>
      <c r="PZL116" s="481"/>
      <c r="PZM116" s="481"/>
      <c r="PZN116" s="481"/>
      <c r="PZO116" s="481"/>
      <c r="PZP116" s="481"/>
      <c r="PZQ116" s="481"/>
      <c r="PZR116" s="481"/>
      <c r="PZS116" s="481"/>
      <c r="PZT116" s="481"/>
      <c r="PZU116" s="481"/>
      <c r="PZV116" s="481"/>
      <c r="PZW116" s="481"/>
      <c r="PZX116" s="481"/>
      <c r="PZY116" s="481"/>
      <c r="PZZ116" s="481"/>
      <c r="QAA116" s="481"/>
      <c r="QAB116" s="481"/>
      <c r="QAC116" s="481"/>
      <c r="QAD116" s="481"/>
      <c r="QAE116" s="481"/>
      <c r="QAF116" s="481"/>
      <c r="QAG116" s="481"/>
      <c r="QAH116" s="481"/>
      <c r="QAI116" s="481"/>
      <c r="QAJ116" s="481"/>
      <c r="QAK116" s="481"/>
      <c r="QAL116" s="481"/>
      <c r="QAM116" s="481"/>
      <c r="QAN116" s="481"/>
      <c r="QAO116" s="481"/>
      <c r="QAP116" s="481"/>
      <c r="QAQ116" s="481"/>
      <c r="QAR116" s="481"/>
      <c r="QAS116" s="481"/>
      <c r="QAT116" s="481"/>
      <c r="QAU116" s="481"/>
      <c r="QAV116" s="481"/>
      <c r="QAW116" s="481"/>
      <c r="QAX116" s="481"/>
      <c r="QAY116" s="481"/>
      <c r="QAZ116" s="481"/>
      <c r="QBA116" s="481"/>
      <c r="QBB116" s="481"/>
      <c r="QBC116" s="481"/>
      <c r="QBD116" s="481"/>
      <c r="QBE116" s="481"/>
      <c r="QBF116" s="481"/>
      <c r="QBG116" s="481"/>
      <c r="QBH116" s="481"/>
      <c r="QBI116" s="481"/>
      <c r="QBJ116" s="481"/>
      <c r="QBK116" s="481"/>
      <c r="QBL116" s="481"/>
      <c r="QBM116" s="481"/>
      <c r="QBN116" s="481"/>
      <c r="QBO116" s="481"/>
      <c r="QBP116" s="481"/>
      <c r="QBQ116" s="481"/>
      <c r="QBR116" s="481"/>
      <c r="QBS116" s="481"/>
      <c r="QBT116" s="481"/>
      <c r="QBU116" s="481"/>
      <c r="QBV116" s="481"/>
      <c r="QBW116" s="481"/>
      <c r="QBX116" s="481"/>
      <c r="QBY116" s="481"/>
      <c r="QBZ116" s="481"/>
      <c r="QCA116" s="481"/>
      <c r="QCB116" s="481"/>
      <c r="QCC116" s="481"/>
      <c r="QCD116" s="481"/>
      <c r="QCE116" s="481"/>
      <c r="QCF116" s="481"/>
      <c r="QCG116" s="481"/>
      <c r="QCH116" s="481"/>
      <c r="QCI116" s="481"/>
      <c r="QCJ116" s="481"/>
      <c r="QCK116" s="481"/>
      <c r="QCL116" s="481"/>
      <c r="QCM116" s="481"/>
      <c r="QCN116" s="481"/>
      <c r="QCO116" s="481"/>
      <c r="QCP116" s="481"/>
      <c r="QCQ116" s="481"/>
      <c r="QCR116" s="481"/>
      <c r="QCS116" s="481"/>
      <c r="QCT116" s="481"/>
      <c r="QCU116" s="481"/>
      <c r="QCV116" s="481"/>
      <c r="QCW116" s="481"/>
      <c r="QCX116" s="481"/>
      <c r="QCY116" s="481"/>
      <c r="QCZ116" s="481"/>
      <c r="QDA116" s="481"/>
      <c r="QDB116" s="481"/>
      <c r="QDC116" s="481"/>
      <c r="QDD116" s="481"/>
      <c r="QDE116" s="481"/>
      <c r="QDF116" s="481"/>
      <c r="QDG116" s="481"/>
      <c r="QDH116" s="481"/>
      <c r="QDI116" s="481"/>
      <c r="QDJ116" s="481"/>
      <c r="QDK116" s="481"/>
      <c r="QDL116" s="481"/>
      <c r="QDM116" s="481"/>
      <c r="QDN116" s="481"/>
      <c r="QDO116" s="481"/>
      <c r="QDP116" s="481"/>
      <c r="QDQ116" s="481"/>
      <c r="QDR116" s="481"/>
      <c r="QDS116" s="481"/>
      <c r="QDT116" s="481"/>
      <c r="QDU116" s="481"/>
      <c r="QDV116" s="481"/>
      <c r="QDW116" s="481"/>
      <c r="QDX116" s="481"/>
      <c r="QDY116" s="481"/>
      <c r="QDZ116" s="481"/>
      <c r="QEA116" s="481"/>
      <c r="QEB116" s="481"/>
      <c r="QEC116" s="481"/>
      <c r="QED116" s="481"/>
      <c r="QEE116" s="481"/>
      <c r="QEF116" s="481"/>
      <c r="QEG116" s="481"/>
      <c r="QEH116" s="481"/>
      <c r="QEI116" s="481"/>
      <c r="QEJ116" s="481"/>
      <c r="QEK116" s="481"/>
      <c r="QEL116" s="481"/>
      <c r="QEM116" s="481"/>
      <c r="QEN116" s="481"/>
      <c r="QEO116" s="481"/>
      <c r="QEP116" s="481"/>
      <c r="QEQ116" s="481"/>
      <c r="QER116" s="481"/>
      <c r="QES116" s="481"/>
      <c r="QET116" s="481"/>
      <c r="QEU116" s="481"/>
      <c r="QEV116" s="481"/>
      <c r="QEW116" s="481"/>
      <c r="QEX116" s="481"/>
      <c r="QEY116" s="481"/>
      <c r="QEZ116" s="481"/>
      <c r="QFA116" s="481"/>
      <c r="QFB116" s="481"/>
      <c r="QFC116" s="481"/>
      <c r="QFD116" s="481"/>
      <c r="QFE116" s="481"/>
      <c r="QFF116" s="481"/>
      <c r="QFG116" s="481"/>
      <c r="QFH116" s="481"/>
      <c r="QFI116" s="481"/>
      <c r="QFJ116" s="481"/>
      <c r="QFK116" s="481"/>
      <c r="QFL116" s="481"/>
      <c r="QFM116" s="481"/>
      <c r="QFN116" s="481"/>
      <c r="QFO116" s="481"/>
      <c r="QFP116" s="481"/>
      <c r="QFQ116" s="481"/>
      <c r="QFR116" s="481"/>
      <c r="QFS116" s="481"/>
      <c r="QFT116" s="481"/>
      <c r="QFU116" s="481"/>
      <c r="QFV116" s="481"/>
      <c r="QFW116" s="481"/>
      <c r="QFX116" s="481"/>
      <c r="QFY116" s="481"/>
      <c r="QFZ116" s="481"/>
      <c r="QGA116" s="481"/>
      <c r="QGB116" s="481"/>
      <c r="QGC116" s="481"/>
      <c r="QGD116" s="481"/>
      <c r="QGE116" s="481"/>
      <c r="QGF116" s="481"/>
      <c r="QGG116" s="481"/>
      <c r="QGH116" s="481"/>
      <c r="QGI116" s="481"/>
      <c r="QGJ116" s="481"/>
      <c r="QGK116" s="481"/>
      <c r="QGL116" s="481"/>
      <c r="QGM116" s="481"/>
      <c r="QGN116" s="481"/>
      <c r="QGO116" s="481"/>
      <c r="QGP116" s="481"/>
      <c r="QGQ116" s="481"/>
      <c r="QGR116" s="481"/>
      <c r="QGS116" s="481"/>
      <c r="QGT116" s="481"/>
      <c r="QGU116" s="481"/>
      <c r="QGV116" s="481"/>
      <c r="QGW116" s="481"/>
      <c r="QGX116" s="481"/>
      <c r="QGY116" s="481"/>
      <c r="QGZ116" s="481"/>
      <c r="QHA116" s="481"/>
      <c r="QHB116" s="481"/>
      <c r="QHC116" s="481"/>
      <c r="QHD116" s="481"/>
      <c r="QHE116" s="481"/>
      <c r="QHF116" s="481"/>
      <c r="QHG116" s="481"/>
      <c r="QHH116" s="481"/>
      <c r="QHI116" s="481"/>
      <c r="QHJ116" s="481"/>
      <c r="QHK116" s="481"/>
      <c r="QHL116" s="481"/>
      <c r="QHM116" s="481"/>
      <c r="QHN116" s="481"/>
      <c r="QHO116" s="481"/>
      <c r="QHP116" s="481"/>
      <c r="QHQ116" s="481"/>
      <c r="QHR116" s="481"/>
      <c r="QHS116" s="481"/>
      <c r="QHT116" s="481"/>
      <c r="QHU116" s="481"/>
      <c r="QHV116" s="481"/>
      <c r="QHW116" s="481"/>
      <c r="QHX116" s="481"/>
      <c r="QHY116" s="481"/>
      <c r="QHZ116" s="481"/>
      <c r="QIA116" s="481"/>
      <c r="QIB116" s="481"/>
      <c r="QIC116" s="481"/>
      <c r="QID116" s="481"/>
      <c r="QIE116" s="481"/>
      <c r="QIF116" s="481"/>
      <c r="QIG116" s="481"/>
      <c r="QIH116" s="481"/>
      <c r="QII116" s="481"/>
      <c r="QIJ116" s="481"/>
      <c r="QIK116" s="481"/>
      <c r="QIL116" s="481"/>
      <c r="QIM116" s="481"/>
      <c r="QIN116" s="481"/>
      <c r="QIO116" s="481"/>
      <c r="QIP116" s="481"/>
      <c r="QIQ116" s="481"/>
      <c r="QIR116" s="481"/>
      <c r="QIS116" s="481"/>
      <c r="QIT116" s="481"/>
      <c r="QIU116" s="481"/>
      <c r="QIV116" s="481"/>
      <c r="QIW116" s="481"/>
      <c r="QIX116" s="481"/>
      <c r="QIY116" s="481"/>
      <c r="QIZ116" s="481"/>
      <c r="QJA116" s="481"/>
      <c r="QJB116" s="481"/>
      <c r="QJC116" s="481"/>
      <c r="QJD116" s="481"/>
      <c r="QJE116" s="481"/>
      <c r="QJF116" s="481"/>
      <c r="QJG116" s="481"/>
      <c r="QJH116" s="481"/>
      <c r="QJI116" s="481"/>
      <c r="QJJ116" s="481"/>
      <c r="QJK116" s="481"/>
      <c r="QJL116" s="481"/>
      <c r="QJM116" s="481"/>
      <c r="QJN116" s="481"/>
      <c r="QJO116" s="481"/>
      <c r="QJP116" s="481"/>
      <c r="QJQ116" s="481"/>
      <c r="QJR116" s="481"/>
      <c r="QJS116" s="481"/>
      <c r="QJT116" s="481"/>
      <c r="QJU116" s="481"/>
      <c r="QJV116" s="481"/>
      <c r="QJW116" s="481"/>
      <c r="QJX116" s="481"/>
      <c r="QJY116" s="481"/>
      <c r="QJZ116" s="481"/>
      <c r="QKA116" s="481"/>
      <c r="QKB116" s="481"/>
      <c r="QKC116" s="481"/>
      <c r="QKD116" s="481"/>
      <c r="QKE116" s="481"/>
      <c r="QKF116" s="481"/>
      <c r="QKG116" s="481"/>
      <c r="QKH116" s="481"/>
      <c r="QKI116" s="481"/>
      <c r="QKJ116" s="481"/>
      <c r="QKK116" s="481"/>
      <c r="QKL116" s="481"/>
      <c r="QKM116" s="481"/>
      <c r="QKN116" s="481"/>
      <c r="QKO116" s="481"/>
      <c r="QKP116" s="481"/>
      <c r="QKQ116" s="481"/>
      <c r="QKR116" s="481"/>
      <c r="QKS116" s="481"/>
      <c r="QKT116" s="481"/>
      <c r="QKU116" s="481"/>
      <c r="QKV116" s="481"/>
      <c r="QKW116" s="481"/>
      <c r="QKX116" s="481"/>
      <c r="QKY116" s="481"/>
      <c r="QKZ116" s="481"/>
      <c r="QLA116" s="481"/>
      <c r="QLB116" s="481"/>
      <c r="QLC116" s="481"/>
      <c r="QLD116" s="481"/>
      <c r="QLE116" s="481"/>
      <c r="QLF116" s="481"/>
      <c r="QLG116" s="481"/>
      <c r="QLH116" s="481"/>
      <c r="QLI116" s="481"/>
      <c r="QLJ116" s="481"/>
      <c r="QLK116" s="481"/>
      <c r="QLL116" s="481"/>
      <c r="QLM116" s="481"/>
      <c r="QLN116" s="481"/>
      <c r="QLO116" s="481"/>
      <c r="QLP116" s="481"/>
      <c r="QLQ116" s="481"/>
      <c r="QLR116" s="481"/>
      <c r="QLS116" s="481"/>
      <c r="QLT116" s="481"/>
      <c r="QLU116" s="481"/>
      <c r="QLV116" s="481"/>
      <c r="QLW116" s="481"/>
      <c r="QLX116" s="481"/>
      <c r="QLY116" s="481"/>
      <c r="QLZ116" s="481"/>
      <c r="QMA116" s="481"/>
      <c r="QMB116" s="481"/>
      <c r="QMC116" s="481"/>
      <c r="QMD116" s="481"/>
      <c r="QME116" s="481"/>
      <c r="QMF116" s="481"/>
      <c r="QMG116" s="481"/>
      <c r="QMH116" s="481"/>
      <c r="QMI116" s="481"/>
      <c r="QMJ116" s="481"/>
      <c r="QMK116" s="481"/>
      <c r="QML116" s="481"/>
      <c r="QMM116" s="481"/>
      <c r="QMN116" s="481"/>
      <c r="QMO116" s="481"/>
      <c r="QMP116" s="481"/>
      <c r="QMQ116" s="481"/>
      <c r="QMR116" s="481"/>
      <c r="QMS116" s="481"/>
      <c r="QMT116" s="481"/>
      <c r="QMU116" s="481"/>
      <c r="QMV116" s="481"/>
      <c r="QMW116" s="481"/>
      <c r="QMX116" s="481"/>
      <c r="QMY116" s="481"/>
      <c r="QMZ116" s="481"/>
      <c r="QNA116" s="481"/>
      <c r="QNB116" s="481"/>
      <c r="QNC116" s="481"/>
      <c r="QND116" s="481"/>
      <c r="QNE116" s="481"/>
      <c r="QNF116" s="481"/>
      <c r="QNG116" s="481"/>
      <c r="QNH116" s="481"/>
      <c r="QNI116" s="481"/>
      <c r="QNJ116" s="481"/>
      <c r="QNK116" s="481"/>
      <c r="QNL116" s="481"/>
      <c r="QNM116" s="481"/>
      <c r="QNN116" s="481"/>
      <c r="QNO116" s="481"/>
      <c r="QNP116" s="481"/>
      <c r="QNQ116" s="481"/>
      <c r="QNR116" s="481"/>
      <c r="QNS116" s="481"/>
      <c r="QNT116" s="481"/>
      <c r="QNU116" s="481"/>
      <c r="QNV116" s="481"/>
      <c r="QNW116" s="481"/>
      <c r="QNX116" s="481"/>
      <c r="QNY116" s="481"/>
      <c r="QNZ116" s="481"/>
      <c r="QOA116" s="481"/>
      <c r="QOB116" s="481"/>
      <c r="QOC116" s="481"/>
      <c r="QOD116" s="481"/>
      <c r="QOE116" s="481"/>
      <c r="QOF116" s="481"/>
      <c r="QOG116" s="481"/>
      <c r="QOH116" s="481"/>
      <c r="QOI116" s="481"/>
      <c r="QOJ116" s="481"/>
      <c r="QOK116" s="481"/>
      <c r="QOL116" s="481"/>
      <c r="QOM116" s="481"/>
      <c r="QON116" s="481"/>
      <c r="QOO116" s="481"/>
      <c r="QOP116" s="481"/>
      <c r="QOQ116" s="481"/>
      <c r="QOR116" s="481"/>
      <c r="QOS116" s="481"/>
      <c r="QOT116" s="481"/>
      <c r="QOU116" s="481"/>
      <c r="QOV116" s="481"/>
      <c r="QOW116" s="481"/>
      <c r="QOX116" s="481"/>
      <c r="QOY116" s="481"/>
      <c r="QOZ116" s="481"/>
      <c r="QPA116" s="481"/>
      <c r="QPB116" s="481"/>
      <c r="QPC116" s="481"/>
      <c r="QPD116" s="481"/>
      <c r="QPE116" s="481"/>
      <c r="QPF116" s="481"/>
      <c r="QPG116" s="481"/>
      <c r="QPH116" s="481"/>
      <c r="QPI116" s="481"/>
      <c r="QPJ116" s="481"/>
      <c r="QPK116" s="481"/>
      <c r="QPL116" s="481"/>
      <c r="QPM116" s="481"/>
      <c r="QPN116" s="481"/>
      <c r="QPO116" s="481"/>
      <c r="QPP116" s="481"/>
      <c r="QPQ116" s="481"/>
      <c r="QPR116" s="481"/>
      <c r="QPS116" s="481"/>
      <c r="QPT116" s="481"/>
      <c r="QPU116" s="481"/>
      <c r="QPV116" s="481"/>
      <c r="QPW116" s="481"/>
      <c r="QPX116" s="481"/>
      <c r="QPY116" s="481"/>
      <c r="QPZ116" s="481"/>
      <c r="QQA116" s="481"/>
      <c r="QQB116" s="481"/>
      <c r="QQC116" s="481"/>
      <c r="QQD116" s="481"/>
      <c r="QQE116" s="481"/>
      <c r="QQF116" s="481"/>
      <c r="QQG116" s="481"/>
      <c r="QQH116" s="481"/>
      <c r="QQI116" s="481"/>
      <c r="QQJ116" s="481"/>
      <c r="QQK116" s="481"/>
      <c r="QQL116" s="481"/>
      <c r="QQM116" s="481"/>
      <c r="QQN116" s="481"/>
      <c r="QQO116" s="481"/>
      <c r="QQP116" s="481"/>
      <c r="QQQ116" s="481"/>
      <c r="QQR116" s="481"/>
      <c r="QQS116" s="481"/>
      <c r="QQT116" s="481"/>
      <c r="QQU116" s="481"/>
      <c r="QQV116" s="481"/>
      <c r="QQW116" s="481"/>
      <c r="QQX116" s="481"/>
      <c r="QQY116" s="481"/>
      <c r="QQZ116" s="481"/>
      <c r="QRA116" s="481"/>
      <c r="QRB116" s="481"/>
      <c r="QRC116" s="481"/>
      <c r="QRD116" s="481"/>
      <c r="QRE116" s="481"/>
      <c r="QRF116" s="481"/>
      <c r="QRG116" s="481"/>
      <c r="QRH116" s="481"/>
      <c r="QRI116" s="481"/>
      <c r="QRJ116" s="481"/>
      <c r="QRK116" s="481"/>
      <c r="QRL116" s="481"/>
      <c r="QRM116" s="481"/>
      <c r="QRN116" s="481"/>
      <c r="QRO116" s="481"/>
      <c r="QRP116" s="481"/>
      <c r="QRQ116" s="481"/>
      <c r="QRR116" s="481"/>
      <c r="QRS116" s="481"/>
      <c r="QRT116" s="481"/>
      <c r="QRU116" s="481"/>
      <c r="QRV116" s="481"/>
      <c r="QRW116" s="481"/>
      <c r="QRX116" s="481"/>
      <c r="QRY116" s="481"/>
      <c r="QRZ116" s="481"/>
      <c r="QSA116" s="481"/>
      <c r="QSB116" s="481"/>
      <c r="QSC116" s="481"/>
      <c r="QSD116" s="481"/>
      <c r="QSE116" s="481"/>
      <c r="QSF116" s="481"/>
      <c r="QSG116" s="481"/>
      <c r="QSH116" s="481"/>
      <c r="QSI116" s="481"/>
      <c r="QSJ116" s="481"/>
      <c r="QSK116" s="481"/>
      <c r="QSL116" s="481"/>
      <c r="QSM116" s="481"/>
      <c r="QSN116" s="481"/>
      <c r="QSO116" s="481"/>
      <c r="QSP116" s="481"/>
      <c r="QSQ116" s="481"/>
      <c r="QSR116" s="481"/>
      <c r="QSS116" s="481"/>
      <c r="QST116" s="481"/>
      <c r="QSU116" s="481"/>
      <c r="QSV116" s="481"/>
      <c r="QSW116" s="481"/>
      <c r="QSX116" s="481"/>
      <c r="QSY116" s="481"/>
      <c r="QSZ116" s="481"/>
      <c r="QTA116" s="481"/>
      <c r="QTB116" s="481"/>
      <c r="QTC116" s="481"/>
      <c r="QTD116" s="481"/>
      <c r="QTE116" s="481"/>
      <c r="QTF116" s="481"/>
      <c r="QTG116" s="481"/>
      <c r="QTH116" s="481"/>
      <c r="QTI116" s="481"/>
      <c r="QTJ116" s="481"/>
      <c r="QTK116" s="481"/>
      <c r="QTL116" s="481"/>
      <c r="QTM116" s="481"/>
      <c r="QTN116" s="481"/>
      <c r="QTO116" s="481"/>
      <c r="QTP116" s="481"/>
      <c r="QTQ116" s="481"/>
      <c r="QTR116" s="481"/>
      <c r="QTS116" s="481"/>
      <c r="QTT116" s="481"/>
      <c r="QTU116" s="481"/>
      <c r="QTV116" s="481"/>
      <c r="QTW116" s="481"/>
      <c r="QTX116" s="481"/>
      <c r="QTY116" s="481"/>
      <c r="QTZ116" s="481"/>
      <c r="QUA116" s="481"/>
      <c r="QUB116" s="481"/>
      <c r="QUC116" s="481"/>
      <c r="QUD116" s="481"/>
      <c r="QUE116" s="481"/>
      <c r="QUF116" s="481"/>
      <c r="QUG116" s="481"/>
      <c r="QUH116" s="481"/>
      <c r="QUI116" s="481"/>
      <c r="QUJ116" s="481"/>
      <c r="QUK116" s="481"/>
      <c r="QUL116" s="481"/>
      <c r="QUM116" s="481"/>
      <c r="QUN116" s="481"/>
      <c r="QUO116" s="481"/>
      <c r="QUP116" s="481"/>
      <c r="QUQ116" s="481"/>
      <c r="QUR116" s="481"/>
      <c r="QUS116" s="481"/>
      <c r="QUT116" s="481"/>
      <c r="QUU116" s="481"/>
      <c r="QUV116" s="481"/>
      <c r="QUW116" s="481"/>
      <c r="QUX116" s="481"/>
      <c r="QUY116" s="481"/>
      <c r="QUZ116" s="481"/>
      <c r="QVA116" s="481"/>
      <c r="QVB116" s="481"/>
      <c r="QVC116" s="481"/>
      <c r="QVD116" s="481"/>
      <c r="QVE116" s="481"/>
      <c r="QVF116" s="481"/>
      <c r="QVG116" s="481"/>
      <c r="QVH116" s="481"/>
      <c r="QVI116" s="481"/>
      <c r="QVJ116" s="481"/>
      <c r="QVK116" s="481"/>
      <c r="QVL116" s="481"/>
      <c r="QVM116" s="481"/>
      <c r="QVN116" s="481"/>
      <c r="QVO116" s="481"/>
      <c r="QVP116" s="481"/>
      <c r="QVQ116" s="481"/>
      <c r="QVR116" s="481"/>
      <c r="QVS116" s="481"/>
      <c r="QVT116" s="481"/>
      <c r="QVU116" s="481"/>
      <c r="QVV116" s="481"/>
      <c r="QVW116" s="481"/>
      <c r="QVX116" s="481"/>
      <c r="QVY116" s="481"/>
      <c r="QVZ116" s="481"/>
      <c r="QWA116" s="481"/>
      <c r="QWB116" s="481"/>
      <c r="QWC116" s="481"/>
      <c r="QWD116" s="481"/>
      <c r="QWE116" s="481"/>
      <c r="QWF116" s="481"/>
      <c r="QWG116" s="481"/>
      <c r="QWH116" s="481"/>
      <c r="QWI116" s="481"/>
      <c r="QWJ116" s="481"/>
      <c r="QWK116" s="481"/>
      <c r="QWL116" s="481"/>
      <c r="QWM116" s="481"/>
      <c r="QWN116" s="481"/>
      <c r="QWO116" s="481"/>
      <c r="QWP116" s="481"/>
      <c r="QWQ116" s="481"/>
      <c r="QWR116" s="481"/>
      <c r="QWS116" s="481"/>
      <c r="QWT116" s="481"/>
      <c r="QWU116" s="481"/>
      <c r="QWV116" s="481"/>
      <c r="QWW116" s="481"/>
      <c r="QWX116" s="481"/>
      <c r="QWY116" s="481"/>
      <c r="QWZ116" s="481"/>
      <c r="QXA116" s="481"/>
      <c r="QXB116" s="481"/>
      <c r="QXC116" s="481"/>
      <c r="QXD116" s="481"/>
      <c r="QXE116" s="481"/>
      <c r="QXF116" s="481"/>
      <c r="QXG116" s="481"/>
      <c r="QXH116" s="481"/>
      <c r="QXI116" s="481"/>
      <c r="QXJ116" s="481"/>
      <c r="QXK116" s="481"/>
      <c r="QXL116" s="481"/>
      <c r="QXM116" s="481"/>
      <c r="QXN116" s="481"/>
      <c r="QXO116" s="481"/>
      <c r="QXP116" s="481"/>
      <c r="QXQ116" s="481"/>
      <c r="QXR116" s="481"/>
      <c r="QXS116" s="481"/>
      <c r="QXT116" s="481"/>
      <c r="QXU116" s="481"/>
      <c r="QXV116" s="481"/>
      <c r="QXW116" s="481"/>
      <c r="QXX116" s="481"/>
      <c r="QXY116" s="481"/>
      <c r="QXZ116" s="481"/>
      <c r="QYA116" s="481"/>
      <c r="QYB116" s="481"/>
      <c r="QYC116" s="481"/>
      <c r="QYD116" s="481"/>
      <c r="QYE116" s="481"/>
      <c r="QYF116" s="481"/>
      <c r="QYG116" s="481"/>
      <c r="QYH116" s="481"/>
      <c r="QYI116" s="481"/>
      <c r="QYJ116" s="481"/>
      <c r="QYK116" s="481"/>
      <c r="QYL116" s="481"/>
      <c r="QYM116" s="481"/>
      <c r="QYN116" s="481"/>
      <c r="QYO116" s="481"/>
      <c r="QYP116" s="481"/>
      <c r="QYQ116" s="481"/>
      <c r="QYR116" s="481"/>
      <c r="QYS116" s="481"/>
      <c r="QYT116" s="481"/>
      <c r="QYU116" s="481"/>
      <c r="QYV116" s="481"/>
      <c r="QYW116" s="481"/>
      <c r="QYX116" s="481"/>
      <c r="QYY116" s="481"/>
      <c r="QYZ116" s="481"/>
      <c r="QZA116" s="481"/>
      <c r="QZB116" s="481"/>
      <c r="QZC116" s="481"/>
      <c r="QZD116" s="481"/>
      <c r="QZE116" s="481"/>
      <c r="QZF116" s="481"/>
      <c r="QZG116" s="481"/>
      <c r="QZH116" s="481"/>
      <c r="QZI116" s="481"/>
      <c r="QZJ116" s="481"/>
      <c r="QZK116" s="481"/>
      <c r="QZL116" s="481"/>
      <c r="QZM116" s="481"/>
      <c r="QZN116" s="481"/>
      <c r="QZO116" s="481"/>
      <c r="QZP116" s="481"/>
      <c r="QZQ116" s="481"/>
      <c r="QZR116" s="481"/>
      <c r="QZS116" s="481"/>
      <c r="QZT116" s="481"/>
      <c r="QZU116" s="481"/>
      <c r="QZV116" s="481"/>
      <c r="QZW116" s="481"/>
      <c r="QZX116" s="481"/>
      <c r="QZY116" s="481"/>
      <c r="QZZ116" s="481"/>
      <c r="RAA116" s="481"/>
      <c r="RAB116" s="481"/>
      <c r="RAC116" s="481"/>
      <c r="RAD116" s="481"/>
      <c r="RAE116" s="481"/>
      <c r="RAF116" s="481"/>
      <c r="RAG116" s="481"/>
      <c r="RAH116" s="481"/>
      <c r="RAI116" s="481"/>
      <c r="RAJ116" s="481"/>
      <c r="RAK116" s="481"/>
      <c r="RAL116" s="481"/>
      <c r="RAM116" s="481"/>
      <c r="RAN116" s="481"/>
      <c r="RAO116" s="481"/>
      <c r="RAP116" s="481"/>
      <c r="RAQ116" s="481"/>
      <c r="RAR116" s="481"/>
      <c r="RAS116" s="481"/>
      <c r="RAT116" s="481"/>
      <c r="RAU116" s="481"/>
      <c r="RAV116" s="481"/>
      <c r="RAW116" s="481"/>
      <c r="RAX116" s="481"/>
      <c r="RAY116" s="481"/>
      <c r="RAZ116" s="481"/>
      <c r="RBA116" s="481"/>
      <c r="RBB116" s="481"/>
      <c r="RBC116" s="481"/>
      <c r="RBD116" s="481"/>
      <c r="RBE116" s="481"/>
      <c r="RBF116" s="481"/>
      <c r="RBG116" s="481"/>
      <c r="RBH116" s="481"/>
      <c r="RBI116" s="481"/>
      <c r="RBJ116" s="481"/>
      <c r="RBK116" s="481"/>
      <c r="RBL116" s="481"/>
      <c r="RBM116" s="481"/>
      <c r="RBN116" s="481"/>
      <c r="RBO116" s="481"/>
      <c r="RBP116" s="481"/>
      <c r="RBQ116" s="481"/>
      <c r="RBR116" s="481"/>
      <c r="RBS116" s="481"/>
      <c r="RBT116" s="481"/>
      <c r="RBU116" s="481"/>
      <c r="RBV116" s="481"/>
      <c r="RBW116" s="481"/>
      <c r="RBX116" s="481"/>
      <c r="RBY116" s="481"/>
      <c r="RBZ116" s="481"/>
      <c r="RCA116" s="481"/>
      <c r="RCB116" s="481"/>
      <c r="RCC116" s="481"/>
      <c r="RCD116" s="481"/>
      <c r="RCE116" s="481"/>
      <c r="RCF116" s="481"/>
      <c r="RCG116" s="481"/>
      <c r="RCH116" s="481"/>
      <c r="RCI116" s="481"/>
      <c r="RCJ116" s="481"/>
      <c r="RCK116" s="481"/>
      <c r="RCL116" s="481"/>
      <c r="RCM116" s="481"/>
      <c r="RCN116" s="481"/>
      <c r="RCO116" s="481"/>
      <c r="RCP116" s="481"/>
      <c r="RCQ116" s="481"/>
      <c r="RCR116" s="481"/>
      <c r="RCS116" s="481"/>
      <c r="RCT116" s="481"/>
      <c r="RCU116" s="481"/>
      <c r="RCV116" s="481"/>
      <c r="RCW116" s="481"/>
      <c r="RCX116" s="481"/>
      <c r="RCY116" s="481"/>
      <c r="RCZ116" s="481"/>
      <c r="RDA116" s="481"/>
      <c r="RDB116" s="481"/>
      <c r="RDC116" s="481"/>
      <c r="RDD116" s="481"/>
      <c r="RDE116" s="481"/>
      <c r="RDF116" s="481"/>
      <c r="RDG116" s="481"/>
      <c r="RDH116" s="481"/>
      <c r="RDI116" s="481"/>
      <c r="RDJ116" s="481"/>
      <c r="RDK116" s="481"/>
      <c r="RDL116" s="481"/>
      <c r="RDM116" s="481"/>
      <c r="RDN116" s="481"/>
      <c r="RDO116" s="481"/>
      <c r="RDP116" s="481"/>
      <c r="RDQ116" s="481"/>
      <c r="RDR116" s="481"/>
      <c r="RDS116" s="481"/>
      <c r="RDT116" s="481"/>
      <c r="RDU116" s="481"/>
      <c r="RDV116" s="481"/>
      <c r="RDW116" s="481"/>
      <c r="RDX116" s="481"/>
      <c r="RDY116" s="481"/>
      <c r="RDZ116" s="481"/>
      <c r="REA116" s="481"/>
      <c r="REB116" s="481"/>
      <c r="REC116" s="481"/>
      <c r="RED116" s="481"/>
      <c r="REE116" s="481"/>
      <c r="REF116" s="481"/>
      <c r="REG116" s="481"/>
      <c r="REH116" s="481"/>
      <c r="REI116" s="481"/>
      <c r="REJ116" s="481"/>
      <c r="REK116" s="481"/>
      <c r="REL116" s="481"/>
      <c r="REM116" s="481"/>
      <c r="REN116" s="481"/>
      <c r="REO116" s="481"/>
      <c r="REP116" s="481"/>
      <c r="REQ116" s="481"/>
      <c r="RER116" s="481"/>
      <c r="RES116" s="481"/>
      <c r="RET116" s="481"/>
      <c r="REU116" s="481"/>
      <c r="REV116" s="481"/>
      <c r="REW116" s="481"/>
      <c r="REX116" s="481"/>
      <c r="REY116" s="481"/>
      <c r="REZ116" s="481"/>
      <c r="RFA116" s="481"/>
      <c r="RFB116" s="481"/>
      <c r="RFC116" s="481"/>
      <c r="RFD116" s="481"/>
      <c r="RFE116" s="481"/>
      <c r="RFF116" s="481"/>
      <c r="RFG116" s="481"/>
      <c r="RFH116" s="481"/>
      <c r="RFI116" s="481"/>
      <c r="RFJ116" s="481"/>
      <c r="RFK116" s="481"/>
      <c r="RFL116" s="481"/>
      <c r="RFM116" s="481"/>
      <c r="RFN116" s="481"/>
      <c r="RFO116" s="481"/>
      <c r="RFP116" s="481"/>
      <c r="RFQ116" s="481"/>
      <c r="RFR116" s="481"/>
      <c r="RFS116" s="481"/>
      <c r="RFT116" s="481"/>
      <c r="RFU116" s="481"/>
      <c r="RFV116" s="481"/>
      <c r="RFW116" s="481"/>
      <c r="RFX116" s="481"/>
      <c r="RFY116" s="481"/>
      <c r="RFZ116" s="481"/>
      <c r="RGA116" s="481"/>
      <c r="RGB116" s="481"/>
      <c r="RGC116" s="481"/>
      <c r="RGD116" s="481"/>
      <c r="RGE116" s="481"/>
      <c r="RGF116" s="481"/>
      <c r="RGG116" s="481"/>
      <c r="RGH116" s="481"/>
      <c r="RGI116" s="481"/>
      <c r="RGJ116" s="481"/>
      <c r="RGK116" s="481"/>
      <c r="RGL116" s="481"/>
      <c r="RGM116" s="481"/>
      <c r="RGN116" s="481"/>
      <c r="RGO116" s="481"/>
      <c r="RGP116" s="481"/>
      <c r="RGQ116" s="481"/>
      <c r="RGR116" s="481"/>
      <c r="RGS116" s="481"/>
      <c r="RGT116" s="481"/>
      <c r="RGU116" s="481"/>
      <c r="RGV116" s="481"/>
      <c r="RGW116" s="481"/>
      <c r="RGX116" s="481"/>
      <c r="RGY116" s="481"/>
      <c r="RGZ116" s="481"/>
      <c r="RHA116" s="481"/>
      <c r="RHB116" s="481"/>
      <c r="RHC116" s="481"/>
      <c r="RHD116" s="481"/>
      <c r="RHE116" s="481"/>
      <c r="RHF116" s="481"/>
      <c r="RHG116" s="481"/>
      <c r="RHH116" s="481"/>
      <c r="RHI116" s="481"/>
      <c r="RHJ116" s="481"/>
      <c r="RHK116" s="481"/>
      <c r="RHL116" s="481"/>
      <c r="RHM116" s="481"/>
      <c r="RHN116" s="481"/>
      <c r="RHO116" s="481"/>
      <c r="RHP116" s="481"/>
      <c r="RHQ116" s="481"/>
      <c r="RHR116" s="481"/>
      <c r="RHS116" s="481"/>
      <c r="RHT116" s="481"/>
      <c r="RHU116" s="481"/>
      <c r="RHV116" s="481"/>
      <c r="RHW116" s="481"/>
      <c r="RHX116" s="481"/>
      <c r="RHY116" s="481"/>
      <c r="RHZ116" s="481"/>
      <c r="RIA116" s="481"/>
      <c r="RIB116" s="481"/>
      <c r="RIC116" s="481"/>
      <c r="RID116" s="481"/>
      <c r="RIE116" s="481"/>
      <c r="RIF116" s="481"/>
      <c r="RIG116" s="481"/>
      <c r="RIH116" s="481"/>
      <c r="RII116" s="481"/>
      <c r="RIJ116" s="481"/>
      <c r="RIK116" s="481"/>
      <c r="RIL116" s="481"/>
      <c r="RIM116" s="481"/>
      <c r="RIN116" s="481"/>
      <c r="RIO116" s="481"/>
      <c r="RIP116" s="481"/>
      <c r="RIQ116" s="481"/>
      <c r="RIR116" s="481"/>
      <c r="RIS116" s="481"/>
      <c r="RIT116" s="481"/>
      <c r="RIU116" s="481"/>
      <c r="RIV116" s="481"/>
      <c r="RIW116" s="481"/>
      <c r="RIX116" s="481"/>
      <c r="RIY116" s="481"/>
      <c r="RIZ116" s="481"/>
      <c r="RJA116" s="481"/>
      <c r="RJB116" s="481"/>
      <c r="RJC116" s="481"/>
      <c r="RJD116" s="481"/>
      <c r="RJE116" s="481"/>
      <c r="RJF116" s="481"/>
      <c r="RJG116" s="481"/>
      <c r="RJH116" s="481"/>
      <c r="RJI116" s="481"/>
      <c r="RJJ116" s="481"/>
      <c r="RJK116" s="481"/>
      <c r="RJL116" s="481"/>
      <c r="RJM116" s="481"/>
      <c r="RJN116" s="481"/>
      <c r="RJO116" s="481"/>
      <c r="RJP116" s="481"/>
      <c r="RJQ116" s="481"/>
      <c r="RJR116" s="481"/>
      <c r="RJS116" s="481"/>
      <c r="RJT116" s="481"/>
      <c r="RJU116" s="481"/>
      <c r="RJV116" s="481"/>
      <c r="RJW116" s="481"/>
      <c r="RJX116" s="481"/>
      <c r="RJY116" s="481"/>
      <c r="RJZ116" s="481"/>
      <c r="RKA116" s="481"/>
      <c r="RKB116" s="481"/>
      <c r="RKC116" s="481"/>
      <c r="RKD116" s="481"/>
      <c r="RKE116" s="481"/>
      <c r="RKF116" s="481"/>
      <c r="RKG116" s="481"/>
      <c r="RKH116" s="481"/>
      <c r="RKI116" s="481"/>
      <c r="RKJ116" s="481"/>
      <c r="RKK116" s="481"/>
      <c r="RKL116" s="481"/>
      <c r="RKM116" s="481"/>
      <c r="RKN116" s="481"/>
      <c r="RKO116" s="481"/>
      <c r="RKP116" s="481"/>
      <c r="RKQ116" s="481"/>
      <c r="RKR116" s="481"/>
      <c r="RKS116" s="481"/>
      <c r="RKT116" s="481"/>
      <c r="RKU116" s="481"/>
      <c r="RKV116" s="481"/>
      <c r="RKW116" s="481"/>
      <c r="RKX116" s="481"/>
      <c r="RKY116" s="481"/>
      <c r="RKZ116" s="481"/>
      <c r="RLA116" s="481"/>
      <c r="RLB116" s="481"/>
      <c r="RLC116" s="481"/>
      <c r="RLD116" s="481"/>
      <c r="RLE116" s="481"/>
      <c r="RLF116" s="481"/>
      <c r="RLG116" s="481"/>
      <c r="RLH116" s="481"/>
      <c r="RLI116" s="481"/>
      <c r="RLJ116" s="481"/>
      <c r="RLK116" s="481"/>
      <c r="RLL116" s="481"/>
      <c r="RLM116" s="481"/>
      <c r="RLN116" s="481"/>
      <c r="RLO116" s="481"/>
      <c r="RLP116" s="481"/>
      <c r="RLQ116" s="481"/>
      <c r="RLR116" s="481"/>
      <c r="RLS116" s="481"/>
      <c r="RLT116" s="481"/>
      <c r="RLU116" s="481"/>
      <c r="RLV116" s="481"/>
      <c r="RLW116" s="481"/>
      <c r="RLX116" s="481"/>
      <c r="RLY116" s="481"/>
      <c r="RLZ116" s="481"/>
      <c r="RMA116" s="481"/>
      <c r="RMB116" s="481"/>
      <c r="RMC116" s="481"/>
      <c r="RMD116" s="481"/>
      <c r="RME116" s="481"/>
      <c r="RMF116" s="481"/>
      <c r="RMG116" s="481"/>
      <c r="RMH116" s="481"/>
      <c r="RMI116" s="481"/>
      <c r="RMJ116" s="481"/>
      <c r="RMK116" s="481"/>
      <c r="RML116" s="481"/>
      <c r="RMM116" s="481"/>
      <c r="RMN116" s="481"/>
      <c r="RMO116" s="481"/>
      <c r="RMP116" s="481"/>
      <c r="RMQ116" s="481"/>
      <c r="RMR116" s="481"/>
      <c r="RMS116" s="481"/>
      <c r="RMT116" s="481"/>
      <c r="RMU116" s="481"/>
      <c r="RMV116" s="481"/>
      <c r="RMW116" s="481"/>
      <c r="RMX116" s="481"/>
      <c r="RMY116" s="481"/>
      <c r="RMZ116" s="481"/>
      <c r="RNA116" s="481"/>
      <c r="RNB116" s="481"/>
      <c r="RNC116" s="481"/>
      <c r="RND116" s="481"/>
      <c r="RNE116" s="481"/>
      <c r="RNF116" s="481"/>
      <c r="RNG116" s="481"/>
      <c r="RNH116" s="481"/>
      <c r="RNI116" s="481"/>
      <c r="RNJ116" s="481"/>
      <c r="RNK116" s="481"/>
      <c r="RNL116" s="481"/>
      <c r="RNM116" s="481"/>
      <c r="RNN116" s="481"/>
      <c r="RNO116" s="481"/>
      <c r="RNP116" s="481"/>
      <c r="RNQ116" s="481"/>
      <c r="RNR116" s="481"/>
      <c r="RNS116" s="481"/>
      <c r="RNT116" s="481"/>
      <c r="RNU116" s="481"/>
      <c r="RNV116" s="481"/>
      <c r="RNW116" s="481"/>
      <c r="RNX116" s="481"/>
      <c r="RNY116" s="481"/>
      <c r="RNZ116" s="481"/>
      <c r="ROA116" s="481"/>
      <c r="ROB116" s="481"/>
      <c r="ROC116" s="481"/>
      <c r="ROD116" s="481"/>
      <c r="ROE116" s="481"/>
      <c r="ROF116" s="481"/>
      <c r="ROG116" s="481"/>
      <c r="ROH116" s="481"/>
      <c r="ROI116" s="481"/>
      <c r="ROJ116" s="481"/>
      <c r="ROK116" s="481"/>
      <c r="ROL116" s="481"/>
      <c r="ROM116" s="481"/>
      <c r="RON116" s="481"/>
      <c r="ROO116" s="481"/>
      <c r="ROP116" s="481"/>
      <c r="ROQ116" s="481"/>
      <c r="ROR116" s="481"/>
      <c r="ROS116" s="481"/>
      <c r="ROT116" s="481"/>
      <c r="ROU116" s="481"/>
      <c r="ROV116" s="481"/>
      <c r="ROW116" s="481"/>
      <c r="ROX116" s="481"/>
      <c r="ROY116" s="481"/>
      <c r="ROZ116" s="481"/>
      <c r="RPA116" s="481"/>
      <c r="RPB116" s="481"/>
      <c r="RPC116" s="481"/>
      <c r="RPD116" s="481"/>
      <c r="RPE116" s="481"/>
      <c r="RPF116" s="481"/>
      <c r="RPG116" s="481"/>
      <c r="RPH116" s="481"/>
      <c r="RPI116" s="481"/>
      <c r="RPJ116" s="481"/>
      <c r="RPK116" s="481"/>
      <c r="RPL116" s="481"/>
      <c r="RPM116" s="481"/>
      <c r="RPN116" s="481"/>
      <c r="RPO116" s="481"/>
      <c r="RPP116" s="481"/>
      <c r="RPQ116" s="481"/>
      <c r="RPR116" s="481"/>
      <c r="RPS116" s="481"/>
      <c r="RPT116" s="481"/>
      <c r="RPU116" s="481"/>
      <c r="RPV116" s="481"/>
      <c r="RPW116" s="481"/>
      <c r="RPX116" s="481"/>
      <c r="RPY116" s="481"/>
      <c r="RPZ116" s="481"/>
      <c r="RQA116" s="481"/>
      <c r="RQB116" s="481"/>
      <c r="RQC116" s="481"/>
      <c r="RQD116" s="481"/>
      <c r="RQE116" s="481"/>
      <c r="RQF116" s="481"/>
      <c r="RQG116" s="481"/>
      <c r="RQH116" s="481"/>
      <c r="RQI116" s="481"/>
      <c r="RQJ116" s="481"/>
      <c r="RQK116" s="481"/>
      <c r="RQL116" s="481"/>
      <c r="RQM116" s="481"/>
      <c r="RQN116" s="481"/>
      <c r="RQO116" s="481"/>
      <c r="RQP116" s="481"/>
      <c r="RQQ116" s="481"/>
      <c r="RQR116" s="481"/>
      <c r="RQS116" s="481"/>
      <c r="RQT116" s="481"/>
      <c r="RQU116" s="481"/>
      <c r="RQV116" s="481"/>
      <c r="RQW116" s="481"/>
      <c r="RQX116" s="481"/>
      <c r="RQY116" s="481"/>
      <c r="RQZ116" s="481"/>
      <c r="RRA116" s="481"/>
      <c r="RRB116" s="481"/>
      <c r="RRC116" s="481"/>
      <c r="RRD116" s="481"/>
      <c r="RRE116" s="481"/>
      <c r="RRF116" s="481"/>
      <c r="RRG116" s="481"/>
      <c r="RRH116" s="481"/>
      <c r="RRI116" s="481"/>
      <c r="RRJ116" s="481"/>
      <c r="RRK116" s="481"/>
      <c r="RRL116" s="481"/>
      <c r="RRM116" s="481"/>
      <c r="RRN116" s="481"/>
      <c r="RRO116" s="481"/>
      <c r="RRP116" s="481"/>
      <c r="RRQ116" s="481"/>
      <c r="RRR116" s="481"/>
      <c r="RRS116" s="481"/>
      <c r="RRT116" s="481"/>
      <c r="RRU116" s="481"/>
      <c r="RRV116" s="481"/>
      <c r="RRW116" s="481"/>
      <c r="RRX116" s="481"/>
      <c r="RRY116" s="481"/>
      <c r="RRZ116" s="481"/>
      <c r="RSA116" s="481"/>
      <c r="RSB116" s="481"/>
      <c r="RSC116" s="481"/>
      <c r="RSD116" s="481"/>
      <c r="RSE116" s="481"/>
      <c r="RSF116" s="481"/>
      <c r="RSG116" s="481"/>
      <c r="RSH116" s="481"/>
      <c r="RSI116" s="481"/>
      <c r="RSJ116" s="481"/>
      <c r="RSK116" s="481"/>
      <c r="RSL116" s="481"/>
      <c r="RSM116" s="481"/>
      <c r="RSN116" s="481"/>
      <c r="RSO116" s="481"/>
      <c r="RSP116" s="481"/>
      <c r="RSQ116" s="481"/>
      <c r="RSR116" s="481"/>
      <c r="RSS116" s="481"/>
      <c r="RST116" s="481"/>
      <c r="RSU116" s="481"/>
      <c r="RSV116" s="481"/>
      <c r="RSW116" s="481"/>
      <c r="RSX116" s="481"/>
      <c r="RSY116" s="481"/>
      <c r="RSZ116" s="481"/>
      <c r="RTA116" s="481"/>
      <c r="RTB116" s="481"/>
      <c r="RTC116" s="481"/>
      <c r="RTD116" s="481"/>
      <c r="RTE116" s="481"/>
      <c r="RTF116" s="481"/>
      <c r="RTG116" s="481"/>
      <c r="RTH116" s="481"/>
      <c r="RTI116" s="481"/>
      <c r="RTJ116" s="481"/>
      <c r="RTK116" s="481"/>
      <c r="RTL116" s="481"/>
      <c r="RTM116" s="481"/>
      <c r="RTN116" s="481"/>
      <c r="RTO116" s="481"/>
      <c r="RTP116" s="481"/>
      <c r="RTQ116" s="481"/>
      <c r="RTR116" s="481"/>
      <c r="RTS116" s="481"/>
      <c r="RTT116" s="481"/>
      <c r="RTU116" s="481"/>
      <c r="RTV116" s="481"/>
      <c r="RTW116" s="481"/>
      <c r="RTX116" s="481"/>
      <c r="RTY116" s="481"/>
      <c r="RTZ116" s="481"/>
      <c r="RUA116" s="481"/>
      <c r="RUB116" s="481"/>
      <c r="RUC116" s="481"/>
      <c r="RUD116" s="481"/>
      <c r="RUE116" s="481"/>
      <c r="RUF116" s="481"/>
      <c r="RUG116" s="481"/>
      <c r="RUH116" s="481"/>
      <c r="RUI116" s="481"/>
      <c r="RUJ116" s="481"/>
      <c r="RUK116" s="481"/>
      <c r="RUL116" s="481"/>
      <c r="RUM116" s="481"/>
      <c r="RUN116" s="481"/>
      <c r="RUO116" s="481"/>
      <c r="RUP116" s="481"/>
      <c r="RUQ116" s="481"/>
      <c r="RUR116" s="481"/>
      <c r="RUS116" s="481"/>
      <c r="RUT116" s="481"/>
      <c r="RUU116" s="481"/>
      <c r="RUV116" s="481"/>
      <c r="RUW116" s="481"/>
      <c r="RUX116" s="481"/>
      <c r="RUY116" s="481"/>
      <c r="RUZ116" s="481"/>
      <c r="RVA116" s="481"/>
      <c r="RVB116" s="481"/>
      <c r="RVC116" s="481"/>
      <c r="RVD116" s="481"/>
      <c r="RVE116" s="481"/>
      <c r="RVF116" s="481"/>
      <c r="RVG116" s="481"/>
      <c r="RVH116" s="481"/>
      <c r="RVI116" s="481"/>
      <c r="RVJ116" s="481"/>
      <c r="RVK116" s="481"/>
      <c r="RVL116" s="481"/>
      <c r="RVM116" s="481"/>
      <c r="RVN116" s="481"/>
      <c r="RVO116" s="481"/>
      <c r="RVP116" s="481"/>
      <c r="RVQ116" s="481"/>
      <c r="RVR116" s="481"/>
      <c r="RVS116" s="481"/>
      <c r="RVT116" s="481"/>
      <c r="RVU116" s="481"/>
      <c r="RVV116" s="481"/>
      <c r="RVW116" s="481"/>
      <c r="RVX116" s="481"/>
      <c r="RVY116" s="481"/>
      <c r="RVZ116" s="481"/>
      <c r="RWA116" s="481"/>
      <c r="RWB116" s="481"/>
      <c r="RWC116" s="481"/>
      <c r="RWD116" s="481"/>
      <c r="RWE116" s="481"/>
      <c r="RWF116" s="481"/>
      <c r="RWG116" s="481"/>
      <c r="RWH116" s="481"/>
      <c r="RWI116" s="481"/>
      <c r="RWJ116" s="481"/>
      <c r="RWK116" s="481"/>
      <c r="RWL116" s="481"/>
      <c r="RWM116" s="481"/>
      <c r="RWN116" s="481"/>
      <c r="RWO116" s="481"/>
      <c r="RWP116" s="481"/>
      <c r="RWQ116" s="481"/>
      <c r="RWR116" s="481"/>
      <c r="RWS116" s="481"/>
      <c r="RWT116" s="481"/>
      <c r="RWU116" s="481"/>
      <c r="RWV116" s="481"/>
      <c r="RWW116" s="481"/>
      <c r="RWX116" s="481"/>
      <c r="RWY116" s="481"/>
      <c r="RWZ116" s="481"/>
      <c r="RXA116" s="481"/>
      <c r="RXB116" s="481"/>
      <c r="RXC116" s="481"/>
      <c r="RXD116" s="481"/>
      <c r="RXE116" s="481"/>
      <c r="RXF116" s="481"/>
      <c r="RXG116" s="481"/>
      <c r="RXH116" s="481"/>
      <c r="RXI116" s="481"/>
      <c r="RXJ116" s="481"/>
      <c r="RXK116" s="481"/>
      <c r="RXL116" s="481"/>
      <c r="RXM116" s="481"/>
      <c r="RXN116" s="481"/>
      <c r="RXO116" s="481"/>
      <c r="RXP116" s="481"/>
      <c r="RXQ116" s="481"/>
      <c r="RXR116" s="481"/>
      <c r="RXS116" s="481"/>
      <c r="RXT116" s="481"/>
      <c r="RXU116" s="481"/>
      <c r="RXV116" s="481"/>
      <c r="RXW116" s="481"/>
      <c r="RXX116" s="481"/>
      <c r="RXY116" s="481"/>
      <c r="RXZ116" s="481"/>
      <c r="RYA116" s="481"/>
      <c r="RYB116" s="481"/>
      <c r="RYC116" s="481"/>
      <c r="RYD116" s="481"/>
      <c r="RYE116" s="481"/>
      <c r="RYF116" s="481"/>
      <c r="RYG116" s="481"/>
      <c r="RYH116" s="481"/>
      <c r="RYI116" s="481"/>
      <c r="RYJ116" s="481"/>
      <c r="RYK116" s="481"/>
      <c r="RYL116" s="481"/>
      <c r="RYM116" s="481"/>
      <c r="RYN116" s="481"/>
      <c r="RYO116" s="481"/>
      <c r="RYP116" s="481"/>
      <c r="RYQ116" s="481"/>
      <c r="RYR116" s="481"/>
      <c r="RYS116" s="481"/>
      <c r="RYT116" s="481"/>
      <c r="RYU116" s="481"/>
      <c r="RYV116" s="481"/>
      <c r="RYW116" s="481"/>
      <c r="RYX116" s="481"/>
      <c r="RYY116" s="481"/>
      <c r="RYZ116" s="481"/>
      <c r="RZA116" s="481"/>
      <c r="RZB116" s="481"/>
      <c r="RZC116" s="481"/>
      <c r="RZD116" s="481"/>
      <c r="RZE116" s="481"/>
      <c r="RZF116" s="481"/>
      <c r="RZG116" s="481"/>
      <c r="RZH116" s="481"/>
      <c r="RZI116" s="481"/>
      <c r="RZJ116" s="481"/>
      <c r="RZK116" s="481"/>
      <c r="RZL116" s="481"/>
      <c r="RZM116" s="481"/>
      <c r="RZN116" s="481"/>
      <c r="RZO116" s="481"/>
      <c r="RZP116" s="481"/>
      <c r="RZQ116" s="481"/>
      <c r="RZR116" s="481"/>
      <c r="RZS116" s="481"/>
      <c r="RZT116" s="481"/>
      <c r="RZU116" s="481"/>
      <c r="RZV116" s="481"/>
      <c r="RZW116" s="481"/>
      <c r="RZX116" s="481"/>
      <c r="RZY116" s="481"/>
      <c r="RZZ116" s="481"/>
      <c r="SAA116" s="481"/>
      <c r="SAB116" s="481"/>
      <c r="SAC116" s="481"/>
      <c r="SAD116" s="481"/>
      <c r="SAE116" s="481"/>
      <c r="SAF116" s="481"/>
      <c r="SAG116" s="481"/>
      <c r="SAH116" s="481"/>
      <c r="SAI116" s="481"/>
      <c r="SAJ116" s="481"/>
      <c r="SAK116" s="481"/>
      <c r="SAL116" s="481"/>
      <c r="SAM116" s="481"/>
      <c r="SAN116" s="481"/>
      <c r="SAO116" s="481"/>
      <c r="SAP116" s="481"/>
      <c r="SAQ116" s="481"/>
      <c r="SAR116" s="481"/>
      <c r="SAS116" s="481"/>
      <c r="SAT116" s="481"/>
      <c r="SAU116" s="481"/>
      <c r="SAV116" s="481"/>
      <c r="SAW116" s="481"/>
      <c r="SAX116" s="481"/>
      <c r="SAY116" s="481"/>
      <c r="SAZ116" s="481"/>
      <c r="SBA116" s="481"/>
      <c r="SBB116" s="481"/>
      <c r="SBC116" s="481"/>
      <c r="SBD116" s="481"/>
      <c r="SBE116" s="481"/>
      <c r="SBF116" s="481"/>
      <c r="SBG116" s="481"/>
      <c r="SBH116" s="481"/>
      <c r="SBI116" s="481"/>
      <c r="SBJ116" s="481"/>
      <c r="SBK116" s="481"/>
      <c r="SBL116" s="481"/>
      <c r="SBM116" s="481"/>
      <c r="SBN116" s="481"/>
      <c r="SBO116" s="481"/>
      <c r="SBP116" s="481"/>
      <c r="SBQ116" s="481"/>
      <c r="SBR116" s="481"/>
      <c r="SBS116" s="481"/>
      <c r="SBT116" s="481"/>
      <c r="SBU116" s="481"/>
      <c r="SBV116" s="481"/>
      <c r="SBW116" s="481"/>
      <c r="SBX116" s="481"/>
      <c r="SBY116" s="481"/>
      <c r="SBZ116" s="481"/>
      <c r="SCA116" s="481"/>
      <c r="SCB116" s="481"/>
      <c r="SCC116" s="481"/>
      <c r="SCD116" s="481"/>
      <c r="SCE116" s="481"/>
      <c r="SCF116" s="481"/>
      <c r="SCG116" s="481"/>
      <c r="SCH116" s="481"/>
      <c r="SCI116" s="481"/>
      <c r="SCJ116" s="481"/>
      <c r="SCK116" s="481"/>
      <c r="SCL116" s="481"/>
      <c r="SCM116" s="481"/>
      <c r="SCN116" s="481"/>
      <c r="SCO116" s="481"/>
      <c r="SCP116" s="481"/>
      <c r="SCQ116" s="481"/>
      <c r="SCR116" s="481"/>
      <c r="SCS116" s="481"/>
      <c r="SCT116" s="481"/>
      <c r="SCU116" s="481"/>
      <c r="SCV116" s="481"/>
      <c r="SCW116" s="481"/>
      <c r="SCX116" s="481"/>
      <c r="SCY116" s="481"/>
      <c r="SCZ116" s="481"/>
      <c r="SDA116" s="481"/>
      <c r="SDB116" s="481"/>
      <c r="SDC116" s="481"/>
      <c r="SDD116" s="481"/>
      <c r="SDE116" s="481"/>
      <c r="SDF116" s="481"/>
      <c r="SDG116" s="481"/>
      <c r="SDH116" s="481"/>
      <c r="SDI116" s="481"/>
      <c r="SDJ116" s="481"/>
      <c r="SDK116" s="481"/>
      <c r="SDL116" s="481"/>
      <c r="SDM116" s="481"/>
      <c r="SDN116" s="481"/>
      <c r="SDO116" s="481"/>
      <c r="SDP116" s="481"/>
      <c r="SDQ116" s="481"/>
      <c r="SDR116" s="481"/>
      <c r="SDS116" s="481"/>
      <c r="SDT116" s="481"/>
      <c r="SDU116" s="481"/>
      <c r="SDV116" s="481"/>
      <c r="SDW116" s="481"/>
      <c r="SDX116" s="481"/>
      <c r="SDY116" s="481"/>
      <c r="SDZ116" s="481"/>
      <c r="SEA116" s="481"/>
      <c r="SEB116" s="481"/>
      <c r="SEC116" s="481"/>
      <c r="SED116" s="481"/>
      <c r="SEE116" s="481"/>
      <c r="SEF116" s="481"/>
      <c r="SEG116" s="481"/>
      <c r="SEH116" s="481"/>
      <c r="SEI116" s="481"/>
      <c r="SEJ116" s="481"/>
      <c r="SEK116" s="481"/>
      <c r="SEL116" s="481"/>
      <c r="SEM116" s="481"/>
      <c r="SEN116" s="481"/>
      <c r="SEO116" s="481"/>
      <c r="SEP116" s="481"/>
      <c r="SEQ116" s="481"/>
      <c r="SER116" s="481"/>
      <c r="SES116" s="481"/>
      <c r="SET116" s="481"/>
      <c r="SEU116" s="481"/>
      <c r="SEV116" s="481"/>
      <c r="SEW116" s="481"/>
      <c r="SEX116" s="481"/>
      <c r="SEY116" s="481"/>
      <c r="SEZ116" s="481"/>
      <c r="SFA116" s="481"/>
      <c r="SFB116" s="481"/>
      <c r="SFC116" s="481"/>
      <c r="SFD116" s="481"/>
      <c r="SFE116" s="481"/>
      <c r="SFF116" s="481"/>
      <c r="SFG116" s="481"/>
      <c r="SFH116" s="481"/>
      <c r="SFI116" s="481"/>
      <c r="SFJ116" s="481"/>
      <c r="SFK116" s="481"/>
      <c r="SFL116" s="481"/>
      <c r="SFM116" s="481"/>
      <c r="SFN116" s="481"/>
      <c r="SFO116" s="481"/>
      <c r="SFP116" s="481"/>
      <c r="SFQ116" s="481"/>
      <c r="SFR116" s="481"/>
      <c r="SFS116" s="481"/>
      <c r="SFT116" s="481"/>
      <c r="SFU116" s="481"/>
      <c r="SFV116" s="481"/>
      <c r="SFW116" s="481"/>
      <c r="SFX116" s="481"/>
      <c r="SFY116" s="481"/>
      <c r="SFZ116" s="481"/>
      <c r="SGA116" s="481"/>
      <c r="SGB116" s="481"/>
      <c r="SGC116" s="481"/>
      <c r="SGD116" s="481"/>
      <c r="SGE116" s="481"/>
      <c r="SGF116" s="481"/>
      <c r="SGG116" s="481"/>
      <c r="SGH116" s="481"/>
      <c r="SGI116" s="481"/>
      <c r="SGJ116" s="481"/>
      <c r="SGK116" s="481"/>
      <c r="SGL116" s="481"/>
      <c r="SGM116" s="481"/>
      <c r="SGN116" s="481"/>
      <c r="SGO116" s="481"/>
      <c r="SGP116" s="481"/>
      <c r="SGQ116" s="481"/>
      <c r="SGR116" s="481"/>
      <c r="SGS116" s="481"/>
      <c r="SGT116" s="481"/>
      <c r="SGU116" s="481"/>
      <c r="SGV116" s="481"/>
      <c r="SGW116" s="481"/>
      <c r="SGX116" s="481"/>
      <c r="SGY116" s="481"/>
      <c r="SGZ116" s="481"/>
      <c r="SHA116" s="481"/>
      <c r="SHB116" s="481"/>
      <c r="SHC116" s="481"/>
      <c r="SHD116" s="481"/>
      <c r="SHE116" s="481"/>
      <c r="SHF116" s="481"/>
      <c r="SHG116" s="481"/>
      <c r="SHH116" s="481"/>
      <c r="SHI116" s="481"/>
      <c r="SHJ116" s="481"/>
      <c r="SHK116" s="481"/>
      <c r="SHL116" s="481"/>
      <c r="SHM116" s="481"/>
      <c r="SHN116" s="481"/>
      <c r="SHO116" s="481"/>
      <c r="SHP116" s="481"/>
      <c r="SHQ116" s="481"/>
      <c r="SHR116" s="481"/>
      <c r="SHS116" s="481"/>
      <c r="SHT116" s="481"/>
      <c r="SHU116" s="481"/>
      <c r="SHV116" s="481"/>
      <c r="SHW116" s="481"/>
      <c r="SHX116" s="481"/>
      <c r="SHY116" s="481"/>
      <c r="SHZ116" s="481"/>
      <c r="SIA116" s="481"/>
      <c r="SIB116" s="481"/>
      <c r="SIC116" s="481"/>
      <c r="SID116" s="481"/>
      <c r="SIE116" s="481"/>
      <c r="SIF116" s="481"/>
      <c r="SIG116" s="481"/>
      <c r="SIH116" s="481"/>
      <c r="SII116" s="481"/>
      <c r="SIJ116" s="481"/>
      <c r="SIK116" s="481"/>
      <c r="SIL116" s="481"/>
      <c r="SIM116" s="481"/>
      <c r="SIN116" s="481"/>
      <c r="SIO116" s="481"/>
      <c r="SIP116" s="481"/>
      <c r="SIQ116" s="481"/>
      <c r="SIR116" s="481"/>
      <c r="SIS116" s="481"/>
      <c r="SIT116" s="481"/>
      <c r="SIU116" s="481"/>
      <c r="SIV116" s="481"/>
      <c r="SIW116" s="481"/>
      <c r="SIX116" s="481"/>
      <c r="SIY116" s="481"/>
      <c r="SIZ116" s="481"/>
      <c r="SJA116" s="481"/>
      <c r="SJB116" s="481"/>
      <c r="SJC116" s="481"/>
      <c r="SJD116" s="481"/>
      <c r="SJE116" s="481"/>
      <c r="SJF116" s="481"/>
      <c r="SJG116" s="481"/>
      <c r="SJH116" s="481"/>
      <c r="SJI116" s="481"/>
      <c r="SJJ116" s="481"/>
      <c r="SJK116" s="481"/>
      <c r="SJL116" s="481"/>
      <c r="SJM116" s="481"/>
      <c r="SJN116" s="481"/>
      <c r="SJO116" s="481"/>
      <c r="SJP116" s="481"/>
      <c r="SJQ116" s="481"/>
      <c r="SJR116" s="481"/>
      <c r="SJS116" s="481"/>
      <c r="SJT116" s="481"/>
      <c r="SJU116" s="481"/>
      <c r="SJV116" s="481"/>
      <c r="SJW116" s="481"/>
      <c r="SJX116" s="481"/>
      <c r="SJY116" s="481"/>
      <c r="SJZ116" s="481"/>
      <c r="SKA116" s="481"/>
      <c r="SKB116" s="481"/>
      <c r="SKC116" s="481"/>
      <c r="SKD116" s="481"/>
      <c r="SKE116" s="481"/>
      <c r="SKF116" s="481"/>
      <c r="SKG116" s="481"/>
      <c r="SKH116" s="481"/>
      <c r="SKI116" s="481"/>
      <c r="SKJ116" s="481"/>
      <c r="SKK116" s="481"/>
      <c r="SKL116" s="481"/>
      <c r="SKM116" s="481"/>
      <c r="SKN116" s="481"/>
      <c r="SKO116" s="481"/>
      <c r="SKP116" s="481"/>
      <c r="SKQ116" s="481"/>
      <c r="SKR116" s="481"/>
      <c r="SKS116" s="481"/>
      <c r="SKT116" s="481"/>
      <c r="SKU116" s="481"/>
      <c r="SKV116" s="481"/>
      <c r="SKW116" s="481"/>
      <c r="SKX116" s="481"/>
      <c r="SKY116" s="481"/>
      <c r="SKZ116" s="481"/>
      <c r="SLA116" s="481"/>
      <c r="SLB116" s="481"/>
      <c r="SLC116" s="481"/>
      <c r="SLD116" s="481"/>
      <c r="SLE116" s="481"/>
      <c r="SLF116" s="481"/>
      <c r="SLG116" s="481"/>
      <c r="SLH116" s="481"/>
      <c r="SLI116" s="481"/>
      <c r="SLJ116" s="481"/>
      <c r="SLK116" s="481"/>
      <c r="SLL116" s="481"/>
      <c r="SLM116" s="481"/>
      <c r="SLN116" s="481"/>
      <c r="SLO116" s="481"/>
      <c r="SLP116" s="481"/>
      <c r="SLQ116" s="481"/>
      <c r="SLR116" s="481"/>
      <c r="SLS116" s="481"/>
      <c r="SLT116" s="481"/>
      <c r="SLU116" s="481"/>
      <c r="SLV116" s="481"/>
      <c r="SLW116" s="481"/>
      <c r="SLX116" s="481"/>
      <c r="SLY116" s="481"/>
      <c r="SLZ116" s="481"/>
      <c r="SMA116" s="481"/>
      <c r="SMB116" s="481"/>
      <c r="SMC116" s="481"/>
      <c r="SMD116" s="481"/>
      <c r="SME116" s="481"/>
      <c r="SMF116" s="481"/>
      <c r="SMG116" s="481"/>
      <c r="SMH116" s="481"/>
      <c r="SMI116" s="481"/>
      <c r="SMJ116" s="481"/>
      <c r="SMK116" s="481"/>
      <c r="SML116" s="481"/>
      <c r="SMM116" s="481"/>
      <c r="SMN116" s="481"/>
      <c r="SMO116" s="481"/>
      <c r="SMP116" s="481"/>
      <c r="SMQ116" s="481"/>
      <c r="SMR116" s="481"/>
      <c r="SMS116" s="481"/>
      <c r="SMT116" s="481"/>
      <c r="SMU116" s="481"/>
      <c r="SMV116" s="481"/>
      <c r="SMW116" s="481"/>
      <c r="SMX116" s="481"/>
      <c r="SMY116" s="481"/>
      <c r="SMZ116" s="481"/>
      <c r="SNA116" s="481"/>
      <c r="SNB116" s="481"/>
      <c r="SNC116" s="481"/>
      <c r="SND116" s="481"/>
      <c r="SNE116" s="481"/>
      <c r="SNF116" s="481"/>
      <c r="SNG116" s="481"/>
      <c r="SNH116" s="481"/>
      <c r="SNI116" s="481"/>
      <c r="SNJ116" s="481"/>
      <c r="SNK116" s="481"/>
      <c r="SNL116" s="481"/>
      <c r="SNM116" s="481"/>
      <c r="SNN116" s="481"/>
      <c r="SNO116" s="481"/>
      <c r="SNP116" s="481"/>
      <c r="SNQ116" s="481"/>
      <c r="SNR116" s="481"/>
      <c r="SNS116" s="481"/>
      <c r="SNT116" s="481"/>
      <c r="SNU116" s="481"/>
      <c r="SNV116" s="481"/>
      <c r="SNW116" s="481"/>
      <c r="SNX116" s="481"/>
      <c r="SNY116" s="481"/>
      <c r="SNZ116" s="481"/>
      <c r="SOA116" s="481"/>
      <c r="SOB116" s="481"/>
      <c r="SOC116" s="481"/>
      <c r="SOD116" s="481"/>
      <c r="SOE116" s="481"/>
      <c r="SOF116" s="481"/>
      <c r="SOG116" s="481"/>
      <c r="SOH116" s="481"/>
      <c r="SOI116" s="481"/>
      <c r="SOJ116" s="481"/>
      <c r="SOK116" s="481"/>
      <c r="SOL116" s="481"/>
      <c r="SOM116" s="481"/>
      <c r="SON116" s="481"/>
      <c r="SOO116" s="481"/>
      <c r="SOP116" s="481"/>
      <c r="SOQ116" s="481"/>
      <c r="SOR116" s="481"/>
      <c r="SOS116" s="481"/>
      <c r="SOT116" s="481"/>
      <c r="SOU116" s="481"/>
      <c r="SOV116" s="481"/>
      <c r="SOW116" s="481"/>
      <c r="SOX116" s="481"/>
      <c r="SOY116" s="481"/>
      <c r="SOZ116" s="481"/>
      <c r="SPA116" s="481"/>
      <c r="SPB116" s="481"/>
      <c r="SPC116" s="481"/>
      <c r="SPD116" s="481"/>
      <c r="SPE116" s="481"/>
      <c r="SPF116" s="481"/>
      <c r="SPG116" s="481"/>
      <c r="SPH116" s="481"/>
      <c r="SPI116" s="481"/>
      <c r="SPJ116" s="481"/>
      <c r="SPK116" s="481"/>
      <c r="SPL116" s="481"/>
      <c r="SPM116" s="481"/>
      <c r="SPN116" s="481"/>
      <c r="SPO116" s="481"/>
      <c r="SPP116" s="481"/>
      <c r="SPQ116" s="481"/>
      <c r="SPR116" s="481"/>
      <c r="SPS116" s="481"/>
      <c r="SPT116" s="481"/>
      <c r="SPU116" s="481"/>
      <c r="SPV116" s="481"/>
      <c r="SPW116" s="481"/>
      <c r="SPX116" s="481"/>
      <c r="SPY116" s="481"/>
      <c r="SPZ116" s="481"/>
      <c r="SQA116" s="481"/>
      <c r="SQB116" s="481"/>
      <c r="SQC116" s="481"/>
      <c r="SQD116" s="481"/>
      <c r="SQE116" s="481"/>
      <c r="SQF116" s="481"/>
      <c r="SQG116" s="481"/>
      <c r="SQH116" s="481"/>
      <c r="SQI116" s="481"/>
      <c r="SQJ116" s="481"/>
      <c r="SQK116" s="481"/>
      <c r="SQL116" s="481"/>
      <c r="SQM116" s="481"/>
      <c r="SQN116" s="481"/>
      <c r="SQO116" s="481"/>
      <c r="SQP116" s="481"/>
      <c r="SQQ116" s="481"/>
      <c r="SQR116" s="481"/>
      <c r="SQS116" s="481"/>
      <c r="SQT116" s="481"/>
      <c r="SQU116" s="481"/>
      <c r="SQV116" s="481"/>
      <c r="SQW116" s="481"/>
      <c r="SQX116" s="481"/>
      <c r="SQY116" s="481"/>
      <c r="SQZ116" s="481"/>
      <c r="SRA116" s="481"/>
      <c r="SRB116" s="481"/>
      <c r="SRC116" s="481"/>
      <c r="SRD116" s="481"/>
      <c r="SRE116" s="481"/>
      <c r="SRF116" s="481"/>
      <c r="SRG116" s="481"/>
      <c r="SRH116" s="481"/>
      <c r="SRI116" s="481"/>
      <c r="SRJ116" s="481"/>
      <c r="SRK116" s="481"/>
      <c r="SRL116" s="481"/>
      <c r="SRM116" s="481"/>
      <c r="SRN116" s="481"/>
      <c r="SRO116" s="481"/>
      <c r="SRP116" s="481"/>
      <c r="SRQ116" s="481"/>
      <c r="SRR116" s="481"/>
      <c r="SRS116" s="481"/>
      <c r="SRT116" s="481"/>
      <c r="SRU116" s="481"/>
      <c r="SRV116" s="481"/>
      <c r="SRW116" s="481"/>
      <c r="SRX116" s="481"/>
      <c r="SRY116" s="481"/>
      <c r="SRZ116" s="481"/>
      <c r="SSA116" s="481"/>
      <c r="SSB116" s="481"/>
      <c r="SSC116" s="481"/>
      <c r="SSD116" s="481"/>
      <c r="SSE116" s="481"/>
      <c r="SSF116" s="481"/>
      <c r="SSG116" s="481"/>
      <c r="SSH116" s="481"/>
      <c r="SSI116" s="481"/>
      <c r="SSJ116" s="481"/>
      <c r="SSK116" s="481"/>
      <c r="SSL116" s="481"/>
      <c r="SSM116" s="481"/>
      <c r="SSN116" s="481"/>
      <c r="SSO116" s="481"/>
      <c r="SSP116" s="481"/>
      <c r="SSQ116" s="481"/>
      <c r="SSR116" s="481"/>
      <c r="SSS116" s="481"/>
      <c r="SST116" s="481"/>
      <c r="SSU116" s="481"/>
      <c r="SSV116" s="481"/>
      <c r="SSW116" s="481"/>
      <c r="SSX116" s="481"/>
      <c r="SSY116" s="481"/>
      <c r="SSZ116" s="481"/>
      <c r="STA116" s="481"/>
      <c r="STB116" s="481"/>
      <c r="STC116" s="481"/>
      <c r="STD116" s="481"/>
      <c r="STE116" s="481"/>
      <c r="STF116" s="481"/>
      <c r="STG116" s="481"/>
      <c r="STH116" s="481"/>
      <c r="STI116" s="481"/>
      <c r="STJ116" s="481"/>
      <c r="STK116" s="481"/>
      <c r="STL116" s="481"/>
      <c r="STM116" s="481"/>
      <c r="STN116" s="481"/>
      <c r="STO116" s="481"/>
      <c r="STP116" s="481"/>
      <c r="STQ116" s="481"/>
      <c r="STR116" s="481"/>
      <c r="STS116" s="481"/>
      <c r="STT116" s="481"/>
      <c r="STU116" s="481"/>
      <c r="STV116" s="481"/>
      <c r="STW116" s="481"/>
      <c r="STX116" s="481"/>
      <c r="STY116" s="481"/>
      <c r="STZ116" s="481"/>
      <c r="SUA116" s="481"/>
      <c r="SUB116" s="481"/>
      <c r="SUC116" s="481"/>
      <c r="SUD116" s="481"/>
      <c r="SUE116" s="481"/>
      <c r="SUF116" s="481"/>
      <c r="SUG116" s="481"/>
      <c r="SUH116" s="481"/>
      <c r="SUI116" s="481"/>
      <c r="SUJ116" s="481"/>
      <c r="SUK116" s="481"/>
      <c r="SUL116" s="481"/>
      <c r="SUM116" s="481"/>
      <c r="SUN116" s="481"/>
      <c r="SUO116" s="481"/>
      <c r="SUP116" s="481"/>
      <c r="SUQ116" s="481"/>
      <c r="SUR116" s="481"/>
      <c r="SUS116" s="481"/>
      <c r="SUT116" s="481"/>
      <c r="SUU116" s="481"/>
      <c r="SUV116" s="481"/>
      <c r="SUW116" s="481"/>
      <c r="SUX116" s="481"/>
      <c r="SUY116" s="481"/>
      <c r="SUZ116" s="481"/>
      <c r="SVA116" s="481"/>
      <c r="SVB116" s="481"/>
      <c r="SVC116" s="481"/>
      <c r="SVD116" s="481"/>
      <c r="SVE116" s="481"/>
      <c r="SVF116" s="481"/>
      <c r="SVG116" s="481"/>
      <c r="SVH116" s="481"/>
      <c r="SVI116" s="481"/>
      <c r="SVJ116" s="481"/>
      <c r="SVK116" s="481"/>
      <c r="SVL116" s="481"/>
      <c r="SVM116" s="481"/>
      <c r="SVN116" s="481"/>
      <c r="SVO116" s="481"/>
      <c r="SVP116" s="481"/>
      <c r="SVQ116" s="481"/>
      <c r="SVR116" s="481"/>
      <c r="SVS116" s="481"/>
      <c r="SVT116" s="481"/>
      <c r="SVU116" s="481"/>
      <c r="SVV116" s="481"/>
      <c r="SVW116" s="481"/>
      <c r="SVX116" s="481"/>
      <c r="SVY116" s="481"/>
      <c r="SVZ116" s="481"/>
      <c r="SWA116" s="481"/>
      <c r="SWB116" s="481"/>
      <c r="SWC116" s="481"/>
      <c r="SWD116" s="481"/>
      <c r="SWE116" s="481"/>
      <c r="SWF116" s="481"/>
      <c r="SWG116" s="481"/>
      <c r="SWH116" s="481"/>
      <c r="SWI116" s="481"/>
      <c r="SWJ116" s="481"/>
      <c r="SWK116" s="481"/>
      <c r="SWL116" s="481"/>
      <c r="SWM116" s="481"/>
      <c r="SWN116" s="481"/>
      <c r="SWO116" s="481"/>
      <c r="SWP116" s="481"/>
      <c r="SWQ116" s="481"/>
      <c r="SWR116" s="481"/>
      <c r="SWS116" s="481"/>
      <c r="SWT116" s="481"/>
      <c r="SWU116" s="481"/>
      <c r="SWV116" s="481"/>
      <c r="SWW116" s="481"/>
      <c r="SWX116" s="481"/>
      <c r="SWY116" s="481"/>
      <c r="SWZ116" s="481"/>
      <c r="SXA116" s="481"/>
      <c r="SXB116" s="481"/>
      <c r="SXC116" s="481"/>
      <c r="SXD116" s="481"/>
      <c r="SXE116" s="481"/>
      <c r="SXF116" s="481"/>
      <c r="SXG116" s="481"/>
      <c r="SXH116" s="481"/>
      <c r="SXI116" s="481"/>
      <c r="SXJ116" s="481"/>
      <c r="SXK116" s="481"/>
      <c r="SXL116" s="481"/>
      <c r="SXM116" s="481"/>
      <c r="SXN116" s="481"/>
      <c r="SXO116" s="481"/>
      <c r="SXP116" s="481"/>
      <c r="SXQ116" s="481"/>
      <c r="SXR116" s="481"/>
      <c r="SXS116" s="481"/>
      <c r="SXT116" s="481"/>
      <c r="SXU116" s="481"/>
      <c r="SXV116" s="481"/>
      <c r="SXW116" s="481"/>
      <c r="SXX116" s="481"/>
      <c r="SXY116" s="481"/>
      <c r="SXZ116" s="481"/>
      <c r="SYA116" s="481"/>
      <c r="SYB116" s="481"/>
      <c r="SYC116" s="481"/>
      <c r="SYD116" s="481"/>
      <c r="SYE116" s="481"/>
      <c r="SYF116" s="481"/>
      <c r="SYG116" s="481"/>
      <c r="SYH116" s="481"/>
      <c r="SYI116" s="481"/>
      <c r="SYJ116" s="481"/>
      <c r="SYK116" s="481"/>
      <c r="SYL116" s="481"/>
      <c r="SYM116" s="481"/>
      <c r="SYN116" s="481"/>
      <c r="SYO116" s="481"/>
      <c r="SYP116" s="481"/>
      <c r="SYQ116" s="481"/>
      <c r="SYR116" s="481"/>
      <c r="SYS116" s="481"/>
      <c r="SYT116" s="481"/>
      <c r="SYU116" s="481"/>
      <c r="SYV116" s="481"/>
      <c r="SYW116" s="481"/>
      <c r="SYX116" s="481"/>
      <c r="SYY116" s="481"/>
      <c r="SYZ116" s="481"/>
      <c r="SZA116" s="481"/>
      <c r="SZB116" s="481"/>
      <c r="SZC116" s="481"/>
      <c r="SZD116" s="481"/>
      <c r="SZE116" s="481"/>
      <c r="SZF116" s="481"/>
      <c r="SZG116" s="481"/>
      <c r="SZH116" s="481"/>
      <c r="SZI116" s="481"/>
      <c r="SZJ116" s="481"/>
      <c r="SZK116" s="481"/>
      <c r="SZL116" s="481"/>
      <c r="SZM116" s="481"/>
      <c r="SZN116" s="481"/>
      <c r="SZO116" s="481"/>
      <c r="SZP116" s="481"/>
      <c r="SZQ116" s="481"/>
      <c r="SZR116" s="481"/>
      <c r="SZS116" s="481"/>
      <c r="SZT116" s="481"/>
      <c r="SZU116" s="481"/>
      <c r="SZV116" s="481"/>
      <c r="SZW116" s="481"/>
      <c r="SZX116" s="481"/>
      <c r="SZY116" s="481"/>
      <c r="SZZ116" s="481"/>
      <c r="TAA116" s="481"/>
      <c r="TAB116" s="481"/>
      <c r="TAC116" s="481"/>
      <c r="TAD116" s="481"/>
      <c r="TAE116" s="481"/>
      <c r="TAF116" s="481"/>
      <c r="TAG116" s="481"/>
      <c r="TAH116" s="481"/>
      <c r="TAI116" s="481"/>
      <c r="TAJ116" s="481"/>
      <c r="TAK116" s="481"/>
      <c r="TAL116" s="481"/>
      <c r="TAM116" s="481"/>
      <c r="TAN116" s="481"/>
      <c r="TAO116" s="481"/>
      <c r="TAP116" s="481"/>
      <c r="TAQ116" s="481"/>
      <c r="TAR116" s="481"/>
      <c r="TAS116" s="481"/>
      <c r="TAT116" s="481"/>
      <c r="TAU116" s="481"/>
      <c r="TAV116" s="481"/>
      <c r="TAW116" s="481"/>
      <c r="TAX116" s="481"/>
      <c r="TAY116" s="481"/>
      <c r="TAZ116" s="481"/>
      <c r="TBA116" s="481"/>
      <c r="TBB116" s="481"/>
      <c r="TBC116" s="481"/>
      <c r="TBD116" s="481"/>
      <c r="TBE116" s="481"/>
      <c r="TBF116" s="481"/>
      <c r="TBG116" s="481"/>
      <c r="TBH116" s="481"/>
      <c r="TBI116" s="481"/>
      <c r="TBJ116" s="481"/>
      <c r="TBK116" s="481"/>
      <c r="TBL116" s="481"/>
      <c r="TBM116" s="481"/>
      <c r="TBN116" s="481"/>
      <c r="TBO116" s="481"/>
      <c r="TBP116" s="481"/>
      <c r="TBQ116" s="481"/>
      <c r="TBR116" s="481"/>
      <c r="TBS116" s="481"/>
      <c r="TBT116" s="481"/>
      <c r="TBU116" s="481"/>
      <c r="TBV116" s="481"/>
      <c r="TBW116" s="481"/>
      <c r="TBX116" s="481"/>
      <c r="TBY116" s="481"/>
      <c r="TBZ116" s="481"/>
      <c r="TCA116" s="481"/>
      <c r="TCB116" s="481"/>
      <c r="TCC116" s="481"/>
      <c r="TCD116" s="481"/>
      <c r="TCE116" s="481"/>
      <c r="TCF116" s="481"/>
      <c r="TCG116" s="481"/>
      <c r="TCH116" s="481"/>
      <c r="TCI116" s="481"/>
      <c r="TCJ116" s="481"/>
      <c r="TCK116" s="481"/>
      <c r="TCL116" s="481"/>
      <c r="TCM116" s="481"/>
      <c r="TCN116" s="481"/>
      <c r="TCO116" s="481"/>
      <c r="TCP116" s="481"/>
      <c r="TCQ116" s="481"/>
      <c r="TCR116" s="481"/>
      <c r="TCS116" s="481"/>
      <c r="TCT116" s="481"/>
      <c r="TCU116" s="481"/>
      <c r="TCV116" s="481"/>
      <c r="TCW116" s="481"/>
      <c r="TCX116" s="481"/>
      <c r="TCY116" s="481"/>
      <c r="TCZ116" s="481"/>
      <c r="TDA116" s="481"/>
      <c r="TDB116" s="481"/>
      <c r="TDC116" s="481"/>
      <c r="TDD116" s="481"/>
      <c r="TDE116" s="481"/>
      <c r="TDF116" s="481"/>
      <c r="TDG116" s="481"/>
      <c r="TDH116" s="481"/>
      <c r="TDI116" s="481"/>
      <c r="TDJ116" s="481"/>
      <c r="TDK116" s="481"/>
      <c r="TDL116" s="481"/>
      <c r="TDM116" s="481"/>
      <c r="TDN116" s="481"/>
      <c r="TDO116" s="481"/>
      <c r="TDP116" s="481"/>
      <c r="TDQ116" s="481"/>
      <c r="TDR116" s="481"/>
      <c r="TDS116" s="481"/>
      <c r="TDT116" s="481"/>
      <c r="TDU116" s="481"/>
      <c r="TDV116" s="481"/>
      <c r="TDW116" s="481"/>
      <c r="TDX116" s="481"/>
      <c r="TDY116" s="481"/>
      <c r="TDZ116" s="481"/>
      <c r="TEA116" s="481"/>
      <c r="TEB116" s="481"/>
      <c r="TEC116" s="481"/>
      <c r="TED116" s="481"/>
      <c r="TEE116" s="481"/>
      <c r="TEF116" s="481"/>
      <c r="TEG116" s="481"/>
      <c r="TEH116" s="481"/>
      <c r="TEI116" s="481"/>
      <c r="TEJ116" s="481"/>
      <c r="TEK116" s="481"/>
      <c r="TEL116" s="481"/>
      <c r="TEM116" s="481"/>
      <c r="TEN116" s="481"/>
      <c r="TEO116" s="481"/>
      <c r="TEP116" s="481"/>
      <c r="TEQ116" s="481"/>
      <c r="TER116" s="481"/>
      <c r="TES116" s="481"/>
      <c r="TET116" s="481"/>
      <c r="TEU116" s="481"/>
      <c r="TEV116" s="481"/>
      <c r="TEW116" s="481"/>
      <c r="TEX116" s="481"/>
      <c r="TEY116" s="481"/>
      <c r="TEZ116" s="481"/>
      <c r="TFA116" s="481"/>
      <c r="TFB116" s="481"/>
      <c r="TFC116" s="481"/>
      <c r="TFD116" s="481"/>
      <c r="TFE116" s="481"/>
      <c r="TFF116" s="481"/>
      <c r="TFG116" s="481"/>
      <c r="TFH116" s="481"/>
      <c r="TFI116" s="481"/>
      <c r="TFJ116" s="481"/>
      <c r="TFK116" s="481"/>
      <c r="TFL116" s="481"/>
      <c r="TFM116" s="481"/>
      <c r="TFN116" s="481"/>
      <c r="TFO116" s="481"/>
      <c r="TFP116" s="481"/>
      <c r="TFQ116" s="481"/>
      <c r="TFR116" s="481"/>
      <c r="TFS116" s="481"/>
      <c r="TFT116" s="481"/>
      <c r="TFU116" s="481"/>
      <c r="TFV116" s="481"/>
      <c r="TFW116" s="481"/>
      <c r="TFX116" s="481"/>
      <c r="TFY116" s="481"/>
      <c r="TFZ116" s="481"/>
      <c r="TGA116" s="481"/>
      <c r="TGB116" s="481"/>
      <c r="TGC116" s="481"/>
      <c r="TGD116" s="481"/>
      <c r="TGE116" s="481"/>
      <c r="TGF116" s="481"/>
      <c r="TGG116" s="481"/>
      <c r="TGH116" s="481"/>
      <c r="TGI116" s="481"/>
      <c r="TGJ116" s="481"/>
      <c r="TGK116" s="481"/>
      <c r="TGL116" s="481"/>
      <c r="TGM116" s="481"/>
      <c r="TGN116" s="481"/>
      <c r="TGO116" s="481"/>
      <c r="TGP116" s="481"/>
      <c r="TGQ116" s="481"/>
      <c r="TGR116" s="481"/>
      <c r="TGS116" s="481"/>
      <c r="TGT116" s="481"/>
      <c r="TGU116" s="481"/>
      <c r="TGV116" s="481"/>
      <c r="TGW116" s="481"/>
      <c r="TGX116" s="481"/>
      <c r="TGY116" s="481"/>
      <c r="TGZ116" s="481"/>
      <c r="THA116" s="481"/>
      <c r="THB116" s="481"/>
      <c r="THC116" s="481"/>
      <c r="THD116" s="481"/>
      <c r="THE116" s="481"/>
      <c r="THF116" s="481"/>
      <c r="THG116" s="481"/>
      <c r="THH116" s="481"/>
      <c r="THI116" s="481"/>
      <c r="THJ116" s="481"/>
      <c r="THK116" s="481"/>
      <c r="THL116" s="481"/>
      <c r="THM116" s="481"/>
      <c r="THN116" s="481"/>
      <c r="THO116" s="481"/>
      <c r="THP116" s="481"/>
      <c r="THQ116" s="481"/>
      <c r="THR116" s="481"/>
      <c r="THS116" s="481"/>
      <c r="THT116" s="481"/>
      <c r="THU116" s="481"/>
      <c r="THV116" s="481"/>
      <c r="THW116" s="481"/>
      <c r="THX116" s="481"/>
      <c r="THY116" s="481"/>
      <c r="THZ116" s="481"/>
      <c r="TIA116" s="481"/>
      <c r="TIB116" s="481"/>
      <c r="TIC116" s="481"/>
      <c r="TID116" s="481"/>
      <c r="TIE116" s="481"/>
      <c r="TIF116" s="481"/>
      <c r="TIG116" s="481"/>
      <c r="TIH116" s="481"/>
      <c r="TII116" s="481"/>
      <c r="TIJ116" s="481"/>
      <c r="TIK116" s="481"/>
      <c r="TIL116" s="481"/>
      <c r="TIM116" s="481"/>
      <c r="TIN116" s="481"/>
      <c r="TIO116" s="481"/>
      <c r="TIP116" s="481"/>
      <c r="TIQ116" s="481"/>
      <c r="TIR116" s="481"/>
      <c r="TIS116" s="481"/>
      <c r="TIT116" s="481"/>
      <c r="TIU116" s="481"/>
      <c r="TIV116" s="481"/>
      <c r="TIW116" s="481"/>
      <c r="TIX116" s="481"/>
      <c r="TIY116" s="481"/>
      <c r="TIZ116" s="481"/>
      <c r="TJA116" s="481"/>
      <c r="TJB116" s="481"/>
      <c r="TJC116" s="481"/>
      <c r="TJD116" s="481"/>
      <c r="TJE116" s="481"/>
      <c r="TJF116" s="481"/>
      <c r="TJG116" s="481"/>
      <c r="TJH116" s="481"/>
      <c r="TJI116" s="481"/>
      <c r="TJJ116" s="481"/>
      <c r="TJK116" s="481"/>
      <c r="TJL116" s="481"/>
      <c r="TJM116" s="481"/>
      <c r="TJN116" s="481"/>
      <c r="TJO116" s="481"/>
      <c r="TJP116" s="481"/>
      <c r="TJQ116" s="481"/>
      <c r="TJR116" s="481"/>
      <c r="TJS116" s="481"/>
      <c r="TJT116" s="481"/>
      <c r="TJU116" s="481"/>
      <c r="TJV116" s="481"/>
      <c r="TJW116" s="481"/>
      <c r="TJX116" s="481"/>
      <c r="TJY116" s="481"/>
      <c r="TJZ116" s="481"/>
      <c r="TKA116" s="481"/>
      <c r="TKB116" s="481"/>
      <c r="TKC116" s="481"/>
      <c r="TKD116" s="481"/>
      <c r="TKE116" s="481"/>
      <c r="TKF116" s="481"/>
      <c r="TKG116" s="481"/>
      <c r="TKH116" s="481"/>
      <c r="TKI116" s="481"/>
      <c r="TKJ116" s="481"/>
      <c r="TKK116" s="481"/>
      <c r="TKL116" s="481"/>
      <c r="TKM116" s="481"/>
      <c r="TKN116" s="481"/>
      <c r="TKO116" s="481"/>
      <c r="TKP116" s="481"/>
      <c r="TKQ116" s="481"/>
      <c r="TKR116" s="481"/>
      <c r="TKS116" s="481"/>
      <c r="TKT116" s="481"/>
      <c r="TKU116" s="481"/>
      <c r="TKV116" s="481"/>
      <c r="TKW116" s="481"/>
      <c r="TKX116" s="481"/>
      <c r="TKY116" s="481"/>
      <c r="TKZ116" s="481"/>
      <c r="TLA116" s="481"/>
      <c r="TLB116" s="481"/>
      <c r="TLC116" s="481"/>
      <c r="TLD116" s="481"/>
      <c r="TLE116" s="481"/>
      <c r="TLF116" s="481"/>
      <c r="TLG116" s="481"/>
      <c r="TLH116" s="481"/>
      <c r="TLI116" s="481"/>
      <c r="TLJ116" s="481"/>
      <c r="TLK116" s="481"/>
      <c r="TLL116" s="481"/>
      <c r="TLM116" s="481"/>
      <c r="TLN116" s="481"/>
      <c r="TLO116" s="481"/>
      <c r="TLP116" s="481"/>
      <c r="TLQ116" s="481"/>
      <c r="TLR116" s="481"/>
      <c r="TLS116" s="481"/>
      <c r="TLT116" s="481"/>
      <c r="TLU116" s="481"/>
      <c r="TLV116" s="481"/>
      <c r="TLW116" s="481"/>
      <c r="TLX116" s="481"/>
      <c r="TLY116" s="481"/>
      <c r="TLZ116" s="481"/>
      <c r="TMA116" s="481"/>
      <c r="TMB116" s="481"/>
      <c r="TMC116" s="481"/>
      <c r="TMD116" s="481"/>
      <c r="TME116" s="481"/>
      <c r="TMF116" s="481"/>
      <c r="TMG116" s="481"/>
      <c r="TMH116" s="481"/>
      <c r="TMI116" s="481"/>
      <c r="TMJ116" s="481"/>
      <c r="TMK116" s="481"/>
      <c r="TML116" s="481"/>
      <c r="TMM116" s="481"/>
      <c r="TMN116" s="481"/>
      <c r="TMO116" s="481"/>
      <c r="TMP116" s="481"/>
      <c r="TMQ116" s="481"/>
      <c r="TMR116" s="481"/>
      <c r="TMS116" s="481"/>
      <c r="TMT116" s="481"/>
      <c r="TMU116" s="481"/>
      <c r="TMV116" s="481"/>
      <c r="TMW116" s="481"/>
      <c r="TMX116" s="481"/>
      <c r="TMY116" s="481"/>
      <c r="TMZ116" s="481"/>
      <c r="TNA116" s="481"/>
      <c r="TNB116" s="481"/>
      <c r="TNC116" s="481"/>
      <c r="TND116" s="481"/>
      <c r="TNE116" s="481"/>
      <c r="TNF116" s="481"/>
      <c r="TNG116" s="481"/>
      <c r="TNH116" s="481"/>
      <c r="TNI116" s="481"/>
      <c r="TNJ116" s="481"/>
      <c r="TNK116" s="481"/>
      <c r="TNL116" s="481"/>
      <c r="TNM116" s="481"/>
      <c r="TNN116" s="481"/>
      <c r="TNO116" s="481"/>
      <c r="TNP116" s="481"/>
      <c r="TNQ116" s="481"/>
      <c r="TNR116" s="481"/>
      <c r="TNS116" s="481"/>
      <c r="TNT116" s="481"/>
      <c r="TNU116" s="481"/>
      <c r="TNV116" s="481"/>
      <c r="TNW116" s="481"/>
      <c r="TNX116" s="481"/>
      <c r="TNY116" s="481"/>
      <c r="TNZ116" s="481"/>
      <c r="TOA116" s="481"/>
      <c r="TOB116" s="481"/>
      <c r="TOC116" s="481"/>
      <c r="TOD116" s="481"/>
      <c r="TOE116" s="481"/>
      <c r="TOF116" s="481"/>
      <c r="TOG116" s="481"/>
      <c r="TOH116" s="481"/>
      <c r="TOI116" s="481"/>
      <c r="TOJ116" s="481"/>
      <c r="TOK116" s="481"/>
      <c r="TOL116" s="481"/>
      <c r="TOM116" s="481"/>
      <c r="TON116" s="481"/>
      <c r="TOO116" s="481"/>
      <c r="TOP116" s="481"/>
      <c r="TOQ116" s="481"/>
      <c r="TOR116" s="481"/>
      <c r="TOS116" s="481"/>
      <c r="TOT116" s="481"/>
      <c r="TOU116" s="481"/>
      <c r="TOV116" s="481"/>
      <c r="TOW116" s="481"/>
      <c r="TOX116" s="481"/>
      <c r="TOY116" s="481"/>
      <c r="TOZ116" s="481"/>
      <c r="TPA116" s="481"/>
      <c r="TPB116" s="481"/>
      <c r="TPC116" s="481"/>
      <c r="TPD116" s="481"/>
      <c r="TPE116" s="481"/>
      <c r="TPF116" s="481"/>
      <c r="TPG116" s="481"/>
      <c r="TPH116" s="481"/>
      <c r="TPI116" s="481"/>
      <c r="TPJ116" s="481"/>
      <c r="TPK116" s="481"/>
      <c r="TPL116" s="481"/>
      <c r="TPM116" s="481"/>
      <c r="TPN116" s="481"/>
      <c r="TPO116" s="481"/>
      <c r="TPP116" s="481"/>
      <c r="TPQ116" s="481"/>
      <c r="TPR116" s="481"/>
      <c r="TPS116" s="481"/>
      <c r="TPT116" s="481"/>
      <c r="TPU116" s="481"/>
      <c r="TPV116" s="481"/>
      <c r="TPW116" s="481"/>
      <c r="TPX116" s="481"/>
      <c r="TPY116" s="481"/>
      <c r="TPZ116" s="481"/>
      <c r="TQA116" s="481"/>
      <c r="TQB116" s="481"/>
      <c r="TQC116" s="481"/>
      <c r="TQD116" s="481"/>
      <c r="TQE116" s="481"/>
      <c r="TQF116" s="481"/>
      <c r="TQG116" s="481"/>
      <c r="TQH116" s="481"/>
      <c r="TQI116" s="481"/>
      <c r="TQJ116" s="481"/>
      <c r="TQK116" s="481"/>
      <c r="TQL116" s="481"/>
      <c r="TQM116" s="481"/>
      <c r="TQN116" s="481"/>
      <c r="TQO116" s="481"/>
      <c r="TQP116" s="481"/>
      <c r="TQQ116" s="481"/>
      <c r="TQR116" s="481"/>
      <c r="TQS116" s="481"/>
      <c r="TQT116" s="481"/>
      <c r="TQU116" s="481"/>
      <c r="TQV116" s="481"/>
      <c r="TQW116" s="481"/>
      <c r="TQX116" s="481"/>
      <c r="TQY116" s="481"/>
      <c r="TQZ116" s="481"/>
      <c r="TRA116" s="481"/>
      <c r="TRB116" s="481"/>
      <c r="TRC116" s="481"/>
      <c r="TRD116" s="481"/>
      <c r="TRE116" s="481"/>
      <c r="TRF116" s="481"/>
      <c r="TRG116" s="481"/>
      <c r="TRH116" s="481"/>
      <c r="TRI116" s="481"/>
      <c r="TRJ116" s="481"/>
      <c r="TRK116" s="481"/>
      <c r="TRL116" s="481"/>
      <c r="TRM116" s="481"/>
      <c r="TRN116" s="481"/>
      <c r="TRO116" s="481"/>
      <c r="TRP116" s="481"/>
      <c r="TRQ116" s="481"/>
      <c r="TRR116" s="481"/>
      <c r="TRS116" s="481"/>
      <c r="TRT116" s="481"/>
      <c r="TRU116" s="481"/>
      <c r="TRV116" s="481"/>
      <c r="TRW116" s="481"/>
      <c r="TRX116" s="481"/>
      <c r="TRY116" s="481"/>
      <c r="TRZ116" s="481"/>
      <c r="TSA116" s="481"/>
      <c r="TSB116" s="481"/>
      <c r="TSC116" s="481"/>
      <c r="TSD116" s="481"/>
      <c r="TSE116" s="481"/>
      <c r="TSF116" s="481"/>
      <c r="TSG116" s="481"/>
      <c r="TSH116" s="481"/>
      <c r="TSI116" s="481"/>
      <c r="TSJ116" s="481"/>
      <c r="TSK116" s="481"/>
      <c r="TSL116" s="481"/>
      <c r="TSM116" s="481"/>
      <c r="TSN116" s="481"/>
      <c r="TSO116" s="481"/>
      <c r="TSP116" s="481"/>
      <c r="TSQ116" s="481"/>
      <c r="TSR116" s="481"/>
      <c r="TSS116" s="481"/>
      <c r="TST116" s="481"/>
      <c r="TSU116" s="481"/>
      <c r="TSV116" s="481"/>
      <c r="TSW116" s="481"/>
      <c r="TSX116" s="481"/>
      <c r="TSY116" s="481"/>
      <c r="TSZ116" s="481"/>
      <c r="TTA116" s="481"/>
      <c r="TTB116" s="481"/>
      <c r="TTC116" s="481"/>
      <c r="TTD116" s="481"/>
      <c r="TTE116" s="481"/>
      <c r="TTF116" s="481"/>
      <c r="TTG116" s="481"/>
      <c r="TTH116" s="481"/>
      <c r="TTI116" s="481"/>
      <c r="TTJ116" s="481"/>
      <c r="TTK116" s="481"/>
      <c r="TTL116" s="481"/>
      <c r="TTM116" s="481"/>
      <c r="TTN116" s="481"/>
      <c r="TTO116" s="481"/>
      <c r="TTP116" s="481"/>
      <c r="TTQ116" s="481"/>
      <c r="TTR116" s="481"/>
      <c r="TTS116" s="481"/>
      <c r="TTT116" s="481"/>
      <c r="TTU116" s="481"/>
      <c r="TTV116" s="481"/>
      <c r="TTW116" s="481"/>
      <c r="TTX116" s="481"/>
      <c r="TTY116" s="481"/>
      <c r="TTZ116" s="481"/>
      <c r="TUA116" s="481"/>
      <c r="TUB116" s="481"/>
      <c r="TUC116" s="481"/>
      <c r="TUD116" s="481"/>
      <c r="TUE116" s="481"/>
      <c r="TUF116" s="481"/>
      <c r="TUG116" s="481"/>
      <c r="TUH116" s="481"/>
      <c r="TUI116" s="481"/>
      <c r="TUJ116" s="481"/>
      <c r="TUK116" s="481"/>
      <c r="TUL116" s="481"/>
      <c r="TUM116" s="481"/>
      <c r="TUN116" s="481"/>
      <c r="TUO116" s="481"/>
      <c r="TUP116" s="481"/>
      <c r="TUQ116" s="481"/>
      <c r="TUR116" s="481"/>
      <c r="TUS116" s="481"/>
      <c r="TUT116" s="481"/>
      <c r="TUU116" s="481"/>
      <c r="TUV116" s="481"/>
      <c r="TUW116" s="481"/>
      <c r="TUX116" s="481"/>
      <c r="TUY116" s="481"/>
      <c r="TUZ116" s="481"/>
      <c r="TVA116" s="481"/>
      <c r="TVB116" s="481"/>
      <c r="TVC116" s="481"/>
      <c r="TVD116" s="481"/>
      <c r="TVE116" s="481"/>
      <c r="TVF116" s="481"/>
      <c r="TVG116" s="481"/>
      <c r="TVH116" s="481"/>
      <c r="TVI116" s="481"/>
      <c r="TVJ116" s="481"/>
      <c r="TVK116" s="481"/>
      <c r="TVL116" s="481"/>
      <c r="TVM116" s="481"/>
      <c r="TVN116" s="481"/>
      <c r="TVO116" s="481"/>
      <c r="TVP116" s="481"/>
      <c r="TVQ116" s="481"/>
      <c r="TVR116" s="481"/>
      <c r="TVS116" s="481"/>
      <c r="TVT116" s="481"/>
      <c r="TVU116" s="481"/>
      <c r="TVV116" s="481"/>
      <c r="TVW116" s="481"/>
      <c r="TVX116" s="481"/>
      <c r="TVY116" s="481"/>
      <c r="TVZ116" s="481"/>
      <c r="TWA116" s="481"/>
      <c r="TWB116" s="481"/>
      <c r="TWC116" s="481"/>
      <c r="TWD116" s="481"/>
      <c r="TWE116" s="481"/>
      <c r="TWF116" s="481"/>
      <c r="TWG116" s="481"/>
      <c r="TWH116" s="481"/>
      <c r="TWI116" s="481"/>
      <c r="TWJ116" s="481"/>
      <c r="TWK116" s="481"/>
      <c r="TWL116" s="481"/>
      <c r="TWM116" s="481"/>
      <c r="TWN116" s="481"/>
      <c r="TWO116" s="481"/>
      <c r="TWP116" s="481"/>
      <c r="TWQ116" s="481"/>
      <c r="TWR116" s="481"/>
      <c r="TWS116" s="481"/>
      <c r="TWT116" s="481"/>
      <c r="TWU116" s="481"/>
      <c r="TWV116" s="481"/>
      <c r="TWW116" s="481"/>
      <c r="TWX116" s="481"/>
      <c r="TWY116" s="481"/>
      <c r="TWZ116" s="481"/>
      <c r="TXA116" s="481"/>
      <c r="TXB116" s="481"/>
      <c r="TXC116" s="481"/>
      <c r="TXD116" s="481"/>
      <c r="TXE116" s="481"/>
      <c r="TXF116" s="481"/>
      <c r="TXG116" s="481"/>
      <c r="TXH116" s="481"/>
      <c r="TXI116" s="481"/>
      <c r="TXJ116" s="481"/>
      <c r="TXK116" s="481"/>
      <c r="TXL116" s="481"/>
      <c r="TXM116" s="481"/>
      <c r="TXN116" s="481"/>
      <c r="TXO116" s="481"/>
      <c r="TXP116" s="481"/>
      <c r="TXQ116" s="481"/>
      <c r="TXR116" s="481"/>
      <c r="TXS116" s="481"/>
      <c r="TXT116" s="481"/>
      <c r="TXU116" s="481"/>
      <c r="TXV116" s="481"/>
      <c r="TXW116" s="481"/>
      <c r="TXX116" s="481"/>
      <c r="TXY116" s="481"/>
      <c r="TXZ116" s="481"/>
      <c r="TYA116" s="481"/>
      <c r="TYB116" s="481"/>
      <c r="TYC116" s="481"/>
      <c r="TYD116" s="481"/>
      <c r="TYE116" s="481"/>
      <c r="TYF116" s="481"/>
      <c r="TYG116" s="481"/>
      <c r="TYH116" s="481"/>
      <c r="TYI116" s="481"/>
      <c r="TYJ116" s="481"/>
      <c r="TYK116" s="481"/>
      <c r="TYL116" s="481"/>
      <c r="TYM116" s="481"/>
      <c r="TYN116" s="481"/>
      <c r="TYO116" s="481"/>
      <c r="TYP116" s="481"/>
      <c r="TYQ116" s="481"/>
      <c r="TYR116" s="481"/>
      <c r="TYS116" s="481"/>
      <c r="TYT116" s="481"/>
      <c r="TYU116" s="481"/>
      <c r="TYV116" s="481"/>
      <c r="TYW116" s="481"/>
      <c r="TYX116" s="481"/>
      <c r="TYY116" s="481"/>
      <c r="TYZ116" s="481"/>
      <c r="TZA116" s="481"/>
      <c r="TZB116" s="481"/>
      <c r="TZC116" s="481"/>
      <c r="TZD116" s="481"/>
      <c r="TZE116" s="481"/>
      <c r="TZF116" s="481"/>
      <c r="TZG116" s="481"/>
      <c r="TZH116" s="481"/>
      <c r="TZI116" s="481"/>
      <c r="TZJ116" s="481"/>
      <c r="TZK116" s="481"/>
      <c r="TZL116" s="481"/>
      <c r="TZM116" s="481"/>
      <c r="TZN116" s="481"/>
      <c r="TZO116" s="481"/>
      <c r="TZP116" s="481"/>
      <c r="TZQ116" s="481"/>
      <c r="TZR116" s="481"/>
      <c r="TZS116" s="481"/>
      <c r="TZT116" s="481"/>
      <c r="TZU116" s="481"/>
      <c r="TZV116" s="481"/>
      <c r="TZW116" s="481"/>
      <c r="TZX116" s="481"/>
      <c r="TZY116" s="481"/>
      <c r="TZZ116" s="481"/>
      <c r="UAA116" s="481"/>
      <c r="UAB116" s="481"/>
      <c r="UAC116" s="481"/>
      <c r="UAD116" s="481"/>
      <c r="UAE116" s="481"/>
      <c r="UAF116" s="481"/>
      <c r="UAG116" s="481"/>
      <c r="UAH116" s="481"/>
      <c r="UAI116" s="481"/>
      <c r="UAJ116" s="481"/>
      <c r="UAK116" s="481"/>
      <c r="UAL116" s="481"/>
      <c r="UAM116" s="481"/>
      <c r="UAN116" s="481"/>
      <c r="UAO116" s="481"/>
      <c r="UAP116" s="481"/>
      <c r="UAQ116" s="481"/>
      <c r="UAR116" s="481"/>
      <c r="UAS116" s="481"/>
      <c r="UAT116" s="481"/>
      <c r="UAU116" s="481"/>
      <c r="UAV116" s="481"/>
      <c r="UAW116" s="481"/>
      <c r="UAX116" s="481"/>
      <c r="UAY116" s="481"/>
      <c r="UAZ116" s="481"/>
      <c r="UBA116" s="481"/>
      <c r="UBB116" s="481"/>
      <c r="UBC116" s="481"/>
      <c r="UBD116" s="481"/>
      <c r="UBE116" s="481"/>
      <c r="UBF116" s="481"/>
      <c r="UBG116" s="481"/>
      <c r="UBH116" s="481"/>
      <c r="UBI116" s="481"/>
      <c r="UBJ116" s="481"/>
      <c r="UBK116" s="481"/>
      <c r="UBL116" s="481"/>
      <c r="UBM116" s="481"/>
      <c r="UBN116" s="481"/>
      <c r="UBO116" s="481"/>
      <c r="UBP116" s="481"/>
      <c r="UBQ116" s="481"/>
      <c r="UBR116" s="481"/>
      <c r="UBS116" s="481"/>
      <c r="UBT116" s="481"/>
      <c r="UBU116" s="481"/>
      <c r="UBV116" s="481"/>
      <c r="UBW116" s="481"/>
      <c r="UBX116" s="481"/>
      <c r="UBY116" s="481"/>
      <c r="UBZ116" s="481"/>
      <c r="UCA116" s="481"/>
      <c r="UCB116" s="481"/>
      <c r="UCC116" s="481"/>
      <c r="UCD116" s="481"/>
      <c r="UCE116" s="481"/>
      <c r="UCF116" s="481"/>
      <c r="UCG116" s="481"/>
      <c r="UCH116" s="481"/>
      <c r="UCI116" s="481"/>
      <c r="UCJ116" s="481"/>
      <c r="UCK116" s="481"/>
      <c r="UCL116" s="481"/>
      <c r="UCM116" s="481"/>
      <c r="UCN116" s="481"/>
      <c r="UCO116" s="481"/>
      <c r="UCP116" s="481"/>
      <c r="UCQ116" s="481"/>
      <c r="UCR116" s="481"/>
      <c r="UCS116" s="481"/>
      <c r="UCT116" s="481"/>
      <c r="UCU116" s="481"/>
      <c r="UCV116" s="481"/>
      <c r="UCW116" s="481"/>
      <c r="UCX116" s="481"/>
      <c r="UCY116" s="481"/>
      <c r="UCZ116" s="481"/>
      <c r="UDA116" s="481"/>
      <c r="UDB116" s="481"/>
      <c r="UDC116" s="481"/>
      <c r="UDD116" s="481"/>
      <c r="UDE116" s="481"/>
      <c r="UDF116" s="481"/>
      <c r="UDG116" s="481"/>
      <c r="UDH116" s="481"/>
      <c r="UDI116" s="481"/>
      <c r="UDJ116" s="481"/>
      <c r="UDK116" s="481"/>
      <c r="UDL116" s="481"/>
      <c r="UDM116" s="481"/>
      <c r="UDN116" s="481"/>
      <c r="UDO116" s="481"/>
      <c r="UDP116" s="481"/>
      <c r="UDQ116" s="481"/>
      <c r="UDR116" s="481"/>
      <c r="UDS116" s="481"/>
      <c r="UDT116" s="481"/>
      <c r="UDU116" s="481"/>
      <c r="UDV116" s="481"/>
      <c r="UDW116" s="481"/>
      <c r="UDX116" s="481"/>
      <c r="UDY116" s="481"/>
      <c r="UDZ116" s="481"/>
      <c r="UEA116" s="481"/>
      <c r="UEB116" s="481"/>
      <c r="UEC116" s="481"/>
      <c r="UED116" s="481"/>
      <c r="UEE116" s="481"/>
      <c r="UEF116" s="481"/>
      <c r="UEG116" s="481"/>
      <c r="UEH116" s="481"/>
      <c r="UEI116" s="481"/>
      <c r="UEJ116" s="481"/>
      <c r="UEK116" s="481"/>
      <c r="UEL116" s="481"/>
      <c r="UEM116" s="481"/>
      <c r="UEN116" s="481"/>
      <c r="UEO116" s="481"/>
      <c r="UEP116" s="481"/>
      <c r="UEQ116" s="481"/>
      <c r="UER116" s="481"/>
      <c r="UES116" s="481"/>
      <c r="UET116" s="481"/>
      <c r="UEU116" s="481"/>
      <c r="UEV116" s="481"/>
      <c r="UEW116" s="481"/>
      <c r="UEX116" s="481"/>
      <c r="UEY116" s="481"/>
      <c r="UEZ116" s="481"/>
      <c r="UFA116" s="481"/>
      <c r="UFB116" s="481"/>
      <c r="UFC116" s="481"/>
      <c r="UFD116" s="481"/>
      <c r="UFE116" s="481"/>
      <c r="UFF116" s="481"/>
      <c r="UFG116" s="481"/>
      <c r="UFH116" s="481"/>
      <c r="UFI116" s="481"/>
      <c r="UFJ116" s="481"/>
      <c r="UFK116" s="481"/>
      <c r="UFL116" s="481"/>
      <c r="UFM116" s="481"/>
      <c r="UFN116" s="481"/>
      <c r="UFO116" s="481"/>
      <c r="UFP116" s="481"/>
      <c r="UFQ116" s="481"/>
      <c r="UFR116" s="481"/>
      <c r="UFS116" s="481"/>
      <c r="UFT116" s="481"/>
      <c r="UFU116" s="481"/>
      <c r="UFV116" s="481"/>
      <c r="UFW116" s="481"/>
      <c r="UFX116" s="481"/>
      <c r="UFY116" s="481"/>
      <c r="UFZ116" s="481"/>
      <c r="UGA116" s="481"/>
      <c r="UGB116" s="481"/>
      <c r="UGC116" s="481"/>
      <c r="UGD116" s="481"/>
      <c r="UGE116" s="481"/>
      <c r="UGF116" s="481"/>
      <c r="UGG116" s="481"/>
      <c r="UGH116" s="481"/>
      <c r="UGI116" s="481"/>
      <c r="UGJ116" s="481"/>
      <c r="UGK116" s="481"/>
      <c r="UGL116" s="481"/>
      <c r="UGM116" s="481"/>
      <c r="UGN116" s="481"/>
      <c r="UGO116" s="481"/>
      <c r="UGP116" s="481"/>
      <c r="UGQ116" s="481"/>
      <c r="UGR116" s="481"/>
      <c r="UGS116" s="481"/>
      <c r="UGT116" s="481"/>
      <c r="UGU116" s="481"/>
      <c r="UGV116" s="481"/>
      <c r="UGW116" s="481"/>
      <c r="UGX116" s="481"/>
      <c r="UGY116" s="481"/>
      <c r="UGZ116" s="481"/>
      <c r="UHA116" s="481"/>
      <c r="UHB116" s="481"/>
      <c r="UHC116" s="481"/>
      <c r="UHD116" s="481"/>
      <c r="UHE116" s="481"/>
      <c r="UHF116" s="481"/>
      <c r="UHG116" s="481"/>
      <c r="UHH116" s="481"/>
      <c r="UHI116" s="481"/>
      <c r="UHJ116" s="481"/>
      <c r="UHK116" s="481"/>
      <c r="UHL116" s="481"/>
      <c r="UHM116" s="481"/>
      <c r="UHN116" s="481"/>
      <c r="UHO116" s="481"/>
      <c r="UHP116" s="481"/>
      <c r="UHQ116" s="481"/>
      <c r="UHR116" s="481"/>
      <c r="UHS116" s="481"/>
      <c r="UHT116" s="481"/>
      <c r="UHU116" s="481"/>
      <c r="UHV116" s="481"/>
      <c r="UHW116" s="481"/>
      <c r="UHX116" s="481"/>
      <c r="UHY116" s="481"/>
      <c r="UHZ116" s="481"/>
      <c r="UIA116" s="481"/>
      <c r="UIB116" s="481"/>
      <c r="UIC116" s="481"/>
      <c r="UID116" s="481"/>
      <c r="UIE116" s="481"/>
      <c r="UIF116" s="481"/>
      <c r="UIG116" s="481"/>
      <c r="UIH116" s="481"/>
      <c r="UII116" s="481"/>
      <c r="UIJ116" s="481"/>
      <c r="UIK116" s="481"/>
      <c r="UIL116" s="481"/>
      <c r="UIM116" s="481"/>
      <c r="UIN116" s="481"/>
      <c r="UIO116" s="481"/>
      <c r="UIP116" s="481"/>
      <c r="UIQ116" s="481"/>
      <c r="UIR116" s="481"/>
      <c r="UIS116" s="481"/>
      <c r="UIT116" s="481"/>
      <c r="UIU116" s="481"/>
      <c r="UIV116" s="481"/>
      <c r="UIW116" s="481"/>
      <c r="UIX116" s="481"/>
      <c r="UIY116" s="481"/>
      <c r="UIZ116" s="481"/>
      <c r="UJA116" s="481"/>
      <c r="UJB116" s="481"/>
      <c r="UJC116" s="481"/>
      <c r="UJD116" s="481"/>
      <c r="UJE116" s="481"/>
      <c r="UJF116" s="481"/>
      <c r="UJG116" s="481"/>
      <c r="UJH116" s="481"/>
      <c r="UJI116" s="481"/>
      <c r="UJJ116" s="481"/>
      <c r="UJK116" s="481"/>
      <c r="UJL116" s="481"/>
      <c r="UJM116" s="481"/>
      <c r="UJN116" s="481"/>
      <c r="UJO116" s="481"/>
      <c r="UJP116" s="481"/>
      <c r="UJQ116" s="481"/>
      <c r="UJR116" s="481"/>
      <c r="UJS116" s="481"/>
      <c r="UJT116" s="481"/>
      <c r="UJU116" s="481"/>
      <c r="UJV116" s="481"/>
      <c r="UJW116" s="481"/>
      <c r="UJX116" s="481"/>
      <c r="UJY116" s="481"/>
      <c r="UJZ116" s="481"/>
      <c r="UKA116" s="481"/>
      <c r="UKB116" s="481"/>
      <c r="UKC116" s="481"/>
      <c r="UKD116" s="481"/>
      <c r="UKE116" s="481"/>
      <c r="UKF116" s="481"/>
      <c r="UKG116" s="481"/>
      <c r="UKH116" s="481"/>
      <c r="UKI116" s="481"/>
      <c r="UKJ116" s="481"/>
      <c r="UKK116" s="481"/>
      <c r="UKL116" s="481"/>
      <c r="UKM116" s="481"/>
      <c r="UKN116" s="481"/>
      <c r="UKO116" s="481"/>
      <c r="UKP116" s="481"/>
      <c r="UKQ116" s="481"/>
      <c r="UKR116" s="481"/>
      <c r="UKS116" s="481"/>
      <c r="UKT116" s="481"/>
      <c r="UKU116" s="481"/>
      <c r="UKV116" s="481"/>
      <c r="UKW116" s="481"/>
      <c r="UKX116" s="481"/>
      <c r="UKY116" s="481"/>
      <c r="UKZ116" s="481"/>
      <c r="ULA116" s="481"/>
      <c r="ULB116" s="481"/>
      <c r="ULC116" s="481"/>
      <c r="ULD116" s="481"/>
      <c r="ULE116" s="481"/>
      <c r="ULF116" s="481"/>
      <c r="ULG116" s="481"/>
      <c r="ULH116" s="481"/>
      <c r="ULI116" s="481"/>
      <c r="ULJ116" s="481"/>
      <c r="ULK116" s="481"/>
      <c r="ULL116" s="481"/>
      <c r="ULM116" s="481"/>
      <c r="ULN116" s="481"/>
      <c r="ULO116" s="481"/>
      <c r="ULP116" s="481"/>
      <c r="ULQ116" s="481"/>
      <c r="ULR116" s="481"/>
      <c r="ULS116" s="481"/>
      <c r="ULT116" s="481"/>
      <c r="ULU116" s="481"/>
      <c r="ULV116" s="481"/>
      <c r="ULW116" s="481"/>
      <c r="ULX116" s="481"/>
      <c r="ULY116" s="481"/>
      <c r="ULZ116" s="481"/>
      <c r="UMA116" s="481"/>
      <c r="UMB116" s="481"/>
      <c r="UMC116" s="481"/>
      <c r="UMD116" s="481"/>
      <c r="UME116" s="481"/>
      <c r="UMF116" s="481"/>
      <c r="UMG116" s="481"/>
      <c r="UMH116" s="481"/>
      <c r="UMI116" s="481"/>
      <c r="UMJ116" s="481"/>
      <c r="UMK116" s="481"/>
      <c r="UML116" s="481"/>
      <c r="UMM116" s="481"/>
      <c r="UMN116" s="481"/>
      <c r="UMO116" s="481"/>
      <c r="UMP116" s="481"/>
      <c r="UMQ116" s="481"/>
      <c r="UMR116" s="481"/>
      <c r="UMS116" s="481"/>
      <c r="UMT116" s="481"/>
      <c r="UMU116" s="481"/>
      <c r="UMV116" s="481"/>
      <c r="UMW116" s="481"/>
      <c r="UMX116" s="481"/>
      <c r="UMY116" s="481"/>
      <c r="UMZ116" s="481"/>
      <c r="UNA116" s="481"/>
      <c r="UNB116" s="481"/>
      <c r="UNC116" s="481"/>
      <c r="UND116" s="481"/>
      <c r="UNE116" s="481"/>
      <c r="UNF116" s="481"/>
      <c r="UNG116" s="481"/>
      <c r="UNH116" s="481"/>
      <c r="UNI116" s="481"/>
      <c r="UNJ116" s="481"/>
      <c r="UNK116" s="481"/>
      <c r="UNL116" s="481"/>
      <c r="UNM116" s="481"/>
      <c r="UNN116" s="481"/>
      <c r="UNO116" s="481"/>
      <c r="UNP116" s="481"/>
      <c r="UNQ116" s="481"/>
      <c r="UNR116" s="481"/>
      <c r="UNS116" s="481"/>
      <c r="UNT116" s="481"/>
      <c r="UNU116" s="481"/>
      <c r="UNV116" s="481"/>
      <c r="UNW116" s="481"/>
      <c r="UNX116" s="481"/>
      <c r="UNY116" s="481"/>
      <c r="UNZ116" s="481"/>
      <c r="UOA116" s="481"/>
      <c r="UOB116" s="481"/>
      <c r="UOC116" s="481"/>
      <c r="UOD116" s="481"/>
      <c r="UOE116" s="481"/>
      <c r="UOF116" s="481"/>
      <c r="UOG116" s="481"/>
      <c r="UOH116" s="481"/>
      <c r="UOI116" s="481"/>
      <c r="UOJ116" s="481"/>
      <c r="UOK116" s="481"/>
      <c r="UOL116" s="481"/>
      <c r="UOM116" s="481"/>
      <c r="UON116" s="481"/>
      <c r="UOO116" s="481"/>
      <c r="UOP116" s="481"/>
      <c r="UOQ116" s="481"/>
      <c r="UOR116" s="481"/>
      <c r="UOS116" s="481"/>
      <c r="UOT116" s="481"/>
      <c r="UOU116" s="481"/>
      <c r="UOV116" s="481"/>
      <c r="UOW116" s="481"/>
      <c r="UOX116" s="481"/>
      <c r="UOY116" s="481"/>
      <c r="UOZ116" s="481"/>
      <c r="UPA116" s="481"/>
      <c r="UPB116" s="481"/>
      <c r="UPC116" s="481"/>
      <c r="UPD116" s="481"/>
      <c r="UPE116" s="481"/>
      <c r="UPF116" s="481"/>
      <c r="UPG116" s="481"/>
      <c r="UPH116" s="481"/>
      <c r="UPI116" s="481"/>
      <c r="UPJ116" s="481"/>
      <c r="UPK116" s="481"/>
      <c r="UPL116" s="481"/>
      <c r="UPM116" s="481"/>
      <c r="UPN116" s="481"/>
      <c r="UPO116" s="481"/>
      <c r="UPP116" s="481"/>
      <c r="UPQ116" s="481"/>
      <c r="UPR116" s="481"/>
      <c r="UPS116" s="481"/>
      <c r="UPT116" s="481"/>
      <c r="UPU116" s="481"/>
      <c r="UPV116" s="481"/>
      <c r="UPW116" s="481"/>
      <c r="UPX116" s="481"/>
      <c r="UPY116" s="481"/>
      <c r="UPZ116" s="481"/>
      <c r="UQA116" s="481"/>
      <c r="UQB116" s="481"/>
      <c r="UQC116" s="481"/>
      <c r="UQD116" s="481"/>
      <c r="UQE116" s="481"/>
      <c r="UQF116" s="481"/>
      <c r="UQG116" s="481"/>
      <c r="UQH116" s="481"/>
      <c r="UQI116" s="481"/>
      <c r="UQJ116" s="481"/>
      <c r="UQK116" s="481"/>
      <c r="UQL116" s="481"/>
      <c r="UQM116" s="481"/>
      <c r="UQN116" s="481"/>
      <c r="UQO116" s="481"/>
      <c r="UQP116" s="481"/>
      <c r="UQQ116" s="481"/>
      <c r="UQR116" s="481"/>
      <c r="UQS116" s="481"/>
      <c r="UQT116" s="481"/>
      <c r="UQU116" s="481"/>
      <c r="UQV116" s="481"/>
      <c r="UQW116" s="481"/>
      <c r="UQX116" s="481"/>
      <c r="UQY116" s="481"/>
      <c r="UQZ116" s="481"/>
      <c r="URA116" s="481"/>
      <c r="URB116" s="481"/>
      <c r="URC116" s="481"/>
      <c r="URD116" s="481"/>
      <c r="URE116" s="481"/>
      <c r="URF116" s="481"/>
      <c r="URG116" s="481"/>
      <c r="URH116" s="481"/>
      <c r="URI116" s="481"/>
      <c r="URJ116" s="481"/>
      <c r="URK116" s="481"/>
      <c r="URL116" s="481"/>
      <c r="URM116" s="481"/>
      <c r="URN116" s="481"/>
      <c r="URO116" s="481"/>
      <c r="URP116" s="481"/>
      <c r="URQ116" s="481"/>
      <c r="URR116" s="481"/>
      <c r="URS116" s="481"/>
      <c r="URT116" s="481"/>
      <c r="URU116" s="481"/>
      <c r="URV116" s="481"/>
      <c r="URW116" s="481"/>
      <c r="URX116" s="481"/>
      <c r="URY116" s="481"/>
      <c r="URZ116" s="481"/>
      <c r="USA116" s="481"/>
      <c r="USB116" s="481"/>
      <c r="USC116" s="481"/>
      <c r="USD116" s="481"/>
      <c r="USE116" s="481"/>
      <c r="USF116" s="481"/>
      <c r="USG116" s="481"/>
      <c r="USH116" s="481"/>
      <c r="USI116" s="481"/>
      <c r="USJ116" s="481"/>
      <c r="USK116" s="481"/>
      <c r="USL116" s="481"/>
      <c r="USM116" s="481"/>
      <c r="USN116" s="481"/>
      <c r="USO116" s="481"/>
      <c r="USP116" s="481"/>
      <c r="USQ116" s="481"/>
      <c r="USR116" s="481"/>
      <c r="USS116" s="481"/>
      <c r="UST116" s="481"/>
      <c r="USU116" s="481"/>
      <c r="USV116" s="481"/>
      <c r="USW116" s="481"/>
      <c r="USX116" s="481"/>
      <c r="USY116" s="481"/>
      <c r="USZ116" s="481"/>
      <c r="UTA116" s="481"/>
      <c r="UTB116" s="481"/>
      <c r="UTC116" s="481"/>
      <c r="UTD116" s="481"/>
      <c r="UTE116" s="481"/>
      <c r="UTF116" s="481"/>
      <c r="UTG116" s="481"/>
      <c r="UTH116" s="481"/>
      <c r="UTI116" s="481"/>
      <c r="UTJ116" s="481"/>
      <c r="UTK116" s="481"/>
      <c r="UTL116" s="481"/>
      <c r="UTM116" s="481"/>
      <c r="UTN116" s="481"/>
      <c r="UTO116" s="481"/>
      <c r="UTP116" s="481"/>
      <c r="UTQ116" s="481"/>
      <c r="UTR116" s="481"/>
      <c r="UTS116" s="481"/>
      <c r="UTT116" s="481"/>
      <c r="UTU116" s="481"/>
      <c r="UTV116" s="481"/>
      <c r="UTW116" s="481"/>
      <c r="UTX116" s="481"/>
      <c r="UTY116" s="481"/>
      <c r="UTZ116" s="481"/>
      <c r="UUA116" s="481"/>
      <c r="UUB116" s="481"/>
      <c r="UUC116" s="481"/>
      <c r="UUD116" s="481"/>
      <c r="UUE116" s="481"/>
      <c r="UUF116" s="481"/>
      <c r="UUG116" s="481"/>
      <c r="UUH116" s="481"/>
      <c r="UUI116" s="481"/>
      <c r="UUJ116" s="481"/>
      <c r="UUK116" s="481"/>
      <c r="UUL116" s="481"/>
      <c r="UUM116" s="481"/>
      <c r="UUN116" s="481"/>
      <c r="UUO116" s="481"/>
      <c r="UUP116" s="481"/>
      <c r="UUQ116" s="481"/>
      <c r="UUR116" s="481"/>
      <c r="UUS116" s="481"/>
      <c r="UUT116" s="481"/>
      <c r="UUU116" s="481"/>
      <c r="UUV116" s="481"/>
      <c r="UUW116" s="481"/>
      <c r="UUX116" s="481"/>
      <c r="UUY116" s="481"/>
      <c r="UUZ116" s="481"/>
      <c r="UVA116" s="481"/>
      <c r="UVB116" s="481"/>
      <c r="UVC116" s="481"/>
      <c r="UVD116" s="481"/>
      <c r="UVE116" s="481"/>
      <c r="UVF116" s="481"/>
      <c r="UVG116" s="481"/>
      <c r="UVH116" s="481"/>
      <c r="UVI116" s="481"/>
      <c r="UVJ116" s="481"/>
      <c r="UVK116" s="481"/>
      <c r="UVL116" s="481"/>
      <c r="UVM116" s="481"/>
      <c r="UVN116" s="481"/>
      <c r="UVO116" s="481"/>
      <c r="UVP116" s="481"/>
      <c r="UVQ116" s="481"/>
      <c r="UVR116" s="481"/>
      <c r="UVS116" s="481"/>
      <c r="UVT116" s="481"/>
      <c r="UVU116" s="481"/>
      <c r="UVV116" s="481"/>
      <c r="UVW116" s="481"/>
      <c r="UVX116" s="481"/>
      <c r="UVY116" s="481"/>
      <c r="UVZ116" s="481"/>
      <c r="UWA116" s="481"/>
      <c r="UWB116" s="481"/>
      <c r="UWC116" s="481"/>
      <c r="UWD116" s="481"/>
      <c r="UWE116" s="481"/>
      <c r="UWF116" s="481"/>
      <c r="UWG116" s="481"/>
      <c r="UWH116" s="481"/>
      <c r="UWI116" s="481"/>
      <c r="UWJ116" s="481"/>
      <c r="UWK116" s="481"/>
      <c r="UWL116" s="481"/>
      <c r="UWM116" s="481"/>
      <c r="UWN116" s="481"/>
      <c r="UWO116" s="481"/>
      <c r="UWP116" s="481"/>
      <c r="UWQ116" s="481"/>
      <c r="UWR116" s="481"/>
      <c r="UWS116" s="481"/>
      <c r="UWT116" s="481"/>
      <c r="UWU116" s="481"/>
      <c r="UWV116" s="481"/>
      <c r="UWW116" s="481"/>
      <c r="UWX116" s="481"/>
      <c r="UWY116" s="481"/>
      <c r="UWZ116" s="481"/>
      <c r="UXA116" s="481"/>
      <c r="UXB116" s="481"/>
      <c r="UXC116" s="481"/>
      <c r="UXD116" s="481"/>
      <c r="UXE116" s="481"/>
      <c r="UXF116" s="481"/>
      <c r="UXG116" s="481"/>
      <c r="UXH116" s="481"/>
      <c r="UXI116" s="481"/>
      <c r="UXJ116" s="481"/>
      <c r="UXK116" s="481"/>
      <c r="UXL116" s="481"/>
      <c r="UXM116" s="481"/>
      <c r="UXN116" s="481"/>
      <c r="UXO116" s="481"/>
      <c r="UXP116" s="481"/>
      <c r="UXQ116" s="481"/>
      <c r="UXR116" s="481"/>
      <c r="UXS116" s="481"/>
      <c r="UXT116" s="481"/>
      <c r="UXU116" s="481"/>
      <c r="UXV116" s="481"/>
      <c r="UXW116" s="481"/>
      <c r="UXX116" s="481"/>
      <c r="UXY116" s="481"/>
      <c r="UXZ116" s="481"/>
      <c r="UYA116" s="481"/>
      <c r="UYB116" s="481"/>
      <c r="UYC116" s="481"/>
      <c r="UYD116" s="481"/>
      <c r="UYE116" s="481"/>
      <c r="UYF116" s="481"/>
      <c r="UYG116" s="481"/>
      <c r="UYH116" s="481"/>
      <c r="UYI116" s="481"/>
      <c r="UYJ116" s="481"/>
      <c r="UYK116" s="481"/>
      <c r="UYL116" s="481"/>
      <c r="UYM116" s="481"/>
      <c r="UYN116" s="481"/>
      <c r="UYO116" s="481"/>
      <c r="UYP116" s="481"/>
      <c r="UYQ116" s="481"/>
      <c r="UYR116" s="481"/>
      <c r="UYS116" s="481"/>
      <c r="UYT116" s="481"/>
      <c r="UYU116" s="481"/>
      <c r="UYV116" s="481"/>
      <c r="UYW116" s="481"/>
      <c r="UYX116" s="481"/>
      <c r="UYY116" s="481"/>
      <c r="UYZ116" s="481"/>
      <c r="UZA116" s="481"/>
      <c r="UZB116" s="481"/>
      <c r="UZC116" s="481"/>
      <c r="UZD116" s="481"/>
      <c r="UZE116" s="481"/>
      <c r="UZF116" s="481"/>
      <c r="UZG116" s="481"/>
      <c r="UZH116" s="481"/>
      <c r="UZI116" s="481"/>
      <c r="UZJ116" s="481"/>
      <c r="UZK116" s="481"/>
      <c r="UZL116" s="481"/>
      <c r="UZM116" s="481"/>
      <c r="UZN116" s="481"/>
      <c r="UZO116" s="481"/>
      <c r="UZP116" s="481"/>
      <c r="UZQ116" s="481"/>
      <c r="UZR116" s="481"/>
      <c r="UZS116" s="481"/>
      <c r="UZT116" s="481"/>
      <c r="UZU116" s="481"/>
      <c r="UZV116" s="481"/>
      <c r="UZW116" s="481"/>
      <c r="UZX116" s="481"/>
      <c r="UZY116" s="481"/>
      <c r="UZZ116" s="481"/>
      <c r="VAA116" s="481"/>
      <c r="VAB116" s="481"/>
      <c r="VAC116" s="481"/>
      <c r="VAD116" s="481"/>
      <c r="VAE116" s="481"/>
      <c r="VAF116" s="481"/>
      <c r="VAG116" s="481"/>
      <c r="VAH116" s="481"/>
      <c r="VAI116" s="481"/>
      <c r="VAJ116" s="481"/>
      <c r="VAK116" s="481"/>
      <c r="VAL116" s="481"/>
      <c r="VAM116" s="481"/>
      <c r="VAN116" s="481"/>
      <c r="VAO116" s="481"/>
      <c r="VAP116" s="481"/>
      <c r="VAQ116" s="481"/>
      <c r="VAR116" s="481"/>
      <c r="VAS116" s="481"/>
      <c r="VAT116" s="481"/>
      <c r="VAU116" s="481"/>
      <c r="VAV116" s="481"/>
      <c r="VAW116" s="481"/>
      <c r="VAX116" s="481"/>
      <c r="VAY116" s="481"/>
      <c r="VAZ116" s="481"/>
      <c r="VBA116" s="481"/>
      <c r="VBB116" s="481"/>
      <c r="VBC116" s="481"/>
      <c r="VBD116" s="481"/>
      <c r="VBE116" s="481"/>
      <c r="VBF116" s="481"/>
      <c r="VBG116" s="481"/>
      <c r="VBH116" s="481"/>
      <c r="VBI116" s="481"/>
      <c r="VBJ116" s="481"/>
      <c r="VBK116" s="481"/>
      <c r="VBL116" s="481"/>
      <c r="VBM116" s="481"/>
      <c r="VBN116" s="481"/>
      <c r="VBO116" s="481"/>
      <c r="VBP116" s="481"/>
      <c r="VBQ116" s="481"/>
      <c r="VBR116" s="481"/>
      <c r="VBS116" s="481"/>
      <c r="VBT116" s="481"/>
      <c r="VBU116" s="481"/>
      <c r="VBV116" s="481"/>
      <c r="VBW116" s="481"/>
      <c r="VBX116" s="481"/>
      <c r="VBY116" s="481"/>
      <c r="VBZ116" s="481"/>
      <c r="VCA116" s="481"/>
      <c r="VCB116" s="481"/>
      <c r="VCC116" s="481"/>
      <c r="VCD116" s="481"/>
      <c r="VCE116" s="481"/>
      <c r="VCF116" s="481"/>
      <c r="VCG116" s="481"/>
      <c r="VCH116" s="481"/>
      <c r="VCI116" s="481"/>
      <c r="VCJ116" s="481"/>
      <c r="VCK116" s="481"/>
      <c r="VCL116" s="481"/>
      <c r="VCM116" s="481"/>
      <c r="VCN116" s="481"/>
      <c r="VCO116" s="481"/>
      <c r="VCP116" s="481"/>
      <c r="VCQ116" s="481"/>
      <c r="VCR116" s="481"/>
      <c r="VCS116" s="481"/>
      <c r="VCT116" s="481"/>
      <c r="VCU116" s="481"/>
      <c r="VCV116" s="481"/>
      <c r="VCW116" s="481"/>
      <c r="VCX116" s="481"/>
      <c r="VCY116" s="481"/>
      <c r="VCZ116" s="481"/>
      <c r="VDA116" s="481"/>
      <c r="VDB116" s="481"/>
      <c r="VDC116" s="481"/>
      <c r="VDD116" s="481"/>
      <c r="VDE116" s="481"/>
      <c r="VDF116" s="481"/>
      <c r="VDG116" s="481"/>
      <c r="VDH116" s="481"/>
      <c r="VDI116" s="481"/>
      <c r="VDJ116" s="481"/>
      <c r="VDK116" s="481"/>
      <c r="VDL116" s="481"/>
      <c r="VDM116" s="481"/>
      <c r="VDN116" s="481"/>
      <c r="VDO116" s="481"/>
      <c r="VDP116" s="481"/>
      <c r="VDQ116" s="481"/>
      <c r="VDR116" s="481"/>
      <c r="VDS116" s="481"/>
      <c r="VDT116" s="481"/>
      <c r="VDU116" s="481"/>
      <c r="VDV116" s="481"/>
      <c r="VDW116" s="481"/>
      <c r="VDX116" s="481"/>
      <c r="VDY116" s="481"/>
      <c r="VDZ116" s="481"/>
      <c r="VEA116" s="481"/>
      <c r="VEB116" s="481"/>
      <c r="VEC116" s="481"/>
      <c r="VED116" s="481"/>
      <c r="VEE116" s="481"/>
      <c r="VEF116" s="481"/>
      <c r="VEG116" s="481"/>
      <c r="VEH116" s="481"/>
      <c r="VEI116" s="481"/>
      <c r="VEJ116" s="481"/>
      <c r="VEK116" s="481"/>
      <c r="VEL116" s="481"/>
      <c r="VEM116" s="481"/>
      <c r="VEN116" s="481"/>
      <c r="VEO116" s="481"/>
      <c r="VEP116" s="481"/>
      <c r="VEQ116" s="481"/>
      <c r="VER116" s="481"/>
      <c r="VES116" s="481"/>
      <c r="VET116" s="481"/>
      <c r="VEU116" s="481"/>
      <c r="VEV116" s="481"/>
      <c r="VEW116" s="481"/>
      <c r="VEX116" s="481"/>
      <c r="VEY116" s="481"/>
      <c r="VEZ116" s="481"/>
      <c r="VFA116" s="481"/>
      <c r="VFB116" s="481"/>
      <c r="VFC116" s="481"/>
      <c r="VFD116" s="481"/>
      <c r="VFE116" s="481"/>
      <c r="VFF116" s="481"/>
      <c r="VFG116" s="481"/>
      <c r="VFH116" s="481"/>
      <c r="VFI116" s="481"/>
      <c r="VFJ116" s="481"/>
      <c r="VFK116" s="481"/>
      <c r="VFL116" s="481"/>
      <c r="VFM116" s="481"/>
      <c r="VFN116" s="481"/>
      <c r="VFO116" s="481"/>
      <c r="VFP116" s="481"/>
      <c r="VFQ116" s="481"/>
      <c r="VFR116" s="481"/>
      <c r="VFS116" s="481"/>
      <c r="VFT116" s="481"/>
      <c r="VFU116" s="481"/>
      <c r="VFV116" s="481"/>
      <c r="VFW116" s="481"/>
      <c r="VFX116" s="481"/>
      <c r="VFY116" s="481"/>
      <c r="VFZ116" s="481"/>
      <c r="VGA116" s="481"/>
      <c r="VGB116" s="481"/>
      <c r="VGC116" s="481"/>
      <c r="VGD116" s="481"/>
      <c r="VGE116" s="481"/>
      <c r="VGF116" s="481"/>
      <c r="VGG116" s="481"/>
      <c r="VGH116" s="481"/>
      <c r="VGI116" s="481"/>
      <c r="VGJ116" s="481"/>
      <c r="VGK116" s="481"/>
      <c r="VGL116" s="481"/>
      <c r="VGM116" s="481"/>
      <c r="VGN116" s="481"/>
      <c r="VGO116" s="481"/>
      <c r="VGP116" s="481"/>
      <c r="VGQ116" s="481"/>
      <c r="VGR116" s="481"/>
      <c r="VGS116" s="481"/>
      <c r="VGT116" s="481"/>
      <c r="VGU116" s="481"/>
      <c r="VGV116" s="481"/>
      <c r="VGW116" s="481"/>
      <c r="VGX116" s="481"/>
      <c r="VGY116" s="481"/>
      <c r="VGZ116" s="481"/>
      <c r="VHA116" s="481"/>
      <c r="VHB116" s="481"/>
      <c r="VHC116" s="481"/>
      <c r="VHD116" s="481"/>
      <c r="VHE116" s="481"/>
      <c r="VHF116" s="481"/>
      <c r="VHG116" s="481"/>
      <c r="VHH116" s="481"/>
      <c r="VHI116" s="481"/>
      <c r="VHJ116" s="481"/>
      <c r="VHK116" s="481"/>
      <c r="VHL116" s="481"/>
      <c r="VHM116" s="481"/>
      <c r="VHN116" s="481"/>
      <c r="VHO116" s="481"/>
      <c r="VHP116" s="481"/>
      <c r="VHQ116" s="481"/>
      <c r="VHR116" s="481"/>
      <c r="VHS116" s="481"/>
      <c r="VHT116" s="481"/>
      <c r="VHU116" s="481"/>
      <c r="VHV116" s="481"/>
      <c r="VHW116" s="481"/>
      <c r="VHX116" s="481"/>
      <c r="VHY116" s="481"/>
      <c r="VHZ116" s="481"/>
      <c r="VIA116" s="481"/>
      <c r="VIB116" s="481"/>
      <c r="VIC116" s="481"/>
      <c r="VID116" s="481"/>
      <c r="VIE116" s="481"/>
      <c r="VIF116" s="481"/>
      <c r="VIG116" s="481"/>
      <c r="VIH116" s="481"/>
      <c r="VII116" s="481"/>
      <c r="VIJ116" s="481"/>
      <c r="VIK116" s="481"/>
      <c r="VIL116" s="481"/>
      <c r="VIM116" s="481"/>
      <c r="VIN116" s="481"/>
      <c r="VIO116" s="481"/>
      <c r="VIP116" s="481"/>
      <c r="VIQ116" s="481"/>
      <c r="VIR116" s="481"/>
      <c r="VIS116" s="481"/>
      <c r="VIT116" s="481"/>
      <c r="VIU116" s="481"/>
      <c r="VIV116" s="481"/>
      <c r="VIW116" s="481"/>
      <c r="VIX116" s="481"/>
      <c r="VIY116" s="481"/>
      <c r="VIZ116" s="481"/>
      <c r="VJA116" s="481"/>
      <c r="VJB116" s="481"/>
      <c r="VJC116" s="481"/>
      <c r="VJD116" s="481"/>
      <c r="VJE116" s="481"/>
      <c r="VJF116" s="481"/>
      <c r="VJG116" s="481"/>
      <c r="VJH116" s="481"/>
      <c r="VJI116" s="481"/>
      <c r="VJJ116" s="481"/>
      <c r="VJK116" s="481"/>
      <c r="VJL116" s="481"/>
      <c r="VJM116" s="481"/>
      <c r="VJN116" s="481"/>
      <c r="VJO116" s="481"/>
      <c r="VJP116" s="481"/>
      <c r="VJQ116" s="481"/>
      <c r="VJR116" s="481"/>
      <c r="VJS116" s="481"/>
      <c r="VJT116" s="481"/>
      <c r="VJU116" s="481"/>
      <c r="VJV116" s="481"/>
      <c r="VJW116" s="481"/>
      <c r="VJX116" s="481"/>
      <c r="VJY116" s="481"/>
      <c r="VJZ116" s="481"/>
      <c r="VKA116" s="481"/>
      <c r="VKB116" s="481"/>
      <c r="VKC116" s="481"/>
      <c r="VKD116" s="481"/>
      <c r="VKE116" s="481"/>
      <c r="VKF116" s="481"/>
      <c r="VKG116" s="481"/>
      <c r="VKH116" s="481"/>
      <c r="VKI116" s="481"/>
      <c r="VKJ116" s="481"/>
      <c r="VKK116" s="481"/>
      <c r="VKL116" s="481"/>
      <c r="VKM116" s="481"/>
      <c r="VKN116" s="481"/>
      <c r="VKO116" s="481"/>
      <c r="VKP116" s="481"/>
      <c r="VKQ116" s="481"/>
      <c r="VKR116" s="481"/>
      <c r="VKS116" s="481"/>
      <c r="VKT116" s="481"/>
      <c r="VKU116" s="481"/>
      <c r="VKV116" s="481"/>
      <c r="VKW116" s="481"/>
      <c r="VKX116" s="481"/>
      <c r="VKY116" s="481"/>
      <c r="VKZ116" s="481"/>
      <c r="VLA116" s="481"/>
      <c r="VLB116" s="481"/>
      <c r="VLC116" s="481"/>
      <c r="VLD116" s="481"/>
      <c r="VLE116" s="481"/>
      <c r="VLF116" s="481"/>
      <c r="VLG116" s="481"/>
      <c r="VLH116" s="481"/>
      <c r="VLI116" s="481"/>
      <c r="VLJ116" s="481"/>
      <c r="VLK116" s="481"/>
      <c r="VLL116" s="481"/>
      <c r="VLM116" s="481"/>
      <c r="VLN116" s="481"/>
      <c r="VLO116" s="481"/>
      <c r="VLP116" s="481"/>
      <c r="VLQ116" s="481"/>
      <c r="VLR116" s="481"/>
      <c r="VLS116" s="481"/>
      <c r="VLT116" s="481"/>
      <c r="VLU116" s="481"/>
      <c r="VLV116" s="481"/>
      <c r="VLW116" s="481"/>
      <c r="VLX116" s="481"/>
      <c r="VLY116" s="481"/>
      <c r="VLZ116" s="481"/>
      <c r="VMA116" s="481"/>
      <c r="VMB116" s="481"/>
      <c r="VMC116" s="481"/>
      <c r="VMD116" s="481"/>
      <c r="VME116" s="481"/>
      <c r="VMF116" s="481"/>
      <c r="VMG116" s="481"/>
      <c r="VMH116" s="481"/>
      <c r="VMI116" s="481"/>
      <c r="VMJ116" s="481"/>
      <c r="VMK116" s="481"/>
      <c r="VML116" s="481"/>
      <c r="VMM116" s="481"/>
      <c r="VMN116" s="481"/>
      <c r="VMO116" s="481"/>
      <c r="VMP116" s="481"/>
      <c r="VMQ116" s="481"/>
      <c r="VMR116" s="481"/>
      <c r="VMS116" s="481"/>
      <c r="VMT116" s="481"/>
      <c r="VMU116" s="481"/>
      <c r="VMV116" s="481"/>
      <c r="VMW116" s="481"/>
      <c r="VMX116" s="481"/>
      <c r="VMY116" s="481"/>
      <c r="VMZ116" s="481"/>
      <c r="VNA116" s="481"/>
      <c r="VNB116" s="481"/>
      <c r="VNC116" s="481"/>
      <c r="VND116" s="481"/>
      <c r="VNE116" s="481"/>
      <c r="VNF116" s="481"/>
      <c r="VNG116" s="481"/>
      <c r="VNH116" s="481"/>
      <c r="VNI116" s="481"/>
      <c r="VNJ116" s="481"/>
      <c r="VNK116" s="481"/>
      <c r="VNL116" s="481"/>
      <c r="VNM116" s="481"/>
      <c r="VNN116" s="481"/>
      <c r="VNO116" s="481"/>
      <c r="VNP116" s="481"/>
      <c r="VNQ116" s="481"/>
      <c r="VNR116" s="481"/>
      <c r="VNS116" s="481"/>
      <c r="VNT116" s="481"/>
      <c r="VNU116" s="481"/>
      <c r="VNV116" s="481"/>
      <c r="VNW116" s="481"/>
      <c r="VNX116" s="481"/>
      <c r="VNY116" s="481"/>
      <c r="VNZ116" s="481"/>
      <c r="VOA116" s="481"/>
      <c r="VOB116" s="481"/>
      <c r="VOC116" s="481"/>
      <c r="VOD116" s="481"/>
      <c r="VOE116" s="481"/>
      <c r="VOF116" s="481"/>
      <c r="VOG116" s="481"/>
      <c r="VOH116" s="481"/>
      <c r="VOI116" s="481"/>
      <c r="VOJ116" s="481"/>
      <c r="VOK116" s="481"/>
      <c r="VOL116" s="481"/>
      <c r="VOM116" s="481"/>
      <c r="VON116" s="481"/>
      <c r="VOO116" s="481"/>
      <c r="VOP116" s="481"/>
      <c r="VOQ116" s="481"/>
      <c r="VOR116" s="481"/>
      <c r="VOS116" s="481"/>
      <c r="VOT116" s="481"/>
      <c r="VOU116" s="481"/>
      <c r="VOV116" s="481"/>
      <c r="VOW116" s="481"/>
      <c r="VOX116" s="481"/>
      <c r="VOY116" s="481"/>
      <c r="VOZ116" s="481"/>
      <c r="VPA116" s="481"/>
      <c r="VPB116" s="481"/>
      <c r="VPC116" s="481"/>
      <c r="VPD116" s="481"/>
      <c r="VPE116" s="481"/>
      <c r="VPF116" s="481"/>
      <c r="VPG116" s="481"/>
      <c r="VPH116" s="481"/>
      <c r="VPI116" s="481"/>
      <c r="VPJ116" s="481"/>
      <c r="VPK116" s="481"/>
      <c r="VPL116" s="481"/>
      <c r="VPM116" s="481"/>
      <c r="VPN116" s="481"/>
      <c r="VPO116" s="481"/>
      <c r="VPP116" s="481"/>
      <c r="VPQ116" s="481"/>
      <c r="VPR116" s="481"/>
      <c r="VPS116" s="481"/>
      <c r="VPT116" s="481"/>
      <c r="VPU116" s="481"/>
      <c r="VPV116" s="481"/>
      <c r="VPW116" s="481"/>
      <c r="VPX116" s="481"/>
      <c r="VPY116" s="481"/>
      <c r="VPZ116" s="481"/>
      <c r="VQA116" s="481"/>
      <c r="VQB116" s="481"/>
      <c r="VQC116" s="481"/>
      <c r="VQD116" s="481"/>
      <c r="VQE116" s="481"/>
      <c r="VQF116" s="481"/>
      <c r="VQG116" s="481"/>
      <c r="VQH116" s="481"/>
      <c r="VQI116" s="481"/>
      <c r="VQJ116" s="481"/>
      <c r="VQK116" s="481"/>
      <c r="VQL116" s="481"/>
      <c r="VQM116" s="481"/>
      <c r="VQN116" s="481"/>
      <c r="VQO116" s="481"/>
      <c r="VQP116" s="481"/>
      <c r="VQQ116" s="481"/>
      <c r="VQR116" s="481"/>
      <c r="VQS116" s="481"/>
      <c r="VQT116" s="481"/>
      <c r="VQU116" s="481"/>
      <c r="VQV116" s="481"/>
      <c r="VQW116" s="481"/>
      <c r="VQX116" s="481"/>
      <c r="VQY116" s="481"/>
      <c r="VQZ116" s="481"/>
      <c r="VRA116" s="481"/>
      <c r="VRB116" s="481"/>
      <c r="VRC116" s="481"/>
      <c r="VRD116" s="481"/>
      <c r="VRE116" s="481"/>
      <c r="VRF116" s="481"/>
      <c r="VRG116" s="481"/>
      <c r="VRH116" s="481"/>
      <c r="VRI116" s="481"/>
      <c r="VRJ116" s="481"/>
      <c r="VRK116" s="481"/>
      <c r="VRL116" s="481"/>
      <c r="VRM116" s="481"/>
      <c r="VRN116" s="481"/>
      <c r="VRO116" s="481"/>
      <c r="VRP116" s="481"/>
      <c r="VRQ116" s="481"/>
      <c r="VRR116" s="481"/>
      <c r="VRS116" s="481"/>
      <c r="VRT116" s="481"/>
      <c r="VRU116" s="481"/>
      <c r="VRV116" s="481"/>
      <c r="VRW116" s="481"/>
      <c r="VRX116" s="481"/>
      <c r="VRY116" s="481"/>
      <c r="VRZ116" s="481"/>
      <c r="VSA116" s="481"/>
      <c r="VSB116" s="481"/>
      <c r="VSC116" s="481"/>
      <c r="VSD116" s="481"/>
      <c r="VSE116" s="481"/>
      <c r="VSF116" s="481"/>
      <c r="VSG116" s="481"/>
      <c r="VSH116" s="481"/>
      <c r="VSI116" s="481"/>
      <c r="VSJ116" s="481"/>
      <c r="VSK116" s="481"/>
      <c r="VSL116" s="481"/>
      <c r="VSM116" s="481"/>
      <c r="VSN116" s="481"/>
      <c r="VSO116" s="481"/>
      <c r="VSP116" s="481"/>
      <c r="VSQ116" s="481"/>
      <c r="VSR116" s="481"/>
      <c r="VSS116" s="481"/>
      <c r="VST116" s="481"/>
      <c r="VSU116" s="481"/>
      <c r="VSV116" s="481"/>
      <c r="VSW116" s="481"/>
      <c r="VSX116" s="481"/>
      <c r="VSY116" s="481"/>
      <c r="VSZ116" s="481"/>
      <c r="VTA116" s="481"/>
      <c r="VTB116" s="481"/>
      <c r="VTC116" s="481"/>
      <c r="VTD116" s="481"/>
      <c r="VTE116" s="481"/>
      <c r="VTF116" s="481"/>
      <c r="VTG116" s="481"/>
      <c r="VTH116" s="481"/>
      <c r="VTI116" s="481"/>
      <c r="VTJ116" s="481"/>
      <c r="VTK116" s="481"/>
      <c r="VTL116" s="481"/>
      <c r="VTM116" s="481"/>
      <c r="VTN116" s="481"/>
      <c r="VTO116" s="481"/>
      <c r="VTP116" s="481"/>
      <c r="VTQ116" s="481"/>
      <c r="VTR116" s="481"/>
      <c r="VTS116" s="481"/>
      <c r="VTT116" s="481"/>
      <c r="VTU116" s="481"/>
      <c r="VTV116" s="481"/>
      <c r="VTW116" s="481"/>
      <c r="VTX116" s="481"/>
      <c r="VTY116" s="481"/>
      <c r="VTZ116" s="481"/>
      <c r="VUA116" s="481"/>
      <c r="VUB116" s="481"/>
      <c r="VUC116" s="481"/>
      <c r="VUD116" s="481"/>
      <c r="VUE116" s="481"/>
      <c r="VUF116" s="481"/>
      <c r="VUG116" s="481"/>
      <c r="VUH116" s="481"/>
      <c r="VUI116" s="481"/>
      <c r="VUJ116" s="481"/>
      <c r="VUK116" s="481"/>
      <c r="VUL116" s="481"/>
      <c r="VUM116" s="481"/>
      <c r="VUN116" s="481"/>
      <c r="VUO116" s="481"/>
      <c r="VUP116" s="481"/>
      <c r="VUQ116" s="481"/>
      <c r="VUR116" s="481"/>
      <c r="VUS116" s="481"/>
      <c r="VUT116" s="481"/>
      <c r="VUU116" s="481"/>
      <c r="VUV116" s="481"/>
      <c r="VUW116" s="481"/>
      <c r="VUX116" s="481"/>
      <c r="VUY116" s="481"/>
      <c r="VUZ116" s="481"/>
      <c r="VVA116" s="481"/>
      <c r="VVB116" s="481"/>
      <c r="VVC116" s="481"/>
      <c r="VVD116" s="481"/>
      <c r="VVE116" s="481"/>
      <c r="VVF116" s="481"/>
      <c r="VVG116" s="481"/>
      <c r="VVH116" s="481"/>
      <c r="VVI116" s="481"/>
      <c r="VVJ116" s="481"/>
      <c r="VVK116" s="481"/>
      <c r="VVL116" s="481"/>
      <c r="VVM116" s="481"/>
      <c r="VVN116" s="481"/>
      <c r="VVO116" s="481"/>
      <c r="VVP116" s="481"/>
      <c r="VVQ116" s="481"/>
      <c r="VVR116" s="481"/>
      <c r="VVS116" s="481"/>
      <c r="VVT116" s="481"/>
      <c r="VVU116" s="481"/>
      <c r="VVV116" s="481"/>
      <c r="VVW116" s="481"/>
      <c r="VVX116" s="481"/>
      <c r="VVY116" s="481"/>
      <c r="VVZ116" s="481"/>
      <c r="VWA116" s="481"/>
      <c r="VWB116" s="481"/>
      <c r="VWC116" s="481"/>
      <c r="VWD116" s="481"/>
      <c r="VWE116" s="481"/>
      <c r="VWF116" s="481"/>
      <c r="VWG116" s="481"/>
      <c r="VWH116" s="481"/>
      <c r="VWI116" s="481"/>
      <c r="VWJ116" s="481"/>
      <c r="VWK116" s="481"/>
      <c r="VWL116" s="481"/>
      <c r="VWM116" s="481"/>
      <c r="VWN116" s="481"/>
      <c r="VWO116" s="481"/>
      <c r="VWP116" s="481"/>
      <c r="VWQ116" s="481"/>
      <c r="VWR116" s="481"/>
      <c r="VWS116" s="481"/>
      <c r="VWT116" s="481"/>
      <c r="VWU116" s="481"/>
      <c r="VWV116" s="481"/>
      <c r="VWW116" s="481"/>
      <c r="VWX116" s="481"/>
      <c r="VWY116" s="481"/>
      <c r="VWZ116" s="481"/>
      <c r="VXA116" s="481"/>
      <c r="VXB116" s="481"/>
      <c r="VXC116" s="481"/>
      <c r="VXD116" s="481"/>
      <c r="VXE116" s="481"/>
      <c r="VXF116" s="481"/>
      <c r="VXG116" s="481"/>
      <c r="VXH116" s="481"/>
      <c r="VXI116" s="481"/>
      <c r="VXJ116" s="481"/>
      <c r="VXK116" s="481"/>
      <c r="VXL116" s="481"/>
      <c r="VXM116" s="481"/>
      <c r="VXN116" s="481"/>
      <c r="VXO116" s="481"/>
      <c r="VXP116" s="481"/>
      <c r="VXQ116" s="481"/>
      <c r="VXR116" s="481"/>
      <c r="VXS116" s="481"/>
      <c r="VXT116" s="481"/>
      <c r="VXU116" s="481"/>
      <c r="VXV116" s="481"/>
      <c r="VXW116" s="481"/>
      <c r="VXX116" s="481"/>
      <c r="VXY116" s="481"/>
      <c r="VXZ116" s="481"/>
      <c r="VYA116" s="481"/>
      <c r="VYB116" s="481"/>
      <c r="VYC116" s="481"/>
      <c r="VYD116" s="481"/>
      <c r="VYE116" s="481"/>
      <c r="VYF116" s="481"/>
      <c r="VYG116" s="481"/>
      <c r="VYH116" s="481"/>
      <c r="VYI116" s="481"/>
      <c r="VYJ116" s="481"/>
      <c r="VYK116" s="481"/>
      <c r="VYL116" s="481"/>
      <c r="VYM116" s="481"/>
      <c r="VYN116" s="481"/>
      <c r="VYO116" s="481"/>
      <c r="VYP116" s="481"/>
      <c r="VYQ116" s="481"/>
      <c r="VYR116" s="481"/>
      <c r="VYS116" s="481"/>
      <c r="VYT116" s="481"/>
      <c r="VYU116" s="481"/>
      <c r="VYV116" s="481"/>
      <c r="VYW116" s="481"/>
      <c r="VYX116" s="481"/>
      <c r="VYY116" s="481"/>
      <c r="VYZ116" s="481"/>
      <c r="VZA116" s="481"/>
      <c r="VZB116" s="481"/>
      <c r="VZC116" s="481"/>
      <c r="VZD116" s="481"/>
      <c r="VZE116" s="481"/>
      <c r="VZF116" s="481"/>
      <c r="VZG116" s="481"/>
      <c r="VZH116" s="481"/>
      <c r="VZI116" s="481"/>
      <c r="VZJ116" s="481"/>
      <c r="VZK116" s="481"/>
      <c r="VZL116" s="481"/>
      <c r="VZM116" s="481"/>
      <c r="VZN116" s="481"/>
      <c r="VZO116" s="481"/>
      <c r="VZP116" s="481"/>
      <c r="VZQ116" s="481"/>
      <c r="VZR116" s="481"/>
      <c r="VZS116" s="481"/>
      <c r="VZT116" s="481"/>
      <c r="VZU116" s="481"/>
      <c r="VZV116" s="481"/>
      <c r="VZW116" s="481"/>
      <c r="VZX116" s="481"/>
      <c r="VZY116" s="481"/>
      <c r="VZZ116" s="481"/>
      <c r="WAA116" s="481"/>
      <c r="WAB116" s="481"/>
      <c r="WAC116" s="481"/>
      <c r="WAD116" s="481"/>
      <c r="WAE116" s="481"/>
      <c r="WAF116" s="481"/>
      <c r="WAG116" s="481"/>
      <c r="WAH116" s="481"/>
      <c r="WAI116" s="481"/>
      <c r="WAJ116" s="481"/>
      <c r="WAK116" s="481"/>
      <c r="WAL116" s="481"/>
      <c r="WAM116" s="481"/>
      <c r="WAN116" s="481"/>
      <c r="WAO116" s="481"/>
      <c r="WAP116" s="481"/>
      <c r="WAQ116" s="481"/>
      <c r="WAR116" s="481"/>
      <c r="WAS116" s="481"/>
      <c r="WAT116" s="481"/>
      <c r="WAU116" s="481"/>
      <c r="WAV116" s="481"/>
      <c r="WAW116" s="481"/>
      <c r="WAX116" s="481"/>
      <c r="WAY116" s="481"/>
      <c r="WAZ116" s="481"/>
      <c r="WBA116" s="481"/>
      <c r="WBB116" s="481"/>
      <c r="WBC116" s="481"/>
      <c r="WBD116" s="481"/>
      <c r="WBE116" s="481"/>
      <c r="WBF116" s="481"/>
      <c r="WBG116" s="481"/>
      <c r="WBH116" s="481"/>
      <c r="WBI116" s="481"/>
      <c r="WBJ116" s="481"/>
      <c r="WBK116" s="481"/>
      <c r="WBL116" s="481"/>
      <c r="WBM116" s="481"/>
      <c r="WBN116" s="481"/>
      <c r="WBO116" s="481"/>
      <c r="WBP116" s="481"/>
      <c r="WBQ116" s="481"/>
      <c r="WBR116" s="481"/>
      <c r="WBS116" s="481"/>
      <c r="WBT116" s="481"/>
      <c r="WBU116" s="481"/>
      <c r="WBV116" s="481"/>
      <c r="WBW116" s="481"/>
      <c r="WBX116" s="481"/>
      <c r="WBY116" s="481"/>
      <c r="WBZ116" s="481"/>
      <c r="WCA116" s="481"/>
      <c r="WCB116" s="481"/>
      <c r="WCC116" s="481"/>
      <c r="WCD116" s="481"/>
      <c r="WCE116" s="481"/>
      <c r="WCF116" s="481"/>
      <c r="WCG116" s="481"/>
      <c r="WCH116" s="481"/>
      <c r="WCI116" s="481"/>
      <c r="WCJ116" s="481"/>
      <c r="WCK116" s="481"/>
      <c r="WCL116" s="481"/>
      <c r="WCM116" s="481"/>
      <c r="WCN116" s="481"/>
      <c r="WCO116" s="481"/>
      <c r="WCP116" s="481"/>
      <c r="WCQ116" s="481"/>
      <c r="WCR116" s="481"/>
      <c r="WCS116" s="481"/>
      <c r="WCT116" s="481"/>
      <c r="WCU116" s="481"/>
      <c r="WCV116" s="481"/>
      <c r="WCW116" s="481"/>
      <c r="WCX116" s="481"/>
      <c r="WCY116" s="481"/>
      <c r="WCZ116" s="481"/>
      <c r="WDA116" s="481"/>
      <c r="WDB116" s="481"/>
      <c r="WDC116" s="481"/>
      <c r="WDD116" s="481"/>
      <c r="WDE116" s="481"/>
      <c r="WDF116" s="481"/>
      <c r="WDG116" s="481"/>
      <c r="WDH116" s="481"/>
      <c r="WDI116" s="481"/>
      <c r="WDJ116" s="481"/>
      <c r="WDK116" s="481"/>
      <c r="WDL116" s="481"/>
      <c r="WDM116" s="481"/>
      <c r="WDN116" s="481"/>
      <c r="WDO116" s="481"/>
      <c r="WDP116" s="481"/>
      <c r="WDQ116" s="481"/>
      <c r="WDR116" s="481"/>
      <c r="WDS116" s="481"/>
      <c r="WDT116" s="481"/>
      <c r="WDU116" s="481"/>
      <c r="WDV116" s="481"/>
      <c r="WDW116" s="481"/>
      <c r="WDX116" s="481"/>
      <c r="WDY116" s="481"/>
      <c r="WDZ116" s="481"/>
      <c r="WEA116" s="481"/>
      <c r="WEB116" s="481"/>
      <c r="WEC116" s="481"/>
      <c r="WED116" s="481"/>
      <c r="WEE116" s="481"/>
      <c r="WEF116" s="481"/>
      <c r="WEG116" s="481"/>
      <c r="WEH116" s="481"/>
      <c r="WEI116" s="481"/>
      <c r="WEJ116" s="481"/>
      <c r="WEK116" s="481"/>
      <c r="WEL116" s="481"/>
      <c r="WEM116" s="481"/>
      <c r="WEN116" s="481"/>
      <c r="WEO116" s="481"/>
      <c r="WEP116" s="481"/>
      <c r="WEQ116" s="481"/>
      <c r="WER116" s="481"/>
      <c r="WES116" s="481"/>
      <c r="WET116" s="481"/>
      <c r="WEU116" s="481"/>
      <c r="WEV116" s="481"/>
      <c r="WEW116" s="481"/>
      <c r="WEX116" s="481"/>
      <c r="WEY116" s="481"/>
      <c r="WEZ116" s="481"/>
      <c r="WFA116" s="481"/>
      <c r="WFB116" s="481"/>
      <c r="WFC116" s="481"/>
      <c r="WFD116" s="481"/>
      <c r="WFE116" s="481"/>
      <c r="WFF116" s="481"/>
      <c r="WFG116" s="481"/>
      <c r="WFH116" s="481"/>
      <c r="WFI116" s="481"/>
      <c r="WFJ116" s="481"/>
      <c r="WFK116" s="481"/>
      <c r="WFL116" s="481"/>
      <c r="WFM116" s="481"/>
      <c r="WFN116" s="481"/>
      <c r="WFO116" s="481"/>
      <c r="WFP116" s="481"/>
      <c r="WFQ116" s="481"/>
      <c r="WFR116" s="481"/>
      <c r="WFS116" s="481"/>
      <c r="WFT116" s="481"/>
      <c r="WFU116" s="481"/>
      <c r="WFV116" s="481"/>
      <c r="WFW116" s="481"/>
      <c r="WFX116" s="481"/>
      <c r="WFY116" s="481"/>
      <c r="WFZ116" s="481"/>
      <c r="WGA116" s="481"/>
      <c r="WGB116" s="481"/>
      <c r="WGC116" s="481"/>
      <c r="WGD116" s="481"/>
      <c r="WGE116" s="481"/>
      <c r="WGF116" s="481"/>
      <c r="WGG116" s="481"/>
      <c r="WGH116" s="481"/>
      <c r="WGI116" s="481"/>
      <c r="WGJ116" s="481"/>
      <c r="WGK116" s="481"/>
      <c r="WGL116" s="481"/>
      <c r="WGM116" s="481"/>
      <c r="WGN116" s="481"/>
      <c r="WGO116" s="481"/>
      <c r="WGP116" s="481"/>
      <c r="WGQ116" s="481"/>
      <c r="WGR116" s="481"/>
      <c r="WGS116" s="481"/>
      <c r="WGT116" s="481"/>
      <c r="WGU116" s="481"/>
      <c r="WGV116" s="481"/>
      <c r="WGW116" s="481"/>
      <c r="WGX116" s="481"/>
      <c r="WGY116" s="481"/>
      <c r="WGZ116" s="481"/>
      <c r="WHA116" s="481"/>
      <c r="WHB116" s="481"/>
      <c r="WHC116" s="481"/>
      <c r="WHD116" s="481"/>
      <c r="WHE116" s="481"/>
      <c r="WHF116" s="481"/>
      <c r="WHG116" s="481"/>
      <c r="WHH116" s="481"/>
      <c r="WHI116" s="481"/>
      <c r="WHJ116" s="481"/>
      <c r="WHK116" s="481"/>
      <c r="WHL116" s="481"/>
      <c r="WHM116" s="481"/>
      <c r="WHN116" s="481"/>
      <c r="WHO116" s="481"/>
      <c r="WHP116" s="481"/>
      <c r="WHQ116" s="481"/>
      <c r="WHR116" s="481"/>
      <c r="WHS116" s="481"/>
      <c r="WHT116" s="481"/>
      <c r="WHU116" s="481"/>
      <c r="WHV116" s="481"/>
      <c r="WHW116" s="481"/>
      <c r="WHX116" s="481"/>
      <c r="WHY116" s="481"/>
      <c r="WHZ116" s="481"/>
      <c r="WIA116" s="481"/>
      <c r="WIB116" s="481"/>
      <c r="WIC116" s="481"/>
      <c r="WID116" s="481"/>
      <c r="WIE116" s="481"/>
      <c r="WIF116" s="481"/>
      <c r="WIG116" s="481"/>
      <c r="WIH116" s="481"/>
      <c r="WII116" s="481"/>
      <c r="WIJ116" s="481"/>
      <c r="WIK116" s="481"/>
      <c r="WIL116" s="481"/>
      <c r="WIM116" s="481"/>
      <c r="WIN116" s="481"/>
      <c r="WIO116" s="481"/>
      <c r="WIP116" s="481"/>
      <c r="WIQ116" s="481"/>
      <c r="WIR116" s="481"/>
      <c r="WIS116" s="481"/>
      <c r="WIT116" s="481"/>
      <c r="WIU116" s="481"/>
      <c r="WIV116" s="481"/>
      <c r="WIW116" s="481"/>
      <c r="WIX116" s="481"/>
      <c r="WIY116" s="481"/>
      <c r="WIZ116" s="481"/>
      <c r="WJA116" s="481"/>
      <c r="WJB116" s="481"/>
      <c r="WJC116" s="481"/>
      <c r="WJD116" s="481"/>
      <c r="WJE116" s="481"/>
      <c r="WJF116" s="481"/>
      <c r="WJG116" s="481"/>
      <c r="WJH116" s="481"/>
      <c r="WJI116" s="481"/>
      <c r="WJJ116" s="481"/>
      <c r="WJK116" s="481"/>
      <c r="WJL116" s="481"/>
      <c r="WJM116" s="481"/>
      <c r="WJN116" s="481"/>
      <c r="WJO116" s="481"/>
      <c r="WJP116" s="481"/>
      <c r="WJQ116" s="481"/>
      <c r="WJR116" s="481"/>
      <c r="WJS116" s="481"/>
      <c r="WJT116" s="481"/>
      <c r="WJU116" s="481"/>
      <c r="WJV116" s="481"/>
      <c r="WJW116" s="481"/>
      <c r="WJX116" s="481"/>
      <c r="WJY116" s="481"/>
      <c r="WJZ116" s="481"/>
      <c r="WKA116" s="481"/>
      <c r="WKB116" s="481"/>
      <c r="WKC116" s="481"/>
      <c r="WKD116" s="481"/>
      <c r="WKE116" s="481"/>
      <c r="WKF116" s="481"/>
      <c r="WKG116" s="481"/>
      <c r="WKH116" s="481"/>
      <c r="WKI116" s="481"/>
      <c r="WKJ116" s="481"/>
      <c r="WKK116" s="481"/>
      <c r="WKL116" s="481"/>
      <c r="WKM116" s="481"/>
      <c r="WKN116" s="481"/>
      <c r="WKO116" s="481"/>
      <c r="WKP116" s="481"/>
      <c r="WKQ116" s="481"/>
      <c r="WKR116" s="481"/>
      <c r="WKS116" s="481"/>
      <c r="WKT116" s="481"/>
      <c r="WKU116" s="481"/>
      <c r="WKV116" s="481"/>
      <c r="WKW116" s="481"/>
      <c r="WKX116" s="481"/>
      <c r="WKY116" s="481"/>
      <c r="WKZ116" s="481"/>
      <c r="WLA116" s="481"/>
      <c r="WLB116" s="481"/>
      <c r="WLC116" s="481"/>
      <c r="WLD116" s="481"/>
      <c r="WLE116" s="481"/>
      <c r="WLF116" s="481"/>
      <c r="WLG116" s="481"/>
      <c r="WLH116" s="481"/>
      <c r="WLI116" s="481"/>
      <c r="WLJ116" s="481"/>
      <c r="WLK116" s="481"/>
      <c r="WLL116" s="481"/>
      <c r="WLM116" s="481"/>
      <c r="WLN116" s="481"/>
      <c r="WLO116" s="481"/>
      <c r="WLP116" s="481"/>
      <c r="WLQ116" s="481"/>
      <c r="WLR116" s="481"/>
      <c r="WLS116" s="481"/>
      <c r="WLT116" s="481"/>
      <c r="WLU116" s="481"/>
      <c r="WLV116" s="481"/>
      <c r="WLW116" s="481"/>
      <c r="WLX116" s="481"/>
      <c r="WLY116" s="481"/>
      <c r="WLZ116" s="481"/>
      <c r="WMA116" s="481"/>
      <c r="WMB116" s="481"/>
      <c r="WMC116" s="481"/>
      <c r="WMD116" s="481"/>
      <c r="WME116" s="481"/>
      <c r="WMF116" s="481"/>
      <c r="WMG116" s="481"/>
      <c r="WMH116" s="481"/>
      <c r="WMI116" s="481"/>
      <c r="WMJ116" s="481"/>
      <c r="WMK116" s="481"/>
      <c r="WML116" s="481"/>
      <c r="WMM116" s="481"/>
      <c r="WMN116" s="481"/>
      <c r="WMO116" s="481"/>
      <c r="WMP116" s="481"/>
      <c r="WMQ116" s="481"/>
      <c r="WMR116" s="481"/>
      <c r="WMS116" s="481"/>
      <c r="WMT116" s="481"/>
      <c r="WMU116" s="481"/>
      <c r="WMV116" s="481"/>
      <c r="WMW116" s="481"/>
      <c r="WMX116" s="481"/>
      <c r="WMY116" s="481"/>
      <c r="WMZ116" s="481"/>
      <c r="WNA116" s="481"/>
      <c r="WNB116" s="481"/>
      <c r="WNC116" s="481"/>
      <c r="WND116" s="481"/>
      <c r="WNE116" s="481"/>
      <c r="WNF116" s="481"/>
      <c r="WNG116" s="481"/>
      <c r="WNH116" s="481"/>
      <c r="WNI116" s="481"/>
      <c r="WNJ116" s="481"/>
      <c r="WNK116" s="481"/>
      <c r="WNL116" s="481"/>
      <c r="WNM116" s="481"/>
      <c r="WNN116" s="481"/>
      <c r="WNO116" s="481"/>
      <c r="WNP116" s="481"/>
      <c r="WNQ116" s="481"/>
      <c r="WNR116" s="481"/>
      <c r="WNS116" s="481"/>
      <c r="WNT116" s="481"/>
      <c r="WNU116" s="481"/>
      <c r="WNV116" s="481"/>
      <c r="WNW116" s="481"/>
      <c r="WNX116" s="481"/>
      <c r="WNY116" s="481"/>
      <c r="WNZ116" s="481"/>
      <c r="WOA116" s="481"/>
      <c r="WOB116" s="481"/>
      <c r="WOC116" s="481"/>
      <c r="WOD116" s="481"/>
      <c r="WOE116" s="481"/>
      <c r="WOF116" s="481"/>
      <c r="WOG116" s="481"/>
      <c r="WOH116" s="481"/>
      <c r="WOI116" s="481"/>
      <c r="WOJ116" s="481"/>
      <c r="WOK116" s="481"/>
      <c r="WOL116" s="481"/>
      <c r="WOM116" s="481"/>
      <c r="WON116" s="481"/>
      <c r="WOO116" s="481"/>
      <c r="WOP116" s="481"/>
      <c r="WOQ116" s="481"/>
      <c r="WOR116" s="481"/>
      <c r="WOS116" s="481"/>
      <c r="WOT116" s="481"/>
      <c r="WOU116" s="481"/>
      <c r="WOV116" s="481"/>
      <c r="WOW116" s="481"/>
      <c r="WOX116" s="481"/>
      <c r="WOY116" s="481"/>
      <c r="WOZ116" s="481"/>
      <c r="WPA116" s="481"/>
      <c r="WPB116" s="481"/>
      <c r="WPC116" s="481"/>
      <c r="WPD116" s="481"/>
      <c r="WPE116" s="481"/>
      <c r="WPF116" s="481"/>
      <c r="WPG116" s="481"/>
      <c r="WPH116" s="481"/>
      <c r="WPI116" s="481"/>
      <c r="WPJ116" s="481"/>
      <c r="WPK116" s="481"/>
      <c r="WPL116" s="481"/>
      <c r="WPM116" s="481"/>
      <c r="WPN116" s="481"/>
      <c r="WPO116" s="481"/>
      <c r="WPP116" s="481"/>
      <c r="WPQ116" s="481"/>
      <c r="WPR116" s="481"/>
      <c r="WPS116" s="481"/>
      <c r="WPT116" s="481"/>
      <c r="WPU116" s="481"/>
      <c r="WPV116" s="481"/>
      <c r="WPW116" s="481"/>
      <c r="WPX116" s="481"/>
      <c r="WPY116" s="481"/>
      <c r="WPZ116" s="481"/>
      <c r="WQA116" s="481"/>
      <c r="WQB116" s="481"/>
      <c r="WQC116" s="481"/>
      <c r="WQD116" s="481"/>
      <c r="WQE116" s="481"/>
      <c r="WQF116" s="481"/>
      <c r="WQG116" s="481"/>
      <c r="WQH116" s="481"/>
      <c r="WQI116" s="481"/>
      <c r="WQJ116" s="481"/>
      <c r="WQK116" s="481"/>
      <c r="WQL116" s="481"/>
      <c r="WQM116" s="481"/>
      <c r="WQN116" s="481"/>
      <c r="WQO116" s="481"/>
      <c r="WQP116" s="481"/>
      <c r="WQQ116" s="481"/>
      <c r="WQR116" s="481"/>
      <c r="WQS116" s="481"/>
      <c r="WQT116" s="481"/>
      <c r="WQU116" s="481"/>
      <c r="WQV116" s="481"/>
      <c r="WQW116" s="481"/>
      <c r="WQX116" s="481"/>
      <c r="WQY116" s="481"/>
      <c r="WQZ116" s="481"/>
      <c r="WRA116" s="481"/>
      <c r="WRB116" s="481"/>
      <c r="WRC116" s="481"/>
      <c r="WRD116" s="481"/>
      <c r="WRE116" s="481"/>
      <c r="WRF116" s="481"/>
      <c r="WRG116" s="481"/>
      <c r="WRH116" s="481"/>
      <c r="WRI116" s="481"/>
      <c r="WRJ116" s="481"/>
      <c r="WRK116" s="481"/>
      <c r="WRL116" s="481"/>
      <c r="WRM116" s="481"/>
      <c r="WRN116" s="481"/>
      <c r="WRO116" s="481"/>
      <c r="WRP116" s="481"/>
      <c r="WRQ116" s="481"/>
      <c r="WRR116" s="481"/>
      <c r="WRS116" s="481"/>
      <c r="WRT116" s="481"/>
      <c r="WRU116" s="481"/>
      <c r="WRV116" s="481"/>
      <c r="WRW116" s="481"/>
      <c r="WRX116" s="481"/>
      <c r="WRY116" s="481"/>
      <c r="WRZ116" s="481"/>
      <c r="WSA116" s="481"/>
      <c r="WSB116" s="481"/>
      <c r="WSC116" s="481"/>
      <c r="WSD116" s="481"/>
      <c r="WSE116" s="481"/>
      <c r="WSF116" s="481"/>
      <c r="WSG116" s="481"/>
      <c r="WSH116" s="481"/>
      <c r="WSI116" s="481"/>
      <c r="WSJ116" s="481"/>
      <c r="WSK116" s="481"/>
      <c r="WSL116" s="481"/>
      <c r="WSM116" s="481"/>
      <c r="WSN116" s="481"/>
      <c r="WSO116" s="481"/>
      <c r="WSP116" s="481"/>
      <c r="WSQ116" s="481"/>
      <c r="WSR116" s="481"/>
      <c r="WSS116" s="481"/>
      <c r="WST116" s="481"/>
      <c r="WSU116" s="481"/>
      <c r="WSV116" s="481"/>
      <c r="WSW116" s="481"/>
      <c r="WSX116" s="481"/>
      <c r="WSY116" s="481"/>
      <c r="WSZ116" s="481"/>
      <c r="WTA116" s="481"/>
      <c r="WTB116" s="481"/>
      <c r="WTC116" s="481"/>
      <c r="WTD116" s="481"/>
      <c r="WTE116" s="481"/>
      <c r="WTF116" s="481"/>
      <c r="WTG116" s="481"/>
      <c r="WTH116" s="481"/>
      <c r="WTI116" s="481"/>
      <c r="WTJ116" s="481"/>
      <c r="WTK116" s="481"/>
      <c r="WTL116" s="481"/>
      <c r="WTM116" s="481"/>
      <c r="WTN116" s="481"/>
      <c r="WTO116" s="481"/>
      <c r="WTP116" s="481"/>
      <c r="WTQ116" s="481"/>
      <c r="WTR116" s="481"/>
      <c r="WTS116" s="481"/>
      <c r="WTT116" s="481"/>
      <c r="WTU116" s="481"/>
      <c r="WTV116" s="481"/>
      <c r="WTW116" s="481"/>
      <c r="WTX116" s="481"/>
      <c r="WTY116" s="481"/>
      <c r="WTZ116" s="481"/>
      <c r="WUA116" s="481"/>
      <c r="WUB116" s="481"/>
      <c r="WUC116" s="481"/>
      <c r="WUD116" s="481"/>
      <c r="WUE116" s="481"/>
      <c r="WUF116" s="481"/>
      <c r="WUG116" s="481"/>
      <c r="WUH116" s="481"/>
      <c r="WUI116" s="481"/>
      <c r="WUJ116" s="481"/>
      <c r="WUK116" s="481"/>
      <c r="WUL116" s="481"/>
      <c r="WUM116" s="481"/>
      <c r="WUN116" s="481"/>
      <c r="WUO116" s="481"/>
      <c r="WUP116" s="481"/>
      <c r="WUQ116" s="481"/>
      <c r="WUR116" s="481"/>
      <c r="WUS116" s="481"/>
      <c r="WUT116" s="481"/>
      <c r="WUU116" s="481"/>
      <c r="WUV116" s="481"/>
      <c r="WUW116" s="481"/>
      <c r="WUX116" s="481"/>
      <c r="WUY116" s="481"/>
      <c r="WUZ116" s="481"/>
      <c r="WVA116" s="481"/>
      <c r="WVB116" s="481"/>
      <c r="WVC116" s="481"/>
      <c r="WVD116" s="481"/>
      <c r="WVE116" s="481"/>
      <c r="WVF116" s="481"/>
      <c r="WVG116" s="481"/>
      <c r="WVH116" s="481"/>
      <c r="WVI116" s="481"/>
      <c r="WVJ116" s="481"/>
      <c r="WVK116" s="481"/>
      <c r="WVL116" s="481"/>
      <c r="WVM116" s="481"/>
      <c r="WVN116" s="481"/>
      <c r="WVO116" s="481"/>
      <c r="WVP116" s="481"/>
      <c r="WVQ116" s="481"/>
      <c r="WVR116" s="481"/>
      <c r="WVS116" s="481"/>
      <c r="WVT116" s="481"/>
      <c r="WVU116" s="481"/>
      <c r="WVV116" s="481"/>
      <c r="WVW116" s="481"/>
      <c r="WVX116" s="481"/>
      <c r="WVY116" s="481"/>
      <c r="WVZ116" s="481"/>
      <c r="WWA116" s="481"/>
      <c r="WWB116" s="481"/>
      <c r="WWC116" s="481"/>
      <c r="WWD116" s="481"/>
      <c r="WWE116" s="481"/>
      <c r="WWF116" s="481"/>
      <c r="WWG116" s="481"/>
      <c r="WWH116" s="481"/>
      <c r="WWI116" s="481"/>
      <c r="WWJ116" s="481"/>
      <c r="WWK116" s="481"/>
      <c r="WWL116" s="481"/>
      <c r="WWM116" s="481"/>
      <c r="WWN116" s="481"/>
      <c r="WWO116" s="481"/>
      <c r="WWP116" s="481"/>
      <c r="WWQ116" s="481"/>
      <c r="WWR116" s="481"/>
      <c r="WWS116" s="481"/>
      <c r="WWT116" s="481"/>
      <c r="WWU116" s="481"/>
      <c r="WWV116" s="481"/>
      <c r="WWW116" s="481"/>
      <c r="WWX116" s="481"/>
      <c r="WWY116" s="481"/>
      <c r="WWZ116" s="481"/>
      <c r="WXA116" s="481"/>
      <c r="WXB116" s="481"/>
      <c r="WXC116" s="481"/>
      <c r="WXD116" s="481"/>
      <c r="WXE116" s="481"/>
      <c r="WXF116" s="481"/>
      <c r="WXG116" s="481"/>
      <c r="WXH116" s="481"/>
      <c r="WXI116" s="481"/>
      <c r="WXJ116" s="481"/>
      <c r="WXK116" s="481"/>
      <c r="WXL116" s="481"/>
      <c r="WXM116" s="481"/>
      <c r="WXN116" s="481"/>
      <c r="WXO116" s="481"/>
      <c r="WXP116" s="481"/>
      <c r="WXQ116" s="481"/>
      <c r="WXR116" s="481"/>
      <c r="WXS116" s="481"/>
      <c r="WXT116" s="481"/>
      <c r="WXU116" s="481"/>
      <c r="WXV116" s="481"/>
      <c r="WXW116" s="481"/>
      <c r="WXX116" s="481"/>
      <c r="WXY116" s="481"/>
      <c r="WXZ116" s="481"/>
      <c r="WYA116" s="481"/>
      <c r="WYB116" s="481"/>
      <c r="WYC116" s="481"/>
      <c r="WYD116" s="481"/>
      <c r="WYE116" s="481"/>
      <c r="WYF116" s="481"/>
      <c r="WYG116" s="481"/>
      <c r="WYH116" s="481"/>
      <c r="WYI116" s="481"/>
      <c r="WYJ116" s="481"/>
      <c r="WYK116" s="481"/>
      <c r="WYL116" s="481"/>
      <c r="WYM116" s="481"/>
      <c r="WYN116" s="481"/>
      <c r="WYO116" s="481"/>
      <c r="WYP116" s="481"/>
      <c r="WYQ116" s="481"/>
      <c r="WYR116" s="481"/>
      <c r="WYS116" s="481"/>
      <c r="WYT116" s="481"/>
      <c r="WYU116" s="481"/>
      <c r="WYV116" s="481"/>
      <c r="WYW116" s="481"/>
      <c r="WYX116" s="481"/>
      <c r="WYY116" s="481"/>
      <c r="WYZ116" s="481"/>
      <c r="WZA116" s="481"/>
      <c r="WZB116" s="481"/>
      <c r="WZC116" s="481"/>
      <c r="WZD116" s="481"/>
      <c r="WZE116" s="481"/>
      <c r="WZF116" s="481"/>
      <c r="WZG116" s="481"/>
      <c r="WZH116" s="481"/>
      <c r="WZI116" s="481"/>
      <c r="WZJ116" s="481"/>
      <c r="WZK116" s="481"/>
      <c r="WZL116" s="481"/>
      <c r="WZM116" s="481"/>
      <c r="WZN116" s="481"/>
      <c r="WZO116" s="481"/>
      <c r="WZP116" s="481"/>
      <c r="WZQ116" s="481"/>
      <c r="WZR116" s="481"/>
      <c r="WZS116" s="481"/>
      <c r="WZT116" s="481"/>
      <c r="WZU116" s="481"/>
      <c r="WZV116" s="481"/>
      <c r="WZW116" s="481"/>
      <c r="WZX116" s="481"/>
      <c r="WZY116" s="481"/>
      <c r="WZZ116" s="481"/>
      <c r="XAA116" s="481"/>
      <c r="XAB116" s="481"/>
      <c r="XAC116" s="481"/>
      <c r="XAD116" s="481"/>
      <c r="XAE116" s="481"/>
      <c r="XAF116" s="481"/>
      <c r="XAG116" s="481"/>
      <c r="XAH116" s="481"/>
      <c r="XAI116" s="481"/>
      <c r="XAJ116" s="481"/>
      <c r="XAK116" s="481"/>
      <c r="XAL116" s="481"/>
      <c r="XAM116" s="481"/>
      <c r="XAN116" s="481"/>
      <c r="XAO116" s="481"/>
      <c r="XAP116" s="481"/>
      <c r="XAQ116" s="481"/>
      <c r="XAR116" s="481"/>
      <c r="XAS116" s="481"/>
      <c r="XAT116" s="481"/>
      <c r="XAU116" s="481"/>
      <c r="XAV116" s="481"/>
      <c r="XAW116" s="481"/>
      <c r="XAX116" s="481"/>
      <c r="XAY116" s="481"/>
      <c r="XAZ116" s="481"/>
      <c r="XBA116" s="481"/>
      <c r="XBB116" s="481"/>
      <c r="XBC116" s="481"/>
      <c r="XBD116" s="481"/>
      <c r="XBE116" s="481"/>
      <c r="XBF116" s="481"/>
      <c r="XBG116" s="481"/>
      <c r="XBH116" s="481"/>
      <c r="XBI116" s="481"/>
      <c r="XBJ116" s="481"/>
      <c r="XBK116" s="481"/>
      <c r="XBL116" s="481"/>
      <c r="XBM116" s="481"/>
      <c r="XBN116" s="481"/>
      <c r="XBO116" s="481"/>
      <c r="XBP116" s="481"/>
      <c r="XBQ116" s="481"/>
      <c r="XBR116" s="481"/>
      <c r="XBS116" s="481"/>
      <c r="XBT116" s="481"/>
      <c r="XBU116" s="481"/>
      <c r="XBV116" s="481"/>
      <c r="XBW116" s="481"/>
      <c r="XBX116" s="481"/>
      <c r="XBY116" s="481"/>
      <c r="XBZ116" s="481"/>
      <c r="XCA116" s="481"/>
      <c r="XCB116" s="481"/>
      <c r="XCC116" s="481"/>
      <c r="XCD116" s="481"/>
      <c r="XCE116" s="481"/>
      <c r="XCF116" s="481"/>
      <c r="XCG116" s="481"/>
      <c r="XCH116" s="481"/>
      <c r="XCI116" s="481"/>
      <c r="XCJ116" s="481"/>
      <c r="XCK116" s="481"/>
      <c r="XCL116" s="481"/>
      <c r="XCM116" s="481"/>
      <c r="XCN116" s="481"/>
      <c r="XCO116" s="481"/>
      <c r="XCP116" s="481"/>
      <c r="XCQ116" s="481"/>
      <c r="XCR116" s="481"/>
      <c r="XCS116" s="481"/>
      <c r="XCT116" s="481"/>
      <c r="XCU116" s="481"/>
      <c r="XCV116" s="481"/>
      <c r="XCW116" s="481"/>
      <c r="XCX116" s="481"/>
      <c r="XCY116" s="481"/>
      <c r="XCZ116" s="481"/>
      <c r="XDA116" s="481"/>
      <c r="XDB116" s="481"/>
      <c r="XDC116" s="481"/>
      <c r="XDD116" s="481"/>
      <c r="XDE116" s="481"/>
      <c r="XDF116" s="481"/>
      <c r="XDG116" s="481"/>
      <c r="XDH116" s="481"/>
      <c r="XDI116" s="481"/>
      <c r="XDJ116" s="481"/>
      <c r="XDK116" s="481"/>
      <c r="XDL116" s="481"/>
      <c r="XDM116" s="481"/>
      <c r="XDN116" s="481"/>
      <c r="XDO116" s="481"/>
      <c r="XDP116" s="481"/>
      <c r="XDQ116" s="481"/>
      <c r="XDR116" s="481"/>
      <c r="XDS116" s="481"/>
      <c r="XDT116" s="481"/>
      <c r="XDU116" s="481"/>
      <c r="XDV116" s="481"/>
      <c r="XDW116" s="481"/>
      <c r="XDX116" s="481"/>
      <c r="XDY116" s="481"/>
      <c r="XDZ116" s="481"/>
      <c r="XEA116" s="481"/>
      <c r="XEB116" s="481"/>
      <c r="XEC116" s="481"/>
      <c r="XED116" s="481"/>
      <c r="XEE116" s="481"/>
      <c r="XEF116" s="481"/>
      <c r="XEG116" s="481"/>
      <c r="XEH116" s="481"/>
      <c r="XEI116" s="481"/>
      <c r="XEJ116" s="481"/>
      <c r="XEK116" s="481"/>
      <c r="XEL116" s="481"/>
      <c r="XEM116" s="481"/>
      <c r="XEN116" s="481"/>
      <c r="XEO116" s="481"/>
      <c r="XEP116" s="481"/>
      <c r="XEQ116" s="481"/>
      <c r="XER116" s="481"/>
      <c r="XES116" s="481"/>
      <c r="XET116" s="481"/>
      <c r="XEU116" s="481"/>
      <c r="XEV116" s="481"/>
      <c r="XEW116" s="481"/>
      <c r="XEX116" s="481"/>
      <c r="XEY116" s="481"/>
      <c r="XEZ116" s="481"/>
      <c r="XFA116" s="481"/>
      <c r="XFB116" s="481"/>
      <c r="XFC116" s="481"/>
    </row>
    <row r="117" spans="1:16383" customFormat="1" ht="14.25" customHeight="1" x14ac:dyDescent="0.2"/>
    <row r="118" spans="1:16383" ht="14.25" customHeight="1" x14ac:dyDescent="0.15">
      <c r="A118" s="18" t="s">
        <v>72</v>
      </c>
      <c r="B118" s="23" t="str">
        <f t="shared" ref="B118:B124" si="93">"["&amp;currency&amp;"]"</f>
        <v>[EUR]</v>
      </c>
      <c r="C118" s="86"/>
      <c r="D118" s="564">
        <f ca="1">+'Working Capital'!E14</f>
        <v>0</v>
      </c>
      <c r="E118" s="565">
        <f ca="1">+'Working Capital'!F14</f>
        <v>0</v>
      </c>
      <c r="F118" s="565">
        <f ca="1">+'Working Capital'!G14</f>
        <v>0</v>
      </c>
      <c r="G118" s="565">
        <f ca="1">+'Working Capital'!H14</f>
        <v>155103.38421247495</v>
      </c>
      <c r="H118" s="565">
        <f ca="1">+'Working Capital'!I14</f>
        <v>208490.68749420767</v>
      </c>
      <c r="I118" s="565">
        <f ca="1">+'Working Capital'!J14</f>
        <v>221683.37509501106</v>
      </c>
      <c r="J118" s="565">
        <f ca="1">+'Working Capital'!K14</f>
        <v>279356.6141411236</v>
      </c>
      <c r="K118" s="565">
        <f ca="1">+'Working Capital'!L14</f>
        <v>293719.05169526336</v>
      </c>
      <c r="L118" s="565">
        <f ca="1">+'Working Capital'!M14</f>
        <v>255015.83091829641</v>
      </c>
      <c r="M118" s="565">
        <f ca="1">+'Working Capital'!N14</f>
        <v>214802.81936608849</v>
      </c>
      <c r="N118" s="565">
        <f ca="1">+'Working Capital'!O14</f>
        <v>170819.19466570613</v>
      </c>
      <c r="O118" s="565">
        <f ca="1">+'Working Capital'!P14</f>
        <v>32345.950616074449</v>
      </c>
      <c r="P118" s="565">
        <f ca="1">+'Working Capital'!Q14</f>
        <v>0</v>
      </c>
      <c r="Q118" s="565">
        <f ca="1">+'Working Capital'!R14</f>
        <v>0</v>
      </c>
      <c r="R118" s="565">
        <f ca="1">+'Working Capital'!S14</f>
        <v>138646.59566434534</v>
      </c>
      <c r="S118" s="565">
        <f ca="1">+'Working Capital'!T14</f>
        <v>194107.92788651033</v>
      </c>
      <c r="T118" s="565">
        <f ca="1">+'Working Capital'!U14</f>
        <v>214328.42674404517</v>
      </c>
      <c r="U118" s="565">
        <f ca="1">+'Working Capital'!V14</f>
        <v>227890.50959767104</v>
      </c>
      <c r="V118" s="565">
        <f ca="1">+'Working Capital'!W14</f>
        <v>287178.59933707461</v>
      </c>
      <c r="W118" s="565">
        <f ca="1">+'Working Capital'!X14</f>
        <v>301943.1851427303</v>
      </c>
      <c r="X118" s="565">
        <f ca="1">+'Working Capital'!Y14</f>
        <v>262156.27418400836</v>
      </c>
      <c r="Y118" s="565">
        <f ca="1">+'Working Capital'!Z14</f>
        <v>220817.29830833865</v>
      </c>
      <c r="Z118" s="565">
        <f ca="1">+'Working Capital'!AA14</f>
        <v>175602.13211634566</v>
      </c>
      <c r="AA118" s="565">
        <f ca="1">+'Working Capital'!AB14</f>
        <v>33251.637233324487</v>
      </c>
      <c r="AB118" s="565">
        <f ca="1">+'Working Capital'!AC14</f>
        <v>0</v>
      </c>
      <c r="AC118" s="565">
        <f ca="1">+'Working Capital'!AD14</f>
        <v>0</v>
      </c>
      <c r="AD118" s="565">
        <f ca="1">+'Working Capital'!AE14</f>
        <v>142528.70034294677</v>
      </c>
      <c r="AE118" s="565">
        <f ca="1">+'Working Capital'!AF14</f>
        <v>199542.94986733238</v>
      </c>
      <c r="AF118" s="565">
        <f ca="1">+'Working Capital'!AG14</f>
        <v>220329.62269287818</v>
      </c>
      <c r="AG118" s="565">
        <f ca="1">+'Working Capital'!AH14</f>
        <v>234271.44386640549</v>
      </c>
      <c r="AH118" s="565">
        <f ca="1">+'Working Capital'!AI14</f>
        <v>295219.60011851229</v>
      </c>
      <c r="AI118" s="565">
        <f ca="1">+'Working Capital'!AJ14</f>
        <v>310397.59432672628</v>
      </c>
      <c r="AJ118" s="565">
        <f ca="1">+'Working Capital'!AK14</f>
        <v>269496.6498611602</v>
      </c>
      <c r="AK118" s="565">
        <f ca="1">+'Working Capital'!AL14</f>
        <v>227000.1826609718</v>
      </c>
      <c r="AL118" s="565">
        <f ca="1">+'Working Capital'!AM14</f>
        <v>180518.99181560305</v>
      </c>
      <c r="AM118" s="565">
        <f ca="1">+'Working Capital'!AN14</f>
        <v>34182.683075857516</v>
      </c>
      <c r="AN118" s="565">
        <f ca="1">+'Working Capital'!AO14</f>
        <v>0</v>
      </c>
      <c r="AO118" s="565">
        <f ca="1">+'Working Capital'!AP14</f>
        <v>0</v>
      </c>
      <c r="AP118" s="565">
        <f ca="1">+'Working Capital'!AQ14</f>
        <v>146519.50395254904</v>
      </c>
      <c r="AQ118" s="565">
        <f ca="1">+'Working Capital'!AR14</f>
        <v>205130.15246361733</v>
      </c>
      <c r="AR118" s="565">
        <f ca="1">+'Working Capital'!AS14</f>
        <v>226498.85212827843</v>
      </c>
      <c r="AS118" s="565">
        <f ca="1">+'Working Capital'!AT14</f>
        <v>240831.04429466449</v>
      </c>
      <c r="AT118" s="565">
        <f ca="1">+'Working Capital'!AU14</f>
        <v>303485.74892183021</v>
      </c>
      <c r="AU118" s="565">
        <f ca="1">+'Working Capital'!AV14</f>
        <v>319088.72696787416</v>
      </c>
      <c r="AV118" s="565">
        <f ca="1">+'Working Capital'!AW14</f>
        <v>277042.5560572723</v>
      </c>
      <c r="AW118" s="565">
        <f ca="1">+'Working Capital'!AX14</f>
        <v>233356.1877754787</v>
      </c>
      <c r="AX118" s="565">
        <f ca="1">+'Working Capital'!AY14</f>
        <v>185573.52358643967</v>
      </c>
      <c r="AY118" s="565">
        <f ca="1">+'Working Capital'!AZ14</f>
        <v>35139.798201981474</v>
      </c>
      <c r="AZ118" s="565">
        <f ca="1">+'Working Capital'!BA14</f>
        <v>0</v>
      </c>
      <c r="BA118" s="565">
        <f ca="1">+'Working Capital'!BB14</f>
        <v>0</v>
      </c>
      <c r="BB118" s="565">
        <f ca="1">+'Working Capital'!BC14</f>
        <v>150622.0500632202</v>
      </c>
      <c r="BC118" s="565">
        <f ca="1">+'Working Capital'!BD14</f>
        <v>210873.7967325983</v>
      </c>
      <c r="BD118" s="565">
        <f ca="1">+'Working Capital'!BE14</f>
        <v>232840.81998786985</v>
      </c>
      <c r="BE118" s="565">
        <f ca="1">+'Working Capital'!BF14</f>
        <v>247574.31353491466</v>
      </c>
      <c r="BF118" s="565">
        <f ca="1">+'Working Capital'!BG14</f>
        <v>311983.349891641</v>
      </c>
      <c r="BG118" s="565">
        <f ca="1">+'Working Capital'!BH14</f>
        <v>328023.21132297412</v>
      </c>
      <c r="BH118" s="565">
        <f ca="1">+'Working Capital'!BI14</f>
        <v>284799.74762687547</v>
      </c>
      <c r="BI118" s="565">
        <f ca="1">+'Working Capital'!BJ14</f>
        <v>239890.16103319172</v>
      </c>
      <c r="BJ118" s="565">
        <f ca="1">+'Working Capital'!BK14</f>
        <v>190769.5822468597</v>
      </c>
      <c r="BK118" s="565">
        <f ca="1">+'Working Capital'!BL14</f>
        <v>36123.712551636905</v>
      </c>
      <c r="BL118" s="565">
        <f ca="1">+'Working Capital'!BM14</f>
        <v>0</v>
      </c>
      <c r="BM118" s="565">
        <f ca="1">+'Working Capital'!BN14</f>
        <v>0</v>
      </c>
      <c r="BN118" s="565">
        <f ca="1">+'Working Capital'!BO14</f>
        <v>154839.46746499019</v>
      </c>
      <c r="BO118" s="565">
        <f ca="1">+'Working Capital'!BP14</f>
        <v>216778.26304111077</v>
      </c>
      <c r="BP118" s="565">
        <f ca="1">+'Working Capital'!BQ14</f>
        <v>239360.36294752991</v>
      </c>
      <c r="BQ118" s="565">
        <f ca="1">+'Working Capital'!BR14</f>
        <v>254506.394313892</v>
      </c>
      <c r="BR118" s="565">
        <f ca="1">+'Working Capital'!BS14</f>
        <v>320718.8836886065</v>
      </c>
      <c r="BS118" s="565">
        <f ca="1">+'Working Capital'!BT14</f>
        <v>337207.86124001694</v>
      </c>
      <c r="BT118" s="565">
        <f ca="1">+'Working Capital'!BU14</f>
        <v>292774.14056042756</v>
      </c>
      <c r="BU118" s="565">
        <f ca="1">+'Working Capital'!BV14</f>
        <v>246607.08554212074</v>
      </c>
      <c r="BV118" s="565">
        <f ca="1">+'Working Capital'!BW14</f>
        <v>196111.13054977148</v>
      </c>
      <c r="BW118" s="565">
        <f ca="1">+'Working Capital'!BX14</f>
        <v>37135.176503082686</v>
      </c>
      <c r="BX118" s="565">
        <f ca="1">+'Working Capital'!BY14</f>
        <v>0</v>
      </c>
      <c r="BY118" s="565">
        <f ca="1">+'Working Capital'!BZ14</f>
        <v>0</v>
      </c>
      <c r="BZ118" s="565">
        <f ca="1">+'Working Capital'!CA14</f>
        <v>159174.9725540097</v>
      </c>
      <c r="CA118" s="565">
        <f ca="1">+'Working Capital'!CB14</f>
        <v>222848.05440626154</v>
      </c>
      <c r="CB118" s="565">
        <f ca="1">+'Working Capital'!CC14</f>
        <v>246062.45311006036</v>
      </c>
      <c r="CC118" s="565">
        <f ca="1">+'Working Capital'!CD14</f>
        <v>261632.57335468059</v>
      </c>
      <c r="CD118" s="565">
        <f ca="1">+'Working Capital'!CE14</f>
        <v>329699.01243188698</v>
      </c>
      <c r="CE118" s="565">
        <f ca="1">+'Working Capital'!CF14</f>
        <v>346649.68135473691</v>
      </c>
      <c r="CF118" s="565">
        <f ca="1">+'Working Capital'!CG14</f>
        <v>300971.81649611914</v>
      </c>
      <c r="CG118" s="565">
        <f ca="1">+'Working Capital'!CH14</f>
        <v>253512.08393729979</v>
      </c>
      <c r="CH118" s="565">
        <f ca="1">+'Working Capital'!CI14</f>
        <v>201602.24220516483</v>
      </c>
      <c r="CI118" s="565">
        <f ca="1">+'Working Capital'!CJ14</f>
        <v>38174.961445168949</v>
      </c>
      <c r="CJ118" s="565">
        <f ca="1">+'Working Capital'!CK14</f>
        <v>0</v>
      </c>
      <c r="CK118" s="565">
        <f ca="1">+'Working Capital'!CL14</f>
        <v>0</v>
      </c>
      <c r="CL118" s="565">
        <f ca="1">+'Working Capital'!CM14</f>
        <v>163631.87178552171</v>
      </c>
      <c r="CM118" s="565">
        <f ca="1">+'Working Capital'!CN14</f>
        <v>229087.79992963656</v>
      </c>
      <c r="CN118" s="565">
        <f ca="1">+'Working Capital'!CO14</f>
        <v>252952.20179714169</v>
      </c>
      <c r="CO118" s="565">
        <f ca="1">+'Working Capital'!CP14</f>
        <v>268958.28540861123</v>
      </c>
      <c r="CP118" s="565">
        <f ca="1">+'Working Capital'!CQ14</f>
        <v>338930.58477997937</v>
      </c>
      <c r="CQ118" s="565">
        <f ca="1">+'Working Capital'!CR14</f>
        <v>356355.87243266904</v>
      </c>
      <c r="CR118" s="565">
        <f ca="1">+'Working Capital'!CS14</f>
        <v>309399.02735800995</v>
      </c>
      <c r="CS118" s="565">
        <f ca="1">+'Working Capital'!CT14</f>
        <v>260610.42228754374</v>
      </c>
      <c r="CT118" s="565">
        <f ca="1">+'Working Capital'!CU14</f>
        <v>207247.10498690911</v>
      </c>
      <c r="CU118" s="565">
        <f ca="1">+'Working Capital'!CV14</f>
        <v>39243.86036563362</v>
      </c>
      <c r="CV118" s="565">
        <f ca="1">+'Working Capital'!CW14</f>
        <v>0</v>
      </c>
      <c r="CW118" s="565">
        <f ca="1">+'Working Capital'!CX14</f>
        <v>0</v>
      </c>
      <c r="CX118" s="565">
        <f ca="1">+'Working Capital'!CY14</f>
        <v>168213.56419551608</v>
      </c>
      <c r="CY118" s="565">
        <f ca="1">+'Working Capital'!CZ14</f>
        <v>235502.25832766603</v>
      </c>
      <c r="CZ118" s="565">
        <f ca="1">+'Working Capital'!DA14</f>
        <v>260034.86344746134</v>
      </c>
      <c r="DA118" s="565">
        <f ca="1">+'Working Capital'!DB14</f>
        <v>276489.11740005203</v>
      </c>
      <c r="DB118" s="565">
        <f ca="1">+'Working Capital'!DC14</f>
        <v>348420.64115381823</v>
      </c>
      <c r="DC118" s="565">
        <f ca="1">+'Working Capital'!DD14</f>
        <v>366333.83686078322</v>
      </c>
      <c r="DD118" s="565">
        <f ca="1">+'Working Capital'!DE14</f>
        <v>318062.20012403378</v>
      </c>
      <c r="DE118" s="565">
        <f ca="1">+'Working Capital'!DF14</f>
        <v>267907.51411159465</v>
      </c>
      <c r="DF118" s="565">
        <f ca="1">+'Working Capital'!DG14</f>
        <v>213050.02392654229</v>
      </c>
      <c r="DG118" s="565">
        <f ca="1">+'Working Capital'!DH14</f>
        <v>40342.688455871306</v>
      </c>
      <c r="DH118" s="565">
        <f ca="1">+'Working Capital'!DI14</f>
        <v>0</v>
      </c>
      <c r="DI118" s="565">
        <f ca="1">+'Working Capital'!DJ14</f>
        <v>0</v>
      </c>
      <c r="DJ118" s="565">
        <f ca="1">+'Working Capital'!DK14</f>
        <v>172923.54399299028</v>
      </c>
      <c r="DK118" s="565">
        <f ca="1">+'Working Capital'!DL14</f>
        <v>242096.32156084033</v>
      </c>
      <c r="DL118" s="565">
        <f ca="1">+'Working Capital'!DM14</f>
        <v>267315.83962398983</v>
      </c>
      <c r="DM118" s="565">
        <f ca="1">+'Working Capital'!DN14</f>
        <v>284230.812687253</v>
      </c>
      <c r="DN118" s="565">
        <f ca="1">+'Working Capital'!DO14</f>
        <v>358176.41910612467</v>
      </c>
      <c r="DO118" s="565">
        <f ca="1">+'Working Capital'!DP14</f>
        <v>376591.18429288466</v>
      </c>
      <c r="DP118" s="565">
        <f ca="1">+'Working Capital'!DQ14</f>
        <v>326967.94172750629</v>
      </c>
      <c r="DQ118" s="565">
        <f ca="1">+'Working Capital'!DR14</f>
        <v>275408.92450671887</v>
      </c>
      <c r="DR118" s="565">
        <f ca="1">+'Working Capital'!DS14</f>
        <v>219015.42459648516</v>
      </c>
      <c r="DS118" s="566">
        <f ca="1">+'Working Capital'!DT14</f>
        <v>41472.283732635646</v>
      </c>
    </row>
    <row r="119" spans="1:16383" ht="14.25" customHeight="1" x14ac:dyDescent="0.15">
      <c r="A119" s="18" t="s">
        <v>150</v>
      </c>
      <c r="B119" s="23" t="str">
        <f t="shared" si="93"/>
        <v>[EUR]</v>
      </c>
      <c r="C119" s="86"/>
      <c r="D119" s="567">
        <f ca="1">-'Working Capital'!E35</f>
        <v>0</v>
      </c>
      <c r="E119" s="568">
        <f ca="1">-'Working Capital'!F35</f>
        <v>0</v>
      </c>
      <c r="F119" s="568">
        <f ca="1">-'Working Capital'!G35</f>
        <v>0</v>
      </c>
      <c r="G119" s="568">
        <f ca="1">-'Working Capital'!H35</f>
        <v>-5763.9893906365305</v>
      </c>
      <c r="H119" s="568">
        <f ca="1">-'Working Capital'!I35</f>
        <v>-13345.282520649685</v>
      </c>
      <c r="I119" s="568">
        <f ca="1">-'Working Capital'!J35</f>
        <v>-17029.720329467909</v>
      </c>
      <c r="J119" s="568">
        <f ca="1">-'Working Capital'!K35</f>
        <v>-20036.663539649486</v>
      </c>
      <c r="K119" s="568">
        <f ca="1">-'Working Capital'!L35</f>
        <v>-21147.010730652604</v>
      </c>
      <c r="L119" s="568">
        <f ca="1">-'Working Capital'!M35</f>
        <v>-20089.075732367211</v>
      </c>
      <c r="M119" s="568">
        <f ca="1">-'Working Capital'!N35</f>
        <v>-18271.460290058061</v>
      </c>
      <c r="N119" s="568">
        <f ca="1">-'Working Capital'!O35</f>
        <v>-16145.686999585791</v>
      </c>
      <c r="O119" s="568">
        <f ca="1">-'Working Capital'!P35</f>
        <v>-10472.148704570251</v>
      </c>
      <c r="P119" s="568">
        <f ca="1">-'Working Capital'!Q35</f>
        <v>-7849.1582550887024</v>
      </c>
      <c r="Q119" s="568">
        <f ca="1">-'Working Capital'!R35</f>
        <v>-7060.2074270785961</v>
      </c>
      <c r="R119" s="568">
        <f ca="1">-'Working Capital'!S35</f>
        <v>-12261.858525059362</v>
      </c>
      <c r="S119" s="568">
        <f ca="1">-'Working Capital'!T35</f>
        <v>-15610.850709973089</v>
      </c>
      <c r="T119" s="568">
        <f ca="1">-'Working Capital'!U35</f>
        <v>-17421.922844384342</v>
      </c>
      <c r="U119" s="568">
        <f ca="1">-'Working Capital'!V35</f>
        <v>-18216.645952544921</v>
      </c>
      <c r="V119" s="568">
        <f ca="1">-'Working Capital'!W35</f>
        <v>-20597.690118759641</v>
      </c>
      <c r="W119" s="568">
        <f ca="1">-'Working Capital'!X35</f>
        <v>-21739.127031110842</v>
      </c>
      <c r="X119" s="568">
        <f ca="1">-'Working Capital'!Y35</f>
        <v>-20651.569852873468</v>
      </c>
      <c r="Y119" s="568">
        <f ca="1">-'Working Capital'!Z35</f>
        <v>-18783.061178179662</v>
      </c>
      <c r="Z119" s="568">
        <f ca="1">-'Working Capital'!AA35</f>
        <v>-16597.766235574167</v>
      </c>
      <c r="AA119" s="568">
        <f ca="1">-'Working Capital'!AB35</f>
        <v>-10765.368868298203</v>
      </c>
      <c r="AB119" s="568">
        <f ca="1">-'Working Capital'!AC35</f>
        <v>-8068.9346862311731</v>
      </c>
      <c r="AC119" s="568">
        <f ca="1">-'Working Capital'!AD35</f>
        <v>-7257.8932350367895</v>
      </c>
      <c r="AD119" s="568">
        <f ca="1">-'Working Capital'!AE35</f>
        <v>-12605.190563761009</v>
      </c>
      <c r="AE119" s="568">
        <f ca="1">-'Working Capital'!AF35</f>
        <v>-16047.95452985231</v>
      </c>
      <c r="AF119" s="568">
        <f ca="1">-'Working Capital'!AG35</f>
        <v>-17909.736684027081</v>
      </c>
      <c r="AG119" s="568">
        <f ca="1">-'Working Capital'!AH35</f>
        <v>-18726.712039216156</v>
      </c>
      <c r="AH119" s="568">
        <f ca="1">-'Working Capital'!AI35</f>
        <v>-21174.425442084881</v>
      </c>
      <c r="AI119" s="568">
        <f ca="1">-'Working Capital'!AJ35</f>
        <v>-22347.822587981922</v>
      </c>
      <c r="AJ119" s="568">
        <f ca="1">-'Working Capital'!AK35</f>
        <v>-21229.813808753897</v>
      </c>
      <c r="AK119" s="568">
        <f ca="1">-'Working Capital'!AL35</f>
        <v>-19308.986891168664</v>
      </c>
      <c r="AL119" s="568">
        <f ca="1">-'Working Capital'!AM35</f>
        <v>-17062.503690170219</v>
      </c>
      <c r="AM119" s="568">
        <f ca="1">-'Working Capital'!AN35</f>
        <v>-11066.799196610533</v>
      </c>
      <c r="AN119" s="568">
        <f ca="1">-'Working Capital'!AO35</f>
        <v>-8294.8648574456311</v>
      </c>
      <c r="AO119" s="568">
        <f ca="1">-'Working Capital'!AP35</f>
        <v>-7461.1142456178077</v>
      </c>
      <c r="AP119" s="568">
        <f ca="1">-'Working Capital'!AQ35</f>
        <v>-12958.135899546298</v>
      </c>
      <c r="AQ119" s="568">
        <f ca="1">-'Working Capital'!AR35</f>
        <v>-16497.297256688147</v>
      </c>
      <c r="AR119" s="568">
        <f ca="1">-'Working Capital'!AS35</f>
        <v>-18411.209311179809</v>
      </c>
      <c r="AS119" s="568">
        <f ca="1">-'Working Capital'!AT35</f>
        <v>-19251.059976314176</v>
      </c>
      <c r="AT119" s="568">
        <f ca="1">-'Working Capital'!AU35</f>
        <v>-21767.309354463221</v>
      </c>
      <c r="AU119" s="568">
        <f ca="1">-'Working Capital'!AV35</f>
        <v>-22973.561620445373</v>
      </c>
      <c r="AV119" s="568">
        <f ca="1">-'Working Capital'!AW35</f>
        <v>-21824.248595398971</v>
      </c>
      <c r="AW119" s="568">
        <f ca="1">-'Working Capital'!AX35</f>
        <v>-19849.638524121357</v>
      </c>
      <c r="AX119" s="568">
        <f ca="1">-'Working Capital'!AY35</f>
        <v>-17540.253793494958</v>
      </c>
      <c r="AY119" s="568">
        <f ca="1">-'Working Capital'!AZ35</f>
        <v>-11376.669574115607</v>
      </c>
      <c r="AZ119" s="568">
        <f ca="1">-'Working Capital'!BA35</f>
        <v>-8527.1210734540982</v>
      </c>
      <c r="BA119" s="568">
        <f ca="1">-'Working Capital'!BB35</f>
        <v>-7670.0254444950961</v>
      </c>
      <c r="BB119" s="568">
        <f ca="1">-'Working Capital'!BC35</f>
        <v>-13320.963704733575</v>
      </c>
      <c r="BC119" s="568">
        <f ca="1">-'Working Capital'!BD35</f>
        <v>-16959.22157987539</v>
      </c>
      <c r="BD119" s="568">
        <f ca="1">-'Working Capital'!BE35</f>
        <v>-18926.723171892809</v>
      </c>
      <c r="BE119" s="568">
        <f ca="1">-'Working Capital'!BF35</f>
        <v>-19790.089655650936</v>
      </c>
      <c r="BF119" s="568">
        <f ca="1">-'Working Capital'!BG35</f>
        <v>-22376.79401638815</v>
      </c>
      <c r="BG119" s="568">
        <f ca="1">-'Working Capital'!BH35</f>
        <v>-23616.821345817803</v>
      </c>
      <c r="BH119" s="568">
        <f ca="1">-'Working Capital'!BI35</f>
        <v>-22435.327556070108</v>
      </c>
      <c r="BI119" s="568">
        <f ca="1">-'Working Capital'!BJ35</f>
        <v>-20405.428402796722</v>
      </c>
      <c r="BJ119" s="568">
        <f ca="1">-'Working Capital'!BK35</f>
        <v>-18031.380899712789</v>
      </c>
      <c r="BK119" s="568">
        <f ca="1">-'Working Capital'!BL35</f>
        <v>-11695.216322190825</v>
      </c>
      <c r="BL119" s="568">
        <f ca="1">-'Working Capital'!BM35</f>
        <v>-8765.8804635107954</v>
      </c>
      <c r="BM119" s="568">
        <f ca="1">-'Working Capital'!BN35</f>
        <v>-7884.7861569409451</v>
      </c>
      <c r="BN119" s="568">
        <f ca="1">-'Working Capital'!BO35</f>
        <v>-13693.950688466088</v>
      </c>
      <c r="BO119" s="568">
        <f ca="1">-'Working Capital'!BP35</f>
        <v>-17434.07978411188</v>
      </c>
      <c r="BP119" s="568">
        <f ca="1">-'Working Capital'!BQ35</f>
        <v>-19456.671420705788</v>
      </c>
      <c r="BQ119" s="568">
        <f ca="1">-'Working Capital'!BR35</f>
        <v>-20344.212166009143</v>
      </c>
      <c r="BR119" s="568">
        <f ca="1">-'Working Capital'!BS35</f>
        <v>-23003.344248846992</v>
      </c>
      <c r="BS119" s="568">
        <f ca="1">-'Working Capital'!BT35</f>
        <v>-24278.092343500666</v>
      </c>
      <c r="BT119" s="568">
        <f ca="1">-'Working Capital'!BU35</f>
        <v>-23063.516727640035</v>
      </c>
      <c r="BU119" s="568">
        <f ca="1">-'Working Capital'!BV35</f>
        <v>-20976.780398075</v>
      </c>
      <c r="BV119" s="568">
        <f ca="1">-'Working Capital'!BW35</f>
        <v>-18536.259564904725</v>
      </c>
      <c r="BW119" s="568">
        <f ca="1">-'Working Capital'!BX35</f>
        <v>-12022.682379212163</v>
      </c>
      <c r="BX119" s="568">
        <f ca="1">-'Working Capital'!BY35</f>
        <v>-9011.3251164890971</v>
      </c>
      <c r="BY119" s="568">
        <f ca="1">-'Working Capital'!BZ35</f>
        <v>-8105.5601693352855</v>
      </c>
      <c r="BZ119" s="568">
        <f ca="1">-'Working Capital'!CA35</f>
        <v>-14077.381307743124</v>
      </c>
      <c r="CA119" s="568">
        <f ca="1">-'Working Capital'!CB35</f>
        <v>-17922.234018066989</v>
      </c>
      <c r="CB119" s="568">
        <f ca="1">-'Working Capital'!CC35</f>
        <v>-20001.458220485518</v>
      </c>
      <c r="CC119" s="568">
        <f ca="1">-'Working Capital'!CD35</f>
        <v>-20913.85010665737</v>
      </c>
      <c r="CD119" s="568">
        <f ca="1">-'Working Capital'!CE35</f>
        <v>-23647.437887814682</v>
      </c>
      <c r="CE119" s="568">
        <f ca="1">-'Working Capital'!CF35</f>
        <v>-24957.878929118655</v>
      </c>
      <c r="CF119" s="568">
        <f ca="1">-'Working Capital'!CG35</f>
        <v>-23709.295196013925</v>
      </c>
      <c r="CG119" s="568">
        <f ca="1">-'Working Capital'!CH35</f>
        <v>-21564.130249221074</v>
      </c>
      <c r="CH119" s="568">
        <f ca="1">-'Working Capital'!CI35</f>
        <v>-19055.274832722032</v>
      </c>
      <c r="CI119" s="568">
        <f ca="1">-'Working Capital'!CJ35</f>
        <v>-12359.317485830079</v>
      </c>
      <c r="CJ119" s="568">
        <f ca="1">-'Working Capital'!CK35</f>
        <v>-9263.6422197507691</v>
      </c>
      <c r="CK119" s="568">
        <f ca="1">-'Working Capital'!CL35</f>
        <v>-8332.5158540766533</v>
      </c>
      <c r="CL119" s="568">
        <f ca="1">-'Working Capital'!CM35</f>
        <v>-14471.547984359913</v>
      </c>
      <c r="CM119" s="568">
        <f ca="1">-'Working Capital'!CN35</f>
        <v>-18424.056570572837</v>
      </c>
      <c r="CN119" s="568">
        <f ca="1">-'Working Capital'!CO35</f>
        <v>-20561.499050659084</v>
      </c>
      <c r="CO119" s="568">
        <f ca="1">-'Working Capital'!CP35</f>
        <v>-21499.437909643741</v>
      </c>
      <c r="CP119" s="568">
        <f ca="1">-'Working Capital'!CQ35</f>
        <v>-24309.566148673453</v>
      </c>
      <c r="CQ119" s="568">
        <f ca="1">-'Working Capital'!CR35</f>
        <v>-25656.699539133948</v>
      </c>
      <c r="CR119" s="568">
        <f ca="1">-'Working Capital'!CS35</f>
        <v>-24373.155461502291</v>
      </c>
      <c r="CS119" s="568">
        <f ca="1">-'Working Capital'!CT35</f>
        <v>-22167.925896199235</v>
      </c>
      <c r="CT119" s="568">
        <f ca="1">-'Working Capital'!CU35</f>
        <v>-19588.822528038218</v>
      </c>
      <c r="CU119" s="568">
        <f ca="1">-'Working Capital'!CV35</f>
        <v>-12705.378375433302</v>
      </c>
      <c r="CV119" s="568">
        <f ca="1">-'Working Capital'!CW35</f>
        <v>-9523.0242019037796</v>
      </c>
      <c r="CW119" s="568">
        <f ca="1">-'Working Capital'!CX35</f>
        <v>-8565.8262979907959</v>
      </c>
      <c r="CX119" s="568">
        <f ca="1">-'Working Capital'!CY35</f>
        <v>-14876.751327921973</v>
      </c>
      <c r="CY119" s="568">
        <f ca="1">-'Working Capital'!CZ35</f>
        <v>-18939.930154548852</v>
      </c>
      <c r="CZ119" s="568">
        <f ca="1">-'Working Capital'!DA35</f>
        <v>-21137.221024077517</v>
      </c>
      <c r="DA119" s="568">
        <f ca="1">-'Working Capital'!DB35</f>
        <v>-22101.42217111374</v>
      </c>
      <c r="DB119" s="568">
        <f ca="1">-'Working Capital'!DC35</f>
        <v>-24990.234000836281</v>
      </c>
      <c r="DC119" s="568">
        <f ca="1">-'Working Capital'!DD35</f>
        <v>-26375.087126229657</v>
      </c>
      <c r="DD119" s="568">
        <f ca="1">-'Working Capital'!DE35</f>
        <v>-25055.603814424314</v>
      </c>
      <c r="DE119" s="568">
        <f ca="1">-'Working Capital'!DF35</f>
        <v>-22788.627821292783</v>
      </c>
      <c r="DF119" s="568">
        <f ca="1">-'Working Capital'!DG35</f>
        <v>-20137.309558823261</v>
      </c>
      <c r="DG119" s="568">
        <f ca="1">-'Working Capital'!DH35</f>
        <v>-13061.128969945414</v>
      </c>
      <c r="DH119" s="568">
        <f ca="1">-'Working Capital'!DI35</f>
        <v>-9789.6688795570717</v>
      </c>
      <c r="DI119" s="568">
        <f ca="1">-'Working Capital'!DJ35</f>
        <v>-8805.6694343345207</v>
      </c>
      <c r="DJ119" s="568">
        <f ca="1">-'Working Capital'!DK35</f>
        <v>-15293.300365103758</v>
      </c>
      <c r="DK119" s="568">
        <f ca="1">-'Working Capital'!DL35</f>
        <v>-19470.24819887619</v>
      </c>
      <c r="DL119" s="568">
        <f ca="1">-'Working Capital'!DM35</f>
        <v>-21729.063212751651</v>
      </c>
      <c r="DM119" s="568">
        <f ca="1">-'Working Capital'!DN35</f>
        <v>-22720.261991904888</v>
      </c>
      <c r="DN119" s="568">
        <f ca="1">-'Working Capital'!DO35</f>
        <v>-25689.960552859658</v>
      </c>
      <c r="DO119" s="568">
        <f ca="1">-'Working Capital'!DP35</f>
        <v>-27113.589565764047</v>
      </c>
      <c r="DP119" s="568">
        <f ca="1">-'Working Capital'!DQ35</f>
        <v>-25757.16072122816</v>
      </c>
      <c r="DQ119" s="568">
        <f ca="1">-'Working Capital'!DR35</f>
        <v>-23426.709400288946</v>
      </c>
      <c r="DR119" s="568">
        <f ca="1">-'Working Capital'!DS35</f>
        <v>-20701.154226470284</v>
      </c>
      <c r="DS119" s="569">
        <f ca="1">-'Working Capital'!DT35</f>
        <v>-22089.017130534205</v>
      </c>
    </row>
    <row r="120" spans="1:16383" ht="14.25" customHeight="1" x14ac:dyDescent="0.15">
      <c r="A120" s="18" t="s">
        <v>316</v>
      </c>
      <c r="B120" s="23" t="str">
        <f t="shared" si="93"/>
        <v>[EUR]</v>
      </c>
      <c r="C120" s="86"/>
      <c r="D120" s="567">
        <f t="shared" ref="D120:I120" ca="1" si="94">(D51+D52+D53+D26)</f>
        <v>0</v>
      </c>
      <c r="E120" s="568">
        <f t="shared" ca="1" si="94"/>
        <v>0</v>
      </c>
      <c r="F120" s="568">
        <f t="shared" ca="1" si="94"/>
        <v>0</v>
      </c>
      <c r="G120" s="568">
        <f t="shared" ca="1" si="94"/>
        <v>-35828.898708440596</v>
      </c>
      <c r="H120" s="568">
        <f t="shared" ca="1" si="94"/>
        <v>-37589.256189421998</v>
      </c>
      <c r="I120" s="568">
        <f t="shared" ca="1" si="94"/>
        <v>-38751.477229095719</v>
      </c>
      <c r="J120" s="568">
        <f ca="1">(J51+J52+J53+J26)</f>
        <v>-45347.391975423227</v>
      </c>
      <c r="K120" s="568">
        <f t="shared" ref="K120:BV120" ca="1" si="95">(K51+K52+K53+K26)</f>
        <v>-45451.868460290985</v>
      </c>
      <c r="L120" s="568">
        <f t="shared" ca="1" si="95"/>
        <v>-40891.555138594274</v>
      </c>
      <c r="M120" s="568">
        <f t="shared" ca="1" si="95"/>
        <v>-37315.669555179236</v>
      </c>
      <c r="N120" s="568">
        <f t="shared" ca="1" si="95"/>
        <v>-33047.517107311869</v>
      </c>
      <c r="O120" s="568">
        <f t="shared" ca="1" si="95"/>
        <v>-17788.51199999997</v>
      </c>
      <c r="P120" s="568">
        <f t="shared" ca="1" si="95"/>
        <v>-17829.495199337987</v>
      </c>
      <c r="Q120" s="568">
        <f t="shared" ca="1" si="95"/>
        <v>-17870.572820436966</v>
      </c>
      <c r="R120" s="568">
        <f t="shared" ca="1" si="95"/>
        <v>-34307.438567455865</v>
      </c>
      <c r="S120" s="568">
        <f t="shared" ca="1" si="95"/>
        <v>-36832.107872276873</v>
      </c>
      <c r="T120" s="568">
        <f t="shared" ca="1" si="95"/>
        <v>-38641.755362725758</v>
      </c>
      <c r="U120" s="568">
        <f t="shared" ca="1" si="95"/>
        <v>-39836.518591510336</v>
      </c>
      <c r="V120" s="568">
        <f t="shared" ca="1" si="95"/>
        <v>-46617.118950735014</v>
      </c>
      <c r="W120" s="568">
        <f t="shared" ca="1" si="95"/>
        <v>-46724.520777179074</v>
      </c>
      <c r="X120" s="568">
        <f t="shared" ca="1" si="95"/>
        <v>-42036.51868247486</v>
      </c>
      <c r="Y120" s="568">
        <f t="shared" ca="1" si="95"/>
        <v>-38360.5083027242</v>
      </c>
      <c r="Z120" s="568">
        <f t="shared" ca="1" si="95"/>
        <v>-33972.847586316551</v>
      </c>
      <c r="AA120" s="568">
        <f t="shared" ca="1" si="95"/>
        <v>-18286.590335999943</v>
      </c>
      <c r="AB120" s="568">
        <f t="shared" ca="1" si="95"/>
        <v>-18328.721064919424</v>
      </c>
      <c r="AC120" s="568">
        <f t="shared" ca="1" si="95"/>
        <v>-18370.948859409174</v>
      </c>
      <c r="AD120" s="568">
        <f t="shared" ca="1" si="95"/>
        <v>-35268.046847344565</v>
      </c>
      <c r="AE120" s="568">
        <f t="shared" ca="1" si="95"/>
        <v>-37863.406892700572</v>
      </c>
      <c r="AF120" s="568">
        <f t="shared" ca="1" si="95"/>
        <v>-39723.724512882021</v>
      </c>
      <c r="AG120" s="568">
        <f t="shared" ca="1" si="95"/>
        <v>-40951.941112072564</v>
      </c>
      <c r="AH120" s="568">
        <f t="shared" ca="1" si="95"/>
        <v>-47922.398281355534</v>
      </c>
      <c r="AI120" s="568">
        <f t="shared" ca="1" si="95"/>
        <v>-48032.807358940016</v>
      </c>
      <c r="AJ120" s="568">
        <f t="shared" ca="1" si="95"/>
        <v>-43213.541205584086</v>
      </c>
      <c r="AK120" s="568">
        <f t="shared" ca="1" si="95"/>
        <v>-39434.602535200407</v>
      </c>
      <c r="AL120" s="568">
        <f t="shared" ca="1" si="95"/>
        <v>-34924.087318733349</v>
      </c>
      <c r="AM120" s="568">
        <f t="shared" ca="1" si="95"/>
        <v>-18798.614865407912</v>
      </c>
      <c r="AN120" s="568">
        <f t="shared" ca="1" si="95"/>
        <v>-18841.92525473714</v>
      </c>
      <c r="AO120" s="568">
        <f t="shared" ca="1" si="95"/>
        <v>-18885.335427472604</v>
      </c>
      <c r="AP120" s="568">
        <f t="shared" ca="1" si="95"/>
        <v>-36255.552159070161</v>
      </c>
      <c r="AQ120" s="568">
        <f t="shared" ca="1" si="95"/>
        <v>-38923.582285696131</v>
      </c>
      <c r="AR120" s="568">
        <f t="shared" ca="1" si="95"/>
        <v>-40835.988799242667</v>
      </c>
      <c r="AS120" s="568">
        <f t="shared" ca="1" si="95"/>
        <v>-42098.595463210535</v>
      </c>
      <c r="AT120" s="568">
        <f t="shared" ca="1" si="95"/>
        <v>-49264.225433233405</v>
      </c>
      <c r="AU120" s="568">
        <f t="shared" ca="1" si="95"/>
        <v>-49377.72596499027</v>
      </c>
      <c r="AV120" s="568">
        <f t="shared" ca="1" si="95"/>
        <v>-44423.520359340386</v>
      </c>
      <c r="AW120" s="568">
        <f t="shared" ca="1" si="95"/>
        <v>-40538.771406185973</v>
      </c>
      <c r="AX120" s="568">
        <f t="shared" ca="1" si="95"/>
        <v>-35901.96176365784</v>
      </c>
      <c r="AY120" s="568">
        <f t="shared" ca="1" si="95"/>
        <v>-19324.976081639306</v>
      </c>
      <c r="AZ120" s="568">
        <f t="shared" ca="1" si="95"/>
        <v>-19369.499161869753</v>
      </c>
      <c r="BA120" s="568">
        <f t="shared" ca="1" si="95"/>
        <v>-19414.124819441808</v>
      </c>
      <c r="BB120" s="568">
        <f t="shared" ca="1" si="95"/>
        <v>-37270.707619524066</v>
      </c>
      <c r="BC120" s="568">
        <f t="shared" ca="1" si="95"/>
        <v>-40013.442589695551</v>
      </c>
      <c r="BD120" s="568">
        <f t="shared" ca="1" si="95"/>
        <v>-41979.396485621393</v>
      </c>
      <c r="BE120" s="568">
        <f t="shared" ca="1" si="95"/>
        <v>-43277.356136180359</v>
      </c>
      <c r="BF120" s="568">
        <f t="shared" ca="1" si="95"/>
        <v>-50643.623745363868</v>
      </c>
      <c r="BG120" s="568">
        <f t="shared" ca="1" si="95"/>
        <v>-50760.302292009917</v>
      </c>
      <c r="BH120" s="568">
        <f t="shared" ca="1" si="95"/>
        <v>-45667.378929401835</v>
      </c>
      <c r="BI120" s="568">
        <f t="shared" ca="1" si="95"/>
        <v>-41673.857005559112</v>
      </c>
      <c r="BJ120" s="568">
        <f t="shared" ca="1" si="95"/>
        <v>-36907.216693040202</v>
      </c>
      <c r="BK120" s="568">
        <f t="shared" ca="1" si="95"/>
        <v>-19866.075411925176</v>
      </c>
      <c r="BL120" s="568">
        <f t="shared" ca="1" si="95"/>
        <v>-19911.845138402074</v>
      </c>
      <c r="BM120" s="568">
        <f t="shared" ca="1" si="95"/>
        <v>-19957.720314386152</v>
      </c>
      <c r="BN120" s="568">
        <f t="shared" ca="1" si="95"/>
        <v>-38314.287432870697</v>
      </c>
      <c r="BO120" s="568">
        <f t="shared" ca="1" si="95"/>
        <v>-41133.818982206983</v>
      </c>
      <c r="BP120" s="568">
        <f t="shared" ca="1" si="95"/>
        <v>-43154.819587218735</v>
      </c>
      <c r="BQ120" s="568">
        <f t="shared" ca="1" si="95"/>
        <v>-44489.122107993353</v>
      </c>
      <c r="BR120" s="568">
        <f t="shared" ca="1" si="95"/>
        <v>-52061.64521023399</v>
      </c>
      <c r="BS120" s="568">
        <f t="shared" ca="1" si="95"/>
        <v>-52181.590756186124</v>
      </c>
      <c r="BT120" s="568">
        <f t="shared" ca="1" si="95"/>
        <v>-46946.065539425021</v>
      </c>
      <c r="BU120" s="568">
        <f t="shared" ca="1" si="95"/>
        <v>-42840.725001714702</v>
      </c>
      <c r="BV120" s="568">
        <f t="shared" ca="1" si="95"/>
        <v>-37940.618760445279</v>
      </c>
      <c r="BW120" s="568">
        <f t="shared" ref="BW120:DS120" ca="1" si="96">(BW51+BW52+BW53+BW26)</f>
        <v>-20422.325523459051</v>
      </c>
      <c r="BX120" s="568">
        <f t="shared" ca="1" si="96"/>
        <v>-20469.376802277304</v>
      </c>
      <c r="BY120" s="568">
        <f t="shared" ca="1" si="96"/>
        <v>-20516.536483188935</v>
      </c>
      <c r="BZ120" s="568">
        <f t="shared" ca="1" si="96"/>
        <v>-39387.087480991016</v>
      </c>
      <c r="CA120" s="568">
        <f t="shared" ca="1" si="96"/>
        <v>-42285.565913708713</v>
      </c>
      <c r="CB120" s="568">
        <f t="shared" ca="1" si="96"/>
        <v>-44363.154535660789</v>
      </c>
      <c r="CC120" s="568">
        <f t="shared" ca="1" si="96"/>
        <v>-45734.817527017105</v>
      </c>
      <c r="CD120" s="568">
        <f t="shared" ca="1" si="96"/>
        <v>-53519.371276120459</v>
      </c>
      <c r="CE120" s="568">
        <f t="shared" ca="1" si="96"/>
        <v>-53642.675297359259</v>
      </c>
      <c r="CF120" s="568">
        <f t="shared" ca="1" si="96"/>
        <v>-48260.555374528863</v>
      </c>
      <c r="CG120" s="568">
        <f t="shared" ca="1" si="96"/>
        <v>-44040.265301762665</v>
      </c>
      <c r="CH120" s="568">
        <f t="shared" ca="1" si="96"/>
        <v>-39002.956085737685</v>
      </c>
      <c r="CI120" s="568">
        <f t="shared" ca="1" si="96"/>
        <v>-20994.15063811588</v>
      </c>
      <c r="CJ120" s="568">
        <f t="shared" ca="1" si="96"/>
        <v>-21042.519352741037</v>
      </c>
      <c r="CK120" s="568">
        <f t="shared" ca="1" si="96"/>
        <v>-21090.999504718198</v>
      </c>
      <c r="CL120" s="568">
        <f t="shared" ca="1" si="96"/>
        <v>-40489.92593045871</v>
      </c>
      <c r="CM120" s="568">
        <f t="shared" ca="1" si="96"/>
        <v>-43469.561759292497</v>
      </c>
      <c r="CN120" s="568">
        <f t="shared" ca="1" si="96"/>
        <v>-45605.322862659224</v>
      </c>
      <c r="CO120" s="568">
        <f t="shared" ca="1" si="96"/>
        <v>-47015.39241777351</v>
      </c>
      <c r="CP120" s="568">
        <f t="shared" ca="1" si="96"/>
        <v>-55017.913671851747</v>
      </c>
      <c r="CQ120" s="568">
        <f t="shared" ca="1" si="96"/>
        <v>-55144.670205685237</v>
      </c>
      <c r="CR120" s="568">
        <f t="shared" ca="1" si="96"/>
        <v>-49611.850925015591</v>
      </c>
      <c r="CS120" s="568">
        <f t="shared" ca="1" si="96"/>
        <v>-45273.392730211948</v>
      </c>
      <c r="CT120" s="568">
        <f t="shared" ca="1" si="96"/>
        <v>-40095.038856138286</v>
      </c>
      <c r="CU120" s="568">
        <f t="shared" ca="1" si="96"/>
        <v>-21581.986855983087</v>
      </c>
      <c r="CV120" s="568">
        <f t="shared" ca="1" si="96"/>
        <v>-21631.709894617758</v>
      </c>
      <c r="CW120" s="568">
        <f t="shared" ca="1" si="96"/>
        <v>-21681.547490850277</v>
      </c>
      <c r="CX120" s="568">
        <f t="shared" ca="1" si="96"/>
        <v>-41623.643856511495</v>
      </c>
      <c r="CY120" s="568">
        <f t="shared" ca="1" si="96"/>
        <v>-44686.709488552624</v>
      </c>
      <c r="CZ120" s="568">
        <f t="shared" ca="1" si="96"/>
        <v>-46882.27190281362</v>
      </c>
      <c r="DA120" s="568">
        <f t="shared" ca="1" si="96"/>
        <v>-48331.823405471107</v>
      </c>
      <c r="DB120" s="568">
        <f t="shared" ca="1" si="96"/>
        <v>-56558.415254663516</v>
      </c>
      <c r="DC120" s="568">
        <f t="shared" ca="1" si="96"/>
        <v>-56688.720971444345</v>
      </c>
      <c r="DD120" s="568">
        <f t="shared" ca="1" si="96"/>
        <v>-51000.982750915959</v>
      </c>
      <c r="DE120" s="568">
        <f t="shared" ca="1" si="96"/>
        <v>-46541.047726657809</v>
      </c>
      <c r="DF120" s="568">
        <f t="shared" ca="1" si="96"/>
        <v>-41217.6999441101</v>
      </c>
      <c r="DG120" s="568">
        <f t="shared" ca="1" si="96"/>
        <v>-22186.282487950586</v>
      </c>
      <c r="DH120" s="568">
        <f t="shared" ca="1" si="96"/>
        <v>-22237.397771667023</v>
      </c>
      <c r="DI120" s="568">
        <f t="shared" ca="1" si="96"/>
        <v>-22288.630820594048</v>
      </c>
      <c r="DJ120" s="568">
        <f t="shared" ca="1" si="96"/>
        <v>-42789.105884493751</v>
      </c>
      <c r="DK120" s="568">
        <f t="shared" ca="1" si="96"/>
        <v>-45937.937354232025</v>
      </c>
      <c r="DL120" s="568">
        <f t="shared" ca="1" si="96"/>
        <v>-48194.975516092338</v>
      </c>
      <c r="DM120" s="568">
        <f t="shared" ca="1" si="96"/>
        <v>-49685.114460824225</v>
      </c>
      <c r="DN120" s="568">
        <f t="shared" ca="1" si="96"/>
        <v>-58142.050881794014</v>
      </c>
      <c r="DO120" s="568">
        <f t="shared" ca="1" si="96"/>
        <v>-58276.005158644701</v>
      </c>
      <c r="DP120" s="568">
        <f t="shared" ca="1" si="96"/>
        <v>-52429.010267941536</v>
      </c>
      <c r="DQ120" s="568">
        <f t="shared" ca="1" si="96"/>
        <v>-47844.197063004161</v>
      </c>
      <c r="DR120" s="568">
        <f t="shared" ca="1" si="96"/>
        <v>-42371.795542545129</v>
      </c>
      <c r="DS120" s="569">
        <f t="shared" ca="1" si="96"/>
        <v>-22807.49839761317</v>
      </c>
    </row>
    <row r="121" spans="1:16383" ht="14.25" customHeight="1" x14ac:dyDescent="0.15">
      <c r="A121" s="18" t="s">
        <v>152</v>
      </c>
      <c r="B121" s="23" t="str">
        <f t="shared" si="93"/>
        <v>[EUR]</v>
      </c>
      <c r="C121" s="86"/>
      <c r="D121" s="567">
        <f t="shared" ref="D121:AI121" si="97">D74</f>
        <v>0</v>
      </c>
      <c r="E121" s="568">
        <f t="shared" si="97"/>
        <v>0</v>
      </c>
      <c r="F121" s="568">
        <f t="shared" si="97"/>
        <v>0</v>
      </c>
      <c r="G121" s="568">
        <f t="shared" si="97"/>
        <v>0</v>
      </c>
      <c r="H121" s="568">
        <f t="shared" si="97"/>
        <v>0</v>
      </c>
      <c r="I121" s="568">
        <f t="shared" si="97"/>
        <v>0</v>
      </c>
      <c r="J121" s="568">
        <f t="shared" si="97"/>
        <v>0</v>
      </c>
      <c r="K121" s="568">
        <f t="shared" si="97"/>
        <v>0</v>
      </c>
      <c r="L121" s="568">
        <f t="shared" si="97"/>
        <v>0</v>
      </c>
      <c r="M121" s="568">
        <f t="shared" si="97"/>
        <v>0</v>
      </c>
      <c r="N121" s="568">
        <f t="shared" si="97"/>
        <v>0</v>
      </c>
      <c r="O121" s="568">
        <f t="shared" si="97"/>
        <v>0</v>
      </c>
      <c r="P121" s="568">
        <f t="shared" si="97"/>
        <v>0</v>
      </c>
      <c r="Q121" s="568">
        <f t="shared" si="97"/>
        <v>0</v>
      </c>
      <c r="R121" s="568">
        <f t="shared" si="97"/>
        <v>0</v>
      </c>
      <c r="S121" s="568">
        <f t="shared" si="97"/>
        <v>0</v>
      </c>
      <c r="T121" s="568">
        <f t="shared" si="97"/>
        <v>0</v>
      </c>
      <c r="U121" s="568">
        <f t="shared" si="97"/>
        <v>0</v>
      </c>
      <c r="V121" s="568">
        <f t="shared" si="97"/>
        <v>0</v>
      </c>
      <c r="W121" s="568">
        <f t="shared" si="97"/>
        <v>0</v>
      </c>
      <c r="X121" s="568">
        <f t="shared" si="97"/>
        <v>0</v>
      </c>
      <c r="Y121" s="568">
        <f t="shared" si="97"/>
        <v>0</v>
      </c>
      <c r="Z121" s="568">
        <f t="shared" si="97"/>
        <v>0</v>
      </c>
      <c r="AA121" s="568">
        <f t="shared" si="97"/>
        <v>0</v>
      </c>
      <c r="AB121" s="568">
        <f t="shared" si="97"/>
        <v>0</v>
      </c>
      <c r="AC121" s="568">
        <f t="shared" si="97"/>
        <v>0</v>
      </c>
      <c r="AD121" s="568">
        <f t="shared" si="97"/>
        <v>0</v>
      </c>
      <c r="AE121" s="568">
        <f t="shared" si="97"/>
        <v>0</v>
      </c>
      <c r="AF121" s="568">
        <f t="shared" si="97"/>
        <v>0</v>
      </c>
      <c r="AG121" s="568">
        <f t="shared" si="97"/>
        <v>0</v>
      </c>
      <c r="AH121" s="568">
        <f t="shared" si="97"/>
        <v>0</v>
      </c>
      <c r="AI121" s="568">
        <f t="shared" si="97"/>
        <v>0</v>
      </c>
      <c r="AJ121" s="568">
        <f t="shared" ref="AJ121:BO121" si="98">AJ74</f>
        <v>0</v>
      </c>
      <c r="AK121" s="568">
        <f t="shared" si="98"/>
        <v>0</v>
      </c>
      <c r="AL121" s="568">
        <f t="shared" si="98"/>
        <v>0</v>
      </c>
      <c r="AM121" s="568">
        <f t="shared" si="98"/>
        <v>0</v>
      </c>
      <c r="AN121" s="568">
        <f t="shared" si="98"/>
        <v>0</v>
      </c>
      <c r="AO121" s="568">
        <f t="shared" si="98"/>
        <v>0</v>
      </c>
      <c r="AP121" s="568">
        <f t="shared" si="98"/>
        <v>0</v>
      </c>
      <c r="AQ121" s="568">
        <f t="shared" si="98"/>
        <v>0</v>
      </c>
      <c r="AR121" s="568">
        <f t="shared" si="98"/>
        <v>0</v>
      </c>
      <c r="AS121" s="568">
        <f t="shared" si="98"/>
        <v>0</v>
      </c>
      <c r="AT121" s="568">
        <f t="shared" si="98"/>
        <v>0</v>
      </c>
      <c r="AU121" s="568">
        <f t="shared" si="98"/>
        <v>0</v>
      </c>
      <c r="AV121" s="568">
        <f t="shared" si="98"/>
        <v>0</v>
      </c>
      <c r="AW121" s="568">
        <f t="shared" si="98"/>
        <v>0</v>
      </c>
      <c r="AX121" s="568">
        <f t="shared" si="98"/>
        <v>0</v>
      </c>
      <c r="AY121" s="568">
        <f t="shared" si="98"/>
        <v>0</v>
      </c>
      <c r="AZ121" s="568">
        <f t="shared" si="98"/>
        <v>0</v>
      </c>
      <c r="BA121" s="568">
        <f t="shared" si="98"/>
        <v>0</v>
      </c>
      <c r="BB121" s="568">
        <f t="shared" si="98"/>
        <v>0</v>
      </c>
      <c r="BC121" s="568">
        <f t="shared" si="98"/>
        <v>0</v>
      </c>
      <c r="BD121" s="568">
        <f t="shared" si="98"/>
        <v>0</v>
      </c>
      <c r="BE121" s="568">
        <f t="shared" si="98"/>
        <v>0</v>
      </c>
      <c r="BF121" s="568">
        <f t="shared" si="98"/>
        <v>0</v>
      </c>
      <c r="BG121" s="568">
        <f t="shared" si="98"/>
        <v>0</v>
      </c>
      <c r="BH121" s="568">
        <f t="shared" si="98"/>
        <v>0</v>
      </c>
      <c r="BI121" s="568">
        <f t="shared" si="98"/>
        <v>0</v>
      </c>
      <c r="BJ121" s="568">
        <f t="shared" si="98"/>
        <v>0</v>
      </c>
      <c r="BK121" s="568">
        <f t="shared" si="98"/>
        <v>0</v>
      </c>
      <c r="BL121" s="568">
        <f t="shared" si="98"/>
        <v>0</v>
      </c>
      <c r="BM121" s="568">
        <f t="shared" si="98"/>
        <v>0</v>
      </c>
      <c r="BN121" s="568">
        <f t="shared" si="98"/>
        <v>0</v>
      </c>
      <c r="BO121" s="568">
        <f t="shared" si="98"/>
        <v>0</v>
      </c>
      <c r="BP121" s="568">
        <f t="shared" ref="BP121:CU121" si="99">BP74</f>
        <v>0</v>
      </c>
      <c r="BQ121" s="568">
        <f t="shared" si="99"/>
        <v>0</v>
      </c>
      <c r="BR121" s="568">
        <f t="shared" si="99"/>
        <v>0</v>
      </c>
      <c r="BS121" s="568">
        <f t="shared" si="99"/>
        <v>0</v>
      </c>
      <c r="BT121" s="568">
        <f t="shared" si="99"/>
        <v>0</v>
      </c>
      <c r="BU121" s="568">
        <f t="shared" si="99"/>
        <v>0</v>
      </c>
      <c r="BV121" s="568">
        <f t="shared" si="99"/>
        <v>0</v>
      </c>
      <c r="BW121" s="568">
        <f t="shared" si="99"/>
        <v>0</v>
      </c>
      <c r="BX121" s="568">
        <f t="shared" si="99"/>
        <v>0</v>
      </c>
      <c r="BY121" s="568">
        <f t="shared" si="99"/>
        <v>0</v>
      </c>
      <c r="BZ121" s="568">
        <f t="shared" si="99"/>
        <v>0</v>
      </c>
      <c r="CA121" s="568">
        <f t="shared" si="99"/>
        <v>0</v>
      </c>
      <c r="CB121" s="568">
        <f t="shared" si="99"/>
        <v>0</v>
      </c>
      <c r="CC121" s="568">
        <f t="shared" si="99"/>
        <v>0</v>
      </c>
      <c r="CD121" s="568">
        <f t="shared" si="99"/>
        <v>0</v>
      </c>
      <c r="CE121" s="568">
        <f t="shared" si="99"/>
        <v>0</v>
      </c>
      <c r="CF121" s="568">
        <f t="shared" si="99"/>
        <v>0</v>
      </c>
      <c r="CG121" s="568">
        <f t="shared" si="99"/>
        <v>0</v>
      </c>
      <c r="CH121" s="568">
        <f t="shared" si="99"/>
        <v>0</v>
      </c>
      <c r="CI121" s="568">
        <f t="shared" si="99"/>
        <v>0</v>
      </c>
      <c r="CJ121" s="568">
        <f t="shared" si="99"/>
        <v>0</v>
      </c>
      <c r="CK121" s="568">
        <f t="shared" si="99"/>
        <v>0</v>
      </c>
      <c r="CL121" s="568">
        <f t="shared" si="99"/>
        <v>0</v>
      </c>
      <c r="CM121" s="568">
        <f t="shared" si="99"/>
        <v>0</v>
      </c>
      <c r="CN121" s="568">
        <f t="shared" si="99"/>
        <v>0</v>
      </c>
      <c r="CO121" s="568">
        <f t="shared" si="99"/>
        <v>0</v>
      </c>
      <c r="CP121" s="568">
        <f t="shared" si="99"/>
        <v>0</v>
      </c>
      <c r="CQ121" s="568">
        <f t="shared" si="99"/>
        <v>0</v>
      </c>
      <c r="CR121" s="568">
        <f t="shared" si="99"/>
        <v>0</v>
      </c>
      <c r="CS121" s="568">
        <f t="shared" si="99"/>
        <v>0</v>
      </c>
      <c r="CT121" s="568">
        <f t="shared" si="99"/>
        <v>0</v>
      </c>
      <c r="CU121" s="568">
        <f t="shared" si="99"/>
        <v>0</v>
      </c>
      <c r="CV121" s="568">
        <f t="shared" ref="CV121:DS121" si="100">CV74</f>
        <v>0</v>
      </c>
      <c r="CW121" s="568">
        <f t="shared" si="100"/>
        <v>0</v>
      </c>
      <c r="CX121" s="568">
        <f t="shared" si="100"/>
        <v>0</v>
      </c>
      <c r="CY121" s="568">
        <f t="shared" si="100"/>
        <v>0</v>
      </c>
      <c r="CZ121" s="568">
        <f t="shared" si="100"/>
        <v>0</v>
      </c>
      <c r="DA121" s="568">
        <f t="shared" si="100"/>
        <v>0</v>
      </c>
      <c r="DB121" s="568">
        <f t="shared" si="100"/>
        <v>0</v>
      </c>
      <c r="DC121" s="568">
        <f t="shared" si="100"/>
        <v>0</v>
      </c>
      <c r="DD121" s="568">
        <f t="shared" si="100"/>
        <v>0</v>
      </c>
      <c r="DE121" s="568">
        <f t="shared" si="100"/>
        <v>0</v>
      </c>
      <c r="DF121" s="568">
        <f t="shared" si="100"/>
        <v>0</v>
      </c>
      <c r="DG121" s="568">
        <f t="shared" si="100"/>
        <v>0</v>
      </c>
      <c r="DH121" s="568">
        <f t="shared" si="100"/>
        <v>0</v>
      </c>
      <c r="DI121" s="568">
        <f t="shared" si="100"/>
        <v>0</v>
      </c>
      <c r="DJ121" s="568">
        <f t="shared" si="100"/>
        <v>0</v>
      </c>
      <c r="DK121" s="568">
        <f t="shared" si="100"/>
        <v>0</v>
      </c>
      <c r="DL121" s="568">
        <f t="shared" si="100"/>
        <v>0</v>
      </c>
      <c r="DM121" s="568">
        <f t="shared" si="100"/>
        <v>0</v>
      </c>
      <c r="DN121" s="568">
        <f t="shared" si="100"/>
        <v>0</v>
      </c>
      <c r="DO121" s="568">
        <f t="shared" si="100"/>
        <v>0</v>
      </c>
      <c r="DP121" s="568">
        <f t="shared" si="100"/>
        <v>0</v>
      </c>
      <c r="DQ121" s="568">
        <f t="shared" si="100"/>
        <v>0</v>
      </c>
      <c r="DR121" s="568">
        <f t="shared" si="100"/>
        <v>0</v>
      </c>
      <c r="DS121" s="569">
        <f t="shared" si="100"/>
        <v>0</v>
      </c>
    </row>
    <row r="122" spans="1:16383" ht="14.25" customHeight="1" x14ac:dyDescent="0.15">
      <c r="A122" s="18" t="s">
        <v>153</v>
      </c>
      <c r="B122" s="23" t="str">
        <f t="shared" si="93"/>
        <v>[EUR]</v>
      </c>
      <c r="C122" s="86"/>
      <c r="D122" s="567">
        <f t="shared" ref="D122:AI122" ca="1" si="101">+D76</f>
        <v>0</v>
      </c>
      <c r="E122" s="568">
        <f t="shared" ca="1" si="101"/>
        <v>0</v>
      </c>
      <c r="F122" s="568">
        <f t="shared" ca="1" si="101"/>
        <v>0</v>
      </c>
      <c r="G122" s="568">
        <f t="shared" ca="1" si="101"/>
        <v>-11312.556809032752</v>
      </c>
      <c r="H122" s="568">
        <f t="shared" ca="1" si="101"/>
        <v>-27172.033297021364</v>
      </c>
      <c r="I122" s="568">
        <f t="shared" ca="1" si="101"/>
        <v>-29199.829664873563</v>
      </c>
      <c r="J122" s="568">
        <f t="shared" ca="1" si="101"/>
        <v>-41023.82183510653</v>
      </c>
      <c r="K122" s="568">
        <f t="shared" ca="1" si="101"/>
        <v>-41128.123920320169</v>
      </c>
      <c r="L122" s="568">
        <f t="shared" ca="1" si="101"/>
        <v>-32801.337580953579</v>
      </c>
      <c r="M122" s="568">
        <f t="shared" ca="1" si="101"/>
        <v>-26262.800298363785</v>
      </c>
      <c r="N122" s="568">
        <f t="shared" ca="1" si="101"/>
        <v>-18471.041090043844</v>
      </c>
      <c r="O122" s="568">
        <f t="shared" ca="1" si="101"/>
        <v>9215.9914158729953</v>
      </c>
      <c r="P122" s="568">
        <f t="shared" ca="1" si="101"/>
        <v>0</v>
      </c>
      <c r="Q122" s="568">
        <f t="shared" ca="1" si="101"/>
        <v>0</v>
      </c>
      <c r="R122" s="568">
        <f t="shared" ca="1" si="101"/>
        <v>-1937.2920631457209</v>
      </c>
      <c r="S122" s="568">
        <f t="shared" ca="1" si="101"/>
        <v>-24848.689225082453</v>
      </c>
      <c r="T122" s="568">
        <f t="shared" ca="1" si="101"/>
        <v>-28051.790673782354</v>
      </c>
      <c r="U122" s="568">
        <f t="shared" ca="1" si="101"/>
        <v>-30136.365339934411</v>
      </c>
      <c r="V122" s="568">
        <f t="shared" ca="1" si="101"/>
        <v>-42291.429290933898</v>
      </c>
      <c r="W122" s="568">
        <f t="shared" ca="1" si="101"/>
        <v>-42398.651834533492</v>
      </c>
      <c r="X122" s="568">
        <f t="shared" ca="1" si="101"/>
        <v>-33838.715477664722</v>
      </c>
      <c r="Y122" s="568">
        <f t="shared" ca="1" si="101"/>
        <v>-27117.099151162372</v>
      </c>
      <c r="Z122" s="568">
        <f t="shared" ca="1" si="101"/>
        <v>-19107.170685009478</v>
      </c>
      <c r="AA122" s="568">
        <f t="shared" ca="1" si="101"/>
        <v>9355.0987310729979</v>
      </c>
      <c r="AB122" s="568">
        <f t="shared" ca="1" si="101"/>
        <v>0</v>
      </c>
      <c r="AC122" s="568">
        <f t="shared" ca="1" si="101"/>
        <v>0</v>
      </c>
      <c r="AD122" s="568">
        <f t="shared" ca="1" si="101"/>
        <v>-2348.3575742471121</v>
      </c>
      <c r="AE122" s="568">
        <f t="shared" ca="1" si="101"/>
        <v>-25663.392967829161</v>
      </c>
      <c r="AF122" s="568">
        <f t="shared" ca="1" si="101"/>
        <v>-28956.18125709266</v>
      </c>
      <c r="AG122" s="568">
        <f t="shared" ca="1" si="101"/>
        <v>-31099.124013896973</v>
      </c>
      <c r="AH122" s="568">
        <f t="shared" ca="1" si="101"/>
        <v>-43594.529755524418</v>
      </c>
      <c r="AI122" s="568">
        <f t="shared" ca="1" si="101"/>
        <v>-43704.754530344828</v>
      </c>
      <c r="AJ122" s="568">
        <f t="shared" ref="AJ122:BO122" ca="1" si="102">+AJ76</f>
        <v>-34905.139955483697</v>
      </c>
      <c r="AK122" s="568">
        <f t="shared" ca="1" si="102"/>
        <v>-27995.318371839297</v>
      </c>
      <c r="AL122" s="568">
        <f t="shared" ca="1" si="102"/>
        <v>-19761.111908634164</v>
      </c>
      <c r="AM122" s="568">
        <f t="shared" ca="1" si="102"/>
        <v>9498.1010510985798</v>
      </c>
      <c r="AN122" s="568">
        <f t="shared" ca="1" si="102"/>
        <v>0</v>
      </c>
      <c r="AO122" s="568">
        <f t="shared" ca="1" si="102"/>
        <v>0</v>
      </c>
      <c r="AP122" s="568">
        <f t="shared" ca="1" si="102"/>
        <v>-2770.9329196593349</v>
      </c>
      <c r="AQ122" s="568">
        <f t="shared" ca="1" si="102"/>
        <v>-26500.908415372778</v>
      </c>
      <c r="AR122" s="568">
        <f t="shared" ca="1" si="102"/>
        <v>-29885.894776735666</v>
      </c>
      <c r="AS122" s="568">
        <f t="shared" ca="1" si="102"/>
        <v>-32088.839930730479</v>
      </c>
      <c r="AT122" s="568">
        <f t="shared" ca="1" si="102"/>
        <v>-44934.117033123475</v>
      </c>
      <c r="AU122" s="568">
        <f t="shared" ca="1" si="102"/>
        <v>-45047.428101638856</v>
      </c>
      <c r="AV122" s="568">
        <f t="shared" ca="1" si="102"/>
        <v>-36001.424318681617</v>
      </c>
      <c r="AW122" s="568">
        <f t="shared" ca="1" si="102"/>
        <v>-28898.127730695211</v>
      </c>
      <c r="AX122" s="568">
        <f t="shared" ca="1" si="102"/>
        <v>-20433.363486520306</v>
      </c>
      <c r="AY122" s="568">
        <f t="shared" ca="1" si="102"/>
        <v>9645.1074360849161</v>
      </c>
      <c r="AZ122" s="568">
        <f t="shared" ca="1" si="102"/>
        <v>0</v>
      </c>
      <c r="BA122" s="568">
        <f t="shared" ca="1" si="102"/>
        <v>0</v>
      </c>
      <c r="BB122" s="568">
        <f t="shared" ca="1" si="102"/>
        <v>-3205.3403747431121</v>
      </c>
      <c r="BC122" s="568">
        <f t="shared" ca="1" si="102"/>
        <v>-27361.8742954476</v>
      </c>
      <c r="BD122" s="568">
        <f t="shared" ca="1" si="102"/>
        <v>-30841.640274928643</v>
      </c>
      <c r="BE122" s="568">
        <f t="shared" ca="1" si="102"/>
        <v>-33106.267893235316</v>
      </c>
      <c r="BF122" s="568">
        <f t="shared" ca="1" si="102"/>
        <v>-46311.212754495296</v>
      </c>
      <c r="BG122" s="568">
        <f t="shared" ca="1" si="102"/>
        <v>-46427.696532929112</v>
      </c>
      <c r="BH122" s="568">
        <f t="shared" ca="1" si="102"/>
        <v>-37128.404644049035</v>
      </c>
      <c r="BI122" s="568">
        <f t="shared" ca="1" si="102"/>
        <v>-29826.215751599055</v>
      </c>
      <c r="BJ122" s="568">
        <f t="shared" ca="1" si="102"/>
        <v>-21124.438108587259</v>
      </c>
      <c r="BK122" s="568">
        <f t="shared" ca="1" si="102"/>
        <v>9796.2299998507951</v>
      </c>
      <c r="BL122" s="568">
        <f t="shared" ca="1" si="102"/>
        <v>0</v>
      </c>
      <c r="BM122" s="568">
        <f t="shared" ca="1" si="102"/>
        <v>0</v>
      </c>
      <c r="BN122" s="568">
        <f t="shared" ca="1" si="102"/>
        <v>-3651.9112385692279</v>
      </c>
      <c r="BO122" s="568">
        <f t="shared" ca="1" si="102"/>
        <v>-28246.94722016454</v>
      </c>
      <c r="BP122" s="568">
        <f t="shared" ref="BP122:CU122" ca="1" si="103">+BP76</f>
        <v>-31824.146647071051</v>
      </c>
      <c r="BQ122" s="568">
        <f t="shared" ca="1" si="103"/>
        <v>-34152.183838690289</v>
      </c>
      <c r="BR122" s="568">
        <f t="shared" ca="1" si="103"/>
        <v>-47726.867156065564</v>
      </c>
      <c r="BS122" s="568">
        <f t="shared" ca="1" si="103"/>
        <v>-47846.612480295473</v>
      </c>
      <c r="BT122" s="568">
        <f t="shared" ca="1" si="103"/>
        <v>-38286.94041852685</v>
      </c>
      <c r="BU122" s="568">
        <f t="shared" ca="1" si="103"/>
        <v>-30780.290237088222</v>
      </c>
      <c r="BV122" s="568">
        <f t="shared" ca="1" si="103"/>
        <v>-21834.862820072158</v>
      </c>
      <c r="BW122" s="568">
        <f t="shared" ca="1" si="103"/>
        <v>9951.5839954022085</v>
      </c>
      <c r="BX122" s="568">
        <f t="shared" ca="1" si="103"/>
        <v>0</v>
      </c>
      <c r="BY122" s="568">
        <f t="shared" ca="1" si="103"/>
        <v>0</v>
      </c>
      <c r="BZ122" s="568">
        <f t="shared" ca="1" si="103"/>
        <v>-4110.9860865824712</v>
      </c>
      <c r="CA122" s="568">
        <f t="shared" ca="1" si="103"/>
        <v>-29156.802186773548</v>
      </c>
      <c r="CB122" s="568">
        <f t="shared" ca="1" si="103"/>
        <v>-32834.16319763341</v>
      </c>
      <c r="CC122" s="568">
        <f t="shared" ca="1" si="103"/>
        <v>-35227.385430618015</v>
      </c>
      <c r="CD122" s="568">
        <f t="shared" ca="1" si="103"/>
        <v>-49182.159880879728</v>
      </c>
      <c r="CE122" s="568">
        <f t="shared" ca="1" si="103"/>
        <v>-49305.258074188139</v>
      </c>
      <c r="CF122" s="568">
        <f t="shared" ca="1" si="103"/>
        <v>-39477.915194689966</v>
      </c>
      <c r="CG122" s="568">
        <f t="shared" ca="1" si="103"/>
        <v>-31761.078808171093</v>
      </c>
      <c r="CH122" s="568">
        <f t="shared" ca="1" si="103"/>
        <v>-22532.679423478607</v>
      </c>
      <c r="CI122" s="568">
        <f t="shared" ca="1" si="103"/>
        <v>10143.787902829004</v>
      </c>
      <c r="CJ122" s="568">
        <f t="shared" ca="1" si="103"/>
        <v>0</v>
      </c>
      <c r="CK122" s="568">
        <f t="shared" ca="1" si="103"/>
        <v>0</v>
      </c>
      <c r="CL122" s="568">
        <f t="shared" ca="1" si="103"/>
        <v>-4724.7007446258094</v>
      </c>
      <c r="CM122" s="568">
        <f t="shared" ca="1" si="103"/>
        <v>-30139.394997209496</v>
      </c>
      <c r="CN122" s="568">
        <f t="shared" ca="1" si="103"/>
        <v>-33919.722116373465</v>
      </c>
      <c r="CO122" s="568">
        <f t="shared" ca="1" si="103"/>
        <v>-36379.954571881608</v>
      </c>
      <c r="CP122" s="568">
        <f t="shared" ca="1" si="103"/>
        <v>-50725.462706750666</v>
      </c>
      <c r="CQ122" s="568">
        <f t="shared" ca="1" si="103"/>
        <v>-50852.007649471663</v>
      </c>
      <c r="CR122" s="568">
        <f t="shared" ca="1" si="103"/>
        <v>-40749.499169347575</v>
      </c>
      <c r="CS122" s="568">
        <f t="shared" ca="1" si="103"/>
        <v>-32816.591364006221</v>
      </c>
      <c r="CT122" s="568">
        <f t="shared" ca="1" si="103"/>
        <v>-23363.206796542276</v>
      </c>
      <c r="CU122" s="568">
        <f t="shared" ca="1" si="103"/>
        <v>10228.201614901889</v>
      </c>
      <c r="CV122" s="568">
        <f t="shared" ref="CV122:DS122" ca="1" si="104">+CV76</f>
        <v>0</v>
      </c>
      <c r="CW122" s="568">
        <f t="shared" ca="1" si="104"/>
        <v>0</v>
      </c>
      <c r="CX122" s="568">
        <f t="shared" ca="1" si="104"/>
        <v>-5209.8436988086387</v>
      </c>
      <c r="CY122" s="568">
        <f t="shared" ca="1" si="104"/>
        <v>-31100.915168242427</v>
      </c>
      <c r="CZ122" s="568">
        <f t="shared" ca="1" si="104"/>
        <v>-34987.091446742961</v>
      </c>
      <c r="DA122" s="568">
        <f t="shared" ca="1" si="104"/>
        <v>-37516.210411005362</v>
      </c>
      <c r="DB122" s="568">
        <f t="shared" ca="1" si="104"/>
        <v>-52263.392773650718</v>
      </c>
      <c r="DC122" s="568">
        <f t="shared" ca="1" si="104"/>
        <v>-52393.480974767881</v>
      </c>
      <c r="DD122" s="568">
        <f t="shared" ca="1" si="104"/>
        <v>-42008.102257200371</v>
      </c>
      <c r="DE122" s="568">
        <f t="shared" ca="1" si="104"/>
        <v>-33853.073033309454</v>
      </c>
      <c r="DF122" s="568">
        <f t="shared" ca="1" si="104"/>
        <v>-24134.993697956554</v>
      </c>
      <c r="DG122" s="568">
        <f t="shared" ca="1" si="104"/>
        <v>10396.974149008049</v>
      </c>
      <c r="DH122" s="568">
        <f t="shared" ca="1" si="104"/>
        <v>0</v>
      </c>
      <c r="DI122" s="568">
        <f t="shared" ca="1" si="104"/>
        <v>0</v>
      </c>
      <c r="DJ122" s="568">
        <f t="shared" ca="1" si="104"/>
        <v>-5708.5706557085832</v>
      </c>
      <c r="DK122" s="568">
        <f t="shared" ca="1" si="104"/>
        <v>-32089.357904064284</v>
      </c>
      <c r="DL122" s="568">
        <f t="shared" ca="1" si="104"/>
        <v>-36084.347118362821</v>
      </c>
      <c r="DM122" s="568">
        <f t="shared" ca="1" si="104"/>
        <v>-38684.281413624558</v>
      </c>
      <c r="DN122" s="568">
        <f t="shared" ca="1" si="104"/>
        <v>-53844.384882423969</v>
      </c>
      <c r="DO122" s="568">
        <f t="shared" ca="1" si="104"/>
        <v>-53978.115553172393</v>
      </c>
      <c r="DP122" s="568">
        <f t="shared" ca="1" si="104"/>
        <v>-43301.946231512993</v>
      </c>
      <c r="DQ122" s="568">
        <f t="shared" ca="1" si="104"/>
        <v>-34918.576189353131</v>
      </c>
      <c r="DR122" s="568">
        <f t="shared" ca="1" si="104"/>
        <v>-24928.390632610419</v>
      </c>
      <c r="DS122" s="569">
        <f t="shared" ca="1" si="104"/>
        <v>10570.472314069106</v>
      </c>
    </row>
    <row r="123" spans="1:16383" ht="14.25" customHeight="1" x14ac:dyDescent="0.15">
      <c r="A123" s="18" t="s">
        <v>154</v>
      </c>
      <c r="B123" s="23" t="str">
        <f t="shared" si="93"/>
        <v>[EUR]</v>
      </c>
      <c r="C123" s="86"/>
      <c r="D123" s="570">
        <f t="shared" ref="D123:AI123" si="105">+C87-D87+D100-C100</f>
        <v>0</v>
      </c>
      <c r="E123" s="571">
        <f t="shared" si="105"/>
        <v>0</v>
      </c>
      <c r="F123" s="571">
        <f t="shared" si="105"/>
        <v>0</v>
      </c>
      <c r="G123" s="571">
        <f t="shared" si="105"/>
        <v>0</v>
      </c>
      <c r="H123" s="571">
        <f t="shared" si="105"/>
        <v>0</v>
      </c>
      <c r="I123" s="571">
        <f t="shared" si="105"/>
        <v>0</v>
      </c>
      <c r="J123" s="571">
        <f t="shared" si="105"/>
        <v>0</v>
      </c>
      <c r="K123" s="571">
        <f t="shared" si="105"/>
        <v>0</v>
      </c>
      <c r="L123" s="571">
        <f t="shared" si="105"/>
        <v>0</v>
      </c>
      <c r="M123" s="571">
        <f t="shared" si="105"/>
        <v>0</v>
      </c>
      <c r="N123" s="571">
        <f t="shared" si="105"/>
        <v>0</v>
      </c>
      <c r="O123" s="571">
        <f t="shared" si="105"/>
        <v>0</v>
      </c>
      <c r="P123" s="571">
        <f t="shared" si="105"/>
        <v>0</v>
      </c>
      <c r="Q123" s="571">
        <f t="shared" si="105"/>
        <v>0</v>
      </c>
      <c r="R123" s="571">
        <f t="shared" si="105"/>
        <v>0</v>
      </c>
      <c r="S123" s="571">
        <f t="shared" si="105"/>
        <v>0</v>
      </c>
      <c r="T123" s="571">
        <f t="shared" si="105"/>
        <v>0</v>
      </c>
      <c r="U123" s="571">
        <f t="shared" si="105"/>
        <v>0</v>
      </c>
      <c r="V123" s="571">
        <f t="shared" si="105"/>
        <v>0</v>
      </c>
      <c r="W123" s="571">
        <f t="shared" si="105"/>
        <v>0</v>
      </c>
      <c r="X123" s="571">
        <f t="shared" si="105"/>
        <v>0</v>
      </c>
      <c r="Y123" s="571">
        <f t="shared" si="105"/>
        <v>0</v>
      </c>
      <c r="Z123" s="571">
        <f t="shared" si="105"/>
        <v>0</v>
      </c>
      <c r="AA123" s="571">
        <f t="shared" si="105"/>
        <v>0</v>
      </c>
      <c r="AB123" s="571">
        <f t="shared" si="105"/>
        <v>0</v>
      </c>
      <c r="AC123" s="571">
        <f t="shared" si="105"/>
        <v>0</v>
      </c>
      <c r="AD123" s="571">
        <f t="shared" si="105"/>
        <v>0</v>
      </c>
      <c r="AE123" s="571">
        <f t="shared" si="105"/>
        <v>0</v>
      </c>
      <c r="AF123" s="571">
        <f t="shared" si="105"/>
        <v>0</v>
      </c>
      <c r="AG123" s="571">
        <f t="shared" si="105"/>
        <v>0</v>
      </c>
      <c r="AH123" s="571">
        <f t="shared" si="105"/>
        <v>0</v>
      </c>
      <c r="AI123" s="571">
        <f t="shared" si="105"/>
        <v>0</v>
      </c>
      <c r="AJ123" s="571">
        <f t="shared" ref="AJ123:BO123" si="106">+AI87-AJ87+AJ100-AI100</f>
        <v>0</v>
      </c>
      <c r="AK123" s="571">
        <f t="shared" si="106"/>
        <v>0</v>
      </c>
      <c r="AL123" s="571">
        <f t="shared" si="106"/>
        <v>0</v>
      </c>
      <c r="AM123" s="571">
        <f t="shared" si="106"/>
        <v>0</v>
      </c>
      <c r="AN123" s="571">
        <f t="shared" si="106"/>
        <v>0</v>
      </c>
      <c r="AO123" s="571">
        <f t="shared" si="106"/>
        <v>0</v>
      </c>
      <c r="AP123" s="571">
        <f t="shared" si="106"/>
        <v>0</v>
      </c>
      <c r="AQ123" s="571">
        <f t="shared" si="106"/>
        <v>0</v>
      </c>
      <c r="AR123" s="571">
        <f t="shared" si="106"/>
        <v>0</v>
      </c>
      <c r="AS123" s="571">
        <f t="shared" si="106"/>
        <v>0</v>
      </c>
      <c r="AT123" s="571">
        <f t="shared" si="106"/>
        <v>0</v>
      </c>
      <c r="AU123" s="571">
        <f t="shared" si="106"/>
        <v>0</v>
      </c>
      <c r="AV123" s="571">
        <f t="shared" si="106"/>
        <v>0</v>
      </c>
      <c r="AW123" s="571">
        <f t="shared" si="106"/>
        <v>0</v>
      </c>
      <c r="AX123" s="571">
        <f t="shared" si="106"/>
        <v>0</v>
      </c>
      <c r="AY123" s="571">
        <f t="shared" si="106"/>
        <v>0</v>
      </c>
      <c r="AZ123" s="571">
        <f t="shared" si="106"/>
        <v>0</v>
      </c>
      <c r="BA123" s="571">
        <f t="shared" si="106"/>
        <v>0</v>
      </c>
      <c r="BB123" s="571">
        <f t="shared" si="106"/>
        <v>0</v>
      </c>
      <c r="BC123" s="571">
        <f t="shared" si="106"/>
        <v>0</v>
      </c>
      <c r="BD123" s="571">
        <f t="shared" si="106"/>
        <v>0</v>
      </c>
      <c r="BE123" s="571">
        <f t="shared" si="106"/>
        <v>0</v>
      </c>
      <c r="BF123" s="571">
        <f t="shared" si="106"/>
        <v>0</v>
      </c>
      <c r="BG123" s="571">
        <f t="shared" si="106"/>
        <v>0</v>
      </c>
      <c r="BH123" s="571">
        <f t="shared" si="106"/>
        <v>0</v>
      </c>
      <c r="BI123" s="571">
        <f t="shared" si="106"/>
        <v>0</v>
      </c>
      <c r="BJ123" s="571">
        <f t="shared" si="106"/>
        <v>0</v>
      </c>
      <c r="BK123" s="571">
        <f t="shared" si="106"/>
        <v>0</v>
      </c>
      <c r="BL123" s="571">
        <f t="shared" si="106"/>
        <v>0</v>
      </c>
      <c r="BM123" s="571">
        <f t="shared" si="106"/>
        <v>0</v>
      </c>
      <c r="BN123" s="571">
        <f t="shared" si="106"/>
        <v>0</v>
      </c>
      <c r="BO123" s="571">
        <f t="shared" si="106"/>
        <v>0</v>
      </c>
      <c r="BP123" s="571">
        <f t="shared" ref="BP123:CU123" si="107">+BO87-BP87+BP100-BO100</f>
        <v>0</v>
      </c>
      <c r="BQ123" s="571">
        <f t="shared" si="107"/>
        <v>0</v>
      </c>
      <c r="BR123" s="571">
        <f t="shared" si="107"/>
        <v>0</v>
      </c>
      <c r="BS123" s="571">
        <f t="shared" si="107"/>
        <v>0</v>
      </c>
      <c r="BT123" s="571">
        <f t="shared" si="107"/>
        <v>0</v>
      </c>
      <c r="BU123" s="571">
        <f t="shared" si="107"/>
        <v>0</v>
      </c>
      <c r="BV123" s="571">
        <f t="shared" si="107"/>
        <v>0</v>
      </c>
      <c r="BW123" s="571">
        <f t="shared" si="107"/>
        <v>0</v>
      </c>
      <c r="BX123" s="571">
        <f t="shared" si="107"/>
        <v>0</v>
      </c>
      <c r="BY123" s="571">
        <f t="shared" si="107"/>
        <v>0</v>
      </c>
      <c r="BZ123" s="571">
        <f t="shared" si="107"/>
        <v>0</v>
      </c>
      <c r="CA123" s="571">
        <f t="shared" si="107"/>
        <v>0</v>
      </c>
      <c r="CB123" s="571">
        <f t="shared" si="107"/>
        <v>0</v>
      </c>
      <c r="CC123" s="571">
        <f t="shared" si="107"/>
        <v>0</v>
      </c>
      <c r="CD123" s="571">
        <f t="shared" si="107"/>
        <v>0</v>
      </c>
      <c r="CE123" s="571">
        <f t="shared" si="107"/>
        <v>0</v>
      </c>
      <c r="CF123" s="571">
        <f t="shared" si="107"/>
        <v>0</v>
      </c>
      <c r="CG123" s="571">
        <f t="shared" si="107"/>
        <v>0</v>
      </c>
      <c r="CH123" s="571">
        <f t="shared" si="107"/>
        <v>0</v>
      </c>
      <c r="CI123" s="571">
        <f t="shared" si="107"/>
        <v>0</v>
      </c>
      <c r="CJ123" s="571">
        <f t="shared" si="107"/>
        <v>0</v>
      </c>
      <c r="CK123" s="571">
        <f t="shared" si="107"/>
        <v>0</v>
      </c>
      <c r="CL123" s="571">
        <f t="shared" si="107"/>
        <v>0</v>
      </c>
      <c r="CM123" s="571">
        <f t="shared" si="107"/>
        <v>0</v>
      </c>
      <c r="CN123" s="571">
        <f t="shared" si="107"/>
        <v>0</v>
      </c>
      <c r="CO123" s="571">
        <f t="shared" si="107"/>
        <v>0</v>
      </c>
      <c r="CP123" s="571">
        <f t="shared" si="107"/>
        <v>0</v>
      </c>
      <c r="CQ123" s="571">
        <f t="shared" si="107"/>
        <v>0</v>
      </c>
      <c r="CR123" s="571">
        <f t="shared" si="107"/>
        <v>0</v>
      </c>
      <c r="CS123" s="571">
        <f t="shared" si="107"/>
        <v>0</v>
      </c>
      <c r="CT123" s="571">
        <f t="shared" si="107"/>
        <v>0</v>
      </c>
      <c r="CU123" s="571">
        <f t="shared" si="107"/>
        <v>0</v>
      </c>
      <c r="CV123" s="571">
        <f t="shared" ref="CV123:DS123" si="108">+CU87-CV87+CV100-CU100</f>
        <v>0</v>
      </c>
      <c r="CW123" s="571">
        <f t="shared" si="108"/>
        <v>0</v>
      </c>
      <c r="CX123" s="571">
        <f t="shared" si="108"/>
        <v>0</v>
      </c>
      <c r="CY123" s="571">
        <f t="shared" si="108"/>
        <v>0</v>
      </c>
      <c r="CZ123" s="571">
        <f t="shared" si="108"/>
        <v>0</v>
      </c>
      <c r="DA123" s="571">
        <f t="shared" si="108"/>
        <v>0</v>
      </c>
      <c r="DB123" s="571">
        <f t="shared" si="108"/>
        <v>0</v>
      </c>
      <c r="DC123" s="571">
        <f t="shared" si="108"/>
        <v>0</v>
      </c>
      <c r="DD123" s="571">
        <f t="shared" si="108"/>
        <v>0</v>
      </c>
      <c r="DE123" s="571">
        <f t="shared" si="108"/>
        <v>0</v>
      </c>
      <c r="DF123" s="571">
        <f t="shared" si="108"/>
        <v>0</v>
      </c>
      <c r="DG123" s="571">
        <f t="shared" si="108"/>
        <v>0</v>
      </c>
      <c r="DH123" s="571">
        <f t="shared" si="108"/>
        <v>0</v>
      </c>
      <c r="DI123" s="571">
        <f t="shared" si="108"/>
        <v>0</v>
      </c>
      <c r="DJ123" s="571">
        <f t="shared" si="108"/>
        <v>0</v>
      </c>
      <c r="DK123" s="571">
        <f t="shared" si="108"/>
        <v>0</v>
      </c>
      <c r="DL123" s="571">
        <f t="shared" si="108"/>
        <v>0</v>
      </c>
      <c r="DM123" s="571">
        <f t="shared" si="108"/>
        <v>0</v>
      </c>
      <c r="DN123" s="571">
        <f t="shared" si="108"/>
        <v>0</v>
      </c>
      <c r="DO123" s="571">
        <f t="shared" si="108"/>
        <v>0</v>
      </c>
      <c r="DP123" s="571">
        <f t="shared" si="108"/>
        <v>0</v>
      </c>
      <c r="DQ123" s="571">
        <f t="shared" si="108"/>
        <v>0</v>
      </c>
      <c r="DR123" s="571">
        <f t="shared" si="108"/>
        <v>0</v>
      </c>
      <c r="DS123" s="572">
        <f t="shared" si="108"/>
        <v>0</v>
      </c>
    </row>
    <row r="124" spans="1:16383" ht="14.25" customHeight="1" x14ac:dyDescent="0.15">
      <c r="A124" s="72" t="s">
        <v>155</v>
      </c>
      <c r="B124" s="72" t="str">
        <f t="shared" si="93"/>
        <v>[EUR]</v>
      </c>
      <c r="C124" s="111"/>
      <c r="D124" s="111">
        <f t="shared" ref="D124:DS124" ca="1" si="109">SUM(D118:D123)</f>
        <v>0</v>
      </c>
      <c r="E124" s="111">
        <f t="shared" ca="1" si="109"/>
        <v>0</v>
      </c>
      <c r="F124" s="111">
        <f t="shared" ca="1" si="109"/>
        <v>0</v>
      </c>
      <c r="G124" s="111">
        <f t="shared" ca="1" si="109"/>
        <v>102197.93930436506</v>
      </c>
      <c r="H124" s="111">
        <f t="shared" ca="1" si="109"/>
        <v>130384.11548711463</v>
      </c>
      <c r="I124" s="111">
        <f t="shared" ca="1" si="109"/>
        <v>136702.34787157385</v>
      </c>
      <c r="J124" s="111">
        <f t="shared" ca="1" si="109"/>
        <v>172948.73679094436</v>
      </c>
      <c r="K124" s="111">
        <f t="shared" ca="1" si="109"/>
        <v>185992.04858399963</v>
      </c>
      <c r="L124" s="111">
        <f t="shared" ca="1" si="109"/>
        <v>161233.86246638137</v>
      </c>
      <c r="M124" s="111">
        <f t="shared" ca="1" si="109"/>
        <v>132952.8892224874</v>
      </c>
      <c r="N124" s="111">
        <f t="shared" ca="1" si="109"/>
        <v>103154.94946876462</v>
      </c>
      <c r="O124" s="111">
        <f t="shared" ca="1" si="109"/>
        <v>13301.281327377223</v>
      </c>
      <c r="P124" s="111">
        <f t="shared" ca="1" si="109"/>
        <v>-25678.653454426691</v>
      </c>
      <c r="Q124" s="111">
        <f t="shared" ca="1" si="109"/>
        <v>-24930.780247515562</v>
      </c>
      <c r="R124" s="111">
        <f t="shared" ca="1" si="109"/>
        <v>90140.006508684397</v>
      </c>
      <c r="S124" s="111">
        <f t="shared" ca="1" si="109"/>
        <v>116816.28007917793</v>
      </c>
      <c r="T124" s="111">
        <f t="shared" ca="1" si="109"/>
        <v>130212.95786315273</v>
      </c>
      <c r="U124" s="111">
        <f t="shared" ca="1" si="109"/>
        <v>139700.97971368136</v>
      </c>
      <c r="V124" s="111">
        <f t="shared" ca="1" si="109"/>
        <v>177672.36097664607</v>
      </c>
      <c r="W124" s="111">
        <f t="shared" ca="1" si="109"/>
        <v>191080.88549990687</v>
      </c>
      <c r="X124" s="111">
        <f t="shared" ca="1" si="109"/>
        <v>165629.47017099531</v>
      </c>
      <c r="Y124" s="111">
        <f t="shared" ca="1" si="109"/>
        <v>136556.62967627242</v>
      </c>
      <c r="Z124" s="111">
        <f t="shared" ca="1" si="109"/>
        <v>105924.34760944545</v>
      </c>
      <c r="AA124" s="111">
        <f t="shared" ca="1" si="109"/>
        <v>13554.776760099339</v>
      </c>
      <c r="AB124" s="111">
        <f t="shared" ca="1" si="109"/>
        <v>-26397.655751150596</v>
      </c>
      <c r="AC124" s="111">
        <f t="shared" ca="1" si="109"/>
        <v>-25628.842094445965</v>
      </c>
      <c r="AD124" s="111">
        <f t="shared" ca="1" si="109"/>
        <v>92307.10535759409</v>
      </c>
      <c r="AE124" s="111">
        <f t="shared" ca="1" si="109"/>
        <v>119968.19547695035</v>
      </c>
      <c r="AF124" s="111">
        <f t="shared" ca="1" si="109"/>
        <v>133739.98023887645</v>
      </c>
      <c r="AG124" s="111">
        <f t="shared" ca="1" si="109"/>
        <v>143493.6667012198</v>
      </c>
      <c r="AH124" s="111">
        <f t="shared" ca="1" si="109"/>
        <v>182528.24663954743</v>
      </c>
      <c r="AI124" s="111">
        <f t="shared" ca="1" si="109"/>
        <v>196312.2098494595</v>
      </c>
      <c r="AJ124" s="111">
        <f t="shared" ca="1" si="109"/>
        <v>170148.15489133852</v>
      </c>
      <c r="AK124" s="111">
        <f t="shared" ca="1" si="109"/>
        <v>140261.27486276341</v>
      </c>
      <c r="AL124" s="111">
        <f t="shared" ca="1" si="109"/>
        <v>108771.28889806532</v>
      </c>
      <c r="AM124" s="111">
        <f t="shared" ca="1" si="109"/>
        <v>13815.370064937651</v>
      </c>
      <c r="AN124" s="111">
        <f t="shared" ca="1" si="109"/>
        <v>-27136.790112182771</v>
      </c>
      <c r="AO124" s="111">
        <f t="shared" ca="1" si="109"/>
        <v>-26346.449673090414</v>
      </c>
      <c r="AP124" s="111">
        <f t="shared" ca="1" si="109"/>
        <v>94534.882974273263</v>
      </c>
      <c r="AQ124" s="111">
        <f t="shared" ca="1" si="109"/>
        <v>123208.36450586026</v>
      </c>
      <c r="AR124" s="111">
        <f t="shared" ca="1" si="109"/>
        <v>137365.75924112028</v>
      </c>
      <c r="AS124" s="111">
        <f t="shared" ca="1" si="109"/>
        <v>147392.54892440932</v>
      </c>
      <c r="AT124" s="111">
        <f t="shared" ca="1" si="109"/>
        <v>187520.09710101009</v>
      </c>
      <c r="AU124" s="111">
        <f t="shared" ca="1" si="109"/>
        <v>201690.01128079963</v>
      </c>
      <c r="AV124" s="111">
        <f t="shared" ca="1" si="109"/>
        <v>174793.36278385133</v>
      </c>
      <c r="AW124" s="111">
        <f t="shared" ca="1" si="109"/>
        <v>144069.65011447613</v>
      </c>
      <c r="AX124" s="111">
        <f t="shared" ca="1" si="109"/>
        <v>111697.94454276658</v>
      </c>
      <c r="AY124" s="111">
        <f t="shared" ca="1" si="109"/>
        <v>14083.259982311476</v>
      </c>
      <c r="AZ124" s="111">
        <f t="shared" ca="1" si="109"/>
        <v>-27896.620235323851</v>
      </c>
      <c r="BA124" s="111">
        <f t="shared" ca="1" si="109"/>
        <v>-27084.150263936903</v>
      </c>
      <c r="BB124" s="111">
        <f t="shared" ca="1" si="109"/>
        <v>96825.038364219436</v>
      </c>
      <c r="BC124" s="111">
        <f t="shared" ca="1" si="109"/>
        <v>126539.25826757977</v>
      </c>
      <c r="BD124" s="111">
        <f t="shared" ca="1" si="109"/>
        <v>141093.06005542699</v>
      </c>
      <c r="BE124" s="111">
        <f t="shared" ca="1" si="109"/>
        <v>151400.59984984808</v>
      </c>
      <c r="BF124" s="111">
        <f t="shared" ca="1" si="109"/>
        <v>192651.7193753937</v>
      </c>
      <c r="BG124" s="111">
        <f t="shared" ca="1" si="109"/>
        <v>207218.39115221726</v>
      </c>
      <c r="BH124" s="111">
        <f t="shared" ca="1" si="109"/>
        <v>179568.63649735448</v>
      </c>
      <c r="BI124" s="111">
        <f t="shared" ca="1" si="109"/>
        <v>147984.65987323681</v>
      </c>
      <c r="BJ124" s="111">
        <f t="shared" ca="1" si="109"/>
        <v>114706.54654551946</v>
      </c>
      <c r="BK124" s="111">
        <f t="shared" ca="1" si="109"/>
        <v>14358.650817371697</v>
      </c>
      <c r="BL124" s="111">
        <f t="shared" ca="1" si="109"/>
        <v>-28677.725601912869</v>
      </c>
      <c r="BM124" s="111">
        <f t="shared" ca="1" si="109"/>
        <v>-27842.506471327099</v>
      </c>
      <c r="BN124" s="111">
        <f t="shared" ca="1" si="109"/>
        <v>99179.318105084181</v>
      </c>
      <c r="BO124" s="111">
        <f t="shared" ca="1" si="109"/>
        <v>129963.41705462737</v>
      </c>
      <c r="BP124" s="111">
        <f t="shared" ca="1" si="109"/>
        <v>144924.72529253433</v>
      </c>
      <c r="BQ124" s="111">
        <f t="shared" ca="1" si="109"/>
        <v>155520.87620119922</v>
      </c>
      <c r="BR124" s="111">
        <f t="shared" ca="1" si="109"/>
        <v>197927.02707345996</v>
      </c>
      <c r="BS124" s="111">
        <f t="shared" ca="1" si="109"/>
        <v>212901.56566003471</v>
      </c>
      <c r="BT124" s="111">
        <f t="shared" ca="1" si="109"/>
        <v>184477.61787483565</v>
      </c>
      <c r="BU124" s="111">
        <f t="shared" ca="1" si="109"/>
        <v>152009.2899052428</v>
      </c>
      <c r="BV124" s="111">
        <f t="shared" ca="1" si="109"/>
        <v>117799.38940434932</v>
      </c>
      <c r="BW124" s="111">
        <f t="shared" ca="1" si="109"/>
        <v>14641.752595813679</v>
      </c>
      <c r="BX124" s="111">
        <f t="shared" ca="1" si="109"/>
        <v>-29480.701918766401</v>
      </c>
      <c r="BY124" s="111">
        <f t="shared" ca="1" si="109"/>
        <v>-28622.096652524218</v>
      </c>
      <c r="BZ124" s="111">
        <f t="shared" ca="1" si="109"/>
        <v>101599.5176786931</v>
      </c>
      <c r="CA124" s="111">
        <f t="shared" ca="1" si="109"/>
        <v>133483.45228771231</v>
      </c>
      <c r="CB124" s="111">
        <f t="shared" ca="1" si="109"/>
        <v>148863.67715628067</v>
      </c>
      <c r="CC124" s="111">
        <f t="shared" ca="1" si="109"/>
        <v>159756.52029038809</v>
      </c>
      <c r="CD124" s="111">
        <f t="shared" ca="1" si="109"/>
        <v>203350.0433870721</v>
      </c>
      <c r="CE124" s="111">
        <f t="shared" ca="1" si="109"/>
        <v>218743.86905407091</v>
      </c>
      <c r="CF124" s="111">
        <f t="shared" ca="1" si="109"/>
        <v>189524.05073088637</v>
      </c>
      <c r="CG124" s="111">
        <f t="shared" ca="1" si="109"/>
        <v>156146.60957814494</v>
      </c>
      <c r="CH124" s="111">
        <f t="shared" ca="1" si="109"/>
        <v>121011.33186322651</v>
      </c>
      <c r="CI124" s="111">
        <f t="shared" ca="1" si="109"/>
        <v>14965.281224051996</v>
      </c>
      <c r="CJ124" s="111">
        <f t="shared" ca="1" si="109"/>
        <v>-30306.161572491808</v>
      </c>
      <c r="CK124" s="111">
        <f t="shared" ca="1" si="109"/>
        <v>-29423.515358794852</v>
      </c>
      <c r="CL124" s="111">
        <f t="shared" ca="1" si="109"/>
        <v>103945.6971260773</v>
      </c>
      <c r="CM124" s="111">
        <f t="shared" ca="1" si="109"/>
        <v>137054.78660256174</v>
      </c>
      <c r="CN124" s="111">
        <f t="shared" ca="1" si="109"/>
        <v>152865.65776744991</v>
      </c>
      <c r="CO124" s="111">
        <f t="shared" ca="1" si="109"/>
        <v>164063.50050931238</v>
      </c>
      <c r="CP124" s="111">
        <f t="shared" ca="1" si="109"/>
        <v>208877.64225270349</v>
      </c>
      <c r="CQ124" s="111">
        <f t="shared" ca="1" si="109"/>
        <v>224702.4950383782</v>
      </c>
      <c r="CR124" s="111">
        <f t="shared" ca="1" si="109"/>
        <v>194664.52180214453</v>
      </c>
      <c r="CS124" s="111">
        <f t="shared" ca="1" si="109"/>
        <v>160352.51229712632</v>
      </c>
      <c r="CT124" s="111">
        <f t="shared" ca="1" si="109"/>
        <v>124200.03680619033</v>
      </c>
      <c r="CU124" s="111">
        <f t="shared" ca="1" si="109"/>
        <v>15184.696749119121</v>
      </c>
      <c r="CV124" s="111">
        <f t="shared" ca="1" si="109"/>
        <v>-31154.734096521537</v>
      </c>
      <c r="CW124" s="111">
        <f t="shared" ca="1" si="109"/>
        <v>-30247.373788841072</v>
      </c>
      <c r="CX124" s="111">
        <f t="shared" ca="1" si="109"/>
        <v>106503.32531227397</v>
      </c>
      <c r="CY124" s="111">
        <f t="shared" ca="1" si="109"/>
        <v>140774.70351632213</v>
      </c>
      <c r="CZ124" s="111">
        <f t="shared" ca="1" si="109"/>
        <v>157028.27907382723</v>
      </c>
      <c r="DA124" s="111">
        <f t="shared" ca="1" si="109"/>
        <v>168539.66141246181</v>
      </c>
      <c r="DB124" s="111">
        <f t="shared" ca="1" si="109"/>
        <v>214608.59912466776</v>
      </c>
      <c r="DC124" s="111">
        <f t="shared" ca="1" si="109"/>
        <v>230876.54778834136</v>
      </c>
      <c r="DD124" s="111">
        <f t="shared" ca="1" si="109"/>
        <v>199997.51130149316</v>
      </c>
      <c r="DE124" s="111">
        <f t="shared" ca="1" si="109"/>
        <v>164724.76553033458</v>
      </c>
      <c r="DF124" s="111">
        <f t="shared" ca="1" si="109"/>
        <v>127560.02072565237</v>
      </c>
      <c r="DG124" s="111">
        <f t="shared" ca="1" si="109"/>
        <v>15492.251146983355</v>
      </c>
      <c r="DH124" s="111">
        <f t="shared" ca="1" si="109"/>
        <v>-32027.066651224093</v>
      </c>
      <c r="DI124" s="111">
        <f t="shared" ca="1" si="109"/>
        <v>-31094.300254928567</v>
      </c>
      <c r="DJ124" s="111">
        <f t="shared" ca="1" si="109"/>
        <v>109132.56708768419</v>
      </c>
      <c r="DK124" s="111">
        <f t="shared" ca="1" si="109"/>
        <v>144598.77810366784</v>
      </c>
      <c r="DL124" s="111">
        <f t="shared" ca="1" si="109"/>
        <v>161307.45377678305</v>
      </c>
      <c r="DM124" s="111">
        <f t="shared" ca="1" si="109"/>
        <v>173141.15482089933</v>
      </c>
      <c r="DN124" s="111">
        <f t="shared" ca="1" si="109"/>
        <v>220500.02278904704</v>
      </c>
      <c r="DO124" s="111">
        <f t="shared" ca="1" si="109"/>
        <v>237223.47401530351</v>
      </c>
      <c r="DP124" s="111">
        <f t="shared" ca="1" si="109"/>
        <v>205479.82450682358</v>
      </c>
      <c r="DQ124" s="111">
        <f t="shared" ca="1" si="109"/>
        <v>169219.44185407265</v>
      </c>
      <c r="DR124" s="111">
        <f t="shared" ca="1" si="109"/>
        <v>131014.08419485934</v>
      </c>
      <c r="DS124" s="111">
        <f t="shared" ca="1" si="109"/>
        <v>7146.2405185573771</v>
      </c>
    </row>
    <row r="125" spans="1:16383" ht="9" customHeight="1" x14ac:dyDescent="0.15">
      <c r="A125" s="104"/>
      <c r="B125" s="16"/>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c r="DA125" s="109"/>
      <c r="DB125" s="109"/>
      <c r="DC125" s="109"/>
      <c r="DD125" s="109"/>
      <c r="DE125" s="109"/>
      <c r="DF125" s="109"/>
      <c r="DG125" s="109"/>
      <c r="DH125" s="109"/>
      <c r="DI125" s="109"/>
      <c r="DJ125" s="109"/>
      <c r="DK125" s="109"/>
      <c r="DL125" s="109"/>
      <c r="DM125" s="109"/>
      <c r="DN125" s="109"/>
      <c r="DO125" s="109"/>
      <c r="DP125" s="109"/>
      <c r="DQ125" s="109"/>
      <c r="DR125" s="109"/>
      <c r="DS125" s="109"/>
    </row>
    <row r="126" spans="1:16383" ht="14.25" customHeight="1" x14ac:dyDescent="0.15">
      <c r="A126" s="6" t="s">
        <v>156</v>
      </c>
      <c r="B126" s="16"/>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c r="DA126" s="109"/>
      <c r="DB126" s="109"/>
      <c r="DC126" s="109"/>
      <c r="DD126" s="109"/>
      <c r="DE126" s="109"/>
      <c r="DF126" s="109"/>
      <c r="DG126" s="109"/>
      <c r="DH126" s="109"/>
      <c r="DI126" s="109"/>
      <c r="DJ126" s="109"/>
      <c r="DK126" s="109"/>
      <c r="DL126" s="109"/>
      <c r="DM126" s="109"/>
      <c r="DN126" s="109"/>
      <c r="DO126" s="109"/>
      <c r="DP126" s="109"/>
      <c r="DQ126" s="109"/>
      <c r="DR126" s="109"/>
      <c r="DS126" s="109"/>
    </row>
    <row r="127" spans="1:16383" ht="14.25" customHeight="1" x14ac:dyDescent="0.15">
      <c r="A127" s="114" t="str">
        <f>+Capex!B152</f>
        <v>PPE</v>
      </c>
      <c r="B127" s="23" t="str">
        <f>"["&amp;currency&amp;"]"</f>
        <v>[EUR]</v>
      </c>
      <c r="C127" s="86"/>
      <c r="D127" s="564">
        <f>-Capex!E152-Capex!E154</f>
        <v>-7380850</v>
      </c>
      <c r="E127" s="565">
        <f>-Capex!F152-Capex!F154</f>
        <v>0</v>
      </c>
      <c r="F127" s="565">
        <f>-Capex!G152-Capex!G154</f>
        <v>0</v>
      </c>
      <c r="G127" s="565">
        <f>-Capex!H152-Capex!H154</f>
        <v>0</v>
      </c>
      <c r="H127" s="565">
        <f>-Capex!I152-Capex!I154</f>
        <v>0</v>
      </c>
      <c r="I127" s="565">
        <f>-Capex!J152-Capex!J154</f>
        <v>0</v>
      </c>
      <c r="J127" s="565">
        <f>-Capex!K152-Capex!K154</f>
        <v>0</v>
      </c>
      <c r="K127" s="565">
        <f>-Capex!L152-Capex!L154</f>
        <v>0</v>
      </c>
      <c r="L127" s="565">
        <f>-Capex!M152-Capex!M154</f>
        <v>0</v>
      </c>
      <c r="M127" s="565">
        <f>-Capex!N152-Capex!N154</f>
        <v>0</v>
      </c>
      <c r="N127" s="565">
        <f>-Capex!O152-Capex!O154</f>
        <v>0</v>
      </c>
      <c r="O127" s="565">
        <f>-Capex!P152-Capex!P154</f>
        <v>0</v>
      </c>
      <c r="P127" s="565">
        <f>-Capex!Q152-Capex!Q154</f>
        <v>0</v>
      </c>
      <c r="Q127" s="565">
        <f>-Capex!R152-Capex!R154</f>
        <v>0</v>
      </c>
      <c r="R127" s="565">
        <f>-Capex!S152-Capex!S154</f>
        <v>0</v>
      </c>
      <c r="S127" s="565">
        <f>-Capex!T152-Capex!T154</f>
        <v>0</v>
      </c>
      <c r="T127" s="565">
        <f>-Capex!U152-Capex!U154</f>
        <v>0</v>
      </c>
      <c r="U127" s="565">
        <f>-Capex!V152-Capex!V154</f>
        <v>0</v>
      </c>
      <c r="V127" s="565">
        <f>-Capex!W152-Capex!W154</f>
        <v>0</v>
      </c>
      <c r="W127" s="565">
        <f>-Capex!X152-Capex!X154</f>
        <v>0</v>
      </c>
      <c r="X127" s="565">
        <f>-Capex!Y152-Capex!Y154</f>
        <v>0</v>
      </c>
      <c r="Y127" s="565">
        <f>-Capex!Z152-Capex!Z154</f>
        <v>0</v>
      </c>
      <c r="Z127" s="565">
        <f>-Capex!AA152-Capex!AA154</f>
        <v>0</v>
      </c>
      <c r="AA127" s="565">
        <f>-Capex!AB152-Capex!AB154</f>
        <v>0</v>
      </c>
      <c r="AB127" s="565">
        <f>-Capex!AC152-Capex!AC154</f>
        <v>0</v>
      </c>
      <c r="AC127" s="565">
        <f>-Capex!AD152-Capex!AD154</f>
        <v>0</v>
      </c>
      <c r="AD127" s="565">
        <f>-Capex!AE152-Capex!AE154</f>
        <v>0</v>
      </c>
      <c r="AE127" s="565">
        <f>-Capex!AF152-Capex!AF154</f>
        <v>0</v>
      </c>
      <c r="AF127" s="565">
        <f>-Capex!AG152-Capex!AG154</f>
        <v>0</v>
      </c>
      <c r="AG127" s="565">
        <f>-Capex!AH152-Capex!AH154</f>
        <v>0</v>
      </c>
      <c r="AH127" s="565">
        <f>-Capex!AI152-Capex!AI154</f>
        <v>0</v>
      </c>
      <c r="AI127" s="565">
        <f>-Capex!AJ152-Capex!AJ154</f>
        <v>0</v>
      </c>
      <c r="AJ127" s="565">
        <f>-Capex!AK152-Capex!AK154</f>
        <v>0</v>
      </c>
      <c r="AK127" s="565">
        <f>-Capex!AL152-Capex!AL154</f>
        <v>0</v>
      </c>
      <c r="AL127" s="565">
        <f>-Capex!AM152-Capex!AM154</f>
        <v>0</v>
      </c>
      <c r="AM127" s="565">
        <f>-Capex!AN152-Capex!AN154</f>
        <v>0</v>
      </c>
      <c r="AN127" s="565">
        <f>-Capex!AO152-Capex!AO154</f>
        <v>0</v>
      </c>
      <c r="AO127" s="565">
        <f>-Capex!AP152-Capex!AP154</f>
        <v>0</v>
      </c>
      <c r="AP127" s="565">
        <f>-Capex!AQ152-Capex!AQ154</f>
        <v>0</v>
      </c>
      <c r="AQ127" s="565">
        <f>-Capex!AR152-Capex!AR154</f>
        <v>0</v>
      </c>
      <c r="AR127" s="565">
        <f>-Capex!AS152-Capex!AS154</f>
        <v>0</v>
      </c>
      <c r="AS127" s="565">
        <f>-Capex!AT152-Capex!AT154</f>
        <v>0</v>
      </c>
      <c r="AT127" s="565">
        <f>-Capex!AU152-Capex!AU154</f>
        <v>0</v>
      </c>
      <c r="AU127" s="565">
        <f>-Capex!AV152-Capex!AV154</f>
        <v>0</v>
      </c>
      <c r="AV127" s="565">
        <f>-Capex!AW152-Capex!AW154</f>
        <v>0</v>
      </c>
      <c r="AW127" s="565">
        <f>-Capex!AX152-Capex!AX154</f>
        <v>0</v>
      </c>
      <c r="AX127" s="565">
        <f>-Capex!AY152-Capex!AY154</f>
        <v>0</v>
      </c>
      <c r="AY127" s="565">
        <f>-Capex!AZ152-Capex!AZ154</f>
        <v>0</v>
      </c>
      <c r="AZ127" s="565">
        <f>-Capex!BA152-Capex!BA154</f>
        <v>0</v>
      </c>
      <c r="BA127" s="565">
        <f>-Capex!BB152-Capex!BB154</f>
        <v>0</v>
      </c>
      <c r="BB127" s="565">
        <f>-Capex!BC152-Capex!BC154</f>
        <v>0</v>
      </c>
      <c r="BC127" s="565">
        <f>-Capex!BD152-Capex!BD154</f>
        <v>0</v>
      </c>
      <c r="BD127" s="565">
        <f>-Capex!BE152-Capex!BE154</f>
        <v>0</v>
      </c>
      <c r="BE127" s="565">
        <f>-Capex!BF152-Capex!BF154</f>
        <v>0</v>
      </c>
      <c r="BF127" s="565">
        <f>-Capex!BG152-Capex!BG154</f>
        <v>0</v>
      </c>
      <c r="BG127" s="565">
        <f>-Capex!BH152-Capex!BH154</f>
        <v>0</v>
      </c>
      <c r="BH127" s="565">
        <f>-Capex!BI152-Capex!BI154</f>
        <v>0</v>
      </c>
      <c r="BI127" s="565">
        <f>-Capex!BJ152-Capex!BJ154</f>
        <v>0</v>
      </c>
      <c r="BJ127" s="565">
        <f>-Capex!BK152-Capex!BK154</f>
        <v>0</v>
      </c>
      <c r="BK127" s="565">
        <f>-Capex!BL152-Capex!BL154</f>
        <v>0</v>
      </c>
      <c r="BL127" s="565">
        <f>-Capex!BM152-Capex!BM154</f>
        <v>0</v>
      </c>
      <c r="BM127" s="565">
        <f>-Capex!BN152-Capex!BN154</f>
        <v>0</v>
      </c>
      <c r="BN127" s="565">
        <f>-Capex!BO152-Capex!BO154</f>
        <v>0</v>
      </c>
      <c r="BO127" s="565">
        <f>-Capex!BP152-Capex!BP154</f>
        <v>0</v>
      </c>
      <c r="BP127" s="565">
        <f>-Capex!BQ152-Capex!BQ154</f>
        <v>0</v>
      </c>
      <c r="BQ127" s="565">
        <f>-Capex!BR152-Capex!BR154</f>
        <v>0</v>
      </c>
      <c r="BR127" s="565">
        <f>-Capex!BS152-Capex!BS154</f>
        <v>0</v>
      </c>
      <c r="BS127" s="565">
        <f>-Capex!BT152-Capex!BT154</f>
        <v>0</v>
      </c>
      <c r="BT127" s="565">
        <f>-Capex!BU152-Capex!BU154</f>
        <v>0</v>
      </c>
      <c r="BU127" s="565">
        <f>-Capex!BV152-Capex!BV154</f>
        <v>0</v>
      </c>
      <c r="BV127" s="565">
        <f>-Capex!BW152-Capex!BW154</f>
        <v>0</v>
      </c>
      <c r="BW127" s="565">
        <f>-Capex!BX152-Capex!BX154</f>
        <v>0</v>
      </c>
      <c r="BX127" s="565">
        <f>-Capex!BY152-Capex!BY154</f>
        <v>0</v>
      </c>
      <c r="BY127" s="565">
        <f>-Capex!BZ152-Capex!BZ154</f>
        <v>0</v>
      </c>
      <c r="BZ127" s="565">
        <f>-Capex!CA152-Capex!CA154</f>
        <v>0</v>
      </c>
      <c r="CA127" s="565">
        <f>-Capex!CB152-Capex!CB154</f>
        <v>0</v>
      </c>
      <c r="CB127" s="565">
        <f>-Capex!CC152-Capex!CC154</f>
        <v>0</v>
      </c>
      <c r="CC127" s="565">
        <f>-Capex!CD152-Capex!CD154</f>
        <v>0</v>
      </c>
      <c r="CD127" s="565">
        <f>-Capex!CE152-Capex!CE154</f>
        <v>0</v>
      </c>
      <c r="CE127" s="565">
        <f>-Capex!CF152-Capex!CF154</f>
        <v>0</v>
      </c>
      <c r="CF127" s="565">
        <f>-Capex!CG152-Capex!CG154</f>
        <v>0</v>
      </c>
      <c r="CG127" s="565">
        <f>-Capex!CH152-Capex!CH154</f>
        <v>0</v>
      </c>
      <c r="CH127" s="565">
        <f>-Capex!CI152-Capex!CI154</f>
        <v>-19500</v>
      </c>
      <c r="CI127" s="565">
        <f>-Capex!CJ152-Capex!CJ154</f>
        <v>0</v>
      </c>
      <c r="CJ127" s="565">
        <f>-Capex!CK152-Capex!CK154</f>
        <v>0</v>
      </c>
      <c r="CK127" s="565">
        <f>-Capex!CL152-Capex!CL154</f>
        <v>0</v>
      </c>
      <c r="CL127" s="565">
        <f>-Capex!CM152-Capex!CM154</f>
        <v>0</v>
      </c>
      <c r="CM127" s="565">
        <f>-Capex!CN152-Capex!CN154</f>
        <v>0</v>
      </c>
      <c r="CN127" s="565">
        <f>-Capex!CO152-Capex!CO154</f>
        <v>0</v>
      </c>
      <c r="CO127" s="565">
        <f>-Capex!CP152-Capex!CP154</f>
        <v>0</v>
      </c>
      <c r="CP127" s="565">
        <f>-Capex!CQ152-Capex!CQ154</f>
        <v>0</v>
      </c>
      <c r="CQ127" s="565">
        <f>-Capex!CR152-Capex!CR154</f>
        <v>0</v>
      </c>
      <c r="CR127" s="565">
        <f>-Capex!CS152-Capex!CS154</f>
        <v>0</v>
      </c>
      <c r="CS127" s="565">
        <f>-Capex!CT152-Capex!CT154</f>
        <v>0</v>
      </c>
      <c r="CT127" s="565">
        <f>-Capex!CU152-Capex!CU154</f>
        <v>0</v>
      </c>
      <c r="CU127" s="565">
        <f>-Capex!CV152-Capex!CV154</f>
        <v>0</v>
      </c>
      <c r="CV127" s="565">
        <f>-Capex!CW152-Capex!CW154</f>
        <v>0</v>
      </c>
      <c r="CW127" s="565">
        <f>-Capex!CX152-Capex!CX154</f>
        <v>0</v>
      </c>
      <c r="CX127" s="565">
        <f>-Capex!CY152-Capex!CY154</f>
        <v>0</v>
      </c>
      <c r="CY127" s="565">
        <f>-Capex!CZ152-Capex!CZ154</f>
        <v>0</v>
      </c>
      <c r="CZ127" s="565">
        <f>-Capex!DA152-Capex!DA154</f>
        <v>0</v>
      </c>
      <c r="DA127" s="565">
        <f>-Capex!DB152-Capex!DB154</f>
        <v>0</v>
      </c>
      <c r="DB127" s="565">
        <f>-Capex!DC152-Capex!DC154</f>
        <v>0</v>
      </c>
      <c r="DC127" s="565">
        <f>-Capex!DD152-Capex!DD154</f>
        <v>0</v>
      </c>
      <c r="DD127" s="565">
        <f>-Capex!DE152-Capex!DE154</f>
        <v>0</v>
      </c>
      <c r="DE127" s="565">
        <f>-Capex!DF152-Capex!DF154</f>
        <v>0</v>
      </c>
      <c r="DF127" s="565">
        <f>-Capex!DG152-Capex!DG154</f>
        <v>0</v>
      </c>
      <c r="DG127" s="565">
        <f>-Capex!DH152-Capex!DH154</f>
        <v>0</v>
      </c>
      <c r="DH127" s="565">
        <f>-Capex!DI152-Capex!DI154</f>
        <v>0</v>
      </c>
      <c r="DI127" s="565">
        <f>-Capex!DJ152-Capex!DJ154</f>
        <v>0</v>
      </c>
      <c r="DJ127" s="565">
        <f>-Capex!DK152-Capex!DK154</f>
        <v>0</v>
      </c>
      <c r="DK127" s="565">
        <f>-Capex!DL152-Capex!DL154</f>
        <v>0</v>
      </c>
      <c r="DL127" s="565">
        <f>-Capex!DM152-Capex!DM154</f>
        <v>0</v>
      </c>
      <c r="DM127" s="565">
        <f>-Capex!DN152-Capex!DN154</f>
        <v>0</v>
      </c>
      <c r="DN127" s="565">
        <f>-Capex!DO152-Capex!DO154</f>
        <v>0</v>
      </c>
      <c r="DO127" s="565">
        <f>-Capex!DP152-Capex!DP154</f>
        <v>0</v>
      </c>
      <c r="DP127" s="565">
        <f>-Capex!DQ152-Capex!DQ154</f>
        <v>0</v>
      </c>
      <c r="DQ127" s="565">
        <f>-Capex!DR152-Capex!DR154</f>
        <v>0</v>
      </c>
      <c r="DR127" s="565">
        <f>-Capex!DS152-Capex!DS154</f>
        <v>0</v>
      </c>
      <c r="DS127" s="566">
        <f>-Capex!DT152-Capex!DT154</f>
        <v>0</v>
      </c>
    </row>
    <row r="128" spans="1:16383" ht="14.25" customHeight="1" x14ac:dyDescent="0.15">
      <c r="A128" s="114" t="str">
        <f>+Capex!B153</f>
        <v>Intangible</v>
      </c>
      <c r="B128" s="23" t="str">
        <f>"["&amp;currency&amp;"]"</f>
        <v>[EUR]</v>
      </c>
      <c r="C128" s="86"/>
      <c r="D128" s="570">
        <f>-Capex!E153</f>
        <v>-20250</v>
      </c>
      <c r="E128" s="571">
        <f>-Capex!F153</f>
        <v>0</v>
      </c>
      <c r="F128" s="571">
        <f>-Capex!G153</f>
        <v>0</v>
      </c>
      <c r="G128" s="571">
        <f>-Capex!H153</f>
        <v>0</v>
      </c>
      <c r="H128" s="571">
        <f>-Capex!I153</f>
        <v>0</v>
      </c>
      <c r="I128" s="571">
        <f>-Capex!J153</f>
        <v>0</v>
      </c>
      <c r="J128" s="571">
        <f>-Capex!K153</f>
        <v>0</v>
      </c>
      <c r="K128" s="571">
        <f>-Capex!L153</f>
        <v>0</v>
      </c>
      <c r="L128" s="571">
        <f>-Capex!M153</f>
        <v>0</v>
      </c>
      <c r="M128" s="571">
        <f>-Capex!N153</f>
        <v>0</v>
      </c>
      <c r="N128" s="571">
        <f>-Capex!O153</f>
        <v>0</v>
      </c>
      <c r="O128" s="571">
        <f>-Capex!P153</f>
        <v>0</v>
      </c>
      <c r="P128" s="571">
        <f>-Capex!Q153</f>
        <v>0</v>
      </c>
      <c r="Q128" s="571">
        <f>-Capex!R153</f>
        <v>0</v>
      </c>
      <c r="R128" s="571">
        <f>-Capex!S153</f>
        <v>0</v>
      </c>
      <c r="S128" s="571">
        <f>-Capex!T153</f>
        <v>0</v>
      </c>
      <c r="T128" s="571">
        <f>-Capex!U153</f>
        <v>0</v>
      </c>
      <c r="U128" s="571">
        <f>-Capex!V153</f>
        <v>0</v>
      </c>
      <c r="V128" s="571">
        <f>-Capex!W153</f>
        <v>0</v>
      </c>
      <c r="W128" s="571">
        <f>-Capex!X153</f>
        <v>0</v>
      </c>
      <c r="X128" s="571">
        <f>-Capex!Y153</f>
        <v>0</v>
      </c>
      <c r="Y128" s="571">
        <f>-Capex!Z153</f>
        <v>0</v>
      </c>
      <c r="Z128" s="571">
        <f>-Capex!AA153</f>
        <v>0</v>
      </c>
      <c r="AA128" s="571">
        <f>-Capex!AB153</f>
        <v>0</v>
      </c>
      <c r="AB128" s="571">
        <f>-Capex!AC153</f>
        <v>0</v>
      </c>
      <c r="AC128" s="571">
        <f>-Capex!AD153</f>
        <v>0</v>
      </c>
      <c r="AD128" s="571">
        <f>-Capex!AE153</f>
        <v>0</v>
      </c>
      <c r="AE128" s="571">
        <f>-Capex!AF153</f>
        <v>0</v>
      </c>
      <c r="AF128" s="571">
        <f>-Capex!AG153</f>
        <v>0</v>
      </c>
      <c r="AG128" s="571">
        <f>-Capex!AH153</f>
        <v>0</v>
      </c>
      <c r="AH128" s="571">
        <f>-Capex!AI153</f>
        <v>0</v>
      </c>
      <c r="AI128" s="571">
        <f>-Capex!AJ153</f>
        <v>0</v>
      </c>
      <c r="AJ128" s="571">
        <f>-Capex!AK153</f>
        <v>0</v>
      </c>
      <c r="AK128" s="571">
        <f>-Capex!AL153</f>
        <v>0</v>
      </c>
      <c r="AL128" s="571">
        <f>-Capex!AM153</f>
        <v>0</v>
      </c>
      <c r="AM128" s="571">
        <f>-Capex!AN153</f>
        <v>0</v>
      </c>
      <c r="AN128" s="571">
        <f>-Capex!AO153</f>
        <v>0</v>
      </c>
      <c r="AO128" s="571">
        <f>-Capex!AP153</f>
        <v>0</v>
      </c>
      <c r="AP128" s="571">
        <f>-Capex!AQ153</f>
        <v>0</v>
      </c>
      <c r="AQ128" s="571">
        <f>-Capex!AR153</f>
        <v>0</v>
      </c>
      <c r="AR128" s="571">
        <f>-Capex!AS153</f>
        <v>0</v>
      </c>
      <c r="AS128" s="571">
        <f>-Capex!AT153</f>
        <v>0</v>
      </c>
      <c r="AT128" s="571">
        <f>-Capex!AU153</f>
        <v>0</v>
      </c>
      <c r="AU128" s="571">
        <f>-Capex!AV153</f>
        <v>0</v>
      </c>
      <c r="AV128" s="571">
        <f>-Capex!AW153</f>
        <v>0</v>
      </c>
      <c r="AW128" s="571">
        <f>-Capex!AX153</f>
        <v>0</v>
      </c>
      <c r="AX128" s="571">
        <f>-Capex!AY153</f>
        <v>0</v>
      </c>
      <c r="AY128" s="571">
        <f>-Capex!AZ153</f>
        <v>0</v>
      </c>
      <c r="AZ128" s="571">
        <f>-Capex!BA153</f>
        <v>0</v>
      </c>
      <c r="BA128" s="571">
        <f>-Capex!BB153</f>
        <v>0</v>
      </c>
      <c r="BB128" s="571">
        <f>-Capex!BC153</f>
        <v>0</v>
      </c>
      <c r="BC128" s="571">
        <f>-Capex!BD153</f>
        <v>0</v>
      </c>
      <c r="BD128" s="571">
        <f>-Capex!BE153</f>
        <v>0</v>
      </c>
      <c r="BE128" s="571">
        <f>-Capex!BF153</f>
        <v>0</v>
      </c>
      <c r="BF128" s="571">
        <f>-Capex!BG153</f>
        <v>0</v>
      </c>
      <c r="BG128" s="571">
        <f>-Capex!BH153</f>
        <v>0</v>
      </c>
      <c r="BH128" s="571">
        <f>-Capex!BI153</f>
        <v>0</v>
      </c>
      <c r="BI128" s="571">
        <f>-Capex!BJ153</f>
        <v>0</v>
      </c>
      <c r="BJ128" s="571">
        <f>-Capex!BK153</f>
        <v>0</v>
      </c>
      <c r="BK128" s="571">
        <f>-Capex!BL153</f>
        <v>0</v>
      </c>
      <c r="BL128" s="571">
        <f>-Capex!BM153</f>
        <v>0</v>
      </c>
      <c r="BM128" s="571">
        <f>-Capex!BN153</f>
        <v>0</v>
      </c>
      <c r="BN128" s="571">
        <f>-Capex!BO153</f>
        <v>0</v>
      </c>
      <c r="BO128" s="571">
        <f>-Capex!BP153</f>
        <v>0</v>
      </c>
      <c r="BP128" s="571">
        <f>-Capex!BQ153</f>
        <v>0</v>
      </c>
      <c r="BQ128" s="571">
        <f>-Capex!BR153</f>
        <v>0</v>
      </c>
      <c r="BR128" s="571">
        <f>-Capex!BS153</f>
        <v>0</v>
      </c>
      <c r="BS128" s="571">
        <f>-Capex!BT153</f>
        <v>0</v>
      </c>
      <c r="BT128" s="571">
        <f>-Capex!BU153</f>
        <v>0</v>
      </c>
      <c r="BU128" s="571">
        <f>-Capex!BV153</f>
        <v>0</v>
      </c>
      <c r="BV128" s="571">
        <f>-Capex!BW153</f>
        <v>0</v>
      </c>
      <c r="BW128" s="571">
        <f>-Capex!BX153</f>
        <v>0</v>
      </c>
      <c r="BX128" s="571">
        <f>-Capex!BY153</f>
        <v>0</v>
      </c>
      <c r="BY128" s="571">
        <f>-Capex!BZ153</f>
        <v>0</v>
      </c>
      <c r="BZ128" s="571">
        <f>-Capex!CA153</f>
        <v>0</v>
      </c>
      <c r="CA128" s="571">
        <f>-Capex!CB153</f>
        <v>0</v>
      </c>
      <c r="CB128" s="571">
        <f>-Capex!CC153</f>
        <v>0</v>
      </c>
      <c r="CC128" s="571">
        <f>-Capex!CD153</f>
        <v>0</v>
      </c>
      <c r="CD128" s="571">
        <f>-Capex!CE153</f>
        <v>0</v>
      </c>
      <c r="CE128" s="571">
        <f>-Capex!CF153</f>
        <v>0</v>
      </c>
      <c r="CF128" s="571">
        <f>-Capex!CG153</f>
        <v>0</v>
      </c>
      <c r="CG128" s="571">
        <f>-Capex!CH153</f>
        <v>0</v>
      </c>
      <c r="CH128" s="571">
        <f>-Capex!CI153</f>
        <v>0</v>
      </c>
      <c r="CI128" s="571">
        <f>-Capex!CJ153</f>
        <v>0</v>
      </c>
      <c r="CJ128" s="571">
        <f>-Capex!CK153</f>
        <v>0</v>
      </c>
      <c r="CK128" s="571">
        <f>-Capex!CL153</f>
        <v>0</v>
      </c>
      <c r="CL128" s="571">
        <f>-Capex!CM153</f>
        <v>0</v>
      </c>
      <c r="CM128" s="571">
        <f>-Capex!CN153</f>
        <v>0</v>
      </c>
      <c r="CN128" s="571">
        <f>-Capex!CO153</f>
        <v>0</v>
      </c>
      <c r="CO128" s="571">
        <f>-Capex!CP153</f>
        <v>0</v>
      </c>
      <c r="CP128" s="571">
        <f>-Capex!CQ153</f>
        <v>0</v>
      </c>
      <c r="CQ128" s="571">
        <f>-Capex!CR153</f>
        <v>0</v>
      </c>
      <c r="CR128" s="571">
        <f>-Capex!CS153</f>
        <v>0</v>
      </c>
      <c r="CS128" s="571">
        <f>-Capex!CT153</f>
        <v>0</v>
      </c>
      <c r="CT128" s="571">
        <f>-Capex!CU153</f>
        <v>0</v>
      </c>
      <c r="CU128" s="571">
        <f>-Capex!CV153</f>
        <v>0</v>
      </c>
      <c r="CV128" s="571">
        <f>-Capex!CW153</f>
        <v>0</v>
      </c>
      <c r="CW128" s="571">
        <f>-Capex!CX153</f>
        <v>0</v>
      </c>
      <c r="CX128" s="571">
        <f>-Capex!CY153</f>
        <v>0</v>
      </c>
      <c r="CY128" s="571">
        <f>-Capex!CZ153</f>
        <v>0</v>
      </c>
      <c r="CZ128" s="571">
        <f>-Capex!DA153</f>
        <v>0</v>
      </c>
      <c r="DA128" s="571">
        <f>-Capex!DB153</f>
        <v>0</v>
      </c>
      <c r="DB128" s="571">
        <f>-Capex!DC153</f>
        <v>0</v>
      </c>
      <c r="DC128" s="571">
        <f>-Capex!DD153</f>
        <v>0</v>
      </c>
      <c r="DD128" s="571">
        <f>-Capex!DE153</f>
        <v>0</v>
      </c>
      <c r="DE128" s="571">
        <f>-Capex!DF153</f>
        <v>0</v>
      </c>
      <c r="DF128" s="571">
        <f>-Capex!DG153</f>
        <v>0</v>
      </c>
      <c r="DG128" s="571">
        <f>-Capex!DH153</f>
        <v>0</v>
      </c>
      <c r="DH128" s="571">
        <f>-Capex!DI153</f>
        <v>0</v>
      </c>
      <c r="DI128" s="571">
        <f>-Capex!DJ153</f>
        <v>0</v>
      </c>
      <c r="DJ128" s="571">
        <f>-Capex!DK153</f>
        <v>0</v>
      </c>
      <c r="DK128" s="571">
        <f>-Capex!DL153</f>
        <v>0</v>
      </c>
      <c r="DL128" s="571">
        <f>-Capex!DM153</f>
        <v>0</v>
      </c>
      <c r="DM128" s="571">
        <f>-Capex!DN153</f>
        <v>0</v>
      </c>
      <c r="DN128" s="571">
        <f>-Capex!DO153</f>
        <v>0</v>
      </c>
      <c r="DO128" s="571">
        <f>-Capex!DP153</f>
        <v>0</v>
      </c>
      <c r="DP128" s="571">
        <f>-Capex!DQ153</f>
        <v>0</v>
      </c>
      <c r="DQ128" s="571">
        <f>-Capex!DR153</f>
        <v>0</v>
      </c>
      <c r="DR128" s="571">
        <f>-Capex!DS153</f>
        <v>0</v>
      </c>
      <c r="DS128" s="572">
        <f>-Capex!DT153</f>
        <v>0</v>
      </c>
    </row>
    <row r="129" spans="1:123" ht="14.25" customHeight="1" x14ac:dyDescent="0.15">
      <c r="A129" s="72" t="s">
        <v>157</v>
      </c>
      <c r="B129" s="72" t="str">
        <f>"["&amp;currency&amp;"]"</f>
        <v>[EUR]</v>
      </c>
      <c r="C129" s="111"/>
      <c r="D129" s="111">
        <f t="shared" ref="D129:DS129" si="110">SUM(D127:D128)</f>
        <v>-7401100</v>
      </c>
      <c r="E129" s="111">
        <f t="shared" si="110"/>
        <v>0</v>
      </c>
      <c r="F129" s="111">
        <f t="shared" si="110"/>
        <v>0</v>
      </c>
      <c r="G129" s="111">
        <f t="shared" si="110"/>
        <v>0</v>
      </c>
      <c r="H129" s="111">
        <f t="shared" si="110"/>
        <v>0</v>
      </c>
      <c r="I129" s="111">
        <f t="shared" si="110"/>
        <v>0</v>
      </c>
      <c r="J129" s="111">
        <f t="shared" si="110"/>
        <v>0</v>
      </c>
      <c r="K129" s="111">
        <f t="shared" si="110"/>
        <v>0</v>
      </c>
      <c r="L129" s="111">
        <f t="shared" si="110"/>
        <v>0</v>
      </c>
      <c r="M129" s="111">
        <f t="shared" si="110"/>
        <v>0</v>
      </c>
      <c r="N129" s="111">
        <f t="shared" si="110"/>
        <v>0</v>
      </c>
      <c r="O129" s="111">
        <f t="shared" si="110"/>
        <v>0</v>
      </c>
      <c r="P129" s="111">
        <f t="shared" si="110"/>
        <v>0</v>
      </c>
      <c r="Q129" s="111">
        <f t="shared" si="110"/>
        <v>0</v>
      </c>
      <c r="R129" s="111">
        <f t="shared" si="110"/>
        <v>0</v>
      </c>
      <c r="S129" s="111">
        <f t="shared" si="110"/>
        <v>0</v>
      </c>
      <c r="T129" s="111">
        <f t="shared" si="110"/>
        <v>0</v>
      </c>
      <c r="U129" s="111">
        <f t="shared" si="110"/>
        <v>0</v>
      </c>
      <c r="V129" s="111">
        <f t="shared" si="110"/>
        <v>0</v>
      </c>
      <c r="W129" s="111">
        <f t="shared" si="110"/>
        <v>0</v>
      </c>
      <c r="X129" s="111">
        <f t="shared" si="110"/>
        <v>0</v>
      </c>
      <c r="Y129" s="111">
        <f t="shared" si="110"/>
        <v>0</v>
      </c>
      <c r="Z129" s="111">
        <f t="shared" si="110"/>
        <v>0</v>
      </c>
      <c r="AA129" s="111">
        <f t="shared" si="110"/>
        <v>0</v>
      </c>
      <c r="AB129" s="111">
        <f t="shared" si="110"/>
        <v>0</v>
      </c>
      <c r="AC129" s="111">
        <f t="shared" si="110"/>
        <v>0</v>
      </c>
      <c r="AD129" s="111">
        <f t="shared" si="110"/>
        <v>0</v>
      </c>
      <c r="AE129" s="111">
        <f t="shared" si="110"/>
        <v>0</v>
      </c>
      <c r="AF129" s="111">
        <f t="shared" si="110"/>
        <v>0</v>
      </c>
      <c r="AG129" s="111">
        <f t="shared" si="110"/>
        <v>0</v>
      </c>
      <c r="AH129" s="111">
        <f t="shared" si="110"/>
        <v>0</v>
      </c>
      <c r="AI129" s="111">
        <f t="shared" si="110"/>
        <v>0</v>
      </c>
      <c r="AJ129" s="111">
        <f t="shared" si="110"/>
        <v>0</v>
      </c>
      <c r="AK129" s="111">
        <f t="shared" si="110"/>
        <v>0</v>
      </c>
      <c r="AL129" s="111">
        <f t="shared" si="110"/>
        <v>0</v>
      </c>
      <c r="AM129" s="111">
        <f t="shared" si="110"/>
        <v>0</v>
      </c>
      <c r="AN129" s="111">
        <f t="shared" si="110"/>
        <v>0</v>
      </c>
      <c r="AO129" s="111">
        <f t="shared" si="110"/>
        <v>0</v>
      </c>
      <c r="AP129" s="111">
        <f t="shared" si="110"/>
        <v>0</v>
      </c>
      <c r="AQ129" s="111">
        <f t="shared" si="110"/>
        <v>0</v>
      </c>
      <c r="AR129" s="111">
        <f t="shared" si="110"/>
        <v>0</v>
      </c>
      <c r="AS129" s="111">
        <f t="shared" si="110"/>
        <v>0</v>
      </c>
      <c r="AT129" s="111">
        <f t="shared" si="110"/>
        <v>0</v>
      </c>
      <c r="AU129" s="111">
        <f t="shared" si="110"/>
        <v>0</v>
      </c>
      <c r="AV129" s="111">
        <f t="shared" si="110"/>
        <v>0</v>
      </c>
      <c r="AW129" s="111">
        <f t="shared" si="110"/>
        <v>0</v>
      </c>
      <c r="AX129" s="111">
        <f t="shared" si="110"/>
        <v>0</v>
      </c>
      <c r="AY129" s="111">
        <f t="shared" si="110"/>
        <v>0</v>
      </c>
      <c r="AZ129" s="111">
        <f t="shared" si="110"/>
        <v>0</v>
      </c>
      <c r="BA129" s="111">
        <f t="shared" si="110"/>
        <v>0</v>
      </c>
      <c r="BB129" s="111">
        <f t="shared" si="110"/>
        <v>0</v>
      </c>
      <c r="BC129" s="111">
        <f t="shared" si="110"/>
        <v>0</v>
      </c>
      <c r="BD129" s="111">
        <f t="shared" si="110"/>
        <v>0</v>
      </c>
      <c r="BE129" s="111">
        <f t="shared" si="110"/>
        <v>0</v>
      </c>
      <c r="BF129" s="111">
        <f t="shared" si="110"/>
        <v>0</v>
      </c>
      <c r="BG129" s="111">
        <f t="shared" si="110"/>
        <v>0</v>
      </c>
      <c r="BH129" s="111">
        <f t="shared" si="110"/>
        <v>0</v>
      </c>
      <c r="BI129" s="111">
        <f t="shared" si="110"/>
        <v>0</v>
      </c>
      <c r="BJ129" s="111">
        <f t="shared" si="110"/>
        <v>0</v>
      </c>
      <c r="BK129" s="111">
        <f t="shared" si="110"/>
        <v>0</v>
      </c>
      <c r="BL129" s="111">
        <f t="shared" si="110"/>
        <v>0</v>
      </c>
      <c r="BM129" s="111">
        <f t="shared" si="110"/>
        <v>0</v>
      </c>
      <c r="BN129" s="111">
        <f t="shared" si="110"/>
        <v>0</v>
      </c>
      <c r="BO129" s="111">
        <f t="shared" si="110"/>
        <v>0</v>
      </c>
      <c r="BP129" s="111">
        <f t="shared" si="110"/>
        <v>0</v>
      </c>
      <c r="BQ129" s="111">
        <f t="shared" si="110"/>
        <v>0</v>
      </c>
      <c r="BR129" s="111">
        <f t="shared" si="110"/>
        <v>0</v>
      </c>
      <c r="BS129" s="111">
        <f t="shared" si="110"/>
        <v>0</v>
      </c>
      <c r="BT129" s="111">
        <f t="shared" si="110"/>
        <v>0</v>
      </c>
      <c r="BU129" s="111">
        <f t="shared" si="110"/>
        <v>0</v>
      </c>
      <c r="BV129" s="111">
        <f t="shared" si="110"/>
        <v>0</v>
      </c>
      <c r="BW129" s="111">
        <f t="shared" si="110"/>
        <v>0</v>
      </c>
      <c r="BX129" s="111">
        <f t="shared" si="110"/>
        <v>0</v>
      </c>
      <c r="BY129" s="111">
        <f t="shared" si="110"/>
        <v>0</v>
      </c>
      <c r="BZ129" s="111">
        <f t="shared" si="110"/>
        <v>0</v>
      </c>
      <c r="CA129" s="111">
        <f t="shared" si="110"/>
        <v>0</v>
      </c>
      <c r="CB129" s="111">
        <f t="shared" si="110"/>
        <v>0</v>
      </c>
      <c r="CC129" s="111">
        <f t="shared" si="110"/>
        <v>0</v>
      </c>
      <c r="CD129" s="111">
        <f t="shared" si="110"/>
        <v>0</v>
      </c>
      <c r="CE129" s="111">
        <f t="shared" si="110"/>
        <v>0</v>
      </c>
      <c r="CF129" s="111">
        <f t="shared" si="110"/>
        <v>0</v>
      </c>
      <c r="CG129" s="111">
        <f t="shared" si="110"/>
        <v>0</v>
      </c>
      <c r="CH129" s="111">
        <f t="shared" si="110"/>
        <v>-19500</v>
      </c>
      <c r="CI129" s="111">
        <f t="shared" si="110"/>
        <v>0</v>
      </c>
      <c r="CJ129" s="111">
        <f t="shared" si="110"/>
        <v>0</v>
      </c>
      <c r="CK129" s="111">
        <f t="shared" si="110"/>
        <v>0</v>
      </c>
      <c r="CL129" s="111">
        <f t="shared" si="110"/>
        <v>0</v>
      </c>
      <c r="CM129" s="111">
        <f t="shared" si="110"/>
        <v>0</v>
      </c>
      <c r="CN129" s="111">
        <f t="shared" si="110"/>
        <v>0</v>
      </c>
      <c r="CO129" s="111">
        <f t="shared" si="110"/>
        <v>0</v>
      </c>
      <c r="CP129" s="111">
        <f t="shared" si="110"/>
        <v>0</v>
      </c>
      <c r="CQ129" s="111">
        <f t="shared" si="110"/>
        <v>0</v>
      </c>
      <c r="CR129" s="111">
        <f t="shared" si="110"/>
        <v>0</v>
      </c>
      <c r="CS129" s="111">
        <f t="shared" si="110"/>
        <v>0</v>
      </c>
      <c r="CT129" s="111">
        <f t="shared" si="110"/>
        <v>0</v>
      </c>
      <c r="CU129" s="111">
        <f t="shared" si="110"/>
        <v>0</v>
      </c>
      <c r="CV129" s="111">
        <f t="shared" si="110"/>
        <v>0</v>
      </c>
      <c r="CW129" s="111">
        <f t="shared" si="110"/>
        <v>0</v>
      </c>
      <c r="CX129" s="111">
        <f t="shared" si="110"/>
        <v>0</v>
      </c>
      <c r="CY129" s="111">
        <f t="shared" si="110"/>
        <v>0</v>
      </c>
      <c r="CZ129" s="111">
        <f t="shared" si="110"/>
        <v>0</v>
      </c>
      <c r="DA129" s="111">
        <f t="shared" si="110"/>
        <v>0</v>
      </c>
      <c r="DB129" s="111">
        <f t="shared" si="110"/>
        <v>0</v>
      </c>
      <c r="DC129" s="111">
        <f t="shared" si="110"/>
        <v>0</v>
      </c>
      <c r="DD129" s="111">
        <f t="shared" si="110"/>
        <v>0</v>
      </c>
      <c r="DE129" s="111">
        <f t="shared" si="110"/>
        <v>0</v>
      </c>
      <c r="DF129" s="111">
        <f t="shared" si="110"/>
        <v>0</v>
      </c>
      <c r="DG129" s="111">
        <f t="shared" si="110"/>
        <v>0</v>
      </c>
      <c r="DH129" s="111">
        <f t="shared" si="110"/>
        <v>0</v>
      </c>
      <c r="DI129" s="111">
        <f t="shared" si="110"/>
        <v>0</v>
      </c>
      <c r="DJ129" s="111">
        <f t="shared" si="110"/>
        <v>0</v>
      </c>
      <c r="DK129" s="111">
        <f t="shared" si="110"/>
        <v>0</v>
      </c>
      <c r="DL129" s="111">
        <f t="shared" si="110"/>
        <v>0</v>
      </c>
      <c r="DM129" s="111">
        <f t="shared" si="110"/>
        <v>0</v>
      </c>
      <c r="DN129" s="111">
        <f t="shared" si="110"/>
        <v>0</v>
      </c>
      <c r="DO129" s="111">
        <f t="shared" si="110"/>
        <v>0</v>
      </c>
      <c r="DP129" s="111">
        <f t="shared" si="110"/>
        <v>0</v>
      </c>
      <c r="DQ129" s="111">
        <f t="shared" si="110"/>
        <v>0</v>
      </c>
      <c r="DR129" s="111">
        <f t="shared" si="110"/>
        <v>0</v>
      </c>
      <c r="DS129" s="111">
        <f t="shared" si="110"/>
        <v>0</v>
      </c>
    </row>
    <row r="130" spans="1:123" ht="6" customHeight="1" x14ac:dyDescent="0.15">
      <c r="A130" s="104"/>
      <c r="B130" s="16"/>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c r="DA130" s="109"/>
      <c r="DB130" s="109"/>
      <c r="DC130" s="109"/>
      <c r="DD130" s="109"/>
      <c r="DE130" s="109"/>
      <c r="DF130" s="109"/>
      <c r="DG130" s="109"/>
      <c r="DH130" s="109"/>
      <c r="DI130" s="109"/>
      <c r="DJ130" s="109"/>
      <c r="DK130" s="109"/>
      <c r="DL130" s="109"/>
      <c r="DM130" s="109"/>
      <c r="DN130" s="109"/>
      <c r="DO130" s="109"/>
      <c r="DP130" s="109"/>
      <c r="DQ130" s="109"/>
      <c r="DR130" s="109"/>
      <c r="DS130" s="109"/>
    </row>
    <row r="131" spans="1:123" ht="14.25" customHeight="1" x14ac:dyDescent="0.15">
      <c r="A131" s="104" t="s">
        <v>158</v>
      </c>
      <c r="B131" s="16"/>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c r="DA131" s="109"/>
      <c r="DB131" s="109"/>
      <c r="DC131" s="109"/>
      <c r="DD131" s="109"/>
      <c r="DE131" s="109"/>
      <c r="DF131" s="109"/>
      <c r="DG131" s="109"/>
      <c r="DH131" s="109"/>
      <c r="DI131" s="109"/>
      <c r="DJ131" s="109"/>
      <c r="DK131" s="109"/>
      <c r="DL131" s="109"/>
      <c r="DM131" s="109"/>
      <c r="DN131" s="109"/>
      <c r="DO131" s="109"/>
      <c r="DP131" s="109"/>
      <c r="DQ131" s="109"/>
      <c r="DR131" s="109"/>
      <c r="DS131" s="109"/>
    </row>
    <row r="132" spans="1:123" ht="14.25" customHeight="1" x14ac:dyDescent="0.15">
      <c r="A132" s="18" t="s">
        <v>159</v>
      </c>
      <c r="B132" s="23" t="str">
        <f>"["&amp;currency&amp;"]"</f>
        <v>[EUR]</v>
      </c>
      <c r="C132" s="86"/>
      <c r="D132" s="564">
        <f>+IF(D4=EOMONTH(Input!$G$15,0),Input!$E$75,0)</f>
        <v>0</v>
      </c>
      <c r="E132" s="565">
        <f>+IF(E4=EOMONTH(Input!$G$15,0),Input!$E$75,0)</f>
        <v>0</v>
      </c>
      <c r="F132" s="565">
        <f>+IF(F4=EOMONTH(Input!$G$15,0),Input!$E$75,0)</f>
        <v>0</v>
      </c>
      <c r="G132" s="565">
        <f>+IF(G4=EOMONTH(Input!$G$15,0),Input!$E$75,0)</f>
        <v>7493170</v>
      </c>
      <c r="H132" s="565">
        <f>+IF(H4=EOMONTH(Input!$G$15,0),Input!$E$75,0)</f>
        <v>0</v>
      </c>
      <c r="I132" s="565">
        <f>+IF(I4=EOMONTH(Input!$G$15,0),Input!$E$75,0)</f>
        <v>0</v>
      </c>
      <c r="J132" s="565">
        <f>+IF(J4=EOMONTH(Input!$G$15,0),Input!$E$75,0)</f>
        <v>0</v>
      </c>
      <c r="K132" s="565">
        <f>+IF(K4=EOMONTH(Input!$G$15,0),Input!$E$75,0)</f>
        <v>0</v>
      </c>
      <c r="L132" s="565">
        <f>+IF(L4=EOMONTH(Input!$G$15,0),Input!$E$75,0)</f>
        <v>0</v>
      </c>
      <c r="M132" s="565">
        <f>+IF(M4=EOMONTH(Input!$G$15,0),Input!$E$75,0)</f>
        <v>0</v>
      </c>
      <c r="N132" s="565">
        <f>+IF(N4=EOMONTH(Input!$G$15,0),Input!$E$75,0)</f>
        <v>0</v>
      </c>
      <c r="O132" s="565">
        <f>+IF(O4=EOMONTH(Input!$G$15,0),Input!$E$75,0)</f>
        <v>0</v>
      </c>
      <c r="P132" s="565">
        <f>+IF(P4=EOMONTH(Input!$G$15,0),Input!$E$75,0)</f>
        <v>0</v>
      </c>
      <c r="Q132" s="565">
        <f>+IF(Q4=EOMONTH(Input!$G$15,0),Input!$E$75,0)</f>
        <v>0</v>
      </c>
      <c r="R132" s="565">
        <f>+IF(R4=EOMONTH(Input!$G$15,0),Input!$E$75,0)</f>
        <v>0</v>
      </c>
      <c r="S132" s="565">
        <f>+IF(S4=EOMONTH(Input!$G$15,0),Input!$E$75,0)</f>
        <v>0</v>
      </c>
      <c r="T132" s="565">
        <f>+IF(T4=EOMONTH(Input!$G$15,0),Input!$E$75,0)</f>
        <v>0</v>
      </c>
      <c r="U132" s="565">
        <f>+IF(U4=EOMONTH(Input!$G$15,0),Input!$E$75,0)</f>
        <v>0</v>
      </c>
      <c r="V132" s="565">
        <f>+IF(V4=EOMONTH(Input!$G$15,0),Input!$E$75,0)</f>
        <v>0</v>
      </c>
      <c r="W132" s="565">
        <f>+IF(W4=EOMONTH(Input!$G$15,0),Input!$E$75,0)</f>
        <v>0</v>
      </c>
      <c r="X132" s="565">
        <f>+IF(X4=EOMONTH(Input!$G$15,0),Input!$E$75,0)</f>
        <v>0</v>
      </c>
      <c r="Y132" s="565">
        <f>+IF(Y4=EOMONTH(Input!$G$15,0),Input!$E$75,0)</f>
        <v>0</v>
      </c>
      <c r="Z132" s="565">
        <f>+IF(Z4=EOMONTH(Input!$G$15,0),Input!$E$75,0)</f>
        <v>0</v>
      </c>
      <c r="AA132" s="565">
        <f>+IF(AA4=EOMONTH(Input!$G$15,0),Input!$E$75,0)</f>
        <v>0</v>
      </c>
      <c r="AB132" s="565">
        <f>+IF(AB4=EOMONTH(Input!$G$15,0),Input!$E$75,0)</f>
        <v>0</v>
      </c>
      <c r="AC132" s="565">
        <f>+IF(AC4=EOMONTH(Input!$G$15,0),Input!$E$75,0)</f>
        <v>0</v>
      </c>
      <c r="AD132" s="565">
        <f>+IF(AD4=EOMONTH(Input!$G$15,0),Input!$E$75,0)</f>
        <v>0</v>
      </c>
      <c r="AE132" s="565">
        <f>+IF(AE4=EOMONTH(Input!$G$15,0),Input!$E$75,0)</f>
        <v>0</v>
      </c>
      <c r="AF132" s="565">
        <f>+IF(AF4=EOMONTH(Input!$G$15,0),Input!$E$75,0)</f>
        <v>0</v>
      </c>
      <c r="AG132" s="565">
        <f>+IF(AG4=EOMONTH(Input!$G$15,0),Input!$E$75,0)</f>
        <v>0</v>
      </c>
      <c r="AH132" s="565">
        <f>+IF(AH4=EOMONTH(Input!$G$15,0),Input!$E$75,0)</f>
        <v>0</v>
      </c>
      <c r="AI132" s="565">
        <f>+IF(AI4=EOMONTH(Input!$G$15,0),Input!$E$75,0)</f>
        <v>0</v>
      </c>
      <c r="AJ132" s="565">
        <f>+IF(AJ4=EOMONTH(Input!$G$15,0),Input!$E$75,0)</f>
        <v>0</v>
      </c>
      <c r="AK132" s="565">
        <f>+IF(AK4=EOMONTH(Input!$G$15,0),Input!$E$75,0)</f>
        <v>0</v>
      </c>
      <c r="AL132" s="565">
        <f>+IF(AL4=EOMONTH(Input!$G$15,0),Input!$E$75,0)</f>
        <v>0</v>
      </c>
      <c r="AM132" s="565">
        <f>+IF(AM4=EOMONTH(Input!$G$15,0),Input!$E$75,0)</f>
        <v>0</v>
      </c>
      <c r="AN132" s="565">
        <f>+IF(AN4=EOMONTH(Input!$G$15,0),Input!$E$75,0)</f>
        <v>0</v>
      </c>
      <c r="AO132" s="565">
        <f>+IF(AO4=EOMONTH(Input!$G$15,0),Input!$E$75,0)</f>
        <v>0</v>
      </c>
      <c r="AP132" s="565">
        <f>+IF(AP4=EOMONTH(Input!$G$15,0),Input!$E$75,0)</f>
        <v>0</v>
      </c>
      <c r="AQ132" s="565">
        <f>+IF(AQ4=EOMONTH(Input!$G$15,0),Input!$E$75,0)</f>
        <v>0</v>
      </c>
      <c r="AR132" s="565">
        <f>+IF(AR4=EOMONTH(Input!$G$15,0),Input!$E$75,0)</f>
        <v>0</v>
      </c>
      <c r="AS132" s="565">
        <f>+IF(AS4=EOMONTH(Input!$G$15,0),Input!$E$75,0)</f>
        <v>0</v>
      </c>
      <c r="AT132" s="565">
        <f>+IF(AT4=EOMONTH(Input!$G$15,0),Input!$E$75,0)</f>
        <v>0</v>
      </c>
      <c r="AU132" s="565">
        <f>+IF(AU4=EOMONTH(Input!$G$15,0),Input!$E$75,0)</f>
        <v>0</v>
      </c>
      <c r="AV132" s="565">
        <f>+IF(AV4=EOMONTH(Input!$G$15,0),Input!$E$75,0)</f>
        <v>0</v>
      </c>
      <c r="AW132" s="565">
        <f>+IF(AW4=EOMONTH(Input!$G$15,0),Input!$E$75,0)</f>
        <v>0</v>
      </c>
      <c r="AX132" s="565">
        <f>+IF(AX4=EOMONTH(Input!$G$15,0),Input!$E$75,0)</f>
        <v>0</v>
      </c>
      <c r="AY132" s="565">
        <f>+IF(AY4=EOMONTH(Input!$G$15,0),Input!$E$75,0)</f>
        <v>0</v>
      </c>
      <c r="AZ132" s="565">
        <f>+IF(AZ4=EOMONTH(Input!$G$15,0),Input!$E$75,0)</f>
        <v>0</v>
      </c>
      <c r="BA132" s="565">
        <f>+IF(BA4=EOMONTH(Input!$G$15,0),Input!$E$75,0)</f>
        <v>0</v>
      </c>
      <c r="BB132" s="565">
        <f>+IF(BB4=EOMONTH(Input!$G$15,0),Input!$E$75,0)</f>
        <v>0</v>
      </c>
      <c r="BC132" s="565">
        <f>+IF(BC4=EOMONTH(Input!$G$15,0),Input!$E$75,0)</f>
        <v>0</v>
      </c>
      <c r="BD132" s="565">
        <f>+IF(BD4=EOMONTH(Input!$G$15,0),Input!$E$75,0)</f>
        <v>0</v>
      </c>
      <c r="BE132" s="565">
        <f>+IF(BE4=EOMONTH(Input!$G$15,0),Input!$E$75,0)</f>
        <v>0</v>
      </c>
      <c r="BF132" s="565">
        <f>+IF(BF4=EOMONTH(Input!$G$15,0),Input!$E$75,0)</f>
        <v>0</v>
      </c>
      <c r="BG132" s="565">
        <f>+IF(BG4=EOMONTH(Input!$G$15,0),Input!$E$75,0)</f>
        <v>0</v>
      </c>
      <c r="BH132" s="565">
        <f>+IF(BH4=EOMONTH(Input!$G$15,0),Input!$E$75,0)</f>
        <v>0</v>
      </c>
      <c r="BI132" s="565">
        <f>+IF(BI4=EOMONTH(Input!$G$15,0),Input!$E$75,0)</f>
        <v>0</v>
      </c>
      <c r="BJ132" s="565">
        <f>+IF(BJ4=EOMONTH(Input!$G$15,0),Input!$E$75,0)</f>
        <v>0</v>
      </c>
      <c r="BK132" s="565">
        <f>+IF(BK4=EOMONTH(Input!$G$15,0),Input!$E$75,0)</f>
        <v>0</v>
      </c>
      <c r="BL132" s="565">
        <f>+IF(BL4=EOMONTH(Input!$G$15,0),Input!$E$75,0)</f>
        <v>0</v>
      </c>
      <c r="BM132" s="565">
        <f>+IF(BM4=EOMONTH(Input!$G$15,0),Input!$E$75,0)</f>
        <v>0</v>
      </c>
      <c r="BN132" s="565">
        <f>+IF(BN4=EOMONTH(Input!$G$15,0),Input!$E$75,0)</f>
        <v>0</v>
      </c>
      <c r="BO132" s="565">
        <f>+IF(BO4=EOMONTH(Input!$G$15,0),Input!$E$75,0)</f>
        <v>0</v>
      </c>
      <c r="BP132" s="565">
        <f>+IF(BP4=EOMONTH(Input!$G$15,0),Input!$E$75,0)</f>
        <v>0</v>
      </c>
      <c r="BQ132" s="565">
        <f>+IF(BQ4=EOMONTH(Input!$G$15,0),Input!$E$75,0)</f>
        <v>0</v>
      </c>
      <c r="BR132" s="565">
        <f>+IF(BR4=EOMONTH(Input!$G$15,0),Input!$E$75,0)</f>
        <v>0</v>
      </c>
      <c r="BS132" s="565">
        <f>+IF(BS4=EOMONTH(Input!$G$15,0),Input!$E$75,0)</f>
        <v>0</v>
      </c>
      <c r="BT132" s="565">
        <f>+IF(BT4=EOMONTH(Input!$G$15,0),Input!$E$75,0)</f>
        <v>0</v>
      </c>
      <c r="BU132" s="565">
        <f>+IF(BU4=EOMONTH(Input!$G$15,0),Input!$E$75,0)</f>
        <v>0</v>
      </c>
      <c r="BV132" s="565">
        <f>+IF(BV4=EOMONTH(Input!$G$15,0),Input!$E$75,0)</f>
        <v>0</v>
      </c>
      <c r="BW132" s="565">
        <f>+IF(BW4=EOMONTH(Input!$G$15,0),Input!$E$75,0)</f>
        <v>0</v>
      </c>
      <c r="BX132" s="565">
        <f>+IF(BX4=EOMONTH(Input!$G$15,0),Input!$E$75,0)</f>
        <v>0</v>
      </c>
      <c r="BY132" s="565">
        <f>+IF(BY4=EOMONTH(Input!$G$15,0),Input!$E$75,0)</f>
        <v>0</v>
      </c>
      <c r="BZ132" s="565">
        <f>+IF(BZ4=EOMONTH(Input!$G$15,0),Input!$E$75,0)</f>
        <v>0</v>
      </c>
      <c r="CA132" s="565">
        <f>+IF(CA4=EOMONTH(Input!$G$15,0),Input!$E$75,0)</f>
        <v>0</v>
      </c>
      <c r="CB132" s="565">
        <f>+IF(CB4=EOMONTH(Input!$G$15,0),Input!$E$75,0)</f>
        <v>0</v>
      </c>
      <c r="CC132" s="565">
        <f>+IF(CC4=EOMONTH(Input!$G$15,0),Input!$E$75,0)</f>
        <v>0</v>
      </c>
      <c r="CD132" s="565">
        <f>+IF(CD4=EOMONTH(Input!$G$15,0),Input!$E$75,0)</f>
        <v>0</v>
      </c>
      <c r="CE132" s="565">
        <f>+IF(CE4=EOMONTH(Input!$G$15,0),Input!$E$75,0)</f>
        <v>0</v>
      </c>
      <c r="CF132" s="565">
        <f>+IF(CF4=EOMONTH(Input!$G$15,0),Input!$E$75,0)</f>
        <v>0</v>
      </c>
      <c r="CG132" s="565">
        <f>+IF(CG4=EOMONTH(Input!$G$15,0),Input!$E$75,0)</f>
        <v>0</v>
      </c>
      <c r="CH132" s="565">
        <f>+IF(CH4=EOMONTH(Input!$G$15,0),Input!$E$75,0)</f>
        <v>0</v>
      </c>
      <c r="CI132" s="565">
        <f>+IF(CI4=EOMONTH(Input!$G$15,0),Input!$E$75,0)</f>
        <v>0</v>
      </c>
      <c r="CJ132" s="565">
        <f>+IF(CJ4=EOMONTH(Input!$G$15,0),Input!$E$75,0)</f>
        <v>0</v>
      </c>
      <c r="CK132" s="565">
        <f>+IF(CK4=EOMONTH(Input!$G$15,0),Input!$E$75,0)</f>
        <v>0</v>
      </c>
      <c r="CL132" s="565">
        <f>+IF(CL4=EOMONTH(Input!$G$15,0),Input!$E$75,0)</f>
        <v>0</v>
      </c>
      <c r="CM132" s="565">
        <f>+IF(CM4=EOMONTH(Input!$G$15,0),Input!$E$75,0)</f>
        <v>0</v>
      </c>
      <c r="CN132" s="565">
        <f>+IF(CN4=EOMONTH(Input!$G$15,0),Input!$E$75,0)</f>
        <v>0</v>
      </c>
      <c r="CO132" s="565">
        <f>+IF(CO4=EOMONTH(Input!$G$15,0),Input!$E$75,0)</f>
        <v>0</v>
      </c>
      <c r="CP132" s="565">
        <f>+IF(CP4=EOMONTH(Input!$G$15,0),Input!$E$75,0)</f>
        <v>0</v>
      </c>
      <c r="CQ132" s="565">
        <f>+IF(CQ4=EOMONTH(Input!$G$15,0),Input!$E$75,0)</f>
        <v>0</v>
      </c>
      <c r="CR132" s="565">
        <f>+IF(CR4=EOMONTH(Input!$G$15,0),Input!$E$75,0)</f>
        <v>0</v>
      </c>
      <c r="CS132" s="565">
        <f>+IF(CS4=EOMONTH(Input!$G$15,0),Input!$E$75,0)</f>
        <v>0</v>
      </c>
      <c r="CT132" s="565">
        <f>+IF(CT4=EOMONTH(Input!$G$15,0),Input!$E$75,0)</f>
        <v>0</v>
      </c>
      <c r="CU132" s="565">
        <f>+IF(CU4=EOMONTH(Input!$G$15,0),Input!$E$75,0)</f>
        <v>0</v>
      </c>
      <c r="CV132" s="565">
        <f>+IF(CV4=EOMONTH(Input!$G$15,0),Input!$E$75,0)</f>
        <v>0</v>
      </c>
      <c r="CW132" s="565">
        <f>+IF(CW4=EOMONTH(Input!$G$15,0),Input!$E$75,0)</f>
        <v>0</v>
      </c>
      <c r="CX132" s="565">
        <f>+IF(CX4=EOMONTH(Input!$G$15,0),Input!$E$75,0)</f>
        <v>0</v>
      </c>
      <c r="CY132" s="565">
        <f>+IF(CY4=EOMONTH(Input!$G$15,0),Input!$E$75,0)</f>
        <v>0</v>
      </c>
      <c r="CZ132" s="565">
        <f>+IF(CZ4=EOMONTH(Input!$G$15,0),Input!$E$75,0)</f>
        <v>0</v>
      </c>
      <c r="DA132" s="565">
        <f>+IF(DA4=EOMONTH(Input!$G$15,0),Input!$E$75,0)</f>
        <v>0</v>
      </c>
      <c r="DB132" s="565">
        <f>+IF(DB4=EOMONTH(Input!$G$15,0),Input!$E$75,0)</f>
        <v>0</v>
      </c>
      <c r="DC132" s="565">
        <f>+IF(DC4=EOMONTH(Input!$G$15,0),Input!$E$75,0)</f>
        <v>0</v>
      </c>
      <c r="DD132" s="565">
        <f>+IF(DD4=EOMONTH(Input!$G$15,0),Input!$E$75,0)</f>
        <v>0</v>
      </c>
      <c r="DE132" s="565">
        <f>+IF(DE4=EOMONTH(Input!$G$15,0),Input!$E$75,0)</f>
        <v>0</v>
      </c>
      <c r="DF132" s="565">
        <f>+IF(DF4=EOMONTH(Input!$G$15,0),Input!$E$75,0)</f>
        <v>0</v>
      </c>
      <c r="DG132" s="565">
        <f>+IF(DG4=EOMONTH(Input!$G$15,0),Input!$E$75,0)</f>
        <v>0</v>
      </c>
      <c r="DH132" s="565">
        <f>+IF(DH4=EOMONTH(Input!$G$15,0),Input!$E$75,0)</f>
        <v>0</v>
      </c>
      <c r="DI132" s="565">
        <f>+IF(DI4=EOMONTH(Input!$G$15,0),Input!$E$75,0)</f>
        <v>0</v>
      </c>
      <c r="DJ132" s="565">
        <f>+IF(DJ4=EOMONTH(Input!$G$15,0),Input!$E$75,0)</f>
        <v>0</v>
      </c>
      <c r="DK132" s="565">
        <f>+IF(DK4=EOMONTH(Input!$G$15,0),Input!$E$75,0)</f>
        <v>0</v>
      </c>
      <c r="DL132" s="565">
        <f>+IF(DL4=EOMONTH(Input!$G$15,0),Input!$E$75,0)</f>
        <v>0</v>
      </c>
      <c r="DM132" s="565">
        <f>+IF(DM4=EOMONTH(Input!$G$15,0),Input!$E$75,0)</f>
        <v>0</v>
      </c>
      <c r="DN132" s="565">
        <f>+IF(DN4=EOMONTH(Input!$G$15,0),Input!$E$75,0)</f>
        <v>0</v>
      </c>
      <c r="DO132" s="565">
        <f>+IF(DO4=EOMONTH(Input!$G$15,0),Input!$E$75,0)</f>
        <v>0</v>
      </c>
      <c r="DP132" s="565">
        <f>+IF(DP4=EOMONTH(Input!$G$15,0),Input!$E$75,0)</f>
        <v>0</v>
      </c>
      <c r="DQ132" s="565">
        <f>+IF(DQ4=EOMONTH(Input!$G$15,0),Input!$E$75,0)</f>
        <v>0</v>
      </c>
      <c r="DR132" s="565">
        <f>+IF(DR4=EOMONTH(Input!$G$15,0),Input!$E$75,0)</f>
        <v>0</v>
      </c>
      <c r="DS132" s="566">
        <f>+IF(DS4=EOMONTH(Input!$G$15,0),Input!$E$75,0)</f>
        <v>0</v>
      </c>
    </row>
    <row r="133" spans="1:123" ht="14.25" customHeight="1" x14ac:dyDescent="0.15">
      <c r="A133" s="18" t="s">
        <v>160</v>
      </c>
      <c r="B133" s="23" t="str">
        <f>"["&amp;currency&amp;"]"</f>
        <v>[EUR]</v>
      </c>
      <c r="C133" s="86"/>
      <c r="D133" s="567">
        <f>+'Debt Model'!E26</f>
        <v>0</v>
      </c>
      <c r="E133" s="568">
        <f>+'Debt Model'!F26</f>
        <v>0</v>
      </c>
      <c r="F133" s="568">
        <f>+'Debt Model'!G26</f>
        <v>0</v>
      </c>
      <c r="G133" s="568">
        <f>+'Debt Model'!H26</f>
        <v>0</v>
      </c>
      <c r="H133" s="568">
        <f>+'Debt Model'!I26</f>
        <v>0</v>
      </c>
      <c r="I133" s="568">
        <f>+'Debt Model'!J26</f>
        <v>0</v>
      </c>
      <c r="J133" s="568">
        <f>+'Debt Model'!K26</f>
        <v>0</v>
      </c>
      <c r="K133" s="568">
        <f>+'Debt Model'!L26</f>
        <v>0</v>
      </c>
      <c r="L133" s="568">
        <f>+'Debt Model'!M26</f>
        <v>0</v>
      </c>
      <c r="M133" s="568">
        <f>+'Debt Model'!N26</f>
        <v>0</v>
      </c>
      <c r="N133" s="568">
        <f>+'Debt Model'!O26</f>
        <v>0</v>
      </c>
      <c r="O133" s="568">
        <f>+'Debt Model'!P26</f>
        <v>0</v>
      </c>
      <c r="P133" s="568">
        <f>+'Debt Model'!Q26</f>
        <v>0</v>
      </c>
      <c r="Q133" s="568">
        <f>+'Debt Model'!R26</f>
        <v>0</v>
      </c>
      <c r="R133" s="568">
        <f>+'Debt Model'!S26</f>
        <v>0</v>
      </c>
      <c r="S133" s="568">
        <f>+'Debt Model'!T26</f>
        <v>0</v>
      </c>
      <c r="T133" s="568">
        <f>+'Debt Model'!U26</f>
        <v>0</v>
      </c>
      <c r="U133" s="568">
        <f>+'Debt Model'!V26</f>
        <v>0</v>
      </c>
      <c r="V133" s="568">
        <f>+'Debt Model'!W26</f>
        <v>0</v>
      </c>
      <c r="W133" s="568">
        <f>+'Debt Model'!X26</f>
        <v>0</v>
      </c>
      <c r="X133" s="568">
        <f>+'Debt Model'!Y26</f>
        <v>0</v>
      </c>
      <c r="Y133" s="568">
        <f>+'Debt Model'!Z26</f>
        <v>0</v>
      </c>
      <c r="Z133" s="568">
        <f>+'Debt Model'!AA26</f>
        <v>0</v>
      </c>
      <c r="AA133" s="568">
        <f>+'Debt Model'!AB26</f>
        <v>0</v>
      </c>
      <c r="AB133" s="568">
        <f>+'Debt Model'!AC26</f>
        <v>0</v>
      </c>
      <c r="AC133" s="568">
        <f>+'Debt Model'!AD26</f>
        <v>0</v>
      </c>
      <c r="AD133" s="568">
        <f>+'Debt Model'!AE26</f>
        <v>0</v>
      </c>
      <c r="AE133" s="568">
        <f>+'Debt Model'!AF26</f>
        <v>0</v>
      </c>
      <c r="AF133" s="568">
        <f>+'Debt Model'!AG26</f>
        <v>0</v>
      </c>
      <c r="AG133" s="568">
        <f>+'Debt Model'!AH26</f>
        <v>0</v>
      </c>
      <c r="AH133" s="568">
        <f>+'Debt Model'!AI26</f>
        <v>0</v>
      </c>
      <c r="AI133" s="568">
        <f>+'Debt Model'!AJ26</f>
        <v>0</v>
      </c>
      <c r="AJ133" s="568">
        <f>+'Debt Model'!AK26</f>
        <v>0</v>
      </c>
      <c r="AK133" s="568">
        <f>+'Debt Model'!AL26</f>
        <v>0</v>
      </c>
      <c r="AL133" s="568">
        <f>+'Debt Model'!AM26</f>
        <v>0</v>
      </c>
      <c r="AM133" s="568">
        <f>+'Debt Model'!AN26</f>
        <v>0</v>
      </c>
      <c r="AN133" s="568">
        <f>+'Debt Model'!AO26</f>
        <v>0</v>
      </c>
      <c r="AO133" s="568">
        <f>+'Debt Model'!AP26</f>
        <v>0</v>
      </c>
      <c r="AP133" s="568">
        <f>+'Debt Model'!AQ26</f>
        <v>0</v>
      </c>
      <c r="AQ133" s="568">
        <f>+'Debt Model'!AR26</f>
        <v>0</v>
      </c>
      <c r="AR133" s="568">
        <f>+'Debt Model'!AS26</f>
        <v>0</v>
      </c>
      <c r="AS133" s="568">
        <f>+'Debt Model'!AT26</f>
        <v>0</v>
      </c>
      <c r="AT133" s="568">
        <f>+'Debt Model'!AU26</f>
        <v>0</v>
      </c>
      <c r="AU133" s="568">
        <f>+'Debt Model'!AV26</f>
        <v>0</v>
      </c>
      <c r="AV133" s="568">
        <f>+'Debt Model'!AW26</f>
        <v>0</v>
      </c>
      <c r="AW133" s="568">
        <f>+'Debt Model'!AX26</f>
        <v>0</v>
      </c>
      <c r="AX133" s="568">
        <f>+'Debt Model'!AY26</f>
        <v>0</v>
      </c>
      <c r="AY133" s="568">
        <f>+'Debt Model'!AZ26</f>
        <v>0</v>
      </c>
      <c r="AZ133" s="568">
        <f>+'Debt Model'!BA26</f>
        <v>0</v>
      </c>
      <c r="BA133" s="568">
        <f>+'Debt Model'!BB26</f>
        <v>0</v>
      </c>
      <c r="BB133" s="568">
        <f>+'Debt Model'!BC26</f>
        <v>0</v>
      </c>
      <c r="BC133" s="568">
        <f>+'Debt Model'!BD26</f>
        <v>0</v>
      </c>
      <c r="BD133" s="568">
        <f>+'Debt Model'!BE26</f>
        <v>0</v>
      </c>
      <c r="BE133" s="568">
        <f>+'Debt Model'!BF26</f>
        <v>0</v>
      </c>
      <c r="BF133" s="568">
        <f>+'Debt Model'!BG26</f>
        <v>0</v>
      </c>
      <c r="BG133" s="568">
        <f>+'Debt Model'!BH26</f>
        <v>0</v>
      </c>
      <c r="BH133" s="568">
        <f>+'Debt Model'!BI26</f>
        <v>0</v>
      </c>
      <c r="BI133" s="568">
        <f>+'Debt Model'!BJ26</f>
        <v>0</v>
      </c>
      <c r="BJ133" s="568">
        <f>+'Debt Model'!BK26</f>
        <v>0</v>
      </c>
      <c r="BK133" s="568">
        <f>+'Debt Model'!BL26</f>
        <v>0</v>
      </c>
      <c r="BL133" s="568">
        <f>+'Debt Model'!BM26</f>
        <v>0</v>
      </c>
      <c r="BM133" s="568">
        <f>+'Debt Model'!BN26</f>
        <v>0</v>
      </c>
      <c r="BN133" s="568">
        <f>+'Debt Model'!BO26</f>
        <v>0</v>
      </c>
      <c r="BO133" s="568">
        <f>+'Debt Model'!BP26</f>
        <v>0</v>
      </c>
      <c r="BP133" s="568">
        <f>+'Debt Model'!BQ26</f>
        <v>0</v>
      </c>
      <c r="BQ133" s="568">
        <f>+'Debt Model'!BR26</f>
        <v>0</v>
      </c>
      <c r="BR133" s="568">
        <f>+'Debt Model'!BS26</f>
        <v>0</v>
      </c>
      <c r="BS133" s="568">
        <f>+'Debt Model'!BT26</f>
        <v>0</v>
      </c>
      <c r="BT133" s="568">
        <f>+'Debt Model'!BU26</f>
        <v>0</v>
      </c>
      <c r="BU133" s="568">
        <f>+'Debt Model'!BV26</f>
        <v>0</v>
      </c>
      <c r="BV133" s="568">
        <f>+'Debt Model'!BW26</f>
        <v>0</v>
      </c>
      <c r="BW133" s="568">
        <f>+'Debt Model'!BX26</f>
        <v>0</v>
      </c>
      <c r="BX133" s="568">
        <f>+'Debt Model'!BY26</f>
        <v>0</v>
      </c>
      <c r="BY133" s="568">
        <f>+'Debt Model'!BZ26</f>
        <v>0</v>
      </c>
      <c r="BZ133" s="568">
        <f>+'Debt Model'!CA26</f>
        <v>0</v>
      </c>
      <c r="CA133" s="568">
        <f>+'Debt Model'!CB26</f>
        <v>0</v>
      </c>
      <c r="CB133" s="568">
        <f>+'Debt Model'!CC26</f>
        <v>0</v>
      </c>
      <c r="CC133" s="568">
        <f>+'Debt Model'!CD26</f>
        <v>0</v>
      </c>
      <c r="CD133" s="568">
        <f>+'Debt Model'!CE26</f>
        <v>0</v>
      </c>
      <c r="CE133" s="568">
        <f>+'Debt Model'!CF26</f>
        <v>0</v>
      </c>
      <c r="CF133" s="568">
        <f>+'Debt Model'!CG26</f>
        <v>0</v>
      </c>
      <c r="CG133" s="568">
        <f>+'Debt Model'!CH26</f>
        <v>0</v>
      </c>
      <c r="CH133" s="568">
        <f>+'Debt Model'!CI26</f>
        <v>0</v>
      </c>
      <c r="CI133" s="568">
        <f>+'Debt Model'!CJ26</f>
        <v>0</v>
      </c>
      <c r="CJ133" s="568">
        <f>+'Debt Model'!CK26</f>
        <v>0</v>
      </c>
      <c r="CK133" s="568">
        <f>+'Debt Model'!CL26</f>
        <v>0</v>
      </c>
      <c r="CL133" s="568">
        <f>+'Debt Model'!CM26</f>
        <v>0</v>
      </c>
      <c r="CM133" s="568">
        <f>+'Debt Model'!CN26</f>
        <v>0</v>
      </c>
      <c r="CN133" s="568">
        <f>+'Debt Model'!CO26</f>
        <v>0</v>
      </c>
      <c r="CO133" s="568">
        <f>+'Debt Model'!CP26</f>
        <v>0</v>
      </c>
      <c r="CP133" s="568">
        <f>+'Debt Model'!CQ26</f>
        <v>0</v>
      </c>
      <c r="CQ133" s="568">
        <f>+'Debt Model'!CR26</f>
        <v>0</v>
      </c>
      <c r="CR133" s="568">
        <f>+'Debt Model'!CS26</f>
        <v>0</v>
      </c>
      <c r="CS133" s="568">
        <f>+'Debt Model'!CT26</f>
        <v>0</v>
      </c>
      <c r="CT133" s="568">
        <f>+'Debt Model'!CU26</f>
        <v>0</v>
      </c>
      <c r="CU133" s="568">
        <f>+'Debt Model'!CV26</f>
        <v>0</v>
      </c>
      <c r="CV133" s="568">
        <f>+'Debt Model'!CW26</f>
        <v>0</v>
      </c>
      <c r="CW133" s="568">
        <f>+'Debt Model'!CX26</f>
        <v>0</v>
      </c>
      <c r="CX133" s="568">
        <f>+'Debt Model'!CY26</f>
        <v>0</v>
      </c>
      <c r="CY133" s="568">
        <f>+'Debt Model'!CZ26</f>
        <v>0</v>
      </c>
      <c r="CZ133" s="568">
        <f>+'Debt Model'!DA26</f>
        <v>0</v>
      </c>
      <c r="DA133" s="568">
        <f>+'Debt Model'!DB26</f>
        <v>0</v>
      </c>
      <c r="DB133" s="568">
        <f>+'Debt Model'!DC26</f>
        <v>0</v>
      </c>
      <c r="DC133" s="568">
        <f>+'Debt Model'!DD26</f>
        <v>0</v>
      </c>
      <c r="DD133" s="568">
        <f>+'Debt Model'!DE26</f>
        <v>0</v>
      </c>
      <c r="DE133" s="568">
        <f>+'Debt Model'!DF26</f>
        <v>0</v>
      </c>
      <c r="DF133" s="568">
        <f>+'Debt Model'!DG26</f>
        <v>0</v>
      </c>
      <c r="DG133" s="568">
        <f>+'Debt Model'!DH26</f>
        <v>0</v>
      </c>
      <c r="DH133" s="568">
        <f>+'Debt Model'!DI26</f>
        <v>0</v>
      </c>
      <c r="DI133" s="568">
        <f>+'Debt Model'!DJ26</f>
        <v>0</v>
      </c>
      <c r="DJ133" s="568">
        <f>+'Debt Model'!DK26</f>
        <v>0</v>
      </c>
      <c r="DK133" s="568">
        <f>+'Debt Model'!DL26</f>
        <v>0</v>
      </c>
      <c r="DL133" s="568">
        <f>+'Debt Model'!DM26</f>
        <v>0</v>
      </c>
      <c r="DM133" s="568">
        <f>+'Debt Model'!DN26</f>
        <v>0</v>
      </c>
      <c r="DN133" s="568">
        <f>+'Debt Model'!DO26</f>
        <v>0</v>
      </c>
      <c r="DO133" s="568">
        <f>+'Debt Model'!DP26</f>
        <v>0</v>
      </c>
      <c r="DP133" s="568">
        <f>+'Debt Model'!DQ26</f>
        <v>0</v>
      </c>
      <c r="DQ133" s="568">
        <f>+'Debt Model'!DR26</f>
        <v>0</v>
      </c>
      <c r="DR133" s="568">
        <f>+'Debt Model'!DS26</f>
        <v>0</v>
      </c>
      <c r="DS133" s="569">
        <f>+'Debt Model'!DT26</f>
        <v>0</v>
      </c>
    </row>
    <row r="134" spans="1:123" ht="14.25" customHeight="1" x14ac:dyDescent="0.15">
      <c r="A134" s="18" t="s">
        <v>161</v>
      </c>
      <c r="B134" s="23" t="str">
        <f>"["&amp;currency&amp;"]"</f>
        <v>[EUR]</v>
      </c>
      <c r="C134" s="86"/>
      <c r="D134" s="567">
        <f>-'Debt Model'!E33</f>
        <v>0</v>
      </c>
      <c r="E134" s="568">
        <f>-'Debt Model'!F33</f>
        <v>0</v>
      </c>
      <c r="F134" s="568">
        <f>-'Debt Model'!G33</f>
        <v>0</v>
      </c>
      <c r="G134" s="568">
        <f>-'Debt Model'!H33</f>
        <v>0</v>
      </c>
      <c r="H134" s="568">
        <f>-'Debt Model'!I33</f>
        <v>0</v>
      </c>
      <c r="I134" s="568">
        <f>-'Debt Model'!J33</f>
        <v>0</v>
      </c>
      <c r="J134" s="568">
        <f>-'Debt Model'!K33</f>
        <v>0</v>
      </c>
      <c r="K134" s="568">
        <f>-'Debt Model'!L33</f>
        <v>0</v>
      </c>
      <c r="L134" s="568">
        <f>-'Debt Model'!M33</f>
        <v>0</v>
      </c>
      <c r="M134" s="568">
        <f>-'Debt Model'!N33</f>
        <v>0</v>
      </c>
      <c r="N134" s="568">
        <f>-'Debt Model'!O33</f>
        <v>0</v>
      </c>
      <c r="O134" s="568">
        <f>-'Debt Model'!P33</f>
        <v>0</v>
      </c>
      <c r="P134" s="568">
        <f>-'Debt Model'!Q33</f>
        <v>0</v>
      </c>
      <c r="Q134" s="568">
        <f>-'Debt Model'!R33</f>
        <v>0</v>
      </c>
      <c r="R134" s="568">
        <f>-'Debt Model'!S33</f>
        <v>0</v>
      </c>
      <c r="S134" s="568">
        <f>-'Debt Model'!T33</f>
        <v>0</v>
      </c>
      <c r="T134" s="568">
        <f>-'Debt Model'!U33</f>
        <v>0</v>
      </c>
      <c r="U134" s="568">
        <f>-'Debt Model'!V33</f>
        <v>0</v>
      </c>
      <c r="V134" s="568">
        <f>-'Debt Model'!W33</f>
        <v>0</v>
      </c>
      <c r="W134" s="568">
        <f>-'Debt Model'!X33</f>
        <v>0</v>
      </c>
      <c r="X134" s="568">
        <f>-'Debt Model'!Y33</f>
        <v>0</v>
      </c>
      <c r="Y134" s="568">
        <f>-'Debt Model'!Z33</f>
        <v>0</v>
      </c>
      <c r="Z134" s="568">
        <f>-'Debt Model'!AA33</f>
        <v>0</v>
      </c>
      <c r="AA134" s="568">
        <f>-'Debt Model'!AB33</f>
        <v>0</v>
      </c>
      <c r="AB134" s="568">
        <f>-'Debt Model'!AC33</f>
        <v>0</v>
      </c>
      <c r="AC134" s="568">
        <f>-'Debt Model'!AD33</f>
        <v>0</v>
      </c>
      <c r="AD134" s="568">
        <f>-'Debt Model'!AE33</f>
        <v>0</v>
      </c>
      <c r="AE134" s="568">
        <f>-'Debt Model'!AF33</f>
        <v>0</v>
      </c>
      <c r="AF134" s="568">
        <f>-'Debt Model'!AG33</f>
        <v>0</v>
      </c>
      <c r="AG134" s="568">
        <f>-'Debt Model'!AH33</f>
        <v>0</v>
      </c>
      <c r="AH134" s="568">
        <f>-'Debt Model'!AI33</f>
        <v>0</v>
      </c>
      <c r="AI134" s="568">
        <f>-'Debt Model'!AJ33</f>
        <v>0</v>
      </c>
      <c r="AJ134" s="568">
        <f>-'Debt Model'!AK33</f>
        <v>0</v>
      </c>
      <c r="AK134" s="568">
        <f>-'Debt Model'!AL33</f>
        <v>0</v>
      </c>
      <c r="AL134" s="568">
        <f>-'Debt Model'!AM33</f>
        <v>0</v>
      </c>
      <c r="AM134" s="568">
        <f>-'Debt Model'!AN33</f>
        <v>0</v>
      </c>
      <c r="AN134" s="568">
        <f>-'Debt Model'!AO33</f>
        <v>0</v>
      </c>
      <c r="AO134" s="568">
        <f>-'Debt Model'!AP33</f>
        <v>0</v>
      </c>
      <c r="AP134" s="568">
        <f>-'Debt Model'!AQ33</f>
        <v>0</v>
      </c>
      <c r="AQ134" s="568">
        <f>-'Debt Model'!AR33</f>
        <v>0</v>
      </c>
      <c r="AR134" s="568">
        <f>-'Debt Model'!AS33</f>
        <v>0</v>
      </c>
      <c r="AS134" s="568">
        <f>-'Debt Model'!AT33</f>
        <v>0</v>
      </c>
      <c r="AT134" s="568">
        <f>-'Debt Model'!AU33</f>
        <v>0</v>
      </c>
      <c r="AU134" s="568">
        <f>-'Debt Model'!AV33</f>
        <v>0</v>
      </c>
      <c r="AV134" s="568">
        <f>-'Debt Model'!AW33</f>
        <v>0</v>
      </c>
      <c r="AW134" s="568">
        <f>-'Debt Model'!AX33</f>
        <v>0</v>
      </c>
      <c r="AX134" s="568">
        <f>-'Debt Model'!AY33</f>
        <v>0</v>
      </c>
      <c r="AY134" s="568">
        <f>-'Debt Model'!AZ33</f>
        <v>0</v>
      </c>
      <c r="AZ134" s="568">
        <f>-'Debt Model'!BA33</f>
        <v>0</v>
      </c>
      <c r="BA134" s="568">
        <f>-'Debt Model'!BB33</f>
        <v>0</v>
      </c>
      <c r="BB134" s="568">
        <f>-'Debt Model'!BC33</f>
        <v>0</v>
      </c>
      <c r="BC134" s="568">
        <f>-'Debt Model'!BD33</f>
        <v>0</v>
      </c>
      <c r="BD134" s="568">
        <f>-'Debt Model'!BE33</f>
        <v>0</v>
      </c>
      <c r="BE134" s="568">
        <f>-'Debt Model'!BF33</f>
        <v>0</v>
      </c>
      <c r="BF134" s="568">
        <f>-'Debt Model'!BG33</f>
        <v>0</v>
      </c>
      <c r="BG134" s="568">
        <f>-'Debt Model'!BH33</f>
        <v>0</v>
      </c>
      <c r="BH134" s="568">
        <f>-'Debt Model'!BI33</f>
        <v>0</v>
      </c>
      <c r="BI134" s="568">
        <f>-'Debt Model'!BJ33</f>
        <v>0</v>
      </c>
      <c r="BJ134" s="568">
        <f>-'Debt Model'!BK33</f>
        <v>0</v>
      </c>
      <c r="BK134" s="568">
        <f>-'Debt Model'!BL33</f>
        <v>0</v>
      </c>
      <c r="BL134" s="568">
        <f>-'Debt Model'!BM33</f>
        <v>0</v>
      </c>
      <c r="BM134" s="568">
        <f>-'Debt Model'!BN33</f>
        <v>0</v>
      </c>
      <c r="BN134" s="568">
        <f>-'Debt Model'!BO33</f>
        <v>0</v>
      </c>
      <c r="BO134" s="568">
        <f>-'Debt Model'!BP33</f>
        <v>0</v>
      </c>
      <c r="BP134" s="568">
        <f>-'Debt Model'!BQ33</f>
        <v>0</v>
      </c>
      <c r="BQ134" s="568">
        <f>-'Debt Model'!BR33</f>
        <v>0</v>
      </c>
      <c r="BR134" s="568">
        <f>-'Debt Model'!BS33</f>
        <v>0</v>
      </c>
      <c r="BS134" s="568">
        <f>-'Debt Model'!BT33</f>
        <v>0</v>
      </c>
      <c r="BT134" s="568">
        <f>-'Debt Model'!BU33</f>
        <v>0</v>
      </c>
      <c r="BU134" s="568">
        <f>-'Debt Model'!BV33</f>
        <v>0</v>
      </c>
      <c r="BV134" s="568">
        <f>-'Debt Model'!BW33</f>
        <v>0</v>
      </c>
      <c r="BW134" s="568">
        <f>-'Debt Model'!BX33</f>
        <v>0</v>
      </c>
      <c r="BX134" s="568">
        <f>-'Debt Model'!BY33</f>
        <v>0</v>
      </c>
      <c r="BY134" s="568">
        <f>-'Debt Model'!BZ33</f>
        <v>0</v>
      </c>
      <c r="BZ134" s="568">
        <f>-'Debt Model'!CA33</f>
        <v>0</v>
      </c>
      <c r="CA134" s="568">
        <f>-'Debt Model'!CB33</f>
        <v>0</v>
      </c>
      <c r="CB134" s="568">
        <f>-'Debt Model'!CC33</f>
        <v>0</v>
      </c>
      <c r="CC134" s="568">
        <f>-'Debt Model'!CD33</f>
        <v>0</v>
      </c>
      <c r="CD134" s="568">
        <f>-'Debt Model'!CE33</f>
        <v>0</v>
      </c>
      <c r="CE134" s="568">
        <f>-'Debt Model'!CF33</f>
        <v>0</v>
      </c>
      <c r="CF134" s="568">
        <f>-'Debt Model'!CG33</f>
        <v>0</v>
      </c>
      <c r="CG134" s="568">
        <f>-'Debt Model'!CH33</f>
        <v>0</v>
      </c>
      <c r="CH134" s="568">
        <f>-'Debt Model'!CI33</f>
        <v>0</v>
      </c>
      <c r="CI134" s="568">
        <f>-'Debt Model'!CJ33</f>
        <v>0</v>
      </c>
      <c r="CJ134" s="568">
        <f>-'Debt Model'!CK33</f>
        <v>0</v>
      </c>
      <c r="CK134" s="568">
        <f>-'Debt Model'!CL33</f>
        <v>0</v>
      </c>
      <c r="CL134" s="568">
        <f>-'Debt Model'!CM33</f>
        <v>0</v>
      </c>
      <c r="CM134" s="568">
        <f>-'Debt Model'!CN33</f>
        <v>0</v>
      </c>
      <c r="CN134" s="568">
        <f>-'Debt Model'!CO33</f>
        <v>0</v>
      </c>
      <c r="CO134" s="568">
        <f>-'Debt Model'!CP33</f>
        <v>0</v>
      </c>
      <c r="CP134" s="568">
        <f>-'Debt Model'!CQ33</f>
        <v>0</v>
      </c>
      <c r="CQ134" s="568">
        <f>-'Debt Model'!CR33</f>
        <v>0</v>
      </c>
      <c r="CR134" s="568">
        <f>-'Debt Model'!CS33</f>
        <v>0</v>
      </c>
      <c r="CS134" s="568">
        <f>-'Debt Model'!CT33</f>
        <v>0</v>
      </c>
      <c r="CT134" s="568">
        <f>-'Debt Model'!CU33</f>
        <v>0</v>
      </c>
      <c r="CU134" s="568">
        <f>-'Debt Model'!CV33</f>
        <v>0</v>
      </c>
      <c r="CV134" s="568">
        <f>-'Debt Model'!CW33</f>
        <v>0</v>
      </c>
      <c r="CW134" s="568">
        <f>-'Debt Model'!CX33</f>
        <v>0</v>
      </c>
      <c r="CX134" s="568">
        <f>-'Debt Model'!CY33</f>
        <v>0</v>
      </c>
      <c r="CY134" s="568">
        <f>-'Debt Model'!CZ33</f>
        <v>0</v>
      </c>
      <c r="CZ134" s="568">
        <f>-'Debt Model'!DA33</f>
        <v>0</v>
      </c>
      <c r="DA134" s="568">
        <f>-'Debt Model'!DB33</f>
        <v>0</v>
      </c>
      <c r="DB134" s="568">
        <f>-'Debt Model'!DC33</f>
        <v>0</v>
      </c>
      <c r="DC134" s="568">
        <f>-'Debt Model'!DD33</f>
        <v>0</v>
      </c>
      <c r="DD134" s="568">
        <f>-'Debt Model'!DE33</f>
        <v>0</v>
      </c>
      <c r="DE134" s="568">
        <f>-'Debt Model'!DF33</f>
        <v>0</v>
      </c>
      <c r="DF134" s="568">
        <f>-'Debt Model'!DG33</f>
        <v>0</v>
      </c>
      <c r="DG134" s="568">
        <f>-'Debt Model'!DH33</f>
        <v>0</v>
      </c>
      <c r="DH134" s="568">
        <f>-'Debt Model'!DI33</f>
        <v>0</v>
      </c>
      <c r="DI134" s="568">
        <f>-'Debt Model'!DJ33</f>
        <v>0</v>
      </c>
      <c r="DJ134" s="568">
        <f>-'Debt Model'!DK33</f>
        <v>0</v>
      </c>
      <c r="DK134" s="568">
        <f>-'Debt Model'!DL33</f>
        <v>0</v>
      </c>
      <c r="DL134" s="568">
        <f>-'Debt Model'!DM33</f>
        <v>0</v>
      </c>
      <c r="DM134" s="568">
        <f>-'Debt Model'!DN33</f>
        <v>0</v>
      </c>
      <c r="DN134" s="568">
        <f>-'Debt Model'!DO33</f>
        <v>0</v>
      </c>
      <c r="DO134" s="568">
        <f>-'Debt Model'!DP33</f>
        <v>0</v>
      </c>
      <c r="DP134" s="568">
        <f>-'Debt Model'!DQ33</f>
        <v>0</v>
      </c>
      <c r="DQ134" s="568">
        <f>-'Debt Model'!DR33</f>
        <v>0</v>
      </c>
      <c r="DR134" s="568">
        <f>-'Debt Model'!DS33</f>
        <v>0</v>
      </c>
      <c r="DS134" s="569">
        <f>-'Debt Model'!DT33</f>
        <v>0</v>
      </c>
    </row>
    <row r="135" spans="1:123" ht="14.25" customHeight="1" x14ac:dyDescent="0.15">
      <c r="A135" s="18" t="s">
        <v>162</v>
      </c>
      <c r="B135" s="23" t="str">
        <f>"["&amp;currency&amp;"]"</f>
        <v>[EUR]</v>
      </c>
      <c r="C135" s="115"/>
      <c r="D135" s="782">
        <v>0</v>
      </c>
      <c r="E135" s="783">
        <v>0</v>
      </c>
      <c r="F135" s="783">
        <v>0</v>
      </c>
      <c r="G135" s="783">
        <v>0</v>
      </c>
      <c r="H135" s="783">
        <v>0</v>
      </c>
      <c r="I135" s="783">
        <v>0</v>
      </c>
      <c r="J135" s="783">
        <v>0</v>
      </c>
      <c r="K135" s="783">
        <v>0</v>
      </c>
      <c r="L135" s="783">
        <v>0</v>
      </c>
      <c r="M135" s="783">
        <v>0</v>
      </c>
      <c r="N135" s="783">
        <v>0</v>
      </c>
      <c r="O135" s="783">
        <v>0</v>
      </c>
      <c r="P135" s="783">
        <v>0</v>
      </c>
      <c r="Q135" s="783">
        <v>0</v>
      </c>
      <c r="R135" s="783">
        <v>0</v>
      </c>
      <c r="S135" s="783">
        <v>0</v>
      </c>
      <c r="T135" s="783">
        <v>0</v>
      </c>
      <c r="U135" s="783">
        <v>0</v>
      </c>
      <c r="V135" s="783">
        <v>0</v>
      </c>
      <c r="W135" s="783">
        <v>0</v>
      </c>
      <c r="X135" s="783">
        <v>0</v>
      </c>
      <c r="Y135" s="783">
        <v>0</v>
      </c>
      <c r="Z135" s="783">
        <v>0</v>
      </c>
      <c r="AA135" s="783">
        <v>0</v>
      </c>
      <c r="AB135" s="783">
        <v>0</v>
      </c>
      <c r="AC135" s="783">
        <v>0</v>
      </c>
      <c r="AD135" s="783">
        <v>0</v>
      </c>
      <c r="AE135" s="783">
        <v>0</v>
      </c>
      <c r="AF135" s="783">
        <v>0</v>
      </c>
      <c r="AG135" s="783">
        <v>0</v>
      </c>
      <c r="AH135" s="783">
        <v>0</v>
      </c>
      <c r="AI135" s="783">
        <v>0</v>
      </c>
      <c r="AJ135" s="783">
        <v>0</v>
      </c>
      <c r="AK135" s="783">
        <v>0</v>
      </c>
      <c r="AL135" s="783">
        <v>0</v>
      </c>
      <c r="AM135" s="783">
        <v>0</v>
      </c>
      <c r="AN135" s="783">
        <v>0</v>
      </c>
      <c r="AO135" s="783">
        <v>0</v>
      </c>
      <c r="AP135" s="783">
        <v>0</v>
      </c>
      <c r="AQ135" s="783">
        <v>0</v>
      </c>
      <c r="AR135" s="783">
        <v>0</v>
      </c>
      <c r="AS135" s="783">
        <v>0</v>
      </c>
      <c r="AT135" s="783">
        <v>0</v>
      </c>
      <c r="AU135" s="783">
        <v>0</v>
      </c>
      <c r="AV135" s="783">
        <v>0</v>
      </c>
      <c r="AW135" s="783">
        <v>0</v>
      </c>
      <c r="AX135" s="783">
        <v>0</v>
      </c>
      <c r="AY135" s="783">
        <v>0</v>
      </c>
      <c r="AZ135" s="783">
        <v>0</v>
      </c>
      <c r="BA135" s="783">
        <v>0</v>
      </c>
      <c r="BB135" s="783">
        <v>0</v>
      </c>
      <c r="BC135" s="783">
        <v>0</v>
      </c>
      <c r="BD135" s="783">
        <v>0</v>
      </c>
      <c r="BE135" s="783">
        <v>0</v>
      </c>
      <c r="BF135" s="783">
        <v>0</v>
      </c>
      <c r="BG135" s="783">
        <v>0</v>
      </c>
      <c r="BH135" s="783">
        <v>0</v>
      </c>
      <c r="BI135" s="783">
        <v>0</v>
      </c>
      <c r="BJ135" s="783">
        <v>0</v>
      </c>
      <c r="BK135" s="783">
        <v>0</v>
      </c>
      <c r="BL135" s="783">
        <v>0</v>
      </c>
      <c r="BM135" s="783">
        <v>0</v>
      </c>
      <c r="BN135" s="783">
        <v>0</v>
      </c>
      <c r="BO135" s="783">
        <v>0</v>
      </c>
      <c r="BP135" s="783">
        <v>0</v>
      </c>
      <c r="BQ135" s="783">
        <v>0</v>
      </c>
      <c r="BR135" s="783">
        <v>0</v>
      </c>
      <c r="BS135" s="783">
        <v>0</v>
      </c>
      <c r="BT135" s="783">
        <v>0</v>
      </c>
      <c r="BU135" s="783">
        <v>0</v>
      </c>
      <c r="BV135" s="783">
        <v>0</v>
      </c>
      <c r="BW135" s="783">
        <v>0</v>
      </c>
      <c r="BX135" s="783">
        <v>0</v>
      </c>
      <c r="BY135" s="783">
        <v>0</v>
      </c>
      <c r="BZ135" s="783">
        <v>0</v>
      </c>
      <c r="CA135" s="783">
        <v>0</v>
      </c>
      <c r="CB135" s="783">
        <v>0</v>
      </c>
      <c r="CC135" s="783">
        <v>0</v>
      </c>
      <c r="CD135" s="783">
        <v>0</v>
      </c>
      <c r="CE135" s="783">
        <v>0</v>
      </c>
      <c r="CF135" s="783">
        <v>0</v>
      </c>
      <c r="CG135" s="783">
        <v>0</v>
      </c>
      <c r="CH135" s="783">
        <v>0</v>
      </c>
      <c r="CI135" s="783">
        <v>0</v>
      </c>
      <c r="CJ135" s="783">
        <v>0</v>
      </c>
      <c r="CK135" s="783">
        <v>0</v>
      </c>
      <c r="CL135" s="783">
        <v>0</v>
      </c>
      <c r="CM135" s="783">
        <v>0</v>
      </c>
      <c r="CN135" s="783">
        <v>0</v>
      </c>
      <c r="CO135" s="783">
        <v>0</v>
      </c>
      <c r="CP135" s="783">
        <v>0</v>
      </c>
      <c r="CQ135" s="783">
        <v>0</v>
      </c>
      <c r="CR135" s="783">
        <v>0</v>
      </c>
      <c r="CS135" s="783">
        <v>0</v>
      </c>
      <c r="CT135" s="783">
        <v>0</v>
      </c>
      <c r="CU135" s="783">
        <v>0</v>
      </c>
      <c r="CV135" s="783">
        <v>0</v>
      </c>
      <c r="CW135" s="783">
        <v>0</v>
      </c>
      <c r="CX135" s="783">
        <v>0</v>
      </c>
      <c r="CY135" s="783">
        <v>0</v>
      </c>
      <c r="CZ135" s="783">
        <v>0</v>
      </c>
      <c r="DA135" s="783">
        <v>0</v>
      </c>
      <c r="DB135" s="783">
        <v>0</v>
      </c>
      <c r="DC135" s="783">
        <v>0</v>
      </c>
      <c r="DD135" s="783">
        <v>0</v>
      </c>
      <c r="DE135" s="783">
        <v>0</v>
      </c>
      <c r="DF135" s="783">
        <v>0</v>
      </c>
      <c r="DG135" s="783">
        <v>0</v>
      </c>
      <c r="DH135" s="783">
        <v>0</v>
      </c>
      <c r="DI135" s="783">
        <v>0</v>
      </c>
      <c r="DJ135" s="783">
        <v>0</v>
      </c>
      <c r="DK135" s="783">
        <v>0</v>
      </c>
      <c r="DL135" s="783">
        <v>0</v>
      </c>
      <c r="DM135" s="783">
        <v>0</v>
      </c>
      <c r="DN135" s="783">
        <v>0</v>
      </c>
      <c r="DO135" s="783">
        <v>0</v>
      </c>
      <c r="DP135" s="783">
        <v>0</v>
      </c>
      <c r="DQ135" s="783">
        <v>0</v>
      </c>
      <c r="DR135" s="783">
        <v>0</v>
      </c>
      <c r="DS135" s="784">
        <v>0</v>
      </c>
    </row>
    <row r="136" spans="1:123" ht="14.25" customHeight="1" x14ac:dyDescent="0.15">
      <c r="A136" s="72" t="s">
        <v>163</v>
      </c>
      <c r="B136" s="72" t="str">
        <f>"["&amp;currency&amp;"]"</f>
        <v>[EUR]</v>
      </c>
      <c r="C136" s="111"/>
      <c r="D136" s="111">
        <f t="shared" ref="D136:DS136" si="111">SUM(D132:D135)</f>
        <v>0</v>
      </c>
      <c r="E136" s="111">
        <f t="shared" si="111"/>
        <v>0</v>
      </c>
      <c r="F136" s="111">
        <f t="shared" si="111"/>
        <v>0</v>
      </c>
      <c r="G136" s="111">
        <f t="shared" si="111"/>
        <v>7493170</v>
      </c>
      <c r="H136" s="111">
        <f t="shared" si="111"/>
        <v>0</v>
      </c>
      <c r="I136" s="111">
        <f t="shared" si="111"/>
        <v>0</v>
      </c>
      <c r="J136" s="111">
        <f t="shared" si="111"/>
        <v>0</v>
      </c>
      <c r="K136" s="111">
        <f t="shared" si="111"/>
        <v>0</v>
      </c>
      <c r="L136" s="111">
        <f t="shared" si="111"/>
        <v>0</v>
      </c>
      <c r="M136" s="111">
        <f t="shared" si="111"/>
        <v>0</v>
      </c>
      <c r="N136" s="111">
        <f t="shared" si="111"/>
        <v>0</v>
      </c>
      <c r="O136" s="111">
        <f t="shared" si="111"/>
        <v>0</v>
      </c>
      <c r="P136" s="111">
        <f t="shared" si="111"/>
        <v>0</v>
      </c>
      <c r="Q136" s="111">
        <f t="shared" si="111"/>
        <v>0</v>
      </c>
      <c r="R136" s="111">
        <f t="shared" si="111"/>
        <v>0</v>
      </c>
      <c r="S136" s="111">
        <f t="shared" si="111"/>
        <v>0</v>
      </c>
      <c r="T136" s="111">
        <f t="shared" si="111"/>
        <v>0</v>
      </c>
      <c r="U136" s="111">
        <f t="shared" si="111"/>
        <v>0</v>
      </c>
      <c r="V136" s="111">
        <f t="shared" si="111"/>
        <v>0</v>
      </c>
      <c r="W136" s="111">
        <f t="shared" si="111"/>
        <v>0</v>
      </c>
      <c r="X136" s="111">
        <f t="shared" si="111"/>
        <v>0</v>
      </c>
      <c r="Y136" s="111">
        <f t="shared" si="111"/>
        <v>0</v>
      </c>
      <c r="Z136" s="111">
        <f t="shared" si="111"/>
        <v>0</v>
      </c>
      <c r="AA136" s="111">
        <f t="shared" si="111"/>
        <v>0</v>
      </c>
      <c r="AB136" s="111">
        <f t="shared" si="111"/>
        <v>0</v>
      </c>
      <c r="AC136" s="111">
        <f t="shared" si="111"/>
        <v>0</v>
      </c>
      <c r="AD136" s="111">
        <f t="shared" si="111"/>
        <v>0</v>
      </c>
      <c r="AE136" s="111">
        <f t="shared" si="111"/>
        <v>0</v>
      </c>
      <c r="AF136" s="111">
        <f t="shared" si="111"/>
        <v>0</v>
      </c>
      <c r="AG136" s="111">
        <f t="shared" si="111"/>
        <v>0</v>
      </c>
      <c r="AH136" s="111">
        <f t="shared" si="111"/>
        <v>0</v>
      </c>
      <c r="AI136" s="111">
        <f t="shared" si="111"/>
        <v>0</v>
      </c>
      <c r="AJ136" s="111">
        <f t="shared" si="111"/>
        <v>0</v>
      </c>
      <c r="AK136" s="111">
        <f t="shared" si="111"/>
        <v>0</v>
      </c>
      <c r="AL136" s="111">
        <f t="shared" si="111"/>
        <v>0</v>
      </c>
      <c r="AM136" s="111">
        <f t="shared" si="111"/>
        <v>0</v>
      </c>
      <c r="AN136" s="111">
        <f t="shared" si="111"/>
        <v>0</v>
      </c>
      <c r="AO136" s="111">
        <f t="shared" si="111"/>
        <v>0</v>
      </c>
      <c r="AP136" s="111">
        <f t="shared" si="111"/>
        <v>0</v>
      </c>
      <c r="AQ136" s="111">
        <f t="shared" si="111"/>
        <v>0</v>
      </c>
      <c r="AR136" s="111">
        <f t="shared" si="111"/>
        <v>0</v>
      </c>
      <c r="AS136" s="111">
        <f t="shared" si="111"/>
        <v>0</v>
      </c>
      <c r="AT136" s="111">
        <f t="shared" si="111"/>
        <v>0</v>
      </c>
      <c r="AU136" s="111">
        <f t="shared" si="111"/>
        <v>0</v>
      </c>
      <c r="AV136" s="111">
        <f t="shared" si="111"/>
        <v>0</v>
      </c>
      <c r="AW136" s="111">
        <f t="shared" si="111"/>
        <v>0</v>
      </c>
      <c r="AX136" s="111">
        <f t="shared" si="111"/>
        <v>0</v>
      </c>
      <c r="AY136" s="111">
        <f t="shared" si="111"/>
        <v>0</v>
      </c>
      <c r="AZ136" s="111">
        <f t="shared" si="111"/>
        <v>0</v>
      </c>
      <c r="BA136" s="111">
        <f t="shared" si="111"/>
        <v>0</v>
      </c>
      <c r="BB136" s="111">
        <f t="shared" si="111"/>
        <v>0</v>
      </c>
      <c r="BC136" s="111">
        <f t="shared" si="111"/>
        <v>0</v>
      </c>
      <c r="BD136" s="111">
        <f t="shared" si="111"/>
        <v>0</v>
      </c>
      <c r="BE136" s="111">
        <f t="shared" si="111"/>
        <v>0</v>
      </c>
      <c r="BF136" s="111">
        <f t="shared" si="111"/>
        <v>0</v>
      </c>
      <c r="BG136" s="111">
        <f t="shared" si="111"/>
        <v>0</v>
      </c>
      <c r="BH136" s="111">
        <f t="shared" si="111"/>
        <v>0</v>
      </c>
      <c r="BI136" s="111">
        <f t="shared" si="111"/>
        <v>0</v>
      </c>
      <c r="BJ136" s="111">
        <f t="shared" si="111"/>
        <v>0</v>
      </c>
      <c r="BK136" s="111">
        <f t="shared" si="111"/>
        <v>0</v>
      </c>
      <c r="BL136" s="111">
        <f t="shared" si="111"/>
        <v>0</v>
      </c>
      <c r="BM136" s="111">
        <f t="shared" si="111"/>
        <v>0</v>
      </c>
      <c r="BN136" s="111">
        <f t="shared" si="111"/>
        <v>0</v>
      </c>
      <c r="BO136" s="111">
        <f t="shared" si="111"/>
        <v>0</v>
      </c>
      <c r="BP136" s="111">
        <f t="shared" si="111"/>
        <v>0</v>
      </c>
      <c r="BQ136" s="111">
        <f t="shared" si="111"/>
        <v>0</v>
      </c>
      <c r="BR136" s="111">
        <f t="shared" si="111"/>
        <v>0</v>
      </c>
      <c r="BS136" s="111">
        <f t="shared" si="111"/>
        <v>0</v>
      </c>
      <c r="BT136" s="111">
        <f t="shared" si="111"/>
        <v>0</v>
      </c>
      <c r="BU136" s="111">
        <f t="shared" si="111"/>
        <v>0</v>
      </c>
      <c r="BV136" s="111">
        <f t="shared" si="111"/>
        <v>0</v>
      </c>
      <c r="BW136" s="111">
        <f t="shared" si="111"/>
        <v>0</v>
      </c>
      <c r="BX136" s="111">
        <f t="shared" si="111"/>
        <v>0</v>
      </c>
      <c r="BY136" s="111">
        <f t="shared" si="111"/>
        <v>0</v>
      </c>
      <c r="BZ136" s="111">
        <f t="shared" si="111"/>
        <v>0</v>
      </c>
      <c r="CA136" s="111">
        <f t="shared" si="111"/>
        <v>0</v>
      </c>
      <c r="CB136" s="111">
        <f t="shared" si="111"/>
        <v>0</v>
      </c>
      <c r="CC136" s="111">
        <f t="shared" si="111"/>
        <v>0</v>
      </c>
      <c r="CD136" s="111">
        <f t="shared" si="111"/>
        <v>0</v>
      </c>
      <c r="CE136" s="111">
        <f t="shared" si="111"/>
        <v>0</v>
      </c>
      <c r="CF136" s="111">
        <f t="shared" si="111"/>
        <v>0</v>
      </c>
      <c r="CG136" s="111">
        <f t="shared" si="111"/>
        <v>0</v>
      </c>
      <c r="CH136" s="111">
        <f t="shared" si="111"/>
        <v>0</v>
      </c>
      <c r="CI136" s="111">
        <f t="shared" si="111"/>
        <v>0</v>
      </c>
      <c r="CJ136" s="111">
        <f t="shared" si="111"/>
        <v>0</v>
      </c>
      <c r="CK136" s="111">
        <f t="shared" si="111"/>
        <v>0</v>
      </c>
      <c r="CL136" s="111">
        <f t="shared" si="111"/>
        <v>0</v>
      </c>
      <c r="CM136" s="111">
        <f t="shared" si="111"/>
        <v>0</v>
      </c>
      <c r="CN136" s="111">
        <f t="shared" si="111"/>
        <v>0</v>
      </c>
      <c r="CO136" s="111">
        <f t="shared" si="111"/>
        <v>0</v>
      </c>
      <c r="CP136" s="111">
        <f t="shared" si="111"/>
        <v>0</v>
      </c>
      <c r="CQ136" s="111">
        <f t="shared" si="111"/>
        <v>0</v>
      </c>
      <c r="CR136" s="111">
        <f t="shared" si="111"/>
        <v>0</v>
      </c>
      <c r="CS136" s="111">
        <f t="shared" si="111"/>
        <v>0</v>
      </c>
      <c r="CT136" s="111">
        <f t="shared" si="111"/>
        <v>0</v>
      </c>
      <c r="CU136" s="111">
        <f t="shared" si="111"/>
        <v>0</v>
      </c>
      <c r="CV136" s="111">
        <f t="shared" si="111"/>
        <v>0</v>
      </c>
      <c r="CW136" s="111">
        <f t="shared" si="111"/>
        <v>0</v>
      </c>
      <c r="CX136" s="111">
        <f t="shared" si="111"/>
        <v>0</v>
      </c>
      <c r="CY136" s="111">
        <f t="shared" si="111"/>
        <v>0</v>
      </c>
      <c r="CZ136" s="111">
        <f t="shared" si="111"/>
        <v>0</v>
      </c>
      <c r="DA136" s="111">
        <f t="shared" si="111"/>
        <v>0</v>
      </c>
      <c r="DB136" s="111">
        <f t="shared" si="111"/>
        <v>0</v>
      </c>
      <c r="DC136" s="111">
        <f t="shared" si="111"/>
        <v>0</v>
      </c>
      <c r="DD136" s="111">
        <f t="shared" si="111"/>
        <v>0</v>
      </c>
      <c r="DE136" s="111">
        <f t="shared" si="111"/>
        <v>0</v>
      </c>
      <c r="DF136" s="111">
        <f t="shared" si="111"/>
        <v>0</v>
      </c>
      <c r="DG136" s="111">
        <f t="shared" si="111"/>
        <v>0</v>
      </c>
      <c r="DH136" s="111">
        <f t="shared" si="111"/>
        <v>0</v>
      </c>
      <c r="DI136" s="111">
        <f t="shared" si="111"/>
        <v>0</v>
      </c>
      <c r="DJ136" s="111">
        <f t="shared" si="111"/>
        <v>0</v>
      </c>
      <c r="DK136" s="111">
        <f t="shared" si="111"/>
        <v>0</v>
      </c>
      <c r="DL136" s="111">
        <f t="shared" si="111"/>
        <v>0</v>
      </c>
      <c r="DM136" s="111">
        <f t="shared" si="111"/>
        <v>0</v>
      </c>
      <c r="DN136" s="111">
        <f t="shared" si="111"/>
        <v>0</v>
      </c>
      <c r="DO136" s="111">
        <f t="shared" si="111"/>
        <v>0</v>
      </c>
      <c r="DP136" s="111">
        <f t="shared" si="111"/>
        <v>0</v>
      </c>
      <c r="DQ136" s="111">
        <f t="shared" si="111"/>
        <v>0</v>
      </c>
      <c r="DR136" s="111">
        <f t="shared" si="111"/>
        <v>0</v>
      </c>
      <c r="DS136" s="111">
        <f t="shared" si="111"/>
        <v>0</v>
      </c>
    </row>
    <row r="137" spans="1:123" ht="14.25" customHeight="1" x14ac:dyDescent="0.15">
      <c r="A137" s="104"/>
      <c r="B137" s="16"/>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c r="DA137" s="109"/>
      <c r="DB137" s="109"/>
      <c r="DC137" s="109"/>
      <c r="DD137" s="109"/>
      <c r="DE137" s="109"/>
      <c r="DF137" s="109"/>
      <c r="DG137" s="109"/>
      <c r="DH137" s="109"/>
      <c r="DI137" s="109"/>
      <c r="DJ137" s="109"/>
      <c r="DK137" s="109"/>
      <c r="DL137" s="109"/>
      <c r="DM137" s="109"/>
      <c r="DN137" s="109"/>
      <c r="DO137" s="109"/>
      <c r="DP137" s="109"/>
      <c r="DQ137" s="109"/>
      <c r="DR137" s="109"/>
      <c r="DS137" s="109"/>
    </row>
    <row r="138" spans="1:123" ht="14.25" customHeight="1" x14ac:dyDescent="0.15">
      <c r="A138" s="21" t="s">
        <v>164</v>
      </c>
      <c r="B138" s="23" t="str">
        <f>"["&amp;currency&amp;"]"</f>
        <v>[EUR]</v>
      </c>
      <c r="C138" s="86"/>
      <c r="D138" s="564"/>
      <c r="E138" s="565">
        <f t="shared" ref="E138:DS138" ca="1" si="112">+D140</f>
        <v>-7401100</v>
      </c>
      <c r="F138" s="565">
        <f t="shared" ca="1" si="112"/>
        <v>-7401100</v>
      </c>
      <c r="G138" s="565">
        <f t="shared" ca="1" si="112"/>
        <v>-7401100</v>
      </c>
      <c r="H138" s="565">
        <f t="shared" ca="1" si="112"/>
        <v>194267.93930436485</v>
      </c>
      <c r="I138" s="565">
        <f t="shared" ca="1" si="112"/>
        <v>324652.05479147949</v>
      </c>
      <c r="J138" s="565">
        <f t="shared" ca="1" si="112"/>
        <v>461354.40266305336</v>
      </c>
      <c r="K138" s="565">
        <f t="shared" ca="1" si="112"/>
        <v>634303.13945399772</v>
      </c>
      <c r="L138" s="565">
        <f t="shared" ca="1" si="112"/>
        <v>820295.18803799734</v>
      </c>
      <c r="M138" s="565">
        <f t="shared" ca="1" si="112"/>
        <v>981529.05050437874</v>
      </c>
      <c r="N138" s="565">
        <f t="shared" ca="1" si="112"/>
        <v>1114481.9397268661</v>
      </c>
      <c r="O138" s="565">
        <f t="shared" ca="1" si="112"/>
        <v>1217636.8891956308</v>
      </c>
      <c r="P138" s="565">
        <f t="shared" ca="1" si="112"/>
        <v>1230938.1705230081</v>
      </c>
      <c r="Q138" s="565">
        <f t="shared" ca="1" si="112"/>
        <v>1205259.5170685814</v>
      </c>
      <c r="R138" s="565">
        <f t="shared" ca="1" si="112"/>
        <v>1180328.7368210659</v>
      </c>
      <c r="S138" s="565">
        <f t="shared" ca="1" si="112"/>
        <v>1270468.7433297504</v>
      </c>
      <c r="T138" s="565">
        <f t="shared" ca="1" si="112"/>
        <v>1387285.0234089284</v>
      </c>
      <c r="U138" s="565">
        <f t="shared" ca="1" si="112"/>
        <v>1517497.9812720811</v>
      </c>
      <c r="V138" s="565">
        <f t="shared" ca="1" si="112"/>
        <v>1657198.9609857625</v>
      </c>
      <c r="W138" s="565">
        <f t="shared" ca="1" si="112"/>
        <v>1834871.3219624087</v>
      </c>
      <c r="X138" s="565">
        <f t="shared" ca="1" si="112"/>
        <v>2025952.2074623157</v>
      </c>
      <c r="Y138" s="565">
        <f t="shared" ca="1" si="112"/>
        <v>2191581.6776333111</v>
      </c>
      <c r="Z138" s="565">
        <f t="shared" ca="1" si="112"/>
        <v>2328138.3073095838</v>
      </c>
      <c r="AA138" s="565">
        <f t="shared" ca="1" si="112"/>
        <v>2434062.6549190292</v>
      </c>
      <c r="AB138" s="565">
        <f t="shared" ca="1" si="112"/>
        <v>2447617.4316791287</v>
      </c>
      <c r="AC138" s="565">
        <f t="shared" ca="1" si="112"/>
        <v>2421219.7759279781</v>
      </c>
      <c r="AD138" s="565">
        <f t="shared" ca="1" si="112"/>
        <v>2395590.933833532</v>
      </c>
      <c r="AE138" s="565">
        <f t="shared" ca="1" si="112"/>
        <v>2487898.0391911259</v>
      </c>
      <c r="AF138" s="565">
        <f t="shared" ca="1" si="112"/>
        <v>2607866.234668076</v>
      </c>
      <c r="AG138" s="565">
        <f t="shared" ca="1" si="112"/>
        <v>2741606.2149069523</v>
      </c>
      <c r="AH138" s="565">
        <f t="shared" ca="1" si="112"/>
        <v>2885099.8816081723</v>
      </c>
      <c r="AI138" s="565">
        <f t="shared" ca="1" si="112"/>
        <v>3067628.1282477197</v>
      </c>
      <c r="AJ138" s="565">
        <f t="shared" ca="1" si="112"/>
        <v>3263940.3380971793</v>
      </c>
      <c r="AK138" s="565">
        <f t="shared" ca="1" si="112"/>
        <v>3434088.492988518</v>
      </c>
      <c r="AL138" s="565">
        <f t="shared" ca="1" si="112"/>
        <v>3574349.7678512814</v>
      </c>
      <c r="AM138" s="565">
        <f t="shared" ca="1" si="112"/>
        <v>3683121.0567493467</v>
      </c>
      <c r="AN138" s="565">
        <f t="shared" ca="1" si="112"/>
        <v>3696936.4268142842</v>
      </c>
      <c r="AO138" s="565">
        <f t="shared" ca="1" si="112"/>
        <v>3669799.6367021012</v>
      </c>
      <c r="AP138" s="565">
        <f t="shared" ca="1" si="112"/>
        <v>3643453.1870290106</v>
      </c>
      <c r="AQ138" s="565">
        <f t="shared" ca="1" si="112"/>
        <v>3737988.0700032837</v>
      </c>
      <c r="AR138" s="565">
        <f t="shared" ca="1" si="112"/>
        <v>3861196.4345091442</v>
      </c>
      <c r="AS138" s="565">
        <f t="shared" ca="1" si="112"/>
        <v>3998562.1937502646</v>
      </c>
      <c r="AT138" s="565">
        <f t="shared" ca="1" si="112"/>
        <v>4145954.7426746739</v>
      </c>
      <c r="AU138" s="565">
        <f t="shared" ca="1" si="112"/>
        <v>4333474.8397756843</v>
      </c>
      <c r="AV138" s="565">
        <f t="shared" ca="1" si="112"/>
        <v>4535164.8510564836</v>
      </c>
      <c r="AW138" s="565">
        <f t="shared" ca="1" si="112"/>
        <v>4709958.2138403347</v>
      </c>
      <c r="AX138" s="565">
        <f t="shared" ca="1" si="112"/>
        <v>4854027.8639548104</v>
      </c>
      <c r="AY138" s="565">
        <f t="shared" ca="1" si="112"/>
        <v>4965725.808497577</v>
      </c>
      <c r="AZ138" s="565">
        <f t="shared" ca="1" si="112"/>
        <v>4979809.0684798881</v>
      </c>
      <c r="BA138" s="565">
        <f t="shared" ca="1" si="112"/>
        <v>4951912.4482445642</v>
      </c>
      <c r="BB138" s="565">
        <f t="shared" ca="1" si="112"/>
        <v>4924828.297980627</v>
      </c>
      <c r="BC138" s="565">
        <f t="shared" ca="1" si="112"/>
        <v>5021653.3363448465</v>
      </c>
      <c r="BD138" s="565">
        <f t="shared" ca="1" si="112"/>
        <v>5148192.5946124261</v>
      </c>
      <c r="BE138" s="565">
        <f t="shared" ca="1" si="112"/>
        <v>5289285.6546678534</v>
      </c>
      <c r="BF138" s="565">
        <f t="shared" ca="1" si="112"/>
        <v>5440686.2545177015</v>
      </c>
      <c r="BG138" s="565">
        <f t="shared" ca="1" si="112"/>
        <v>5633337.9738930948</v>
      </c>
      <c r="BH138" s="565">
        <f t="shared" ca="1" si="112"/>
        <v>5840556.3650453119</v>
      </c>
      <c r="BI138" s="565">
        <f t="shared" ca="1" si="112"/>
        <v>6020125.001542666</v>
      </c>
      <c r="BJ138" s="565">
        <f t="shared" ca="1" si="112"/>
        <v>6168109.6614159029</v>
      </c>
      <c r="BK138" s="565">
        <f t="shared" ca="1" si="112"/>
        <v>6282816.2079614224</v>
      </c>
      <c r="BL138" s="565">
        <f t="shared" ca="1" si="112"/>
        <v>6297174.8587787943</v>
      </c>
      <c r="BM138" s="565">
        <f t="shared" ca="1" si="112"/>
        <v>6268497.1331768818</v>
      </c>
      <c r="BN138" s="565">
        <f t="shared" ca="1" si="112"/>
        <v>6240654.6267055543</v>
      </c>
      <c r="BO138" s="565">
        <f t="shared" ca="1" si="112"/>
        <v>6339833.9448106382</v>
      </c>
      <c r="BP138" s="565">
        <f t="shared" ca="1" si="112"/>
        <v>6469797.3618652653</v>
      </c>
      <c r="BQ138" s="565">
        <f t="shared" ca="1" si="112"/>
        <v>6614722.0871577999</v>
      </c>
      <c r="BR138" s="565">
        <f t="shared" ca="1" si="112"/>
        <v>6770242.9633589992</v>
      </c>
      <c r="BS138" s="565">
        <f t="shared" ca="1" si="112"/>
        <v>6968169.9904324589</v>
      </c>
      <c r="BT138" s="565">
        <f t="shared" ca="1" si="112"/>
        <v>7181071.5560924932</v>
      </c>
      <c r="BU138" s="565">
        <f t="shared" ca="1" si="112"/>
        <v>7365549.1739673289</v>
      </c>
      <c r="BV138" s="565">
        <f t="shared" ca="1" si="112"/>
        <v>7517558.4638725715</v>
      </c>
      <c r="BW138" s="565">
        <f t="shared" ca="1" si="112"/>
        <v>7635357.8532769205</v>
      </c>
      <c r="BX138" s="565">
        <f t="shared" ca="1" si="112"/>
        <v>7649999.6058727344</v>
      </c>
      <c r="BY138" s="565">
        <f t="shared" ca="1" si="112"/>
        <v>7620518.9039539676</v>
      </c>
      <c r="BZ138" s="565">
        <f t="shared" ca="1" si="112"/>
        <v>7591896.8073014431</v>
      </c>
      <c r="CA138" s="565">
        <f t="shared" ca="1" si="112"/>
        <v>7693496.324980136</v>
      </c>
      <c r="CB138" s="565">
        <f t="shared" ca="1" si="112"/>
        <v>7826979.7772678481</v>
      </c>
      <c r="CC138" s="565">
        <f t="shared" ca="1" si="112"/>
        <v>7975843.4544241289</v>
      </c>
      <c r="CD138" s="565">
        <f t="shared" ca="1" si="112"/>
        <v>8135599.9747145167</v>
      </c>
      <c r="CE138" s="565">
        <f t="shared" ca="1" si="112"/>
        <v>8338950.0181015888</v>
      </c>
      <c r="CF138" s="565">
        <f t="shared" ca="1" si="112"/>
        <v>8557693.8871556595</v>
      </c>
      <c r="CG138" s="565">
        <f t="shared" ca="1" si="112"/>
        <v>8747217.9378865454</v>
      </c>
      <c r="CH138" s="565">
        <f t="shared" ca="1" si="112"/>
        <v>8903364.5474646911</v>
      </c>
      <c r="CI138" s="565">
        <f t="shared" ca="1" si="112"/>
        <v>9004875.8793279175</v>
      </c>
      <c r="CJ138" s="565">
        <f t="shared" ca="1" si="112"/>
        <v>9019841.160551969</v>
      </c>
      <c r="CK138" s="565">
        <f t="shared" ca="1" si="112"/>
        <v>8989534.9989794772</v>
      </c>
      <c r="CL138" s="565">
        <f t="shared" ca="1" si="112"/>
        <v>8960111.4836206827</v>
      </c>
      <c r="CM138" s="565">
        <f t="shared" ca="1" si="112"/>
        <v>9064057.1807467602</v>
      </c>
      <c r="CN138" s="565">
        <f t="shared" ca="1" si="112"/>
        <v>9201111.9673493225</v>
      </c>
      <c r="CO138" s="565">
        <f t="shared" ca="1" si="112"/>
        <v>9353977.6251167729</v>
      </c>
      <c r="CP138" s="565">
        <f t="shared" ca="1" si="112"/>
        <v>9518041.1256260853</v>
      </c>
      <c r="CQ138" s="565">
        <f t="shared" ca="1" si="112"/>
        <v>9726918.7678787895</v>
      </c>
      <c r="CR138" s="565">
        <f t="shared" ca="1" si="112"/>
        <v>9951621.2629171684</v>
      </c>
      <c r="CS138" s="565">
        <f t="shared" ca="1" si="112"/>
        <v>10146285.784719313</v>
      </c>
      <c r="CT138" s="565">
        <f t="shared" ca="1" si="112"/>
        <v>10306638.297016438</v>
      </c>
      <c r="CU138" s="565">
        <f t="shared" ca="1" si="112"/>
        <v>10430838.333822628</v>
      </c>
      <c r="CV138" s="565">
        <f t="shared" ca="1" si="112"/>
        <v>10446023.030571748</v>
      </c>
      <c r="CW138" s="565">
        <f t="shared" ca="1" si="112"/>
        <v>10414868.296475226</v>
      </c>
      <c r="CX138" s="565">
        <f t="shared" ca="1" si="112"/>
        <v>10384620.922686385</v>
      </c>
      <c r="CY138" s="565">
        <f t="shared" ca="1" si="112"/>
        <v>10491124.247998659</v>
      </c>
      <c r="CZ138" s="565">
        <f t="shared" ca="1" si="112"/>
        <v>10631898.95151498</v>
      </c>
      <c r="DA138" s="565">
        <f t="shared" ca="1" si="112"/>
        <v>10788927.230588807</v>
      </c>
      <c r="DB138" s="565">
        <f t="shared" ca="1" si="112"/>
        <v>10957466.892001269</v>
      </c>
      <c r="DC138" s="565">
        <f t="shared" ca="1" si="112"/>
        <v>11172075.491125938</v>
      </c>
      <c r="DD138" s="565">
        <f t="shared" ca="1" si="112"/>
        <v>11402952.038914278</v>
      </c>
      <c r="DE138" s="565">
        <f t="shared" ca="1" si="112"/>
        <v>11602949.550215771</v>
      </c>
      <c r="DF138" s="565">
        <f t="shared" ca="1" si="112"/>
        <v>11767674.315746106</v>
      </c>
      <c r="DG138" s="565">
        <f t="shared" ca="1" si="112"/>
        <v>11895234.336471759</v>
      </c>
      <c r="DH138" s="565">
        <f t="shared" ca="1" si="112"/>
        <v>11910726.587618742</v>
      </c>
      <c r="DI138" s="565">
        <f t="shared" ca="1" si="112"/>
        <v>11878699.520967519</v>
      </c>
      <c r="DJ138" s="565">
        <f t="shared" ca="1" si="112"/>
        <v>11847605.220712591</v>
      </c>
      <c r="DK138" s="565">
        <f t="shared" ca="1" si="112"/>
        <v>11956737.787800275</v>
      </c>
      <c r="DL138" s="565">
        <f t="shared" ca="1" si="112"/>
        <v>12101336.565903943</v>
      </c>
      <c r="DM138" s="565">
        <f t="shared" ca="1" si="112"/>
        <v>12262644.019680725</v>
      </c>
      <c r="DN138" s="565">
        <f t="shared" ca="1" si="112"/>
        <v>12435785.174501624</v>
      </c>
      <c r="DO138" s="565">
        <f t="shared" ca="1" si="112"/>
        <v>12656285.19729067</v>
      </c>
      <c r="DP138" s="565">
        <f t="shared" ca="1" si="112"/>
        <v>12893508.671305973</v>
      </c>
      <c r="DQ138" s="565">
        <f t="shared" ca="1" si="112"/>
        <v>13098988.495812796</v>
      </c>
      <c r="DR138" s="565">
        <f t="shared" ca="1" si="112"/>
        <v>13268207.937666869</v>
      </c>
      <c r="DS138" s="566">
        <f t="shared" ca="1" si="112"/>
        <v>13399222.021861728</v>
      </c>
    </row>
    <row r="139" spans="1:123" ht="14.25" customHeight="1" x14ac:dyDescent="0.15">
      <c r="A139" s="21" t="s">
        <v>165</v>
      </c>
      <c r="B139" s="23" t="str">
        <f>"["&amp;currency&amp;"]"</f>
        <v>[EUR]</v>
      </c>
      <c r="C139" s="86"/>
      <c r="D139" s="567">
        <f t="shared" ref="D139:DS139" ca="1" si="113">+D124+D129+D136</f>
        <v>-7401100</v>
      </c>
      <c r="E139" s="568">
        <f t="shared" ca="1" si="113"/>
        <v>0</v>
      </c>
      <c r="F139" s="568">
        <f t="shared" ca="1" si="113"/>
        <v>0</v>
      </c>
      <c r="G139" s="568">
        <f t="shared" ca="1" si="113"/>
        <v>7595367.9393043648</v>
      </c>
      <c r="H139" s="568">
        <f t="shared" ca="1" si="113"/>
        <v>130384.11548711463</v>
      </c>
      <c r="I139" s="568">
        <f t="shared" ca="1" si="113"/>
        <v>136702.34787157385</v>
      </c>
      <c r="J139" s="568">
        <f t="shared" ca="1" si="113"/>
        <v>172948.73679094436</v>
      </c>
      <c r="K139" s="568">
        <f t="shared" ca="1" si="113"/>
        <v>185992.04858399963</v>
      </c>
      <c r="L139" s="568">
        <f t="shared" ca="1" si="113"/>
        <v>161233.86246638137</v>
      </c>
      <c r="M139" s="568">
        <f t="shared" ca="1" si="113"/>
        <v>132952.8892224874</v>
      </c>
      <c r="N139" s="568">
        <f t="shared" ca="1" si="113"/>
        <v>103154.94946876462</v>
      </c>
      <c r="O139" s="568">
        <f t="shared" ca="1" si="113"/>
        <v>13301.281327377223</v>
      </c>
      <c r="P139" s="568">
        <f t="shared" ca="1" si="113"/>
        <v>-25678.653454426691</v>
      </c>
      <c r="Q139" s="568">
        <f t="shared" ca="1" si="113"/>
        <v>-24930.780247515562</v>
      </c>
      <c r="R139" s="568">
        <f t="shared" ca="1" si="113"/>
        <v>90140.006508684397</v>
      </c>
      <c r="S139" s="568">
        <f t="shared" ca="1" si="113"/>
        <v>116816.28007917793</v>
      </c>
      <c r="T139" s="568">
        <f t="shared" ca="1" si="113"/>
        <v>130212.95786315273</v>
      </c>
      <c r="U139" s="568">
        <f t="shared" ca="1" si="113"/>
        <v>139700.97971368136</v>
      </c>
      <c r="V139" s="568">
        <f t="shared" ca="1" si="113"/>
        <v>177672.36097664607</v>
      </c>
      <c r="W139" s="568">
        <f t="shared" ca="1" si="113"/>
        <v>191080.88549990687</v>
      </c>
      <c r="X139" s="568">
        <f t="shared" ca="1" si="113"/>
        <v>165629.47017099531</v>
      </c>
      <c r="Y139" s="568">
        <f t="shared" ca="1" si="113"/>
        <v>136556.62967627242</v>
      </c>
      <c r="Z139" s="568">
        <f t="shared" ca="1" si="113"/>
        <v>105924.34760944545</v>
      </c>
      <c r="AA139" s="568">
        <f t="shared" ca="1" si="113"/>
        <v>13554.776760099339</v>
      </c>
      <c r="AB139" s="568">
        <f t="shared" ca="1" si="113"/>
        <v>-26397.655751150596</v>
      </c>
      <c r="AC139" s="568">
        <f t="shared" ca="1" si="113"/>
        <v>-25628.842094445965</v>
      </c>
      <c r="AD139" s="568">
        <f t="shared" ca="1" si="113"/>
        <v>92307.10535759409</v>
      </c>
      <c r="AE139" s="568">
        <f t="shared" ca="1" si="113"/>
        <v>119968.19547695035</v>
      </c>
      <c r="AF139" s="568">
        <f t="shared" ca="1" si="113"/>
        <v>133739.98023887645</v>
      </c>
      <c r="AG139" s="568">
        <f t="shared" ca="1" si="113"/>
        <v>143493.6667012198</v>
      </c>
      <c r="AH139" s="568">
        <f t="shared" ca="1" si="113"/>
        <v>182528.24663954743</v>
      </c>
      <c r="AI139" s="568">
        <f t="shared" ca="1" si="113"/>
        <v>196312.2098494595</v>
      </c>
      <c r="AJ139" s="568">
        <f t="shared" ca="1" si="113"/>
        <v>170148.15489133852</v>
      </c>
      <c r="AK139" s="568">
        <f t="shared" ca="1" si="113"/>
        <v>140261.27486276341</v>
      </c>
      <c r="AL139" s="568">
        <f t="shared" ca="1" si="113"/>
        <v>108771.28889806532</v>
      </c>
      <c r="AM139" s="568">
        <f t="shared" ca="1" si="113"/>
        <v>13815.370064937651</v>
      </c>
      <c r="AN139" s="568">
        <f t="shared" ca="1" si="113"/>
        <v>-27136.790112182771</v>
      </c>
      <c r="AO139" s="568">
        <f t="shared" ca="1" si="113"/>
        <v>-26346.449673090414</v>
      </c>
      <c r="AP139" s="568">
        <f t="shared" ca="1" si="113"/>
        <v>94534.882974273263</v>
      </c>
      <c r="AQ139" s="568">
        <f t="shared" ca="1" si="113"/>
        <v>123208.36450586026</v>
      </c>
      <c r="AR139" s="568">
        <f t="shared" ca="1" si="113"/>
        <v>137365.75924112028</v>
      </c>
      <c r="AS139" s="568">
        <f t="shared" ca="1" si="113"/>
        <v>147392.54892440932</v>
      </c>
      <c r="AT139" s="568">
        <f t="shared" ca="1" si="113"/>
        <v>187520.09710101009</v>
      </c>
      <c r="AU139" s="568">
        <f t="shared" ca="1" si="113"/>
        <v>201690.01128079963</v>
      </c>
      <c r="AV139" s="568">
        <f t="shared" ca="1" si="113"/>
        <v>174793.36278385133</v>
      </c>
      <c r="AW139" s="568">
        <f t="shared" ca="1" si="113"/>
        <v>144069.65011447613</v>
      </c>
      <c r="AX139" s="568">
        <f t="shared" ca="1" si="113"/>
        <v>111697.94454276658</v>
      </c>
      <c r="AY139" s="568">
        <f t="shared" ca="1" si="113"/>
        <v>14083.259982311476</v>
      </c>
      <c r="AZ139" s="568">
        <f t="shared" ca="1" si="113"/>
        <v>-27896.620235323851</v>
      </c>
      <c r="BA139" s="568">
        <f t="shared" ca="1" si="113"/>
        <v>-27084.150263936903</v>
      </c>
      <c r="BB139" s="568">
        <f t="shared" ca="1" si="113"/>
        <v>96825.038364219436</v>
      </c>
      <c r="BC139" s="568">
        <f t="shared" ca="1" si="113"/>
        <v>126539.25826757977</v>
      </c>
      <c r="BD139" s="568">
        <f t="shared" ca="1" si="113"/>
        <v>141093.06005542699</v>
      </c>
      <c r="BE139" s="568">
        <f t="shared" ca="1" si="113"/>
        <v>151400.59984984808</v>
      </c>
      <c r="BF139" s="568">
        <f t="shared" ca="1" si="113"/>
        <v>192651.7193753937</v>
      </c>
      <c r="BG139" s="568">
        <f t="shared" ca="1" si="113"/>
        <v>207218.39115221726</v>
      </c>
      <c r="BH139" s="568">
        <f t="shared" ca="1" si="113"/>
        <v>179568.63649735448</v>
      </c>
      <c r="BI139" s="568">
        <f t="shared" ca="1" si="113"/>
        <v>147984.65987323681</v>
      </c>
      <c r="BJ139" s="568">
        <f t="shared" ca="1" si="113"/>
        <v>114706.54654551946</v>
      </c>
      <c r="BK139" s="568">
        <f t="shared" ca="1" si="113"/>
        <v>14358.650817371697</v>
      </c>
      <c r="BL139" s="568">
        <f t="shared" ca="1" si="113"/>
        <v>-28677.725601912869</v>
      </c>
      <c r="BM139" s="568">
        <f t="shared" ca="1" si="113"/>
        <v>-27842.506471327099</v>
      </c>
      <c r="BN139" s="568">
        <f t="shared" ca="1" si="113"/>
        <v>99179.318105084181</v>
      </c>
      <c r="BO139" s="568">
        <f t="shared" ca="1" si="113"/>
        <v>129963.41705462737</v>
      </c>
      <c r="BP139" s="568">
        <f t="shared" ca="1" si="113"/>
        <v>144924.72529253433</v>
      </c>
      <c r="BQ139" s="568">
        <f t="shared" ca="1" si="113"/>
        <v>155520.87620119922</v>
      </c>
      <c r="BR139" s="568">
        <f t="shared" ca="1" si="113"/>
        <v>197927.02707345996</v>
      </c>
      <c r="BS139" s="568">
        <f t="shared" ca="1" si="113"/>
        <v>212901.56566003471</v>
      </c>
      <c r="BT139" s="568">
        <f t="shared" ca="1" si="113"/>
        <v>184477.61787483565</v>
      </c>
      <c r="BU139" s="568">
        <f t="shared" ca="1" si="113"/>
        <v>152009.2899052428</v>
      </c>
      <c r="BV139" s="568">
        <f t="shared" ca="1" si="113"/>
        <v>117799.38940434932</v>
      </c>
      <c r="BW139" s="568">
        <f t="shared" ca="1" si="113"/>
        <v>14641.752595813679</v>
      </c>
      <c r="BX139" s="568">
        <f t="shared" ca="1" si="113"/>
        <v>-29480.701918766401</v>
      </c>
      <c r="BY139" s="568">
        <f t="shared" ca="1" si="113"/>
        <v>-28622.096652524218</v>
      </c>
      <c r="BZ139" s="568">
        <f t="shared" ca="1" si="113"/>
        <v>101599.5176786931</v>
      </c>
      <c r="CA139" s="568">
        <f t="shared" ca="1" si="113"/>
        <v>133483.45228771231</v>
      </c>
      <c r="CB139" s="568">
        <f t="shared" ca="1" si="113"/>
        <v>148863.67715628067</v>
      </c>
      <c r="CC139" s="568">
        <f t="shared" ca="1" si="113"/>
        <v>159756.52029038809</v>
      </c>
      <c r="CD139" s="568">
        <f t="shared" ca="1" si="113"/>
        <v>203350.0433870721</v>
      </c>
      <c r="CE139" s="568">
        <f t="shared" ca="1" si="113"/>
        <v>218743.86905407091</v>
      </c>
      <c r="CF139" s="568">
        <f t="shared" ca="1" si="113"/>
        <v>189524.05073088637</v>
      </c>
      <c r="CG139" s="568">
        <f t="shared" ca="1" si="113"/>
        <v>156146.60957814494</v>
      </c>
      <c r="CH139" s="568">
        <f t="shared" ca="1" si="113"/>
        <v>101511.33186322651</v>
      </c>
      <c r="CI139" s="568">
        <f t="shared" ca="1" si="113"/>
        <v>14965.281224051996</v>
      </c>
      <c r="CJ139" s="568">
        <f t="shared" ca="1" si="113"/>
        <v>-30306.161572491808</v>
      </c>
      <c r="CK139" s="568">
        <f t="shared" ca="1" si="113"/>
        <v>-29423.515358794852</v>
      </c>
      <c r="CL139" s="568">
        <f t="shared" ca="1" si="113"/>
        <v>103945.6971260773</v>
      </c>
      <c r="CM139" s="568">
        <f t="shared" ca="1" si="113"/>
        <v>137054.78660256174</v>
      </c>
      <c r="CN139" s="568">
        <f t="shared" ca="1" si="113"/>
        <v>152865.65776744991</v>
      </c>
      <c r="CO139" s="568">
        <f t="shared" ca="1" si="113"/>
        <v>164063.50050931238</v>
      </c>
      <c r="CP139" s="568">
        <f t="shared" ca="1" si="113"/>
        <v>208877.64225270349</v>
      </c>
      <c r="CQ139" s="568">
        <f t="shared" ca="1" si="113"/>
        <v>224702.4950383782</v>
      </c>
      <c r="CR139" s="568">
        <f t="shared" ca="1" si="113"/>
        <v>194664.52180214453</v>
      </c>
      <c r="CS139" s="568">
        <f t="shared" ca="1" si="113"/>
        <v>160352.51229712632</v>
      </c>
      <c r="CT139" s="568">
        <f t="shared" ca="1" si="113"/>
        <v>124200.03680619033</v>
      </c>
      <c r="CU139" s="568">
        <f t="shared" ca="1" si="113"/>
        <v>15184.696749119121</v>
      </c>
      <c r="CV139" s="568">
        <f t="shared" ca="1" si="113"/>
        <v>-31154.734096521537</v>
      </c>
      <c r="CW139" s="568">
        <f t="shared" ca="1" si="113"/>
        <v>-30247.373788841072</v>
      </c>
      <c r="CX139" s="568">
        <f t="shared" ca="1" si="113"/>
        <v>106503.32531227397</v>
      </c>
      <c r="CY139" s="568">
        <f t="shared" ca="1" si="113"/>
        <v>140774.70351632213</v>
      </c>
      <c r="CZ139" s="568">
        <f t="shared" ca="1" si="113"/>
        <v>157028.27907382723</v>
      </c>
      <c r="DA139" s="568">
        <f t="shared" ca="1" si="113"/>
        <v>168539.66141246181</v>
      </c>
      <c r="DB139" s="568">
        <f t="shared" ca="1" si="113"/>
        <v>214608.59912466776</v>
      </c>
      <c r="DC139" s="568">
        <f t="shared" ca="1" si="113"/>
        <v>230876.54778834136</v>
      </c>
      <c r="DD139" s="568">
        <f t="shared" ca="1" si="113"/>
        <v>199997.51130149316</v>
      </c>
      <c r="DE139" s="568">
        <f t="shared" ca="1" si="113"/>
        <v>164724.76553033458</v>
      </c>
      <c r="DF139" s="568">
        <f t="shared" ca="1" si="113"/>
        <v>127560.02072565237</v>
      </c>
      <c r="DG139" s="568">
        <f t="shared" ca="1" si="113"/>
        <v>15492.251146983355</v>
      </c>
      <c r="DH139" s="568">
        <f t="shared" ca="1" si="113"/>
        <v>-32027.066651224093</v>
      </c>
      <c r="DI139" s="568">
        <f t="shared" ca="1" si="113"/>
        <v>-31094.300254928567</v>
      </c>
      <c r="DJ139" s="568">
        <f t="shared" ca="1" si="113"/>
        <v>109132.56708768419</v>
      </c>
      <c r="DK139" s="568">
        <f t="shared" ca="1" si="113"/>
        <v>144598.77810366784</v>
      </c>
      <c r="DL139" s="568">
        <f t="shared" ca="1" si="113"/>
        <v>161307.45377678305</v>
      </c>
      <c r="DM139" s="568">
        <f t="shared" ca="1" si="113"/>
        <v>173141.15482089933</v>
      </c>
      <c r="DN139" s="568">
        <f t="shared" ca="1" si="113"/>
        <v>220500.02278904704</v>
      </c>
      <c r="DO139" s="568">
        <f t="shared" ca="1" si="113"/>
        <v>237223.47401530351</v>
      </c>
      <c r="DP139" s="568">
        <f t="shared" ca="1" si="113"/>
        <v>205479.82450682358</v>
      </c>
      <c r="DQ139" s="568">
        <f t="shared" ca="1" si="113"/>
        <v>169219.44185407265</v>
      </c>
      <c r="DR139" s="568">
        <f t="shared" ca="1" si="113"/>
        <v>131014.08419485934</v>
      </c>
      <c r="DS139" s="569">
        <f t="shared" ca="1" si="113"/>
        <v>7146.2405185573771</v>
      </c>
    </row>
    <row r="140" spans="1:123" ht="14.25" customHeight="1" x14ac:dyDescent="0.15">
      <c r="A140" s="21" t="s">
        <v>166</v>
      </c>
      <c r="B140" s="23" t="str">
        <f>"["&amp;currency&amp;"]"</f>
        <v>[EUR]</v>
      </c>
      <c r="C140" s="86"/>
      <c r="D140" s="570">
        <f t="shared" ref="D140:DS140" ca="1" si="114">+D138+D139</f>
        <v>-7401100</v>
      </c>
      <c r="E140" s="571">
        <f t="shared" ca="1" si="114"/>
        <v>-7401100</v>
      </c>
      <c r="F140" s="571">
        <f t="shared" ca="1" si="114"/>
        <v>-7401100</v>
      </c>
      <c r="G140" s="571">
        <f t="shared" ca="1" si="114"/>
        <v>194267.93930436485</v>
      </c>
      <c r="H140" s="571">
        <f t="shared" ca="1" si="114"/>
        <v>324652.05479147949</v>
      </c>
      <c r="I140" s="571">
        <f t="shared" ca="1" si="114"/>
        <v>461354.40266305336</v>
      </c>
      <c r="J140" s="571">
        <f t="shared" ca="1" si="114"/>
        <v>634303.13945399772</v>
      </c>
      <c r="K140" s="571">
        <f t="shared" ca="1" si="114"/>
        <v>820295.18803799734</v>
      </c>
      <c r="L140" s="571">
        <f t="shared" ca="1" si="114"/>
        <v>981529.05050437874</v>
      </c>
      <c r="M140" s="571">
        <f t="shared" ca="1" si="114"/>
        <v>1114481.9397268661</v>
      </c>
      <c r="N140" s="571">
        <f t="shared" ca="1" si="114"/>
        <v>1217636.8891956308</v>
      </c>
      <c r="O140" s="571">
        <f t="shared" ca="1" si="114"/>
        <v>1230938.1705230081</v>
      </c>
      <c r="P140" s="571">
        <f t="shared" ca="1" si="114"/>
        <v>1205259.5170685814</v>
      </c>
      <c r="Q140" s="571">
        <f t="shared" ca="1" si="114"/>
        <v>1180328.7368210659</v>
      </c>
      <c r="R140" s="571">
        <f t="shared" ca="1" si="114"/>
        <v>1270468.7433297504</v>
      </c>
      <c r="S140" s="571">
        <f t="shared" ca="1" si="114"/>
        <v>1387285.0234089284</v>
      </c>
      <c r="T140" s="571">
        <f t="shared" ca="1" si="114"/>
        <v>1517497.9812720811</v>
      </c>
      <c r="U140" s="571">
        <f t="shared" ca="1" si="114"/>
        <v>1657198.9609857625</v>
      </c>
      <c r="V140" s="571">
        <f t="shared" ca="1" si="114"/>
        <v>1834871.3219624087</v>
      </c>
      <c r="W140" s="571">
        <f t="shared" ca="1" si="114"/>
        <v>2025952.2074623157</v>
      </c>
      <c r="X140" s="571">
        <f t="shared" ca="1" si="114"/>
        <v>2191581.6776333111</v>
      </c>
      <c r="Y140" s="571">
        <f t="shared" ca="1" si="114"/>
        <v>2328138.3073095838</v>
      </c>
      <c r="Z140" s="571">
        <f t="shared" ca="1" si="114"/>
        <v>2434062.6549190292</v>
      </c>
      <c r="AA140" s="571">
        <f t="shared" ca="1" si="114"/>
        <v>2447617.4316791287</v>
      </c>
      <c r="AB140" s="571">
        <f t="shared" ca="1" si="114"/>
        <v>2421219.7759279781</v>
      </c>
      <c r="AC140" s="571">
        <f t="shared" ca="1" si="114"/>
        <v>2395590.933833532</v>
      </c>
      <c r="AD140" s="571">
        <f t="shared" ca="1" si="114"/>
        <v>2487898.0391911259</v>
      </c>
      <c r="AE140" s="571">
        <f t="shared" ca="1" si="114"/>
        <v>2607866.234668076</v>
      </c>
      <c r="AF140" s="571">
        <f t="shared" ca="1" si="114"/>
        <v>2741606.2149069523</v>
      </c>
      <c r="AG140" s="571">
        <f t="shared" ca="1" si="114"/>
        <v>2885099.8816081723</v>
      </c>
      <c r="AH140" s="571">
        <f t="shared" ca="1" si="114"/>
        <v>3067628.1282477197</v>
      </c>
      <c r="AI140" s="571">
        <f t="shared" ca="1" si="114"/>
        <v>3263940.3380971793</v>
      </c>
      <c r="AJ140" s="571">
        <f t="shared" ca="1" si="114"/>
        <v>3434088.492988518</v>
      </c>
      <c r="AK140" s="571">
        <f t="shared" ca="1" si="114"/>
        <v>3574349.7678512814</v>
      </c>
      <c r="AL140" s="571">
        <f t="shared" ca="1" si="114"/>
        <v>3683121.0567493467</v>
      </c>
      <c r="AM140" s="571">
        <f t="shared" ca="1" si="114"/>
        <v>3696936.4268142842</v>
      </c>
      <c r="AN140" s="571">
        <f t="shared" ca="1" si="114"/>
        <v>3669799.6367021012</v>
      </c>
      <c r="AO140" s="571">
        <f t="shared" ca="1" si="114"/>
        <v>3643453.1870290106</v>
      </c>
      <c r="AP140" s="571">
        <f t="shared" ca="1" si="114"/>
        <v>3737988.0700032837</v>
      </c>
      <c r="AQ140" s="571">
        <f t="shared" ca="1" si="114"/>
        <v>3861196.4345091442</v>
      </c>
      <c r="AR140" s="571">
        <f t="shared" ca="1" si="114"/>
        <v>3998562.1937502646</v>
      </c>
      <c r="AS140" s="571">
        <f t="shared" ca="1" si="114"/>
        <v>4145954.7426746739</v>
      </c>
      <c r="AT140" s="571">
        <f t="shared" ca="1" si="114"/>
        <v>4333474.8397756843</v>
      </c>
      <c r="AU140" s="571">
        <f t="shared" ca="1" si="114"/>
        <v>4535164.8510564836</v>
      </c>
      <c r="AV140" s="571">
        <f t="shared" ca="1" si="114"/>
        <v>4709958.2138403347</v>
      </c>
      <c r="AW140" s="571">
        <f t="shared" ca="1" si="114"/>
        <v>4854027.8639548104</v>
      </c>
      <c r="AX140" s="571">
        <f t="shared" ca="1" si="114"/>
        <v>4965725.808497577</v>
      </c>
      <c r="AY140" s="571">
        <f t="shared" ca="1" si="114"/>
        <v>4979809.0684798881</v>
      </c>
      <c r="AZ140" s="571">
        <f t="shared" ca="1" si="114"/>
        <v>4951912.4482445642</v>
      </c>
      <c r="BA140" s="571">
        <f t="shared" ca="1" si="114"/>
        <v>4924828.297980627</v>
      </c>
      <c r="BB140" s="571">
        <f t="shared" ca="1" si="114"/>
        <v>5021653.3363448465</v>
      </c>
      <c r="BC140" s="571">
        <f t="shared" ca="1" si="114"/>
        <v>5148192.5946124261</v>
      </c>
      <c r="BD140" s="571">
        <f t="shared" ca="1" si="114"/>
        <v>5289285.6546678534</v>
      </c>
      <c r="BE140" s="571">
        <f t="shared" ca="1" si="114"/>
        <v>5440686.2545177015</v>
      </c>
      <c r="BF140" s="571">
        <f t="shared" ca="1" si="114"/>
        <v>5633337.9738930948</v>
      </c>
      <c r="BG140" s="571">
        <f t="shared" ca="1" si="114"/>
        <v>5840556.3650453119</v>
      </c>
      <c r="BH140" s="571">
        <f t="shared" ca="1" si="114"/>
        <v>6020125.001542666</v>
      </c>
      <c r="BI140" s="571">
        <f t="shared" ca="1" si="114"/>
        <v>6168109.6614159029</v>
      </c>
      <c r="BJ140" s="571">
        <f t="shared" ca="1" si="114"/>
        <v>6282816.2079614224</v>
      </c>
      <c r="BK140" s="571">
        <f t="shared" ca="1" si="114"/>
        <v>6297174.8587787943</v>
      </c>
      <c r="BL140" s="571">
        <f t="shared" ca="1" si="114"/>
        <v>6268497.1331768818</v>
      </c>
      <c r="BM140" s="571">
        <f t="shared" ca="1" si="114"/>
        <v>6240654.6267055543</v>
      </c>
      <c r="BN140" s="571">
        <f t="shared" ca="1" si="114"/>
        <v>6339833.9448106382</v>
      </c>
      <c r="BO140" s="571">
        <f t="shared" ca="1" si="114"/>
        <v>6469797.3618652653</v>
      </c>
      <c r="BP140" s="571">
        <f t="shared" ca="1" si="114"/>
        <v>6614722.0871577999</v>
      </c>
      <c r="BQ140" s="571">
        <f t="shared" ca="1" si="114"/>
        <v>6770242.9633589992</v>
      </c>
      <c r="BR140" s="571">
        <f t="shared" ca="1" si="114"/>
        <v>6968169.9904324589</v>
      </c>
      <c r="BS140" s="571">
        <f t="shared" ca="1" si="114"/>
        <v>7181071.5560924932</v>
      </c>
      <c r="BT140" s="571">
        <f t="shared" ca="1" si="114"/>
        <v>7365549.1739673289</v>
      </c>
      <c r="BU140" s="571">
        <f t="shared" ca="1" si="114"/>
        <v>7517558.4638725715</v>
      </c>
      <c r="BV140" s="571">
        <f t="shared" ca="1" si="114"/>
        <v>7635357.8532769205</v>
      </c>
      <c r="BW140" s="571">
        <f t="shared" ca="1" si="114"/>
        <v>7649999.6058727344</v>
      </c>
      <c r="BX140" s="571">
        <f t="shared" ca="1" si="114"/>
        <v>7620518.9039539676</v>
      </c>
      <c r="BY140" s="571">
        <f t="shared" ca="1" si="114"/>
        <v>7591896.8073014431</v>
      </c>
      <c r="BZ140" s="571">
        <f t="shared" ca="1" si="114"/>
        <v>7693496.324980136</v>
      </c>
      <c r="CA140" s="571">
        <f t="shared" ca="1" si="114"/>
        <v>7826979.7772678481</v>
      </c>
      <c r="CB140" s="571">
        <f t="shared" ca="1" si="114"/>
        <v>7975843.4544241289</v>
      </c>
      <c r="CC140" s="571">
        <f t="shared" ca="1" si="114"/>
        <v>8135599.9747145167</v>
      </c>
      <c r="CD140" s="571">
        <f t="shared" ca="1" si="114"/>
        <v>8338950.0181015888</v>
      </c>
      <c r="CE140" s="571">
        <f t="shared" ca="1" si="114"/>
        <v>8557693.8871556595</v>
      </c>
      <c r="CF140" s="571">
        <f t="shared" ca="1" si="114"/>
        <v>8747217.9378865454</v>
      </c>
      <c r="CG140" s="571">
        <f t="shared" ca="1" si="114"/>
        <v>8903364.5474646911</v>
      </c>
      <c r="CH140" s="571">
        <f t="shared" ca="1" si="114"/>
        <v>9004875.8793279175</v>
      </c>
      <c r="CI140" s="571">
        <f t="shared" ca="1" si="114"/>
        <v>9019841.160551969</v>
      </c>
      <c r="CJ140" s="571">
        <f t="shared" ca="1" si="114"/>
        <v>8989534.9989794772</v>
      </c>
      <c r="CK140" s="571">
        <f t="shared" ca="1" si="114"/>
        <v>8960111.4836206827</v>
      </c>
      <c r="CL140" s="571">
        <f t="shared" ca="1" si="114"/>
        <v>9064057.1807467602</v>
      </c>
      <c r="CM140" s="571">
        <f t="shared" ca="1" si="114"/>
        <v>9201111.9673493225</v>
      </c>
      <c r="CN140" s="571">
        <f t="shared" ca="1" si="114"/>
        <v>9353977.6251167729</v>
      </c>
      <c r="CO140" s="571">
        <f t="shared" ca="1" si="114"/>
        <v>9518041.1256260853</v>
      </c>
      <c r="CP140" s="571">
        <f t="shared" ca="1" si="114"/>
        <v>9726918.7678787895</v>
      </c>
      <c r="CQ140" s="571">
        <f t="shared" ca="1" si="114"/>
        <v>9951621.2629171684</v>
      </c>
      <c r="CR140" s="571">
        <f t="shared" ca="1" si="114"/>
        <v>10146285.784719313</v>
      </c>
      <c r="CS140" s="571">
        <f t="shared" ca="1" si="114"/>
        <v>10306638.297016438</v>
      </c>
      <c r="CT140" s="571">
        <f t="shared" ca="1" si="114"/>
        <v>10430838.333822628</v>
      </c>
      <c r="CU140" s="571">
        <f t="shared" ca="1" si="114"/>
        <v>10446023.030571748</v>
      </c>
      <c r="CV140" s="571">
        <f t="shared" ca="1" si="114"/>
        <v>10414868.296475226</v>
      </c>
      <c r="CW140" s="571">
        <f t="shared" ca="1" si="114"/>
        <v>10384620.922686385</v>
      </c>
      <c r="CX140" s="571">
        <f t="shared" ca="1" si="114"/>
        <v>10491124.247998659</v>
      </c>
      <c r="CY140" s="571">
        <f t="shared" ca="1" si="114"/>
        <v>10631898.95151498</v>
      </c>
      <c r="CZ140" s="571">
        <f t="shared" ca="1" si="114"/>
        <v>10788927.230588807</v>
      </c>
      <c r="DA140" s="571">
        <f t="shared" ca="1" si="114"/>
        <v>10957466.892001269</v>
      </c>
      <c r="DB140" s="571">
        <f t="shared" ca="1" si="114"/>
        <v>11172075.491125938</v>
      </c>
      <c r="DC140" s="571">
        <f t="shared" ca="1" si="114"/>
        <v>11402952.038914278</v>
      </c>
      <c r="DD140" s="571">
        <f t="shared" ca="1" si="114"/>
        <v>11602949.550215771</v>
      </c>
      <c r="DE140" s="571">
        <f t="shared" ca="1" si="114"/>
        <v>11767674.315746106</v>
      </c>
      <c r="DF140" s="571">
        <f t="shared" ca="1" si="114"/>
        <v>11895234.336471759</v>
      </c>
      <c r="DG140" s="571">
        <f t="shared" ca="1" si="114"/>
        <v>11910726.587618742</v>
      </c>
      <c r="DH140" s="571">
        <f t="shared" ca="1" si="114"/>
        <v>11878699.520967519</v>
      </c>
      <c r="DI140" s="571">
        <f t="shared" ca="1" si="114"/>
        <v>11847605.220712591</v>
      </c>
      <c r="DJ140" s="571">
        <f t="shared" ca="1" si="114"/>
        <v>11956737.787800275</v>
      </c>
      <c r="DK140" s="571">
        <f t="shared" ca="1" si="114"/>
        <v>12101336.565903943</v>
      </c>
      <c r="DL140" s="571">
        <f t="shared" ca="1" si="114"/>
        <v>12262644.019680725</v>
      </c>
      <c r="DM140" s="571">
        <f t="shared" ca="1" si="114"/>
        <v>12435785.174501624</v>
      </c>
      <c r="DN140" s="571">
        <f t="shared" ca="1" si="114"/>
        <v>12656285.19729067</v>
      </c>
      <c r="DO140" s="571">
        <f t="shared" ca="1" si="114"/>
        <v>12893508.671305973</v>
      </c>
      <c r="DP140" s="571">
        <f t="shared" ca="1" si="114"/>
        <v>13098988.495812796</v>
      </c>
      <c r="DQ140" s="571">
        <f t="shared" ca="1" si="114"/>
        <v>13268207.937666869</v>
      </c>
      <c r="DR140" s="571">
        <f t="shared" ca="1" si="114"/>
        <v>13399222.021861728</v>
      </c>
      <c r="DS140" s="572">
        <f t="shared" ca="1" si="114"/>
        <v>13406368.262380285</v>
      </c>
    </row>
    <row r="141" spans="1:123" ht="14.25" customHeight="1" x14ac:dyDescent="0.15">
      <c r="A141" s="21"/>
      <c r="B141" s="23"/>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row>
    <row r="142" spans="1:123" ht="14.25" customHeight="1" x14ac:dyDescent="0.15">
      <c r="A142" s="3"/>
      <c r="B142" s="23"/>
      <c r="C142" s="3"/>
      <c r="D142" s="3"/>
      <c r="E142" s="3"/>
      <c r="F142" s="3"/>
      <c r="G142" s="46"/>
      <c r="H142" s="46"/>
      <c r="I142" s="46"/>
      <c r="J142" s="46"/>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row>
    <row r="143" spans="1:123" ht="14.25" customHeight="1" x14ac:dyDescent="0.15">
      <c r="A143" s="3"/>
      <c r="B143" s="2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row>
    <row r="144" spans="1:123" ht="14.25" customHeight="1" x14ac:dyDescent="0.15">
      <c r="A144" s="3"/>
      <c r="B144" s="2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row>
    <row r="145" spans="1:123" ht="14.25" customHeight="1" x14ac:dyDescent="0.15">
      <c r="A145" s="116" t="s">
        <v>337</v>
      </c>
      <c r="B145" s="117"/>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row>
    <row r="146" spans="1:123" ht="14.25" customHeight="1" x14ac:dyDescent="0.15">
      <c r="A146" s="3"/>
      <c r="B146" s="2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row>
    <row r="147" spans="1:123" ht="15" hidden="1" customHeight="1" x14ac:dyDescent="0.15"/>
    <row r="148" spans="1:123" ht="15" hidden="1" customHeight="1" x14ac:dyDescent="0.15"/>
    <row r="149" spans="1:123" ht="15" hidden="1" customHeight="1" x14ac:dyDescent="0.15"/>
    <row r="150" spans="1:123" ht="15" hidden="1" customHeight="1" x14ac:dyDescent="0.15"/>
    <row r="151" spans="1:123" ht="15" hidden="1" customHeight="1" x14ac:dyDescent="0.15"/>
    <row r="152" spans="1:123" ht="15" hidden="1" customHeight="1" x14ac:dyDescent="0.15"/>
    <row r="153" spans="1:123" ht="15" hidden="1" customHeight="1" x14ac:dyDescent="0.15"/>
    <row r="154" spans="1:123" ht="15" hidden="1" customHeight="1" x14ac:dyDescent="0.15"/>
    <row r="155" spans="1:123" ht="15" hidden="1" customHeight="1" x14ac:dyDescent="0.15"/>
    <row r="156" spans="1:123" ht="15" hidden="1" customHeight="1" x14ac:dyDescent="0.15"/>
    <row r="157" spans="1:123" ht="15" hidden="1" customHeight="1" x14ac:dyDescent="0.15"/>
    <row r="158" spans="1:123" ht="15" hidden="1" customHeight="1" x14ac:dyDescent="0.15"/>
    <row r="159" spans="1:123" ht="15" hidden="1" customHeight="1" x14ac:dyDescent="0.15"/>
    <row r="160" spans="1:123" ht="15" hidden="1" customHeight="1" x14ac:dyDescent="0.15"/>
    <row r="161" ht="15" hidden="1" customHeight="1" x14ac:dyDescent="0.15"/>
    <row r="162" ht="15" hidden="1" customHeight="1" x14ac:dyDescent="0.15"/>
    <row r="163" ht="15" hidden="1" customHeight="1" x14ac:dyDescent="0.15"/>
    <row r="164" ht="15" hidden="1" customHeight="1" x14ac:dyDescent="0.15"/>
    <row r="165" ht="15" hidden="1" customHeight="1" x14ac:dyDescent="0.15"/>
    <row r="166" ht="15" hidden="1" customHeight="1" x14ac:dyDescent="0.15"/>
    <row r="167" ht="15" hidden="1" customHeight="1" x14ac:dyDescent="0.15"/>
    <row r="168" ht="15" hidden="1" customHeight="1" x14ac:dyDescent="0.15"/>
    <row r="169" ht="15" hidden="1" customHeight="1" x14ac:dyDescent="0.15"/>
    <row r="170" ht="15" hidden="1" customHeight="1" x14ac:dyDescent="0.15"/>
    <row r="171" ht="15" hidden="1" customHeight="1" x14ac:dyDescent="0.15"/>
    <row r="172" ht="15" hidden="1" customHeight="1" x14ac:dyDescent="0.15"/>
    <row r="173" ht="15" hidden="1" customHeight="1" x14ac:dyDescent="0.15"/>
    <row r="174" ht="15" hidden="1" customHeight="1" x14ac:dyDescent="0.15"/>
    <row r="175" ht="15" hidden="1" customHeight="1" x14ac:dyDescent="0.15"/>
    <row r="176" ht="15" hidden="1" customHeight="1" x14ac:dyDescent="0.15"/>
    <row r="177" ht="15" hidden="1" customHeight="1" x14ac:dyDescent="0.15"/>
    <row r="178" ht="15" hidden="1" customHeight="1" x14ac:dyDescent="0.15"/>
    <row r="179" ht="15" hidden="1" customHeight="1" x14ac:dyDescent="0.15"/>
    <row r="180" ht="15" hidden="1" customHeight="1" x14ac:dyDescent="0.15"/>
    <row r="181" ht="15" hidden="1" customHeight="1" x14ac:dyDescent="0.15"/>
    <row r="182" ht="15" hidden="1" customHeight="1" x14ac:dyDescent="0.15"/>
    <row r="183" ht="15" hidden="1" customHeight="1" x14ac:dyDescent="0.15"/>
    <row r="184" ht="15" hidden="1" customHeight="1" x14ac:dyDescent="0.15"/>
    <row r="185" ht="15" hidden="1" customHeight="1" x14ac:dyDescent="0.15"/>
    <row r="186" ht="15" hidden="1" customHeight="1" x14ac:dyDescent="0.15"/>
    <row r="187" ht="15" hidden="1" customHeight="1" x14ac:dyDescent="0.15"/>
    <row r="188" ht="15" hidden="1" customHeight="1" x14ac:dyDescent="0.15"/>
    <row r="189" ht="15" hidden="1" customHeight="1" x14ac:dyDescent="0.15"/>
    <row r="190" ht="15" hidden="1" customHeight="1" x14ac:dyDescent="0.15"/>
    <row r="191" ht="15" hidden="1" customHeight="1" x14ac:dyDescent="0.15"/>
    <row r="192" ht="15" hidden="1" customHeight="1" x14ac:dyDescent="0.15"/>
    <row r="193" ht="15" hidden="1" customHeight="1" x14ac:dyDescent="0.15"/>
    <row r="194" ht="15" hidden="1" customHeight="1" x14ac:dyDescent="0.15"/>
    <row r="195" ht="15" hidden="1" customHeight="1" x14ac:dyDescent="0.15"/>
    <row r="196" ht="15" hidden="1" customHeight="1" x14ac:dyDescent="0.15"/>
    <row r="197" ht="15" hidden="1" customHeight="1" x14ac:dyDescent="0.15"/>
    <row r="198" ht="15" hidden="1" customHeight="1" x14ac:dyDescent="0.15"/>
    <row r="199" ht="15" hidden="1" customHeight="1" x14ac:dyDescent="0.15"/>
    <row r="200" ht="15" hidden="1" customHeight="1" x14ac:dyDescent="0.15"/>
    <row r="201" ht="15" hidden="1" customHeight="1" x14ac:dyDescent="0.15"/>
    <row r="202" ht="15" hidden="1" customHeight="1" x14ac:dyDescent="0.15"/>
    <row r="203" ht="15" hidden="1" customHeight="1" x14ac:dyDescent="0.15"/>
    <row r="204" ht="15" hidden="1" customHeight="1" x14ac:dyDescent="0.15"/>
    <row r="205" ht="15" hidden="1" customHeight="1" x14ac:dyDescent="0.15"/>
    <row r="206" ht="15" hidden="1" customHeight="1" x14ac:dyDescent="0.15"/>
    <row r="207" ht="15" hidden="1" customHeight="1" x14ac:dyDescent="0.15"/>
    <row r="208" ht="15" hidden="1" customHeight="1" x14ac:dyDescent="0.15"/>
    <row r="209" ht="15" hidden="1" customHeight="1" x14ac:dyDescent="0.15"/>
    <row r="210" ht="15" hidden="1" customHeight="1" x14ac:dyDescent="0.15"/>
    <row r="211" ht="15" hidden="1" customHeight="1" x14ac:dyDescent="0.15"/>
    <row r="212" ht="15" hidden="1" customHeight="1" x14ac:dyDescent="0.15"/>
    <row r="213" ht="15" hidden="1" customHeight="1" x14ac:dyDescent="0.15"/>
    <row r="214" ht="15" hidden="1" customHeight="1" x14ac:dyDescent="0.15"/>
    <row r="215" ht="15" hidden="1" customHeight="1" x14ac:dyDescent="0.15"/>
    <row r="216" ht="15" hidden="1" customHeight="1" x14ac:dyDescent="0.15"/>
    <row r="217" ht="15" hidden="1" customHeight="1" x14ac:dyDescent="0.15"/>
    <row r="218" ht="15" hidden="1" customHeight="1" x14ac:dyDescent="0.15"/>
    <row r="219" ht="15" hidden="1" customHeight="1" x14ac:dyDescent="0.15"/>
    <row r="220" ht="15" hidden="1" customHeight="1" x14ac:dyDescent="0.15"/>
    <row r="221" ht="15" hidden="1" customHeight="1" x14ac:dyDescent="0.15"/>
    <row r="222" ht="15" hidden="1" customHeight="1" x14ac:dyDescent="0.15"/>
    <row r="223" ht="15" hidden="1" customHeight="1" x14ac:dyDescent="0.15"/>
    <row r="224" ht="15" hidden="1" customHeight="1" x14ac:dyDescent="0.15"/>
    <row r="225" ht="15" hidden="1" customHeight="1" x14ac:dyDescent="0.15"/>
    <row r="226" ht="15" hidden="1" customHeight="1" x14ac:dyDescent="0.15"/>
    <row r="227" ht="15" hidden="1" customHeight="1" x14ac:dyDescent="0.15"/>
    <row r="228" ht="15" hidden="1" customHeight="1" x14ac:dyDescent="0.15"/>
    <row r="229" ht="15" hidden="1" customHeight="1" x14ac:dyDescent="0.15"/>
    <row r="230" ht="15" hidden="1" customHeight="1" x14ac:dyDescent="0.15"/>
    <row r="231" ht="15" hidden="1" customHeight="1" x14ac:dyDescent="0.15"/>
    <row r="232" ht="15" hidden="1" customHeight="1" x14ac:dyDescent="0.15"/>
    <row r="233" ht="15" hidden="1" customHeight="1" x14ac:dyDescent="0.15"/>
    <row r="234" ht="15" hidden="1" customHeight="1" x14ac:dyDescent="0.15"/>
    <row r="235" ht="15" hidden="1" customHeight="1" x14ac:dyDescent="0.15"/>
    <row r="236" ht="15" hidden="1" customHeight="1" x14ac:dyDescent="0.15"/>
    <row r="237" ht="15" hidden="1" customHeight="1" x14ac:dyDescent="0.15"/>
    <row r="238" ht="15" hidden="1" customHeight="1" x14ac:dyDescent="0.15"/>
    <row r="239" ht="15" hidden="1" customHeight="1" x14ac:dyDescent="0.15"/>
    <row r="240" ht="15" hidden="1" customHeight="1" x14ac:dyDescent="0.15"/>
    <row r="241" ht="15" hidden="1" customHeight="1" x14ac:dyDescent="0.15"/>
    <row r="242" ht="15" hidden="1" customHeight="1" x14ac:dyDescent="0.15"/>
    <row r="243" ht="15" hidden="1" customHeight="1" x14ac:dyDescent="0.15"/>
    <row r="244" ht="15" hidden="1" customHeight="1" x14ac:dyDescent="0.15"/>
    <row r="245" ht="15" hidden="1" customHeight="1" x14ac:dyDescent="0.15"/>
    <row r="246" ht="15" hidden="1" customHeight="1" x14ac:dyDescent="0.15"/>
    <row r="247" ht="15" hidden="1" customHeight="1" x14ac:dyDescent="0.15"/>
    <row r="248" ht="15" hidden="1" customHeight="1" x14ac:dyDescent="0.15"/>
    <row r="249" ht="15" hidden="1" customHeight="1" x14ac:dyDescent="0.15"/>
    <row r="250" ht="15" hidden="1" customHeight="1" x14ac:dyDescent="0.15"/>
    <row r="251" ht="15" hidden="1" customHeight="1" x14ac:dyDescent="0.15"/>
    <row r="252" ht="15" hidden="1" customHeight="1" x14ac:dyDescent="0.15"/>
    <row r="253" ht="15" hidden="1" customHeight="1" x14ac:dyDescent="0.15"/>
    <row r="254" ht="15" hidden="1" customHeight="1" x14ac:dyDescent="0.15"/>
    <row r="255" ht="15" hidden="1" customHeight="1" x14ac:dyDescent="0.15"/>
    <row r="256" ht="15" hidden="1" customHeight="1" x14ac:dyDescent="0.15"/>
    <row r="257" ht="15" hidden="1" customHeight="1" x14ac:dyDescent="0.15"/>
    <row r="258" ht="15" hidden="1" customHeight="1" x14ac:dyDescent="0.15"/>
    <row r="259" ht="15" hidden="1" customHeight="1" x14ac:dyDescent="0.15"/>
    <row r="260" ht="15" hidden="1" customHeight="1" x14ac:dyDescent="0.15"/>
    <row r="261" ht="15" hidden="1" customHeight="1" x14ac:dyDescent="0.15"/>
    <row r="262" ht="15" hidden="1" customHeight="1" x14ac:dyDescent="0.15"/>
    <row r="263" ht="15" hidden="1" customHeight="1" x14ac:dyDescent="0.15"/>
    <row r="264" ht="15" hidden="1" customHeight="1" x14ac:dyDescent="0.15"/>
    <row r="265" ht="15" hidden="1" customHeight="1" x14ac:dyDescent="0.15"/>
    <row r="266" ht="15" hidden="1" customHeight="1" x14ac:dyDescent="0.15"/>
    <row r="267" ht="15" hidden="1" customHeight="1" x14ac:dyDescent="0.15"/>
    <row r="268" ht="15" hidden="1" customHeight="1" x14ac:dyDescent="0.15"/>
    <row r="269" ht="15" hidden="1" customHeight="1" x14ac:dyDescent="0.15"/>
    <row r="270" ht="15" hidden="1" customHeight="1" x14ac:dyDescent="0.15"/>
    <row r="271" ht="15" hidden="1" customHeight="1" x14ac:dyDescent="0.15"/>
    <row r="272" ht="15" hidden="1" customHeight="1" x14ac:dyDescent="0.15"/>
    <row r="273" ht="15" hidden="1" customHeight="1" x14ac:dyDescent="0.15"/>
    <row r="274" ht="15" hidden="1" customHeight="1" x14ac:dyDescent="0.15"/>
    <row r="275" ht="15" hidden="1" customHeight="1" x14ac:dyDescent="0.15"/>
    <row r="276" ht="15" hidden="1" customHeight="1" x14ac:dyDescent="0.15"/>
    <row r="277" ht="15" hidden="1" customHeight="1" x14ac:dyDescent="0.15"/>
    <row r="278" ht="15" hidden="1" customHeight="1" x14ac:dyDescent="0.15"/>
    <row r="279" ht="15" hidden="1" customHeight="1" x14ac:dyDescent="0.15"/>
    <row r="280" ht="15" hidden="1" customHeight="1" x14ac:dyDescent="0.15"/>
    <row r="281" ht="15" hidden="1" customHeight="1" x14ac:dyDescent="0.15"/>
    <row r="282" ht="15" hidden="1" customHeight="1" x14ac:dyDescent="0.15"/>
    <row r="283" ht="15" hidden="1" customHeight="1" x14ac:dyDescent="0.15"/>
    <row r="284" ht="15" hidden="1" customHeight="1" x14ac:dyDescent="0.15"/>
    <row r="285" ht="15" hidden="1" customHeight="1" x14ac:dyDescent="0.15"/>
    <row r="286" ht="15" hidden="1" customHeight="1" x14ac:dyDescent="0.15"/>
    <row r="287" ht="15" hidden="1" customHeight="1" x14ac:dyDescent="0.15"/>
    <row r="288" ht="15" hidden="1" customHeight="1" x14ac:dyDescent="0.15"/>
    <row r="289" ht="15" hidden="1" customHeight="1" x14ac:dyDescent="0.15"/>
    <row r="290" ht="15" hidden="1" customHeight="1" x14ac:dyDescent="0.15"/>
    <row r="291" ht="15" hidden="1" customHeight="1" x14ac:dyDescent="0.15"/>
    <row r="292" ht="15" hidden="1" customHeight="1" x14ac:dyDescent="0.15"/>
    <row r="293" ht="15" hidden="1" customHeight="1" x14ac:dyDescent="0.15"/>
    <row r="294" ht="15" hidden="1" customHeight="1" x14ac:dyDescent="0.15"/>
    <row r="295" ht="15" hidden="1" customHeight="1" x14ac:dyDescent="0.15"/>
    <row r="296" ht="15" hidden="1" customHeight="1" x14ac:dyDescent="0.15"/>
    <row r="297" ht="15" hidden="1" customHeight="1" x14ac:dyDescent="0.15"/>
    <row r="298" ht="15" hidden="1" customHeight="1" x14ac:dyDescent="0.15"/>
    <row r="299" ht="15" hidden="1" customHeight="1" x14ac:dyDescent="0.15"/>
    <row r="300" ht="15" hidden="1" customHeight="1" x14ac:dyDescent="0.15"/>
    <row r="301" ht="15" hidden="1" customHeight="1" x14ac:dyDescent="0.15"/>
    <row r="302" ht="15" hidden="1" customHeight="1" x14ac:dyDescent="0.15"/>
    <row r="303" ht="15" hidden="1" customHeight="1" x14ac:dyDescent="0.15"/>
    <row r="304" ht="15" hidden="1" customHeight="1" x14ac:dyDescent="0.15"/>
    <row r="305" ht="15" hidden="1" customHeight="1" x14ac:dyDescent="0.15"/>
    <row r="306" ht="15" hidden="1" customHeight="1" x14ac:dyDescent="0.15"/>
    <row r="307" ht="15" hidden="1" customHeight="1" x14ac:dyDescent="0.15"/>
    <row r="308" ht="15" hidden="1" customHeight="1" x14ac:dyDescent="0.15"/>
    <row r="309" ht="15" hidden="1" customHeight="1" x14ac:dyDescent="0.15"/>
    <row r="310" ht="15" hidden="1" customHeight="1" x14ac:dyDescent="0.15"/>
    <row r="311" ht="15" hidden="1" customHeight="1" x14ac:dyDescent="0.15"/>
    <row r="312" ht="15" hidden="1" customHeight="1" x14ac:dyDescent="0.15"/>
    <row r="313" ht="15" hidden="1" customHeight="1" x14ac:dyDescent="0.15"/>
    <row r="314" ht="15" hidden="1" customHeight="1" x14ac:dyDescent="0.15"/>
    <row r="315" ht="15" hidden="1" customHeight="1" x14ac:dyDescent="0.15"/>
    <row r="316" ht="15" hidden="1" customHeight="1" x14ac:dyDescent="0.15"/>
    <row r="317" ht="15" hidden="1" customHeight="1" x14ac:dyDescent="0.15"/>
    <row r="318" ht="15" hidden="1" customHeight="1" x14ac:dyDescent="0.15"/>
    <row r="319" ht="15" hidden="1" customHeight="1" x14ac:dyDescent="0.15"/>
    <row r="320" ht="15" hidden="1" customHeight="1" x14ac:dyDescent="0.15"/>
    <row r="321" ht="15" hidden="1" customHeight="1" x14ac:dyDescent="0.15"/>
    <row r="322" ht="15" hidden="1" customHeight="1" x14ac:dyDescent="0.15"/>
    <row r="323" ht="15" hidden="1" customHeight="1" x14ac:dyDescent="0.15"/>
    <row r="324" ht="15" hidden="1" customHeight="1" x14ac:dyDescent="0.15"/>
    <row r="325" ht="15" hidden="1" customHeight="1" x14ac:dyDescent="0.15"/>
    <row r="326" ht="15" hidden="1" customHeight="1" x14ac:dyDescent="0.15"/>
    <row r="327" ht="15" hidden="1" customHeight="1" x14ac:dyDescent="0.15"/>
    <row r="328" ht="15" hidden="1" customHeight="1" x14ac:dyDescent="0.15"/>
    <row r="329" ht="15" hidden="1" customHeight="1" x14ac:dyDescent="0.15"/>
    <row r="330" ht="15" hidden="1" customHeight="1" x14ac:dyDescent="0.15"/>
    <row r="331" ht="15" hidden="1" customHeight="1" x14ac:dyDescent="0.15"/>
    <row r="332" ht="15" hidden="1" customHeight="1" x14ac:dyDescent="0.15"/>
    <row r="333" ht="15" hidden="1" customHeight="1" x14ac:dyDescent="0.15"/>
    <row r="334" ht="15" hidden="1" customHeight="1" x14ac:dyDescent="0.15"/>
    <row r="335" ht="15" hidden="1" customHeight="1" x14ac:dyDescent="0.15"/>
    <row r="336" ht="15" hidden="1" customHeight="1" x14ac:dyDescent="0.15"/>
    <row r="337" ht="15" hidden="1" customHeight="1" x14ac:dyDescent="0.15"/>
    <row r="338" ht="15" hidden="1" customHeight="1" x14ac:dyDescent="0.15"/>
    <row r="339" ht="15" hidden="1" customHeight="1" x14ac:dyDescent="0.15"/>
    <row r="340" ht="15" hidden="1" customHeight="1" x14ac:dyDescent="0.15"/>
    <row r="341" ht="15" hidden="1" customHeight="1" x14ac:dyDescent="0.15"/>
    <row r="342" ht="15" hidden="1" customHeight="1" x14ac:dyDescent="0.15"/>
    <row r="343" ht="15" hidden="1" customHeight="1" x14ac:dyDescent="0.15"/>
    <row r="344" ht="15" hidden="1" customHeight="1" x14ac:dyDescent="0.15"/>
    <row r="345" ht="15" hidden="1" customHeight="1" x14ac:dyDescent="0.15"/>
    <row r="346" ht="15" hidden="1" customHeight="1" x14ac:dyDescent="0.15"/>
    <row r="347" ht="15" hidden="1" customHeight="1" x14ac:dyDescent="0.15"/>
    <row r="348" ht="15" hidden="1" customHeight="1" x14ac:dyDescent="0.15"/>
    <row r="349" ht="15" hidden="1" customHeight="1" x14ac:dyDescent="0.15"/>
    <row r="350" ht="15" hidden="1" customHeight="1" x14ac:dyDescent="0.15"/>
    <row r="351" ht="15" hidden="1" customHeight="1" x14ac:dyDescent="0.15"/>
    <row r="352" ht="15" hidden="1" customHeight="1" x14ac:dyDescent="0.15"/>
    <row r="353" ht="15" hidden="1" customHeight="1" x14ac:dyDescent="0.15"/>
    <row r="354" ht="15" hidden="1" customHeight="1" x14ac:dyDescent="0.15"/>
    <row r="355" ht="15" hidden="1" customHeight="1" x14ac:dyDescent="0.15"/>
    <row r="356" ht="15" hidden="1" customHeight="1" x14ac:dyDescent="0.15"/>
    <row r="357" ht="15" hidden="1" customHeight="1" x14ac:dyDescent="0.15"/>
    <row r="358" ht="15" hidden="1" customHeight="1" x14ac:dyDescent="0.15"/>
    <row r="359" ht="15" hidden="1" customHeight="1" x14ac:dyDescent="0.15"/>
    <row r="360" ht="15" hidden="1" customHeight="1" x14ac:dyDescent="0.15"/>
    <row r="361" ht="15" hidden="1" customHeight="1" x14ac:dyDescent="0.15"/>
    <row r="362" ht="15" hidden="1" customHeight="1" x14ac:dyDescent="0.15"/>
    <row r="363" ht="15" hidden="1" customHeight="1" x14ac:dyDescent="0.15"/>
    <row r="364" ht="15" hidden="1" customHeight="1" x14ac:dyDescent="0.15"/>
    <row r="365" ht="15" hidden="1" customHeight="1" x14ac:dyDescent="0.15"/>
    <row r="366" ht="15" hidden="1" customHeight="1" x14ac:dyDescent="0.15"/>
    <row r="367" ht="15" hidden="1" customHeight="1" x14ac:dyDescent="0.15"/>
    <row r="368" ht="15" hidden="1" customHeight="1" x14ac:dyDescent="0.15"/>
    <row r="369" ht="15" hidden="1" customHeight="1" x14ac:dyDescent="0.15"/>
    <row r="370" ht="15" hidden="1" customHeight="1" x14ac:dyDescent="0.15"/>
    <row r="371" ht="15" hidden="1" customHeight="1" x14ac:dyDescent="0.15"/>
    <row r="372" ht="15" hidden="1" customHeight="1" x14ac:dyDescent="0.15"/>
    <row r="373" ht="15" hidden="1" customHeight="1" x14ac:dyDescent="0.15"/>
    <row r="374" ht="15" hidden="1" customHeight="1" x14ac:dyDescent="0.15"/>
    <row r="375" ht="15" hidden="1" customHeight="1" x14ac:dyDescent="0.15"/>
    <row r="376" ht="15" hidden="1" customHeight="1" x14ac:dyDescent="0.15"/>
    <row r="377" ht="15" hidden="1" customHeight="1" x14ac:dyDescent="0.15"/>
    <row r="378" ht="15" hidden="1" customHeight="1" x14ac:dyDescent="0.15"/>
    <row r="379" ht="15" hidden="1" customHeight="1" x14ac:dyDescent="0.15"/>
    <row r="380" ht="15" hidden="1" customHeight="1" x14ac:dyDescent="0.15"/>
    <row r="381" ht="15" hidden="1" customHeight="1" x14ac:dyDescent="0.15"/>
    <row r="382" ht="15" hidden="1" customHeight="1" x14ac:dyDescent="0.15"/>
    <row r="383" ht="15" hidden="1" customHeight="1" x14ac:dyDescent="0.15"/>
    <row r="384" ht="15" hidden="1" customHeight="1" x14ac:dyDescent="0.15"/>
    <row r="385" ht="15" hidden="1" customHeight="1" x14ac:dyDescent="0.15"/>
    <row r="386" ht="15" hidden="1" customHeight="1" x14ac:dyDescent="0.15"/>
    <row r="387" ht="15" hidden="1" customHeight="1" x14ac:dyDescent="0.15"/>
    <row r="388" ht="15" hidden="1" customHeight="1" x14ac:dyDescent="0.15"/>
    <row r="389" ht="15" hidden="1" customHeight="1" x14ac:dyDescent="0.15"/>
    <row r="390" ht="15" hidden="1" customHeight="1" x14ac:dyDescent="0.15"/>
    <row r="391" ht="15" hidden="1" customHeight="1" x14ac:dyDescent="0.15"/>
    <row r="392" ht="15" hidden="1" customHeight="1" x14ac:dyDescent="0.15"/>
    <row r="393" ht="15" hidden="1" customHeight="1" x14ac:dyDescent="0.15"/>
    <row r="394" ht="15" hidden="1" customHeight="1" x14ac:dyDescent="0.15"/>
    <row r="395" ht="15" hidden="1" customHeight="1" x14ac:dyDescent="0.15"/>
    <row r="396" ht="15" hidden="1" customHeight="1" x14ac:dyDescent="0.15"/>
    <row r="397" ht="15" hidden="1" customHeight="1" x14ac:dyDescent="0.15"/>
    <row r="398" ht="15" hidden="1" customHeight="1" x14ac:dyDescent="0.15"/>
    <row r="399" ht="15" hidden="1" customHeight="1" x14ac:dyDescent="0.15"/>
    <row r="400" ht="15" hidden="1" customHeight="1" x14ac:dyDescent="0.15"/>
    <row r="401" ht="15" hidden="1" customHeight="1" x14ac:dyDescent="0.15"/>
    <row r="402" ht="15" hidden="1" customHeight="1" x14ac:dyDescent="0.15"/>
    <row r="403" ht="15" hidden="1" customHeight="1" x14ac:dyDescent="0.15"/>
    <row r="404" ht="15" hidden="1" customHeight="1" x14ac:dyDescent="0.15"/>
    <row r="405" ht="15" hidden="1" customHeight="1" x14ac:dyDescent="0.15"/>
    <row r="406" ht="15" hidden="1" customHeight="1" x14ac:dyDescent="0.15"/>
    <row r="407" ht="15" hidden="1" customHeight="1" x14ac:dyDescent="0.15"/>
    <row r="408" ht="15" hidden="1" customHeight="1" x14ac:dyDescent="0.15"/>
    <row r="409" ht="15" hidden="1" customHeight="1" x14ac:dyDescent="0.15"/>
    <row r="410" ht="15" hidden="1" customHeight="1" x14ac:dyDescent="0.15"/>
    <row r="411" ht="15" hidden="1" customHeight="1" x14ac:dyDescent="0.15"/>
    <row r="412" ht="15" hidden="1" customHeight="1" x14ac:dyDescent="0.15"/>
    <row r="413" ht="15" hidden="1" customHeight="1" x14ac:dyDescent="0.15"/>
    <row r="414" ht="15" hidden="1" customHeight="1" x14ac:dyDescent="0.15"/>
    <row r="415" ht="15" hidden="1" customHeight="1" x14ac:dyDescent="0.15"/>
    <row r="416" ht="15" hidden="1" customHeight="1" x14ac:dyDescent="0.15"/>
    <row r="417" ht="15" hidden="1" customHeight="1" x14ac:dyDescent="0.15"/>
    <row r="418" ht="15" hidden="1" customHeight="1" x14ac:dyDescent="0.15"/>
    <row r="419" ht="15" hidden="1" customHeight="1" x14ac:dyDescent="0.15"/>
    <row r="420" ht="15" hidden="1" customHeight="1" x14ac:dyDescent="0.15"/>
    <row r="421" ht="15" hidden="1" customHeight="1" x14ac:dyDescent="0.15"/>
    <row r="422" ht="15" hidden="1" customHeight="1" x14ac:dyDescent="0.15"/>
    <row r="423" ht="15" hidden="1" customHeight="1" x14ac:dyDescent="0.15"/>
    <row r="424" ht="15" hidden="1" customHeight="1" x14ac:dyDescent="0.15"/>
    <row r="425" ht="15" hidden="1" customHeight="1" x14ac:dyDescent="0.15"/>
    <row r="426" ht="15" hidden="1" customHeight="1" x14ac:dyDescent="0.15"/>
    <row r="427" ht="15" hidden="1" customHeight="1" x14ac:dyDescent="0.15"/>
    <row r="428" ht="15" hidden="1" customHeight="1" x14ac:dyDescent="0.15"/>
    <row r="429" ht="15" hidden="1" customHeight="1" x14ac:dyDescent="0.15"/>
    <row r="430" ht="15" hidden="1" customHeight="1" x14ac:dyDescent="0.15"/>
    <row r="431" ht="15" hidden="1" customHeight="1" x14ac:dyDescent="0.15"/>
    <row r="432" ht="15" hidden="1" customHeight="1" x14ac:dyDescent="0.15"/>
    <row r="433" ht="15" hidden="1" customHeight="1" x14ac:dyDescent="0.15"/>
    <row r="434" ht="15" hidden="1" customHeight="1" x14ac:dyDescent="0.15"/>
    <row r="435" ht="15" hidden="1" customHeight="1" x14ac:dyDescent="0.15"/>
    <row r="436" ht="15" hidden="1" customHeight="1" x14ac:dyDescent="0.15"/>
    <row r="437" ht="15" hidden="1" customHeight="1" x14ac:dyDescent="0.15"/>
    <row r="438" ht="15" hidden="1" customHeight="1" x14ac:dyDescent="0.15"/>
    <row r="439" ht="15" hidden="1" customHeight="1" x14ac:dyDescent="0.15"/>
    <row r="440" ht="15" hidden="1" customHeight="1" x14ac:dyDescent="0.15"/>
    <row r="441" ht="15" hidden="1" customHeight="1" x14ac:dyDescent="0.15"/>
    <row r="442" ht="15" hidden="1" customHeight="1" x14ac:dyDescent="0.15"/>
    <row r="443" ht="15" hidden="1" customHeight="1" x14ac:dyDescent="0.15"/>
    <row r="444" ht="15" hidden="1" customHeight="1" x14ac:dyDescent="0.15"/>
    <row r="445" ht="15" hidden="1" customHeight="1" x14ac:dyDescent="0.15"/>
    <row r="446" ht="15" hidden="1" customHeight="1" x14ac:dyDescent="0.15"/>
    <row r="447" ht="15" hidden="1" customHeight="1" x14ac:dyDescent="0.15"/>
    <row r="448" ht="15" hidden="1" customHeight="1" x14ac:dyDescent="0.15"/>
    <row r="449" ht="15" hidden="1" customHeight="1" x14ac:dyDescent="0.15"/>
    <row r="450" ht="15" hidden="1" customHeight="1" x14ac:dyDescent="0.15"/>
    <row r="451" ht="15" hidden="1" customHeight="1" x14ac:dyDescent="0.15"/>
    <row r="452" ht="15" hidden="1" customHeight="1" x14ac:dyDescent="0.15"/>
    <row r="453" ht="15" hidden="1" customHeight="1" x14ac:dyDescent="0.15"/>
    <row r="454" ht="15" hidden="1" customHeight="1" x14ac:dyDescent="0.15"/>
    <row r="455" ht="15" hidden="1" customHeight="1" x14ac:dyDescent="0.15"/>
    <row r="456" ht="15" hidden="1" customHeight="1" x14ac:dyDescent="0.15"/>
    <row r="457" ht="15" hidden="1" customHeight="1" x14ac:dyDescent="0.15"/>
    <row r="458" ht="15" hidden="1" customHeight="1" x14ac:dyDescent="0.15"/>
    <row r="459" ht="15" hidden="1" customHeight="1" x14ac:dyDescent="0.15"/>
    <row r="460" ht="15" hidden="1" customHeight="1" x14ac:dyDescent="0.15"/>
    <row r="461" ht="15" hidden="1" customHeight="1" x14ac:dyDescent="0.15"/>
    <row r="462" ht="15" hidden="1" customHeight="1" x14ac:dyDescent="0.15"/>
    <row r="463" ht="15" hidden="1" customHeight="1" x14ac:dyDescent="0.15"/>
    <row r="464" ht="15" hidden="1" customHeight="1" x14ac:dyDescent="0.15"/>
    <row r="465" ht="15" hidden="1" customHeight="1" x14ac:dyDescent="0.15"/>
    <row r="466" ht="15" hidden="1" customHeight="1" x14ac:dyDescent="0.15"/>
    <row r="467" ht="15" hidden="1" customHeight="1" x14ac:dyDescent="0.15"/>
    <row r="468" ht="15" hidden="1" customHeight="1" x14ac:dyDescent="0.15"/>
    <row r="469" ht="15" hidden="1" customHeight="1" x14ac:dyDescent="0.15"/>
    <row r="470" ht="15" hidden="1" customHeight="1" x14ac:dyDescent="0.15"/>
    <row r="471" ht="15" hidden="1" customHeight="1" x14ac:dyDescent="0.15"/>
    <row r="472" ht="15" hidden="1" customHeight="1" x14ac:dyDescent="0.15"/>
    <row r="473" ht="15" hidden="1" customHeight="1" x14ac:dyDescent="0.15"/>
    <row r="474" ht="15" hidden="1" customHeight="1" x14ac:dyDescent="0.15"/>
    <row r="475" ht="15" hidden="1" customHeight="1" x14ac:dyDescent="0.15"/>
    <row r="476" ht="15" hidden="1" customHeight="1" x14ac:dyDescent="0.15"/>
    <row r="477" ht="15" hidden="1" customHeight="1" x14ac:dyDescent="0.15"/>
    <row r="478" ht="15" hidden="1" customHeight="1" x14ac:dyDescent="0.15"/>
    <row r="479" ht="15" hidden="1" customHeight="1" x14ac:dyDescent="0.15"/>
    <row r="480" ht="15" hidden="1" customHeight="1" x14ac:dyDescent="0.15"/>
    <row r="481" ht="15" hidden="1" customHeight="1" x14ac:dyDescent="0.15"/>
    <row r="482" ht="15" hidden="1" customHeight="1" x14ac:dyDescent="0.15"/>
    <row r="483" ht="15" hidden="1" customHeight="1" x14ac:dyDescent="0.15"/>
    <row r="484" ht="15" hidden="1" customHeight="1" x14ac:dyDescent="0.15"/>
    <row r="485" ht="15" hidden="1" customHeight="1" x14ac:dyDescent="0.15"/>
    <row r="486" ht="15" hidden="1" customHeight="1" x14ac:dyDescent="0.15"/>
    <row r="487" ht="15" hidden="1" customHeight="1" x14ac:dyDescent="0.15"/>
    <row r="488" ht="15" hidden="1" customHeight="1" x14ac:dyDescent="0.15"/>
    <row r="489" ht="15" hidden="1" customHeight="1" x14ac:dyDescent="0.15"/>
    <row r="490" ht="15" hidden="1" customHeight="1" x14ac:dyDescent="0.15"/>
    <row r="491" ht="15" hidden="1" customHeight="1" x14ac:dyDescent="0.15"/>
    <row r="492" ht="15" hidden="1" customHeight="1" x14ac:dyDescent="0.15"/>
    <row r="493" ht="15" hidden="1" customHeight="1" x14ac:dyDescent="0.15"/>
    <row r="494" ht="15" hidden="1" customHeight="1" x14ac:dyDescent="0.15"/>
    <row r="495" ht="15" hidden="1" customHeight="1" x14ac:dyDescent="0.15"/>
    <row r="496" ht="15" hidden="1" customHeight="1" x14ac:dyDescent="0.15"/>
    <row r="497" ht="15" hidden="1" customHeight="1" x14ac:dyDescent="0.15"/>
    <row r="498" ht="15" hidden="1" customHeight="1" x14ac:dyDescent="0.15"/>
    <row r="499" ht="15" hidden="1" customHeight="1" x14ac:dyDescent="0.15"/>
    <row r="500" ht="15" hidden="1" customHeight="1" x14ac:dyDescent="0.15"/>
    <row r="501" ht="15" hidden="1" customHeight="1" x14ac:dyDescent="0.15"/>
    <row r="502" ht="15" hidden="1" customHeight="1" x14ac:dyDescent="0.15"/>
    <row r="503" ht="15" hidden="1" customHeight="1" x14ac:dyDescent="0.15"/>
    <row r="504" ht="15" hidden="1" customHeight="1" x14ac:dyDescent="0.15"/>
    <row r="505" ht="15" hidden="1" customHeight="1" x14ac:dyDescent="0.15"/>
    <row r="506" ht="15" hidden="1" customHeight="1" x14ac:dyDescent="0.15"/>
    <row r="507" ht="15" hidden="1" customHeight="1" x14ac:dyDescent="0.15"/>
    <row r="508" ht="15" hidden="1" customHeight="1" x14ac:dyDescent="0.15"/>
    <row r="509" ht="15" hidden="1" customHeight="1" x14ac:dyDescent="0.15"/>
    <row r="510" ht="15" hidden="1" customHeight="1" x14ac:dyDescent="0.15"/>
    <row r="511" ht="15" hidden="1" customHeight="1" x14ac:dyDescent="0.15"/>
    <row r="512" ht="15" hidden="1" customHeight="1" x14ac:dyDescent="0.15"/>
    <row r="513" ht="15" hidden="1" customHeight="1" x14ac:dyDescent="0.15"/>
    <row r="514" ht="15" hidden="1" customHeight="1" x14ac:dyDescent="0.15"/>
    <row r="515" ht="15" hidden="1" customHeight="1" x14ac:dyDescent="0.15"/>
    <row r="516" ht="15" hidden="1" customHeight="1" x14ac:dyDescent="0.15"/>
    <row r="517" ht="15" hidden="1" customHeight="1" x14ac:dyDescent="0.15"/>
    <row r="518" ht="15" hidden="1" customHeight="1" x14ac:dyDescent="0.15"/>
    <row r="519" ht="15" hidden="1" customHeight="1" x14ac:dyDescent="0.15"/>
    <row r="520" ht="15" hidden="1" customHeight="1" x14ac:dyDescent="0.15"/>
    <row r="521" ht="15" hidden="1" customHeight="1" x14ac:dyDescent="0.15"/>
    <row r="522" ht="15" hidden="1" customHeight="1" x14ac:dyDescent="0.15"/>
    <row r="523" ht="15" hidden="1" customHeight="1" x14ac:dyDescent="0.15"/>
    <row r="524" ht="15" hidden="1" customHeight="1" x14ac:dyDescent="0.15"/>
    <row r="525" ht="15" hidden="1" customHeight="1" x14ac:dyDescent="0.15"/>
    <row r="526" ht="15" hidden="1" customHeight="1" x14ac:dyDescent="0.15"/>
    <row r="527" ht="15" hidden="1" customHeight="1" x14ac:dyDescent="0.15"/>
    <row r="528" ht="15" hidden="1" customHeight="1" x14ac:dyDescent="0.15"/>
    <row r="529" ht="15" hidden="1" customHeight="1" x14ac:dyDescent="0.15"/>
    <row r="530" ht="15" hidden="1" customHeight="1" x14ac:dyDescent="0.15"/>
    <row r="531" ht="15" hidden="1" customHeight="1" x14ac:dyDescent="0.15"/>
    <row r="532" ht="15" hidden="1" customHeight="1" x14ac:dyDescent="0.15"/>
    <row r="533" ht="15" hidden="1" customHeight="1" x14ac:dyDescent="0.15"/>
    <row r="534" ht="15" hidden="1" customHeight="1" x14ac:dyDescent="0.15"/>
    <row r="535" ht="15" hidden="1" customHeight="1" x14ac:dyDescent="0.15"/>
    <row r="536" ht="15" hidden="1" customHeight="1" x14ac:dyDescent="0.15"/>
    <row r="537" ht="15" hidden="1" customHeight="1" x14ac:dyDescent="0.15"/>
    <row r="538" ht="15" hidden="1" customHeight="1" x14ac:dyDescent="0.15"/>
    <row r="539" ht="15" hidden="1" customHeight="1" x14ac:dyDescent="0.15"/>
    <row r="540" ht="15" hidden="1" customHeight="1" x14ac:dyDescent="0.15"/>
    <row r="541" ht="15" hidden="1" customHeight="1" x14ac:dyDescent="0.15"/>
    <row r="542" ht="15" hidden="1" customHeight="1" x14ac:dyDescent="0.15"/>
    <row r="543" ht="15" hidden="1" customHeight="1" x14ac:dyDescent="0.15"/>
    <row r="544" ht="15" hidden="1" customHeight="1" x14ac:dyDescent="0.15"/>
    <row r="545" ht="15" hidden="1" customHeight="1" x14ac:dyDescent="0.15"/>
    <row r="546" ht="15" hidden="1" customHeight="1" x14ac:dyDescent="0.15"/>
    <row r="547" ht="15" hidden="1" customHeight="1" x14ac:dyDescent="0.15"/>
    <row r="548" ht="15" hidden="1" customHeight="1" x14ac:dyDescent="0.15"/>
    <row r="549" ht="15" hidden="1" customHeight="1" x14ac:dyDescent="0.15"/>
    <row r="550" ht="15" hidden="1" customHeight="1" x14ac:dyDescent="0.15"/>
    <row r="551" ht="15" hidden="1" customHeight="1" x14ac:dyDescent="0.15"/>
    <row r="552" ht="15" hidden="1" customHeight="1" x14ac:dyDescent="0.15"/>
    <row r="553" ht="15" hidden="1" customHeight="1" x14ac:dyDescent="0.15"/>
    <row r="554" ht="15" hidden="1" customHeight="1" x14ac:dyDescent="0.15"/>
    <row r="555" ht="15" hidden="1" customHeight="1" x14ac:dyDescent="0.15"/>
    <row r="556" ht="15" hidden="1" customHeight="1" x14ac:dyDescent="0.15"/>
    <row r="557" ht="15" hidden="1" customHeight="1" x14ac:dyDescent="0.15"/>
    <row r="558" ht="15" hidden="1" customHeight="1" x14ac:dyDescent="0.15"/>
    <row r="559" ht="15" hidden="1" customHeight="1" x14ac:dyDescent="0.15"/>
    <row r="560" ht="15" hidden="1" customHeight="1" x14ac:dyDescent="0.15"/>
    <row r="561" ht="15" hidden="1" customHeight="1" x14ac:dyDescent="0.15"/>
    <row r="562" ht="15" hidden="1" customHeight="1" x14ac:dyDescent="0.15"/>
    <row r="563" ht="15" hidden="1" customHeight="1" x14ac:dyDescent="0.15"/>
    <row r="564" ht="15" hidden="1" customHeight="1" x14ac:dyDescent="0.15"/>
    <row r="565" ht="15" hidden="1" customHeight="1" x14ac:dyDescent="0.15"/>
    <row r="566" ht="15" hidden="1" customHeight="1" x14ac:dyDescent="0.15"/>
    <row r="567" ht="15" hidden="1" customHeight="1" x14ac:dyDescent="0.15"/>
    <row r="568" ht="15" hidden="1" customHeight="1" x14ac:dyDescent="0.15"/>
    <row r="569" ht="15" hidden="1" customHeight="1" x14ac:dyDescent="0.15"/>
    <row r="570" ht="15" hidden="1" customHeight="1" x14ac:dyDescent="0.15"/>
    <row r="571" ht="15" hidden="1" customHeight="1" x14ac:dyDescent="0.15"/>
    <row r="572" ht="15" hidden="1" customHeight="1" x14ac:dyDescent="0.15"/>
    <row r="573" ht="15" hidden="1" customHeight="1" x14ac:dyDescent="0.15"/>
    <row r="574" ht="15" hidden="1" customHeight="1" x14ac:dyDescent="0.15"/>
    <row r="575" ht="15" hidden="1" customHeight="1" x14ac:dyDescent="0.15"/>
    <row r="576" ht="15" hidden="1" customHeight="1" x14ac:dyDescent="0.15"/>
    <row r="577" ht="15" hidden="1" customHeight="1" x14ac:dyDescent="0.15"/>
    <row r="578" ht="15" hidden="1" customHeight="1" x14ac:dyDescent="0.15"/>
    <row r="579" ht="15" hidden="1" customHeight="1" x14ac:dyDescent="0.15"/>
    <row r="580" ht="15" hidden="1" customHeight="1" x14ac:dyDescent="0.15"/>
    <row r="581" ht="15" hidden="1" customHeight="1" x14ac:dyDescent="0.15"/>
    <row r="582" ht="15" hidden="1" customHeight="1" x14ac:dyDescent="0.15"/>
    <row r="583" ht="15" hidden="1" customHeight="1" x14ac:dyDescent="0.15"/>
    <row r="584" ht="15" hidden="1" customHeight="1" x14ac:dyDescent="0.15"/>
    <row r="585" ht="15" hidden="1" customHeight="1" x14ac:dyDescent="0.15"/>
    <row r="586" ht="15" hidden="1" customHeight="1" x14ac:dyDescent="0.15"/>
    <row r="587" ht="15" hidden="1" customHeight="1" x14ac:dyDescent="0.15"/>
    <row r="588" ht="15" hidden="1" customHeight="1" x14ac:dyDescent="0.15"/>
    <row r="589" ht="15" hidden="1" customHeight="1" x14ac:dyDescent="0.15"/>
    <row r="590" ht="15" hidden="1" customHeight="1" x14ac:dyDescent="0.15"/>
    <row r="591" ht="15" hidden="1" customHeight="1" x14ac:dyDescent="0.15"/>
    <row r="592" ht="15" hidden="1" customHeight="1" x14ac:dyDescent="0.15"/>
    <row r="593" ht="15" hidden="1" customHeight="1" x14ac:dyDescent="0.15"/>
    <row r="594" ht="15" hidden="1" customHeight="1" x14ac:dyDescent="0.15"/>
    <row r="595" ht="15" hidden="1" customHeight="1" x14ac:dyDescent="0.15"/>
    <row r="596" ht="15" hidden="1" customHeight="1" x14ac:dyDescent="0.15"/>
    <row r="597" ht="15" hidden="1" customHeight="1" x14ac:dyDescent="0.15"/>
    <row r="598" ht="15" hidden="1" customHeight="1" x14ac:dyDescent="0.15"/>
    <row r="599" ht="15" hidden="1" customHeight="1" x14ac:dyDescent="0.15"/>
    <row r="600" ht="15" hidden="1" customHeight="1" x14ac:dyDescent="0.15"/>
    <row r="601" ht="15" hidden="1" customHeight="1" x14ac:dyDescent="0.15"/>
    <row r="602" ht="15" hidden="1" customHeight="1" x14ac:dyDescent="0.15"/>
    <row r="603" ht="15" hidden="1" customHeight="1" x14ac:dyDescent="0.15"/>
    <row r="604" ht="15" hidden="1" customHeight="1" x14ac:dyDescent="0.15"/>
    <row r="605" ht="15" hidden="1" customHeight="1" x14ac:dyDescent="0.15"/>
    <row r="606" ht="15" hidden="1" customHeight="1" x14ac:dyDescent="0.15"/>
    <row r="607" ht="15" hidden="1" customHeight="1" x14ac:dyDescent="0.15"/>
    <row r="608" ht="15" hidden="1" customHeight="1" x14ac:dyDescent="0.15"/>
    <row r="609" ht="15" hidden="1" customHeight="1" x14ac:dyDescent="0.15"/>
    <row r="610" ht="15" hidden="1" customHeight="1" x14ac:dyDescent="0.15"/>
    <row r="611" ht="15" hidden="1" customHeight="1" x14ac:dyDescent="0.15"/>
    <row r="612" ht="15" hidden="1" customHeight="1" x14ac:dyDescent="0.15"/>
    <row r="613" ht="15" hidden="1" customHeight="1" x14ac:dyDescent="0.15"/>
    <row r="614" ht="15" hidden="1" customHeight="1" x14ac:dyDescent="0.15"/>
    <row r="615" ht="15" hidden="1" customHeight="1" x14ac:dyDescent="0.15"/>
    <row r="616" ht="15" hidden="1" customHeight="1" x14ac:dyDescent="0.15"/>
    <row r="617" ht="15" hidden="1" customHeight="1" x14ac:dyDescent="0.15"/>
    <row r="618" ht="15" hidden="1" customHeight="1" x14ac:dyDescent="0.15"/>
    <row r="619" ht="15" hidden="1" customHeight="1" x14ac:dyDescent="0.15"/>
    <row r="620" ht="15" hidden="1" customHeight="1" x14ac:dyDescent="0.15"/>
    <row r="621" ht="15" hidden="1" customHeight="1" x14ac:dyDescent="0.15"/>
    <row r="622" ht="15" hidden="1" customHeight="1" x14ac:dyDescent="0.15"/>
    <row r="623" ht="15" hidden="1" customHeight="1" x14ac:dyDescent="0.15"/>
    <row r="624" ht="15" hidden="1" customHeight="1" x14ac:dyDescent="0.15"/>
    <row r="625" ht="15" hidden="1" customHeight="1" x14ac:dyDescent="0.15"/>
    <row r="626" ht="15" hidden="1" customHeight="1" x14ac:dyDescent="0.15"/>
    <row r="627" ht="15" hidden="1" customHeight="1" x14ac:dyDescent="0.15"/>
    <row r="628" ht="15" hidden="1" customHeight="1" x14ac:dyDescent="0.15"/>
    <row r="629" ht="15" hidden="1" customHeight="1" x14ac:dyDescent="0.15"/>
    <row r="630" ht="15" hidden="1" customHeight="1" x14ac:dyDescent="0.15"/>
    <row r="631" ht="15" hidden="1" customHeight="1" x14ac:dyDescent="0.15"/>
    <row r="632" ht="15" hidden="1" customHeight="1" x14ac:dyDescent="0.15"/>
    <row r="633" ht="15" hidden="1" customHeight="1" x14ac:dyDescent="0.15"/>
    <row r="634" ht="15" hidden="1" customHeight="1" x14ac:dyDescent="0.15"/>
    <row r="635" ht="15" hidden="1" customHeight="1" x14ac:dyDescent="0.15"/>
    <row r="636" ht="15" hidden="1" customHeight="1" x14ac:dyDescent="0.15"/>
    <row r="637" ht="15" hidden="1" customHeight="1" x14ac:dyDescent="0.15"/>
    <row r="638" ht="15" hidden="1" customHeight="1" x14ac:dyDescent="0.15"/>
    <row r="639" ht="15" hidden="1" customHeight="1" x14ac:dyDescent="0.15"/>
    <row r="640" ht="15" hidden="1" customHeight="1" x14ac:dyDescent="0.15"/>
    <row r="641" ht="15" hidden="1" customHeight="1" x14ac:dyDescent="0.15"/>
    <row r="642" ht="15" hidden="1" customHeight="1" x14ac:dyDescent="0.15"/>
    <row r="643" ht="15" hidden="1" customHeight="1" x14ac:dyDescent="0.15"/>
    <row r="644" ht="15" hidden="1" customHeight="1" x14ac:dyDescent="0.15"/>
    <row r="645" ht="15" hidden="1" customHeight="1" x14ac:dyDescent="0.15"/>
    <row r="646" ht="15" hidden="1" customHeight="1" x14ac:dyDescent="0.15"/>
    <row r="647" ht="15" hidden="1" customHeight="1" x14ac:dyDescent="0.15"/>
    <row r="648" ht="15" hidden="1" customHeight="1" x14ac:dyDescent="0.15"/>
    <row r="649" ht="15" hidden="1" customHeight="1" x14ac:dyDescent="0.15"/>
    <row r="650" ht="15" hidden="1" customHeight="1" x14ac:dyDescent="0.15"/>
    <row r="651" ht="15" hidden="1" customHeight="1" x14ac:dyDescent="0.15"/>
    <row r="652" ht="15" hidden="1" customHeight="1" x14ac:dyDescent="0.15"/>
    <row r="653" ht="15" hidden="1" customHeight="1" x14ac:dyDescent="0.15"/>
    <row r="654" ht="15" hidden="1" customHeight="1" x14ac:dyDescent="0.15"/>
    <row r="655" ht="15" hidden="1" customHeight="1" x14ac:dyDescent="0.15"/>
    <row r="656" ht="15" hidden="1" customHeight="1" x14ac:dyDescent="0.15"/>
    <row r="657" ht="15" hidden="1" customHeight="1" x14ac:dyDescent="0.15"/>
    <row r="658" ht="15" hidden="1" customHeight="1" x14ac:dyDescent="0.15"/>
    <row r="659" ht="15" hidden="1" customHeight="1" x14ac:dyDescent="0.15"/>
    <row r="660" ht="15" hidden="1" customHeight="1" x14ac:dyDescent="0.15"/>
    <row r="661" ht="15" hidden="1" customHeight="1" x14ac:dyDescent="0.15"/>
    <row r="662" ht="15" hidden="1" customHeight="1" x14ac:dyDescent="0.15"/>
    <row r="663" ht="15" hidden="1" customHeight="1" x14ac:dyDescent="0.15"/>
    <row r="664" ht="15" hidden="1" customHeight="1" x14ac:dyDescent="0.15"/>
    <row r="665" ht="15" hidden="1" customHeight="1" x14ac:dyDescent="0.15"/>
    <row r="666" ht="15" hidden="1" customHeight="1" x14ac:dyDescent="0.15"/>
    <row r="667" ht="15" hidden="1" customHeight="1" x14ac:dyDescent="0.15"/>
    <row r="668" ht="15" hidden="1" customHeight="1" x14ac:dyDescent="0.15"/>
    <row r="669" ht="15" hidden="1" customHeight="1" x14ac:dyDescent="0.15"/>
    <row r="670" ht="15" hidden="1" customHeight="1" x14ac:dyDescent="0.15"/>
    <row r="671" ht="15" hidden="1" customHeight="1" x14ac:dyDescent="0.15"/>
    <row r="672" ht="15" hidden="1" customHeight="1" x14ac:dyDescent="0.15"/>
    <row r="673" ht="15" hidden="1" customHeight="1" x14ac:dyDescent="0.15"/>
    <row r="674" ht="15" hidden="1" customHeight="1" x14ac:dyDescent="0.15"/>
    <row r="675" ht="15" hidden="1" customHeight="1" x14ac:dyDescent="0.15"/>
    <row r="676" ht="15" hidden="1" customHeight="1" x14ac:dyDescent="0.15"/>
    <row r="677" ht="15" hidden="1" customHeight="1" x14ac:dyDescent="0.15"/>
    <row r="678" ht="15" hidden="1" customHeight="1" x14ac:dyDescent="0.15"/>
    <row r="679" ht="15" hidden="1" customHeight="1" x14ac:dyDescent="0.15"/>
    <row r="680" ht="15" hidden="1" customHeight="1" x14ac:dyDescent="0.15"/>
    <row r="681" ht="15" hidden="1" customHeight="1" x14ac:dyDescent="0.15"/>
    <row r="682" ht="15" hidden="1" customHeight="1" x14ac:dyDescent="0.15"/>
    <row r="683" ht="15" hidden="1" customHeight="1" x14ac:dyDescent="0.15"/>
    <row r="684" ht="15" hidden="1" customHeight="1" x14ac:dyDescent="0.15"/>
    <row r="685" ht="15" hidden="1" customHeight="1" x14ac:dyDescent="0.15"/>
    <row r="686" ht="15" hidden="1" customHeight="1" x14ac:dyDescent="0.15"/>
    <row r="687" ht="15" hidden="1" customHeight="1" x14ac:dyDescent="0.15"/>
    <row r="688" ht="15" hidden="1" customHeight="1" x14ac:dyDescent="0.15"/>
    <row r="689" ht="15" hidden="1" customHeight="1" x14ac:dyDescent="0.15"/>
    <row r="690" ht="15" hidden="1" customHeight="1" x14ac:dyDescent="0.15"/>
    <row r="691" ht="15" hidden="1" customHeight="1" x14ac:dyDescent="0.15"/>
    <row r="692" ht="15" hidden="1" customHeight="1" x14ac:dyDescent="0.15"/>
    <row r="693" ht="15" hidden="1" customHeight="1" x14ac:dyDescent="0.15"/>
    <row r="694" ht="15" hidden="1" customHeight="1" x14ac:dyDescent="0.15"/>
    <row r="695" ht="15" hidden="1" customHeight="1" x14ac:dyDescent="0.15"/>
    <row r="696" ht="15" hidden="1" customHeight="1" x14ac:dyDescent="0.15"/>
    <row r="697" ht="15" hidden="1" customHeight="1" x14ac:dyDescent="0.15"/>
    <row r="698" ht="15" hidden="1" customHeight="1" x14ac:dyDescent="0.15"/>
    <row r="699" ht="15" hidden="1" customHeight="1" x14ac:dyDescent="0.15"/>
    <row r="700" ht="15" hidden="1" customHeight="1" x14ac:dyDescent="0.15"/>
    <row r="701" ht="15" hidden="1" customHeight="1" x14ac:dyDescent="0.15"/>
    <row r="702" ht="15" hidden="1" customHeight="1" x14ac:dyDescent="0.15"/>
    <row r="703" ht="15" hidden="1" customHeight="1" x14ac:dyDescent="0.15"/>
    <row r="704" ht="15" hidden="1" customHeight="1" x14ac:dyDescent="0.15"/>
    <row r="705" ht="15" hidden="1" customHeight="1" x14ac:dyDescent="0.15"/>
    <row r="706" ht="15" hidden="1" customHeight="1" x14ac:dyDescent="0.15"/>
    <row r="707" ht="15" hidden="1" customHeight="1" x14ac:dyDescent="0.15"/>
    <row r="708" ht="15" hidden="1" customHeight="1" x14ac:dyDescent="0.15"/>
    <row r="709" ht="15" hidden="1" customHeight="1" x14ac:dyDescent="0.15"/>
    <row r="710" ht="15" hidden="1" customHeight="1" x14ac:dyDescent="0.15"/>
    <row r="711" ht="15" hidden="1" customHeight="1" x14ac:dyDescent="0.15"/>
    <row r="712" ht="15" hidden="1" customHeight="1" x14ac:dyDescent="0.15"/>
    <row r="713" ht="15" hidden="1" customHeight="1" x14ac:dyDescent="0.15"/>
    <row r="714" ht="15" hidden="1" customHeight="1" x14ac:dyDescent="0.15"/>
    <row r="715" ht="15" hidden="1" customHeight="1" x14ac:dyDescent="0.15"/>
    <row r="716" ht="15" hidden="1" customHeight="1" x14ac:dyDescent="0.15"/>
    <row r="717" ht="15" hidden="1" customHeight="1" x14ac:dyDescent="0.15"/>
    <row r="718" ht="15" hidden="1" customHeight="1" x14ac:dyDescent="0.15"/>
    <row r="719" ht="15" hidden="1" customHeight="1" x14ac:dyDescent="0.15"/>
    <row r="720" ht="15" hidden="1" customHeight="1" x14ac:dyDescent="0.15"/>
    <row r="721" ht="15" hidden="1" customHeight="1" x14ac:dyDescent="0.15"/>
    <row r="722" ht="15" hidden="1" customHeight="1" x14ac:dyDescent="0.15"/>
    <row r="723" ht="15" hidden="1" customHeight="1" x14ac:dyDescent="0.15"/>
    <row r="724" ht="15" hidden="1" customHeight="1" x14ac:dyDescent="0.15"/>
    <row r="725" ht="15" hidden="1" customHeight="1" x14ac:dyDescent="0.15"/>
    <row r="726" ht="15" hidden="1" customHeight="1" x14ac:dyDescent="0.15"/>
    <row r="727" ht="15" hidden="1" customHeight="1" x14ac:dyDescent="0.15"/>
    <row r="728" ht="15" hidden="1" customHeight="1" x14ac:dyDescent="0.15"/>
    <row r="729" ht="15" hidden="1" customHeight="1" x14ac:dyDescent="0.15"/>
    <row r="730" ht="15" hidden="1" customHeight="1" x14ac:dyDescent="0.15"/>
    <row r="731" ht="15" hidden="1" customHeight="1" x14ac:dyDescent="0.15"/>
    <row r="732" ht="15" hidden="1" customHeight="1" x14ac:dyDescent="0.15"/>
    <row r="733" ht="15" hidden="1" customHeight="1" x14ac:dyDescent="0.15"/>
    <row r="734" ht="15" hidden="1" customHeight="1" x14ac:dyDescent="0.15"/>
    <row r="735" ht="15" hidden="1" customHeight="1" x14ac:dyDescent="0.15"/>
    <row r="736" ht="15" hidden="1" customHeight="1" x14ac:dyDescent="0.15"/>
    <row r="737" ht="15" hidden="1" customHeight="1" x14ac:dyDescent="0.15"/>
    <row r="738" ht="15" hidden="1" customHeight="1" x14ac:dyDescent="0.15"/>
    <row r="739" ht="15" hidden="1" customHeight="1" x14ac:dyDescent="0.15"/>
    <row r="740" ht="15" hidden="1" customHeight="1" x14ac:dyDescent="0.15"/>
    <row r="741" ht="15" hidden="1" customHeight="1" x14ac:dyDescent="0.15"/>
    <row r="742" ht="15" hidden="1" customHeight="1" x14ac:dyDescent="0.15"/>
    <row r="743" ht="15" hidden="1" customHeight="1" x14ac:dyDescent="0.15"/>
    <row r="744" ht="15" hidden="1" customHeight="1" x14ac:dyDescent="0.15"/>
    <row r="745" ht="15" hidden="1" customHeight="1" x14ac:dyDescent="0.15"/>
    <row r="746" ht="15" hidden="1" customHeight="1" x14ac:dyDescent="0.15"/>
    <row r="747" ht="15" hidden="1" customHeight="1" x14ac:dyDescent="0.15"/>
    <row r="748" ht="15" hidden="1" customHeight="1" x14ac:dyDescent="0.15"/>
    <row r="749" ht="15" hidden="1" customHeight="1" x14ac:dyDescent="0.15"/>
    <row r="750" ht="15" hidden="1" customHeight="1" x14ac:dyDescent="0.15"/>
    <row r="751" ht="15" hidden="1" customHeight="1" x14ac:dyDescent="0.15"/>
    <row r="752" ht="15" hidden="1" customHeight="1" x14ac:dyDescent="0.15"/>
    <row r="753" ht="15" hidden="1" customHeight="1" x14ac:dyDescent="0.15"/>
    <row r="754" ht="15" hidden="1" customHeight="1" x14ac:dyDescent="0.15"/>
    <row r="755" ht="15" hidden="1" customHeight="1" x14ac:dyDescent="0.15"/>
    <row r="756" ht="15" hidden="1" customHeight="1" x14ac:dyDescent="0.15"/>
    <row r="757" ht="15" hidden="1" customHeight="1" x14ac:dyDescent="0.15"/>
    <row r="758" ht="15" hidden="1" customHeight="1" x14ac:dyDescent="0.15"/>
    <row r="759" ht="15" hidden="1" customHeight="1" x14ac:dyDescent="0.15"/>
    <row r="760" ht="15" hidden="1" customHeight="1" x14ac:dyDescent="0.15"/>
    <row r="761" ht="15" hidden="1" customHeight="1" x14ac:dyDescent="0.15"/>
    <row r="762" ht="15" hidden="1" customHeight="1" x14ac:dyDescent="0.15"/>
    <row r="763" ht="15" hidden="1" customHeight="1" x14ac:dyDescent="0.15"/>
    <row r="764" ht="15" hidden="1" customHeight="1" x14ac:dyDescent="0.15"/>
    <row r="765" ht="15" hidden="1" customHeight="1" x14ac:dyDescent="0.15"/>
    <row r="766" ht="15" hidden="1" customHeight="1" x14ac:dyDescent="0.15"/>
    <row r="767" ht="15" hidden="1" customHeight="1" x14ac:dyDescent="0.15"/>
    <row r="768" ht="15" hidden="1" customHeight="1" x14ac:dyDescent="0.15"/>
    <row r="769" ht="15" hidden="1" customHeight="1" x14ac:dyDescent="0.15"/>
    <row r="770" ht="15" hidden="1" customHeight="1" x14ac:dyDescent="0.15"/>
    <row r="771" ht="15" hidden="1" customHeight="1" x14ac:dyDescent="0.15"/>
    <row r="772" ht="15" hidden="1" customHeight="1" x14ac:dyDescent="0.15"/>
    <row r="773" ht="15" hidden="1" customHeight="1" x14ac:dyDescent="0.15"/>
    <row r="774" ht="15" hidden="1" customHeight="1" x14ac:dyDescent="0.15"/>
    <row r="775" ht="15" hidden="1" customHeight="1" x14ac:dyDescent="0.15"/>
    <row r="776" ht="15" hidden="1" customHeight="1" x14ac:dyDescent="0.15"/>
    <row r="777" ht="15" hidden="1" customHeight="1" x14ac:dyDescent="0.15"/>
    <row r="778" ht="15" hidden="1" customHeight="1" x14ac:dyDescent="0.15"/>
    <row r="779" ht="15" hidden="1" customHeight="1" x14ac:dyDescent="0.15"/>
    <row r="780" ht="15" hidden="1" customHeight="1" x14ac:dyDescent="0.15"/>
    <row r="781" ht="15" hidden="1" customHeight="1" x14ac:dyDescent="0.15"/>
    <row r="782" ht="15" hidden="1" customHeight="1" x14ac:dyDescent="0.15"/>
    <row r="783" ht="15" hidden="1" customHeight="1" x14ac:dyDescent="0.15"/>
    <row r="784" ht="15" hidden="1" customHeight="1" x14ac:dyDescent="0.15"/>
    <row r="785" ht="15" hidden="1" customHeight="1" x14ac:dyDescent="0.15"/>
    <row r="786" ht="15" hidden="1" customHeight="1" x14ac:dyDescent="0.15"/>
    <row r="787" ht="15" hidden="1" customHeight="1" x14ac:dyDescent="0.15"/>
    <row r="788" ht="15" hidden="1" customHeight="1" x14ac:dyDescent="0.15"/>
    <row r="789" ht="15" hidden="1" customHeight="1" x14ac:dyDescent="0.15"/>
    <row r="790" ht="15" hidden="1" customHeight="1" x14ac:dyDescent="0.15"/>
    <row r="791" ht="15" hidden="1" customHeight="1" x14ac:dyDescent="0.15"/>
    <row r="792" ht="15" hidden="1" customHeight="1" x14ac:dyDescent="0.15"/>
    <row r="793" ht="15" hidden="1" customHeight="1" x14ac:dyDescent="0.15"/>
    <row r="794" ht="15" hidden="1" customHeight="1" x14ac:dyDescent="0.15"/>
    <row r="795" ht="15" hidden="1" customHeight="1" x14ac:dyDescent="0.15"/>
    <row r="796" ht="15" hidden="1" customHeight="1" x14ac:dyDescent="0.15"/>
    <row r="797" ht="15" hidden="1" customHeight="1" x14ac:dyDescent="0.15"/>
    <row r="798" ht="15" hidden="1" customHeight="1" x14ac:dyDescent="0.15"/>
    <row r="799" ht="15" hidden="1" customHeight="1" x14ac:dyDescent="0.15"/>
    <row r="800" ht="15" hidden="1" customHeight="1" x14ac:dyDescent="0.15"/>
    <row r="801" ht="15" hidden="1" customHeight="1" x14ac:dyDescent="0.15"/>
    <row r="802" ht="15" hidden="1" customHeight="1" x14ac:dyDescent="0.15"/>
    <row r="803" ht="15" hidden="1" customHeight="1" x14ac:dyDescent="0.15"/>
    <row r="804" ht="15" hidden="1" customHeight="1" x14ac:dyDescent="0.15"/>
    <row r="805" ht="15" hidden="1" customHeight="1" x14ac:dyDescent="0.15"/>
    <row r="806" ht="15" hidden="1" customHeight="1" x14ac:dyDescent="0.15"/>
    <row r="807" ht="15" hidden="1" customHeight="1" x14ac:dyDescent="0.15"/>
    <row r="808" ht="15" hidden="1" customHeight="1" x14ac:dyDescent="0.15"/>
    <row r="809" ht="15" hidden="1" customHeight="1" x14ac:dyDescent="0.15"/>
    <row r="810" ht="15" hidden="1" customHeight="1" x14ac:dyDescent="0.15"/>
    <row r="811" ht="15" hidden="1" customHeight="1" x14ac:dyDescent="0.15"/>
    <row r="812" ht="15" hidden="1" customHeight="1" x14ac:dyDescent="0.15"/>
    <row r="813" ht="15" hidden="1" customHeight="1" x14ac:dyDescent="0.15"/>
    <row r="814" ht="15" hidden="1" customHeight="1" x14ac:dyDescent="0.15"/>
    <row r="815" ht="15" hidden="1" customHeight="1" x14ac:dyDescent="0.15"/>
    <row r="816" ht="15" hidden="1" customHeight="1" x14ac:dyDescent="0.15"/>
    <row r="817" ht="15" hidden="1" customHeight="1" x14ac:dyDescent="0.15"/>
    <row r="818" ht="15" hidden="1" customHeight="1" x14ac:dyDescent="0.15"/>
    <row r="819" ht="15" hidden="1" customHeight="1" x14ac:dyDescent="0.15"/>
    <row r="820" ht="15" hidden="1" customHeight="1" x14ac:dyDescent="0.15"/>
    <row r="821" ht="15" hidden="1" customHeight="1" x14ac:dyDescent="0.15"/>
    <row r="822" ht="15" hidden="1" customHeight="1" x14ac:dyDescent="0.15"/>
    <row r="823" ht="15" hidden="1" customHeight="1" x14ac:dyDescent="0.15"/>
    <row r="824" ht="15" hidden="1" customHeight="1" x14ac:dyDescent="0.15"/>
    <row r="825" ht="15" hidden="1" customHeight="1" x14ac:dyDescent="0.15"/>
    <row r="826" ht="15" hidden="1" customHeight="1" x14ac:dyDescent="0.15"/>
    <row r="827" ht="15" hidden="1" customHeight="1" x14ac:dyDescent="0.15"/>
    <row r="828" ht="15" hidden="1" customHeight="1" x14ac:dyDescent="0.15"/>
    <row r="829" ht="15" hidden="1" customHeight="1" x14ac:dyDescent="0.15"/>
    <row r="830" ht="15" hidden="1" customHeight="1" x14ac:dyDescent="0.15"/>
    <row r="831" ht="15" hidden="1" customHeight="1" x14ac:dyDescent="0.15"/>
    <row r="832" ht="15" hidden="1" customHeight="1" x14ac:dyDescent="0.15"/>
    <row r="833" ht="15" hidden="1" customHeight="1" x14ac:dyDescent="0.15"/>
    <row r="834" ht="15" hidden="1" customHeight="1" x14ac:dyDescent="0.15"/>
    <row r="835" ht="15" hidden="1" customHeight="1" x14ac:dyDescent="0.15"/>
    <row r="836" ht="15" hidden="1" customHeight="1" x14ac:dyDescent="0.15"/>
    <row r="837" ht="15" hidden="1" customHeight="1" x14ac:dyDescent="0.15"/>
    <row r="838" ht="15" hidden="1" customHeight="1" x14ac:dyDescent="0.15"/>
    <row r="839" ht="15" hidden="1" customHeight="1" x14ac:dyDescent="0.15"/>
    <row r="840" ht="15" hidden="1" customHeight="1" x14ac:dyDescent="0.15"/>
    <row r="841" ht="15" hidden="1" customHeight="1" x14ac:dyDescent="0.15"/>
    <row r="842" ht="15" hidden="1" customHeight="1" x14ac:dyDescent="0.15"/>
    <row r="843" ht="15" hidden="1" customHeight="1" x14ac:dyDescent="0.15"/>
    <row r="844" ht="15" hidden="1" customHeight="1" x14ac:dyDescent="0.15"/>
    <row r="845" ht="15" hidden="1" customHeight="1" x14ac:dyDescent="0.15"/>
    <row r="846" ht="15" hidden="1" customHeight="1" x14ac:dyDescent="0.15"/>
    <row r="847" ht="15" hidden="1" customHeight="1" x14ac:dyDescent="0.15"/>
    <row r="848" ht="15" hidden="1" customHeight="1" x14ac:dyDescent="0.15"/>
    <row r="849" ht="15" hidden="1" customHeight="1" x14ac:dyDescent="0.15"/>
    <row r="850" ht="15" hidden="1" customHeight="1" x14ac:dyDescent="0.15"/>
    <row r="851" ht="15" hidden="1" customHeight="1" x14ac:dyDescent="0.15"/>
    <row r="852" ht="15" hidden="1" customHeight="1" x14ac:dyDescent="0.15"/>
    <row r="853" ht="15" hidden="1" customHeight="1" x14ac:dyDescent="0.15"/>
    <row r="854" ht="15" hidden="1" customHeight="1" x14ac:dyDescent="0.15"/>
    <row r="855" ht="15" hidden="1" customHeight="1" x14ac:dyDescent="0.15"/>
    <row r="856" ht="15" hidden="1" customHeight="1" x14ac:dyDescent="0.15"/>
    <row r="857" ht="15" hidden="1" customHeight="1" x14ac:dyDescent="0.15"/>
    <row r="858" ht="15" hidden="1" customHeight="1" x14ac:dyDescent="0.15"/>
    <row r="859" ht="15" hidden="1" customHeight="1" x14ac:dyDescent="0.15"/>
    <row r="860" ht="15" hidden="1" customHeight="1" x14ac:dyDescent="0.15"/>
    <row r="861" ht="15" hidden="1" customHeight="1" x14ac:dyDescent="0.15"/>
    <row r="862" ht="15" hidden="1" customHeight="1" x14ac:dyDescent="0.15"/>
    <row r="863" ht="15" hidden="1" customHeight="1" x14ac:dyDescent="0.15"/>
    <row r="864" ht="15" hidden="1" customHeight="1" x14ac:dyDescent="0.15"/>
    <row r="865" ht="15" hidden="1" customHeight="1" x14ac:dyDescent="0.15"/>
    <row r="866" ht="15" hidden="1" customHeight="1" x14ac:dyDescent="0.15"/>
    <row r="867" ht="15" hidden="1" customHeight="1" x14ac:dyDescent="0.15"/>
    <row r="868" ht="15" hidden="1" customHeight="1" x14ac:dyDescent="0.15"/>
    <row r="869" ht="15" hidden="1" customHeight="1" x14ac:dyDescent="0.15"/>
    <row r="870" ht="15" hidden="1" customHeight="1" x14ac:dyDescent="0.15"/>
    <row r="871" ht="15" hidden="1" customHeight="1" x14ac:dyDescent="0.15"/>
    <row r="872" ht="15" hidden="1" customHeight="1" x14ac:dyDescent="0.15"/>
    <row r="873" ht="15" hidden="1" customHeight="1" x14ac:dyDescent="0.15"/>
    <row r="874" ht="15" hidden="1" customHeight="1" x14ac:dyDescent="0.15"/>
    <row r="875" ht="15" hidden="1" customHeight="1" x14ac:dyDescent="0.15"/>
    <row r="876" ht="15" hidden="1" customHeight="1" x14ac:dyDescent="0.15"/>
    <row r="877" ht="15" hidden="1" customHeight="1" x14ac:dyDescent="0.15"/>
    <row r="878" ht="15" hidden="1" customHeight="1" x14ac:dyDescent="0.15"/>
    <row r="879" ht="15" hidden="1" customHeight="1" x14ac:dyDescent="0.15"/>
    <row r="880" ht="15" hidden="1" customHeight="1" x14ac:dyDescent="0.15"/>
    <row r="881" ht="15" hidden="1" customHeight="1" x14ac:dyDescent="0.15"/>
    <row r="882" ht="15" hidden="1" customHeight="1" x14ac:dyDescent="0.15"/>
    <row r="883" ht="15" hidden="1" customHeight="1" x14ac:dyDescent="0.15"/>
    <row r="884" ht="15" hidden="1" customHeight="1" x14ac:dyDescent="0.15"/>
    <row r="885" ht="15" hidden="1" customHeight="1" x14ac:dyDescent="0.15"/>
    <row r="886" ht="15" hidden="1" customHeight="1" x14ac:dyDescent="0.15"/>
    <row r="887" ht="15" hidden="1" customHeight="1" x14ac:dyDescent="0.15"/>
    <row r="888" ht="15" hidden="1" customHeight="1" x14ac:dyDescent="0.15"/>
    <row r="889" ht="15" hidden="1" customHeight="1" x14ac:dyDescent="0.15"/>
    <row r="890" ht="15" hidden="1" customHeight="1" x14ac:dyDescent="0.15"/>
    <row r="891" ht="15" hidden="1" customHeight="1" x14ac:dyDescent="0.15"/>
    <row r="892" ht="15" hidden="1" customHeight="1" x14ac:dyDescent="0.15"/>
    <row r="893" ht="15" hidden="1" customHeight="1" x14ac:dyDescent="0.15"/>
    <row r="894" ht="15" hidden="1" customHeight="1" x14ac:dyDescent="0.15"/>
    <row r="895" ht="15" hidden="1" customHeight="1" x14ac:dyDescent="0.15"/>
    <row r="896" ht="15" hidden="1" customHeight="1" x14ac:dyDescent="0.15"/>
    <row r="897" ht="15" hidden="1" customHeight="1" x14ac:dyDescent="0.15"/>
    <row r="898" ht="15" hidden="1" customHeight="1" x14ac:dyDescent="0.15"/>
    <row r="899" ht="15" hidden="1" customHeight="1" x14ac:dyDescent="0.15"/>
    <row r="900" ht="15" hidden="1" customHeight="1" x14ac:dyDescent="0.15"/>
    <row r="901" ht="15" hidden="1" customHeight="1" x14ac:dyDescent="0.15"/>
    <row r="902" ht="15" hidden="1" customHeight="1" x14ac:dyDescent="0.15"/>
    <row r="903" ht="15" hidden="1" customHeight="1" x14ac:dyDescent="0.15"/>
    <row r="904" ht="15" hidden="1" customHeight="1" x14ac:dyDescent="0.15"/>
    <row r="905" ht="15" hidden="1" customHeight="1" x14ac:dyDescent="0.15"/>
    <row r="906" ht="15" hidden="1" customHeight="1" x14ac:dyDescent="0.15"/>
    <row r="907" ht="15" hidden="1" customHeight="1" x14ac:dyDescent="0.15"/>
    <row r="908" ht="15" hidden="1" customHeight="1" x14ac:dyDescent="0.15"/>
    <row r="909" ht="15" hidden="1" customHeight="1" x14ac:dyDescent="0.15"/>
    <row r="910" ht="15" hidden="1" customHeight="1" x14ac:dyDescent="0.15"/>
    <row r="911" ht="15" hidden="1" customHeight="1" x14ac:dyDescent="0.15"/>
    <row r="912" ht="15" hidden="1" customHeight="1" x14ac:dyDescent="0.15"/>
    <row r="913" ht="15" hidden="1" customHeight="1" x14ac:dyDescent="0.15"/>
    <row r="914" ht="15" hidden="1" customHeight="1" x14ac:dyDescent="0.15"/>
    <row r="915" ht="15" hidden="1" customHeight="1" x14ac:dyDescent="0.15"/>
    <row r="916" ht="15" hidden="1" customHeight="1" x14ac:dyDescent="0.15"/>
    <row r="917" ht="15" hidden="1" customHeight="1" x14ac:dyDescent="0.15"/>
    <row r="918" ht="15" hidden="1" customHeight="1" x14ac:dyDescent="0.15"/>
    <row r="919" ht="15" hidden="1" customHeight="1" x14ac:dyDescent="0.15"/>
    <row r="920" ht="15" hidden="1" customHeight="1" x14ac:dyDescent="0.15"/>
    <row r="921" ht="15" hidden="1" customHeight="1" x14ac:dyDescent="0.15"/>
    <row r="922" ht="15" hidden="1" customHeight="1" x14ac:dyDescent="0.15"/>
    <row r="923" ht="15" hidden="1" customHeight="1" x14ac:dyDescent="0.15"/>
    <row r="924" ht="15" hidden="1" customHeight="1" x14ac:dyDescent="0.15"/>
    <row r="925" ht="15" hidden="1" customHeight="1" x14ac:dyDescent="0.15"/>
    <row r="926" ht="15" hidden="1" customHeight="1" x14ac:dyDescent="0.15"/>
    <row r="927" ht="15" hidden="1" customHeight="1" x14ac:dyDescent="0.15"/>
    <row r="928" ht="15" hidden="1" customHeight="1" x14ac:dyDescent="0.15"/>
    <row r="929" ht="15" hidden="1" customHeight="1" x14ac:dyDescent="0.15"/>
    <row r="930" ht="15" hidden="1" customHeight="1" x14ac:dyDescent="0.15"/>
    <row r="931" ht="15" hidden="1" customHeight="1" x14ac:dyDescent="0.15"/>
    <row r="932" ht="15" hidden="1" customHeight="1" x14ac:dyDescent="0.15"/>
    <row r="933" ht="15" hidden="1" customHeight="1" x14ac:dyDescent="0.15"/>
    <row r="934" ht="15" hidden="1" customHeight="1" x14ac:dyDescent="0.15"/>
    <row r="935" ht="15" hidden="1" customHeight="1" x14ac:dyDescent="0.15"/>
    <row r="936" ht="15" hidden="1" customHeight="1" x14ac:dyDescent="0.15"/>
    <row r="937" ht="15" hidden="1" customHeight="1" x14ac:dyDescent="0.15"/>
    <row r="938" ht="15" hidden="1" customHeight="1" x14ac:dyDescent="0.15"/>
    <row r="939" ht="15" hidden="1" customHeight="1" x14ac:dyDescent="0.15"/>
    <row r="940" ht="15" hidden="1" customHeight="1" x14ac:dyDescent="0.15"/>
    <row r="941" ht="15" hidden="1" customHeight="1" x14ac:dyDescent="0.15"/>
    <row r="942" ht="15" hidden="1" customHeight="1" x14ac:dyDescent="0.15"/>
    <row r="943" ht="15" hidden="1" customHeight="1" x14ac:dyDescent="0.15"/>
    <row r="944" ht="15" hidden="1" customHeight="1" x14ac:dyDescent="0.15"/>
    <row r="945" ht="15" hidden="1" customHeight="1" x14ac:dyDescent="0.15"/>
    <row r="946" ht="15" hidden="1" customHeight="1" x14ac:dyDescent="0.15"/>
    <row r="947" ht="15" hidden="1" customHeight="1" x14ac:dyDescent="0.15"/>
    <row r="948" ht="15" hidden="1" customHeight="1" x14ac:dyDescent="0.15"/>
    <row r="949" ht="15" hidden="1" customHeight="1" x14ac:dyDescent="0.15"/>
    <row r="950" ht="15" hidden="1" customHeight="1" x14ac:dyDescent="0.15"/>
    <row r="951" ht="15" hidden="1" customHeight="1" x14ac:dyDescent="0.15"/>
    <row r="952" ht="15" hidden="1" customHeight="1" x14ac:dyDescent="0.15"/>
    <row r="953" ht="15" hidden="1" customHeight="1" x14ac:dyDescent="0.15"/>
    <row r="954" ht="15" hidden="1" customHeight="1" x14ac:dyDescent="0.15"/>
    <row r="955" ht="15" hidden="1" customHeight="1" x14ac:dyDescent="0.15"/>
    <row r="956" ht="15" hidden="1" customHeight="1" x14ac:dyDescent="0.15"/>
    <row r="957" ht="15" hidden="1" customHeight="1" x14ac:dyDescent="0.15"/>
    <row r="958" ht="15" hidden="1" customHeight="1" x14ac:dyDescent="0.15"/>
    <row r="959" ht="15" hidden="1" customHeight="1" x14ac:dyDescent="0.15"/>
    <row r="960" ht="15" hidden="1" customHeight="1" x14ac:dyDescent="0.15"/>
    <row r="961" ht="15" hidden="1" customHeight="1" x14ac:dyDescent="0.15"/>
    <row r="962" ht="15" hidden="1" customHeight="1" x14ac:dyDescent="0.15"/>
    <row r="963" ht="15" hidden="1" customHeight="1" x14ac:dyDescent="0.15"/>
    <row r="964" ht="15" hidden="1" customHeight="1" x14ac:dyDescent="0.15"/>
    <row r="965" ht="15" hidden="1" customHeight="1" x14ac:dyDescent="0.15"/>
    <row r="966" ht="15" hidden="1" customHeight="1" x14ac:dyDescent="0.15"/>
    <row r="967" ht="15" hidden="1" customHeight="1" x14ac:dyDescent="0.15"/>
    <row r="968" ht="15" hidden="1" customHeight="1" x14ac:dyDescent="0.15"/>
    <row r="969" ht="15" hidden="1" customHeight="1" x14ac:dyDescent="0.15"/>
    <row r="970" ht="15" hidden="1" customHeight="1" x14ac:dyDescent="0.15"/>
    <row r="971" ht="15" hidden="1" customHeight="1" x14ac:dyDescent="0.15"/>
    <row r="972" ht="15" hidden="1" customHeight="1" x14ac:dyDescent="0.15"/>
    <row r="973" ht="15" hidden="1" customHeight="1" x14ac:dyDescent="0.15"/>
    <row r="974" ht="15" hidden="1" customHeight="1" x14ac:dyDescent="0.15"/>
    <row r="975" ht="15" hidden="1" customHeight="1" x14ac:dyDescent="0.15"/>
    <row r="976" ht="15" hidden="1" customHeight="1" x14ac:dyDescent="0.15"/>
  </sheetData>
  <hyperlinks>
    <hyperlink ref="A9" location="'Table of Contents'!A1" display="Table of contents" xr:uid="{00000000-0004-0000-0800-000000000000}"/>
  </hyperlink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7" tint="0.79998168889431442"/>
  </sheetPr>
  <dimension ref="A1:EE147"/>
  <sheetViews>
    <sheetView showGridLines="0" workbookViewId="0">
      <pane xSplit="2" ySplit="6" topLeftCell="D115" activePane="bottomRight" state="frozen"/>
      <selection pane="topRight" activeCell="C1" sqref="C1"/>
      <selection pane="bottomLeft" activeCell="A7" sqref="A7"/>
      <selection pane="bottomRight" activeCell="F70" sqref="F70"/>
    </sheetView>
  </sheetViews>
  <sheetFormatPr baseColWidth="10" defaultColWidth="0" defaultRowHeight="15" customHeight="1" zeroHeight="1" x14ac:dyDescent="0.15"/>
  <cols>
    <col min="1" max="1" width="62.6640625" style="310" customWidth="1"/>
    <col min="2" max="2" width="8.1640625" style="310" customWidth="1"/>
    <col min="3" max="3" width="1" style="310" customWidth="1"/>
    <col min="4" max="4" width="14.5" style="310" bestFit="1" customWidth="1"/>
    <col min="5" max="5" width="14.83203125" style="310" bestFit="1" customWidth="1"/>
    <col min="6" max="9" width="13.6640625" style="310" bestFit="1" customWidth="1"/>
    <col min="10" max="15" width="15" style="310" bestFit="1" customWidth="1"/>
    <col min="16" max="24" width="13.6640625" style="310" bestFit="1" customWidth="1"/>
    <col min="25" max="26" width="12.1640625" style="310" bestFit="1" customWidth="1"/>
    <col min="27" max="28" width="12.83203125" style="310" bestFit="1" customWidth="1"/>
    <col min="29" max="30" width="12.1640625" style="310" bestFit="1" customWidth="1"/>
    <col min="31" max="31" width="12.83203125" style="310" bestFit="1" customWidth="1"/>
    <col min="32" max="33" width="12.1640625" style="310" bestFit="1" customWidth="1"/>
    <col min="34" max="34" width="12.83203125" style="310" bestFit="1" customWidth="1"/>
    <col min="35" max="35" width="12.1640625" style="310" bestFit="1" customWidth="1"/>
    <col min="36" max="36" width="12.33203125" style="310" bestFit="1" customWidth="1"/>
    <col min="37" max="37" width="12.83203125" style="310" bestFit="1" customWidth="1"/>
    <col min="38" max="38" width="12.1640625" style="310" bestFit="1" customWidth="1"/>
    <col min="39" max="39" width="12.83203125" style="310" bestFit="1" customWidth="1"/>
    <col min="40" max="40" width="10.6640625" style="310" bestFit="1" customWidth="1"/>
    <col min="41" max="41" width="11" style="310" bestFit="1" customWidth="1"/>
    <col min="42" max="42" width="11.1640625" style="310" bestFit="1" customWidth="1"/>
    <col min="43" max="43" width="10.5" style="310" bestFit="1" customWidth="1"/>
    <col min="44" max="44" width="11.33203125" style="310" bestFit="1" customWidth="1"/>
    <col min="45" max="45" width="10.6640625" style="310" bestFit="1" customWidth="1"/>
    <col min="46" max="46" width="10.1640625" style="310" bestFit="1" customWidth="1"/>
    <col min="47" max="47" width="10.83203125" style="310" bestFit="1" customWidth="1"/>
    <col min="48" max="48" width="11" style="310" bestFit="1" customWidth="1"/>
    <col min="49" max="49" width="10.5" style="310" bestFit="1" customWidth="1"/>
    <col min="50" max="50" width="11.1640625" style="310" bestFit="1" customWidth="1"/>
    <col min="51" max="51" width="11" style="310" bestFit="1" customWidth="1"/>
    <col min="52" max="52" width="10.6640625" style="310" bestFit="1" customWidth="1"/>
    <col min="53" max="53" width="11" style="310" bestFit="1" customWidth="1"/>
    <col min="54" max="54" width="11.1640625" style="310" bestFit="1" customWidth="1"/>
    <col min="55" max="55" width="10.5" style="310" bestFit="1" customWidth="1"/>
    <col min="56" max="56" width="11.33203125" style="310" bestFit="1" customWidth="1"/>
    <col min="57" max="57" width="10.6640625" style="310" bestFit="1" customWidth="1"/>
    <col min="58" max="58" width="10.1640625" style="310" bestFit="1" customWidth="1"/>
    <col min="59" max="59" width="10.83203125" style="310" bestFit="1" customWidth="1"/>
    <col min="60" max="60" width="11" style="310" bestFit="1" customWidth="1"/>
    <col min="61" max="61" width="10.5" style="310" bestFit="1" customWidth="1"/>
    <col min="62" max="62" width="11.1640625" style="310" bestFit="1" customWidth="1"/>
    <col min="63" max="63" width="11" style="310" bestFit="1" customWidth="1"/>
    <col min="64" max="64" width="10.6640625" style="310" bestFit="1" customWidth="1"/>
    <col min="65" max="65" width="11" style="310" bestFit="1" customWidth="1"/>
    <col min="66" max="66" width="11.1640625" style="310" bestFit="1" customWidth="1"/>
    <col min="67" max="67" width="10.5" style="310" bestFit="1" customWidth="1"/>
    <col min="68" max="68" width="11.33203125" style="310" bestFit="1" customWidth="1"/>
    <col min="69" max="69" width="10.6640625" style="310" bestFit="1" customWidth="1"/>
    <col min="70" max="70" width="10.1640625" style="310" bestFit="1" customWidth="1"/>
    <col min="71" max="71" width="10.83203125" style="310" customWidth="1"/>
    <col min="72" max="72" width="11" style="310" bestFit="1" customWidth="1"/>
    <col min="73" max="73" width="10.5" style="310" bestFit="1" customWidth="1"/>
    <col min="74" max="74" width="11.1640625" style="310" bestFit="1" customWidth="1"/>
    <col min="75" max="75" width="11" style="310" bestFit="1" customWidth="1"/>
    <col min="76" max="76" width="10.6640625" style="310" bestFit="1" customWidth="1"/>
    <col min="77" max="77" width="11" style="310" bestFit="1" customWidth="1"/>
    <col min="78" max="78" width="11.1640625" style="310" bestFit="1" customWidth="1"/>
    <col min="79" max="79" width="10.5" style="310" bestFit="1" customWidth="1"/>
    <col min="80" max="80" width="11.33203125" style="310" bestFit="1" customWidth="1"/>
    <col min="81" max="81" width="10.6640625" style="310" bestFit="1" customWidth="1"/>
    <col min="82" max="82" width="10.1640625" style="310" bestFit="1" customWidth="1"/>
    <col min="83" max="83" width="10.83203125" style="310" customWidth="1"/>
    <col min="84" max="84" width="11" style="310" bestFit="1" customWidth="1"/>
    <col min="85" max="85" width="10.5" style="310" bestFit="1" customWidth="1"/>
    <col min="86" max="86" width="11.1640625" style="310" bestFit="1" customWidth="1"/>
    <col min="87" max="87" width="11" style="310" bestFit="1" customWidth="1"/>
    <col min="88" max="88" width="10.6640625" style="310" bestFit="1" customWidth="1"/>
    <col min="89" max="89" width="11" style="310" bestFit="1" customWidth="1"/>
    <col min="90" max="90" width="11.1640625" style="310" bestFit="1" customWidth="1"/>
    <col min="91" max="91" width="10.5" style="310" bestFit="1" customWidth="1"/>
    <col min="92" max="92" width="11.33203125" style="310" bestFit="1" customWidth="1"/>
    <col min="93" max="93" width="10.6640625" style="310" bestFit="1" customWidth="1"/>
    <col min="94" max="94" width="10.1640625" style="310" bestFit="1" customWidth="1"/>
    <col min="95" max="95" width="10.83203125" style="310" customWidth="1"/>
    <col min="96" max="96" width="11" style="310" bestFit="1" customWidth="1"/>
    <col min="97" max="97" width="10.5" style="310" bestFit="1" customWidth="1"/>
    <col min="98" max="98" width="11.1640625" style="310" bestFit="1" customWidth="1"/>
    <col min="99" max="99" width="11" style="310" bestFit="1" customWidth="1"/>
    <col min="100" max="100" width="10.6640625" style="310" bestFit="1" customWidth="1"/>
    <col min="101" max="101" width="11" style="310" bestFit="1" customWidth="1"/>
    <col min="102" max="102" width="11.1640625" style="310" bestFit="1" customWidth="1"/>
    <col min="103" max="103" width="10.5" style="310" bestFit="1" customWidth="1"/>
    <col min="104" max="104" width="11.33203125" style="310" bestFit="1" customWidth="1"/>
    <col min="105" max="105" width="10.6640625" style="310" bestFit="1" customWidth="1"/>
    <col min="106" max="106" width="10.1640625" style="310" bestFit="1" customWidth="1"/>
    <col min="107" max="107" width="10.83203125" style="310" bestFit="1" customWidth="1"/>
    <col min="108" max="108" width="11" style="310" bestFit="1" customWidth="1"/>
    <col min="109" max="109" width="10.5" style="310" bestFit="1" customWidth="1"/>
    <col min="110" max="110" width="11.1640625" style="310" bestFit="1" customWidth="1"/>
    <col min="111" max="111" width="11" style="310" bestFit="1" customWidth="1"/>
    <col min="112" max="112" width="10.6640625" style="310" bestFit="1" customWidth="1"/>
    <col min="113" max="113" width="11" style="310" bestFit="1" customWidth="1"/>
    <col min="114" max="114" width="11.1640625" style="310" bestFit="1" customWidth="1"/>
    <col min="115" max="115" width="10.5" style="310" bestFit="1" customWidth="1"/>
    <col min="116" max="116" width="11.33203125" style="310" bestFit="1" customWidth="1"/>
    <col min="117" max="117" width="10.6640625" style="310" bestFit="1" customWidth="1"/>
    <col min="118" max="118" width="10.1640625" style="310" bestFit="1" customWidth="1"/>
    <col min="119" max="119" width="10.83203125" style="310" bestFit="1" customWidth="1"/>
    <col min="120" max="120" width="11" style="310" bestFit="1" customWidth="1"/>
    <col min="121" max="121" width="10.5" style="310" bestFit="1" customWidth="1"/>
    <col min="122" max="122" width="11.1640625" style="310" bestFit="1" customWidth="1"/>
    <col min="123" max="123" width="11" style="310" bestFit="1" customWidth="1"/>
    <col min="124" max="124" width="10.6640625" style="310" bestFit="1" customWidth="1"/>
    <col min="125" max="125" width="11" style="310" bestFit="1" customWidth="1"/>
    <col min="126" max="126" width="11.1640625" style="310" bestFit="1" customWidth="1"/>
    <col min="127" max="127" width="10.5" style="310" bestFit="1" customWidth="1"/>
    <col min="128" max="128" width="11.33203125" style="310" bestFit="1" customWidth="1"/>
    <col min="129" max="129" width="10.6640625" style="310" bestFit="1" customWidth="1"/>
    <col min="130" max="130" width="10.1640625" style="310" bestFit="1" customWidth="1"/>
    <col min="131" max="131" width="10.83203125" style="310" bestFit="1" customWidth="1"/>
    <col min="132" max="132" width="11" style="310" bestFit="1" customWidth="1"/>
    <col min="133" max="133" width="10.5" style="310" bestFit="1" customWidth="1"/>
    <col min="134" max="134" width="11.1640625" style="310" bestFit="1" customWidth="1"/>
    <col min="135" max="135" width="11" style="310" bestFit="1" customWidth="1"/>
    <col min="136" max="16384" width="20.5" style="310" hidden="1"/>
  </cols>
  <sheetData>
    <row r="1" spans="1:135" ht="25.5" customHeight="1" x14ac:dyDescent="0.2">
      <c r="A1" s="364" t="s">
        <v>347</v>
      </c>
      <c r="B1" s="365"/>
      <c r="C1" s="365"/>
      <c r="D1" s="292">
        <v>1</v>
      </c>
      <c r="E1" s="292">
        <f t="shared" ref="E1:AJ1" si="0">+D1+1</f>
        <v>2</v>
      </c>
      <c r="F1" s="292">
        <f t="shared" si="0"/>
        <v>3</v>
      </c>
      <c r="G1" s="292">
        <f t="shared" si="0"/>
        <v>4</v>
      </c>
      <c r="H1" s="292">
        <f t="shared" si="0"/>
        <v>5</v>
      </c>
      <c r="I1" s="292">
        <f t="shared" si="0"/>
        <v>6</v>
      </c>
      <c r="J1" s="292">
        <f t="shared" si="0"/>
        <v>7</v>
      </c>
      <c r="K1" s="292">
        <f t="shared" si="0"/>
        <v>8</v>
      </c>
      <c r="L1" s="292">
        <f t="shared" si="0"/>
        <v>9</v>
      </c>
      <c r="M1" s="292">
        <f t="shared" si="0"/>
        <v>10</v>
      </c>
      <c r="N1" s="292">
        <f t="shared" si="0"/>
        <v>11</v>
      </c>
      <c r="O1" s="292">
        <f t="shared" si="0"/>
        <v>12</v>
      </c>
      <c r="P1" s="292">
        <f t="shared" si="0"/>
        <v>13</v>
      </c>
      <c r="Q1" s="292">
        <f t="shared" si="0"/>
        <v>14</v>
      </c>
      <c r="R1" s="292">
        <f t="shared" si="0"/>
        <v>15</v>
      </c>
      <c r="S1" s="292">
        <f t="shared" si="0"/>
        <v>16</v>
      </c>
      <c r="T1" s="292">
        <f t="shared" si="0"/>
        <v>17</v>
      </c>
      <c r="U1" s="292">
        <f t="shared" si="0"/>
        <v>18</v>
      </c>
      <c r="V1" s="292">
        <f t="shared" si="0"/>
        <v>19</v>
      </c>
      <c r="W1" s="292">
        <f t="shared" si="0"/>
        <v>20</v>
      </c>
      <c r="X1" s="292">
        <f t="shared" si="0"/>
        <v>21</v>
      </c>
      <c r="Y1" s="292">
        <f t="shared" si="0"/>
        <v>22</v>
      </c>
      <c r="Z1" s="292">
        <f t="shared" si="0"/>
        <v>23</v>
      </c>
      <c r="AA1" s="292">
        <f t="shared" si="0"/>
        <v>24</v>
      </c>
      <c r="AB1" s="292">
        <f t="shared" si="0"/>
        <v>25</v>
      </c>
      <c r="AC1" s="292">
        <f t="shared" si="0"/>
        <v>26</v>
      </c>
      <c r="AD1" s="292">
        <f t="shared" si="0"/>
        <v>27</v>
      </c>
      <c r="AE1" s="292">
        <f t="shared" si="0"/>
        <v>28</v>
      </c>
      <c r="AF1" s="292">
        <f t="shared" si="0"/>
        <v>29</v>
      </c>
      <c r="AG1" s="292">
        <f t="shared" si="0"/>
        <v>30</v>
      </c>
      <c r="AH1" s="292">
        <f t="shared" si="0"/>
        <v>31</v>
      </c>
      <c r="AI1" s="292">
        <f t="shared" si="0"/>
        <v>32</v>
      </c>
      <c r="AJ1" s="292">
        <f t="shared" si="0"/>
        <v>33</v>
      </c>
      <c r="AK1" s="292">
        <f t="shared" ref="AK1:BP1" si="1">+AJ1+1</f>
        <v>34</v>
      </c>
      <c r="AL1" s="292">
        <f t="shared" si="1"/>
        <v>35</v>
      </c>
      <c r="AM1" s="292">
        <f t="shared" si="1"/>
        <v>36</v>
      </c>
      <c r="AN1" s="292">
        <f t="shared" si="1"/>
        <v>37</v>
      </c>
      <c r="AO1" s="292">
        <f t="shared" si="1"/>
        <v>38</v>
      </c>
      <c r="AP1" s="292">
        <f t="shared" si="1"/>
        <v>39</v>
      </c>
      <c r="AQ1" s="292">
        <f t="shared" si="1"/>
        <v>40</v>
      </c>
      <c r="AR1" s="292">
        <f t="shared" si="1"/>
        <v>41</v>
      </c>
      <c r="AS1" s="292">
        <f t="shared" si="1"/>
        <v>42</v>
      </c>
      <c r="AT1" s="292">
        <f t="shared" si="1"/>
        <v>43</v>
      </c>
      <c r="AU1" s="292">
        <f t="shared" si="1"/>
        <v>44</v>
      </c>
      <c r="AV1" s="292">
        <f t="shared" si="1"/>
        <v>45</v>
      </c>
      <c r="AW1" s="292">
        <f t="shared" si="1"/>
        <v>46</v>
      </c>
      <c r="AX1" s="292">
        <f t="shared" si="1"/>
        <v>47</v>
      </c>
      <c r="AY1" s="292">
        <f t="shared" si="1"/>
        <v>48</v>
      </c>
      <c r="AZ1" s="292">
        <f t="shared" si="1"/>
        <v>49</v>
      </c>
      <c r="BA1" s="292">
        <f t="shared" si="1"/>
        <v>50</v>
      </c>
      <c r="BB1" s="292">
        <f t="shared" si="1"/>
        <v>51</v>
      </c>
      <c r="BC1" s="292">
        <f t="shared" si="1"/>
        <v>52</v>
      </c>
      <c r="BD1" s="292">
        <f t="shared" si="1"/>
        <v>53</v>
      </c>
      <c r="BE1" s="292">
        <f t="shared" si="1"/>
        <v>54</v>
      </c>
      <c r="BF1" s="292">
        <f t="shared" si="1"/>
        <v>55</v>
      </c>
      <c r="BG1" s="292">
        <f t="shared" si="1"/>
        <v>56</v>
      </c>
      <c r="BH1" s="292">
        <f t="shared" si="1"/>
        <v>57</v>
      </c>
      <c r="BI1" s="292">
        <f t="shared" si="1"/>
        <v>58</v>
      </c>
      <c r="BJ1" s="292">
        <f t="shared" si="1"/>
        <v>59</v>
      </c>
      <c r="BK1" s="292">
        <f t="shared" si="1"/>
        <v>60</v>
      </c>
      <c r="BL1" s="292">
        <f t="shared" si="1"/>
        <v>61</v>
      </c>
      <c r="BM1" s="292">
        <f t="shared" si="1"/>
        <v>62</v>
      </c>
      <c r="BN1" s="292">
        <f t="shared" si="1"/>
        <v>63</v>
      </c>
      <c r="BO1" s="292">
        <f t="shared" si="1"/>
        <v>64</v>
      </c>
      <c r="BP1" s="292">
        <f t="shared" si="1"/>
        <v>65</v>
      </c>
      <c r="BQ1" s="292">
        <f t="shared" ref="BQ1:CV1" si="2">+BP1+1</f>
        <v>66</v>
      </c>
      <c r="BR1" s="292">
        <f t="shared" si="2"/>
        <v>67</v>
      </c>
      <c r="BS1" s="292">
        <f t="shared" si="2"/>
        <v>68</v>
      </c>
      <c r="BT1" s="292">
        <f t="shared" si="2"/>
        <v>69</v>
      </c>
      <c r="BU1" s="292">
        <f t="shared" si="2"/>
        <v>70</v>
      </c>
      <c r="BV1" s="292">
        <f t="shared" si="2"/>
        <v>71</v>
      </c>
      <c r="BW1" s="292">
        <f t="shared" si="2"/>
        <v>72</v>
      </c>
      <c r="BX1" s="292">
        <f t="shared" si="2"/>
        <v>73</v>
      </c>
      <c r="BY1" s="292">
        <f t="shared" si="2"/>
        <v>74</v>
      </c>
      <c r="BZ1" s="292">
        <f t="shared" si="2"/>
        <v>75</v>
      </c>
      <c r="CA1" s="292">
        <f t="shared" si="2"/>
        <v>76</v>
      </c>
      <c r="CB1" s="292">
        <f t="shared" si="2"/>
        <v>77</v>
      </c>
      <c r="CC1" s="292">
        <f t="shared" si="2"/>
        <v>78</v>
      </c>
      <c r="CD1" s="292">
        <f t="shared" si="2"/>
        <v>79</v>
      </c>
      <c r="CE1" s="292">
        <f t="shared" si="2"/>
        <v>80</v>
      </c>
      <c r="CF1" s="292">
        <f t="shared" si="2"/>
        <v>81</v>
      </c>
      <c r="CG1" s="292">
        <f t="shared" si="2"/>
        <v>82</v>
      </c>
      <c r="CH1" s="292">
        <f t="shared" si="2"/>
        <v>83</v>
      </c>
      <c r="CI1" s="292">
        <f t="shared" si="2"/>
        <v>84</v>
      </c>
      <c r="CJ1" s="292">
        <f t="shared" si="2"/>
        <v>85</v>
      </c>
      <c r="CK1" s="292">
        <f t="shared" si="2"/>
        <v>86</v>
      </c>
      <c r="CL1" s="292">
        <f t="shared" si="2"/>
        <v>87</v>
      </c>
      <c r="CM1" s="292">
        <f t="shared" si="2"/>
        <v>88</v>
      </c>
      <c r="CN1" s="292">
        <f t="shared" si="2"/>
        <v>89</v>
      </c>
      <c r="CO1" s="292">
        <f t="shared" si="2"/>
        <v>90</v>
      </c>
      <c r="CP1" s="292">
        <f t="shared" si="2"/>
        <v>91</v>
      </c>
      <c r="CQ1" s="292">
        <f t="shared" si="2"/>
        <v>92</v>
      </c>
      <c r="CR1" s="292">
        <f t="shared" si="2"/>
        <v>93</v>
      </c>
      <c r="CS1" s="292">
        <f t="shared" si="2"/>
        <v>94</v>
      </c>
      <c r="CT1" s="292">
        <f t="shared" si="2"/>
        <v>95</v>
      </c>
      <c r="CU1" s="292">
        <f t="shared" si="2"/>
        <v>96</v>
      </c>
      <c r="CV1" s="292">
        <f t="shared" si="2"/>
        <v>97</v>
      </c>
      <c r="CW1" s="292">
        <f t="shared" ref="CW1:EE1" si="3">+CV1+1</f>
        <v>98</v>
      </c>
      <c r="CX1" s="292">
        <f t="shared" si="3"/>
        <v>99</v>
      </c>
      <c r="CY1" s="292">
        <f t="shared" si="3"/>
        <v>100</v>
      </c>
      <c r="CZ1" s="292">
        <f t="shared" si="3"/>
        <v>101</v>
      </c>
      <c r="DA1" s="292">
        <f t="shared" si="3"/>
        <v>102</v>
      </c>
      <c r="DB1" s="292">
        <f t="shared" si="3"/>
        <v>103</v>
      </c>
      <c r="DC1" s="292">
        <f t="shared" si="3"/>
        <v>104</v>
      </c>
      <c r="DD1" s="292">
        <f t="shared" si="3"/>
        <v>105</v>
      </c>
      <c r="DE1" s="292">
        <f t="shared" si="3"/>
        <v>106</v>
      </c>
      <c r="DF1" s="292">
        <f t="shared" si="3"/>
        <v>107</v>
      </c>
      <c r="DG1" s="292">
        <f t="shared" si="3"/>
        <v>108</v>
      </c>
      <c r="DH1" s="292">
        <f t="shared" si="3"/>
        <v>109</v>
      </c>
      <c r="DI1" s="292">
        <f t="shared" si="3"/>
        <v>110</v>
      </c>
      <c r="DJ1" s="292">
        <f t="shared" si="3"/>
        <v>111</v>
      </c>
      <c r="DK1" s="292">
        <f t="shared" si="3"/>
        <v>112</v>
      </c>
      <c r="DL1" s="292">
        <f t="shared" si="3"/>
        <v>113</v>
      </c>
      <c r="DM1" s="292">
        <f t="shared" si="3"/>
        <v>114</v>
      </c>
      <c r="DN1" s="292">
        <f t="shared" si="3"/>
        <v>115</v>
      </c>
      <c r="DO1" s="292">
        <f t="shared" si="3"/>
        <v>116</v>
      </c>
      <c r="DP1" s="292">
        <f t="shared" si="3"/>
        <v>117</v>
      </c>
      <c r="DQ1" s="292">
        <f t="shared" si="3"/>
        <v>118</v>
      </c>
      <c r="DR1" s="292">
        <f t="shared" si="3"/>
        <v>119</v>
      </c>
      <c r="DS1" s="292">
        <f t="shared" si="3"/>
        <v>120</v>
      </c>
      <c r="DT1" s="292">
        <f t="shared" si="3"/>
        <v>121</v>
      </c>
      <c r="DU1" s="292">
        <f t="shared" si="3"/>
        <v>122</v>
      </c>
      <c r="DV1" s="292">
        <f t="shared" si="3"/>
        <v>123</v>
      </c>
      <c r="DW1" s="292">
        <f t="shared" si="3"/>
        <v>124</v>
      </c>
      <c r="DX1" s="292">
        <f t="shared" si="3"/>
        <v>125</v>
      </c>
      <c r="DY1" s="292">
        <f t="shared" si="3"/>
        <v>126</v>
      </c>
      <c r="DZ1" s="292">
        <f t="shared" si="3"/>
        <v>127</v>
      </c>
      <c r="EA1" s="292">
        <f t="shared" si="3"/>
        <v>128</v>
      </c>
      <c r="EB1" s="292">
        <f t="shared" si="3"/>
        <v>129</v>
      </c>
      <c r="EC1" s="292">
        <f t="shared" si="3"/>
        <v>130</v>
      </c>
      <c r="ED1" s="292">
        <f t="shared" si="3"/>
        <v>131</v>
      </c>
      <c r="EE1" s="292">
        <f t="shared" si="3"/>
        <v>132</v>
      </c>
    </row>
    <row r="2" spans="1:135" ht="14.25" customHeight="1" x14ac:dyDescent="0.15">
      <c r="A2" s="366"/>
      <c r="B2" s="365"/>
      <c r="C2" s="365"/>
      <c r="D2" s="293">
        <f t="shared" ref="D2:AI2" si="4">+ROUNDUP(D1/12,0)</f>
        <v>1</v>
      </c>
      <c r="E2" s="293">
        <f t="shared" si="4"/>
        <v>1</v>
      </c>
      <c r="F2" s="293">
        <f t="shared" si="4"/>
        <v>1</v>
      </c>
      <c r="G2" s="293">
        <f t="shared" si="4"/>
        <v>1</v>
      </c>
      <c r="H2" s="293">
        <f t="shared" si="4"/>
        <v>1</v>
      </c>
      <c r="I2" s="293">
        <f t="shared" si="4"/>
        <v>1</v>
      </c>
      <c r="J2" s="293">
        <f t="shared" si="4"/>
        <v>1</v>
      </c>
      <c r="K2" s="293">
        <f t="shared" si="4"/>
        <v>1</v>
      </c>
      <c r="L2" s="293">
        <f t="shared" si="4"/>
        <v>1</v>
      </c>
      <c r="M2" s="293">
        <f t="shared" si="4"/>
        <v>1</v>
      </c>
      <c r="N2" s="293">
        <f t="shared" si="4"/>
        <v>1</v>
      </c>
      <c r="O2" s="293">
        <f t="shared" si="4"/>
        <v>1</v>
      </c>
      <c r="P2" s="293">
        <f t="shared" si="4"/>
        <v>2</v>
      </c>
      <c r="Q2" s="293">
        <f t="shared" si="4"/>
        <v>2</v>
      </c>
      <c r="R2" s="293">
        <f t="shared" si="4"/>
        <v>2</v>
      </c>
      <c r="S2" s="293">
        <f t="shared" si="4"/>
        <v>2</v>
      </c>
      <c r="T2" s="293">
        <f t="shared" si="4"/>
        <v>2</v>
      </c>
      <c r="U2" s="293">
        <f t="shared" si="4"/>
        <v>2</v>
      </c>
      <c r="V2" s="293">
        <f t="shared" si="4"/>
        <v>2</v>
      </c>
      <c r="W2" s="293">
        <f t="shared" si="4"/>
        <v>2</v>
      </c>
      <c r="X2" s="293">
        <f t="shared" si="4"/>
        <v>2</v>
      </c>
      <c r="Y2" s="293">
        <f t="shared" si="4"/>
        <v>2</v>
      </c>
      <c r="Z2" s="293">
        <f t="shared" si="4"/>
        <v>2</v>
      </c>
      <c r="AA2" s="293">
        <f t="shared" si="4"/>
        <v>2</v>
      </c>
      <c r="AB2" s="293">
        <f t="shared" si="4"/>
        <v>3</v>
      </c>
      <c r="AC2" s="293">
        <f t="shared" si="4"/>
        <v>3</v>
      </c>
      <c r="AD2" s="293">
        <f t="shared" si="4"/>
        <v>3</v>
      </c>
      <c r="AE2" s="293">
        <f t="shared" si="4"/>
        <v>3</v>
      </c>
      <c r="AF2" s="293">
        <f t="shared" si="4"/>
        <v>3</v>
      </c>
      <c r="AG2" s="293">
        <f t="shared" si="4"/>
        <v>3</v>
      </c>
      <c r="AH2" s="293">
        <f t="shared" si="4"/>
        <v>3</v>
      </c>
      <c r="AI2" s="293">
        <f t="shared" si="4"/>
        <v>3</v>
      </c>
      <c r="AJ2" s="293">
        <f t="shared" ref="AJ2:BO2" si="5">+ROUNDUP(AJ1/12,0)</f>
        <v>3</v>
      </c>
      <c r="AK2" s="293">
        <f t="shared" si="5"/>
        <v>3</v>
      </c>
      <c r="AL2" s="293">
        <f t="shared" si="5"/>
        <v>3</v>
      </c>
      <c r="AM2" s="293">
        <f t="shared" si="5"/>
        <v>3</v>
      </c>
      <c r="AN2" s="293">
        <f t="shared" si="5"/>
        <v>4</v>
      </c>
      <c r="AO2" s="293">
        <f t="shared" si="5"/>
        <v>4</v>
      </c>
      <c r="AP2" s="293">
        <f t="shared" si="5"/>
        <v>4</v>
      </c>
      <c r="AQ2" s="293">
        <f t="shared" si="5"/>
        <v>4</v>
      </c>
      <c r="AR2" s="293">
        <f t="shared" si="5"/>
        <v>4</v>
      </c>
      <c r="AS2" s="293">
        <f t="shared" si="5"/>
        <v>4</v>
      </c>
      <c r="AT2" s="293">
        <f t="shared" si="5"/>
        <v>4</v>
      </c>
      <c r="AU2" s="293">
        <f t="shared" si="5"/>
        <v>4</v>
      </c>
      <c r="AV2" s="293">
        <f t="shared" si="5"/>
        <v>4</v>
      </c>
      <c r="AW2" s="293">
        <f t="shared" si="5"/>
        <v>4</v>
      </c>
      <c r="AX2" s="293">
        <f t="shared" si="5"/>
        <v>4</v>
      </c>
      <c r="AY2" s="293">
        <f t="shared" si="5"/>
        <v>4</v>
      </c>
      <c r="AZ2" s="293">
        <f t="shared" si="5"/>
        <v>5</v>
      </c>
      <c r="BA2" s="293">
        <f t="shared" si="5"/>
        <v>5</v>
      </c>
      <c r="BB2" s="293">
        <f t="shared" si="5"/>
        <v>5</v>
      </c>
      <c r="BC2" s="293">
        <f t="shared" si="5"/>
        <v>5</v>
      </c>
      <c r="BD2" s="293">
        <f t="shared" si="5"/>
        <v>5</v>
      </c>
      <c r="BE2" s="293">
        <f t="shared" si="5"/>
        <v>5</v>
      </c>
      <c r="BF2" s="293">
        <f t="shared" si="5"/>
        <v>5</v>
      </c>
      <c r="BG2" s="293">
        <f t="shared" si="5"/>
        <v>5</v>
      </c>
      <c r="BH2" s="293">
        <f t="shared" si="5"/>
        <v>5</v>
      </c>
      <c r="BI2" s="293">
        <f t="shared" si="5"/>
        <v>5</v>
      </c>
      <c r="BJ2" s="293">
        <f t="shared" si="5"/>
        <v>5</v>
      </c>
      <c r="BK2" s="293">
        <f t="shared" si="5"/>
        <v>5</v>
      </c>
      <c r="BL2" s="293">
        <f t="shared" si="5"/>
        <v>6</v>
      </c>
      <c r="BM2" s="293">
        <f t="shared" si="5"/>
        <v>6</v>
      </c>
      <c r="BN2" s="293">
        <f t="shared" si="5"/>
        <v>6</v>
      </c>
      <c r="BO2" s="293">
        <f t="shared" si="5"/>
        <v>6</v>
      </c>
      <c r="BP2" s="293">
        <f t="shared" ref="BP2:CU2" si="6">+ROUNDUP(BP1/12,0)</f>
        <v>6</v>
      </c>
      <c r="BQ2" s="293">
        <f t="shared" si="6"/>
        <v>6</v>
      </c>
      <c r="BR2" s="293">
        <f t="shared" si="6"/>
        <v>6</v>
      </c>
      <c r="BS2" s="293">
        <f t="shared" si="6"/>
        <v>6</v>
      </c>
      <c r="BT2" s="293">
        <f t="shared" si="6"/>
        <v>6</v>
      </c>
      <c r="BU2" s="293">
        <f t="shared" si="6"/>
        <v>6</v>
      </c>
      <c r="BV2" s="293">
        <f t="shared" si="6"/>
        <v>6</v>
      </c>
      <c r="BW2" s="293">
        <f t="shared" si="6"/>
        <v>6</v>
      </c>
      <c r="BX2" s="293">
        <f t="shared" si="6"/>
        <v>7</v>
      </c>
      <c r="BY2" s="293">
        <f t="shared" si="6"/>
        <v>7</v>
      </c>
      <c r="BZ2" s="293">
        <f t="shared" si="6"/>
        <v>7</v>
      </c>
      <c r="CA2" s="293">
        <f t="shared" si="6"/>
        <v>7</v>
      </c>
      <c r="CB2" s="293">
        <f t="shared" si="6"/>
        <v>7</v>
      </c>
      <c r="CC2" s="293">
        <f t="shared" si="6"/>
        <v>7</v>
      </c>
      <c r="CD2" s="293">
        <f t="shared" si="6"/>
        <v>7</v>
      </c>
      <c r="CE2" s="293">
        <f t="shared" si="6"/>
        <v>7</v>
      </c>
      <c r="CF2" s="293">
        <f t="shared" si="6"/>
        <v>7</v>
      </c>
      <c r="CG2" s="293">
        <f t="shared" si="6"/>
        <v>7</v>
      </c>
      <c r="CH2" s="293">
        <f t="shared" si="6"/>
        <v>7</v>
      </c>
      <c r="CI2" s="293">
        <f t="shared" si="6"/>
        <v>7</v>
      </c>
      <c r="CJ2" s="293">
        <f t="shared" si="6"/>
        <v>8</v>
      </c>
      <c r="CK2" s="293">
        <f t="shared" si="6"/>
        <v>8</v>
      </c>
      <c r="CL2" s="293">
        <f t="shared" si="6"/>
        <v>8</v>
      </c>
      <c r="CM2" s="293">
        <f t="shared" si="6"/>
        <v>8</v>
      </c>
      <c r="CN2" s="293">
        <f t="shared" si="6"/>
        <v>8</v>
      </c>
      <c r="CO2" s="293">
        <f t="shared" si="6"/>
        <v>8</v>
      </c>
      <c r="CP2" s="293">
        <f t="shared" si="6"/>
        <v>8</v>
      </c>
      <c r="CQ2" s="293">
        <f t="shared" si="6"/>
        <v>8</v>
      </c>
      <c r="CR2" s="293">
        <f t="shared" si="6"/>
        <v>8</v>
      </c>
      <c r="CS2" s="293">
        <f t="shared" si="6"/>
        <v>8</v>
      </c>
      <c r="CT2" s="293">
        <f t="shared" si="6"/>
        <v>8</v>
      </c>
      <c r="CU2" s="293">
        <f t="shared" si="6"/>
        <v>8</v>
      </c>
      <c r="CV2" s="293">
        <f t="shared" ref="CV2:EA2" si="7">+ROUNDUP(CV1/12,0)</f>
        <v>9</v>
      </c>
      <c r="CW2" s="293">
        <f t="shared" si="7"/>
        <v>9</v>
      </c>
      <c r="CX2" s="293">
        <f t="shared" si="7"/>
        <v>9</v>
      </c>
      <c r="CY2" s="293">
        <f t="shared" si="7"/>
        <v>9</v>
      </c>
      <c r="CZ2" s="293">
        <f t="shared" si="7"/>
        <v>9</v>
      </c>
      <c r="DA2" s="293">
        <f t="shared" si="7"/>
        <v>9</v>
      </c>
      <c r="DB2" s="293">
        <f t="shared" si="7"/>
        <v>9</v>
      </c>
      <c r="DC2" s="293">
        <f t="shared" si="7"/>
        <v>9</v>
      </c>
      <c r="DD2" s="293">
        <f t="shared" si="7"/>
        <v>9</v>
      </c>
      <c r="DE2" s="293">
        <f t="shared" si="7"/>
        <v>9</v>
      </c>
      <c r="DF2" s="293">
        <f t="shared" si="7"/>
        <v>9</v>
      </c>
      <c r="DG2" s="293">
        <f t="shared" si="7"/>
        <v>9</v>
      </c>
      <c r="DH2" s="293">
        <f t="shared" si="7"/>
        <v>10</v>
      </c>
      <c r="DI2" s="293">
        <f t="shared" si="7"/>
        <v>10</v>
      </c>
      <c r="DJ2" s="293">
        <f t="shared" si="7"/>
        <v>10</v>
      </c>
      <c r="DK2" s="293">
        <f t="shared" si="7"/>
        <v>10</v>
      </c>
      <c r="DL2" s="293">
        <f t="shared" si="7"/>
        <v>10</v>
      </c>
      <c r="DM2" s="293">
        <f t="shared" si="7"/>
        <v>10</v>
      </c>
      <c r="DN2" s="293">
        <f t="shared" si="7"/>
        <v>10</v>
      </c>
      <c r="DO2" s="293">
        <f t="shared" si="7"/>
        <v>10</v>
      </c>
      <c r="DP2" s="293">
        <f t="shared" si="7"/>
        <v>10</v>
      </c>
      <c r="DQ2" s="293">
        <f t="shared" si="7"/>
        <v>10</v>
      </c>
      <c r="DR2" s="293">
        <f t="shared" si="7"/>
        <v>10</v>
      </c>
      <c r="DS2" s="293">
        <f t="shared" si="7"/>
        <v>10</v>
      </c>
      <c r="DT2" s="293">
        <f t="shared" si="7"/>
        <v>11</v>
      </c>
      <c r="DU2" s="293">
        <f t="shared" si="7"/>
        <v>11</v>
      </c>
      <c r="DV2" s="293">
        <f t="shared" si="7"/>
        <v>11</v>
      </c>
      <c r="DW2" s="293">
        <f t="shared" si="7"/>
        <v>11</v>
      </c>
      <c r="DX2" s="293">
        <f t="shared" si="7"/>
        <v>11</v>
      </c>
      <c r="DY2" s="293">
        <f t="shared" si="7"/>
        <v>11</v>
      </c>
      <c r="DZ2" s="293">
        <f t="shared" si="7"/>
        <v>11</v>
      </c>
      <c r="EA2" s="293">
        <f t="shared" si="7"/>
        <v>11</v>
      </c>
      <c r="EB2" s="293">
        <f t="shared" ref="EB2:EE2" si="8">+ROUNDUP(EB1/12,0)</f>
        <v>11</v>
      </c>
      <c r="EC2" s="293">
        <f t="shared" si="8"/>
        <v>11</v>
      </c>
      <c r="ED2" s="293">
        <f t="shared" si="8"/>
        <v>11</v>
      </c>
      <c r="EE2" s="293">
        <f t="shared" si="8"/>
        <v>11</v>
      </c>
    </row>
    <row r="3" spans="1:135" ht="14.25" customHeight="1" x14ac:dyDescent="0.15">
      <c r="A3" s="294"/>
      <c r="B3" s="294"/>
      <c r="C3" s="294"/>
      <c r="D3" s="294">
        <f t="shared" ref="D3:AI3" si="9">+YEAR(D4)</f>
        <v>2024</v>
      </c>
      <c r="E3" s="294">
        <f t="shared" si="9"/>
        <v>2024</v>
      </c>
      <c r="F3" s="294">
        <f t="shared" si="9"/>
        <v>2024</v>
      </c>
      <c r="G3" s="294">
        <f t="shared" si="9"/>
        <v>2024</v>
      </c>
      <c r="H3" s="294">
        <f t="shared" si="9"/>
        <v>2024</v>
      </c>
      <c r="I3" s="294">
        <f t="shared" si="9"/>
        <v>2024</v>
      </c>
      <c r="J3" s="294">
        <f t="shared" si="9"/>
        <v>2024</v>
      </c>
      <c r="K3" s="294">
        <f t="shared" si="9"/>
        <v>2024</v>
      </c>
      <c r="L3" s="294">
        <f t="shared" si="9"/>
        <v>2024</v>
      </c>
      <c r="M3" s="294">
        <f t="shared" si="9"/>
        <v>2024</v>
      </c>
      <c r="N3" s="294">
        <f t="shared" si="9"/>
        <v>2024</v>
      </c>
      <c r="O3" s="294">
        <f t="shared" si="9"/>
        <v>2024</v>
      </c>
      <c r="P3" s="294">
        <f t="shared" si="9"/>
        <v>2025</v>
      </c>
      <c r="Q3" s="294">
        <f t="shared" si="9"/>
        <v>2025</v>
      </c>
      <c r="R3" s="294">
        <f t="shared" si="9"/>
        <v>2025</v>
      </c>
      <c r="S3" s="294">
        <f t="shared" si="9"/>
        <v>2025</v>
      </c>
      <c r="T3" s="294">
        <f t="shared" si="9"/>
        <v>2025</v>
      </c>
      <c r="U3" s="294">
        <f t="shared" si="9"/>
        <v>2025</v>
      </c>
      <c r="V3" s="294">
        <f t="shared" si="9"/>
        <v>2025</v>
      </c>
      <c r="W3" s="294">
        <f t="shared" si="9"/>
        <v>2025</v>
      </c>
      <c r="X3" s="294">
        <f t="shared" si="9"/>
        <v>2025</v>
      </c>
      <c r="Y3" s="294">
        <f t="shared" si="9"/>
        <v>2025</v>
      </c>
      <c r="Z3" s="294">
        <f t="shared" si="9"/>
        <v>2025</v>
      </c>
      <c r="AA3" s="294">
        <f t="shared" si="9"/>
        <v>2025</v>
      </c>
      <c r="AB3" s="294">
        <f t="shared" si="9"/>
        <v>2026</v>
      </c>
      <c r="AC3" s="294">
        <f t="shared" si="9"/>
        <v>2026</v>
      </c>
      <c r="AD3" s="294">
        <f t="shared" si="9"/>
        <v>2026</v>
      </c>
      <c r="AE3" s="294">
        <f t="shared" si="9"/>
        <v>2026</v>
      </c>
      <c r="AF3" s="294">
        <f t="shared" si="9"/>
        <v>2026</v>
      </c>
      <c r="AG3" s="294">
        <f t="shared" si="9"/>
        <v>2026</v>
      </c>
      <c r="AH3" s="294">
        <f t="shared" si="9"/>
        <v>2026</v>
      </c>
      <c r="AI3" s="294">
        <f t="shared" si="9"/>
        <v>2026</v>
      </c>
      <c r="AJ3" s="294">
        <f t="shared" ref="AJ3:BO3" si="10">+YEAR(AJ4)</f>
        <v>2026</v>
      </c>
      <c r="AK3" s="294">
        <f t="shared" si="10"/>
        <v>2026</v>
      </c>
      <c r="AL3" s="294">
        <f t="shared" si="10"/>
        <v>2026</v>
      </c>
      <c r="AM3" s="294">
        <f t="shared" si="10"/>
        <v>2026</v>
      </c>
      <c r="AN3" s="294">
        <f t="shared" si="10"/>
        <v>2027</v>
      </c>
      <c r="AO3" s="294">
        <f t="shared" si="10"/>
        <v>2027</v>
      </c>
      <c r="AP3" s="294">
        <f t="shared" si="10"/>
        <v>2027</v>
      </c>
      <c r="AQ3" s="294">
        <f t="shared" si="10"/>
        <v>2027</v>
      </c>
      <c r="AR3" s="294">
        <f t="shared" si="10"/>
        <v>2027</v>
      </c>
      <c r="AS3" s="294">
        <f t="shared" si="10"/>
        <v>2027</v>
      </c>
      <c r="AT3" s="294">
        <f t="shared" si="10"/>
        <v>2027</v>
      </c>
      <c r="AU3" s="294">
        <f t="shared" si="10"/>
        <v>2027</v>
      </c>
      <c r="AV3" s="294">
        <f t="shared" si="10"/>
        <v>2027</v>
      </c>
      <c r="AW3" s="294">
        <f t="shared" si="10"/>
        <v>2027</v>
      </c>
      <c r="AX3" s="294">
        <f t="shared" si="10"/>
        <v>2027</v>
      </c>
      <c r="AY3" s="294">
        <f t="shared" si="10"/>
        <v>2027</v>
      </c>
      <c r="AZ3" s="294">
        <f t="shared" si="10"/>
        <v>2028</v>
      </c>
      <c r="BA3" s="294">
        <f t="shared" si="10"/>
        <v>2028</v>
      </c>
      <c r="BB3" s="294">
        <f t="shared" si="10"/>
        <v>2028</v>
      </c>
      <c r="BC3" s="294">
        <f t="shared" si="10"/>
        <v>2028</v>
      </c>
      <c r="BD3" s="294">
        <f t="shared" si="10"/>
        <v>2028</v>
      </c>
      <c r="BE3" s="294">
        <f t="shared" si="10"/>
        <v>2028</v>
      </c>
      <c r="BF3" s="294">
        <f t="shared" si="10"/>
        <v>2028</v>
      </c>
      <c r="BG3" s="294">
        <f t="shared" si="10"/>
        <v>2028</v>
      </c>
      <c r="BH3" s="294">
        <f t="shared" si="10"/>
        <v>2028</v>
      </c>
      <c r="BI3" s="294">
        <f t="shared" si="10"/>
        <v>2028</v>
      </c>
      <c r="BJ3" s="294">
        <f t="shared" si="10"/>
        <v>2028</v>
      </c>
      <c r="BK3" s="294">
        <f t="shared" si="10"/>
        <v>2028</v>
      </c>
      <c r="BL3" s="294">
        <f t="shared" si="10"/>
        <v>2029</v>
      </c>
      <c r="BM3" s="294">
        <f t="shared" si="10"/>
        <v>2029</v>
      </c>
      <c r="BN3" s="294">
        <f t="shared" si="10"/>
        <v>2029</v>
      </c>
      <c r="BO3" s="294">
        <f t="shared" si="10"/>
        <v>2029</v>
      </c>
      <c r="BP3" s="294">
        <f t="shared" ref="BP3:CU3" si="11">+YEAR(BP4)</f>
        <v>2029</v>
      </c>
      <c r="BQ3" s="294">
        <f t="shared" si="11"/>
        <v>2029</v>
      </c>
      <c r="BR3" s="294">
        <f t="shared" si="11"/>
        <v>2029</v>
      </c>
      <c r="BS3" s="294">
        <f t="shared" si="11"/>
        <v>2029</v>
      </c>
      <c r="BT3" s="294">
        <f t="shared" si="11"/>
        <v>2029</v>
      </c>
      <c r="BU3" s="294">
        <f t="shared" si="11"/>
        <v>2029</v>
      </c>
      <c r="BV3" s="294">
        <f t="shared" si="11"/>
        <v>2029</v>
      </c>
      <c r="BW3" s="294">
        <f t="shared" si="11"/>
        <v>2029</v>
      </c>
      <c r="BX3" s="294">
        <f t="shared" si="11"/>
        <v>2030</v>
      </c>
      <c r="BY3" s="294">
        <f t="shared" si="11"/>
        <v>2030</v>
      </c>
      <c r="BZ3" s="294">
        <f t="shared" si="11"/>
        <v>2030</v>
      </c>
      <c r="CA3" s="294">
        <f t="shared" si="11"/>
        <v>2030</v>
      </c>
      <c r="CB3" s="294">
        <f t="shared" si="11"/>
        <v>2030</v>
      </c>
      <c r="CC3" s="294">
        <f t="shared" si="11"/>
        <v>2030</v>
      </c>
      <c r="CD3" s="294">
        <f t="shared" si="11"/>
        <v>2030</v>
      </c>
      <c r="CE3" s="294">
        <f t="shared" si="11"/>
        <v>2030</v>
      </c>
      <c r="CF3" s="294">
        <f t="shared" si="11"/>
        <v>2030</v>
      </c>
      <c r="CG3" s="294">
        <f t="shared" si="11"/>
        <v>2030</v>
      </c>
      <c r="CH3" s="294">
        <f t="shared" si="11"/>
        <v>2030</v>
      </c>
      <c r="CI3" s="294">
        <f t="shared" si="11"/>
        <v>2030</v>
      </c>
      <c r="CJ3" s="294">
        <f t="shared" si="11"/>
        <v>2031</v>
      </c>
      <c r="CK3" s="294">
        <f t="shared" si="11"/>
        <v>2031</v>
      </c>
      <c r="CL3" s="294">
        <f t="shared" si="11"/>
        <v>2031</v>
      </c>
      <c r="CM3" s="294">
        <f t="shared" si="11"/>
        <v>2031</v>
      </c>
      <c r="CN3" s="294">
        <f t="shared" si="11"/>
        <v>2031</v>
      </c>
      <c r="CO3" s="294">
        <f t="shared" si="11"/>
        <v>2031</v>
      </c>
      <c r="CP3" s="294">
        <f t="shared" si="11"/>
        <v>2031</v>
      </c>
      <c r="CQ3" s="294">
        <f t="shared" si="11"/>
        <v>2031</v>
      </c>
      <c r="CR3" s="294">
        <f t="shared" si="11"/>
        <v>2031</v>
      </c>
      <c r="CS3" s="294">
        <f t="shared" si="11"/>
        <v>2031</v>
      </c>
      <c r="CT3" s="294">
        <f t="shared" si="11"/>
        <v>2031</v>
      </c>
      <c r="CU3" s="294">
        <f t="shared" si="11"/>
        <v>2031</v>
      </c>
      <c r="CV3" s="294">
        <f t="shared" ref="CV3:EA3" si="12">+YEAR(CV4)</f>
        <v>2032</v>
      </c>
      <c r="CW3" s="294">
        <f t="shared" si="12"/>
        <v>2032</v>
      </c>
      <c r="CX3" s="294">
        <f t="shared" si="12"/>
        <v>2032</v>
      </c>
      <c r="CY3" s="294">
        <f t="shared" si="12"/>
        <v>2032</v>
      </c>
      <c r="CZ3" s="294">
        <f t="shared" si="12"/>
        <v>2032</v>
      </c>
      <c r="DA3" s="294">
        <f t="shared" si="12"/>
        <v>2032</v>
      </c>
      <c r="DB3" s="294">
        <f t="shared" si="12"/>
        <v>2032</v>
      </c>
      <c r="DC3" s="294">
        <f t="shared" si="12"/>
        <v>2032</v>
      </c>
      <c r="DD3" s="294">
        <f t="shared" si="12"/>
        <v>2032</v>
      </c>
      <c r="DE3" s="294">
        <f t="shared" si="12"/>
        <v>2032</v>
      </c>
      <c r="DF3" s="294">
        <f t="shared" si="12"/>
        <v>2032</v>
      </c>
      <c r="DG3" s="294">
        <f t="shared" si="12"/>
        <v>2032</v>
      </c>
      <c r="DH3" s="294">
        <f t="shared" si="12"/>
        <v>2033</v>
      </c>
      <c r="DI3" s="294">
        <f t="shared" si="12"/>
        <v>2033</v>
      </c>
      <c r="DJ3" s="294">
        <f t="shared" si="12"/>
        <v>2033</v>
      </c>
      <c r="DK3" s="294">
        <f t="shared" si="12"/>
        <v>2033</v>
      </c>
      <c r="DL3" s="294">
        <f t="shared" si="12"/>
        <v>2033</v>
      </c>
      <c r="DM3" s="294">
        <f t="shared" si="12"/>
        <v>2033</v>
      </c>
      <c r="DN3" s="294">
        <f t="shared" si="12"/>
        <v>2033</v>
      </c>
      <c r="DO3" s="294">
        <f t="shared" si="12"/>
        <v>2033</v>
      </c>
      <c r="DP3" s="294">
        <f t="shared" si="12"/>
        <v>2033</v>
      </c>
      <c r="DQ3" s="294">
        <f t="shared" si="12"/>
        <v>2033</v>
      </c>
      <c r="DR3" s="294">
        <f t="shared" si="12"/>
        <v>2033</v>
      </c>
      <c r="DS3" s="294">
        <f t="shared" si="12"/>
        <v>2033</v>
      </c>
      <c r="DT3" s="294">
        <f t="shared" si="12"/>
        <v>2034</v>
      </c>
      <c r="DU3" s="294">
        <f t="shared" si="12"/>
        <v>2034</v>
      </c>
      <c r="DV3" s="294">
        <f t="shared" si="12"/>
        <v>2034</v>
      </c>
      <c r="DW3" s="294">
        <f t="shared" si="12"/>
        <v>2034</v>
      </c>
      <c r="DX3" s="294">
        <f t="shared" si="12"/>
        <v>2034</v>
      </c>
      <c r="DY3" s="294">
        <f t="shared" si="12"/>
        <v>2034</v>
      </c>
      <c r="DZ3" s="294">
        <f t="shared" si="12"/>
        <v>2034</v>
      </c>
      <c r="EA3" s="294">
        <f t="shared" si="12"/>
        <v>2034</v>
      </c>
      <c r="EB3" s="294">
        <f t="shared" ref="EB3:EE3" si="13">+YEAR(EB4)</f>
        <v>2034</v>
      </c>
      <c r="EC3" s="294">
        <f t="shared" si="13"/>
        <v>2034</v>
      </c>
      <c r="ED3" s="294">
        <f t="shared" si="13"/>
        <v>2034</v>
      </c>
      <c r="EE3" s="294">
        <f t="shared" si="13"/>
        <v>2034</v>
      </c>
    </row>
    <row r="4" spans="1:135" ht="14.25" customHeight="1" x14ac:dyDescent="0.15">
      <c r="A4" s="367"/>
      <c r="B4" s="368" t="s">
        <v>9</v>
      </c>
      <c r="C4" s="368"/>
      <c r="D4" s="295">
        <v>45322</v>
      </c>
      <c r="E4" s="295">
        <f t="shared" ref="E4:AJ4" si="14">+EOMONTH(D4,1)</f>
        <v>45351</v>
      </c>
      <c r="F4" s="295">
        <f t="shared" si="14"/>
        <v>45382</v>
      </c>
      <c r="G4" s="295">
        <f t="shared" si="14"/>
        <v>45412</v>
      </c>
      <c r="H4" s="295">
        <f t="shared" si="14"/>
        <v>45443</v>
      </c>
      <c r="I4" s="295">
        <f t="shared" si="14"/>
        <v>45473</v>
      </c>
      <c r="J4" s="295">
        <f t="shared" si="14"/>
        <v>45504</v>
      </c>
      <c r="K4" s="295">
        <f t="shared" si="14"/>
        <v>45535</v>
      </c>
      <c r="L4" s="295">
        <f t="shared" si="14"/>
        <v>45565</v>
      </c>
      <c r="M4" s="295">
        <f t="shared" si="14"/>
        <v>45596</v>
      </c>
      <c r="N4" s="295">
        <f t="shared" si="14"/>
        <v>45626</v>
      </c>
      <c r="O4" s="295">
        <f t="shared" si="14"/>
        <v>45657</v>
      </c>
      <c r="P4" s="295">
        <f t="shared" si="14"/>
        <v>45688</v>
      </c>
      <c r="Q4" s="295">
        <f t="shared" si="14"/>
        <v>45716</v>
      </c>
      <c r="R4" s="295">
        <f t="shared" si="14"/>
        <v>45747</v>
      </c>
      <c r="S4" s="295">
        <f t="shared" si="14"/>
        <v>45777</v>
      </c>
      <c r="T4" s="295">
        <f t="shared" si="14"/>
        <v>45808</v>
      </c>
      <c r="U4" s="295">
        <f t="shared" si="14"/>
        <v>45838</v>
      </c>
      <c r="V4" s="295">
        <f t="shared" si="14"/>
        <v>45869</v>
      </c>
      <c r="W4" s="295">
        <f t="shared" si="14"/>
        <v>45900</v>
      </c>
      <c r="X4" s="295">
        <f t="shared" si="14"/>
        <v>45930</v>
      </c>
      <c r="Y4" s="295">
        <f t="shared" si="14"/>
        <v>45961</v>
      </c>
      <c r="Z4" s="295">
        <f t="shared" si="14"/>
        <v>45991</v>
      </c>
      <c r="AA4" s="295">
        <f t="shared" si="14"/>
        <v>46022</v>
      </c>
      <c r="AB4" s="295">
        <f t="shared" si="14"/>
        <v>46053</v>
      </c>
      <c r="AC4" s="295">
        <f t="shared" si="14"/>
        <v>46081</v>
      </c>
      <c r="AD4" s="295">
        <f t="shared" si="14"/>
        <v>46112</v>
      </c>
      <c r="AE4" s="295">
        <f t="shared" si="14"/>
        <v>46142</v>
      </c>
      <c r="AF4" s="295">
        <f t="shared" si="14"/>
        <v>46173</v>
      </c>
      <c r="AG4" s="295">
        <f t="shared" si="14"/>
        <v>46203</v>
      </c>
      <c r="AH4" s="295">
        <f t="shared" si="14"/>
        <v>46234</v>
      </c>
      <c r="AI4" s="295">
        <f t="shared" si="14"/>
        <v>46265</v>
      </c>
      <c r="AJ4" s="295">
        <f t="shared" si="14"/>
        <v>46295</v>
      </c>
      <c r="AK4" s="295">
        <f t="shared" ref="AK4:BP4" si="15">+EOMONTH(AJ4,1)</f>
        <v>46326</v>
      </c>
      <c r="AL4" s="295">
        <f t="shared" si="15"/>
        <v>46356</v>
      </c>
      <c r="AM4" s="295">
        <f t="shared" si="15"/>
        <v>46387</v>
      </c>
      <c r="AN4" s="295">
        <f t="shared" si="15"/>
        <v>46418</v>
      </c>
      <c r="AO4" s="295">
        <f t="shared" si="15"/>
        <v>46446</v>
      </c>
      <c r="AP4" s="295">
        <f t="shared" si="15"/>
        <v>46477</v>
      </c>
      <c r="AQ4" s="295">
        <f t="shared" si="15"/>
        <v>46507</v>
      </c>
      <c r="AR4" s="295">
        <f t="shared" si="15"/>
        <v>46538</v>
      </c>
      <c r="AS4" s="295">
        <f t="shared" si="15"/>
        <v>46568</v>
      </c>
      <c r="AT4" s="295">
        <f t="shared" si="15"/>
        <v>46599</v>
      </c>
      <c r="AU4" s="295">
        <f t="shared" si="15"/>
        <v>46630</v>
      </c>
      <c r="AV4" s="295">
        <f t="shared" si="15"/>
        <v>46660</v>
      </c>
      <c r="AW4" s="295">
        <f t="shared" si="15"/>
        <v>46691</v>
      </c>
      <c r="AX4" s="295">
        <f t="shared" si="15"/>
        <v>46721</v>
      </c>
      <c r="AY4" s="295">
        <f t="shared" si="15"/>
        <v>46752</v>
      </c>
      <c r="AZ4" s="295">
        <f t="shared" si="15"/>
        <v>46783</v>
      </c>
      <c r="BA4" s="295">
        <f t="shared" si="15"/>
        <v>46812</v>
      </c>
      <c r="BB4" s="295">
        <f t="shared" si="15"/>
        <v>46843</v>
      </c>
      <c r="BC4" s="295">
        <f t="shared" si="15"/>
        <v>46873</v>
      </c>
      <c r="BD4" s="295">
        <f t="shared" si="15"/>
        <v>46904</v>
      </c>
      <c r="BE4" s="295">
        <f t="shared" si="15"/>
        <v>46934</v>
      </c>
      <c r="BF4" s="295">
        <f t="shared" si="15"/>
        <v>46965</v>
      </c>
      <c r="BG4" s="295">
        <f t="shared" si="15"/>
        <v>46996</v>
      </c>
      <c r="BH4" s="295">
        <f t="shared" si="15"/>
        <v>47026</v>
      </c>
      <c r="BI4" s="295">
        <f t="shared" si="15"/>
        <v>47057</v>
      </c>
      <c r="BJ4" s="295">
        <f t="shared" si="15"/>
        <v>47087</v>
      </c>
      <c r="BK4" s="295">
        <f t="shared" si="15"/>
        <v>47118</v>
      </c>
      <c r="BL4" s="295">
        <f t="shared" si="15"/>
        <v>47149</v>
      </c>
      <c r="BM4" s="295">
        <f t="shared" si="15"/>
        <v>47177</v>
      </c>
      <c r="BN4" s="295">
        <f t="shared" si="15"/>
        <v>47208</v>
      </c>
      <c r="BO4" s="295">
        <f t="shared" si="15"/>
        <v>47238</v>
      </c>
      <c r="BP4" s="295">
        <f t="shared" si="15"/>
        <v>47269</v>
      </c>
      <c r="BQ4" s="295">
        <f t="shared" ref="BQ4:CV4" si="16">+EOMONTH(BP4,1)</f>
        <v>47299</v>
      </c>
      <c r="BR4" s="295">
        <f t="shared" si="16"/>
        <v>47330</v>
      </c>
      <c r="BS4" s="295">
        <f t="shared" si="16"/>
        <v>47361</v>
      </c>
      <c r="BT4" s="295">
        <f t="shared" si="16"/>
        <v>47391</v>
      </c>
      <c r="BU4" s="295">
        <f t="shared" si="16"/>
        <v>47422</v>
      </c>
      <c r="BV4" s="295">
        <f t="shared" si="16"/>
        <v>47452</v>
      </c>
      <c r="BW4" s="295">
        <f t="shared" si="16"/>
        <v>47483</v>
      </c>
      <c r="BX4" s="295">
        <f t="shared" si="16"/>
        <v>47514</v>
      </c>
      <c r="BY4" s="295">
        <f t="shared" si="16"/>
        <v>47542</v>
      </c>
      <c r="BZ4" s="295">
        <f t="shared" si="16"/>
        <v>47573</v>
      </c>
      <c r="CA4" s="295">
        <f t="shared" si="16"/>
        <v>47603</v>
      </c>
      <c r="CB4" s="295">
        <f t="shared" si="16"/>
        <v>47634</v>
      </c>
      <c r="CC4" s="295">
        <f t="shared" si="16"/>
        <v>47664</v>
      </c>
      <c r="CD4" s="295">
        <f t="shared" si="16"/>
        <v>47695</v>
      </c>
      <c r="CE4" s="295">
        <f t="shared" si="16"/>
        <v>47726</v>
      </c>
      <c r="CF4" s="295">
        <f t="shared" si="16"/>
        <v>47756</v>
      </c>
      <c r="CG4" s="295">
        <f t="shared" si="16"/>
        <v>47787</v>
      </c>
      <c r="CH4" s="295">
        <f t="shared" si="16"/>
        <v>47817</v>
      </c>
      <c r="CI4" s="295">
        <f t="shared" si="16"/>
        <v>47848</v>
      </c>
      <c r="CJ4" s="295">
        <f t="shared" si="16"/>
        <v>47879</v>
      </c>
      <c r="CK4" s="295">
        <f t="shared" si="16"/>
        <v>47907</v>
      </c>
      <c r="CL4" s="295">
        <f t="shared" si="16"/>
        <v>47938</v>
      </c>
      <c r="CM4" s="295">
        <f t="shared" si="16"/>
        <v>47968</v>
      </c>
      <c r="CN4" s="295">
        <f t="shared" si="16"/>
        <v>47999</v>
      </c>
      <c r="CO4" s="295">
        <f t="shared" si="16"/>
        <v>48029</v>
      </c>
      <c r="CP4" s="295">
        <f t="shared" si="16"/>
        <v>48060</v>
      </c>
      <c r="CQ4" s="295">
        <f t="shared" si="16"/>
        <v>48091</v>
      </c>
      <c r="CR4" s="295">
        <f t="shared" si="16"/>
        <v>48121</v>
      </c>
      <c r="CS4" s="295">
        <f t="shared" si="16"/>
        <v>48152</v>
      </c>
      <c r="CT4" s="295">
        <f t="shared" si="16"/>
        <v>48182</v>
      </c>
      <c r="CU4" s="295">
        <f t="shared" si="16"/>
        <v>48213</v>
      </c>
      <c r="CV4" s="295">
        <f t="shared" si="16"/>
        <v>48244</v>
      </c>
      <c r="CW4" s="295">
        <f t="shared" ref="CW4:EE4" si="17">+EOMONTH(CV4,1)</f>
        <v>48273</v>
      </c>
      <c r="CX4" s="295">
        <f t="shared" si="17"/>
        <v>48304</v>
      </c>
      <c r="CY4" s="295">
        <f t="shared" si="17"/>
        <v>48334</v>
      </c>
      <c r="CZ4" s="295">
        <f t="shared" si="17"/>
        <v>48365</v>
      </c>
      <c r="DA4" s="295">
        <f t="shared" si="17"/>
        <v>48395</v>
      </c>
      <c r="DB4" s="295">
        <f t="shared" si="17"/>
        <v>48426</v>
      </c>
      <c r="DC4" s="295">
        <f t="shared" si="17"/>
        <v>48457</v>
      </c>
      <c r="DD4" s="295">
        <f t="shared" si="17"/>
        <v>48487</v>
      </c>
      <c r="DE4" s="295">
        <f t="shared" si="17"/>
        <v>48518</v>
      </c>
      <c r="DF4" s="295">
        <f t="shared" si="17"/>
        <v>48548</v>
      </c>
      <c r="DG4" s="295">
        <f t="shared" si="17"/>
        <v>48579</v>
      </c>
      <c r="DH4" s="295">
        <f t="shared" si="17"/>
        <v>48610</v>
      </c>
      <c r="DI4" s="295">
        <f t="shared" si="17"/>
        <v>48638</v>
      </c>
      <c r="DJ4" s="295">
        <f t="shared" si="17"/>
        <v>48669</v>
      </c>
      <c r="DK4" s="295">
        <f t="shared" si="17"/>
        <v>48699</v>
      </c>
      <c r="DL4" s="295">
        <f t="shared" si="17"/>
        <v>48730</v>
      </c>
      <c r="DM4" s="295">
        <f t="shared" si="17"/>
        <v>48760</v>
      </c>
      <c r="DN4" s="295">
        <f t="shared" si="17"/>
        <v>48791</v>
      </c>
      <c r="DO4" s="295">
        <f t="shared" si="17"/>
        <v>48822</v>
      </c>
      <c r="DP4" s="295">
        <f t="shared" si="17"/>
        <v>48852</v>
      </c>
      <c r="DQ4" s="295">
        <f t="shared" si="17"/>
        <v>48883</v>
      </c>
      <c r="DR4" s="295">
        <f t="shared" si="17"/>
        <v>48913</v>
      </c>
      <c r="DS4" s="295">
        <f t="shared" si="17"/>
        <v>48944</v>
      </c>
      <c r="DT4" s="295">
        <f t="shared" si="17"/>
        <v>48975</v>
      </c>
      <c r="DU4" s="295">
        <f t="shared" si="17"/>
        <v>49003</v>
      </c>
      <c r="DV4" s="295">
        <f t="shared" si="17"/>
        <v>49034</v>
      </c>
      <c r="DW4" s="295">
        <f t="shared" si="17"/>
        <v>49064</v>
      </c>
      <c r="DX4" s="295">
        <f t="shared" si="17"/>
        <v>49095</v>
      </c>
      <c r="DY4" s="295">
        <f t="shared" si="17"/>
        <v>49125</v>
      </c>
      <c r="DZ4" s="295">
        <f t="shared" si="17"/>
        <v>49156</v>
      </c>
      <c r="EA4" s="295">
        <f t="shared" si="17"/>
        <v>49187</v>
      </c>
      <c r="EB4" s="295">
        <f t="shared" si="17"/>
        <v>49217</v>
      </c>
      <c r="EC4" s="295">
        <f t="shared" si="17"/>
        <v>49248</v>
      </c>
      <c r="ED4" s="295">
        <f t="shared" si="17"/>
        <v>49278</v>
      </c>
      <c r="EE4" s="295">
        <f t="shared" si="17"/>
        <v>49309</v>
      </c>
    </row>
    <row r="5" spans="1:135" ht="14.25" customHeight="1" x14ac:dyDescent="0.15">
      <c r="A5" s="369" t="s">
        <v>1</v>
      </c>
      <c r="B5" s="332"/>
    </row>
    <row r="6" spans="1:135" ht="14.25" customHeight="1" x14ac:dyDescent="0.15">
      <c r="A6" s="299" t="s">
        <v>348</v>
      </c>
      <c r="B6" s="332"/>
    </row>
    <row r="7" spans="1:135" ht="14.25" customHeight="1" x14ac:dyDescent="0.15">
      <c r="A7" s="370"/>
      <c r="B7" s="332"/>
    </row>
    <row r="8" spans="1:135" ht="14.25" customHeight="1" x14ac:dyDescent="0.15">
      <c r="A8" s="300" t="s">
        <v>111</v>
      </c>
      <c r="B8" s="301"/>
      <c r="C8" s="290"/>
      <c r="D8" s="290">
        <f t="shared" ref="D8:AI8" si="18">+D$4</f>
        <v>45322</v>
      </c>
      <c r="E8" s="290">
        <f t="shared" si="18"/>
        <v>45351</v>
      </c>
      <c r="F8" s="290">
        <f t="shared" si="18"/>
        <v>45382</v>
      </c>
      <c r="G8" s="290">
        <f t="shared" si="18"/>
        <v>45412</v>
      </c>
      <c r="H8" s="290">
        <f t="shared" si="18"/>
        <v>45443</v>
      </c>
      <c r="I8" s="290">
        <f t="shared" si="18"/>
        <v>45473</v>
      </c>
      <c r="J8" s="290">
        <f t="shared" si="18"/>
        <v>45504</v>
      </c>
      <c r="K8" s="290">
        <f t="shared" si="18"/>
        <v>45535</v>
      </c>
      <c r="L8" s="290">
        <f t="shared" si="18"/>
        <v>45565</v>
      </c>
      <c r="M8" s="290">
        <f t="shared" si="18"/>
        <v>45596</v>
      </c>
      <c r="N8" s="290">
        <f t="shared" si="18"/>
        <v>45626</v>
      </c>
      <c r="O8" s="290">
        <f t="shared" si="18"/>
        <v>45657</v>
      </c>
      <c r="P8" s="290">
        <f t="shared" si="18"/>
        <v>45688</v>
      </c>
      <c r="Q8" s="290">
        <f t="shared" si="18"/>
        <v>45716</v>
      </c>
      <c r="R8" s="290">
        <f t="shared" si="18"/>
        <v>45747</v>
      </c>
      <c r="S8" s="290">
        <f t="shared" si="18"/>
        <v>45777</v>
      </c>
      <c r="T8" s="290">
        <f t="shared" si="18"/>
        <v>45808</v>
      </c>
      <c r="U8" s="290">
        <f t="shared" si="18"/>
        <v>45838</v>
      </c>
      <c r="V8" s="290">
        <f t="shared" si="18"/>
        <v>45869</v>
      </c>
      <c r="W8" s="290">
        <f t="shared" si="18"/>
        <v>45900</v>
      </c>
      <c r="X8" s="290">
        <f t="shared" si="18"/>
        <v>45930</v>
      </c>
      <c r="Y8" s="290">
        <f t="shared" si="18"/>
        <v>45961</v>
      </c>
      <c r="Z8" s="290">
        <f t="shared" si="18"/>
        <v>45991</v>
      </c>
      <c r="AA8" s="290">
        <f t="shared" si="18"/>
        <v>46022</v>
      </c>
      <c r="AB8" s="290">
        <f t="shared" si="18"/>
        <v>46053</v>
      </c>
      <c r="AC8" s="290">
        <f t="shared" si="18"/>
        <v>46081</v>
      </c>
      <c r="AD8" s="290">
        <f t="shared" si="18"/>
        <v>46112</v>
      </c>
      <c r="AE8" s="290">
        <f t="shared" si="18"/>
        <v>46142</v>
      </c>
      <c r="AF8" s="290">
        <f t="shared" si="18"/>
        <v>46173</v>
      </c>
      <c r="AG8" s="290">
        <f t="shared" si="18"/>
        <v>46203</v>
      </c>
      <c r="AH8" s="290">
        <f t="shared" si="18"/>
        <v>46234</v>
      </c>
      <c r="AI8" s="290">
        <f t="shared" si="18"/>
        <v>46265</v>
      </c>
      <c r="AJ8" s="290">
        <f t="shared" ref="AJ8:BO8" si="19">+AJ$4</f>
        <v>46295</v>
      </c>
      <c r="AK8" s="290">
        <f t="shared" si="19"/>
        <v>46326</v>
      </c>
      <c r="AL8" s="290">
        <f t="shared" si="19"/>
        <v>46356</v>
      </c>
      <c r="AM8" s="290">
        <f t="shared" si="19"/>
        <v>46387</v>
      </c>
      <c r="AN8" s="290">
        <f t="shared" si="19"/>
        <v>46418</v>
      </c>
      <c r="AO8" s="290">
        <f t="shared" si="19"/>
        <v>46446</v>
      </c>
      <c r="AP8" s="290">
        <f t="shared" si="19"/>
        <v>46477</v>
      </c>
      <c r="AQ8" s="290">
        <f t="shared" si="19"/>
        <v>46507</v>
      </c>
      <c r="AR8" s="290">
        <f t="shared" si="19"/>
        <v>46538</v>
      </c>
      <c r="AS8" s="290">
        <f t="shared" si="19"/>
        <v>46568</v>
      </c>
      <c r="AT8" s="290">
        <f t="shared" si="19"/>
        <v>46599</v>
      </c>
      <c r="AU8" s="290">
        <f t="shared" si="19"/>
        <v>46630</v>
      </c>
      <c r="AV8" s="290">
        <f t="shared" si="19"/>
        <v>46660</v>
      </c>
      <c r="AW8" s="290">
        <f t="shared" si="19"/>
        <v>46691</v>
      </c>
      <c r="AX8" s="290">
        <f t="shared" si="19"/>
        <v>46721</v>
      </c>
      <c r="AY8" s="290">
        <f t="shared" si="19"/>
        <v>46752</v>
      </c>
      <c r="AZ8" s="290">
        <f t="shared" si="19"/>
        <v>46783</v>
      </c>
      <c r="BA8" s="290">
        <f t="shared" si="19"/>
        <v>46812</v>
      </c>
      <c r="BB8" s="290">
        <f t="shared" si="19"/>
        <v>46843</v>
      </c>
      <c r="BC8" s="290">
        <f t="shared" si="19"/>
        <v>46873</v>
      </c>
      <c r="BD8" s="290">
        <f t="shared" si="19"/>
        <v>46904</v>
      </c>
      <c r="BE8" s="290">
        <f t="shared" si="19"/>
        <v>46934</v>
      </c>
      <c r="BF8" s="290">
        <f t="shared" si="19"/>
        <v>46965</v>
      </c>
      <c r="BG8" s="290">
        <f t="shared" si="19"/>
        <v>46996</v>
      </c>
      <c r="BH8" s="290">
        <f t="shared" si="19"/>
        <v>47026</v>
      </c>
      <c r="BI8" s="290">
        <f t="shared" si="19"/>
        <v>47057</v>
      </c>
      <c r="BJ8" s="290">
        <f t="shared" si="19"/>
        <v>47087</v>
      </c>
      <c r="BK8" s="290">
        <f t="shared" si="19"/>
        <v>47118</v>
      </c>
      <c r="BL8" s="290">
        <f t="shared" si="19"/>
        <v>47149</v>
      </c>
      <c r="BM8" s="290">
        <f t="shared" si="19"/>
        <v>47177</v>
      </c>
      <c r="BN8" s="290">
        <f t="shared" si="19"/>
        <v>47208</v>
      </c>
      <c r="BO8" s="290">
        <f t="shared" si="19"/>
        <v>47238</v>
      </c>
      <c r="BP8" s="290">
        <f t="shared" ref="BP8:CU8" si="20">+BP$4</f>
        <v>47269</v>
      </c>
      <c r="BQ8" s="290">
        <f t="shared" si="20"/>
        <v>47299</v>
      </c>
      <c r="BR8" s="290">
        <f t="shared" si="20"/>
        <v>47330</v>
      </c>
      <c r="BS8" s="290">
        <f t="shared" si="20"/>
        <v>47361</v>
      </c>
      <c r="BT8" s="290">
        <f t="shared" si="20"/>
        <v>47391</v>
      </c>
      <c r="BU8" s="290">
        <f t="shared" si="20"/>
        <v>47422</v>
      </c>
      <c r="BV8" s="290">
        <f t="shared" si="20"/>
        <v>47452</v>
      </c>
      <c r="BW8" s="290">
        <f t="shared" si="20"/>
        <v>47483</v>
      </c>
      <c r="BX8" s="290">
        <f t="shared" si="20"/>
        <v>47514</v>
      </c>
      <c r="BY8" s="290">
        <f t="shared" si="20"/>
        <v>47542</v>
      </c>
      <c r="BZ8" s="290">
        <f t="shared" si="20"/>
        <v>47573</v>
      </c>
      <c r="CA8" s="290">
        <f t="shared" si="20"/>
        <v>47603</v>
      </c>
      <c r="CB8" s="290">
        <f t="shared" si="20"/>
        <v>47634</v>
      </c>
      <c r="CC8" s="290">
        <f t="shared" si="20"/>
        <v>47664</v>
      </c>
      <c r="CD8" s="290">
        <f t="shared" si="20"/>
        <v>47695</v>
      </c>
      <c r="CE8" s="290">
        <f t="shared" si="20"/>
        <v>47726</v>
      </c>
      <c r="CF8" s="290">
        <f t="shared" si="20"/>
        <v>47756</v>
      </c>
      <c r="CG8" s="290">
        <f t="shared" si="20"/>
        <v>47787</v>
      </c>
      <c r="CH8" s="290">
        <f t="shared" si="20"/>
        <v>47817</v>
      </c>
      <c r="CI8" s="290">
        <f t="shared" si="20"/>
        <v>47848</v>
      </c>
      <c r="CJ8" s="290">
        <f t="shared" si="20"/>
        <v>47879</v>
      </c>
      <c r="CK8" s="290">
        <f t="shared" si="20"/>
        <v>47907</v>
      </c>
      <c r="CL8" s="290">
        <f t="shared" si="20"/>
        <v>47938</v>
      </c>
      <c r="CM8" s="290">
        <f t="shared" si="20"/>
        <v>47968</v>
      </c>
      <c r="CN8" s="290">
        <f t="shared" si="20"/>
        <v>47999</v>
      </c>
      <c r="CO8" s="290">
        <f t="shared" si="20"/>
        <v>48029</v>
      </c>
      <c r="CP8" s="290">
        <f t="shared" si="20"/>
        <v>48060</v>
      </c>
      <c r="CQ8" s="290">
        <f t="shared" si="20"/>
        <v>48091</v>
      </c>
      <c r="CR8" s="290">
        <f t="shared" si="20"/>
        <v>48121</v>
      </c>
      <c r="CS8" s="290">
        <f t="shared" si="20"/>
        <v>48152</v>
      </c>
      <c r="CT8" s="290">
        <f t="shared" si="20"/>
        <v>48182</v>
      </c>
      <c r="CU8" s="290">
        <f t="shared" si="20"/>
        <v>48213</v>
      </c>
      <c r="CV8" s="290">
        <f t="shared" ref="CV8:EE8" si="21">+CV$4</f>
        <v>48244</v>
      </c>
      <c r="CW8" s="290">
        <f t="shared" si="21"/>
        <v>48273</v>
      </c>
      <c r="CX8" s="290">
        <f t="shared" si="21"/>
        <v>48304</v>
      </c>
      <c r="CY8" s="290">
        <f t="shared" si="21"/>
        <v>48334</v>
      </c>
      <c r="CZ8" s="290">
        <f t="shared" si="21"/>
        <v>48365</v>
      </c>
      <c r="DA8" s="290">
        <f t="shared" si="21"/>
        <v>48395</v>
      </c>
      <c r="DB8" s="290">
        <f t="shared" si="21"/>
        <v>48426</v>
      </c>
      <c r="DC8" s="290">
        <f t="shared" si="21"/>
        <v>48457</v>
      </c>
      <c r="DD8" s="290">
        <f t="shared" si="21"/>
        <v>48487</v>
      </c>
      <c r="DE8" s="290">
        <f t="shared" si="21"/>
        <v>48518</v>
      </c>
      <c r="DF8" s="290">
        <f t="shared" si="21"/>
        <v>48548</v>
      </c>
      <c r="DG8" s="290">
        <f t="shared" si="21"/>
        <v>48579</v>
      </c>
      <c r="DH8" s="290">
        <f t="shared" si="21"/>
        <v>48610</v>
      </c>
      <c r="DI8" s="290">
        <f t="shared" si="21"/>
        <v>48638</v>
      </c>
      <c r="DJ8" s="290">
        <f t="shared" si="21"/>
        <v>48669</v>
      </c>
      <c r="DK8" s="290">
        <f t="shared" si="21"/>
        <v>48699</v>
      </c>
      <c r="DL8" s="290">
        <f t="shared" si="21"/>
        <v>48730</v>
      </c>
      <c r="DM8" s="290">
        <f t="shared" si="21"/>
        <v>48760</v>
      </c>
      <c r="DN8" s="290">
        <f t="shared" si="21"/>
        <v>48791</v>
      </c>
      <c r="DO8" s="290">
        <f t="shared" si="21"/>
        <v>48822</v>
      </c>
      <c r="DP8" s="290">
        <f t="shared" si="21"/>
        <v>48852</v>
      </c>
      <c r="DQ8" s="290">
        <f t="shared" si="21"/>
        <v>48883</v>
      </c>
      <c r="DR8" s="290">
        <f t="shared" si="21"/>
        <v>48913</v>
      </c>
      <c r="DS8" s="290">
        <f t="shared" si="21"/>
        <v>48944</v>
      </c>
      <c r="DT8" s="290">
        <f t="shared" si="21"/>
        <v>48975</v>
      </c>
      <c r="DU8" s="290">
        <f t="shared" si="21"/>
        <v>49003</v>
      </c>
      <c r="DV8" s="290">
        <f t="shared" si="21"/>
        <v>49034</v>
      </c>
      <c r="DW8" s="290">
        <f t="shared" si="21"/>
        <v>49064</v>
      </c>
      <c r="DX8" s="290">
        <f t="shared" si="21"/>
        <v>49095</v>
      </c>
      <c r="DY8" s="290">
        <f t="shared" si="21"/>
        <v>49125</v>
      </c>
      <c r="DZ8" s="290">
        <f t="shared" si="21"/>
        <v>49156</v>
      </c>
      <c r="EA8" s="290">
        <f t="shared" si="21"/>
        <v>49187</v>
      </c>
      <c r="EB8" s="290">
        <f t="shared" si="21"/>
        <v>49217</v>
      </c>
      <c r="EC8" s="290">
        <f t="shared" si="21"/>
        <v>49248</v>
      </c>
      <c r="ED8" s="290">
        <f t="shared" si="21"/>
        <v>49278</v>
      </c>
      <c r="EE8" s="290">
        <f t="shared" si="21"/>
        <v>49309</v>
      </c>
    </row>
    <row r="9" spans="1:135" ht="14.25" customHeight="1" x14ac:dyDescent="0.15">
      <c r="A9" s="302"/>
      <c r="B9" s="371"/>
    </row>
    <row r="10" spans="1:135" ht="14.25" customHeight="1" x14ac:dyDescent="0.15">
      <c r="A10" s="303" t="str">
        <f>+'Mo- FS'!A14</f>
        <v>Room Department</v>
      </c>
      <c r="B10" s="332" t="str">
        <f t="shared" ref="B10:B19" si="22">"["&amp;currency&amp;"]"</f>
        <v>[EUR]</v>
      </c>
      <c r="D10" s="304">
        <v>0</v>
      </c>
      <c r="E10" s="305">
        <v>0</v>
      </c>
      <c r="F10" s="305">
        <v>0</v>
      </c>
      <c r="G10" s="305">
        <v>0</v>
      </c>
      <c r="H10" s="305">
        <v>0</v>
      </c>
      <c r="I10" s="305">
        <v>0</v>
      </c>
      <c r="J10" s="305">
        <v>753835.85743946687</v>
      </c>
      <c r="K10" s="305">
        <v>801476.35488231666</v>
      </c>
      <c r="L10" s="305">
        <v>664615.40920163563</v>
      </c>
      <c r="M10" s="305">
        <v>536083.96520623169</v>
      </c>
      <c r="N10" s="305">
        <v>440463.33898515091</v>
      </c>
      <c r="O10" s="305">
        <v>669332.16000000015</v>
      </c>
      <c r="P10" s="305">
        <v>419023.51030014368</v>
      </c>
      <c r="Q10" s="305">
        <v>395645.85206357634</v>
      </c>
      <c r="R10" s="305">
        <v>519934.09423999232</v>
      </c>
      <c r="S10" s="305">
        <v>513557.26402931433</v>
      </c>
      <c r="T10" s="305">
        <v>668852.03607367154</v>
      </c>
      <c r="U10" s="305">
        <v>629732.96699347498</v>
      </c>
      <c r="V10" s="305">
        <v>806977.55352826894</v>
      </c>
      <c r="W10" s="305">
        <v>872006.27411196101</v>
      </c>
      <c r="X10" s="305">
        <v>665469.04367217014</v>
      </c>
      <c r="Y10" s="305">
        <v>447859.86121800641</v>
      </c>
      <c r="Z10" s="305">
        <v>494704.66702197428</v>
      </c>
      <c r="AA10" s="305">
        <v>652240.28520000062</v>
      </c>
      <c r="AB10" s="305">
        <v>466655.36647099711</v>
      </c>
      <c r="AC10" s="305">
        <v>365124.60061867198</v>
      </c>
      <c r="AD10" s="305">
        <v>493577.03916564828</v>
      </c>
      <c r="AE10" s="305">
        <v>496258.49303043238</v>
      </c>
      <c r="AF10" s="305">
        <v>676082.86889608973</v>
      </c>
      <c r="AG10" s="305">
        <v>661406.66473928571</v>
      </c>
      <c r="AH10" s="305">
        <v>838647.61600636004</v>
      </c>
      <c r="AI10" s="305">
        <v>810031.54248757544</v>
      </c>
      <c r="AJ10" s="305">
        <v>570935.12344958168</v>
      </c>
      <c r="AK10" s="305">
        <v>467440.71096428216</v>
      </c>
      <c r="AL10" s="305">
        <v>592131.1983844653</v>
      </c>
      <c r="AM10" s="305">
        <v>603108.91418400081</v>
      </c>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305"/>
      <c r="CB10" s="305"/>
      <c r="CC10" s="305"/>
      <c r="CD10" s="305"/>
      <c r="CE10" s="305"/>
      <c r="CF10" s="305"/>
      <c r="CG10" s="305"/>
      <c r="CH10" s="305"/>
      <c r="CI10" s="305"/>
      <c r="CJ10" s="305"/>
      <c r="CK10" s="305"/>
      <c r="CL10" s="305"/>
      <c r="CM10" s="305"/>
      <c r="CN10" s="305"/>
      <c r="CO10" s="305"/>
      <c r="CP10" s="305"/>
      <c r="CQ10" s="305"/>
      <c r="CR10" s="305"/>
      <c r="CS10" s="305"/>
      <c r="CT10" s="305"/>
      <c r="CU10" s="305"/>
      <c r="CV10" s="305"/>
      <c r="CW10" s="305"/>
      <c r="CX10" s="305"/>
      <c r="CY10" s="305"/>
      <c r="CZ10" s="305"/>
      <c r="DA10" s="305"/>
      <c r="DB10" s="305"/>
      <c r="DC10" s="305"/>
      <c r="DD10" s="305"/>
      <c r="DE10" s="305"/>
      <c r="DF10" s="305"/>
      <c r="DG10" s="305"/>
      <c r="DH10" s="305"/>
      <c r="DI10" s="305"/>
      <c r="DJ10" s="305"/>
      <c r="DK10" s="305"/>
      <c r="DL10" s="305"/>
      <c r="DM10" s="305"/>
      <c r="DN10" s="305"/>
      <c r="DO10" s="305"/>
      <c r="DP10" s="305"/>
      <c r="DQ10" s="305"/>
      <c r="DR10" s="305"/>
      <c r="DS10" s="305"/>
      <c r="DT10" s="305"/>
      <c r="DU10" s="305"/>
      <c r="DV10" s="305"/>
      <c r="DW10" s="305"/>
      <c r="DX10" s="305"/>
      <c r="DY10" s="305"/>
      <c r="DZ10" s="305"/>
      <c r="EA10" s="305"/>
      <c r="EB10" s="305"/>
      <c r="EC10" s="305"/>
      <c r="ED10" s="305"/>
      <c r="EE10" s="306"/>
    </row>
    <row r="11" spans="1:135" ht="14.25" customHeight="1" x14ac:dyDescent="0.15">
      <c r="A11" s="303" t="str">
        <f>+'Mo- FS'!A15</f>
        <v>Bar</v>
      </c>
      <c r="B11" s="332" t="str">
        <f t="shared" si="22"/>
        <v>[EUR]</v>
      </c>
      <c r="D11" s="753">
        <v>0</v>
      </c>
      <c r="E11" s="754">
        <v>0</v>
      </c>
      <c r="F11" s="754">
        <v>0</v>
      </c>
      <c r="G11" s="754">
        <v>0</v>
      </c>
      <c r="H11" s="754">
        <v>0</v>
      </c>
      <c r="I11" s="754">
        <v>0</v>
      </c>
      <c r="J11" s="754">
        <v>61331.72413253774</v>
      </c>
      <c r="K11" s="754">
        <v>62789.99013207294</v>
      </c>
      <c r="L11" s="754">
        <v>49136.886992137792</v>
      </c>
      <c r="M11" s="754">
        <v>33469.792536685367</v>
      </c>
      <c r="N11" s="754">
        <v>35834.616217893061</v>
      </c>
      <c r="O11" s="754">
        <v>48248.550000000017</v>
      </c>
      <c r="P11" s="754">
        <v>35429.468164809288</v>
      </c>
      <c r="Q11" s="754">
        <v>30173.100287738249</v>
      </c>
      <c r="R11" s="754">
        <v>36857.136110999061</v>
      </c>
      <c r="S11" s="754">
        <v>40723.676682286554</v>
      </c>
      <c r="T11" s="754">
        <v>47721.665985297841</v>
      </c>
      <c r="U11" s="754">
        <v>47053.237500279873</v>
      </c>
      <c r="V11" s="754">
        <v>54807.7655124218</v>
      </c>
      <c r="W11" s="754">
        <v>59345.181499139057</v>
      </c>
      <c r="X11" s="754">
        <v>43102.877269503282</v>
      </c>
      <c r="Y11" s="754">
        <v>31936.660104359795</v>
      </c>
      <c r="Z11" s="754">
        <v>33684.539244819483</v>
      </c>
      <c r="AA11" s="754">
        <v>44057.818800000037</v>
      </c>
      <c r="AB11" s="754">
        <v>39491.073175043122</v>
      </c>
      <c r="AC11" s="754">
        <v>31069.672410573909</v>
      </c>
      <c r="AD11" s="754">
        <v>44352.800870651685</v>
      </c>
      <c r="AE11" s="754">
        <v>41975.393902415803</v>
      </c>
      <c r="AF11" s="754">
        <v>48676.099305003823</v>
      </c>
      <c r="AG11" s="754">
        <v>47509.511318464429</v>
      </c>
      <c r="AH11" s="754">
        <v>57033.292960501989</v>
      </c>
      <c r="AI11" s="754">
        <v>59932.757553586001</v>
      </c>
      <c r="AJ11" s="754">
        <v>57256.65929381462</v>
      </c>
      <c r="AK11" s="754">
        <v>41187.278893208859</v>
      </c>
      <c r="AL11" s="754">
        <v>33992.716944293381</v>
      </c>
      <c r="AM11" s="754">
        <v>50197.791420000074</v>
      </c>
      <c r="AN11" s="754"/>
      <c r="AO11" s="754"/>
      <c r="AP11" s="754"/>
      <c r="AQ11" s="754"/>
      <c r="AR11" s="754"/>
      <c r="AS11" s="754"/>
      <c r="AT11" s="754"/>
      <c r="AU11" s="754"/>
      <c r="AV11" s="754"/>
      <c r="AW11" s="754"/>
      <c r="AX11" s="754"/>
      <c r="AY11" s="754"/>
      <c r="AZ11" s="754"/>
      <c r="BA11" s="754"/>
      <c r="BB11" s="754"/>
      <c r="BC11" s="754"/>
      <c r="BD11" s="754"/>
      <c r="BE11" s="754"/>
      <c r="BF11" s="754"/>
      <c r="BG11" s="754"/>
      <c r="BH11" s="754"/>
      <c r="BI11" s="754"/>
      <c r="BJ11" s="754"/>
      <c r="BK11" s="754"/>
      <c r="BL11" s="754"/>
      <c r="BM11" s="754"/>
      <c r="BN11" s="754"/>
      <c r="BO11" s="754"/>
      <c r="BP11" s="754"/>
      <c r="BQ11" s="754"/>
      <c r="BR11" s="754"/>
      <c r="BS11" s="754"/>
      <c r="BT11" s="754"/>
      <c r="BU11" s="754"/>
      <c r="BV11" s="754"/>
      <c r="BW11" s="754"/>
      <c r="BX11" s="754"/>
      <c r="BY11" s="754"/>
      <c r="BZ11" s="754"/>
      <c r="CA11" s="754"/>
      <c r="CB11" s="754"/>
      <c r="CC11" s="754"/>
      <c r="CD11" s="754"/>
      <c r="CE11" s="754"/>
      <c r="CF11" s="754"/>
      <c r="CG11" s="754"/>
      <c r="CH11" s="754"/>
      <c r="CI11" s="754"/>
      <c r="CJ11" s="754"/>
      <c r="CK11" s="754"/>
      <c r="CL11" s="754"/>
      <c r="CM11" s="754"/>
      <c r="CN11" s="754"/>
      <c r="CO11" s="754"/>
      <c r="CP11" s="754"/>
      <c r="CQ11" s="754"/>
      <c r="CR11" s="754"/>
      <c r="CS11" s="754"/>
      <c r="CT11" s="754"/>
      <c r="CU11" s="754"/>
      <c r="CV11" s="754"/>
      <c r="CW11" s="754"/>
      <c r="CX11" s="754"/>
      <c r="CY11" s="754"/>
      <c r="CZ11" s="754"/>
      <c r="DA11" s="754"/>
      <c r="DB11" s="754"/>
      <c r="DC11" s="754"/>
      <c r="DD11" s="754"/>
      <c r="DE11" s="754"/>
      <c r="DF11" s="754"/>
      <c r="DG11" s="754"/>
      <c r="DH11" s="754"/>
      <c r="DI11" s="754"/>
      <c r="DJ11" s="754"/>
      <c r="DK11" s="754"/>
      <c r="DL11" s="754"/>
      <c r="DM11" s="754"/>
      <c r="DN11" s="754"/>
      <c r="DO11" s="754"/>
      <c r="DP11" s="754"/>
      <c r="DQ11" s="754"/>
      <c r="DR11" s="754"/>
      <c r="DS11" s="754"/>
      <c r="DT11" s="754"/>
      <c r="DU11" s="754"/>
      <c r="DV11" s="754"/>
      <c r="DW11" s="754"/>
      <c r="DX11" s="754"/>
      <c r="DY11" s="754"/>
      <c r="DZ11" s="754"/>
      <c r="EA11" s="754"/>
      <c r="EB11" s="754"/>
      <c r="EC11" s="754"/>
      <c r="ED11" s="754"/>
      <c r="EE11" s="755"/>
    </row>
    <row r="12" spans="1:135" ht="14.25" customHeight="1" x14ac:dyDescent="0.15">
      <c r="A12" s="303" t="str">
        <f>+'Mo- FS'!A16</f>
        <v>Restaurant</v>
      </c>
      <c r="B12" s="332" t="str">
        <f t="shared" si="22"/>
        <v>[EUR]</v>
      </c>
      <c r="D12" s="753">
        <v>0</v>
      </c>
      <c r="E12" s="754">
        <v>0</v>
      </c>
      <c r="F12" s="754">
        <v>0</v>
      </c>
      <c r="G12" s="754">
        <v>0</v>
      </c>
      <c r="H12" s="754">
        <v>0</v>
      </c>
      <c r="I12" s="754">
        <v>0</v>
      </c>
      <c r="J12" s="754">
        <v>92626.623233050894</v>
      </c>
      <c r="K12" s="754">
        <v>103408.70418618727</v>
      </c>
      <c r="L12" s="754">
        <v>82769.202113541847</v>
      </c>
      <c r="M12" s="754">
        <v>57795.932984343686</v>
      </c>
      <c r="N12" s="754">
        <v>55386.324981278856</v>
      </c>
      <c r="O12" s="754">
        <v>70783.41</v>
      </c>
      <c r="P12" s="754">
        <v>53220.828593183534</v>
      </c>
      <c r="Q12" s="754">
        <v>47194.437550180082</v>
      </c>
      <c r="R12" s="754">
        <v>74007.440008396647</v>
      </c>
      <c r="S12" s="754">
        <v>78496.715712742778</v>
      </c>
      <c r="T12" s="754">
        <v>77443.897960020797</v>
      </c>
      <c r="U12" s="754">
        <v>80003.470757353774</v>
      </c>
      <c r="V12" s="754">
        <v>97153.094066515114</v>
      </c>
      <c r="W12" s="754">
        <v>110271.28182763429</v>
      </c>
      <c r="X12" s="754">
        <v>92701.506367166905</v>
      </c>
      <c r="Y12" s="754">
        <v>67794.629390635178</v>
      </c>
      <c r="Z12" s="754">
        <v>63411.690437749909</v>
      </c>
      <c r="AA12" s="754">
        <v>83720.207700000086</v>
      </c>
      <c r="AB12" s="754">
        <v>58029.055176429814</v>
      </c>
      <c r="AC12" s="754">
        <v>51951.263037911129</v>
      </c>
      <c r="AD12" s="754">
        <v>65003.201474041743</v>
      </c>
      <c r="AE12" s="754">
        <v>75738.722998511308</v>
      </c>
      <c r="AF12" s="754">
        <v>76669.458980420633</v>
      </c>
      <c r="AG12" s="754">
        <v>72096.331608714376</v>
      </c>
      <c r="AH12" s="754">
        <v>78185.957903804665</v>
      </c>
      <c r="AI12" s="754">
        <v>106608.3575095338</v>
      </c>
      <c r="AJ12" s="754">
        <v>77670.619263347733</v>
      </c>
      <c r="AK12" s="754">
        <v>65542.668657833245</v>
      </c>
      <c r="AL12" s="754">
        <v>56447.933887858853</v>
      </c>
      <c r="AM12" s="754">
        <v>85394.611854000119</v>
      </c>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4"/>
      <c r="BJ12" s="754"/>
      <c r="BK12" s="754"/>
      <c r="BL12" s="754"/>
      <c r="BM12" s="754"/>
      <c r="BN12" s="754"/>
      <c r="BO12" s="754"/>
      <c r="BP12" s="754"/>
      <c r="BQ12" s="754"/>
      <c r="BR12" s="754"/>
      <c r="BS12" s="754"/>
      <c r="BT12" s="754"/>
      <c r="BU12" s="754"/>
      <c r="BV12" s="754"/>
      <c r="BW12" s="754"/>
      <c r="BX12" s="754"/>
      <c r="BY12" s="754"/>
      <c r="BZ12" s="754"/>
      <c r="CA12" s="754"/>
      <c r="CB12" s="754"/>
      <c r="CC12" s="754"/>
      <c r="CD12" s="754"/>
      <c r="CE12" s="754"/>
      <c r="CF12" s="754"/>
      <c r="CG12" s="754"/>
      <c r="CH12" s="754"/>
      <c r="CI12" s="754"/>
      <c r="CJ12" s="754"/>
      <c r="CK12" s="754"/>
      <c r="CL12" s="754"/>
      <c r="CM12" s="754"/>
      <c r="CN12" s="754"/>
      <c r="CO12" s="754"/>
      <c r="CP12" s="754"/>
      <c r="CQ12" s="754"/>
      <c r="CR12" s="754"/>
      <c r="CS12" s="754"/>
      <c r="CT12" s="754"/>
      <c r="CU12" s="754"/>
      <c r="CV12" s="754"/>
      <c r="CW12" s="754"/>
      <c r="CX12" s="754"/>
      <c r="CY12" s="754"/>
      <c r="CZ12" s="754"/>
      <c r="DA12" s="754"/>
      <c r="DB12" s="754"/>
      <c r="DC12" s="754"/>
      <c r="DD12" s="754"/>
      <c r="DE12" s="754"/>
      <c r="DF12" s="754"/>
      <c r="DG12" s="754"/>
      <c r="DH12" s="754"/>
      <c r="DI12" s="754"/>
      <c r="DJ12" s="754"/>
      <c r="DK12" s="754"/>
      <c r="DL12" s="754"/>
      <c r="DM12" s="754"/>
      <c r="DN12" s="754"/>
      <c r="DO12" s="754"/>
      <c r="DP12" s="754"/>
      <c r="DQ12" s="754"/>
      <c r="DR12" s="754"/>
      <c r="DS12" s="754"/>
      <c r="DT12" s="754"/>
      <c r="DU12" s="754"/>
      <c r="DV12" s="754"/>
      <c r="DW12" s="754"/>
      <c r="DX12" s="754"/>
      <c r="DY12" s="754"/>
      <c r="DZ12" s="754"/>
      <c r="EA12" s="754"/>
      <c r="EB12" s="754"/>
      <c r="EC12" s="754"/>
      <c r="ED12" s="754"/>
      <c r="EE12" s="755"/>
    </row>
    <row r="13" spans="1:135" ht="14.25" customHeight="1" x14ac:dyDescent="0.15">
      <c r="A13" s="303" t="str">
        <f>+'Mo- FS'!A17</f>
        <v>Events</v>
      </c>
      <c r="B13" s="332" t="str">
        <f t="shared" si="22"/>
        <v>[EUR]</v>
      </c>
      <c r="D13" s="753">
        <v>0</v>
      </c>
      <c r="E13" s="754">
        <v>0</v>
      </c>
      <c r="F13" s="754">
        <v>0</v>
      </c>
      <c r="G13" s="754">
        <v>0</v>
      </c>
      <c r="H13" s="754">
        <v>0</v>
      </c>
      <c r="I13" s="754">
        <v>0</v>
      </c>
      <c r="J13" s="754">
        <v>22053.283500291709</v>
      </c>
      <c r="K13" s="754">
        <v>18036.549173358158</v>
      </c>
      <c r="L13" s="754">
        <v>10251.124371197349</v>
      </c>
      <c r="M13" s="754">
        <v>11284.694039159456</v>
      </c>
      <c r="N13" s="754">
        <v>10081.349831120808</v>
      </c>
      <c r="O13" s="754">
        <v>18360.000000000004</v>
      </c>
      <c r="P13" s="754">
        <v>10114.677667986791</v>
      </c>
      <c r="Q13" s="754">
        <v>11768.778093507999</v>
      </c>
      <c r="R13" s="754">
        <v>9430.5721498829516</v>
      </c>
      <c r="S13" s="754">
        <v>9240.7964737618404</v>
      </c>
      <c r="T13" s="754">
        <v>9050.3682137564738</v>
      </c>
      <c r="U13" s="754">
        <v>14834.152853466228</v>
      </c>
      <c r="V13" s="754">
        <v>22494.349170297552</v>
      </c>
      <c r="W13" s="754">
        <v>19224.12420881748</v>
      </c>
      <c r="X13" s="754">
        <v>11077.304097747317</v>
      </c>
      <c r="Y13" s="754">
        <v>9851.232904455419</v>
      </c>
      <c r="Z13" s="754">
        <v>9971.3714693267666</v>
      </c>
      <c r="AA13" s="754">
        <v>18519.120000000014</v>
      </c>
      <c r="AB13" s="754">
        <v>9900.1238992719282</v>
      </c>
      <c r="AC13" s="754">
        <v>11273.466041572536</v>
      </c>
      <c r="AD13" s="754">
        <v>10978.416057092001</v>
      </c>
      <c r="AE13" s="754">
        <v>9635.0704566423519</v>
      </c>
      <c r="AF13" s="754">
        <v>9650.9835588512251</v>
      </c>
      <c r="AG13" s="754">
        <v>15761.287406807876</v>
      </c>
      <c r="AH13" s="754">
        <v>23996.724050662389</v>
      </c>
      <c r="AI13" s="754">
        <v>23614.666124895804</v>
      </c>
      <c r="AJ13" s="754">
        <v>9081.3188360223849</v>
      </c>
      <c r="AK13" s="754">
        <v>9202.0885046460462</v>
      </c>
      <c r="AL13" s="754">
        <v>10276.744720574905</v>
      </c>
      <c r="AM13" s="754">
        <v>18465.019200000024</v>
      </c>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4"/>
      <c r="BJ13" s="754"/>
      <c r="BK13" s="754"/>
      <c r="BL13" s="754"/>
      <c r="BM13" s="754"/>
      <c r="BN13" s="754"/>
      <c r="BO13" s="754"/>
      <c r="BP13" s="754"/>
      <c r="BQ13" s="754"/>
      <c r="BR13" s="754"/>
      <c r="BS13" s="754"/>
      <c r="BT13" s="754"/>
      <c r="BU13" s="754"/>
      <c r="BV13" s="754"/>
      <c r="BW13" s="754"/>
      <c r="BX13" s="754"/>
      <c r="BY13" s="754"/>
      <c r="BZ13" s="754"/>
      <c r="CA13" s="754"/>
      <c r="CB13" s="754"/>
      <c r="CC13" s="754"/>
      <c r="CD13" s="754"/>
      <c r="CE13" s="754"/>
      <c r="CF13" s="754"/>
      <c r="CG13" s="754"/>
      <c r="CH13" s="754"/>
      <c r="CI13" s="754"/>
      <c r="CJ13" s="754"/>
      <c r="CK13" s="754"/>
      <c r="CL13" s="754"/>
      <c r="CM13" s="754"/>
      <c r="CN13" s="754"/>
      <c r="CO13" s="754"/>
      <c r="CP13" s="754"/>
      <c r="CQ13" s="754"/>
      <c r="CR13" s="754"/>
      <c r="CS13" s="754"/>
      <c r="CT13" s="754"/>
      <c r="CU13" s="754"/>
      <c r="CV13" s="754"/>
      <c r="CW13" s="754"/>
      <c r="CX13" s="754"/>
      <c r="CY13" s="754"/>
      <c r="CZ13" s="754"/>
      <c r="DA13" s="754"/>
      <c r="DB13" s="754"/>
      <c r="DC13" s="754"/>
      <c r="DD13" s="754"/>
      <c r="DE13" s="754"/>
      <c r="DF13" s="754"/>
      <c r="DG13" s="754"/>
      <c r="DH13" s="754"/>
      <c r="DI13" s="754"/>
      <c r="DJ13" s="754"/>
      <c r="DK13" s="754"/>
      <c r="DL13" s="754"/>
      <c r="DM13" s="754"/>
      <c r="DN13" s="754"/>
      <c r="DO13" s="754"/>
      <c r="DP13" s="754"/>
      <c r="DQ13" s="754"/>
      <c r="DR13" s="754"/>
      <c r="DS13" s="754"/>
      <c r="DT13" s="754"/>
      <c r="DU13" s="754"/>
      <c r="DV13" s="754"/>
      <c r="DW13" s="754"/>
      <c r="DX13" s="754"/>
      <c r="DY13" s="754"/>
      <c r="DZ13" s="754"/>
      <c r="EA13" s="754"/>
      <c r="EB13" s="754"/>
      <c r="EC13" s="754"/>
      <c r="ED13" s="754"/>
      <c r="EE13" s="755"/>
    </row>
    <row r="14" spans="1:135" ht="14.25" customHeight="1" x14ac:dyDescent="0.15">
      <c r="A14" s="303" t="str">
        <f>+'Mo- FS'!A18</f>
        <v>SPA</v>
      </c>
      <c r="B14" s="332" t="str">
        <f t="shared" si="22"/>
        <v>[EUR]</v>
      </c>
      <c r="D14" s="753">
        <v>0</v>
      </c>
      <c r="E14" s="754">
        <v>0</v>
      </c>
      <c r="F14" s="754">
        <v>0</v>
      </c>
      <c r="G14" s="754">
        <v>0</v>
      </c>
      <c r="H14" s="754">
        <v>0</v>
      </c>
      <c r="I14" s="754">
        <v>0</v>
      </c>
      <c r="J14" s="754">
        <v>4400.5405149664648</v>
      </c>
      <c r="K14" s="754">
        <v>5421.097644801469</v>
      </c>
      <c r="L14" s="754">
        <v>4821.073342889842</v>
      </c>
      <c r="M14" s="754">
        <v>4727.3718272154474</v>
      </c>
      <c r="N14" s="754">
        <v>4938.8430990844363</v>
      </c>
      <c r="O14" s="754">
        <v>5100.0000000000018</v>
      </c>
      <c r="P14" s="754">
        <v>5057.3388339933954</v>
      </c>
      <c r="Q14" s="754">
        <v>5884.3890467539995</v>
      </c>
      <c r="R14" s="754">
        <v>5381.57649857451</v>
      </c>
      <c r="S14" s="754">
        <v>5185.1135769441435</v>
      </c>
      <c r="T14" s="754">
        <v>4885.1419335617329</v>
      </c>
      <c r="U14" s="754">
        <v>5150.7475185646626</v>
      </c>
      <c r="V14" s="754">
        <v>5829.9574684486752</v>
      </c>
      <c r="W14" s="754">
        <v>4702.6755457053514</v>
      </c>
      <c r="X14" s="754">
        <v>5486.8889456131574</v>
      </c>
      <c r="Y14" s="754">
        <v>5703.3453657373484</v>
      </c>
      <c r="Z14" s="754">
        <v>5868.5675835100237</v>
      </c>
      <c r="AA14" s="754">
        <v>5358.0600000000049</v>
      </c>
      <c r="AB14" s="754">
        <v>4585.320542820682</v>
      </c>
      <c r="AC14" s="754">
        <v>5010.4293518100158</v>
      </c>
      <c r="AD14" s="754">
        <v>5332.3735134446861</v>
      </c>
      <c r="AE14" s="754">
        <v>5498.2739018882976</v>
      </c>
      <c r="AF14" s="754">
        <v>5979.4137266795624</v>
      </c>
      <c r="AG14" s="754">
        <v>4728.3862220423634</v>
      </c>
      <c r="AH14" s="754">
        <v>5683.4346435779344</v>
      </c>
      <c r="AI14" s="754">
        <v>6061.8004561674497</v>
      </c>
      <c r="AJ14" s="754">
        <v>5121.4414365940193</v>
      </c>
      <c r="AK14" s="754">
        <v>5976.0689714080636</v>
      </c>
      <c r="AL14" s="754">
        <v>5774.0472914570346</v>
      </c>
      <c r="AM14" s="754">
        <v>4775.436000000007</v>
      </c>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4"/>
      <c r="BJ14" s="754"/>
      <c r="BK14" s="754"/>
      <c r="BL14" s="754"/>
      <c r="BM14" s="754"/>
      <c r="BN14" s="754"/>
      <c r="BO14" s="754"/>
      <c r="BP14" s="754"/>
      <c r="BQ14" s="754"/>
      <c r="BR14" s="754"/>
      <c r="BS14" s="754"/>
      <c r="BT14" s="754"/>
      <c r="BU14" s="754"/>
      <c r="BV14" s="754"/>
      <c r="BW14" s="754"/>
      <c r="BX14" s="754"/>
      <c r="BY14" s="754"/>
      <c r="BZ14" s="754"/>
      <c r="CA14" s="754"/>
      <c r="CB14" s="754"/>
      <c r="CC14" s="754"/>
      <c r="CD14" s="754"/>
      <c r="CE14" s="754"/>
      <c r="CF14" s="754"/>
      <c r="CG14" s="754"/>
      <c r="CH14" s="754"/>
      <c r="CI14" s="754"/>
      <c r="CJ14" s="754"/>
      <c r="CK14" s="754"/>
      <c r="CL14" s="754"/>
      <c r="CM14" s="754"/>
      <c r="CN14" s="754"/>
      <c r="CO14" s="754"/>
      <c r="CP14" s="754"/>
      <c r="CQ14" s="754"/>
      <c r="CR14" s="754"/>
      <c r="CS14" s="754"/>
      <c r="CT14" s="754"/>
      <c r="CU14" s="754"/>
      <c r="CV14" s="754"/>
      <c r="CW14" s="754"/>
      <c r="CX14" s="754"/>
      <c r="CY14" s="754"/>
      <c r="CZ14" s="754"/>
      <c r="DA14" s="754"/>
      <c r="DB14" s="754"/>
      <c r="DC14" s="754"/>
      <c r="DD14" s="754"/>
      <c r="DE14" s="754"/>
      <c r="DF14" s="754"/>
      <c r="DG14" s="754"/>
      <c r="DH14" s="754"/>
      <c r="DI14" s="754"/>
      <c r="DJ14" s="754"/>
      <c r="DK14" s="754"/>
      <c r="DL14" s="754"/>
      <c r="DM14" s="754"/>
      <c r="DN14" s="754"/>
      <c r="DO14" s="754"/>
      <c r="DP14" s="754"/>
      <c r="DQ14" s="754"/>
      <c r="DR14" s="754"/>
      <c r="DS14" s="754"/>
      <c r="DT14" s="754"/>
      <c r="DU14" s="754"/>
      <c r="DV14" s="754"/>
      <c r="DW14" s="754"/>
      <c r="DX14" s="754"/>
      <c r="DY14" s="754"/>
      <c r="DZ14" s="754"/>
      <c r="EA14" s="754"/>
      <c r="EB14" s="754"/>
      <c r="EC14" s="754"/>
      <c r="ED14" s="754"/>
      <c r="EE14" s="755"/>
    </row>
    <row r="15" spans="1:135" ht="14.25" customHeight="1" x14ac:dyDescent="0.15">
      <c r="A15" s="303" t="str">
        <f>+'Mo- FS'!A19</f>
        <v>Placeholder</v>
      </c>
      <c r="B15" s="332" t="str">
        <f t="shared" si="22"/>
        <v>[EUR]</v>
      </c>
      <c r="D15" s="753">
        <v>0</v>
      </c>
      <c r="E15" s="754">
        <v>0</v>
      </c>
      <c r="F15" s="754">
        <v>0</v>
      </c>
      <c r="G15" s="754">
        <v>0</v>
      </c>
      <c r="H15" s="754">
        <v>0</v>
      </c>
      <c r="I15" s="754">
        <v>0</v>
      </c>
      <c r="J15" s="754">
        <v>0</v>
      </c>
      <c r="K15" s="754">
        <v>0</v>
      </c>
      <c r="L15" s="754">
        <v>0</v>
      </c>
      <c r="M15" s="754">
        <v>0</v>
      </c>
      <c r="N15" s="754">
        <v>0</v>
      </c>
      <c r="O15" s="754">
        <v>0</v>
      </c>
      <c r="P15" s="754">
        <v>0</v>
      </c>
      <c r="Q15" s="754">
        <v>0</v>
      </c>
      <c r="R15" s="754">
        <v>0</v>
      </c>
      <c r="S15" s="754">
        <v>0</v>
      </c>
      <c r="T15" s="754">
        <v>0</v>
      </c>
      <c r="U15" s="754">
        <v>0</v>
      </c>
      <c r="V15" s="754">
        <v>0</v>
      </c>
      <c r="W15" s="754">
        <v>0</v>
      </c>
      <c r="X15" s="754">
        <v>0</v>
      </c>
      <c r="Y15" s="754">
        <v>0</v>
      </c>
      <c r="Z15" s="754">
        <v>0</v>
      </c>
      <c r="AA15" s="754">
        <v>0</v>
      </c>
      <c r="AB15" s="754">
        <v>0</v>
      </c>
      <c r="AC15" s="754">
        <v>0</v>
      </c>
      <c r="AD15" s="754">
        <v>0</v>
      </c>
      <c r="AE15" s="754">
        <v>0</v>
      </c>
      <c r="AF15" s="754">
        <v>0</v>
      </c>
      <c r="AG15" s="754">
        <v>0</v>
      </c>
      <c r="AH15" s="754">
        <v>0</v>
      </c>
      <c r="AI15" s="754">
        <v>0</v>
      </c>
      <c r="AJ15" s="754">
        <v>0</v>
      </c>
      <c r="AK15" s="754">
        <v>0</v>
      </c>
      <c r="AL15" s="754">
        <v>0</v>
      </c>
      <c r="AM15" s="754">
        <v>0</v>
      </c>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c r="CB15" s="754"/>
      <c r="CC15" s="754"/>
      <c r="CD15" s="754"/>
      <c r="CE15" s="754"/>
      <c r="CF15" s="754"/>
      <c r="CG15" s="754"/>
      <c r="CH15" s="754"/>
      <c r="CI15" s="754"/>
      <c r="CJ15" s="754"/>
      <c r="CK15" s="754"/>
      <c r="CL15" s="754"/>
      <c r="CM15" s="754"/>
      <c r="CN15" s="754"/>
      <c r="CO15" s="754"/>
      <c r="CP15" s="754"/>
      <c r="CQ15" s="754"/>
      <c r="CR15" s="754"/>
      <c r="CS15" s="754"/>
      <c r="CT15" s="754"/>
      <c r="CU15" s="754"/>
      <c r="CV15" s="754"/>
      <c r="CW15" s="754"/>
      <c r="CX15" s="754"/>
      <c r="CY15" s="754"/>
      <c r="CZ15" s="754"/>
      <c r="DA15" s="754"/>
      <c r="DB15" s="754"/>
      <c r="DC15" s="754"/>
      <c r="DD15" s="754"/>
      <c r="DE15" s="754"/>
      <c r="DF15" s="754"/>
      <c r="DG15" s="754"/>
      <c r="DH15" s="754"/>
      <c r="DI15" s="754"/>
      <c r="DJ15" s="754"/>
      <c r="DK15" s="754"/>
      <c r="DL15" s="754"/>
      <c r="DM15" s="754"/>
      <c r="DN15" s="754"/>
      <c r="DO15" s="754"/>
      <c r="DP15" s="754"/>
      <c r="DQ15" s="754"/>
      <c r="DR15" s="754"/>
      <c r="DS15" s="754"/>
      <c r="DT15" s="754"/>
      <c r="DU15" s="754"/>
      <c r="DV15" s="754"/>
      <c r="DW15" s="754"/>
      <c r="DX15" s="754"/>
      <c r="DY15" s="754"/>
      <c r="DZ15" s="754"/>
      <c r="EA15" s="754"/>
      <c r="EB15" s="754"/>
      <c r="EC15" s="754"/>
      <c r="ED15" s="754"/>
      <c r="EE15" s="755"/>
    </row>
    <row r="16" spans="1:135" ht="14.25" customHeight="1" x14ac:dyDescent="0.15">
      <c r="A16" s="303" t="str">
        <f>+'Mo- FS'!A20</f>
        <v>Placeholder</v>
      </c>
      <c r="B16" s="332" t="str">
        <f t="shared" si="22"/>
        <v>[EUR]</v>
      </c>
      <c r="D16" s="753">
        <v>0</v>
      </c>
      <c r="E16" s="754">
        <v>0</v>
      </c>
      <c r="F16" s="754">
        <v>0</v>
      </c>
      <c r="G16" s="754">
        <v>0</v>
      </c>
      <c r="H16" s="754">
        <v>0</v>
      </c>
      <c r="I16" s="754">
        <v>0</v>
      </c>
      <c r="J16" s="754">
        <v>0</v>
      </c>
      <c r="K16" s="754">
        <v>0</v>
      </c>
      <c r="L16" s="754">
        <v>0</v>
      </c>
      <c r="M16" s="754">
        <v>0</v>
      </c>
      <c r="N16" s="754">
        <v>0</v>
      </c>
      <c r="O16" s="754">
        <v>0</v>
      </c>
      <c r="P16" s="754">
        <v>0</v>
      </c>
      <c r="Q16" s="754">
        <v>0</v>
      </c>
      <c r="R16" s="754">
        <v>0</v>
      </c>
      <c r="S16" s="754">
        <v>0</v>
      </c>
      <c r="T16" s="754">
        <v>0</v>
      </c>
      <c r="U16" s="754">
        <v>0</v>
      </c>
      <c r="V16" s="754">
        <v>0</v>
      </c>
      <c r="W16" s="754">
        <v>0</v>
      </c>
      <c r="X16" s="754">
        <v>0</v>
      </c>
      <c r="Y16" s="754">
        <v>0</v>
      </c>
      <c r="Z16" s="754">
        <v>0</v>
      </c>
      <c r="AA16" s="754">
        <v>0</v>
      </c>
      <c r="AB16" s="754">
        <v>0</v>
      </c>
      <c r="AC16" s="754">
        <v>0</v>
      </c>
      <c r="AD16" s="754">
        <v>0</v>
      </c>
      <c r="AE16" s="754">
        <v>0</v>
      </c>
      <c r="AF16" s="754">
        <v>0</v>
      </c>
      <c r="AG16" s="754">
        <v>0</v>
      </c>
      <c r="AH16" s="754">
        <v>0</v>
      </c>
      <c r="AI16" s="754">
        <v>0</v>
      </c>
      <c r="AJ16" s="754">
        <v>0</v>
      </c>
      <c r="AK16" s="754">
        <v>0</v>
      </c>
      <c r="AL16" s="754">
        <v>0</v>
      </c>
      <c r="AM16" s="754">
        <v>0</v>
      </c>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4"/>
      <c r="BJ16" s="754"/>
      <c r="BK16" s="754"/>
      <c r="BL16" s="754"/>
      <c r="BM16" s="754"/>
      <c r="BN16" s="754"/>
      <c r="BO16" s="754"/>
      <c r="BP16" s="754"/>
      <c r="BQ16" s="754"/>
      <c r="BR16" s="754"/>
      <c r="BS16" s="754"/>
      <c r="BT16" s="754"/>
      <c r="BU16" s="754"/>
      <c r="BV16" s="754"/>
      <c r="BW16" s="754"/>
      <c r="BX16" s="754"/>
      <c r="BY16" s="754"/>
      <c r="BZ16" s="754"/>
      <c r="CA16" s="754"/>
      <c r="CB16" s="754"/>
      <c r="CC16" s="754"/>
      <c r="CD16" s="754"/>
      <c r="CE16" s="754"/>
      <c r="CF16" s="754"/>
      <c r="CG16" s="754"/>
      <c r="CH16" s="754"/>
      <c r="CI16" s="754"/>
      <c r="CJ16" s="754"/>
      <c r="CK16" s="754"/>
      <c r="CL16" s="754"/>
      <c r="CM16" s="754"/>
      <c r="CN16" s="754"/>
      <c r="CO16" s="754"/>
      <c r="CP16" s="754"/>
      <c r="CQ16" s="754"/>
      <c r="CR16" s="754"/>
      <c r="CS16" s="754"/>
      <c r="CT16" s="754"/>
      <c r="CU16" s="754"/>
      <c r="CV16" s="754"/>
      <c r="CW16" s="754"/>
      <c r="CX16" s="754"/>
      <c r="CY16" s="754"/>
      <c r="CZ16" s="754"/>
      <c r="DA16" s="754"/>
      <c r="DB16" s="754"/>
      <c r="DC16" s="754"/>
      <c r="DD16" s="754"/>
      <c r="DE16" s="754"/>
      <c r="DF16" s="754"/>
      <c r="DG16" s="754"/>
      <c r="DH16" s="754"/>
      <c r="DI16" s="754"/>
      <c r="DJ16" s="754"/>
      <c r="DK16" s="754"/>
      <c r="DL16" s="754"/>
      <c r="DM16" s="754"/>
      <c r="DN16" s="754"/>
      <c r="DO16" s="754"/>
      <c r="DP16" s="754"/>
      <c r="DQ16" s="754"/>
      <c r="DR16" s="754"/>
      <c r="DS16" s="754"/>
      <c r="DT16" s="754"/>
      <c r="DU16" s="754"/>
      <c r="DV16" s="754"/>
      <c r="DW16" s="754"/>
      <c r="DX16" s="754"/>
      <c r="DY16" s="754"/>
      <c r="DZ16" s="754"/>
      <c r="EA16" s="754"/>
      <c r="EB16" s="754"/>
      <c r="EC16" s="754"/>
      <c r="ED16" s="754"/>
      <c r="EE16" s="755"/>
    </row>
    <row r="17" spans="1:135" ht="14.25" customHeight="1" x14ac:dyDescent="0.15">
      <c r="A17" s="303" t="str">
        <f>+'Mo- FS'!A21</f>
        <v>Placeholder</v>
      </c>
      <c r="B17" s="332" t="str">
        <f t="shared" si="22"/>
        <v>[EUR]</v>
      </c>
      <c r="D17" s="753">
        <v>0</v>
      </c>
      <c r="E17" s="754">
        <v>0</v>
      </c>
      <c r="F17" s="754">
        <v>0</v>
      </c>
      <c r="G17" s="754">
        <v>0</v>
      </c>
      <c r="H17" s="754">
        <v>0</v>
      </c>
      <c r="I17" s="754">
        <v>0</v>
      </c>
      <c r="J17" s="754">
        <v>0</v>
      </c>
      <c r="K17" s="754">
        <v>0</v>
      </c>
      <c r="L17" s="754">
        <v>0</v>
      </c>
      <c r="M17" s="754">
        <v>0</v>
      </c>
      <c r="N17" s="754">
        <v>0</v>
      </c>
      <c r="O17" s="754">
        <v>0</v>
      </c>
      <c r="P17" s="754">
        <v>0</v>
      </c>
      <c r="Q17" s="754">
        <v>0</v>
      </c>
      <c r="R17" s="754">
        <v>0</v>
      </c>
      <c r="S17" s="754">
        <v>0</v>
      </c>
      <c r="T17" s="754">
        <v>0</v>
      </c>
      <c r="U17" s="754">
        <v>0</v>
      </c>
      <c r="V17" s="754">
        <v>0</v>
      </c>
      <c r="W17" s="754">
        <v>0</v>
      </c>
      <c r="X17" s="754">
        <v>0</v>
      </c>
      <c r="Y17" s="754">
        <v>0</v>
      </c>
      <c r="Z17" s="754">
        <v>0</v>
      </c>
      <c r="AA17" s="754">
        <v>0</v>
      </c>
      <c r="AB17" s="754">
        <v>0</v>
      </c>
      <c r="AC17" s="754">
        <v>0</v>
      </c>
      <c r="AD17" s="754">
        <v>0</v>
      </c>
      <c r="AE17" s="754">
        <v>0</v>
      </c>
      <c r="AF17" s="754">
        <v>0</v>
      </c>
      <c r="AG17" s="754">
        <v>0</v>
      </c>
      <c r="AH17" s="754">
        <v>0</v>
      </c>
      <c r="AI17" s="754">
        <v>0</v>
      </c>
      <c r="AJ17" s="754">
        <v>0</v>
      </c>
      <c r="AK17" s="754">
        <v>0</v>
      </c>
      <c r="AL17" s="754">
        <v>0</v>
      </c>
      <c r="AM17" s="754">
        <v>0</v>
      </c>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4"/>
      <c r="BJ17" s="754"/>
      <c r="BK17" s="754"/>
      <c r="BL17" s="754"/>
      <c r="BM17" s="754"/>
      <c r="BN17" s="754"/>
      <c r="BO17" s="754"/>
      <c r="BP17" s="754"/>
      <c r="BQ17" s="754"/>
      <c r="BR17" s="754"/>
      <c r="BS17" s="754"/>
      <c r="BT17" s="754"/>
      <c r="BU17" s="754"/>
      <c r="BV17" s="754"/>
      <c r="BW17" s="754"/>
      <c r="BX17" s="754"/>
      <c r="BY17" s="754"/>
      <c r="BZ17" s="754"/>
      <c r="CA17" s="754"/>
      <c r="CB17" s="754"/>
      <c r="CC17" s="754"/>
      <c r="CD17" s="754"/>
      <c r="CE17" s="754"/>
      <c r="CF17" s="754"/>
      <c r="CG17" s="754"/>
      <c r="CH17" s="754"/>
      <c r="CI17" s="754"/>
      <c r="CJ17" s="754"/>
      <c r="CK17" s="754"/>
      <c r="CL17" s="754"/>
      <c r="CM17" s="754"/>
      <c r="CN17" s="754"/>
      <c r="CO17" s="754"/>
      <c r="CP17" s="754"/>
      <c r="CQ17" s="754"/>
      <c r="CR17" s="754"/>
      <c r="CS17" s="754"/>
      <c r="CT17" s="754"/>
      <c r="CU17" s="754"/>
      <c r="CV17" s="754"/>
      <c r="CW17" s="754"/>
      <c r="CX17" s="754"/>
      <c r="CY17" s="754"/>
      <c r="CZ17" s="754"/>
      <c r="DA17" s="754"/>
      <c r="DB17" s="754"/>
      <c r="DC17" s="754"/>
      <c r="DD17" s="754"/>
      <c r="DE17" s="754"/>
      <c r="DF17" s="754"/>
      <c r="DG17" s="754"/>
      <c r="DH17" s="754"/>
      <c r="DI17" s="754"/>
      <c r="DJ17" s="754"/>
      <c r="DK17" s="754"/>
      <c r="DL17" s="754"/>
      <c r="DM17" s="754"/>
      <c r="DN17" s="754"/>
      <c r="DO17" s="754"/>
      <c r="DP17" s="754"/>
      <c r="DQ17" s="754"/>
      <c r="DR17" s="754"/>
      <c r="DS17" s="754"/>
      <c r="DT17" s="754"/>
      <c r="DU17" s="754"/>
      <c r="DV17" s="754"/>
      <c r="DW17" s="754"/>
      <c r="DX17" s="754"/>
      <c r="DY17" s="754"/>
      <c r="DZ17" s="754"/>
      <c r="EA17" s="754"/>
      <c r="EB17" s="754"/>
      <c r="EC17" s="754"/>
      <c r="ED17" s="754"/>
      <c r="EE17" s="755"/>
    </row>
    <row r="18" spans="1:135" ht="14.25" customHeight="1" x14ac:dyDescent="0.15">
      <c r="A18" s="303" t="str">
        <f>+'Mo- FS'!A22</f>
        <v>Placeholder</v>
      </c>
      <c r="B18" s="332" t="str">
        <f t="shared" si="22"/>
        <v>[EUR]</v>
      </c>
      <c r="D18" s="763">
        <v>0</v>
      </c>
      <c r="E18" s="764">
        <v>0</v>
      </c>
      <c r="F18" s="764">
        <v>0</v>
      </c>
      <c r="G18" s="764">
        <v>0</v>
      </c>
      <c r="H18" s="764">
        <v>0</v>
      </c>
      <c r="I18" s="764">
        <v>0</v>
      </c>
      <c r="J18" s="764">
        <v>0</v>
      </c>
      <c r="K18" s="764">
        <v>0</v>
      </c>
      <c r="L18" s="764">
        <v>0</v>
      </c>
      <c r="M18" s="764">
        <v>0</v>
      </c>
      <c r="N18" s="764">
        <v>0</v>
      </c>
      <c r="O18" s="764">
        <v>0</v>
      </c>
      <c r="P18" s="764">
        <v>0</v>
      </c>
      <c r="Q18" s="764">
        <v>0</v>
      </c>
      <c r="R18" s="764">
        <v>0</v>
      </c>
      <c r="S18" s="764">
        <v>0</v>
      </c>
      <c r="T18" s="764">
        <v>0</v>
      </c>
      <c r="U18" s="764">
        <v>0</v>
      </c>
      <c r="V18" s="764">
        <v>0</v>
      </c>
      <c r="W18" s="764">
        <v>0</v>
      </c>
      <c r="X18" s="764">
        <v>0</v>
      </c>
      <c r="Y18" s="764">
        <v>0</v>
      </c>
      <c r="Z18" s="764">
        <v>0</v>
      </c>
      <c r="AA18" s="764">
        <v>0</v>
      </c>
      <c r="AB18" s="764">
        <v>0</v>
      </c>
      <c r="AC18" s="764">
        <v>0</v>
      </c>
      <c r="AD18" s="764">
        <v>0</v>
      </c>
      <c r="AE18" s="764">
        <v>0</v>
      </c>
      <c r="AF18" s="764">
        <v>0</v>
      </c>
      <c r="AG18" s="764">
        <v>0</v>
      </c>
      <c r="AH18" s="764">
        <v>0</v>
      </c>
      <c r="AI18" s="764">
        <v>0</v>
      </c>
      <c r="AJ18" s="764">
        <v>0</v>
      </c>
      <c r="AK18" s="764">
        <v>0</v>
      </c>
      <c r="AL18" s="764">
        <v>0</v>
      </c>
      <c r="AM18" s="764">
        <v>0</v>
      </c>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64"/>
      <c r="BT18" s="764"/>
      <c r="BU18" s="764"/>
      <c r="BV18" s="764"/>
      <c r="BW18" s="764"/>
      <c r="BX18" s="764"/>
      <c r="BY18" s="764"/>
      <c r="BZ18" s="764"/>
      <c r="CA18" s="764"/>
      <c r="CB18" s="764"/>
      <c r="CC18" s="764"/>
      <c r="CD18" s="764"/>
      <c r="CE18" s="764"/>
      <c r="CF18" s="764"/>
      <c r="CG18" s="764"/>
      <c r="CH18" s="764"/>
      <c r="CI18" s="764"/>
      <c r="CJ18" s="764"/>
      <c r="CK18" s="764"/>
      <c r="CL18" s="764"/>
      <c r="CM18" s="764"/>
      <c r="CN18" s="764"/>
      <c r="CO18" s="764"/>
      <c r="CP18" s="764"/>
      <c r="CQ18" s="764"/>
      <c r="CR18" s="764"/>
      <c r="CS18" s="764"/>
      <c r="CT18" s="764"/>
      <c r="CU18" s="764"/>
      <c r="CV18" s="764"/>
      <c r="CW18" s="764"/>
      <c r="CX18" s="764"/>
      <c r="CY18" s="764"/>
      <c r="CZ18" s="764"/>
      <c r="DA18" s="764"/>
      <c r="DB18" s="764"/>
      <c r="DC18" s="764"/>
      <c r="DD18" s="764"/>
      <c r="DE18" s="764"/>
      <c r="DF18" s="764"/>
      <c r="DG18" s="764"/>
      <c r="DH18" s="764"/>
      <c r="DI18" s="764"/>
      <c r="DJ18" s="764"/>
      <c r="DK18" s="764"/>
      <c r="DL18" s="764"/>
      <c r="DM18" s="764"/>
      <c r="DN18" s="764"/>
      <c r="DO18" s="764"/>
      <c r="DP18" s="764"/>
      <c r="DQ18" s="764"/>
      <c r="DR18" s="764"/>
      <c r="DS18" s="764"/>
      <c r="DT18" s="764"/>
      <c r="DU18" s="764"/>
      <c r="DV18" s="764"/>
      <c r="DW18" s="764"/>
      <c r="DX18" s="764"/>
      <c r="DY18" s="764"/>
      <c r="DZ18" s="764"/>
      <c r="EA18" s="764"/>
      <c r="EB18" s="764"/>
      <c r="EC18" s="764"/>
      <c r="ED18" s="764"/>
      <c r="EE18" s="765"/>
    </row>
    <row r="19" spans="1:135" ht="13.5" customHeight="1" x14ac:dyDescent="0.15">
      <c r="A19" s="351" t="s">
        <v>356</v>
      </c>
      <c r="B19" s="351" t="str">
        <f t="shared" si="22"/>
        <v>[EUR]</v>
      </c>
      <c r="D19" s="309">
        <f t="shared" ref="D19:I19" si="23">SUM(D10:D18)</f>
        <v>0</v>
      </c>
      <c r="E19" s="309">
        <f t="shared" si="23"/>
        <v>0</v>
      </c>
      <c r="F19" s="309">
        <f t="shared" si="23"/>
        <v>0</v>
      </c>
      <c r="G19" s="309">
        <f t="shared" si="23"/>
        <v>0</v>
      </c>
      <c r="H19" s="309">
        <f t="shared" si="23"/>
        <v>0</v>
      </c>
      <c r="I19" s="309">
        <f t="shared" si="23"/>
        <v>0</v>
      </c>
      <c r="J19" s="309">
        <f>SUM(J10:J18)</f>
        <v>934248.02882031375</v>
      </c>
      <c r="K19" s="309">
        <f t="shared" ref="K19:BV19" si="24">SUM(K10:K18)</f>
        <v>991132.69601873646</v>
      </c>
      <c r="L19" s="309">
        <f t="shared" si="24"/>
        <v>811593.69602140249</v>
      </c>
      <c r="M19" s="309">
        <f t="shared" si="24"/>
        <v>643361.75659363566</v>
      </c>
      <c r="N19" s="309">
        <f t="shared" si="24"/>
        <v>546704.47311452811</v>
      </c>
      <c r="O19" s="309">
        <f t="shared" si="24"/>
        <v>811824.12000000023</v>
      </c>
      <c r="P19" s="309">
        <f t="shared" si="24"/>
        <v>522845.8235601167</v>
      </c>
      <c r="Q19" s="309">
        <f t="shared" si="24"/>
        <v>490666.55704175663</v>
      </c>
      <c r="R19" s="309">
        <f t="shared" si="24"/>
        <v>645610.81900784536</v>
      </c>
      <c r="S19" s="309">
        <f t="shared" si="24"/>
        <v>647203.56647504959</v>
      </c>
      <c r="T19" s="309">
        <f t="shared" si="24"/>
        <v>807953.11016630847</v>
      </c>
      <c r="U19" s="309">
        <f t="shared" si="24"/>
        <v>776774.57562313962</v>
      </c>
      <c r="V19" s="309">
        <f t="shared" si="24"/>
        <v>987262.71974595205</v>
      </c>
      <c r="W19" s="309">
        <f t="shared" si="24"/>
        <v>1065549.5371932571</v>
      </c>
      <c r="X19" s="309">
        <f t="shared" si="24"/>
        <v>817837.62035220081</v>
      </c>
      <c r="Y19" s="309">
        <f t="shared" si="24"/>
        <v>563145.7289831941</v>
      </c>
      <c r="Z19" s="309">
        <f t="shared" si="24"/>
        <v>607640.83575738058</v>
      </c>
      <c r="AA19" s="309">
        <f t="shared" si="24"/>
        <v>803895.49170000071</v>
      </c>
      <c r="AB19" s="309">
        <f t="shared" si="24"/>
        <v>578660.93926456268</v>
      </c>
      <c r="AC19" s="309">
        <f t="shared" si="24"/>
        <v>464429.43146053958</v>
      </c>
      <c r="AD19" s="309">
        <f t="shared" si="24"/>
        <v>619243.8310808785</v>
      </c>
      <c r="AE19" s="309">
        <f t="shared" si="24"/>
        <v>629105.95428989001</v>
      </c>
      <c r="AF19" s="309">
        <f t="shared" si="24"/>
        <v>817058.82446704491</v>
      </c>
      <c r="AG19" s="309">
        <f t="shared" si="24"/>
        <v>801502.1812953148</v>
      </c>
      <c r="AH19" s="309">
        <f t="shared" si="24"/>
        <v>1003547.0255649069</v>
      </c>
      <c r="AI19" s="309">
        <f t="shared" si="24"/>
        <v>1006249.1241317585</v>
      </c>
      <c r="AJ19" s="309">
        <f t="shared" si="24"/>
        <v>720065.16227936035</v>
      </c>
      <c r="AK19" s="309">
        <f t="shared" si="24"/>
        <v>589348.81599137839</v>
      </c>
      <c r="AL19" s="309">
        <f t="shared" si="24"/>
        <v>698622.64122864953</v>
      </c>
      <c r="AM19" s="309">
        <f t="shared" si="24"/>
        <v>761941.77265800093</v>
      </c>
      <c r="AN19" s="309">
        <f t="shared" si="24"/>
        <v>0</v>
      </c>
      <c r="AO19" s="309">
        <f t="shared" si="24"/>
        <v>0</v>
      </c>
      <c r="AP19" s="309">
        <f t="shared" si="24"/>
        <v>0</v>
      </c>
      <c r="AQ19" s="309">
        <f t="shared" si="24"/>
        <v>0</v>
      </c>
      <c r="AR19" s="309">
        <f t="shared" si="24"/>
        <v>0</v>
      </c>
      <c r="AS19" s="309">
        <f t="shared" si="24"/>
        <v>0</v>
      </c>
      <c r="AT19" s="309">
        <f t="shared" si="24"/>
        <v>0</v>
      </c>
      <c r="AU19" s="309">
        <f t="shared" si="24"/>
        <v>0</v>
      </c>
      <c r="AV19" s="309">
        <f t="shared" si="24"/>
        <v>0</v>
      </c>
      <c r="AW19" s="309">
        <f t="shared" si="24"/>
        <v>0</v>
      </c>
      <c r="AX19" s="309">
        <f t="shared" si="24"/>
        <v>0</v>
      </c>
      <c r="AY19" s="309">
        <f t="shared" si="24"/>
        <v>0</v>
      </c>
      <c r="AZ19" s="309">
        <f t="shared" si="24"/>
        <v>0</v>
      </c>
      <c r="BA19" s="309">
        <f t="shared" si="24"/>
        <v>0</v>
      </c>
      <c r="BB19" s="309">
        <f t="shared" si="24"/>
        <v>0</v>
      </c>
      <c r="BC19" s="309">
        <f t="shared" si="24"/>
        <v>0</v>
      </c>
      <c r="BD19" s="309">
        <f t="shared" si="24"/>
        <v>0</v>
      </c>
      <c r="BE19" s="309">
        <f t="shared" si="24"/>
        <v>0</v>
      </c>
      <c r="BF19" s="309">
        <f t="shared" si="24"/>
        <v>0</v>
      </c>
      <c r="BG19" s="309">
        <f t="shared" si="24"/>
        <v>0</v>
      </c>
      <c r="BH19" s="309">
        <f t="shared" si="24"/>
        <v>0</v>
      </c>
      <c r="BI19" s="309">
        <f t="shared" si="24"/>
        <v>0</v>
      </c>
      <c r="BJ19" s="309">
        <f t="shared" si="24"/>
        <v>0</v>
      </c>
      <c r="BK19" s="309">
        <f t="shared" si="24"/>
        <v>0</v>
      </c>
      <c r="BL19" s="309">
        <f t="shared" si="24"/>
        <v>0</v>
      </c>
      <c r="BM19" s="309">
        <f t="shared" si="24"/>
        <v>0</v>
      </c>
      <c r="BN19" s="309">
        <f t="shared" si="24"/>
        <v>0</v>
      </c>
      <c r="BO19" s="309">
        <f t="shared" si="24"/>
        <v>0</v>
      </c>
      <c r="BP19" s="309">
        <f t="shared" si="24"/>
        <v>0</v>
      </c>
      <c r="BQ19" s="309">
        <f t="shared" si="24"/>
        <v>0</v>
      </c>
      <c r="BR19" s="309">
        <f t="shared" si="24"/>
        <v>0</v>
      </c>
      <c r="BS19" s="309">
        <f t="shared" si="24"/>
        <v>0</v>
      </c>
      <c r="BT19" s="309">
        <f t="shared" si="24"/>
        <v>0</v>
      </c>
      <c r="BU19" s="309">
        <f t="shared" si="24"/>
        <v>0</v>
      </c>
      <c r="BV19" s="309">
        <f t="shared" si="24"/>
        <v>0</v>
      </c>
      <c r="BW19" s="309">
        <f t="shared" ref="BW19:EE19" si="25">SUM(BW10:BW18)</f>
        <v>0</v>
      </c>
      <c r="BX19" s="309">
        <f t="shared" si="25"/>
        <v>0</v>
      </c>
      <c r="BY19" s="309">
        <f t="shared" si="25"/>
        <v>0</v>
      </c>
      <c r="BZ19" s="309">
        <f t="shared" si="25"/>
        <v>0</v>
      </c>
      <c r="CA19" s="309">
        <f t="shared" si="25"/>
        <v>0</v>
      </c>
      <c r="CB19" s="309">
        <f t="shared" si="25"/>
        <v>0</v>
      </c>
      <c r="CC19" s="309">
        <f t="shared" si="25"/>
        <v>0</v>
      </c>
      <c r="CD19" s="309">
        <f t="shared" si="25"/>
        <v>0</v>
      </c>
      <c r="CE19" s="309">
        <f t="shared" si="25"/>
        <v>0</v>
      </c>
      <c r="CF19" s="309">
        <f t="shared" si="25"/>
        <v>0</v>
      </c>
      <c r="CG19" s="309">
        <f t="shared" si="25"/>
        <v>0</v>
      </c>
      <c r="CH19" s="309">
        <f t="shared" si="25"/>
        <v>0</v>
      </c>
      <c r="CI19" s="309">
        <f t="shared" si="25"/>
        <v>0</v>
      </c>
      <c r="CJ19" s="309">
        <f t="shared" si="25"/>
        <v>0</v>
      </c>
      <c r="CK19" s="309">
        <f t="shared" si="25"/>
        <v>0</v>
      </c>
      <c r="CL19" s="309">
        <f t="shared" si="25"/>
        <v>0</v>
      </c>
      <c r="CM19" s="309">
        <f t="shared" si="25"/>
        <v>0</v>
      </c>
      <c r="CN19" s="309">
        <f t="shared" si="25"/>
        <v>0</v>
      </c>
      <c r="CO19" s="309">
        <f t="shared" si="25"/>
        <v>0</v>
      </c>
      <c r="CP19" s="309">
        <f t="shared" si="25"/>
        <v>0</v>
      </c>
      <c r="CQ19" s="309">
        <f t="shared" si="25"/>
        <v>0</v>
      </c>
      <c r="CR19" s="309">
        <f t="shared" si="25"/>
        <v>0</v>
      </c>
      <c r="CS19" s="309">
        <f t="shared" si="25"/>
        <v>0</v>
      </c>
      <c r="CT19" s="309">
        <f t="shared" si="25"/>
        <v>0</v>
      </c>
      <c r="CU19" s="309">
        <f t="shared" si="25"/>
        <v>0</v>
      </c>
      <c r="CV19" s="309">
        <f t="shared" si="25"/>
        <v>0</v>
      </c>
      <c r="CW19" s="309">
        <f t="shared" si="25"/>
        <v>0</v>
      </c>
      <c r="CX19" s="309">
        <f t="shared" si="25"/>
        <v>0</v>
      </c>
      <c r="CY19" s="309">
        <f t="shared" si="25"/>
        <v>0</v>
      </c>
      <c r="CZ19" s="309">
        <f t="shared" si="25"/>
        <v>0</v>
      </c>
      <c r="DA19" s="309">
        <f t="shared" si="25"/>
        <v>0</v>
      </c>
      <c r="DB19" s="309">
        <f t="shared" si="25"/>
        <v>0</v>
      </c>
      <c r="DC19" s="309">
        <f t="shared" si="25"/>
        <v>0</v>
      </c>
      <c r="DD19" s="309">
        <f t="shared" si="25"/>
        <v>0</v>
      </c>
      <c r="DE19" s="309">
        <f t="shared" si="25"/>
        <v>0</v>
      </c>
      <c r="DF19" s="309">
        <f t="shared" si="25"/>
        <v>0</v>
      </c>
      <c r="DG19" s="309">
        <f t="shared" si="25"/>
        <v>0</v>
      </c>
      <c r="DH19" s="309">
        <f t="shared" si="25"/>
        <v>0</v>
      </c>
      <c r="DI19" s="309">
        <f t="shared" si="25"/>
        <v>0</v>
      </c>
      <c r="DJ19" s="309">
        <f t="shared" si="25"/>
        <v>0</v>
      </c>
      <c r="DK19" s="309">
        <f t="shared" si="25"/>
        <v>0</v>
      </c>
      <c r="DL19" s="309">
        <f t="shared" si="25"/>
        <v>0</v>
      </c>
      <c r="DM19" s="309">
        <f t="shared" si="25"/>
        <v>0</v>
      </c>
      <c r="DN19" s="309">
        <f t="shared" si="25"/>
        <v>0</v>
      </c>
      <c r="DO19" s="309">
        <f t="shared" si="25"/>
        <v>0</v>
      </c>
      <c r="DP19" s="309">
        <f t="shared" si="25"/>
        <v>0</v>
      </c>
      <c r="DQ19" s="309">
        <f t="shared" si="25"/>
        <v>0</v>
      </c>
      <c r="DR19" s="309">
        <f t="shared" si="25"/>
        <v>0</v>
      </c>
      <c r="DS19" s="309">
        <f t="shared" si="25"/>
        <v>0</v>
      </c>
      <c r="DT19" s="309">
        <f t="shared" si="25"/>
        <v>0</v>
      </c>
      <c r="DU19" s="309">
        <f t="shared" si="25"/>
        <v>0</v>
      </c>
      <c r="DV19" s="309">
        <f t="shared" si="25"/>
        <v>0</v>
      </c>
      <c r="DW19" s="309">
        <f t="shared" si="25"/>
        <v>0</v>
      </c>
      <c r="DX19" s="309">
        <f t="shared" si="25"/>
        <v>0</v>
      </c>
      <c r="DY19" s="309">
        <f t="shared" si="25"/>
        <v>0</v>
      </c>
      <c r="DZ19" s="309">
        <f t="shared" si="25"/>
        <v>0</v>
      </c>
      <c r="EA19" s="309">
        <f t="shared" si="25"/>
        <v>0</v>
      </c>
      <c r="EB19" s="309">
        <f t="shared" si="25"/>
        <v>0</v>
      </c>
      <c r="EC19" s="309">
        <f t="shared" si="25"/>
        <v>0</v>
      </c>
      <c r="ED19" s="309">
        <f t="shared" si="25"/>
        <v>0</v>
      </c>
      <c r="EE19" s="309">
        <f t="shared" si="25"/>
        <v>0</v>
      </c>
    </row>
    <row r="20" spans="1:135" ht="14.25" customHeight="1" x14ac:dyDescent="0.15">
      <c r="A20" s="302" t="str">
        <f>++'Mo- FS'!A25</f>
        <v>Cost  of Revenue per Department</v>
      </c>
      <c r="B20" s="332"/>
    </row>
    <row r="21" spans="1:135" ht="14.25" customHeight="1" x14ac:dyDescent="0.15">
      <c r="A21" s="303" t="str">
        <f>++'Mo- FS'!A26</f>
        <v>Room Department</v>
      </c>
      <c r="B21" s="332" t="str">
        <f t="shared" ref="B21:B30" si="26">"["&amp;currency&amp;"]"</f>
        <v>[EUR]</v>
      </c>
      <c r="D21" s="311">
        <v>0</v>
      </c>
      <c r="E21" s="312">
        <v>0</v>
      </c>
      <c r="F21" s="312">
        <v>0</v>
      </c>
      <c r="G21" s="312">
        <v>0</v>
      </c>
      <c r="H21" s="312">
        <v>0</v>
      </c>
      <c r="I21" s="312">
        <v>0</v>
      </c>
      <c r="J21" s="312">
        <v>-260130.28953203544</v>
      </c>
      <c r="K21" s="312">
        <v>-289860.51797649788</v>
      </c>
      <c r="L21" s="312">
        <v>-247671.09778901297</v>
      </c>
      <c r="M21" s="312">
        <v>-214873.53665415451</v>
      </c>
      <c r="N21" s="312">
        <v>-189700.9634358332</v>
      </c>
      <c r="O21" s="312">
        <v>-214994.32500000007</v>
      </c>
      <c r="P21" s="312">
        <v>-186763.94724323088</v>
      </c>
      <c r="Q21" s="312">
        <v>-173694.85861178031</v>
      </c>
      <c r="R21" s="312">
        <v>-240018.43996919683</v>
      </c>
      <c r="S21" s="312">
        <v>-231035.31317150229</v>
      </c>
      <c r="T21" s="312">
        <v>-262036.44218891786</v>
      </c>
      <c r="U21" s="312">
        <v>-261883.19037833411</v>
      </c>
      <c r="V21" s="312">
        <v>-259626.81155229613</v>
      </c>
      <c r="W21" s="312">
        <v>-255077.25581931818</v>
      </c>
      <c r="X21" s="312">
        <v>-215834.54114118262</v>
      </c>
      <c r="Y21" s="312">
        <v>-201981.12445490531</v>
      </c>
      <c r="Z21" s="312">
        <v>-199804.60170578526</v>
      </c>
      <c r="AA21" s="312">
        <v>-238572.8235000002</v>
      </c>
      <c r="AB21" s="312">
        <v>-207644.15654502419</v>
      </c>
      <c r="AC21" s="312">
        <v>-170152.17139653018</v>
      </c>
      <c r="AD21" s="312">
        <v>-218820.35120023601</v>
      </c>
      <c r="AE21" s="312">
        <v>-258099.44985730696</v>
      </c>
      <c r="AF21" s="312">
        <v>-257558.00117696196</v>
      </c>
      <c r="AG21" s="312">
        <v>-214695.26598119139</v>
      </c>
      <c r="AH21" s="312">
        <v>-305560.78590385639</v>
      </c>
      <c r="AI21" s="312">
        <v>-274961.68735250609</v>
      </c>
      <c r="AJ21" s="312">
        <v>-272687.32140996243</v>
      </c>
      <c r="AK21" s="312">
        <v>-190678.77642689689</v>
      </c>
      <c r="AL21" s="312">
        <v>-229543.93926494126</v>
      </c>
      <c r="AM21" s="312">
        <v>-228596.14179000029</v>
      </c>
      <c r="AN21" s="312"/>
      <c r="AO21" s="312"/>
      <c r="AP21" s="312"/>
      <c r="AQ21" s="312"/>
      <c r="AR21" s="312"/>
      <c r="AS21" s="312"/>
      <c r="AT21" s="312"/>
      <c r="AU21" s="312"/>
      <c r="AV21" s="312"/>
      <c r="AW21" s="312"/>
      <c r="AX21" s="312"/>
      <c r="AY21" s="312"/>
      <c r="AZ21" s="312"/>
      <c r="BA21" s="312"/>
      <c r="BB21" s="312"/>
      <c r="BC21" s="312"/>
      <c r="BD21" s="312"/>
      <c r="BE21" s="312"/>
      <c r="BF21" s="312"/>
      <c r="BG21" s="312"/>
      <c r="BH21" s="312"/>
      <c r="BI21" s="312"/>
      <c r="BJ21" s="312"/>
      <c r="BK21" s="312"/>
      <c r="BL21" s="312"/>
      <c r="BM21" s="312"/>
      <c r="BN21" s="312"/>
      <c r="BO21" s="312"/>
      <c r="BP21" s="312"/>
      <c r="BQ21" s="312"/>
      <c r="BR21" s="312"/>
      <c r="BS21" s="312"/>
      <c r="BT21" s="312"/>
      <c r="BU21" s="312"/>
      <c r="BV21" s="312"/>
      <c r="BW21" s="312"/>
      <c r="BX21" s="312"/>
      <c r="BY21" s="312"/>
      <c r="BZ21" s="312"/>
      <c r="CA21" s="312"/>
      <c r="CB21" s="312"/>
      <c r="CC21" s="312"/>
      <c r="CD21" s="312"/>
      <c r="CE21" s="312"/>
      <c r="CF21" s="312"/>
      <c r="CG21" s="312"/>
      <c r="CH21" s="312"/>
      <c r="CI21" s="312"/>
      <c r="CJ21" s="312"/>
      <c r="CK21" s="312"/>
      <c r="CL21" s="312"/>
      <c r="CM21" s="312"/>
      <c r="CN21" s="312"/>
      <c r="CO21" s="312"/>
      <c r="CP21" s="312"/>
      <c r="CQ21" s="312"/>
      <c r="CR21" s="312"/>
      <c r="CS21" s="312"/>
      <c r="CT21" s="312"/>
      <c r="CU21" s="312"/>
      <c r="CV21" s="312"/>
      <c r="CW21" s="312"/>
      <c r="CX21" s="312"/>
      <c r="CY21" s="312"/>
      <c r="CZ21" s="312"/>
      <c r="DA21" s="312"/>
      <c r="DB21" s="312"/>
      <c r="DC21" s="312"/>
      <c r="DD21" s="312"/>
      <c r="DE21" s="312"/>
      <c r="DF21" s="312"/>
      <c r="DG21" s="312"/>
      <c r="DH21" s="312"/>
      <c r="DI21" s="312"/>
      <c r="DJ21" s="312"/>
      <c r="DK21" s="312"/>
      <c r="DL21" s="312"/>
      <c r="DM21" s="312"/>
      <c r="DN21" s="312"/>
      <c r="DO21" s="312"/>
      <c r="DP21" s="312"/>
      <c r="DQ21" s="312"/>
      <c r="DR21" s="312"/>
      <c r="DS21" s="312"/>
      <c r="DT21" s="312"/>
      <c r="DU21" s="312"/>
      <c r="DV21" s="312"/>
      <c r="DW21" s="312"/>
      <c r="DX21" s="312"/>
      <c r="DY21" s="312"/>
      <c r="DZ21" s="312"/>
      <c r="EA21" s="312"/>
      <c r="EB21" s="312"/>
      <c r="EC21" s="312"/>
      <c r="ED21" s="312"/>
      <c r="EE21" s="759"/>
    </row>
    <row r="22" spans="1:135" ht="14.25" customHeight="1" x14ac:dyDescent="0.15">
      <c r="A22" s="303" t="str">
        <f>++'Mo- FS'!A27</f>
        <v>Bar</v>
      </c>
      <c r="B22" s="332" t="str">
        <f t="shared" si="26"/>
        <v>[EUR]</v>
      </c>
      <c r="D22" s="313">
        <v>0</v>
      </c>
      <c r="E22" s="314">
        <v>0</v>
      </c>
      <c r="F22" s="314">
        <v>0</v>
      </c>
      <c r="G22" s="314">
        <v>0</v>
      </c>
      <c r="H22" s="314">
        <v>0</v>
      </c>
      <c r="I22" s="314">
        <v>0</v>
      </c>
      <c r="J22" s="314">
        <v>-35924.639492059992</v>
      </c>
      <c r="K22" s="314">
        <v>-36199.860835569525</v>
      </c>
      <c r="L22" s="314">
        <v>-36552.553428508458</v>
      </c>
      <c r="M22" s="314">
        <v>-31827.767890077401</v>
      </c>
      <c r="N22" s="314">
        <v>-26688.846200645199</v>
      </c>
      <c r="O22" s="314">
        <v>-29201.988000000008</v>
      </c>
      <c r="P22" s="314">
        <v>-35835.587798448156</v>
      </c>
      <c r="Q22" s="314">
        <v>-28280.90591214395</v>
      </c>
      <c r="R22" s="314">
        <v>-30078.809872051668</v>
      </c>
      <c r="S22" s="314">
        <v>-28521.204938684048</v>
      </c>
      <c r="T22" s="314">
        <v>-39372.701308107498</v>
      </c>
      <c r="U22" s="314">
        <v>-32551.977458938476</v>
      </c>
      <c r="V22" s="314">
        <v>-35902.866983276937</v>
      </c>
      <c r="W22" s="314">
        <v>-40730.441356639793</v>
      </c>
      <c r="X22" s="314">
        <v>-35863.276706713739</v>
      </c>
      <c r="Y22" s="314">
        <v>-34040.261269620671</v>
      </c>
      <c r="Z22" s="314">
        <v>-28474.237980964237</v>
      </c>
      <c r="AA22" s="314">
        <v>-38791.105920000031</v>
      </c>
      <c r="AB22" s="314">
        <v>-32102.454391270705</v>
      </c>
      <c r="AC22" s="314">
        <v>-32378.751462679109</v>
      </c>
      <c r="AD22" s="314">
        <v>-34348.693099540753</v>
      </c>
      <c r="AE22" s="314">
        <v>-30106.453306206269</v>
      </c>
      <c r="AF22" s="314">
        <v>-31778.905525378599</v>
      </c>
      <c r="AG22" s="314">
        <v>-31083.675496960845</v>
      </c>
      <c r="AH22" s="314">
        <v>-35110.783113748985</v>
      </c>
      <c r="AI22" s="314">
        <v>-39991.964195594184</v>
      </c>
      <c r="AJ22" s="314">
        <v>-35493.991481218873</v>
      </c>
      <c r="AK22" s="314">
        <v>-31184.661574224716</v>
      </c>
      <c r="AL22" s="314">
        <v>-36065.282084460865</v>
      </c>
      <c r="AM22" s="314">
        <v>-39213.651895200062</v>
      </c>
      <c r="AN22" s="314"/>
      <c r="AO22" s="314"/>
      <c r="AP22" s="314"/>
      <c r="AQ22" s="314"/>
      <c r="AR22" s="314"/>
      <c r="AS22" s="314"/>
      <c r="AT22" s="314"/>
      <c r="AU22" s="314"/>
      <c r="AV22" s="314"/>
      <c r="AW22" s="314"/>
      <c r="AX22" s="314"/>
      <c r="AY22" s="314"/>
      <c r="AZ22" s="314"/>
      <c r="BA22" s="314"/>
      <c r="BB22" s="314"/>
      <c r="BC22" s="314"/>
      <c r="BD22" s="314"/>
      <c r="BE22" s="314"/>
      <c r="BF22" s="314"/>
      <c r="BG22" s="314"/>
      <c r="BH22" s="314"/>
      <c r="BI22" s="314"/>
      <c r="BJ22" s="314"/>
      <c r="BK22" s="314"/>
      <c r="BL22" s="314"/>
      <c r="BM22" s="314"/>
      <c r="BN22" s="314"/>
      <c r="BO22" s="314"/>
      <c r="BP22" s="314"/>
      <c r="BQ22" s="314"/>
      <c r="BR22" s="314"/>
      <c r="BS22" s="314"/>
      <c r="BT22" s="314"/>
      <c r="BU22" s="314"/>
      <c r="BV22" s="314"/>
      <c r="BW22" s="314"/>
      <c r="BX22" s="314"/>
      <c r="BY22" s="314"/>
      <c r="BZ22" s="314"/>
      <c r="CA22" s="314"/>
      <c r="CB22" s="314"/>
      <c r="CC22" s="314"/>
      <c r="CD22" s="314"/>
      <c r="CE22" s="314"/>
      <c r="CF22" s="314"/>
      <c r="CG22" s="314"/>
      <c r="CH22" s="314"/>
      <c r="CI22" s="314"/>
      <c r="CJ22" s="314"/>
      <c r="CK22" s="314"/>
      <c r="CL22" s="314"/>
      <c r="CM22" s="314"/>
      <c r="CN22" s="314"/>
      <c r="CO22" s="314"/>
      <c r="CP22" s="314"/>
      <c r="CQ22" s="314"/>
      <c r="CR22" s="314"/>
      <c r="CS22" s="314"/>
      <c r="CT22" s="314"/>
      <c r="CU22" s="314"/>
      <c r="CV22" s="314"/>
      <c r="CW22" s="314"/>
      <c r="CX22" s="314"/>
      <c r="CY22" s="314"/>
      <c r="CZ22" s="314"/>
      <c r="DA22" s="314"/>
      <c r="DB22" s="314"/>
      <c r="DC22" s="314"/>
      <c r="DD22" s="314"/>
      <c r="DE22" s="314"/>
      <c r="DF22" s="314"/>
      <c r="DG22" s="314"/>
      <c r="DH22" s="314"/>
      <c r="DI22" s="314"/>
      <c r="DJ22" s="314"/>
      <c r="DK22" s="314"/>
      <c r="DL22" s="314"/>
      <c r="DM22" s="314"/>
      <c r="DN22" s="314"/>
      <c r="DO22" s="314"/>
      <c r="DP22" s="314"/>
      <c r="DQ22" s="314"/>
      <c r="DR22" s="314"/>
      <c r="DS22" s="314"/>
      <c r="DT22" s="314"/>
      <c r="DU22" s="314"/>
      <c r="DV22" s="314"/>
      <c r="DW22" s="314"/>
      <c r="DX22" s="314"/>
      <c r="DY22" s="314"/>
      <c r="DZ22" s="314"/>
      <c r="EA22" s="314"/>
      <c r="EB22" s="314"/>
      <c r="EC22" s="314"/>
      <c r="ED22" s="314"/>
      <c r="EE22" s="760"/>
    </row>
    <row r="23" spans="1:135" ht="14.25" customHeight="1" x14ac:dyDescent="0.15">
      <c r="A23" s="303" t="str">
        <f>++'Mo- FS'!A28</f>
        <v>Restaurant</v>
      </c>
      <c r="B23" s="332" t="str">
        <f t="shared" si="26"/>
        <v>[EUR]</v>
      </c>
      <c r="D23" s="313">
        <v>0</v>
      </c>
      <c r="E23" s="314">
        <v>0</v>
      </c>
      <c r="F23" s="314">
        <v>0</v>
      </c>
      <c r="G23" s="314">
        <v>0</v>
      </c>
      <c r="H23" s="314">
        <v>0</v>
      </c>
      <c r="I23" s="314">
        <v>0</v>
      </c>
      <c r="J23" s="314">
        <v>-60856.29883986737</v>
      </c>
      <c r="K23" s="314">
        <v>-66092.84031459353</v>
      </c>
      <c r="L23" s="314">
        <v>-62412.296045400173</v>
      </c>
      <c r="M23" s="314">
        <v>-58053.346005128842</v>
      </c>
      <c r="N23" s="314">
        <v>-56489.502993101843</v>
      </c>
      <c r="O23" s="314">
        <v>-68767.958000000013</v>
      </c>
      <c r="P23" s="314">
        <v>-63544.52590489851</v>
      </c>
      <c r="Q23" s="314">
        <v>-49528.476201525031</v>
      </c>
      <c r="R23" s="314">
        <v>-58881.690667215917</v>
      </c>
      <c r="S23" s="314">
        <v>-60411.193569636162</v>
      </c>
      <c r="T23" s="314">
        <v>-58292.77031254764</v>
      </c>
      <c r="U23" s="314">
        <v>-66458.927729268966</v>
      </c>
      <c r="V23" s="314">
        <v>-76757.460794800456</v>
      </c>
      <c r="W23" s="314">
        <v>-68109.693998420335</v>
      </c>
      <c r="X23" s="314">
        <v>-66875.720853495484</v>
      </c>
      <c r="Y23" s="314">
        <v>-53731.596913635949</v>
      </c>
      <c r="Z23" s="314">
        <v>-57075.714816615196</v>
      </c>
      <c r="AA23" s="314">
        <v>-71384.791800000065</v>
      </c>
      <c r="AB23" s="314">
        <v>-58052.068622336017</v>
      </c>
      <c r="AC23" s="314">
        <v>-44456.760238488889</v>
      </c>
      <c r="AD23" s="314">
        <v>-58870.030926489744</v>
      </c>
      <c r="AE23" s="314">
        <v>-65244.089055207092</v>
      </c>
      <c r="AF23" s="314">
        <v>-62588.027072419602</v>
      </c>
      <c r="AG23" s="314">
        <v>-55750.965915693334</v>
      </c>
      <c r="AH23" s="314">
        <v>-75569.388792933139</v>
      </c>
      <c r="AI23" s="314">
        <v>-62382.919727532782</v>
      </c>
      <c r="AJ23" s="314">
        <v>-64933.752805634394</v>
      </c>
      <c r="AK23" s="314">
        <v>-60398.701183736113</v>
      </c>
      <c r="AL23" s="314">
        <v>-56553.879709720459</v>
      </c>
      <c r="AM23" s="314">
        <v>-57616.838042400086</v>
      </c>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4"/>
      <c r="BS23" s="314"/>
      <c r="BT23" s="314"/>
      <c r="BU23" s="314"/>
      <c r="BV23" s="314"/>
      <c r="BW23" s="314"/>
      <c r="BX23" s="314"/>
      <c r="BY23" s="314"/>
      <c r="BZ23" s="314"/>
      <c r="CA23" s="314"/>
      <c r="CB23" s="314"/>
      <c r="CC23" s="314"/>
      <c r="CD23" s="314"/>
      <c r="CE23" s="314"/>
      <c r="CF23" s="314"/>
      <c r="CG23" s="314"/>
      <c r="CH23" s="314"/>
      <c r="CI23" s="314"/>
      <c r="CJ23" s="314"/>
      <c r="CK23" s="314"/>
      <c r="CL23" s="314"/>
      <c r="CM23" s="314"/>
      <c r="CN23" s="314"/>
      <c r="CO23" s="314"/>
      <c r="CP23" s="314"/>
      <c r="CQ23" s="314"/>
      <c r="CR23" s="314"/>
      <c r="CS23" s="314"/>
      <c r="CT23" s="314"/>
      <c r="CU23" s="314"/>
      <c r="CV23" s="314"/>
      <c r="CW23" s="314"/>
      <c r="CX23" s="314"/>
      <c r="CY23" s="314"/>
      <c r="CZ23" s="314"/>
      <c r="DA23" s="314"/>
      <c r="DB23" s="314"/>
      <c r="DC23" s="314"/>
      <c r="DD23" s="314"/>
      <c r="DE23" s="314"/>
      <c r="DF23" s="314"/>
      <c r="DG23" s="314"/>
      <c r="DH23" s="314"/>
      <c r="DI23" s="314"/>
      <c r="DJ23" s="314"/>
      <c r="DK23" s="314"/>
      <c r="DL23" s="314"/>
      <c r="DM23" s="314"/>
      <c r="DN23" s="314"/>
      <c r="DO23" s="314"/>
      <c r="DP23" s="314"/>
      <c r="DQ23" s="314"/>
      <c r="DR23" s="314"/>
      <c r="DS23" s="314"/>
      <c r="DT23" s="314"/>
      <c r="DU23" s="314"/>
      <c r="DV23" s="314"/>
      <c r="DW23" s="314"/>
      <c r="DX23" s="314"/>
      <c r="DY23" s="314"/>
      <c r="DZ23" s="314"/>
      <c r="EA23" s="314"/>
      <c r="EB23" s="314"/>
      <c r="EC23" s="314"/>
      <c r="ED23" s="314"/>
      <c r="EE23" s="760"/>
    </row>
    <row r="24" spans="1:135" ht="14.25" customHeight="1" x14ac:dyDescent="0.15">
      <c r="A24" s="303" t="str">
        <f>++'Mo- FS'!A29</f>
        <v>Events</v>
      </c>
      <c r="B24" s="332" t="str">
        <f t="shared" si="26"/>
        <v>[EUR]</v>
      </c>
      <c r="D24" s="313">
        <v>0</v>
      </c>
      <c r="E24" s="314">
        <v>0</v>
      </c>
      <c r="F24" s="314">
        <v>0</v>
      </c>
      <c r="G24" s="314">
        <v>0</v>
      </c>
      <c r="H24" s="314">
        <v>0</v>
      </c>
      <c r="I24" s="314">
        <v>0</v>
      </c>
      <c r="J24" s="314">
        <v>-10881.474494077422</v>
      </c>
      <c r="K24" s="314">
        <v>-11115.276750401817</v>
      </c>
      <c r="L24" s="314">
        <v>-8685.54423826944</v>
      </c>
      <c r="M24" s="314">
        <v>-8119.8965126816729</v>
      </c>
      <c r="N24" s="314">
        <v>-9378.2011383542504</v>
      </c>
      <c r="O24" s="314">
        <v>-10754.370000000003</v>
      </c>
      <c r="P24" s="314">
        <v>-8826.3333710846382</v>
      </c>
      <c r="Q24" s="314">
        <v>-9174.5300528955868</v>
      </c>
      <c r="R24" s="314">
        <v>-9607.395377693254</v>
      </c>
      <c r="S24" s="314">
        <v>-8535.4156762646871</v>
      </c>
      <c r="T24" s="314">
        <v>-8968.6063645526519</v>
      </c>
      <c r="U24" s="314">
        <v>-8327.7285880153468</v>
      </c>
      <c r="V24" s="314">
        <v>-11758.456695877328</v>
      </c>
      <c r="W24" s="314">
        <v>-10016.698912352398</v>
      </c>
      <c r="X24" s="314">
        <v>-7678.0211066301863</v>
      </c>
      <c r="Y24" s="314">
        <v>-8958.4001117463577</v>
      </c>
      <c r="Z24" s="314">
        <v>-9142.5012159389807</v>
      </c>
      <c r="AA24" s="314">
        <v>-11412.66780000001</v>
      </c>
      <c r="AB24" s="314">
        <v>-9512.455889742545</v>
      </c>
      <c r="AC24" s="314">
        <v>-7571.4894381987397</v>
      </c>
      <c r="AD24" s="314">
        <v>-8265.7017275562703</v>
      </c>
      <c r="AE24" s="314">
        <v>-8279.3532059767513</v>
      </c>
      <c r="AF24" s="314">
        <v>-8207.5321048317364</v>
      </c>
      <c r="AG24" s="314">
        <v>-9185.6783006876321</v>
      </c>
      <c r="AH24" s="314">
        <v>-10760.636258507555</v>
      </c>
      <c r="AI24" s="314">
        <v>-11115.233584278523</v>
      </c>
      <c r="AJ24" s="314">
        <v>-9466.7469029000804</v>
      </c>
      <c r="AK24" s="314">
        <v>-8620.3472773408357</v>
      </c>
      <c r="AL24" s="314">
        <v>-8893.6220161717592</v>
      </c>
      <c r="AM24" s="314">
        <v>-10284.697332000014</v>
      </c>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c r="BM24" s="314"/>
      <c r="BN24" s="314"/>
      <c r="BO24" s="314"/>
      <c r="BP24" s="314"/>
      <c r="BQ24" s="314"/>
      <c r="BR24" s="314"/>
      <c r="BS24" s="314"/>
      <c r="BT24" s="314"/>
      <c r="BU24" s="314"/>
      <c r="BV24" s="314"/>
      <c r="BW24" s="314"/>
      <c r="BX24" s="314"/>
      <c r="BY24" s="314"/>
      <c r="BZ24" s="314"/>
      <c r="CA24" s="314"/>
      <c r="CB24" s="314"/>
      <c r="CC24" s="314"/>
      <c r="CD24" s="314"/>
      <c r="CE24" s="314"/>
      <c r="CF24" s="314"/>
      <c r="CG24" s="314"/>
      <c r="CH24" s="314"/>
      <c r="CI24" s="314"/>
      <c r="CJ24" s="314"/>
      <c r="CK24" s="314"/>
      <c r="CL24" s="314"/>
      <c r="CM24" s="314"/>
      <c r="CN24" s="314"/>
      <c r="CO24" s="314"/>
      <c r="CP24" s="314"/>
      <c r="CQ24" s="314"/>
      <c r="CR24" s="314"/>
      <c r="CS24" s="314"/>
      <c r="CT24" s="314"/>
      <c r="CU24" s="314"/>
      <c r="CV24" s="314"/>
      <c r="CW24" s="314"/>
      <c r="CX24" s="314"/>
      <c r="CY24" s="314"/>
      <c r="CZ24" s="314"/>
      <c r="DA24" s="314"/>
      <c r="DB24" s="314"/>
      <c r="DC24" s="314"/>
      <c r="DD24" s="314"/>
      <c r="DE24" s="314"/>
      <c r="DF24" s="314"/>
      <c r="DG24" s="314"/>
      <c r="DH24" s="314"/>
      <c r="DI24" s="314"/>
      <c r="DJ24" s="314"/>
      <c r="DK24" s="314"/>
      <c r="DL24" s="314"/>
      <c r="DM24" s="314"/>
      <c r="DN24" s="314"/>
      <c r="DO24" s="314"/>
      <c r="DP24" s="314"/>
      <c r="DQ24" s="314"/>
      <c r="DR24" s="314"/>
      <c r="DS24" s="314"/>
      <c r="DT24" s="314"/>
      <c r="DU24" s="314"/>
      <c r="DV24" s="314"/>
      <c r="DW24" s="314"/>
      <c r="DX24" s="314"/>
      <c r="DY24" s="314"/>
      <c r="DZ24" s="314"/>
      <c r="EA24" s="314"/>
      <c r="EB24" s="314"/>
      <c r="EC24" s="314"/>
      <c r="ED24" s="314"/>
      <c r="EE24" s="760"/>
    </row>
    <row r="25" spans="1:135" ht="14.25" customHeight="1" x14ac:dyDescent="0.15">
      <c r="A25" s="303" t="str">
        <f>++'Mo- FS'!A30</f>
        <v>SPA</v>
      </c>
      <c r="B25" s="332" t="str">
        <f t="shared" si="26"/>
        <v>[EUR]</v>
      </c>
      <c r="D25" s="313">
        <v>0</v>
      </c>
      <c r="E25" s="314">
        <v>0</v>
      </c>
      <c r="F25" s="314">
        <v>0</v>
      </c>
      <c r="G25" s="314">
        <v>0</v>
      </c>
      <c r="H25" s="314">
        <v>0</v>
      </c>
      <c r="I25" s="314">
        <v>0</v>
      </c>
      <c r="J25" s="314">
        <v>-17661.847551907929</v>
      </c>
      <c r="K25" s="314">
        <v>-16500.275964624583</v>
      </c>
      <c r="L25" s="314">
        <v>-17209.075038147548</v>
      </c>
      <c r="M25" s="314">
        <v>-15701.48262052236</v>
      </c>
      <c r="N25" s="314">
        <v>-16411.215543266964</v>
      </c>
      <c r="O25" s="314">
        <v>-19006.80750000001</v>
      </c>
      <c r="P25" s="314">
        <v>-17837.591657109238</v>
      </c>
      <c r="Q25" s="314">
        <v>-17523.454738231379</v>
      </c>
      <c r="R25" s="314">
        <v>-19617.383930589393</v>
      </c>
      <c r="S25" s="314">
        <v>-18960.317542622735</v>
      </c>
      <c r="T25" s="314">
        <v>-17092.468843699138</v>
      </c>
      <c r="U25" s="314">
        <v>-19714.743664682173</v>
      </c>
      <c r="V25" s="314">
        <v>-18534.750402069541</v>
      </c>
      <c r="W25" s="314">
        <v>-18912.378162339814</v>
      </c>
      <c r="X25" s="314">
        <v>-15467.721108544905</v>
      </c>
      <c r="Y25" s="314">
        <v>-18626.737100041428</v>
      </c>
      <c r="Z25" s="314">
        <v>-17088.178184426735</v>
      </c>
      <c r="AA25" s="314">
        <v>-18688.315050000016</v>
      </c>
      <c r="AB25" s="314">
        <v>-18369.289100734619</v>
      </c>
      <c r="AC25" s="314">
        <v>-19451.03475943684</v>
      </c>
      <c r="AD25" s="314">
        <v>-15972.680495064102</v>
      </c>
      <c r="AE25" s="314">
        <v>-16702.316089819487</v>
      </c>
      <c r="AF25" s="314">
        <v>-18843.152016175001</v>
      </c>
      <c r="AG25" s="314">
        <v>-16228.346890296287</v>
      </c>
      <c r="AH25" s="314">
        <v>-17491.954164495171</v>
      </c>
      <c r="AI25" s="314">
        <v>-17343.865331261364</v>
      </c>
      <c r="AJ25" s="314">
        <v>-18790.674227594111</v>
      </c>
      <c r="AK25" s="314">
        <v>-17401.20224785179</v>
      </c>
      <c r="AL25" s="314">
        <v>-19564.220329517149</v>
      </c>
      <c r="AM25" s="314">
        <v>-19062.081351000026</v>
      </c>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c r="BM25" s="314"/>
      <c r="BN25" s="314"/>
      <c r="BO25" s="314"/>
      <c r="BP25" s="314"/>
      <c r="BQ25" s="314"/>
      <c r="BR25" s="314"/>
      <c r="BS25" s="314"/>
      <c r="BT25" s="314"/>
      <c r="BU25" s="314"/>
      <c r="BV25" s="314"/>
      <c r="BW25" s="314"/>
      <c r="BX25" s="314"/>
      <c r="BY25" s="314"/>
      <c r="BZ25" s="314"/>
      <c r="CA25" s="314"/>
      <c r="CB25" s="314"/>
      <c r="CC25" s="314"/>
      <c r="CD25" s="314"/>
      <c r="CE25" s="314"/>
      <c r="CF25" s="314"/>
      <c r="CG25" s="314"/>
      <c r="CH25" s="314"/>
      <c r="CI25" s="314"/>
      <c r="CJ25" s="314"/>
      <c r="CK25" s="314"/>
      <c r="CL25" s="314"/>
      <c r="CM25" s="314"/>
      <c r="CN25" s="314"/>
      <c r="CO25" s="314"/>
      <c r="CP25" s="314"/>
      <c r="CQ25" s="314"/>
      <c r="CR25" s="314"/>
      <c r="CS25" s="314"/>
      <c r="CT25" s="314"/>
      <c r="CU25" s="314"/>
      <c r="CV25" s="314"/>
      <c r="CW25" s="314"/>
      <c r="CX25" s="314"/>
      <c r="CY25" s="314"/>
      <c r="CZ25" s="314"/>
      <c r="DA25" s="314"/>
      <c r="DB25" s="314"/>
      <c r="DC25" s="314"/>
      <c r="DD25" s="314"/>
      <c r="DE25" s="314"/>
      <c r="DF25" s="314"/>
      <c r="DG25" s="314"/>
      <c r="DH25" s="314"/>
      <c r="DI25" s="314"/>
      <c r="DJ25" s="314"/>
      <c r="DK25" s="314"/>
      <c r="DL25" s="314"/>
      <c r="DM25" s="314"/>
      <c r="DN25" s="314"/>
      <c r="DO25" s="314"/>
      <c r="DP25" s="314"/>
      <c r="DQ25" s="314"/>
      <c r="DR25" s="314"/>
      <c r="DS25" s="314"/>
      <c r="DT25" s="314"/>
      <c r="DU25" s="314"/>
      <c r="DV25" s="314"/>
      <c r="DW25" s="314"/>
      <c r="DX25" s="314"/>
      <c r="DY25" s="314"/>
      <c r="DZ25" s="314"/>
      <c r="EA25" s="314"/>
      <c r="EB25" s="314"/>
      <c r="EC25" s="314"/>
      <c r="ED25" s="314"/>
      <c r="EE25" s="760"/>
    </row>
    <row r="26" spans="1:135" ht="14.25" customHeight="1" x14ac:dyDescent="0.15">
      <c r="A26" s="303" t="str">
        <f>++'Mo- FS'!A31</f>
        <v>Placeholder</v>
      </c>
      <c r="B26" s="332" t="str">
        <f t="shared" si="26"/>
        <v>[EUR]</v>
      </c>
      <c r="D26" s="313">
        <v>0</v>
      </c>
      <c r="E26" s="314">
        <v>0</v>
      </c>
      <c r="F26" s="314">
        <v>0</v>
      </c>
      <c r="G26" s="314">
        <v>0</v>
      </c>
      <c r="H26" s="314">
        <v>0</v>
      </c>
      <c r="I26" s="314">
        <v>0</v>
      </c>
      <c r="J26" s="314">
        <v>0</v>
      </c>
      <c r="K26" s="314">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4">
        <v>0</v>
      </c>
      <c r="AB26" s="314">
        <v>0</v>
      </c>
      <c r="AC26" s="314">
        <v>0</v>
      </c>
      <c r="AD26" s="314">
        <v>0</v>
      </c>
      <c r="AE26" s="314">
        <v>0</v>
      </c>
      <c r="AF26" s="314">
        <v>0</v>
      </c>
      <c r="AG26" s="314">
        <v>0</v>
      </c>
      <c r="AH26" s="314">
        <v>0</v>
      </c>
      <c r="AI26" s="314">
        <v>0</v>
      </c>
      <c r="AJ26" s="314">
        <v>0</v>
      </c>
      <c r="AK26" s="314">
        <v>0</v>
      </c>
      <c r="AL26" s="314">
        <v>0</v>
      </c>
      <c r="AM26" s="314">
        <v>0</v>
      </c>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c r="BN26" s="314"/>
      <c r="BO26" s="314"/>
      <c r="BP26" s="314"/>
      <c r="BQ26" s="314"/>
      <c r="BR26" s="314"/>
      <c r="BS26" s="314"/>
      <c r="BT26" s="314"/>
      <c r="BU26" s="314"/>
      <c r="BV26" s="314"/>
      <c r="BW26" s="314"/>
      <c r="BX26" s="314"/>
      <c r="BY26" s="314"/>
      <c r="BZ26" s="314"/>
      <c r="CA26" s="314"/>
      <c r="CB26" s="314"/>
      <c r="CC26" s="314"/>
      <c r="CD26" s="314"/>
      <c r="CE26" s="314"/>
      <c r="CF26" s="314"/>
      <c r="CG26" s="314"/>
      <c r="CH26" s="314"/>
      <c r="CI26" s="314"/>
      <c r="CJ26" s="314"/>
      <c r="CK26" s="314"/>
      <c r="CL26" s="314"/>
      <c r="CM26" s="314"/>
      <c r="CN26" s="314"/>
      <c r="CO26" s="314"/>
      <c r="CP26" s="314"/>
      <c r="CQ26" s="314"/>
      <c r="CR26" s="314"/>
      <c r="CS26" s="314"/>
      <c r="CT26" s="314"/>
      <c r="CU26" s="314"/>
      <c r="CV26" s="314"/>
      <c r="CW26" s="314"/>
      <c r="CX26" s="314"/>
      <c r="CY26" s="314"/>
      <c r="CZ26" s="314"/>
      <c r="DA26" s="314"/>
      <c r="DB26" s="314"/>
      <c r="DC26" s="314"/>
      <c r="DD26" s="314"/>
      <c r="DE26" s="314"/>
      <c r="DF26" s="314"/>
      <c r="DG26" s="314"/>
      <c r="DH26" s="314"/>
      <c r="DI26" s="314"/>
      <c r="DJ26" s="314"/>
      <c r="DK26" s="314"/>
      <c r="DL26" s="314"/>
      <c r="DM26" s="314"/>
      <c r="DN26" s="314"/>
      <c r="DO26" s="314"/>
      <c r="DP26" s="314"/>
      <c r="DQ26" s="314"/>
      <c r="DR26" s="314"/>
      <c r="DS26" s="314"/>
      <c r="DT26" s="314"/>
      <c r="DU26" s="314"/>
      <c r="DV26" s="314"/>
      <c r="DW26" s="314"/>
      <c r="DX26" s="314"/>
      <c r="DY26" s="314"/>
      <c r="DZ26" s="314"/>
      <c r="EA26" s="314"/>
      <c r="EB26" s="314"/>
      <c r="EC26" s="314"/>
      <c r="ED26" s="314"/>
      <c r="EE26" s="760"/>
    </row>
    <row r="27" spans="1:135" ht="14.25" customHeight="1" x14ac:dyDescent="0.15">
      <c r="A27" s="303" t="str">
        <f>++'Mo- FS'!A32</f>
        <v>Placeholder</v>
      </c>
      <c r="B27" s="332" t="str">
        <f t="shared" si="26"/>
        <v>[EUR]</v>
      </c>
      <c r="D27" s="313">
        <v>0</v>
      </c>
      <c r="E27" s="314">
        <v>0</v>
      </c>
      <c r="F27" s="314">
        <v>0</v>
      </c>
      <c r="G27" s="314">
        <v>0</v>
      </c>
      <c r="H27" s="314">
        <v>0</v>
      </c>
      <c r="I27" s="314">
        <v>0</v>
      </c>
      <c r="J27" s="314">
        <v>0</v>
      </c>
      <c r="K27" s="314">
        <v>0</v>
      </c>
      <c r="L27" s="314">
        <v>0</v>
      </c>
      <c r="M27" s="314">
        <v>0</v>
      </c>
      <c r="N27" s="314">
        <v>0</v>
      </c>
      <c r="O27" s="314">
        <v>0</v>
      </c>
      <c r="P27" s="314">
        <v>0</v>
      </c>
      <c r="Q27" s="314">
        <v>0</v>
      </c>
      <c r="R27" s="314">
        <v>0</v>
      </c>
      <c r="S27" s="314">
        <v>0</v>
      </c>
      <c r="T27" s="314">
        <v>0</v>
      </c>
      <c r="U27" s="314">
        <v>0</v>
      </c>
      <c r="V27" s="314">
        <v>0</v>
      </c>
      <c r="W27" s="314">
        <v>0</v>
      </c>
      <c r="X27" s="314">
        <v>0</v>
      </c>
      <c r="Y27" s="314">
        <v>0</v>
      </c>
      <c r="Z27" s="314">
        <v>0</v>
      </c>
      <c r="AA27" s="314">
        <v>0</v>
      </c>
      <c r="AB27" s="314">
        <v>0</v>
      </c>
      <c r="AC27" s="314">
        <v>0</v>
      </c>
      <c r="AD27" s="314">
        <v>0</v>
      </c>
      <c r="AE27" s="314">
        <v>0</v>
      </c>
      <c r="AF27" s="314">
        <v>0</v>
      </c>
      <c r="AG27" s="314">
        <v>0</v>
      </c>
      <c r="AH27" s="314">
        <v>0</v>
      </c>
      <c r="AI27" s="314">
        <v>0</v>
      </c>
      <c r="AJ27" s="314">
        <v>0</v>
      </c>
      <c r="AK27" s="314">
        <v>0</v>
      </c>
      <c r="AL27" s="314">
        <v>0</v>
      </c>
      <c r="AM27" s="314">
        <v>0</v>
      </c>
      <c r="AN27" s="314"/>
      <c r="AO27" s="314"/>
      <c r="AP27" s="314"/>
      <c r="AQ27" s="314"/>
      <c r="AR27" s="314"/>
      <c r="AS27" s="314"/>
      <c r="AT27" s="314"/>
      <c r="AU27" s="314"/>
      <c r="AV27" s="314"/>
      <c r="AW27" s="314"/>
      <c r="AX27" s="314"/>
      <c r="AY27" s="314"/>
      <c r="AZ27" s="314"/>
      <c r="BA27" s="314"/>
      <c r="BB27" s="314"/>
      <c r="BC27" s="314"/>
      <c r="BD27" s="314"/>
      <c r="BE27" s="314"/>
      <c r="BF27" s="314"/>
      <c r="BG27" s="314"/>
      <c r="BH27" s="314"/>
      <c r="BI27" s="314"/>
      <c r="BJ27" s="314"/>
      <c r="BK27" s="314"/>
      <c r="BL27" s="314"/>
      <c r="BM27" s="314"/>
      <c r="BN27" s="314"/>
      <c r="BO27" s="314"/>
      <c r="BP27" s="314"/>
      <c r="BQ27" s="314"/>
      <c r="BR27" s="314"/>
      <c r="BS27" s="314"/>
      <c r="BT27" s="314"/>
      <c r="BU27" s="314"/>
      <c r="BV27" s="314"/>
      <c r="BW27" s="314"/>
      <c r="BX27" s="314"/>
      <c r="BY27" s="314"/>
      <c r="BZ27" s="314"/>
      <c r="CA27" s="314"/>
      <c r="CB27" s="314"/>
      <c r="CC27" s="314"/>
      <c r="CD27" s="314"/>
      <c r="CE27" s="314"/>
      <c r="CF27" s="314"/>
      <c r="CG27" s="314"/>
      <c r="CH27" s="314"/>
      <c r="CI27" s="314"/>
      <c r="CJ27" s="314"/>
      <c r="CK27" s="314"/>
      <c r="CL27" s="314"/>
      <c r="CM27" s="314"/>
      <c r="CN27" s="314"/>
      <c r="CO27" s="314"/>
      <c r="CP27" s="314"/>
      <c r="CQ27" s="314"/>
      <c r="CR27" s="314"/>
      <c r="CS27" s="314"/>
      <c r="CT27" s="314"/>
      <c r="CU27" s="314"/>
      <c r="CV27" s="314"/>
      <c r="CW27" s="314"/>
      <c r="CX27" s="314"/>
      <c r="CY27" s="314"/>
      <c r="CZ27" s="314"/>
      <c r="DA27" s="314"/>
      <c r="DB27" s="314"/>
      <c r="DC27" s="314"/>
      <c r="DD27" s="314"/>
      <c r="DE27" s="314"/>
      <c r="DF27" s="314"/>
      <c r="DG27" s="314"/>
      <c r="DH27" s="314"/>
      <c r="DI27" s="314"/>
      <c r="DJ27" s="314"/>
      <c r="DK27" s="314"/>
      <c r="DL27" s="314"/>
      <c r="DM27" s="314"/>
      <c r="DN27" s="314"/>
      <c r="DO27" s="314"/>
      <c r="DP27" s="314"/>
      <c r="DQ27" s="314"/>
      <c r="DR27" s="314"/>
      <c r="DS27" s="314"/>
      <c r="DT27" s="314"/>
      <c r="DU27" s="314"/>
      <c r="DV27" s="314"/>
      <c r="DW27" s="314"/>
      <c r="DX27" s="314"/>
      <c r="DY27" s="314"/>
      <c r="DZ27" s="314"/>
      <c r="EA27" s="314"/>
      <c r="EB27" s="314"/>
      <c r="EC27" s="314"/>
      <c r="ED27" s="314"/>
      <c r="EE27" s="760"/>
    </row>
    <row r="28" spans="1:135" ht="14.25" customHeight="1" x14ac:dyDescent="0.15">
      <c r="A28" s="303" t="str">
        <f>++'Mo- FS'!A33</f>
        <v>Placeholder</v>
      </c>
      <c r="B28" s="332" t="str">
        <f t="shared" si="26"/>
        <v>[EUR]</v>
      </c>
      <c r="D28" s="313">
        <v>0</v>
      </c>
      <c r="E28" s="314">
        <v>0</v>
      </c>
      <c r="F28" s="756">
        <v>0</v>
      </c>
      <c r="G28" s="756">
        <v>0</v>
      </c>
      <c r="H28" s="756">
        <v>0</v>
      </c>
      <c r="I28" s="756">
        <v>0</v>
      </c>
      <c r="J28" s="756">
        <v>0</v>
      </c>
      <c r="K28" s="756">
        <v>0</v>
      </c>
      <c r="L28" s="756">
        <v>0</v>
      </c>
      <c r="M28" s="756">
        <v>0</v>
      </c>
      <c r="N28" s="756">
        <v>0</v>
      </c>
      <c r="O28" s="756">
        <v>0</v>
      </c>
      <c r="P28" s="756">
        <v>0</v>
      </c>
      <c r="Q28" s="756">
        <v>0</v>
      </c>
      <c r="R28" s="756">
        <v>0</v>
      </c>
      <c r="S28" s="756">
        <v>0</v>
      </c>
      <c r="T28" s="756">
        <v>0</v>
      </c>
      <c r="U28" s="756">
        <v>0</v>
      </c>
      <c r="V28" s="756">
        <v>0</v>
      </c>
      <c r="W28" s="756">
        <v>0</v>
      </c>
      <c r="X28" s="756">
        <v>0</v>
      </c>
      <c r="Y28" s="756">
        <v>0</v>
      </c>
      <c r="Z28" s="756">
        <v>0</v>
      </c>
      <c r="AA28" s="756">
        <v>0</v>
      </c>
      <c r="AB28" s="756">
        <v>0</v>
      </c>
      <c r="AC28" s="756">
        <v>0</v>
      </c>
      <c r="AD28" s="756">
        <v>0</v>
      </c>
      <c r="AE28" s="756">
        <v>0</v>
      </c>
      <c r="AF28" s="756">
        <v>0</v>
      </c>
      <c r="AG28" s="756">
        <v>0</v>
      </c>
      <c r="AH28" s="756">
        <v>0</v>
      </c>
      <c r="AI28" s="756">
        <v>0</v>
      </c>
      <c r="AJ28" s="756">
        <v>0</v>
      </c>
      <c r="AK28" s="756">
        <v>0</v>
      </c>
      <c r="AL28" s="756">
        <v>0</v>
      </c>
      <c r="AM28" s="756">
        <v>0</v>
      </c>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6"/>
      <c r="CT28" s="756"/>
      <c r="CU28" s="756"/>
      <c r="CV28" s="756"/>
      <c r="CW28" s="756"/>
      <c r="CX28" s="756"/>
      <c r="CY28" s="756"/>
      <c r="CZ28" s="756"/>
      <c r="DA28" s="756"/>
      <c r="DB28" s="756"/>
      <c r="DC28" s="756"/>
      <c r="DD28" s="756"/>
      <c r="DE28" s="756"/>
      <c r="DF28" s="756"/>
      <c r="DG28" s="756"/>
      <c r="DH28" s="756"/>
      <c r="DI28" s="756"/>
      <c r="DJ28" s="756"/>
      <c r="DK28" s="756"/>
      <c r="DL28" s="756"/>
      <c r="DM28" s="756"/>
      <c r="DN28" s="756"/>
      <c r="DO28" s="756"/>
      <c r="DP28" s="756"/>
      <c r="DQ28" s="756"/>
      <c r="DR28" s="756"/>
      <c r="DS28" s="756"/>
      <c r="DT28" s="756"/>
      <c r="DU28" s="756"/>
      <c r="DV28" s="756"/>
      <c r="DW28" s="756"/>
      <c r="DX28" s="756"/>
      <c r="DY28" s="756"/>
      <c r="DZ28" s="756"/>
      <c r="EA28" s="756"/>
      <c r="EB28" s="756"/>
      <c r="EC28" s="756"/>
      <c r="ED28" s="756"/>
      <c r="EE28" s="774"/>
    </row>
    <row r="29" spans="1:135" ht="14.25" customHeight="1" x14ac:dyDescent="0.15">
      <c r="A29" s="303" t="str">
        <f>++'Mo- FS'!A34</f>
        <v>Placeholder</v>
      </c>
      <c r="B29" s="332" t="str">
        <f t="shared" si="26"/>
        <v>[EUR]</v>
      </c>
      <c r="D29" s="315">
        <v>0</v>
      </c>
      <c r="E29" s="761">
        <v>0</v>
      </c>
      <c r="F29" s="775">
        <v>0</v>
      </c>
      <c r="G29" s="775">
        <v>0</v>
      </c>
      <c r="H29" s="775">
        <v>0</v>
      </c>
      <c r="I29" s="775">
        <v>0</v>
      </c>
      <c r="J29" s="775">
        <v>0</v>
      </c>
      <c r="K29" s="775">
        <v>0</v>
      </c>
      <c r="L29" s="775">
        <v>0</v>
      </c>
      <c r="M29" s="775">
        <v>0</v>
      </c>
      <c r="N29" s="775">
        <v>0</v>
      </c>
      <c r="O29" s="775">
        <v>0</v>
      </c>
      <c r="P29" s="775">
        <v>0</v>
      </c>
      <c r="Q29" s="775">
        <v>0</v>
      </c>
      <c r="R29" s="775">
        <v>0</v>
      </c>
      <c r="S29" s="775">
        <v>0</v>
      </c>
      <c r="T29" s="775">
        <v>0</v>
      </c>
      <c r="U29" s="775">
        <v>0</v>
      </c>
      <c r="V29" s="775">
        <v>0</v>
      </c>
      <c r="W29" s="775">
        <v>0</v>
      </c>
      <c r="X29" s="775">
        <v>0</v>
      </c>
      <c r="Y29" s="775">
        <v>0</v>
      </c>
      <c r="Z29" s="775">
        <v>0</v>
      </c>
      <c r="AA29" s="775">
        <v>0</v>
      </c>
      <c r="AB29" s="775">
        <v>0</v>
      </c>
      <c r="AC29" s="775">
        <v>0</v>
      </c>
      <c r="AD29" s="775">
        <v>0</v>
      </c>
      <c r="AE29" s="775">
        <v>0</v>
      </c>
      <c r="AF29" s="775">
        <v>0</v>
      </c>
      <c r="AG29" s="775">
        <v>0</v>
      </c>
      <c r="AH29" s="775">
        <v>0</v>
      </c>
      <c r="AI29" s="775">
        <v>0</v>
      </c>
      <c r="AJ29" s="775">
        <v>0</v>
      </c>
      <c r="AK29" s="775">
        <v>0</v>
      </c>
      <c r="AL29" s="775">
        <v>0</v>
      </c>
      <c r="AM29" s="775">
        <v>0</v>
      </c>
      <c r="AN29" s="775"/>
      <c r="AO29" s="775"/>
      <c r="AP29" s="775"/>
      <c r="AQ29" s="775"/>
      <c r="AR29" s="775"/>
      <c r="AS29" s="775"/>
      <c r="AT29" s="775"/>
      <c r="AU29" s="775"/>
      <c r="AV29" s="775"/>
      <c r="AW29" s="775"/>
      <c r="AX29" s="775"/>
      <c r="AY29" s="775"/>
      <c r="AZ29" s="775"/>
      <c r="BA29" s="775"/>
      <c r="BB29" s="775"/>
      <c r="BC29" s="775"/>
      <c r="BD29" s="775"/>
      <c r="BE29" s="775"/>
      <c r="BF29" s="775"/>
      <c r="BG29" s="775"/>
      <c r="BH29" s="775"/>
      <c r="BI29" s="775"/>
      <c r="BJ29" s="775"/>
      <c r="BK29" s="775"/>
      <c r="BL29" s="775"/>
      <c r="BM29" s="775"/>
      <c r="BN29" s="775"/>
      <c r="BO29" s="775"/>
      <c r="BP29" s="775"/>
      <c r="BQ29" s="775"/>
      <c r="BR29" s="775"/>
      <c r="BS29" s="775"/>
      <c r="BT29" s="775"/>
      <c r="BU29" s="775"/>
      <c r="BV29" s="775"/>
      <c r="BW29" s="775"/>
      <c r="BX29" s="775"/>
      <c r="BY29" s="775"/>
      <c r="BZ29" s="775"/>
      <c r="CA29" s="775"/>
      <c r="CB29" s="775"/>
      <c r="CC29" s="775"/>
      <c r="CD29" s="775"/>
      <c r="CE29" s="775"/>
      <c r="CF29" s="775"/>
      <c r="CG29" s="775"/>
      <c r="CH29" s="775"/>
      <c r="CI29" s="775"/>
      <c r="CJ29" s="775"/>
      <c r="CK29" s="775"/>
      <c r="CL29" s="775"/>
      <c r="CM29" s="775"/>
      <c r="CN29" s="775"/>
      <c r="CO29" s="775"/>
      <c r="CP29" s="775"/>
      <c r="CQ29" s="775"/>
      <c r="CR29" s="775"/>
      <c r="CS29" s="775"/>
      <c r="CT29" s="775"/>
      <c r="CU29" s="775"/>
      <c r="CV29" s="775"/>
      <c r="CW29" s="775"/>
      <c r="CX29" s="775"/>
      <c r="CY29" s="775"/>
      <c r="CZ29" s="775"/>
      <c r="DA29" s="775"/>
      <c r="DB29" s="775"/>
      <c r="DC29" s="775"/>
      <c r="DD29" s="775"/>
      <c r="DE29" s="775"/>
      <c r="DF29" s="775"/>
      <c r="DG29" s="775"/>
      <c r="DH29" s="775"/>
      <c r="DI29" s="775"/>
      <c r="DJ29" s="775"/>
      <c r="DK29" s="775"/>
      <c r="DL29" s="775"/>
      <c r="DM29" s="775"/>
      <c r="DN29" s="775"/>
      <c r="DO29" s="775"/>
      <c r="DP29" s="775"/>
      <c r="DQ29" s="775"/>
      <c r="DR29" s="775"/>
      <c r="DS29" s="775"/>
      <c r="DT29" s="775"/>
      <c r="DU29" s="775"/>
      <c r="DV29" s="775"/>
      <c r="DW29" s="775"/>
      <c r="DX29" s="775"/>
      <c r="DY29" s="775"/>
      <c r="DZ29" s="775"/>
      <c r="EA29" s="775"/>
      <c r="EB29" s="775"/>
      <c r="EC29" s="775"/>
      <c r="ED29" s="775"/>
      <c r="EE29" s="776"/>
    </row>
    <row r="30" spans="1:135" ht="14.25" customHeight="1" x14ac:dyDescent="0.15">
      <c r="A30" s="316" t="s">
        <v>113</v>
      </c>
      <c r="B30" s="351" t="str">
        <f t="shared" si="26"/>
        <v>[EUR]</v>
      </c>
      <c r="D30" s="372">
        <f>SUM(D21:D29)</f>
        <v>0</v>
      </c>
      <c r="E30" s="372">
        <f t="shared" ref="E30:BP30" si="27">SUM(E21:E29)</f>
        <v>0</v>
      </c>
      <c r="F30" s="372">
        <f t="shared" si="27"/>
        <v>0</v>
      </c>
      <c r="G30" s="372">
        <f t="shared" si="27"/>
        <v>0</v>
      </c>
      <c r="H30" s="372">
        <f t="shared" si="27"/>
        <v>0</v>
      </c>
      <c r="I30" s="372">
        <f t="shared" si="27"/>
        <v>0</v>
      </c>
      <c r="J30" s="372">
        <f t="shared" si="27"/>
        <v>-385454.54990994814</v>
      </c>
      <c r="K30" s="372">
        <f t="shared" si="27"/>
        <v>-419768.77184168732</v>
      </c>
      <c r="L30" s="372">
        <f t="shared" si="27"/>
        <v>-372530.56653933862</v>
      </c>
      <c r="M30" s="372">
        <f t="shared" si="27"/>
        <v>-328576.02968256484</v>
      </c>
      <c r="N30" s="372">
        <f t="shared" si="27"/>
        <v>-298668.72931120149</v>
      </c>
      <c r="O30" s="372">
        <f t="shared" si="27"/>
        <v>-342725.44850000006</v>
      </c>
      <c r="P30" s="372">
        <f t="shared" si="27"/>
        <v>-312807.98597477144</v>
      </c>
      <c r="Q30" s="372">
        <f t="shared" si="27"/>
        <v>-278202.22551657626</v>
      </c>
      <c r="R30" s="372">
        <f t="shared" si="27"/>
        <v>-358203.71981674701</v>
      </c>
      <c r="S30" s="372">
        <f t="shared" si="27"/>
        <v>-347463.44489870989</v>
      </c>
      <c r="T30" s="372">
        <f t="shared" si="27"/>
        <v>-385762.98901782476</v>
      </c>
      <c r="U30" s="372">
        <f t="shared" si="27"/>
        <v>-388936.56781923911</v>
      </c>
      <c r="V30" s="372">
        <f t="shared" si="27"/>
        <v>-402580.34642832034</v>
      </c>
      <c r="W30" s="372">
        <f t="shared" si="27"/>
        <v>-392846.46824907046</v>
      </c>
      <c r="X30" s="372">
        <f t="shared" si="27"/>
        <v>-341719.28091656696</v>
      </c>
      <c r="Y30" s="372">
        <f t="shared" si="27"/>
        <v>-317338.11984994967</v>
      </c>
      <c r="Z30" s="372">
        <f t="shared" si="27"/>
        <v>-311585.23390373046</v>
      </c>
      <c r="AA30" s="372">
        <f t="shared" si="27"/>
        <v>-378849.70407000033</v>
      </c>
      <c r="AB30" s="372">
        <f t="shared" si="27"/>
        <v>-325680.42454910808</v>
      </c>
      <c r="AC30" s="372">
        <f t="shared" si="27"/>
        <v>-274010.20729533379</v>
      </c>
      <c r="AD30" s="372">
        <f t="shared" si="27"/>
        <v>-336277.45744888694</v>
      </c>
      <c r="AE30" s="372">
        <f t="shared" si="27"/>
        <v>-378431.66151451657</v>
      </c>
      <c r="AF30" s="372">
        <f t="shared" si="27"/>
        <v>-378975.61789576686</v>
      </c>
      <c r="AG30" s="372">
        <f t="shared" si="27"/>
        <v>-326943.93258482945</v>
      </c>
      <c r="AH30" s="372">
        <f t="shared" si="27"/>
        <v>-444493.54823354125</v>
      </c>
      <c r="AI30" s="372">
        <f t="shared" si="27"/>
        <v>-405795.67019117292</v>
      </c>
      <c r="AJ30" s="372">
        <f t="shared" si="27"/>
        <v>-401372.48682730994</v>
      </c>
      <c r="AK30" s="372">
        <f t="shared" si="27"/>
        <v>-308283.68871005031</v>
      </c>
      <c r="AL30" s="372">
        <f t="shared" si="27"/>
        <v>-350620.94340481143</v>
      </c>
      <c r="AM30" s="372">
        <f t="shared" si="27"/>
        <v>-354773.41041060042</v>
      </c>
      <c r="AN30" s="372">
        <f t="shared" si="27"/>
        <v>0</v>
      </c>
      <c r="AO30" s="372">
        <f t="shared" si="27"/>
        <v>0</v>
      </c>
      <c r="AP30" s="372">
        <f t="shared" si="27"/>
        <v>0</v>
      </c>
      <c r="AQ30" s="372">
        <f t="shared" si="27"/>
        <v>0</v>
      </c>
      <c r="AR30" s="372">
        <f t="shared" si="27"/>
        <v>0</v>
      </c>
      <c r="AS30" s="372">
        <f t="shared" si="27"/>
        <v>0</v>
      </c>
      <c r="AT30" s="372">
        <f t="shared" si="27"/>
        <v>0</v>
      </c>
      <c r="AU30" s="372">
        <f t="shared" si="27"/>
        <v>0</v>
      </c>
      <c r="AV30" s="372">
        <f t="shared" si="27"/>
        <v>0</v>
      </c>
      <c r="AW30" s="372">
        <f t="shared" si="27"/>
        <v>0</v>
      </c>
      <c r="AX30" s="372">
        <f t="shared" si="27"/>
        <v>0</v>
      </c>
      <c r="AY30" s="372">
        <f t="shared" si="27"/>
        <v>0</v>
      </c>
      <c r="AZ30" s="372">
        <f t="shared" si="27"/>
        <v>0</v>
      </c>
      <c r="BA30" s="372">
        <f t="shared" si="27"/>
        <v>0</v>
      </c>
      <c r="BB30" s="372">
        <f t="shared" si="27"/>
        <v>0</v>
      </c>
      <c r="BC30" s="372">
        <f t="shared" si="27"/>
        <v>0</v>
      </c>
      <c r="BD30" s="372">
        <f t="shared" si="27"/>
        <v>0</v>
      </c>
      <c r="BE30" s="372">
        <f t="shared" si="27"/>
        <v>0</v>
      </c>
      <c r="BF30" s="372">
        <f t="shared" si="27"/>
        <v>0</v>
      </c>
      <c r="BG30" s="372">
        <f t="shared" si="27"/>
        <v>0</v>
      </c>
      <c r="BH30" s="372">
        <f t="shared" si="27"/>
        <v>0</v>
      </c>
      <c r="BI30" s="372">
        <f t="shared" si="27"/>
        <v>0</v>
      </c>
      <c r="BJ30" s="372">
        <f t="shared" si="27"/>
        <v>0</v>
      </c>
      <c r="BK30" s="372">
        <f t="shared" si="27"/>
        <v>0</v>
      </c>
      <c r="BL30" s="372">
        <f t="shared" si="27"/>
        <v>0</v>
      </c>
      <c r="BM30" s="372">
        <f t="shared" si="27"/>
        <v>0</v>
      </c>
      <c r="BN30" s="372">
        <f t="shared" si="27"/>
        <v>0</v>
      </c>
      <c r="BO30" s="372">
        <f t="shared" si="27"/>
        <v>0</v>
      </c>
      <c r="BP30" s="372">
        <f t="shared" si="27"/>
        <v>0</v>
      </c>
      <c r="BQ30" s="372">
        <f t="shared" ref="BQ30:EB30" si="28">SUM(BQ21:BQ29)</f>
        <v>0</v>
      </c>
      <c r="BR30" s="372">
        <f t="shared" si="28"/>
        <v>0</v>
      </c>
      <c r="BS30" s="372">
        <f t="shared" si="28"/>
        <v>0</v>
      </c>
      <c r="BT30" s="372">
        <f t="shared" si="28"/>
        <v>0</v>
      </c>
      <c r="BU30" s="372">
        <f t="shared" si="28"/>
        <v>0</v>
      </c>
      <c r="BV30" s="372">
        <f t="shared" si="28"/>
        <v>0</v>
      </c>
      <c r="BW30" s="372">
        <f t="shared" si="28"/>
        <v>0</v>
      </c>
      <c r="BX30" s="372">
        <f t="shared" si="28"/>
        <v>0</v>
      </c>
      <c r="BY30" s="372">
        <f t="shared" si="28"/>
        <v>0</v>
      </c>
      <c r="BZ30" s="372">
        <f t="shared" si="28"/>
        <v>0</v>
      </c>
      <c r="CA30" s="372">
        <f t="shared" si="28"/>
        <v>0</v>
      </c>
      <c r="CB30" s="372">
        <f t="shared" si="28"/>
        <v>0</v>
      </c>
      <c r="CC30" s="372">
        <f t="shared" si="28"/>
        <v>0</v>
      </c>
      <c r="CD30" s="372">
        <f t="shared" si="28"/>
        <v>0</v>
      </c>
      <c r="CE30" s="372">
        <f t="shared" si="28"/>
        <v>0</v>
      </c>
      <c r="CF30" s="372">
        <f t="shared" si="28"/>
        <v>0</v>
      </c>
      <c r="CG30" s="372">
        <f t="shared" si="28"/>
        <v>0</v>
      </c>
      <c r="CH30" s="372">
        <f t="shared" si="28"/>
        <v>0</v>
      </c>
      <c r="CI30" s="372">
        <f t="shared" si="28"/>
        <v>0</v>
      </c>
      <c r="CJ30" s="372">
        <f t="shared" si="28"/>
        <v>0</v>
      </c>
      <c r="CK30" s="372">
        <f t="shared" si="28"/>
        <v>0</v>
      </c>
      <c r="CL30" s="372">
        <f t="shared" si="28"/>
        <v>0</v>
      </c>
      <c r="CM30" s="372">
        <f t="shared" si="28"/>
        <v>0</v>
      </c>
      <c r="CN30" s="372">
        <f t="shared" si="28"/>
        <v>0</v>
      </c>
      <c r="CO30" s="372">
        <f t="shared" si="28"/>
        <v>0</v>
      </c>
      <c r="CP30" s="372">
        <f t="shared" si="28"/>
        <v>0</v>
      </c>
      <c r="CQ30" s="372">
        <f t="shared" si="28"/>
        <v>0</v>
      </c>
      <c r="CR30" s="372">
        <f t="shared" si="28"/>
        <v>0</v>
      </c>
      <c r="CS30" s="372">
        <f t="shared" si="28"/>
        <v>0</v>
      </c>
      <c r="CT30" s="372">
        <f t="shared" si="28"/>
        <v>0</v>
      </c>
      <c r="CU30" s="372">
        <f t="shared" si="28"/>
        <v>0</v>
      </c>
      <c r="CV30" s="372">
        <f t="shared" si="28"/>
        <v>0</v>
      </c>
      <c r="CW30" s="372">
        <f t="shared" si="28"/>
        <v>0</v>
      </c>
      <c r="CX30" s="372">
        <f t="shared" si="28"/>
        <v>0</v>
      </c>
      <c r="CY30" s="372">
        <f t="shared" si="28"/>
        <v>0</v>
      </c>
      <c r="CZ30" s="372">
        <f t="shared" si="28"/>
        <v>0</v>
      </c>
      <c r="DA30" s="372">
        <f t="shared" si="28"/>
        <v>0</v>
      </c>
      <c r="DB30" s="372">
        <f t="shared" si="28"/>
        <v>0</v>
      </c>
      <c r="DC30" s="372">
        <f t="shared" si="28"/>
        <v>0</v>
      </c>
      <c r="DD30" s="372">
        <f t="shared" si="28"/>
        <v>0</v>
      </c>
      <c r="DE30" s="372">
        <f t="shared" si="28"/>
        <v>0</v>
      </c>
      <c r="DF30" s="372">
        <f t="shared" si="28"/>
        <v>0</v>
      </c>
      <c r="DG30" s="372">
        <f t="shared" si="28"/>
        <v>0</v>
      </c>
      <c r="DH30" s="372">
        <f t="shared" si="28"/>
        <v>0</v>
      </c>
      <c r="DI30" s="372">
        <f t="shared" si="28"/>
        <v>0</v>
      </c>
      <c r="DJ30" s="372">
        <f t="shared" si="28"/>
        <v>0</v>
      </c>
      <c r="DK30" s="372">
        <f t="shared" si="28"/>
        <v>0</v>
      </c>
      <c r="DL30" s="372">
        <f t="shared" si="28"/>
        <v>0</v>
      </c>
      <c r="DM30" s="372">
        <f t="shared" si="28"/>
        <v>0</v>
      </c>
      <c r="DN30" s="372">
        <f t="shared" si="28"/>
        <v>0</v>
      </c>
      <c r="DO30" s="372">
        <f t="shared" si="28"/>
        <v>0</v>
      </c>
      <c r="DP30" s="372">
        <f t="shared" si="28"/>
        <v>0</v>
      </c>
      <c r="DQ30" s="372">
        <f t="shared" si="28"/>
        <v>0</v>
      </c>
      <c r="DR30" s="372">
        <f t="shared" si="28"/>
        <v>0</v>
      </c>
      <c r="DS30" s="372">
        <f t="shared" si="28"/>
        <v>0</v>
      </c>
      <c r="DT30" s="372">
        <f t="shared" si="28"/>
        <v>0</v>
      </c>
      <c r="DU30" s="372">
        <f t="shared" si="28"/>
        <v>0</v>
      </c>
      <c r="DV30" s="372">
        <f t="shared" si="28"/>
        <v>0</v>
      </c>
      <c r="DW30" s="372">
        <f t="shared" si="28"/>
        <v>0</v>
      </c>
      <c r="DX30" s="372">
        <f t="shared" si="28"/>
        <v>0</v>
      </c>
      <c r="DY30" s="372">
        <f t="shared" si="28"/>
        <v>0</v>
      </c>
      <c r="DZ30" s="372">
        <f t="shared" si="28"/>
        <v>0</v>
      </c>
      <c r="EA30" s="372">
        <f t="shared" si="28"/>
        <v>0</v>
      </c>
      <c r="EB30" s="372">
        <f t="shared" si="28"/>
        <v>0</v>
      </c>
      <c r="EC30" s="372">
        <f t="shared" ref="EC30:EE30" si="29">SUM(EC21:EC29)</f>
        <v>0</v>
      </c>
      <c r="ED30" s="372">
        <f t="shared" si="29"/>
        <v>0</v>
      </c>
      <c r="EE30" s="372">
        <f t="shared" si="29"/>
        <v>0</v>
      </c>
    </row>
    <row r="31" spans="1:135" ht="14.25" customHeight="1" x14ac:dyDescent="0.15">
      <c r="A31" s="757"/>
      <c r="B31" s="340"/>
      <c r="D31" s="758"/>
      <c r="E31" s="758"/>
      <c r="F31" s="758"/>
      <c r="G31" s="758"/>
      <c r="H31" s="758"/>
      <c r="I31" s="758"/>
      <c r="J31" s="758"/>
      <c r="K31" s="758"/>
      <c r="L31" s="758"/>
      <c r="M31" s="758"/>
      <c r="N31" s="758"/>
      <c r="O31" s="758"/>
      <c r="P31" s="758"/>
      <c r="Q31" s="758"/>
      <c r="R31" s="758"/>
      <c r="S31" s="758"/>
      <c r="T31" s="758"/>
      <c r="U31" s="758"/>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758"/>
      <c r="AV31" s="758"/>
      <c r="AW31" s="758"/>
      <c r="AX31" s="758"/>
      <c r="AY31" s="758"/>
      <c r="AZ31" s="758"/>
      <c r="BA31" s="758"/>
      <c r="BB31" s="758"/>
      <c r="BC31" s="758"/>
      <c r="BD31" s="758"/>
      <c r="BE31" s="758"/>
      <c r="BF31" s="758"/>
      <c r="BG31" s="758"/>
      <c r="BH31" s="758"/>
      <c r="BI31" s="758"/>
      <c r="BJ31" s="758"/>
      <c r="BK31" s="758"/>
      <c r="BL31" s="758"/>
      <c r="BM31" s="758"/>
      <c r="BN31" s="758"/>
      <c r="BO31" s="758"/>
      <c r="BP31" s="758"/>
      <c r="BQ31" s="758"/>
      <c r="BR31" s="758"/>
      <c r="BS31" s="758"/>
      <c r="BT31" s="758"/>
      <c r="BU31" s="758"/>
      <c r="BV31" s="758"/>
      <c r="BW31" s="758"/>
      <c r="BX31" s="758"/>
      <c r="BY31" s="758"/>
      <c r="BZ31" s="758"/>
      <c r="CA31" s="758"/>
      <c r="CB31" s="758"/>
      <c r="CC31" s="758"/>
      <c r="CD31" s="758"/>
      <c r="CE31" s="758"/>
      <c r="CF31" s="758"/>
      <c r="CG31" s="758"/>
      <c r="CH31" s="758"/>
      <c r="CI31" s="758"/>
      <c r="CJ31" s="758"/>
      <c r="CK31" s="758"/>
      <c r="CL31" s="758"/>
      <c r="CM31" s="758"/>
      <c r="CN31" s="758"/>
      <c r="CO31" s="758"/>
      <c r="CP31" s="758"/>
      <c r="CQ31" s="758"/>
      <c r="CR31" s="758"/>
      <c r="CS31" s="758"/>
      <c r="CT31" s="758"/>
      <c r="CU31" s="758"/>
      <c r="CV31" s="758"/>
      <c r="CW31" s="758"/>
      <c r="CX31" s="758"/>
      <c r="CY31" s="758"/>
      <c r="CZ31" s="758"/>
      <c r="DA31" s="758"/>
      <c r="DB31" s="758"/>
      <c r="DC31" s="758"/>
      <c r="DD31" s="758"/>
      <c r="DE31" s="758"/>
      <c r="DF31" s="758"/>
      <c r="DG31" s="758"/>
      <c r="DH31" s="758"/>
      <c r="DI31" s="758"/>
      <c r="DJ31" s="758"/>
      <c r="DK31" s="758"/>
      <c r="DL31" s="758"/>
      <c r="DM31" s="758"/>
      <c r="DN31" s="758"/>
      <c r="DO31" s="758"/>
      <c r="DP31" s="758"/>
      <c r="DQ31" s="758"/>
      <c r="DR31" s="758"/>
      <c r="DS31" s="758"/>
      <c r="DT31" s="758"/>
      <c r="DU31" s="758"/>
      <c r="DV31" s="758"/>
      <c r="DW31" s="758"/>
      <c r="DX31" s="758"/>
      <c r="DY31" s="758"/>
      <c r="DZ31" s="758"/>
      <c r="EA31" s="758"/>
      <c r="EB31" s="758"/>
      <c r="EC31" s="758"/>
      <c r="ED31" s="758"/>
      <c r="EE31" s="758"/>
    </row>
    <row r="32" spans="1:135" ht="14.25" customHeight="1" x14ac:dyDescent="0.15">
      <c r="A32" s="303" t="str">
        <f>++'Mo- FS'!A37</f>
        <v>Departamental Profit</v>
      </c>
      <c r="B32" s="340"/>
      <c r="D32" s="758"/>
      <c r="E32" s="758"/>
      <c r="F32" s="758"/>
      <c r="G32" s="758"/>
      <c r="H32" s="758"/>
      <c r="I32" s="758"/>
      <c r="J32" s="758"/>
      <c r="K32" s="758"/>
      <c r="L32" s="758"/>
      <c r="M32" s="758"/>
      <c r="N32" s="758"/>
      <c r="O32" s="758"/>
      <c r="P32" s="758"/>
      <c r="Q32" s="758"/>
      <c r="R32" s="758"/>
      <c r="S32" s="758"/>
      <c r="T32" s="758"/>
      <c r="U32" s="758"/>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758"/>
      <c r="AV32" s="758"/>
      <c r="AW32" s="758"/>
      <c r="AX32" s="758"/>
      <c r="AY32" s="758"/>
      <c r="AZ32" s="758"/>
      <c r="BA32" s="758"/>
      <c r="BB32" s="758"/>
      <c r="BC32" s="758"/>
      <c r="BD32" s="758"/>
      <c r="BE32" s="758"/>
      <c r="BF32" s="758"/>
      <c r="BG32" s="758"/>
      <c r="BH32" s="758"/>
      <c r="BI32" s="758"/>
      <c r="BJ32" s="758"/>
      <c r="BK32" s="758"/>
      <c r="BL32" s="758"/>
      <c r="BM32" s="758"/>
      <c r="BN32" s="758"/>
      <c r="BO32" s="758"/>
      <c r="BP32" s="758"/>
      <c r="BQ32" s="758"/>
      <c r="BR32" s="758"/>
      <c r="BS32" s="758"/>
      <c r="BT32" s="758"/>
      <c r="BU32" s="758"/>
      <c r="BV32" s="758"/>
      <c r="BW32" s="758"/>
      <c r="BX32" s="758"/>
      <c r="BY32" s="758"/>
      <c r="BZ32" s="758"/>
      <c r="CA32" s="758"/>
      <c r="CB32" s="758"/>
      <c r="CC32" s="758"/>
      <c r="CD32" s="758"/>
      <c r="CE32" s="758"/>
      <c r="CF32" s="758"/>
      <c r="CG32" s="758"/>
      <c r="CH32" s="758"/>
      <c r="CI32" s="758"/>
      <c r="CJ32" s="758"/>
      <c r="CK32" s="758"/>
      <c r="CL32" s="758"/>
      <c r="CM32" s="758"/>
      <c r="CN32" s="758"/>
      <c r="CO32" s="758"/>
      <c r="CP32" s="758"/>
      <c r="CQ32" s="758"/>
      <c r="CR32" s="758"/>
      <c r="CS32" s="758"/>
      <c r="CT32" s="758"/>
      <c r="CU32" s="758"/>
      <c r="CV32" s="758"/>
      <c r="CW32" s="758"/>
      <c r="CX32" s="758"/>
      <c r="CY32" s="758"/>
      <c r="CZ32" s="758"/>
      <c r="DA32" s="758"/>
      <c r="DB32" s="758"/>
      <c r="DC32" s="758"/>
      <c r="DD32" s="758"/>
      <c r="DE32" s="758"/>
      <c r="DF32" s="758"/>
      <c r="DG32" s="758"/>
      <c r="DH32" s="758"/>
      <c r="DI32" s="758"/>
      <c r="DJ32" s="758"/>
      <c r="DK32" s="758"/>
      <c r="DL32" s="758"/>
      <c r="DM32" s="758"/>
      <c r="DN32" s="758"/>
      <c r="DO32" s="758"/>
      <c r="DP32" s="758"/>
      <c r="DQ32" s="758"/>
      <c r="DR32" s="758"/>
      <c r="DS32" s="758"/>
      <c r="DT32" s="758"/>
      <c r="DU32" s="758"/>
      <c r="DV32" s="758"/>
      <c r="DW32" s="758"/>
      <c r="DX32" s="758"/>
      <c r="DY32" s="758"/>
      <c r="DZ32" s="758"/>
      <c r="EA32" s="758"/>
      <c r="EB32" s="758"/>
      <c r="EC32" s="758"/>
      <c r="ED32" s="758"/>
      <c r="EE32" s="758"/>
    </row>
    <row r="33" spans="1:135" ht="14.25" customHeight="1" x14ac:dyDescent="0.15">
      <c r="A33" s="303" t="str">
        <f>++'Mo- FS'!A38</f>
        <v>Room Department</v>
      </c>
      <c r="B33" s="340"/>
      <c r="D33" s="766">
        <f>+D10+D21</f>
        <v>0</v>
      </c>
      <c r="E33" s="767">
        <f t="shared" ref="E33:BP34" si="30">+E10+E21</f>
        <v>0</v>
      </c>
      <c r="F33" s="767">
        <f t="shared" si="30"/>
        <v>0</v>
      </c>
      <c r="G33" s="767">
        <f t="shared" si="30"/>
        <v>0</v>
      </c>
      <c r="H33" s="767">
        <f t="shared" si="30"/>
        <v>0</v>
      </c>
      <c r="I33" s="767">
        <f t="shared" si="30"/>
        <v>0</v>
      </c>
      <c r="J33" s="767">
        <f t="shared" si="30"/>
        <v>493705.5679074314</v>
      </c>
      <c r="K33" s="767">
        <f t="shared" si="30"/>
        <v>511615.83690581878</v>
      </c>
      <c r="L33" s="767">
        <f t="shared" si="30"/>
        <v>416944.31141262269</v>
      </c>
      <c r="M33" s="767">
        <f t="shared" si="30"/>
        <v>321210.42855207715</v>
      </c>
      <c r="N33" s="767">
        <f t="shared" si="30"/>
        <v>250762.37554931772</v>
      </c>
      <c r="O33" s="767">
        <f t="shared" si="30"/>
        <v>454337.83500000008</v>
      </c>
      <c r="P33" s="767">
        <f t="shared" si="30"/>
        <v>232259.5630569128</v>
      </c>
      <c r="Q33" s="767">
        <f t="shared" si="30"/>
        <v>221950.99345179604</v>
      </c>
      <c r="R33" s="767">
        <f t="shared" si="30"/>
        <v>279915.65427079552</v>
      </c>
      <c r="S33" s="767">
        <f t="shared" si="30"/>
        <v>282521.95085781207</v>
      </c>
      <c r="T33" s="767">
        <f t="shared" si="30"/>
        <v>406815.59388475365</v>
      </c>
      <c r="U33" s="767">
        <f t="shared" si="30"/>
        <v>367849.77661514084</v>
      </c>
      <c r="V33" s="767">
        <f t="shared" si="30"/>
        <v>547350.74197597278</v>
      </c>
      <c r="W33" s="767">
        <f t="shared" si="30"/>
        <v>616929.0182926429</v>
      </c>
      <c r="X33" s="767">
        <f t="shared" si="30"/>
        <v>449634.50253098749</v>
      </c>
      <c r="Y33" s="767">
        <f t="shared" si="30"/>
        <v>245878.7367631011</v>
      </c>
      <c r="Z33" s="767">
        <f t="shared" si="30"/>
        <v>294900.06531618902</v>
      </c>
      <c r="AA33" s="767">
        <f t="shared" si="30"/>
        <v>413667.46170000045</v>
      </c>
      <c r="AB33" s="767">
        <f t="shared" si="30"/>
        <v>259011.20992597291</v>
      </c>
      <c r="AC33" s="767">
        <f t="shared" si="30"/>
        <v>194972.4292221418</v>
      </c>
      <c r="AD33" s="767">
        <f t="shared" si="30"/>
        <v>274756.68796541227</v>
      </c>
      <c r="AE33" s="767">
        <f t="shared" si="30"/>
        <v>238159.04317312542</v>
      </c>
      <c r="AF33" s="767">
        <f t="shared" si="30"/>
        <v>418524.8677191278</v>
      </c>
      <c r="AG33" s="767">
        <f t="shared" si="30"/>
        <v>446711.39875809429</v>
      </c>
      <c r="AH33" s="767">
        <f t="shared" si="30"/>
        <v>533086.83010250365</v>
      </c>
      <c r="AI33" s="767">
        <f t="shared" si="30"/>
        <v>535069.85513506935</v>
      </c>
      <c r="AJ33" s="767">
        <f t="shared" si="30"/>
        <v>298247.80203961924</v>
      </c>
      <c r="AK33" s="767">
        <f t="shared" si="30"/>
        <v>276761.93453738524</v>
      </c>
      <c r="AL33" s="767">
        <f t="shared" si="30"/>
        <v>362587.25911952404</v>
      </c>
      <c r="AM33" s="767">
        <f t="shared" si="30"/>
        <v>374512.77239400055</v>
      </c>
      <c r="AN33" s="767">
        <f t="shared" si="30"/>
        <v>0</v>
      </c>
      <c r="AO33" s="767">
        <f t="shared" si="30"/>
        <v>0</v>
      </c>
      <c r="AP33" s="767">
        <f t="shared" si="30"/>
        <v>0</v>
      </c>
      <c r="AQ33" s="767">
        <f t="shared" si="30"/>
        <v>0</v>
      </c>
      <c r="AR33" s="767">
        <f t="shared" si="30"/>
        <v>0</v>
      </c>
      <c r="AS33" s="767">
        <f t="shared" si="30"/>
        <v>0</v>
      </c>
      <c r="AT33" s="767">
        <f t="shared" si="30"/>
        <v>0</v>
      </c>
      <c r="AU33" s="767">
        <f t="shared" si="30"/>
        <v>0</v>
      </c>
      <c r="AV33" s="767">
        <f t="shared" si="30"/>
        <v>0</v>
      </c>
      <c r="AW33" s="767">
        <f t="shared" si="30"/>
        <v>0</v>
      </c>
      <c r="AX33" s="767">
        <f t="shared" si="30"/>
        <v>0</v>
      </c>
      <c r="AY33" s="767">
        <f t="shared" si="30"/>
        <v>0</v>
      </c>
      <c r="AZ33" s="767">
        <f t="shared" si="30"/>
        <v>0</v>
      </c>
      <c r="BA33" s="767">
        <f t="shared" si="30"/>
        <v>0</v>
      </c>
      <c r="BB33" s="767">
        <f t="shared" si="30"/>
        <v>0</v>
      </c>
      <c r="BC33" s="767">
        <f t="shared" si="30"/>
        <v>0</v>
      </c>
      <c r="BD33" s="767">
        <f t="shared" si="30"/>
        <v>0</v>
      </c>
      <c r="BE33" s="767">
        <f t="shared" si="30"/>
        <v>0</v>
      </c>
      <c r="BF33" s="767">
        <f t="shared" si="30"/>
        <v>0</v>
      </c>
      <c r="BG33" s="767">
        <f t="shared" si="30"/>
        <v>0</v>
      </c>
      <c r="BH33" s="767">
        <f t="shared" si="30"/>
        <v>0</v>
      </c>
      <c r="BI33" s="767">
        <f t="shared" si="30"/>
        <v>0</v>
      </c>
      <c r="BJ33" s="767">
        <f t="shared" si="30"/>
        <v>0</v>
      </c>
      <c r="BK33" s="767">
        <f t="shared" si="30"/>
        <v>0</v>
      </c>
      <c r="BL33" s="767">
        <f t="shared" si="30"/>
        <v>0</v>
      </c>
      <c r="BM33" s="767">
        <f t="shared" si="30"/>
        <v>0</v>
      </c>
      <c r="BN33" s="767">
        <f t="shared" si="30"/>
        <v>0</v>
      </c>
      <c r="BO33" s="767">
        <f t="shared" si="30"/>
        <v>0</v>
      </c>
      <c r="BP33" s="767">
        <f t="shared" si="30"/>
        <v>0</v>
      </c>
      <c r="BQ33" s="767">
        <f t="shared" ref="BQ33:EB36" si="31">+BQ10+BQ21</f>
        <v>0</v>
      </c>
      <c r="BR33" s="767">
        <f t="shared" si="31"/>
        <v>0</v>
      </c>
      <c r="BS33" s="767">
        <f t="shared" si="31"/>
        <v>0</v>
      </c>
      <c r="BT33" s="767">
        <f t="shared" si="31"/>
        <v>0</v>
      </c>
      <c r="BU33" s="767">
        <f t="shared" si="31"/>
        <v>0</v>
      </c>
      <c r="BV33" s="767">
        <f t="shared" si="31"/>
        <v>0</v>
      </c>
      <c r="BW33" s="767">
        <f t="shared" si="31"/>
        <v>0</v>
      </c>
      <c r="BX33" s="767">
        <f t="shared" si="31"/>
        <v>0</v>
      </c>
      <c r="BY33" s="767">
        <f t="shared" si="31"/>
        <v>0</v>
      </c>
      <c r="BZ33" s="767">
        <f t="shared" si="31"/>
        <v>0</v>
      </c>
      <c r="CA33" s="767">
        <f t="shared" si="31"/>
        <v>0</v>
      </c>
      <c r="CB33" s="767">
        <f t="shared" si="31"/>
        <v>0</v>
      </c>
      <c r="CC33" s="767">
        <f t="shared" si="31"/>
        <v>0</v>
      </c>
      <c r="CD33" s="767">
        <f t="shared" si="31"/>
        <v>0</v>
      </c>
      <c r="CE33" s="767">
        <f t="shared" si="31"/>
        <v>0</v>
      </c>
      <c r="CF33" s="767">
        <f t="shared" si="31"/>
        <v>0</v>
      </c>
      <c r="CG33" s="767">
        <f t="shared" si="31"/>
        <v>0</v>
      </c>
      <c r="CH33" s="767">
        <f t="shared" si="31"/>
        <v>0</v>
      </c>
      <c r="CI33" s="767">
        <f t="shared" si="31"/>
        <v>0</v>
      </c>
      <c r="CJ33" s="767">
        <f t="shared" si="31"/>
        <v>0</v>
      </c>
      <c r="CK33" s="767">
        <f t="shared" si="31"/>
        <v>0</v>
      </c>
      <c r="CL33" s="767">
        <f t="shared" si="31"/>
        <v>0</v>
      </c>
      <c r="CM33" s="767">
        <f t="shared" si="31"/>
        <v>0</v>
      </c>
      <c r="CN33" s="767">
        <f t="shared" si="31"/>
        <v>0</v>
      </c>
      <c r="CO33" s="767">
        <f t="shared" si="31"/>
        <v>0</v>
      </c>
      <c r="CP33" s="767">
        <f t="shared" si="31"/>
        <v>0</v>
      </c>
      <c r="CQ33" s="767">
        <f t="shared" si="31"/>
        <v>0</v>
      </c>
      <c r="CR33" s="767">
        <f t="shared" si="31"/>
        <v>0</v>
      </c>
      <c r="CS33" s="767">
        <f t="shared" si="31"/>
        <v>0</v>
      </c>
      <c r="CT33" s="767">
        <f t="shared" si="31"/>
        <v>0</v>
      </c>
      <c r="CU33" s="767">
        <f t="shared" si="31"/>
        <v>0</v>
      </c>
      <c r="CV33" s="767">
        <f t="shared" si="31"/>
        <v>0</v>
      </c>
      <c r="CW33" s="767">
        <f t="shared" si="31"/>
        <v>0</v>
      </c>
      <c r="CX33" s="767">
        <f t="shared" si="31"/>
        <v>0</v>
      </c>
      <c r="CY33" s="767">
        <f t="shared" si="31"/>
        <v>0</v>
      </c>
      <c r="CZ33" s="767">
        <f t="shared" si="31"/>
        <v>0</v>
      </c>
      <c r="DA33" s="767">
        <f t="shared" si="31"/>
        <v>0</v>
      </c>
      <c r="DB33" s="767">
        <f t="shared" si="31"/>
        <v>0</v>
      </c>
      <c r="DC33" s="767">
        <f t="shared" si="31"/>
        <v>0</v>
      </c>
      <c r="DD33" s="767">
        <f t="shared" si="31"/>
        <v>0</v>
      </c>
      <c r="DE33" s="767">
        <f t="shared" si="31"/>
        <v>0</v>
      </c>
      <c r="DF33" s="767">
        <f t="shared" si="31"/>
        <v>0</v>
      </c>
      <c r="DG33" s="767">
        <f t="shared" si="31"/>
        <v>0</v>
      </c>
      <c r="DH33" s="767">
        <f t="shared" si="31"/>
        <v>0</v>
      </c>
      <c r="DI33" s="767">
        <f t="shared" si="31"/>
        <v>0</v>
      </c>
      <c r="DJ33" s="767">
        <f t="shared" si="31"/>
        <v>0</v>
      </c>
      <c r="DK33" s="767">
        <f t="shared" si="31"/>
        <v>0</v>
      </c>
      <c r="DL33" s="767">
        <f t="shared" si="31"/>
        <v>0</v>
      </c>
      <c r="DM33" s="767">
        <f t="shared" si="31"/>
        <v>0</v>
      </c>
      <c r="DN33" s="767">
        <f t="shared" si="31"/>
        <v>0</v>
      </c>
      <c r="DO33" s="767">
        <f t="shared" si="31"/>
        <v>0</v>
      </c>
      <c r="DP33" s="767">
        <f t="shared" si="31"/>
        <v>0</v>
      </c>
      <c r="DQ33" s="767">
        <f t="shared" si="31"/>
        <v>0</v>
      </c>
      <c r="DR33" s="767">
        <f t="shared" si="31"/>
        <v>0</v>
      </c>
      <c r="DS33" s="767">
        <f t="shared" si="31"/>
        <v>0</v>
      </c>
      <c r="DT33" s="767">
        <f t="shared" si="31"/>
        <v>0</v>
      </c>
      <c r="DU33" s="767">
        <f t="shared" si="31"/>
        <v>0</v>
      </c>
      <c r="DV33" s="767">
        <f t="shared" si="31"/>
        <v>0</v>
      </c>
      <c r="DW33" s="767">
        <f t="shared" si="31"/>
        <v>0</v>
      </c>
      <c r="DX33" s="767">
        <f t="shared" si="31"/>
        <v>0</v>
      </c>
      <c r="DY33" s="767">
        <f t="shared" si="31"/>
        <v>0</v>
      </c>
      <c r="DZ33" s="767">
        <f t="shared" si="31"/>
        <v>0</v>
      </c>
      <c r="EA33" s="767">
        <f t="shared" si="31"/>
        <v>0</v>
      </c>
      <c r="EB33" s="767">
        <f t="shared" si="31"/>
        <v>0</v>
      </c>
      <c r="EC33" s="767">
        <f t="shared" ref="EC33:EE35" si="32">+EC10+EC21</f>
        <v>0</v>
      </c>
      <c r="ED33" s="767">
        <f t="shared" si="32"/>
        <v>0</v>
      </c>
      <c r="EE33" s="768">
        <f t="shared" si="32"/>
        <v>0</v>
      </c>
    </row>
    <row r="34" spans="1:135" ht="14.25" customHeight="1" x14ac:dyDescent="0.15">
      <c r="A34" s="303" t="str">
        <f>++'Mo- FS'!A39</f>
        <v>Bar</v>
      </c>
      <c r="B34" s="340"/>
      <c r="D34" s="769">
        <f t="shared" ref="D34:S41" si="33">+D11+D22</f>
        <v>0</v>
      </c>
      <c r="E34" s="762">
        <f t="shared" si="33"/>
        <v>0</v>
      </c>
      <c r="F34" s="762">
        <f t="shared" si="33"/>
        <v>0</v>
      </c>
      <c r="G34" s="762">
        <f t="shared" si="33"/>
        <v>0</v>
      </c>
      <c r="H34" s="762">
        <f t="shared" si="33"/>
        <v>0</v>
      </c>
      <c r="I34" s="762">
        <f t="shared" si="33"/>
        <v>0</v>
      </c>
      <c r="J34" s="762">
        <f t="shared" si="33"/>
        <v>25407.084640477748</v>
      </c>
      <c r="K34" s="762">
        <f t="shared" si="33"/>
        <v>26590.129296503415</v>
      </c>
      <c r="L34" s="762">
        <f t="shared" si="33"/>
        <v>12584.333563629334</v>
      </c>
      <c r="M34" s="762">
        <f t="shared" si="33"/>
        <v>1642.0246466079661</v>
      </c>
      <c r="N34" s="762">
        <f t="shared" si="33"/>
        <v>9145.7700172478617</v>
      </c>
      <c r="O34" s="762">
        <f t="shared" si="33"/>
        <v>19046.562000000009</v>
      </c>
      <c r="P34" s="762">
        <f t="shared" si="33"/>
        <v>-406.11963363886753</v>
      </c>
      <c r="Q34" s="762">
        <f t="shared" si="33"/>
        <v>1892.1943755942993</v>
      </c>
      <c r="R34" s="762">
        <f t="shared" si="33"/>
        <v>6778.326238947393</v>
      </c>
      <c r="S34" s="762">
        <f t="shared" si="33"/>
        <v>12202.471743602506</v>
      </c>
      <c r="T34" s="762">
        <f t="shared" si="30"/>
        <v>8348.9646771903426</v>
      </c>
      <c r="U34" s="762">
        <f t="shared" si="30"/>
        <v>14501.260041341397</v>
      </c>
      <c r="V34" s="762">
        <f t="shared" si="30"/>
        <v>18904.898529144863</v>
      </c>
      <c r="W34" s="762">
        <f t="shared" si="30"/>
        <v>18614.740142499264</v>
      </c>
      <c r="X34" s="762">
        <f t="shared" si="30"/>
        <v>7239.6005627895429</v>
      </c>
      <c r="Y34" s="762">
        <f t="shared" si="30"/>
        <v>-2103.6011652608759</v>
      </c>
      <c r="Z34" s="762">
        <f t="shared" si="30"/>
        <v>5210.3012638552464</v>
      </c>
      <c r="AA34" s="762">
        <f t="shared" si="30"/>
        <v>5266.7128800000064</v>
      </c>
      <c r="AB34" s="762">
        <f t="shared" si="30"/>
        <v>7388.6187837724174</v>
      </c>
      <c r="AC34" s="762">
        <f t="shared" si="30"/>
        <v>-1309.0790521052004</v>
      </c>
      <c r="AD34" s="762">
        <f t="shared" si="30"/>
        <v>10004.107771110932</v>
      </c>
      <c r="AE34" s="762">
        <f t="shared" si="30"/>
        <v>11868.940596209533</v>
      </c>
      <c r="AF34" s="762">
        <f t="shared" si="30"/>
        <v>16897.193779625224</v>
      </c>
      <c r="AG34" s="762">
        <f t="shared" si="30"/>
        <v>16425.835821503584</v>
      </c>
      <c r="AH34" s="762">
        <f t="shared" si="30"/>
        <v>21922.509846753004</v>
      </c>
      <c r="AI34" s="762">
        <f t="shared" si="30"/>
        <v>19940.793357991817</v>
      </c>
      <c r="AJ34" s="762">
        <f t="shared" si="30"/>
        <v>21762.667812595748</v>
      </c>
      <c r="AK34" s="762">
        <f t="shared" si="30"/>
        <v>10002.617318984143</v>
      </c>
      <c r="AL34" s="762">
        <f t="shared" si="30"/>
        <v>-2072.5651401674841</v>
      </c>
      <c r="AM34" s="762">
        <f t="shared" si="30"/>
        <v>10984.139524800012</v>
      </c>
      <c r="AN34" s="762">
        <f t="shared" si="30"/>
        <v>0</v>
      </c>
      <c r="AO34" s="762">
        <f t="shared" si="30"/>
        <v>0</v>
      </c>
      <c r="AP34" s="762">
        <f t="shared" si="30"/>
        <v>0</v>
      </c>
      <c r="AQ34" s="762">
        <f t="shared" si="30"/>
        <v>0</v>
      </c>
      <c r="AR34" s="762">
        <f t="shared" si="30"/>
        <v>0</v>
      </c>
      <c r="AS34" s="762">
        <f t="shared" si="30"/>
        <v>0</v>
      </c>
      <c r="AT34" s="762">
        <f t="shared" si="30"/>
        <v>0</v>
      </c>
      <c r="AU34" s="762">
        <f t="shared" si="30"/>
        <v>0</v>
      </c>
      <c r="AV34" s="762">
        <f t="shared" si="30"/>
        <v>0</v>
      </c>
      <c r="AW34" s="762">
        <f t="shared" si="30"/>
        <v>0</v>
      </c>
      <c r="AX34" s="762">
        <f t="shared" si="30"/>
        <v>0</v>
      </c>
      <c r="AY34" s="762">
        <f t="shared" si="30"/>
        <v>0</v>
      </c>
      <c r="AZ34" s="762">
        <f t="shared" si="30"/>
        <v>0</v>
      </c>
      <c r="BA34" s="762">
        <f t="shared" si="30"/>
        <v>0</v>
      </c>
      <c r="BB34" s="762">
        <f t="shared" si="30"/>
        <v>0</v>
      </c>
      <c r="BC34" s="762">
        <f t="shared" si="30"/>
        <v>0</v>
      </c>
      <c r="BD34" s="762">
        <f t="shared" si="30"/>
        <v>0</v>
      </c>
      <c r="BE34" s="762">
        <f t="shared" si="30"/>
        <v>0</v>
      </c>
      <c r="BF34" s="762">
        <f t="shared" si="30"/>
        <v>0</v>
      </c>
      <c r="BG34" s="762">
        <f t="shared" si="30"/>
        <v>0</v>
      </c>
      <c r="BH34" s="762">
        <f t="shared" si="30"/>
        <v>0</v>
      </c>
      <c r="BI34" s="762">
        <f t="shared" si="30"/>
        <v>0</v>
      </c>
      <c r="BJ34" s="762">
        <f t="shared" si="30"/>
        <v>0</v>
      </c>
      <c r="BK34" s="762">
        <f t="shared" si="30"/>
        <v>0</v>
      </c>
      <c r="BL34" s="762">
        <f t="shared" si="30"/>
        <v>0</v>
      </c>
      <c r="BM34" s="762">
        <f t="shared" si="30"/>
        <v>0</v>
      </c>
      <c r="BN34" s="762">
        <f t="shared" si="30"/>
        <v>0</v>
      </c>
      <c r="BO34" s="762">
        <f t="shared" si="30"/>
        <v>0</v>
      </c>
      <c r="BP34" s="762">
        <f t="shared" si="30"/>
        <v>0</v>
      </c>
      <c r="BQ34" s="762">
        <f t="shared" si="31"/>
        <v>0</v>
      </c>
      <c r="BR34" s="762">
        <f t="shared" si="31"/>
        <v>0</v>
      </c>
      <c r="BS34" s="762">
        <f t="shared" si="31"/>
        <v>0</v>
      </c>
      <c r="BT34" s="762">
        <f t="shared" si="31"/>
        <v>0</v>
      </c>
      <c r="BU34" s="762">
        <f t="shared" si="31"/>
        <v>0</v>
      </c>
      <c r="BV34" s="762">
        <f t="shared" si="31"/>
        <v>0</v>
      </c>
      <c r="BW34" s="762">
        <f t="shared" si="31"/>
        <v>0</v>
      </c>
      <c r="BX34" s="762">
        <f t="shared" si="31"/>
        <v>0</v>
      </c>
      <c r="BY34" s="762">
        <f t="shared" si="31"/>
        <v>0</v>
      </c>
      <c r="BZ34" s="762">
        <f t="shared" si="31"/>
        <v>0</v>
      </c>
      <c r="CA34" s="762">
        <f t="shared" si="31"/>
        <v>0</v>
      </c>
      <c r="CB34" s="762">
        <f t="shared" si="31"/>
        <v>0</v>
      </c>
      <c r="CC34" s="762">
        <f t="shared" si="31"/>
        <v>0</v>
      </c>
      <c r="CD34" s="762">
        <f t="shared" si="31"/>
        <v>0</v>
      </c>
      <c r="CE34" s="762">
        <f t="shared" si="31"/>
        <v>0</v>
      </c>
      <c r="CF34" s="762">
        <f t="shared" si="31"/>
        <v>0</v>
      </c>
      <c r="CG34" s="762">
        <f t="shared" si="31"/>
        <v>0</v>
      </c>
      <c r="CH34" s="762">
        <f t="shared" si="31"/>
        <v>0</v>
      </c>
      <c r="CI34" s="762">
        <f t="shared" si="31"/>
        <v>0</v>
      </c>
      <c r="CJ34" s="762">
        <f t="shared" si="31"/>
        <v>0</v>
      </c>
      <c r="CK34" s="762">
        <f t="shared" si="31"/>
        <v>0</v>
      </c>
      <c r="CL34" s="762">
        <f t="shared" si="31"/>
        <v>0</v>
      </c>
      <c r="CM34" s="762">
        <f t="shared" si="31"/>
        <v>0</v>
      </c>
      <c r="CN34" s="762">
        <f t="shared" si="31"/>
        <v>0</v>
      </c>
      <c r="CO34" s="762">
        <f t="shared" si="31"/>
        <v>0</v>
      </c>
      <c r="CP34" s="762">
        <f t="shared" si="31"/>
        <v>0</v>
      </c>
      <c r="CQ34" s="762">
        <f t="shared" si="31"/>
        <v>0</v>
      </c>
      <c r="CR34" s="762">
        <f t="shared" si="31"/>
        <v>0</v>
      </c>
      <c r="CS34" s="762">
        <f t="shared" si="31"/>
        <v>0</v>
      </c>
      <c r="CT34" s="762">
        <f t="shared" si="31"/>
        <v>0</v>
      </c>
      <c r="CU34" s="762">
        <f t="shared" si="31"/>
        <v>0</v>
      </c>
      <c r="CV34" s="762">
        <f t="shared" si="31"/>
        <v>0</v>
      </c>
      <c r="CW34" s="762">
        <f t="shared" si="31"/>
        <v>0</v>
      </c>
      <c r="CX34" s="762">
        <f t="shared" si="31"/>
        <v>0</v>
      </c>
      <c r="CY34" s="762">
        <f t="shared" si="31"/>
        <v>0</v>
      </c>
      <c r="CZ34" s="762">
        <f t="shared" si="31"/>
        <v>0</v>
      </c>
      <c r="DA34" s="762">
        <f t="shared" si="31"/>
        <v>0</v>
      </c>
      <c r="DB34" s="762">
        <f t="shared" si="31"/>
        <v>0</v>
      </c>
      <c r="DC34" s="762">
        <f t="shared" si="31"/>
        <v>0</v>
      </c>
      <c r="DD34" s="762">
        <f t="shared" si="31"/>
        <v>0</v>
      </c>
      <c r="DE34" s="762">
        <f t="shared" si="31"/>
        <v>0</v>
      </c>
      <c r="DF34" s="762">
        <f t="shared" si="31"/>
        <v>0</v>
      </c>
      <c r="DG34" s="762">
        <f t="shared" si="31"/>
        <v>0</v>
      </c>
      <c r="DH34" s="762">
        <f t="shared" si="31"/>
        <v>0</v>
      </c>
      <c r="DI34" s="762">
        <f t="shared" si="31"/>
        <v>0</v>
      </c>
      <c r="DJ34" s="762">
        <f t="shared" si="31"/>
        <v>0</v>
      </c>
      <c r="DK34" s="762">
        <f t="shared" si="31"/>
        <v>0</v>
      </c>
      <c r="DL34" s="762">
        <f t="shared" si="31"/>
        <v>0</v>
      </c>
      <c r="DM34" s="762">
        <f t="shared" si="31"/>
        <v>0</v>
      </c>
      <c r="DN34" s="762">
        <f t="shared" si="31"/>
        <v>0</v>
      </c>
      <c r="DO34" s="762">
        <f t="shared" si="31"/>
        <v>0</v>
      </c>
      <c r="DP34" s="762">
        <f t="shared" si="31"/>
        <v>0</v>
      </c>
      <c r="DQ34" s="762">
        <f t="shared" si="31"/>
        <v>0</v>
      </c>
      <c r="DR34" s="762">
        <f t="shared" si="31"/>
        <v>0</v>
      </c>
      <c r="DS34" s="762">
        <f t="shared" si="31"/>
        <v>0</v>
      </c>
      <c r="DT34" s="762">
        <f t="shared" si="31"/>
        <v>0</v>
      </c>
      <c r="DU34" s="762">
        <f t="shared" si="31"/>
        <v>0</v>
      </c>
      <c r="DV34" s="762">
        <f t="shared" si="31"/>
        <v>0</v>
      </c>
      <c r="DW34" s="762">
        <f t="shared" si="31"/>
        <v>0</v>
      </c>
      <c r="DX34" s="762">
        <f t="shared" si="31"/>
        <v>0</v>
      </c>
      <c r="DY34" s="762">
        <f t="shared" si="31"/>
        <v>0</v>
      </c>
      <c r="DZ34" s="762">
        <f t="shared" si="31"/>
        <v>0</v>
      </c>
      <c r="EA34" s="762">
        <f t="shared" si="31"/>
        <v>0</v>
      </c>
      <c r="EB34" s="762">
        <f t="shared" si="31"/>
        <v>0</v>
      </c>
      <c r="EC34" s="762">
        <f t="shared" si="32"/>
        <v>0</v>
      </c>
      <c r="ED34" s="762">
        <f t="shared" si="32"/>
        <v>0</v>
      </c>
      <c r="EE34" s="770">
        <f t="shared" si="32"/>
        <v>0</v>
      </c>
    </row>
    <row r="35" spans="1:135" ht="14.25" customHeight="1" x14ac:dyDescent="0.15">
      <c r="A35" s="303" t="str">
        <f>++'Mo- FS'!A40</f>
        <v>Restaurant</v>
      </c>
      <c r="B35" s="340"/>
      <c r="D35" s="769">
        <f t="shared" si="33"/>
        <v>0</v>
      </c>
      <c r="E35" s="762">
        <f t="shared" ref="E35:BP38" si="34">+E12+E23</f>
        <v>0</v>
      </c>
      <c r="F35" s="762">
        <f t="shared" si="34"/>
        <v>0</v>
      </c>
      <c r="G35" s="762">
        <f t="shared" si="34"/>
        <v>0</v>
      </c>
      <c r="H35" s="762">
        <f t="shared" si="34"/>
        <v>0</v>
      </c>
      <c r="I35" s="762">
        <f t="shared" si="34"/>
        <v>0</v>
      </c>
      <c r="J35" s="762">
        <f t="shared" si="34"/>
        <v>31770.324393183524</v>
      </c>
      <c r="K35" s="762">
        <f t="shared" si="34"/>
        <v>37315.863871593741</v>
      </c>
      <c r="L35" s="762">
        <f t="shared" si="34"/>
        <v>20356.906068141674</v>
      </c>
      <c r="M35" s="762">
        <f t="shared" si="34"/>
        <v>-257.41302078515582</v>
      </c>
      <c r="N35" s="762">
        <f t="shared" si="34"/>
        <v>-1103.1780118229872</v>
      </c>
      <c r="O35" s="762">
        <f t="shared" si="34"/>
        <v>2015.4519999999902</v>
      </c>
      <c r="P35" s="762">
        <f t="shared" si="34"/>
        <v>-10323.697311714976</v>
      </c>
      <c r="Q35" s="762">
        <f t="shared" si="34"/>
        <v>-2334.0386513449484</v>
      </c>
      <c r="R35" s="762">
        <f t="shared" si="34"/>
        <v>15125.74934118073</v>
      </c>
      <c r="S35" s="762">
        <f t="shared" si="34"/>
        <v>18085.522143106617</v>
      </c>
      <c r="T35" s="762">
        <f t="shared" si="34"/>
        <v>19151.127647473157</v>
      </c>
      <c r="U35" s="762">
        <f t="shared" si="34"/>
        <v>13544.543028084809</v>
      </c>
      <c r="V35" s="762">
        <f t="shared" si="34"/>
        <v>20395.633271714658</v>
      </c>
      <c r="W35" s="762">
        <f t="shared" si="34"/>
        <v>42161.587829213953</v>
      </c>
      <c r="X35" s="762">
        <f t="shared" si="34"/>
        <v>25825.785513671421</v>
      </c>
      <c r="Y35" s="762">
        <f t="shared" si="34"/>
        <v>14063.032476999229</v>
      </c>
      <c r="Z35" s="762">
        <f t="shared" si="34"/>
        <v>6335.9756211347121</v>
      </c>
      <c r="AA35" s="762">
        <f t="shared" si="34"/>
        <v>12335.415900000022</v>
      </c>
      <c r="AB35" s="762">
        <f t="shared" si="34"/>
        <v>-23.013445906202833</v>
      </c>
      <c r="AC35" s="762">
        <f t="shared" si="34"/>
        <v>7494.5027994222401</v>
      </c>
      <c r="AD35" s="762">
        <f t="shared" si="34"/>
        <v>6133.1705475519993</v>
      </c>
      <c r="AE35" s="762">
        <f t="shared" si="34"/>
        <v>10494.633943304216</v>
      </c>
      <c r="AF35" s="762">
        <f t="shared" si="34"/>
        <v>14081.431908001032</v>
      </c>
      <c r="AG35" s="762">
        <f t="shared" si="34"/>
        <v>16345.365693021042</v>
      </c>
      <c r="AH35" s="762">
        <f t="shared" si="34"/>
        <v>2616.5691108715255</v>
      </c>
      <c r="AI35" s="762">
        <f t="shared" si="34"/>
        <v>44225.43778200102</v>
      </c>
      <c r="AJ35" s="762">
        <f t="shared" si="34"/>
        <v>12736.866457713339</v>
      </c>
      <c r="AK35" s="762">
        <f t="shared" si="34"/>
        <v>5143.9674740971313</v>
      </c>
      <c r="AL35" s="762">
        <f t="shared" si="34"/>
        <v>-105.94582186160551</v>
      </c>
      <c r="AM35" s="762">
        <f t="shared" si="34"/>
        <v>27777.773811600033</v>
      </c>
      <c r="AN35" s="762">
        <f t="shared" si="34"/>
        <v>0</v>
      </c>
      <c r="AO35" s="762">
        <f t="shared" si="34"/>
        <v>0</v>
      </c>
      <c r="AP35" s="762">
        <f t="shared" si="34"/>
        <v>0</v>
      </c>
      <c r="AQ35" s="762">
        <f t="shared" si="34"/>
        <v>0</v>
      </c>
      <c r="AR35" s="762">
        <f t="shared" si="34"/>
        <v>0</v>
      </c>
      <c r="AS35" s="762">
        <f t="shared" si="34"/>
        <v>0</v>
      </c>
      <c r="AT35" s="762">
        <f t="shared" si="34"/>
        <v>0</v>
      </c>
      <c r="AU35" s="762">
        <f t="shared" si="34"/>
        <v>0</v>
      </c>
      <c r="AV35" s="762">
        <f t="shared" si="34"/>
        <v>0</v>
      </c>
      <c r="AW35" s="762">
        <f t="shared" si="34"/>
        <v>0</v>
      </c>
      <c r="AX35" s="762">
        <f t="shared" si="34"/>
        <v>0</v>
      </c>
      <c r="AY35" s="762">
        <f t="shared" si="34"/>
        <v>0</v>
      </c>
      <c r="AZ35" s="762">
        <f t="shared" si="34"/>
        <v>0</v>
      </c>
      <c r="BA35" s="762">
        <f t="shared" si="34"/>
        <v>0</v>
      </c>
      <c r="BB35" s="762">
        <f t="shared" si="34"/>
        <v>0</v>
      </c>
      <c r="BC35" s="762">
        <f t="shared" si="34"/>
        <v>0</v>
      </c>
      <c r="BD35" s="762">
        <f t="shared" si="34"/>
        <v>0</v>
      </c>
      <c r="BE35" s="762">
        <f t="shared" si="34"/>
        <v>0</v>
      </c>
      <c r="BF35" s="762">
        <f t="shared" si="34"/>
        <v>0</v>
      </c>
      <c r="BG35" s="762">
        <f t="shared" si="34"/>
        <v>0</v>
      </c>
      <c r="BH35" s="762">
        <f t="shared" si="34"/>
        <v>0</v>
      </c>
      <c r="BI35" s="762">
        <f t="shared" si="34"/>
        <v>0</v>
      </c>
      <c r="BJ35" s="762">
        <f t="shared" si="34"/>
        <v>0</v>
      </c>
      <c r="BK35" s="762">
        <f t="shared" si="34"/>
        <v>0</v>
      </c>
      <c r="BL35" s="762">
        <f t="shared" si="34"/>
        <v>0</v>
      </c>
      <c r="BM35" s="762">
        <f t="shared" si="34"/>
        <v>0</v>
      </c>
      <c r="BN35" s="762">
        <f t="shared" si="34"/>
        <v>0</v>
      </c>
      <c r="BO35" s="762">
        <f t="shared" si="34"/>
        <v>0</v>
      </c>
      <c r="BP35" s="762">
        <f t="shared" si="34"/>
        <v>0</v>
      </c>
      <c r="BQ35" s="762">
        <f t="shared" si="31"/>
        <v>0</v>
      </c>
      <c r="BR35" s="762">
        <f t="shared" si="31"/>
        <v>0</v>
      </c>
      <c r="BS35" s="762">
        <f t="shared" si="31"/>
        <v>0</v>
      </c>
      <c r="BT35" s="762">
        <f t="shared" si="31"/>
        <v>0</v>
      </c>
      <c r="BU35" s="762">
        <f t="shared" si="31"/>
        <v>0</v>
      </c>
      <c r="BV35" s="762">
        <f t="shared" si="31"/>
        <v>0</v>
      </c>
      <c r="BW35" s="762">
        <f t="shared" si="31"/>
        <v>0</v>
      </c>
      <c r="BX35" s="762">
        <f t="shared" si="31"/>
        <v>0</v>
      </c>
      <c r="BY35" s="762">
        <f t="shared" si="31"/>
        <v>0</v>
      </c>
      <c r="BZ35" s="762">
        <f t="shared" si="31"/>
        <v>0</v>
      </c>
      <c r="CA35" s="762">
        <f t="shared" si="31"/>
        <v>0</v>
      </c>
      <c r="CB35" s="762">
        <f t="shared" si="31"/>
        <v>0</v>
      </c>
      <c r="CC35" s="762">
        <f t="shared" si="31"/>
        <v>0</v>
      </c>
      <c r="CD35" s="762">
        <f t="shared" si="31"/>
        <v>0</v>
      </c>
      <c r="CE35" s="762">
        <f t="shared" si="31"/>
        <v>0</v>
      </c>
      <c r="CF35" s="762">
        <f t="shared" si="31"/>
        <v>0</v>
      </c>
      <c r="CG35" s="762">
        <f t="shared" si="31"/>
        <v>0</v>
      </c>
      <c r="CH35" s="762">
        <f t="shared" si="31"/>
        <v>0</v>
      </c>
      <c r="CI35" s="762">
        <f t="shared" si="31"/>
        <v>0</v>
      </c>
      <c r="CJ35" s="762">
        <f t="shared" si="31"/>
        <v>0</v>
      </c>
      <c r="CK35" s="762">
        <f t="shared" si="31"/>
        <v>0</v>
      </c>
      <c r="CL35" s="762">
        <f t="shared" si="31"/>
        <v>0</v>
      </c>
      <c r="CM35" s="762">
        <f t="shared" si="31"/>
        <v>0</v>
      </c>
      <c r="CN35" s="762">
        <f t="shared" si="31"/>
        <v>0</v>
      </c>
      <c r="CO35" s="762">
        <f t="shared" si="31"/>
        <v>0</v>
      </c>
      <c r="CP35" s="762">
        <f t="shared" si="31"/>
        <v>0</v>
      </c>
      <c r="CQ35" s="762">
        <f t="shared" si="31"/>
        <v>0</v>
      </c>
      <c r="CR35" s="762">
        <f t="shared" si="31"/>
        <v>0</v>
      </c>
      <c r="CS35" s="762">
        <f t="shared" si="31"/>
        <v>0</v>
      </c>
      <c r="CT35" s="762">
        <f t="shared" si="31"/>
        <v>0</v>
      </c>
      <c r="CU35" s="762">
        <f t="shared" si="31"/>
        <v>0</v>
      </c>
      <c r="CV35" s="762">
        <f t="shared" si="31"/>
        <v>0</v>
      </c>
      <c r="CW35" s="762">
        <f t="shared" si="31"/>
        <v>0</v>
      </c>
      <c r="CX35" s="762">
        <f t="shared" si="31"/>
        <v>0</v>
      </c>
      <c r="CY35" s="762">
        <f t="shared" si="31"/>
        <v>0</v>
      </c>
      <c r="CZ35" s="762">
        <f t="shared" si="31"/>
        <v>0</v>
      </c>
      <c r="DA35" s="762">
        <f t="shared" si="31"/>
        <v>0</v>
      </c>
      <c r="DB35" s="762">
        <f t="shared" si="31"/>
        <v>0</v>
      </c>
      <c r="DC35" s="762">
        <f t="shared" si="31"/>
        <v>0</v>
      </c>
      <c r="DD35" s="762">
        <f t="shared" si="31"/>
        <v>0</v>
      </c>
      <c r="DE35" s="762">
        <f t="shared" si="31"/>
        <v>0</v>
      </c>
      <c r="DF35" s="762">
        <f t="shared" si="31"/>
        <v>0</v>
      </c>
      <c r="DG35" s="762">
        <f t="shared" si="31"/>
        <v>0</v>
      </c>
      <c r="DH35" s="762">
        <f t="shared" si="31"/>
        <v>0</v>
      </c>
      <c r="DI35" s="762">
        <f t="shared" si="31"/>
        <v>0</v>
      </c>
      <c r="DJ35" s="762">
        <f t="shared" si="31"/>
        <v>0</v>
      </c>
      <c r="DK35" s="762">
        <f t="shared" si="31"/>
        <v>0</v>
      </c>
      <c r="DL35" s="762">
        <f t="shared" si="31"/>
        <v>0</v>
      </c>
      <c r="DM35" s="762">
        <f t="shared" si="31"/>
        <v>0</v>
      </c>
      <c r="DN35" s="762">
        <f t="shared" si="31"/>
        <v>0</v>
      </c>
      <c r="DO35" s="762">
        <f t="shared" si="31"/>
        <v>0</v>
      </c>
      <c r="DP35" s="762">
        <f t="shared" si="31"/>
        <v>0</v>
      </c>
      <c r="DQ35" s="762">
        <f t="shared" si="31"/>
        <v>0</v>
      </c>
      <c r="DR35" s="762">
        <f t="shared" si="31"/>
        <v>0</v>
      </c>
      <c r="DS35" s="762">
        <f t="shared" si="31"/>
        <v>0</v>
      </c>
      <c r="DT35" s="762">
        <f t="shared" si="31"/>
        <v>0</v>
      </c>
      <c r="DU35" s="762">
        <f t="shared" si="31"/>
        <v>0</v>
      </c>
      <c r="DV35" s="762">
        <f t="shared" si="31"/>
        <v>0</v>
      </c>
      <c r="DW35" s="762">
        <f t="shared" si="31"/>
        <v>0</v>
      </c>
      <c r="DX35" s="762">
        <f t="shared" si="31"/>
        <v>0</v>
      </c>
      <c r="DY35" s="762">
        <f t="shared" si="31"/>
        <v>0</v>
      </c>
      <c r="DZ35" s="762">
        <f t="shared" si="31"/>
        <v>0</v>
      </c>
      <c r="EA35" s="762">
        <f t="shared" si="31"/>
        <v>0</v>
      </c>
      <c r="EB35" s="762">
        <f t="shared" si="31"/>
        <v>0</v>
      </c>
      <c r="EC35" s="762">
        <f t="shared" si="32"/>
        <v>0</v>
      </c>
      <c r="ED35" s="762">
        <f t="shared" si="32"/>
        <v>0</v>
      </c>
      <c r="EE35" s="770">
        <f t="shared" si="32"/>
        <v>0</v>
      </c>
    </row>
    <row r="36" spans="1:135" ht="14.25" customHeight="1" x14ac:dyDescent="0.15">
      <c r="A36" s="303" t="str">
        <f>++'Mo- FS'!A41</f>
        <v>Events</v>
      </c>
      <c r="B36" s="340"/>
      <c r="D36" s="769">
        <f t="shared" si="33"/>
        <v>0</v>
      </c>
      <c r="E36" s="762">
        <f t="shared" si="34"/>
        <v>0</v>
      </c>
      <c r="F36" s="762">
        <f t="shared" si="34"/>
        <v>0</v>
      </c>
      <c r="G36" s="762">
        <f t="shared" si="34"/>
        <v>0</v>
      </c>
      <c r="H36" s="762">
        <f t="shared" si="34"/>
        <v>0</v>
      </c>
      <c r="I36" s="762">
        <f t="shared" si="34"/>
        <v>0</v>
      </c>
      <c r="J36" s="762">
        <f t="shared" si="34"/>
        <v>11171.809006214287</v>
      </c>
      <c r="K36" s="762">
        <f t="shared" si="34"/>
        <v>6921.272422956341</v>
      </c>
      <c r="L36" s="762">
        <f t="shared" si="34"/>
        <v>1565.5801329279093</v>
      </c>
      <c r="M36" s="762">
        <f t="shared" si="34"/>
        <v>3164.7975264777833</v>
      </c>
      <c r="N36" s="762">
        <f t="shared" si="34"/>
        <v>703.14869276655736</v>
      </c>
      <c r="O36" s="762">
        <f t="shared" si="34"/>
        <v>7605.630000000001</v>
      </c>
      <c r="P36" s="762">
        <f t="shared" si="34"/>
        <v>1288.3442969021526</v>
      </c>
      <c r="Q36" s="762">
        <f t="shared" si="34"/>
        <v>2594.2480406124123</v>
      </c>
      <c r="R36" s="762">
        <f t="shared" si="34"/>
        <v>-176.82322781030234</v>
      </c>
      <c r="S36" s="762">
        <f t="shared" si="34"/>
        <v>705.38079749715325</v>
      </c>
      <c r="T36" s="762">
        <f t="shared" si="34"/>
        <v>81.761849203821839</v>
      </c>
      <c r="U36" s="762">
        <f t="shared" si="34"/>
        <v>6506.4242654508816</v>
      </c>
      <c r="V36" s="762">
        <f t="shared" si="34"/>
        <v>10735.892474420223</v>
      </c>
      <c r="W36" s="762">
        <f t="shared" si="34"/>
        <v>9207.4252964650823</v>
      </c>
      <c r="X36" s="762">
        <f t="shared" si="34"/>
        <v>3399.2829911171311</v>
      </c>
      <c r="Y36" s="762">
        <f t="shared" si="34"/>
        <v>892.83279270906132</v>
      </c>
      <c r="Z36" s="762">
        <f t="shared" si="34"/>
        <v>828.87025338778585</v>
      </c>
      <c r="AA36" s="762">
        <f t="shared" si="34"/>
        <v>7106.4522000000034</v>
      </c>
      <c r="AB36" s="762">
        <f t="shared" si="34"/>
        <v>387.6680095293832</v>
      </c>
      <c r="AC36" s="762">
        <f t="shared" si="34"/>
        <v>3701.976603373796</v>
      </c>
      <c r="AD36" s="762">
        <f t="shared" si="34"/>
        <v>2712.7143295357309</v>
      </c>
      <c r="AE36" s="762">
        <f t="shared" si="34"/>
        <v>1355.7172506656007</v>
      </c>
      <c r="AF36" s="762">
        <f t="shared" si="34"/>
        <v>1443.4514540194887</v>
      </c>
      <c r="AG36" s="762">
        <f t="shared" si="34"/>
        <v>6575.6091061202442</v>
      </c>
      <c r="AH36" s="762">
        <f t="shared" si="34"/>
        <v>13236.087792154834</v>
      </c>
      <c r="AI36" s="762">
        <f t="shared" si="34"/>
        <v>12499.432540617281</v>
      </c>
      <c r="AJ36" s="762">
        <f t="shared" si="34"/>
        <v>-385.42806687769553</v>
      </c>
      <c r="AK36" s="762">
        <f t="shared" si="34"/>
        <v>581.74122730521049</v>
      </c>
      <c r="AL36" s="762">
        <f t="shared" si="34"/>
        <v>1383.1227044031457</v>
      </c>
      <c r="AM36" s="762">
        <f t="shared" si="34"/>
        <v>8180.32186800001</v>
      </c>
      <c r="AN36" s="762">
        <f t="shared" si="34"/>
        <v>0</v>
      </c>
      <c r="AO36" s="762">
        <f t="shared" si="34"/>
        <v>0</v>
      </c>
      <c r="AP36" s="762">
        <f t="shared" si="34"/>
        <v>0</v>
      </c>
      <c r="AQ36" s="762">
        <f t="shared" si="34"/>
        <v>0</v>
      </c>
      <c r="AR36" s="762">
        <f t="shared" si="34"/>
        <v>0</v>
      </c>
      <c r="AS36" s="762">
        <f t="shared" si="34"/>
        <v>0</v>
      </c>
      <c r="AT36" s="762">
        <f t="shared" si="34"/>
        <v>0</v>
      </c>
      <c r="AU36" s="762">
        <f t="shared" si="34"/>
        <v>0</v>
      </c>
      <c r="AV36" s="762">
        <f t="shared" si="34"/>
        <v>0</v>
      </c>
      <c r="AW36" s="762">
        <f t="shared" si="34"/>
        <v>0</v>
      </c>
      <c r="AX36" s="762">
        <f t="shared" si="34"/>
        <v>0</v>
      </c>
      <c r="AY36" s="762">
        <f t="shared" si="34"/>
        <v>0</v>
      </c>
      <c r="AZ36" s="762">
        <f t="shared" si="34"/>
        <v>0</v>
      </c>
      <c r="BA36" s="762">
        <f t="shared" si="34"/>
        <v>0</v>
      </c>
      <c r="BB36" s="762">
        <f t="shared" si="34"/>
        <v>0</v>
      </c>
      <c r="BC36" s="762">
        <f t="shared" si="34"/>
        <v>0</v>
      </c>
      <c r="BD36" s="762">
        <f t="shared" si="34"/>
        <v>0</v>
      </c>
      <c r="BE36" s="762">
        <f t="shared" si="34"/>
        <v>0</v>
      </c>
      <c r="BF36" s="762">
        <f t="shared" si="34"/>
        <v>0</v>
      </c>
      <c r="BG36" s="762">
        <f t="shared" si="34"/>
        <v>0</v>
      </c>
      <c r="BH36" s="762">
        <f t="shared" si="34"/>
        <v>0</v>
      </c>
      <c r="BI36" s="762">
        <f t="shared" si="34"/>
        <v>0</v>
      </c>
      <c r="BJ36" s="762">
        <f t="shared" si="34"/>
        <v>0</v>
      </c>
      <c r="BK36" s="762">
        <f t="shared" si="34"/>
        <v>0</v>
      </c>
      <c r="BL36" s="762">
        <f t="shared" si="34"/>
        <v>0</v>
      </c>
      <c r="BM36" s="762">
        <f t="shared" si="34"/>
        <v>0</v>
      </c>
      <c r="BN36" s="762">
        <f t="shared" si="34"/>
        <v>0</v>
      </c>
      <c r="BO36" s="762">
        <f t="shared" si="34"/>
        <v>0</v>
      </c>
      <c r="BP36" s="762">
        <f t="shared" si="34"/>
        <v>0</v>
      </c>
      <c r="BQ36" s="762">
        <f t="shared" si="31"/>
        <v>0</v>
      </c>
      <c r="BR36" s="762">
        <f t="shared" si="31"/>
        <v>0</v>
      </c>
      <c r="BS36" s="762">
        <f t="shared" si="31"/>
        <v>0</v>
      </c>
      <c r="BT36" s="762">
        <f t="shared" si="31"/>
        <v>0</v>
      </c>
      <c r="BU36" s="762">
        <f t="shared" si="31"/>
        <v>0</v>
      </c>
      <c r="BV36" s="762">
        <f t="shared" si="31"/>
        <v>0</v>
      </c>
      <c r="BW36" s="762">
        <f t="shared" si="31"/>
        <v>0</v>
      </c>
      <c r="BX36" s="762">
        <f t="shared" si="31"/>
        <v>0</v>
      </c>
      <c r="BY36" s="762">
        <f t="shared" si="31"/>
        <v>0</v>
      </c>
      <c r="BZ36" s="762">
        <f t="shared" si="31"/>
        <v>0</v>
      </c>
      <c r="CA36" s="762">
        <f t="shared" si="31"/>
        <v>0</v>
      </c>
      <c r="CB36" s="762">
        <f t="shared" si="31"/>
        <v>0</v>
      </c>
      <c r="CC36" s="762">
        <f t="shared" si="31"/>
        <v>0</v>
      </c>
      <c r="CD36" s="762">
        <f t="shared" si="31"/>
        <v>0</v>
      </c>
      <c r="CE36" s="762">
        <f t="shared" si="31"/>
        <v>0</v>
      </c>
      <c r="CF36" s="762">
        <f t="shared" si="31"/>
        <v>0</v>
      </c>
      <c r="CG36" s="762">
        <f t="shared" si="31"/>
        <v>0</v>
      </c>
      <c r="CH36" s="762">
        <f t="shared" si="31"/>
        <v>0</v>
      </c>
      <c r="CI36" s="762">
        <f t="shared" si="31"/>
        <v>0</v>
      </c>
      <c r="CJ36" s="762">
        <f t="shared" si="31"/>
        <v>0</v>
      </c>
      <c r="CK36" s="762">
        <f t="shared" si="31"/>
        <v>0</v>
      </c>
      <c r="CL36" s="762">
        <f t="shared" si="31"/>
        <v>0</v>
      </c>
      <c r="CM36" s="762">
        <f t="shared" si="31"/>
        <v>0</v>
      </c>
      <c r="CN36" s="762">
        <f t="shared" si="31"/>
        <v>0</v>
      </c>
      <c r="CO36" s="762">
        <f t="shared" si="31"/>
        <v>0</v>
      </c>
      <c r="CP36" s="762">
        <f t="shared" si="31"/>
        <v>0</v>
      </c>
      <c r="CQ36" s="762">
        <f t="shared" si="31"/>
        <v>0</v>
      </c>
      <c r="CR36" s="762">
        <f t="shared" si="31"/>
        <v>0</v>
      </c>
      <c r="CS36" s="762">
        <f t="shared" si="31"/>
        <v>0</v>
      </c>
      <c r="CT36" s="762">
        <f t="shared" si="31"/>
        <v>0</v>
      </c>
      <c r="CU36" s="762">
        <f t="shared" si="31"/>
        <v>0</v>
      </c>
      <c r="CV36" s="762">
        <f t="shared" si="31"/>
        <v>0</v>
      </c>
      <c r="CW36" s="762">
        <f t="shared" si="31"/>
        <v>0</v>
      </c>
      <c r="CX36" s="762">
        <f t="shared" si="31"/>
        <v>0</v>
      </c>
      <c r="CY36" s="762">
        <f t="shared" si="31"/>
        <v>0</v>
      </c>
      <c r="CZ36" s="762">
        <f t="shared" si="31"/>
        <v>0</v>
      </c>
      <c r="DA36" s="762">
        <f t="shared" si="31"/>
        <v>0</v>
      </c>
      <c r="DB36" s="762">
        <f t="shared" si="31"/>
        <v>0</v>
      </c>
      <c r="DC36" s="762">
        <f t="shared" si="31"/>
        <v>0</v>
      </c>
      <c r="DD36" s="762">
        <f t="shared" si="31"/>
        <v>0</v>
      </c>
      <c r="DE36" s="762">
        <f t="shared" si="31"/>
        <v>0</v>
      </c>
      <c r="DF36" s="762">
        <f t="shared" si="31"/>
        <v>0</v>
      </c>
      <c r="DG36" s="762">
        <f t="shared" si="31"/>
        <v>0</v>
      </c>
      <c r="DH36" s="762">
        <f t="shared" si="31"/>
        <v>0</v>
      </c>
      <c r="DI36" s="762">
        <f t="shared" si="31"/>
        <v>0</v>
      </c>
      <c r="DJ36" s="762">
        <f t="shared" si="31"/>
        <v>0</v>
      </c>
      <c r="DK36" s="762">
        <f t="shared" si="31"/>
        <v>0</v>
      </c>
      <c r="DL36" s="762">
        <f t="shared" si="31"/>
        <v>0</v>
      </c>
      <c r="DM36" s="762">
        <f t="shared" si="31"/>
        <v>0</v>
      </c>
      <c r="DN36" s="762">
        <f t="shared" si="31"/>
        <v>0</v>
      </c>
      <c r="DO36" s="762">
        <f t="shared" si="31"/>
        <v>0</v>
      </c>
      <c r="DP36" s="762">
        <f t="shared" si="31"/>
        <v>0</v>
      </c>
      <c r="DQ36" s="762">
        <f t="shared" si="31"/>
        <v>0</v>
      </c>
      <c r="DR36" s="762">
        <f t="shared" si="31"/>
        <v>0</v>
      </c>
      <c r="DS36" s="762">
        <f t="shared" si="31"/>
        <v>0</v>
      </c>
      <c r="DT36" s="762">
        <f t="shared" si="31"/>
        <v>0</v>
      </c>
      <c r="DU36" s="762">
        <f t="shared" si="31"/>
        <v>0</v>
      </c>
      <c r="DV36" s="762">
        <f t="shared" si="31"/>
        <v>0</v>
      </c>
      <c r="DW36" s="762">
        <f t="shared" si="31"/>
        <v>0</v>
      </c>
      <c r="DX36" s="762">
        <f t="shared" si="31"/>
        <v>0</v>
      </c>
      <c r="DY36" s="762">
        <f t="shared" si="31"/>
        <v>0</v>
      </c>
      <c r="DZ36" s="762">
        <f t="shared" si="31"/>
        <v>0</v>
      </c>
      <c r="EA36" s="762">
        <f t="shared" si="31"/>
        <v>0</v>
      </c>
      <c r="EB36" s="762">
        <f t="shared" ref="EB36:EE41" si="35">+EB13+EB24</f>
        <v>0</v>
      </c>
      <c r="EC36" s="762">
        <f t="shared" si="35"/>
        <v>0</v>
      </c>
      <c r="ED36" s="762">
        <f t="shared" si="35"/>
        <v>0</v>
      </c>
      <c r="EE36" s="770">
        <f t="shared" si="35"/>
        <v>0</v>
      </c>
    </row>
    <row r="37" spans="1:135" ht="14.25" customHeight="1" x14ac:dyDescent="0.15">
      <c r="A37" s="303" t="str">
        <f>++'Mo- FS'!A42</f>
        <v>SPA</v>
      </c>
      <c r="B37" s="340"/>
      <c r="D37" s="769">
        <f t="shared" si="33"/>
        <v>0</v>
      </c>
      <c r="E37" s="762">
        <f t="shared" si="34"/>
        <v>0</v>
      </c>
      <c r="F37" s="762">
        <f t="shared" si="34"/>
        <v>0</v>
      </c>
      <c r="G37" s="762">
        <f t="shared" si="34"/>
        <v>0</v>
      </c>
      <c r="H37" s="762">
        <f t="shared" si="34"/>
        <v>0</v>
      </c>
      <c r="I37" s="762">
        <f t="shared" si="34"/>
        <v>0</v>
      </c>
      <c r="J37" s="762">
        <f t="shared" si="34"/>
        <v>-13261.307036941464</v>
      </c>
      <c r="K37" s="762">
        <f t="shared" si="34"/>
        <v>-11079.178319823113</v>
      </c>
      <c r="L37" s="762">
        <f t="shared" si="34"/>
        <v>-12388.001695257706</v>
      </c>
      <c r="M37" s="762">
        <f t="shared" si="34"/>
        <v>-10974.110793306912</v>
      </c>
      <c r="N37" s="762">
        <f t="shared" si="34"/>
        <v>-11472.372444182529</v>
      </c>
      <c r="O37" s="762">
        <f t="shared" si="34"/>
        <v>-13906.807500000008</v>
      </c>
      <c r="P37" s="762">
        <f t="shared" si="34"/>
        <v>-12780.252823115843</v>
      </c>
      <c r="Q37" s="762">
        <f t="shared" si="34"/>
        <v>-11639.065691477379</v>
      </c>
      <c r="R37" s="762">
        <f t="shared" si="34"/>
        <v>-14235.807432014883</v>
      </c>
      <c r="S37" s="762">
        <f t="shared" si="34"/>
        <v>-13775.203965678593</v>
      </c>
      <c r="T37" s="762">
        <f t="shared" si="34"/>
        <v>-12207.326910137406</v>
      </c>
      <c r="U37" s="762">
        <f t="shared" si="34"/>
        <v>-14563.996146117512</v>
      </c>
      <c r="V37" s="762">
        <f t="shared" si="34"/>
        <v>-12704.792933620865</v>
      </c>
      <c r="W37" s="762">
        <f t="shared" si="34"/>
        <v>-14209.702616634462</v>
      </c>
      <c r="X37" s="762">
        <f t="shared" si="34"/>
        <v>-9980.832162931747</v>
      </c>
      <c r="Y37" s="762">
        <f t="shared" si="34"/>
        <v>-12923.391734304079</v>
      </c>
      <c r="Z37" s="762">
        <f t="shared" si="34"/>
        <v>-11219.610600916712</v>
      </c>
      <c r="AA37" s="762">
        <f t="shared" si="34"/>
        <v>-13330.255050000011</v>
      </c>
      <c r="AB37" s="762">
        <f t="shared" si="34"/>
        <v>-13783.968557913937</v>
      </c>
      <c r="AC37" s="762">
        <f t="shared" si="34"/>
        <v>-14440.605407626823</v>
      </c>
      <c r="AD37" s="762">
        <f t="shared" si="34"/>
        <v>-10640.306981619415</v>
      </c>
      <c r="AE37" s="762">
        <f t="shared" si="34"/>
        <v>-11204.042187931191</v>
      </c>
      <c r="AF37" s="762">
        <f t="shared" si="34"/>
        <v>-12863.738289495439</v>
      </c>
      <c r="AG37" s="762">
        <f t="shared" si="34"/>
        <v>-11499.960668253923</v>
      </c>
      <c r="AH37" s="762">
        <f t="shared" si="34"/>
        <v>-11808.519520917238</v>
      </c>
      <c r="AI37" s="762">
        <f t="shared" si="34"/>
        <v>-11282.064875093914</v>
      </c>
      <c r="AJ37" s="762">
        <f t="shared" si="34"/>
        <v>-13669.232791000091</v>
      </c>
      <c r="AK37" s="762">
        <f t="shared" si="34"/>
        <v>-11425.133276443727</v>
      </c>
      <c r="AL37" s="762">
        <f t="shared" si="34"/>
        <v>-13790.173038060115</v>
      </c>
      <c r="AM37" s="762">
        <f t="shared" si="34"/>
        <v>-14286.645351000019</v>
      </c>
      <c r="AN37" s="762">
        <f t="shared" si="34"/>
        <v>0</v>
      </c>
      <c r="AO37" s="762">
        <f t="shared" si="34"/>
        <v>0</v>
      </c>
      <c r="AP37" s="762">
        <f t="shared" si="34"/>
        <v>0</v>
      </c>
      <c r="AQ37" s="762">
        <f t="shared" si="34"/>
        <v>0</v>
      </c>
      <c r="AR37" s="762">
        <f t="shared" si="34"/>
        <v>0</v>
      </c>
      <c r="AS37" s="762">
        <f t="shared" si="34"/>
        <v>0</v>
      </c>
      <c r="AT37" s="762">
        <f t="shared" si="34"/>
        <v>0</v>
      </c>
      <c r="AU37" s="762">
        <f t="shared" si="34"/>
        <v>0</v>
      </c>
      <c r="AV37" s="762">
        <f t="shared" si="34"/>
        <v>0</v>
      </c>
      <c r="AW37" s="762">
        <f t="shared" si="34"/>
        <v>0</v>
      </c>
      <c r="AX37" s="762">
        <f t="shared" si="34"/>
        <v>0</v>
      </c>
      <c r="AY37" s="762">
        <f t="shared" si="34"/>
        <v>0</v>
      </c>
      <c r="AZ37" s="762">
        <f t="shared" si="34"/>
        <v>0</v>
      </c>
      <c r="BA37" s="762">
        <f t="shared" si="34"/>
        <v>0</v>
      </c>
      <c r="BB37" s="762">
        <f t="shared" si="34"/>
        <v>0</v>
      </c>
      <c r="BC37" s="762">
        <f t="shared" si="34"/>
        <v>0</v>
      </c>
      <c r="BD37" s="762">
        <f t="shared" si="34"/>
        <v>0</v>
      </c>
      <c r="BE37" s="762">
        <f t="shared" si="34"/>
        <v>0</v>
      </c>
      <c r="BF37" s="762">
        <f t="shared" si="34"/>
        <v>0</v>
      </c>
      <c r="BG37" s="762">
        <f t="shared" si="34"/>
        <v>0</v>
      </c>
      <c r="BH37" s="762">
        <f t="shared" si="34"/>
        <v>0</v>
      </c>
      <c r="BI37" s="762">
        <f t="shared" si="34"/>
        <v>0</v>
      </c>
      <c r="BJ37" s="762">
        <f t="shared" si="34"/>
        <v>0</v>
      </c>
      <c r="BK37" s="762">
        <f t="shared" si="34"/>
        <v>0</v>
      </c>
      <c r="BL37" s="762">
        <f t="shared" si="34"/>
        <v>0</v>
      </c>
      <c r="BM37" s="762">
        <f t="shared" si="34"/>
        <v>0</v>
      </c>
      <c r="BN37" s="762">
        <f t="shared" si="34"/>
        <v>0</v>
      </c>
      <c r="BO37" s="762">
        <f t="shared" si="34"/>
        <v>0</v>
      </c>
      <c r="BP37" s="762">
        <f t="shared" si="34"/>
        <v>0</v>
      </c>
      <c r="BQ37" s="762">
        <f t="shared" ref="BQ37:EB41" si="36">+BQ14+BQ25</f>
        <v>0</v>
      </c>
      <c r="BR37" s="762">
        <f t="shared" si="36"/>
        <v>0</v>
      </c>
      <c r="BS37" s="762">
        <f t="shared" si="36"/>
        <v>0</v>
      </c>
      <c r="BT37" s="762">
        <f t="shared" si="36"/>
        <v>0</v>
      </c>
      <c r="BU37" s="762">
        <f t="shared" si="36"/>
        <v>0</v>
      </c>
      <c r="BV37" s="762">
        <f t="shared" si="36"/>
        <v>0</v>
      </c>
      <c r="BW37" s="762">
        <f t="shared" si="36"/>
        <v>0</v>
      </c>
      <c r="BX37" s="762">
        <f t="shared" si="36"/>
        <v>0</v>
      </c>
      <c r="BY37" s="762">
        <f t="shared" si="36"/>
        <v>0</v>
      </c>
      <c r="BZ37" s="762">
        <f t="shared" si="36"/>
        <v>0</v>
      </c>
      <c r="CA37" s="762">
        <f t="shared" si="36"/>
        <v>0</v>
      </c>
      <c r="CB37" s="762">
        <f t="shared" si="36"/>
        <v>0</v>
      </c>
      <c r="CC37" s="762">
        <f t="shared" si="36"/>
        <v>0</v>
      </c>
      <c r="CD37" s="762">
        <f t="shared" si="36"/>
        <v>0</v>
      </c>
      <c r="CE37" s="762">
        <f t="shared" si="36"/>
        <v>0</v>
      </c>
      <c r="CF37" s="762">
        <f t="shared" si="36"/>
        <v>0</v>
      </c>
      <c r="CG37" s="762">
        <f t="shared" si="36"/>
        <v>0</v>
      </c>
      <c r="CH37" s="762">
        <f t="shared" si="36"/>
        <v>0</v>
      </c>
      <c r="CI37" s="762">
        <f t="shared" si="36"/>
        <v>0</v>
      </c>
      <c r="CJ37" s="762">
        <f t="shared" si="36"/>
        <v>0</v>
      </c>
      <c r="CK37" s="762">
        <f t="shared" si="36"/>
        <v>0</v>
      </c>
      <c r="CL37" s="762">
        <f t="shared" si="36"/>
        <v>0</v>
      </c>
      <c r="CM37" s="762">
        <f t="shared" si="36"/>
        <v>0</v>
      </c>
      <c r="CN37" s="762">
        <f t="shared" si="36"/>
        <v>0</v>
      </c>
      <c r="CO37" s="762">
        <f t="shared" si="36"/>
        <v>0</v>
      </c>
      <c r="CP37" s="762">
        <f t="shared" si="36"/>
        <v>0</v>
      </c>
      <c r="CQ37" s="762">
        <f t="shared" si="36"/>
        <v>0</v>
      </c>
      <c r="CR37" s="762">
        <f t="shared" si="36"/>
        <v>0</v>
      </c>
      <c r="CS37" s="762">
        <f t="shared" si="36"/>
        <v>0</v>
      </c>
      <c r="CT37" s="762">
        <f t="shared" si="36"/>
        <v>0</v>
      </c>
      <c r="CU37" s="762">
        <f t="shared" si="36"/>
        <v>0</v>
      </c>
      <c r="CV37" s="762">
        <f t="shared" si="36"/>
        <v>0</v>
      </c>
      <c r="CW37" s="762">
        <f t="shared" si="36"/>
        <v>0</v>
      </c>
      <c r="CX37" s="762">
        <f t="shared" si="36"/>
        <v>0</v>
      </c>
      <c r="CY37" s="762">
        <f t="shared" si="36"/>
        <v>0</v>
      </c>
      <c r="CZ37" s="762">
        <f t="shared" si="36"/>
        <v>0</v>
      </c>
      <c r="DA37" s="762">
        <f t="shared" si="36"/>
        <v>0</v>
      </c>
      <c r="DB37" s="762">
        <f t="shared" si="36"/>
        <v>0</v>
      </c>
      <c r="DC37" s="762">
        <f t="shared" si="36"/>
        <v>0</v>
      </c>
      <c r="DD37" s="762">
        <f t="shared" si="36"/>
        <v>0</v>
      </c>
      <c r="DE37" s="762">
        <f t="shared" si="36"/>
        <v>0</v>
      </c>
      <c r="DF37" s="762">
        <f t="shared" si="36"/>
        <v>0</v>
      </c>
      <c r="DG37" s="762">
        <f t="shared" si="36"/>
        <v>0</v>
      </c>
      <c r="DH37" s="762">
        <f t="shared" si="36"/>
        <v>0</v>
      </c>
      <c r="DI37" s="762">
        <f t="shared" si="36"/>
        <v>0</v>
      </c>
      <c r="DJ37" s="762">
        <f t="shared" si="36"/>
        <v>0</v>
      </c>
      <c r="DK37" s="762">
        <f t="shared" si="36"/>
        <v>0</v>
      </c>
      <c r="DL37" s="762">
        <f t="shared" si="36"/>
        <v>0</v>
      </c>
      <c r="DM37" s="762">
        <f t="shared" si="36"/>
        <v>0</v>
      </c>
      <c r="DN37" s="762">
        <f t="shared" si="36"/>
        <v>0</v>
      </c>
      <c r="DO37" s="762">
        <f t="shared" si="36"/>
        <v>0</v>
      </c>
      <c r="DP37" s="762">
        <f t="shared" si="36"/>
        <v>0</v>
      </c>
      <c r="DQ37" s="762">
        <f t="shared" si="36"/>
        <v>0</v>
      </c>
      <c r="DR37" s="762">
        <f t="shared" si="36"/>
        <v>0</v>
      </c>
      <c r="DS37" s="762">
        <f t="shared" si="36"/>
        <v>0</v>
      </c>
      <c r="DT37" s="762">
        <f t="shared" si="36"/>
        <v>0</v>
      </c>
      <c r="DU37" s="762">
        <f t="shared" si="36"/>
        <v>0</v>
      </c>
      <c r="DV37" s="762">
        <f t="shared" si="36"/>
        <v>0</v>
      </c>
      <c r="DW37" s="762">
        <f t="shared" si="36"/>
        <v>0</v>
      </c>
      <c r="DX37" s="762">
        <f t="shared" si="36"/>
        <v>0</v>
      </c>
      <c r="DY37" s="762">
        <f t="shared" si="36"/>
        <v>0</v>
      </c>
      <c r="DZ37" s="762">
        <f t="shared" si="36"/>
        <v>0</v>
      </c>
      <c r="EA37" s="762">
        <f t="shared" si="36"/>
        <v>0</v>
      </c>
      <c r="EB37" s="762">
        <f t="shared" si="36"/>
        <v>0</v>
      </c>
      <c r="EC37" s="762">
        <f t="shared" si="35"/>
        <v>0</v>
      </c>
      <c r="ED37" s="762">
        <f t="shared" si="35"/>
        <v>0</v>
      </c>
      <c r="EE37" s="770">
        <f t="shared" si="35"/>
        <v>0</v>
      </c>
    </row>
    <row r="38" spans="1:135" ht="14.25" customHeight="1" x14ac:dyDescent="0.15">
      <c r="A38" s="303" t="str">
        <f>++'Mo- FS'!A43</f>
        <v>Placeholder</v>
      </c>
      <c r="B38" s="340"/>
      <c r="D38" s="769">
        <f t="shared" si="33"/>
        <v>0</v>
      </c>
      <c r="E38" s="762">
        <f t="shared" si="34"/>
        <v>0</v>
      </c>
      <c r="F38" s="762">
        <f t="shared" si="34"/>
        <v>0</v>
      </c>
      <c r="G38" s="762">
        <f t="shared" si="34"/>
        <v>0</v>
      </c>
      <c r="H38" s="762">
        <f t="shared" si="34"/>
        <v>0</v>
      </c>
      <c r="I38" s="762">
        <f t="shared" si="34"/>
        <v>0</v>
      </c>
      <c r="J38" s="762">
        <f t="shared" si="34"/>
        <v>0</v>
      </c>
      <c r="K38" s="762">
        <f t="shared" si="34"/>
        <v>0</v>
      </c>
      <c r="L38" s="762">
        <f t="shared" si="34"/>
        <v>0</v>
      </c>
      <c r="M38" s="762">
        <f t="shared" si="34"/>
        <v>0</v>
      </c>
      <c r="N38" s="762">
        <f t="shared" si="34"/>
        <v>0</v>
      </c>
      <c r="O38" s="762">
        <f t="shared" si="34"/>
        <v>0</v>
      </c>
      <c r="P38" s="762">
        <f t="shared" si="34"/>
        <v>0</v>
      </c>
      <c r="Q38" s="762">
        <f t="shared" si="34"/>
        <v>0</v>
      </c>
      <c r="R38" s="762">
        <f t="shared" si="34"/>
        <v>0</v>
      </c>
      <c r="S38" s="762">
        <f t="shared" si="34"/>
        <v>0</v>
      </c>
      <c r="T38" s="762">
        <f t="shared" si="34"/>
        <v>0</v>
      </c>
      <c r="U38" s="762">
        <f t="shared" si="34"/>
        <v>0</v>
      </c>
      <c r="V38" s="762">
        <f t="shared" si="34"/>
        <v>0</v>
      </c>
      <c r="W38" s="762">
        <f t="shared" si="34"/>
        <v>0</v>
      </c>
      <c r="X38" s="762">
        <f t="shared" si="34"/>
        <v>0</v>
      </c>
      <c r="Y38" s="762">
        <f t="shared" si="34"/>
        <v>0</v>
      </c>
      <c r="Z38" s="762">
        <f t="shared" si="34"/>
        <v>0</v>
      </c>
      <c r="AA38" s="762">
        <f t="shared" si="34"/>
        <v>0</v>
      </c>
      <c r="AB38" s="762">
        <f t="shared" si="34"/>
        <v>0</v>
      </c>
      <c r="AC38" s="762">
        <f t="shared" si="34"/>
        <v>0</v>
      </c>
      <c r="AD38" s="762">
        <f t="shared" si="34"/>
        <v>0</v>
      </c>
      <c r="AE38" s="762">
        <f t="shared" si="34"/>
        <v>0</v>
      </c>
      <c r="AF38" s="762">
        <f t="shared" si="34"/>
        <v>0</v>
      </c>
      <c r="AG38" s="762">
        <f t="shared" si="34"/>
        <v>0</v>
      </c>
      <c r="AH38" s="762">
        <f t="shared" si="34"/>
        <v>0</v>
      </c>
      <c r="AI38" s="762">
        <f t="shared" si="34"/>
        <v>0</v>
      </c>
      <c r="AJ38" s="762">
        <f t="shared" si="34"/>
        <v>0</v>
      </c>
      <c r="AK38" s="762">
        <f t="shared" si="34"/>
        <v>0</v>
      </c>
      <c r="AL38" s="762">
        <f t="shared" si="34"/>
        <v>0</v>
      </c>
      <c r="AM38" s="762">
        <f t="shared" si="34"/>
        <v>0</v>
      </c>
      <c r="AN38" s="762">
        <f t="shared" si="34"/>
        <v>0</v>
      </c>
      <c r="AO38" s="762">
        <f t="shared" si="34"/>
        <v>0</v>
      </c>
      <c r="AP38" s="762">
        <f t="shared" si="34"/>
        <v>0</v>
      </c>
      <c r="AQ38" s="762">
        <f t="shared" si="34"/>
        <v>0</v>
      </c>
      <c r="AR38" s="762">
        <f t="shared" si="34"/>
        <v>0</v>
      </c>
      <c r="AS38" s="762">
        <f t="shared" si="34"/>
        <v>0</v>
      </c>
      <c r="AT38" s="762">
        <f t="shared" si="34"/>
        <v>0</v>
      </c>
      <c r="AU38" s="762">
        <f t="shared" si="34"/>
        <v>0</v>
      </c>
      <c r="AV38" s="762">
        <f t="shared" si="34"/>
        <v>0</v>
      </c>
      <c r="AW38" s="762">
        <f t="shared" si="34"/>
        <v>0</v>
      </c>
      <c r="AX38" s="762">
        <f t="shared" si="34"/>
        <v>0</v>
      </c>
      <c r="AY38" s="762">
        <f t="shared" si="34"/>
        <v>0</v>
      </c>
      <c r="AZ38" s="762">
        <f t="shared" si="34"/>
        <v>0</v>
      </c>
      <c r="BA38" s="762">
        <f t="shared" si="34"/>
        <v>0</v>
      </c>
      <c r="BB38" s="762">
        <f t="shared" si="34"/>
        <v>0</v>
      </c>
      <c r="BC38" s="762">
        <f t="shared" si="34"/>
        <v>0</v>
      </c>
      <c r="BD38" s="762">
        <f t="shared" si="34"/>
        <v>0</v>
      </c>
      <c r="BE38" s="762">
        <f t="shared" si="34"/>
        <v>0</v>
      </c>
      <c r="BF38" s="762">
        <f t="shared" si="34"/>
        <v>0</v>
      </c>
      <c r="BG38" s="762">
        <f t="shared" si="34"/>
        <v>0</v>
      </c>
      <c r="BH38" s="762">
        <f t="shared" si="34"/>
        <v>0</v>
      </c>
      <c r="BI38" s="762">
        <f t="shared" si="34"/>
        <v>0</v>
      </c>
      <c r="BJ38" s="762">
        <f t="shared" si="34"/>
        <v>0</v>
      </c>
      <c r="BK38" s="762">
        <f t="shared" si="34"/>
        <v>0</v>
      </c>
      <c r="BL38" s="762">
        <f t="shared" si="34"/>
        <v>0</v>
      </c>
      <c r="BM38" s="762">
        <f t="shared" si="34"/>
        <v>0</v>
      </c>
      <c r="BN38" s="762">
        <f t="shared" si="34"/>
        <v>0</v>
      </c>
      <c r="BO38" s="762">
        <f t="shared" si="34"/>
        <v>0</v>
      </c>
      <c r="BP38" s="762">
        <f t="shared" ref="BP38:EA41" si="37">+BP15+BP26</f>
        <v>0</v>
      </c>
      <c r="BQ38" s="762">
        <f t="shared" si="37"/>
        <v>0</v>
      </c>
      <c r="BR38" s="762">
        <f t="shared" si="37"/>
        <v>0</v>
      </c>
      <c r="BS38" s="762">
        <f t="shared" si="37"/>
        <v>0</v>
      </c>
      <c r="BT38" s="762">
        <f t="shared" si="37"/>
        <v>0</v>
      </c>
      <c r="BU38" s="762">
        <f t="shared" si="37"/>
        <v>0</v>
      </c>
      <c r="BV38" s="762">
        <f t="shared" si="37"/>
        <v>0</v>
      </c>
      <c r="BW38" s="762">
        <f t="shared" si="37"/>
        <v>0</v>
      </c>
      <c r="BX38" s="762">
        <f t="shared" si="37"/>
        <v>0</v>
      </c>
      <c r="BY38" s="762">
        <f t="shared" si="37"/>
        <v>0</v>
      </c>
      <c r="BZ38" s="762">
        <f t="shared" si="37"/>
        <v>0</v>
      </c>
      <c r="CA38" s="762">
        <f t="shared" si="37"/>
        <v>0</v>
      </c>
      <c r="CB38" s="762">
        <f t="shared" si="37"/>
        <v>0</v>
      </c>
      <c r="CC38" s="762">
        <f t="shared" si="37"/>
        <v>0</v>
      </c>
      <c r="CD38" s="762">
        <f t="shared" si="37"/>
        <v>0</v>
      </c>
      <c r="CE38" s="762">
        <f t="shared" si="37"/>
        <v>0</v>
      </c>
      <c r="CF38" s="762">
        <f t="shared" si="37"/>
        <v>0</v>
      </c>
      <c r="CG38" s="762">
        <f t="shared" si="37"/>
        <v>0</v>
      </c>
      <c r="CH38" s="762">
        <f t="shared" si="37"/>
        <v>0</v>
      </c>
      <c r="CI38" s="762">
        <f t="shared" si="37"/>
        <v>0</v>
      </c>
      <c r="CJ38" s="762">
        <f t="shared" si="37"/>
        <v>0</v>
      </c>
      <c r="CK38" s="762">
        <f t="shared" si="37"/>
        <v>0</v>
      </c>
      <c r="CL38" s="762">
        <f t="shared" si="37"/>
        <v>0</v>
      </c>
      <c r="CM38" s="762">
        <f t="shared" si="37"/>
        <v>0</v>
      </c>
      <c r="CN38" s="762">
        <f t="shared" si="37"/>
        <v>0</v>
      </c>
      <c r="CO38" s="762">
        <f t="shared" si="37"/>
        <v>0</v>
      </c>
      <c r="CP38" s="762">
        <f t="shared" si="37"/>
        <v>0</v>
      </c>
      <c r="CQ38" s="762">
        <f t="shared" si="37"/>
        <v>0</v>
      </c>
      <c r="CR38" s="762">
        <f t="shared" si="37"/>
        <v>0</v>
      </c>
      <c r="CS38" s="762">
        <f t="shared" si="37"/>
        <v>0</v>
      </c>
      <c r="CT38" s="762">
        <f t="shared" si="37"/>
        <v>0</v>
      </c>
      <c r="CU38" s="762">
        <f t="shared" si="37"/>
        <v>0</v>
      </c>
      <c r="CV38" s="762">
        <f t="shared" si="37"/>
        <v>0</v>
      </c>
      <c r="CW38" s="762">
        <f t="shared" si="37"/>
        <v>0</v>
      </c>
      <c r="CX38" s="762">
        <f t="shared" si="37"/>
        <v>0</v>
      </c>
      <c r="CY38" s="762">
        <f t="shared" si="37"/>
        <v>0</v>
      </c>
      <c r="CZ38" s="762">
        <f t="shared" si="37"/>
        <v>0</v>
      </c>
      <c r="DA38" s="762">
        <f t="shared" si="37"/>
        <v>0</v>
      </c>
      <c r="DB38" s="762">
        <f t="shared" si="37"/>
        <v>0</v>
      </c>
      <c r="DC38" s="762">
        <f t="shared" si="37"/>
        <v>0</v>
      </c>
      <c r="DD38" s="762">
        <f t="shared" si="37"/>
        <v>0</v>
      </c>
      <c r="DE38" s="762">
        <f t="shared" si="37"/>
        <v>0</v>
      </c>
      <c r="DF38" s="762">
        <f t="shared" si="37"/>
        <v>0</v>
      </c>
      <c r="DG38" s="762">
        <f t="shared" si="37"/>
        <v>0</v>
      </c>
      <c r="DH38" s="762">
        <f t="shared" si="37"/>
        <v>0</v>
      </c>
      <c r="DI38" s="762">
        <f t="shared" si="37"/>
        <v>0</v>
      </c>
      <c r="DJ38" s="762">
        <f t="shared" si="37"/>
        <v>0</v>
      </c>
      <c r="DK38" s="762">
        <f t="shared" si="37"/>
        <v>0</v>
      </c>
      <c r="DL38" s="762">
        <f t="shared" si="37"/>
        <v>0</v>
      </c>
      <c r="DM38" s="762">
        <f t="shared" si="37"/>
        <v>0</v>
      </c>
      <c r="DN38" s="762">
        <f t="shared" si="37"/>
        <v>0</v>
      </c>
      <c r="DO38" s="762">
        <f t="shared" si="37"/>
        <v>0</v>
      </c>
      <c r="DP38" s="762">
        <f t="shared" si="37"/>
        <v>0</v>
      </c>
      <c r="DQ38" s="762">
        <f t="shared" si="37"/>
        <v>0</v>
      </c>
      <c r="DR38" s="762">
        <f t="shared" si="37"/>
        <v>0</v>
      </c>
      <c r="DS38" s="762">
        <f t="shared" si="37"/>
        <v>0</v>
      </c>
      <c r="DT38" s="762">
        <f t="shared" si="37"/>
        <v>0</v>
      </c>
      <c r="DU38" s="762">
        <f t="shared" si="37"/>
        <v>0</v>
      </c>
      <c r="DV38" s="762">
        <f t="shared" si="37"/>
        <v>0</v>
      </c>
      <c r="DW38" s="762">
        <f t="shared" si="37"/>
        <v>0</v>
      </c>
      <c r="DX38" s="762">
        <f t="shared" si="37"/>
        <v>0</v>
      </c>
      <c r="DY38" s="762">
        <f t="shared" si="37"/>
        <v>0</v>
      </c>
      <c r="DZ38" s="762">
        <f t="shared" si="37"/>
        <v>0</v>
      </c>
      <c r="EA38" s="762">
        <f t="shared" si="37"/>
        <v>0</v>
      </c>
      <c r="EB38" s="762">
        <f t="shared" si="36"/>
        <v>0</v>
      </c>
      <c r="EC38" s="762">
        <f t="shared" si="35"/>
        <v>0</v>
      </c>
      <c r="ED38" s="762">
        <f t="shared" si="35"/>
        <v>0</v>
      </c>
      <c r="EE38" s="770">
        <f t="shared" si="35"/>
        <v>0</v>
      </c>
    </row>
    <row r="39" spans="1:135" ht="14.25" customHeight="1" x14ac:dyDescent="0.15">
      <c r="A39" s="303" t="str">
        <f>++'Mo- FS'!A44</f>
        <v>Placeholder</v>
      </c>
      <c r="B39" s="340"/>
      <c r="D39" s="769">
        <f t="shared" si="33"/>
        <v>0</v>
      </c>
      <c r="E39" s="762">
        <f t="shared" ref="E39:BP41" si="38">+E16+E27</f>
        <v>0</v>
      </c>
      <c r="F39" s="762">
        <f t="shared" si="38"/>
        <v>0</v>
      </c>
      <c r="G39" s="762">
        <f t="shared" si="38"/>
        <v>0</v>
      </c>
      <c r="H39" s="762">
        <f t="shared" si="38"/>
        <v>0</v>
      </c>
      <c r="I39" s="762">
        <f t="shared" si="38"/>
        <v>0</v>
      </c>
      <c r="J39" s="762">
        <f t="shared" si="38"/>
        <v>0</v>
      </c>
      <c r="K39" s="762">
        <f t="shared" si="38"/>
        <v>0</v>
      </c>
      <c r="L39" s="762">
        <f t="shared" si="38"/>
        <v>0</v>
      </c>
      <c r="M39" s="762">
        <f t="shared" si="38"/>
        <v>0</v>
      </c>
      <c r="N39" s="762">
        <f t="shared" si="38"/>
        <v>0</v>
      </c>
      <c r="O39" s="762">
        <f t="shared" si="38"/>
        <v>0</v>
      </c>
      <c r="P39" s="762">
        <f t="shared" si="38"/>
        <v>0</v>
      </c>
      <c r="Q39" s="762">
        <f t="shared" si="38"/>
        <v>0</v>
      </c>
      <c r="R39" s="762">
        <f t="shared" si="38"/>
        <v>0</v>
      </c>
      <c r="S39" s="762">
        <f t="shared" si="38"/>
        <v>0</v>
      </c>
      <c r="T39" s="762">
        <f t="shared" si="38"/>
        <v>0</v>
      </c>
      <c r="U39" s="762">
        <f t="shared" si="38"/>
        <v>0</v>
      </c>
      <c r="V39" s="762">
        <f t="shared" si="38"/>
        <v>0</v>
      </c>
      <c r="W39" s="762">
        <f t="shared" si="38"/>
        <v>0</v>
      </c>
      <c r="X39" s="762">
        <f t="shared" si="38"/>
        <v>0</v>
      </c>
      <c r="Y39" s="762">
        <f t="shared" si="38"/>
        <v>0</v>
      </c>
      <c r="Z39" s="762">
        <f t="shared" si="38"/>
        <v>0</v>
      </c>
      <c r="AA39" s="762">
        <f t="shared" si="38"/>
        <v>0</v>
      </c>
      <c r="AB39" s="762">
        <f t="shared" si="38"/>
        <v>0</v>
      </c>
      <c r="AC39" s="762">
        <f t="shared" si="38"/>
        <v>0</v>
      </c>
      <c r="AD39" s="762">
        <f t="shared" si="38"/>
        <v>0</v>
      </c>
      <c r="AE39" s="762">
        <f t="shared" si="38"/>
        <v>0</v>
      </c>
      <c r="AF39" s="762">
        <f t="shared" si="38"/>
        <v>0</v>
      </c>
      <c r="AG39" s="762">
        <f t="shared" si="38"/>
        <v>0</v>
      </c>
      <c r="AH39" s="762">
        <f t="shared" si="38"/>
        <v>0</v>
      </c>
      <c r="AI39" s="762">
        <f t="shared" si="38"/>
        <v>0</v>
      </c>
      <c r="AJ39" s="762">
        <f t="shared" si="38"/>
        <v>0</v>
      </c>
      <c r="AK39" s="762">
        <f t="shared" si="38"/>
        <v>0</v>
      </c>
      <c r="AL39" s="762">
        <f t="shared" si="38"/>
        <v>0</v>
      </c>
      <c r="AM39" s="762">
        <f t="shared" si="38"/>
        <v>0</v>
      </c>
      <c r="AN39" s="762">
        <f t="shared" si="38"/>
        <v>0</v>
      </c>
      <c r="AO39" s="762">
        <f t="shared" si="38"/>
        <v>0</v>
      </c>
      <c r="AP39" s="762">
        <f t="shared" si="38"/>
        <v>0</v>
      </c>
      <c r="AQ39" s="762">
        <f t="shared" si="38"/>
        <v>0</v>
      </c>
      <c r="AR39" s="762">
        <f t="shared" si="38"/>
        <v>0</v>
      </c>
      <c r="AS39" s="762">
        <f t="shared" si="38"/>
        <v>0</v>
      </c>
      <c r="AT39" s="762">
        <f t="shared" si="38"/>
        <v>0</v>
      </c>
      <c r="AU39" s="762">
        <f t="shared" si="38"/>
        <v>0</v>
      </c>
      <c r="AV39" s="762">
        <f t="shared" si="38"/>
        <v>0</v>
      </c>
      <c r="AW39" s="762">
        <f t="shared" si="38"/>
        <v>0</v>
      </c>
      <c r="AX39" s="762">
        <f t="shared" si="38"/>
        <v>0</v>
      </c>
      <c r="AY39" s="762">
        <f t="shared" si="38"/>
        <v>0</v>
      </c>
      <c r="AZ39" s="762">
        <f t="shared" si="38"/>
        <v>0</v>
      </c>
      <c r="BA39" s="762">
        <f t="shared" si="38"/>
        <v>0</v>
      </c>
      <c r="BB39" s="762">
        <f t="shared" si="38"/>
        <v>0</v>
      </c>
      <c r="BC39" s="762">
        <f t="shared" si="38"/>
        <v>0</v>
      </c>
      <c r="BD39" s="762">
        <f t="shared" si="38"/>
        <v>0</v>
      </c>
      <c r="BE39" s="762">
        <f t="shared" si="38"/>
        <v>0</v>
      </c>
      <c r="BF39" s="762">
        <f t="shared" si="38"/>
        <v>0</v>
      </c>
      <c r="BG39" s="762">
        <f t="shared" si="38"/>
        <v>0</v>
      </c>
      <c r="BH39" s="762">
        <f t="shared" si="38"/>
        <v>0</v>
      </c>
      <c r="BI39" s="762">
        <f t="shared" si="38"/>
        <v>0</v>
      </c>
      <c r="BJ39" s="762">
        <f t="shared" si="38"/>
        <v>0</v>
      </c>
      <c r="BK39" s="762">
        <f t="shared" si="38"/>
        <v>0</v>
      </c>
      <c r="BL39" s="762">
        <f t="shared" si="38"/>
        <v>0</v>
      </c>
      <c r="BM39" s="762">
        <f t="shared" si="38"/>
        <v>0</v>
      </c>
      <c r="BN39" s="762">
        <f t="shared" si="38"/>
        <v>0</v>
      </c>
      <c r="BO39" s="762">
        <f t="shared" si="38"/>
        <v>0</v>
      </c>
      <c r="BP39" s="762">
        <f t="shared" si="38"/>
        <v>0</v>
      </c>
      <c r="BQ39" s="762">
        <f t="shared" si="37"/>
        <v>0</v>
      </c>
      <c r="BR39" s="762">
        <f t="shared" si="37"/>
        <v>0</v>
      </c>
      <c r="BS39" s="762">
        <f t="shared" si="37"/>
        <v>0</v>
      </c>
      <c r="BT39" s="762">
        <f t="shared" si="37"/>
        <v>0</v>
      </c>
      <c r="BU39" s="762">
        <f t="shared" si="37"/>
        <v>0</v>
      </c>
      <c r="BV39" s="762">
        <f t="shared" si="37"/>
        <v>0</v>
      </c>
      <c r="BW39" s="762">
        <f t="shared" si="37"/>
        <v>0</v>
      </c>
      <c r="BX39" s="762">
        <f t="shared" si="37"/>
        <v>0</v>
      </c>
      <c r="BY39" s="762">
        <f t="shared" si="37"/>
        <v>0</v>
      </c>
      <c r="BZ39" s="762">
        <f t="shared" si="37"/>
        <v>0</v>
      </c>
      <c r="CA39" s="762">
        <f t="shared" si="37"/>
        <v>0</v>
      </c>
      <c r="CB39" s="762">
        <f t="shared" si="37"/>
        <v>0</v>
      </c>
      <c r="CC39" s="762">
        <f t="shared" si="37"/>
        <v>0</v>
      </c>
      <c r="CD39" s="762">
        <f t="shared" si="37"/>
        <v>0</v>
      </c>
      <c r="CE39" s="762">
        <f t="shared" si="37"/>
        <v>0</v>
      </c>
      <c r="CF39" s="762">
        <f t="shared" si="37"/>
        <v>0</v>
      </c>
      <c r="CG39" s="762">
        <f t="shared" si="37"/>
        <v>0</v>
      </c>
      <c r="CH39" s="762">
        <f t="shared" si="37"/>
        <v>0</v>
      </c>
      <c r="CI39" s="762">
        <f t="shared" si="37"/>
        <v>0</v>
      </c>
      <c r="CJ39" s="762">
        <f t="shared" si="37"/>
        <v>0</v>
      </c>
      <c r="CK39" s="762">
        <f t="shared" si="37"/>
        <v>0</v>
      </c>
      <c r="CL39" s="762">
        <f t="shared" si="37"/>
        <v>0</v>
      </c>
      <c r="CM39" s="762">
        <f t="shared" si="37"/>
        <v>0</v>
      </c>
      <c r="CN39" s="762">
        <f t="shared" si="37"/>
        <v>0</v>
      </c>
      <c r="CO39" s="762">
        <f t="shared" si="37"/>
        <v>0</v>
      </c>
      <c r="CP39" s="762">
        <f t="shared" si="37"/>
        <v>0</v>
      </c>
      <c r="CQ39" s="762">
        <f t="shared" si="37"/>
        <v>0</v>
      </c>
      <c r="CR39" s="762">
        <f t="shared" si="37"/>
        <v>0</v>
      </c>
      <c r="CS39" s="762">
        <f t="shared" si="37"/>
        <v>0</v>
      </c>
      <c r="CT39" s="762">
        <f t="shared" si="37"/>
        <v>0</v>
      </c>
      <c r="CU39" s="762">
        <f t="shared" si="37"/>
        <v>0</v>
      </c>
      <c r="CV39" s="762">
        <f t="shared" si="37"/>
        <v>0</v>
      </c>
      <c r="CW39" s="762">
        <f t="shared" si="37"/>
        <v>0</v>
      </c>
      <c r="CX39" s="762">
        <f t="shared" si="37"/>
        <v>0</v>
      </c>
      <c r="CY39" s="762">
        <f t="shared" si="37"/>
        <v>0</v>
      </c>
      <c r="CZ39" s="762">
        <f t="shared" si="37"/>
        <v>0</v>
      </c>
      <c r="DA39" s="762">
        <f t="shared" si="37"/>
        <v>0</v>
      </c>
      <c r="DB39" s="762">
        <f t="shared" si="37"/>
        <v>0</v>
      </c>
      <c r="DC39" s="762">
        <f t="shared" si="37"/>
        <v>0</v>
      </c>
      <c r="DD39" s="762">
        <f t="shared" si="37"/>
        <v>0</v>
      </c>
      <c r="DE39" s="762">
        <f t="shared" si="37"/>
        <v>0</v>
      </c>
      <c r="DF39" s="762">
        <f t="shared" si="37"/>
        <v>0</v>
      </c>
      <c r="DG39" s="762">
        <f t="shared" si="37"/>
        <v>0</v>
      </c>
      <c r="DH39" s="762">
        <f t="shared" si="37"/>
        <v>0</v>
      </c>
      <c r="DI39" s="762">
        <f t="shared" si="37"/>
        <v>0</v>
      </c>
      <c r="DJ39" s="762">
        <f t="shared" si="37"/>
        <v>0</v>
      </c>
      <c r="DK39" s="762">
        <f t="shared" si="37"/>
        <v>0</v>
      </c>
      <c r="DL39" s="762">
        <f t="shared" si="37"/>
        <v>0</v>
      </c>
      <c r="DM39" s="762">
        <f t="shared" si="37"/>
        <v>0</v>
      </c>
      <c r="DN39" s="762">
        <f t="shared" si="37"/>
        <v>0</v>
      </c>
      <c r="DO39" s="762">
        <f t="shared" si="37"/>
        <v>0</v>
      </c>
      <c r="DP39" s="762">
        <f t="shared" si="37"/>
        <v>0</v>
      </c>
      <c r="DQ39" s="762">
        <f t="shared" si="37"/>
        <v>0</v>
      </c>
      <c r="DR39" s="762">
        <f t="shared" si="37"/>
        <v>0</v>
      </c>
      <c r="DS39" s="762">
        <f t="shared" si="37"/>
        <v>0</v>
      </c>
      <c r="DT39" s="762">
        <f t="shared" si="37"/>
        <v>0</v>
      </c>
      <c r="DU39" s="762">
        <f t="shared" si="37"/>
        <v>0</v>
      </c>
      <c r="DV39" s="762">
        <f t="shared" si="37"/>
        <v>0</v>
      </c>
      <c r="DW39" s="762">
        <f t="shared" si="37"/>
        <v>0</v>
      </c>
      <c r="DX39" s="762">
        <f t="shared" si="37"/>
        <v>0</v>
      </c>
      <c r="DY39" s="762">
        <f t="shared" si="37"/>
        <v>0</v>
      </c>
      <c r="DZ39" s="762">
        <f t="shared" si="37"/>
        <v>0</v>
      </c>
      <c r="EA39" s="762">
        <f t="shared" si="37"/>
        <v>0</v>
      </c>
      <c r="EB39" s="762">
        <f t="shared" si="36"/>
        <v>0</v>
      </c>
      <c r="EC39" s="762">
        <f t="shared" si="35"/>
        <v>0</v>
      </c>
      <c r="ED39" s="762">
        <f t="shared" si="35"/>
        <v>0</v>
      </c>
      <c r="EE39" s="770">
        <f t="shared" si="35"/>
        <v>0</v>
      </c>
    </row>
    <row r="40" spans="1:135" ht="14.25" customHeight="1" x14ac:dyDescent="0.15">
      <c r="A40" s="303" t="str">
        <f>++'Mo- FS'!A45</f>
        <v>Placeholder</v>
      </c>
      <c r="B40" s="340"/>
      <c r="D40" s="769">
        <f t="shared" si="33"/>
        <v>0</v>
      </c>
      <c r="E40" s="762">
        <f t="shared" si="38"/>
        <v>0</v>
      </c>
      <c r="F40" s="762">
        <f t="shared" si="38"/>
        <v>0</v>
      </c>
      <c r="G40" s="762">
        <f t="shared" si="38"/>
        <v>0</v>
      </c>
      <c r="H40" s="762">
        <f t="shared" si="38"/>
        <v>0</v>
      </c>
      <c r="I40" s="762">
        <f t="shared" si="38"/>
        <v>0</v>
      </c>
      <c r="J40" s="762">
        <f t="shared" si="38"/>
        <v>0</v>
      </c>
      <c r="K40" s="762">
        <f t="shared" si="38"/>
        <v>0</v>
      </c>
      <c r="L40" s="762">
        <f t="shared" si="38"/>
        <v>0</v>
      </c>
      <c r="M40" s="762">
        <f t="shared" si="38"/>
        <v>0</v>
      </c>
      <c r="N40" s="762">
        <f t="shared" si="38"/>
        <v>0</v>
      </c>
      <c r="O40" s="762">
        <f t="shared" si="38"/>
        <v>0</v>
      </c>
      <c r="P40" s="762">
        <f t="shared" si="38"/>
        <v>0</v>
      </c>
      <c r="Q40" s="762">
        <f t="shared" si="38"/>
        <v>0</v>
      </c>
      <c r="R40" s="762">
        <f t="shared" si="38"/>
        <v>0</v>
      </c>
      <c r="S40" s="762">
        <f t="shared" si="38"/>
        <v>0</v>
      </c>
      <c r="T40" s="762">
        <f t="shared" si="38"/>
        <v>0</v>
      </c>
      <c r="U40" s="762">
        <f t="shared" si="38"/>
        <v>0</v>
      </c>
      <c r="V40" s="762">
        <f t="shared" si="38"/>
        <v>0</v>
      </c>
      <c r="W40" s="762">
        <f t="shared" si="38"/>
        <v>0</v>
      </c>
      <c r="X40" s="762">
        <f t="shared" si="38"/>
        <v>0</v>
      </c>
      <c r="Y40" s="762">
        <f t="shared" si="38"/>
        <v>0</v>
      </c>
      <c r="Z40" s="762">
        <f t="shared" si="38"/>
        <v>0</v>
      </c>
      <c r="AA40" s="762">
        <f t="shared" si="38"/>
        <v>0</v>
      </c>
      <c r="AB40" s="762">
        <f t="shared" si="38"/>
        <v>0</v>
      </c>
      <c r="AC40" s="762">
        <f t="shared" si="38"/>
        <v>0</v>
      </c>
      <c r="AD40" s="762">
        <f t="shared" si="38"/>
        <v>0</v>
      </c>
      <c r="AE40" s="762">
        <f t="shared" si="38"/>
        <v>0</v>
      </c>
      <c r="AF40" s="762">
        <f t="shared" si="38"/>
        <v>0</v>
      </c>
      <c r="AG40" s="762">
        <f t="shared" si="38"/>
        <v>0</v>
      </c>
      <c r="AH40" s="762">
        <f t="shared" si="38"/>
        <v>0</v>
      </c>
      <c r="AI40" s="762">
        <f t="shared" si="38"/>
        <v>0</v>
      </c>
      <c r="AJ40" s="762">
        <f t="shared" si="38"/>
        <v>0</v>
      </c>
      <c r="AK40" s="762">
        <f t="shared" si="38"/>
        <v>0</v>
      </c>
      <c r="AL40" s="762">
        <f t="shared" si="38"/>
        <v>0</v>
      </c>
      <c r="AM40" s="762">
        <f t="shared" si="38"/>
        <v>0</v>
      </c>
      <c r="AN40" s="762">
        <f t="shared" si="38"/>
        <v>0</v>
      </c>
      <c r="AO40" s="762">
        <f t="shared" si="38"/>
        <v>0</v>
      </c>
      <c r="AP40" s="762">
        <f t="shared" si="38"/>
        <v>0</v>
      </c>
      <c r="AQ40" s="762">
        <f t="shared" si="38"/>
        <v>0</v>
      </c>
      <c r="AR40" s="762">
        <f t="shared" si="38"/>
        <v>0</v>
      </c>
      <c r="AS40" s="762">
        <f t="shared" si="38"/>
        <v>0</v>
      </c>
      <c r="AT40" s="762">
        <f t="shared" si="38"/>
        <v>0</v>
      </c>
      <c r="AU40" s="762">
        <f t="shared" si="38"/>
        <v>0</v>
      </c>
      <c r="AV40" s="762">
        <f t="shared" si="38"/>
        <v>0</v>
      </c>
      <c r="AW40" s="762">
        <f t="shared" si="38"/>
        <v>0</v>
      </c>
      <c r="AX40" s="762">
        <f t="shared" si="38"/>
        <v>0</v>
      </c>
      <c r="AY40" s="762">
        <f t="shared" si="38"/>
        <v>0</v>
      </c>
      <c r="AZ40" s="762">
        <f t="shared" si="38"/>
        <v>0</v>
      </c>
      <c r="BA40" s="762">
        <f t="shared" si="38"/>
        <v>0</v>
      </c>
      <c r="BB40" s="762">
        <f t="shared" si="38"/>
        <v>0</v>
      </c>
      <c r="BC40" s="762">
        <f t="shared" si="38"/>
        <v>0</v>
      </c>
      <c r="BD40" s="762">
        <f t="shared" si="38"/>
        <v>0</v>
      </c>
      <c r="BE40" s="762">
        <f t="shared" si="38"/>
        <v>0</v>
      </c>
      <c r="BF40" s="762">
        <f t="shared" si="38"/>
        <v>0</v>
      </c>
      <c r="BG40" s="762">
        <f t="shared" si="38"/>
        <v>0</v>
      </c>
      <c r="BH40" s="762">
        <f t="shared" si="38"/>
        <v>0</v>
      </c>
      <c r="BI40" s="762">
        <f t="shared" si="38"/>
        <v>0</v>
      </c>
      <c r="BJ40" s="762">
        <f t="shared" si="38"/>
        <v>0</v>
      </c>
      <c r="BK40" s="762">
        <f t="shared" si="38"/>
        <v>0</v>
      </c>
      <c r="BL40" s="762">
        <f t="shared" si="38"/>
        <v>0</v>
      </c>
      <c r="BM40" s="762">
        <f t="shared" si="38"/>
        <v>0</v>
      </c>
      <c r="BN40" s="762">
        <f t="shared" si="38"/>
        <v>0</v>
      </c>
      <c r="BO40" s="762">
        <f t="shared" si="38"/>
        <v>0</v>
      </c>
      <c r="BP40" s="762">
        <f t="shared" si="38"/>
        <v>0</v>
      </c>
      <c r="BQ40" s="762">
        <f t="shared" si="37"/>
        <v>0</v>
      </c>
      <c r="BR40" s="762">
        <f t="shared" si="37"/>
        <v>0</v>
      </c>
      <c r="BS40" s="762">
        <f t="shared" si="37"/>
        <v>0</v>
      </c>
      <c r="BT40" s="762">
        <f t="shared" si="37"/>
        <v>0</v>
      </c>
      <c r="BU40" s="762">
        <f t="shared" si="37"/>
        <v>0</v>
      </c>
      <c r="BV40" s="762">
        <f t="shared" si="37"/>
        <v>0</v>
      </c>
      <c r="BW40" s="762">
        <f t="shared" si="37"/>
        <v>0</v>
      </c>
      <c r="BX40" s="762">
        <f t="shared" si="37"/>
        <v>0</v>
      </c>
      <c r="BY40" s="762">
        <f t="shared" si="37"/>
        <v>0</v>
      </c>
      <c r="BZ40" s="762">
        <f t="shared" si="37"/>
        <v>0</v>
      </c>
      <c r="CA40" s="762">
        <f t="shared" si="37"/>
        <v>0</v>
      </c>
      <c r="CB40" s="762">
        <f t="shared" si="37"/>
        <v>0</v>
      </c>
      <c r="CC40" s="762">
        <f t="shared" si="37"/>
        <v>0</v>
      </c>
      <c r="CD40" s="762">
        <f t="shared" si="37"/>
        <v>0</v>
      </c>
      <c r="CE40" s="762">
        <f t="shared" si="37"/>
        <v>0</v>
      </c>
      <c r="CF40" s="762">
        <f t="shared" si="37"/>
        <v>0</v>
      </c>
      <c r="CG40" s="762">
        <f t="shared" si="37"/>
        <v>0</v>
      </c>
      <c r="CH40" s="762">
        <f t="shared" si="37"/>
        <v>0</v>
      </c>
      <c r="CI40" s="762">
        <f t="shared" si="37"/>
        <v>0</v>
      </c>
      <c r="CJ40" s="762">
        <f t="shared" si="37"/>
        <v>0</v>
      </c>
      <c r="CK40" s="762">
        <f t="shared" si="37"/>
        <v>0</v>
      </c>
      <c r="CL40" s="762">
        <f t="shared" si="37"/>
        <v>0</v>
      </c>
      <c r="CM40" s="762">
        <f t="shared" si="37"/>
        <v>0</v>
      </c>
      <c r="CN40" s="762">
        <f t="shared" si="37"/>
        <v>0</v>
      </c>
      <c r="CO40" s="762">
        <f t="shared" si="37"/>
        <v>0</v>
      </c>
      <c r="CP40" s="762">
        <f t="shared" si="37"/>
        <v>0</v>
      </c>
      <c r="CQ40" s="762">
        <f t="shared" si="37"/>
        <v>0</v>
      </c>
      <c r="CR40" s="762">
        <f t="shared" si="37"/>
        <v>0</v>
      </c>
      <c r="CS40" s="762">
        <f t="shared" si="37"/>
        <v>0</v>
      </c>
      <c r="CT40" s="762">
        <f t="shared" si="37"/>
        <v>0</v>
      </c>
      <c r="CU40" s="762">
        <f t="shared" si="37"/>
        <v>0</v>
      </c>
      <c r="CV40" s="762">
        <f t="shared" si="37"/>
        <v>0</v>
      </c>
      <c r="CW40" s="762">
        <f t="shared" si="37"/>
        <v>0</v>
      </c>
      <c r="CX40" s="762">
        <f t="shared" si="37"/>
        <v>0</v>
      </c>
      <c r="CY40" s="762">
        <f t="shared" si="37"/>
        <v>0</v>
      </c>
      <c r="CZ40" s="762">
        <f t="shared" si="37"/>
        <v>0</v>
      </c>
      <c r="DA40" s="762">
        <f t="shared" si="37"/>
        <v>0</v>
      </c>
      <c r="DB40" s="762">
        <f t="shared" si="37"/>
        <v>0</v>
      </c>
      <c r="DC40" s="762">
        <f t="shared" si="37"/>
        <v>0</v>
      </c>
      <c r="DD40" s="762">
        <f t="shared" si="37"/>
        <v>0</v>
      </c>
      <c r="DE40" s="762">
        <f t="shared" si="37"/>
        <v>0</v>
      </c>
      <c r="DF40" s="762">
        <f t="shared" si="37"/>
        <v>0</v>
      </c>
      <c r="DG40" s="762">
        <f t="shared" si="37"/>
        <v>0</v>
      </c>
      <c r="DH40" s="762">
        <f t="shared" si="37"/>
        <v>0</v>
      </c>
      <c r="DI40" s="762">
        <f t="shared" si="37"/>
        <v>0</v>
      </c>
      <c r="DJ40" s="762">
        <f t="shared" si="37"/>
        <v>0</v>
      </c>
      <c r="DK40" s="762">
        <f t="shared" si="37"/>
        <v>0</v>
      </c>
      <c r="DL40" s="762">
        <f t="shared" si="37"/>
        <v>0</v>
      </c>
      <c r="DM40" s="762">
        <f t="shared" si="37"/>
        <v>0</v>
      </c>
      <c r="DN40" s="762">
        <f t="shared" si="37"/>
        <v>0</v>
      </c>
      <c r="DO40" s="762">
        <f t="shared" si="37"/>
        <v>0</v>
      </c>
      <c r="DP40" s="762">
        <f t="shared" si="37"/>
        <v>0</v>
      </c>
      <c r="DQ40" s="762">
        <f t="shared" si="37"/>
        <v>0</v>
      </c>
      <c r="DR40" s="762">
        <f t="shared" si="37"/>
        <v>0</v>
      </c>
      <c r="DS40" s="762">
        <f t="shared" si="37"/>
        <v>0</v>
      </c>
      <c r="DT40" s="762">
        <f t="shared" si="37"/>
        <v>0</v>
      </c>
      <c r="DU40" s="762">
        <f t="shared" si="37"/>
        <v>0</v>
      </c>
      <c r="DV40" s="762">
        <f t="shared" si="37"/>
        <v>0</v>
      </c>
      <c r="DW40" s="762">
        <f t="shared" si="37"/>
        <v>0</v>
      </c>
      <c r="DX40" s="762">
        <f t="shared" si="37"/>
        <v>0</v>
      </c>
      <c r="DY40" s="762">
        <f t="shared" si="37"/>
        <v>0</v>
      </c>
      <c r="DZ40" s="762">
        <f t="shared" si="37"/>
        <v>0</v>
      </c>
      <c r="EA40" s="762">
        <f t="shared" si="37"/>
        <v>0</v>
      </c>
      <c r="EB40" s="762">
        <f t="shared" si="36"/>
        <v>0</v>
      </c>
      <c r="EC40" s="762">
        <f t="shared" si="35"/>
        <v>0</v>
      </c>
      <c r="ED40" s="762">
        <f t="shared" si="35"/>
        <v>0</v>
      </c>
      <c r="EE40" s="770">
        <f t="shared" si="35"/>
        <v>0</v>
      </c>
    </row>
    <row r="41" spans="1:135" ht="14.25" customHeight="1" x14ac:dyDescent="0.15">
      <c r="A41" s="303" t="str">
        <f>++'Mo- FS'!A46</f>
        <v>Placeholder</v>
      </c>
      <c r="B41" s="340"/>
      <c r="D41" s="771">
        <f t="shared" si="33"/>
        <v>0</v>
      </c>
      <c r="E41" s="772">
        <f t="shared" si="38"/>
        <v>0</v>
      </c>
      <c r="F41" s="772">
        <f t="shared" si="38"/>
        <v>0</v>
      </c>
      <c r="G41" s="772">
        <f t="shared" si="38"/>
        <v>0</v>
      </c>
      <c r="H41" s="772">
        <f t="shared" si="38"/>
        <v>0</v>
      </c>
      <c r="I41" s="772">
        <f t="shared" si="38"/>
        <v>0</v>
      </c>
      <c r="J41" s="772">
        <f t="shared" si="38"/>
        <v>0</v>
      </c>
      <c r="K41" s="772">
        <f t="shared" si="38"/>
        <v>0</v>
      </c>
      <c r="L41" s="772">
        <f t="shared" si="38"/>
        <v>0</v>
      </c>
      <c r="M41" s="772">
        <f t="shared" si="38"/>
        <v>0</v>
      </c>
      <c r="N41" s="772">
        <f t="shared" si="38"/>
        <v>0</v>
      </c>
      <c r="O41" s="772">
        <f t="shared" si="38"/>
        <v>0</v>
      </c>
      <c r="P41" s="772">
        <f t="shared" si="38"/>
        <v>0</v>
      </c>
      <c r="Q41" s="772">
        <f t="shared" si="38"/>
        <v>0</v>
      </c>
      <c r="R41" s="772">
        <f t="shared" si="38"/>
        <v>0</v>
      </c>
      <c r="S41" s="772">
        <f t="shared" si="38"/>
        <v>0</v>
      </c>
      <c r="T41" s="772">
        <f t="shared" si="38"/>
        <v>0</v>
      </c>
      <c r="U41" s="772">
        <f t="shared" si="38"/>
        <v>0</v>
      </c>
      <c r="V41" s="772">
        <f t="shared" si="38"/>
        <v>0</v>
      </c>
      <c r="W41" s="772">
        <f t="shared" si="38"/>
        <v>0</v>
      </c>
      <c r="X41" s="772">
        <f t="shared" si="38"/>
        <v>0</v>
      </c>
      <c r="Y41" s="772">
        <f t="shared" si="38"/>
        <v>0</v>
      </c>
      <c r="Z41" s="772">
        <f t="shared" si="38"/>
        <v>0</v>
      </c>
      <c r="AA41" s="772">
        <f t="shared" si="38"/>
        <v>0</v>
      </c>
      <c r="AB41" s="772">
        <f t="shared" si="38"/>
        <v>0</v>
      </c>
      <c r="AC41" s="772">
        <f t="shared" si="38"/>
        <v>0</v>
      </c>
      <c r="AD41" s="772">
        <f t="shared" si="38"/>
        <v>0</v>
      </c>
      <c r="AE41" s="772">
        <f t="shared" si="38"/>
        <v>0</v>
      </c>
      <c r="AF41" s="772">
        <f t="shared" si="38"/>
        <v>0</v>
      </c>
      <c r="AG41" s="772">
        <f t="shared" si="38"/>
        <v>0</v>
      </c>
      <c r="AH41" s="772">
        <f t="shared" si="38"/>
        <v>0</v>
      </c>
      <c r="AI41" s="772">
        <f t="shared" si="38"/>
        <v>0</v>
      </c>
      <c r="AJ41" s="772">
        <f t="shared" si="38"/>
        <v>0</v>
      </c>
      <c r="AK41" s="772">
        <f t="shared" si="38"/>
        <v>0</v>
      </c>
      <c r="AL41" s="772">
        <f t="shared" si="38"/>
        <v>0</v>
      </c>
      <c r="AM41" s="772">
        <f t="shared" si="38"/>
        <v>0</v>
      </c>
      <c r="AN41" s="772">
        <f t="shared" si="38"/>
        <v>0</v>
      </c>
      <c r="AO41" s="772">
        <f t="shared" si="38"/>
        <v>0</v>
      </c>
      <c r="AP41" s="772">
        <f t="shared" si="38"/>
        <v>0</v>
      </c>
      <c r="AQ41" s="772">
        <f t="shared" si="38"/>
        <v>0</v>
      </c>
      <c r="AR41" s="772">
        <f t="shared" si="38"/>
        <v>0</v>
      </c>
      <c r="AS41" s="772">
        <f t="shared" si="38"/>
        <v>0</v>
      </c>
      <c r="AT41" s="772">
        <f t="shared" si="38"/>
        <v>0</v>
      </c>
      <c r="AU41" s="772">
        <f t="shared" si="38"/>
        <v>0</v>
      </c>
      <c r="AV41" s="772">
        <f t="shared" si="38"/>
        <v>0</v>
      </c>
      <c r="AW41" s="772">
        <f t="shared" si="38"/>
        <v>0</v>
      </c>
      <c r="AX41" s="772">
        <f t="shared" si="38"/>
        <v>0</v>
      </c>
      <c r="AY41" s="772">
        <f t="shared" si="38"/>
        <v>0</v>
      </c>
      <c r="AZ41" s="772">
        <f t="shared" si="38"/>
        <v>0</v>
      </c>
      <c r="BA41" s="772">
        <f t="shared" si="38"/>
        <v>0</v>
      </c>
      <c r="BB41" s="772">
        <f t="shared" si="38"/>
        <v>0</v>
      </c>
      <c r="BC41" s="772">
        <f t="shared" si="38"/>
        <v>0</v>
      </c>
      <c r="BD41" s="772">
        <f t="shared" si="38"/>
        <v>0</v>
      </c>
      <c r="BE41" s="772">
        <f t="shared" si="38"/>
        <v>0</v>
      </c>
      <c r="BF41" s="772">
        <f t="shared" si="38"/>
        <v>0</v>
      </c>
      <c r="BG41" s="772">
        <f t="shared" si="38"/>
        <v>0</v>
      </c>
      <c r="BH41" s="772">
        <f t="shared" si="38"/>
        <v>0</v>
      </c>
      <c r="BI41" s="772">
        <f t="shared" si="38"/>
        <v>0</v>
      </c>
      <c r="BJ41" s="772">
        <f t="shared" si="38"/>
        <v>0</v>
      </c>
      <c r="BK41" s="772">
        <f t="shared" si="38"/>
        <v>0</v>
      </c>
      <c r="BL41" s="772">
        <f t="shared" si="38"/>
        <v>0</v>
      </c>
      <c r="BM41" s="772">
        <f t="shared" si="38"/>
        <v>0</v>
      </c>
      <c r="BN41" s="772">
        <f t="shared" si="38"/>
        <v>0</v>
      </c>
      <c r="BO41" s="772">
        <f t="shared" si="38"/>
        <v>0</v>
      </c>
      <c r="BP41" s="772">
        <f t="shared" si="38"/>
        <v>0</v>
      </c>
      <c r="BQ41" s="772">
        <f t="shared" si="37"/>
        <v>0</v>
      </c>
      <c r="BR41" s="772">
        <f t="shared" si="37"/>
        <v>0</v>
      </c>
      <c r="BS41" s="772">
        <f t="shared" si="37"/>
        <v>0</v>
      </c>
      <c r="BT41" s="772">
        <f t="shared" si="37"/>
        <v>0</v>
      </c>
      <c r="BU41" s="772">
        <f t="shared" si="37"/>
        <v>0</v>
      </c>
      <c r="BV41" s="772">
        <f t="shared" si="37"/>
        <v>0</v>
      </c>
      <c r="BW41" s="772">
        <f t="shared" si="37"/>
        <v>0</v>
      </c>
      <c r="BX41" s="772">
        <f t="shared" si="37"/>
        <v>0</v>
      </c>
      <c r="BY41" s="772">
        <f t="shared" si="37"/>
        <v>0</v>
      </c>
      <c r="BZ41" s="772">
        <f t="shared" si="37"/>
        <v>0</v>
      </c>
      <c r="CA41" s="772">
        <f t="shared" si="37"/>
        <v>0</v>
      </c>
      <c r="CB41" s="772">
        <f t="shared" si="37"/>
        <v>0</v>
      </c>
      <c r="CC41" s="772">
        <f t="shared" si="37"/>
        <v>0</v>
      </c>
      <c r="CD41" s="772">
        <f t="shared" si="37"/>
        <v>0</v>
      </c>
      <c r="CE41" s="772">
        <f t="shared" si="37"/>
        <v>0</v>
      </c>
      <c r="CF41" s="772">
        <f t="shared" si="37"/>
        <v>0</v>
      </c>
      <c r="CG41" s="772">
        <f t="shared" si="37"/>
        <v>0</v>
      </c>
      <c r="CH41" s="772">
        <f t="shared" si="37"/>
        <v>0</v>
      </c>
      <c r="CI41" s="772">
        <f t="shared" si="37"/>
        <v>0</v>
      </c>
      <c r="CJ41" s="772">
        <f t="shared" si="37"/>
        <v>0</v>
      </c>
      <c r="CK41" s="772">
        <f t="shared" si="37"/>
        <v>0</v>
      </c>
      <c r="CL41" s="772">
        <f t="shared" si="37"/>
        <v>0</v>
      </c>
      <c r="CM41" s="772">
        <f t="shared" si="37"/>
        <v>0</v>
      </c>
      <c r="CN41" s="772">
        <f t="shared" si="37"/>
        <v>0</v>
      </c>
      <c r="CO41" s="772">
        <f t="shared" si="37"/>
        <v>0</v>
      </c>
      <c r="CP41" s="772">
        <f t="shared" si="37"/>
        <v>0</v>
      </c>
      <c r="CQ41" s="772">
        <f t="shared" si="37"/>
        <v>0</v>
      </c>
      <c r="CR41" s="772">
        <f t="shared" si="37"/>
        <v>0</v>
      </c>
      <c r="CS41" s="772">
        <f t="shared" si="37"/>
        <v>0</v>
      </c>
      <c r="CT41" s="772">
        <f t="shared" si="37"/>
        <v>0</v>
      </c>
      <c r="CU41" s="772">
        <f t="shared" si="37"/>
        <v>0</v>
      </c>
      <c r="CV41" s="772">
        <f t="shared" si="37"/>
        <v>0</v>
      </c>
      <c r="CW41" s="772">
        <f t="shared" si="37"/>
        <v>0</v>
      </c>
      <c r="CX41" s="772">
        <f t="shared" si="37"/>
        <v>0</v>
      </c>
      <c r="CY41" s="772">
        <f t="shared" si="37"/>
        <v>0</v>
      </c>
      <c r="CZ41" s="772">
        <f t="shared" si="37"/>
        <v>0</v>
      </c>
      <c r="DA41" s="772">
        <f t="shared" si="37"/>
        <v>0</v>
      </c>
      <c r="DB41" s="772">
        <f t="shared" si="37"/>
        <v>0</v>
      </c>
      <c r="DC41" s="772">
        <f t="shared" si="37"/>
        <v>0</v>
      </c>
      <c r="DD41" s="772">
        <f t="shared" si="37"/>
        <v>0</v>
      </c>
      <c r="DE41" s="772">
        <f t="shared" si="37"/>
        <v>0</v>
      </c>
      <c r="DF41" s="772">
        <f t="shared" si="37"/>
        <v>0</v>
      </c>
      <c r="DG41" s="772">
        <f t="shared" si="37"/>
        <v>0</v>
      </c>
      <c r="DH41" s="772">
        <f t="shared" si="37"/>
        <v>0</v>
      </c>
      <c r="DI41" s="772">
        <f t="shared" si="37"/>
        <v>0</v>
      </c>
      <c r="DJ41" s="772">
        <f t="shared" si="37"/>
        <v>0</v>
      </c>
      <c r="DK41" s="772">
        <f t="shared" si="37"/>
        <v>0</v>
      </c>
      <c r="DL41" s="772">
        <f t="shared" si="37"/>
        <v>0</v>
      </c>
      <c r="DM41" s="772">
        <f t="shared" si="37"/>
        <v>0</v>
      </c>
      <c r="DN41" s="772">
        <f t="shared" si="37"/>
        <v>0</v>
      </c>
      <c r="DO41" s="772">
        <f t="shared" si="37"/>
        <v>0</v>
      </c>
      <c r="DP41" s="772">
        <f t="shared" si="37"/>
        <v>0</v>
      </c>
      <c r="DQ41" s="772">
        <f t="shared" si="37"/>
        <v>0</v>
      </c>
      <c r="DR41" s="772">
        <f t="shared" si="37"/>
        <v>0</v>
      </c>
      <c r="DS41" s="772">
        <f t="shared" si="37"/>
        <v>0</v>
      </c>
      <c r="DT41" s="772">
        <f t="shared" si="37"/>
        <v>0</v>
      </c>
      <c r="DU41" s="772">
        <f t="shared" si="37"/>
        <v>0</v>
      </c>
      <c r="DV41" s="772">
        <f t="shared" si="37"/>
        <v>0</v>
      </c>
      <c r="DW41" s="772">
        <f t="shared" si="37"/>
        <v>0</v>
      </c>
      <c r="DX41" s="772">
        <f t="shared" si="37"/>
        <v>0</v>
      </c>
      <c r="DY41" s="772">
        <f t="shared" si="37"/>
        <v>0</v>
      </c>
      <c r="DZ41" s="772">
        <f t="shared" si="37"/>
        <v>0</v>
      </c>
      <c r="EA41" s="772">
        <f t="shared" si="37"/>
        <v>0</v>
      </c>
      <c r="EB41" s="772">
        <f t="shared" si="36"/>
        <v>0</v>
      </c>
      <c r="EC41" s="772">
        <f t="shared" si="35"/>
        <v>0</v>
      </c>
      <c r="ED41" s="772">
        <f t="shared" si="35"/>
        <v>0</v>
      </c>
      <c r="EE41" s="773">
        <f t="shared" si="35"/>
        <v>0</v>
      </c>
    </row>
    <row r="42" spans="1:135" ht="14.25" customHeight="1" x14ac:dyDescent="0.15">
      <c r="A42" s="757"/>
      <c r="B42" s="340"/>
      <c r="D42" s="758"/>
      <c r="E42" s="758"/>
      <c r="F42" s="758"/>
      <c r="G42" s="758"/>
      <c r="H42" s="758"/>
      <c r="I42" s="758"/>
      <c r="J42" s="758"/>
      <c r="K42" s="758"/>
      <c r="L42" s="758"/>
      <c r="M42" s="758"/>
      <c r="N42" s="758"/>
      <c r="O42" s="758"/>
      <c r="P42" s="758"/>
      <c r="Q42" s="758"/>
      <c r="R42" s="758"/>
      <c r="S42" s="758"/>
      <c r="T42" s="758"/>
      <c r="U42" s="758"/>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758"/>
      <c r="AV42" s="758"/>
      <c r="AW42" s="758"/>
      <c r="AX42" s="758"/>
      <c r="AY42" s="758"/>
      <c r="AZ42" s="758"/>
      <c r="BA42" s="758"/>
      <c r="BB42" s="758"/>
      <c r="BC42" s="758"/>
      <c r="BD42" s="758"/>
      <c r="BE42" s="758"/>
      <c r="BF42" s="758"/>
      <c r="BG42" s="758"/>
      <c r="BH42" s="758"/>
      <c r="BI42" s="758"/>
      <c r="BJ42" s="758"/>
      <c r="BK42" s="758"/>
      <c r="BL42" s="758"/>
      <c r="BM42" s="758"/>
      <c r="BN42" s="758"/>
      <c r="BO42" s="758"/>
      <c r="BP42" s="758"/>
      <c r="BQ42" s="758"/>
      <c r="BR42" s="758"/>
      <c r="BS42" s="758"/>
      <c r="BT42" s="758"/>
      <c r="BU42" s="758"/>
      <c r="BV42" s="758"/>
      <c r="BW42" s="758"/>
      <c r="BX42" s="758"/>
      <c r="BY42" s="758"/>
      <c r="BZ42" s="758"/>
      <c r="CA42" s="758"/>
      <c r="CB42" s="758"/>
      <c r="CC42" s="758"/>
      <c r="CD42" s="758"/>
      <c r="CE42" s="758"/>
      <c r="CF42" s="758"/>
      <c r="CG42" s="758"/>
      <c r="CH42" s="758"/>
      <c r="CI42" s="758"/>
      <c r="CJ42" s="758"/>
      <c r="CK42" s="758"/>
      <c r="CL42" s="758"/>
      <c r="CM42" s="758"/>
      <c r="CN42" s="758"/>
      <c r="CO42" s="758"/>
      <c r="CP42" s="758"/>
      <c r="CQ42" s="758"/>
      <c r="CR42" s="758"/>
      <c r="CS42" s="758"/>
      <c r="CT42" s="758"/>
      <c r="CU42" s="758"/>
      <c r="CV42" s="758"/>
      <c r="CW42" s="758"/>
      <c r="CX42" s="758"/>
      <c r="CY42" s="758"/>
      <c r="CZ42" s="758"/>
      <c r="DA42" s="758"/>
      <c r="DB42" s="758"/>
      <c r="DC42" s="758"/>
      <c r="DD42" s="758"/>
      <c r="DE42" s="758"/>
      <c r="DF42" s="758"/>
      <c r="DG42" s="758"/>
      <c r="DH42" s="758"/>
      <c r="DI42" s="758"/>
      <c r="DJ42" s="758"/>
      <c r="DK42" s="758"/>
      <c r="DL42" s="758"/>
      <c r="DM42" s="758"/>
      <c r="DN42" s="758"/>
      <c r="DO42" s="758"/>
      <c r="DP42" s="758"/>
      <c r="DQ42" s="758"/>
      <c r="DR42" s="758"/>
      <c r="DS42" s="758"/>
      <c r="DT42" s="758"/>
      <c r="DU42" s="758"/>
      <c r="DV42" s="758"/>
      <c r="DW42" s="758"/>
      <c r="DX42" s="758"/>
      <c r="DY42" s="758"/>
      <c r="DZ42" s="758"/>
      <c r="EA42" s="758"/>
      <c r="EB42" s="758"/>
      <c r="EC42" s="758"/>
      <c r="ED42" s="758"/>
      <c r="EE42" s="758"/>
    </row>
    <row r="43" spans="1:135" ht="14.25" customHeight="1" x14ac:dyDescent="0.15">
      <c r="A43" s="340" t="s">
        <v>114</v>
      </c>
      <c r="B43" s="351" t="str">
        <f>"["&amp;currency&amp;"]"</f>
        <v>[EUR]</v>
      </c>
      <c r="D43" s="333">
        <f t="shared" ref="D43:AI43" si="39">+D30+D19</f>
        <v>0</v>
      </c>
      <c r="E43" s="333">
        <f t="shared" si="39"/>
        <v>0</v>
      </c>
      <c r="F43" s="333">
        <f t="shared" si="39"/>
        <v>0</v>
      </c>
      <c r="G43" s="333">
        <f t="shared" si="39"/>
        <v>0</v>
      </c>
      <c r="H43" s="333">
        <f t="shared" si="39"/>
        <v>0</v>
      </c>
      <c r="I43" s="333">
        <f t="shared" si="39"/>
        <v>0</v>
      </c>
      <c r="J43" s="333">
        <f t="shared" si="39"/>
        <v>548793.47891036561</v>
      </c>
      <c r="K43" s="333">
        <f t="shared" si="39"/>
        <v>571363.92417704919</v>
      </c>
      <c r="L43" s="333">
        <f t="shared" si="39"/>
        <v>439063.12948206387</v>
      </c>
      <c r="M43" s="333">
        <f t="shared" si="39"/>
        <v>314785.72691107081</v>
      </c>
      <c r="N43" s="333">
        <f t="shared" si="39"/>
        <v>248035.74380332662</v>
      </c>
      <c r="O43" s="333">
        <f t="shared" si="39"/>
        <v>469098.67150000017</v>
      </c>
      <c r="P43" s="333">
        <f t="shared" si="39"/>
        <v>210037.83758534526</v>
      </c>
      <c r="Q43" s="333">
        <f t="shared" si="39"/>
        <v>212464.33152518037</v>
      </c>
      <c r="R43" s="333">
        <f t="shared" si="39"/>
        <v>287407.09919109836</v>
      </c>
      <c r="S43" s="333">
        <f t="shared" si="39"/>
        <v>299740.1215763397</v>
      </c>
      <c r="T43" s="333">
        <f t="shared" si="39"/>
        <v>422190.12114848371</v>
      </c>
      <c r="U43" s="333">
        <f t="shared" si="39"/>
        <v>387838.00780390052</v>
      </c>
      <c r="V43" s="333">
        <f t="shared" si="39"/>
        <v>584682.37331763166</v>
      </c>
      <c r="W43" s="333">
        <f t="shared" si="39"/>
        <v>672703.06894418667</v>
      </c>
      <c r="X43" s="333">
        <f t="shared" si="39"/>
        <v>476118.33943563385</v>
      </c>
      <c r="Y43" s="333">
        <f t="shared" si="39"/>
        <v>245807.60913324443</v>
      </c>
      <c r="Z43" s="333">
        <f t="shared" si="39"/>
        <v>296055.60185365012</v>
      </c>
      <c r="AA43" s="333">
        <f t="shared" si="39"/>
        <v>425045.78763000038</v>
      </c>
      <c r="AB43" s="333">
        <f t="shared" si="39"/>
        <v>252980.5147154546</v>
      </c>
      <c r="AC43" s="333">
        <f t="shared" si="39"/>
        <v>190419.22416520579</v>
      </c>
      <c r="AD43" s="333">
        <f t="shared" si="39"/>
        <v>282966.37363199156</v>
      </c>
      <c r="AE43" s="333">
        <f t="shared" si="39"/>
        <v>250674.29277537344</v>
      </c>
      <c r="AF43" s="333">
        <f t="shared" si="39"/>
        <v>438083.20657127805</v>
      </c>
      <c r="AG43" s="333">
        <f t="shared" si="39"/>
        <v>474558.24871048535</v>
      </c>
      <c r="AH43" s="333">
        <f t="shared" si="39"/>
        <v>559053.47733136569</v>
      </c>
      <c r="AI43" s="333">
        <f t="shared" si="39"/>
        <v>600453.45394058549</v>
      </c>
      <c r="AJ43" s="333">
        <f t="shared" ref="AJ43:BO43" si="40">+AJ30+AJ19</f>
        <v>318692.6754520504</v>
      </c>
      <c r="AK43" s="333">
        <f t="shared" si="40"/>
        <v>281065.12728132808</v>
      </c>
      <c r="AL43" s="333">
        <f t="shared" si="40"/>
        <v>348001.6978238381</v>
      </c>
      <c r="AM43" s="333">
        <f t="shared" si="40"/>
        <v>407168.36224740051</v>
      </c>
      <c r="AN43" s="333">
        <f t="shared" si="40"/>
        <v>0</v>
      </c>
      <c r="AO43" s="333">
        <f t="shared" si="40"/>
        <v>0</v>
      </c>
      <c r="AP43" s="333">
        <f t="shared" si="40"/>
        <v>0</v>
      </c>
      <c r="AQ43" s="333">
        <f t="shared" si="40"/>
        <v>0</v>
      </c>
      <c r="AR43" s="333">
        <f t="shared" si="40"/>
        <v>0</v>
      </c>
      <c r="AS43" s="333">
        <f t="shared" si="40"/>
        <v>0</v>
      </c>
      <c r="AT43" s="333">
        <f t="shared" si="40"/>
        <v>0</v>
      </c>
      <c r="AU43" s="333">
        <f t="shared" si="40"/>
        <v>0</v>
      </c>
      <c r="AV43" s="333">
        <f t="shared" si="40"/>
        <v>0</v>
      </c>
      <c r="AW43" s="333">
        <f t="shared" si="40"/>
        <v>0</v>
      </c>
      <c r="AX43" s="333">
        <f t="shared" si="40"/>
        <v>0</v>
      </c>
      <c r="AY43" s="333">
        <f t="shared" si="40"/>
        <v>0</v>
      </c>
      <c r="AZ43" s="333">
        <f t="shared" si="40"/>
        <v>0</v>
      </c>
      <c r="BA43" s="333">
        <f t="shared" si="40"/>
        <v>0</v>
      </c>
      <c r="BB43" s="333">
        <f t="shared" si="40"/>
        <v>0</v>
      </c>
      <c r="BC43" s="333">
        <f t="shared" si="40"/>
        <v>0</v>
      </c>
      <c r="BD43" s="333">
        <f t="shared" si="40"/>
        <v>0</v>
      </c>
      <c r="BE43" s="333">
        <f t="shared" si="40"/>
        <v>0</v>
      </c>
      <c r="BF43" s="333">
        <f t="shared" si="40"/>
        <v>0</v>
      </c>
      <c r="BG43" s="333">
        <f t="shared" si="40"/>
        <v>0</v>
      </c>
      <c r="BH43" s="333">
        <f t="shared" si="40"/>
        <v>0</v>
      </c>
      <c r="BI43" s="333">
        <f t="shared" si="40"/>
        <v>0</v>
      </c>
      <c r="BJ43" s="333">
        <f t="shared" si="40"/>
        <v>0</v>
      </c>
      <c r="BK43" s="333">
        <f t="shared" si="40"/>
        <v>0</v>
      </c>
      <c r="BL43" s="333">
        <f t="shared" si="40"/>
        <v>0</v>
      </c>
      <c r="BM43" s="333">
        <f t="shared" si="40"/>
        <v>0</v>
      </c>
      <c r="BN43" s="333">
        <f t="shared" si="40"/>
        <v>0</v>
      </c>
      <c r="BO43" s="333">
        <f t="shared" si="40"/>
        <v>0</v>
      </c>
      <c r="BP43" s="333">
        <f t="shared" ref="BP43:CU43" si="41">+BP30+BP19</f>
        <v>0</v>
      </c>
      <c r="BQ43" s="333">
        <f t="shared" si="41"/>
        <v>0</v>
      </c>
      <c r="BR43" s="333">
        <f t="shared" si="41"/>
        <v>0</v>
      </c>
      <c r="BS43" s="333">
        <f t="shared" si="41"/>
        <v>0</v>
      </c>
      <c r="BT43" s="333">
        <f t="shared" si="41"/>
        <v>0</v>
      </c>
      <c r="BU43" s="333">
        <f t="shared" si="41"/>
        <v>0</v>
      </c>
      <c r="BV43" s="333">
        <f t="shared" si="41"/>
        <v>0</v>
      </c>
      <c r="BW43" s="333">
        <f t="shared" si="41"/>
        <v>0</v>
      </c>
      <c r="BX43" s="333">
        <f t="shared" si="41"/>
        <v>0</v>
      </c>
      <c r="BY43" s="333">
        <f t="shared" si="41"/>
        <v>0</v>
      </c>
      <c r="BZ43" s="333">
        <f t="shared" si="41"/>
        <v>0</v>
      </c>
      <c r="CA43" s="333">
        <f t="shared" si="41"/>
        <v>0</v>
      </c>
      <c r="CB43" s="333">
        <f t="shared" si="41"/>
        <v>0</v>
      </c>
      <c r="CC43" s="333">
        <f t="shared" si="41"/>
        <v>0</v>
      </c>
      <c r="CD43" s="333">
        <f t="shared" si="41"/>
        <v>0</v>
      </c>
      <c r="CE43" s="333">
        <f t="shared" si="41"/>
        <v>0</v>
      </c>
      <c r="CF43" s="333">
        <f t="shared" si="41"/>
        <v>0</v>
      </c>
      <c r="CG43" s="333">
        <f t="shared" si="41"/>
        <v>0</v>
      </c>
      <c r="CH43" s="333">
        <f t="shared" si="41"/>
        <v>0</v>
      </c>
      <c r="CI43" s="333">
        <f t="shared" si="41"/>
        <v>0</v>
      </c>
      <c r="CJ43" s="333">
        <f t="shared" si="41"/>
        <v>0</v>
      </c>
      <c r="CK43" s="333">
        <f t="shared" si="41"/>
        <v>0</v>
      </c>
      <c r="CL43" s="333">
        <f t="shared" si="41"/>
        <v>0</v>
      </c>
      <c r="CM43" s="333">
        <f t="shared" si="41"/>
        <v>0</v>
      </c>
      <c r="CN43" s="333">
        <f t="shared" si="41"/>
        <v>0</v>
      </c>
      <c r="CO43" s="333">
        <f t="shared" si="41"/>
        <v>0</v>
      </c>
      <c r="CP43" s="333">
        <f t="shared" si="41"/>
        <v>0</v>
      </c>
      <c r="CQ43" s="333">
        <f t="shared" si="41"/>
        <v>0</v>
      </c>
      <c r="CR43" s="333">
        <f t="shared" si="41"/>
        <v>0</v>
      </c>
      <c r="CS43" s="333">
        <f t="shared" si="41"/>
        <v>0</v>
      </c>
      <c r="CT43" s="333">
        <f t="shared" si="41"/>
        <v>0</v>
      </c>
      <c r="CU43" s="333">
        <f t="shared" si="41"/>
        <v>0</v>
      </c>
      <c r="CV43" s="333">
        <f t="shared" ref="CV43:EE43" si="42">+CV30+CV19</f>
        <v>0</v>
      </c>
      <c r="CW43" s="333">
        <f t="shared" si="42"/>
        <v>0</v>
      </c>
      <c r="CX43" s="333">
        <f t="shared" si="42"/>
        <v>0</v>
      </c>
      <c r="CY43" s="333">
        <f t="shared" si="42"/>
        <v>0</v>
      </c>
      <c r="CZ43" s="333">
        <f t="shared" si="42"/>
        <v>0</v>
      </c>
      <c r="DA43" s="333">
        <f t="shared" si="42"/>
        <v>0</v>
      </c>
      <c r="DB43" s="333">
        <f t="shared" si="42"/>
        <v>0</v>
      </c>
      <c r="DC43" s="333">
        <f t="shared" si="42"/>
        <v>0</v>
      </c>
      <c r="DD43" s="333">
        <f t="shared" si="42"/>
        <v>0</v>
      </c>
      <c r="DE43" s="333">
        <f t="shared" si="42"/>
        <v>0</v>
      </c>
      <c r="DF43" s="333">
        <f t="shared" si="42"/>
        <v>0</v>
      </c>
      <c r="DG43" s="333">
        <f t="shared" si="42"/>
        <v>0</v>
      </c>
      <c r="DH43" s="333">
        <f t="shared" si="42"/>
        <v>0</v>
      </c>
      <c r="DI43" s="333">
        <f t="shared" si="42"/>
        <v>0</v>
      </c>
      <c r="DJ43" s="333">
        <f t="shared" si="42"/>
        <v>0</v>
      </c>
      <c r="DK43" s="333">
        <f t="shared" si="42"/>
        <v>0</v>
      </c>
      <c r="DL43" s="333">
        <f t="shared" si="42"/>
        <v>0</v>
      </c>
      <c r="DM43" s="333">
        <f t="shared" si="42"/>
        <v>0</v>
      </c>
      <c r="DN43" s="333">
        <f t="shared" si="42"/>
        <v>0</v>
      </c>
      <c r="DO43" s="333">
        <f t="shared" si="42"/>
        <v>0</v>
      </c>
      <c r="DP43" s="333">
        <f t="shared" si="42"/>
        <v>0</v>
      </c>
      <c r="DQ43" s="333">
        <f t="shared" si="42"/>
        <v>0</v>
      </c>
      <c r="DR43" s="333">
        <f t="shared" si="42"/>
        <v>0</v>
      </c>
      <c r="DS43" s="333">
        <f t="shared" si="42"/>
        <v>0</v>
      </c>
      <c r="DT43" s="333">
        <f t="shared" si="42"/>
        <v>0</v>
      </c>
      <c r="DU43" s="333">
        <f t="shared" si="42"/>
        <v>0</v>
      </c>
      <c r="DV43" s="333">
        <f t="shared" si="42"/>
        <v>0</v>
      </c>
      <c r="DW43" s="333">
        <f t="shared" si="42"/>
        <v>0</v>
      </c>
      <c r="DX43" s="333">
        <f t="shared" si="42"/>
        <v>0</v>
      </c>
      <c r="DY43" s="333">
        <f t="shared" si="42"/>
        <v>0</v>
      </c>
      <c r="DZ43" s="333">
        <f t="shared" si="42"/>
        <v>0</v>
      </c>
      <c r="EA43" s="333">
        <f t="shared" si="42"/>
        <v>0</v>
      </c>
      <c r="EB43" s="333">
        <f t="shared" si="42"/>
        <v>0</v>
      </c>
      <c r="EC43" s="333">
        <f t="shared" si="42"/>
        <v>0</v>
      </c>
      <c r="ED43" s="333">
        <f t="shared" si="42"/>
        <v>0</v>
      </c>
      <c r="EE43" s="333">
        <f t="shared" si="42"/>
        <v>0</v>
      </c>
    </row>
    <row r="44" spans="1:135" ht="14.25" customHeight="1" x14ac:dyDescent="0.15">
      <c r="A44" s="373" t="s">
        <v>114</v>
      </c>
      <c r="B44" s="894" t="str">
        <f>"["&amp;currency&amp;"]"</f>
        <v>[EUR]</v>
      </c>
      <c r="D44" s="374" t="str">
        <f t="shared" ref="D44:AI44" si="43">IFERROR(+D43/D19,"")</f>
        <v/>
      </c>
      <c r="E44" s="374" t="str">
        <f t="shared" si="43"/>
        <v/>
      </c>
      <c r="F44" s="374" t="str">
        <f t="shared" si="43"/>
        <v/>
      </c>
      <c r="G44" s="374" t="str">
        <f t="shared" si="43"/>
        <v/>
      </c>
      <c r="H44" s="374" t="str">
        <f t="shared" si="43"/>
        <v/>
      </c>
      <c r="I44" s="374" t="str">
        <f t="shared" si="43"/>
        <v/>
      </c>
      <c r="J44" s="374">
        <f t="shared" si="43"/>
        <v>0.58741732599996355</v>
      </c>
      <c r="K44" s="374">
        <f t="shared" si="43"/>
        <v>0.57647570953127758</v>
      </c>
      <c r="L44" s="374">
        <f t="shared" si="43"/>
        <v>0.54098883669801867</v>
      </c>
      <c r="M44" s="374">
        <f t="shared" si="43"/>
        <v>0.48928262161205494</v>
      </c>
      <c r="N44" s="374">
        <f t="shared" si="43"/>
        <v>0.45369254506056705</v>
      </c>
      <c r="O44" s="374">
        <f t="shared" si="43"/>
        <v>0.57783288269385247</v>
      </c>
      <c r="P44" s="374">
        <f t="shared" si="43"/>
        <v>0.40172040804528902</v>
      </c>
      <c r="Q44" s="374">
        <f t="shared" si="43"/>
        <v>0.43301164197155434</v>
      </c>
      <c r="R44" s="374">
        <f t="shared" si="43"/>
        <v>0.4451708223117708</v>
      </c>
      <c r="S44" s="374">
        <f t="shared" si="43"/>
        <v>0.46313113385461391</v>
      </c>
      <c r="T44" s="374">
        <f t="shared" si="43"/>
        <v>0.52254285036613124</v>
      </c>
      <c r="U44" s="374">
        <f t="shared" si="43"/>
        <v>0.49929287076983864</v>
      </c>
      <c r="V44" s="374">
        <f t="shared" si="43"/>
        <v>0.59222571826482562</v>
      </c>
      <c r="W44" s="374">
        <f t="shared" si="43"/>
        <v>0.63132031450751736</v>
      </c>
      <c r="X44" s="374">
        <f t="shared" si="43"/>
        <v>0.58216732464641829</v>
      </c>
      <c r="Y44" s="374">
        <f t="shared" si="43"/>
        <v>0.43649023064965842</v>
      </c>
      <c r="Z44" s="374">
        <f t="shared" si="43"/>
        <v>0.48722137228423451</v>
      </c>
      <c r="AA44" s="374">
        <f t="shared" si="43"/>
        <v>0.5287326425119695</v>
      </c>
      <c r="AB44" s="374">
        <f t="shared" si="43"/>
        <v>0.4371826358920563</v>
      </c>
      <c r="AC44" s="374">
        <f t="shared" si="43"/>
        <v>0.41000679816172425</v>
      </c>
      <c r="AD44" s="374">
        <f t="shared" si="43"/>
        <v>0.45695469123701898</v>
      </c>
      <c r="AE44" s="374">
        <f t="shared" si="43"/>
        <v>0.39846116709914897</v>
      </c>
      <c r="AF44" s="374">
        <f t="shared" si="43"/>
        <v>0.5361709505518566</v>
      </c>
      <c r="AG44" s="374">
        <f t="shared" si="43"/>
        <v>0.59208603517902791</v>
      </c>
      <c r="AH44" s="374">
        <f t="shared" si="43"/>
        <v>0.55707750916472376</v>
      </c>
      <c r="AI44" s="374">
        <f t="shared" si="43"/>
        <v>0.59672444878765629</v>
      </c>
      <c r="AJ44" s="374">
        <f t="shared" ref="AJ44:BO44" si="44">IFERROR(+AJ43/AJ19,"")</f>
        <v>0.44258866023073712</v>
      </c>
      <c r="AK44" s="374">
        <f t="shared" si="44"/>
        <v>0.47690793576726181</v>
      </c>
      <c r="AL44" s="374">
        <f t="shared" si="44"/>
        <v>0.49812542177536151</v>
      </c>
      <c r="AM44" s="374">
        <f t="shared" si="44"/>
        <v>0.53438251695665839</v>
      </c>
      <c r="AN44" s="374" t="str">
        <f t="shared" si="44"/>
        <v/>
      </c>
      <c r="AO44" s="374" t="str">
        <f t="shared" si="44"/>
        <v/>
      </c>
      <c r="AP44" s="374" t="str">
        <f t="shared" si="44"/>
        <v/>
      </c>
      <c r="AQ44" s="374" t="str">
        <f t="shared" si="44"/>
        <v/>
      </c>
      <c r="AR44" s="374" t="str">
        <f t="shared" si="44"/>
        <v/>
      </c>
      <c r="AS44" s="374" t="str">
        <f t="shared" si="44"/>
        <v/>
      </c>
      <c r="AT44" s="374" t="str">
        <f t="shared" si="44"/>
        <v/>
      </c>
      <c r="AU44" s="374" t="str">
        <f t="shared" si="44"/>
        <v/>
      </c>
      <c r="AV44" s="374" t="str">
        <f t="shared" si="44"/>
        <v/>
      </c>
      <c r="AW44" s="374" t="str">
        <f t="shared" si="44"/>
        <v/>
      </c>
      <c r="AX44" s="374" t="str">
        <f t="shared" si="44"/>
        <v/>
      </c>
      <c r="AY44" s="374" t="str">
        <f t="shared" si="44"/>
        <v/>
      </c>
      <c r="AZ44" s="374" t="str">
        <f t="shared" si="44"/>
        <v/>
      </c>
      <c r="BA44" s="374" t="str">
        <f t="shared" si="44"/>
        <v/>
      </c>
      <c r="BB44" s="374" t="str">
        <f t="shared" si="44"/>
        <v/>
      </c>
      <c r="BC44" s="374" t="str">
        <f t="shared" si="44"/>
        <v/>
      </c>
      <c r="BD44" s="374" t="str">
        <f t="shared" si="44"/>
        <v/>
      </c>
      <c r="BE44" s="374" t="str">
        <f t="shared" si="44"/>
        <v/>
      </c>
      <c r="BF44" s="374" t="str">
        <f t="shared" si="44"/>
        <v/>
      </c>
      <c r="BG44" s="374" t="str">
        <f t="shared" si="44"/>
        <v/>
      </c>
      <c r="BH44" s="374" t="str">
        <f t="shared" si="44"/>
        <v/>
      </c>
      <c r="BI44" s="374" t="str">
        <f t="shared" si="44"/>
        <v/>
      </c>
      <c r="BJ44" s="374" t="str">
        <f t="shared" si="44"/>
        <v/>
      </c>
      <c r="BK44" s="374" t="str">
        <f t="shared" si="44"/>
        <v/>
      </c>
      <c r="BL44" s="374" t="str">
        <f t="shared" si="44"/>
        <v/>
      </c>
      <c r="BM44" s="374" t="str">
        <f t="shared" si="44"/>
        <v/>
      </c>
      <c r="BN44" s="374" t="str">
        <f t="shared" si="44"/>
        <v/>
      </c>
      <c r="BO44" s="374" t="str">
        <f t="shared" si="44"/>
        <v/>
      </c>
      <c r="BP44" s="374" t="str">
        <f t="shared" ref="BP44:CU44" si="45">IFERROR(+BP43/BP19,"")</f>
        <v/>
      </c>
      <c r="BQ44" s="374" t="str">
        <f t="shared" si="45"/>
        <v/>
      </c>
      <c r="BR44" s="374" t="str">
        <f t="shared" si="45"/>
        <v/>
      </c>
      <c r="BS44" s="374" t="str">
        <f t="shared" si="45"/>
        <v/>
      </c>
      <c r="BT44" s="374" t="str">
        <f t="shared" si="45"/>
        <v/>
      </c>
      <c r="BU44" s="374" t="str">
        <f t="shared" si="45"/>
        <v/>
      </c>
      <c r="BV44" s="374" t="str">
        <f t="shared" si="45"/>
        <v/>
      </c>
      <c r="BW44" s="374" t="str">
        <f t="shared" si="45"/>
        <v/>
      </c>
      <c r="BX44" s="374" t="str">
        <f t="shared" si="45"/>
        <v/>
      </c>
      <c r="BY44" s="374" t="str">
        <f t="shared" si="45"/>
        <v/>
      </c>
      <c r="BZ44" s="374" t="str">
        <f t="shared" si="45"/>
        <v/>
      </c>
      <c r="CA44" s="374" t="str">
        <f t="shared" si="45"/>
        <v/>
      </c>
      <c r="CB44" s="374" t="str">
        <f t="shared" si="45"/>
        <v/>
      </c>
      <c r="CC44" s="374" t="str">
        <f t="shared" si="45"/>
        <v/>
      </c>
      <c r="CD44" s="374" t="str">
        <f t="shared" si="45"/>
        <v/>
      </c>
      <c r="CE44" s="374" t="str">
        <f t="shared" si="45"/>
        <v/>
      </c>
      <c r="CF44" s="374" t="str">
        <f t="shared" si="45"/>
        <v/>
      </c>
      <c r="CG44" s="374" t="str">
        <f t="shared" si="45"/>
        <v/>
      </c>
      <c r="CH44" s="374" t="str">
        <f t="shared" si="45"/>
        <v/>
      </c>
      <c r="CI44" s="374" t="str">
        <f t="shared" si="45"/>
        <v/>
      </c>
      <c r="CJ44" s="374" t="str">
        <f t="shared" si="45"/>
        <v/>
      </c>
      <c r="CK44" s="374" t="str">
        <f t="shared" si="45"/>
        <v/>
      </c>
      <c r="CL44" s="374" t="str">
        <f t="shared" si="45"/>
        <v/>
      </c>
      <c r="CM44" s="374" t="str">
        <f t="shared" si="45"/>
        <v/>
      </c>
      <c r="CN44" s="374" t="str">
        <f t="shared" si="45"/>
        <v/>
      </c>
      <c r="CO44" s="374" t="str">
        <f t="shared" si="45"/>
        <v/>
      </c>
      <c r="CP44" s="374" t="str">
        <f t="shared" si="45"/>
        <v/>
      </c>
      <c r="CQ44" s="374" t="str">
        <f t="shared" si="45"/>
        <v/>
      </c>
      <c r="CR44" s="374" t="str">
        <f t="shared" si="45"/>
        <v/>
      </c>
      <c r="CS44" s="374" t="str">
        <f t="shared" si="45"/>
        <v/>
      </c>
      <c r="CT44" s="374" t="str">
        <f t="shared" si="45"/>
        <v/>
      </c>
      <c r="CU44" s="374" t="str">
        <f t="shared" si="45"/>
        <v/>
      </c>
      <c r="CV44" s="374" t="str">
        <f t="shared" ref="CV44:EA44" si="46">IFERROR(+CV43/CV19,"")</f>
        <v/>
      </c>
      <c r="CW44" s="374" t="str">
        <f t="shared" si="46"/>
        <v/>
      </c>
      <c r="CX44" s="374" t="str">
        <f t="shared" si="46"/>
        <v/>
      </c>
      <c r="CY44" s="374" t="str">
        <f t="shared" si="46"/>
        <v/>
      </c>
      <c r="CZ44" s="374" t="str">
        <f t="shared" si="46"/>
        <v/>
      </c>
      <c r="DA44" s="374" t="str">
        <f t="shared" si="46"/>
        <v/>
      </c>
      <c r="DB44" s="374" t="str">
        <f t="shared" si="46"/>
        <v/>
      </c>
      <c r="DC44" s="374" t="str">
        <f t="shared" si="46"/>
        <v/>
      </c>
      <c r="DD44" s="374" t="str">
        <f t="shared" si="46"/>
        <v/>
      </c>
      <c r="DE44" s="374" t="str">
        <f t="shared" si="46"/>
        <v/>
      </c>
      <c r="DF44" s="374" t="str">
        <f t="shared" si="46"/>
        <v/>
      </c>
      <c r="DG44" s="374" t="str">
        <f t="shared" si="46"/>
        <v/>
      </c>
      <c r="DH44" s="374" t="str">
        <f t="shared" si="46"/>
        <v/>
      </c>
      <c r="DI44" s="374" t="str">
        <f t="shared" si="46"/>
        <v/>
      </c>
      <c r="DJ44" s="374" t="str">
        <f t="shared" si="46"/>
        <v/>
      </c>
      <c r="DK44" s="374" t="str">
        <f t="shared" si="46"/>
        <v/>
      </c>
      <c r="DL44" s="374" t="str">
        <f t="shared" si="46"/>
        <v/>
      </c>
      <c r="DM44" s="374" t="str">
        <f t="shared" si="46"/>
        <v/>
      </c>
      <c r="DN44" s="374" t="str">
        <f t="shared" si="46"/>
        <v/>
      </c>
      <c r="DO44" s="374" t="str">
        <f t="shared" si="46"/>
        <v/>
      </c>
      <c r="DP44" s="374" t="str">
        <f t="shared" si="46"/>
        <v/>
      </c>
      <c r="DQ44" s="374" t="str">
        <f t="shared" si="46"/>
        <v/>
      </c>
      <c r="DR44" s="374" t="str">
        <f t="shared" si="46"/>
        <v/>
      </c>
      <c r="DS44" s="374" t="str">
        <f t="shared" si="46"/>
        <v/>
      </c>
      <c r="DT44" s="374" t="str">
        <f t="shared" si="46"/>
        <v/>
      </c>
      <c r="DU44" s="374" t="str">
        <f t="shared" si="46"/>
        <v/>
      </c>
      <c r="DV44" s="374" t="str">
        <f t="shared" si="46"/>
        <v/>
      </c>
      <c r="DW44" s="374" t="str">
        <f t="shared" si="46"/>
        <v/>
      </c>
      <c r="DX44" s="374" t="str">
        <f t="shared" si="46"/>
        <v/>
      </c>
      <c r="DY44" s="374" t="str">
        <f t="shared" si="46"/>
        <v/>
      </c>
      <c r="DZ44" s="374" t="str">
        <f t="shared" si="46"/>
        <v/>
      </c>
      <c r="EA44" s="374" t="str">
        <f t="shared" si="46"/>
        <v/>
      </c>
      <c r="EB44" s="374" t="str">
        <f t="shared" ref="EB44:EE44" si="47">IFERROR(+EB43/EB19,"")</f>
        <v/>
      </c>
      <c r="EC44" s="374" t="str">
        <f t="shared" si="47"/>
        <v/>
      </c>
      <c r="ED44" s="374" t="str">
        <f t="shared" si="47"/>
        <v/>
      </c>
      <c r="EE44" s="374" t="str">
        <f t="shared" si="47"/>
        <v/>
      </c>
    </row>
    <row r="45" spans="1:135" ht="14.25" customHeight="1" x14ac:dyDescent="0.15">
      <c r="A45" s="302" t="s">
        <v>62</v>
      </c>
    </row>
    <row r="46" spans="1:135" ht="14.25" customHeight="1" x14ac:dyDescent="0.15">
      <c r="A46" s="375" t="str">
        <f>+'Mo- FS'!A51</f>
        <v>Undistributed Payroll</v>
      </c>
      <c r="B46" s="332" t="str">
        <f t="shared" ref="B46:B65" si="48">"["&amp;currency&amp;"]"</f>
        <v>[EUR]</v>
      </c>
      <c r="D46" s="317">
        <v>0</v>
      </c>
      <c r="E46" s="318">
        <v>0</v>
      </c>
      <c r="F46" s="318">
        <v>0</v>
      </c>
      <c r="G46" s="318">
        <v>0</v>
      </c>
      <c r="H46" s="318">
        <v>0</v>
      </c>
      <c r="I46" s="318">
        <v>0</v>
      </c>
      <c r="J46" s="318">
        <v>-58724.454458345586</v>
      </c>
      <c r="K46" s="318">
        <v>-56642.870718579841</v>
      </c>
      <c r="L46" s="318">
        <v>-56190.8785148924</v>
      </c>
      <c r="M46" s="318">
        <v>-49179.916589580047</v>
      </c>
      <c r="N46" s="318">
        <v>-61302.753518532591</v>
      </c>
      <c r="O46" s="318">
        <v>-50987.250000000007</v>
      </c>
      <c r="P46" s="318">
        <v>-49973.148629838797</v>
      </c>
      <c r="Q46" s="318">
        <v>-53906.1205283073</v>
      </c>
      <c r="R46" s="318">
        <v>-56750.005505205954</v>
      </c>
      <c r="S46" s="318">
        <v>-61810.6608578292</v>
      </c>
      <c r="T46" s="318">
        <v>-61912.746189561323</v>
      </c>
      <c r="U46" s="318">
        <v>-49279.776883867402</v>
      </c>
      <c r="V46" s="318">
        <v>-56016.60461387744</v>
      </c>
      <c r="W46" s="318">
        <v>-53886.977200925867</v>
      </c>
      <c r="X46" s="318">
        <v>-52306.615844736742</v>
      </c>
      <c r="Y46" s="305">
        <v>-54622.494025493594</v>
      </c>
      <c r="Z46" s="305">
        <v>-55829.293382949349</v>
      </c>
      <c r="AA46" s="305">
        <v>-49210.920000000042</v>
      </c>
      <c r="AB46" s="305">
        <v>-62175.38338319066</v>
      </c>
      <c r="AC46" s="305">
        <v>-50495.733311210315</v>
      </c>
      <c r="AD46" s="305">
        <v>-49455.150428614448</v>
      </c>
      <c r="AE46" s="305">
        <v>-57980.607408245894</v>
      </c>
      <c r="AF46" s="305">
        <v>-56384.822422636214</v>
      </c>
      <c r="AG46" s="305">
        <v>-51959.71081777662</v>
      </c>
      <c r="AH46" s="305">
        <v>-53742.663238462635</v>
      </c>
      <c r="AI46" s="305">
        <v>-49864.897665516597</v>
      </c>
      <c r="AJ46" s="305">
        <v>-56190.660297888498</v>
      </c>
      <c r="AK46" s="305">
        <v>-50029.745548248058</v>
      </c>
      <c r="AL46" s="305">
        <v>-50681.832533041466</v>
      </c>
      <c r="AM46" s="305">
        <v>-59321.527200000091</v>
      </c>
      <c r="AN46" s="318"/>
      <c r="AO46" s="318"/>
      <c r="AP46" s="318"/>
      <c r="AQ46" s="318"/>
      <c r="AR46" s="318"/>
      <c r="AS46" s="318"/>
      <c r="AT46" s="318"/>
      <c r="AU46" s="318"/>
      <c r="AV46" s="318"/>
      <c r="AW46" s="318"/>
      <c r="AX46" s="318"/>
      <c r="AY46" s="318"/>
      <c r="AZ46" s="318"/>
      <c r="BA46" s="318"/>
      <c r="BB46" s="318"/>
      <c r="BC46" s="318"/>
      <c r="BD46" s="318"/>
      <c r="BE46" s="318"/>
      <c r="BF46" s="318"/>
      <c r="BG46" s="318"/>
      <c r="BH46" s="318"/>
      <c r="BI46" s="318"/>
      <c r="BJ46" s="318"/>
      <c r="BK46" s="318"/>
      <c r="BL46" s="318"/>
      <c r="BM46" s="318"/>
      <c r="BN46" s="318"/>
      <c r="BO46" s="318"/>
      <c r="BP46" s="318"/>
      <c r="BQ46" s="318"/>
      <c r="BR46" s="318"/>
      <c r="BS46" s="318"/>
      <c r="BT46" s="318"/>
      <c r="BU46" s="318"/>
      <c r="BV46" s="318"/>
      <c r="BW46" s="318"/>
      <c r="BX46" s="318"/>
      <c r="BY46" s="318"/>
      <c r="BZ46" s="318"/>
      <c r="CA46" s="318"/>
      <c r="CB46" s="318"/>
      <c r="CC46" s="318"/>
      <c r="CD46" s="318"/>
      <c r="CE46" s="318"/>
      <c r="CF46" s="318"/>
      <c r="CG46" s="318"/>
      <c r="CH46" s="318"/>
      <c r="CI46" s="318"/>
      <c r="CJ46" s="318"/>
      <c r="CK46" s="318"/>
      <c r="CL46" s="318"/>
      <c r="CM46" s="318"/>
      <c r="CN46" s="318"/>
      <c r="CO46" s="318"/>
      <c r="CP46" s="318"/>
      <c r="CQ46" s="318"/>
      <c r="CR46" s="318"/>
      <c r="CS46" s="318"/>
      <c r="CT46" s="318"/>
      <c r="CU46" s="318"/>
      <c r="CV46" s="318"/>
      <c r="CW46" s="318"/>
      <c r="CX46" s="318"/>
      <c r="CY46" s="318"/>
      <c r="CZ46" s="318"/>
      <c r="DA46" s="318"/>
      <c r="DB46" s="318"/>
      <c r="DC46" s="318"/>
      <c r="DD46" s="318"/>
      <c r="DE46" s="318"/>
      <c r="DF46" s="318"/>
      <c r="DG46" s="318"/>
      <c r="DH46" s="318"/>
      <c r="DI46" s="318"/>
      <c r="DJ46" s="318"/>
      <c r="DK46" s="318"/>
      <c r="DL46" s="318"/>
      <c r="DM46" s="318"/>
      <c r="DN46" s="318"/>
      <c r="DO46" s="318"/>
      <c r="DP46" s="318"/>
      <c r="DQ46" s="318"/>
      <c r="DR46" s="318"/>
      <c r="DS46" s="318"/>
      <c r="DT46" s="318"/>
      <c r="DU46" s="318"/>
      <c r="DV46" s="318"/>
      <c r="DW46" s="318"/>
      <c r="DX46" s="318"/>
      <c r="DY46" s="318"/>
      <c r="DZ46" s="318"/>
      <c r="EA46" s="318"/>
      <c r="EB46" s="318"/>
      <c r="EC46" s="318"/>
      <c r="ED46" s="318"/>
      <c r="EE46" s="777"/>
    </row>
    <row r="47" spans="1:135" ht="14.25" customHeight="1" x14ac:dyDescent="0.15">
      <c r="A47" s="303" t="str">
        <f>+'Mo- FS'!A52</f>
        <v>Payroll Taxes</v>
      </c>
      <c r="B47" s="332" t="str">
        <f t="shared" si="48"/>
        <v>[EUR]</v>
      </c>
      <c r="D47" s="320">
        <v>0</v>
      </c>
      <c r="E47" s="321">
        <v>0</v>
      </c>
      <c r="F47" s="321">
        <v>0</v>
      </c>
      <c r="G47" s="321">
        <v>0</v>
      </c>
      <c r="H47" s="321">
        <v>0</v>
      </c>
      <c r="I47" s="321">
        <v>0</v>
      </c>
      <c r="J47" s="321">
        <v>-5682.1347137936236</v>
      </c>
      <c r="K47" s="321">
        <v>-5391.9655780186577</v>
      </c>
      <c r="L47" s="321">
        <v>-5760.928904051103</v>
      </c>
      <c r="M47" s="321">
        <v>-5469.8996117966253</v>
      </c>
      <c r="N47" s="321">
        <v>-6622.8867640557537</v>
      </c>
      <c r="O47" s="321">
        <v>-6211.6725000000015</v>
      </c>
      <c r="P47" s="321">
        <v>-6523.9670958514835</v>
      </c>
      <c r="Q47" s="321">
        <v>-6111.1938680560625</v>
      </c>
      <c r="R47" s="321">
        <v>-5878.8597935975477</v>
      </c>
      <c r="S47" s="321">
        <v>-6799.1726943612121</v>
      </c>
      <c r="T47" s="321">
        <v>-5959.1018207452762</v>
      </c>
      <c r="U47" s="321">
        <v>-6821.6500135870392</v>
      </c>
      <c r="V47" s="321">
        <v>-6588.8837902263767</v>
      </c>
      <c r="W47" s="321">
        <v>-5805.3496056667555</v>
      </c>
      <c r="X47" s="321">
        <v>-6794.2955262152736</v>
      </c>
      <c r="Y47" s="322">
        <v>-5517.9866413508844</v>
      </c>
      <c r="Z47" s="322">
        <v>-6448.2833857306496</v>
      </c>
      <c r="AA47" s="322">
        <v>-6520.4469000000063</v>
      </c>
      <c r="AB47" s="322">
        <v>-6469.6007033860542</v>
      </c>
      <c r="AC47" s="322">
        <v>-5307.6626347116626</v>
      </c>
      <c r="AD47" s="322">
        <v>-5687.3422992906617</v>
      </c>
      <c r="AE47" s="322">
        <v>-6873.2351112105089</v>
      </c>
      <c r="AF47" s="322">
        <v>-6140.3071618250833</v>
      </c>
      <c r="AG47" s="322">
        <v>-6088.3226371264345</v>
      </c>
      <c r="AH47" s="322">
        <v>-6036.1496500462772</v>
      </c>
      <c r="AI47" s="322">
        <v>-6482.4366965171575</v>
      </c>
      <c r="AJ47" s="322">
        <v>-7055.0495707348891</v>
      </c>
      <c r="AK47" s="322">
        <v>-5503.2720103072861</v>
      </c>
      <c r="AL47" s="322">
        <v>-6514.6085862696</v>
      </c>
      <c r="AM47" s="322">
        <v>-5960.6726850000086</v>
      </c>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c r="DC47" s="321"/>
      <c r="DD47" s="321"/>
      <c r="DE47" s="321"/>
      <c r="DF47" s="321"/>
      <c r="DG47" s="321"/>
      <c r="DH47" s="321"/>
      <c r="DI47" s="321"/>
      <c r="DJ47" s="321"/>
      <c r="DK47" s="321"/>
      <c r="DL47" s="321"/>
      <c r="DM47" s="321"/>
      <c r="DN47" s="321"/>
      <c r="DO47" s="321"/>
      <c r="DP47" s="321"/>
      <c r="DQ47" s="321"/>
      <c r="DR47" s="321"/>
      <c r="DS47" s="321"/>
      <c r="DT47" s="321"/>
      <c r="DU47" s="321"/>
      <c r="DV47" s="321"/>
      <c r="DW47" s="321"/>
      <c r="DX47" s="321"/>
      <c r="DY47" s="321"/>
      <c r="DZ47" s="321"/>
      <c r="EA47" s="321"/>
      <c r="EB47" s="321"/>
      <c r="EC47" s="321"/>
      <c r="ED47" s="321"/>
      <c r="EE47" s="778"/>
    </row>
    <row r="48" spans="1:135" ht="14.25" customHeight="1" x14ac:dyDescent="0.15">
      <c r="A48" s="303" t="str">
        <f>+'Mo- FS'!A53</f>
        <v>Employee Benefits</v>
      </c>
      <c r="B48" s="332" t="str">
        <f t="shared" si="48"/>
        <v>[EUR]</v>
      </c>
      <c r="D48" s="320">
        <v>0</v>
      </c>
      <c r="E48" s="321">
        <v>0</v>
      </c>
      <c r="F48" s="321">
        <v>0</v>
      </c>
      <c r="G48" s="321">
        <v>0</v>
      </c>
      <c r="H48" s="321">
        <v>0</v>
      </c>
      <c r="I48" s="321">
        <v>0</v>
      </c>
      <c r="J48" s="321">
        <v>-1065.7400994292348</v>
      </c>
      <c r="K48" s="321">
        <v>-1121.9645546180236</v>
      </c>
      <c r="L48" s="321">
        <v>-1058.3524691154489</v>
      </c>
      <c r="M48" s="321">
        <v>-1092.8870353240011</v>
      </c>
      <c r="N48" s="321">
        <v>-1160.3735487436527</v>
      </c>
      <c r="O48" s="321">
        <v>-1140.3600000000004</v>
      </c>
      <c r="P48" s="321">
        <v>-1263.0576027321893</v>
      </c>
      <c r="Q48" s="321">
        <v>-1243.1411468772908</v>
      </c>
      <c r="R48" s="321">
        <v>-1013.786506112417</v>
      </c>
      <c r="S48" s="321">
        <v>-1236.2132171565841</v>
      </c>
      <c r="T48" s="321">
        <v>-972.9145829788207</v>
      </c>
      <c r="U48" s="321">
        <v>-1107.4107164914024</v>
      </c>
      <c r="V48" s="321">
        <v>-1053.7777105580903</v>
      </c>
      <c r="W48" s="321">
        <v>-1255.5110151968292</v>
      </c>
      <c r="X48" s="321">
        <v>-990.48698088969581</v>
      </c>
      <c r="Y48" s="322">
        <v>-1103.5973282701768</v>
      </c>
      <c r="Z48" s="322">
        <v>-971.42970486331865</v>
      </c>
      <c r="AA48" s="322">
        <v>-961.84980000000087</v>
      </c>
      <c r="AB48" s="322">
        <v>-1209.8993523215479</v>
      </c>
      <c r="AC48" s="322">
        <v>-1077.2423106391534</v>
      </c>
      <c r="AD48" s="322">
        <v>-1270.0981814621437</v>
      </c>
      <c r="AE48" s="322">
        <v>-1001.9949629774534</v>
      </c>
      <c r="AF48" s="322">
        <v>-1003.6498391229246</v>
      </c>
      <c r="AG48" s="322">
        <v>-971.42068050625858</v>
      </c>
      <c r="AH48" s="322">
        <v>-984.33930563078945</v>
      </c>
      <c r="AI48" s="322">
        <v>-1053.962609748419</v>
      </c>
      <c r="AJ48" s="322">
        <v>-1294.0879341331897</v>
      </c>
      <c r="AK48" s="322">
        <v>-1046.0764978270049</v>
      </c>
      <c r="AL48" s="322">
        <v>-1252.8093435133846</v>
      </c>
      <c r="AM48" s="322">
        <v>-1106.5746420000016</v>
      </c>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R48" s="321"/>
      <c r="CS48" s="321"/>
      <c r="CT48" s="321"/>
      <c r="CU48" s="321"/>
      <c r="CV48" s="321"/>
      <c r="CW48" s="321"/>
      <c r="CX48" s="321"/>
      <c r="CY48" s="321"/>
      <c r="CZ48" s="321"/>
      <c r="DA48" s="321"/>
      <c r="DB48" s="321"/>
      <c r="DC48" s="321"/>
      <c r="DD48" s="321"/>
      <c r="DE48" s="321"/>
      <c r="DF48" s="321"/>
      <c r="DG48" s="321"/>
      <c r="DH48" s="321"/>
      <c r="DI48" s="321"/>
      <c r="DJ48" s="321"/>
      <c r="DK48" s="321"/>
      <c r="DL48" s="321"/>
      <c r="DM48" s="321"/>
      <c r="DN48" s="321"/>
      <c r="DO48" s="321"/>
      <c r="DP48" s="321"/>
      <c r="DQ48" s="321"/>
      <c r="DR48" s="321"/>
      <c r="DS48" s="321"/>
      <c r="DT48" s="321"/>
      <c r="DU48" s="321"/>
      <c r="DV48" s="321"/>
      <c r="DW48" s="321"/>
      <c r="DX48" s="321"/>
      <c r="DY48" s="321"/>
      <c r="DZ48" s="321"/>
      <c r="EA48" s="321"/>
      <c r="EB48" s="321"/>
      <c r="EC48" s="321"/>
      <c r="ED48" s="321"/>
      <c r="EE48" s="778"/>
    </row>
    <row r="49" spans="1:135" ht="14.25" customHeight="1" x14ac:dyDescent="0.15">
      <c r="A49" s="375" t="str">
        <f>+'Mo- FS'!A54</f>
        <v>Maintenance and Repairs</v>
      </c>
      <c r="B49" s="332" t="str">
        <f t="shared" si="48"/>
        <v>[EUR]</v>
      </c>
      <c r="D49" s="320">
        <v>0</v>
      </c>
      <c r="E49" s="321">
        <v>0</v>
      </c>
      <c r="F49" s="321">
        <v>0</v>
      </c>
      <c r="G49" s="321">
        <v>0</v>
      </c>
      <c r="H49" s="321">
        <v>0</v>
      </c>
      <c r="I49" s="321">
        <v>0</v>
      </c>
      <c r="J49" s="321">
        <v>-13353.36432127755</v>
      </c>
      <c r="K49" s="321">
        <v>-11673.092498712696</v>
      </c>
      <c r="L49" s="321">
        <v>-13032.122467938016</v>
      </c>
      <c r="M49" s="321">
        <v>-12687.656000784684</v>
      </c>
      <c r="N49" s="321">
        <v>-10509.043460319872</v>
      </c>
      <c r="O49" s="321">
        <v>-12362.400000000003</v>
      </c>
      <c r="P49" s="321">
        <v>-13731.441197751768</v>
      </c>
      <c r="Q49" s="321">
        <v>-12771.682661476507</v>
      </c>
      <c r="R49" s="321">
        <v>-11685.70896833322</v>
      </c>
      <c r="S49" s="321">
        <v>-12813.90444361642</v>
      </c>
      <c r="T49" s="321">
        <v>-11477.512416536618</v>
      </c>
      <c r="U49" s="321">
        <v>-12856.265806337398</v>
      </c>
      <c r="V49" s="321">
        <v>-12134.566341408217</v>
      </c>
      <c r="W49" s="321">
        <v>-11410.447917491665</v>
      </c>
      <c r="X49" s="321">
        <v>-11305.061752093525</v>
      </c>
      <c r="Y49" s="322">
        <v>-13688.028877769639</v>
      </c>
      <c r="Z49" s="322">
        <v>-14333.846487157227</v>
      </c>
      <c r="AA49" s="322">
        <v>-13982.976000000013</v>
      </c>
      <c r="AB49" s="322">
        <v>-11880.148679126311</v>
      </c>
      <c r="AC49" s="322">
        <v>-11022.944573982037</v>
      </c>
      <c r="AD49" s="322">
        <v>-13801.437328915661</v>
      </c>
      <c r="AE49" s="322">
        <v>-11813.434212057142</v>
      </c>
      <c r="AF49" s="322">
        <v>-13721.180972801525</v>
      </c>
      <c r="AG49" s="322">
        <v>-11474.217232156134</v>
      </c>
      <c r="AH49" s="322">
        <v>-12756.153311141587</v>
      </c>
      <c r="AI49" s="322">
        <v>-11512.149735886705</v>
      </c>
      <c r="AJ49" s="322">
        <v>-11784.595140698815</v>
      </c>
      <c r="AK49" s="322">
        <v>-14088.714814009811</v>
      </c>
      <c r="AL49" s="322">
        <v>-11315.013774818555</v>
      </c>
      <c r="AM49" s="322">
        <v>-13243.875840000019</v>
      </c>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c r="CL49" s="321"/>
      <c r="CM49" s="321"/>
      <c r="CN49" s="321"/>
      <c r="CO49" s="321"/>
      <c r="CP49" s="321"/>
      <c r="CQ49" s="321"/>
      <c r="CR49" s="321"/>
      <c r="CS49" s="321"/>
      <c r="CT49" s="321"/>
      <c r="CU49" s="321"/>
      <c r="CV49" s="321"/>
      <c r="CW49" s="321"/>
      <c r="CX49" s="321"/>
      <c r="CY49" s="321"/>
      <c r="CZ49" s="321"/>
      <c r="DA49" s="321"/>
      <c r="DB49" s="321"/>
      <c r="DC49" s="321"/>
      <c r="DD49" s="321"/>
      <c r="DE49" s="321"/>
      <c r="DF49" s="321"/>
      <c r="DG49" s="321"/>
      <c r="DH49" s="321"/>
      <c r="DI49" s="321"/>
      <c r="DJ49" s="321"/>
      <c r="DK49" s="321"/>
      <c r="DL49" s="321"/>
      <c r="DM49" s="321"/>
      <c r="DN49" s="321"/>
      <c r="DO49" s="321"/>
      <c r="DP49" s="321"/>
      <c r="DQ49" s="321"/>
      <c r="DR49" s="321"/>
      <c r="DS49" s="321"/>
      <c r="DT49" s="321"/>
      <c r="DU49" s="321"/>
      <c r="DV49" s="321"/>
      <c r="DW49" s="321"/>
      <c r="DX49" s="321"/>
      <c r="DY49" s="321"/>
      <c r="DZ49" s="321"/>
      <c r="EA49" s="321"/>
      <c r="EB49" s="321"/>
      <c r="EC49" s="321"/>
      <c r="ED49" s="321"/>
      <c r="EE49" s="778"/>
    </row>
    <row r="50" spans="1:135" ht="14.25" customHeight="1" x14ac:dyDescent="0.15">
      <c r="A50" s="375" t="str">
        <f>+'Mo- FS'!A55</f>
        <v>Utilities (Electricity, Water, Gas)</v>
      </c>
      <c r="B50" s="332" t="str">
        <f t="shared" si="48"/>
        <v>[EUR]</v>
      </c>
      <c r="D50" s="320">
        <v>0</v>
      </c>
      <c r="E50" s="321">
        <v>0</v>
      </c>
      <c r="F50" s="321">
        <v>0</v>
      </c>
      <c r="G50" s="321">
        <v>0</v>
      </c>
      <c r="H50" s="321">
        <v>0</v>
      </c>
      <c r="I50" s="321">
        <v>0</v>
      </c>
      <c r="J50" s="321">
        <v>-18816.10427089109</v>
      </c>
      <c r="K50" s="321">
        <v>-18239.207029238591</v>
      </c>
      <c r="L50" s="321">
        <v>-21314.218989618254</v>
      </c>
      <c r="M50" s="321">
        <v>-22772.715898844308</v>
      </c>
      <c r="N50" s="321">
        <v>-20773.690561097421</v>
      </c>
      <c r="O50" s="321">
        <v>-19584.000000000004</v>
      </c>
      <c r="P50" s="321">
        <v>-19616.344568216809</v>
      </c>
      <c r="Q50" s="321">
        <v>-21900.16097400619</v>
      </c>
      <c r="R50" s="321">
        <v>-21936.330870379905</v>
      </c>
      <c r="S50" s="321">
        <v>-23615.368766280259</v>
      </c>
      <c r="T50" s="321">
        <v>-20363.328480952066</v>
      </c>
      <c r="U50" s="321">
        <v>-18130.631265347612</v>
      </c>
      <c r="V50" s="321">
        <v>-19398.796532183205</v>
      </c>
      <c r="W50" s="321">
        <v>-19637.546234813552</v>
      </c>
      <c r="X50" s="321">
        <v>-22154.608195494635</v>
      </c>
      <c r="Y50" s="322">
        <v>-18665.493924231323</v>
      </c>
      <c r="Z50" s="322">
        <v>-21604.63818354133</v>
      </c>
      <c r="AA50" s="322">
        <v>-22056.480000000021</v>
      </c>
      <c r="AB50" s="322">
        <v>-18132.858510245424</v>
      </c>
      <c r="AC50" s="322">
        <v>-18580.342179628809</v>
      </c>
      <c r="AD50" s="322">
        <v>-22584.170174589264</v>
      </c>
      <c r="AE50" s="322">
        <v>-21364.721447337386</v>
      </c>
      <c r="AF50" s="322">
        <v>-18462.751156063212</v>
      </c>
      <c r="AG50" s="322">
        <v>-18913.54488816945</v>
      </c>
      <c r="AH50" s="322">
        <v>-19155.279724651555</v>
      </c>
      <c r="AI50" s="322">
        <v>-23192.975658379812</v>
      </c>
      <c r="AJ50" s="322">
        <v>-19218.604978559</v>
      </c>
      <c r="AK50" s="322">
        <v>-22423.480034309905</v>
      </c>
      <c r="AL50" s="322">
        <v>-21401.056016042585</v>
      </c>
      <c r="AM50" s="322">
        <v>-21011.918400000028</v>
      </c>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c r="CL50" s="321"/>
      <c r="CM50" s="321"/>
      <c r="CN50" s="321"/>
      <c r="CO50" s="321"/>
      <c r="CP50" s="321"/>
      <c r="CQ50" s="321"/>
      <c r="CR50" s="321"/>
      <c r="CS50" s="321"/>
      <c r="CT50" s="321"/>
      <c r="CU50" s="321"/>
      <c r="CV50" s="321"/>
      <c r="CW50" s="321"/>
      <c r="CX50" s="321"/>
      <c r="CY50" s="321"/>
      <c r="CZ50" s="321"/>
      <c r="DA50" s="321"/>
      <c r="DB50" s="321"/>
      <c r="DC50" s="321"/>
      <c r="DD50" s="321"/>
      <c r="DE50" s="321"/>
      <c r="DF50" s="321"/>
      <c r="DG50" s="321"/>
      <c r="DH50" s="321"/>
      <c r="DI50" s="321"/>
      <c r="DJ50" s="321"/>
      <c r="DK50" s="321"/>
      <c r="DL50" s="321"/>
      <c r="DM50" s="321"/>
      <c r="DN50" s="321"/>
      <c r="DO50" s="321"/>
      <c r="DP50" s="321"/>
      <c r="DQ50" s="321"/>
      <c r="DR50" s="321"/>
      <c r="DS50" s="321"/>
      <c r="DT50" s="321"/>
      <c r="DU50" s="321"/>
      <c r="DV50" s="321"/>
      <c r="DW50" s="321"/>
      <c r="DX50" s="321"/>
      <c r="DY50" s="321"/>
      <c r="DZ50" s="321"/>
      <c r="EA50" s="321"/>
      <c r="EB50" s="321"/>
      <c r="EC50" s="321"/>
      <c r="ED50" s="321"/>
      <c r="EE50" s="778"/>
    </row>
    <row r="51" spans="1:135" ht="14.25" customHeight="1" x14ac:dyDescent="0.15">
      <c r="A51" s="375" t="str">
        <f>+'Mo- FS'!A56</f>
        <v>Property Insurance</v>
      </c>
      <c r="B51" s="332" t="str">
        <f t="shared" si="48"/>
        <v>[EUR]</v>
      </c>
      <c r="D51" s="320">
        <v>0</v>
      </c>
      <c r="E51" s="321">
        <v>0</v>
      </c>
      <c r="F51" s="321">
        <v>0</v>
      </c>
      <c r="G51" s="321">
        <v>0</v>
      </c>
      <c r="H51" s="321">
        <v>0</v>
      </c>
      <c r="I51" s="321">
        <v>0</v>
      </c>
      <c r="J51" s="321">
        <v>-5280.6486179597578</v>
      </c>
      <c r="K51" s="321">
        <v>-5958.140962884605</v>
      </c>
      <c r="L51" s="321">
        <v>-6820.5500766778405</v>
      </c>
      <c r="M51" s="321">
        <v>-6465.8246927075797</v>
      </c>
      <c r="N51" s="321">
        <v>-5621.1162694734203</v>
      </c>
      <c r="O51" s="321">
        <v>-5385.6000000000013</v>
      </c>
      <c r="P51" s="321">
        <v>-6375.3119846704631</v>
      </c>
      <c r="Q51" s="321">
        <v>-5710.4158053717074</v>
      </c>
      <c r="R51" s="321">
        <v>-5596.8395585174894</v>
      </c>
      <c r="S51" s="321">
        <v>-6899.7947004088419</v>
      </c>
      <c r="T51" s="321">
        <v>-6479.2408803029293</v>
      </c>
      <c r="U51" s="321">
        <v>-5500.9983498270594</v>
      </c>
      <c r="V51" s="321">
        <v>-5943.4610651795356</v>
      </c>
      <c r="W51" s="321">
        <v>-6077.3037821422995</v>
      </c>
      <c r="X51" s="321">
        <v>-5528.2994282215586</v>
      </c>
      <c r="Y51" s="322">
        <v>-6284.0496211578784</v>
      </c>
      <c r="Z51" s="322">
        <v>-6419.0703833791067</v>
      </c>
      <c r="AA51" s="322">
        <v>-5867.8560000000043</v>
      </c>
      <c r="AB51" s="322">
        <v>-6940.5079125422144</v>
      </c>
      <c r="AC51" s="322">
        <v>-6325.667056660146</v>
      </c>
      <c r="AD51" s="322">
        <v>-5583.3087376067897</v>
      </c>
      <c r="AE51" s="322">
        <v>-6786.4409303306993</v>
      </c>
      <c r="AF51" s="322">
        <v>-6671.7668950319339</v>
      </c>
      <c r="AG51" s="322">
        <v>-5547.9731671963727</v>
      </c>
      <c r="AH51" s="322">
        <v>-5493.9868221253364</v>
      </c>
      <c r="AI51" s="322">
        <v>-5439.8070180563545</v>
      </c>
      <c r="AJ51" s="322">
        <v>-6842.668146212216</v>
      </c>
      <c r="AK51" s="322">
        <v>-6917.4320483201318</v>
      </c>
      <c r="AL51" s="322">
        <v>-6865.2892566314831</v>
      </c>
      <c r="AM51" s="322">
        <v>-6239.9030400000083</v>
      </c>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1"/>
      <c r="CK51" s="321"/>
      <c r="CL51" s="321"/>
      <c r="CM51" s="321"/>
      <c r="CN51" s="321"/>
      <c r="CO51" s="321"/>
      <c r="CP51" s="321"/>
      <c r="CQ51" s="321"/>
      <c r="CR51" s="321"/>
      <c r="CS51" s="321"/>
      <c r="CT51" s="321"/>
      <c r="CU51" s="321"/>
      <c r="CV51" s="321"/>
      <c r="CW51" s="321"/>
      <c r="CX51" s="321"/>
      <c r="CY51" s="321"/>
      <c r="CZ51" s="321"/>
      <c r="DA51" s="321"/>
      <c r="DB51" s="321"/>
      <c r="DC51" s="321"/>
      <c r="DD51" s="321"/>
      <c r="DE51" s="321"/>
      <c r="DF51" s="321"/>
      <c r="DG51" s="321"/>
      <c r="DH51" s="321"/>
      <c r="DI51" s="321"/>
      <c r="DJ51" s="321"/>
      <c r="DK51" s="321"/>
      <c r="DL51" s="321"/>
      <c r="DM51" s="321"/>
      <c r="DN51" s="321"/>
      <c r="DO51" s="321"/>
      <c r="DP51" s="321"/>
      <c r="DQ51" s="321"/>
      <c r="DR51" s="321"/>
      <c r="DS51" s="321"/>
      <c r="DT51" s="321"/>
      <c r="DU51" s="321"/>
      <c r="DV51" s="321"/>
      <c r="DW51" s="321"/>
      <c r="DX51" s="321"/>
      <c r="DY51" s="321"/>
      <c r="DZ51" s="321"/>
      <c r="EA51" s="321"/>
      <c r="EB51" s="321"/>
      <c r="EC51" s="321"/>
      <c r="ED51" s="321"/>
      <c r="EE51" s="778"/>
    </row>
    <row r="52" spans="1:135" ht="14.25" customHeight="1" x14ac:dyDescent="0.15">
      <c r="A52" s="375" t="str">
        <f>+'Mo- FS'!A57</f>
        <v>Property Taxes I BI MALLORCA</v>
      </c>
      <c r="B52" s="332" t="str">
        <f t="shared" si="48"/>
        <v>[EUR]</v>
      </c>
      <c r="D52" s="320">
        <v>0</v>
      </c>
      <c r="E52" s="321">
        <v>0</v>
      </c>
      <c r="F52" s="321">
        <v>0</v>
      </c>
      <c r="G52" s="321">
        <v>0</v>
      </c>
      <c r="H52" s="321">
        <v>0</v>
      </c>
      <c r="I52" s="321">
        <v>0</v>
      </c>
      <c r="J52" s="321">
        <v>-11431.28915382093</v>
      </c>
      <c r="K52" s="321">
        <v>-10436.879577842081</v>
      </c>
      <c r="L52" s="321">
        <v>-10961.598337517958</v>
      </c>
      <c r="M52" s="321">
        <v>-10674.710577583268</v>
      </c>
      <c r="N52" s="321">
        <v>-9063.0316663611302</v>
      </c>
      <c r="O52" s="321">
        <v>-8772.0000000000018</v>
      </c>
      <c r="P52" s="321">
        <v>-11340.699203500344</v>
      </c>
      <c r="Q52" s="321">
        <v>-9312.6852739932856</v>
      </c>
      <c r="R52" s="321">
        <v>-10865.659216169484</v>
      </c>
      <c r="S52" s="321">
        <v>-10164.876121138026</v>
      </c>
      <c r="T52" s="321">
        <v>-10284.509333814174</v>
      </c>
      <c r="U52" s="321">
        <v>-11434.659491213552</v>
      </c>
      <c r="V52" s="321">
        <v>-9596.2131781544576</v>
      </c>
      <c r="W52" s="321">
        <v>-11472.461221391077</v>
      </c>
      <c r="X52" s="321">
        <v>-10042.042032537287</v>
      </c>
      <c r="Y52" s="322">
        <v>-11199.296354538796</v>
      </c>
      <c r="Z52" s="322">
        <v>-9452.0292052993318</v>
      </c>
      <c r="AA52" s="322">
        <v>-11444.400000000011</v>
      </c>
      <c r="AB52" s="322">
        <v>-8962.2174246040595</v>
      </c>
      <c r="AC52" s="322">
        <v>-11795.385765719413</v>
      </c>
      <c r="AD52" s="322">
        <v>-9096.4018758762304</v>
      </c>
      <c r="AE52" s="322">
        <v>-12043.838070802936</v>
      </c>
      <c r="AF52" s="322">
        <v>-9126.4735828267021</v>
      </c>
      <c r="AG52" s="322">
        <v>-11768.427930416547</v>
      </c>
      <c r="AH52" s="322">
        <v>-11366.869287155869</v>
      </c>
      <c r="AI52" s="322">
        <v>-9171.7676467229248</v>
      </c>
      <c r="AJ52" s="322">
        <v>-11298.850179702269</v>
      </c>
      <c r="AK52" s="322">
        <v>-11740.595678341508</v>
      </c>
      <c r="AL52" s="322">
        <v>-10912.419651744487</v>
      </c>
      <c r="AM52" s="322">
        <v>-12203.892000000016</v>
      </c>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321"/>
      <c r="CC52" s="321"/>
      <c r="CD52" s="321"/>
      <c r="CE52" s="321"/>
      <c r="CF52" s="321"/>
      <c r="CG52" s="321"/>
      <c r="CH52" s="321"/>
      <c r="CI52" s="321"/>
      <c r="CJ52" s="321"/>
      <c r="CK52" s="321"/>
      <c r="CL52" s="321"/>
      <c r="CM52" s="321"/>
      <c r="CN52" s="321"/>
      <c r="CO52" s="321"/>
      <c r="CP52" s="321"/>
      <c r="CQ52" s="321"/>
      <c r="CR52" s="321"/>
      <c r="CS52" s="321"/>
      <c r="CT52" s="321"/>
      <c r="CU52" s="321"/>
      <c r="CV52" s="321"/>
      <c r="CW52" s="321"/>
      <c r="CX52" s="321"/>
      <c r="CY52" s="321"/>
      <c r="CZ52" s="321"/>
      <c r="DA52" s="321"/>
      <c r="DB52" s="321"/>
      <c r="DC52" s="321"/>
      <c r="DD52" s="321"/>
      <c r="DE52" s="321"/>
      <c r="DF52" s="321"/>
      <c r="DG52" s="321"/>
      <c r="DH52" s="321"/>
      <c r="DI52" s="321"/>
      <c r="DJ52" s="321"/>
      <c r="DK52" s="321"/>
      <c r="DL52" s="321"/>
      <c r="DM52" s="321"/>
      <c r="DN52" s="321"/>
      <c r="DO52" s="321"/>
      <c r="DP52" s="321"/>
      <c r="DQ52" s="321"/>
      <c r="DR52" s="321"/>
      <c r="DS52" s="321"/>
      <c r="DT52" s="321"/>
      <c r="DU52" s="321"/>
      <c r="DV52" s="321"/>
      <c r="DW52" s="321"/>
      <c r="DX52" s="321"/>
      <c r="DY52" s="321"/>
      <c r="DZ52" s="321"/>
      <c r="EA52" s="321"/>
      <c r="EB52" s="321"/>
      <c r="EC52" s="321"/>
      <c r="ED52" s="321"/>
      <c r="EE52" s="778"/>
    </row>
    <row r="53" spans="1:135" ht="14.25" customHeight="1" x14ac:dyDescent="0.15">
      <c r="A53" s="375" t="str">
        <f>+'Mo- FS'!A58</f>
        <v>Landscaping and Groundskeeping</v>
      </c>
      <c r="B53" s="332" t="str">
        <f t="shared" si="48"/>
        <v>[EUR]</v>
      </c>
      <c r="D53" s="320">
        <v>0</v>
      </c>
      <c r="E53" s="321">
        <v>0</v>
      </c>
      <c r="F53" s="321">
        <v>0</v>
      </c>
      <c r="G53" s="321">
        <v>0</v>
      </c>
      <c r="H53" s="321">
        <v>0</v>
      </c>
      <c r="I53" s="321">
        <v>0</v>
      </c>
      <c r="J53" s="321">
        <v>-5816.806427829235</v>
      </c>
      <c r="K53" s="321">
        <v>-5775.7488925922189</v>
      </c>
      <c r="L53" s="321">
        <v>-4415.0882192780664</v>
      </c>
      <c r="M53" s="321">
        <v>-4778.2037823467963</v>
      </c>
      <c r="N53" s="321">
        <v>-4429.6840167045975</v>
      </c>
      <c r="O53" s="321">
        <v>-5712.0000000000018</v>
      </c>
      <c r="P53" s="321">
        <v>-4955.1703727006006</v>
      </c>
      <c r="Q53" s="321">
        <v>-5423.8716430949908</v>
      </c>
      <c r="R53" s="321">
        <v>-4612.7798559210078</v>
      </c>
      <c r="S53" s="321">
        <v>-5647.1534006322372</v>
      </c>
      <c r="T53" s="321">
        <v>-5502.2124935905831</v>
      </c>
      <c r="U53" s="321">
        <v>-4532.6578163369031</v>
      </c>
      <c r="V53" s="321">
        <v>-4436.9587812972222</v>
      </c>
      <c r="W53" s="321">
        <v>-5116.0975717014253</v>
      </c>
      <c r="X53" s="321">
        <v>-5279.8365325711511</v>
      </c>
      <c r="Y53" s="322">
        <v>-5495.9509888014454</v>
      </c>
      <c r="Z53" s="322">
        <v>-5920.5018099127674</v>
      </c>
      <c r="AA53" s="322">
        <v>-4525.7400000000043</v>
      </c>
      <c r="AB53" s="322">
        <v>-4585.320542820682</v>
      </c>
      <c r="AC53" s="322">
        <v>-4592.893572492515</v>
      </c>
      <c r="AD53" s="322">
        <v>-4861.8699681407443</v>
      </c>
      <c r="AE53" s="322">
        <v>-5812.4609819962006</v>
      </c>
      <c r="AF53" s="322">
        <v>-5140.197765040326</v>
      </c>
      <c r="AG53" s="322">
        <v>-5463.9129676933962</v>
      </c>
      <c r="AH53" s="322">
        <v>-4946.6931157067202</v>
      </c>
      <c r="AI53" s="322">
        <v>-5534.6873730224543</v>
      </c>
      <c r="AJ53" s="322">
        <v>-5015.8447059425962</v>
      </c>
      <c r="AK53" s="322">
        <v>-5024.1287812722658</v>
      </c>
      <c r="AL53" s="322">
        <v>-4820.5348947026614</v>
      </c>
      <c r="AM53" s="322">
        <v>-5306.0400000000072</v>
      </c>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321"/>
      <c r="CC53" s="321"/>
      <c r="CD53" s="321"/>
      <c r="CE53" s="321"/>
      <c r="CF53" s="321"/>
      <c r="CG53" s="321"/>
      <c r="CH53" s="321"/>
      <c r="CI53" s="321"/>
      <c r="CJ53" s="321"/>
      <c r="CK53" s="321"/>
      <c r="CL53" s="321"/>
      <c r="CM53" s="321"/>
      <c r="CN53" s="321"/>
      <c r="CO53" s="321"/>
      <c r="CP53" s="321"/>
      <c r="CQ53" s="321"/>
      <c r="CR53" s="321"/>
      <c r="CS53" s="321"/>
      <c r="CT53" s="321"/>
      <c r="CU53" s="321"/>
      <c r="CV53" s="321"/>
      <c r="CW53" s="321"/>
      <c r="CX53" s="321"/>
      <c r="CY53" s="321"/>
      <c r="CZ53" s="321"/>
      <c r="DA53" s="321"/>
      <c r="DB53" s="321"/>
      <c r="DC53" s="321"/>
      <c r="DD53" s="321"/>
      <c r="DE53" s="321"/>
      <c r="DF53" s="321"/>
      <c r="DG53" s="321"/>
      <c r="DH53" s="321"/>
      <c r="DI53" s="321"/>
      <c r="DJ53" s="321"/>
      <c r="DK53" s="321"/>
      <c r="DL53" s="321"/>
      <c r="DM53" s="321"/>
      <c r="DN53" s="321"/>
      <c r="DO53" s="321"/>
      <c r="DP53" s="321"/>
      <c r="DQ53" s="321"/>
      <c r="DR53" s="321"/>
      <c r="DS53" s="321"/>
      <c r="DT53" s="321"/>
      <c r="DU53" s="321"/>
      <c r="DV53" s="321"/>
      <c r="DW53" s="321"/>
      <c r="DX53" s="321"/>
      <c r="DY53" s="321"/>
      <c r="DZ53" s="321"/>
      <c r="EA53" s="321"/>
      <c r="EB53" s="321"/>
      <c r="EC53" s="321"/>
      <c r="ED53" s="321"/>
      <c r="EE53" s="778"/>
    </row>
    <row r="54" spans="1:135" ht="14.25" customHeight="1" x14ac:dyDescent="0.15">
      <c r="A54" s="375" t="str">
        <f>+'Mo- FS'!A59</f>
        <v>AUF NACH MALLORCA (COMMISIONS GERMAN BOOKING AGENT)</v>
      </c>
      <c r="B54" s="332" t="str">
        <f t="shared" si="48"/>
        <v>[EUR]</v>
      </c>
      <c r="D54" s="320">
        <v>0</v>
      </c>
      <c r="E54" s="321">
        <v>0</v>
      </c>
      <c r="F54" s="321">
        <v>0</v>
      </c>
      <c r="G54" s="321">
        <v>0</v>
      </c>
      <c r="H54" s="321">
        <v>0</v>
      </c>
      <c r="I54" s="321">
        <v>0</v>
      </c>
      <c r="J54" s="321">
        <v>-12989.181657969981</v>
      </c>
      <c r="K54" s="321">
        <v>-13861.797342221325</v>
      </c>
      <c r="L54" s="321">
        <v>-12057.758171269752</v>
      </c>
      <c r="M54" s="321">
        <v>-13175.642770045633</v>
      </c>
      <c r="N54" s="321">
        <v>-13197.403415285422</v>
      </c>
      <c r="O54" s="321">
        <v>-13096.800000000005</v>
      </c>
      <c r="P54" s="321">
        <v>-11034.193819621956</v>
      </c>
      <c r="Q54" s="321">
        <v>-13876.924430258126</v>
      </c>
      <c r="R54" s="321">
        <v>-11439.694042684099</v>
      </c>
      <c r="S54" s="321">
        <v>-10596.113289913577</v>
      </c>
      <c r="T54" s="321">
        <v>-10737.027744501996</v>
      </c>
      <c r="U54" s="321">
        <v>-12979.883746782951</v>
      </c>
      <c r="V54" s="321">
        <v>-10896.345286162481</v>
      </c>
      <c r="W54" s="321">
        <v>-12402.660779882244</v>
      </c>
      <c r="X54" s="321">
        <v>-14038.153604248</v>
      </c>
      <c r="Y54" s="322">
        <v>-11697.042859184961</v>
      </c>
      <c r="Z54" s="322">
        <v>-14209.204343790641</v>
      </c>
      <c r="AA54" s="322">
        <v>-10736.928000000009</v>
      </c>
      <c r="AB54" s="322">
        <v>-13881.015825084429</v>
      </c>
      <c r="AC54" s="322">
        <v>-12400.812645729791</v>
      </c>
      <c r="AD54" s="322">
        <v>-11041.149863132527</v>
      </c>
      <c r="AE54" s="322">
        <v>-14452.605684963524</v>
      </c>
      <c r="AF54" s="322">
        <v>-11581.180270621469</v>
      </c>
      <c r="AG54" s="322">
        <v>-13996.023217245394</v>
      </c>
      <c r="AH54" s="322">
        <v>-12377.257668236391</v>
      </c>
      <c r="AI54" s="322">
        <v>-13662.771115118287</v>
      </c>
      <c r="AJ54" s="322">
        <v>-14445.632753114674</v>
      </c>
      <c r="AK54" s="322">
        <v>-14342.565531379354</v>
      </c>
      <c r="AL54" s="322">
        <v>-11950.688705988136</v>
      </c>
      <c r="AM54" s="322">
        <v>-11843.081280000017</v>
      </c>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778"/>
    </row>
    <row r="55" spans="1:135" ht="14.25" customHeight="1" x14ac:dyDescent="0.15">
      <c r="A55" s="375" t="str">
        <f>+'Mo- FS'!A60</f>
        <v>Commissions BOOKINGS.COM</v>
      </c>
      <c r="B55" s="332" t="str">
        <f t="shared" si="48"/>
        <v>[EUR]</v>
      </c>
      <c r="D55" s="320">
        <v>0</v>
      </c>
      <c r="E55" s="321">
        <v>0</v>
      </c>
      <c r="F55" s="321">
        <v>0</v>
      </c>
      <c r="G55" s="321">
        <v>0</v>
      </c>
      <c r="H55" s="321">
        <v>0</v>
      </c>
      <c r="I55" s="321">
        <v>0</v>
      </c>
      <c r="J55" s="321">
        <v>-7850.1596312964975</v>
      </c>
      <c r="K55" s="321">
        <v>-7376.7459540476066</v>
      </c>
      <c r="L55" s="321">
        <v>-7551.3232991790373</v>
      </c>
      <c r="M55" s="321">
        <v>-9271.7486159580367</v>
      </c>
      <c r="N55" s="321">
        <v>-7820.6835053543227</v>
      </c>
      <c r="O55" s="321">
        <v>-7670.4000000000015</v>
      </c>
      <c r="P55" s="321">
        <v>-8990.8245937660377</v>
      </c>
      <c r="Q55" s="321">
        <v>-7040.7994159421769</v>
      </c>
      <c r="R55" s="321">
        <v>-9184.5572242338312</v>
      </c>
      <c r="S55" s="321">
        <v>-7885.4796576101035</v>
      </c>
      <c r="T55" s="321">
        <v>-7651.6749443577455</v>
      </c>
      <c r="U55" s="321">
        <v>-7664.3123076242182</v>
      </c>
      <c r="V55" s="321">
        <v>-8419.9031756710101</v>
      </c>
      <c r="W55" s="321">
        <v>-7689.6496835269918</v>
      </c>
      <c r="X55" s="321">
        <v>-7205.4239738618071</v>
      </c>
      <c r="Y55" s="322">
        <v>-9291.2680867284816</v>
      </c>
      <c r="Z55" s="322">
        <v>-8143.2866999501939</v>
      </c>
      <c r="AA55" s="322">
        <v>-7407.6480000000056</v>
      </c>
      <c r="AB55" s="322">
        <v>-8253.5769770772276</v>
      </c>
      <c r="AC55" s="322">
        <v>-8350.7155863500266</v>
      </c>
      <c r="AD55" s="322">
        <v>-8364.5074720700959</v>
      </c>
      <c r="AE55" s="322">
        <v>-7875.6228080380952</v>
      </c>
      <c r="AF55" s="322">
        <v>-7720.7868470809799</v>
      </c>
      <c r="AG55" s="322">
        <v>-9582.8627433391885</v>
      </c>
      <c r="AH55" s="322">
        <v>-7914.7089851307528</v>
      </c>
      <c r="AI55" s="322">
        <v>-7927.7807705007335</v>
      </c>
      <c r="AJ55" s="322">
        <v>-7602.964606902462</v>
      </c>
      <c r="AK55" s="322">
        <v>-7615.5215210863826</v>
      </c>
      <c r="AL55" s="322">
        <v>-8221.3957764599236</v>
      </c>
      <c r="AM55" s="322">
        <v>-7640.6976000000104</v>
      </c>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778"/>
    </row>
    <row r="56" spans="1:135" ht="14.25" customHeight="1" x14ac:dyDescent="0.15">
      <c r="A56" s="375" t="str">
        <f>+'Mo- FS'!A61</f>
        <v>Travel and Entertainment</v>
      </c>
      <c r="B56" s="332" t="str">
        <f t="shared" si="48"/>
        <v>[EUR]</v>
      </c>
      <c r="D56" s="320">
        <v>0</v>
      </c>
      <c r="E56" s="321">
        <v>0</v>
      </c>
      <c r="F56" s="321">
        <v>0</v>
      </c>
      <c r="G56" s="321">
        <v>0</v>
      </c>
      <c r="H56" s="321">
        <v>0</v>
      </c>
      <c r="I56" s="321">
        <v>0</v>
      </c>
      <c r="J56" s="321">
        <v>-4383.680206480004</v>
      </c>
      <c r="K56" s="321">
        <v>-3630.9532511910156</v>
      </c>
      <c r="L56" s="321">
        <v>-3806.110533860402</v>
      </c>
      <c r="M56" s="321">
        <v>-3812.3966348511676</v>
      </c>
      <c r="N56" s="321">
        <v>-3861.1230413804442</v>
      </c>
      <c r="O56" s="321">
        <v>-4250.0000000000009</v>
      </c>
      <c r="P56" s="321">
        <v>-4640.1509503811476</v>
      </c>
      <c r="Q56" s="321">
        <v>-3837.6450304917394</v>
      </c>
      <c r="R56" s="321">
        <v>-4057.5378362268125</v>
      </c>
      <c r="S56" s="321">
        <v>-4320.927980786787</v>
      </c>
      <c r="T56" s="321">
        <v>-4113.8037335256695</v>
      </c>
      <c r="U56" s="321">
        <v>-4463.9811827560407</v>
      </c>
      <c r="V56" s="321">
        <v>-3697.4656510810191</v>
      </c>
      <c r="W56" s="321">
        <v>-4349.5442318337036</v>
      </c>
      <c r="X56" s="321">
        <v>-4917.4948097476408</v>
      </c>
      <c r="Y56" s="322">
        <v>-3715.815920101606</v>
      </c>
      <c r="Z56" s="322">
        <v>-4111.4595902171995</v>
      </c>
      <c r="AA56" s="322">
        <v>-4725.1500000000042</v>
      </c>
      <c r="AB56" s="322">
        <v>-3994.7868365483214</v>
      </c>
      <c r="AC56" s="322">
        <v>-4044.8778621382953</v>
      </c>
      <c r="AD56" s="322">
        <v>-4095.1234498676513</v>
      </c>
      <c r="AE56" s="322">
        <v>-4843.7174849968342</v>
      </c>
      <c r="AF56" s="322">
        <v>-4152.3706435274753</v>
      </c>
      <c r="AG56" s="322">
        <v>-4465.6980985955652</v>
      </c>
      <c r="AH56" s="322">
        <v>-4604.634549195086</v>
      </c>
      <c r="AI56" s="322">
        <v>-4612.2394775187122</v>
      </c>
      <c r="AJ56" s="322">
        <v>-4707.8542415426127</v>
      </c>
      <c r="AK56" s="322">
        <v>-4274.9165945913146</v>
      </c>
      <c r="AL56" s="322">
        <v>-4635.1297064448672</v>
      </c>
      <c r="AM56" s="322">
        <v>-4952.3040000000074</v>
      </c>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c r="BK56" s="321"/>
      <c r="BL56" s="321"/>
      <c r="BM56" s="321"/>
      <c r="BN56" s="321"/>
      <c r="BO56" s="321"/>
      <c r="BP56" s="321"/>
      <c r="BQ56" s="321"/>
      <c r="BR56" s="321"/>
      <c r="BS56" s="321"/>
      <c r="BT56" s="321"/>
      <c r="BU56" s="321"/>
      <c r="BV56" s="321"/>
      <c r="BW56" s="321"/>
      <c r="BX56" s="321"/>
      <c r="BY56" s="321"/>
      <c r="BZ56" s="321"/>
      <c r="CA56" s="321"/>
      <c r="CB56" s="321"/>
      <c r="CC56" s="321"/>
      <c r="CD56" s="321"/>
      <c r="CE56" s="321"/>
      <c r="CF56" s="321"/>
      <c r="CG56" s="321"/>
      <c r="CH56" s="321"/>
      <c r="CI56" s="321"/>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778"/>
    </row>
    <row r="57" spans="1:135" ht="14.25" customHeight="1" x14ac:dyDescent="0.15">
      <c r="A57" s="375" t="str">
        <f>+'Mo- FS'!A62</f>
        <v>IT Services and Maintenance</v>
      </c>
      <c r="B57" s="332" t="str">
        <f t="shared" si="48"/>
        <v>[EUR]</v>
      </c>
      <c r="D57" s="320">
        <v>0</v>
      </c>
      <c r="E57" s="321">
        <v>0</v>
      </c>
      <c r="F57" s="321">
        <v>0</v>
      </c>
      <c r="G57" s="321">
        <v>0</v>
      </c>
      <c r="H57" s="321">
        <v>0</v>
      </c>
      <c r="I57" s="321">
        <v>0</v>
      </c>
      <c r="J57" s="321">
        <v>-5563.9018005323123</v>
      </c>
      <c r="K57" s="321">
        <v>-5167.7753249509333</v>
      </c>
      <c r="L57" s="321">
        <v>-4516.5845001810103</v>
      </c>
      <c r="M57" s="321">
        <v>-4981.5316028721918</v>
      </c>
      <c r="N57" s="321">
        <v>-5549.8339979402426</v>
      </c>
      <c r="O57" s="321">
        <v>-4947.0000000000009</v>
      </c>
      <c r="P57" s="321">
        <v>-4955.1703727006006</v>
      </c>
      <c r="Q57" s="321">
        <v>-5014.5228398425388</v>
      </c>
      <c r="R57" s="321">
        <v>-5432.8296080847422</v>
      </c>
      <c r="S57" s="321">
        <v>-5493.1401260695393</v>
      </c>
      <c r="T57" s="321">
        <v>-5039.4095735689452</v>
      </c>
      <c r="U57" s="321">
        <v>-5614.314795235483</v>
      </c>
      <c r="V57" s="321">
        <v>-5314.0320287629529</v>
      </c>
      <c r="W57" s="321">
        <v>-5271.1308314499538</v>
      </c>
      <c r="X57" s="321">
        <v>-5745.704461915665</v>
      </c>
      <c r="Y57" s="322">
        <v>-4562.6762925898793</v>
      </c>
      <c r="Z57" s="322">
        <v>-5505.0279986908199</v>
      </c>
      <c r="AA57" s="322">
        <v>-4473.7200000000039</v>
      </c>
      <c r="AB57" s="322">
        <v>-4481.1087123020297</v>
      </c>
      <c r="AC57" s="322">
        <v>-5636.7330207862688</v>
      </c>
      <c r="AD57" s="322">
        <v>-5959.7115738499433</v>
      </c>
      <c r="AE57" s="322">
        <v>-5131.7223084290772</v>
      </c>
      <c r="AF57" s="322">
        <v>-5035.2957698354212</v>
      </c>
      <c r="AG57" s="322">
        <v>-5621.5258417614759</v>
      </c>
      <c r="AH57" s="322">
        <v>-5051.9419054026075</v>
      </c>
      <c r="AI57" s="322">
        <v>-5271.1308314499565</v>
      </c>
      <c r="AJ57" s="322">
        <v>-5913.4169164796931</v>
      </c>
      <c r="AK57" s="322">
        <v>-4865.4720829162998</v>
      </c>
      <c r="AL57" s="322">
        <v>-5191.3452712182507</v>
      </c>
      <c r="AM57" s="322">
        <v>-5465.2212000000072</v>
      </c>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c r="BJ57" s="321"/>
      <c r="BK57" s="321"/>
      <c r="BL57" s="321"/>
      <c r="BM57" s="321"/>
      <c r="BN57" s="321"/>
      <c r="BO57" s="321"/>
      <c r="BP57" s="321"/>
      <c r="BQ57" s="321"/>
      <c r="BR57" s="321"/>
      <c r="BS57" s="321"/>
      <c r="BT57" s="321"/>
      <c r="BU57" s="321"/>
      <c r="BV57" s="321"/>
      <c r="BW57" s="321"/>
      <c r="BX57" s="321"/>
      <c r="BY57" s="321"/>
      <c r="BZ57" s="321"/>
      <c r="CA57" s="321"/>
      <c r="CB57" s="321"/>
      <c r="CC57" s="321"/>
      <c r="CD57" s="321"/>
      <c r="CE57" s="321"/>
      <c r="CF57" s="321"/>
      <c r="CG57" s="321"/>
      <c r="CH57" s="321"/>
      <c r="CI57" s="321"/>
      <c r="CJ57" s="321"/>
      <c r="CK57" s="321"/>
      <c r="CL57" s="321"/>
      <c r="CM57" s="321"/>
      <c r="CN57" s="321"/>
      <c r="CO57" s="321"/>
      <c r="CP57" s="321"/>
      <c r="CQ57" s="321"/>
      <c r="CR57" s="321"/>
      <c r="CS57" s="321"/>
      <c r="CT57" s="321"/>
      <c r="CU57" s="321"/>
      <c r="CV57" s="321"/>
      <c r="CW57" s="321"/>
      <c r="CX57" s="321"/>
      <c r="CY57" s="321"/>
      <c r="CZ57" s="321"/>
      <c r="DA57" s="321"/>
      <c r="DB57" s="321"/>
      <c r="DC57" s="321"/>
      <c r="DD57" s="321"/>
      <c r="DE57" s="321"/>
      <c r="DF57" s="321"/>
      <c r="DG57" s="321"/>
      <c r="DH57" s="321"/>
      <c r="DI57" s="321"/>
      <c r="DJ57" s="321"/>
      <c r="DK57" s="321"/>
      <c r="DL57" s="321"/>
      <c r="DM57" s="321"/>
      <c r="DN57" s="321"/>
      <c r="DO57" s="321"/>
      <c r="DP57" s="321"/>
      <c r="DQ57" s="321"/>
      <c r="DR57" s="321"/>
      <c r="DS57" s="321"/>
      <c r="DT57" s="321"/>
      <c r="DU57" s="321"/>
      <c r="DV57" s="321"/>
      <c r="DW57" s="321"/>
      <c r="DX57" s="321"/>
      <c r="DY57" s="321"/>
      <c r="DZ57" s="321"/>
      <c r="EA57" s="321"/>
      <c r="EB57" s="321"/>
      <c r="EC57" s="321"/>
      <c r="ED57" s="321"/>
      <c r="EE57" s="778"/>
    </row>
    <row r="58" spans="1:135" ht="14.25" customHeight="1" x14ac:dyDescent="0.15">
      <c r="A58" s="375" t="str">
        <f>+'Mo- FS'!A63</f>
        <v>Internet and Software</v>
      </c>
      <c r="B58" s="332" t="str">
        <f t="shared" si="48"/>
        <v>[EUR]</v>
      </c>
      <c r="D58" s="320">
        <v>0</v>
      </c>
      <c r="E58" s="321">
        <v>0</v>
      </c>
      <c r="F58" s="321">
        <v>0</v>
      </c>
      <c r="G58" s="321">
        <v>0</v>
      </c>
      <c r="H58" s="321">
        <v>0</v>
      </c>
      <c r="I58" s="321">
        <v>0</v>
      </c>
      <c r="J58" s="321">
        <v>-4491.586180793357</v>
      </c>
      <c r="K58" s="321">
        <v>-4053.1571176085749</v>
      </c>
      <c r="L58" s="321">
        <v>-4465.8363597295383</v>
      </c>
      <c r="M58" s="321">
        <v>-3578.569641246962</v>
      </c>
      <c r="N58" s="321">
        <v>-3584.4799399540648</v>
      </c>
      <c r="O58" s="321">
        <v>-3794.400000000001</v>
      </c>
      <c r="P58" s="321">
        <v>-4127.6058362289541</v>
      </c>
      <c r="Q58" s="321">
        <v>-4011.6182718740311</v>
      </c>
      <c r="R58" s="321">
        <v>-4141.2512484268609</v>
      </c>
      <c r="S58" s="321">
        <v>-3901.6696222549995</v>
      </c>
      <c r="T58" s="321">
        <v>-4401.7699948724667</v>
      </c>
      <c r="U58" s="321">
        <v>-4615.0697766339381</v>
      </c>
      <c r="V58" s="321">
        <v>-3797.211236086926</v>
      </c>
      <c r="W58" s="321">
        <v>-3679.4560313650659</v>
      </c>
      <c r="X58" s="321">
        <v>-4679.3845347493343</v>
      </c>
      <c r="Y58" s="322">
        <v>-4064.9297879437099</v>
      </c>
      <c r="Z58" s="322">
        <v>-4071.643349975097</v>
      </c>
      <c r="AA58" s="322">
        <v>-4119.9840000000031</v>
      </c>
      <c r="AB58" s="322">
        <v>-4043.4190241236925</v>
      </c>
      <c r="AC58" s="322">
        <v>-3966.5899035162624</v>
      </c>
      <c r="AD58" s="322">
        <v>-4642.3016469989034</v>
      </c>
      <c r="AE58" s="322">
        <v>-4649.9687855969605</v>
      </c>
      <c r="AF58" s="322">
        <v>-4154.1190101142229</v>
      </c>
      <c r="AG58" s="322">
        <v>-4497.2206734091806</v>
      </c>
      <c r="AH58" s="322">
        <v>-3999.4540084437313</v>
      </c>
      <c r="AI58" s="322">
        <v>-3753.0451519923686</v>
      </c>
      <c r="AJ58" s="322">
        <v>-4308.3466105780617</v>
      </c>
      <c r="AK58" s="322">
        <v>-3807.7607605431913</v>
      </c>
      <c r="AL58" s="322">
        <v>-4746.3728193995439</v>
      </c>
      <c r="AM58" s="322">
        <v>-4075.0387200000055</v>
      </c>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321"/>
      <c r="CM58" s="321"/>
      <c r="CN58" s="321"/>
      <c r="CO58" s="321"/>
      <c r="CP58" s="321"/>
      <c r="CQ58" s="321"/>
      <c r="CR58" s="321"/>
      <c r="CS58" s="321"/>
      <c r="CT58" s="321"/>
      <c r="CU58" s="321"/>
      <c r="CV58" s="321"/>
      <c r="CW58" s="321"/>
      <c r="CX58" s="321"/>
      <c r="CY58" s="321"/>
      <c r="CZ58" s="321"/>
      <c r="DA58" s="321"/>
      <c r="DB58" s="321"/>
      <c r="DC58" s="321"/>
      <c r="DD58" s="321"/>
      <c r="DE58" s="321"/>
      <c r="DF58" s="321"/>
      <c r="DG58" s="321"/>
      <c r="DH58" s="321"/>
      <c r="DI58" s="321"/>
      <c r="DJ58" s="321"/>
      <c r="DK58" s="321"/>
      <c r="DL58" s="321"/>
      <c r="DM58" s="321"/>
      <c r="DN58" s="321"/>
      <c r="DO58" s="321"/>
      <c r="DP58" s="321"/>
      <c r="DQ58" s="321"/>
      <c r="DR58" s="321"/>
      <c r="DS58" s="321"/>
      <c r="DT58" s="321"/>
      <c r="DU58" s="321"/>
      <c r="DV58" s="321"/>
      <c r="DW58" s="321"/>
      <c r="DX58" s="321"/>
      <c r="DY58" s="321"/>
      <c r="DZ58" s="321"/>
      <c r="EA58" s="321"/>
      <c r="EB58" s="321"/>
      <c r="EC58" s="321"/>
      <c r="ED58" s="321"/>
      <c r="EE58" s="778"/>
    </row>
    <row r="59" spans="1:135" ht="14.25" customHeight="1" x14ac:dyDescent="0.15">
      <c r="A59" s="375" t="str">
        <f>+'Mo- FS'!A64</f>
        <v>Office Supplies</v>
      </c>
      <c r="B59" s="332" t="str">
        <f t="shared" si="48"/>
        <v>[EUR]</v>
      </c>
      <c r="D59" s="320">
        <v>0</v>
      </c>
      <c r="E59" s="321">
        <v>0</v>
      </c>
      <c r="F59" s="321">
        <v>0</v>
      </c>
      <c r="G59" s="321">
        <v>0</v>
      </c>
      <c r="H59" s="321">
        <v>0</v>
      </c>
      <c r="I59" s="321">
        <v>0</v>
      </c>
      <c r="J59" s="321">
        <v>-2756.6604375364636</v>
      </c>
      <c r="K59" s="321">
        <v>-2381.2298065950376</v>
      </c>
      <c r="L59" s="321">
        <v>-2435.910741670657</v>
      </c>
      <c r="M59" s="321">
        <v>-2694.0936219614914</v>
      </c>
      <c r="N59" s="321">
        <v>-2825.8329072081056</v>
      </c>
      <c r="O59" s="321">
        <v>-2244.0000000000005</v>
      </c>
      <c r="P59" s="321">
        <v>-2758.5484549054891</v>
      </c>
      <c r="Q59" s="321">
        <v>-2277.002718091765</v>
      </c>
      <c r="R59" s="321">
        <v>-2844.5475778179548</v>
      </c>
      <c r="S59" s="321">
        <v>-2823.5767003161186</v>
      </c>
      <c r="T59" s="321">
        <v>-2571.1273334535435</v>
      </c>
      <c r="U59" s="321">
        <v>-2575.3737592823313</v>
      </c>
      <c r="V59" s="321">
        <v>-2940.7750062086238</v>
      </c>
      <c r="W59" s="321">
        <v>-2325.4988962279208</v>
      </c>
      <c r="X59" s="321">
        <v>-2872.8522309578325</v>
      </c>
      <c r="Y59" s="322">
        <v>-2799.8240886346989</v>
      </c>
      <c r="Z59" s="322">
        <v>-2648.6455465399226</v>
      </c>
      <c r="AA59" s="322">
        <v>-2236.8600000000019</v>
      </c>
      <c r="AB59" s="322">
        <v>-2709.5075934849483</v>
      </c>
      <c r="AC59" s="322">
        <v>-2635.6946069417272</v>
      </c>
      <c r="AD59" s="322">
        <v>-2901.4385293743153</v>
      </c>
      <c r="AE59" s="322">
        <v>-2775.3192076198075</v>
      </c>
      <c r="AF59" s="322">
        <v>-2701.2263765262937</v>
      </c>
      <c r="AG59" s="322">
        <v>-2837.0317332254176</v>
      </c>
      <c r="AH59" s="322">
        <v>-2578.5953475492479</v>
      </c>
      <c r="AI59" s="322">
        <v>-2424.7201824669801</v>
      </c>
      <c r="AJ59" s="322">
        <v>-2481.5231703084423</v>
      </c>
      <c r="AK59" s="322">
        <v>-2961.5917026447046</v>
      </c>
      <c r="AL59" s="322">
        <v>-2939.996556659316</v>
      </c>
      <c r="AM59" s="322">
        <v>-2414.2482000000032</v>
      </c>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321"/>
      <c r="CM59" s="321"/>
      <c r="CN59" s="321"/>
      <c r="CO59" s="321"/>
      <c r="CP59" s="321"/>
      <c r="CQ59" s="321"/>
      <c r="CR59" s="321"/>
      <c r="CS59" s="321"/>
      <c r="CT59" s="321"/>
      <c r="CU59" s="321"/>
      <c r="CV59" s="321"/>
      <c r="CW59" s="321"/>
      <c r="CX59" s="321"/>
      <c r="CY59" s="321"/>
      <c r="CZ59" s="321"/>
      <c r="DA59" s="321"/>
      <c r="DB59" s="321"/>
      <c r="DC59" s="321"/>
      <c r="DD59" s="321"/>
      <c r="DE59" s="321"/>
      <c r="DF59" s="321"/>
      <c r="DG59" s="321"/>
      <c r="DH59" s="321"/>
      <c r="DI59" s="321"/>
      <c r="DJ59" s="321"/>
      <c r="DK59" s="321"/>
      <c r="DL59" s="321"/>
      <c r="DM59" s="321"/>
      <c r="DN59" s="321"/>
      <c r="DO59" s="321"/>
      <c r="DP59" s="321"/>
      <c r="DQ59" s="321"/>
      <c r="DR59" s="321"/>
      <c r="DS59" s="321"/>
      <c r="DT59" s="321"/>
      <c r="DU59" s="321"/>
      <c r="DV59" s="321"/>
      <c r="DW59" s="321"/>
      <c r="DX59" s="321"/>
      <c r="DY59" s="321"/>
      <c r="DZ59" s="321"/>
      <c r="EA59" s="321"/>
      <c r="EB59" s="321"/>
      <c r="EC59" s="321"/>
      <c r="ED59" s="321"/>
      <c r="EE59" s="778"/>
    </row>
    <row r="60" spans="1:135" ht="14.25" customHeight="1" x14ac:dyDescent="0.15">
      <c r="A60" s="375" t="str">
        <f>+'Mo- FS'!A65</f>
        <v>Accounting and Legal Fees</v>
      </c>
      <c r="B60" s="332" t="str">
        <f t="shared" si="48"/>
        <v>[EUR]</v>
      </c>
      <c r="D60" s="320">
        <v>0</v>
      </c>
      <c r="E60" s="321">
        <v>0</v>
      </c>
      <c r="F60" s="321">
        <v>0</v>
      </c>
      <c r="G60" s="321">
        <v>0</v>
      </c>
      <c r="H60" s="321">
        <v>0</v>
      </c>
      <c r="I60" s="321">
        <v>0</v>
      </c>
      <c r="J60" s="321">
        <v>-6676.6821606387748</v>
      </c>
      <c r="K60" s="321">
        <v>-7093.0249558150072</v>
      </c>
      <c r="L60" s="321">
        <v>-6428.0977905197897</v>
      </c>
      <c r="M60" s="321">
        <v>-6032.0586755867362</v>
      </c>
      <c r="N60" s="321">
        <v>-7467.6665415709695</v>
      </c>
      <c r="O60" s="321">
        <v>-5848.0000000000018</v>
      </c>
      <c r="P60" s="321">
        <v>-6743.1184453245287</v>
      </c>
      <c r="Q60" s="321">
        <v>-7709.4024612545154</v>
      </c>
      <c r="R60" s="321">
        <v>-7038.7603727387241</v>
      </c>
      <c r="S60" s="321">
        <v>-6023.6302940077194</v>
      </c>
      <c r="T60" s="321">
        <v>-6582.0859736410712</v>
      </c>
      <c r="U60" s="321">
        <v>-7485.7530603139767</v>
      </c>
      <c r="V60" s="321">
        <v>-6603.8456279772627</v>
      </c>
      <c r="W60" s="321">
        <v>-6545.8487449378508</v>
      </c>
      <c r="X60" s="321">
        <v>-7039.782043428203</v>
      </c>
      <c r="Y60" s="322">
        <v>-7258.8031927566262</v>
      </c>
      <c r="Z60" s="322">
        <v>-5955.1246275145968</v>
      </c>
      <c r="AA60" s="322">
        <v>-7282.8000000000065</v>
      </c>
      <c r="AB60" s="322">
        <v>-6739.0317068728209</v>
      </c>
      <c r="AC60" s="322">
        <v>-7794.0012139266928</v>
      </c>
      <c r="AD60" s="322">
        <v>-6412.7890619204081</v>
      </c>
      <c r="AE60" s="322">
        <v>-6074.2835487527864</v>
      </c>
      <c r="AF60" s="322">
        <v>-6503.9237027040872</v>
      </c>
      <c r="AG60" s="322">
        <v>-7425.3176227628219</v>
      </c>
      <c r="AH60" s="322">
        <v>-6665.7566807395524</v>
      </c>
      <c r="AI60" s="322">
        <v>-6676.7657198366114</v>
      </c>
      <c r="AJ60" s="322">
        <v>-7180.5776842967698</v>
      </c>
      <c r="AK60" s="322">
        <v>-6910.3806395043102</v>
      </c>
      <c r="AL60" s="322">
        <v>-7133.6853386808616</v>
      </c>
      <c r="AM60" s="322">
        <v>-6367.2480000000096</v>
      </c>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778"/>
    </row>
    <row r="61" spans="1:135" ht="14.25" customHeight="1" x14ac:dyDescent="0.15">
      <c r="A61" s="375" t="str">
        <f>+'Mo- FS'!A66</f>
        <v>Bank Charges</v>
      </c>
      <c r="B61" s="332" t="str">
        <f t="shared" si="48"/>
        <v>[EUR]</v>
      </c>
      <c r="D61" s="320">
        <v>0</v>
      </c>
      <c r="E61" s="321">
        <v>0</v>
      </c>
      <c r="F61" s="321">
        <v>0</v>
      </c>
      <c r="G61" s="321">
        <v>0</v>
      </c>
      <c r="H61" s="321">
        <v>0</v>
      </c>
      <c r="I61" s="321">
        <v>0</v>
      </c>
      <c r="J61" s="321">
        <v>-1426.3820979546472</v>
      </c>
      <c r="K61" s="321">
        <v>-1687.1266502045696</v>
      </c>
      <c r="L61" s="321">
        <v>-1705.1375191694601</v>
      </c>
      <c r="M61" s="321">
        <v>-1738.4528654921319</v>
      </c>
      <c r="N61" s="321">
        <v>-1512.2024746681211</v>
      </c>
      <c r="O61" s="321">
        <v>-1361.7000000000005</v>
      </c>
      <c r="P61" s="321">
        <v>-1333.2984198709862</v>
      </c>
      <c r="Q61" s="321">
        <v>-1473.6556917088276</v>
      </c>
      <c r="R61" s="321">
        <v>-1537.5932853070026</v>
      </c>
      <c r="S61" s="321">
        <v>-1509.3300907144339</v>
      </c>
      <c r="T61" s="321">
        <v>-1326.7017040620283</v>
      </c>
      <c r="U61" s="321">
        <v>-1359.797344901071</v>
      </c>
      <c r="V61" s="321">
        <v>-1532.2985558665989</v>
      </c>
      <c r="W61" s="321">
        <v>-1581.3392494349862</v>
      </c>
      <c r="X61" s="321">
        <v>-1552.8930978150445</v>
      </c>
      <c r="Y61" s="322">
        <v>-1555.4578270192769</v>
      </c>
      <c r="Z61" s="322">
        <v>-1682.6689354488919</v>
      </c>
      <c r="AA61" s="322">
        <v>-1482.5700000000011</v>
      </c>
      <c r="AB61" s="322">
        <v>-1344.3326136906089</v>
      </c>
      <c r="AC61" s="322">
        <v>-1471.8136220941924</v>
      </c>
      <c r="AD61" s="322">
        <v>-1584.0286025232745</v>
      </c>
      <c r="AE61" s="322">
        <v>-1602.3541085503041</v>
      </c>
      <c r="AF61" s="322">
        <v>-1368.9710374240051</v>
      </c>
      <c r="AG61" s="322">
        <v>-1560.3674532739797</v>
      </c>
      <c r="AH61" s="322">
        <v>-1768.179666890913</v>
      </c>
      <c r="AI61" s="322">
        <v>-1439.0187169858382</v>
      </c>
      <c r="AJ61" s="322">
        <v>-1694.8275269553405</v>
      </c>
      <c r="AK61" s="322">
        <v>-1681.7610025732431</v>
      </c>
      <c r="AL61" s="322">
        <v>-1811.6735538333078</v>
      </c>
      <c r="AM61" s="322">
        <v>-1528.139520000002</v>
      </c>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321"/>
      <c r="CM61" s="321"/>
      <c r="CN61" s="321"/>
      <c r="CO61" s="321"/>
      <c r="CP61" s="321"/>
      <c r="CQ61" s="321"/>
      <c r="CR61" s="321"/>
      <c r="CS61" s="321"/>
      <c r="CT61" s="321"/>
      <c r="CU61" s="321"/>
      <c r="CV61" s="321"/>
      <c r="CW61" s="321"/>
      <c r="CX61" s="321"/>
      <c r="CY61" s="321"/>
      <c r="CZ61" s="321"/>
      <c r="DA61" s="321"/>
      <c r="DB61" s="321"/>
      <c r="DC61" s="321"/>
      <c r="DD61" s="321"/>
      <c r="DE61" s="321"/>
      <c r="DF61" s="321"/>
      <c r="DG61" s="321"/>
      <c r="DH61" s="321"/>
      <c r="DI61" s="321"/>
      <c r="DJ61" s="321"/>
      <c r="DK61" s="321"/>
      <c r="DL61" s="321"/>
      <c r="DM61" s="321"/>
      <c r="DN61" s="321"/>
      <c r="DO61" s="321"/>
      <c r="DP61" s="321"/>
      <c r="DQ61" s="321"/>
      <c r="DR61" s="321"/>
      <c r="DS61" s="321"/>
      <c r="DT61" s="321"/>
      <c r="DU61" s="321"/>
      <c r="DV61" s="321"/>
      <c r="DW61" s="321"/>
      <c r="DX61" s="321"/>
      <c r="DY61" s="321"/>
      <c r="DZ61" s="321"/>
      <c r="EA61" s="321"/>
      <c r="EB61" s="321"/>
      <c r="EC61" s="321"/>
      <c r="ED61" s="321"/>
      <c r="EE61" s="778"/>
    </row>
    <row r="62" spans="1:135" ht="14.25" customHeight="1" x14ac:dyDescent="0.15">
      <c r="A62" s="375" t="str">
        <f>+'Mo- FS'!A67</f>
        <v>License and Permits</v>
      </c>
      <c r="B62" s="332" t="str">
        <f t="shared" si="48"/>
        <v>[EUR]</v>
      </c>
      <c r="D62" s="320">
        <v>0</v>
      </c>
      <c r="E62" s="321">
        <v>0</v>
      </c>
      <c r="F62" s="321">
        <v>0</v>
      </c>
      <c r="G62" s="321">
        <v>0</v>
      </c>
      <c r="H62" s="321">
        <v>0</v>
      </c>
      <c r="I62" s="321">
        <v>0</v>
      </c>
      <c r="J62" s="321">
        <v>-695.99353432113276</v>
      </c>
      <c r="K62" s="321">
        <v>-705.24933846389206</v>
      </c>
      <c r="L62" s="321">
        <v>-795.73084227908134</v>
      </c>
      <c r="M62" s="321">
        <v>-756.37949235447149</v>
      </c>
      <c r="N62" s="321">
        <v>-790.2148958535098</v>
      </c>
      <c r="O62" s="321">
        <v>-734.4000000000002</v>
      </c>
      <c r="P62" s="321">
        <v>-939.949843893722</v>
      </c>
      <c r="Q62" s="321">
        <v>-892.38039109034582</v>
      </c>
      <c r="R62" s="321">
        <v>-811.84925464209743</v>
      </c>
      <c r="S62" s="321">
        <v>-780.3339244509998</v>
      </c>
      <c r="T62" s="321">
        <v>-756.93988696872327</v>
      </c>
      <c r="U62" s="321">
        <v>-939.49634738619443</v>
      </c>
      <c r="V62" s="321">
        <v>-734.67782611247037</v>
      </c>
      <c r="W62" s="321">
        <v>-876.45469511167869</v>
      </c>
      <c r="X62" s="321">
        <v>-761.95287999458196</v>
      </c>
      <c r="Y62" s="322">
        <v>-954.01413390515643</v>
      </c>
      <c r="Z62" s="322">
        <v>-722.92443152619057</v>
      </c>
      <c r="AA62" s="322">
        <v>-724.11840000000063</v>
      </c>
      <c r="AB62" s="322">
        <v>-792.00991194175413</v>
      </c>
      <c r="AC62" s="322">
        <v>-759.91511835785252</v>
      </c>
      <c r="AD62" s="322">
        <v>-878.27328456736018</v>
      </c>
      <c r="AE62" s="322">
        <v>-921.61543498318144</v>
      </c>
      <c r="AF62" s="322">
        <v>-872.78460010480649</v>
      </c>
      <c r="AG62" s="322">
        <v>-748.13577557648057</v>
      </c>
      <c r="AH62" s="322">
        <v>-934.60925249948252</v>
      </c>
      <c r="AI62" s="322">
        <v>-792.77807705007331</v>
      </c>
      <c r="AJ62" s="322">
        <v>-878.56479901984005</v>
      </c>
      <c r="AK62" s="322">
        <v>-922.32427310935077</v>
      </c>
      <c r="AL62" s="322">
        <v>-974.7015611266919</v>
      </c>
      <c r="AM62" s="322">
        <v>-925.37337600000137</v>
      </c>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c r="BJ62" s="321"/>
      <c r="BK62" s="321"/>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21"/>
      <c r="DI62" s="321"/>
      <c r="DJ62" s="321"/>
      <c r="DK62" s="321"/>
      <c r="DL62" s="321"/>
      <c r="DM62" s="321"/>
      <c r="DN62" s="321"/>
      <c r="DO62" s="321"/>
      <c r="DP62" s="321"/>
      <c r="DQ62" s="321"/>
      <c r="DR62" s="321"/>
      <c r="DS62" s="321"/>
      <c r="DT62" s="321"/>
      <c r="DU62" s="321"/>
      <c r="DV62" s="321"/>
      <c r="DW62" s="321"/>
      <c r="DX62" s="321"/>
      <c r="DY62" s="321"/>
      <c r="DZ62" s="321"/>
      <c r="EA62" s="321"/>
      <c r="EB62" s="321"/>
      <c r="EC62" s="321"/>
      <c r="ED62" s="321"/>
      <c r="EE62" s="778"/>
    </row>
    <row r="63" spans="1:135" ht="14.25" customHeight="1" x14ac:dyDescent="0.15">
      <c r="A63" s="375" t="str">
        <f>+'Mo- FS'!A68</f>
        <v>Security Services</v>
      </c>
      <c r="B63" s="332" t="str">
        <f t="shared" si="48"/>
        <v>[EUR]</v>
      </c>
      <c r="D63" s="320">
        <v>0</v>
      </c>
      <c r="E63" s="321">
        <v>0</v>
      </c>
      <c r="F63" s="321">
        <v>0</v>
      </c>
      <c r="G63" s="321">
        <v>0</v>
      </c>
      <c r="H63" s="321">
        <v>0</v>
      </c>
      <c r="I63" s="321">
        <v>0</v>
      </c>
      <c r="J63" s="321">
        <v>-4086.9387771182796</v>
      </c>
      <c r="K63" s="321">
        <v>-4539.5359717216043</v>
      </c>
      <c r="L63" s="321">
        <v>-4181.6467732012943</v>
      </c>
      <c r="M63" s="321">
        <v>-4676.5398720840976</v>
      </c>
      <c r="N63" s="321">
        <v>-3828.8762994963872</v>
      </c>
      <c r="O63" s="321">
        <v>-4610.4000000000005</v>
      </c>
      <c r="P63" s="321">
        <v>-4127.6058362289541</v>
      </c>
      <c r="Q63" s="321">
        <v>-4216.2926735002575</v>
      </c>
      <c r="R63" s="321">
        <v>-4387.2661740759813</v>
      </c>
      <c r="S63" s="321">
        <v>-3901.6696222549995</v>
      </c>
      <c r="T63" s="321">
        <v>-4319.4939202019532</v>
      </c>
      <c r="U63" s="321">
        <v>-3543.7142927724876</v>
      </c>
      <c r="V63" s="321">
        <v>-3797.211236086926</v>
      </c>
      <c r="W63" s="321">
        <v>-4464.9578807576081</v>
      </c>
      <c r="X63" s="321">
        <v>-4720.7950173577356</v>
      </c>
      <c r="Y63" s="322">
        <v>-4438.2396664283369</v>
      </c>
      <c r="Z63" s="322">
        <v>-4570.2119234414358</v>
      </c>
      <c r="AA63" s="322">
        <v>-4369.680000000003</v>
      </c>
      <c r="AB63" s="322">
        <v>-4793.7442038579857</v>
      </c>
      <c r="AC63" s="322">
        <v>-3632.5612800622616</v>
      </c>
      <c r="AD63" s="322">
        <v>-4307.7213481160998</v>
      </c>
      <c r="AE63" s="322">
        <v>-4482.402342872746</v>
      </c>
      <c r="AF63" s="322">
        <v>-4447.8445966879563</v>
      </c>
      <c r="AG63" s="322">
        <v>-4791.4313716695942</v>
      </c>
      <c r="AH63" s="322">
        <v>-4336.2501354705719</v>
      </c>
      <c r="AI63" s="322">
        <v>-4638.595131675962</v>
      </c>
      <c r="AJ63" s="322">
        <v>-4857.4496099654616</v>
      </c>
      <c r="AK63" s="322">
        <v>-4188.53683659751</v>
      </c>
      <c r="AL63" s="322">
        <v>-4153.0762169746004</v>
      </c>
      <c r="AM63" s="322">
        <v>-3820.3488000000052</v>
      </c>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c r="BJ63" s="321"/>
      <c r="BK63" s="321"/>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21"/>
      <c r="DI63" s="321"/>
      <c r="DJ63" s="321"/>
      <c r="DK63" s="321"/>
      <c r="DL63" s="321"/>
      <c r="DM63" s="321"/>
      <c r="DN63" s="321"/>
      <c r="DO63" s="321"/>
      <c r="DP63" s="321"/>
      <c r="DQ63" s="321"/>
      <c r="DR63" s="321"/>
      <c r="DS63" s="321"/>
      <c r="DT63" s="321"/>
      <c r="DU63" s="321"/>
      <c r="DV63" s="321"/>
      <c r="DW63" s="321"/>
      <c r="DX63" s="321"/>
      <c r="DY63" s="321"/>
      <c r="DZ63" s="321"/>
      <c r="EA63" s="321"/>
      <c r="EB63" s="321"/>
      <c r="EC63" s="321"/>
      <c r="ED63" s="321"/>
      <c r="EE63" s="778"/>
    </row>
    <row r="64" spans="1:135" ht="14.25" customHeight="1" x14ac:dyDescent="0.15">
      <c r="A64" s="375" t="str">
        <f>+'Mo- FS'!A69</f>
        <v>Training and Development</v>
      </c>
      <c r="B64" s="332" t="str">
        <f t="shared" si="48"/>
        <v>[EUR]</v>
      </c>
      <c r="D64" s="320">
        <v>0</v>
      </c>
      <c r="E64" s="321">
        <v>0</v>
      </c>
      <c r="F64" s="321">
        <v>0</v>
      </c>
      <c r="G64" s="321">
        <v>0</v>
      </c>
      <c r="H64" s="321">
        <v>0</v>
      </c>
      <c r="I64" s="321">
        <v>0</v>
      </c>
      <c r="J64" s="321">
        <v>-3520.4324119731718</v>
      </c>
      <c r="K64" s="321">
        <v>-4053.1571176085749</v>
      </c>
      <c r="L64" s="321">
        <v>-3653.8661125059857</v>
      </c>
      <c r="M64" s="321">
        <v>-4025.8908464028323</v>
      </c>
      <c r="N64" s="321">
        <v>-3503.0144867732906</v>
      </c>
      <c r="O64" s="321">
        <v>-4610.4000000000005</v>
      </c>
      <c r="P64" s="321">
        <v>-3964.1362981604802</v>
      </c>
      <c r="Q64" s="321">
        <v>-3970.6833915487859</v>
      </c>
      <c r="R64" s="321">
        <v>-4469.2711492923545</v>
      </c>
      <c r="S64" s="321">
        <v>-4189.161068105368</v>
      </c>
      <c r="T64" s="321">
        <v>-3702.4233601731025</v>
      </c>
      <c r="U64" s="321">
        <v>-4079.3920347032126</v>
      </c>
      <c r="V64" s="321">
        <v>-4003.5814119612151</v>
      </c>
      <c r="W64" s="321">
        <v>-4175.5624625603559</v>
      </c>
      <c r="X64" s="321">
        <v>-4679.3845347493343</v>
      </c>
      <c r="Y64" s="322">
        <v>-4521.1974172026985</v>
      </c>
      <c r="Z64" s="322">
        <v>-4320.9276367082657</v>
      </c>
      <c r="AA64" s="322">
        <v>-4452.9120000000039</v>
      </c>
      <c r="AB64" s="322">
        <v>-3709.9411664640065</v>
      </c>
      <c r="AC64" s="322">
        <v>-3841.3291697210125</v>
      </c>
      <c r="AD64" s="322">
        <v>-4182.253736035048</v>
      </c>
      <c r="AE64" s="322">
        <v>-4063.4862360622087</v>
      </c>
      <c r="AF64" s="322">
        <v>-4825.4917794256125</v>
      </c>
      <c r="AG64" s="322">
        <v>-3908.7992768883532</v>
      </c>
      <c r="AH64" s="322">
        <v>-4799.3448101324775</v>
      </c>
      <c r="AI64" s="322">
        <v>-4090.3975252051655</v>
      </c>
      <c r="AJ64" s="322">
        <v>-4392.8239950992001</v>
      </c>
      <c r="AK64" s="322">
        <v>-4865.4720829162998</v>
      </c>
      <c r="AL64" s="322">
        <v>-4703.9944906549053</v>
      </c>
      <c r="AM64" s="322">
        <v>-4329.7286400000057</v>
      </c>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c r="BJ64" s="321"/>
      <c r="BK64" s="321"/>
      <c r="BL64" s="321"/>
      <c r="BM64" s="321"/>
      <c r="BN64" s="321"/>
      <c r="BO64" s="321"/>
      <c r="BP64" s="321"/>
      <c r="BQ64" s="321"/>
      <c r="BR64" s="321"/>
      <c r="BS64" s="321"/>
      <c r="BT64" s="321"/>
      <c r="BU64" s="321"/>
      <c r="BV64" s="321"/>
      <c r="BW64" s="321"/>
      <c r="BX64" s="321"/>
      <c r="BY64" s="321"/>
      <c r="BZ64" s="321"/>
      <c r="CA64" s="321"/>
      <c r="CB64" s="321"/>
      <c r="CC64" s="321"/>
      <c r="CD64" s="321"/>
      <c r="CE64" s="321"/>
      <c r="CF64" s="321"/>
      <c r="CG64" s="321"/>
      <c r="CH64" s="321"/>
      <c r="CI64" s="321"/>
      <c r="CJ64" s="321"/>
      <c r="CK64" s="321"/>
      <c r="CL64" s="321"/>
      <c r="CM64" s="321"/>
      <c r="CN64" s="321"/>
      <c r="CO64" s="321"/>
      <c r="CP64" s="321"/>
      <c r="CQ64" s="321"/>
      <c r="CR64" s="321"/>
      <c r="CS64" s="321"/>
      <c r="CT64" s="321"/>
      <c r="CU64" s="321"/>
      <c r="CV64" s="321"/>
      <c r="CW64" s="321"/>
      <c r="CX64" s="321"/>
      <c r="CY64" s="321"/>
      <c r="CZ64" s="321"/>
      <c r="DA64" s="321"/>
      <c r="DB64" s="321"/>
      <c r="DC64" s="321"/>
      <c r="DD64" s="321"/>
      <c r="DE64" s="321"/>
      <c r="DF64" s="321"/>
      <c r="DG64" s="321"/>
      <c r="DH64" s="321"/>
      <c r="DI64" s="321"/>
      <c r="DJ64" s="321"/>
      <c r="DK64" s="321"/>
      <c r="DL64" s="321"/>
      <c r="DM64" s="321"/>
      <c r="DN64" s="321"/>
      <c r="DO64" s="321"/>
      <c r="DP64" s="321"/>
      <c r="DQ64" s="321"/>
      <c r="DR64" s="321"/>
      <c r="DS64" s="321"/>
      <c r="DT64" s="321"/>
      <c r="DU64" s="321"/>
      <c r="DV64" s="321"/>
      <c r="DW64" s="321"/>
      <c r="DX64" s="321"/>
      <c r="DY64" s="321"/>
      <c r="DZ64" s="321"/>
      <c r="EA64" s="321"/>
      <c r="EB64" s="321"/>
      <c r="EC64" s="321"/>
      <c r="ED64" s="321"/>
      <c r="EE64" s="778"/>
    </row>
    <row r="65" spans="1:135" ht="14.25" customHeight="1" x14ac:dyDescent="0.15">
      <c r="A65" s="375" t="str">
        <f>+'Mo- FS'!A70</f>
        <v>Miscellaneous</v>
      </c>
      <c r="B65" s="332" t="str">
        <f t="shared" si="48"/>
        <v>[EUR]</v>
      </c>
      <c r="D65" s="324">
        <v>0</v>
      </c>
      <c r="E65" s="325">
        <v>0</v>
      </c>
      <c r="F65" s="325">
        <v>0</v>
      </c>
      <c r="G65" s="325">
        <v>0</v>
      </c>
      <c r="H65" s="325">
        <v>0</v>
      </c>
      <c r="I65" s="325">
        <v>0</v>
      </c>
      <c r="J65" s="325">
        <v>-2164.8636096616633</v>
      </c>
      <c r="K65" s="325">
        <v>-1763.1233461597301</v>
      </c>
      <c r="L65" s="325">
        <v>-1766.0352877112264</v>
      </c>
      <c r="M65" s="325">
        <v>-2317.9371539895092</v>
      </c>
      <c r="N65" s="325">
        <v>-1853.3390598626131</v>
      </c>
      <c r="O65" s="325">
        <v>-2060.4000000000005</v>
      </c>
      <c r="P65" s="325">
        <v>-2288.5735329586278</v>
      </c>
      <c r="Q65" s="325">
        <v>-1964.8742556117704</v>
      </c>
      <c r="R65" s="325">
        <v>-2029.6231366052436</v>
      </c>
      <c r="S65" s="325">
        <v>-2012.4401209525786</v>
      </c>
      <c r="T65" s="325">
        <v>-2303.7300907743752</v>
      </c>
      <c r="U65" s="325">
        <v>-2369.3438585397448</v>
      </c>
      <c r="V65" s="325">
        <v>-2063.7017587428945</v>
      </c>
      <c r="W65" s="325">
        <v>-2253.150041678608</v>
      </c>
      <c r="X65" s="325">
        <v>-2132.6398543326613</v>
      </c>
      <c r="Y65" s="308">
        <v>-2032.464893971855</v>
      </c>
      <c r="Z65" s="308">
        <v>-1931.9532221820614</v>
      </c>
      <c r="AA65" s="308">
        <v>-1955.9520000000014</v>
      </c>
      <c r="AB65" s="308">
        <v>-1938.3400476469249</v>
      </c>
      <c r="AC65" s="308">
        <v>-2129.4324745192566</v>
      </c>
      <c r="AD65" s="308">
        <v>-2091.126868017524</v>
      </c>
      <c r="AE65" s="308">
        <v>-2136.4721447337388</v>
      </c>
      <c r="AF65" s="308">
        <v>-2056.0791060161305</v>
      </c>
      <c r="AG65" s="308">
        <v>-2332.6705362075659</v>
      </c>
      <c r="AH65" s="308">
        <v>-1894.478214525978</v>
      </c>
      <c r="AI65" s="308">
        <v>-1876.5225759961843</v>
      </c>
      <c r="AJ65" s="308">
        <v>-1837.3831133347617</v>
      </c>
      <c r="AK65" s="308">
        <v>-2432.7360414581499</v>
      </c>
      <c r="AL65" s="308">
        <v>-2118.9164372319392</v>
      </c>
      <c r="AM65" s="308">
        <v>-1888.9502400000026</v>
      </c>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c r="CG65" s="325"/>
      <c r="CH65" s="325"/>
      <c r="CI65" s="325"/>
      <c r="CJ65" s="325"/>
      <c r="CK65" s="325"/>
      <c r="CL65" s="325"/>
      <c r="CM65" s="325"/>
      <c r="CN65" s="325"/>
      <c r="CO65" s="325"/>
      <c r="CP65" s="325"/>
      <c r="CQ65" s="325"/>
      <c r="CR65" s="325"/>
      <c r="CS65" s="325"/>
      <c r="CT65" s="325"/>
      <c r="CU65" s="325"/>
      <c r="CV65" s="325"/>
      <c r="CW65" s="325"/>
      <c r="CX65" s="325"/>
      <c r="CY65" s="325"/>
      <c r="CZ65" s="325"/>
      <c r="DA65" s="325"/>
      <c r="DB65" s="325"/>
      <c r="DC65" s="325"/>
      <c r="DD65" s="325"/>
      <c r="DE65" s="325"/>
      <c r="DF65" s="325"/>
      <c r="DG65" s="325"/>
      <c r="DH65" s="325"/>
      <c r="DI65" s="325"/>
      <c r="DJ65" s="325"/>
      <c r="DK65" s="325"/>
      <c r="DL65" s="325"/>
      <c r="DM65" s="325"/>
      <c r="DN65" s="325"/>
      <c r="DO65" s="325"/>
      <c r="DP65" s="325"/>
      <c r="DQ65" s="325"/>
      <c r="DR65" s="325"/>
      <c r="DS65" s="325"/>
      <c r="DT65" s="325"/>
      <c r="DU65" s="325"/>
      <c r="DV65" s="325"/>
      <c r="DW65" s="325"/>
      <c r="DX65" s="325"/>
      <c r="DY65" s="325"/>
      <c r="DZ65" s="325"/>
      <c r="EA65" s="325"/>
      <c r="EB65" s="325"/>
      <c r="EC65" s="325"/>
      <c r="ED65" s="325"/>
      <c r="EE65" s="779"/>
    </row>
    <row r="66" spans="1:135" ht="14.25" customHeight="1" x14ac:dyDescent="0.15">
      <c r="A66" s="376" t="s">
        <v>115</v>
      </c>
      <c r="B66" s="351" t="s">
        <v>564</v>
      </c>
      <c r="D66" s="377">
        <f t="shared" ref="D66:AI66" si="49">SUM(D46:D65)</f>
        <v>0</v>
      </c>
      <c r="E66" s="377">
        <f t="shared" si="49"/>
        <v>0</v>
      </c>
      <c r="F66" s="377">
        <f t="shared" si="49"/>
        <v>0</v>
      </c>
      <c r="G66" s="377">
        <f t="shared" si="49"/>
        <v>0</v>
      </c>
      <c r="H66" s="377">
        <f t="shared" si="49"/>
        <v>0</v>
      </c>
      <c r="I66" s="377">
        <f t="shared" si="49"/>
        <v>0</v>
      </c>
      <c r="J66" s="377">
        <f t="shared" si="49"/>
        <v>-176777.00456962324</v>
      </c>
      <c r="K66" s="377">
        <f t="shared" si="49"/>
        <v>-171552.74598907455</v>
      </c>
      <c r="L66" s="377">
        <f t="shared" si="49"/>
        <v>-172917.77591036633</v>
      </c>
      <c r="M66" s="377">
        <f t="shared" si="49"/>
        <v>-170183.05598181256</v>
      </c>
      <c r="N66" s="377">
        <f t="shared" si="49"/>
        <v>-175277.25037063591</v>
      </c>
      <c r="O66" s="377">
        <f t="shared" si="49"/>
        <v>-165383.1825</v>
      </c>
      <c r="P66" s="377">
        <f t="shared" si="49"/>
        <v>-169682.31705930398</v>
      </c>
      <c r="Q66" s="377">
        <f t="shared" si="49"/>
        <v>-172665.07347239819</v>
      </c>
      <c r="R66" s="377">
        <f t="shared" si="49"/>
        <v>-175714.75118437273</v>
      </c>
      <c r="S66" s="377">
        <f t="shared" si="49"/>
        <v>-182424.61669886002</v>
      </c>
      <c r="T66" s="377">
        <f t="shared" si="49"/>
        <v>-176457.7544585834</v>
      </c>
      <c r="U66" s="377">
        <f t="shared" si="49"/>
        <v>-167354.48284994005</v>
      </c>
      <c r="V66" s="377">
        <f t="shared" si="49"/>
        <v>-168970.31081360491</v>
      </c>
      <c r="W66" s="377">
        <f t="shared" si="49"/>
        <v>-170276.94807809644</v>
      </c>
      <c r="X66" s="377">
        <f t="shared" si="49"/>
        <v>-174747.70733591772</v>
      </c>
      <c r="Y66" s="378">
        <f t="shared" si="49"/>
        <v>-173468.63192808098</v>
      </c>
      <c r="Z66" s="378">
        <f t="shared" si="49"/>
        <v>-178852.17084881838</v>
      </c>
      <c r="AA66" s="378">
        <f t="shared" si="49"/>
        <v>-168538.99110000016</v>
      </c>
      <c r="AB66" s="378">
        <f t="shared" si="49"/>
        <v>-177036.75112733172</v>
      </c>
      <c r="AC66" s="378">
        <f t="shared" si="49"/>
        <v>-165862.34790918769</v>
      </c>
      <c r="AD66" s="378">
        <f t="shared" si="49"/>
        <v>-168800.20443096908</v>
      </c>
      <c r="AE66" s="378">
        <f t="shared" si="49"/>
        <v>-182686.30322055749</v>
      </c>
      <c r="AF66" s="378">
        <f t="shared" si="49"/>
        <v>-172071.22353541641</v>
      </c>
      <c r="AG66" s="378">
        <f t="shared" si="49"/>
        <v>-173954.61466499619</v>
      </c>
      <c r="AH66" s="378">
        <f t="shared" si="49"/>
        <v>-171407.34567913751</v>
      </c>
      <c r="AI66" s="378">
        <f t="shared" si="49"/>
        <v>-169418.44967964734</v>
      </c>
      <c r="AJ66" s="378">
        <f t="shared" ref="AJ66:BO66" si="50">SUM(AJ46:AJ65)</f>
        <v>-179001.7259814688</v>
      </c>
      <c r="AK66" s="378">
        <f t="shared" si="50"/>
        <v>-175642.48448195608</v>
      </c>
      <c r="AL66" s="378">
        <f t="shared" si="50"/>
        <v>-172344.54049143652</v>
      </c>
      <c r="AM66" s="378">
        <f t="shared" si="50"/>
        <v>-179644.78338300029</v>
      </c>
      <c r="AN66" s="377">
        <f t="shared" si="50"/>
        <v>0</v>
      </c>
      <c r="AO66" s="377">
        <f t="shared" si="50"/>
        <v>0</v>
      </c>
      <c r="AP66" s="377">
        <f t="shared" si="50"/>
        <v>0</v>
      </c>
      <c r="AQ66" s="377">
        <f t="shared" si="50"/>
        <v>0</v>
      </c>
      <c r="AR66" s="377">
        <f t="shared" si="50"/>
        <v>0</v>
      </c>
      <c r="AS66" s="377">
        <f t="shared" si="50"/>
        <v>0</v>
      </c>
      <c r="AT66" s="377">
        <f t="shared" si="50"/>
        <v>0</v>
      </c>
      <c r="AU66" s="377">
        <f t="shared" si="50"/>
        <v>0</v>
      </c>
      <c r="AV66" s="377">
        <f t="shared" si="50"/>
        <v>0</v>
      </c>
      <c r="AW66" s="377">
        <f t="shared" si="50"/>
        <v>0</v>
      </c>
      <c r="AX66" s="377">
        <f t="shared" si="50"/>
        <v>0</v>
      </c>
      <c r="AY66" s="377">
        <f t="shared" si="50"/>
        <v>0</v>
      </c>
      <c r="AZ66" s="377">
        <f t="shared" si="50"/>
        <v>0</v>
      </c>
      <c r="BA66" s="377">
        <f t="shared" si="50"/>
        <v>0</v>
      </c>
      <c r="BB66" s="377">
        <f t="shared" si="50"/>
        <v>0</v>
      </c>
      <c r="BC66" s="377">
        <f t="shared" si="50"/>
        <v>0</v>
      </c>
      <c r="BD66" s="377">
        <f t="shared" si="50"/>
        <v>0</v>
      </c>
      <c r="BE66" s="377">
        <f t="shared" si="50"/>
        <v>0</v>
      </c>
      <c r="BF66" s="377">
        <f t="shared" si="50"/>
        <v>0</v>
      </c>
      <c r="BG66" s="377">
        <f t="shared" si="50"/>
        <v>0</v>
      </c>
      <c r="BH66" s="377">
        <f t="shared" si="50"/>
        <v>0</v>
      </c>
      <c r="BI66" s="377">
        <f t="shared" si="50"/>
        <v>0</v>
      </c>
      <c r="BJ66" s="377">
        <f t="shared" si="50"/>
        <v>0</v>
      </c>
      <c r="BK66" s="377">
        <f t="shared" si="50"/>
        <v>0</v>
      </c>
      <c r="BL66" s="377">
        <f t="shared" si="50"/>
        <v>0</v>
      </c>
      <c r="BM66" s="377">
        <f t="shared" si="50"/>
        <v>0</v>
      </c>
      <c r="BN66" s="377">
        <f t="shared" si="50"/>
        <v>0</v>
      </c>
      <c r="BO66" s="377">
        <f t="shared" si="50"/>
        <v>0</v>
      </c>
      <c r="BP66" s="377">
        <f t="shared" ref="BP66:CU66" si="51">SUM(BP46:BP65)</f>
        <v>0</v>
      </c>
      <c r="BQ66" s="377">
        <f t="shared" si="51"/>
        <v>0</v>
      </c>
      <c r="BR66" s="377">
        <f t="shared" si="51"/>
        <v>0</v>
      </c>
      <c r="BS66" s="377">
        <f t="shared" si="51"/>
        <v>0</v>
      </c>
      <c r="BT66" s="377">
        <f t="shared" si="51"/>
        <v>0</v>
      </c>
      <c r="BU66" s="377">
        <f t="shared" si="51"/>
        <v>0</v>
      </c>
      <c r="BV66" s="377">
        <f t="shared" si="51"/>
        <v>0</v>
      </c>
      <c r="BW66" s="377">
        <f t="shared" si="51"/>
        <v>0</v>
      </c>
      <c r="BX66" s="377">
        <f t="shared" si="51"/>
        <v>0</v>
      </c>
      <c r="BY66" s="377">
        <f t="shared" si="51"/>
        <v>0</v>
      </c>
      <c r="BZ66" s="377">
        <f t="shared" si="51"/>
        <v>0</v>
      </c>
      <c r="CA66" s="377">
        <f t="shared" si="51"/>
        <v>0</v>
      </c>
      <c r="CB66" s="377">
        <f t="shared" si="51"/>
        <v>0</v>
      </c>
      <c r="CC66" s="377">
        <f t="shared" si="51"/>
        <v>0</v>
      </c>
      <c r="CD66" s="377">
        <f t="shared" si="51"/>
        <v>0</v>
      </c>
      <c r="CE66" s="377">
        <f t="shared" si="51"/>
        <v>0</v>
      </c>
      <c r="CF66" s="377">
        <f t="shared" si="51"/>
        <v>0</v>
      </c>
      <c r="CG66" s="377">
        <f t="shared" si="51"/>
        <v>0</v>
      </c>
      <c r="CH66" s="377">
        <f t="shared" si="51"/>
        <v>0</v>
      </c>
      <c r="CI66" s="377">
        <f t="shared" si="51"/>
        <v>0</v>
      </c>
      <c r="CJ66" s="377">
        <f t="shared" si="51"/>
        <v>0</v>
      </c>
      <c r="CK66" s="377">
        <f t="shared" si="51"/>
        <v>0</v>
      </c>
      <c r="CL66" s="377">
        <f t="shared" si="51"/>
        <v>0</v>
      </c>
      <c r="CM66" s="377">
        <f t="shared" si="51"/>
        <v>0</v>
      </c>
      <c r="CN66" s="377">
        <f t="shared" si="51"/>
        <v>0</v>
      </c>
      <c r="CO66" s="377">
        <f t="shared" si="51"/>
        <v>0</v>
      </c>
      <c r="CP66" s="377">
        <f t="shared" si="51"/>
        <v>0</v>
      </c>
      <c r="CQ66" s="377">
        <f t="shared" si="51"/>
        <v>0</v>
      </c>
      <c r="CR66" s="377">
        <f t="shared" si="51"/>
        <v>0</v>
      </c>
      <c r="CS66" s="377">
        <f t="shared" si="51"/>
        <v>0</v>
      </c>
      <c r="CT66" s="377">
        <f t="shared" si="51"/>
        <v>0</v>
      </c>
      <c r="CU66" s="377">
        <f t="shared" si="51"/>
        <v>0</v>
      </c>
      <c r="CV66" s="377">
        <f t="shared" ref="CV66:EA66" si="52">SUM(CV46:CV65)</f>
        <v>0</v>
      </c>
      <c r="CW66" s="377">
        <f t="shared" si="52"/>
        <v>0</v>
      </c>
      <c r="CX66" s="377">
        <f t="shared" si="52"/>
        <v>0</v>
      </c>
      <c r="CY66" s="377">
        <f t="shared" si="52"/>
        <v>0</v>
      </c>
      <c r="CZ66" s="377">
        <f t="shared" si="52"/>
        <v>0</v>
      </c>
      <c r="DA66" s="377">
        <f t="shared" si="52"/>
        <v>0</v>
      </c>
      <c r="DB66" s="377">
        <f t="shared" si="52"/>
        <v>0</v>
      </c>
      <c r="DC66" s="377">
        <f t="shared" si="52"/>
        <v>0</v>
      </c>
      <c r="DD66" s="377">
        <f t="shared" si="52"/>
        <v>0</v>
      </c>
      <c r="DE66" s="377">
        <f t="shared" si="52"/>
        <v>0</v>
      </c>
      <c r="DF66" s="377">
        <f t="shared" si="52"/>
        <v>0</v>
      </c>
      <c r="DG66" s="377">
        <f t="shared" si="52"/>
        <v>0</v>
      </c>
      <c r="DH66" s="377">
        <f t="shared" si="52"/>
        <v>0</v>
      </c>
      <c r="DI66" s="377">
        <f t="shared" si="52"/>
        <v>0</v>
      </c>
      <c r="DJ66" s="377">
        <f t="shared" si="52"/>
        <v>0</v>
      </c>
      <c r="DK66" s="377">
        <f t="shared" si="52"/>
        <v>0</v>
      </c>
      <c r="DL66" s="377">
        <f t="shared" si="52"/>
        <v>0</v>
      </c>
      <c r="DM66" s="377">
        <f t="shared" si="52"/>
        <v>0</v>
      </c>
      <c r="DN66" s="377">
        <f t="shared" si="52"/>
        <v>0</v>
      </c>
      <c r="DO66" s="377">
        <f t="shared" si="52"/>
        <v>0</v>
      </c>
      <c r="DP66" s="377">
        <f t="shared" si="52"/>
        <v>0</v>
      </c>
      <c r="DQ66" s="377">
        <f t="shared" si="52"/>
        <v>0</v>
      </c>
      <c r="DR66" s="377">
        <f t="shared" si="52"/>
        <v>0</v>
      </c>
      <c r="DS66" s="377">
        <f t="shared" si="52"/>
        <v>0</v>
      </c>
      <c r="DT66" s="377">
        <f t="shared" si="52"/>
        <v>0</v>
      </c>
      <c r="DU66" s="377">
        <f t="shared" si="52"/>
        <v>0</v>
      </c>
      <c r="DV66" s="377">
        <f t="shared" si="52"/>
        <v>0</v>
      </c>
      <c r="DW66" s="377">
        <f t="shared" si="52"/>
        <v>0</v>
      </c>
      <c r="DX66" s="377">
        <f t="shared" si="52"/>
        <v>0</v>
      </c>
      <c r="DY66" s="377">
        <f t="shared" si="52"/>
        <v>0</v>
      </c>
      <c r="DZ66" s="377">
        <f t="shared" si="52"/>
        <v>0</v>
      </c>
      <c r="EA66" s="377">
        <f t="shared" si="52"/>
        <v>0</v>
      </c>
      <c r="EB66" s="377">
        <f t="shared" ref="EB66:EE66" si="53">SUM(EB46:EB65)</f>
        <v>0</v>
      </c>
      <c r="EC66" s="377">
        <f t="shared" si="53"/>
        <v>0</v>
      </c>
      <c r="ED66" s="377">
        <f t="shared" si="53"/>
        <v>0</v>
      </c>
      <c r="EE66" s="377">
        <f t="shared" si="53"/>
        <v>0</v>
      </c>
    </row>
    <row r="67" spans="1:135" ht="14.25" customHeight="1" x14ac:dyDescent="0.15"/>
    <row r="68" spans="1:135" ht="14.25" customHeight="1" x14ac:dyDescent="0.15">
      <c r="A68" s="303" t="str">
        <f>+'Mo- FS'!A72</f>
        <v>EBITDA</v>
      </c>
      <c r="B68" s="340" t="str">
        <f t="shared" ref="B68:B73" si="54">"["&amp;currency&amp;"]"</f>
        <v>[EUR]</v>
      </c>
      <c r="D68" s="377">
        <f>+D66+D43</f>
        <v>0</v>
      </c>
      <c r="E68" s="377">
        <f t="shared" ref="E68:BP68" si="55">+E66+E43</f>
        <v>0</v>
      </c>
      <c r="F68" s="377">
        <f t="shared" si="55"/>
        <v>0</v>
      </c>
      <c r="G68" s="377">
        <f t="shared" si="55"/>
        <v>0</v>
      </c>
      <c r="H68" s="377">
        <f t="shared" si="55"/>
        <v>0</v>
      </c>
      <c r="I68" s="377">
        <f t="shared" si="55"/>
        <v>0</v>
      </c>
      <c r="J68" s="377">
        <f t="shared" si="55"/>
        <v>372016.47434074234</v>
      </c>
      <c r="K68" s="377">
        <f t="shared" si="55"/>
        <v>399811.17818797461</v>
      </c>
      <c r="L68" s="377">
        <f t="shared" si="55"/>
        <v>266145.35357169755</v>
      </c>
      <c r="M68" s="377">
        <f t="shared" si="55"/>
        <v>144602.67092925825</v>
      </c>
      <c r="N68" s="377">
        <f t="shared" si="55"/>
        <v>72758.49343269071</v>
      </c>
      <c r="O68" s="377">
        <f t="shared" si="55"/>
        <v>303715.48900000018</v>
      </c>
      <c r="P68" s="377">
        <f t="shared" si="55"/>
        <v>40355.520526041277</v>
      </c>
      <c r="Q68" s="377">
        <f t="shared" si="55"/>
        <v>39799.258052782185</v>
      </c>
      <c r="R68" s="377">
        <f t="shared" si="55"/>
        <v>111692.34800672563</v>
      </c>
      <c r="S68" s="377">
        <f t="shared" si="55"/>
        <v>117315.50487747969</v>
      </c>
      <c r="T68" s="377">
        <f t="shared" si="55"/>
        <v>245732.36668990031</v>
      </c>
      <c r="U68" s="377">
        <f t="shared" si="55"/>
        <v>220483.52495396047</v>
      </c>
      <c r="V68" s="377">
        <f t="shared" si="55"/>
        <v>415712.06250402675</v>
      </c>
      <c r="W68" s="377">
        <f t="shared" si="55"/>
        <v>502426.12086609023</v>
      </c>
      <c r="X68" s="377">
        <f t="shared" si="55"/>
        <v>301370.63209971611</v>
      </c>
      <c r="Y68" s="377">
        <f t="shared" si="55"/>
        <v>72338.97720516345</v>
      </c>
      <c r="Z68" s="377">
        <f t="shared" si="55"/>
        <v>117203.43100483174</v>
      </c>
      <c r="AA68" s="377">
        <f t="shared" si="55"/>
        <v>256506.79653000023</v>
      </c>
      <c r="AB68" s="377">
        <f t="shared" si="55"/>
        <v>75943.763588122878</v>
      </c>
      <c r="AC68" s="377">
        <f t="shared" si="55"/>
        <v>24556.876256018091</v>
      </c>
      <c r="AD68" s="377">
        <f t="shared" si="55"/>
        <v>114166.16920102248</v>
      </c>
      <c r="AE68" s="377">
        <f t="shared" si="55"/>
        <v>67987.989554815955</v>
      </c>
      <c r="AF68" s="377">
        <f t="shared" si="55"/>
        <v>266011.98303586163</v>
      </c>
      <c r="AG68" s="377">
        <f t="shared" si="55"/>
        <v>300603.63404548913</v>
      </c>
      <c r="AH68" s="377">
        <f t="shared" si="55"/>
        <v>387646.13165222818</v>
      </c>
      <c r="AI68" s="377">
        <f t="shared" si="55"/>
        <v>431035.00426093815</v>
      </c>
      <c r="AJ68" s="377">
        <f t="shared" si="55"/>
        <v>139690.9494705816</v>
      </c>
      <c r="AK68" s="377">
        <f t="shared" si="55"/>
        <v>105422.642799372</v>
      </c>
      <c r="AL68" s="377">
        <f t="shared" si="55"/>
        <v>175657.15733240158</v>
      </c>
      <c r="AM68" s="377">
        <f t="shared" si="55"/>
        <v>227523.57886440022</v>
      </c>
      <c r="AN68" s="377">
        <f t="shared" si="55"/>
        <v>0</v>
      </c>
      <c r="AO68" s="377">
        <f t="shared" si="55"/>
        <v>0</v>
      </c>
      <c r="AP68" s="377">
        <f t="shared" si="55"/>
        <v>0</v>
      </c>
      <c r="AQ68" s="377">
        <f t="shared" si="55"/>
        <v>0</v>
      </c>
      <c r="AR68" s="377">
        <f t="shared" si="55"/>
        <v>0</v>
      </c>
      <c r="AS68" s="377">
        <f t="shared" si="55"/>
        <v>0</v>
      </c>
      <c r="AT68" s="377">
        <f t="shared" si="55"/>
        <v>0</v>
      </c>
      <c r="AU68" s="377">
        <f t="shared" si="55"/>
        <v>0</v>
      </c>
      <c r="AV68" s="377">
        <f t="shared" si="55"/>
        <v>0</v>
      </c>
      <c r="AW68" s="377">
        <f t="shared" si="55"/>
        <v>0</v>
      </c>
      <c r="AX68" s="377">
        <f t="shared" si="55"/>
        <v>0</v>
      </c>
      <c r="AY68" s="377">
        <f t="shared" si="55"/>
        <v>0</v>
      </c>
      <c r="AZ68" s="377">
        <f t="shared" si="55"/>
        <v>0</v>
      </c>
      <c r="BA68" s="377">
        <f t="shared" si="55"/>
        <v>0</v>
      </c>
      <c r="BB68" s="377">
        <f t="shared" si="55"/>
        <v>0</v>
      </c>
      <c r="BC68" s="377">
        <f t="shared" si="55"/>
        <v>0</v>
      </c>
      <c r="BD68" s="377">
        <f t="shared" si="55"/>
        <v>0</v>
      </c>
      <c r="BE68" s="377">
        <f t="shared" si="55"/>
        <v>0</v>
      </c>
      <c r="BF68" s="377">
        <f t="shared" si="55"/>
        <v>0</v>
      </c>
      <c r="BG68" s="377">
        <f t="shared" si="55"/>
        <v>0</v>
      </c>
      <c r="BH68" s="377">
        <f t="shared" si="55"/>
        <v>0</v>
      </c>
      <c r="BI68" s="377">
        <f t="shared" si="55"/>
        <v>0</v>
      </c>
      <c r="BJ68" s="377">
        <f t="shared" si="55"/>
        <v>0</v>
      </c>
      <c r="BK68" s="377">
        <f t="shared" si="55"/>
        <v>0</v>
      </c>
      <c r="BL68" s="377">
        <f t="shared" si="55"/>
        <v>0</v>
      </c>
      <c r="BM68" s="377">
        <f t="shared" si="55"/>
        <v>0</v>
      </c>
      <c r="BN68" s="377">
        <f t="shared" si="55"/>
        <v>0</v>
      </c>
      <c r="BO68" s="377">
        <f t="shared" si="55"/>
        <v>0</v>
      </c>
      <c r="BP68" s="377">
        <f t="shared" si="55"/>
        <v>0</v>
      </c>
      <c r="BQ68" s="377">
        <f t="shared" ref="BQ68:EB68" si="56">+BQ66+BQ43</f>
        <v>0</v>
      </c>
      <c r="BR68" s="377">
        <f t="shared" si="56"/>
        <v>0</v>
      </c>
      <c r="BS68" s="377">
        <f t="shared" si="56"/>
        <v>0</v>
      </c>
      <c r="BT68" s="377">
        <f t="shared" si="56"/>
        <v>0</v>
      </c>
      <c r="BU68" s="377">
        <f t="shared" si="56"/>
        <v>0</v>
      </c>
      <c r="BV68" s="377">
        <f t="shared" si="56"/>
        <v>0</v>
      </c>
      <c r="BW68" s="377">
        <f t="shared" si="56"/>
        <v>0</v>
      </c>
      <c r="BX68" s="377">
        <f t="shared" si="56"/>
        <v>0</v>
      </c>
      <c r="BY68" s="377">
        <f t="shared" si="56"/>
        <v>0</v>
      </c>
      <c r="BZ68" s="377">
        <f t="shared" si="56"/>
        <v>0</v>
      </c>
      <c r="CA68" s="377">
        <f t="shared" si="56"/>
        <v>0</v>
      </c>
      <c r="CB68" s="377">
        <f t="shared" si="56"/>
        <v>0</v>
      </c>
      <c r="CC68" s="377">
        <f t="shared" si="56"/>
        <v>0</v>
      </c>
      <c r="CD68" s="377">
        <f t="shared" si="56"/>
        <v>0</v>
      </c>
      <c r="CE68" s="377">
        <f t="shared" si="56"/>
        <v>0</v>
      </c>
      <c r="CF68" s="377">
        <f t="shared" si="56"/>
        <v>0</v>
      </c>
      <c r="CG68" s="377">
        <f t="shared" si="56"/>
        <v>0</v>
      </c>
      <c r="CH68" s="377">
        <f t="shared" si="56"/>
        <v>0</v>
      </c>
      <c r="CI68" s="377">
        <f t="shared" si="56"/>
        <v>0</v>
      </c>
      <c r="CJ68" s="377">
        <f t="shared" si="56"/>
        <v>0</v>
      </c>
      <c r="CK68" s="377">
        <f t="shared" si="56"/>
        <v>0</v>
      </c>
      <c r="CL68" s="377">
        <f t="shared" si="56"/>
        <v>0</v>
      </c>
      <c r="CM68" s="377">
        <f t="shared" si="56"/>
        <v>0</v>
      </c>
      <c r="CN68" s="377">
        <f t="shared" si="56"/>
        <v>0</v>
      </c>
      <c r="CO68" s="377">
        <f t="shared" si="56"/>
        <v>0</v>
      </c>
      <c r="CP68" s="377">
        <f t="shared" si="56"/>
        <v>0</v>
      </c>
      <c r="CQ68" s="377">
        <f t="shared" si="56"/>
        <v>0</v>
      </c>
      <c r="CR68" s="377">
        <f t="shared" si="56"/>
        <v>0</v>
      </c>
      <c r="CS68" s="377">
        <f t="shared" si="56"/>
        <v>0</v>
      </c>
      <c r="CT68" s="377">
        <f t="shared" si="56"/>
        <v>0</v>
      </c>
      <c r="CU68" s="377">
        <f t="shared" si="56"/>
        <v>0</v>
      </c>
      <c r="CV68" s="377">
        <f t="shared" si="56"/>
        <v>0</v>
      </c>
      <c r="CW68" s="377">
        <f t="shared" si="56"/>
        <v>0</v>
      </c>
      <c r="CX68" s="377">
        <f t="shared" si="56"/>
        <v>0</v>
      </c>
      <c r="CY68" s="377">
        <f t="shared" si="56"/>
        <v>0</v>
      </c>
      <c r="CZ68" s="377">
        <f t="shared" si="56"/>
        <v>0</v>
      </c>
      <c r="DA68" s="377">
        <f t="shared" si="56"/>
        <v>0</v>
      </c>
      <c r="DB68" s="377">
        <f t="shared" si="56"/>
        <v>0</v>
      </c>
      <c r="DC68" s="377">
        <f t="shared" si="56"/>
        <v>0</v>
      </c>
      <c r="DD68" s="377">
        <f t="shared" si="56"/>
        <v>0</v>
      </c>
      <c r="DE68" s="377">
        <f t="shared" si="56"/>
        <v>0</v>
      </c>
      <c r="DF68" s="377">
        <f t="shared" si="56"/>
        <v>0</v>
      </c>
      <c r="DG68" s="377">
        <f t="shared" si="56"/>
        <v>0</v>
      </c>
      <c r="DH68" s="377">
        <f t="shared" si="56"/>
        <v>0</v>
      </c>
      <c r="DI68" s="377">
        <f t="shared" si="56"/>
        <v>0</v>
      </c>
      <c r="DJ68" s="377">
        <f t="shared" si="56"/>
        <v>0</v>
      </c>
      <c r="DK68" s="377">
        <f t="shared" si="56"/>
        <v>0</v>
      </c>
      <c r="DL68" s="377">
        <f t="shared" si="56"/>
        <v>0</v>
      </c>
      <c r="DM68" s="377">
        <f t="shared" si="56"/>
        <v>0</v>
      </c>
      <c r="DN68" s="377">
        <f t="shared" si="56"/>
        <v>0</v>
      </c>
      <c r="DO68" s="377">
        <f t="shared" si="56"/>
        <v>0</v>
      </c>
      <c r="DP68" s="377">
        <f t="shared" si="56"/>
        <v>0</v>
      </c>
      <c r="DQ68" s="377">
        <f t="shared" si="56"/>
        <v>0</v>
      </c>
      <c r="DR68" s="377">
        <f t="shared" si="56"/>
        <v>0</v>
      </c>
      <c r="DS68" s="377">
        <f t="shared" si="56"/>
        <v>0</v>
      </c>
      <c r="DT68" s="377">
        <f t="shared" si="56"/>
        <v>0</v>
      </c>
      <c r="DU68" s="377">
        <f t="shared" si="56"/>
        <v>0</v>
      </c>
      <c r="DV68" s="377">
        <f t="shared" si="56"/>
        <v>0</v>
      </c>
      <c r="DW68" s="377">
        <f t="shared" si="56"/>
        <v>0</v>
      </c>
      <c r="DX68" s="377">
        <f t="shared" si="56"/>
        <v>0</v>
      </c>
      <c r="DY68" s="377">
        <f t="shared" si="56"/>
        <v>0</v>
      </c>
      <c r="DZ68" s="377">
        <f t="shared" si="56"/>
        <v>0</v>
      </c>
      <c r="EA68" s="377">
        <f t="shared" si="56"/>
        <v>0</v>
      </c>
      <c r="EB68" s="377">
        <f t="shared" si="56"/>
        <v>0</v>
      </c>
      <c r="EC68" s="377">
        <f t="shared" ref="EC68:EE68" si="57">+EC66+EC43</f>
        <v>0</v>
      </c>
      <c r="ED68" s="377">
        <f t="shared" si="57"/>
        <v>0</v>
      </c>
      <c r="EE68" s="377">
        <f t="shared" si="57"/>
        <v>0</v>
      </c>
    </row>
    <row r="69" spans="1:135" ht="14.25" customHeight="1" x14ac:dyDescent="0.15">
      <c r="A69" s="303" t="str">
        <f>+'Mo- FS'!A73</f>
        <v>Depreciation &amp; Amortization</v>
      </c>
      <c r="B69" s="332" t="str">
        <f t="shared" si="54"/>
        <v>[EUR]</v>
      </c>
      <c r="D69" s="317">
        <f ca="1">+'Mo- FS'!D73*1.01235</f>
        <v>-21501.671238095238</v>
      </c>
      <c r="E69" s="318">
        <f ca="1">+'Mo- FS'!E73*1.01235</f>
        <v>-21501.671238095238</v>
      </c>
      <c r="F69" s="318">
        <f ca="1">+'Mo- FS'!F73*1.01235</f>
        <v>-21501.671238095238</v>
      </c>
      <c r="G69" s="318">
        <f ca="1">+'Mo- FS'!G73*1.01235</f>
        <v>-21501.671238095238</v>
      </c>
      <c r="H69" s="318">
        <f ca="1">+'Mo- FS'!H73*1.01235</f>
        <v>-21501.671238095238</v>
      </c>
      <c r="I69" s="318">
        <f ca="1">+'Mo- FS'!I73*1.01235</f>
        <v>-21501.671238095238</v>
      </c>
      <c r="J69" s="318">
        <f ca="1">+'Mo- FS'!J73*1.01235</f>
        <v>-21501.671238095238</v>
      </c>
      <c r="K69" s="318">
        <f ca="1">+'Mo- FS'!K73*1.01235</f>
        <v>-21501.671238095238</v>
      </c>
      <c r="L69" s="318">
        <f ca="1">+'Mo- FS'!L73*1.01235</f>
        <v>-21501.671238095238</v>
      </c>
      <c r="M69" s="318">
        <f ca="1">+'Mo- FS'!M73*1.01235</f>
        <v>-21501.671238095238</v>
      </c>
      <c r="N69" s="318">
        <f ca="1">+'Mo- FS'!N73*1.01235</f>
        <v>-21501.671238095238</v>
      </c>
      <c r="O69" s="318">
        <f ca="1">+'Mo- FS'!O73*1.01235</f>
        <v>-21501.671238095238</v>
      </c>
      <c r="P69" s="318">
        <f ca="1">+'Mo- FS'!P73*1.01235</f>
        <v>-21501.671238095238</v>
      </c>
      <c r="Q69" s="318">
        <f ca="1">+'Mo- FS'!Q73*1.01235</f>
        <v>-21501.671238095238</v>
      </c>
      <c r="R69" s="318">
        <f ca="1">+'Mo- FS'!R73*1.01235</f>
        <v>-21501.671238095238</v>
      </c>
      <c r="S69" s="318">
        <f ca="1">+'Mo- FS'!S73*1.01235</f>
        <v>-21501.671238095238</v>
      </c>
      <c r="T69" s="318">
        <f ca="1">+'Mo- FS'!T73*1.01235</f>
        <v>-21501.671238095238</v>
      </c>
      <c r="U69" s="318">
        <f ca="1">+'Mo- FS'!U73*1.01235</f>
        <v>-21501.671238095238</v>
      </c>
      <c r="V69" s="318">
        <f ca="1">+'Mo- FS'!V73*1.01235</f>
        <v>-21501.671238095238</v>
      </c>
      <c r="W69" s="318">
        <f ca="1">+'Mo- FS'!W73*1.01235</f>
        <v>-21501.671238095238</v>
      </c>
      <c r="X69" s="318">
        <f ca="1">+'Mo- FS'!X73*1.01235</f>
        <v>-21501.671238095238</v>
      </c>
      <c r="Y69" s="318">
        <f ca="1">+'Mo- FS'!Y73*1.01235</f>
        <v>-21501.671238095238</v>
      </c>
      <c r="Z69" s="318">
        <f ca="1">+'Mo- FS'!Z73*1.01235</f>
        <v>-21501.671238095238</v>
      </c>
      <c r="AA69" s="318">
        <f ca="1">+'Mo- FS'!AA73*1.01235</f>
        <v>-21501.671238095238</v>
      </c>
      <c r="AB69" s="318">
        <f ca="1">+'Mo- FS'!AB73*1.01235</f>
        <v>-21501.671238095238</v>
      </c>
      <c r="AC69" s="318">
        <f ca="1">+'Mo- FS'!AC73*1.01235</f>
        <v>-21501.671238095238</v>
      </c>
      <c r="AD69" s="318">
        <f ca="1">+'Mo- FS'!AD73*1.01235</f>
        <v>-21501.671238095238</v>
      </c>
      <c r="AE69" s="318">
        <f ca="1">+'Mo- FS'!AE73*1.01235</f>
        <v>-21501.671238095238</v>
      </c>
      <c r="AF69" s="318">
        <f ca="1">+'Mo- FS'!AF73*1.01235</f>
        <v>-21501.671238095238</v>
      </c>
      <c r="AG69" s="318">
        <f ca="1">+'Mo- FS'!AG73*1.01235</f>
        <v>-21501.671238095238</v>
      </c>
      <c r="AH69" s="318">
        <f ca="1">+'Mo- FS'!AH73*1.01235</f>
        <v>-21501.671238095238</v>
      </c>
      <c r="AI69" s="318">
        <f ca="1">+'Mo- FS'!AI73*1.01235</f>
        <v>-21501.671238095238</v>
      </c>
      <c r="AJ69" s="318">
        <f ca="1">+'Mo- FS'!AJ73*1.01235</f>
        <v>-21501.671238095238</v>
      </c>
      <c r="AK69" s="318">
        <f ca="1">+'Mo- FS'!AK73*1.01235</f>
        <v>-21501.671238095238</v>
      </c>
      <c r="AL69" s="318">
        <f ca="1">+'Mo- FS'!AL73*1.01235</f>
        <v>-21501.671238095238</v>
      </c>
      <c r="AM69" s="318">
        <f ca="1">+'Mo- FS'!AM73*1.01235</f>
        <v>-21501.671238095238</v>
      </c>
      <c r="AN69" s="318"/>
      <c r="AO69" s="318"/>
      <c r="AP69" s="318"/>
      <c r="AQ69" s="318"/>
      <c r="AR69" s="318"/>
      <c r="AS69" s="318"/>
      <c r="AT69" s="318"/>
      <c r="AU69" s="318"/>
      <c r="AV69" s="318"/>
      <c r="AW69" s="318"/>
      <c r="AX69" s="318"/>
      <c r="AY69" s="318"/>
      <c r="AZ69" s="318"/>
      <c r="BA69" s="318"/>
      <c r="BB69" s="318"/>
      <c r="BC69" s="318"/>
      <c r="BD69" s="318"/>
      <c r="BE69" s="318"/>
      <c r="BF69" s="318"/>
      <c r="BG69" s="318"/>
      <c r="BH69" s="318"/>
      <c r="BI69" s="318"/>
      <c r="BJ69" s="318"/>
      <c r="BK69" s="318"/>
      <c r="BL69" s="318"/>
      <c r="BM69" s="318"/>
      <c r="BN69" s="318"/>
      <c r="BO69" s="318"/>
      <c r="BP69" s="318"/>
      <c r="BQ69" s="318"/>
      <c r="BR69" s="318"/>
      <c r="BS69" s="318"/>
      <c r="BT69" s="318"/>
      <c r="BU69" s="318"/>
      <c r="BV69" s="318"/>
      <c r="BW69" s="318"/>
      <c r="BX69" s="318"/>
      <c r="BY69" s="318"/>
      <c r="BZ69" s="318"/>
      <c r="CA69" s="318"/>
      <c r="CB69" s="318"/>
      <c r="CC69" s="318"/>
      <c r="CD69" s="318"/>
      <c r="CE69" s="318"/>
      <c r="CF69" s="318"/>
      <c r="CG69" s="318"/>
      <c r="CH69" s="318"/>
      <c r="CI69" s="318"/>
      <c r="CJ69" s="318"/>
      <c r="CK69" s="318"/>
      <c r="CL69" s="318"/>
      <c r="CM69" s="318"/>
      <c r="CN69" s="318"/>
      <c r="CO69" s="318"/>
      <c r="CP69" s="318"/>
      <c r="CQ69" s="318"/>
      <c r="CR69" s="318"/>
      <c r="CS69" s="318"/>
      <c r="CT69" s="318"/>
      <c r="CU69" s="318"/>
      <c r="CV69" s="318"/>
      <c r="CW69" s="318"/>
      <c r="CX69" s="318"/>
      <c r="CY69" s="318"/>
      <c r="CZ69" s="318"/>
      <c r="DA69" s="318"/>
      <c r="DB69" s="318"/>
      <c r="DC69" s="318"/>
      <c r="DD69" s="318"/>
      <c r="DE69" s="318"/>
      <c r="DF69" s="318"/>
      <c r="DG69" s="318"/>
      <c r="DH69" s="318"/>
      <c r="DI69" s="318"/>
      <c r="DJ69" s="318"/>
      <c r="DK69" s="318"/>
      <c r="DL69" s="318"/>
      <c r="DM69" s="318"/>
      <c r="DN69" s="318"/>
      <c r="DO69" s="318"/>
      <c r="DP69" s="318"/>
      <c r="DQ69" s="318"/>
      <c r="DR69" s="318"/>
      <c r="DS69" s="318"/>
      <c r="DT69" s="318"/>
      <c r="DU69" s="318"/>
      <c r="DV69" s="318"/>
      <c r="DW69" s="318"/>
      <c r="DX69" s="318"/>
      <c r="DY69" s="318"/>
      <c r="DZ69" s="318"/>
      <c r="EA69" s="318"/>
      <c r="EB69" s="318"/>
      <c r="EC69" s="318"/>
      <c r="ED69" s="318"/>
      <c r="EE69" s="777"/>
    </row>
    <row r="70" spans="1:135" ht="14.25" customHeight="1" x14ac:dyDescent="0.15">
      <c r="A70" s="303" t="str">
        <f>+'Mo- FS'!A74</f>
        <v>Interest Expense</v>
      </c>
      <c r="B70" s="332" t="str">
        <f t="shared" si="54"/>
        <v>[EUR]</v>
      </c>
      <c r="D70" s="324">
        <v>-36030.555555555555</v>
      </c>
      <c r="E70" s="325">
        <v>-37352.777777777774</v>
      </c>
      <c r="F70" s="325">
        <v>-32725</v>
      </c>
      <c r="G70" s="325">
        <v>-38013.888888888883</v>
      </c>
      <c r="H70" s="325">
        <v>-35369.444444444445</v>
      </c>
      <c r="I70" s="325">
        <v>-33055.555555555555</v>
      </c>
      <c r="J70" s="325">
        <v>-34047.222222222219</v>
      </c>
      <c r="K70" s="325">
        <v>-34416.666666666664</v>
      </c>
      <c r="L70" s="325">
        <v>-32825</v>
      </c>
      <c r="M70" s="325">
        <v>-31577.777777777774</v>
      </c>
      <c r="N70" s="325">
        <v>-36416.666666666657</v>
      </c>
      <c r="O70" s="325">
        <v>-35150</v>
      </c>
      <c r="P70" s="325">
        <v>-33899.999999999993</v>
      </c>
      <c r="Q70" s="325">
        <v>-27377.777777777774</v>
      </c>
      <c r="R70" s="325">
        <v>-26516.666666666661</v>
      </c>
      <c r="S70" s="325">
        <v>-32388.88888888888</v>
      </c>
      <c r="T70" s="325">
        <v>-29066.666666666653</v>
      </c>
      <c r="U70" s="325">
        <v>-31499.999999999985</v>
      </c>
      <c r="V70" s="325">
        <v>-27344.444444444434</v>
      </c>
      <c r="W70" s="325">
        <v>-27383.333333333318</v>
      </c>
      <c r="X70" s="325">
        <v>-26541.66666666665</v>
      </c>
      <c r="Y70" s="325">
        <v>-24844.444444444431</v>
      </c>
      <c r="Z70" s="325">
        <v>-30899.999999999982</v>
      </c>
      <c r="AA70" s="325">
        <v>-29466.666666666646</v>
      </c>
      <c r="AB70" s="325">
        <v>-32263.888888888861</v>
      </c>
      <c r="AC70" s="325">
        <v>-27499.999999999975</v>
      </c>
      <c r="AD70" s="325">
        <v>-27499.999999999975</v>
      </c>
      <c r="AE70" s="325">
        <v>-27222.222222222194</v>
      </c>
      <c r="AF70" s="325">
        <v>-25058.33333333331</v>
      </c>
      <c r="AG70" s="325">
        <v>-24533.33333333331</v>
      </c>
      <c r="AH70" s="325">
        <v>-30083.333333333296</v>
      </c>
      <c r="AI70" s="325">
        <v>-24805.555555555526</v>
      </c>
      <c r="AJ70" s="325">
        <v>-25574.999999999967</v>
      </c>
      <c r="AK70" s="325">
        <v>-28622.222222222183</v>
      </c>
      <c r="AL70" s="325">
        <v>-28563.888888888843</v>
      </c>
      <c r="AM70" s="325">
        <v>-24499.99999999996</v>
      </c>
      <c r="AN70" s="325"/>
      <c r="AO70" s="325"/>
      <c r="AP70" s="325"/>
      <c r="AQ70" s="325"/>
      <c r="AR70" s="325"/>
      <c r="AS70" s="325"/>
      <c r="AT70" s="325"/>
      <c r="AU70" s="325"/>
      <c r="AV70" s="325"/>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c r="CG70" s="325"/>
      <c r="CH70" s="325"/>
      <c r="CI70" s="325"/>
      <c r="CJ70" s="325"/>
      <c r="CK70" s="325"/>
      <c r="CL70" s="325"/>
      <c r="CM70" s="325"/>
      <c r="CN70" s="325"/>
      <c r="CO70" s="325"/>
      <c r="CP70" s="325"/>
      <c r="CQ70" s="325"/>
      <c r="CR70" s="325"/>
      <c r="CS70" s="325"/>
      <c r="CT70" s="325"/>
      <c r="CU70" s="325"/>
      <c r="CV70" s="325"/>
      <c r="CW70" s="325"/>
      <c r="CX70" s="325"/>
      <c r="CY70" s="325"/>
      <c r="CZ70" s="325"/>
      <c r="DA70" s="325"/>
      <c r="DB70" s="325"/>
      <c r="DC70" s="325"/>
      <c r="DD70" s="325"/>
      <c r="DE70" s="325"/>
      <c r="DF70" s="325"/>
      <c r="DG70" s="325"/>
      <c r="DH70" s="325"/>
      <c r="DI70" s="325"/>
      <c r="DJ70" s="325"/>
      <c r="DK70" s="325"/>
      <c r="DL70" s="325"/>
      <c r="DM70" s="325"/>
      <c r="DN70" s="325"/>
      <c r="DO70" s="325"/>
      <c r="DP70" s="325"/>
      <c r="DQ70" s="325"/>
      <c r="DR70" s="325"/>
      <c r="DS70" s="325"/>
      <c r="DT70" s="325"/>
      <c r="DU70" s="325"/>
      <c r="DV70" s="325"/>
      <c r="DW70" s="325"/>
      <c r="DX70" s="325"/>
      <c r="DY70" s="325"/>
      <c r="DZ70" s="325"/>
      <c r="EA70" s="325"/>
      <c r="EB70" s="325"/>
      <c r="EC70" s="325"/>
      <c r="ED70" s="325"/>
      <c r="EE70" s="779"/>
    </row>
    <row r="71" spans="1:135" ht="14.25" customHeight="1" x14ac:dyDescent="0.15">
      <c r="A71" s="376" t="s">
        <v>118</v>
      </c>
      <c r="B71" s="351" t="str">
        <f t="shared" si="54"/>
        <v>[EUR]</v>
      </c>
      <c r="D71" s="377">
        <f ca="1">+D68+D69+D70</f>
        <v>-57532.226793650792</v>
      </c>
      <c r="E71" s="377">
        <f t="shared" ref="E71:BP71" ca="1" si="58">+E68+E69+E70</f>
        <v>-58854.449015873011</v>
      </c>
      <c r="F71" s="377">
        <f t="shared" ca="1" si="58"/>
        <v>-54226.671238095238</v>
      </c>
      <c r="G71" s="377">
        <f t="shared" ca="1" si="58"/>
        <v>-59515.560126984121</v>
      </c>
      <c r="H71" s="377">
        <f t="shared" ca="1" si="58"/>
        <v>-56871.115682539683</v>
      </c>
      <c r="I71" s="377">
        <f t="shared" ca="1" si="58"/>
        <v>-54557.226793650792</v>
      </c>
      <c r="J71" s="377">
        <f t="shared" ca="1" si="58"/>
        <v>316467.58088042482</v>
      </c>
      <c r="K71" s="377">
        <f t="shared" ca="1" si="58"/>
        <v>343892.84028321266</v>
      </c>
      <c r="L71" s="377">
        <f t="shared" ca="1" si="58"/>
        <v>211818.68233360231</v>
      </c>
      <c r="M71" s="377">
        <f t="shared" ca="1" si="58"/>
        <v>91523.221913385234</v>
      </c>
      <c r="N71" s="377">
        <f t="shared" ca="1" si="58"/>
        <v>14840.155527928815</v>
      </c>
      <c r="O71" s="377">
        <f t="shared" ca="1" si="58"/>
        <v>247063.81776190491</v>
      </c>
      <c r="P71" s="377">
        <f t="shared" ca="1" si="58"/>
        <v>-15046.150712053954</v>
      </c>
      <c r="Q71" s="377">
        <f t="shared" ca="1" si="58"/>
        <v>-9080.1909630908267</v>
      </c>
      <c r="R71" s="377">
        <f t="shared" ca="1" si="58"/>
        <v>63674.010101963737</v>
      </c>
      <c r="S71" s="377">
        <f t="shared" ca="1" si="58"/>
        <v>63424.944750495575</v>
      </c>
      <c r="T71" s="377">
        <f t="shared" ca="1" si="58"/>
        <v>195164.02878513842</v>
      </c>
      <c r="U71" s="377">
        <f t="shared" ca="1" si="58"/>
        <v>167481.85371586523</v>
      </c>
      <c r="V71" s="377">
        <f t="shared" ca="1" si="58"/>
        <v>366865.9468214871</v>
      </c>
      <c r="W71" s="377">
        <f t="shared" ca="1" si="58"/>
        <v>453541.11629466171</v>
      </c>
      <c r="X71" s="377">
        <f t="shared" ca="1" si="58"/>
        <v>253327.29419495419</v>
      </c>
      <c r="Y71" s="377">
        <f t="shared" ca="1" si="58"/>
        <v>25992.861522623782</v>
      </c>
      <c r="Z71" s="377">
        <f t="shared" ca="1" si="58"/>
        <v>64801.759766736519</v>
      </c>
      <c r="AA71" s="377">
        <f t="shared" ca="1" si="58"/>
        <v>205538.45862523833</v>
      </c>
      <c r="AB71" s="377">
        <f t="shared" ca="1" si="58"/>
        <v>22178.203461138779</v>
      </c>
      <c r="AC71" s="377">
        <f t="shared" ca="1" si="58"/>
        <v>-24444.794982077121</v>
      </c>
      <c r="AD71" s="377">
        <f t="shared" ca="1" si="58"/>
        <v>65164.497962927271</v>
      </c>
      <c r="AE71" s="377">
        <f t="shared" ca="1" si="58"/>
        <v>19264.096094498524</v>
      </c>
      <c r="AF71" s="377">
        <f t="shared" ca="1" si="58"/>
        <v>219451.97846443308</v>
      </c>
      <c r="AG71" s="377">
        <f t="shared" ca="1" si="58"/>
        <v>254568.62947406055</v>
      </c>
      <c r="AH71" s="377">
        <f t="shared" ca="1" si="58"/>
        <v>336061.1270807996</v>
      </c>
      <c r="AI71" s="377">
        <f t="shared" ca="1" si="58"/>
        <v>384727.77746728738</v>
      </c>
      <c r="AJ71" s="377">
        <f t="shared" ca="1" si="58"/>
        <v>92614.278232486395</v>
      </c>
      <c r="AK71" s="377">
        <f t="shared" ca="1" si="58"/>
        <v>55298.749339054579</v>
      </c>
      <c r="AL71" s="377">
        <f t="shared" ca="1" si="58"/>
        <v>125591.59720541749</v>
      </c>
      <c r="AM71" s="377">
        <f t="shared" ca="1" si="58"/>
        <v>181521.90762630501</v>
      </c>
      <c r="AN71" s="377">
        <f t="shared" si="58"/>
        <v>0</v>
      </c>
      <c r="AO71" s="377">
        <f t="shared" si="58"/>
        <v>0</v>
      </c>
      <c r="AP71" s="377">
        <f t="shared" si="58"/>
        <v>0</v>
      </c>
      <c r="AQ71" s="377">
        <f t="shared" si="58"/>
        <v>0</v>
      </c>
      <c r="AR71" s="377">
        <f t="shared" si="58"/>
        <v>0</v>
      </c>
      <c r="AS71" s="377">
        <f t="shared" si="58"/>
        <v>0</v>
      </c>
      <c r="AT71" s="377">
        <f t="shared" si="58"/>
        <v>0</v>
      </c>
      <c r="AU71" s="377">
        <f t="shared" si="58"/>
        <v>0</v>
      </c>
      <c r="AV71" s="377">
        <f t="shared" si="58"/>
        <v>0</v>
      </c>
      <c r="AW71" s="377">
        <f t="shared" si="58"/>
        <v>0</v>
      </c>
      <c r="AX71" s="377">
        <f t="shared" si="58"/>
        <v>0</v>
      </c>
      <c r="AY71" s="377">
        <f t="shared" si="58"/>
        <v>0</v>
      </c>
      <c r="AZ71" s="377">
        <f t="shared" si="58"/>
        <v>0</v>
      </c>
      <c r="BA71" s="377">
        <f t="shared" si="58"/>
        <v>0</v>
      </c>
      <c r="BB71" s="377">
        <f t="shared" si="58"/>
        <v>0</v>
      </c>
      <c r="BC71" s="377">
        <f t="shared" si="58"/>
        <v>0</v>
      </c>
      <c r="BD71" s="377">
        <f t="shared" si="58"/>
        <v>0</v>
      </c>
      <c r="BE71" s="377">
        <f t="shared" si="58"/>
        <v>0</v>
      </c>
      <c r="BF71" s="377">
        <f t="shared" si="58"/>
        <v>0</v>
      </c>
      <c r="BG71" s="377">
        <f t="shared" si="58"/>
        <v>0</v>
      </c>
      <c r="BH71" s="377">
        <f t="shared" si="58"/>
        <v>0</v>
      </c>
      <c r="BI71" s="377">
        <f t="shared" si="58"/>
        <v>0</v>
      </c>
      <c r="BJ71" s="377">
        <f t="shared" si="58"/>
        <v>0</v>
      </c>
      <c r="BK71" s="377">
        <f t="shared" si="58"/>
        <v>0</v>
      </c>
      <c r="BL71" s="377">
        <f t="shared" si="58"/>
        <v>0</v>
      </c>
      <c r="BM71" s="377">
        <f t="shared" si="58"/>
        <v>0</v>
      </c>
      <c r="BN71" s="377">
        <f t="shared" si="58"/>
        <v>0</v>
      </c>
      <c r="BO71" s="377">
        <f t="shared" si="58"/>
        <v>0</v>
      </c>
      <c r="BP71" s="377">
        <f t="shared" si="58"/>
        <v>0</v>
      </c>
      <c r="BQ71" s="377">
        <f t="shared" ref="BQ71:EB71" si="59">+BQ68+BQ69+BQ70</f>
        <v>0</v>
      </c>
      <c r="BR71" s="377">
        <f t="shared" si="59"/>
        <v>0</v>
      </c>
      <c r="BS71" s="377">
        <f t="shared" si="59"/>
        <v>0</v>
      </c>
      <c r="BT71" s="377">
        <f t="shared" si="59"/>
        <v>0</v>
      </c>
      <c r="BU71" s="377">
        <f t="shared" si="59"/>
        <v>0</v>
      </c>
      <c r="BV71" s="377">
        <f t="shared" si="59"/>
        <v>0</v>
      </c>
      <c r="BW71" s="377">
        <f t="shared" si="59"/>
        <v>0</v>
      </c>
      <c r="BX71" s="377">
        <f t="shared" si="59"/>
        <v>0</v>
      </c>
      <c r="BY71" s="377">
        <f t="shared" si="59"/>
        <v>0</v>
      </c>
      <c r="BZ71" s="377">
        <f t="shared" si="59"/>
        <v>0</v>
      </c>
      <c r="CA71" s="377">
        <f t="shared" si="59"/>
        <v>0</v>
      </c>
      <c r="CB71" s="377">
        <f t="shared" si="59"/>
        <v>0</v>
      </c>
      <c r="CC71" s="377">
        <f t="shared" si="59"/>
        <v>0</v>
      </c>
      <c r="CD71" s="377">
        <f t="shared" si="59"/>
        <v>0</v>
      </c>
      <c r="CE71" s="377">
        <f t="shared" si="59"/>
        <v>0</v>
      </c>
      <c r="CF71" s="377">
        <f t="shared" si="59"/>
        <v>0</v>
      </c>
      <c r="CG71" s="377">
        <f t="shared" si="59"/>
        <v>0</v>
      </c>
      <c r="CH71" s="377">
        <f t="shared" si="59"/>
        <v>0</v>
      </c>
      <c r="CI71" s="377">
        <f t="shared" si="59"/>
        <v>0</v>
      </c>
      <c r="CJ71" s="377">
        <f t="shared" si="59"/>
        <v>0</v>
      </c>
      <c r="CK71" s="377">
        <f t="shared" si="59"/>
        <v>0</v>
      </c>
      <c r="CL71" s="377">
        <f t="shared" si="59"/>
        <v>0</v>
      </c>
      <c r="CM71" s="377">
        <f t="shared" si="59"/>
        <v>0</v>
      </c>
      <c r="CN71" s="377">
        <f t="shared" si="59"/>
        <v>0</v>
      </c>
      <c r="CO71" s="377">
        <f t="shared" si="59"/>
        <v>0</v>
      </c>
      <c r="CP71" s="377">
        <f t="shared" si="59"/>
        <v>0</v>
      </c>
      <c r="CQ71" s="377">
        <f t="shared" si="59"/>
        <v>0</v>
      </c>
      <c r="CR71" s="377">
        <f t="shared" si="59"/>
        <v>0</v>
      </c>
      <c r="CS71" s="377">
        <f t="shared" si="59"/>
        <v>0</v>
      </c>
      <c r="CT71" s="377">
        <f t="shared" si="59"/>
        <v>0</v>
      </c>
      <c r="CU71" s="377">
        <f t="shared" si="59"/>
        <v>0</v>
      </c>
      <c r="CV71" s="377">
        <f t="shared" si="59"/>
        <v>0</v>
      </c>
      <c r="CW71" s="377">
        <f t="shared" si="59"/>
        <v>0</v>
      </c>
      <c r="CX71" s="377">
        <f t="shared" si="59"/>
        <v>0</v>
      </c>
      <c r="CY71" s="377">
        <f t="shared" si="59"/>
        <v>0</v>
      </c>
      <c r="CZ71" s="377">
        <f t="shared" si="59"/>
        <v>0</v>
      </c>
      <c r="DA71" s="377">
        <f t="shared" si="59"/>
        <v>0</v>
      </c>
      <c r="DB71" s="377">
        <f t="shared" si="59"/>
        <v>0</v>
      </c>
      <c r="DC71" s="377">
        <f t="shared" si="59"/>
        <v>0</v>
      </c>
      <c r="DD71" s="377">
        <f t="shared" si="59"/>
        <v>0</v>
      </c>
      <c r="DE71" s="377">
        <f t="shared" si="59"/>
        <v>0</v>
      </c>
      <c r="DF71" s="377">
        <f t="shared" si="59"/>
        <v>0</v>
      </c>
      <c r="DG71" s="377">
        <f t="shared" si="59"/>
        <v>0</v>
      </c>
      <c r="DH71" s="377">
        <f t="shared" si="59"/>
        <v>0</v>
      </c>
      <c r="DI71" s="377">
        <f t="shared" si="59"/>
        <v>0</v>
      </c>
      <c r="DJ71" s="377">
        <f t="shared" si="59"/>
        <v>0</v>
      </c>
      <c r="DK71" s="377">
        <f t="shared" si="59"/>
        <v>0</v>
      </c>
      <c r="DL71" s="377">
        <f t="shared" si="59"/>
        <v>0</v>
      </c>
      <c r="DM71" s="377">
        <f t="shared" si="59"/>
        <v>0</v>
      </c>
      <c r="DN71" s="377">
        <f t="shared" si="59"/>
        <v>0</v>
      </c>
      <c r="DO71" s="377">
        <f t="shared" si="59"/>
        <v>0</v>
      </c>
      <c r="DP71" s="377">
        <f t="shared" si="59"/>
        <v>0</v>
      </c>
      <c r="DQ71" s="377">
        <f t="shared" si="59"/>
        <v>0</v>
      </c>
      <c r="DR71" s="377">
        <f t="shared" si="59"/>
        <v>0</v>
      </c>
      <c r="DS71" s="377">
        <f t="shared" si="59"/>
        <v>0</v>
      </c>
      <c r="DT71" s="377">
        <f t="shared" si="59"/>
        <v>0</v>
      </c>
      <c r="DU71" s="377">
        <f t="shared" si="59"/>
        <v>0</v>
      </c>
      <c r="DV71" s="377">
        <f t="shared" si="59"/>
        <v>0</v>
      </c>
      <c r="DW71" s="377">
        <f t="shared" si="59"/>
        <v>0</v>
      </c>
      <c r="DX71" s="377">
        <f t="shared" si="59"/>
        <v>0</v>
      </c>
      <c r="DY71" s="377">
        <f t="shared" si="59"/>
        <v>0</v>
      </c>
      <c r="DZ71" s="377">
        <f t="shared" si="59"/>
        <v>0</v>
      </c>
      <c r="EA71" s="377">
        <f t="shared" si="59"/>
        <v>0</v>
      </c>
      <c r="EB71" s="377">
        <f t="shared" si="59"/>
        <v>0</v>
      </c>
      <c r="EC71" s="377">
        <f t="shared" ref="EC71:EE71" si="60">+EC68+EC69+EC70</f>
        <v>0</v>
      </c>
      <c r="ED71" s="377">
        <f t="shared" si="60"/>
        <v>0</v>
      </c>
      <c r="EE71" s="377">
        <f t="shared" si="60"/>
        <v>0</v>
      </c>
    </row>
    <row r="72" spans="1:135" ht="14.25" customHeight="1" x14ac:dyDescent="0.15">
      <c r="A72" s="303" t="s">
        <v>119</v>
      </c>
      <c r="B72" s="332" t="str">
        <f t="shared" si="54"/>
        <v>[EUR]</v>
      </c>
      <c r="D72" s="329">
        <f ca="1">+RANDBETWEEN(86,115)/100*'Mo- FS'!D76</f>
        <v>0</v>
      </c>
      <c r="E72" s="330">
        <f ca="1">+RANDBETWEEN(86,115)/100*'Mo- FS'!E76</f>
        <v>0</v>
      </c>
      <c r="F72" s="330">
        <f ca="1">+RANDBETWEEN(86,115)/100*'Mo- FS'!F76</f>
        <v>0</v>
      </c>
      <c r="G72" s="330">
        <f ca="1">+RANDBETWEEN(86,115)/100*'Mo- FS'!G76</f>
        <v>-11991.310217574719</v>
      </c>
      <c r="H72" s="330">
        <f ca="1">+RANDBETWEEN(86,115)/100*'Mo- FS'!H76</f>
        <v>-29074.075627812861</v>
      </c>
      <c r="I72" s="330">
        <f ca="1">+RANDBETWEEN(86,115)/100*'Mo- FS'!I76</f>
        <v>-25403.851808439998</v>
      </c>
      <c r="J72" s="330">
        <f ca="1">+RANDBETWEEN(86,115)/100*'Mo- FS'!J76</f>
        <v>-47177.395110372505</v>
      </c>
      <c r="K72" s="330">
        <v>-39060.345755097071</v>
      </c>
      <c r="L72" s="330">
        <v>-28758.150873244918</v>
      </c>
      <c r="M72" s="330">
        <v>-13138.606793342493</v>
      </c>
      <c r="N72" s="330">
        <v>-7910.5699300552324</v>
      </c>
      <c r="O72" s="330">
        <v>-25816.129133333325</v>
      </c>
      <c r="P72" s="330">
        <v>-304.22464120316818</v>
      </c>
      <c r="Q72" s="330">
        <v>300.91785162487287</v>
      </c>
      <c r="R72" s="330">
        <v>-4596.2548453728941</v>
      </c>
      <c r="S72" s="330">
        <v>-16240.24695007431</v>
      </c>
      <c r="T72" s="330">
        <v>-27814.934481386121</v>
      </c>
      <c r="U72" s="330">
        <v>-29855.240574480045</v>
      </c>
      <c r="V72" s="330">
        <v>-50942.277870399586</v>
      </c>
      <c r="W72" s="330">
        <v>-53314.607851786182</v>
      </c>
      <c r="X72" s="330">
        <v>-28002.778481218949</v>
      </c>
      <c r="Y72" s="330">
        <v>-11230.458037272763</v>
      </c>
      <c r="Z72" s="330">
        <v>-9808.0358992263373</v>
      </c>
      <c r="AA72" s="330">
        <v>-32359.529197333402</v>
      </c>
      <c r="AB72" s="330">
        <v>-803.35289273046396</v>
      </c>
      <c r="AC72" s="330">
        <v>932.92593994505489</v>
      </c>
      <c r="AD72" s="330">
        <v>-6017.2743190841775</v>
      </c>
      <c r="AE72" s="330">
        <v>-18954.568674365222</v>
      </c>
      <c r="AF72" s="330">
        <v>-26566.342990527864</v>
      </c>
      <c r="AG72" s="330">
        <v>-38275.209348242046</v>
      </c>
      <c r="AH72" s="330">
        <v>-62618.285892329579</v>
      </c>
      <c r="AI72" s="330">
        <v>-58493.217744446258</v>
      </c>
      <c r="AJ72" s="330">
        <v>-32673.150807198734</v>
      </c>
      <c r="AK72" s="330">
        <v>-15771.69993607765</v>
      </c>
      <c r="AL72" s="330">
        <v>-10083.593674848806</v>
      </c>
      <c r="AM72" s="330">
        <v>-33275.460632400063</v>
      </c>
      <c r="AN72" s="327"/>
      <c r="AO72" s="327"/>
      <c r="AP72" s="327"/>
      <c r="AQ72" s="327"/>
      <c r="AR72" s="327"/>
      <c r="AS72" s="327"/>
      <c r="AT72" s="327"/>
      <c r="AU72" s="327"/>
      <c r="AV72" s="327"/>
      <c r="AW72" s="327"/>
      <c r="AX72" s="327"/>
      <c r="AY72" s="327"/>
      <c r="AZ72" s="327"/>
      <c r="BA72" s="327"/>
      <c r="BB72" s="327"/>
      <c r="BC72" s="327"/>
      <c r="BD72" s="327"/>
      <c r="BE72" s="327"/>
      <c r="BF72" s="327"/>
      <c r="BG72" s="327"/>
      <c r="BH72" s="327"/>
      <c r="BI72" s="327"/>
      <c r="BJ72" s="327"/>
      <c r="BK72" s="327"/>
      <c r="BL72" s="327"/>
      <c r="BM72" s="327"/>
      <c r="BN72" s="327"/>
      <c r="BO72" s="327"/>
      <c r="BP72" s="327"/>
      <c r="BQ72" s="327"/>
      <c r="BR72" s="327"/>
      <c r="BS72" s="327"/>
      <c r="BT72" s="327"/>
      <c r="BU72" s="327"/>
      <c r="BV72" s="327"/>
      <c r="BW72" s="327"/>
      <c r="BX72" s="327"/>
      <c r="BY72" s="327"/>
      <c r="BZ72" s="327"/>
      <c r="CA72" s="327"/>
      <c r="CB72" s="327"/>
      <c r="CC72" s="327"/>
      <c r="CD72" s="327"/>
      <c r="CE72" s="327"/>
      <c r="CF72" s="327"/>
      <c r="CG72" s="327"/>
      <c r="CH72" s="327"/>
      <c r="CI72" s="327"/>
      <c r="CJ72" s="327"/>
      <c r="CK72" s="327"/>
      <c r="CL72" s="327"/>
      <c r="CM72" s="327"/>
      <c r="CN72" s="327"/>
      <c r="CO72" s="327"/>
      <c r="CP72" s="327"/>
      <c r="CQ72" s="327"/>
      <c r="CR72" s="327"/>
      <c r="CS72" s="327"/>
      <c r="CT72" s="327"/>
      <c r="CU72" s="327"/>
      <c r="CV72" s="327"/>
      <c r="CW72" s="327"/>
      <c r="CX72" s="327"/>
      <c r="CY72" s="327"/>
      <c r="CZ72" s="327"/>
      <c r="DA72" s="327"/>
      <c r="DB72" s="327"/>
      <c r="DC72" s="327"/>
      <c r="DD72" s="327"/>
      <c r="DE72" s="327"/>
      <c r="DF72" s="327"/>
      <c r="DG72" s="327"/>
      <c r="DH72" s="327"/>
      <c r="DI72" s="327"/>
      <c r="DJ72" s="327"/>
      <c r="DK72" s="327"/>
      <c r="DL72" s="327"/>
      <c r="DM72" s="327"/>
      <c r="DN72" s="327"/>
      <c r="DO72" s="327"/>
      <c r="DP72" s="327"/>
      <c r="DQ72" s="327"/>
      <c r="DR72" s="327"/>
      <c r="DS72" s="327"/>
      <c r="DT72" s="327"/>
      <c r="DU72" s="327"/>
      <c r="DV72" s="327"/>
      <c r="DW72" s="327"/>
      <c r="DX72" s="327"/>
      <c r="DY72" s="327"/>
      <c r="DZ72" s="327"/>
      <c r="EA72" s="327"/>
      <c r="EB72" s="327"/>
      <c r="EC72" s="327"/>
      <c r="ED72" s="327"/>
      <c r="EE72" s="328"/>
    </row>
    <row r="73" spans="1:135" ht="14.25" customHeight="1" x14ac:dyDescent="0.15">
      <c r="A73" s="376" t="s">
        <v>120</v>
      </c>
      <c r="B73" s="351" t="str">
        <f t="shared" si="54"/>
        <v>[EUR]</v>
      </c>
      <c r="D73" s="377">
        <f t="shared" ref="D73:AI73" ca="1" si="61">+D71+D72</f>
        <v>-57532.226793650792</v>
      </c>
      <c r="E73" s="377">
        <f t="shared" ca="1" si="61"/>
        <v>-58854.449015873011</v>
      </c>
      <c r="F73" s="377">
        <f t="shared" ca="1" si="61"/>
        <v>-54226.671238095238</v>
      </c>
      <c r="G73" s="377">
        <f t="shared" ca="1" si="61"/>
        <v>-71506.870344558847</v>
      </c>
      <c r="H73" s="377">
        <f t="shared" ca="1" si="61"/>
        <v>-85945.191310352544</v>
      </c>
      <c r="I73" s="377">
        <f t="shared" ca="1" si="61"/>
        <v>-79961.078602090798</v>
      </c>
      <c r="J73" s="377">
        <f t="shared" ca="1" si="61"/>
        <v>269290.18577005231</v>
      </c>
      <c r="K73" s="377">
        <f t="shared" ca="1" si="61"/>
        <v>304832.49452811561</v>
      </c>
      <c r="L73" s="377">
        <f t="shared" ca="1" si="61"/>
        <v>183060.53146035739</v>
      </c>
      <c r="M73" s="377">
        <f t="shared" ca="1" si="61"/>
        <v>78384.615120042741</v>
      </c>
      <c r="N73" s="377">
        <f t="shared" ca="1" si="61"/>
        <v>6929.5855978735826</v>
      </c>
      <c r="O73" s="377">
        <f t="shared" ca="1" si="61"/>
        <v>221247.68862857157</v>
      </c>
      <c r="P73" s="377">
        <f t="shared" ca="1" si="61"/>
        <v>-15350.375353257121</v>
      </c>
      <c r="Q73" s="377">
        <f t="shared" ca="1" si="61"/>
        <v>-8779.2731114659546</v>
      </c>
      <c r="R73" s="377">
        <f t="shared" ca="1" si="61"/>
        <v>59077.755256590841</v>
      </c>
      <c r="S73" s="377">
        <f t="shared" ca="1" si="61"/>
        <v>47184.697800421265</v>
      </c>
      <c r="T73" s="377">
        <f t="shared" ca="1" si="61"/>
        <v>167349.0943037523</v>
      </c>
      <c r="U73" s="377">
        <f t="shared" ca="1" si="61"/>
        <v>137626.6131413852</v>
      </c>
      <c r="V73" s="377">
        <f t="shared" ca="1" si="61"/>
        <v>315923.66895108751</v>
      </c>
      <c r="W73" s="377">
        <f t="shared" ca="1" si="61"/>
        <v>400226.50844287552</v>
      </c>
      <c r="X73" s="377">
        <f t="shared" ca="1" si="61"/>
        <v>225324.51571373525</v>
      </c>
      <c r="Y73" s="377">
        <f t="shared" ca="1" si="61"/>
        <v>14762.403485351018</v>
      </c>
      <c r="Z73" s="377">
        <f t="shared" ca="1" si="61"/>
        <v>54993.723867510183</v>
      </c>
      <c r="AA73" s="377">
        <f t="shared" ca="1" si="61"/>
        <v>173178.92942790492</v>
      </c>
      <c r="AB73" s="377">
        <f t="shared" ca="1" si="61"/>
        <v>21374.850568408314</v>
      </c>
      <c r="AC73" s="377">
        <f t="shared" ca="1" si="61"/>
        <v>-23511.869042132064</v>
      </c>
      <c r="AD73" s="377">
        <f t="shared" ca="1" si="61"/>
        <v>59147.223643843092</v>
      </c>
      <c r="AE73" s="377">
        <f t="shared" ca="1" si="61"/>
        <v>309.52742013330135</v>
      </c>
      <c r="AF73" s="377">
        <f t="shared" ca="1" si="61"/>
        <v>192885.63547390522</v>
      </c>
      <c r="AG73" s="377">
        <f t="shared" ca="1" si="61"/>
        <v>216293.42012581852</v>
      </c>
      <c r="AH73" s="377">
        <f t="shared" ca="1" si="61"/>
        <v>273442.84118847002</v>
      </c>
      <c r="AI73" s="377">
        <f t="shared" ca="1" si="61"/>
        <v>326234.55972284114</v>
      </c>
      <c r="AJ73" s="377">
        <f t="shared" ref="AJ73:BO73" ca="1" si="62">+AJ71+AJ72</f>
        <v>59941.127425287661</v>
      </c>
      <c r="AK73" s="377">
        <f t="shared" ca="1" si="62"/>
        <v>39527.049402976932</v>
      </c>
      <c r="AL73" s="377">
        <f t="shared" ca="1" si="62"/>
        <v>115508.00353056869</v>
      </c>
      <c r="AM73" s="377">
        <f t="shared" ca="1" si="62"/>
        <v>148246.44699390494</v>
      </c>
      <c r="AN73" s="377">
        <f t="shared" si="62"/>
        <v>0</v>
      </c>
      <c r="AO73" s="377">
        <f t="shared" si="62"/>
        <v>0</v>
      </c>
      <c r="AP73" s="377">
        <f t="shared" si="62"/>
        <v>0</v>
      </c>
      <c r="AQ73" s="377">
        <f t="shared" si="62"/>
        <v>0</v>
      </c>
      <c r="AR73" s="377">
        <f t="shared" si="62"/>
        <v>0</v>
      </c>
      <c r="AS73" s="377">
        <f t="shared" si="62"/>
        <v>0</v>
      </c>
      <c r="AT73" s="377">
        <f t="shared" si="62"/>
        <v>0</v>
      </c>
      <c r="AU73" s="377">
        <f t="shared" si="62"/>
        <v>0</v>
      </c>
      <c r="AV73" s="377">
        <f t="shared" si="62"/>
        <v>0</v>
      </c>
      <c r="AW73" s="377">
        <f t="shared" si="62"/>
        <v>0</v>
      </c>
      <c r="AX73" s="377">
        <f t="shared" si="62"/>
        <v>0</v>
      </c>
      <c r="AY73" s="377">
        <f t="shared" si="62"/>
        <v>0</v>
      </c>
      <c r="AZ73" s="377">
        <f t="shared" si="62"/>
        <v>0</v>
      </c>
      <c r="BA73" s="377">
        <f t="shared" si="62"/>
        <v>0</v>
      </c>
      <c r="BB73" s="377">
        <f t="shared" si="62"/>
        <v>0</v>
      </c>
      <c r="BC73" s="377">
        <f t="shared" si="62"/>
        <v>0</v>
      </c>
      <c r="BD73" s="377">
        <f t="shared" si="62"/>
        <v>0</v>
      </c>
      <c r="BE73" s="377">
        <f t="shared" si="62"/>
        <v>0</v>
      </c>
      <c r="BF73" s="377">
        <f t="shared" si="62"/>
        <v>0</v>
      </c>
      <c r="BG73" s="377">
        <f t="shared" si="62"/>
        <v>0</v>
      </c>
      <c r="BH73" s="377">
        <f t="shared" si="62"/>
        <v>0</v>
      </c>
      <c r="BI73" s="377">
        <f t="shared" si="62"/>
        <v>0</v>
      </c>
      <c r="BJ73" s="377">
        <f t="shared" si="62"/>
        <v>0</v>
      </c>
      <c r="BK73" s="377">
        <f t="shared" si="62"/>
        <v>0</v>
      </c>
      <c r="BL73" s="377">
        <f t="shared" si="62"/>
        <v>0</v>
      </c>
      <c r="BM73" s="377">
        <f t="shared" si="62"/>
        <v>0</v>
      </c>
      <c r="BN73" s="377">
        <f t="shared" si="62"/>
        <v>0</v>
      </c>
      <c r="BO73" s="377">
        <f t="shared" si="62"/>
        <v>0</v>
      </c>
      <c r="BP73" s="377">
        <f t="shared" ref="BP73:CU73" si="63">+BP71+BP72</f>
        <v>0</v>
      </c>
      <c r="BQ73" s="377">
        <f t="shared" si="63"/>
        <v>0</v>
      </c>
      <c r="BR73" s="377">
        <f t="shared" si="63"/>
        <v>0</v>
      </c>
      <c r="BS73" s="377">
        <f t="shared" si="63"/>
        <v>0</v>
      </c>
      <c r="BT73" s="377">
        <f t="shared" si="63"/>
        <v>0</v>
      </c>
      <c r="BU73" s="377">
        <f t="shared" si="63"/>
        <v>0</v>
      </c>
      <c r="BV73" s="377">
        <f t="shared" si="63"/>
        <v>0</v>
      </c>
      <c r="BW73" s="377">
        <f t="shared" si="63"/>
        <v>0</v>
      </c>
      <c r="BX73" s="377">
        <f t="shared" si="63"/>
        <v>0</v>
      </c>
      <c r="BY73" s="377">
        <f t="shared" si="63"/>
        <v>0</v>
      </c>
      <c r="BZ73" s="377">
        <f t="shared" si="63"/>
        <v>0</v>
      </c>
      <c r="CA73" s="377">
        <f t="shared" si="63"/>
        <v>0</v>
      </c>
      <c r="CB73" s="377">
        <f t="shared" si="63"/>
        <v>0</v>
      </c>
      <c r="CC73" s="377">
        <f t="shared" si="63"/>
        <v>0</v>
      </c>
      <c r="CD73" s="377">
        <f t="shared" si="63"/>
        <v>0</v>
      </c>
      <c r="CE73" s="377">
        <f t="shared" si="63"/>
        <v>0</v>
      </c>
      <c r="CF73" s="377">
        <f t="shared" si="63"/>
        <v>0</v>
      </c>
      <c r="CG73" s="377">
        <f t="shared" si="63"/>
        <v>0</v>
      </c>
      <c r="CH73" s="377">
        <f t="shared" si="63"/>
        <v>0</v>
      </c>
      <c r="CI73" s="377">
        <f t="shared" si="63"/>
        <v>0</v>
      </c>
      <c r="CJ73" s="377">
        <f t="shared" si="63"/>
        <v>0</v>
      </c>
      <c r="CK73" s="377">
        <f t="shared" si="63"/>
        <v>0</v>
      </c>
      <c r="CL73" s="377">
        <f t="shared" si="63"/>
        <v>0</v>
      </c>
      <c r="CM73" s="377">
        <f t="shared" si="63"/>
        <v>0</v>
      </c>
      <c r="CN73" s="377">
        <f t="shared" si="63"/>
        <v>0</v>
      </c>
      <c r="CO73" s="377">
        <f t="shared" si="63"/>
        <v>0</v>
      </c>
      <c r="CP73" s="377">
        <f t="shared" si="63"/>
        <v>0</v>
      </c>
      <c r="CQ73" s="377">
        <f t="shared" si="63"/>
        <v>0</v>
      </c>
      <c r="CR73" s="377">
        <f t="shared" si="63"/>
        <v>0</v>
      </c>
      <c r="CS73" s="377">
        <f t="shared" si="63"/>
        <v>0</v>
      </c>
      <c r="CT73" s="377">
        <f t="shared" si="63"/>
        <v>0</v>
      </c>
      <c r="CU73" s="377">
        <f t="shared" si="63"/>
        <v>0</v>
      </c>
      <c r="CV73" s="377">
        <f t="shared" ref="CV73:EA73" si="64">+CV71+CV72</f>
        <v>0</v>
      </c>
      <c r="CW73" s="377">
        <f t="shared" si="64"/>
        <v>0</v>
      </c>
      <c r="CX73" s="377">
        <f t="shared" si="64"/>
        <v>0</v>
      </c>
      <c r="CY73" s="377">
        <f t="shared" si="64"/>
        <v>0</v>
      </c>
      <c r="CZ73" s="377">
        <f t="shared" si="64"/>
        <v>0</v>
      </c>
      <c r="DA73" s="377">
        <f t="shared" si="64"/>
        <v>0</v>
      </c>
      <c r="DB73" s="377">
        <f t="shared" si="64"/>
        <v>0</v>
      </c>
      <c r="DC73" s="377">
        <f t="shared" si="64"/>
        <v>0</v>
      </c>
      <c r="DD73" s="377">
        <f t="shared" si="64"/>
        <v>0</v>
      </c>
      <c r="DE73" s="377">
        <f t="shared" si="64"/>
        <v>0</v>
      </c>
      <c r="DF73" s="377">
        <f t="shared" si="64"/>
        <v>0</v>
      </c>
      <c r="DG73" s="377">
        <f t="shared" si="64"/>
        <v>0</v>
      </c>
      <c r="DH73" s="377">
        <f t="shared" si="64"/>
        <v>0</v>
      </c>
      <c r="DI73" s="377">
        <f t="shared" si="64"/>
        <v>0</v>
      </c>
      <c r="DJ73" s="377">
        <f t="shared" si="64"/>
        <v>0</v>
      </c>
      <c r="DK73" s="377">
        <f t="shared" si="64"/>
        <v>0</v>
      </c>
      <c r="DL73" s="377">
        <f t="shared" si="64"/>
        <v>0</v>
      </c>
      <c r="DM73" s="377">
        <f t="shared" si="64"/>
        <v>0</v>
      </c>
      <c r="DN73" s="377">
        <f t="shared" si="64"/>
        <v>0</v>
      </c>
      <c r="DO73" s="377">
        <f t="shared" si="64"/>
        <v>0</v>
      </c>
      <c r="DP73" s="377">
        <f t="shared" si="64"/>
        <v>0</v>
      </c>
      <c r="DQ73" s="377">
        <f t="shared" si="64"/>
        <v>0</v>
      </c>
      <c r="DR73" s="377">
        <f t="shared" si="64"/>
        <v>0</v>
      </c>
      <c r="DS73" s="377">
        <f t="shared" si="64"/>
        <v>0</v>
      </c>
      <c r="DT73" s="377">
        <f t="shared" si="64"/>
        <v>0</v>
      </c>
      <c r="DU73" s="377">
        <f t="shared" si="64"/>
        <v>0</v>
      </c>
      <c r="DV73" s="377">
        <f t="shared" si="64"/>
        <v>0</v>
      </c>
      <c r="DW73" s="377">
        <f t="shared" si="64"/>
        <v>0</v>
      </c>
      <c r="DX73" s="377">
        <f t="shared" si="64"/>
        <v>0</v>
      </c>
      <c r="DY73" s="377">
        <f t="shared" si="64"/>
        <v>0</v>
      </c>
      <c r="DZ73" s="377">
        <f t="shared" si="64"/>
        <v>0</v>
      </c>
      <c r="EA73" s="377">
        <f t="shared" si="64"/>
        <v>0</v>
      </c>
      <c r="EB73" s="377">
        <f t="shared" ref="EB73:EE73" si="65">+EB71+EB72</f>
        <v>0</v>
      </c>
      <c r="EC73" s="377">
        <f t="shared" si="65"/>
        <v>0</v>
      </c>
      <c r="ED73" s="377">
        <f t="shared" si="65"/>
        <v>0</v>
      </c>
      <c r="EE73" s="377">
        <f t="shared" si="65"/>
        <v>0</v>
      </c>
    </row>
    <row r="74" spans="1:135" ht="14.25" customHeight="1" x14ac:dyDescent="0.15">
      <c r="A74" s="373" t="s">
        <v>121</v>
      </c>
      <c r="B74" s="509" t="s">
        <v>333</v>
      </c>
      <c r="D74" s="379" t="str">
        <f t="shared" ref="D74:AI74" ca="1" si="66">IFERROR(+D73/D19,"")</f>
        <v/>
      </c>
      <c r="E74" s="379" t="str">
        <f t="shared" ca="1" si="66"/>
        <v/>
      </c>
      <c r="F74" s="379" t="str">
        <f t="shared" ca="1" si="66"/>
        <v/>
      </c>
      <c r="G74" s="379" t="str">
        <f t="shared" ca="1" si="66"/>
        <v/>
      </c>
      <c r="H74" s="379" t="str">
        <f t="shared" ca="1" si="66"/>
        <v/>
      </c>
      <c r="I74" s="379" t="str">
        <f t="shared" ca="1" si="66"/>
        <v/>
      </c>
      <c r="J74" s="379">
        <f t="shared" ca="1" si="66"/>
        <v>0.2882427122806866</v>
      </c>
      <c r="K74" s="379">
        <f t="shared" ca="1" si="66"/>
        <v>0.30755972005826454</v>
      </c>
      <c r="L74" s="379">
        <f t="shared" ca="1" si="66"/>
        <v>0.22555686713408124</v>
      </c>
      <c r="M74" s="379">
        <f t="shared" ca="1" si="66"/>
        <v>0.12183598778867508</v>
      </c>
      <c r="N74" s="379">
        <f t="shared" ca="1" si="66"/>
        <v>1.2675194622784651E-2</v>
      </c>
      <c r="O74" s="379">
        <f t="shared" ca="1" si="66"/>
        <v>0.2725315535445923</v>
      </c>
      <c r="P74" s="379">
        <f t="shared" ca="1" si="66"/>
        <v>-2.9359276982906104E-2</v>
      </c>
      <c r="Q74" s="379">
        <f t="shared" ca="1" si="66"/>
        <v>-1.7892544306252409E-2</v>
      </c>
      <c r="R74" s="379">
        <f t="shared" ca="1" si="66"/>
        <v>9.1506761530700031E-2</v>
      </c>
      <c r="S74" s="379">
        <f t="shared" ca="1" si="66"/>
        <v>7.2905497195278959E-2</v>
      </c>
      <c r="T74" s="379">
        <f t="shared" ca="1" si="66"/>
        <v>0.2071272357244906</v>
      </c>
      <c r="U74" s="379">
        <f t="shared" ca="1" si="66"/>
        <v>0.17717703109808811</v>
      </c>
      <c r="V74" s="379">
        <f t="shared" ca="1" si="66"/>
        <v>0.31999959345409373</v>
      </c>
      <c r="W74" s="379">
        <f t="shared" ca="1" si="66"/>
        <v>0.3756057268788312</v>
      </c>
      <c r="X74" s="379">
        <f t="shared" ca="1" si="66"/>
        <v>0.27551253464801423</v>
      </c>
      <c r="Y74" s="379">
        <f t="shared" ca="1" si="66"/>
        <v>2.6214179963693858E-2</v>
      </c>
      <c r="Z74" s="379">
        <f t="shared" ca="1" si="66"/>
        <v>9.0503667020608428E-2</v>
      </c>
      <c r="AA74" s="379">
        <f t="shared" ca="1" si="66"/>
        <v>0.21542468046646562</v>
      </c>
      <c r="AB74" s="379">
        <f t="shared" ca="1" si="66"/>
        <v>3.6938471422616227E-2</v>
      </c>
      <c r="AC74" s="379">
        <f t="shared" ca="1" si="66"/>
        <v>-5.0625277920462196E-2</v>
      </c>
      <c r="AD74" s="379">
        <f t="shared" ca="1" si="66"/>
        <v>9.5515240806844565E-2</v>
      </c>
      <c r="AE74" s="379">
        <f t="shared" ca="1" si="66"/>
        <v>4.9201158886293442E-4</v>
      </c>
      <c r="AF74" s="379">
        <f t="shared" ca="1" si="66"/>
        <v>0.2360731316985917</v>
      </c>
      <c r="AG74" s="379">
        <f t="shared" ca="1" si="66"/>
        <v>0.26986005175465</v>
      </c>
      <c r="AH74" s="379">
        <f t="shared" ca="1" si="66"/>
        <v>0.27247636057168945</v>
      </c>
      <c r="AI74" s="379">
        <f t="shared" ca="1" si="66"/>
        <v>0.32420854030986856</v>
      </c>
      <c r="AJ74" s="379">
        <f t="shared" ref="AJ74:BO74" ca="1" si="67">IFERROR(+AJ73/AJ19,"")</f>
        <v>8.324403202002513E-2</v>
      </c>
      <c r="AK74" s="379">
        <f t="shared" ca="1" si="67"/>
        <v>6.7069023183640664E-2</v>
      </c>
      <c r="AL74" s="379">
        <f t="shared" ca="1" si="67"/>
        <v>0.16533675938046863</v>
      </c>
      <c r="AM74" s="379">
        <f t="shared" ca="1" si="67"/>
        <v>0.19456401041874055</v>
      </c>
      <c r="AN74" s="379" t="str">
        <f t="shared" si="67"/>
        <v/>
      </c>
      <c r="AO74" s="379" t="str">
        <f t="shared" si="67"/>
        <v/>
      </c>
      <c r="AP74" s="379" t="str">
        <f t="shared" si="67"/>
        <v/>
      </c>
      <c r="AQ74" s="379" t="str">
        <f t="shared" si="67"/>
        <v/>
      </c>
      <c r="AR74" s="379" t="str">
        <f t="shared" si="67"/>
        <v/>
      </c>
      <c r="AS74" s="379" t="str">
        <f t="shared" si="67"/>
        <v/>
      </c>
      <c r="AT74" s="379" t="str">
        <f t="shared" si="67"/>
        <v/>
      </c>
      <c r="AU74" s="379" t="str">
        <f t="shared" si="67"/>
        <v/>
      </c>
      <c r="AV74" s="379" t="str">
        <f t="shared" si="67"/>
        <v/>
      </c>
      <c r="AW74" s="379" t="str">
        <f t="shared" si="67"/>
        <v/>
      </c>
      <c r="AX74" s="379" t="str">
        <f t="shared" si="67"/>
        <v/>
      </c>
      <c r="AY74" s="379" t="str">
        <f t="shared" si="67"/>
        <v/>
      </c>
      <c r="AZ74" s="379" t="str">
        <f t="shared" si="67"/>
        <v/>
      </c>
      <c r="BA74" s="379" t="str">
        <f t="shared" si="67"/>
        <v/>
      </c>
      <c r="BB74" s="379" t="str">
        <f t="shared" si="67"/>
        <v/>
      </c>
      <c r="BC74" s="379" t="str">
        <f t="shared" si="67"/>
        <v/>
      </c>
      <c r="BD74" s="379" t="str">
        <f t="shared" si="67"/>
        <v/>
      </c>
      <c r="BE74" s="379" t="str">
        <f t="shared" si="67"/>
        <v/>
      </c>
      <c r="BF74" s="379" t="str">
        <f t="shared" si="67"/>
        <v/>
      </c>
      <c r="BG74" s="379" t="str">
        <f t="shared" si="67"/>
        <v/>
      </c>
      <c r="BH74" s="379" t="str">
        <f t="shared" si="67"/>
        <v/>
      </c>
      <c r="BI74" s="379" t="str">
        <f t="shared" si="67"/>
        <v/>
      </c>
      <c r="BJ74" s="379" t="str">
        <f t="shared" si="67"/>
        <v/>
      </c>
      <c r="BK74" s="379" t="str">
        <f t="shared" si="67"/>
        <v/>
      </c>
      <c r="BL74" s="379" t="str">
        <f t="shared" si="67"/>
        <v/>
      </c>
      <c r="BM74" s="379" t="str">
        <f t="shared" si="67"/>
        <v/>
      </c>
      <c r="BN74" s="379" t="str">
        <f t="shared" si="67"/>
        <v/>
      </c>
      <c r="BO74" s="379" t="str">
        <f t="shared" si="67"/>
        <v/>
      </c>
      <c r="BP74" s="379" t="str">
        <f t="shared" ref="BP74:CU74" si="68">IFERROR(+BP73/BP19,"")</f>
        <v/>
      </c>
      <c r="BQ74" s="379" t="str">
        <f t="shared" si="68"/>
        <v/>
      </c>
      <c r="BR74" s="379" t="str">
        <f t="shared" si="68"/>
        <v/>
      </c>
      <c r="BS74" s="379" t="str">
        <f t="shared" si="68"/>
        <v/>
      </c>
      <c r="BT74" s="379" t="str">
        <f t="shared" si="68"/>
        <v/>
      </c>
      <c r="BU74" s="379" t="str">
        <f t="shared" si="68"/>
        <v/>
      </c>
      <c r="BV74" s="379" t="str">
        <f t="shared" si="68"/>
        <v/>
      </c>
      <c r="BW74" s="379" t="str">
        <f t="shared" si="68"/>
        <v/>
      </c>
      <c r="BX74" s="379" t="str">
        <f t="shared" si="68"/>
        <v/>
      </c>
      <c r="BY74" s="379" t="str">
        <f t="shared" si="68"/>
        <v/>
      </c>
      <c r="BZ74" s="379" t="str">
        <f t="shared" si="68"/>
        <v/>
      </c>
      <c r="CA74" s="379" t="str">
        <f t="shared" si="68"/>
        <v/>
      </c>
      <c r="CB74" s="379" t="str">
        <f t="shared" si="68"/>
        <v/>
      </c>
      <c r="CC74" s="379" t="str">
        <f t="shared" si="68"/>
        <v/>
      </c>
      <c r="CD74" s="379" t="str">
        <f t="shared" si="68"/>
        <v/>
      </c>
      <c r="CE74" s="379" t="str">
        <f t="shared" si="68"/>
        <v/>
      </c>
      <c r="CF74" s="379" t="str">
        <f t="shared" si="68"/>
        <v/>
      </c>
      <c r="CG74" s="379" t="str">
        <f t="shared" si="68"/>
        <v/>
      </c>
      <c r="CH74" s="379" t="str">
        <f t="shared" si="68"/>
        <v/>
      </c>
      <c r="CI74" s="379" t="str">
        <f t="shared" si="68"/>
        <v/>
      </c>
      <c r="CJ74" s="379" t="str">
        <f t="shared" si="68"/>
        <v/>
      </c>
      <c r="CK74" s="379" t="str">
        <f t="shared" si="68"/>
        <v/>
      </c>
      <c r="CL74" s="379" t="str">
        <f t="shared" si="68"/>
        <v/>
      </c>
      <c r="CM74" s="379" t="str">
        <f t="shared" si="68"/>
        <v/>
      </c>
      <c r="CN74" s="379" t="str">
        <f t="shared" si="68"/>
        <v/>
      </c>
      <c r="CO74" s="379" t="str">
        <f t="shared" si="68"/>
        <v/>
      </c>
      <c r="CP74" s="379" t="str">
        <f t="shared" si="68"/>
        <v/>
      </c>
      <c r="CQ74" s="379" t="str">
        <f t="shared" si="68"/>
        <v/>
      </c>
      <c r="CR74" s="379" t="str">
        <f t="shared" si="68"/>
        <v/>
      </c>
      <c r="CS74" s="379" t="str">
        <f t="shared" si="68"/>
        <v/>
      </c>
      <c r="CT74" s="379" t="str">
        <f t="shared" si="68"/>
        <v/>
      </c>
      <c r="CU74" s="379" t="str">
        <f t="shared" si="68"/>
        <v/>
      </c>
      <c r="CV74" s="379" t="str">
        <f t="shared" ref="CV74:EA74" si="69">IFERROR(+CV73/CV19,"")</f>
        <v/>
      </c>
      <c r="CW74" s="379" t="str">
        <f t="shared" si="69"/>
        <v/>
      </c>
      <c r="CX74" s="379" t="str">
        <f t="shared" si="69"/>
        <v/>
      </c>
      <c r="CY74" s="379" t="str">
        <f t="shared" si="69"/>
        <v/>
      </c>
      <c r="CZ74" s="379" t="str">
        <f t="shared" si="69"/>
        <v/>
      </c>
      <c r="DA74" s="379" t="str">
        <f t="shared" si="69"/>
        <v/>
      </c>
      <c r="DB74" s="379" t="str">
        <f t="shared" si="69"/>
        <v/>
      </c>
      <c r="DC74" s="379" t="str">
        <f t="shared" si="69"/>
        <v/>
      </c>
      <c r="DD74" s="379" t="str">
        <f t="shared" si="69"/>
        <v/>
      </c>
      <c r="DE74" s="379" t="str">
        <f t="shared" si="69"/>
        <v/>
      </c>
      <c r="DF74" s="379" t="str">
        <f t="shared" si="69"/>
        <v/>
      </c>
      <c r="DG74" s="379" t="str">
        <f t="shared" si="69"/>
        <v/>
      </c>
      <c r="DH74" s="379" t="str">
        <f t="shared" si="69"/>
        <v/>
      </c>
      <c r="DI74" s="379" t="str">
        <f t="shared" si="69"/>
        <v/>
      </c>
      <c r="DJ74" s="379" t="str">
        <f t="shared" si="69"/>
        <v/>
      </c>
      <c r="DK74" s="379" t="str">
        <f t="shared" si="69"/>
        <v/>
      </c>
      <c r="DL74" s="379" t="str">
        <f t="shared" si="69"/>
        <v/>
      </c>
      <c r="DM74" s="379" t="str">
        <f t="shared" si="69"/>
        <v/>
      </c>
      <c r="DN74" s="379" t="str">
        <f t="shared" si="69"/>
        <v/>
      </c>
      <c r="DO74" s="379" t="str">
        <f t="shared" si="69"/>
        <v/>
      </c>
      <c r="DP74" s="379" t="str">
        <f t="shared" si="69"/>
        <v/>
      </c>
      <c r="DQ74" s="379" t="str">
        <f t="shared" si="69"/>
        <v/>
      </c>
      <c r="DR74" s="379" t="str">
        <f t="shared" si="69"/>
        <v/>
      </c>
      <c r="DS74" s="379" t="str">
        <f t="shared" si="69"/>
        <v/>
      </c>
      <c r="DT74" s="379" t="str">
        <f t="shared" si="69"/>
        <v/>
      </c>
      <c r="DU74" s="379" t="str">
        <f t="shared" si="69"/>
        <v/>
      </c>
      <c r="DV74" s="379" t="str">
        <f t="shared" si="69"/>
        <v/>
      </c>
      <c r="DW74" s="379" t="str">
        <f t="shared" si="69"/>
        <v/>
      </c>
      <c r="DX74" s="379" t="str">
        <f t="shared" si="69"/>
        <v/>
      </c>
      <c r="DY74" s="379" t="str">
        <f t="shared" si="69"/>
        <v/>
      </c>
      <c r="DZ74" s="379" t="str">
        <f t="shared" si="69"/>
        <v/>
      </c>
      <c r="EA74" s="379" t="str">
        <f t="shared" si="69"/>
        <v/>
      </c>
      <c r="EB74" s="379" t="str">
        <f t="shared" ref="EB74:EE74" si="70">IFERROR(+EB73/EB19,"")</f>
        <v/>
      </c>
      <c r="EC74" s="379" t="str">
        <f t="shared" si="70"/>
        <v/>
      </c>
      <c r="ED74" s="379" t="str">
        <f t="shared" si="70"/>
        <v/>
      </c>
      <c r="EE74" s="380" t="str">
        <f t="shared" si="70"/>
        <v/>
      </c>
    </row>
    <row r="75" spans="1:135" ht="14.25" customHeight="1" x14ac:dyDescent="0.15">
      <c r="A75" s="331"/>
      <c r="B75" s="332"/>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row>
    <row r="76" spans="1:135" ht="14.25" customHeight="1" x14ac:dyDescent="0.15">
      <c r="A76" s="334"/>
      <c r="B76" s="509"/>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c r="CA76" s="335"/>
      <c r="CB76" s="335"/>
      <c r="CC76" s="335"/>
      <c r="CD76" s="335"/>
      <c r="CE76" s="335"/>
      <c r="CF76" s="335"/>
      <c r="CG76" s="335"/>
      <c r="CH76" s="335"/>
      <c r="CI76" s="335"/>
      <c r="CJ76" s="335"/>
      <c r="CK76" s="335"/>
      <c r="CL76" s="335"/>
      <c r="CM76" s="335"/>
      <c r="CN76" s="335"/>
      <c r="CO76" s="335"/>
      <c r="CP76" s="335"/>
      <c r="CQ76" s="335"/>
      <c r="CR76" s="335"/>
      <c r="CS76" s="335"/>
      <c r="CT76" s="335"/>
      <c r="CU76" s="335"/>
      <c r="CV76" s="335"/>
      <c r="CW76" s="335"/>
      <c r="CX76" s="335"/>
      <c r="CY76" s="335"/>
      <c r="CZ76" s="335"/>
      <c r="DA76" s="335"/>
      <c r="DB76" s="335"/>
      <c r="DC76" s="335"/>
      <c r="DD76" s="335"/>
      <c r="DE76" s="335"/>
      <c r="DF76" s="335"/>
      <c r="DG76" s="335"/>
      <c r="DH76" s="335"/>
      <c r="DI76" s="335"/>
      <c r="DJ76" s="335"/>
      <c r="DK76" s="335"/>
      <c r="DL76" s="335"/>
      <c r="DM76" s="335"/>
      <c r="DN76" s="335"/>
      <c r="DO76" s="335"/>
      <c r="DP76" s="335"/>
      <c r="DQ76" s="335"/>
      <c r="DR76" s="335"/>
      <c r="DS76" s="335"/>
      <c r="DT76" s="335"/>
      <c r="DU76" s="335"/>
      <c r="DV76" s="335"/>
      <c r="DW76" s="335"/>
      <c r="DX76" s="335"/>
      <c r="DY76" s="335"/>
      <c r="DZ76" s="335"/>
      <c r="EA76" s="335"/>
      <c r="EB76" s="335"/>
      <c r="EC76" s="335"/>
      <c r="ED76" s="335"/>
      <c r="EE76" s="335"/>
    </row>
    <row r="77" spans="1:135" ht="14.25" customHeight="1" x14ac:dyDescent="0.15">
      <c r="B77" s="332"/>
      <c r="D77" s="336"/>
      <c r="E77" s="336"/>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6"/>
      <c r="DL77" s="336"/>
      <c r="DM77" s="336"/>
      <c r="DN77" s="336"/>
      <c r="DO77" s="336"/>
      <c r="DP77" s="336"/>
      <c r="DQ77" s="336"/>
      <c r="DR77" s="336"/>
      <c r="DS77" s="336"/>
      <c r="DT77" s="336"/>
      <c r="DU77" s="336"/>
      <c r="DV77" s="336"/>
      <c r="DW77" s="336"/>
      <c r="DX77" s="336"/>
      <c r="DY77" s="336"/>
      <c r="DZ77" s="336"/>
      <c r="EA77" s="336"/>
      <c r="EB77" s="336"/>
      <c r="EC77" s="336"/>
      <c r="ED77" s="336"/>
      <c r="EE77" s="336"/>
    </row>
    <row r="78" spans="1:135" ht="14.25" customHeight="1" x14ac:dyDescent="0.15">
      <c r="A78" s="300" t="s">
        <v>122</v>
      </c>
      <c r="B78" s="301"/>
      <c r="C78" s="381"/>
      <c r="D78" s="337">
        <f t="shared" ref="D78:AI78" si="71">+D$4</f>
        <v>45322</v>
      </c>
      <c r="E78" s="337">
        <f t="shared" si="71"/>
        <v>45351</v>
      </c>
      <c r="F78" s="337">
        <f t="shared" si="71"/>
        <v>45382</v>
      </c>
      <c r="G78" s="337">
        <f t="shared" si="71"/>
        <v>45412</v>
      </c>
      <c r="H78" s="337">
        <f t="shared" si="71"/>
        <v>45443</v>
      </c>
      <c r="I78" s="337">
        <f t="shared" si="71"/>
        <v>45473</v>
      </c>
      <c r="J78" s="337">
        <f t="shared" si="71"/>
        <v>45504</v>
      </c>
      <c r="K78" s="337">
        <f t="shared" si="71"/>
        <v>45535</v>
      </c>
      <c r="L78" s="337">
        <f t="shared" si="71"/>
        <v>45565</v>
      </c>
      <c r="M78" s="337">
        <f t="shared" si="71"/>
        <v>45596</v>
      </c>
      <c r="N78" s="337">
        <f t="shared" si="71"/>
        <v>45626</v>
      </c>
      <c r="O78" s="337">
        <f t="shared" si="71"/>
        <v>45657</v>
      </c>
      <c r="P78" s="337">
        <f t="shared" si="71"/>
        <v>45688</v>
      </c>
      <c r="Q78" s="337">
        <f t="shared" si="71"/>
        <v>45716</v>
      </c>
      <c r="R78" s="337">
        <f t="shared" si="71"/>
        <v>45747</v>
      </c>
      <c r="S78" s="337">
        <f t="shared" si="71"/>
        <v>45777</v>
      </c>
      <c r="T78" s="337">
        <f t="shared" si="71"/>
        <v>45808</v>
      </c>
      <c r="U78" s="337">
        <f t="shared" si="71"/>
        <v>45838</v>
      </c>
      <c r="V78" s="337">
        <f t="shared" si="71"/>
        <v>45869</v>
      </c>
      <c r="W78" s="337">
        <f t="shared" si="71"/>
        <v>45900</v>
      </c>
      <c r="X78" s="337">
        <f t="shared" si="71"/>
        <v>45930</v>
      </c>
      <c r="Y78" s="337">
        <f t="shared" si="71"/>
        <v>45961</v>
      </c>
      <c r="Z78" s="337">
        <f t="shared" si="71"/>
        <v>45991</v>
      </c>
      <c r="AA78" s="337">
        <f t="shared" si="71"/>
        <v>46022</v>
      </c>
      <c r="AB78" s="337">
        <f t="shared" si="71"/>
        <v>46053</v>
      </c>
      <c r="AC78" s="337">
        <f t="shared" si="71"/>
        <v>46081</v>
      </c>
      <c r="AD78" s="337">
        <f t="shared" si="71"/>
        <v>46112</v>
      </c>
      <c r="AE78" s="337">
        <f t="shared" si="71"/>
        <v>46142</v>
      </c>
      <c r="AF78" s="337">
        <f t="shared" si="71"/>
        <v>46173</v>
      </c>
      <c r="AG78" s="337">
        <f t="shared" si="71"/>
        <v>46203</v>
      </c>
      <c r="AH78" s="337">
        <f t="shared" si="71"/>
        <v>46234</v>
      </c>
      <c r="AI78" s="337">
        <f t="shared" si="71"/>
        <v>46265</v>
      </c>
      <c r="AJ78" s="337">
        <f t="shared" ref="AJ78:BO78" si="72">+AJ$4</f>
        <v>46295</v>
      </c>
      <c r="AK78" s="337">
        <f t="shared" si="72"/>
        <v>46326</v>
      </c>
      <c r="AL78" s="337">
        <f t="shared" si="72"/>
        <v>46356</v>
      </c>
      <c r="AM78" s="337">
        <f t="shared" si="72"/>
        <v>46387</v>
      </c>
      <c r="AN78" s="337">
        <f t="shared" si="72"/>
        <v>46418</v>
      </c>
      <c r="AO78" s="337">
        <f t="shared" si="72"/>
        <v>46446</v>
      </c>
      <c r="AP78" s="337">
        <f t="shared" si="72"/>
        <v>46477</v>
      </c>
      <c r="AQ78" s="337">
        <f t="shared" si="72"/>
        <v>46507</v>
      </c>
      <c r="AR78" s="337">
        <f t="shared" si="72"/>
        <v>46538</v>
      </c>
      <c r="AS78" s="337">
        <f t="shared" si="72"/>
        <v>46568</v>
      </c>
      <c r="AT78" s="337">
        <f t="shared" si="72"/>
        <v>46599</v>
      </c>
      <c r="AU78" s="337">
        <f t="shared" si="72"/>
        <v>46630</v>
      </c>
      <c r="AV78" s="337">
        <f t="shared" si="72"/>
        <v>46660</v>
      </c>
      <c r="AW78" s="337">
        <f t="shared" si="72"/>
        <v>46691</v>
      </c>
      <c r="AX78" s="337">
        <f t="shared" si="72"/>
        <v>46721</v>
      </c>
      <c r="AY78" s="337">
        <f t="shared" si="72"/>
        <v>46752</v>
      </c>
      <c r="AZ78" s="337">
        <f t="shared" si="72"/>
        <v>46783</v>
      </c>
      <c r="BA78" s="337">
        <f t="shared" si="72"/>
        <v>46812</v>
      </c>
      <c r="BB78" s="337">
        <f t="shared" si="72"/>
        <v>46843</v>
      </c>
      <c r="BC78" s="337">
        <f t="shared" si="72"/>
        <v>46873</v>
      </c>
      <c r="BD78" s="337">
        <f t="shared" si="72"/>
        <v>46904</v>
      </c>
      <c r="BE78" s="337">
        <f t="shared" si="72"/>
        <v>46934</v>
      </c>
      <c r="BF78" s="337">
        <f t="shared" si="72"/>
        <v>46965</v>
      </c>
      <c r="BG78" s="337">
        <f t="shared" si="72"/>
        <v>46996</v>
      </c>
      <c r="BH78" s="337">
        <f t="shared" si="72"/>
        <v>47026</v>
      </c>
      <c r="BI78" s="337">
        <f t="shared" si="72"/>
        <v>47057</v>
      </c>
      <c r="BJ78" s="337">
        <f t="shared" si="72"/>
        <v>47087</v>
      </c>
      <c r="BK78" s="337">
        <f t="shared" si="72"/>
        <v>47118</v>
      </c>
      <c r="BL78" s="337">
        <f t="shared" si="72"/>
        <v>47149</v>
      </c>
      <c r="BM78" s="337">
        <f t="shared" si="72"/>
        <v>47177</v>
      </c>
      <c r="BN78" s="337">
        <f t="shared" si="72"/>
        <v>47208</v>
      </c>
      <c r="BO78" s="337">
        <f t="shared" si="72"/>
        <v>47238</v>
      </c>
      <c r="BP78" s="337">
        <f t="shared" ref="BP78:CU78" si="73">+BP$4</f>
        <v>47269</v>
      </c>
      <c r="BQ78" s="337">
        <f t="shared" si="73"/>
        <v>47299</v>
      </c>
      <c r="BR78" s="337">
        <f t="shared" si="73"/>
        <v>47330</v>
      </c>
      <c r="BS78" s="337">
        <f t="shared" si="73"/>
        <v>47361</v>
      </c>
      <c r="BT78" s="337">
        <f t="shared" si="73"/>
        <v>47391</v>
      </c>
      <c r="BU78" s="337">
        <f t="shared" si="73"/>
        <v>47422</v>
      </c>
      <c r="BV78" s="337">
        <f t="shared" si="73"/>
        <v>47452</v>
      </c>
      <c r="BW78" s="337">
        <f t="shared" si="73"/>
        <v>47483</v>
      </c>
      <c r="BX78" s="337">
        <f t="shared" si="73"/>
        <v>47514</v>
      </c>
      <c r="BY78" s="337">
        <f t="shared" si="73"/>
        <v>47542</v>
      </c>
      <c r="BZ78" s="337">
        <f t="shared" si="73"/>
        <v>47573</v>
      </c>
      <c r="CA78" s="337">
        <f t="shared" si="73"/>
        <v>47603</v>
      </c>
      <c r="CB78" s="337">
        <f t="shared" si="73"/>
        <v>47634</v>
      </c>
      <c r="CC78" s="337">
        <f t="shared" si="73"/>
        <v>47664</v>
      </c>
      <c r="CD78" s="337">
        <f t="shared" si="73"/>
        <v>47695</v>
      </c>
      <c r="CE78" s="337">
        <f t="shared" si="73"/>
        <v>47726</v>
      </c>
      <c r="CF78" s="337">
        <f t="shared" si="73"/>
        <v>47756</v>
      </c>
      <c r="CG78" s="337">
        <f t="shared" si="73"/>
        <v>47787</v>
      </c>
      <c r="CH78" s="337">
        <f t="shared" si="73"/>
        <v>47817</v>
      </c>
      <c r="CI78" s="337">
        <f t="shared" si="73"/>
        <v>47848</v>
      </c>
      <c r="CJ78" s="337">
        <f t="shared" si="73"/>
        <v>47879</v>
      </c>
      <c r="CK78" s="337">
        <f t="shared" si="73"/>
        <v>47907</v>
      </c>
      <c r="CL78" s="337">
        <f t="shared" si="73"/>
        <v>47938</v>
      </c>
      <c r="CM78" s="337">
        <f t="shared" si="73"/>
        <v>47968</v>
      </c>
      <c r="CN78" s="337">
        <f t="shared" si="73"/>
        <v>47999</v>
      </c>
      <c r="CO78" s="337">
        <f t="shared" si="73"/>
        <v>48029</v>
      </c>
      <c r="CP78" s="337">
        <f t="shared" si="73"/>
        <v>48060</v>
      </c>
      <c r="CQ78" s="337">
        <f t="shared" si="73"/>
        <v>48091</v>
      </c>
      <c r="CR78" s="337">
        <f t="shared" si="73"/>
        <v>48121</v>
      </c>
      <c r="CS78" s="337">
        <f t="shared" si="73"/>
        <v>48152</v>
      </c>
      <c r="CT78" s="337">
        <f t="shared" si="73"/>
        <v>48182</v>
      </c>
      <c r="CU78" s="337">
        <f t="shared" si="73"/>
        <v>48213</v>
      </c>
      <c r="CV78" s="337">
        <f t="shared" ref="CV78:EE78" si="74">+CV$4</f>
        <v>48244</v>
      </c>
      <c r="CW78" s="337">
        <f t="shared" si="74"/>
        <v>48273</v>
      </c>
      <c r="CX78" s="337">
        <f t="shared" si="74"/>
        <v>48304</v>
      </c>
      <c r="CY78" s="337">
        <f t="shared" si="74"/>
        <v>48334</v>
      </c>
      <c r="CZ78" s="337">
        <f t="shared" si="74"/>
        <v>48365</v>
      </c>
      <c r="DA78" s="337">
        <f t="shared" si="74"/>
        <v>48395</v>
      </c>
      <c r="DB78" s="337">
        <f t="shared" si="74"/>
        <v>48426</v>
      </c>
      <c r="DC78" s="337">
        <f t="shared" si="74"/>
        <v>48457</v>
      </c>
      <c r="DD78" s="337">
        <f t="shared" si="74"/>
        <v>48487</v>
      </c>
      <c r="DE78" s="337">
        <f t="shared" si="74"/>
        <v>48518</v>
      </c>
      <c r="DF78" s="337">
        <f t="shared" si="74"/>
        <v>48548</v>
      </c>
      <c r="DG78" s="337">
        <f t="shared" si="74"/>
        <v>48579</v>
      </c>
      <c r="DH78" s="337">
        <f t="shared" si="74"/>
        <v>48610</v>
      </c>
      <c r="DI78" s="337">
        <f t="shared" si="74"/>
        <v>48638</v>
      </c>
      <c r="DJ78" s="337">
        <f t="shared" si="74"/>
        <v>48669</v>
      </c>
      <c r="DK78" s="337">
        <f t="shared" si="74"/>
        <v>48699</v>
      </c>
      <c r="DL78" s="337">
        <f t="shared" si="74"/>
        <v>48730</v>
      </c>
      <c r="DM78" s="337">
        <f t="shared" si="74"/>
        <v>48760</v>
      </c>
      <c r="DN78" s="337">
        <f t="shared" si="74"/>
        <v>48791</v>
      </c>
      <c r="DO78" s="337">
        <f t="shared" si="74"/>
        <v>48822</v>
      </c>
      <c r="DP78" s="337">
        <f t="shared" si="74"/>
        <v>48852</v>
      </c>
      <c r="DQ78" s="337">
        <f t="shared" si="74"/>
        <v>48883</v>
      </c>
      <c r="DR78" s="337">
        <f t="shared" si="74"/>
        <v>48913</v>
      </c>
      <c r="DS78" s="337">
        <f t="shared" si="74"/>
        <v>48944</v>
      </c>
      <c r="DT78" s="337">
        <f t="shared" si="74"/>
        <v>48975</v>
      </c>
      <c r="DU78" s="337">
        <f t="shared" si="74"/>
        <v>49003</v>
      </c>
      <c r="DV78" s="337">
        <f t="shared" si="74"/>
        <v>49034</v>
      </c>
      <c r="DW78" s="337">
        <f t="shared" si="74"/>
        <v>49064</v>
      </c>
      <c r="DX78" s="337">
        <f t="shared" si="74"/>
        <v>49095</v>
      </c>
      <c r="DY78" s="337">
        <f t="shared" si="74"/>
        <v>49125</v>
      </c>
      <c r="DZ78" s="337">
        <f t="shared" si="74"/>
        <v>49156</v>
      </c>
      <c r="EA78" s="337">
        <f t="shared" si="74"/>
        <v>49187</v>
      </c>
      <c r="EB78" s="337">
        <f t="shared" si="74"/>
        <v>49217</v>
      </c>
      <c r="EC78" s="337">
        <f t="shared" si="74"/>
        <v>49248</v>
      </c>
      <c r="ED78" s="337">
        <f t="shared" si="74"/>
        <v>49278</v>
      </c>
      <c r="EE78" s="338">
        <f t="shared" si="74"/>
        <v>49309</v>
      </c>
    </row>
    <row r="79" spans="1:135" ht="6.75" customHeight="1" x14ac:dyDescent="0.15">
      <c r="B79" s="332"/>
    </row>
    <row r="80" spans="1:135" ht="14.25" customHeight="1" x14ac:dyDescent="0.15">
      <c r="A80" s="339" t="s">
        <v>123</v>
      </c>
      <c r="B80" s="340"/>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row>
    <row r="81" spans="1:135" ht="14.25" customHeight="1" x14ac:dyDescent="0.15">
      <c r="A81" s="339" t="s">
        <v>124</v>
      </c>
      <c r="B81" s="340"/>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1"/>
      <c r="AM81" s="341"/>
      <c r="AN81" s="341"/>
      <c r="AO81" s="341"/>
      <c r="AP81" s="341"/>
      <c r="AQ81" s="341"/>
      <c r="AR81" s="341"/>
      <c r="AS81" s="341"/>
      <c r="AT81" s="341"/>
      <c r="AU81" s="341"/>
      <c r="AV81" s="341"/>
      <c r="AW81" s="341"/>
      <c r="AX81" s="341"/>
      <c r="AY81" s="341"/>
      <c r="AZ81" s="341"/>
      <c r="BA81" s="341"/>
      <c r="BB81" s="341"/>
      <c r="BC81" s="341"/>
      <c r="BD81" s="341"/>
      <c r="BE81" s="341"/>
      <c r="BF81" s="341"/>
      <c r="BG81" s="341"/>
      <c r="BH81" s="341"/>
      <c r="BI81" s="341"/>
      <c r="BJ81" s="341"/>
      <c r="BK81" s="341"/>
    </row>
    <row r="82" spans="1:135" s="382" customFormat="1" ht="14.25" customHeight="1" x14ac:dyDescent="0.15">
      <c r="A82" s="342" t="s">
        <v>125</v>
      </c>
      <c r="B82" s="332" t="str">
        <f>"["&amp;currency&amp;"]"</f>
        <v>[EUR]</v>
      </c>
      <c r="D82" s="344">
        <f t="shared" ref="D82:AI82" si="75">+D135</f>
        <v>2587801.1111111101</v>
      </c>
      <c r="E82" s="345">
        <f t="shared" si="75"/>
        <v>1780537.2222222213</v>
      </c>
      <c r="F82" s="345">
        <f t="shared" si="75"/>
        <v>899481.66666666593</v>
      </c>
      <c r="G82" s="345">
        <f t="shared" si="75"/>
        <v>549887.22222222155</v>
      </c>
      <c r="H82" s="345">
        <f t="shared" si="75"/>
        <v>138792.77777777711</v>
      </c>
      <c r="I82" s="345">
        <f t="shared" si="75"/>
        <v>-270757.22222222289</v>
      </c>
      <c r="J82" s="345">
        <f t="shared" si="75"/>
        <v>-141634.49633915495</v>
      </c>
      <c r="K82" s="345">
        <f t="shared" si="75"/>
        <v>168626.60564570816</v>
      </c>
      <c r="L82" s="345">
        <f t="shared" si="75"/>
        <v>423386.00443992089</v>
      </c>
      <c r="M82" s="345">
        <f t="shared" si="75"/>
        <v>503821.36100252543</v>
      </c>
      <c r="N82" s="345">
        <f t="shared" si="75"/>
        <v>575447.08812194876</v>
      </c>
      <c r="O82" s="345">
        <f t="shared" si="75"/>
        <v>626372.38683607127</v>
      </c>
      <c r="P82" s="345">
        <f t="shared" si="75"/>
        <v>652044.40159833443</v>
      </c>
      <c r="Q82" s="345">
        <f t="shared" si="75"/>
        <v>568218.77686217334</v>
      </c>
      <c r="R82" s="345">
        <f t="shared" si="75"/>
        <v>584241.34883166931</v>
      </c>
      <c r="S82" s="345">
        <f t="shared" si="75"/>
        <v>567766.30767385953</v>
      </c>
      <c r="T82" s="345">
        <f t="shared" si="75"/>
        <v>803713.80420851661</v>
      </c>
      <c r="U82" s="345">
        <f t="shared" si="75"/>
        <v>818469.59372000606</v>
      </c>
      <c r="V82" s="345">
        <f t="shared" si="75"/>
        <v>1054820.6956438911</v>
      </c>
      <c r="W82" s="345">
        <f t="shared" si="75"/>
        <v>1172910.6372917504</v>
      </c>
      <c r="X82" s="345">
        <f t="shared" si="75"/>
        <v>1272256.7188418405</v>
      </c>
      <c r="Y82" s="345">
        <f t="shared" si="75"/>
        <v>1430230.0498540374</v>
      </c>
      <c r="Z82" s="345">
        <f t="shared" si="75"/>
        <v>1466809.4593709284</v>
      </c>
      <c r="AA82" s="345">
        <f t="shared" si="75"/>
        <v>1441320.4520372171</v>
      </c>
      <c r="AB82" s="345">
        <f t="shared" si="75"/>
        <v>1918619.0167605898</v>
      </c>
      <c r="AC82" s="345">
        <f t="shared" si="75"/>
        <v>1831438.4118820031</v>
      </c>
      <c r="AD82" s="345">
        <f t="shared" si="75"/>
        <v>1870329.6888768673</v>
      </c>
      <c r="AE82" s="345">
        <f t="shared" si="75"/>
        <v>1819857.0943452623</v>
      </c>
      <c r="AF82" s="345">
        <f t="shared" si="75"/>
        <v>1812921.4721723574</v>
      </c>
      <c r="AG82" s="345">
        <f t="shared" si="75"/>
        <v>1780350.7684816881</v>
      </c>
      <c r="AH82" s="345">
        <f t="shared" si="75"/>
        <v>1857751.3759215961</v>
      </c>
      <c r="AI82" s="345">
        <f t="shared" si="75"/>
        <v>1922543.9543652439</v>
      </c>
      <c r="AJ82" s="345">
        <f t="shared" ref="AJ82:BO82" si="76">+AJ135</f>
        <v>2109193.2503457912</v>
      </c>
      <c r="AK82" s="345">
        <f t="shared" si="76"/>
        <v>2130009.6306216205</v>
      </c>
      <c r="AL82" s="345">
        <f t="shared" si="76"/>
        <v>2217717.4383763205</v>
      </c>
      <c r="AM82" s="345">
        <f t="shared" si="76"/>
        <v>2233460.4674817286</v>
      </c>
      <c r="AN82" s="345">
        <f t="shared" si="76"/>
        <v>0</v>
      </c>
      <c r="AO82" s="345">
        <f t="shared" si="76"/>
        <v>0</v>
      </c>
      <c r="AP82" s="345">
        <f t="shared" si="76"/>
        <v>0</v>
      </c>
      <c r="AQ82" s="345">
        <f t="shared" si="76"/>
        <v>0</v>
      </c>
      <c r="AR82" s="345">
        <f t="shared" si="76"/>
        <v>0</v>
      </c>
      <c r="AS82" s="345">
        <f t="shared" si="76"/>
        <v>0</v>
      </c>
      <c r="AT82" s="345">
        <f t="shared" si="76"/>
        <v>0</v>
      </c>
      <c r="AU82" s="345">
        <f t="shared" si="76"/>
        <v>0</v>
      </c>
      <c r="AV82" s="345">
        <f t="shared" si="76"/>
        <v>0</v>
      </c>
      <c r="AW82" s="345">
        <f t="shared" si="76"/>
        <v>0</v>
      </c>
      <c r="AX82" s="345">
        <f t="shared" si="76"/>
        <v>0</v>
      </c>
      <c r="AY82" s="345">
        <f t="shared" si="76"/>
        <v>0</v>
      </c>
      <c r="AZ82" s="345">
        <f t="shared" si="76"/>
        <v>0</v>
      </c>
      <c r="BA82" s="345">
        <f t="shared" si="76"/>
        <v>0</v>
      </c>
      <c r="BB82" s="345">
        <f t="shared" si="76"/>
        <v>0</v>
      </c>
      <c r="BC82" s="345">
        <f t="shared" si="76"/>
        <v>0</v>
      </c>
      <c r="BD82" s="345">
        <f t="shared" si="76"/>
        <v>0</v>
      </c>
      <c r="BE82" s="345">
        <f t="shared" si="76"/>
        <v>0</v>
      </c>
      <c r="BF82" s="345">
        <f t="shared" si="76"/>
        <v>0</v>
      </c>
      <c r="BG82" s="345">
        <f t="shared" si="76"/>
        <v>0</v>
      </c>
      <c r="BH82" s="345">
        <f t="shared" si="76"/>
        <v>0</v>
      </c>
      <c r="BI82" s="345">
        <f t="shared" si="76"/>
        <v>0</v>
      </c>
      <c r="BJ82" s="345">
        <f t="shared" si="76"/>
        <v>0</v>
      </c>
      <c r="BK82" s="345">
        <f t="shared" si="76"/>
        <v>0</v>
      </c>
      <c r="BL82" s="345">
        <f t="shared" si="76"/>
        <v>0</v>
      </c>
      <c r="BM82" s="345">
        <f t="shared" si="76"/>
        <v>0</v>
      </c>
      <c r="BN82" s="345">
        <f t="shared" si="76"/>
        <v>0</v>
      </c>
      <c r="BO82" s="345">
        <f t="shared" si="76"/>
        <v>0</v>
      </c>
      <c r="BP82" s="345">
        <f t="shared" ref="BP82:CU82" si="77">+BP135</f>
        <v>0</v>
      </c>
      <c r="BQ82" s="345">
        <f t="shared" si="77"/>
        <v>0</v>
      </c>
      <c r="BR82" s="345">
        <f t="shared" si="77"/>
        <v>0</v>
      </c>
      <c r="BS82" s="345">
        <f t="shared" si="77"/>
        <v>0</v>
      </c>
      <c r="BT82" s="345">
        <f t="shared" si="77"/>
        <v>0</v>
      </c>
      <c r="BU82" s="345">
        <f t="shared" si="77"/>
        <v>0</v>
      </c>
      <c r="BV82" s="345">
        <f t="shared" si="77"/>
        <v>0</v>
      </c>
      <c r="BW82" s="345">
        <f t="shared" si="77"/>
        <v>0</v>
      </c>
      <c r="BX82" s="345">
        <f t="shared" si="77"/>
        <v>0</v>
      </c>
      <c r="BY82" s="345">
        <f t="shared" si="77"/>
        <v>0</v>
      </c>
      <c r="BZ82" s="345">
        <f t="shared" si="77"/>
        <v>0</v>
      </c>
      <c r="CA82" s="345">
        <f t="shared" si="77"/>
        <v>0</v>
      </c>
      <c r="CB82" s="345">
        <f t="shared" si="77"/>
        <v>0</v>
      </c>
      <c r="CC82" s="345">
        <f t="shared" si="77"/>
        <v>0</v>
      </c>
      <c r="CD82" s="345">
        <f t="shared" si="77"/>
        <v>0</v>
      </c>
      <c r="CE82" s="345">
        <f t="shared" si="77"/>
        <v>0</v>
      </c>
      <c r="CF82" s="345">
        <f t="shared" si="77"/>
        <v>0</v>
      </c>
      <c r="CG82" s="345">
        <f t="shared" si="77"/>
        <v>0</v>
      </c>
      <c r="CH82" s="345">
        <f t="shared" si="77"/>
        <v>0</v>
      </c>
      <c r="CI82" s="345">
        <f t="shared" si="77"/>
        <v>0</v>
      </c>
      <c r="CJ82" s="345">
        <f t="shared" si="77"/>
        <v>0</v>
      </c>
      <c r="CK82" s="345">
        <f t="shared" si="77"/>
        <v>0</v>
      </c>
      <c r="CL82" s="345">
        <f t="shared" si="77"/>
        <v>0</v>
      </c>
      <c r="CM82" s="345">
        <f t="shared" si="77"/>
        <v>0</v>
      </c>
      <c r="CN82" s="345">
        <f t="shared" si="77"/>
        <v>0</v>
      </c>
      <c r="CO82" s="345">
        <f t="shared" si="77"/>
        <v>0</v>
      </c>
      <c r="CP82" s="345">
        <f t="shared" si="77"/>
        <v>0</v>
      </c>
      <c r="CQ82" s="345">
        <f t="shared" si="77"/>
        <v>0</v>
      </c>
      <c r="CR82" s="345">
        <f t="shared" si="77"/>
        <v>0</v>
      </c>
      <c r="CS82" s="345">
        <f t="shared" si="77"/>
        <v>0</v>
      </c>
      <c r="CT82" s="345">
        <f t="shared" si="77"/>
        <v>0</v>
      </c>
      <c r="CU82" s="345">
        <f t="shared" si="77"/>
        <v>0</v>
      </c>
      <c r="CV82" s="345">
        <f t="shared" ref="CV82:EE82" si="78">+CV135</f>
        <v>0</v>
      </c>
      <c r="CW82" s="345">
        <f t="shared" si="78"/>
        <v>0</v>
      </c>
      <c r="CX82" s="345">
        <f t="shared" si="78"/>
        <v>0</v>
      </c>
      <c r="CY82" s="345">
        <f t="shared" si="78"/>
        <v>0</v>
      </c>
      <c r="CZ82" s="345">
        <f t="shared" si="78"/>
        <v>0</v>
      </c>
      <c r="DA82" s="345">
        <f t="shared" si="78"/>
        <v>0</v>
      </c>
      <c r="DB82" s="345">
        <f t="shared" si="78"/>
        <v>0</v>
      </c>
      <c r="DC82" s="345">
        <f t="shared" si="78"/>
        <v>0</v>
      </c>
      <c r="DD82" s="345">
        <f t="shared" si="78"/>
        <v>0</v>
      </c>
      <c r="DE82" s="345">
        <f t="shared" si="78"/>
        <v>0</v>
      </c>
      <c r="DF82" s="345">
        <f t="shared" si="78"/>
        <v>0</v>
      </c>
      <c r="DG82" s="345">
        <f t="shared" si="78"/>
        <v>0</v>
      </c>
      <c r="DH82" s="345">
        <f t="shared" si="78"/>
        <v>0</v>
      </c>
      <c r="DI82" s="345">
        <f t="shared" si="78"/>
        <v>0</v>
      </c>
      <c r="DJ82" s="345">
        <f t="shared" si="78"/>
        <v>0</v>
      </c>
      <c r="DK82" s="345">
        <f t="shared" si="78"/>
        <v>0</v>
      </c>
      <c r="DL82" s="345">
        <f t="shared" si="78"/>
        <v>0</v>
      </c>
      <c r="DM82" s="345">
        <f t="shared" si="78"/>
        <v>0</v>
      </c>
      <c r="DN82" s="345">
        <f t="shared" si="78"/>
        <v>0</v>
      </c>
      <c r="DO82" s="345">
        <f t="shared" si="78"/>
        <v>0</v>
      </c>
      <c r="DP82" s="345">
        <f t="shared" si="78"/>
        <v>0</v>
      </c>
      <c r="DQ82" s="345">
        <f t="shared" si="78"/>
        <v>0</v>
      </c>
      <c r="DR82" s="345">
        <f t="shared" si="78"/>
        <v>0</v>
      </c>
      <c r="DS82" s="345">
        <f t="shared" si="78"/>
        <v>0</v>
      </c>
      <c r="DT82" s="345">
        <f t="shared" si="78"/>
        <v>0</v>
      </c>
      <c r="DU82" s="345">
        <f t="shared" si="78"/>
        <v>0</v>
      </c>
      <c r="DV82" s="345">
        <f t="shared" si="78"/>
        <v>0</v>
      </c>
      <c r="DW82" s="345">
        <f t="shared" si="78"/>
        <v>0</v>
      </c>
      <c r="DX82" s="345">
        <f t="shared" si="78"/>
        <v>0</v>
      </c>
      <c r="DY82" s="345">
        <f t="shared" si="78"/>
        <v>0</v>
      </c>
      <c r="DZ82" s="345">
        <f t="shared" si="78"/>
        <v>0</v>
      </c>
      <c r="EA82" s="345">
        <f t="shared" si="78"/>
        <v>0</v>
      </c>
      <c r="EB82" s="345">
        <f t="shared" si="78"/>
        <v>0</v>
      </c>
      <c r="EC82" s="345">
        <f t="shared" si="78"/>
        <v>0</v>
      </c>
      <c r="ED82" s="345">
        <f t="shared" si="78"/>
        <v>0</v>
      </c>
      <c r="EE82" s="346">
        <f t="shared" si="78"/>
        <v>0</v>
      </c>
    </row>
    <row r="83" spans="1:135" ht="14.25" customHeight="1" x14ac:dyDescent="0.15">
      <c r="A83" s="347" t="s">
        <v>126</v>
      </c>
      <c r="B83" s="332" t="str">
        <f>"["&amp;currency&amp;"]"</f>
        <v>[EUR]</v>
      </c>
      <c r="D83" s="348">
        <v>0</v>
      </c>
      <c r="E83" s="322">
        <v>0</v>
      </c>
      <c r="F83" s="321">
        <v>0</v>
      </c>
      <c r="G83" s="322">
        <v>0</v>
      </c>
      <c r="H83" s="322">
        <v>0</v>
      </c>
      <c r="I83" s="322">
        <v>0</v>
      </c>
      <c r="J83" s="322">
        <v>412821.57459868147</v>
      </c>
      <c r="K83" s="322">
        <v>359541.07927858084</v>
      </c>
      <c r="L83" s="322">
        <v>299389.45210000128</v>
      </c>
      <c r="M83" s="322">
        <v>278299.18964627385</v>
      </c>
      <c r="N83" s="322">
        <v>270382.46881912462</v>
      </c>
      <c r="O83" s="322">
        <v>304660.92475571856</v>
      </c>
      <c r="P83" s="322">
        <v>244493.36384759098</v>
      </c>
      <c r="Q83" s="322">
        <v>192447.20559823141</v>
      </c>
      <c r="R83" s="322">
        <v>271832.40833926573</v>
      </c>
      <c r="S83" s="322">
        <v>266793.50467261672</v>
      </c>
      <c r="T83" s="322">
        <v>288300.82547086477</v>
      </c>
      <c r="U83" s="322">
        <v>286040.32507007942</v>
      </c>
      <c r="V83" s="322">
        <v>409001.48376965709</v>
      </c>
      <c r="W83" s="322">
        <v>374412.68565980904</v>
      </c>
      <c r="X83" s="322">
        <v>292486.28926027194</v>
      </c>
      <c r="Y83" s="322">
        <v>292512.38199931942</v>
      </c>
      <c r="Z83" s="322">
        <v>251544.6050859876</v>
      </c>
      <c r="AA83" s="322">
        <v>267792.32832080312</v>
      </c>
      <c r="AB83" s="322">
        <v>208807.70782396011</v>
      </c>
      <c r="AC83" s="322">
        <v>188903.49496968091</v>
      </c>
      <c r="AD83" s="322">
        <v>288180.1602222994</v>
      </c>
      <c r="AE83" s="322">
        <v>312023.19303056598</v>
      </c>
      <c r="AF83" s="322">
        <v>275436.32906680368</v>
      </c>
      <c r="AG83" s="322">
        <v>341556.19844933785</v>
      </c>
      <c r="AH83" s="322">
        <v>352863.79064350016</v>
      </c>
      <c r="AI83" s="322">
        <v>393610.07873509638</v>
      </c>
      <c r="AJ83" s="322">
        <v>290152.35378804617</v>
      </c>
      <c r="AK83" s="322">
        <v>223326.5529474318</v>
      </c>
      <c r="AL83" s="322">
        <v>241577.7994926963</v>
      </c>
      <c r="AM83" s="322">
        <v>331948.14583588019</v>
      </c>
      <c r="AN83" s="322"/>
      <c r="AO83" s="322"/>
      <c r="AP83" s="322"/>
      <c r="AQ83" s="322"/>
      <c r="AR83" s="322"/>
      <c r="AS83" s="322"/>
      <c r="AT83" s="322"/>
      <c r="AU83" s="322"/>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322"/>
      <c r="CA83" s="322"/>
      <c r="CB83" s="322"/>
      <c r="CC83" s="322"/>
      <c r="CD83" s="322"/>
      <c r="CE83" s="322"/>
      <c r="CF83" s="322"/>
      <c r="CG83" s="322"/>
      <c r="CH83" s="322"/>
      <c r="CI83" s="322"/>
      <c r="CJ83" s="322"/>
      <c r="CK83" s="322"/>
      <c r="CL83" s="322"/>
      <c r="CM83" s="322"/>
      <c r="CN83" s="322"/>
      <c r="CO83" s="322"/>
      <c r="CP83" s="322"/>
      <c r="CQ83" s="322"/>
      <c r="CR83" s="322"/>
      <c r="CS83" s="322"/>
      <c r="CT83" s="322"/>
      <c r="CU83" s="322"/>
      <c r="CV83" s="322"/>
      <c r="CW83" s="322"/>
      <c r="CX83" s="322"/>
      <c r="CY83" s="322"/>
      <c r="CZ83" s="322"/>
      <c r="DA83" s="322"/>
      <c r="DB83" s="322"/>
      <c r="DC83" s="322"/>
      <c r="DD83" s="322"/>
      <c r="DE83" s="322"/>
      <c r="DF83" s="322"/>
      <c r="DG83" s="322"/>
      <c r="DH83" s="322"/>
      <c r="DI83" s="322"/>
      <c r="DJ83" s="322"/>
      <c r="DK83" s="322"/>
      <c r="DL83" s="322"/>
      <c r="DM83" s="322"/>
      <c r="DN83" s="322"/>
      <c r="DO83" s="322"/>
      <c r="DP83" s="322"/>
      <c r="DQ83" s="322"/>
      <c r="DR83" s="322"/>
      <c r="DS83" s="322"/>
      <c r="DT83" s="322"/>
      <c r="DU83" s="322"/>
      <c r="DV83" s="322"/>
      <c r="DW83" s="322"/>
      <c r="DX83" s="322"/>
      <c r="DY83" s="322"/>
      <c r="DZ83" s="322"/>
      <c r="EA83" s="322"/>
      <c r="EB83" s="322"/>
      <c r="EC83" s="322"/>
      <c r="ED83" s="322"/>
      <c r="EE83" s="349"/>
    </row>
    <row r="84" spans="1:135" ht="14.25" customHeight="1" x14ac:dyDescent="0.15">
      <c r="A84" s="347" t="s">
        <v>127</v>
      </c>
      <c r="B84" s="332" t="str">
        <f>"["&amp;currency&amp;"]"</f>
        <v>[EUR]</v>
      </c>
      <c r="D84" s="348">
        <v>0</v>
      </c>
      <c r="E84" s="322">
        <v>0</v>
      </c>
      <c r="F84" s="322">
        <v>0</v>
      </c>
      <c r="G84" s="322">
        <v>0</v>
      </c>
      <c r="H84" s="322">
        <v>0</v>
      </c>
      <c r="I84" s="322">
        <v>113942.99660238654</v>
      </c>
      <c r="J84" s="322">
        <v>134591.10271732786</v>
      </c>
      <c r="K84" s="322">
        <v>107153.82315786037</v>
      </c>
      <c r="L84" s="322">
        <v>101205.77879508401</v>
      </c>
      <c r="M84" s="322">
        <v>108269.49662380782</v>
      </c>
      <c r="N84" s="322">
        <v>135078.51500000004</v>
      </c>
      <c r="O84" s="322">
        <v>115252.62271806556</v>
      </c>
      <c r="P84" s="322">
        <v>117414.77769009088</v>
      </c>
      <c r="Q84" s="322">
        <v>123548.88358905644</v>
      </c>
      <c r="R84" s="322">
        <v>110915.82550474801</v>
      </c>
      <c r="S84" s="322">
        <v>121244.93757877982</v>
      </c>
      <c r="T84" s="322">
        <v>113820.51472974775</v>
      </c>
      <c r="U84" s="322">
        <v>128108.18277091054</v>
      </c>
      <c r="V84" s="322">
        <v>118253.60846668994</v>
      </c>
      <c r="W84" s="322">
        <v>143216.6270896093</v>
      </c>
      <c r="X84" s="322">
        <v>114450.5350634841</v>
      </c>
      <c r="Y84" s="322">
        <v>116012.40607932871</v>
      </c>
      <c r="Z84" s="322">
        <v>127759.71546000014</v>
      </c>
      <c r="AA84" s="322">
        <v>101578.96204219419</v>
      </c>
      <c r="AB84" s="322">
        <v>114463.82221540192</v>
      </c>
      <c r="AC84" s="322">
        <v>133153.06095484734</v>
      </c>
      <c r="AD84" s="322">
        <v>110727.03261027191</v>
      </c>
      <c r="AE84" s="322">
        <v>142220.31177990875</v>
      </c>
      <c r="AF84" s="322">
        <v>113573.07882816139</v>
      </c>
      <c r="AG84" s="322">
        <v>134711.69734673074</v>
      </c>
      <c r="AH84" s="322">
        <v>151119.95619915621</v>
      </c>
      <c r="AI84" s="322">
        <v>146080.95963140158</v>
      </c>
      <c r="AJ84" s="322">
        <v>117884.05111538875</v>
      </c>
      <c r="AK84" s="322">
        <v>127435.16606252428</v>
      </c>
      <c r="AL84" s="322">
        <v>126482.1183054002</v>
      </c>
      <c r="AM84" s="322">
        <v>109431.35820905145</v>
      </c>
      <c r="AN84" s="322"/>
      <c r="AO84" s="322"/>
      <c r="AP84" s="322"/>
      <c r="AQ84" s="322"/>
      <c r="AR84" s="322"/>
      <c r="AS84" s="322"/>
      <c r="AT84" s="322"/>
      <c r="AU84" s="322"/>
      <c r="AV84" s="322"/>
      <c r="AW84" s="322"/>
      <c r="AX84" s="322"/>
      <c r="AY84" s="322"/>
      <c r="AZ84" s="322"/>
      <c r="BA84" s="322"/>
      <c r="BB84" s="322"/>
      <c r="BC84" s="322"/>
      <c r="BD84" s="322"/>
      <c r="BE84" s="322"/>
      <c r="BF84" s="322"/>
      <c r="BG84" s="322"/>
      <c r="BH84" s="322"/>
      <c r="BI84" s="322"/>
      <c r="BJ84" s="322"/>
      <c r="BK84" s="322"/>
      <c r="BL84" s="322"/>
      <c r="BM84" s="322"/>
      <c r="BN84" s="322"/>
      <c r="BO84" s="322"/>
      <c r="BP84" s="322"/>
      <c r="BQ84" s="322"/>
      <c r="BR84" s="322"/>
      <c r="BS84" s="322"/>
      <c r="BT84" s="322"/>
      <c r="BU84" s="322"/>
      <c r="BV84" s="322"/>
      <c r="BW84" s="322"/>
      <c r="BX84" s="322"/>
      <c r="BY84" s="322"/>
      <c r="BZ84" s="322"/>
      <c r="CA84" s="322"/>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c r="DI84" s="322"/>
      <c r="DJ84" s="322"/>
      <c r="DK84" s="322"/>
      <c r="DL84" s="322"/>
      <c r="DM84" s="322"/>
      <c r="DN84" s="322"/>
      <c r="DO84" s="322"/>
      <c r="DP84" s="322"/>
      <c r="DQ84" s="322"/>
      <c r="DR84" s="322"/>
      <c r="DS84" s="322"/>
      <c r="DT84" s="322"/>
      <c r="DU84" s="322"/>
      <c r="DV84" s="322"/>
      <c r="DW84" s="322"/>
      <c r="DX84" s="322"/>
      <c r="DY84" s="322"/>
      <c r="DZ84" s="322"/>
      <c r="EA84" s="322"/>
      <c r="EB84" s="322"/>
      <c r="EC84" s="322"/>
      <c r="ED84" s="322"/>
      <c r="EE84" s="349"/>
    </row>
    <row r="85" spans="1:135" ht="14.25" customHeight="1" x14ac:dyDescent="0.15">
      <c r="A85" s="347" t="s">
        <v>128</v>
      </c>
      <c r="B85" s="332" t="str">
        <f>"["&amp;currency&amp;"]"</f>
        <v>[EUR]</v>
      </c>
      <c r="D85" s="307">
        <v>0</v>
      </c>
      <c r="E85" s="308">
        <v>0</v>
      </c>
      <c r="F85" s="308">
        <v>0</v>
      </c>
      <c r="G85" s="308">
        <v>0</v>
      </c>
      <c r="H85" s="308">
        <v>0</v>
      </c>
      <c r="I85" s="308">
        <v>0</v>
      </c>
      <c r="J85" s="308">
        <v>0</v>
      </c>
      <c r="K85" s="308">
        <v>0</v>
      </c>
      <c r="L85" s="308">
        <v>0</v>
      </c>
      <c r="M85" s="308">
        <v>0</v>
      </c>
      <c r="N85" s="308">
        <v>0</v>
      </c>
      <c r="O85" s="308">
        <v>0</v>
      </c>
      <c r="P85" s="308">
        <v>0</v>
      </c>
      <c r="Q85" s="308">
        <v>0</v>
      </c>
      <c r="R85" s="308">
        <v>0</v>
      </c>
      <c r="S85" s="308">
        <v>0</v>
      </c>
      <c r="T85" s="308">
        <v>0</v>
      </c>
      <c r="U85" s="308">
        <v>0</v>
      </c>
      <c r="V85" s="308">
        <v>0</v>
      </c>
      <c r="W85" s="308">
        <v>0</v>
      </c>
      <c r="X85" s="308">
        <v>0</v>
      </c>
      <c r="Y85" s="308">
        <v>0</v>
      </c>
      <c r="Z85" s="308">
        <v>0</v>
      </c>
      <c r="AA85" s="308">
        <v>0</v>
      </c>
      <c r="AB85" s="308">
        <v>0</v>
      </c>
      <c r="AC85" s="308">
        <v>0</v>
      </c>
      <c r="AD85" s="308">
        <v>0</v>
      </c>
      <c r="AE85" s="308">
        <v>0</v>
      </c>
      <c r="AF85" s="308">
        <v>0</v>
      </c>
      <c r="AG85" s="308">
        <v>0</v>
      </c>
      <c r="AH85" s="308">
        <v>0</v>
      </c>
      <c r="AI85" s="308">
        <v>0</v>
      </c>
      <c r="AJ85" s="308">
        <v>0</v>
      </c>
      <c r="AK85" s="308">
        <v>0</v>
      </c>
      <c r="AL85" s="308">
        <v>0</v>
      </c>
      <c r="AM85" s="308">
        <v>0</v>
      </c>
      <c r="AN85" s="308"/>
      <c r="AO85" s="308"/>
      <c r="AP85" s="308"/>
      <c r="AQ85" s="308"/>
      <c r="AR85" s="308"/>
      <c r="AS85" s="308"/>
      <c r="AT85" s="308"/>
      <c r="AU85" s="308"/>
      <c r="AV85" s="308"/>
      <c r="AW85" s="308"/>
      <c r="AX85" s="308"/>
      <c r="AY85" s="308"/>
      <c r="AZ85" s="308"/>
      <c r="BA85" s="308"/>
      <c r="BB85" s="308"/>
      <c r="BC85" s="308"/>
      <c r="BD85" s="308"/>
      <c r="BE85" s="308"/>
      <c r="BF85" s="308"/>
      <c r="BG85" s="308"/>
      <c r="BH85" s="308"/>
      <c r="BI85" s="308"/>
      <c r="BJ85" s="308"/>
      <c r="BK85" s="308"/>
      <c r="BL85" s="308"/>
      <c r="BM85" s="308"/>
      <c r="BN85" s="308"/>
      <c r="BO85" s="308"/>
      <c r="BP85" s="308"/>
      <c r="BQ85" s="308"/>
      <c r="BR85" s="308"/>
      <c r="BS85" s="308"/>
      <c r="BT85" s="308"/>
      <c r="BU85" s="308"/>
      <c r="BV85" s="308"/>
      <c r="BW85" s="308"/>
      <c r="BX85" s="308"/>
      <c r="BY85" s="308"/>
      <c r="BZ85" s="308"/>
      <c r="CA85" s="308"/>
      <c r="CB85" s="308"/>
      <c r="CC85" s="308"/>
      <c r="CD85" s="308"/>
      <c r="CE85" s="308"/>
      <c r="CF85" s="308"/>
      <c r="CG85" s="308"/>
      <c r="CH85" s="308"/>
      <c r="CI85" s="308"/>
      <c r="CJ85" s="308"/>
      <c r="CK85" s="308"/>
      <c r="CL85" s="308"/>
      <c r="CM85" s="308"/>
      <c r="CN85" s="308"/>
      <c r="CO85" s="308"/>
      <c r="CP85" s="308"/>
      <c r="CQ85" s="308"/>
      <c r="CR85" s="308"/>
      <c r="CS85" s="308"/>
      <c r="CT85" s="308"/>
      <c r="CU85" s="308"/>
      <c r="CV85" s="308"/>
      <c r="CW85" s="308"/>
      <c r="CX85" s="308"/>
      <c r="CY85" s="308"/>
      <c r="CZ85" s="308"/>
      <c r="DA85" s="308"/>
      <c r="DB85" s="308"/>
      <c r="DC85" s="308"/>
      <c r="DD85" s="308"/>
      <c r="DE85" s="308"/>
      <c r="DF85" s="308"/>
      <c r="DG85" s="308"/>
      <c r="DH85" s="308"/>
      <c r="DI85" s="308"/>
      <c r="DJ85" s="308"/>
      <c r="DK85" s="308"/>
      <c r="DL85" s="308"/>
      <c r="DM85" s="308"/>
      <c r="DN85" s="308"/>
      <c r="DO85" s="308"/>
      <c r="DP85" s="308"/>
      <c r="DQ85" s="308"/>
      <c r="DR85" s="308"/>
      <c r="DS85" s="308"/>
      <c r="DT85" s="308"/>
      <c r="DU85" s="308"/>
      <c r="DV85" s="308"/>
      <c r="DW85" s="308"/>
      <c r="DX85" s="308"/>
      <c r="DY85" s="308"/>
      <c r="DZ85" s="308"/>
      <c r="EA85" s="308"/>
      <c r="EB85" s="308"/>
      <c r="EC85" s="308"/>
      <c r="ED85" s="308"/>
      <c r="EE85" s="350"/>
    </row>
    <row r="86" spans="1:135" ht="14.25" customHeight="1" x14ac:dyDescent="0.15">
      <c r="A86" s="351" t="s">
        <v>129</v>
      </c>
      <c r="B86" s="351" t="s">
        <v>564</v>
      </c>
      <c r="D86" s="352">
        <f t="shared" ref="D86:AI86" si="79">+SUM(D82:D85)</f>
        <v>2587801.1111111101</v>
      </c>
      <c r="E86" s="352">
        <f t="shared" si="79"/>
        <v>1780537.2222222213</v>
      </c>
      <c r="F86" s="352">
        <f t="shared" si="79"/>
        <v>899481.66666666593</v>
      </c>
      <c r="G86" s="352">
        <f t="shared" si="79"/>
        <v>549887.22222222155</v>
      </c>
      <c r="H86" s="352">
        <f t="shared" si="79"/>
        <v>138792.77777777711</v>
      </c>
      <c r="I86" s="352">
        <f t="shared" si="79"/>
        <v>-156814.22561983636</v>
      </c>
      <c r="J86" s="352">
        <f t="shared" si="79"/>
        <v>405778.1809768544</v>
      </c>
      <c r="K86" s="352">
        <f t="shared" si="79"/>
        <v>635321.50808214932</v>
      </c>
      <c r="L86" s="352">
        <f t="shared" si="79"/>
        <v>823981.23533500615</v>
      </c>
      <c r="M86" s="352">
        <f t="shared" si="79"/>
        <v>890390.0472726071</v>
      </c>
      <c r="N86" s="352">
        <f t="shared" si="79"/>
        <v>980908.0719410734</v>
      </c>
      <c r="O86" s="352">
        <f t="shared" si="79"/>
        <v>1046285.9343098553</v>
      </c>
      <c r="P86" s="352">
        <f t="shared" si="79"/>
        <v>1013952.5431360162</v>
      </c>
      <c r="Q86" s="352">
        <f t="shared" si="79"/>
        <v>884214.86604946118</v>
      </c>
      <c r="R86" s="352">
        <f t="shared" si="79"/>
        <v>966989.58267568308</v>
      </c>
      <c r="S86" s="352">
        <f t="shared" si="79"/>
        <v>955804.74992525601</v>
      </c>
      <c r="T86" s="352">
        <f t="shared" si="79"/>
        <v>1205835.1444091292</v>
      </c>
      <c r="U86" s="352">
        <f t="shared" si="79"/>
        <v>1232618.1015609959</v>
      </c>
      <c r="V86" s="352">
        <f t="shared" si="79"/>
        <v>1582075.7878802381</v>
      </c>
      <c r="W86" s="352">
        <f t="shared" si="79"/>
        <v>1690539.9500411688</v>
      </c>
      <c r="X86" s="352">
        <f t="shared" si="79"/>
        <v>1679193.5431655967</v>
      </c>
      <c r="Y86" s="352">
        <f t="shared" si="79"/>
        <v>1838754.8379326854</v>
      </c>
      <c r="Z86" s="352">
        <f t="shared" si="79"/>
        <v>1846113.779916916</v>
      </c>
      <c r="AA86" s="352">
        <f t="shared" si="79"/>
        <v>1810691.7424002143</v>
      </c>
      <c r="AB86" s="352">
        <f t="shared" si="79"/>
        <v>2241890.5467999517</v>
      </c>
      <c r="AC86" s="352">
        <f t="shared" si="79"/>
        <v>2153494.9678065311</v>
      </c>
      <c r="AD86" s="352">
        <f t="shared" si="79"/>
        <v>2269236.8817094387</v>
      </c>
      <c r="AE86" s="352">
        <f t="shared" si="79"/>
        <v>2274100.5991557371</v>
      </c>
      <c r="AF86" s="352">
        <f t="shared" si="79"/>
        <v>2201930.8800673224</v>
      </c>
      <c r="AG86" s="352">
        <f t="shared" si="79"/>
        <v>2256618.6642777566</v>
      </c>
      <c r="AH86" s="352">
        <f t="shared" si="79"/>
        <v>2361735.1227642521</v>
      </c>
      <c r="AI86" s="352">
        <f t="shared" si="79"/>
        <v>2462234.9927317421</v>
      </c>
      <c r="AJ86" s="352">
        <f t="shared" ref="AJ86:BO86" si="80">+SUM(AJ82:AJ85)</f>
        <v>2517229.6552492259</v>
      </c>
      <c r="AK86" s="352">
        <f t="shared" si="80"/>
        <v>2480771.3496315763</v>
      </c>
      <c r="AL86" s="352">
        <f t="shared" si="80"/>
        <v>2585777.3561744168</v>
      </c>
      <c r="AM86" s="352">
        <f t="shared" si="80"/>
        <v>2674839.9715266605</v>
      </c>
      <c r="AN86" s="352">
        <f t="shared" si="80"/>
        <v>0</v>
      </c>
      <c r="AO86" s="352">
        <f t="shared" si="80"/>
        <v>0</v>
      </c>
      <c r="AP86" s="352">
        <f t="shared" si="80"/>
        <v>0</v>
      </c>
      <c r="AQ86" s="352">
        <f t="shared" si="80"/>
        <v>0</v>
      </c>
      <c r="AR86" s="352">
        <f t="shared" si="80"/>
        <v>0</v>
      </c>
      <c r="AS86" s="352">
        <f t="shared" si="80"/>
        <v>0</v>
      </c>
      <c r="AT86" s="352">
        <f t="shared" si="80"/>
        <v>0</v>
      </c>
      <c r="AU86" s="352">
        <f t="shared" si="80"/>
        <v>0</v>
      </c>
      <c r="AV86" s="352">
        <f t="shared" si="80"/>
        <v>0</v>
      </c>
      <c r="AW86" s="352">
        <f t="shared" si="80"/>
        <v>0</v>
      </c>
      <c r="AX86" s="352">
        <f t="shared" si="80"/>
        <v>0</v>
      </c>
      <c r="AY86" s="352">
        <f t="shared" si="80"/>
        <v>0</v>
      </c>
      <c r="AZ86" s="352">
        <f t="shared" si="80"/>
        <v>0</v>
      </c>
      <c r="BA86" s="352">
        <f t="shared" si="80"/>
        <v>0</v>
      </c>
      <c r="BB86" s="352">
        <f t="shared" si="80"/>
        <v>0</v>
      </c>
      <c r="BC86" s="352">
        <f t="shared" si="80"/>
        <v>0</v>
      </c>
      <c r="BD86" s="352">
        <f t="shared" si="80"/>
        <v>0</v>
      </c>
      <c r="BE86" s="352">
        <f t="shared" si="80"/>
        <v>0</v>
      </c>
      <c r="BF86" s="352">
        <f t="shared" si="80"/>
        <v>0</v>
      </c>
      <c r="BG86" s="352">
        <f t="shared" si="80"/>
        <v>0</v>
      </c>
      <c r="BH86" s="352">
        <f t="shared" si="80"/>
        <v>0</v>
      </c>
      <c r="BI86" s="352">
        <f t="shared" si="80"/>
        <v>0</v>
      </c>
      <c r="BJ86" s="352">
        <f t="shared" si="80"/>
        <v>0</v>
      </c>
      <c r="BK86" s="352">
        <f t="shared" si="80"/>
        <v>0</v>
      </c>
      <c r="BL86" s="352">
        <f t="shared" si="80"/>
        <v>0</v>
      </c>
      <c r="BM86" s="352">
        <f t="shared" si="80"/>
        <v>0</v>
      </c>
      <c r="BN86" s="352">
        <f t="shared" si="80"/>
        <v>0</v>
      </c>
      <c r="BO86" s="352">
        <f t="shared" si="80"/>
        <v>0</v>
      </c>
      <c r="BP86" s="352">
        <f t="shared" ref="BP86:CU86" si="81">+SUM(BP82:BP85)</f>
        <v>0</v>
      </c>
      <c r="BQ86" s="352">
        <f t="shared" si="81"/>
        <v>0</v>
      </c>
      <c r="BR86" s="352">
        <f t="shared" si="81"/>
        <v>0</v>
      </c>
      <c r="BS86" s="352">
        <f t="shared" si="81"/>
        <v>0</v>
      </c>
      <c r="BT86" s="352">
        <f t="shared" si="81"/>
        <v>0</v>
      </c>
      <c r="BU86" s="352">
        <f t="shared" si="81"/>
        <v>0</v>
      </c>
      <c r="BV86" s="352">
        <f t="shared" si="81"/>
        <v>0</v>
      </c>
      <c r="BW86" s="352">
        <f t="shared" si="81"/>
        <v>0</v>
      </c>
      <c r="BX86" s="352">
        <f t="shared" si="81"/>
        <v>0</v>
      </c>
      <c r="BY86" s="352">
        <f t="shared" si="81"/>
        <v>0</v>
      </c>
      <c r="BZ86" s="352">
        <f t="shared" si="81"/>
        <v>0</v>
      </c>
      <c r="CA86" s="352">
        <f t="shared" si="81"/>
        <v>0</v>
      </c>
      <c r="CB86" s="352">
        <f t="shared" si="81"/>
        <v>0</v>
      </c>
      <c r="CC86" s="352">
        <f t="shared" si="81"/>
        <v>0</v>
      </c>
      <c r="CD86" s="352">
        <f t="shared" si="81"/>
        <v>0</v>
      </c>
      <c r="CE86" s="352">
        <f t="shared" si="81"/>
        <v>0</v>
      </c>
      <c r="CF86" s="352">
        <f t="shared" si="81"/>
        <v>0</v>
      </c>
      <c r="CG86" s="352">
        <f t="shared" si="81"/>
        <v>0</v>
      </c>
      <c r="CH86" s="352">
        <f t="shared" si="81"/>
        <v>0</v>
      </c>
      <c r="CI86" s="352">
        <f t="shared" si="81"/>
        <v>0</v>
      </c>
      <c r="CJ86" s="352">
        <f t="shared" si="81"/>
        <v>0</v>
      </c>
      <c r="CK86" s="352">
        <f t="shared" si="81"/>
        <v>0</v>
      </c>
      <c r="CL86" s="352">
        <f t="shared" si="81"/>
        <v>0</v>
      </c>
      <c r="CM86" s="352">
        <f t="shared" si="81"/>
        <v>0</v>
      </c>
      <c r="CN86" s="352">
        <f t="shared" si="81"/>
        <v>0</v>
      </c>
      <c r="CO86" s="352">
        <f t="shared" si="81"/>
        <v>0</v>
      </c>
      <c r="CP86" s="352">
        <f t="shared" si="81"/>
        <v>0</v>
      </c>
      <c r="CQ86" s="352">
        <f t="shared" si="81"/>
        <v>0</v>
      </c>
      <c r="CR86" s="352">
        <f t="shared" si="81"/>
        <v>0</v>
      </c>
      <c r="CS86" s="352">
        <f t="shared" si="81"/>
        <v>0</v>
      </c>
      <c r="CT86" s="352">
        <f t="shared" si="81"/>
        <v>0</v>
      </c>
      <c r="CU86" s="352">
        <f t="shared" si="81"/>
        <v>0</v>
      </c>
      <c r="CV86" s="352">
        <f t="shared" ref="CV86:EA86" si="82">+SUM(CV82:CV85)</f>
        <v>0</v>
      </c>
      <c r="CW86" s="352">
        <f t="shared" si="82"/>
        <v>0</v>
      </c>
      <c r="CX86" s="352">
        <f t="shared" si="82"/>
        <v>0</v>
      </c>
      <c r="CY86" s="352">
        <f t="shared" si="82"/>
        <v>0</v>
      </c>
      <c r="CZ86" s="352">
        <f t="shared" si="82"/>
        <v>0</v>
      </c>
      <c r="DA86" s="352">
        <f t="shared" si="82"/>
        <v>0</v>
      </c>
      <c r="DB86" s="352">
        <f t="shared" si="82"/>
        <v>0</v>
      </c>
      <c r="DC86" s="352">
        <f t="shared" si="82"/>
        <v>0</v>
      </c>
      <c r="DD86" s="352">
        <f t="shared" si="82"/>
        <v>0</v>
      </c>
      <c r="DE86" s="352">
        <f t="shared" si="82"/>
        <v>0</v>
      </c>
      <c r="DF86" s="352">
        <f t="shared" si="82"/>
        <v>0</v>
      </c>
      <c r="DG86" s="352">
        <f t="shared" si="82"/>
        <v>0</v>
      </c>
      <c r="DH86" s="352">
        <f t="shared" si="82"/>
        <v>0</v>
      </c>
      <c r="DI86" s="352">
        <f t="shared" si="82"/>
        <v>0</v>
      </c>
      <c r="DJ86" s="352">
        <f t="shared" si="82"/>
        <v>0</v>
      </c>
      <c r="DK86" s="352">
        <f t="shared" si="82"/>
        <v>0</v>
      </c>
      <c r="DL86" s="352">
        <f t="shared" si="82"/>
        <v>0</v>
      </c>
      <c r="DM86" s="352">
        <f t="shared" si="82"/>
        <v>0</v>
      </c>
      <c r="DN86" s="352">
        <f t="shared" si="82"/>
        <v>0</v>
      </c>
      <c r="DO86" s="352">
        <f t="shared" si="82"/>
        <v>0</v>
      </c>
      <c r="DP86" s="352">
        <f t="shared" si="82"/>
        <v>0</v>
      </c>
      <c r="DQ86" s="352">
        <f t="shared" si="82"/>
        <v>0</v>
      </c>
      <c r="DR86" s="352">
        <f t="shared" si="82"/>
        <v>0</v>
      </c>
      <c r="DS86" s="352">
        <f t="shared" si="82"/>
        <v>0</v>
      </c>
      <c r="DT86" s="352">
        <f t="shared" si="82"/>
        <v>0</v>
      </c>
      <c r="DU86" s="352">
        <f t="shared" si="82"/>
        <v>0</v>
      </c>
      <c r="DV86" s="352">
        <f t="shared" si="82"/>
        <v>0</v>
      </c>
      <c r="DW86" s="352">
        <f t="shared" si="82"/>
        <v>0</v>
      </c>
      <c r="DX86" s="352">
        <f t="shared" si="82"/>
        <v>0</v>
      </c>
      <c r="DY86" s="352">
        <f t="shared" si="82"/>
        <v>0</v>
      </c>
      <c r="DZ86" s="352">
        <f t="shared" si="82"/>
        <v>0</v>
      </c>
      <c r="EA86" s="352">
        <f t="shared" si="82"/>
        <v>0</v>
      </c>
      <c r="EB86" s="352">
        <f t="shared" ref="EB86:EE86" si="83">+SUM(EB82:EB85)</f>
        <v>0</v>
      </c>
      <c r="EC86" s="352">
        <f t="shared" si="83"/>
        <v>0</v>
      </c>
      <c r="ED86" s="352">
        <f t="shared" si="83"/>
        <v>0</v>
      </c>
      <c r="EE86" s="352">
        <f t="shared" si="83"/>
        <v>0</v>
      </c>
    </row>
    <row r="87" spans="1:135" ht="5.25" customHeight="1" x14ac:dyDescent="0.15">
      <c r="A87" s="347"/>
      <c r="B87" s="332"/>
    </row>
    <row r="88" spans="1:135" ht="14.25" customHeight="1" x14ac:dyDescent="0.15">
      <c r="A88" s="339" t="s">
        <v>130</v>
      </c>
      <c r="B88" s="332"/>
    </row>
    <row r="89" spans="1:135" ht="14.25" customHeight="1" x14ac:dyDescent="0.15">
      <c r="A89" s="347" t="s">
        <v>131</v>
      </c>
      <c r="B89" s="332" t="str">
        <f>"["&amp;currency&amp;"]"</f>
        <v>[EUR]</v>
      </c>
      <c r="D89" s="304">
        <v>409972</v>
      </c>
      <c r="E89" s="305">
        <v>386016.66666666663</v>
      </c>
      <c r="F89" s="305">
        <v>386016.66666666663</v>
      </c>
      <c r="G89" s="305">
        <v>386016.66666666663</v>
      </c>
      <c r="H89" s="305">
        <v>640458.33333333337</v>
      </c>
      <c r="I89" s="305">
        <v>986533.33333333337</v>
      </c>
      <c r="J89" s="305">
        <v>977550.00000000012</v>
      </c>
      <c r="K89" s="305">
        <v>851022.35168707743</v>
      </c>
      <c r="L89" s="305">
        <v>851875.00000000012</v>
      </c>
      <c r="M89" s="305">
        <v>902100</v>
      </c>
      <c r="N89" s="305">
        <v>1076133.3333333337</v>
      </c>
      <c r="O89" s="305">
        <v>1037316.6666666669</v>
      </c>
      <c r="P89" s="305">
        <v>999050</v>
      </c>
      <c r="Q89" s="305">
        <v>1054666.6666666667</v>
      </c>
      <c r="R89" s="305">
        <v>822508.33333333349</v>
      </c>
      <c r="S89" s="305">
        <v>869250.00000000012</v>
      </c>
      <c r="T89" s="305">
        <v>896775.00000000012</v>
      </c>
      <c r="U89" s="305">
        <v>771133.33333333337</v>
      </c>
      <c r="V89" s="305">
        <v>843125.00000000012</v>
      </c>
      <c r="W89" s="305">
        <v>843200.00000000012</v>
      </c>
      <c r="X89" s="305">
        <v>756175.00000000012</v>
      </c>
      <c r="Y89" s="305">
        <v>911600.00000000035</v>
      </c>
      <c r="Z89" s="305">
        <v>961441.66666666686</v>
      </c>
      <c r="AA89" s="305">
        <v>875333.3333333336</v>
      </c>
      <c r="AB89" s="305">
        <v>757575.00000000023</v>
      </c>
      <c r="AC89" s="305">
        <v>798633.33333333349</v>
      </c>
      <c r="AD89" s="305">
        <v>806025.00000000035</v>
      </c>
      <c r="AE89" s="305">
        <v>821100.00000000023</v>
      </c>
      <c r="AF89" s="305">
        <v>859500.00000000023</v>
      </c>
      <c r="AG89" s="305">
        <v>904666.66666666698</v>
      </c>
      <c r="AH89" s="305">
        <v>870800.00000000047</v>
      </c>
      <c r="AI89" s="305">
        <v>883583.3333333336</v>
      </c>
      <c r="AJ89" s="305">
        <v>835083.33333333372</v>
      </c>
      <c r="AK89" s="305">
        <v>667500.00000000023</v>
      </c>
      <c r="AL89" s="305">
        <v>718608.3333333336</v>
      </c>
      <c r="AM89" s="305">
        <v>731666.66666666698</v>
      </c>
      <c r="AN89" s="318"/>
      <c r="AO89" s="318"/>
      <c r="AP89" s="318"/>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8"/>
      <c r="BQ89" s="318"/>
      <c r="BR89" s="318"/>
      <c r="BS89" s="318"/>
      <c r="BT89" s="318"/>
      <c r="BU89" s="318"/>
      <c r="BV89" s="318"/>
      <c r="BW89" s="318"/>
      <c r="BX89" s="318"/>
      <c r="BY89" s="318"/>
      <c r="BZ89" s="318"/>
      <c r="CA89" s="318"/>
      <c r="CB89" s="318"/>
      <c r="CC89" s="318"/>
      <c r="CD89" s="318"/>
      <c r="CE89" s="318"/>
      <c r="CF89" s="318"/>
      <c r="CG89" s="318"/>
      <c r="CH89" s="318"/>
      <c r="CI89" s="318"/>
      <c r="CJ89" s="318"/>
      <c r="CK89" s="318"/>
      <c r="CL89" s="318"/>
      <c r="CM89" s="318"/>
      <c r="CN89" s="318"/>
      <c r="CO89" s="318"/>
      <c r="CP89" s="318"/>
      <c r="CQ89" s="318"/>
      <c r="CR89" s="318"/>
      <c r="CS89" s="318"/>
      <c r="CT89" s="318"/>
      <c r="CU89" s="318"/>
      <c r="CV89" s="318"/>
      <c r="CW89" s="318"/>
      <c r="CX89" s="318"/>
      <c r="CY89" s="318"/>
      <c r="CZ89" s="318"/>
      <c r="DA89" s="318"/>
      <c r="DB89" s="318"/>
      <c r="DC89" s="318"/>
      <c r="DD89" s="318"/>
      <c r="DE89" s="318"/>
      <c r="DF89" s="318"/>
      <c r="DG89" s="318"/>
      <c r="DH89" s="318"/>
      <c r="DI89" s="318"/>
      <c r="DJ89" s="318"/>
      <c r="DK89" s="318"/>
      <c r="DL89" s="318"/>
      <c r="DM89" s="318"/>
      <c r="DN89" s="318"/>
      <c r="DO89" s="318"/>
      <c r="DP89" s="318"/>
      <c r="DQ89" s="318"/>
      <c r="DR89" s="318"/>
      <c r="DS89" s="318"/>
      <c r="DT89" s="318"/>
      <c r="DU89" s="318"/>
      <c r="DV89" s="318"/>
      <c r="DW89" s="318"/>
      <c r="DX89" s="318"/>
      <c r="DY89" s="318"/>
      <c r="DZ89" s="318"/>
      <c r="EA89" s="318"/>
      <c r="EB89" s="318"/>
      <c r="EC89" s="318"/>
      <c r="ED89" s="318"/>
      <c r="EE89" s="319"/>
    </row>
    <row r="90" spans="1:135" ht="14.25" customHeight="1" x14ac:dyDescent="0.15">
      <c r="A90" s="347" t="s">
        <v>132</v>
      </c>
      <c r="B90" s="332" t="str">
        <f>"["&amp;currency&amp;"]"</f>
        <v>[EUR]</v>
      </c>
      <c r="D90" s="348">
        <v>57838.888888888898</v>
      </c>
      <c r="E90" s="322">
        <v>142072.22222222225</v>
      </c>
      <c r="F90" s="322">
        <v>228722.22222222219</v>
      </c>
      <c r="G90" s="322">
        <v>220150</v>
      </c>
      <c r="H90" s="322">
        <v>205688.88888888891</v>
      </c>
      <c r="I90" s="322">
        <v>173555.55555555559</v>
      </c>
      <c r="J90" s="322">
        <v>175033.33333333334</v>
      </c>
      <c r="K90" s="322">
        <v>182383.33333333334</v>
      </c>
      <c r="L90" s="322">
        <v>170133.33333333337</v>
      </c>
      <c r="M90" s="322">
        <v>171600.00000000006</v>
      </c>
      <c r="N90" s="322">
        <v>182777.77777777781</v>
      </c>
      <c r="O90" s="322">
        <v>170622.22222222228</v>
      </c>
      <c r="P90" s="322">
        <v>170133.3333333334</v>
      </c>
      <c r="Q90" s="322">
        <v>190850.00000000009</v>
      </c>
      <c r="R90" s="322">
        <v>171077.77777777787</v>
      </c>
      <c r="S90" s="322">
        <v>195500.00000000009</v>
      </c>
      <c r="T90" s="322">
        <v>164355.55555555565</v>
      </c>
      <c r="U90" s="322">
        <v>182933.33333333343</v>
      </c>
      <c r="V90" s="322">
        <v>178600.00000000009</v>
      </c>
      <c r="W90" s="322">
        <v>187550.00000000012</v>
      </c>
      <c r="X90" s="322">
        <v>209666.66666666683</v>
      </c>
      <c r="Y90" s="322">
        <v>182683.33333333349</v>
      </c>
      <c r="Z90" s="322">
        <v>165244.44444444458</v>
      </c>
      <c r="AA90" s="322">
        <v>205944.44444444461</v>
      </c>
      <c r="AB90" s="322">
        <v>160533.33333333346</v>
      </c>
      <c r="AC90" s="322">
        <v>163777.77777777796</v>
      </c>
      <c r="AD90" s="322">
        <v>165144.44444444461</v>
      </c>
      <c r="AE90" s="322">
        <v>203500.0000000002</v>
      </c>
      <c r="AF90" s="322">
        <v>197355.55555555577</v>
      </c>
      <c r="AG90" s="322">
        <v>172855.55555555577</v>
      </c>
      <c r="AH90" s="322">
        <v>161333.33333333352</v>
      </c>
      <c r="AI90" s="322">
        <v>169983.33333333355</v>
      </c>
      <c r="AJ90" s="322">
        <v>164000.0000000002</v>
      </c>
      <c r="AK90" s="322">
        <v>159866.66666666689</v>
      </c>
      <c r="AL90" s="322">
        <v>193788.88888888917</v>
      </c>
      <c r="AM90" s="322">
        <v>207638.88888888914</v>
      </c>
      <c r="AN90" s="321"/>
      <c r="AO90" s="321"/>
      <c r="AP90" s="321"/>
      <c r="AQ90" s="321"/>
      <c r="AR90" s="321"/>
      <c r="AS90" s="321"/>
      <c r="AT90" s="321"/>
      <c r="AU90" s="321"/>
      <c r="AV90" s="321"/>
      <c r="AW90" s="321"/>
      <c r="AX90" s="321"/>
      <c r="AY90" s="321"/>
      <c r="AZ90" s="321"/>
      <c r="BA90" s="321"/>
      <c r="BB90" s="321"/>
      <c r="BC90" s="321"/>
      <c r="BD90" s="321"/>
      <c r="BE90" s="321"/>
      <c r="BF90" s="321"/>
      <c r="BG90" s="321"/>
      <c r="BH90" s="321"/>
      <c r="BI90" s="321"/>
      <c r="BJ90" s="321"/>
      <c r="BK90" s="321"/>
      <c r="BL90" s="321"/>
      <c r="BM90" s="321"/>
      <c r="BN90" s="321"/>
      <c r="BO90" s="321"/>
      <c r="BP90" s="321"/>
      <c r="BQ90" s="321"/>
      <c r="BR90" s="321"/>
      <c r="BS90" s="321"/>
      <c r="BT90" s="321"/>
      <c r="BU90" s="321"/>
      <c r="BV90" s="321"/>
      <c r="BW90" s="321"/>
      <c r="BX90" s="321"/>
      <c r="BY90" s="321"/>
      <c r="BZ90" s="321"/>
      <c r="CA90" s="321"/>
      <c r="CB90" s="321"/>
      <c r="CC90" s="321"/>
      <c r="CD90" s="321"/>
      <c r="CE90" s="321"/>
      <c r="CF90" s="321"/>
      <c r="CG90" s="321"/>
      <c r="CH90" s="321"/>
      <c r="CI90" s="321"/>
      <c r="CJ90" s="321"/>
      <c r="CK90" s="321"/>
      <c r="CL90" s="321"/>
      <c r="CM90" s="321"/>
      <c r="CN90" s="321"/>
      <c r="CO90" s="321"/>
      <c r="CP90" s="321"/>
      <c r="CQ90" s="321"/>
      <c r="CR90" s="321"/>
      <c r="CS90" s="321"/>
      <c r="CT90" s="321"/>
      <c r="CU90" s="321"/>
      <c r="CV90" s="321"/>
      <c r="CW90" s="321"/>
      <c r="CX90" s="321"/>
      <c r="CY90" s="321"/>
      <c r="CZ90" s="321"/>
      <c r="DA90" s="321"/>
      <c r="DB90" s="321"/>
      <c r="DC90" s="321"/>
      <c r="DD90" s="321"/>
      <c r="DE90" s="321"/>
      <c r="DF90" s="321"/>
      <c r="DG90" s="321"/>
      <c r="DH90" s="321"/>
      <c r="DI90" s="321"/>
      <c r="DJ90" s="321"/>
      <c r="DK90" s="321"/>
      <c r="DL90" s="321"/>
      <c r="DM90" s="321"/>
      <c r="DN90" s="321"/>
      <c r="DO90" s="321"/>
      <c r="DP90" s="321"/>
      <c r="DQ90" s="321"/>
      <c r="DR90" s="321"/>
      <c r="DS90" s="321"/>
      <c r="DT90" s="321"/>
      <c r="DU90" s="321"/>
      <c r="DV90" s="321"/>
      <c r="DW90" s="321"/>
      <c r="DX90" s="321"/>
      <c r="DY90" s="321"/>
      <c r="DZ90" s="321"/>
      <c r="EA90" s="321"/>
      <c r="EB90" s="321"/>
      <c r="EC90" s="321"/>
      <c r="ED90" s="321"/>
      <c r="EE90" s="323"/>
    </row>
    <row r="91" spans="1:135" ht="14.25" customHeight="1" x14ac:dyDescent="0.15">
      <c r="A91" s="347" t="s">
        <v>133</v>
      </c>
      <c r="B91" s="332" t="str">
        <f>"["&amp;currency&amp;"]"</f>
        <v>[EUR]</v>
      </c>
      <c r="D91" s="307">
        <v>5881997.444444445</v>
      </c>
      <c r="E91" s="308">
        <v>7951630.555555556</v>
      </c>
      <c r="F91" s="308">
        <v>6393311.1111111119</v>
      </c>
      <c r="G91" s="308">
        <v>8793463.8888888899</v>
      </c>
      <c r="H91" s="308">
        <v>8289208.3333333349</v>
      </c>
      <c r="I91" s="308">
        <v>7757818.1145087257</v>
      </c>
      <c r="J91" s="308">
        <v>8372700.5155861108</v>
      </c>
      <c r="K91" s="308">
        <v>8096669.0025599487</v>
      </c>
      <c r="L91" s="308">
        <v>6909302.1630259547</v>
      </c>
      <c r="M91" s="308">
        <v>7047754.637446492</v>
      </c>
      <c r="N91" s="308">
        <v>8342456.758502881</v>
      </c>
      <c r="O91" s="308">
        <v>7686800.4782229885</v>
      </c>
      <c r="P91" s="308">
        <v>7539415.7208372233</v>
      </c>
      <c r="Q91" s="308">
        <v>6994417.4627170712</v>
      </c>
      <c r="R91" s="308">
        <v>8558486.0614744239</v>
      </c>
      <c r="S91" s="308">
        <v>7774943.3743744809</v>
      </c>
      <c r="T91" s="308">
        <v>6868008.1898768973</v>
      </c>
      <c r="U91" s="308">
        <v>7473125.7393267332</v>
      </c>
      <c r="V91" s="308">
        <v>8641018.3931966722</v>
      </c>
      <c r="W91" s="308">
        <v>8373674.0773833795</v>
      </c>
      <c r="X91" s="308">
        <v>8332463.3378774505</v>
      </c>
      <c r="Y91" s="308">
        <v>7917932.7845004732</v>
      </c>
      <c r="Z91" s="308">
        <v>8059124.7931774016</v>
      </c>
      <c r="AA91" s="308">
        <v>7888094.0980267702</v>
      </c>
      <c r="AB91" s="308">
        <v>8762857.9265446477</v>
      </c>
      <c r="AC91" s="308">
        <v>8820523.8632895872</v>
      </c>
      <c r="AD91" s="308">
        <v>7719130.8442686182</v>
      </c>
      <c r="AE91" s="308">
        <v>8074356.1032583248</v>
      </c>
      <c r="AF91" s="308">
        <v>8342115.9068365172</v>
      </c>
      <c r="AG91" s="308">
        <v>8003764.8806566624</v>
      </c>
      <c r="AH91" s="308">
        <v>7755190.1568189533</v>
      </c>
      <c r="AI91" s="308">
        <v>8419451.5178124011</v>
      </c>
      <c r="AJ91" s="308">
        <v>8414674.6539582983</v>
      </c>
      <c r="AK91" s="308">
        <v>8666170.0135503542</v>
      </c>
      <c r="AL91" s="308">
        <v>8546559.7928872891</v>
      </c>
      <c r="AM91" s="308">
        <v>8096003.6291003795</v>
      </c>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25"/>
      <c r="BW91" s="325"/>
      <c r="BX91" s="325"/>
      <c r="BY91" s="325"/>
      <c r="BZ91" s="325"/>
      <c r="CA91" s="325"/>
      <c r="CB91" s="325"/>
      <c r="CC91" s="325"/>
      <c r="CD91" s="325"/>
      <c r="CE91" s="325"/>
      <c r="CF91" s="325"/>
      <c r="CG91" s="325"/>
      <c r="CH91" s="325"/>
      <c r="CI91" s="325"/>
      <c r="CJ91" s="325"/>
      <c r="CK91" s="325"/>
      <c r="CL91" s="325"/>
      <c r="CM91" s="325"/>
      <c r="CN91" s="325"/>
      <c r="CO91" s="325"/>
      <c r="CP91" s="325"/>
      <c r="CQ91" s="325"/>
      <c r="CR91" s="325"/>
      <c r="CS91" s="325"/>
      <c r="CT91" s="325"/>
      <c r="CU91" s="325"/>
      <c r="CV91" s="325"/>
      <c r="CW91" s="325"/>
      <c r="CX91" s="325"/>
      <c r="CY91" s="325"/>
      <c r="CZ91" s="325"/>
      <c r="DA91" s="325"/>
      <c r="DB91" s="325"/>
      <c r="DC91" s="325"/>
      <c r="DD91" s="325"/>
      <c r="DE91" s="325"/>
      <c r="DF91" s="325"/>
      <c r="DG91" s="325"/>
      <c r="DH91" s="325"/>
      <c r="DI91" s="325"/>
      <c r="DJ91" s="325"/>
      <c r="DK91" s="325"/>
      <c r="DL91" s="325"/>
      <c r="DM91" s="325"/>
      <c r="DN91" s="325"/>
      <c r="DO91" s="325"/>
      <c r="DP91" s="325"/>
      <c r="DQ91" s="325"/>
      <c r="DR91" s="325"/>
      <c r="DS91" s="325"/>
      <c r="DT91" s="325"/>
      <c r="DU91" s="325"/>
      <c r="DV91" s="325"/>
      <c r="DW91" s="325"/>
      <c r="DX91" s="325"/>
      <c r="DY91" s="325"/>
      <c r="DZ91" s="325"/>
      <c r="EA91" s="325"/>
      <c r="EB91" s="325"/>
      <c r="EC91" s="325"/>
      <c r="ED91" s="325"/>
      <c r="EE91" s="326"/>
    </row>
    <row r="92" spans="1:135" ht="14.25" customHeight="1" x14ac:dyDescent="0.15">
      <c r="A92" s="351" t="s">
        <v>134</v>
      </c>
      <c r="B92" s="351" t="s">
        <v>564</v>
      </c>
      <c r="D92" s="352">
        <f t="shared" ref="D92:AI92" si="84">+SUM(D89:D91)</f>
        <v>6349808.333333334</v>
      </c>
      <c r="E92" s="352">
        <f t="shared" si="84"/>
        <v>8479719.444444444</v>
      </c>
      <c r="F92" s="352">
        <f t="shared" si="84"/>
        <v>7008050.0000000009</v>
      </c>
      <c r="G92" s="352">
        <f t="shared" si="84"/>
        <v>9399630.555555556</v>
      </c>
      <c r="H92" s="352">
        <f t="shared" si="84"/>
        <v>9135355.5555555578</v>
      </c>
      <c r="I92" s="352">
        <f t="shared" si="84"/>
        <v>8917907.0033976138</v>
      </c>
      <c r="J92" s="352">
        <f t="shared" si="84"/>
        <v>9525283.8489194438</v>
      </c>
      <c r="K92" s="352">
        <f t="shared" si="84"/>
        <v>9130074.6875803601</v>
      </c>
      <c r="L92" s="352">
        <f t="shared" si="84"/>
        <v>7931310.4963592887</v>
      </c>
      <c r="M92" s="352">
        <f t="shared" si="84"/>
        <v>8121454.637446492</v>
      </c>
      <c r="N92" s="352">
        <f t="shared" si="84"/>
        <v>9601367.8696139921</v>
      </c>
      <c r="O92" s="352">
        <f t="shared" si="84"/>
        <v>8894739.3671118785</v>
      </c>
      <c r="P92" s="352">
        <f t="shared" si="84"/>
        <v>8708599.0541705564</v>
      </c>
      <c r="Q92" s="352">
        <f t="shared" si="84"/>
        <v>8239934.1293837382</v>
      </c>
      <c r="R92" s="352">
        <f t="shared" si="84"/>
        <v>9552072.1725855358</v>
      </c>
      <c r="S92" s="352">
        <f t="shared" si="84"/>
        <v>8839693.3743744809</v>
      </c>
      <c r="T92" s="352">
        <f t="shared" si="84"/>
        <v>7929138.7454324532</v>
      </c>
      <c r="U92" s="352">
        <f t="shared" si="84"/>
        <v>8427192.4059934001</v>
      </c>
      <c r="V92" s="352">
        <f t="shared" si="84"/>
        <v>9662743.3931966722</v>
      </c>
      <c r="W92" s="352">
        <f t="shared" si="84"/>
        <v>9404424.0773833804</v>
      </c>
      <c r="X92" s="352">
        <f t="shared" si="84"/>
        <v>9298305.0045441166</v>
      </c>
      <c r="Y92" s="352">
        <f t="shared" si="84"/>
        <v>9012216.1178338081</v>
      </c>
      <c r="Z92" s="352">
        <f t="shared" si="84"/>
        <v>9185810.9042885136</v>
      </c>
      <c r="AA92" s="352">
        <f t="shared" si="84"/>
        <v>8969371.8758045491</v>
      </c>
      <c r="AB92" s="352">
        <f t="shared" si="84"/>
        <v>9680966.2598779816</v>
      </c>
      <c r="AC92" s="352">
        <f t="shared" si="84"/>
        <v>9782934.9744006991</v>
      </c>
      <c r="AD92" s="352">
        <f t="shared" si="84"/>
        <v>8690300.288713064</v>
      </c>
      <c r="AE92" s="352">
        <f t="shared" si="84"/>
        <v>9098956.1032583248</v>
      </c>
      <c r="AF92" s="352">
        <f t="shared" si="84"/>
        <v>9398971.4623920731</v>
      </c>
      <c r="AG92" s="352">
        <f t="shared" si="84"/>
        <v>9081287.1028788853</v>
      </c>
      <c r="AH92" s="352">
        <f t="shared" si="84"/>
        <v>8787323.4901522882</v>
      </c>
      <c r="AI92" s="352">
        <f t="shared" si="84"/>
        <v>9473018.184479069</v>
      </c>
      <c r="AJ92" s="352">
        <f t="shared" ref="AJ92:BO92" si="85">+SUM(AJ89:AJ91)</f>
        <v>9413757.9872916322</v>
      </c>
      <c r="AK92" s="352">
        <f t="shared" si="85"/>
        <v>9493536.6802170221</v>
      </c>
      <c r="AL92" s="352">
        <f t="shared" si="85"/>
        <v>9458957.0151095111</v>
      </c>
      <c r="AM92" s="352">
        <f t="shared" si="85"/>
        <v>9035309.1846559364</v>
      </c>
      <c r="AN92" s="352">
        <f t="shared" si="85"/>
        <v>0</v>
      </c>
      <c r="AO92" s="352">
        <f t="shared" si="85"/>
        <v>0</v>
      </c>
      <c r="AP92" s="352">
        <f t="shared" si="85"/>
        <v>0</v>
      </c>
      <c r="AQ92" s="352">
        <f t="shared" si="85"/>
        <v>0</v>
      </c>
      <c r="AR92" s="352">
        <f t="shared" si="85"/>
        <v>0</v>
      </c>
      <c r="AS92" s="352">
        <f t="shared" si="85"/>
        <v>0</v>
      </c>
      <c r="AT92" s="352">
        <f t="shared" si="85"/>
        <v>0</v>
      </c>
      <c r="AU92" s="352">
        <f t="shared" si="85"/>
        <v>0</v>
      </c>
      <c r="AV92" s="352">
        <f t="shared" si="85"/>
        <v>0</v>
      </c>
      <c r="AW92" s="352">
        <f t="shared" si="85"/>
        <v>0</v>
      </c>
      <c r="AX92" s="352">
        <f t="shared" si="85"/>
        <v>0</v>
      </c>
      <c r="AY92" s="352">
        <f t="shared" si="85"/>
        <v>0</v>
      </c>
      <c r="AZ92" s="352">
        <f t="shared" si="85"/>
        <v>0</v>
      </c>
      <c r="BA92" s="352">
        <f t="shared" si="85"/>
        <v>0</v>
      </c>
      <c r="BB92" s="352">
        <f t="shared" si="85"/>
        <v>0</v>
      </c>
      <c r="BC92" s="352">
        <f t="shared" si="85"/>
        <v>0</v>
      </c>
      <c r="BD92" s="352">
        <f t="shared" si="85"/>
        <v>0</v>
      </c>
      <c r="BE92" s="352">
        <f t="shared" si="85"/>
        <v>0</v>
      </c>
      <c r="BF92" s="352">
        <f t="shared" si="85"/>
        <v>0</v>
      </c>
      <c r="BG92" s="352">
        <f t="shared" si="85"/>
        <v>0</v>
      </c>
      <c r="BH92" s="352">
        <f t="shared" si="85"/>
        <v>0</v>
      </c>
      <c r="BI92" s="352">
        <f t="shared" si="85"/>
        <v>0</v>
      </c>
      <c r="BJ92" s="352">
        <f t="shared" si="85"/>
        <v>0</v>
      </c>
      <c r="BK92" s="352">
        <f t="shared" si="85"/>
        <v>0</v>
      </c>
      <c r="BL92" s="352">
        <f t="shared" si="85"/>
        <v>0</v>
      </c>
      <c r="BM92" s="352">
        <f t="shared" si="85"/>
        <v>0</v>
      </c>
      <c r="BN92" s="352">
        <f t="shared" si="85"/>
        <v>0</v>
      </c>
      <c r="BO92" s="352">
        <f t="shared" si="85"/>
        <v>0</v>
      </c>
      <c r="BP92" s="352">
        <f t="shared" ref="BP92:CU92" si="86">+SUM(BP89:BP91)</f>
        <v>0</v>
      </c>
      <c r="BQ92" s="352">
        <f t="shared" si="86"/>
        <v>0</v>
      </c>
      <c r="BR92" s="352">
        <f t="shared" si="86"/>
        <v>0</v>
      </c>
      <c r="BS92" s="352">
        <f t="shared" si="86"/>
        <v>0</v>
      </c>
      <c r="BT92" s="352">
        <f t="shared" si="86"/>
        <v>0</v>
      </c>
      <c r="BU92" s="352">
        <f t="shared" si="86"/>
        <v>0</v>
      </c>
      <c r="BV92" s="352">
        <f t="shared" si="86"/>
        <v>0</v>
      </c>
      <c r="BW92" s="352">
        <f t="shared" si="86"/>
        <v>0</v>
      </c>
      <c r="BX92" s="352">
        <f t="shared" si="86"/>
        <v>0</v>
      </c>
      <c r="BY92" s="352">
        <f t="shared" si="86"/>
        <v>0</v>
      </c>
      <c r="BZ92" s="352">
        <f t="shared" si="86"/>
        <v>0</v>
      </c>
      <c r="CA92" s="352">
        <f t="shared" si="86"/>
        <v>0</v>
      </c>
      <c r="CB92" s="352">
        <f t="shared" si="86"/>
        <v>0</v>
      </c>
      <c r="CC92" s="352">
        <f t="shared" si="86"/>
        <v>0</v>
      </c>
      <c r="CD92" s="352">
        <f t="shared" si="86"/>
        <v>0</v>
      </c>
      <c r="CE92" s="352">
        <f t="shared" si="86"/>
        <v>0</v>
      </c>
      <c r="CF92" s="352">
        <f t="shared" si="86"/>
        <v>0</v>
      </c>
      <c r="CG92" s="352">
        <f t="shared" si="86"/>
        <v>0</v>
      </c>
      <c r="CH92" s="352">
        <f t="shared" si="86"/>
        <v>0</v>
      </c>
      <c r="CI92" s="352">
        <f t="shared" si="86"/>
        <v>0</v>
      </c>
      <c r="CJ92" s="352">
        <f t="shared" si="86"/>
        <v>0</v>
      </c>
      <c r="CK92" s="352">
        <f t="shared" si="86"/>
        <v>0</v>
      </c>
      <c r="CL92" s="352">
        <f t="shared" si="86"/>
        <v>0</v>
      </c>
      <c r="CM92" s="352">
        <f t="shared" si="86"/>
        <v>0</v>
      </c>
      <c r="CN92" s="352">
        <f t="shared" si="86"/>
        <v>0</v>
      </c>
      <c r="CO92" s="352">
        <f t="shared" si="86"/>
        <v>0</v>
      </c>
      <c r="CP92" s="352">
        <f t="shared" si="86"/>
        <v>0</v>
      </c>
      <c r="CQ92" s="352">
        <f t="shared" si="86"/>
        <v>0</v>
      </c>
      <c r="CR92" s="352">
        <f t="shared" si="86"/>
        <v>0</v>
      </c>
      <c r="CS92" s="352">
        <f t="shared" si="86"/>
        <v>0</v>
      </c>
      <c r="CT92" s="352">
        <f t="shared" si="86"/>
        <v>0</v>
      </c>
      <c r="CU92" s="352">
        <f t="shared" si="86"/>
        <v>0</v>
      </c>
      <c r="CV92" s="352">
        <f t="shared" ref="CV92:EA92" si="87">+SUM(CV89:CV91)</f>
        <v>0</v>
      </c>
      <c r="CW92" s="352">
        <f t="shared" si="87"/>
        <v>0</v>
      </c>
      <c r="CX92" s="352">
        <f t="shared" si="87"/>
        <v>0</v>
      </c>
      <c r="CY92" s="352">
        <f t="shared" si="87"/>
        <v>0</v>
      </c>
      <c r="CZ92" s="352">
        <f t="shared" si="87"/>
        <v>0</v>
      </c>
      <c r="DA92" s="352">
        <f t="shared" si="87"/>
        <v>0</v>
      </c>
      <c r="DB92" s="352">
        <f t="shared" si="87"/>
        <v>0</v>
      </c>
      <c r="DC92" s="352">
        <f t="shared" si="87"/>
        <v>0</v>
      </c>
      <c r="DD92" s="352">
        <f t="shared" si="87"/>
        <v>0</v>
      </c>
      <c r="DE92" s="352">
        <f t="shared" si="87"/>
        <v>0</v>
      </c>
      <c r="DF92" s="352">
        <f t="shared" si="87"/>
        <v>0</v>
      </c>
      <c r="DG92" s="352">
        <f t="shared" si="87"/>
        <v>0</v>
      </c>
      <c r="DH92" s="352">
        <f t="shared" si="87"/>
        <v>0</v>
      </c>
      <c r="DI92" s="352">
        <f t="shared" si="87"/>
        <v>0</v>
      </c>
      <c r="DJ92" s="352">
        <f t="shared" si="87"/>
        <v>0</v>
      </c>
      <c r="DK92" s="352">
        <f t="shared" si="87"/>
        <v>0</v>
      </c>
      <c r="DL92" s="352">
        <f t="shared" si="87"/>
        <v>0</v>
      </c>
      <c r="DM92" s="352">
        <f t="shared" si="87"/>
        <v>0</v>
      </c>
      <c r="DN92" s="352">
        <f t="shared" si="87"/>
        <v>0</v>
      </c>
      <c r="DO92" s="352">
        <f t="shared" si="87"/>
        <v>0</v>
      </c>
      <c r="DP92" s="352">
        <f t="shared" si="87"/>
        <v>0</v>
      </c>
      <c r="DQ92" s="352">
        <f t="shared" si="87"/>
        <v>0</v>
      </c>
      <c r="DR92" s="352">
        <f t="shared" si="87"/>
        <v>0</v>
      </c>
      <c r="DS92" s="352">
        <f t="shared" si="87"/>
        <v>0</v>
      </c>
      <c r="DT92" s="352">
        <f t="shared" si="87"/>
        <v>0</v>
      </c>
      <c r="DU92" s="352">
        <f t="shared" si="87"/>
        <v>0</v>
      </c>
      <c r="DV92" s="352">
        <f t="shared" si="87"/>
        <v>0</v>
      </c>
      <c r="DW92" s="352">
        <f t="shared" si="87"/>
        <v>0</v>
      </c>
      <c r="DX92" s="352">
        <f t="shared" si="87"/>
        <v>0</v>
      </c>
      <c r="DY92" s="352">
        <f t="shared" si="87"/>
        <v>0</v>
      </c>
      <c r="DZ92" s="352">
        <f t="shared" si="87"/>
        <v>0</v>
      </c>
      <c r="EA92" s="352">
        <f t="shared" si="87"/>
        <v>0</v>
      </c>
      <c r="EB92" s="352">
        <f t="shared" ref="EB92:EE92" si="88">+SUM(EB89:EB91)</f>
        <v>0</v>
      </c>
      <c r="EC92" s="352">
        <f t="shared" si="88"/>
        <v>0</v>
      </c>
      <c r="ED92" s="352">
        <f t="shared" si="88"/>
        <v>0</v>
      </c>
      <c r="EE92" s="352">
        <f t="shared" si="88"/>
        <v>0</v>
      </c>
    </row>
    <row r="93" spans="1:135" ht="14.25" customHeight="1" x14ac:dyDescent="0.15">
      <c r="A93" s="340" t="s">
        <v>135</v>
      </c>
      <c r="B93" s="340" t="s">
        <v>564</v>
      </c>
      <c r="D93" s="352">
        <f t="shared" ref="D93:AI93" si="89">+D86+D92</f>
        <v>8937609.444444444</v>
      </c>
      <c r="E93" s="352">
        <f t="shared" si="89"/>
        <v>10260256.666666666</v>
      </c>
      <c r="F93" s="352">
        <f t="shared" si="89"/>
        <v>7907531.666666667</v>
      </c>
      <c r="G93" s="352">
        <f t="shared" si="89"/>
        <v>9949517.777777778</v>
      </c>
      <c r="H93" s="352">
        <f t="shared" si="89"/>
        <v>9274148.3333333358</v>
      </c>
      <c r="I93" s="352">
        <f t="shared" si="89"/>
        <v>8761092.777777778</v>
      </c>
      <c r="J93" s="352">
        <f t="shared" si="89"/>
        <v>9931062.0298962984</v>
      </c>
      <c r="K93" s="352">
        <f t="shared" si="89"/>
        <v>9765396.1956625096</v>
      </c>
      <c r="L93" s="352">
        <f t="shared" si="89"/>
        <v>8755291.7316942941</v>
      </c>
      <c r="M93" s="352">
        <f t="shared" si="89"/>
        <v>9011844.6847190987</v>
      </c>
      <c r="N93" s="352">
        <f t="shared" si="89"/>
        <v>10582275.941555066</v>
      </c>
      <c r="O93" s="352">
        <f t="shared" si="89"/>
        <v>9941025.3014217336</v>
      </c>
      <c r="P93" s="352">
        <f t="shared" si="89"/>
        <v>9722551.5973065719</v>
      </c>
      <c r="Q93" s="352">
        <f t="shared" si="89"/>
        <v>9124148.9954332002</v>
      </c>
      <c r="R93" s="352">
        <f t="shared" si="89"/>
        <v>10519061.755261218</v>
      </c>
      <c r="S93" s="352">
        <f t="shared" si="89"/>
        <v>9795498.1242997367</v>
      </c>
      <c r="T93" s="352">
        <f t="shared" si="89"/>
        <v>9134973.8898415826</v>
      </c>
      <c r="U93" s="352">
        <f t="shared" si="89"/>
        <v>9659810.507554397</v>
      </c>
      <c r="V93" s="352">
        <f t="shared" si="89"/>
        <v>11244819.18107691</v>
      </c>
      <c r="W93" s="352">
        <f t="shared" si="89"/>
        <v>11094964.02742455</v>
      </c>
      <c r="X93" s="352">
        <f t="shared" si="89"/>
        <v>10977498.547709713</v>
      </c>
      <c r="Y93" s="352">
        <f t="shared" si="89"/>
        <v>10850970.955766493</v>
      </c>
      <c r="Z93" s="352">
        <f t="shared" si="89"/>
        <v>11031924.68420543</v>
      </c>
      <c r="AA93" s="352">
        <f t="shared" si="89"/>
        <v>10780063.618204763</v>
      </c>
      <c r="AB93" s="352">
        <f t="shared" si="89"/>
        <v>11922856.806677934</v>
      </c>
      <c r="AC93" s="352">
        <f t="shared" si="89"/>
        <v>11936429.94220723</v>
      </c>
      <c r="AD93" s="352">
        <f t="shared" si="89"/>
        <v>10959537.170422502</v>
      </c>
      <c r="AE93" s="352">
        <f t="shared" si="89"/>
        <v>11373056.702414062</v>
      </c>
      <c r="AF93" s="352">
        <f t="shared" si="89"/>
        <v>11600902.342459396</v>
      </c>
      <c r="AG93" s="352">
        <f t="shared" si="89"/>
        <v>11337905.767156642</v>
      </c>
      <c r="AH93" s="352">
        <f t="shared" si="89"/>
        <v>11149058.61291654</v>
      </c>
      <c r="AI93" s="352">
        <f t="shared" si="89"/>
        <v>11935253.177210812</v>
      </c>
      <c r="AJ93" s="352">
        <f t="shared" ref="AJ93:BO93" si="90">+AJ86+AJ92</f>
        <v>11930987.642540857</v>
      </c>
      <c r="AK93" s="352">
        <f t="shared" si="90"/>
        <v>11974308.029848598</v>
      </c>
      <c r="AL93" s="352">
        <f t="shared" si="90"/>
        <v>12044734.371283928</v>
      </c>
      <c r="AM93" s="352">
        <f t="shared" si="90"/>
        <v>11710149.156182596</v>
      </c>
      <c r="AN93" s="352">
        <f t="shared" si="90"/>
        <v>0</v>
      </c>
      <c r="AO93" s="352">
        <f t="shared" si="90"/>
        <v>0</v>
      </c>
      <c r="AP93" s="352">
        <f t="shared" si="90"/>
        <v>0</v>
      </c>
      <c r="AQ93" s="352">
        <f t="shared" si="90"/>
        <v>0</v>
      </c>
      <c r="AR93" s="352">
        <f t="shared" si="90"/>
        <v>0</v>
      </c>
      <c r="AS93" s="352">
        <f t="shared" si="90"/>
        <v>0</v>
      </c>
      <c r="AT93" s="352">
        <f t="shared" si="90"/>
        <v>0</v>
      </c>
      <c r="AU93" s="352">
        <f t="shared" si="90"/>
        <v>0</v>
      </c>
      <c r="AV93" s="352">
        <f t="shared" si="90"/>
        <v>0</v>
      </c>
      <c r="AW93" s="352">
        <f t="shared" si="90"/>
        <v>0</v>
      </c>
      <c r="AX93" s="352">
        <f t="shared" si="90"/>
        <v>0</v>
      </c>
      <c r="AY93" s="352">
        <f t="shared" si="90"/>
        <v>0</v>
      </c>
      <c r="AZ93" s="352">
        <f t="shared" si="90"/>
        <v>0</v>
      </c>
      <c r="BA93" s="352">
        <f t="shared" si="90"/>
        <v>0</v>
      </c>
      <c r="BB93" s="352">
        <f t="shared" si="90"/>
        <v>0</v>
      </c>
      <c r="BC93" s="352">
        <f t="shared" si="90"/>
        <v>0</v>
      </c>
      <c r="BD93" s="352">
        <f t="shared" si="90"/>
        <v>0</v>
      </c>
      <c r="BE93" s="352">
        <f t="shared" si="90"/>
        <v>0</v>
      </c>
      <c r="BF93" s="352">
        <f t="shared" si="90"/>
        <v>0</v>
      </c>
      <c r="BG93" s="352">
        <f t="shared" si="90"/>
        <v>0</v>
      </c>
      <c r="BH93" s="352">
        <f t="shared" si="90"/>
        <v>0</v>
      </c>
      <c r="BI93" s="352">
        <f t="shared" si="90"/>
        <v>0</v>
      </c>
      <c r="BJ93" s="352">
        <f t="shared" si="90"/>
        <v>0</v>
      </c>
      <c r="BK93" s="352">
        <f t="shared" si="90"/>
        <v>0</v>
      </c>
      <c r="BL93" s="352">
        <f t="shared" si="90"/>
        <v>0</v>
      </c>
      <c r="BM93" s="352">
        <f t="shared" si="90"/>
        <v>0</v>
      </c>
      <c r="BN93" s="352">
        <f t="shared" si="90"/>
        <v>0</v>
      </c>
      <c r="BO93" s="352">
        <f t="shared" si="90"/>
        <v>0</v>
      </c>
      <c r="BP93" s="352">
        <f t="shared" ref="BP93:CU93" si="91">+BP86+BP92</f>
        <v>0</v>
      </c>
      <c r="BQ93" s="352">
        <f t="shared" si="91"/>
        <v>0</v>
      </c>
      <c r="BR93" s="352">
        <f t="shared" si="91"/>
        <v>0</v>
      </c>
      <c r="BS93" s="352">
        <f t="shared" si="91"/>
        <v>0</v>
      </c>
      <c r="BT93" s="352">
        <f t="shared" si="91"/>
        <v>0</v>
      </c>
      <c r="BU93" s="352">
        <f t="shared" si="91"/>
        <v>0</v>
      </c>
      <c r="BV93" s="352">
        <f t="shared" si="91"/>
        <v>0</v>
      </c>
      <c r="BW93" s="352">
        <f t="shared" si="91"/>
        <v>0</v>
      </c>
      <c r="BX93" s="352">
        <f t="shared" si="91"/>
        <v>0</v>
      </c>
      <c r="BY93" s="352">
        <f t="shared" si="91"/>
        <v>0</v>
      </c>
      <c r="BZ93" s="352">
        <f t="shared" si="91"/>
        <v>0</v>
      </c>
      <c r="CA93" s="352">
        <f t="shared" si="91"/>
        <v>0</v>
      </c>
      <c r="CB93" s="352">
        <f t="shared" si="91"/>
        <v>0</v>
      </c>
      <c r="CC93" s="352">
        <f t="shared" si="91"/>
        <v>0</v>
      </c>
      <c r="CD93" s="352">
        <f t="shared" si="91"/>
        <v>0</v>
      </c>
      <c r="CE93" s="352">
        <f t="shared" si="91"/>
        <v>0</v>
      </c>
      <c r="CF93" s="352">
        <f t="shared" si="91"/>
        <v>0</v>
      </c>
      <c r="CG93" s="352">
        <f t="shared" si="91"/>
        <v>0</v>
      </c>
      <c r="CH93" s="352">
        <f t="shared" si="91"/>
        <v>0</v>
      </c>
      <c r="CI93" s="352">
        <f t="shared" si="91"/>
        <v>0</v>
      </c>
      <c r="CJ93" s="352">
        <f t="shared" si="91"/>
        <v>0</v>
      </c>
      <c r="CK93" s="352">
        <f t="shared" si="91"/>
        <v>0</v>
      </c>
      <c r="CL93" s="352">
        <f t="shared" si="91"/>
        <v>0</v>
      </c>
      <c r="CM93" s="352">
        <f t="shared" si="91"/>
        <v>0</v>
      </c>
      <c r="CN93" s="352">
        <f t="shared" si="91"/>
        <v>0</v>
      </c>
      <c r="CO93" s="352">
        <f t="shared" si="91"/>
        <v>0</v>
      </c>
      <c r="CP93" s="352">
        <f t="shared" si="91"/>
        <v>0</v>
      </c>
      <c r="CQ93" s="352">
        <f t="shared" si="91"/>
        <v>0</v>
      </c>
      <c r="CR93" s="352">
        <f t="shared" si="91"/>
        <v>0</v>
      </c>
      <c r="CS93" s="352">
        <f t="shared" si="91"/>
        <v>0</v>
      </c>
      <c r="CT93" s="352">
        <f t="shared" si="91"/>
        <v>0</v>
      </c>
      <c r="CU93" s="352">
        <f t="shared" si="91"/>
        <v>0</v>
      </c>
      <c r="CV93" s="352">
        <f t="shared" ref="CV93:EA93" si="92">+CV86+CV92</f>
        <v>0</v>
      </c>
      <c r="CW93" s="352">
        <f t="shared" si="92"/>
        <v>0</v>
      </c>
      <c r="CX93" s="352">
        <f t="shared" si="92"/>
        <v>0</v>
      </c>
      <c r="CY93" s="352">
        <f t="shared" si="92"/>
        <v>0</v>
      </c>
      <c r="CZ93" s="352">
        <f t="shared" si="92"/>
        <v>0</v>
      </c>
      <c r="DA93" s="352">
        <f t="shared" si="92"/>
        <v>0</v>
      </c>
      <c r="DB93" s="352">
        <f t="shared" si="92"/>
        <v>0</v>
      </c>
      <c r="DC93" s="352">
        <f t="shared" si="92"/>
        <v>0</v>
      </c>
      <c r="DD93" s="352">
        <f t="shared" si="92"/>
        <v>0</v>
      </c>
      <c r="DE93" s="352">
        <f t="shared" si="92"/>
        <v>0</v>
      </c>
      <c r="DF93" s="352">
        <f t="shared" si="92"/>
        <v>0</v>
      </c>
      <c r="DG93" s="352">
        <f t="shared" si="92"/>
        <v>0</v>
      </c>
      <c r="DH93" s="352">
        <f t="shared" si="92"/>
        <v>0</v>
      </c>
      <c r="DI93" s="352">
        <f t="shared" si="92"/>
        <v>0</v>
      </c>
      <c r="DJ93" s="352">
        <f t="shared" si="92"/>
        <v>0</v>
      </c>
      <c r="DK93" s="352">
        <f t="shared" si="92"/>
        <v>0</v>
      </c>
      <c r="DL93" s="352">
        <f t="shared" si="92"/>
        <v>0</v>
      </c>
      <c r="DM93" s="352">
        <f t="shared" si="92"/>
        <v>0</v>
      </c>
      <c r="DN93" s="352">
        <f t="shared" si="92"/>
        <v>0</v>
      </c>
      <c r="DO93" s="352">
        <f t="shared" si="92"/>
        <v>0</v>
      </c>
      <c r="DP93" s="352">
        <f t="shared" si="92"/>
        <v>0</v>
      </c>
      <c r="DQ93" s="352">
        <f t="shared" si="92"/>
        <v>0</v>
      </c>
      <c r="DR93" s="352">
        <f t="shared" si="92"/>
        <v>0</v>
      </c>
      <c r="DS93" s="352">
        <f t="shared" si="92"/>
        <v>0</v>
      </c>
      <c r="DT93" s="352">
        <f t="shared" si="92"/>
        <v>0</v>
      </c>
      <c r="DU93" s="352">
        <f t="shared" si="92"/>
        <v>0</v>
      </c>
      <c r="DV93" s="352">
        <f t="shared" si="92"/>
        <v>0</v>
      </c>
      <c r="DW93" s="352">
        <f t="shared" si="92"/>
        <v>0</v>
      </c>
      <c r="DX93" s="352">
        <f t="shared" si="92"/>
        <v>0</v>
      </c>
      <c r="DY93" s="352">
        <f t="shared" si="92"/>
        <v>0</v>
      </c>
      <c r="DZ93" s="352">
        <f t="shared" si="92"/>
        <v>0</v>
      </c>
      <c r="EA93" s="352">
        <f t="shared" si="92"/>
        <v>0</v>
      </c>
      <c r="EB93" s="352">
        <f t="shared" ref="EB93:EE93" si="93">+EB86+EB92</f>
        <v>0</v>
      </c>
      <c r="EC93" s="352">
        <f t="shared" si="93"/>
        <v>0</v>
      </c>
      <c r="ED93" s="352">
        <f t="shared" si="93"/>
        <v>0</v>
      </c>
      <c r="EE93" s="352">
        <f t="shared" si="93"/>
        <v>0</v>
      </c>
    </row>
    <row r="94" spans="1:135" ht="14.25" customHeight="1" x14ac:dyDescent="0.15">
      <c r="A94" s="339" t="s">
        <v>136</v>
      </c>
      <c r="B94" s="340"/>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341"/>
      <c r="AR94" s="341"/>
      <c r="AS94" s="341"/>
      <c r="AT94" s="341"/>
      <c r="AU94" s="341"/>
      <c r="AV94" s="341"/>
      <c r="AW94" s="341"/>
      <c r="AX94" s="341"/>
      <c r="AY94" s="341"/>
      <c r="AZ94" s="341"/>
      <c r="BA94" s="341"/>
      <c r="BB94" s="341"/>
      <c r="BC94" s="341"/>
      <c r="BD94" s="341"/>
      <c r="BE94" s="341"/>
      <c r="BF94" s="341"/>
      <c r="BG94" s="341"/>
      <c r="BH94" s="341"/>
      <c r="BI94" s="341"/>
      <c r="BJ94" s="341"/>
      <c r="BK94" s="341"/>
      <c r="BL94" s="341"/>
      <c r="BM94" s="341"/>
      <c r="BN94" s="341"/>
      <c r="BO94" s="341"/>
      <c r="BP94" s="341"/>
      <c r="BQ94" s="341"/>
      <c r="BR94" s="341"/>
      <c r="BS94" s="341"/>
      <c r="BT94" s="341"/>
      <c r="BU94" s="341"/>
      <c r="BV94" s="341"/>
      <c r="BW94" s="341"/>
      <c r="BX94" s="341"/>
      <c r="BY94" s="341"/>
      <c r="BZ94" s="341"/>
      <c r="CA94" s="341"/>
      <c r="CB94" s="341"/>
      <c r="CC94" s="341"/>
      <c r="CD94" s="341"/>
      <c r="CE94" s="341"/>
      <c r="CF94" s="341"/>
      <c r="CG94" s="341"/>
      <c r="CH94" s="341"/>
      <c r="CI94" s="341"/>
      <c r="CJ94" s="341"/>
      <c r="CK94" s="341"/>
      <c r="CL94" s="341"/>
      <c r="CM94" s="341"/>
      <c r="CN94" s="341"/>
      <c r="CO94" s="341"/>
      <c r="CP94" s="341"/>
      <c r="CQ94" s="341"/>
      <c r="CR94" s="341"/>
      <c r="CS94" s="341"/>
      <c r="CT94" s="341"/>
      <c r="CU94" s="341"/>
      <c r="CV94" s="341"/>
      <c r="CW94" s="341"/>
      <c r="CX94" s="341"/>
      <c r="CY94" s="341"/>
      <c r="CZ94" s="341"/>
      <c r="DA94" s="341"/>
      <c r="DB94" s="341"/>
      <c r="DC94" s="341"/>
      <c r="DD94" s="341"/>
      <c r="DE94" s="341"/>
      <c r="DF94" s="341"/>
      <c r="DG94" s="341"/>
      <c r="DH94" s="341"/>
      <c r="DI94" s="341"/>
      <c r="DJ94" s="341"/>
      <c r="DK94" s="341"/>
      <c r="DL94" s="341"/>
      <c r="DM94" s="341"/>
      <c r="DN94" s="341"/>
      <c r="DO94" s="341"/>
      <c r="DP94" s="341"/>
      <c r="DQ94" s="341"/>
      <c r="DR94" s="341"/>
      <c r="DS94" s="341"/>
      <c r="DT94" s="341"/>
      <c r="DU94" s="341"/>
      <c r="DV94" s="341"/>
      <c r="DW94" s="341"/>
      <c r="DX94" s="341"/>
      <c r="DY94" s="341"/>
      <c r="DZ94" s="341"/>
      <c r="EA94" s="341"/>
      <c r="EB94" s="341"/>
      <c r="EC94" s="341"/>
      <c r="ED94" s="341"/>
      <c r="EE94" s="341"/>
    </row>
    <row r="95" spans="1:135" ht="14.25" customHeight="1" x14ac:dyDescent="0.15">
      <c r="A95" s="339" t="s">
        <v>137</v>
      </c>
      <c r="B95" s="340"/>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c r="AN95" s="341"/>
      <c r="AO95" s="341"/>
      <c r="AP95" s="341"/>
      <c r="AQ95" s="341"/>
      <c r="AR95" s="341"/>
      <c r="AS95" s="341"/>
      <c r="AT95" s="341"/>
      <c r="AU95" s="341"/>
      <c r="AV95" s="341"/>
      <c r="AW95" s="341"/>
      <c r="AX95" s="341"/>
      <c r="AY95" s="341"/>
      <c r="AZ95" s="341"/>
      <c r="BA95" s="341"/>
      <c r="BB95" s="341"/>
      <c r="BC95" s="341"/>
      <c r="BD95" s="341"/>
      <c r="BE95" s="341"/>
      <c r="BF95" s="341"/>
      <c r="BG95" s="341"/>
      <c r="BH95" s="341"/>
      <c r="BI95" s="341"/>
      <c r="BJ95" s="341"/>
      <c r="BK95" s="341"/>
      <c r="BL95" s="341"/>
      <c r="BM95" s="341"/>
      <c r="BN95" s="341"/>
      <c r="BO95" s="341"/>
      <c r="BP95" s="341"/>
      <c r="BQ95" s="341"/>
      <c r="BR95" s="341"/>
      <c r="BS95" s="341"/>
      <c r="BT95" s="341"/>
      <c r="BU95" s="341"/>
      <c r="BV95" s="341"/>
      <c r="BW95" s="341"/>
      <c r="BX95" s="341"/>
      <c r="BY95" s="341"/>
      <c r="BZ95" s="341"/>
      <c r="CA95" s="341"/>
      <c r="CB95" s="341"/>
      <c r="CC95" s="341"/>
      <c r="CD95" s="341"/>
      <c r="CE95" s="341"/>
      <c r="CF95" s="341"/>
      <c r="CG95" s="341"/>
      <c r="CH95" s="341"/>
      <c r="CI95" s="341"/>
      <c r="CJ95" s="341"/>
      <c r="CK95" s="341"/>
      <c r="CL95" s="341"/>
      <c r="CM95" s="341"/>
      <c r="CN95" s="341"/>
      <c r="CO95" s="341"/>
      <c r="CP95" s="341"/>
      <c r="CQ95" s="341"/>
      <c r="CR95" s="341"/>
      <c r="CS95" s="341"/>
      <c r="CT95" s="341"/>
      <c r="CU95" s="341"/>
      <c r="CV95" s="341"/>
      <c r="CW95" s="341"/>
      <c r="CX95" s="341"/>
      <c r="CY95" s="341"/>
      <c r="CZ95" s="341"/>
      <c r="DA95" s="341"/>
      <c r="DB95" s="341"/>
      <c r="DC95" s="341"/>
      <c r="DD95" s="341"/>
      <c r="DE95" s="341"/>
      <c r="DF95" s="341"/>
      <c r="DG95" s="341"/>
      <c r="DH95" s="341"/>
      <c r="DI95" s="341"/>
      <c r="DJ95" s="341"/>
      <c r="DK95" s="341"/>
      <c r="DL95" s="341"/>
      <c r="DM95" s="341"/>
      <c r="DN95" s="341"/>
      <c r="DO95" s="341"/>
      <c r="DP95" s="341"/>
      <c r="DQ95" s="341"/>
      <c r="DR95" s="341"/>
      <c r="DS95" s="341"/>
      <c r="DT95" s="341"/>
      <c r="DU95" s="341"/>
      <c r="DV95" s="341"/>
      <c r="DW95" s="341"/>
      <c r="DX95" s="341"/>
      <c r="DY95" s="341"/>
      <c r="DZ95" s="341"/>
      <c r="EA95" s="341"/>
      <c r="EB95" s="341"/>
      <c r="EC95" s="341"/>
      <c r="ED95" s="341"/>
      <c r="EE95" s="341"/>
    </row>
    <row r="96" spans="1:135" ht="14.25" customHeight="1" x14ac:dyDescent="0.15">
      <c r="A96" s="347" t="s">
        <v>85</v>
      </c>
      <c r="B96" s="332" t="str">
        <f>"["&amp;currency&amp;"]"</f>
        <v>[EUR]</v>
      </c>
      <c r="D96" s="317"/>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18"/>
      <c r="AI96" s="318"/>
      <c r="AJ96" s="318"/>
      <c r="AK96" s="318"/>
      <c r="AL96" s="318"/>
      <c r="AM96" s="318"/>
      <c r="AN96" s="318"/>
      <c r="AO96" s="318"/>
      <c r="AP96" s="318"/>
      <c r="AQ96" s="318"/>
      <c r="AR96" s="318"/>
      <c r="AS96" s="318"/>
      <c r="AT96" s="318"/>
      <c r="AU96" s="318"/>
      <c r="AV96" s="318"/>
      <c r="AW96" s="318"/>
      <c r="AX96" s="318"/>
      <c r="AY96" s="318"/>
      <c r="AZ96" s="318"/>
      <c r="BA96" s="318"/>
      <c r="BB96" s="318"/>
      <c r="BC96" s="318"/>
      <c r="BD96" s="318"/>
      <c r="BE96" s="318"/>
      <c r="BF96" s="318"/>
      <c r="BG96" s="318"/>
      <c r="BH96" s="318"/>
      <c r="BI96" s="318"/>
      <c r="BJ96" s="318"/>
      <c r="BK96" s="318"/>
      <c r="BL96" s="318"/>
      <c r="BM96" s="318"/>
      <c r="BN96" s="318"/>
      <c r="BO96" s="318"/>
      <c r="BP96" s="318"/>
      <c r="BQ96" s="318"/>
      <c r="BR96" s="318"/>
      <c r="BS96" s="318"/>
      <c r="BT96" s="318"/>
      <c r="BU96" s="318"/>
      <c r="BV96" s="318"/>
      <c r="BW96" s="318"/>
      <c r="BX96" s="318"/>
      <c r="BY96" s="318"/>
      <c r="BZ96" s="318"/>
      <c r="CA96" s="318"/>
      <c r="CB96" s="318"/>
      <c r="CC96" s="318"/>
      <c r="CD96" s="318"/>
      <c r="CE96" s="318"/>
      <c r="CF96" s="318"/>
      <c r="CG96" s="318"/>
      <c r="CH96" s="318"/>
      <c r="CI96" s="318"/>
      <c r="CJ96" s="318"/>
      <c r="CK96" s="318"/>
      <c r="CL96" s="318"/>
      <c r="CM96" s="318"/>
      <c r="CN96" s="318"/>
      <c r="CO96" s="318"/>
      <c r="CP96" s="318"/>
      <c r="CQ96" s="318"/>
      <c r="CR96" s="318"/>
      <c r="CS96" s="318"/>
      <c r="CT96" s="318"/>
      <c r="CU96" s="318"/>
      <c r="CV96" s="318"/>
      <c r="CW96" s="318"/>
      <c r="CX96" s="318"/>
      <c r="CY96" s="318"/>
      <c r="CZ96" s="318"/>
      <c r="DA96" s="318"/>
      <c r="DB96" s="318"/>
      <c r="DC96" s="318"/>
      <c r="DD96" s="318"/>
      <c r="DE96" s="318"/>
      <c r="DF96" s="318"/>
      <c r="DG96" s="318"/>
      <c r="DH96" s="318"/>
      <c r="DI96" s="318"/>
      <c r="DJ96" s="318"/>
      <c r="DK96" s="318"/>
      <c r="DL96" s="318"/>
      <c r="DM96" s="318"/>
      <c r="DN96" s="318"/>
      <c r="DO96" s="318"/>
      <c r="DP96" s="318"/>
      <c r="DQ96" s="318"/>
      <c r="DR96" s="318"/>
      <c r="DS96" s="318"/>
      <c r="DT96" s="318"/>
      <c r="DU96" s="318"/>
      <c r="DV96" s="318"/>
      <c r="DW96" s="318"/>
      <c r="DX96" s="318"/>
      <c r="DY96" s="318"/>
      <c r="DZ96" s="318"/>
      <c r="EA96" s="318"/>
      <c r="EB96" s="318"/>
      <c r="EC96" s="318"/>
      <c r="ED96" s="318"/>
      <c r="EE96" s="319"/>
    </row>
    <row r="97" spans="1:135" ht="14.25" customHeight="1" x14ac:dyDescent="0.15">
      <c r="A97" s="347" t="s">
        <v>138</v>
      </c>
      <c r="B97" s="332" t="str">
        <f>"["&amp;currency&amp;"]"</f>
        <v>[EUR]</v>
      </c>
      <c r="D97" s="320">
        <v>0</v>
      </c>
      <c r="E97" s="322">
        <v>0</v>
      </c>
      <c r="F97" s="322">
        <v>0</v>
      </c>
      <c r="G97" s="322">
        <v>0</v>
      </c>
      <c r="H97" s="322">
        <v>0</v>
      </c>
      <c r="I97" s="322">
        <v>0</v>
      </c>
      <c r="J97" s="322">
        <v>823999.99999999965</v>
      </c>
      <c r="K97" s="322">
        <v>903999.99999999953</v>
      </c>
      <c r="L97" s="322">
        <v>887999.99999999965</v>
      </c>
      <c r="M97" s="322">
        <v>751999.99999999965</v>
      </c>
      <c r="N97" s="322">
        <v>759999.99999999965</v>
      </c>
      <c r="O97" s="322">
        <v>775999.99999999965</v>
      </c>
      <c r="P97" s="322">
        <v>691583.33333333314</v>
      </c>
      <c r="Q97" s="322">
        <v>824499.99999999977</v>
      </c>
      <c r="R97" s="322">
        <v>739374.99999999988</v>
      </c>
      <c r="S97" s="322">
        <v>751333.33333333337</v>
      </c>
      <c r="T97" s="322">
        <v>820833.33333333337</v>
      </c>
      <c r="U97" s="322">
        <v>734250</v>
      </c>
      <c r="V97" s="322">
        <v>903791.66666666686</v>
      </c>
      <c r="W97" s="322">
        <v>791666.66666666663</v>
      </c>
      <c r="X97" s="322">
        <v>753750.00000000012</v>
      </c>
      <c r="Y97" s="322">
        <v>850083.33333333337</v>
      </c>
      <c r="Z97" s="322">
        <v>905041.66666666674</v>
      </c>
      <c r="AA97" s="322">
        <v>833000.00000000012</v>
      </c>
      <c r="AB97" s="322">
        <v>799000.00000000012</v>
      </c>
      <c r="AC97" s="322">
        <v>892500.00000000012</v>
      </c>
      <c r="AD97" s="322">
        <v>858500.00000000012</v>
      </c>
      <c r="AE97" s="322">
        <v>756500.00000000012</v>
      </c>
      <c r="AF97" s="322">
        <v>782000.00000000012</v>
      </c>
      <c r="AG97" s="322">
        <v>782000.00000000012</v>
      </c>
      <c r="AH97" s="321">
        <v>909500.00000000023</v>
      </c>
      <c r="AI97" s="321">
        <v>875500.00000000012</v>
      </c>
      <c r="AJ97" s="321">
        <v>918000.00000000023</v>
      </c>
      <c r="AK97" s="321">
        <v>969000</v>
      </c>
      <c r="AL97" s="321">
        <v>799000.00000000012</v>
      </c>
      <c r="AM97" s="321">
        <v>875500.00000000012</v>
      </c>
      <c r="AN97" s="321"/>
      <c r="AO97" s="321"/>
      <c r="AP97" s="321"/>
      <c r="AQ97" s="321"/>
      <c r="AR97" s="321"/>
      <c r="AS97" s="321"/>
      <c r="AT97" s="321"/>
      <c r="AU97" s="321"/>
      <c r="AV97" s="321"/>
      <c r="AW97" s="321"/>
      <c r="AX97" s="321"/>
      <c r="AY97" s="321"/>
      <c r="AZ97" s="321"/>
      <c r="BA97" s="321"/>
      <c r="BB97" s="321"/>
      <c r="BC97" s="321"/>
      <c r="BD97" s="321"/>
      <c r="BE97" s="321"/>
      <c r="BF97" s="321"/>
      <c r="BG97" s="321"/>
      <c r="BH97" s="321"/>
      <c r="BI97" s="321"/>
      <c r="BJ97" s="321"/>
      <c r="BK97" s="321"/>
      <c r="BL97" s="321"/>
      <c r="BM97" s="321"/>
      <c r="BN97" s="321"/>
      <c r="BO97" s="321"/>
      <c r="BP97" s="321"/>
      <c r="BQ97" s="321"/>
      <c r="BR97" s="321"/>
      <c r="BS97" s="321"/>
      <c r="BT97" s="321"/>
      <c r="BU97" s="321"/>
      <c r="BV97" s="321"/>
      <c r="BW97" s="321"/>
      <c r="BX97" s="321"/>
      <c r="BY97" s="321"/>
      <c r="BZ97" s="321"/>
      <c r="CA97" s="321"/>
      <c r="CB97" s="321"/>
      <c r="CC97" s="321"/>
      <c r="CD97" s="321"/>
      <c r="CE97" s="321"/>
      <c r="CF97" s="321"/>
      <c r="CG97" s="321"/>
      <c r="CH97" s="321"/>
      <c r="CI97" s="321"/>
      <c r="CJ97" s="321"/>
      <c r="CK97" s="321"/>
      <c r="CL97" s="321"/>
      <c r="CM97" s="321"/>
      <c r="CN97" s="321"/>
      <c r="CO97" s="321"/>
      <c r="CP97" s="321"/>
      <c r="CQ97" s="321"/>
      <c r="CR97" s="321"/>
      <c r="CS97" s="321"/>
      <c r="CT97" s="321"/>
      <c r="CU97" s="321"/>
      <c r="CV97" s="321"/>
      <c r="CW97" s="321"/>
      <c r="CX97" s="321"/>
      <c r="CY97" s="321"/>
      <c r="CZ97" s="321"/>
      <c r="DA97" s="321"/>
      <c r="DB97" s="321"/>
      <c r="DC97" s="321"/>
      <c r="DD97" s="321"/>
      <c r="DE97" s="321"/>
      <c r="DF97" s="321"/>
      <c r="DG97" s="321"/>
      <c r="DH97" s="321"/>
      <c r="DI97" s="321"/>
      <c r="DJ97" s="321"/>
      <c r="DK97" s="321"/>
      <c r="DL97" s="321"/>
      <c r="DM97" s="321"/>
      <c r="DN97" s="321"/>
      <c r="DO97" s="321"/>
      <c r="DP97" s="321"/>
      <c r="DQ97" s="321"/>
      <c r="DR97" s="321"/>
      <c r="DS97" s="321"/>
      <c r="DT97" s="321"/>
      <c r="DU97" s="321"/>
      <c r="DV97" s="321"/>
      <c r="DW97" s="321"/>
      <c r="DX97" s="321"/>
      <c r="DY97" s="321"/>
      <c r="DZ97" s="321"/>
      <c r="EA97" s="321"/>
      <c r="EB97" s="321"/>
      <c r="EC97" s="321"/>
      <c r="ED97" s="321"/>
      <c r="EE97" s="323"/>
    </row>
    <row r="98" spans="1:135" ht="14.25" customHeight="1" x14ac:dyDescent="0.15">
      <c r="A98" s="347" t="s">
        <v>139</v>
      </c>
      <c r="B98" s="332" t="str">
        <f>"["&amp;currency&amp;"]"</f>
        <v>[EUR]</v>
      </c>
      <c r="D98" s="324">
        <v>0</v>
      </c>
      <c r="E98" s="308">
        <v>0</v>
      </c>
      <c r="F98" s="308">
        <v>0</v>
      </c>
      <c r="G98" s="308">
        <v>0</v>
      </c>
      <c r="H98" s="308">
        <v>0</v>
      </c>
      <c r="I98" s="308">
        <v>0</v>
      </c>
      <c r="J98" s="308">
        <v>0</v>
      </c>
      <c r="K98" s="308">
        <v>0</v>
      </c>
      <c r="L98" s="308">
        <v>0</v>
      </c>
      <c r="M98" s="308">
        <v>0</v>
      </c>
      <c r="N98" s="308">
        <v>0</v>
      </c>
      <c r="O98" s="308">
        <v>0</v>
      </c>
      <c r="P98" s="308">
        <v>0</v>
      </c>
      <c r="Q98" s="308">
        <v>0</v>
      </c>
      <c r="R98" s="308">
        <v>0</v>
      </c>
      <c r="S98" s="308">
        <v>0</v>
      </c>
      <c r="T98" s="308">
        <v>0</v>
      </c>
      <c r="U98" s="308">
        <v>0</v>
      </c>
      <c r="V98" s="308">
        <v>0</v>
      </c>
      <c r="W98" s="308">
        <v>0</v>
      </c>
      <c r="X98" s="308">
        <v>0</v>
      </c>
      <c r="Y98" s="308">
        <v>0</v>
      </c>
      <c r="Z98" s="308">
        <v>0</v>
      </c>
      <c r="AA98" s="308">
        <v>0</v>
      </c>
      <c r="AB98" s="308">
        <v>0</v>
      </c>
      <c r="AC98" s="308">
        <v>0</v>
      </c>
      <c r="AD98" s="308">
        <v>0</v>
      </c>
      <c r="AE98" s="308">
        <v>0</v>
      </c>
      <c r="AF98" s="308">
        <v>0</v>
      </c>
      <c r="AG98" s="308">
        <v>0</v>
      </c>
      <c r="AH98" s="325">
        <v>0</v>
      </c>
      <c r="AI98" s="325">
        <v>0</v>
      </c>
      <c r="AJ98" s="325">
        <v>0</v>
      </c>
      <c r="AK98" s="325">
        <v>0</v>
      </c>
      <c r="AL98" s="325">
        <v>0</v>
      </c>
      <c r="AM98" s="325">
        <v>0</v>
      </c>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A98" s="325"/>
      <c r="CB98" s="325"/>
      <c r="CC98" s="325"/>
      <c r="CD98" s="325"/>
      <c r="CE98" s="325"/>
      <c r="CF98" s="325"/>
      <c r="CG98" s="325"/>
      <c r="CH98" s="325"/>
      <c r="CI98" s="325"/>
      <c r="CJ98" s="325"/>
      <c r="CK98" s="325"/>
      <c r="CL98" s="325"/>
      <c r="CM98" s="325"/>
      <c r="CN98" s="325"/>
      <c r="CO98" s="325"/>
      <c r="CP98" s="325"/>
      <c r="CQ98" s="325"/>
      <c r="CR98" s="325"/>
      <c r="CS98" s="325"/>
      <c r="CT98" s="325"/>
      <c r="CU98" s="325"/>
      <c r="CV98" s="325"/>
      <c r="CW98" s="325"/>
      <c r="CX98" s="325"/>
      <c r="CY98" s="325"/>
      <c r="CZ98" s="325"/>
      <c r="DA98" s="325"/>
      <c r="DB98" s="325"/>
      <c r="DC98" s="325"/>
      <c r="DD98" s="325"/>
      <c r="DE98" s="325"/>
      <c r="DF98" s="325"/>
      <c r="DG98" s="325"/>
      <c r="DH98" s="325"/>
      <c r="DI98" s="325"/>
      <c r="DJ98" s="325"/>
      <c r="DK98" s="325"/>
      <c r="DL98" s="325"/>
      <c r="DM98" s="325"/>
      <c r="DN98" s="325"/>
      <c r="DO98" s="325"/>
      <c r="DP98" s="325"/>
      <c r="DQ98" s="325"/>
      <c r="DR98" s="325"/>
      <c r="DS98" s="325"/>
      <c r="DT98" s="325"/>
      <c r="DU98" s="325"/>
      <c r="DV98" s="325"/>
      <c r="DW98" s="325"/>
      <c r="DX98" s="325"/>
      <c r="DY98" s="325"/>
      <c r="DZ98" s="325"/>
      <c r="EA98" s="325"/>
      <c r="EB98" s="325"/>
      <c r="EC98" s="325"/>
      <c r="ED98" s="325"/>
      <c r="EE98" s="326"/>
    </row>
    <row r="99" spans="1:135" ht="14.25" customHeight="1" x14ac:dyDescent="0.15">
      <c r="A99" s="351" t="s">
        <v>140</v>
      </c>
      <c r="B99" s="351" t="s">
        <v>564</v>
      </c>
      <c r="D99" s="352">
        <f t="shared" ref="D99:AI99" si="94">SUM(D96:D98)</f>
        <v>0</v>
      </c>
      <c r="E99" s="352">
        <f t="shared" si="94"/>
        <v>0</v>
      </c>
      <c r="F99" s="352">
        <f t="shared" si="94"/>
        <v>0</v>
      </c>
      <c r="G99" s="352">
        <f t="shared" si="94"/>
        <v>0</v>
      </c>
      <c r="H99" s="352">
        <f t="shared" si="94"/>
        <v>0</v>
      </c>
      <c r="I99" s="352">
        <f t="shared" si="94"/>
        <v>0</v>
      </c>
      <c r="J99" s="352">
        <f t="shared" si="94"/>
        <v>823999.99999999965</v>
      </c>
      <c r="K99" s="352">
        <f t="shared" si="94"/>
        <v>903999.99999999953</v>
      </c>
      <c r="L99" s="352">
        <f t="shared" si="94"/>
        <v>887999.99999999965</v>
      </c>
      <c r="M99" s="352">
        <f t="shared" si="94"/>
        <v>751999.99999999965</v>
      </c>
      <c r="N99" s="352">
        <f t="shared" si="94"/>
        <v>759999.99999999965</v>
      </c>
      <c r="O99" s="352">
        <f t="shared" si="94"/>
        <v>775999.99999999965</v>
      </c>
      <c r="P99" s="352">
        <f t="shared" si="94"/>
        <v>691583.33333333314</v>
      </c>
      <c r="Q99" s="352">
        <f t="shared" si="94"/>
        <v>824499.99999999977</v>
      </c>
      <c r="R99" s="352">
        <f t="shared" si="94"/>
        <v>739374.99999999988</v>
      </c>
      <c r="S99" s="352">
        <f t="shared" si="94"/>
        <v>751333.33333333337</v>
      </c>
      <c r="T99" s="352">
        <f t="shared" si="94"/>
        <v>820833.33333333337</v>
      </c>
      <c r="U99" s="352">
        <f t="shared" si="94"/>
        <v>734250</v>
      </c>
      <c r="V99" s="352">
        <f t="shared" si="94"/>
        <v>903791.66666666686</v>
      </c>
      <c r="W99" s="352">
        <f t="shared" si="94"/>
        <v>791666.66666666663</v>
      </c>
      <c r="X99" s="352">
        <f t="shared" si="94"/>
        <v>753750.00000000012</v>
      </c>
      <c r="Y99" s="352">
        <f t="shared" si="94"/>
        <v>850083.33333333337</v>
      </c>
      <c r="Z99" s="352">
        <f t="shared" si="94"/>
        <v>905041.66666666674</v>
      </c>
      <c r="AA99" s="352">
        <f t="shared" si="94"/>
        <v>833000.00000000012</v>
      </c>
      <c r="AB99" s="352">
        <f t="shared" si="94"/>
        <v>799000.00000000012</v>
      </c>
      <c r="AC99" s="352">
        <f t="shared" si="94"/>
        <v>892500.00000000012</v>
      </c>
      <c r="AD99" s="352">
        <f t="shared" si="94"/>
        <v>858500.00000000012</v>
      </c>
      <c r="AE99" s="352">
        <f t="shared" si="94"/>
        <v>756500.00000000012</v>
      </c>
      <c r="AF99" s="352">
        <f t="shared" si="94"/>
        <v>782000.00000000012</v>
      </c>
      <c r="AG99" s="352">
        <f t="shared" si="94"/>
        <v>782000.00000000012</v>
      </c>
      <c r="AH99" s="352">
        <f t="shared" si="94"/>
        <v>909500.00000000023</v>
      </c>
      <c r="AI99" s="352">
        <f t="shared" si="94"/>
        <v>875500.00000000012</v>
      </c>
      <c r="AJ99" s="352">
        <f t="shared" ref="AJ99:BO99" si="95">SUM(AJ96:AJ98)</f>
        <v>918000.00000000023</v>
      </c>
      <c r="AK99" s="352">
        <f t="shared" si="95"/>
        <v>969000</v>
      </c>
      <c r="AL99" s="352">
        <f t="shared" si="95"/>
        <v>799000.00000000012</v>
      </c>
      <c r="AM99" s="352">
        <f t="shared" si="95"/>
        <v>875500.00000000012</v>
      </c>
      <c r="AN99" s="352">
        <f t="shared" si="95"/>
        <v>0</v>
      </c>
      <c r="AO99" s="352">
        <f t="shared" si="95"/>
        <v>0</v>
      </c>
      <c r="AP99" s="352">
        <f t="shared" si="95"/>
        <v>0</v>
      </c>
      <c r="AQ99" s="352">
        <f t="shared" si="95"/>
        <v>0</v>
      </c>
      <c r="AR99" s="352">
        <f t="shared" si="95"/>
        <v>0</v>
      </c>
      <c r="AS99" s="352">
        <f t="shared" si="95"/>
        <v>0</v>
      </c>
      <c r="AT99" s="352">
        <f t="shared" si="95"/>
        <v>0</v>
      </c>
      <c r="AU99" s="352">
        <f t="shared" si="95"/>
        <v>0</v>
      </c>
      <c r="AV99" s="352">
        <f t="shared" si="95"/>
        <v>0</v>
      </c>
      <c r="AW99" s="352">
        <f t="shared" si="95"/>
        <v>0</v>
      </c>
      <c r="AX99" s="352">
        <f t="shared" si="95"/>
        <v>0</v>
      </c>
      <c r="AY99" s="352">
        <f t="shared" si="95"/>
        <v>0</v>
      </c>
      <c r="AZ99" s="352">
        <f t="shared" si="95"/>
        <v>0</v>
      </c>
      <c r="BA99" s="352">
        <f t="shared" si="95"/>
        <v>0</v>
      </c>
      <c r="BB99" s="352">
        <f t="shared" si="95"/>
        <v>0</v>
      </c>
      <c r="BC99" s="352">
        <f t="shared" si="95"/>
        <v>0</v>
      </c>
      <c r="BD99" s="352">
        <f t="shared" si="95"/>
        <v>0</v>
      </c>
      <c r="BE99" s="352">
        <f t="shared" si="95"/>
        <v>0</v>
      </c>
      <c r="BF99" s="352">
        <f t="shared" si="95"/>
        <v>0</v>
      </c>
      <c r="BG99" s="352">
        <f t="shared" si="95"/>
        <v>0</v>
      </c>
      <c r="BH99" s="352">
        <f t="shared" si="95"/>
        <v>0</v>
      </c>
      <c r="BI99" s="352">
        <f t="shared" si="95"/>
        <v>0</v>
      </c>
      <c r="BJ99" s="352">
        <f t="shared" si="95"/>
        <v>0</v>
      </c>
      <c r="BK99" s="352">
        <f t="shared" si="95"/>
        <v>0</v>
      </c>
      <c r="BL99" s="352">
        <f t="shared" si="95"/>
        <v>0</v>
      </c>
      <c r="BM99" s="352">
        <f t="shared" si="95"/>
        <v>0</v>
      </c>
      <c r="BN99" s="352">
        <f t="shared" si="95"/>
        <v>0</v>
      </c>
      <c r="BO99" s="352">
        <f t="shared" si="95"/>
        <v>0</v>
      </c>
      <c r="BP99" s="352">
        <f t="shared" ref="BP99:CU99" si="96">SUM(BP96:BP98)</f>
        <v>0</v>
      </c>
      <c r="BQ99" s="352">
        <f t="shared" si="96"/>
        <v>0</v>
      </c>
      <c r="BR99" s="352">
        <f t="shared" si="96"/>
        <v>0</v>
      </c>
      <c r="BS99" s="352">
        <f t="shared" si="96"/>
        <v>0</v>
      </c>
      <c r="BT99" s="352">
        <f t="shared" si="96"/>
        <v>0</v>
      </c>
      <c r="BU99" s="352">
        <f t="shared" si="96"/>
        <v>0</v>
      </c>
      <c r="BV99" s="352">
        <f t="shared" si="96"/>
        <v>0</v>
      </c>
      <c r="BW99" s="352">
        <f t="shared" si="96"/>
        <v>0</v>
      </c>
      <c r="BX99" s="352">
        <f t="shared" si="96"/>
        <v>0</v>
      </c>
      <c r="BY99" s="352">
        <f t="shared" si="96"/>
        <v>0</v>
      </c>
      <c r="BZ99" s="352">
        <f t="shared" si="96"/>
        <v>0</v>
      </c>
      <c r="CA99" s="352">
        <f t="shared" si="96"/>
        <v>0</v>
      </c>
      <c r="CB99" s="352">
        <f t="shared" si="96"/>
        <v>0</v>
      </c>
      <c r="CC99" s="352">
        <f t="shared" si="96"/>
        <v>0</v>
      </c>
      <c r="CD99" s="352">
        <f t="shared" si="96"/>
        <v>0</v>
      </c>
      <c r="CE99" s="352">
        <f t="shared" si="96"/>
        <v>0</v>
      </c>
      <c r="CF99" s="352">
        <f t="shared" si="96"/>
        <v>0</v>
      </c>
      <c r="CG99" s="352">
        <f t="shared" si="96"/>
        <v>0</v>
      </c>
      <c r="CH99" s="352">
        <f t="shared" si="96"/>
        <v>0</v>
      </c>
      <c r="CI99" s="352">
        <f t="shared" si="96"/>
        <v>0</v>
      </c>
      <c r="CJ99" s="352">
        <f t="shared" si="96"/>
        <v>0</v>
      </c>
      <c r="CK99" s="352">
        <f t="shared" si="96"/>
        <v>0</v>
      </c>
      <c r="CL99" s="352">
        <f t="shared" si="96"/>
        <v>0</v>
      </c>
      <c r="CM99" s="352">
        <f t="shared" si="96"/>
        <v>0</v>
      </c>
      <c r="CN99" s="352">
        <f t="shared" si="96"/>
        <v>0</v>
      </c>
      <c r="CO99" s="352">
        <f t="shared" si="96"/>
        <v>0</v>
      </c>
      <c r="CP99" s="352">
        <f t="shared" si="96"/>
        <v>0</v>
      </c>
      <c r="CQ99" s="352">
        <f t="shared" si="96"/>
        <v>0</v>
      </c>
      <c r="CR99" s="352">
        <f t="shared" si="96"/>
        <v>0</v>
      </c>
      <c r="CS99" s="352">
        <f t="shared" si="96"/>
        <v>0</v>
      </c>
      <c r="CT99" s="352">
        <f t="shared" si="96"/>
        <v>0</v>
      </c>
      <c r="CU99" s="352">
        <f t="shared" si="96"/>
        <v>0</v>
      </c>
      <c r="CV99" s="352">
        <f t="shared" ref="CV99:EA99" si="97">SUM(CV96:CV98)</f>
        <v>0</v>
      </c>
      <c r="CW99" s="352">
        <f t="shared" si="97"/>
        <v>0</v>
      </c>
      <c r="CX99" s="352">
        <f t="shared" si="97"/>
        <v>0</v>
      </c>
      <c r="CY99" s="352">
        <f t="shared" si="97"/>
        <v>0</v>
      </c>
      <c r="CZ99" s="352">
        <f t="shared" si="97"/>
        <v>0</v>
      </c>
      <c r="DA99" s="352">
        <f t="shared" si="97"/>
        <v>0</v>
      </c>
      <c r="DB99" s="352">
        <f t="shared" si="97"/>
        <v>0</v>
      </c>
      <c r="DC99" s="352">
        <f t="shared" si="97"/>
        <v>0</v>
      </c>
      <c r="DD99" s="352">
        <f t="shared" si="97"/>
        <v>0</v>
      </c>
      <c r="DE99" s="352">
        <f t="shared" si="97"/>
        <v>0</v>
      </c>
      <c r="DF99" s="352">
        <f t="shared" si="97"/>
        <v>0</v>
      </c>
      <c r="DG99" s="352">
        <f t="shared" si="97"/>
        <v>0</v>
      </c>
      <c r="DH99" s="352">
        <f t="shared" si="97"/>
        <v>0</v>
      </c>
      <c r="DI99" s="352">
        <f t="shared" si="97"/>
        <v>0</v>
      </c>
      <c r="DJ99" s="352">
        <f t="shared" si="97"/>
        <v>0</v>
      </c>
      <c r="DK99" s="352">
        <f t="shared" si="97"/>
        <v>0</v>
      </c>
      <c r="DL99" s="352">
        <f t="shared" si="97"/>
        <v>0</v>
      </c>
      <c r="DM99" s="352">
        <f t="shared" si="97"/>
        <v>0</v>
      </c>
      <c r="DN99" s="352">
        <f t="shared" si="97"/>
        <v>0</v>
      </c>
      <c r="DO99" s="352">
        <f t="shared" si="97"/>
        <v>0</v>
      </c>
      <c r="DP99" s="352">
        <f t="shared" si="97"/>
        <v>0</v>
      </c>
      <c r="DQ99" s="352">
        <f t="shared" si="97"/>
        <v>0</v>
      </c>
      <c r="DR99" s="352">
        <f t="shared" si="97"/>
        <v>0</v>
      </c>
      <c r="DS99" s="352">
        <f t="shared" si="97"/>
        <v>0</v>
      </c>
      <c r="DT99" s="352">
        <f t="shared" si="97"/>
        <v>0</v>
      </c>
      <c r="DU99" s="352">
        <f t="shared" si="97"/>
        <v>0</v>
      </c>
      <c r="DV99" s="352">
        <f t="shared" si="97"/>
        <v>0</v>
      </c>
      <c r="DW99" s="352">
        <f t="shared" si="97"/>
        <v>0</v>
      </c>
      <c r="DX99" s="352">
        <f t="shared" si="97"/>
        <v>0</v>
      </c>
      <c r="DY99" s="352">
        <f t="shared" si="97"/>
        <v>0</v>
      </c>
      <c r="DZ99" s="352">
        <f t="shared" si="97"/>
        <v>0</v>
      </c>
      <c r="EA99" s="352">
        <f t="shared" si="97"/>
        <v>0</v>
      </c>
      <c r="EB99" s="352">
        <f t="shared" ref="EB99:EE99" si="98">SUM(EB96:EB98)</f>
        <v>0</v>
      </c>
      <c r="EC99" s="352">
        <f t="shared" si="98"/>
        <v>0</v>
      </c>
      <c r="ED99" s="352">
        <f t="shared" si="98"/>
        <v>0</v>
      </c>
      <c r="EE99" s="352">
        <f t="shared" si="98"/>
        <v>0</v>
      </c>
    </row>
    <row r="100" spans="1:135" ht="14.25" customHeight="1" x14ac:dyDescent="0.15">
      <c r="A100" s="347"/>
      <c r="B100" s="332"/>
    </row>
    <row r="101" spans="1:135" ht="14.25" customHeight="1" x14ac:dyDescent="0.15">
      <c r="A101" s="339" t="s">
        <v>141</v>
      </c>
      <c r="B101" s="340"/>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c r="AH101" s="341"/>
      <c r="AI101" s="341"/>
      <c r="AJ101" s="341"/>
      <c r="AK101" s="341"/>
      <c r="AL101" s="341"/>
      <c r="AM101" s="341"/>
      <c r="AN101" s="341"/>
      <c r="AO101" s="341"/>
      <c r="AP101" s="341"/>
      <c r="AQ101" s="341"/>
      <c r="AR101" s="341"/>
      <c r="AS101" s="341"/>
      <c r="AT101" s="341"/>
      <c r="AU101" s="341"/>
      <c r="AV101" s="341"/>
      <c r="AW101" s="341"/>
      <c r="AX101" s="341"/>
      <c r="AY101" s="341"/>
      <c r="AZ101" s="341"/>
      <c r="BA101" s="341"/>
      <c r="BB101" s="341"/>
      <c r="BC101" s="341"/>
      <c r="BD101" s="341"/>
      <c r="BE101" s="341"/>
      <c r="BF101" s="341"/>
      <c r="BG101" s="341"/>
      <c r="BH101" s="341"/>
      <c r="BI101" s="341"/>
      <c r="BJ101" s="341"/>
      <c r="BK101" s="341"/>
      <c r="BL101" s="341"/>
      <c r="BM101" s="341"/>
      <c r="BN101" s="341"/>
      <c r="BO101" s="341"/>
      <c r="BP101" s="341"/>
      <c r="BQ101" s="341"/>
      <c r="BR101" s="341"/>
      <c r="BS101" s="341"/>
      <c r="BT101" s="341"/>
      <c r="BU101" s="341"/>
      <c r="BV101" s="341"/>
      <c r="BW101" s="341"/>
      <c r="BX101" s="341"/>
      <c r="BY101" s="341"/>
      <c r="BZ101" s="341"/>
      <c r="CA101" s="341"/>
      <c r="CB101" s="341"/>
      <c r="CC101" s="341"/>
      <c r="CD101" s="341"/>
      <c r="CE101" s="341"/>
      <c r="CF101" s="341"/>
      <c r="CG101" s="341"/>
      <c r="CH101" s="341"/>
      <c r="CI101" s="341"/>
      <c r="CJ101" s="341"/>
      <c r="CK101" s="341"/>
      <c r="CL101" s="341"/>
      <c r="CM101" s="341"/>
      <c r="CN101" s="341"/>
      <c r="CO101" s="341"/>
      <c r="CP101" s="341"/>
      <c r="CQ101" s="341"/>
      <c r="CR101" s="341"/>
      <c r="CS101" s="341"/>
      <c r="CT101" s="341"/>
      <c r="CU101" s="341"/>
      <c r="CV101" s="341"/>
      <c r="CW101" s="341"/>
      <c r="CX101" s="341"/>
      <c r="CY101" s="341"/>
      <c r="CZ101" s="341"/>
      <c r="DA101" s="341"/>
      <c r="DB101" s="341"/>
      <c r="DC101" s="341"/>
      <c r="DD101" s="341"/>
      <c r="DE101" s="341"/>
      <c r="DF101" s="341"/>
      <c r="DG101" s="341"/>
      <c r="DH101" s="341"/>
      <c r="DI101" s="341"/>
      <c r="DJ101" s="341"/>
      <c r="DK101" s="341"/>
      <c r="DL101" s="341"/>
      <c r="DM101" s="341"/>
      <c r="DN101" s="341"/>
      <c r="DO101" s="341"/>
      <c r="DP101" s="341"/>
      <c r="DQ101" s="341"/>
      <c r="DR101" s="341"/>
      <c r="DS101" s="341"/>
      <c r="DT101" s="341"/>
      <c r="DU101" s="341"/>
      <c r="DV101" s="341"/>
      <c r="DW101" s="341"/>
      <c r="DX101" s="341"/>
      <c r="DY101" s="341"/>
      <c r="DZ101" s="341"/>
      <c r="EA101" s="341"/>
      <c r="EB101" s="341"/>
      <c r="EC101" s="341"/>
      <c r="ED101" s="341"/>
      <c r="EE101" s="341"/>
    </row>
    <row r="102" spans="1:135" ht="14.25" customHeight="1" x14ac:dyDescent="0.15">
      <c r="A102" s="347" t="s">
        <v>142</v>
      </c>
      <c r="B102" s="332" t="s">
        <v>564</v>
      </c>
      <c r="D102" s="317">
        <v>7840000</v>
      </c>
      <c r="E102" s="305">
        <v>9200000</v>
      </c>
      <c r="F102" s="305">
        <v>6880000</v>
      </c>
      <c r="G102" s="305">
        <v>8960000</v>
      </c>
      <c r="H102" s="305">
        <v>8320000</v>
      </c>
      <c r="I102" s="305">
        <v>7840000</v>
      </c>
      <c r="J102" s="305">
        <v>7848000.0000000009</v>
      </c>
      <c r="K102" s="305">
        <v>7276000</v>
      </c>
      <c r="L102" s="305">
        <v>6077333.333333333</v>
      </c>
      <c r="M102" s="305">
        <v>6369999.9999999991</v>
      </c>
      <c r="N102" s="305">
        <v>7903999.9999999981</v>
      </c>
      <c r="O102" s="305">
        <v>7003999.9999999981</v>
      </c>
      <c r="P102" s="305">
        <v>6863791.6666666651</v>
      </c>
      <c r="Q102" s="305">
        <v>6119749.9999999981</v>
      </c>
      <c r="R102" s="305">
        <v>7519208.3333333302</v>
      </c>
      <c r="S102" s="305">
        <v>6714999.9999999972</v>
      </c>
      <c r="T102" s="305">
        <v>5796124.9999999972</v>
      </c>
      <c r="U102" s="305">
        <v>6248416.6666666633</v>
      </c>
      <c r="V102" s="305">
        <v>7326458.3333333284</v>
      </c>
      <c r="W102" s="305">
        <v>6866999.9999999963</v>
      </c>
      <c r="X102" s="305">
        <v>6540624.9999999953</v>
      </c>
      <c r="Y102" s="305">
        <v>6281499.9999999953</v>
      </c>
      <c r="Z102" s="305">
        <v>6330999.9999999953</v>
      </c>
      <c r="AA102" s="305">
        <v>5956499.9999999944</v>
      </c>
      <c r="AB102" s="305">
        <v>7090416.6666666605</v>
      </c>
      <c r="AC102" s="305">
        <v>7012499.9999999944</v>
      </c>
      <c r="AD102" s="305">
        <v>5988958.3333333274</v>
      </c>
      <c r="AE102" s="305">
        <v>6482666.6666666595</v>
      </c>
      <c r="AF102" s="305">
        <v>6470624.9999999935</v>
      </c>
      <c r="AG102" s="305">
        <v>5969833.3333333265</v>
      </c>
      <c r="AH102" s="305">
        <v>5358541.6666666595</v>
      </c>
      <c r="AI102" s="305">
        <v>5830999.9999999925</v>
      </c>
      <c r="AJ102" s="305">
        <v>5702791.6666666586</v>
      </c>
      <c r="AK102" s="305">
        <v>5634083.3333333246</v>
      </c>
      <c r="AL102" s="305">
        <v>5737499.9999999907</v>
      </c>
      <c r="AM102" s="305">
        <v>5156666.6666666586</v>
      </c>
      <c r="AN102" s="318"/>
      <c r="AO102" s="318"/>
      <c r="AP102" s="318"/>
      <c r="AQ102" s="318"/>
      <c r="AR102" s="318"/>
      <c r="AS102" s="318"/>
      <c r="AT102" s="318"/>
      <c r="AU102" s="318"/>
      <c r="AV102" s="318"/>
      <c r="AW102" s="318"/>
      <c r="AX102" s="318"/>
      <c r="AY102" s="318"/>
      <c r="AZ102" s="318"/>
      <c r="BA102" s="318"/>
      <c r="BB102" s="318"/>
      <c r="BC102" s="318"/>
      <c r="BD102" s="318"/>
      <c r="BE102" s="318"/>
      <c r="BF102" s="318"/>
      <c r="BG102" s="318"/>
      <c r="BH102" s="318"/>
      <c r="BI102" s="318"/>
      <c r="BJ102" s="318"/>
      <c r="BK102" s="318"/>
      <c r="BL102" s="318"/>
      <c r="BM102" s="318"/>
      <c r="BN102" s="318"/>
      <c r="BO102" s="318"/>
      <c r="BP102" s="318"/>
      <c r="BQ102" s="318"/>
      <c r="BR102" s="318"/>
      <c r="BS102" s="318"/>
      <c r="BT102" s="318"/>
      <c r="BU102" s="318"/>
      <c r="BV102" s="318"/>
      <c r="BW102" s="318"/>
      <c r="BX102" s="318"/>
      <c r="BY102" s="318"/>
      <c r="BZ102" s="318"/>
      <c r="CA102" s="318"/>
      <c r="CB102" s="318"/>
      <c r="CC102" s="318"/>
      <c r="CD102" s="318"/>
      <c r="CE102" s="318"/>
      <c r="CF102" s="318"/>
      <c r="CG102" s="318"/>
      <c r="CH102" s="318"/>
      <c r="CI102" s="318"/>
      <c r="CJ102" s="318"/>
      <c r="CK102" s="318"/>
      <c r="CL102" s="318"/>
      <c r="CM102" s="318"/>
      <c r="CN102" s="318"/>
      <c r="CO102" s="318"/>
      <c r="CP102" s="318"/>
      <c r="CQ102" s="318"/>
      <c r="CR102" s="318"/>
      <c r="CS102" s="318"/>
      <c r="CT102" s="318"/>
      <c r="CU102" s="318"/>
      <c r="CV102" s="318"/>
      <c r="CW102" s="318"/>
      <c r="CX102" s="318"/>
      <c r="CY102" s="318"/>
      <c r="CZ102" s="318"/>
      <c r="DA102" s="318"/>
      <c r="DB102" s="318"/>
      <c r="DC102" s="318"/>
      <c r="DD102" s="318"/>
      <c r="DE102" s="318"/>
      <c r="DF102" s="318"/>
      <c r="DG102" s="318"/>
      <c r="DH102" s="318"/>
      <c r="DI102" s="318"/>
      <c r="DJ102" s="318"/>
      <c r="DK102" s="318"/>
      <c r="DL102" s="318"/>
      <c r="DM102" s="318"/>
      <c r="DN102" s="318"/>
      <c r="DO102" s="318"/>
      <c r="DP102" s="318"/>
      <c r="DQ102" s="318"/>
      <c r="DR102" s="318"/>
      <c r="DS102" s="318"/>
      <c r="DT102" s="318"/>
      <c r="DU102" s="318"/>
      <c r="DV102" s="318"/>
      <c r="DW102" s="318"/>
      <c r="DX102" s="318"/>
      <c r="DY102" s="318"/>
      <c r="DZ102" s="318"/>
      <c r="EA102" s="318"/>
      <c r="EB102" s="318"/>
      <c r="EC102" s="318"/>
      <c r="ED102" s="318"/>
      <c r="EE102" s="319"/>
    </row>
    <row r="103" spans="1:135" ht="14.25" customHeight="1" x14ac:dyDescent="0.15">
      <c r="A103" s="347" t="s">
        <v>143</v>
      </c>
      <c r="B103" s="332" t="s">
        <v>564</v>
      </c>
      <c r="D103" s="324">
        <v>0</v>
      </c>
      <c r="E103" s="325">
        <v>0</v>
      </c>
      <c r="F103" s="325">
        <v>0</v>
      </c>
      <c r="G103" s="325">
        <v>0</v>
      </c>
      <c r="H103" s="325">
        <v>0</v>
      </c>
      <c r="I103" s="325">
        <v>0</v>
      </c>
      <c r="J103" s="325">
        <v>0</v>
      </c>
      <c r="K103" s="325">
        <v>0</v>
      </c>
      <c r="L103" s="325">
        <v>0</v>
      </c>
      <c r="M103" s="325">
        <v>0</v>
      </c>
      <c r="N103" s="325">
        <v>0</v>
      </c>
      <c r="O103" s="325">
        <v>0</v>
      </c>
      <c r="P103" s="325">
        <v>0</v>
      </c>
      <c r="Q103" s="325">
        <v>0</v>
      </c>
      <c r="R103" s="325">
        <v>0</v>
      </c>
      <c r="S103" s="325">
        <v>0</v>
      </c>
      <c r="T103" s="325">
        <v>0</v>
      </c>
      <c r="U103" s="325">
        <v>0</v>
      </c>
      <c r="V103" s="325">
        <v>0</v>
      </c>
      <c r="W103" s="325">
        <v>0</v>
      </c>
      <c r="X103" s="325">
        <v>0</v>
      </c>
      <c r="Y103" s="325">
        <v>0</v>
      </c>
      <c r="Z103" s="325">
        <v>0</v>
      </c>
      <c r="AA103" s="325">
        <v>0</v>
      </c>
      <c r="AB103" s="325">
        <v>0</v>
      </c>
      <c r="AC103" s="325">
        <v>0</v>
      </c>
      <c r="AD103" s="325">
        <v>0</v>
      </c>
      <c r="AE103" s="325">
        <v>0</v>
      </c>
      <c r="AF103" s="325">
        <v>0</v>
      </c>
      <c r="AG103" s="325">
        <v>0</v>
      </c>
      <c r="AH103" s="325">
        <v>0</v>
      </c>
      <c r="AI103" s="325">
        <v>0</v>
      </c>
      <c r="AJ103" s="325">
        <v>0</v>
      </c>
      <c r="AK103" s="325">
        <v>0</v>
      </c>
      <c r="AL103" s="325">
        <v>0</v>
      </c>
      <c r="AM103" s="325">
        <v>0</v>
      </c>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325"/>
      <c r="CC103" s="325"/>
      <c r="CD103" s="325"/>
      <c r="CE103" s="325"/>
      <c r="CF103" s="325"/>
      <c r="CG103" s="325"/>
      <c r="CH103" s="325"/>
      <c r="CI103" s="325"/>
      <c r="CJ103" s="325"/>
      <c r="CK103" s="325"/>
      <c r="CL103" s="325"/>
      <c r="CM103" s="325"/>
      <c r="CN103" s="325"/>
      <c r="CO103" s="325"/>
      <c r="CP103" s="325"/>
      <c r="CQ103" s="325"/>
      <c r="CR103" s="325"/>
      <c r="CS103" s="325"/>
      <c r="CT103" s="325"/>
      <c r="CU103" s="325"/>
      <c r="CV103" s="325"/>
      <c r="CW103" s="325"/>
      <c r="CX103" s="325"/>
      <c r="CY103" s="325"/>
      <c r="CZ103" s="325"/>
      <c r="DA103" s="325"/>
      <c r="DB103" s="325"/>
      <c r="DC103" s="325"/>
      <c r="DD103" s="325"/>
      <c r="DE103" s="325"/>
      <c r="DF103" s="325"/>
      <c r="DG103" s="325"/>
      <c r="DH103" s="325"/>
      <c r="DI103" s="325"/>
      <c r="DJ103" s="325"/>
      <c r="DK103" s="325"/>
      <c r="DL103" s="325"/>
      <c r="DM103" s="325"/>
      <c r="DN103" s="325"/>
      <c r="DO103" s="325"/>
      <c r="DP103" s="325"/>
      <c r="DQ103" s="325"/>
      <c r="DR103" s="325"/>
      <c r="DS103" s="325"/>
      <c r="DT103" s="325"/>
      <c r="DU103" s="325"/>
      <c r="DV103" s="325"/>
      <c r="DW103" s="325"/>
      <c r="DX103" s="325"/>
      <c r="DY103" s="325"/>
      <c r="DZ103" s="325"/>
      <c r="EA103" s="325"/>
      <c r="EB103" s="325"/>
      <c r="EC103" s="325"/>
      <c r="ED103" s="325"/>
      <c r="EE103" s="326"/>
    </row>
    <row r="104" spans="1:135" ht="14.25" customHeight="1" x14ac:dyDescent="0.15">
      <c r="A104" s="351" t="s">
        <v>144</v>
      </c>
      <c r="B104" s="351" t="s">
        <v>564</v>
      </c>
      <c r="D104" s="352">
        <f t="shared" ref="D104:AI104" si="99">+D102+D103</f>
        <v>7840000</v>
      </c>
      <c r="E104" s="352">
        <f t="shared" si="99"/>
        <v>9200000</v>
      </c>
      <c r="F104" s="352">
        <f t="shared" si="99"/>
        <v>6880000</v>
      </c>
      <c r="G104" s="352">
        <f t="shared" si="99"/>
        <v>8960000</v>
      </c>
      <c r="H104" s="352">
        <f t="shared" si="99"/>
        <v>8320000</v>
      </c>
      <c r="I104" s="352">
        <f t="shared" si="99"/>
        <v>7840000</v>
      </c>
      <c r="J104" s="352">
        <f t="shared" si="99"/>
        <v>7848000.0000000009</v>
      </c>
      <c r="K104" s="352">
        <f t="shared" si="99"/>
        <v>7276000</v>
      </c>
      <c r="L104" s="352">
        <f t="shared" si="99"/>
        <v>6077333.333333333</v>
      </c>
      <c r="M104" s="352">
        <f t="shared" si="99"/>
        <v>6369999.9999999991</v>
      </c>
      <c r="N104" s="352">
        <f t="shared" si="99"/>
        <v>7903999.9999999981</v>
      </c>
      <c r="O104" s="352">
        <f t="shared" si="99"/>
        <v>7003999.9999999981</v>
      </c>
      <c r="P104" s="352">
        <f t="shared" si="99"/>
        <v>6863791.6666666651</v>
      </c>
      <c r="Q104" s="352">
        <f t="shared" si="99"/>
        <v>6119749.9999999981</v>
      </c>
      <c r="R104" s="352">
        <f t="shared" si="99"/>
        <v>7519208.3333333302</v>
      </c>
      <c r="S104" s="352">
        <f t="shared" si="99"/>
        <v>6714999.9999999972</v>
      </c>
      <c r="T104" s="352">
        <f t="shared" si="99"/>
        <v>5796124.9999999972</v>
      </c>
      <c r="U104" s="352">
        <f t="shared" si="99"/>
        <v>6248416.6666666633</v>
      </c>
      <c r="V104" s="352">
        <f t="shared" si="99"/>
        <v>7326458.3333333284</v>
      </c>
      <c r="W104" s="352">
        <f t="shared" si="99"/>
        <v>6866999.9999999963</v>
      </c>
      <c r="X104" s="352">
        <f t="shared" si="99"/>
        <v>6540624.9999999953</v>
      </c>
      <c r="Y104" s="352">
        <f t="shared" si="99"/>
        <v>6281499.9999999953</v>
      </c>
      <c r="Z104" s="352">
        <f t="shared" si="99"/>
        <v>6330999.9999999953</v>
      </c>
      <c r="AA104" s="352">
        <f t="shared" si="99"/>
        <v>5956499.9999999944</v>
      </c>
      <c r="AB104" s="352">
        <f t="shared" si="99"/>
        <v>7090416.6666666605</v>
      </c>
      <c r="AC104" s="352">
        <f t="shared" si="99"/>
        <v>7012499.9999999944</v>
      </c>
      <c r="AD104" s="352">
        <f t="shared" si="99"/>
        <v>5988958.3333333274</v>
      </c>
      <c r="AE104" s="352">
        <f t="shared" si="99"/>
        <v>6482666.6666666595</v>
      </c>
      <c r="AF104" s="352">
        <f t="shared" si="99"/>
        <v>6470624.9999999935</v>
      </c>
      <c r="AG104" s="352">
        <f t="shared" si="99"/>
        <v>5969833.3333333265</v>
      </c>
      <c r="AH104" s="352">
        <f t="shared" si="99"/>
        <v>5358541.6666666595</v>
      </c>
      <c r="AI104" s="352">
        <f t="shared" si="99"/>
        <v>5830999.9999999925</v>
      </c>
      <c r="AJ104" s="352">
        <f t="shared" ref="AJ104:BO104" si="100">+AJ102+AJ103</f>
        <v>5702791.6666666586</v>
      </c>
      <c r="AK104" s="352">
        <f t="shared" si="100"/>
        <v>5634083.3333333246</v>
      </c>
      <c r="AL104" s="352">
        <f t="shared" si="100"/>
        <v>5737499.9999999907</v>
      </c>
      <c r="AM104" s="352">
        <f t="shared" si="100"/>
        <v>5156666.6666666586</v>
      </c>
      <c r="AN104" s="352">
        <f t="shared" si="100"/>
        <v>0</v>
      </c>
      <c r="AO104" s="352">
        <f t="shared" si="100"/>
        <v>0</v>
      </c>
      <c r="AP104" s="352">
        <f t="shared" si="100"/>
        <v>0</v>
      </c>
      <c r="AQ104" s="352">
        <f t="shared" si="100"/>
        <v>0</v>
      </c>
      <c r="AR104" s="352">
        <f t="shared" si="100"/>
        <v>0</v>
      </c>
      <c r="AS104" s="352">
        <f t="shared" si="100"/>
        <v>0</v>
      </c>
      <c r="AT104" s="352">
        <f t="shared" si="100"/>
        <v>0</v>
      </c>
      <c r="AU104" s="352">
        <f t="shared" si="100"/>
        <v>0</v>
      </c>
      <c r="AV104" s="352">
        <f t="shared" si="100"/>
        <v>0</v>
      </c>
      <c r="AW104" s="352">
        <f t="shared" si="100"/>
        <v>0</v>
      </c>
      <c r="AX104" s="352">
        <f t="shared" si="100"/>
        <v>0</v>
      </c>
      <c r="AY104" s="352">
        <f t="shared" si="100"/>
        <v>0</v>
      </c>
      <c r="AZ104" s="352">
        <f t="shared" si="100"/>
        <v>0</v>
      </c>
      <c r="BA104" s="352">
        <f t="shared" si="100"/>
        <v>0</v>
      </c>
      <c r="BB104" s="352">
        <f t="shared" si="100"/>
        <v>0</v>
      </c>
      <c r="BC104" s="352">
        <f t="shared" si="100"/>
        <v>0</v>
      </c>
      <c r="BD104" s="352">
        <f t="shared" si="100"/>
        <v>0</v>
      </c>
      <c r="BE104" s="352">
        <f t="shared" si="100"/>
        <v>0</v>
      </c>
      <c r="BF104" s="352">
        <f t="shared" si="100"/>
        <v>0</v>
      </c>
      <c r="BG104" s="352">
        <f t="shared" si="100"/>
        <v>0</v>
      </c>
      <c r="BH104" s="352">
        <f t="shared" si="100"/>
        <v>0</v>
      </c>
      <c r="BI104" s="352">
        <f t="shared" si="100"/>
        <v>0</v>
      </c>
      <c r="BJ104" s="352">
        <f t="shared" si="100"/>
        <v>0</v>
      </c>
      <c r="BK104" s="352">
        <f t="shared" si="100"/>
        <v>0</v>
      </c>
      <c r="BL104" s="352">
        <f t="shared" si="100"/>
        <v>0</v>
      </c>
      <c r="BM104" s="352">
        <f t="shared" si="100"/>
        <v>0</v>
      </c>
      <c r="BN104" s="352">
        <f t="shared" si="100"/>
        <v>0</v>
      </c>
      <c r="BO104" s="352">
        <f t="shared" si="100"/>
        <v>0</v>
      </c>
      <c r="BP104" s="352">
        <f t="shared" ref="BP104:CU104" si="101">+BP102+BP103</f>
        <v>0</v>
      </c>
      <c r="BQ104" s="352">
        <f t="shared" si="101"/>
        <v>0</v>
      </c>
      <c r="BR104" s="352">
        <f t="shared" si="101"/>
        <v>0</v>
      </c>
      <c r="BS104" s="352">
        <f t="shared" si="101"/>
        <v>0</v>
      </c>
      <c r="BT104" s="352">
        <f t="shared" si="101"/>
        <v>0</v>
      </c>
      <c r="BU104" s="352">
        <f t="shared" si="101"/>
        <v>0</v>
      </c>
      <c r="BV104" s="352">
        <f t="shared" si="101"/>
        <v>0</v>
      </c>
      <c r="BW104" s="352">
        <f t="shared" si="101"/>
        <v>0</v>
      </c>
      <c r="BX104" s="352">
        <f t="shared" si="101"/>
        <v>0</v>
      </c>
      <c r="BY104" s="352">
        <f t="shared" si="101"/>
        <v>0</v>
      </c>
      <c r="BZ104" s="352">
        <f t="shared" si="101"/>
        <v>0</v>
      </c>
      <c r="CA104" s="352">
        <f t="shared" si="101"/>
        <v>0</v>
      </c>
      <c r="CB104" s="352">
        <f t="shared" si="101"/>
        <v>0</v>
      </c>
      <c r="CC104" s="352">
        <f t="shared" si="101"/>
        <v>0</v>
      </c>
      <c r="CD104" s="352">
        <f t="shared" si="101"/>
        <v>0</v>
      </c>
      <c r="CE104" s="352">
        <f t="shared" si="101"/>
        <v>0</v>
      </c>
      <c r="CF104" s="352">
        <f t="shared" si="101"/>
        <v>0</v>
      </c>
      <c r="CG104" s="352">
        <f t="shared" si="101"/>
        <v>0</v>
      </c>
      <c r="CH104" s="352">
        <f t="shared" si="101"/>
        <v>0</v>
      </c>
      <c r="CI104" s="352">
        <f t="shared" si="101"/>
        <v>0</v>
      </c>
      <c r="CJ104" s="352">
        <f t="shared" si="101"/>
        <v>0</v>
      </c>
      <c r="CK104" s="352">
        <f t="shared" si="101"/>
        <v>0</v>
      </c>
      <c r="CL104" s="352">
        <f t="shared" si="101"/>
        <v>0</v>
      </c>
      <c r="CM104" s="352">
        <f t="shared" si="101"/>
        <v>0</v>
      </c>
      <c r="CN104" s="352">
        <f t="shared" si="101"/>
        <v>0</v>
      </c>
      <c r="CO104" s="352">
        <f t="shared" si="101"/>
        <v>0</v>
      </c>
      <c r="CP104" s="352">
        <f t="shared" si="101"/>
        <v>0</v>
      </c>
      <c r="CQ104" s="352">
        <f t="shared" si="101"/>
        <v>0</v>
      </c>
      <c r="CR104" s="352">
        <f t="shared" si="101"/>
        <v>0</v>
      </c>
      <c r="CS104" s="352">
        <f t="shared" si="101"/>
        <v>0</v>
      </c>
      <c r="CT104" s="352">
        <f t="shared" si="101"/>
        <v>0</v>
      </c>
      <c r="CU104" s="352">
        <f t="shared" si="101"/>
        <v>0</v>
      </c>
      <c r="CV104" s="352">
        <f t="shared" ref="CV104:EA104" si="102">+CV102+CV103</f>
        <v>0</v>
      </c>
      <c r="CW104" s="352">
        <f t="shared" si="102"/>
        <v>0</v>
      </c>
      <c r="CX104" s="352">
        <f t="shared" si="102"/>
        <v>0</v>
      </c>
      <c r="CY104" s="352">
        <f t="shared" si="102"/>
        <v>0</v>
      </c>
      <c r="CZ104" s="352">
        <f t="shared" si="102"/>
        <v>0</v>
      </c>
      <c r="DA104" s="352">
        <f t="shared" si="102"/>
        <v>0</v>
      </c>
      <c r="DB104" s="352">
        <f t="shared" si="102"/>
        <v>0</v>
      </c>
      <c r="DC104" s="352">
        <f t="shared" si="102"/>
        <v>0</v>
      </c>
      <c r="DD104" s="352">
        <f t="shared" si="102"/>
        <v>0</v>
      </c>
      <c r="DE104" s="352">
        <f t="shared" si="102"/>
        <v>0</v>
      </c>
      <c r="DF104" s="352">
        <f t="shared" si="102"/>
        <v>0</v>
      </c>
      <c r="DG104" s="352">
        <f t="shared" si="102"/>
        <v>0</v>
      </c>
      <c r="DH104" s="352">
        <f t="shared" si="102"/>
        <v>0</v>
      </c>
      <c r="DI104" s="352">
        <f t="shared" si="102"/>
        <v>0</v>
      </c>
      <c r="DJ104" s="352">
        <f t="shared" si="102"/>
        <v>0</v>
      </c>
      <c r="DK104" s="352">
        <f t="shared" si="102"/>
        <v>0</v>
      </c>
      <c r="DL104" s="352">
        <f t="shared" si="102"/>
        <v>0</v>
      </c>
      <c r="DM104" s="352">
        <f t="shared" si="102"/>
        <v>0</v>
      </c>
      <c r="DN104" s="352">
        <f t="shared" si="102"/>
        <v>0</v>
      </c>
      <c r="DO104" s="352">
        <f t="shared" si="102"/>
        <v>0</v>
      </c>
      <c r="DP104" s="352">
        <f t="shared" si="102"/>
        <v>0</v>
      </c>
      <c r="DQ104" s="352">
        <f t="shared" si="102"/>
        <v>0</v>
      </c>
      <c r="DR104" s="352">
        <f t="shared" si="102"/>
        <v>0</v>
      </c>
      <c r="DS104" s="352">
        <f t="shared" si="102"/>
        <v>0</v>
      </c>
      <c r="DT104" s="352">
        <f t="shared" si="102"/>
        <v>0</v>
      </c>
      <c r="DU104" s="352">
        <f t="shared" si="102"/>
        <v>0</v>
      </c>
      <c r="DV104" s="352">
        <f t="shared" si="102"/>
        <v>0</v>
      </c>
      <c r="DW104" s="352">
        <f t="shared" si="102"/>
        <v>0</v>
      </c>
      <c r="DX104" s="352">
        <f t="shared" si="102"/>
        <v>0</v>
      </c>
      <c r="DY104" s="352">
        <f t="shared" si="102"/>
        <v>0</v>
      </c>
      <c r="DZ104" s="352">
        <f t="shared" si="102"/>
        <v>0</v>
      </c>
      <c r="EA104" s="352">
        <f t="shared" si="102"/>
        <v>0</v>
      </c>
      <c r="EB104" s="352">
        <f t="shared" ref="EB104:EE104" si="103">+EB102+EB103</f>
        <v>0</v>
      </c>
      <c r="EC104" s="352">
        <f t="shared" si="103"/>
        <v>0</v>
      </c>
      <c r="ED104" s="352">
        <f t="shared" si="103"/>
        <v>0</v>
      </c>
      <c r="EE104" s="352">
        <f t="shared" si="103"/>
        <v>0</v>
      </c>
    </row>
    <row r="105" spans="1:135" ht="14.25" customHeight="1" x14ac:dyDescent="0.15">
      <c r="A105" s="339" t="s">
        <v>19</v>
      </c>
      <c r="B105" s="340"/>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341"/>
      <c r="BW105" s="341"/>
      <c r="BX105" s="341"/>
      <c r="BY105" s="341"/>
      <c r="BZ105" s="341"/>
      <c r="CA105" s="341"/>
      <c r="CB105" s="341"/>
      <c r="CC105" s="341"/>
      <c r="CD105" s="341"/>
      <c r="CE105" s="341"/>
      <c r="CF105" s="341"/>
      <c r="CG105" s="341"/>
      <c r="CH105" s="341"/>
      <c r="CI105" s="341"/>
      <c r="CJ105" s="341"/>
      <c r="CK105" s="341"/>
      <c r="CL105" s="341"/>
      <c r="CM105" s="341"/>
      <c r="CN105" s="341"/>
      <c r="CO105" s="341"/>
      <c r="CP105" s="341"/>
      <c r="CQ105" s="341"/>
      <c r="CR105" s="341"/>
      <c r="CS105" s="341"/>
      <c r="CT105" s="341"/>
      <c r="CU105" s="341"/>
      <c r="CV105" s="341"/>
      <c r="CW105" s="341"/>
      <c r="CX105" s="341"/>
      <c r="CY105" s="341"/>
      <c r="CZ105" s="341"/>
      <c r="DA105" s="341"/>
      <c r="DB105" s="341"/>
      <c r="DC105" s="341"/>
      <c r="DD105" s="341"/>
      <c r="DE105" s="341"/>
      <c r="DF105" s="341"/>
      <c r="DG105" s="341"/>
      <c r="DH105" s="341"/>
      <c r="DI105" s="341"/>
      <c r="DJ105" s="341"/>
      <c r="DK105" s="341"/>
      <c r="DL105" s="341"/>
      <c r="DM105" s="341"/>
      <c r="DN105" s="341"/>
      <c r="DO105" s="341"/>
      <c r="DP105" s="341"/>
      <c r="DQ105" s="341"/>
      <c r="DR105" s="341"/>
      <c r="DS105" s="341"/>
      <c r="DT105" s="341"/>
      <c r="DU105" s="341"/>
      <c r="DV105" s="341"/>
      <c r="DW105" s="341"/>
      <c r="DX105" s="341"/>
      <c r="DY105" s="341"/>
      <c r="DZ105" s="341"/>
      <c r="EA105" s="341"/>
      <c r="EB105" s="341"/>
      <c r="EC105" s="341"/>
      <c r="ED105" s="341"/>
      <c r="EE105" s="341"/>
    </row>
    <row r="106" spans="1:135" ht="14.25" customHeight="1" x14ac:dyDescent="0.15">
      <c r="A106" s="347" t="s">
        <v>145</v>
      </c>
      <c r="B106" s="332" t="s">
        <v>564</v>
      </c>
      <c r="D106" s="353">
        <f t="shared" ref="D106:AM106" si="104">+D127+C106</f>
        <v>1133640</v>
      </c>
      <c r="E106" s="354">
        <f t="shared" si="104"/>
        <v>1133640</v>
      </c>
      <c r="F106" s="354">
        <f t="shared" si="104"/>
        <v>1133640</v>
      </c>
      <c r="G106" s="354">
        <f t="shared" si="104"/>
        <v>1133640</v>
      </c>
      <c r="H106" s="354">
        <f t="shared" si="104"/>
        <v>1133640</v>
      </c>
      <c r="I106" s="354">
        <f t="shared" si="104"/>
        <v>1133640</v>
      </c>
      <c r="J106" s="354">
        <f t="shared" si="104"/>
        <v>1133640</v>
      </c>
      <c r="K106" s="354">
        <f t="shared" si="104"/>
        <v>1133640</v>
      </c>
      <c r="L106" s="354">
        <f t="shared" si="104"/>
        <v>1133640</v>
      </c>
      <c r="M106" s="354">
        <f t="shared" si="104"/>
        <v>1133640</v>
      </c>
      <c r="N106" s="354">
        <f t="shared" si="104"/>
        <v>1133640</v>
      </c>
      <c r="O106" s="354">
        <f t="shared" si="104"/>
        <v>1133640</v>
      </c>
      <c r="P106" s="354">
        <f t="shared" si="104"/>
        <v>1133640</v>
      </c>
      <c r="Q106" s="354">
        <f t="shared" si="104"/>
        <v>1133640</v>
      </c>
      <c r="R106" s="354">
        <f t="shared" si="104"/>
        <v>1133640</v>
      </c>
      <c r="S106" s="354">
        <f t="shared" si="104"/>
        <v>1133640</v>
      </c>
      <c r="T106" s="354">
        <f t="shared" si="104"/>
        <v>1133640</v>
      </c>
      <c r="U106" s="354">
        <f t="shared" si="104"/>
        <v>1133640</v>
      </c>
      <c r="V106" s="354">
        <f t="shared" si="104"/>
        <v>1133640</v>
      </c>
      <c r="W106" s="354">
        <f t="shared" si="104"/>
        <v>1133640</v>
      </c>
      <c r="X106" s="354">
        <f t="shared" si="104"/>
        <v>1133640</v>
      </c>
      <c r="Y106" s="354">
        <f t="shared" si="104"/>
        <v>1133640</v>
      </c>
      <c r="Z106" s="354">
        <f t="shared" si="104"/>
        <v>1133640</v>
      </c>
      <c r="AA106" s="354">
        <f t="shared" si="104"/>
        <v>1133640</v>
      </c>
      <c r="AB106" s="354">
        <f t="shared" si="104"/>
        <v>1133640</v>
      </c>
      <c r="AC106" s="354">
        <f t="shared" si="104"/>
        <v>1133640</v>
      </c>
      <c r="AD106" s="354">
        <f t="shared" si="104"/>
        <v>1133640</v>
      </c>
      <c r="AE106" s="354">
        <f t="shared" si="104"/>
        <v>1133640</v>
      </c>
      <c r="AF106" s="354">
        <f t="shared" si="104"/>
        <v>1133640</v>
      </c>
      <c r="AG106" s="354">
        <f t="shared" si="104"/>
        <v>1133640</v>
      </c>
      <c r="AH106" s="354">
        <f t="shared" si="104"/>
        <v>1133640</v>
      </c>
      <c r="AI106" s="354">
        <f t="shared" si="104"/>
        <v>1133640</v>
      </c>
      <c r="AJ106" s="354">
        <f t="shared" si="104"/>
        <v>1133640</v>
      </c>
      <c r="AK106" s="354">
        <f t="shared" si="104"/>
        <v>1133640</v>
      </c>
      <c r="AL106" s="354">
        <f t="shared" si="104"/>
        <v>1133640</v>
      </c>
      <c r="AM106" s="354">
        <f t="shared" si="104"/>
        <v>1133640</v>
      </c>
      <c r="AN106" s="318"/>
      <c r="AO106" s="318"/>
      <c r="AP106" s="318"/>
      <c r="AQ106" s="318"/>
      <c r="AR106" s="318"/>
      <c r="AS106" s="318"/>
      <c r="AT106" s="318"/>
      <c r="AU106" s="318"/>
      <c r="AV106" s="318"/>
      <c r="AW106" s="318"/>
      <c r="AX106" s="318"/>
      <c r="AY106" s="318"/>
      <c r="AZ106" s="318"/>
      <c r="BA106" s="318"/>
      <c r="BB106" s="318"/>
      <c r="BC106" s="318"/>
      <c r="BD106" s="318"/>
      <c r="BE106" s="318"/>
      <c r="BF106" s="318"/>
      <c r="BG106" s="318"/>
      <c r="BH106" s="318"/>
      <c r="BI106" s="318"/>
      <c r="BJ106" s="318"/>
      <c r="BK106" s="318"/>
      <c r="BL106" s="318"/>
      <c r="BM106" s="318"/>
      <c r="BN106" s="318"/>
      <c r="BO106" s="318"/>
      <c r="BP106" s="318"/>
      <c r="BQ106" s="318"/>
      <c r="BR106" s="318"/>
      <c r="BS106" s="318"/>
      <c r="BT106" s="318"/>
      <c r="BU106" s="318"/>
      <c r="BV106" s="318"/>
      <c r="BW106" s="318"/>
      <c r="BX106" s="318"/>
      <c r="BY106" s="318"/>
      <c r="BZ106" s="318"/>
      <c r="CA106" s="318"/>
      <c r="CB106" s="318"/>
      <c r="CC106" s="318"/>
      <c r="CD106" s="318"/>
      <c r="CE106" s="318"/>
      <c r="CF106" s="318"/>
      <c r="CG106" s="318"/>
      <c r="CH106" s="318"/>
      <c r="CI106" s="318"/>
      <c r="CJ106" s="318"/>
      <c r="CK106" s="318"/>
      <c r="CL106" s="318"/>
      <c r="CM106" s="318"/>
      <c r="CN106" s="318"/>
      <c r="CO106" s="318"/>
      <c r="CP106" s="318"/>
      <c r="CQ106" s="318"/>
      <c r="CR106" s="318"/>
      <c r="CS106" s="318"/>
      <c r="CT106" s="318"/>
      <c r="CU106" s="318"/>
      <c r="CV106" s="318"/>
      <c r="CW106" s="318"/>
      <c r="CX106" s="318"/>
      <c r="CY106" s="318"/>
      <c r="CZ106" s="318"/>
      <c r="DA106" s="318"/>
      <c r="DB106" s="318"/>
      <c r="DC106" s="318"/>
      <c r="DD106" s="318"/>
      <c r="DE106" s="318"/>
      <c r="DF106" s="318"/>
      <c r="DG106" s="318"/>
      <c r="DH106" s="318"/>
      <c r="DI106" s="318"/>
      <c r="DJ106" s="318"/>
      <c r="DK106" s="318"/>
      <c r="DL106" s="318"/>
      <c r="DM106" s="318"/>
      <c r="DN106" s="318"/>
      <c r="DO106" s="318"/>
      <c r="DP106" s="318"/>
      <c r="DQ106" s="318"/>
      <c r="DR106" s="318"/>
      <c r="DS106" s="318"/>
      <c r="DT106" s="318"/>
      <c r="DU106" s="318"/>
      <c r="DV106" s="318"/>
      <c r="DW106" s="318"/>
      <c r="DX106" s="318"/>
      <c r="DY106" s="318"/>
      <c r="DZ106" s="318"/>
      <c r="EA106" s="318"/>
      <c r="EB106" s="318"/>
      <c r="EC106" s="318"/>
      <c r="ED106" s="318"/>
      <c r="EE106" s="319"/>
    </row>
    <row r="107" spans="1:135" ht="14.25" customHeight="1" x14ac:dyDescent="0.15">
      <c r="A107" s="347" t="s">
        <v>146</v>
      </c>
      <c r="B107" s="332" t="s">
        <v>564</v>
      </c>
      <c r="D107" s="355">
        <f t="shared" ref="D107:AM107" ca="1" si="105">+C107+D73+D130</f>
        <v>-57532.226793650792</v>
      </c>
      <c r="E107" s="356">
        <f t="shared" ca="1" si="105"/>
        <v>-116386.6758095238</v>
      </c>
      <c r="F107" s="356">
        <f t="shared" ca="1" si="105"/>
        <v>-170613.34704761906</v>
      </c>
      <c r="G107" s="356">
        <f t="shared" ca="1" si="105"/>
        <v>-242120.2173921779</v>
      </c>
      <c r="H107" s="356">
        <f t="shared" ca="1" si="105"/>
        <v>-328065.40870253043</v>
      </c>
      <c r="I107" s="356">
        <f t="shared" ca="1" si="105"/>
        <v>-408026.48730462126</v>
      </c>
      <c r="J107" s="356">
        <f t="shared" ca="1" si="105"/>
        <v>-138736.30153456895</v>
      </c>
      <c r="K107" s="356">
        <f t="shared" ca="1" si="105"/>
        <v>166096.19299354666</v>
      </c>
      <c r="L107" s="356">
        <f t="shared" ca="1" si="105"/>
        <v>349156.72445390408</v>
      </c>
      <c r="M107" s="356">
        <f t="shared" ca="1" si="105"/>
        <v>427541.33957394684</v>
      </c>
      <c r="N107" s="356">
        <f t="shared" ca="1" si="105"/>
        <v>434470.92517182045</v>
      </c>
      <c r="O107" s="356">
        <f t="shared" ca="1" si="105"/>
        <v>655718.61380039202</v>
      </c>
      <c r="P107" s="356">
        <f t="shared" ca="1" si="105"/>
        <v>640368.23844713485</v>
      </c>
      <c r="Q107" s="356">
        <f t="shared" ca="1" si="105"/>
        <v>631588.96533566888</v>
      </c>
      <c r="R107" s="356">
        <f t="shared" ca="1" si="105"/>
        <v>690666.72059225966</v>
      </c>
      <c r="S107" s="356">
        <f t="shared" ca="1" si="105"/>
        <v>737851.41839268093</v>
      </c>
      <c r="T107" s="356">
        <f t="shared" ca="1" si="105"/>
        <v>905200.51269643323</v>
      </c>
      <c r="U107" s="356">
        <f t="shared" ca="1" si="105"/>
        <v>1042827.1258378185</v>
      </c>
      <c r="V107" s="356">
        <f t="shared" ca="1" si="105"/>
        <v>1358750.7947889059</v>
      </c>
      <c r="W107" s="356">
        <f t="shared" ca="1" si="105"/>
        <v>1758977.3032317813</v>
      </c>
      <c r="X107" s="356">
        <f t="shared" ca="1" si="105"/>
        <v>1984301.8189455166</v>
      </c>
      <c r="Y107" s="356">
        <f t="shared" ca="1" si="105"/>
        <v>1999064.2224308676</v>
      </c>
      <c r="Z107" s="356">
        <f t="shared" ca="1" si="105"/>
        <v>2054057.9462983778</v>
      </c>
      <c r="AA107" s="356">
        <f t="shared" ca="1" si="105"/>
        <v>2227236.8757262826</v>
      </c>
      <c r="AB107" s="356">
        <f t="shared" ca="1" si="105"/>
        <v>2248611.7262946907</v>
      </c>
      <c r="AC107" s="356">
        <f t="shared" ca="1" si="105"/>
        <v>2225099.8572525587</v>
      </c>
      <c r="AD107" s="356">
        <f t="shared" ca="1" si="105"/>
        <v>2284247.0808964018</v>
      </c>
      <c r="AE107" s="356">
        <f t="shared" ca="1" si="105"/>
        <v>2284556.6083165351</v>
      </c>
      <c r="AF107" s="356">
        <f t="shared" ca="1" si="105"/>
        <v>2477442.2437904403</v>
      </c>
      <c r="AG107" s="356">
        <f t="shared" ca="1" si="105"/>
        <v>2693735.6639162586</v>
      </c>
      <c r="AH107" s="356">
        <f t="shared" ca="1" si="105"/>
        <v>2967178.5051047285</v>
      </c>
      <c r="AI107" s="356">
        <f t="shared" ca="1" si="105"/>
        <v>3293413.0648275698</v>
      </c>
      <c r="AJ107" s="356">
        <f t="shared" ca="1" si="105"/>
        <v>3353354.1922528576</v>
      </c>
      <c r="AK107" s="356">
        <f t="shared" ca="1" si="105"/>
        <v>3392881.2416558345</v>
      </c>
      <c r="AL107" s="356">
        <f t="shared" ca="1" si="105"/>
        <v>3508389.2451864034</v>
      </c>
      <c r="AM107" s="356">
        <f t="shared" ca="1" si="105"/>
        <v>3656635.6921803085</v>
      </c>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325"/>
      <c r="CC107" s="325"/>
      <c r="CD107" s="325"/>
      <c r="CE107" s="325"/>
      <c r="CF107" s="325"/>
      <c r="CG107" s="325"/>
      <c r="CH107" s="325"/>
      <c r="CI107" s="325"/>
      <c r="CJ107" s="325"/>
      <c r="CK107" s="325"/>
      <c r="CL107" s="325"/>
      <c r="CM107" s="325"/>
      <c r="CN107" s="325"/>
      <c r="CO107" s="325"/>
      <c r="CP107" s="325"/>
      <c r="CQ107" s="325"/>
      <c r="CR107" s="325"/>
      <c r="CS107" s="325"/>
      <c r="CT107" s="325"/>
      <c r="CU107" s="325"/>
      <c r="CV107" s="325"/>
      <c r="CW107" s="325"/>
      <c r="CX107" s="325"/>
      <c r="CY107" s="325"/>
      <c r="CZ107" s="325"/>
      <c r="DA107" s="325"/>
      <c r="DB107" s="325"/>
      <c r="DC107" s="325"/>
      <c r="DD107" s="325"/>
      <c r="DE107" s="325"/>
      <c r="DF107" s="325"/>
      <c r="DG107" s="325"/>
      <c r="DH107" s="325"/>
      <c r="DI107" s="325"/>
      <c r="DJ107" s="325"/>
      <c r="DK107" s="325"/>
      <c r="DL107" s="325"/>
      <c r="DM107" s="325"/>
      <c r="DN107" s="325"/>
      <c r="DO107" s="325"/>
      <c r="DP107" s="325"/>
      <c r="DQ107" s="325"/>
      <c r="DR107" s="325"/>
      <c r="DS107" s="325"/>
      <c r="DT107" s="325"/>
      <c r="DU107" s="325"/>
      <c r="DV107" s="325"/>
      <c r="DW107" s="325"/>
      <c r="DX107" s="325"/>
      <c r="DY107" s="325"/>
      <c r="DZ107" s="325"/>
      <c r="EA107" s="325"/>
      <c r="EB107" s="325"/>
      <c r="EC107" s="325"/>
      <c r="ED107" s="325"/>
      <c r="EE107" s="326"/>
    </row>
    <row r="108" spans="1:135" ht="14.25" customHeight="1" x14ac:dyDescent="0.15">
      <c r="A108" s="351" t="s">
        <v>147</v>
      </c>
      <c r="B108" s="351" t="s">
        <v>564</v>
      </c>
      <c r="D108" s="357">
        <f t="shared" ref="D108:AI108" ca="1" si="106">+D106+D107</f>
        <v>1076107.7732063492</v>
      </c>
      <c r="E108" s="357">
        <f t="shared" ca="1" si="106"/>
        <v>1017253.3241904762</v>
      </c>
      <c r="F108" s="357">
        <f t="shared" ca="1" si="106"/>
        <v>963026.65295238094</v>
      </c>
      <c r="G108" s="357">
        <f t="shared" ca="1" si="106"/>
        <v>891519.7826078221</v>
      </c>
      <c r="H108" s="357">
        <f t="shared" ca="1" si="106"/>
        <v>805574.59129746957</v>
      </c>
      <c r="I108" s="357">
        <f t="shared" ca="1" si="106"/>
        <v>725613.51269537874</v>
      </c>
      <c r="J108" s="357">
        <f t="shared" ca="1" si="106"/>
        <v>994903.69846543111</v>
      </c>
      <c r="K108" s="357">
        <f t="shared" ca="1" si="106"/>
        <v>1299736.1929935466</v>
      </c>
      <c r="L108" s="357">
        <f t="shared" ca="1" si="106"/>
        <v>1482796.7244539042</v>
      </c>
      <c r="M108" s="357">
        <f t="shared" ca="1" si="106"/>
        <v>1561181.3395739468</v>
      </c>
      <c r="N108" s="357">
        <f t="shared" ca="1" si="106"/>
        <v>1568110.9251718204</v>
      </c>
      <c r="O108" s="357">
        <f t="shared" ca="1" si="106"/>
        <v>1789358.613800392</v>
      </c>
      <c r="P108" s="357">
        <f t="shared" ca="1" si="106"/>
        <v>1774008.2384471348</v>
      </c>
      <c r="Q108" s="357">
        <f t="shared" ca="1" si="106"/>
        <v>1765228.965335669</v>
      </c>
      <c r="R108" s="357">
        <f t="shared" ca="1" si="106"/>
        <v>1824306.7205922597</v>
      </c>
      <c r="S108" s="357">
        <f t="shared" ca="1" si="106"/>
        <v>1871491.4183926811</v>
      </c>
      <c r="T108" s="357">
        <f t="shared" ca="1" si="106"/>
        <v>2038840.5126964333</v>
      </c>
      <c r="U108" s="357">
        <f t="shared" ca="1" si="106"/>
        <v>2176467.1258378187</v>
      </c>
      <c r="V108" s="357">
        <f t="shared" ca="1" si="106"/>
        <v>2492390.7947889059</v>
      </c>
      <c r="W108" s="357">
        <f t="shared" ca="1" si="106"/>
        <v>2892617.3032317813</v>
      </c>
      <c r="X108" s="357">
        <f t="shared" ca="1" si="106"/>
        <v>3117941.8189455168</v>
      </c>
      <c r="Y108" s="357">
        <f t="shared" ca="1" si="106"/>
        <v>3132704.2224308676</v>
      </c>
      <c r="Z108" s="357">
        <f t="shared" ca="1" si="106"/>
        <v>3187697.9462983776</v>
      </c>
      <c r="AA108" s="357">
        <f t="shared" ca="1" si="106"/>
        <v>3360876.8757262826</v>
      </c>
      <c r="AB108" s="357">
        <f t="shared" ca="1" si="106"/>
        <v>3382251.7262946907</v>
      </c>
      <c r="AC108" s="357">
        <f t="shared" ca="1" si="106"/>
        <v>3358739.8572525587</v>
      </c>
      <c r="AD108" s="357">
        <f t="shared" ca="1" si="106"/>
        <v>3417887.0808964018</v>
      </c>
      <c r="AE108" s="357">
        <f t="shared" ca="1" si="106"/>
        <v>3418196.6083165351</v>
      </c>
      <c r="AF108" s="357">
        <f t="shared" ca="1" si="106"/>
        <v>3611082.2437904403</v>
      </c>
      <c r="AG108" s="357">
        <f t="shared" ca="1" si="106"/>
        <v>3827375.6639162586</v>
      </c>
      <c r="AH108" s="357">
        <f t="shared" ca="1" si="106"/>
        <v>4100818.5051047285</v>
      </c>
      <c r="AI108" s="357">
        <f t="shared" ca="1" si="106"/>
        <v>4427053.0648275698</v>
      </c>
      <c r="AJ108" s="357">
        <f t="shared" ref="AJ108:BO108" ca="1" si="107">+AJ106+AJ107</f>
        <v>4486994.1922528576</v>
      </c>
      <c r="AK108" s="357">
        <f t="shared" ca="1" si="107"/>
        <v>4526521.241655834</v>
      </c>
      <c r="AL108" s="357">
        <f t="shared" ca="1" si="107"/>
        <v>4642029.2451864034</v>
      </c>
      <c r="AM108" s="357">
        <f t="shared" ca="1" si="107"/>
        <v>4790275.6921803085</v>
      </c>
      <c r="AN108" s="357">
        <f t="shared" si="107"/>
        <v>0</v>
      </c>
      <c r="AO108" s="357">
        <f t="shared" si="107"/>
        <v>0</v>
      </c>
      <c r="AP108" s="357">
        <f t="shared" si="107"/>
        <v>0</v>
      </c>
      <c r="AQ108" s="357">
        <f t="shared" si="107"/>
        <v>0</v>
      </c>
      <c r="AR108" s="357">
        <f t="shared" si="107"/>
        <v>0</v>
      </c>
      <c r="AS108" s="357">
        <f t="shared" si="107"/>
        <v>0</v>
      </c>
      <c r="AT108" s="357">
        <f t="shared" si="107"/>
        <v>0</v>
      </c>
      <c r="AU108" s="357">
        <f t="shared" si="107"/>
        <v>0</v>
      </c>
      <c r="AV108" s="357">
        <f t="shared" si="107"/>
        <v>0</v>
      </c>
      <c r="AW108" s="357">
        <f t="shared" si="107"/>
        <v>0</v>
      </c>
      <c r="AX108" s="357">
        <f t="shared" si="107"/>
        <v>0</v>
      </c>
      <c r="AY108" s="357">
        <f t="shared" si="107"/>
        <v>0</v>
      </c>
      <c r="AZ108" s="357">
        <f t="shared" si="107"/>
        <v>0</v>
      </c>
      <c r="BA108" s="357">
        <f t="shared" si="107"/>
        <v>0</v>
      </c>
      <c r="BB108" s="357">
        <f t="shared" si="107"/>
        <v>0</v>
      </c>
      <c r="BC108" s="357">
        <f t="shared" si="107"/>
        <v>0</v>
      </c>
      <c r="BD108" s="357">
        <f t="shared" si="107"/>
        <v>0</v>
      </c>
      <c r="BE108" s="357">
        <f t="shared" si="107"/>
        <v>0</v>
      </c>
      <c r="BF108" s="357">
        <f t="shared" si="107"/>
        <v>0</v>
      </c>
      <c r="BG108" s="357">
        <f t="shared" si="107"/>
        <v>0</v>
      </c>
      <c r="BH108" s="357">
        <f t="shared" si="107"/>
        <v>0</v>
      </c>
      <c r="BI108" s="357">
        <f t="shared" si="107"/>
        <v>0</v>
      </c>
      <c r="BJ108" s="357">
        <f t="shared" si="107"/>
        <v>0</v>
      </c>
      <c r="BK108" s="357">
        <f t="shared" si="107"/>
        <v>0</v>
      </c>
      <c r="BL108" s="357">
        <f t="shared" si="107"/>
        <v>0</v>
      </c>
      <c r="BM108" s="357">
        <f t="shared" si="107"/>
        <v>0</v>
      </c>
      <c r="BN108" s="357">
        <f t="shared" si="107"/>
        <v>0</v>
      </c>
      <c r="BO108" s="357">
        <f t="shared" si="107"/>
        <v>0</v>
      </c>
      <c r="BP108" s="357">
        <f t="shared" ref="BP108:CU108" si="108">+BP106+BP107</f>
        <v>0</v>
      </c>
      <c r="BQ108" s="357">
        <f t="shared" si="108"/>
        <v>0</v>
      </c>
      <c r="BR108" s="357">
        <f t="shared" si="108"/>
        <v>0</v>
      </c>
      <c r="BS108" s="357">
        <f t="shared" si="108"/>
        <v>0</v>
      </c>
      <c r="BT108" s="357">
        <f t="shared" si="108"/>
        <v>0</v>
      </c>
      <c r="BU108" s="357">
        <f t="shared" si="108"/>
        <v>0</v>
      </c>
      <c r="BV108" s="357">
        <f t="shared" si="108"/>
        <v>0</v>
      </c>
      <c r="BW108" s="357">
        <f t="shared" si="108"/>
        <v>0</v>
      </c>
      <c r="BX108" s="357">
        <f t="shared" si="108"/>
        <v>0</v>
      </c>
      <c r="BY108" s="357">
        <f t="shared" si="108"/>
        <v>0</v>
      </c>
      <c r="BZ108" s="357">
        <f t="shared" si="108"/>
        <v>0</v>
      </c>
      <c r="CA108" s="357">
        <f t="shared" si="108"/>
        <v>0</v>
      </c>
      <c r="CB108" s="357">
        <f t="shared" si="108"/>
        <v>0</v>
      </c>
      <c r="CC108" s="357">
        <f t="shared" si="108"/>
        <v>0</v>
      </c>
      <c r="CD108" s="357">
        <f t="shared" si="108"/>
        <v>0</v>
      </c>
      <c r="CE108" s="357">
        <f t="shared" si="108"/>
        <v>0</v>
      </c>
      <c r="CF108" s="357">
        <f t="shared" si="108"/>
        <v>0</v>
      </c>
      <c r="CG108" s="357">
        <f t="shared" si="108"/>
        <v>0</v>
      </c>
      <c r="CH108" s="357">
        <f t="shared" si="108"/>
        <v>0</v>
      </c>
      <c r="CI108" s="357">
        <f t="shared" si="108"/>
        <v>0</v>
      </c>
      <c r="CJ108" s="357">
        <f t="shared" si="108"/>
        <v>0</v>
      </c>
      <c r="CK108" s="357">
        <f t="shared" si="108"/>
        <v>0</v>
      </c>
      <c r="CL108" s="357">
        <f t="shared" si="108"/>
        <v>0</v>
      </c>
      <c r="CM108" s="357">
        <f t="shared" si="108"/>
        <v>0</v>
      </c>
      <c r="CN108" s="357">
        <f t="shared" si="108"/>
        <v>0</v>
      </c>
      <c r="CO108" s="357">
        <f t="shared" si="108"/>
        <v>0</v>
      </c>
      <c r="CP108" s="357">
        <f t="shared" si="108"/>
        <v>0</v>
      </c>
      <c r="CQ108" s="357">
        <f t="shared" si="108"/>
        <v>0</v>
      </c>
      <c r="CR108" s="357">
        <f t="shared" si="108"/>
        <v>0</v>
      </c>
      <c r="CS108" s="357">
        <f t="shared" si="108"/>
        <v>0</v>
      </c>
      <c r="CT108" s="357">
        <f t="shared" si="108"/>
        <v>0</v>
      </c>
      <c r="CU108" s="357">
        <f t="shared" si="108"/>
        <v>0</v>
      </c>
      <c r="CV108" s="357">
        <f t="shared" ref="CV108:EA108" si="109">+CV106+CV107</f>
        <v>0</v>
      </c>
      <c r="CW108" s="357">
        <f t="shared" si="109"/>
        <v>0</v>
      </c>
      <c r="CX108" s="357">
        <f t="shared" si="109"/>
        <v>0</v>
      </c>
      <c r="CY108" s="357">
        <f t="shared" si="109"/>
        <v>0</v>
      </c>
      <c r="CZ108" s="357">
        <f t="shared" si="109"/>
        <v>0</v>
      </c>
      <c r="DA108" s="357">
        <f t="shared" si="109"/>
        <v>0</v>
      </c>
      <c r="DB108" s="357">
        <f t="shared" si="109"/>
        <v>0</v>
      </c>
      <c r="DC108" s="357">
        <f t="shared" si="109"/>
        <v>0</v>
      </c>
      <c r="DD108" s="357">
        <f t="shared" si="109"/>
        <v>0</v>
      </c>
      <c r="DE108" s="357">
        <f t="shared" si="109"/>
        <v>0</v>
      </c>
      <c r="DF108" s="357">
        <f t="shared" si="109"/>
        <v>0</v>
      </c>
      <c r="DG108" s="357">
        <f t="shared" si="109"/>
        <v>0</v>
      </c>
      <c r="DH108" s="357">
        <f t="shared" si="109"/>
        <v>0</v>
      </c>
      <c r="DI108" s="357">
        <f t="shared" si="109"/>
        <v>0</v>
      </c>
      <c r="DJ108" s="357">
        <f t="shared" si="109"/>
        <v>0</v>
      </c>
      <c r="DK108" s="357">
        <f t="shared" si="109"/>
        <v>0</v>
      </c>
      <c r="DL108" s="357">
        <f t="shared" si="109"/>
        <v>0</v>
      </c>
      <c r="DM108" s="357">
        <f t="shared" si="109"/>
        <v>0</v>
      </c>
      <c r="DN108" s="357">
        <f t="shared" si="109"/>
        <v>0</v>
      </c>
      <c r="DO108" s="357">
        <f t="shared" si="109"/>
        <v>0</v>
      </c>
      <c r="DP108" s="357">
        <f t="shared" si="109"/>
        <v>0</v>
      </c>
      <c r="DQ108" s="357">
        <f t="shared" si="109"/>
        <v>0</v>
      </c>
      <c r="DR108" s="357">
        <f t="shared" si="109"/>
        <v>0</v>
      </c>
      <c r="DS108" s="357">
        <f t="shared" si="109"/>
        <v>0</v>
      </c>
      <c r="DT108" s="357">
        <f t="shared" si="109"/>
        <v>0</v>
      </c>
      <c r="DU108" s="357">
        <f t="shared" si="109"/>
        <v>0</v>
      </c>
      <c r="DV108" s="357">
        <f t="shared" si="109"/>
        <v>0</v>
      </c>
      <c r="DW108" s="357">
        <f t="shared" si="109"/>
        <v>0</v>
      </c>
      <c r="DX108" s="357">
        <f t="shared" si="109"/>
        <v>0</v>
      </c>
      <c r="DY108" s="357">
        <f t="shared" si="109"/>
        <v>0</v>
      </c>
      <c r="DZ108" s="357">
        <f t="shared" si="109"/>
        <v>0</v>
      </c>
      <c r="EA108" s="357">
        <f t="shared" si="109"/>
        <v>0</v>
      </c>
      <c r="EB108" s="357">
        <f t="shared" ref="EB108:EE108" si="110">+EB106+EB107</f>
        <v>0</v>
      </c>
      <c r="EC108" s="357">
        <f t="shared" si="110"/>
        <v>0</v>
      </c>
      <c r="ED108" s="357">
        <f t="shared" si="110"/>
        <v>0</v>
      </c>
      <c r="EE108" s="357">
        <f t="shared" si="110"/>
        <v>0</v>
      </c>
    </row>
    <row r="109" spans="1:135" ht="14.25" customHeight="1" x14ac:dyDescent="0.15">
      <c r="A109" s="340" t="s">
        <v>148</v>
      </c>
      <c r="B109" s="340" t="s">
        <v>564</v>
      </c>
      <c r="D109" s="357">
        <f t="shared" ref="D109:AI109" ca="1" si="111">+D108+D104+D99</f>
        <v>8916107.7732063495</v>
      </c>
      <c r="E109" s="357">
        <f t="shared" ca="1" si="111"/>
        <v>10217253.324190477</v>
      </c>
      <c r="F109" s="357">
        <f t="shared" ca="1" si="111"/>
        <v>7843026.6529523805</v>
      </c>
      <c r="G109" s="357">
        <f t="shared" ca="1" si="111"/>
        <v>9851519.7826078217</v>
      </c>
      <c r="H109" s="357">
        <f t="shared" ca="1" si="111"/>
        <v>9125574.59129747</v>
      </c>
      <c r="I109" s="357">
        <f t="shared" ca="1" si="111"/>
        <v>8565613.5126953796</v>
      </c>
      <c r="J109" s="357">
        <f t="shared" ca="1" si="111"/>
        <v>9666903.698465433</v>
      </c>
      <c r="K109" s="357">
        <f t="shared" ca="1" si="111"/>
        <v>9479736.1929935459</v>
      </c>
      <c r="L109" s="357">
        <f t="shared" ca="1" si="111"/>
        <v>8448130.0577872377</v>
      </c>
      <c r="M109" s="357">
        <f t="shared" ca="1" si="111"/>
        <v>8683181.3395739459</v>
      </c>
      <c r="N109" s="357">
        <f t="shared" ca="1" si="111"/>
        <v>10232110.925171819</v>
      </c>
      <c r="O109" s="357">
        <f t="shared" ca="1" si="111"/>
        <v>9569358.6138003897</v>
      </c>
      <c r="P109" s="357">
        <f t="shared" ca="1" si="111"/>
        <v>9329383.2384471335</v>
      </c>
      <c r="Q109" s="357">
        <f t="shared" ca="1" si="111"/>
        <v>8709478.9653356671</v>
      </c>
      <c r="R109" s="357">
        <f t="shared" ca="1" si="111"/>
        <v>10082890.053925591</v>
      </c>
      <c r="S109" s="357">
        <f t="shared" ca="1" si="111"/>
        <v>9337824.7517260127</v>
      </c>
      <c r="T109" s="357">
        <f t="shared" ca="1" si="111"/>
        <v>8655798.846029764</v>
      </c>
      <c r="U109" s="357">
        <f t="shared" ca="1" si="111"/>
        <v>9159133.792504482</v>
      </c>
      <c r="V109" s="357">
        <f t="shared" ca="1" si="111"/>
        <v>10722640.794788901</v>
      </c>
      <c r="W109" s="357">
        <f t="shared" ca="1" si="111"/>
        <v>10551283.969898444</v>
      </c>
      <c r="X109" s="357">
        <f t="shared" ca="1" si="111"/>
        <v>10412316.818945512</v>
      </c>
      <c r="Y109" s="357">
        <f t="shared" ca="1" si="111"/>
        <v>10264287.555764196</v>
      </c>
      <c r="Z109" s="357">
        <f t="shared" ca="1" si="111"/>
        <v>10423739.612965038</v>
      </c>
      <c r="AA109" s="357">
        <f t="shared" ca="1" si="111"/>
        <v>10150376.875726277</v>
      </c>
      <c r="AB109" s="357">
        <f t="shared" ca="1" si="111"/>
        <v>11271668.392961351</v>
      </c>
      <c r="AC109" s="357">
        <f t="shared" ca="1" si="111"/>
        <v>11263739.857252553</v>
      </c>
      <c r="AD109" s="357">
        <f t="shared" ca="1" si="111"/>
        <v>10265345.414229728</v>
      </c>
      <c r="AE109" s="357">
        <f t="shared" ca="1" si="111"/>
        <v>10657363.274983194</v>
      </c>
      <c r="AF109" s="357">
        <f t="shared" ca="1" si="111"/>
        <v>10863707.243790433</v>
      </c>
      <c r="AG109" s="357">
        <f t="shared" ca="1" si="111"/>
        <v>10579208.997249585</v>
      </c>
      <c r="AH109" s="357">
        <f t="shared" ca="1" si="111"/>
        <v>10368860.171771389</v>
      </c>
      <c r="AI109" s="357">
        <f t="shared" ca="1" si="111"/>
        <v>11133553.064827561</v>
      </c>
      <c r="AJ109" s="357">
        <f t="shared" ref="AJ109:BO109" ca="1" si="112">+AJ108+AJ104+AJ99</f>
        <v>11107785.858919516</v>
      </c>
      <c r="AK109" s="357">
        <f t="shared" ca="1" si="112"/>
        <v>11129604.574989159</v>
      </c>
      <c r="AL109" s="357">
        <f t="shared" ca="1" si="112"/>
        <v>11178529.245186394</v>
      </c>
      <c r="AM109" s="357">
        <f t="shared" ca="1" si="112"/>
        <v>10822442.358846966</v>
      </c>
      <c r="AN109" s="357">
        <f t="shared" si="112"/>
        <v>0</v>
      </c>
      <c r="AO109" s="357">
        <f t="shared" si="112"/>
        <v>0</v>
      </c>
      <c r="AP109" s="357">
        <f t="shared" si="112"/>
        <v>0</v>
      </c>
      <c r="AQ109" s="357">
        <f t="shared" si="112"/>
        <v>0</v>
      </c>
      <c r="AR109" s="357">
        <f t="shared" si="112"/>
        <v>0</v>
      </c>
      <c r="AS109" s="357">
        <f t="shared" si="112"/>
        <v>0</v>
      </c>
      <c r="AT109" s="357">
        <f t="shared" si="112"/>
        <v>0</v>
      </c>
      <c r="AU109" s="357">
        <f t="shared" si="112"/>
        <v>0</v>
      </c>
      <c r="AV109" s="357">
        <f t="shared" si="112"/>
        <v>0</v>
      </c>
      <c r="AW109" s="357">
        <f t="shared" si="112"/>
        <v>0</v>
      </c>
      <c r="AX109" s="357">
        <f t="shared" si="112"/>
        <v>0</v>
      </c>
      <c r="AY109" s="357">
        <f t="shared" si="112"/>
        <v>0</v>
      </c>
      <c r="AZ109" s="357">
        <f t="shared" si="112"/>
        <v>0</v>
      </c>
      <c r="BA109" s="357">
        <f t="shared" si="112"/>
        <v>0</v>
      </c>
      <c r="BB109" s="357">
        <f t="shared" si="112"/>
        <v>0</v>
      </c>
      <c r="BC109" s="357">
        <f t="shared" si="112"/>
        <v>0</v>
      </c>
      <c r="BD109" s="357">
        <f t="shared" si="112"/>
        <v>0</v>
      </c>
      <c r="BE109" s="357">
        <f t="shared" si="112"/>
        <v>0</v>
      </c>
      <c r="BF109" s="357">
        <f t="shared" si="112"/>
        <v>0</v>
      </c>
      <c r="BG109" s="357">
        <f t="shared" si="112"/>
        <v>0</v>
      </c>
      <c r="BH109" s="357">
        <f t="shared" si="112"/>
        <v>0</v>
      </c>
      <c r="BI109" s="357">
        <f t="shared" si="112"/>
        <v>0</v>
      </c>
      <c r="BJ109" s="357">
        <f t="shared" si="112"/>
        <v>0</v>
      </c>
      <c r="BK109" s="357">
        <f t="shared" si="112"/>
        <v>0</v>
      </c>
      <c r="BL109" s="357">
        <f t="shared" si="112"/>
        <v>0</v>
      </c>
      <c r="BM109" s="357">
        <f t="shared" si="112"/>
        <v>0</v>
      </c>
      <c r="BN109" s="357">
        <f t="shared" si="112"/>
        <v>0</v>
      </c>
      <c r="BO109" s="357">
        <f t="shared" si="112"/>
        <v>0</v>
      </c>
      <c r="BP109" s="357">
        <f t="shared" ref="BP109:CU109" si="113">+BP108+BP104+BP99</f>
        <v>0</v>
      </c>
      <c r="BQ109" s="357">
        <f t="shared" si="113"/>
        <v>0</v>
      </c>
      <c r="BR109" s="357">
        <f t="shared" si="113"/>
        <v>0</v>
      </c>
      <c r="BS109" s="357">
        <f t="shared" si="113"/>
        <v>0</v>
      </c>
      <c r="BT109" s="357">
        <f t="shared" si="113"/>
        <v>0</v>
      </c>
      <c r="BU109" s="357">
        <f t="shared" si="113"/>
        <v>0</v>
      </c>
      <c r="BV109" s="357">
        <f t="shared" si="113"/>
        <v>0</v>
      </c>
      <c r="BW109" s="357">
        <f t="shared" si="113"/>
        <v>0</v>
      </c>
      <c r="BX109" s="357">
        <f t="shared" si="113"/>
        <v>0</v>
      </c>
      <c r="BY109" s="357">
        <f t="shared" si="113"/>
        <v>0</v>
      </c>
      <c r="BZ109" s="357">
        <f t="shared" si="113"/>
        <v>0</v>
      </c>
      <c r="CA109" s="357">
        <f t="shared" si="113"/>
        <v>0</v>
      </c>
      <c r="CB109" s="357">
        <f t="shared" si="113"/>
        <v>0</v>
      </c>
      <c r="CC109" s="357">
        <f t="shared" si="113"/>
        <v>0</v>
      </c>
      <c r="CD109" s="357">
        <f t="shared" si="113"/>
        <v>0</v>
      </c>
      <c r="CE109" s="357">
        <f t="shared" si="113"/>
        <v>0</v>
      </c>
      <c r="CF109" s="357">
        <f t="shared" si="113"/>
        <v>0</v>
      </c>
      <c r="CG109" s="357">
        <f t="shared" si="113"/>
        <v>0</v>
      </c>
      <c r="CH109" s="357">
        <f t="shared" si="113"/>
        <v>0</v>
      </c>
      <c r="CI109" s="357">
        <f t="shared" si="113"/>
        <v>0</v>
      </c>
      <c r="CJ109" s="357">
        <f t="shared" si="113"/>
        <v>0</v>
      </c>
      <c r="CK109" s="357">
        <f t="shared" si="113"/>
        <v>0</v>
      </c>
      <c r="CL109" s="357">
        <f t="shared" si="113"/>
        <v>0</v>
      </c>
      <c r="CM109" s="357">
        <f t="shared" si="113"/>
        <v>0</v>
      </c>
      <c r="CN109" s="357">
        <f t="shared" si="113"/>
        <v>0</v>
      </c>
      <c r="CO109" s="357">
        <f t="shared" si="113"/>
        <v>0</v>
      </c>
      <c r="CP109" s="357">
        <f t="shared" si="113"/>
        <v>0</v>
      </c>
      <c r="CQ109" s="357">
        <f t="shared" si="113"/>
        <v>0</v>
      </c>
      <c r="CR109" s="357">
        <f t="shared" si="113"/>
        <v>0</v>
      </c>
      <c r="CS109" s="357">
        <f t="shared" si="113"/>
        <v>0</v>
      </c>
      <c r="CT109" s="357">
        <f t="shared" si="113"/>
        <v>0</v>
      </c>
      <c r="CU109" s="357">
        <f t="shared" si="113"/>
        <v>0</v>
      </c>
      <c r="CV109" s="357">
        <f t="shared" ref="CV109:EA109" si="114">+CV108+CV104+CV99</f>
        <v>0</v>
      </c>
      <c r="CW109" s="357">
        <f t="shared" si="114"/>
        <v>0</v>
      </c>
      <c r="CX109" s="357">
        <f t="shared" si="114"/>
        <v>0</v>
      </c>
      <c r="CY109" s="357">
        <f t="shared" si="114"/>
        <v>0</v>
      </c>
      <c r="CZ109" s="357">
        <f t="shared" si="114"/>
        <v>0</v>
      </c>
      <c r="DA109" s="357">
        <f t="shared" si="114"/>
        <v>0</v>
      </c>
      <c r="DB109" s="357">
        <f t="shared" si="114"/>
        <v>0</v>
      </c>
      <c r="DC109" s="357">
        <f t="shared" si="114"/>
        <v>0</v>
      </c>
      <c r="DD109" s="357">
        <f t="shared" si="114"/>
        <v>0</v>
      </c>
      <c r="DE109" s="357">
        <f t="shared" si="114"/>
        <v>0</v>
      </c>
      <c r="DF109" s="357">
        <f t="shared" si="114"/>
        <v>0</v>
      </c>
      <c r="DG109" s="357">
        <f t="shared" si="114"/>
        <v>0</v>
      </c>
      <c r="DH109" s="357">
        <f t="shared" si="114"/>
        <v>0</v>
      </c>
      <c r="DI109" s="357">
        <f t="shared" si="114"/>
        <v>0</v>
      </c>
      <c r="DJ109" s="357">
        <f t="shared" si="114"/>
        <v>0</v>
      </c>
      <c r="DK109" s="357">
        <f t="shared" si="114"/>
        <v>0</v>
      </c>
      <c r="DL109" s="357">
        <f t="shared" si="114"/>
        <v>0</v>
      </c>
      <c r="DM109" s="357">
        <f t="shared" si="114"/>
        <v>0</v>
      </c>
      <c r="DN109" s="357">
        <f t="shared" si="114"/>
        <v>0</v>
      </c>
      <c r="DO109" s="357">
        <f t="shared" si="114"/>
        <v>0</v>
      </c>
      <c r="DP109" s="357">
        <f t="shared" si="114"/>
        <v>0</v>
      </c>
      <c r="DQ109" s="357">
        <f t="shared" si="114"/>
        <v>0</v>
      </c>
      <c r="DR109" s="357">
        <f t="shared" si="114"/>
        <v>0</v>
      </c>
      <c r="DS109" s="357">
        <f t="shared" si="114"/>
        <v>0</v>
      </c>
      <c r="DT109" s="357">
        <f t="shared" si="114"/>
        <v>0</v>
      </c>
      <c r="DU109" s="357">
        <f t="shared" si="114"/>
        <v>0</v>
      </c>
      <c r="DV109" s="357">
        <f t="shared" si="114"/>
        <v>0</v>
      </c>
      <c r="DW109" s="357">
        <f t="shared" si="114"/>
        <v>0</v>
      </c>
      <c r="DX109" s="357">
        <f t="shared" si="114"/>
        <v>0</v>
      </c>
      <c r="DY109" s="357">
        <f t="shared" si="114"/>
        <v>0</v>
      </c>
      <c r="DZ109" s="357">
        <f t="shared" si="114"/>
        <v>0</v>
      </c>
      <c r="EA109" s="357">
        <f t="shared" si="114"/>
        <v>0</v>
      </c>
      <c r="EB109" s="357">
        <f t="shared" ref="EB109:EE109" si="115">+EB108+EB104+EB99</f>
        <v>0</v>
      </c>
      <c r="EC109" s="357">
        <f t="shared" si="115"/>
        <v>0</v>
      </c>
      <c r="ED109" s="357">
        <f t="shared" si="115"/>
        <v>0</v>
      </c>
      <c r="EE109" s="357">
        <f t="shared" si="115"/>
        <v>0</v>
      </c>
    </row>
    <row r="110" spans="1:135" ht="14.25" customHeight="1" x14ac:dyDescent="0.15">
      <c r="A110" s="358" t="s">
        <v>39</v>
      </c>
      <c r="B110" s="340" t="str">
        <f ca="1">+IF(COUNTIF(D110:EE110,"&gt;"&amp;0)=0,"ok","nok")</f>
        <v>ok</v>
      </c>
      <c r="D110" s="359">
        <f t="shared" ref="D110:AI110" ca="1" si="116">+D109-D93</f>
        <v>-21501.671238094568</v>
      </c>
      <c r="E110" s="359">
        <f t="shared" ca="1" si="116"/>
        <v>-43003.342476189137</v>
      </c>
      <c r="F110" s="359">
        <f t="shared" ca="1" si="116"/>
        <v>-64505.013714286499</v>
      </c>
      <c r="G110" s="359">
        <f t="shared" ca="1" si="116"/>
        <v>-97997.995169956237</v>
      </c>
      <c r="H110" s="359">
        <f t="shared" ca="1" si="116"/>
        <v>-148573.74203586578</v>
      </c>
      <c r="I110" s="359">
        <f t="shared" ca="1" si="116"/>
        <v>-195479.26508239843</v>
      </c>
      <c r="J110" s="359">
        <f t="shared" ca="1" si="116"/>
        <v>-264158.33143086545</v>
      </c>
      <c r="K110" s="359">
        <f t="shared" ca="1" si="116"/>
        <v>-285660.00266896375</v>
      </c>
      <c r="L110" s="359">
        <f t="shared" ca="1" si="116"/>
        <v>-307161.67390705645</v>
      </c>
      <c r="M110" s="359">
        <f t="shared" ca="1" si="116"/>
        <v>-328663.34514515288</v>
      </c>
      <c r="N110" s="359">
        <f t="shared" ca="1" si="116"/>
        <v>-350165.01638324745</v>
      </c>
      <c r="O110" s="359">
        <f t="shared" ca="1" si="116"/>
        <v>-371666.68762134388</v>
      </c>
      <c r="P110" s="359">
        <f t="shared" ca="1" si="116"/>
        <v>-393168.35885943845</v>
      </c>
      <c r="Q110" s="359">
        <f t="shared" ca="1" si="116"/>
        <v>-414670.03009753302</v>
      </c>
      <c r="R110" s="359">
        <f t="shared" ca="1" si="116"/>
        <v>-436171.70133562759</v>
      </c>
      <c r="S110" s="359">
        <f t="shared" ca="1" si="116"/>
        <v>-457673.37257372402</v>
      </c>
      <c r="T110" s="359">
        <f t="shared" ca="1" si="116"/>
        <v>-479175.04381181858</v>
      </c>
      <c r="U110" s="359">
        <f t="shared" ca="1" si="116"/>
        <v>-500676.71504991502</v>
      </c>
      <c r="V110" s="359">
        <f t="shared" ca="1" si="116"/>
        <v>-522178.38628800958</v>
      </c>
      <c r="W110" s="359">
        <f t="shared" ca="1" si="116"/>
        <v>-543680.05752610601</v>
      </c>
      <c r="X110" s="359">
        <f t="shared" ca="1" si="116"/>
        <v>-565181.72876420058</v>
      </c>
      <c r="Y110" s="359">
        <f t="shared" ca="1" si="116"/>
        <v>-586683.40000229701</v>
      </c>
      <c r="Z110" s="359">
        <f t="shared" ca="1" si="116"/>
        <v>-608185.07124039158</v>
      </c>
      <c r="AA110" s="359">
        <f t="shared" ca="1" si="116"/>
        <v>-629686.74247848615</v>
      </c>
      <c r="AB110" s="359">
        <f t="shared" ca="1" si="116"/>
        <v>-651188.41371658258</v>
      </c>
      <c r="AC110" s="359">
        <f t="shared" ca="1" si="116"/>
        <v>-672690.08495467715</v>
      </c>
      <c r="AD110" s="359">
        <f t="shared" ca="1" si="116"/>
        <v>-694191.75619277358</v>
      </c>
      <c r="AE110" s="359">
        <f t="shared" ca="1" si="116"/>
        <v>-715693.42743086815</v>
      </c>
      <c r="AF110" s="359">
        <f t="shared" ca="1" si="116"/>
        <v>-737195.09866896272</v>
      </c>
      <c r="AG110" s="359">
        <f t="shared" ca="1" si="116"/>
        <v>-758696.76990705729</v>
      </c>
      <c r="AH110" s="359">
        <f t="shared" ca="1" si="116"/>
        <v>-780198.44114515185</v>
      </c>
      <c r="AI110" s="359">
        <f t="shared" ca="1" si="116"/>
        <v>-801700.11238325015</v>
      </c>
      <c r="AJ110" s="359">
        <f t="shared" ref="AJ110:BO110" ca="1" si="117">+AJ109-AJ93</f>
        <v>-823201.78362134099</v>
      </c>
      <c r="AK110" s="359">
        <f t="shared" ca="1" si="117"/>
        <v>-844703.45485943928</v>
      </c>
      <c r="AL110" s="359">
        <f t="shared" ca="1" si="117"/>
        <v>-866205.12609753385</v>
      </c>
      <c r="AM110" s="359">
        <f t="shared" ca="1" si="117"/>
        <v>-887706.79733563028</v>
      </c>
      <c r="AN110" s="359">
        <f t="shared" si="117"/>
        <v>0</v>
      </c>
      <c r="AO110" s="359">
        <f t="shared" si="117"/>
        <v>0</v>
      </c>
      <c r="AP110" s="359">
        <f t="shared" si="117"/>
        <v>0</v>
      </c>
      <c r="AQ110" s="359">
        <f t="shared" si="117"/>
        <v>0</v>
      </c>
      <c r="AR110" s="359">
        <f t="shared" si="117"/>
        <v>0</v>
      </c>
      <c r="AS110" s="359">
        <f t="shared" si="117"/>
        <v>0</v>
      </c>
      <c r="AT110" s="359">
        <f t="shared" si="117"/>
        <v>0</v>
      </c>
      <c r="AU110" s="359">
        <f t="shared" si="117"/>
        <v>0</v>
      </c>
      <c r="AV110" s="359">
        <f t="shared" si="117"/>
        <v>0</v>
      </c>
      <c r="AW110" s="359">
        <f t="shared" si="117"/>
        <v>0</v>
      </c>
      <c r="AX110" s="359">
        <f t="shared" si="117"/>
        <v>0</v>
      </c>
      <c r="AY110" s="359">
        <f t="shared" si="117"/>
        <v>0</v>
      </c>
      <c r="AZ110" s="359">
        <f t="shared" si="117"/>
        <v>0</v>
      </c>
      <c r="BA110" s="359">
        <f t="shared" si="117"/>
        <v>0</v>
      </c>
      <c r="BB110" s="359">
        <f t="shared" si="117"/>
        <v>0</v>
      </c>
      <c r="BC110" s="359">
        <f t="shared" si="117"/>
        <v>0</v>
      </c>
      <c r="BD110" s="359">
        <f t="shared" si="117"/>
        <v>0</v>
      </c>
      <c r="BE110" s="359">
        <f t="shared" si="117"/>
        <v>0</v>
      </c>
      <c r="BF110" s="359">
        <f t="shared" si="117"/>
        <v>0</v>
      </c>
      <c r="BG110" s="359">
        <f t="shared" si="117"/>
        <v>0</v>
      </c>
      <c r="BH110" s="359">
        <f t="shared" si="117"/>
        <v>0</v>
      </c>
      <c r="BI110" s="359">
        <f t="shared" si="117"/>
        <v>0</v>
      </c>
      <c r="BJ110" s="359">
        <f t="shared" si="117"/>
        <v>0</v>
      </c>
      <c r="BK110" s="359">
        <f t="shared" si="117"/>
        <v>0</v>
      </c>
      <c r="BL110" s="359">
        <f t="shared" si="117"/>
        <v>0</v>
      </c>
      <c r="BM110" s="359">
        <f t="shared" si="117"/>
        <v>0</v>
      </c>
      <c r="BN110" s="359">
        <f t="shared" si="117"/>
        <v>0</v>
      </c>
      <c r="BO110" s="359">
        <f t="shared" si="117"/>
        <v>0</v>
      </c>
      <c r="BP110" s="359">
        <f t="shared" ref="BP110:CU110" si="118">+BP109-BP93</f>
        <v>0</v>
      </c>
      <c r="BQ110" s="359">
        <f t="shared" si="118"/>
        <v>0</v>
      </c>
      <c r="BR110" s="359">
        <f t="shared" si="118"/>
        <v>0</v>
      </c>
      <c r="BS110" s="359">
        <f t="shared" si="118"/>
        <v>0</v>
      </c>
      <c r="BT110" s="359">
        <f t="shared" si="118"/>
        <v>0</v>
      </c>
      <c r="BU110" s="359">
        <f t="shared" si="118"/>
        <v>0</v>
      </c>
      <c r="BV110" s="359">
        <f t="shared" si="118"/>
        <v>0</v>
      </c>
      <c r="BW110" s="359">
        <f t="shared" si="118"/>
        <v>0</v>
      </c>
      <c r="BX110" s="359">
        <f t="shared" si="118"/>
        <v>0</v>
      </c>
      <c r="BY110" s="359">
        <f t="shared" si="118"/>
        <v>0</v>
      </c>
      <c r="BZ110" s="359">
        <f t="shared" si="118"/>
        <v>0</v>
      </c>
      <c r="CA110" s="359">
        <f t="shared" si="118"/>
        <v>0</v>
      </c>
      <c r="CB110" s="359">
        <f t="shared" si="118"/>
        <v>0</v>
      </c>
      <c r="CC110" s="359">
        <f t="shared" si="118"/>
        <v>0</v>
      </c>
      <c r="CD110" s="359">
        <f t="shared" si="118"/>
        <v>0</v>
      </c>
      <c r="CE110" s="359">
        <f t="shared" si="118"/>
        <v>0</v>
      </c>
      <c r="CF110" s="359">
        <f t="shared" si="118"/>
        <v>0</v>
      </c>
      <c r="CG110" s="359">
        <f t="shared" si="118"/>
        <v>0</v>
      </c>
      <c r="CH110" s="359">
        <f t="shared" si="118"/>
        <v>0</v>
      </c>
      <c r="CI110" s="359">
        <f t="shared" si="118"/>
        <v>0</v>
      </c>
      <c r="CJ110" s="359">
        <f t="shared" si="118"/>
        <v>0</v>
      </c>
      <c r="CK110" s="359">
        <f t="shared" si="118"/>
        <v>0</v>
      </c>
      <c r="CL110" s="359">
        <f t="shared" si="118"/>
        <v>0</v>
      </c>
      <c r="CM110" s="359">
        <f t="shared" si="118"/>
        <v>0</v>
      </c>
      <c r="CN110" s="359">
        <f t="shared" si="118"/>
        <v>0</v>
      </c>
      <c r="CO110" s="359">
        <f t="shared" si="118"/>
        <v>0</v>
      </c>
      <c r="CP110" s="359">
        <f t="shared" si="118"/>
        <v>0</v>
      </c>
      <c r="CQ110" s="359">
        <f t="shared" si="118"/>
        <v>0</v>
      </c>
      <c r="CR110" s="359">
        <f t="shared" si="118"/>
        <v>0</v>
      </c>
      <c r="CS110" s="359">
        <f t="shared" si="118"/>
        <v>0</v>
      </c>
      <c r="CT110" s="359">
        <f t="shared" si="118"/>
        <v>0</v>
      </c>
      <c r="CU110" s="359">
        <f t="shared" si="118"/>
        <v>0</v>
      </c>
      <c r="CV110" s="359">
        <f t="shared" ref="CV110:EA110" si="119">+CV109-CV93</f>
        <v>0</v>
      </c>
      <c r="CW110" s="359">
        <f t="shared" si="119"/>
        <v>0</v>
      </c>
      <c r="CX110" s="359">
        <f t="shared" si="119"/>
        <v>0</v>
      </c>
      <c r="CY110" s="359">
        <f t="shared" si="119"/>
        <v>0</v>
      </c>
      <c r="CZ110" s="359">
        <f t="shared" si="119"/>
        <v>0</v>
      </c>
      <c r="DA110" s="359">
        <f t="shared" si="119"/>
        <v>0</v>
      </c>
      <c r="DB110" s="359">
        <f t="shared" si="119"/>
        <v>0</v>
      </c>
      <c r="DC110" s="359">
        <f t="shared" si="119"/>
        <v>0</v>
      </c>
      <c r="DD110" s="359">
        <f t="shared" si="119"/>
        <v>0</v>
      </c>
      <c r="DE110" s="359">
        <f t="shared" si="119"/>
        <v>0</v>
      </c>
      <c r="DF110" s="359">
        <f t="shared" si="119"/>
        <v>0</v>
      </c>
      <c r="DG110" s="359">
        <f t="shared" si="119"/>
        <v>0</v>
      </c>
      <c r="DH110" s="359">
        <f t="shared" si="119"/>
        <v>0</v>
      </c>
      <c r="DI110" s="359">
        <f t="shared" si="119"/>
        <v>0</v>
      </c>
      <c r="DJ110" s="359">
        <f t="shared" si="119"/>
        <v>0</v>
      </c>
      <c r="DK110" s="359">
        <f t="shared" si="119"/>
        <v>0</v>
      </c>
      <c r="DL110" s="359">
        <f t="shared" si="119"/>
        <v>0</v>
      </c>
      <c r="DM110" s="359">
        <f t="shared" si="119"/>
        <v>0</v>
      </c>
      <c r="DN110" s="359">
        <f t="shared" si="119"/>
        <v>0</v>
      </c>
      <c r="DO110" s="359">
        <f t="shared" si="119"/>
        <v>0</v>
      </c>
      <c r="DP110" s="359">
        <f t="shared" si="119"/>
        <v>0</v>
      </c>
      <c r="DQ110" s="359">
        <f t="shared" si="119"/>
        <v>0</v>
      </c>
      <c r="DR110" s="359">
        <f t="shared" si="119"/>
        <v>0</v>
      </c>
      <c r="DS110" s="359">
        <f t="shared" si="119"/>
        <v>0</v>
      </c>
      <c r="DT110" s="359">
        <f t="shared" si="119"/>
        <v>0</v>
      </c>
      <c r="DU110" s="359">
        <f t="shared" si="119"/>
        <v>0</v>
      </c>
      <c r="DV110" s="359">
        <f t="shared" si="119"/>
        <v>0</v>
      </c>
      <c r="DW110" s="359">
        <f t="shared" si="119"/>
        <v>0</v>
      </c>
      <c r="DX110" s="359">
        <f t="shared" si="119"/>
        <v>0</v>
      </c>
      <c r="DY110" s="359">
        <f t="shared" si="119"/>
        <v>0</v>
      </c>
      <c r="DZ110" s="359">
        <f t="shared" si="119"/>
        <v>0</v>
      </c>
      <c r="EA110" s="359">
        <f t="shared" si="119"/>
        <v>0</v>
      </c>
      <c r="EB110" s="359">
        <f t="shared" ref="EB110:EE110" si="120">+EB109-EB93</f>
        <v>0</v>
      </c>
      <c r="EC110" s="359">
        <f t="shared" si="120"/>
        <v>0</v>
      </c>
      <c r="ED110" s="359">
        <f t="shared" si="120"/>
        <v>0</v>
      </c>
      <c r="EE110" s="359">
        <f t="shared" si="120"/>
        <v>0</v>
      </c>
    </row>
    <row r="111" spans="1:135" ht="14.25" customHeight="1" x14ac:dyDescent="0.15">
      <c r="B111" s="332"/>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row>
    <row r="112" spans="1:135" ht="14.25" customHeight="1" x14ac:dyDescent="0.15">
      <c r="A112" s="300" t="s">
        <v>149</v>
      </c>
      <c r="B112" s="301"/>
      <c r="C112" s="381"/>
      <c r="D112" s="337">
        <f t="shared" ref="D112:AI112" si="121">+D$4</f>
        <v>45322</v>
      </c>
      <c r="E112" s="337">
        <f t="shared" si="121"/>
        <v>45351</v>
      </c>
      <c r="F112" s="337">
        <f t="shared" si="121"/>
        <v>45382</v>
      </c>
      <c r="G112" s="337">
        <f t="shared" si="121"/>
        <v>45412</v>
      </c>
      <c r="H112" s="337">
        <f t="shared" si="121"/>
        <v>45443</v>
      </c>
      <c r="I112" s="337">
        <f t="shared" si="121"/>
        <v>45473</v>
      </c>
      <c r="J112" s="337">
        <f t="shared" si="121"/>
        <v>45504</v>
      </c>
      <c r="K112" s="337">
        <f t="shared" si="121"/>
        <v>45535</v>
      </c>
      <c r="L112" s="337">
        <f t="shared" si="121"/>
        <v>45565</v>
      </c>
      <c r="M112" s="337">
        <f t="shared" si="121"/>
        <v>45596</v>
      </c>
      <c r="N112" s="337">
        <f t="shared" si="121"/>
        <v>45626</v>
      </c>
      <c r="O112" s="337">
        <f t="shared" si="121"/>
        <v>45657</v>
      </c>
      <c r="P112" s="337">
        <f t="shared" si="121"/>
        <v>45688</v>
      </c>
      <c r="Q112" s="337">
        <f t="shared" si="121"/>
        <v>45716</v>
      </c>
      <c r="R112" s="337">
        <f t="shared" si="121"/>
        <v>45747</v>
      </c>
      <c r="S112" s="337">
        <f t="shared" si="121"/>
        <v>45777</v>
      </c>
      <c r="T112" s="337">
        <f t="shared" si="121"/>
        <v>45808</v>
      </c>
      <c r="U112" s="337">
        <f t="shared" si="121"/>
        <v>45838</v>
      </c>
      <c r="V112" s="337">
        <f t="shared" si="121"/>
        <v>45869</v>
      </c>
      <c r="W112" s="337">
        <f t="shared" si="121"/>
        <v>45900</v>
      </c>
      <c r="X112" s="337">
        <f t="shared" si="121"/>
        <v>45930</v>
      </c>
      <c r="Y112" s="337">
        <f t="shared" si="121"/>
        <v>45961</v>
      </c>
      <c r="Z112" s="337">
        <f t="shared" si="121"/>
        <v>45991</v>
      </c>
      <c r="AA112" s="337">
        <f t="shared" si="121"/>
        <v>46022</v>
      </c>
      <c r="AB112" s="337">
        <f t="shared" si="121"/>
        <v>46053</v>
      </c>
      <c r="AC112" s="337">
        <f t="shared" si="121"/>
        <v>46081</v>
      </c>
      <c r="AD112" s="337">
        <f t="shared" si="121"/>
        <v>46112</v>
      </c>
      <c r="AE112" s="337">
        <f t="shared" si="121"/>
        <v>46142</v>
      </c>
      <c r="AF112" s="337">
        <f t="shared" si="121"/>
        <v>46173</v>
      </c>
      <c r="AG112" s="337">
        <f t="shared" si="121"/>
        <v>46203</v>
      </c>
      <c r="AH112" s="337">
        <f t="shared" si="121"/>
        <v>46234</v>
      </c>
      <c r="AI112" s="337">
        <f t="shared" si="121"/>
        <v>46265</v>
      </c>
      <c r="AJ112" s="337">
        <f t="shared" ref="AJ112:BO112" si="122">+AJ$4</f>
        <v>46295</v>
      </c>
      <c r="AK112" s="337">
        <f t="shared" si="122"/>
        <v>46326</v>
      </c>
      <c r="AL112" s="337">
        <f t="shared" si="122"/>
        <v>46356</v>
      </c>
      <c r="AM112" s="337">
        <f t="shared" si="122"/>
        <v>46387</v>
      </c>
      <c r="AN112" s="337">
        <f t="shared" si="122"/>
        <v>46418</v>
      </c>
      <c r="AO112" s="337">
        <f t="shared" si="122"/>
        <v>46446</v>
      </c>
      <c r="AP112" s="337">
        <f t="shared" si="122"/>
        <v>46477</v>
      </c>
      <c r="AQ112" s="337">
        <f t="shared" si="122"/>
        <v>46507</v>
      </c>
      <c r="AR112" s="337">
        <f t="shared" si="122"/>
        <v>46538</v>
      </c>
      <c r="AS112" s="337">
        <f t="shared" si="122"/>
        <v>46568</v>
      </c>
      <c r="AT112" s="337">
        <f t="shared" si="122"/>
        <v>46599</v>
      </c>
      <c r="AU112" s="337">
        <f t="shared" si="122"/>
        <v>46630</v>
      </c>
      <c r="AV112" s="337">
        <f t="shared" si="122"/>
        <v>46660</v>
      </c>
      <c r="AW112" s="337">
        <f t="shared" si="122"/>
        <v>46691</v>
      </c>
      <c r="AX112" s="337">
        <f t="shared" si="122"/>
        <v>46721</v>
      </c>
      <c r="AY112" s="337">
        <f t="shared" si="122"/>
        <v>46752</v>
      </c>
      <c r="AZ112" s="337">
        <f t="shared" si="122"/>
        <v>46783</v>
      </c>
      <c r="BA112" s="337">
        <f t="shared" si="122"/>
        <v>46812</v>
      </c>
      <c r="BB112" s="337">
        <f t="shared" si="122"/>
        <v>46843</v>
      </c>
      <c r="BC112" s="337">
        <f t="shared" si="122"/>
        <v>46873</v>
      </c>
      <c r="BD112" s="337">
        <f t="shared" si="122"/>
        <v>46904</v>
      </c>
      <c r="BE112" s="337">
        <f t="shared" si="122"/>
        <v>46934</v>
      </c>
      <c r="BF112" s="337">
        <f t="shared" si="122"/>
        <v>46965</v>
      </c>
      <c r="BG112" s="337">
        <f t="shared" si="122"/>
        <v>46996</v>
      </c>
      <c r="BH112" s="337">
        <f t="shared" si="122"/>
        <v>47026</v>
      </c>
      <c r="BI112" s="337">
        <f t="shared" si="122"/>
        <v>47057</v>
      </c>
      <c r="BJ112" s="337">
        <f t="shared" si="122"/>
        <v>47087</v>
      </c>
      <c r="BK112" s="337">
        <f t="shared" si="122"/>
        <v>47118</v>
      </c>
      <c r="BL112" s="337">
        <f t="shared" si="122"/>
        <v>47149</v>
      </c>
      <c r="BM112" s="337">
        <f t="shared" si="122"/>
        <v>47177</v>
      </c>
      <c r="BN112" s="337">
        <f t="shared" si="122"/>
        <v>47208</v>
      </c>
      <c r="BO112" s="337">
        <f t="shared" si="122"/>
        <v>47238</v>
      </c>
      <c r="BP112" s="337">
        <f t="shared" ref="BP112:CU112" si="123">+BP$4</f>
        <v>47269</v>
      </c>
      <c r="BQ112" s="337">
        <f t="shared" si="123"/>
        <v>47299</v>
      </c>
      <c r="BR112" s="337">
        <f t="shared" si="123"/>
        <v>47330</v>
      </c>
      <c r="BS112" s="337">
        <f t="shared" si="123"/>
        <v>47361</v>
      </c>
      <c r="BT112" s="337">
        <f t="shared" si="123"/>
        <v>47391</v>
      </c>
      <c r="BU112" s="337">
        <f t="shared" si="123"/>
        <v>47422</v>
      </c>
      <c r="BV112" s="337">
        <f t="shared" si="123"/>
        <v>47452</v>
      </c>
      <c r="BW112" s="337">
        <f t="shared" si="123"/>
        <v>47483</v>
      </c>
      <c r="BX112" s="337">
        <f t="shared" si="123"/>
        <v>47514</v>
      </c>
      <c r="BY112" s="337">
        <f t="shared" si="123"/>
        <v>47542</v>
      </c>
      <c r="BZ112" s="337">
        <f t="shared" si="123"/>
        <v>47573</v>
      </c>
      <c r="CA112" s="337">
        <f t="shared" si="123"/>
        <v>47603</v>
      </c>
      <c r="CB112" s="337">
        <f t="shared" si="123"/>
        <v>47634</v>
      </c>
      <c r="CC112" s="337">
        <f t="shared" si="123"/>
        <v>47664</v>
      </c>
      <c r="CD112" s="337">
        <f t="shared" si="123"/>
        <v>47695</v>
      </c>
      <c r="CE112" s="337">
        <f t="shared" si="123"/>
        <v>47726</v>
      </c>
      <c r="CF112" s="337">
        <f t="shared" si="123"/>
        <v>47756</v>
      </c>
      <c r="CG112" s="337">
        <f t="shared" si="123"/>
        <v>47787</v>
      </c>
      <c r="CH112" s="337">
        <f t="shared" si="123"/>
        <v>47817</v>
      </c>
      <c r="CI112" s="337">
        <f t="shared" si="123"/>
        <v>47848</v>
      </c>
      <c r="CJ112" s="337">
        <f t="shared" si="123"/>
        <v>47879</v>
      </c>
      <c r="CK112" s="337">
        <f t="shared" si="123"/>
        <v>47907</v>
      </c>
      <c r="CL112" s="337">
        <f t="shared" si="123"/>
        <v>47938</v>
      </c>
      <c r="CM112" s="337">
        <f t="shared" si="123"/>
        <v>47968</v>
      </c>
      <c r="CN112" s="337">
        <f t="shared" si="123"/>
        <v>47999</v>
      </c>
      <c r="CO112" s="337">
        <f t="shared" si="123"/>
        <v>48029</v>
      </c>
      <c r="CP112" s="337">
        <f t="shared" si="123"/>
        <v>48060</v>
      </c>
      <c r="CQ112" s="337">
        <f t="shared" si="123"/>
        <v>48091</v>
      </c>
      <c r="CR112" s="337">
        <f t="shared" si="123"/>
        <v>48121</v>
      </c>
      <c r="CS112" s="337">
        <f t="shared" si="123"/>
        <v>48152</v>
      </c>
      <c r="CT112" s="337">
        <f t="shared" si="123"/>
        <v>48182</v>
      </c>
      <c r="CU112" s="337">
        <f t="shared" si="123"/>
        <v>48213</v>
      </c>
      <c r="CV112" s="337">
        <f t="shared" ref="CV112:EE112" si="124">+CV$4</f>
        <v>48244</v>
      </c>
      <c r="CW112" s="337">
        <f t="shared" si="124"/>
        <v>48273</v>
      </c>
      <c r="CX112" s="337">
        <f t="shared" si="124"/>
        <v>48304</v>
      </c>
      <c r="CY112" s="337">
        <f t="shared" si="124"/>
        <v>48334</v>
      </c>
      <c r="CZ112" s="337">
        <f t="shared" si="124"/>
        <v>48365</v>
      </c>
      <c r="DA112" s="337">
        <f t="shared" si="124"/>
        <v>48395</v>
      </c>
      <c r="DB112" s="337">
        <f t="shared" si="124"/>
        <v>48426</v>
      </c>
      <c r="DC112" s="337">
        <f t="shared" si="124"/>
        <v>48457</v>
      </c>
      <c r="DD112" s="337">
        <f t="shared" si="124"/>
        <v>48487</v>
      </c>
      <c r="DE112" s="337">
        <f t="shared" si="124"/>
        <v>48518</v>
      </c>
      <c r="DF112" s="337">
        <f t="shared" si="124"/>
        <v>48548</v>
      </c>
      <c r="DG112" s="337">
        <f t="shared" si="124"/>
        <v>48579</v>
      </c>
      <c r="DH112" s="337">
        <f t="shared" si="124"/>
        <v>48610</v>
      </c>
      <c r="DI112" s="337">
        <f t="shared" si="124"/>
        <v>48638</v>
      </c>
      <c r="DJ112" s="337">
        <f t="shared" si="124"/>
        <v>48669</v>
      </c>
      <c r="DK112" s="337">
        <f t="shared" si="124"/>
        <v>48699</v>
      </c>
      <c r="DL112" s="337">
        <f t="shared" si="124"/>
        <v>48730</v>
      </c>
      <c r="DM112" s="337">
        <f t="shared" si="124"/>
        <v>48760</v>
      </c>
      <c r="DN112" s="337">
        <f t="shared" si="124"/>
        <v>48791</v>
      </c>
      <c r="DO112" s="337">
        <f t="shared" si="124"/>
        <v>48822</v>
      </c>
      <c r="DP112" s="337">
        <f t="shared" si="124"/>
        <v>48852</v>
      </c>
      <c r="DQ112" s="337">
        <f t="shared" si="124"/>
        <v>48883</v>
      </c>
      <c r="DR112" s="337">
        <f t="shared" si="124"/>
        <v>48913</v>
      </c>
      <c r="DS112" s="337">
        <f t="shared" si="124"/>
        <v>48944</v>
      </c>
      <c r="DT112" s="337">
        <f t="shared" si="124"/>
        <v>48975</v>
      </c>
      <c r="DU112" s="337">
        <f t="shared" si="124"/>
        <v>49003</v>
      </c>
      <c r="DV112" s="337">
        <f t="shared" si="124"/>
        <v>49034</v>
      </c>
      <c r="DW112" s="337">
        <f t="shared" si="124"/>
        <v>49064</v>
      </c>
      <c r="DX112" s="337">
        <f t="shared" si="124"/>
        <v>49095</v>
      </c>
      <c r="DY112" s="337">
        <f t="shared" si="124"/>
        <v>49125</v>
      </c>
      <c r="DZ112" s="337">
        <f t="shared" si="124"/>
        <v>49156</v>
      </c>
      <c r="EA112" s="337">
        <f t="shared" si="124"/>
        <v>49187</v>
      </c>
      <c r="EB112" s="337">
        <f t="shared" si="124"/>
        <v>49217</v>
      </c>
      <c r="EC112" s="337">
        <f t="shared" si="124"/>
        <v>49248</v>
      </c>
      <c r="ED112" s="337">
        <f t="shared" si="124"/>
        <v>49278</v>
      </c>
      <c r="EE112" s="338">
        <f t="shared" si="124"/>
        <v>49309</v>
      </c>
    </row>
    <row r="113" spans="1:135" ht="14.25" customHeight="1" x14ac:dyDescent="0.15">
      <c r="A113" s="347" t="s">
        <v>72</v>
      </c>
      <c r="B113" s="332" t="str">
        <f t="shared" ref="B113:B118" si="125">"["&amp;currency&amp;"]"</f>
        <v>[EUR]</v>
      </c>
      <c r="D113" s="385">
        <v>0</v>
      </c>
      <c r="E113" s="385">
        <v>0</v>
      </c>
      <c r="F113" s="385">
        <v>0</v>
      </c>
      <c r="G113" s="385">
        <v>0</v>
      </c>
      <c r="H113" s="385">
        <v>0</v>
      </c>
      <c r="I113" s="385">
        <v>0</v>
      </c>
      <c r="J113" s="385">
        <v>547993.24061771878</v>
      </c>
      <c r="K113" s="385">
        <v>985251.66182194103</v>
      </c>
      <c r="L113" s="385">
        <v>928760.54854917084</v>
      </c>
      <c r="M113" s="385">
        <v>694068.61672971013</v>
      </c>
      <c r="N113" s="385">
        <v>639378.49674529571</v>
      </c>
      <c r="O113" s="385">
        <v>707973.29557366343</v>
      </c>
      <c r="P113" s="385">
        <v>640770.74816398288</v>
      </c>
      <c r="Q113" s="385">
        <v>471970.74598529236</v>
      </c>
      <c r="R113" s="385">
        <v>656774.07690648246</v>
      </c>
      <c r="S113" s="385">
        <v>624894.4775378122</v>
      </c>
      <c r="T113" s="385">
        <v>818778.20383069105</v>
      </c>
      <c r="U113" s="385">
        <v>674337.84484170866</v>
      </c>
      <c r="V113" s="385">
        <v>979341.86230780045</v>
      </c>
      <c r="W113" s="385">
        <v>891188.01259894075</v>
      </c>
      <c r="X113" s="385">
        <v>795085.3695972726</v>
      </c>
      <c r="Y113" s="385">
        <v>756063.09511721856</v>
      </c>
      <c r="Z113" s="385">
        <v>627321.64509238466</v>
      </c>
      <c r="AA113" s="385">
        <v>623978.79390463314</v>
      </c>
      <c r="AB113" s="385">
        <v>615513.18275091751</v>
      </c>
      <c r="AC113" s="385">
        <v>440870.35788141959</v>
      </c>
      <c r="AD113" s="385">
        <v>629132.45488711412</v>
      </c>
      <c r="AE113" s="385">
        <v>637392.36708856863</v>
      </c>
      <c r="AF113" s="385">
        <v>631811.98093856988</v>
      </c>
      <c r="AG113" s="385">
        <v>664639.50280353602</v>
      </c>
      <c r="AH113" s="385">
        <v>857487.46775870642</v>
      </c>
      <c r="AI113" s="385">
        <v>850989.74479660613</v>
      </c>
      <c r="AJ113" s="385">
        <v>845497.16537173849</v>
      </c>
      <c r="AK113" s="385">
        <v>630969.01937964256</v>
      </c>
      <c r="AL113" s="385">
        <v>684215.37052848644</v>
      </c>
      <c r="AM113" s="385">
        <v>672214.45797276695</v>
      </c>
      <c r="AN113" s="360"/>
      <c r="AO113" s="360"/>
      <c r="AP113" s="360"/>
      <c r="AQ113" s="360"/>
      <c r="AR113" s="360"/>
      <c r="AS113" s="360"/>
      <c r="AT113" s="360"/>
      <c r="AU113" s="360"/>
      <c r="AV113" s="360"/>
      <c r="AW113" s="360"/>
      <c r="AX113" s="360"/>
      <c r="AY113" s="360"/>
      <c r="AZ113" s="360"/>
      <c r="BA113" s="360"/>
      <c r="BB113" s="360"/>
      <c r="BC113" s="360"/>
      <c r="BD113" s="360"/>
      <c r="BE113" s="360"/>
      <c r="BF113" s="360"/>
      <c r="BG113" s="360"/>
      <c r="BH113" s="360"/>
      <c r="BI113" s="360"/>
      <c r="BJ113" s="360"/>
      <c r="BK113" s="360"/>
      <c r="BL113" s="360"/>
      <c r="BM113" s="360"/>
      <c r="BN113" s="360"/>
      <c r="BO113" s="360"/>
      <c r="BP113" s="360"/>
      <c r="BQ113" s="360"/>
      <c r="BR113" s="360"/>
      <c r="BS113" s="360"/>
      <c r="BT113" s="360"/>
      <c r="BU113" s="360"/>
      <c r="BV113" s="360"/>
      <c r="BW113" s="360"/>
      <c r="BX113" s="360"/>
      <c r="BY113" s="360"/>
      <c r="BZ113" s="360"/>
      <c r="CA113" s="360"/>
      <c r="CB113" s="360"/>
      <c r="CC113" s="360"/>
      <c r="CD113" s="360"/>
      <c r="CE113" s="360"/>
      <c r="CF113" s="360"/>
      <c r="CG113" s="360"/>
      <c r="CH113" s="360"/>
      <c r="CI113" s="360"/>
      <c r="CJ113" s="360"/>
      <c r="CK113" s="360"/>
      <c r="CL113" s="360"/>
      <c r="CM113" s="360"/>
      <c r="CN113" s="360"/>
      <c r="CO113" s="360"/>
      <c r="CP113" s="360"/>
      <c r="CQ113" s="360"/>
      <c r="CR113" s="360"/>
      <c r="CS113" s="360"/>
      <c r="CT113" s="360"/>
      <c r="CU113" s="360"/>
      <c r="CV113" s="360"/>
      <c r="CW113" s="360"/>
      <c r="CX113" s="360"/>
      <c r="CY113" s="360"/>
      <c r="CZ113" s="360"/>
      <c r="DA113" s="360"/>
      <c r="DB113" s="360"/>
      <c r="DC113" s="360"/>
      <c r="DD113" s="360"/>
      <c r="DE113" s="360"/>
      <c r="DF113" s="360"/>
      <c r="DG113" s="360"/>
      <c r="DH113" s="360"/>
      <c r="DI113" s="360"/>
      <c r="DJ113" s="360"/>
      <c r="DK113" s="360"/>
      <c r="DL113" s="360"/>
      <c r="DM113" s="360"/>
      <c r="DN113" s="360"/>
      <c r="DO113" s="360"/>
      <c r="DP113" s="360"/>
      <c r="DQ113" s="360"/>
      <c r="DR113" s="360"/>
      <c r="DS113" s="360"/>
      <c r="DT113" s="360"/>
      <c r="DU113" s="360"/>
      <c r="DV113" s="360"/>
      <c r="DW113" s="360"/>
      <c r="DX113" s="360"/>
      <c r="DY113" s="360"/>
      <c r="DZ113" s="360"/>
      <c r="EA113" s="360"/>
      <c r="EB113" s="360"/>
      <c r="EC113" s="360"/>
      <c r="ED113" s="360"/>
      <c r="EE113" s="361"/>
    </row>
    <row r="114" spans="1:135" ht="14.25" customHeight="1" x14ac:dyDescent="0.15">
      <c r="A114" s="347" t="s">
        <v>150</v>
      </c>
      <c r="B114" s="332" t="str">
        <f t="shared" si="125"/>
        <v>[EUR]</v>
      </c>
      <c r="D114" s="322">
        <v>0</v>
      </c>
      <c r="E114" s="322">
        <v>0</v>
      </c>
      <c r="F114" s="322">
        <v>0</v>
      </c>
      <c r="G114" s="322">
        <v>0</v>
      </c>
      <c r="H114" s="322">
        <v>0</v>
      </c>
      <c r="I114" s="322">
        <v>0</v>
      </c>
      <c r="J114" s="322">
        <v>-72509.179656064167</v>
      </c>
      <c r="K114" s="322">
        <v>-150391.21546927828</v>
      </c>
      <c r="L114" s="322">
        <v>-205586.77418232121</v>
      </c>
      <c r="M114" s="322">
        <v>-219928.97445098954</v>
      </c>
      <c r="N114" s="322">
        <v>-200488.14057110884</v>
      </c>
      <c r="O114" s="322">
        <v>-207590.43642620754</v>
      </c>
      <c r="P114" s="322">
        <v>-243735.5500101386</v>
      </c>
      <c r="Q114" s="322">
        <v>-231981.17451795595</v>
      </c>
      <c r="R114" s="322">
        <v>-232123.60699833644</v>
      </c>
      <c r="S114" s="322">
        <v>-237544.04780467987</v>
      </c>
      <c r="T114" s="322">
        <v>-206892.02346271442</v>
      </c>
      <c r="U114" s="322">
        <v>-216450.64195211336</v>
      </c>
      <c r="V114" s="322">
        <v>-221726.49053695903</v>
      </c>
      <c r="W114" s="322">
        <v>-266083.67209386983</v>
      </c>
      <c r="X114" s="322">
        <v>-212542.67337730664</v>
      </c>
      <c r="Y114" s="322">
        <v>-224327.55394000933</v>
      </c>
      <c r="Z114" s="322">
        <v>-222475.7410425338</v>
      </c>
      <c r="AA114" s="322">
        <v>-239360.79887056639</v>
      </c>
      <c r="AB114" s="322">
        <v>-241704.42042672096</v>
      </c>
      <c r="AC114" s="322">
        <v>-220994.89625304908</v>
      </c>
      <c r="AD114" s="322">
        <v>-236766.07913830329</v>
      </c>
      <c r="AE114" s="322">
        <v>-242294.92876077362</v>
      </c>
      <c r="AF114" s="322">
        <v>-208685.08766605804</v>
      </c>
      <c r="AG114" s="322">
        <v>-268259.15044516767</v>
      </c>
      <c r="AH114" s="322">
        <v>-272365.95998862589</v>
      </c>
      <c r="AI114" s="322">
        <v>-273895.30283424043</v>
      </c>
      <c r="AJ114" s="322">
        <v>-251283.40611562494</v>
      </c>
      <c r="AK114" s="322">
        <v>-238249.73821546169</v>
      </c>
      <c r="AL114" s="322">
        <v>-249846.99887988821</v>
      </c>
      <c r="AM114" s="322">
        <v>-241800.43778213192</v>
      </c>
      <c r="AN114" s="321"/>
      <c r="AO114" s="321"/>
      <c r="AP114" s="321"/>
      <c r="AQ114" s="321"/>
      <c r="AR114" s="321"/>
      <c r="AS114" s="321"/>
      <c r="AT114" s="321"/>
      <c r="AU114" s="321"/>
      <c r="AV114" s="321"/>
      <c r="AW114" s="321"/>
      <c r="AX114" s="321"/>
      <c r="AY114" s="321"/>
      <c r="AZ114" s="321"/>
      <c r="BA114" s="321"/>
      <c r="BB114" s="321"/>
      <c r="BC114" s="321"/>
      <c r="BD114" s="321"/>
      <c r="BE114" s="321"/>
      <c r="BF114" s="321"/>
      <c r="BG114" s="321"/>
      <c r="BH114" s="321"/>
      <c r="BI114" s="321"/>
      <c r="BJ114" s="321"/>
      <c r="BK114" s="321"/>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1"/>
      <c r="DI114" s="321"/>
      <c r="DJ114" s="321"/>
      <c r="DK114" s="321"/>
      <c r="DL114" s="321"/>
      <c r="DM114" s="321"/>
      <c r="DN114" s="321"/>
      <c r="DO114" s="321"/>
      <c r="DP114" s="321"/>
      <c r="DQ114" s="321"/>
      <c r="DR114" s="321"/>
      <c r="DS114" s="321"/>
      <c r="DT114" s="321"/>
      <c r="DU114" s="321"/>
      <c r="DV114" s="321"/>
      <c r="DW114" s="321"/>
      <c r="DX114" s="321"/>
      <c r="DY114" s="321"/>
      <c r="DZ114" s="321"/>
      <c r="EA114" s="321"/>
      <c r="EB114" s="321"/>
      <c r="EC114" s="321"/>
      <c r="ED114" s="321"/>
      <c r="EE114" s="323"/>
    </row>
    <row r="115" spans="1:135" ht="14.25" customHeight="1" x14ac:dyDescent="0.15">
      <c r="A115" s="347" t="s">
        <v>151</v>
      </c>
      <c r="B115" s="332" t="str">
        <f t="shared" si="125"/>
        <v>[EUR]</v>
      </c>
      <c r="D115" s="322">
        <v>0</v>
      </c>
      <c r="E115" s="322">
        <v>0</v>
      </c>
      <c r="F115" s="322">
        <v>0</v>
      </c>
      <c r="G115" s="322">
        <v>0</v>
      </c>
      <c r="H115" s="322">
        <v>0</v>
      </c>
      <c r="I115" s="322">
        <v>0</v>
      </c>
      <c r="J115" s="322">
        <v>-317272.44618969783</v>
      </c>
      <c r="K115" s="322">
        <v>-383751.01597778103</v>
      </c>
      <c r="L115" s="322">
        <v>-347419.23212375492</v>
      </c>
      <c r="M115" s="322">
        <v>-277856.61649987666</v>
      </c>
      <c r="N115" s="322">
        <v>-254644.45897292276</v>
      </c>
      <c r="O115" s="322">
        <v>-331012.82250000007</v>
      </c>
      <c r="P115" s="322">
        <v>-278676.73839145596</v>
      </c>
      <c r="Q115" s="322">
        <v>-222425.55663626664</v>
      </c>
      <c r="R115" s="322">
        <v>-304878.60939052841</v>
      </c>
      <c r="S115" s="322">
        <v>-296515.98201776505</v>
      </c>
      <c r="T115" s="322">
        <v>-258585.21796922316</v>
      </c>
      <c r="U115" s="322">
        <v>-313465.7377090638</v>
      </c>
      <c r="V115" s="322">
        <v>-358415.51824397489</v>
      </c>
      <c r="W115" s="322">
        <v>-349109.70804897603</v>
      </c>
      <c r="X115" s="322">
        <v>-351286.15922913246</v>
      </c>
      <c r="Y115" s="322">
        <v>-266742.35183988168</v>
      </c>
      <c r="Z115" s="322">
        <v>-267939.58019929868</v>
      </c>
      <c r="AA115" s="322">
        <v>-288965.24775000021</v>
      </c>
      <c r="AB115" s="322">
        <v>-243643.09127938724</v>
      </c>
      <c r="AC115" s="322">
        <v>-210157.03119653999</v>
      </c>
      <c r="AD115" s="322">
        <v>-254944.4371498095</v>
      </c>
      <c r="AE115" s="322">
        <v>-325489.82940350118</v>
      </c>
      <c r="AF115" s="322">
        <v>-306694.09573093924</v>
      </c>
      <c r="AG115" s="322">
        <v>-300927.10820070136</v>
      </c>
      <c r="AH115" s="322">
        <v>-358485.11349023605</v>
      </c>
      <c r="AI115" s="322">
        <v>-374076.34171550907</v>
      </c>
      <c r="AJ115" s="322">
        <v>-279734.71521772508</v>
      </c>
      <c r="AK115" s="322">
        <v>-255072.37394688706</v>
      </c>
      <c r="AL115" s="322">
        <v>-239833.26505186225</v>
      </c>
      <c r="AM115" s="322">
        <v>-291641.97846600035</v>
      </c>
      <c r="AN115" s="321"/>
      <c r="AO115" s="321"/>
      <c r="AP115" s="321"/>
      <c r="AQ115" s="321"/>
      <c r="AR115" s="321"/>
      <c r="AS115" s="321"/>
      <c r="AT115" s="321"/>
      <c r="AU115" s="321"/>
      <c r="AV115" s="321"/>
      <c r="AW115" s="321"/>
      <c r="AX115" s="321"/>
      <c r="AY115" s="321"/>
      <c r="AZ115" s="321"/>
      <c r="BA115" s="321"/>
      <c r="BB115" s="321"/>
      <c r="BC115" s="321"/>
      <c r="BD115" s="321"/>
      <c r="BE115" s="321"/>
      <c r="BF115" s="321"/>
      <c r="BG115" s="321"/>
      <c r="BH115" s="321"/>
      <c r="BI115" s="321"/>
      <c r="BJ115" s="321"/>
      <c r="BK115" s="321"/>
      <c r="BL115" s="321"/>
      <c r="BM115" s="321"/>
      <c r="BN115" s="321"/>
      <c r="BO115" s="321"/>
      <c r="BP115" s="321"/>
      <c r="BQ115" s="321"/>
      <c r="BR115" s="321"/>
      <c r="BS115" s="321"/>
      <c r="BT115" s="321"/>
      <c r="BU115" s="321"/>
      <c r="BV115" s="321"/>
      <c r="BW115" s="321"/>
      <c r="BX115" s="321"/>
      <c r="BY115" s="321"/>
      <c r="BZ115" s="321"/>
      <c r="CA115" s="321"/>
      <c r="CB115" s="321"/>
      <c r="CC115" s="321"/>
      <c r="CD115" s="321"/>
      <c r="CE115" s="321"/>
      <c r="CF115" s="321"/>
      <c r="CG115" s="321"/>
      <c r="CH115" s="321"/>
      <c r="CI115" s="321"/>
      <c r="CJ115" s="321"/>
      <c r="CK115" s="321"/>
      <c r="CL115" s="321"/>
      <c r="CM115" s="321"/>
      <c r="CN115" s="321"/>
      <c r="CO115" s="321"/>
      <c r="CP115" s="321"/>
      <c r="CQ115" s="321"/>
      <c r="CR115" s="321"/>
      <c r="CS115" s="321"/>
      <c r="CT115" s="321"/>
      <c r="CU115" s="321"/>
      <c r="CV115" s="321"/>
      <c r="CW115" s="321"/>
      <c r="CX115" s="321"/>
      <c r="CY115" s="321"/>
      <c r="CZ115" s="321"/>
      <c r="DA115" s="321"/>
      <c r="DB115" s="321"/>
      <c r="DC115" s="321"/>
      <c r="DD115" s="321"/>
      <c r="DE115" s="321"/>
      <c r="DF115" s="321"/>
      <c r="DG115" s="321"/>
      <c r="DH115" s="321"/>
      <c r="DI115" s="321"/>
      <c r="DJ115" s="321"/>
      <c r="DK115" s="321"/>
      <c r="DL115" s="321"/>
      <c r="DM115" s="321"/>
      <c r="DN115" s="321"/>
      <c r="DO115" s="321"/>
      <c r="DP115" s="321"/>
      <c r="DQ115" s="321"/>
      <c r="DR115" s="321"/>
      <c r="DS115" s="321"/>
      <c r="DT115" s="321"/>
      <c r="DU115" s="321"/>
      <c r="DV115" s="321"/>
      <c r="DW115" s="321"/>
      <c r="DX115" s="321"/>
      <c r="DY115" s="321"/>
      <c r="DZ115" s="321"/>
      <c r="EA115" s="321"/>
      <c r="EB115" s="321"/>
      <c r="EC115" s="321"/>
      <c r="ED115" s="321"/>
      <c r="EE115" s="323"/>
    </row>
    <row r="116" spans="1:135" ht="14.25" customHeight="1" x14ac:dyDescent="0.15">
      <c r="A116" s="347" t="s">
        <v>152</v>
      </c>
      <c r="B116" s="332" t="str">
        <f t="shared" si="125"/>
        <v>[EUR]</v>
      </c>
      <c r="D116" s="322">
        <v>-29088.888888888887</v>
      </c>
      <c r="E116" s="322">
        <v>-38013.888888888883</v>
      </c>
      <c r="F116" s="322">
        <v>-33055.555555555555</v>
      </c>
      <c r="G116" s="322">
        <v>-28427.777777777777</v>
      </c>
      <c r="H116" s="322">
        <v>-28427.777777777777</v>
      </c>
      <c r="I116" s="322">
        <v>-33716.666666666664</v>
      </c>
      <c r="J116" s="322">
        <v>-29088.888888888887</v>
      </c>
      <c r="K116" s="322">
        <v>-32777.777777777774</v>
      </c>
      <c r="L116" s="322">
        <v>-29575</v>
      </c>
      <c r="M116" s="322">
        <v>-36411.111111111102</v>
      </c>
      <c r="N116" s="322">
        <v>-31624.999999999993</v>
      </c>
      <c r="O116" s="322">
        <v>-30083.333333333325</v>
      </c>
      <c r="P116" s="322">
        <v>-28249.999999999993</v>
      </c>
      <c r="Q116" s="322">
        <v>-30488.888888888883</v>
      </c>
      <c r="R116" s="322">
        <v>-31141.666666666657</v>
      </c>
      <c r="S116" s="322">
        <v>-26888.88888888888</v>
      </c>
      <c r="T116" s="322">
        <v>-28461.111111111099</v>
      </c>
      <c r="U116" s="322">
        <v>-26699.999999999989</v>
      </c>
      <c r="V116" s="322">
        <v>-28533.333333333318</v>
      </c>
      <c r="W116" s="322">
        <v>-30033.333333333318</v>
      </c>
      <c r="X116" s="322">
        <v>-33541.666666666642</v>
      </c>
      <c r="Y116" s="322">
        <v>-27444.444444444427</v>
      </c>
      <c r="Z116" s="322">
        <v>-29755.555555555537</v>
      </c>
      <c r="AA116" s="322">
        <v>-25499.999999999982</v>
      </c>
      <c r="AB116" s="322">
        <v>-26652.777777777756</v>
      </c>
      <c r="AC116" s="322">
        <v>-30833.333333333307</v>
      </c>
      <c r="AD116" s="322">
        <v>-24474.999999999978</v>
      </c>
      <c r="AE116" s="322">
        <v>-25316.666666666642</v>
      </c>
      <c r="AF116" s="322">
        <v>-26674.999999999975</v>
      </c>
      <c r="AG116" s="322">
        <v>-27199.999999999971</v>
      </c>
      <c r="AH116" s="322">
        <v>-22958.333333333307</v>
      </c>
      <c r="AI116" s="322">
        <v>-25066.666666666635</v>
      </c>
      <c r="AJ116" s="322">
        <v>-27899.999999999964</v>
      </c>
      <c r="AK116" s="322">
        <v>-26322.222222222186</v>
      </c>
      <c r="AL116" s="322">
        <v>-27047.222222222186</v>
      </c>
      <c r="AM116" s="322">
        <v>-24249.99999999996</v>
      </c>
      <c r="AN116" s="321"/>
      <c r="AO116" s="321"/>
      <c r="AP116" s="321"/>
      <c r="AQ116" s="321"/>
      <c r="AR116" s="321"/>
      <c r="AS116" s="321"/>
      <c r="AT116" s="321"/>
      <c r="AU116" s="321"/>
      <c r="AV116" s="321"/>
      <c r="AW116" s="321"/>
      <c r="AX116" s="321"/>
      <c r="AY116" s="321"/>
      <c r="AZ116" s="321"/>
      <c r="BA116" s="321"/>
      <c r="BB116" s="321"/>
      <c r="BC116" s="321"/>
      <c r="BD116" s="321"/>
      <c r="BE116" s="321"/>
      <c r="BF116" s="321"/>
      <c r="BG116" s="321"/>
      <c r="BH116" s="321"/>
      <c r="BI116" s="321"/>
      <c r="BJ116" s="321"/>
      <c r="BK116" s="321"/>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21"/>
      <c r="DI116" s="321"/>
      <c r="DJ116" s="321"/>
      <c r="DK116" s="321"/>
      <c r="DL116" s="321"/>
      <c r="DM116" s="321"/>
      <c r="DN116" s="321"/>
      <c r="DO116" s="321"/>
      <c r="DP116" s="321"/>
      <c r="DQ116" s="321"/>
      <c r="DR116" s="321"/>
      <c r="DS116" s="321"/>
      <c r="DT116" s="321"/>
      <c r="DU116" s="321"/>
      <c r="DV116" s="321"/>
      <c r="DW116" s="321"/>
      <c r="DX116" s="321"/>
      <c r="DY116" s="321"/>
      <c r="DZ116" s="321"/>
      <c r="EA116" s="321"/>
      <c r="EB116" s="321"/>
      <c r="EC116" s="321"/>
      <c r="ED116" s="321"/>
      <c r="EE116" s="323"/>
    </row>
    <row r="117" spans="1:135" ht="14.25" customHeight="1" x14ac:dyDescent="0.15">
      <c r="A117" s="347" t="s">
        <v>153</v>
      </c>
      <c r="B117" s="332" t="str">
        <f t="shared" si="125"/>
        <v>[EUR]</v>
      </c>
      <c r="D117" s="322">
        <v>0</v>
      </c>
      <c r="E117" s="322">
        <v>0</v>
      </c>
      <c r="F117" s="322">
        <v>0</v>
      </c>
      <c r="G117" s="322">
        <v>0</v>
      </c>
      <c r="H117" s="322">
        <v>0</v>
      </c>
      <c r="I117" s="322">
        <v>0</v>
      </c>
      <c r="J117" s="322">
        <v>0</v>
      </c>
      <c r="K117" s="322">
        <v>-32070.550612240881</v>
      </c>
      <c r="L117" s="322">
        <v>-32753.476782215293</v>
      </c>
      <c r="M117" s="322">
        <v>-13436.558105128359</v>
      </c>
      <c r="N117" s="322">
        <v>-8328.5034151740874</v>
      </c>
      <c r="O117" s="322">
        <v>-27028.071266666695</v>
      </c>
      <c r="P117" s="322">
        <v>-436.445000125148</v>
      </c>
      <c r="Q117" s="322">
        <v>432.5826549912972</v>
      </c>
      <c r="R117" s="322">
        <v>-4607.6218814549911</v>
      </c>
      <c r="S117" s="322">
        <v>-17753.933317621566</v>
      </c>
      <c r="T117" s="322">
        <v>-29559.021419651945</v>
      </c>
      <c r="U117" s="322">
        <v>-28299.00900237538</v>
      </c>
      <c r="V117" s="322">
        <v>-60315.418269648282</v>
      </c>
      <c r="W117" s="322">
        <v>-54538.024141569003</v>
      </c>
      <c r="X117" s="322">
        <v>-35702.122107409989</v>
      </c>
      <c r="Y117" s="322">
        <v>-14908.747214019526</v>
      </c>
      <c r="Z117" s="322">
        <v>-9238.0254447722818</v>
      </c>
      <c r="AA117" s="322">
        <v>-33641.754617777828</v>
      </c>
      <c r="AB117" s="322">
        <v>-1172.6618769922677</v>
      </c>
      <c r="AC117" s="322">
        <v>1225.9646895828255</v>
      </c>
      <c r="AD117" s="322">
        <v>-8180.6616041371462</v>
      </c>
      <c r="AE117" s="322">
        <v>-20388.536789232152</v>
      </c>
      <c r="AF117" s="322">
        <v>-27276.753047810842</v>
      </c>
      <c r="AG117" s="322">
        <v>-37782.281181669568</v>
      </c>
      <c r="AH117" s="322">
        <v>-56860.78683993654</v>
      </c>
      <c r="AI117" s="322">
        <v>-52242.188469875626</v>
      </c>
      <c r="AJ117" s="322">
        <v>-29096.414724507998</v>
      </c>
      <c r="AK117" s="322">
        <v>-16133.304719242191</v>
      </c>
      <c r="AL117" s="322">
        <v>-10363.409953147147</v>
      </c>
      <c r="AM117" s="322">
        <v>-27945.679285893388</v>
      </c>
      <c r="AN117" s="321"/>
      <c r="AO117" s="321"/>
      <c r="AP117" s="321"/>
      <c r="AQ117" s="321"/>
      <c r="AR117" s="321"/>
      <c r="AS117" s="321"/>
      <c r="AT117" s="321"/>
      <c r="AU117" s="321"/>
      <c r="AV117" s="321"/>
      <c r="AW117" s="321"/>
      <c r="AX117" s="321"/>
      <c r="AY117" s="321"/>
      <c r="AZ117" s="321"/>
      <c r="BA117" s="321"/>
      <c r="BB117" s="321"/>
      <c r="BC117" s="321"/>
      <c r="BD117" s="321"/>
      <c r="BE117" s="321"/>
      <c r="BF117" s="321"/>
      <c r="BG117" s="321"/>
      <c r="BH117" s="321"/>
      <c r="BI117" s="321"/>
      <c r="BJ117" s="321"/>
      <c r="BK117" s="321"/>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1"/>
      <c r="DI117" s="321"/>
      <c r="DJ117" s="321"/>
      <c r="DK117" s="321"/>
      <c r="DL117" s="321"/>
      <c r="DM117" s="321"/>
      <c r="DN117" s="321"/>
      <c r="DO117" s="321"/>
      <c r="DP117" s="321"/>
      <c r="DQ117" s="321"/>
      <c r="DR117" s="321"/>
      <c r="DS117" s="321"/>
      <c r="DT117" s="321"/>
      <c r="DU117" s="321"/>
      <c r="DV117" s="321"/>
      <c r="DW117" s="321"/>
      <c r="DX117" s="321"/>
      <c r="DY117" s="321"/>
      <c r="DZ117" s="321"/>
      <c r="EA117" s="321"/>
      <c r="EB117" s="321"/>
      <c r="EC117" s="321"/>
      <c r="ED117" s="321"/>
      <c r="EE117" s="323"/>
    </row>
    <row r="118" spans="1:135" ht="14.25" customHeight="1" x14ac:dyDescent="0.15">
      <c r="A118" s="347" t="s">
        <v>154</v>
      </c>
      <c r="B118" s="332" t="str">
        <f t="shared" si="125"/>
        <v>[EUR]</v>
      </c>
      <c r="D118" s="308">
        <v>0</v>
      </c>
      <c r="E118" s="308">
        <v>0</v>
      </c>
      <c r="F118" s="308">
        <v>0</v>
      </c>
      <c r="G118" s="308">
        <v>0</v>
      </c>
      <c r="H118" s="308">
        <v>0</v>
      </c>
      <c r="I118" s="308">
        <v>0</v>
      </c>
      <c r="J118" s="308">
        <v>0</v>
      </c>
      <c r="K118" s="308">
        <v>0</v>
      </c>
      <c r="L118" s="308">
        <v>0</v>
      </c>
      <c r="M118" s="308">
        <v>0</v>
      </c>
      <c r="N118" s="308">
        <v>0</v>
      </c>
      <c r="O118" s="308">
        <v>0</v>
      </c>
      <c r="P118" s="308">
        <v>0</v>
      </c>
      <c r="Q118" s="308">
        <v>0</v>
      </c>
      <c r="R118" s="308">
        <v>0</v>
      </c>
      <c r="S118" s="308">
        <v>0</v>
      </c>
      <c r="T118" s="308">
        <v>0</v>
      </c>
      <c r="U118" s="308">
        <v>0</v>
      </c>
      <c r="V118" s="308">
        <v>0</v>
      </c>
      <c r="W118" s="308">
        <v>0</v>
      </c>
      <c r="X118" s="308">
        <v>0</v>
      </c>
      <c r="Y118" s="308">
        <v>0</v>
      </c>
      <c r="Z118" s="308">
        <v>0</v>
      </c>
      <c r="AA118" s="308">
        <v>0</v>
      </c>
      <c r="AB118" s="308">
        <v>0</v>
      </c>
      <c r="AC118" s="308">
        <v>0</v>
      </c>
      <c r="AD118" s="308">
        <v>0</v>
      </c>
      <c r="AE118" s="308">
        <v>0</v>
      </c>
      <c r="AF118" s="308">
        <v>0</v>
      </c>
      <c r="AG118" s="308">
        <v>0</v>
      </c>
      <c r="AH118" s="308">
        <v>0</v>
      </c>
      <c r="AI118" s="308">
        <v>0</v>
      </c>
      <c r="AJ118" s="308">
        <v>0</v>
      </c>
      <c r="AK118" s="308">
        <v>0</v>
      </c>
      <c r="AL118" s="308">
        <v>0</v>
      </c>
      <c r="AM118" s="308">
        <v>0</v>
      </c>
      <c r="AN118" s="325"/>
      <c r="AO118" s="325"/>
      <c r="AP118" s="325"/>
      <c r="AQ118" s="325"/>
      <c r="AR118" s="325"/>
      <c r="AS118" s="325"/>
      <c r="AT118" s="325"/>
      <c r="AU118" s="325"/>
      <c r="AV118" s="325"/>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A118" s="325"/>
      <c r="CB118" s="325"/>
      <c r="CC118" s="325"/>
      <c r="CD118" s="325"/>
      <c r="CE118" s="325"/>
      <c r="CF118" s="325"/>
      <c r="CG118" s="325"/>
      <c r="CH118" s="325"/>
      <c r="CI118" s="325"/>
      <c r="CJ118" s="325"/>
      <c r="CK118" s="325"/>
      <c r="CL118" s="325"/>
      <c r="CM118" s="325"/>
      <c r="CN118" s="325"/>
      <c r="CO118" s="325"/>
      <c r="CP118" s="325"/>
      <c r="CQ118" s="325"/>
      <c r="CR118" s="325"/>
      <c r="CS118" s="325"/>
      <c r="CT118" s="325"/>
      <c r="CU118" s="325"/>
      <c r="CV118" s="325"/>
      <c r="CW118" s="325"/>
      <c r="CX118" s="325"/>
      <c r="CY118" s="325"/>
      <c r="CZ118" s="325"/>
      <c r="DA118" s="325"/>
      <c r="DB118" s="325"/>
      <c r="DC118" s="325"/>
      <c r="DD118" s="325"/>
      <c r="DE118" s="325"/>
      <c r="DF118" s="325"/>
      <c r="DG118" s="325"/>
      <c r="DH118" s="325"/>
      <c r="DI118" s="325"/>
      <c r="DJ118" s="325"/>
      <c r="DK118" s="325"/>
      <c r="DL118" s="325"/>
      <c r="DM118" s="325"/>
      <c r="DN118" s="325"/>
      <c r="DO118" s="325"/>
      <c r="DP118" s="325"/>
      <c r="DQ118" s="325"/>
      <c r="DR118" s="325"/>
      <c r="DS118" s="325"/>
      <c r="DT118" s="325"/>
      <c r="DU118" s="325"/>
      <c r="DV118" s="325"/>
      <c r="DW118" s="325"/>
      <c r="DX118" s="325"/>
      <c r="DY118" s="325"/>
      <c r="DZ118" s="325"/>
      <c r="EA118" s="325"/>
      <c r="EB118" s="325"/>
      <c r="EC118" s="325"/>
      <c r="ED118" s="325"/>
      <c r="EE118" s="326"/>
    </row>
    <row r="119" spans="1:135" ht="14.25" customHeight="1" x14ac:dyDescent="0.15">
      <c r="A119" s="351" t="s">
        <v>155</v>
      </c>
      <c r="B119" s="351" t="s">
        <v>564</v>
      </c>
      <c r="D119" s="357">
        <f t="shared" ref="D119:AI119" si="126">SUM(D113:D118)</f>
        <v>-29088.888888888887</v>
      </c>
      <c r="E119" s="357">
        <f t="shared" si="126"/>
        <v>-38013.888888888883</v>
      </c>
      <c r="F119" s="357">
        <f t="shared" si="126"/>
        <v>-33055.555555555555</v>
      </c>
      <c r="G119" s="357">
        <f t="shared" si="126"/>
        <v>-28427.777777777777</v>
      </c>
      <c r="H119" s="357">
        <f t="shared" si="126"/>
        <v>-28427.777777777777</v>
      </c>
      <c r="I119" s="357">
        <f t="shared" si="126"/>
        <v>-33716.666666666664</v>
      </c>
      <c r="J119" s="357">
        <f t="shared" si="126"/>
        <v>129122.72588306792</v>
      </c>
      <c r="K119" s="357">
        <f t="shared" si="126"/>
        <v>386261.10198486311</v>
      </c>
      <c r="L119" s="357">
        <f t="shared" si="126"/>
        <v>313426.06546087936</v>
      </c>
      <c r="M119" s="357">
        <f t="shared" si="126"/>
        <v>146435.35656260452</v>
      </c>
      <c r="N119" s="357">
        <f t="shared" si="126"/>
        <v>144292.39378609002</v>
      </c>
      <c r="O119" s="357">
        <f t="shared" si="126"/>
        <v>112258.63204745582</v>
      </c>
      <c r="P119" s="357">
        <f t="shared" si="126"/>
        <v>89672.014762263163</v>
      </c>
      <c r="Q119" s="357">
        <f t="shared" si="126"/>
        <v>-12492.291402827817</v>
      </c>
      <c r="R119" s="357">
        <f t="shared" si="126"/>
        <v>84022.571969495955</v>
      </c>
      <c r="S119" s="357">
        <f t="shared" si="126"/>
        <v>46191.625508856865</v>
      </c>
      <c r="T119" s="357">
        <f t="shared" si="126"/>
        <v>295280.82986799045</v>
      </c>
      <c r="U119" s="357">
        <f t="shared" si="126"/>
        <v>89422.456178156135</v>
      </c>
      <c r="V119" s="357">
        <f t="shared" si="126"/>
        <v>310351.10192388494</v>
      </c>
      <c r="W119" s="357">
        <f t="shared" si="126"/>
        <v>191423.27498119263</v>
      </c>
      <c r="X119" s="357">
        <f t="shared" si="126"/>
        <v>162012.74821675685</v>
      </c>
      <c r="Y119" s="357">
        <f t="shared" si="126"/>
        <v>222639.99767886358</v>
      </c>
      <c r="Z119" s="357">
        <f t="shared" si="126"/>
        <v>97912.742850224386</v>
      </c>
      <c r="AA119" s="357">
        <f t="shared" si="126"/>
        <v>36510.992666288701</v>
      </c>
      <c r="AB119" s="357">
        <f t="shared" si="126"/>
        <v>102340.23139003926</v>
      </c>
      <c r="AC119" s="357">
        <f t="shared" si="126"/>
        <v>-19888.938211919958</v>
      </c>
      <c r="AD119" s="357">
        <f t="shared" si="126"/>
        <v>104766.27699486421</v>
      </c>
      <c r="AE119" s="357">
        <f t="shared" si="126"/>
        <v>23902.405468395038</v>
      </c>
      <c r="AF119" s="357">
        <f t="shared" si="126"/>
        <v>62481.044493761787</v>
      </c>
      <c r="AG119" s="357">
        <f t="shared" si="126"/>
        <v>30470.962975997441</v>
      </c>
      <c r="AH119" s="357">
        <f t="shared" si="126"/>
        <v>146817.27410657468</v>
      </c>
      <c r="AI119" s="357">
        <f t="shared" si="126"/>
        <v>125709.24511031443</v>
      </c>
      <c r="AJ119" s="357">
        <f t="shared" ref="AJ119:BO119" si="127">SUM(AJ113:AJ118)</f>
        <v>257482.62931388052</v>
      </c>
      <c r="AK119" s="357">
        <f t="shared" si="127"/>
        <v>95191.38027582939</v>
      </c>
      <c r="AL119" s="357">
        <f t="shared" si="127"/>
        <v>157124.47442136664</v>
      </c>
      <c r="AM119" s="357">
        <f t="shared" si="127"/>
        <v>86576.3624387413</v>
      </c>
      <c r="AN119" s="357">
        <f t="shared" si="127"/>
        <v>0</v>
      </c>
      <c r="AO119" s="357">
        <f t="shared" si="127"/>
        <v>0</v>
      </c>
      <c r="AP119" s="357">
        <f t="shared" si="127"/>
        <v>0</v>
      </c>
      <c r="AQ119" s="357">
        <f t="shared" si="127"/>
        <v>0</v>
      </c>
      <c r="AR119" s="357">
        <f t="shared" si="127"/>
        <v>0</v>
      </c>
      <c r="AS119" s="357">
        <f t="shared" si="127"/>
        <v>0</v>
      </c>
      <c r="AT119" s="357">
        <f t="shared" si="127"/>
        <v>0</v>
      </c>
      <c r="AU119" s="357">
        <f t="shared" si="127"/>
        <v>0</v>
      </c>
      <c r="AV119" s="357">
        <f t="shared" si="127"/>
        <v>0</v>
      </c>
      <c r="AW119" s="357">
        <f t="shared" si="127"/>
        <v>0</v>
      </c>
      <c r="AX119" s="357">
        <f t="shared" si="127"/>
        <v>0</v>
      </c>
      <c r="AY119" s="357">
        <f t="shared" si="127"/>
        <v>0</v>
      </c>
      <c r="AZ119" s="357">
        <f t="shared" si="127"/>
        <v>0</v>
      </c>
      <c r="BA119" s="357">
        <f t="shared" si="127"/>
        <v>0</v>
      </c>
      <c r="BB119" s="357">
        <f t="shared" si="127"/>
        <v>0</v>
      </c>
      <c r="BC119" s="357">
        <f t="shared" si="127"/>
        <v>0</v>
      </c>
      <c r="BD119" s="357">
        <f t="shared" si="127"/>
        <v>0</v>
      </c>
      <c r="BE119" s="357">
        <f t="shared" si="127"/>
        <v>0</v>
      </c>
      <c r="BF119" s="357">
        <f t="shared" si="127"/>
        <v>0</v>
      </c>
      <c r="BG119" s="357">
        <f t="shared" si="127"/>
        <v>0</v>
      </c>
      <c r="BH119" s="357">
        <f t="shared" si="127"/>
        <v>0</v>
      </c>
      <c r="BI119" s="357">
        <f t="shared" si="127"/>
        <v>0</v>
      </c>
      <c r="BJ119" s="357">
        <f t="shared" si="127"/>
        <v>0</v>
      </c>
      <c r="BK119" s="357">
        <f t="shared" si="127"/>
        <v>0</v>
      </c>
      <c r="BL119" s="357">
        <f t="shared" si="127"/>
        <v>0</v>
      </c>
      <c r="BM119" s="357">
        <f t="shared" si="127"/>
        <v>0</v>
      </c>
      <c r="BN119" s="357">
        <f t="shared" si="127"/>
        <v>0</v>
      </c>
      <c r="BO119" s="357">
        <f t="shared" si="127"/>
        <v>0</v>
      </c>
      <c r="BP119" s="357">
        <f t="shared" ref="BP119:CU119" si="128">SUM(BP113:BP118)</f>
        <v>0</v>
      </c>
      <c r="BQ119" s="357">
        <f t="shared" si="128"/>
        <v>0</v>
      </c>
      <c r="BR119" s="357">
        <f t="shared" si="128"/>
        <v>0</v>
      </c>
      <c r="BS119" s="357">
        <f t="shared" si="128"/>
        <v>0</v>
      </c>
      <c r="BT119" s="357">
        <f t="shared" si="128"/>
        <v>0</v>
      </c>
      <c r="BU119" s="357">
        <f t="shared" si="128"/>
        <v>0</v>
      </c>
      <c r="BV119" s="357">
        <f t="shared" si="128"/>
        <v>0</v>
      </c>
      <c r="BW119" s="357">
        <f t="shared" si="128"/>
        <v>0</v>
      </c>
      <c r="BX119" s="357">
        <f t="shared" si="128"/>
        <v>0</v>
      </c>
      <c r="BY119" s="357">
        <f t="shared" si="128"/>
        <v>0</v>
      </c>
      <c r="BZ119" s="357">
        <f t="shared" si="128"/>
        <v>0</v>
      </c>
      <c r="CA119" s="357">
        <f t="shared" si="128"/>
        <v>0</v>
      </c>
      <c r="CB119" s="357">
        <f t="shared" si="128"/>
        <v>0</v>
      </c>
      <c r="CC119" s="357">
        <f t="shared" si="128"/>
        <v>0</v>
      </c>
      <c r="CD119" s="357">
        <f t="shared" si="128"/>
        <v>0</v>
      </c>
      <c r="CE119" s="357">
        <f t="shared" si="128"/>
        <v>0</v>
      </c>
      <c r="CF119" s="357">
        <f t="shared" si="128"/>
        <v>0</v>
      </c>
      <c r="CG119" s="357">
        <f t="shared" si="128"/>
        <v>0</v>
      </c>
      <c r="CH119" s="357">
        <f t="shared" si="128"/>
        <v>0</v>
      </c>
      <c r="CI119" s="357">
        <f t="shared" si="128"/>
        <v>0</v>
      </c>
      <c r="CJ119" s="357">
        <f t="shared" si="128"/>
        <v>0</v>
      </c>
      <c r="CK119" s="357">
        <f t="shared" si="128"/>
        <v>0</v>
      </c>
      <c r="CL119" s="357">
        <f t="shared" si="128"/>
        <v>0</v>
      </c>
      <c r="CM119" s="357">
        <f t="shared" si="128"/>
        <v>0</v>
      </c>
      <c r="CN119" s="357">
        <f t="shared" si="128"/>
        <v>0</v>
      </c>
      <c r="CO119" s="357">
        <f t="shared" si="128"/>
        <v>0</v>
      </c>
      <c r="CP119" s="357">
        <f t="shared" si="128"/>
        <v>0</v>
      </c>
      <c r="CQ119" s="357">
        <f t="shared" si="128"/>
        <v>0</v>
      </c>
      <c r="CR119" s="357">
        <f t="shared" si="128"/>
        <v>0</v>
      </c>
      <c r="CS119" s="357">
        <f t="shared" si="128"/>
        <v>0</v>
      </c>
      <c r="CT119" s="357">
        <f t="shared" si="128"/>
        <v>0</v>
      </c>
      <c r="CU119" s="357">
        <f t="shared" si="128"/>
        <v>0</v>
      </c>
      <c r="CV119" s="357">
        <f t="shared" ref="CV119:EA119" si="129">SUM(CV113:CV118)</f>
        <v>0</v>
      </c>
      <c r="CW119" s="357">
        <f t="shared" si="129"/>
        <v>0</v>
      </c>
      <c r="CX119" s="357">
        <f t="shared" si="129"/>
        <v>0</v>
      </c>
      <c r="CY119" s="357">
        <f t="shared" si="129"/>
        <v>0</v>
      </c>
      <c r="CZ119" s="357">
        <f t="shared" si="129"/>
        <v>0</v>
      </c>
      <c r="DA119" s="357">
        <f t="shared" si="129"/>
        <v>0</v>
      </c>
      <c r="DB119" s="357">
        <f t="shared" si="129"/>
        <v>0</v>
      </c>
      <c r="DC119" s="357">
        <f t="shared" si="129"/>
        <v>0</v>
      </c>
      <c r="DD119" s="357">
        <f t="shared" si="129"/>
        <v>0</v>
      </c>
      <c r="DE119" s="357">
        <f t="shared" si="129"/>
        <v>0</v>
      </c>
      <c r="DF119" s="357">
        <f t="shared" si="129"/>
        <v>0</v>
      </c>
      <c r="DG119" s="357">
        <f t="shared" si="129"/>
        <v>0</v>
      </c>
      <c r="DH119" s="357">
        <f t="shared" si="129"/>
        <v>0</v>
      </c>
      <c r="DI119" s="357">
        <f t="shared" si="129"/>
        <v>0</v>
      </c>
      <c r="DJ119" s="357">
        <f t="shared" si="129"/>
        <v>0</v>
      </c>
      <c r="DK119" s="357">
        <f t="shared" si="129"/>
        <v>0</v>
      </c>
      <c r="DL119" s="357">
        <f t="shared" si="129"/>
        <v>0</v>
      </c>
      <c r="DM119" s="357">
        <f t="shared" si="129"/>
        <v>0</v>
      </c>
      <c r="DN119" s="357">
        <f t="shared" si="129"/>
        <v>0</v>
      </c>
      <c r="DO119" s="357">
        <f t="shared" si="129"/>
        <v>0</v>
      </c>
      <c r="DP119" s="357">
        <f t="shared" si="129"/>
        <v>0</v>
      </c>
      <c r="DQ119" s="357">
        <f t="shared" si="129"/>
        <v>0</v>
      </c>
      <c r="DR119" s="357">
        <f t="shared" si="129"/>
        <v>0</v>
      </c>
      <c r="DS119" s="357">
        <f t="shared" si="129"/>
        <v>0</v>
      </c>
      <c r="DT119" s="357">
        <f t="shared" si="129"/>
        <v>0</v>
      </c>
      <c r="DU119" s="357">
        <f t="shared" si="129"/>
        <v>0</v>
      </c>
      <c r="DV119" s="357">
        <f t="shared" si="129"/>
        <v>0</v>
      </c>
      <c r="DW119" s="357">
        <f t="shared" si="129"/>
        <v>0</v>
      </c>
      <c r="DX119" s="357">
        <f t="shared" si="129"/>
        <v>0</v>
      </c>
      <c r="DY119" s="357">
        <f t="shared" si="129"/>
        <v>0</v>
      </c>
      <c r="DZ119" s="357">
        <f t="shared" si="129"/>
        <v>0</v>
      </c>
      <c r="EA119" s="357">
        <f t="shared" si="129"/>
        <v>0</v>
      </c>
      <c r="EB119" s="357">
        <f t="shared" ref="EB119:EE119" si="130">SUM(EB113:EB118)</f>
        <v>0</v>
      </c>
      <c r="EC119" s="357">
        <f t="shared" si="130"/>
        <v>0</v>
      </c>
      <c r="ED119" s="357">
        <f t="shared" si="130"/>
        <v>0</v>
      </c>
      <c r="EE119" s="357">
        <f t="shared" si="130"/>
        <v>0</v>
      </c>
    </row>
    <row r="120" spans="1:135" ht="9" customHeight="1" x14ac:dyDescent="0.15">
      <c r="A120" s="302"/>
      <c r="B120" s="340"/>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41"/>
      <c r="AR120" s="341"/>
      <c r="AS120" s="341"/>
      <c r="AT120" s="341"/>
      <c r="AU120" s="341"/>
      <c r="AV120" s="341"/>
      <c r="AW120" s="341"/>
      <c r="AX120" s="341"/>
      <c r="AY120" s="341"/>
      <c r="AZ120" s="341"/>
      <c r="BA120" s="341"/>
      <c r="BB120" s="341"/>
      <c r="BC120" s="341"/>
      <c r="BD120" s="341"/>
      <c r="BE120" s="341"/>
      <c r="BF120" s="341"/>
      <c r="BG120" s="341"/>
      <c r="BH120" s="341"/>
      <c r="BI120" s="341"/>
      <c r="BJ120" s="341"/>
      <c r="BK120" s="341"/>
      <c r="BL120" s="341"/>
      <c r="BM120" s="341"/>
      <c r="BN120" s="341"/>
      <c r="BO120" s="341"/>
      <c r="BP120" s="341"/>
      <c r="BQ120" s="341"/>
      <c r="BR120" s="341"/>
      <c r="BS120" s="341"/>
      <c r="BT120" s="341"/>
      <c r="BU120" s="341"/>
      <c r="BV120" s="341"/>
      <c r="BW120" s="341"/>
      <c r="BX120" s="341"/>
      <c r="BY120" s="341"/>
      <c r="BZ120" s="341"/>
      <c r="CA120" s="341"/>
      <c r="CB120" s="341"/>
      <c r="CC120" s="341"/>
      <c r="CD120" s="341"/>
      <c r="CE120" s="341"/>
      <c r="CF120" s="341"/>
      <c r="CG120" s="341"/>
      <c r="CH120" s="341"/>
      <c r="CI120" s="341"/>
      <c r="CJ120" s="341"/>
      <c r="CK120" s="341"/>
      <c r="CL120" s="341"/>
      <c r="CM120" s="341"/>
      <c r="CN120" s="341"/>
      <c r="CO120" s="341"/>
      <c r="CP120" s="341"/>
      <c r="CQ120" s="341"/>
      <c r="CR120" s="341"/>
      <c r="CS120" s="341"/>
      <c r="CT120" s="341"/>
      <c r="CU120" s="341"/>
      <c r="CV120" s="341"/>
      <c r="CW120" s="341"/>
      <c r="CX120" s="341"/>
      <c r="CY120" s="341"/>
      <c r="CZ120" s="341"/>
      <c r="DA120" s="341"/>
      <c r="DB120" s="341"/>
      <c r="DC120" s="341"/>
      <c r="DD120" s="341"/>
      <c r="DE120" s="341"/>
      <c r="DF120" s="341"/>
      <c r="DG120" s="341"/>
      <c r="DH120" s="341"/>
      <c r="DI120" s="341"/>
      <c r="DJ120" s="341"/>
      <c r="DK120" s="341"/>
      <c r="DL120" s="341"/>
      <c r="DM120" s="341"/>
      <c r="DN120" s="341"/>
      <c r="DO120" s="341"/>
      <c r="DP120" s="341"/>
      <c r="DQ120" s="341"/>
      <c r="DR120" s="341"/>
      <c r="DS120" s="341"/>
      <c r="DT120" s="341"/>
      <c r="DU120" s="341"/>
      <c r="DV120" s="341"/>
      <c r="DW120" s="341"/>
      <c r="DX120" s="341"/>
      <c r="DY120" s="341"/>
      <c r="DZ120" s="341"/>
      <c r="EA120" s="341"/>
      <c r="EB120" s="341"/>
      <c r="EC120" s="341"/>
      <c r="ED120" s="341"/>
      <c r="EE120" s="341"/>
    </row>
    <row r="121" spans="1:135" ht="14.25" customHeight="1" x14ac:dyDescent="0.15">
      <c r="A121" s="339" t="s">
        <v>156</v>
      </c>
      <c r="B121" s="340"/>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c r="AA121" s="341"/>
      <c r="AB121" s="341"/>
      <c r="AC121" s="341"/>
      <c r="AD121" s="341"/>
      <c r="AE121" s="341"/>
      <c r="AF121" s="341"/>
      <c r="AG121" s="341"/>
      <c r="AH121" s="341"/>
      <c r="AI121" s="341"/>
      <c r="AJ121" s="341"/>
      <c r="AK121" s="341"/>
      <c r="AL121" s="341"/>
      <c r="AM121" s="341"/>
      <c r="AN121" s="341"/>
      <c r="AO121" s="341"/>
      <c r="AP121" s="341"/>
      <c r="AQ121" s="341"/>
      <c r="AR121" s="341"/>
      <c r="AS121" s="341"/>
      <c r="AT121" s="341"/>
      <c r="AU121" s="341"/>
      <c r="AV121" s="341"/>
      <c r="AW121" s="341"/>
      <c r="AX121" s="341"/>
      <c r="AY121" s="341"/>
      <c r="AZ121" s="341"/>
      <c r="BA121" s="341"/>
      <c r="BB121" s="341"/>
      <c r="BC121" s="341"/>
      <c r="BD121" s="341"/>
      <c r="BE121" s="341"/>
      <c r="BF121" s="341"/>
      <c r="BG121" s="341"/>
      <c r="BH121" s="341"/>
      <c r="BI121" s="341"/>
      <c r="BJ121" s="341"/>
      <c r="BK121" s="341"/>
      <c r="BL121" s="341"/>
      <c r="BM121" s="341"/>
      <c r="BN121" s="341"/>
      <c r="BO121" s="341"/>
      <c r="BP121" s="341"/>
      <c r="BQ121" s="341"/>
      <c r="BR121" s="341"/>
      <c r="BS121" s="341"/>
      <c r="BT121" s="341"/>
      <c r="BU121" s="341"/>
      <c r="BV121" s="341"/>
      <c r="BW121" s="341"/>
      <c r="BX121" s="341"/>
      <c r="BY121" s="341"/>
      <c r="BZ121" s="341"/>
      <c r="CA121" s="341"/>
      <c r="CB121" s="341"/>
      <c r="CC121" s="341"/>
      <c r="CD121" s="341"/>
      <c r="CE121" s="341"/>
      <c r="CF121" s="341"/>
      <c r="CG121" s="341"/>
      <c r="CH121" s="341"/>
      <c r="CI121" s="341"/>
      <c r="CJ121" s="341"/>
      <c r="CK121" s="341"/>
      <c r="CL121" s="341"/>
      <c r="CM121" s="341"/>
      <c r="CN121" s="341"/>
      <c r="CO121" s="341"/>
      <c r="CP121" s="341"/>
      <c r="CQ121" s="341"/>
      <c r="CR121" s="341"/>
      <c r="CS121" s="341"/>
      <c r="CT121" s="341"/>
      <c r="CU121" s="341"/>
      <c r="CV121" s="341"/>
      <c r="CW121" s="341"/>
      <c r="CX121" s="341"/>
      <c r="CY121" s="341"/>
      <c r="CZ121" s="341"/>
      <c r="DA121" s="341"/>
      <c r="DB121" s="341"/>
      <c r="DC121" s="341"/>
      <c r="DD121" s="341"/>
      <c r="DE121" s="341"/>
      <c r="DF121" s="341"/>
      <c r="DG121" s="341"/>
      <c r="DH121" s="341"/>
      <c r="DI121" s="341"/>
      <c r="DJ121" s="341"/>
      <c r="DK121" s="341"/>
      <c r="DL121" s="341"/>
      <c r="DM121" s="341"/>
      <c r="DN121" s="341"/>
      <c r="DO121" s="341"/>
      <c r="DP121" s="341"/>
      <c r="DQ121" s="341"/>
      <c r="DR121" s="341"/>
      <c r="DS121" s="341"/>
      <c r="DT121" s="341"/>
      <c r="DU121" s="341"/>
      <c r="DV121" s="341"/>
      <c r="DW121" s="341"/>
      <c r="DX121" s="341"/>
      <c r="DY121" s="341"/>
      <c r="DZ121" s="341"/>
      <c r="EA121" s="341"/>
      <c r="EB121" s="341"/>
      <c r="EC121" s="341"/>
      <c r="ED121" s="341"/>
      <c r="EE121" s="341"/>
    </row>
    <row r="122" spans="1:135" ht="14.25" customHeight="1" x14ac:dyDescent="0.15">
      <c r="A122" s="362" t="s">
        <v>14</v>
      </c>
      <c r="B122" s="332" t="s">
        <v>564</v>
      </c>
      <c r="D122" s="304">
        <v>-7082083.333333334</v>
      </c>
      <c r="E122" s="305">
        <v>-703249.99999999988</v>
      </c>
      <c r="F122" s="305">
        <v>-775999.99999999988</v>
      </c>
      <c r="G122" s="305">
        <v>-321166.66666666663</v>
      </c>
      <c r="H122" s="305">
        <v>-382666.66666666669</v>
      </c>
      <c r="I122" s="305">
        <v>-375833.33333333331</v>
      </c>
      <c r="J122" s="318">
        <v>0</v>
      </c>
      <c r="K122" s="318">
        <v>0</v>
      </c>
      <c r="L122" s="318">
        <v>0</v>
      </c>
      <c r="M122" s="318">
        <v>0</v>
      </c>
      <c r="N122" s="318">
        <v>0</v>
      </c>
      <c r="O122" s="318">
        <v>0</v>
      </c>
      <c r="P122" s="318">
        <v>0</v>
      </c>
      <c r="Q122" s="318">
        <v>0</v>
      </c>
      <c r="R122" s="318">
        <v>0</v>
      </c>
      <c r="S122" s="318">
        <v>0</v>
      </c>
      <c r="T122" s="318">
        <v>0</v>
      </c>
      <c r="U122" s="318">
        <v>0</v>
      </c>
      <c r="V122" s="318">
        <v>0</v>
      </c>
      <c r="W122" s="318">
        <v>0</v>
      </c>
      <c r="X122" s="318">
        <v>0</v>
      </c>
      <c r="Y122" s="318">
        <v>0</v>
      </c>
      <c r="Z122" s="318">
        <v>0</v>
      </c>
      <c r="AA122" s="318">
        <v>0</v>
      </c>
      <c r="AB122" s="318">
        <v>0</v>
      </c>
      <c r="AC122" s="318">
        <v>0</v>
      </c>
      <c r="AD122" s="318">
        <v>0</v>
      </c>
      <c r="AE122" s="318">
        <v>0</v>
      </c>
      <c r="AF122" s="318">
        <v>0</v>
      </c>
      <c r="AG122" s="318">
        <v>0</v>
      </c>
      <c r="AH122" s="318">
        <v>0</v>
      </c>
      <c r="AI122" s="318">
        <v>0</v>
      </c>
      <c r="AJ122" s="318">
        <v>0</v>
      </c>
      <c r="AK122" s="318">
        <v>0</v>
      </c>
      <c r="AL122" s="318">
        <v>0</v>
      </c>
      <c r="AM122" s="318">
        <v>0</v>
      </c>
      <c r="AN122" s="318"/>
      <c r="AO122" s="318"/>
      <c r="AP122" s="318"/>
      <c r="AQ122" s="318"/>
      <c r="AR122" s="318"/>
      <c r="AS122" s="318"/>
      <c r="AT122" s="318"/>
      <c r="AU122" s="318"/>
      <c r="AV122" s="318"/>
      <c r="AW122" s="318"/>
      <c r="AX122" s="318"/>
      <c r="AY122" s="318"/>
      <c r="AZ122" s="318"/>
      <c r="BA122" s="318"/>
      <c r="BB122" s="318"/>
      <c r="BC122" s="318"/>
      <c r="BD122" s="318"/>
      <c r="BE122" s="318"/>
      <c r="BF122" s="318"/>
      <c r="BG122" s="318"/>
      <c r="BH122" s="318"/>
      <c r="BI122" s="318"/>
      <c r="BJ122" s="318"/>
      <c r="BK122" s="318"/>
      <c r="BL122" s="318"/>
      <c r="BM122" s="318"/>
      <c r="BN122" s="318"/>
      <c r="BO122" s="318"/>
      <c r="BP122" s="318"/>
      <c r="BQ122" s="318"/>
      <c r="BR122" s="318"/>
      <c r="BS122" s="318"/>
      <c r="BT122" s="318"/>
      <c r="BU122" s="318"/>
      <c r="BV122" s="318"/>
      <c r="BW122" s="318"/>
      <c r="BX122" s="318"/>
      <c r="BY122" s="318"/>
      <c r="BZ122" s="318"/>
      <c r="CA122" s="318"/>
      <c r="CB122" s="318"/>
      <c r="CC122" s="318"/>
      <c r="CD122" s="318"/>
      <c r="CE122" s="318"/>
      <c r="CF122" s="318"/>
      <c r="CG122" s="318"/>
      <c r="CH122" s="318"/>
      <c r="CI122" s="318"/>
      <c r="CJ122" s="318"/>
      <c r="CK122" s="318"/>
      <c r="CL122" s="318"/>
      <c r="CM122" s="318"/>
      <c r="CN122" s="318"/>
      <c r="CO122" s="318"/>
      <c r="CP122" s="318"/>
      <c r="CQ122" s="318"/>
      <c r="CR122" s="318"/>
      <c r="CS122" s="318"/>
      <c r="CT122" s="318"/>
      <c r="CU122" s="318"/>
      <c r="CV122" s="318"/>
      <c r="CW122" s="318"/>
      <c r="CX122" s="318"/>
      <c r="CY122" s="318"/>
      <c r="CZ122" s="318"/>
      <c r="DA122" s="318"/>
      <c r="DB122" s="318"/>
      <c r="DC122" s="318"/>
      <c r="DD122" s="318"/>
      <c r="DE122" s="318"/>
      <c r="DF122" s="318"/>
      <c r="DG122" s="318"/>
      <c r="DH122" s="318"/>
      <c r="DI122" s="318"/>
      <c r="DJ122" s="318"/>
      <c r="DK122" s="318"/>
      <c r="DL122" s="318"/>
      <c r="DM122" s="318"/>
      <c r="DN122" s="318"/>
      <c r="DO122" s="318"/>
      <c r="DP122" s="318"/>
      <c r="DQ122" s="318"/>
      <c r="DR122" s="318"/>
      <c r="DS122" s="318"/>
      <c r="DT122" s="318"/>
      <c r="DU122" s="318"/>
      <c r="DV122" s="318"/>
      <c r="DW122" s="318"/>
      <c r="DX122" s="318"/>
      <c r="DY122" s="318"/>
      <c r="DZ122" s="318"/>
      <c r="EA122" s="318"/>
      <c r="EB122" s="318"/>
      <c r="EC122" s="318"/>
      <c r="ED122" s="318"/>
      <c r="EE122" s="319"/>
    </row>
    <row r="123" spans="1:135" ht="14.25" customHeight="1" x14ac:dyDescent="0.15">
      <c r="A123" s="362" t="s">
        <v>13</v>
      </c>
      <c r="B123" s="332" t="s">
        <v>564</v>
      </c>
      <c r="D123" s="307">
        <v>-74666.666666666686</v>
      </c>
      <c r="E123" s="308">
        <v>-66000</v>
      </c>
      <c r="F123" s="308">
        <v>-72000.000000000015</v>
      </c>
      <c r="G123" s="308">
        <v>0</v>
      </c>
      <c r="H123" s="308">
        <v>0</v>
      </c>
      <c r="I123" s="308">
        <v>0</v>
      </c>
      <c r="J123" s="325">
        <v>0</v>
      </c>
      <c r="K123" s="325">
        <v>0</v>
      </c>
      <c r="L123" s="325">
        <v>0</v>
      </c>
      <c r="M123" s="325">
        <v>0</v>
      </c>
      <c r="N123" s="325">
        <v>0</v>
      </c>
      <c r="O123" s="325">
        <v>0</v>
      </c>
      <c r="P123" s="325">
        <v>0</v>
      </c>
      <c r="Q123" s="325">
        <v>0</v>
      </c>
      <c r="R123" s="325">
        <v>0</v>
      </c>
      <c r="S123" s="325">
        <v>0</v>
      </c>
      <c r="T123" s="325">
        <v>0</v>
      </c>
      <c r="U123" s="325">
        <v>0</v>
      </c>
      <c r="V123" s="325">
        <v>0</v>
      </c>
      <c r="W123" s="325">
        <v>0</v>
      </c>
      <c r="X123" s="325">
        <v>0</v>
      </c>
      <c r="Y123" s="325">
        <v>0</v>
      </c>
      <c r="Z123" s="325">
        <v>0</v>
      </c>
      <c r="AA123" s="325">
        <v>0</v>
      </c>
      <c r="AB123" s="325">
        <v>0</v>
      </c>
      <c r="AC123" s="325">
        <v>0</v>
      </c>
      <c r="AD123" s="325">
        <v>0</v>
      </c>
      <c r="AE123" s="325">
        <v>0</v>
      </c>
      <c r="AF123" s="325">
        <v>0</v>
      </c>
      <c r="AG123" s="325">
        <v>0</v>
      </c>
      <c r="AH123" s="325">
        <v>0</v>
      </c>
      <c r="AI123" s="325">
        <v>0</v>
      </c>
      <c r="AJ123" s="325">
        <v>0</v>
      </c>
      <c r="AK123" s="325">
        <v>0</v>
      </c>
      <c r="AL123" s="325">
        <v>0</v>
      </c>
      <c r="AM123" s="325">
        <v>0</v>
      </c>
      <c r="AN123" s="325"/>
      <c r="AO123" s="325"/>
      <c r="AP123" s="325"/>
      <c r="AQ123" s="325"/>
      <c r="AR123" s="325"/>
      <c r="AS123" s="325"/>
      <c r="AT123" s="325"/>
      <c r="AU123" s="325"/>
      <c r="AV123" s="325"/>
      <c r="AW123" s="325"/>
      <c r="AX123" s="325"/>
      <c r="AY123" s="325"/>
      <c r="AZ123" s="325"/>
      <c r="BA123" s="325"/>
      <c r="BB123" s="325"/>
      <c r="BC123" s="325"/>
      <c r="BD123" s="325"/>
      <c r="BE123" s="325"/>
      <c r="BF123" s="325"/>
      <c r="BG123" s="325"/>
      <c r="BH123" s="325"/>
      <c r="BI123" s="325"/>
      <c r="BJ123" s="325"/>
      <c r="BK123" s="325"/>
      <c r="BL123" s="325"/>
      <c r="BM123" s="325"/>
      <c r="BN123" s="325"/>
      <c r="BO123" s="325"/>
      <c r="BP123" s="325"/>
      <c r="BQ123" s="325"/>
      <c r="BR123" s="325"/>
      <c r="BS123" s="325"/>
      <c r="BT123" s="325"/>
      <c r="BU123" s="325"/>
      <c r="BV123" s="325"/>
      <c r="BW123" s="325"/>
      <c r="BX123" s="325"/>
      <c r="BY123" s="325"/>
      <c r="BZ123" s="325"/>
      <c r="CA123" s="325"/>
      <c r="CB123" s="325"/>
      <c r="CC123" s="325"/>
      <c r="CD123" s="325"/>
      <c r="CE123" s="325"/>
      <c r="CF123" s="325"/>
      <c r="CG123" s="325"/>
      <c r="CH123" s="325"/>
      <c r="CI123" s="325"/>
      <c r="CJ123" s="325"/>
      <c r="CK123" s="325"/>
      <c r="CL123" s="325"/>
      <c r="CM123" s="325"/>
      <c r="CN123" s="325"/>
      <c r="CO123" s="325"/>
      <c r="CP123" s="325"/>
      <c r="CQ123" s="325"/>
      <c r="CR123" s="325"/>
      <c r="CS123" s="325"/>
      <c r="CT123" s="325"/>
      <c r="CU123" s="325"/>
      <c r="CV123" s="325"/>
      <c r="CW123" s="325"/>
      <c r="CX123" s="325"/>
      <c r="CY123" s="325"/>
      <c r="CZ123" s="325"/>
      <c r="DA123" s="325"/>
      <c r="DB123" s="325"/>
      <c r="DC123" s="325"/>
      <c r="DD123" s="325"/>
      <c r="DE123" s="325"/>
      <c r="DF123" s="325"/>
      <c r="DG123" s="325"/>
      <c r="DH123" s="325"/>
      <c r="DI123" s="325"/>
      <c r="DJ123" s="325"/>
      <c r="DK123" s="325"/>
      <c r="DL123" s="325"/>
      <c r="DM123" s="325"/>
      <c r="DN123" s="325"/>
      <c r="DO123" s="325"/>
      <c r="DP123" s="325"/>
      <c r="DQ123" s="325"/>
      <c r="DR123" s="325"/>
      <c r="DS123" s="325"/>
      <c r="DT123" s="325"/>
      <c r="DU123" s="325"/>
      <c r="DV123" s="325"/>
      <c r="DW123" s="325"/>
      <c r="DX123" s="325"/>
      <c r="DY123" s="325"/>
      <c r="DZ123" s="325"/>
      <c r="EA123" s="325"/>
      <c r="EB123" s="325"/>
      <c r="EC123" s="325"/>
      <c r="ED123" s="325"/>
      <c r="EE123" s="326"/>
    </row>
    <row r="124" spans="1:135" ht="14.25" customHeight="1" x14ac:dyDescent="0.15">
      <c r="A124" s="351" t="s">
        <v>157</v>
      </c>
      <c r="B124" s="351" t="s">
        <v>564</v>
      </c>
      <c r="D124" s="357">
        <f t="shared" ref="D124:AI124" si="131">SUM(D122:D123)</f>
        <v>-7156750.0000000009</v>
      </c>
      <c r="E124" s="357">
        <f t="shared" si="131"/>
        <v>-769249.99999999988</v>
      </c>
      <c r="F124" s="357">
        <f t="shared" si="131"/>
        <v>-847999.99999999988</v>
      </c>
      <c r="G124" s="357">
        <f t="shared" si="131"/>
        <v>-321166.66666666663</v>
      </c>
      <c r="H124" s="357">
        <f t="shared" si="131"/>
        <v>-382666.66666666669</v>
      </c>
      <c r="I124" s="357">
        <f t="shared" si="131"/>
        <v>-375833.33333333331</v>
      </c>
      <c r="J124" s="357">
        <f t="shared" si="131"/>
        <v>0</v>
      </c>
      <c r="K124" s="357">
        <f t="shared" si="131"/>
        <v>0</v>
      </c>
      <c r="L124" s="357">
        <f t="shared" si="131"/>
        <v>0</v>
      </c>
      <c r="M124" s="357">
        <f t="shared" si="131"/>
        <v>0</v>
      </c>
      <c r="N124" s="357">
        <f t="shared" si="131"/>
        <v>0</v>
      </c>
      <c r="O124" s="357">
        <f t="shared" si="131"/>
        <v>0</v>
      </c>
      <c r="P124" s="357">
        <f t="shared" si="131"/>
        <v>0</v>
      </c>
      <c r="Q124" s="357">
        <f t="shared" si="131"/>
        <v>0</v>
      </c>
      <c r="R124" s="357">
        <f t="shared" si="131"/>
        <v>0</v>
      </c>
      <c r="S124" s="357">
        <f t="shared" si="131"/>
        <v>0</v>
      </c>
      <c r="T124" s="357">
        <f t="shared" si="131"/>
        <v>0</v>
      </c>
      <c r="U124" s="357">
        <f t="shared" si="131"/>
        <v>0</v>
      </c>
      <c r="V124" s="357">
        <f t="shared" si="131"/>
        <v>0</v>
      </c>
      <c r="W124" s="357">
        <f t="shared" si="131"/>
        <v>0</v>
      </c>
      <c r="X124" s="357">
        <f t="shared" si="131"/>
        <v>0</v>
      </c>
      <c r="Y124" s="357">
        <f t="shared" si="131"/>
        <v>0</v>
      </c>
      <c r="Z124" s="357">
        <f t="shared" si="131"/>
        <v>0</v>
      </c>
      <c r="AA124" s="357">
        <f t="shared" si="131"/>
        <v>0</v>
      </c>
      <c r="AB124" s="357">
        <f t="shared" si="131"/>
        <v>0</v>
      </c>
      <c r="AC124" s="357">
        <f t="shared" si="131"/>
        <v>0</v>
      </c>
      <c r="AD124" s="357">
        <f t="shared" si="131"/>
        <v>0</v>
      </c>
      <c r="AE124" s="357">
        <f t="shared" si="131"/>
        <v>0</v>
      </c>
      <c r="AF124" s="357">
        <f t="shared" si="131"/>
        <v>0</v>
      </c>
      <c r="AG124" s="357">
        <f t="shared" si="131"/>
        <v>0</v>
      </c>
      <c r="AH124" s="357">
        <f t="shared" si="131"/>
        <v>0</v>
      </c>
      <c r="AI124" s="357">
        <f t="shared" si="131"/>
        <v>0</v>
      </c>
      <c r="AJ124" s="357">
        <f t="shared" ref="AJ124:BO124" si="132">SUM(AJ122:AJ123)</f>
        <v>0</v>
      </c>
      <c r="AK124" s="357">
        <f t="shared" si="132"/>
        <v>0</v>
      </c>
      <c r="AL124" s="357">
        <f t="shared" si="132"/>
        <v>0</v>
      </c>
      <c r="AM124" s="357">
        <f t="shared" si="132"/>
        <v>0</v>
      </c>
      <c r="AN124" s="357">
        <f t="shared" si="132"/>
        <v>0</v>
      </c>
      <c r="AO124" s="357">
        <f t="shared" si="132"/>
        <v>0</v>
      </c>
      <c r="AP124" s="357">
        <f t="shared" si="132"/>
        <v>0</v>
      </c>
      <c r="AQ124" s="357">
        <f t="shared" si="132"/>
        <v>0</v>
      </c>
      <c r="AR124" s="357">
        <f t="shared" si="132"/>
        <v>0</v>
      </c>
      <c r="AS124" s="357">
        <f t="shared" si="132"/>
        <v>0</v>
      </c>
      <c r="AT124" s="357">
        <f t="shared" si="132"/>
        <v>0</v>
      </c>
      <c r="AU124" s="357">
        <f t="shared" si="132"/>
        <v>0</v>
      </c>
      <c r="AV124" s="357">
        <f t="shared" si="132"/>
        <v>0</v>
      </c>
      <c r="AW124" s="357">
        <f t="shared" si="132"/>
        <v>0</v>
      </c>
      <c r="AX124" s="357">
        <f t="shared" si="132"/>
        <v>0</v>
      </c>
      <c r="AY124" s="357">
        <f t="shared" si="132"/>
        <v>0</v>
      </c>
      <c r="AZ124" s="357">
        <f t="shared" si="132"/>
        <v>0</v>
      </c>
      <c r="BA124" s="357">
        <f t="shared" si="132"/>
        <v>0</v>
      </c>
      <c r="BB124" s="357">
        <f t="shared" si="132"/>
        <v>0</v>
      </c>
      <c r="BC124" s="357">
        <f t="shared" si="132"/>
        <v>0</v>
      </c>
      <c r="BD124" s="357">
        <f t="shared" si="132"/>
        <v>0</v>
      </c>
      <c r="BE124" s="357">
        <f t="shared" si="132"/>
        <v>0</v>
      </c>
      <c r="BF124" s="357">
        <f t="shared" si="132"/>
        <v>0</v>
      </c>
      <c r="BG124" s="357">
        <f t="shared" si="132"/>
        <v>0</v>
      </c>
      <c r="BH124" s="357">
        <f t="shared" si="132"/>
        <v>0</v>
      </c>
      <c r="BI124" s="357">
        <f t="shared" si="132"/>
        <v>0</v>
      </c>
      <c r="BJ124" s="357">
        <f t="shared" si="132"/>
        <v>0</v>
      </c>
      <c r="BK124" s="357">
        <f t="shared" si="132"/>
        <v>0</v>
      </c>
      <c r="BL124" s="357">
        <f t="shared" si="132"/>
        <v>0</v>
      </c>
      <c r="BM124" s="357">
        <f t="shared" si="132"/>
        <v>0</v>
      </c>
      <c r="BN124" s="357">
        <f t="shared" si="132"/>
        <v>0</v>
      </c>
      <c r="BO124" s="357">
        <f t="shared" si="132"/>
        <v>0</v>
      </c>
      <c r="BP124" s="357">
        <f t="shared" ref="BP124:CU124" si="133">SUM(BP122:BP123)</f>
        <v>0</v>
      </c>
      <c r="BQ124" s="357">
        <f t="shared" si="133"/>
        <v>0</v>
      </c>
      <c r="BR124" s="357">
        <f t="shared" si="133"/>
        <v>0</v>
      </c>
      <c r="BS124" s="357">
        <f t="shared" si="133"/>
        <v>0</v>
      </c>
      <c r="BT124" s="357">
        <f t="shared" si="133"/>
        <v>0</v>
      </c>
      <c r="BU124" s="357">
        <f t="shared" si="133"/>
        <v>0</v>
      </c>
      <c r="BV124" s="357">
        <f t="shared" si="133"/>
        <v>0</v>
      </c>
      <c r="BW124" s="357">
        <f t="shared" si="133"/>
        <v>0</v>
      </c>
      <c r="BX124" s="357">
        <f t="shared" si="133"/>
        <v>0</v>
      </c>
      <c r="BY124" s="357">
        <f t="shared" si="133"/>
        <v>0</v>
      </c>
      <c r="BZ124" s="357">
        <f t="shared" si="133"/>
        <v>0</v>
      </c>
      <c r="CA124" s="357">
        <f t="shared" si="133"/>
        <v>0</v>
      </c>
      <c r="CB124" s="357">
        <f t="shared" si="133"/>
        <v>0</v>
      </c>
      <c r="CC124" s="357">
        <f t="shared" si="133"/>
        <v>0</v>
      </c>
      <c r="CD124" s="357">
        <f t="shared" si="133"/>
        <v>0</v>
      </c>
      <c r="CE124" s="357">
        <f t="shared" si="133"/>
        <v>0</v>
      </c>
      <c r="CF124" s="357">
        <f t="shared" si="133"/>
        <v>0</v>
      </c>
      <c r="CG124" s="357">
        <f t="shared" si="133"/>
        <v>0</v>
      </c>
      <c r="CH124" s="357">
        <f t="shared" si="133"/>
        <v>0</v>
      </c>
      <c r="CI124" s="357">
        <f t="shared" si="133"/>
        <v>0</v>
      </c>
      <c r="CJ124" s="357">
        <f t="shared" si="133"/>
        <v>0</v>
      </c>
      <c r="CK124" s="357">
        <f t="shared" si="133"/>
        <v>0</v>
      </c>
      <c r="CL124" s="357">
        <f t="shared" si="133"/>
        <v>0</v>
      </c>
      <c r="CM124" s="357">
        <f t="shared" si="133"/>
        <v>0</v>
      </c>
      <c r="CN124" s="357">
        <f t="shared" si="133"/>
        <v>0</v>
      </c>
      <c r="CO124" s="357">
        <f t="shared" si="133"/>
        <v>0</v>
      </c>
      <c r="CP124" s="357">
        <f t="shared" si="133"/>
        <v>0</v>
      </c>
      <c r="CQ124" s="357">
        <f t="shared" si="133"/>
        <v>0</v>
      </c>
      <c r="CR124" s="357">
        <f t="shared" si="133"/>
        <v>0</v>
      </c>
      <c r="CS124" s="357">
        <f t="shared" si="133"/>
        <v>0</v>
      </c>
      <c r="CT124" s="357">
        <f t="shared" si="133"/>
        <v>0</v>
      </c>
      <c r="CU124" s="357">
        <f t="shared" si="133"/>
        <v>0</v>
      </c>
      <c r="CV124" s="357">
        <f t="shared" ref="CV124:EA124" si="134">SUM(CV122:CV123)</f>
        <v>0</v>
      </c>
      <c r="CW124" s="357">
        <f t="shared" si="134"/>
        <v>0</v>
      </c>
      <c r="CX124" s="357">
        <f t="shared" si="134"/>
        <v>0</v>
      </c>
      <c r="CY124" s="357">
        <f t="shared" si="134"/>
        <v>0</v>
      </c>
      <c r="CZ124" s="357">
        <f t="shared" si="134"/>
        <v>0</v>
      </c>
      <c r="DA124" s="357">
        <f t="shared" si="134"/>
        <v>0</v>
      </c>
      <c r="DB124" s="357">
        <f t="shared" si="134"/>
        <v>0</v>
      </c>
      <c r="DC124" s="357">
        <f t="shared" si="134"/>
        <v>0</v>
      </c>
      <c r="DD124" s="357">
        <f t="shared" si="134"/>
        <v>0</v>
      </c>
      <c r="DE124" s="357">
        <f t="shared" si="134"/>
        <v>0</v>
      </c>
      <c r="DF124" s="357">
        <f t="shared" si="134"/>
        <v>0</v>
      </c>
      <c r="DG124" s="357">
        <f t="shared" si="134"/>
        <v>0</v>
      </c>
      <c r="DH124" s="357">
        <f t="shared" si="134"/>
        <v>0</v>
      </c>
      <c r="DI124" s="357">
        <f t="shared" si="134"/>
        <v>0</v>
      </c>
      <c r="DJ124" s="357">
        <f t="shared" si="134"/>
        <v>0</v>
      </c>
      <c r="DK124" s="357">
        <f t="shared" si="134"/>
        <v>0</v>
      </c>
      <c r="DL124" s="357">
        <f t="shared" si="134"/>
        <v>0</v>
      </c>
      <c r="DM124" s="357">
        <f t="shared" si="134"/>
        <v>0</v>
      </c>
      <c r="DN124" s="357">
        <f t="shared" si="134"/>
        <v>0</v>
      </c>
      <c r="DO124" s="357">
        <f t="shared" si="134"/>
        <v>0</v>
      </c>
      <c r="DP124" s="357">
        <f t="shared" si="134"/>
        <v>0</v>
      </c>
      <c r="DQ124" s="357">
        <f t="shared" si="134"/>
        <v>0</v>
      </c>
      <c r="DR124" s="357">
        <f t="shared" si="134"/>
        <v>0</v>
      </c>
      <c r="DS124" s="357">
        <f t="shared" si="134"/>
        <v>0</v>
      </c>
      <c r="DT124" s="357">
        <f t="shared" si="134"/>
        <v>0</v>
      </c>
      <c r="DU124" s="357">
        <f t="shared" si="134"/>
        <v>0</v>
      </c>
      <c r="DV124" s="357">
        <f t="shared" si="134"/>
        <v>0</v>
      </c>
      <c r="DW124" s="357">
        <f t="shared" si="134"/>
        <v>0</v>
      </c>
      <c r="DX124" s="357">
        <f t="shared" si="134"/>
        <v>0</v>
      </c>
      <c r="DY124" s="357">
        <f t="shared" si="134"/>
        <v>0</v>
      </c>
      <c r="DZ124" s="357">
        <f t="shared" si="134"/>
        <v>0</v>
      </c>
      <c r="EA124" s="357">
        <f t="shared" si="134"/>
        <v>0</v>
      </c>
      <c r="EB124" s="357">
        <f t="shared" ref="EB124:EE124" si="135">SUM(EB122:EB123)</f>
        <v>0</v>
      </c>
      <c r="EC124" s="357">
        <f t="shared" si="135"/>
        <v>0</v>
      </c>
      <c r="ED124" s="357">
        <f t="shared" si="135"/>
        <v>0</v>
      </c>
      <c r="EE124" s="357">
        <f t="shared" si="135"/>
        <v>0</v>
      </c>
    </row>
    <row r="125" spans="1:135" ht="6" customHeight="1" x14ac:dyDescent="0.15">
      <c r="A125" s="302"/>
      <c r="B125" s="340"/>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c r="AA125" s="341"/>
      <c r="AB125" s="341"/>
      <c r="AC125" s="341"/>
      <c r="AD125" s="341"/>
      <c r="AE125" s="341"/>
      <c r="AF125" s="341"/>
      <c r="AG125" s="341"/>
      <c r="AH125" s="341"/>
      <c r="AI125" s="341"/>
      <c r="AJ125" s="341"/>
      <c r="AK125" s="341"/>
      <c r="AL125" s="341"/>
      <c r="AM125" s="341"/>
      <c r="AN125" s="341"/>
      <c r="AO125" s="341"/>
      <c r="AP125" s="341"/>
      <c r="AQ125" s="341"/>
      <c r="AR125" s="341"/>
      <c r="AS125" s="341"/>
      <c r="AT125" s="341"/>
      <c r="AU125" s="341"/>
      <c r="AV125" s="341"/>
      <c r="AW125" s="341"/>
      <c r="AX125" s="341"/>
      <c r="AY125" s="341"/>
      <c r="AZ125" s="341"/>
      <c r="BA125" s="341"/>
      <c r="BB125" s="341"/>
      <c r="BC125" s="341"/>
      <c r="BD125" s="341"/>
      <c r="BE125" s="341"/>
      <c r="BF125" s="341"/>
      <c r="BG125" s="341"/>
      <c r="BH125" s="341"/>
      <c r="BI125" s="341"/>
      <c r="BJ125" s="341"/>
      <c r="BK125" s="341"/>
      <c r="BL125" s="341"/>
      <c r="BM125" s="341"/>
      <c r="BN125" s="341"/>
      <c r="BO125" s="341"/>
      <c r="BP125" s="341"/>
      <c r="BQ125" s="341"/>
      <c r="BR125" s="341"/>
      <c r="BS125" s="341"/>
      <c r="BT125" s="341"/>
      <c r="BU125" s="341"/>
      <c r="BV125" s="341"/>
      <c r="BW125" s="341"/>
      <c r="BX125" s="341"/>
      <c r="BY125" s="341"/>
      <c r="BZ125" s="341"/>
      <c r="CA125" s="341"/>
      <c r="CB125" s="341"/>
      <c r="CC125" s="341"/>
      <c r="CD125" s="341"/>
      <c r="CE125" s="341"/>
      <c r="CF125" s="341"/>
      <c r="CG125" s="341"/>
      <c r="CH125" s="341"/>
      <c r="CI125" s="341"/>
      <c r="CJ125" s="341"/>
      <c r="CK125" s="341"/>
      <c r="CL125" s="341"/>
      <c r="CM125" s="341"/>
      <c r="CN125" s="341"/>
      <c r="CO125" s="341"/>
      <c r="CP125" s="341"/>
      <c r="CQ125" s="341"/>
      <c r="CR125" s="341"/>
      <c r="CS125" s="341"/>
      <c r="CT125" s="341"/>
      <c r="CU125" s="341"/>
      <c r="CV125" s="341"/>
      <c r="CW125" s="341"/>
      <c r="CX125" s="341"/>
      <c r="CY125" s="341"/>
      <c r="CZ125" s="341"/>
      <c r="DA125" s="341"/>
      <c r="DB125" s="341"/>
      <c r="DC125" s="341"/>
      <c r="DD125" s="341"/>
      <c r="DE125" s="341"/>
      <c r="DF125" s="341"/>
      <c r="DG125" s="341"/>
      <c r="DH125" s="341"/>
      <c r="DI125" s="341"/>
      <c r="DJ125" s="341"/>
      <c r="DK125" s="341"/>
      <c r="DL125" s="341"/>
      <c r="DM125" s="341"/>
      <c r="DN125" s="341"/>
      <c r="DO125" s="341"/>
      <c r="DP125" s="341"/>
      <c r="DQ125" s="341"/>
      <c r="DR125" s="341"/>
      <c r="DS125" s="341"/>
      <c r="DT125" s="341"/>
      <c r="DU125" s="341"/>
      <c r="DV125" s="341"/>
      <c r="DW125" s="341"/>
      <c r="DX125" s="341"/>
      <c r="DY125" s="341"/>
      <c r="DZ125" s="341"/>
      <c r="EA125" s="341"/>
      <c r="EB125" s="341"/>
      <c r="EC125" s="341"/>
      <c r="ED125" s="341"/>
      <c r="EE125" s="341"/>
    </row>
    <row r="126" spans="1:135" ht="14.25" customHeight="1" x14ac:dyDescent="0.15">
      <c r="A126" s="302" t="s">
        <v>158</v>
      </c>
      <c r="B126" s="340"/>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c r="AA126" s="341"/>
      <c r="AB126" s="341"/>
      <c r="AC126" s="341"/>
      <c r="AD126" s="341"/>
      <c r="AE126" s="341"/>
      <c r="AF126" s="341"/>
      <c r="AG126" s="341"/>
      <c r="AH126" s="341"/>
      <c r="AI126" s="341"/>
      <c r="AJ126" s="341"/>
      <c r="AK126" s="341"/>
      <c r="AL126" s="341"/>
      <c r="AM126" s="341"/>
      <c r="AN126" s="341"/>
      <c r="AO126" s="341"/>
      <c r="AP126" s="341"/>
      <c r="AQ126" s="341"/>
      <c r="AR126" s="341"/>
      <c r="AS126" s="341"/>
      <c r="AT126" s="341"/>
      <c r="AU126" s="341"/>
      <c r="AV126" s="341"/>
      <c r="AW126" s="341"/>
      <c r="AX126" s="341"/>
      <c r="AY126" s="341"/>
      <c r="AZ126" s="341"/>
      <c r="BA126" s="341"/>
      <c r="BB126" s="341"/>
      <c r="BC126" s="341"/>
      <c r="BD126" s="341"/>
      <c r="BE126" s="341"/>
      <c r="BF126" s="341"/>
      <c r="BG126" s="341"/>
      <c r="BH126" s="341"/>
      <c r="BI126" s="341"/>
      <c r="BJ126" s="341"/>
      <c r="BK126" s="341"/>
      <c r="BL126" s="341"/>
      <c r="BM126" s="341"/>
      <c r="BN126" s="341"/>
      <c r="BO126" s="341"/>
      <c r="BP126" s="341"/>
      <c r="BQ126" s="341"/>
      <c r="BR126" s="341"/>
      <c r="BS126" s="341"/>
      <c r="BT126" s="341"/>
      <c r="BU126" s="341"/>
      <c r="BV126" s="341"/>
      <c r="BW126" s="341"/>
      <c r="BX126" s="341"/>
      <c r="BY126" s="341"/>
      <c r="BZ126" s="341"/>
      <c r="CA126" s="341"/>
      <c r="CB126" s="341"/>
      <c r="CC126" s="341"/>
      <c r="CD126" s="341"/>
      <c r="CE126" s="341"/>
      <c r="CF126" s="341"/>
      <c r="CG126" s="341"/>
      <c r="CH126" s="341"/>
      <c r="CI126" s="341"/>
      <c r="CJ126" s="341"/>
      <c r="CK126" s="341"/>
      <c r="CL126" s="341"/>
      <c r="CM126" s="341"/>
      <c r="CN126" s="341"/>
      <c r="CO126" s="341"/>
      <c r="CP126" s="341"/>
      <c r="CQ126" s="341"/>
      <c r="CR126" s="341"/>
      <c r="CS126" s="341"/>
      <c r="CT126" s="341"/>
      <c r="CU126" s="341"/>
      <c r="CV126" s="341"/>
      <c r="CW126" s="341"/>
      <c r="CX126" s="341"/>
      <c r="CY126" s="341"/>
      <c r="CZ126" s="341"/>
      <c r="DA126" s="341"/>
      <c r="DB126" s="341"/>
      <c r="DC126" s="341"/>
      <c r="DD126" s="341"/>
      <c r="DE126" s="341"/>
      <c r="DF126" s="341"/>
      <c r="DG126" s="341"/>
      <c r="DH126" s="341"/>
      <c r="DI126" s="341"/>
      <c r="DJ126" s="341"/>
      <c r="DK126" s="341"/>
      <c r="DL126" s="341"/>
      <c r="DM126" s="341"/>
      <c r="DN126" s="341"/>
      <c r="DO126" s="341"/>
      <c r="DP126" s="341"/>
      <c r="DQ126" s="341"/>
      <c r="DR126" s="341"/>
      <c r="DS126" s="341"/>
      <c r="DT126" s="341"/>
      <c r="DU126" s="341"/>
      <c r="DV126" s="341"/>
      <c r="DW126" s="341"/>
      <c r="DX126" s="341"/>
      <c r="DY126" s="341"/>
      <c r="DZ126" s="341"/>
      <c r="EA126" s="341"/>
      <c r="EB126" s="341"/>
      <c r="EC126" s="341"/>
      <c r="ED126" s="341"/>
      <c r="EE126" s="341"/>
    </row>
    <row r="127" spans="1:135" ht="14.25" customHeight="1" x14ac:dyDescent="0.15">
      <c r="A127" s="347" t="s">
        <v>159</v>
      </c>
      <c r="B127" s="332" t="str">
        <f>"["&amp;currency&amp;"]"</f>
        <v>[EUR]</v>
      </c>
      <c r="D127" s="317">
        <v>1133640</v>
      </c>
      <c r="E127" s="318">
        <v>0</v>
      </c>
      <c r="F127" s="318">
        <v>0</v>
      </c>
      <c r="G127" s="318">
        <v>0</v>
      </c>
      <c r="H127" s="318">
        <v>0</v>
      </c>
      <c r="I127" s="318">
        <v>0</v>
      </c>
      <c r="J127" s="318">
        <v>0</v>
      </c>
      <c r="K127" s="318">
        <v>0</v>
      </c>
      <c r="L127" s="318">
        <v>0</v>
      </c>
      <c r="M127" s="318">
        <v>0</v>
      </c>
      <c r="N127" s="318">
        <v>0</v>
      </c>
      <c r="O127" s="318">
        <v>0</v>
      </c>
      <c r="P127" s="318">
        <v>0</v>
      </c>
      <c r="Q127" s="318">
        <v>0</v>
      </c>
      <c r="R127" s="318">
        <v>0</v>
      </c>
      <c r="S127" s="318">
        <v>0</v>
      </c>
      <c r="T127" s="318">
        <v>0</v>
      </c>
      <c r="U127" s="318">
        <v>0</v>
      </c>
      <c r="V127" s="318">
        <v>0</v>
      </c>
      <c r="W127" s="318">
        <v>0</v>
      </c>
      <c r="X127" s="318">
        <v>0</v>
      </c>
      <c r="Y127" s="318">
        <v>0</v>
      </c>
      <c r="Z127" s="318">
        <v>0</v>
      </c>
      <c r="AA127" s="318">
        <v>0</v>
      </c>
      <c r="AB127" s="318">
        <v>0</v>
      </c>
      <c r="AC127" s="318">
        <v>0</v>
      </c>
      <c r="AD127" s="318">
        <v>0</v>
      </c>
      <c r="AE127" s="318">
        <v>0</v>
      </c>
      <c r="AF127" s="318">
        <v>0</v>
      </c>
      <c r="AG127" s="318">
        <v>0</v>
      </c>
      <c r="AH127" s="318">
        <v>0</v>
      </c>
      <c r="AI127" s="318">
        <v>0</v>
      </c>
      <c r="AJ127" s="318">
        <v>0</v>
      </c>
      <c r="AK127" s="318">
        <v>0</v>
      </c>
      <c r="AL127" s="318">
        <v>0</v>
      </c>
      <c r="AM127" s="318">
        <v>0</v>
      </c>
      <c r="AN127" s="318"/>
      <c r="AO127" s="318"/>
      <c r="AP127" s="31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8"/>
      <c r="BQ127" s="318"/>
      <c r="BR127" s="318"/>
      <c r="BS127" s="318"/>
      <c r="BT127" s="318"/>
      <c r="BU127" s="318"/>
      <c r="BV127" s="318"/>
      <c r="BW127" s="318"/>
      <c r="BX127" s="318"/>
      <c r="BY127" s="318"/>
      <c r="BZ127" s="318"/>
      <c r="CA127" s="318"/>
      <c r="CB127" s="318"/>
      <c r="CC127" s="318"/>
      <c r="CD127" s="318"/>
      <c r="CE127" s="318"/>
      <c r="CF127" s="318"/>
      <c r="CG127" s="318"/>
      <c r="CH127" s="318"/>
      <c r="CI127" s="318"/>
      <c r="CJ127" s="318"/>
      <c r="CK127" s="318"/>
      <c r="CL127" s="318"/>
      <c r="CM127" s="318"/>
      <c r="CN127" s="318"/>
      <c r="CO127" s="318"/>
      <c r="CP127" s="318"/>
      <c r="CQ127" s="318"/>
      <c r="CR127" s="318"/>
      <c r="CS127" s="318"/>
      <c r="CT127" s="318"/>
      <c r="CU127" s="318"/>
      <c r="CV127" s="318"/>
      <c r="CW127" s="318"/>
      <c r="CX127" s="318"/>
      <c r="CY127" s="318"/>
      <c r="CZ127" s="318"/>
      <c r="DA127" s="318"/>
      <c r="DB127" s="318"/>
      <c r="DC127" s="318"/>
      <c r="DD127" s="318"/>
      <c r="DE127" s="318"/>
      <c r="DF127" s="318"/>
      <c r="DG127" s="318"/>
      <c r="DH127" s="318"/>
      <c r="DI127" s="318"/>
      <c r="DJ127" s="318"/>
      <c r="DK127" s="318"/>
      <c r="DL127" s="318"/>
      <c r="DM127" s="318"/>
      <c r="DN127" s="318"/>
      <c r="DO127" s="318"/>
      <c r="DP127" s="318"/>
      <c r="DQ127" s="318"/>
      <c r="DR127" s="318"/>
      <c r="DS127" s="318"/>
      <c r="DT127" s="318"/>
      <c r="DU127" s="318"/>
      <c r="DV127" s="318"/>
      <c r="DW127" s="318"/>
      <c r="DX127" s="318"/>
      <c r="DY127" s="318"/>
      <c r="DZ127" s="318"/>
      <c r="EA127" s="318"/>
      <c r="EB127" s="318"/>
      <c r="EC127" s="318"/>
      <c r="ED127" s="318"/>
      <c r="EE127" s="319"/>
    </row>
    <row r="128" spans="1:135" ht="14.25" customHeight="1" x14ac:dyDescent="0.15">
      <c r="A128" s="347" t="s">
        <v>160</v>
      </c>
      <c r="B128" s="332" t="str">
        <f>"["&amp;currency&amp;"]"</f>
        <v>[EUR]</v>
      </c>
      <c r="D128" s="320">
        <v>8640000</v>
      </c>
      <c r="E128" s="321">
        <v>0</v>
      </c>
      <c r="F128" s="321">
        <v>0</v>
      </c>
      <c r="G128" s="321">
        <v>0</v>
      </c>
      <c r="H128" s="321">
        <v>0</v>
      </c>
      <c r="I128" s="321">
        <v>0</v>
      </c>
      <c r="J128" s="321">
        <v>0</v>
      </c>
      <c r="K128" s="321">
        <v>0</v>
      </c>
      <c r="L128" s="321">
        <v>0</v>
      </c>
      <c r="M128" s="321">
        <v>0</v>
      </c>
      <c r="N128" s="321">
        <v>0</v>
      </c>
      <c r="O128" s="321">
        <v>0</v>
      </c>
      <c r="P128" s="321">
        <v>0</v>
      </c>
      <c r="Q128" s="321">
        <v>0</v>
      </c>
      <c r="R128" s="321">
        <v>0</v>
      </c>
      <c r="S128" s="321">
        <v>0</v>
      </c>
      <c r="T128" s="321">
        <v>0</v>
      </c>
      <c r="U128" s="321">
        <v>0</v>
      </c>
      <c r="V128" s="321">
        <v>0</v>
      </c>
      <c r="W128" s="321">
        <v>0</v>
      </c>
      <c r="X128" s="321">
        <v>0</v>
      </c>
      <c r="Y128" s="321">
        <v>0</v>
      </c>
      <c r="Z128" s="321">
        <v>0</v>
      </c>
      <c r="AA128" s="321">
        <v>0</v>
      </c>
      <c r="AB128" s="321">
        <v>455000</v>
      </c>
      <c r="AC128" s="321">
        <v>0</v>
      </c>
      <c r="AD128" s="321">
        <v>0</v>
      </c>
      <c r="AE128" s="321">
        <v>0</v>
      </c>
      <c r="AF128" s="321">
        <v>0</v>
      </c>
      <c r="AG128" s="321">
        <v>0</v>
      </c>
      <c r="AH128" s="321">
        <v>0</v>
      </c>
      <c r="AI128" s="321">
        <v>0</v>
      </c>
      <c r="AJ128" s="321">
        <v>0</v>
      </c>
      <c r="AK128" s="321">
        <v>0</v>
      </c>
      <c r="AL128" s="321">
        <v>0</v>
      </c>
      <c r="AM128" s="321">
        <v>0</v>
      </c>
      <c r="AN128" s="321"/>
      <c r="AO128" s="321"/>
      <c r="AP128" s="321"/>
      <c r="AQ128" s="321"/>
      <c r="AR128" s="321"/>
      <c r="AS128" s="321"/>
      <c r="AT128" s="321"/>
      <c r="AU128" s="321"/>
      <c r="AV128" s="321"/>
      <c r="AW128" s="321"/>
      <c r="AX128" s="321"/>
      <c r="AY128" s="321"/>
      <c r="AZ128" s="321"/>
      <c r="BA128" s="321"/>
      <c r="BB128" s="321"/>
      <c r="BC128" s="321"/>
      <c r="BD128" s="321"/>
      <c r="BE128" s="321"/>
      <c r="BF128" s="321"/>
      <c r="BG128" s="321"/>
      <c r="BH128" s="321"/>
      <c r="BI128" s="321"/>
      <c r="BJ128" s="321"/>
      <c r="BK128" s="321"/>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1"/>
      <c r="DI128" s="321"/>
      <c r="DJ128" s="321"/>
      <c r="DK128" s="321"/>
      <c r="DL128" s="321"/>
      <c r="DM128" s="321"/>
      <c r="DN128" s="321"/>
      <c r="DO128" s="321"/>
      <c r="DP128" s="321"/>
      <c r="DQ128" s="321"/>
      <c r="DR128" s="321"/>
      <c r="DS128" s="321"/>
      <c r="DT128" s="321"/>
      <c r="DU128" s="321"/>
      <c r="DV128" s="321"/>
      <c r="DW128" s="321"/>
      <c r="DX128" s="321"/>
      <c r="DY128" s="321"/>
      <c r="DZ128" s="321"/>
      <c r="EA128" s="321"/>
      <c r="EB128" s="321"/>
      <c r="EC128" s="321"/>
      <c r="ED128" s="321"/>
      <c r="EE128" s="323"/>
    </row>
    <row r="129" spans="1:135" ht="14.25" customHeight="1" x14ac:dyDescent="0.15">
      <c r="A129" s="347" t="s">
        <v>161</v>
      </c>
      <c r="B129" s="332" t="str">
        <f>"["&amp;currency&amp;"]"</f>
        <v>[EUR]</v>
      </c>
      <c r="D129" s="320">
        <v>0</v>
      </c>
      <c r="E129" s="321">
        <v>0</v>
      </c>
      <c r="F129" s="321">
        <v>0</v>
      </c>
      <c r="G129" s="321">
        <v>0</v>
      </c>
      <c r="H129" s="321">
        <v>0</v>
      </c>
      <c r="I129" s="321">
        <v>0</v>
      </c>
      <c r="J129" s="321">
        <v>0</v>
      </c>
      <c r="K129" s="321">
        <v>-75999.999999999985</v>
      </c>
      <c r="L129" s="321">
        <v>-58666.666666666657</v>
      </c>
      <c r="M129" s="321">
        <v>-65999.999999999985</v>
      </c>
      <c r="N129" s="321">
        <v>-72666.666666666657</v>
      </c>
      <c r="O129" s="321">
        <v>-61333.333333333328</v>
      </c>
      <c r="P129" s="321">
        <v>-63999.999999999985</v>
      </c>
      <c r="Q129" s="321">
        <v>-71333.333333333328</v>
      </c>
      <c r="R129" s="321">
        <v>-67999.999999999985</v>
      </c>
      <c r="S129" s="321">
        <v>-62666.666666666657</v>
      </c>
      <c r="T129" s="321">
        <v>-59333.333333333328</v>
      </c>
      <c r="U129" s="321">
        <v>-74666.666666666657</v>
      </c>
      <c r="V129" s="321">
        <v>-74000</v>
      </c>
      <c r="W129" s="321">
        <v>-73333.333333333328</v>
      </c>
      <c r="X129" s="321">
        <v>-62666.666666666657</v>
      </c>
      <c r="Y129" s="321">
        <v>-64666.666666666657</v>
      </c>
      <c r="Z129" s="321">
        <v>-61333.333333333328</v>
      </c>
      <c r="AA129" s="321">
        <v>-61999.999999999993</v>
      </c>
      <c r="AB129" s="321">
        <v>-80041.666666666657</v>
      </c>
      <c r="AC129" s="321">
        <v>-67291.666666666657</v>
      </c>
      <c r="AD129" s="321">
        <v>-65875</v>
      </c>
      <c r="AE129" s="321">
        <v>-74375</v>
      </c>
      <c r="AF129" s="321">
        <v>-69416.666666666657</v>
      </c>
      <c r="AG129" s="321">
        <v>-63041.666666666664</v>
      </c>
      <c r="AH129" s="321">
        <v>-69416.666666666657</v>
      </c>
      <c r="AI129" s="321">
        <v>-60916.666666666664</v>
      </c>
      <c r="AJ129" s="321">
        <v>-70833.333333333328</v>
      </c>
      <c r="AK129" s="321">
        <v>-74375</v>
      </c>
      <c r="AL129" s="321">
        <v>-69416.666666666657</v>
      </c>
      <c r="AM129" s="321">
        <v>-70833.333333333328</v>
      </c>
      <c r="AN129" s="321"/>
      <c r="AO129" s="321"/>
      <c r="AP129" s="321"/>
      <c r="AQ129" s="321"/>
      <c r="AR129" s="321"/>
      <c r="AS129" s="321"/>
      <c r="AT129" s="321"/>
      <c r="AU129" s="321"/>
      <c r="AV129" s="321"/>
      <c r="AW129" s="321"/>
      <c r="AX129" s="321"/>
      <c r="AY129" s="321"/>
      <c r="AZ129" s="321"/>
      <c r="BA129" s="321"/>
      <c r="BB129" s="321"/>
      <c r="BC129" s="321"/>
      <c r="BD129" s="321"/>
      <c r="BE129" s="321"/>
      <c r="BF129" s="321"/>
      <c r="BG129" s="321"/>
      <c r="BH129" s="321"/>
      <c r="BI129" s="321"/>
      <c r="BJ129" s="321"/>
      <c r="BK129" s="321"/>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1"/>
      <c r="DI129" s="321"/>
      <c r="DJ129" s="321"/>
      <c r="DK129" s="321"/>
      <c r="DL129" s="321"/>
      <c r="DM129" s="321"/>
      <c r="DN129" s="321"/>
      <c r="DO129" s="321"/>
      <c r="DP129" s="321"/>
      <c r="DQ129" s="321"/>
      <c r="DR129" s="321"/>
      <c r="DS129" s="321"/>
      <c r="DT129" s="321"/>
      <c r="DU129" s="321"/>
      <c r="DV129" s="321"/>
      <c r="DW129" s="321"/>
      <c r="DX129" s="321"/>
      <c r="DY129" s="321"/>
      <c r="DZ129" s="321"/>
      <c r="EA129" s="321"/>
      <c r="EB129" s="321"/>
      <c r="EC129" s="321"/>
      <c r="ED129" s="321"/>
      <c r="EE129" s="323"/>
    </row>
    <row r="130" spans="1:135" ht="14.25" customHeight="1" x14ac:dyDescent="0.15">
      <c r="A130" s="347" t="s">
        <v>162</v>
      </c>
      <c r="B130" s="332" t="str">
        <f>"["&amp;currency&amp;"]"</f>
        <v>[EUR]</v>
      </c>
      <c r="D130" s="324">
        <v>0</v>
      </c>
      <c r="E130" s="325">
        <v>0</v>
      </c>
      <c r="F130" s="325">
        <v>0</v>
      </c>
      <c r="G130" s="325">
        <v>0</v>
      </c>
      <c r="H130" s="325">
        <v>0</v>
      </c>
      <c r="I130" s="325">
        <v>0</v>
      </c>
      <c r="J130" s="325">
        <v>0</v>
      </c>
      <c r="K130" s="325">
        <v>0</v>
      </c>
      <c r="L130" s="325">
        <v>0</v>
      </c>
      <c r="M130" s="325">
        <v>0</v>
      </c>
      <c r="N130" s="325">
        <v>0</v>
      </c>
      <c r="O130" s="325">
        <v>0</v>
      </c>
      <c r="P130" s="325">
        <v>0</v>
      </c>
      <c r="Q130" s="325">
        <v>0</v>
      </c>
      <c r="R130" s="325">
        <v>0</v>
      </c>
      <c r="S130" s="325">
        <v>0</v>
      </c>
      <c r="T130" s="325">
        <v>0</v>
      </c>
      <c r="U130" s="325">
        <v>0</v>
      </c>
      <c r="V130" s="325">
        <v>0</v>
      </c>
      <c r="W130" s="325">
        <v>0</v>
      </c>
      <c r="X130" s="325">
        <v>0</v>
      </c>
      <c r="Y130" s="325">
        <v>0</v>
      </c>
      <c r="Z130" s="325">
        <v>0</v>
      </c>
      <c r="AA130" s="325">
        <v>0</v>
      </c>
      <c r="AB130" s="325">
        <v>0</v>
      </c>
      <c r="AC130" s="325">
        <v>0</v>
      </c>
      <c r="AD130" s="325">
        <v>0</v>
      </c>
      <c r="AE130" s="325">
        <v>0</v>
      </c>
      <c r="AF130" s="325">
        <v>0</v>
      </c>
      <c r="AG130" s="325">
        <v>0</v>
      </c>
      <c r="AH130" s="325">
        <v>0</v>
      </c>
      <c r="AI130" s="325">
        <v>0</v>
      </c>
      <c r="AJ130" s="325">
        <v>0</v>
      </c>
      <c r="AK130" s="325">
        <v>0</v>
      </c>
      <c r="AL130" s="325">
        <v>0</v>
      </c>
      <c r="AM130" s="325">
        <v>0</v>
      </c>
      <c r="AN130" s="325"/>
      <c r="AO130" s="325"/>
      <c r="AP130" s="325"/>
      <c r="AQ130" s="325"/>
      <c r="AR130" s="325"/>
      <c r="AS130" s="325"/>
      <c r="AT130" s="325"/>
      <c r="AU130" s="325"/>
      <c r="AV130" s="325"/>
      <c r="AW130" s="325"/>
      <c r="AX130" s="325"/>
      <c r="AY130" s="325"/>
      <c r="AZ130" s="325"/>
      <c r="BA130" s="325"/>
      <c r="BB130" s="325"/>
      <c r="BC130" s="325"/>
      <c r="BD130" s="325"/>
      <c r="BE130" s="325"/>
      <c r="BF130" s="325"/>
      <c r="BG130" s="325"/>
      <c r="BH130" s="325"/>
      <c r="BI130" s="325"/>
      <c r="BJ130" s="325"/>
      <c r="BK130" s="325"/>
      <c r="BL130" s="325"/>
      <c r="BM130" s="325"/>
      <c r="BN130" s="325"/>
      <c r="BO130" s="325"/>
      <c r="BP130" s="325"/>
      <c r="BQ130" s="325"/>
      <c r="BR130" s="325"/>
      <c r="BS130" s="325"/>
      <c r="BT130" s="325"/>
      <c r="BU130" s="325"/>
      <c r="BV130" s="325"/>
      <c r="BW130" s="325"/>
      <c r="BX130" s="325"/>
      <c r="BY130" s="325"/>
      <c r="BZ130" s="325"/>
      <c r="CA130" s="325"/>
      <c r="CB130" s="325"/>
      <c r="CC130" s="325"/>
      <c r="CD130" s="325"/>
      <c r="CE130" s="325"/>
      <c r="CF130" s="325"/>
      <c r="CG130" s="325"/>
      <c r="CH130" s="325"/>
      <c r="CI130" s="325"/>
      <c r="CJ130" s="325"/>
      <c r="CK130" s="325"/>
      <c r="CL130" s="325"/>
      <c r="CM130" s="325"/>
      <c r="CN130" s="325"/>
      <c r="CO130" s="325"/>
      <c r="CP130" s="325"/>
      <c r="CQ130" s="325"/>
      <c r="CR130" s="325"/>
      <c r="CS130" s="325"/>
      <c r="CT130" s="325"/>
      <c r="CU130" s="325"/>
      <c r="CV130" s="325"/>
      <c r="CW130" s="325"/>
      <c r="CX130" s="325"/>
      <c r="CY130" s="325"/>
      <c r="CZ130" s="325"/>
      <c r="DA130" s="325"/>
      <c r="DB130" s="325"/>
      <c r="DC130" s="325"/>
      <c r="DD130" s="325"/>
      <c r="DE130" s="325"/>
      <c r="DF130" s="325"/>
      <c r="DG130" s="325"/>
      <c r="DH130" s="325"/>
      <c r="DI130" s="325"/>
      <c r="DJ130" s="325"/>
      <c r="DK130" s="325"/>
      <c r="DL130" s="325"/>
      <c r="DM130" s="325"/>
      <c r="DN130" s="325"/>
      <c r="DO130" s="325"/>
      <c r="DP130" s="325"/>
      <c r="DQ130" s="325"/>
      <c r="DR130" s="325"/>
      <c r="DS130" s="325"/>
      <c r="DT130" s="325"/>
      <c r="DU130" s="325"/>
      <c r="DV130" s="325"/>
      <c r="DW130" s="325"/>
      <c r="DX130" s="325"/>
      <c r="DY130" s="325"/>
      <c r="DZ130" s="325"/>
      <c r="EA130" s="325"/>
      <c r="EB130" s="325"/>
      <c r="EC130" s="325"/>
      <c r="ED130" s="325"/>
      <c r="EE130" s="326"/>
    </row>
    <row r="131" spans="1:135" ht="14.25" customHeight="1" x14ac:dyDescent="0.15">
      <c r="A131" s="351" t="s">
        <v>163</v>
      </c>
      <c r="B131" s="351" t="s">
        <v>564</v>
      </c>
      <c r="D131" s="357">
        <f t="shared" ref="D131:AI131" si="136">SUM(D127:D130)</f>
        <v>9773640</v>
      </c>
      <c r="E131" s="357">
        <f t="shared" si="136"/>
        <v>0</v>
      </c>
      <c r="F131" s="357">
        <f t="shared" si="136"/>
        <v>0</v>
      </c>
      <c r="G131" s="357">
        <f t="shared" si="136"/>
        <v>0</v>
      </c>
      <c r="H131" s="357">
        <f t="shared" si="136"/>
        <v>0</v>
      </c>
      <c r="I131" s="357">
        <f t="shared" si="136"/>
        <v>0</v>
      </c>
      <c r="J131" s="357">
        <f t="shared" si="136"/>
        <v>0</v>
      </c>
      <c r="K131" s="357">
        <f t="shared" si="136"/>
        <v>-75999.999999999985</v>
      </c>
      <c r="L131" s="357">
        <f t="shared" si="136"/>
        <v>-58666.666666666657</v>
      </c>
      <c r="M131" s="357">
        <f t="shared" si="136"/>
        <v>-65999.999999999985</v>
      </c>
      <c r="N131" s="357">
        <f t="shared" si="136"/>
        <v>-72666.666666666657</v>
      </c>
      <c r="O131" s="357">
        <f t="shared" si="136"/>
        <v>-61333.333333333328</v>
      </c>
      <c r="P131" s="357">
        <f t="shared" si="136"/>
        <v>-63999.999999999985</v>
      </c>
      <c r="Q131" s="357">
        <f t="shared" si="136"/>
        <v>-71333.333333333328</v>
      </c>
      <c r="R131" s="357">
        <f t="shared" si="136"/>
        <v>-67999.999999999985</v>
      </c>
      <c r="S131" s="357">
        <f t="shared" si="136"/>
        <v>-62666.666666666657</v>
      </c>
      <c r="T131" s="357">
        <f t="shared" si="136"/>
        <v>-59333.333333333328</v>
      </c>
      <c r="U131" s="357">
        <f t="shared" si="136"/>
        <v>-74666.666666666657</v>
      </c>
      <c r="V131" s="357">
        <f t="shared" si="136"/>
        <v>-74000</v>
      </c>
      <c r="W131" s="357">
        <f t="shared" si="136"/>
        <v>-73333.333333333328</v>
      </c>
      <c r="X131" s="357">
        <f t="shared" si="136"/>
        <v>-62666.666666666657</v>
      </c>
      <c r="Y131" s="357">
        <f t="shared" si="136"/>
        <v>-64666.666666666657</v>
      </c>
      <c r="Z131" s="357">
        <f t="shared" si="136"/>
        <v>-61333.333333333328</v>
      </c>
      <c r="AA131" s="357">
        <f t="shared" si="136"/>
        <v>-61999.999999999993</v>
      </c>
      <c r="AB131" s="357">
        <f t="shared" si="136"/>
        <v>374958.33333333337</v>
      </c>
      <c r="AC131" s="357">
        <f t="shared" si="136"/>
        <v>-67291.666666666657</v>
      </c>
      <c r="AD131" s="357">
        <f t="shared" si="136"/>
        <v>-65875</v>
      </c>
      <c r="AE131" s="357">
        <f t="shared" si="136"/>
        <v>-74375</v>
      </c>
      <c r="AF131" s="357">
        <f t="shared" si="136"/>
        <v>-69416.666666666657</v>
      </c>
      <c r="AG131" s="357">
        <f t="shared" si="136"/>
        <v>-63041.666666666664</v>
      </c>
      <c r="AH131" s="357">
        <f t="shared" si="136"/>
        <v>-69416.666666666657</v>
      </c>
      <c r="AI131" s="357">
        <f t="shared" si="136"/>
        <v>-60916.666666666664</v>
      </c>
      <c r="AJ131" s="357">
        <f t="shared" ref="AJ131:BO131" si="137">SUM(AJ127:AJ130)</f>
        <v>-70833.333333333328</v>
      </c>
      <c r="AK131" s="357">
        <f t="shared" si="137"/>
        <v>-74375</v>
      </c>
      <c r="AL131" s="357">
        <f t="shared" si="137"/>
        <v>-69416.666666666657</v>
      </c>
      <c r="AM131" s="357">
        <f t="shared" si="137"/>
        <v>-70833.333333333328</v>
      </c>
      <c r="AN131" s="357">
        <f t="shared" si="137"/>
        <v>0</v>
      </c>
      <c r="AO131" s="357">
        <f t="shared" si="137"/>
        <v>0</v>
      </c>
      <c r="AP131" s="357">
        <f t="shared" si="137"/>
        <v>0</v>
      </c>
      <c r="AQ131" s="357">
        <f t="shared" si="137"/>
        <v>0</v>
      </c>
      <c r="AR131" s="357">
        <f t="shared" si="137"/>
        <v>0</v>
      </c>
      <c r="AS131" s="357">
        <f t="shared" si="137"/>
        <v>0</v>
      </c>
      <c r="AT131" s="357">
        <f t="shared" si="137"/>
        <v>0</v>
      </c>
      <c r="AU131" s="357">
        <f t="shared" si="137"/>
        <v>0</v>
      </c>
      <c r="AV131" s="357">
        <f t="shared" si="137"/>
        <v>0</v>
      </c>
      <c r="AW131" s="357">
        <f t="shared" si="137"/>
        <v>0</v>
      </c>
      <c r="AX131" s="357">
        <f t="shared" si="137"/>
        <v>0</v>
      </c>
      <c r="AY131" s="357">
        <f t="shared" si="137"/>
        <v>0</v>
      </c>
      <c r="AZ131" s="357">
        <f t="shared" si="137"/>
        <v>0</v>
      </c>
      <c r="BA131" s="357">
        <f t="shared" si="137"/>
        <v>0</v>
      </c>
      <c r="BB131" s="357">
        <f t="shared" si="137"/>
        <v>0</v>
      </c>
      <c r="BC131" s="357">
        <f t="shared" si="137"/>
        <v>0</v>
      </c>
      <c r="BD131" s="357">
        <f t="shared" si="137"/>
        <v>0</v>
      </c>
      <c r="BE131" s="357">
        <f t="shared" si="137"/>
        <v>0</v>
      </c>
      <c r="BF131" s="357">
        <f t="shared" si="137"/>
        <v>0</v>
      </c>
      <c r="BG131" s="357">
        <f t="shared" si="137"/>
        <v>0</v>
      </c>
      <c r="BH131" s="357">
        <f t="shared" si="137"/>
        <v>0</v>
      </c>
      <c r="BI131" s="357">
        <f t="shared" si="137"/>
        <v>0</v>
      </c>
      <c r="BJ131" s="357">
        <f t="shared" si="137"/>
        <v>0</v>
      </c>
      <c r="BK131" s="357">
        <f t="shared" si="137"/>
        <v>0</v>
      </c>
      <c r="BL131" s="357">
        <f t="shared" si="137"/>
        <v>0</v>
      </c>
      <c r="BM131" s="357">
        <f t="shared" si="137"/>
        <v>0</v>
      </c>
      <c r="BN131" s="357">
        <f t="shared" si="137"/>
        <v>0</v>
      </c>
      <c r="BO131" s="357">
        <f t="shared" si="137"/>
        <v>0</v>
      </c>
      <c r="BP131" s="357">
        <f t="shared" ref="BP131:CU131" si="138">SUM(BP127:BP130)</f>
        <v>0</v>
      </c>
      <c r="BQ131" s="357">
        <f t="shared" si="138"/>
        <v>0</v>
      </c>
      <c r="BR131" s="357">
        <f t="shared" si="138"/>
        <v>0</v>
      </c>
      <c r="BS131" s="357">
        <f t="shared" si="138"/>
        <v>0</v>
      </c>
      <c r="BT131" s="357">
        <f t="shared" si="138"/>
        <v>0</v>
      </c>
      <c r="BU131" s="357">
        <f t="shared" si="138"/>
        <v>0</v>
      </c>
      <c r="BV131" s="357">
        <f t="shared" si="138"/>
        <v>0</v>
      </c>
      <c r="BW131" s="357">
        <f t="shared" si="138"/>
        <v>0</v>
      </c>
      <c r="BX131" s="357">
        <f t="shared" si="138"/>
        <v>0</v>
      </c>
      <c r="BY131" s="357">
        <f t="shared" si="138"/>
        <v>0</v>
      </c>
      <c r="BZ131" s="357">
        <f t="shared" si="138"/>
        <v>0</v>
      </c>
      <c r="CA131" s="357">
        <f t="shared" si="138"/>
        <v>0</v>
      </c>
      <c r="CB131" s="357">
        <f t="shared" si="138"/>
        <v>0</v>
      </c>
      <c r="CC131" s="357">
        <f t="shared" si="138"/>
        <v>0</v>
      </c>
      <c r="CD131" s="357">
        <f t="shared" si="138"/>
        <v>0</v>
      </c>
      <c r="CE131" s="357">
        <f t="shared" si="138"/>
        <v>0</v>
      </c>
      <c r="CF131" s="357">
        <f t="shared" si="138"/>
        <v>0</v>
      </c>
      <c r="CG131" s="357">
        <f t="shared" si="138"/>
        <v>0</v>
      </c>
      <c r="CH131" s="357">
        <f t="shared" si="138"/>
        <v>0</v>
      </c>
      <c r="CI131" s="357">
        <f t="shared" si="138"/>
        <v>0</v>
      </c>
      <c r="CJ131" s="357">
        <f t="shared" si="138"/>
        <v>0</v>
      </c>
      <c r="CK131" s="357">
        <f t="shared" si="138"/>
        <v>0</v>
      </c>
      <c r="CL131" s="357">
        <f t="shared" si="138"/>
        <v>0</v>
      </c>
      <c r="CM131" s="357">
        <f t="shared" si="138"/>
        <v>0</v>
      </c>
      <c r="CN131" s="357">
        <f t="shared" si="138"/>
        <v>0</v>
      </c>
      <c r="CO131" s="357">
        <f t="shared" si="138"/>
        <v>0</v>
      </c>
      <c r="CP131" s="357">
        <f t="shared" si="138"/>
        <v>0</v>
      </c>
      <c r="CQ131" s="357">
        <f t="shared" si="138"/>
        <v>0</v>
      </c>
      <c r="CR131" s="357">
        <f t="shared" si="138"/>
        <v>0</v>
      </c>
      <c r="CS131" s="357">
        <f t="shared" si="138"/>
        <v>0</v>
      </c>
      <c r="CT131" s="357">
        <f t="shared" si="138"/>
        <v>0</v>
      </c>
      <c r="CU131" s="357">
        <f t="shared" si="138"/>
        <v>0</v>
      </c>
      <c r="CV131" s="357">
        <f t="shared" ref="CV131:EA131" si="139">SUM(CV127:CV130)</f>
        <v>0</v>
      </c>
      <c r="CW131" s="357">
        <f t="shared" si="139"/>
        <v>0</v>
      </c>
      <c r="CX131" s="357">
        <f t="shared" si="139"/>
        <v>0</v>
      </c>
      <c r="CY131" s="357">
        <f t="shared" si="139"/>
        <v>0</v>
      </c>
      <c r="CZ131" s="357">
        <f t="shared" si="139"/>
        <v>0</v>
      </c>
      <c r="DA131" s="357">
        <f t="shared" si="139"/>
        <v>0</v>
      </c>
      <c r="DB131" s="357">
        <f t="shared" si="139"/>
        <v>0</v>
      </c>
      <c r="DC131" s="357">
        <f t="shared" si="139"/>
        <v>0</v>
      </c>
      <c r="DD131" s="357">
        <f t="shared" si="139"/>
        <v>0</v>
      </c>
      <c r="DE131" s="357">
        <f t="shared" si="139"/>
        <v>0</v>
      </c>
      <c r="DF131" s="357">
        <f t="shared" si="139"/>
        <v>0</v>
      </c>
      <c r="DG131" s="357">
        <f t="shared" si="139"/>
        <v>0</v>
      </c>
      <c r="DH131" s="357">
        <f t="shared" si="139"/>
        <v>0</v>
      </c>
      <c r="DI131" s="357">
        <f t="shared" si="139"/>
        <v>0</v>
      </c>
      <c r="DJ131" s="357">
        <f t="shared" si="139"/>
        <v>0</v>
      </c>
      <c r="DK131" s="357">
        <f t="shared" si="139"/>
        <v>0</v>
      </c>
      <c r="DL131" s="357">
        <f t="shared" si="139"/>
        <v>0</v>
      </c>
      <c r="DM131" s="357">
        <f t="shared" si="139"/>
        <v>0</v>
      </c>
      <c r="DN131" s="357">
        <f t="shared" si="139"/>
        <v>0</v>
      </c>
      <c r="DO131" s="357">
        <f t="shared" si="139"/>
        <v>0</v>
      </c>
      <c r="DP131" s="357">
        <f t="shared" si="139"/>
        <v>0</v>
      </c>
      <c r="DQ131" s="357">
        <f t="shared" si="139"/>
        <v>0</v>
      </c>
      <c r="DR131" s="357">
        <f t="shared" si="139"/>
        <v>0</v>
      </c>
      <c r="DS131" s="357">
        <f t="shared" si="139"/>
        <v>0</v>
      </c>
      <c r="DT131" s="357">
        <f t="shared" si="139"/>
        <v>0</v>
      </c>
      <c r="DU131" s="357">
        <f t="shared" si="139"/>
        <v>0</v>
      </c>
      <c r="DV131" s="357">
        <f t="shared" si="139"/>
        <v>0</v>
      </c>
      <c r="DW131" s="357">
        <f t="shared" si="139"/>
        <v>0</v>
      </c>
      <c r="DX131" s="357">
        <f t="shared" si="139"/>
        <v>0</v>
      </c>
      <c r="DY131" s="357">
        <f t="shared" si="139"/>
        <v>0</v>
      </c>
      <c r="DZ131" s="357">
        <f t="shared" si="139"/>
        <v>0</v>
      </c>
      <c r="EA131" s="357">
        <f t="shared" si="139"/>
        <v>0</v>
      </c>
      <c r="EB131" s="357">
        <f t="shared" ref="EB131:EE131" si="140">SUM(EB127:EB130)</f>
        <v>0</v>
      </c>
      <c r="EC131" s="357">
        <f t="shared" si="140"/>
        <v>0</v>
      </c>
      <c r="ED131" s="357">
        <f t="shared" si="140"/>
        <v>0</v>
      </c>
      <c r="EE131" s="357">
        <f t="shared" si="140"/>
        <v>0</v>
      </c>
    </row>
    <row r="132" spans="1:135" ht="14.25" customHeight="1" x14ac:dyDescent="0.15">
      <c r="A132" s="302"/>
      <c r="B132" s="340"/>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1"/>
      <c r="AM132" s="341"/>
      <c r="AN132" s="341"/>
      <c r="AO132" s="341"/>
      <c r="AP132" s="341"/>
      <c r="AQ132" s="341"/>
      <c r="AR132" s="341"/>
      <c r="AS132" s="341"/>
      <c r="AT132" s="341"/>
      <c r="AU132" s="341"/>
      <c r="AV132" s="341"/>
      <c r="AW132" s="341"/>
      <c r="AX132" s="341"/>
      <c r="AY132" s="341"/>
      <c r="AZ132" s="341"/>
      <c r="BA132" s="341"/>
      <c r="BB132" s="341"/>
      <c r="BC132" s="341"/>
      <c r="BD132" s="341"/>
      <c r="BE132" s="341"/>
      <c r="BF132" s="341"/>
      <c r="BG132" s="341"/>
      <c r="BH132" s="341"/>
      <c r="BI132" s="341"/>
      <c r="BJ132" s="341"/>
      <c r="BK132" s="341"/>
      <c r="BL132" s="341"/>
      <c r="BM132" s="341"/>
      <c r="BN132" s="341"/>
      <c r="BO132" s="341"/>
      <c r="BP132" s="341"/>
      <c r="BQ132" s="341"/>
      <c r="BR132" s="341"/>
      <c r="BS132" s="341"/>
      <c r="BT132" s="341"/>
      <c r="BU132" s="341"/>
      <c r="BV132" s="341"/>
      <c r="BW132" s="341"/>
      <c r="BX132" s="341"/>
      <c r="BY132" s="341"/>
      <c r="BZ132" s="341"/>
      <c r="CA132" s="341"/>
      <c r="CB132" s="341"/>
      <c r="CC132" s="341"/>
      <c r="CD132" s="341"/>
      <c r="CE132" s="341"/>
      <c r="CF132" s="341"/>
      <c r="CG132" s="341"/>
      <c r="CH132" s="341"/>
      <c r="CI132" s="341"/>
      <c r="CJ132" s="341"/>
      <c r="CK132" s="341"/>
      <c r="CL132" s="341"/>
      <c r="CM132" s="341"/>
      <c r="CN132" s="341"/>
      <c r="CO132" s="341"/>
      <c r="CP132" s="341"/>
      <c r="CQ132" s="341"/>
      <c r="CR132" s="341"/>
      <c r="CS132" s="341"/>
      <c r="CT132" s="341"/>
      <c r="CU132" s="341"/>
      <c r="CV132" s="341"/>
      <c r="CW132" s="341"/>
      <c r="CX132" s="341"/>
      <c r="CY132" s="341"/>
      <c r="CZ132" s="341"/>
      <c r="DA132" s="341"/>
      <c r="DB132" s="341"/>
      <c r="DC132" s="341"/>
      <c r="DD132" s="341"/>
      <c r="DE132" s="341"/>
      <c r="DF132" s="341"/>
      <c r="DG132" s="341"/>
      <c r="DH132" s="341"/>
      <c r="DI132" s="341"/>
      <c r="DJ132" s="341"/>
      <c r="DK132" s="341"/>
      <c r="DL132" s="341"/>
      <c r="DM132" s="341"/>
      <c r="DN132" s="341"/>
      <c r="DO132" s="341"/>
      <c r="DP132" s="341"/>
      <c r="DQ132" s="341"/>
      <c r="DR132" s="341"/>
      <c r="DS132" s="341"/>
      <c r="DT132" s="341"/>
      <c r="DU132" s="341"/>
      <c r="DV132" s="341"/>
      <c r="DW132" s="341"/>
      <c r="DX132" s="341"/>
      <c r="DY132" s="341"/>
      <c r="DZ132" s="341"/>
      <c r="EA132" s="341"/>
      <c r="EB132" s="341"/>
      <c r="EC132" s="341"/>
      <c r="ED132" s="341"/>
      <c r="EE132" s="341"/>
    </row>
    <row r="133" spans="1:135" ht="14.25" customHeight="1" x14ac:dyDescent="0.15">
      <c r="A133" s="347" t="s">
        <v>164</v>
      </c>
      <c r="B133" s="332" t="s">
        <v>564</v>
      </c>
      <c r="D133" s="363">
        <f t="shared" ref="D133:AI133" si="141">IF(D119=0,,+C135)</f>
        <v>0</v>
      </c>
      <c r="E133" s="363">
        <f t="shared" si="141"/>
        <v>2587801.1111111101</v>
      </c>
      <c r="F133" s="363">
        <f t="shared" si="141"/>
        <v>1780537.2222222213</v>
      </c>
      <c r="G133" s="363">
        <f t="shared" si="141"/>
        <v>899481.66666666593</v>
      </c>
      <c r="H133" s="363">
        <f t="shared" si="141"/>
        <v>549887.22222222155</v>
      </c>
      <c r="I133" s="363">
        <f t="shared" si="141"/>
        <v>138792.77777777711</v>
      </c>
      <c r="J133" s="363">
        <f t="shared" si="141"/>
        <v>-270757.22222222289</v>
      </c>
      <c r="K133" s="363">
        <f t="shared" si="141"/>
        <v>-141634.49633915495</v>
      </c>
      <c r="L133" s="363">
        <f t="shared" si="141"/>
        <v>168626.60564570816</v>
      </c>
      <c r="M133" s="363">
        <f t="shared" si="141"/>
        <v>423386.00443992089</v>
      </c>
      <c r="N133" s="363">
        <f t="shared" si="141"/>
        <v>503821.36100252543</v>
      </c>
      <c r="O133" s="363">
        <f t="shared" si="141"/>
        <v>575447.08812194876</v>
      </c>
      <c r="P133" s="363">
        <f t="shared" si="141"/>
        <v>626372.38683607127</v>
      </c>
      <c r="Q133" s="363">
        <f t="shared" si="141"/>
        <v>652044.40159833443</v>
      </c>
      <c r="R133" s="363">
        <f t="shared" si="141"/>
        <v>568218.77686217334</v>
      </c>
      <c r="S133" s="363">
        <f t="shared" si="141"/>
        <v>584241.34883166931</v>
      </c>
      <c r="T133" s="363">
        <f t="shared" si="141"/>
        <v>567766.30767385953</v>
      </c>
      <c r="U133" s="363">
        <f t="shared" si="141"/>
        <v>803713.80420851661</v>
      </c>
      <c r="V133" s="363">
        <f t="shared" si="141"/>
        <v>818469.59372000606</v>
      </c>
      <c r="W133" s="363">
        <f t="shared" si="141"/>
        <v>1054820.6956438911</v>
      </c>
      <c r="X133" s="363">
        <f t="shared" si="141"/>
        <v>1172910.6372917504</v>
      </c>
      <c r="Y133" s="363">
        <f t="shared" si="141"/>
        <v>1272256.7188418405</v>
      </c>
      <c r="Z133" s="363">
        <f t="shared" si="141"/>
        <v>1430230.0498540374</v>
      </c>
      <c r="AA133" s="363">
        <f t="shared" si="141"/>
        <v>1466809.4593709284</v>
      </c>
      <c r="AB133" s="363">
        <f t="shared" si="141"/>
        <v>1441320.4520372171</v>
      </c>
      <c r="AC133" s="363">
        <f t="shared" si="141"/>
        <v>1918619.0167605898</v>
      </c>
      <c r="AD133" s="363">
        <f t="shared" si="141"/>
        <v>1831438.4118820031</v>
      </c>
      <c r="AE133" s="363">
        <f t="shared" si="141"/>
        <v>1870329.6888768673</v>
      </c>
      <c r="AF133" s="363">
        <f t="shared" si="141"/>
        <v>1819857.0943452623</v>
      </c>
      <c r="AG133" s="363">
        <f t="shared" si="141"/>
        <v>1812921.4721723574</v>
      </c>
      <c r="AH133" s="363">
        <f t="shared" si="141"/>
        <v>1780350.7684816881</v>
      </c>
      <c r="AI133" s="363">
        <f t="shared" si="141"/>
        <v>1857751.3759215961</v>
      </c>
      <c r="AJ133" s="363">
        <f t="shared" ref="AJ133:BO133" si="142">IF(AJ119=0,,+AI135)</f>
        <v>1922543.9543652439</v>
      </c>
      <c r="AK133" s="363">
        <f t="shared" si="142"/>
        <v>2109193.2503457912</v>
      </c>
      <c r="AL133" s="363">
        <f t="shared" si="142"/>
        <v>2130009.6306216205</v>
      </c>
      <c r="AM133" s="363">
        <f t="shared" si="142"/>
        <v>2217717.4383763205</v>
      </c>
      <c r="AN133" s="363">
        <f t="shared" si="142"/>
        <v>0</v>
      </c>
      <c r="AO133" s="363">
        <f t="shared" si="142"/>
        <v>0</v>
      </c>
      <c r="AP133" s="363">
        <f t="shared" si="142"/>
        <v>0</v>
      </c>
      <c r="AQ133" s="363">
        <f t="shared" si="142"/>
        <v>0</v>
      </c>
      <c r="AR133" s="363">
        <f t="shared" si="142"/>
        <v>0</v>
      </c>
      <c r="AS133" s="363">
        <f t="shared" si="142"/>
        <v>0</v>
      </c>
      <c r="AT133" s="363">
        <f t="shared" si="142"/>
        <v>0</v>
      </c>
      <c r="AU133" s="363">
        <f t="shared" si="142"/>
        <v>0</v>
      </c>
      <c r="AV133" s="363">
        <f t="shared" si="142"/>
        <v>0</v>
      </c>
      <c r="AW133" s="363">
        <f t="shared" si="142"/>
        <v>0</v>
      </c>
      <c r="AX133" s="363">
        <f t="shared" si="142"/>
        <v>0</v>
      </c>
      <c r="AY133" s="363">
        <f t="shared" si="142"/>
        <v>0</v>
      </c>
      <c r="AZ133" s="363">
        <f t="shared" si="142"/>
        <v>0</v>
      </c>
      <c r="BA133" s="363">
        <f t="shared" si="142"/>
        <v>0</v>
      </c>
      <c r="BB133" s="363">
        <f t="shared" si="142"/>
        <v>0</v>
      </c>
      <c r="BC133" s="363">
        <f t="shared" si="142"/>
        <v>0</v>
      </c>
      <c r="BD133" s="363">
        <f t="shared" si="142"/>
        <v>0</v>
      </c>
      <c r="BE133" s="363">
        <f t="shared" si="142"/>
        <v>0</v>
      </c>
      <c r="BF133" s="363">
        <f t="shared" si="142"/>
        <v>0</v>
      </c>
      <c r="BG133" s="363">
        <f t="shared" si="142"/>
        <v>0</v>
      </c>
      <c r="BH133" s="363">
        <f t="shared" si="142"/>
        <v>0</v>
      </c>
      <c r="BI133" s="363">
        <f t="shared" si="142"/>
        <v>0</v>
      </c>
      <c r="BJ133" s="363">
        <f t="shared" si="142"/>
        <v>0</v>
      </c>
      <c r="BK133" s="363">
        <f t="shared" si="142"/>
        <v>0</v>
      </c>
      <c r="BL133" s="363">
        <f t="shared" si="142"/>
        <v>0</v>
      </c>
      <c r="BM133" s="363">
        <f t="shared" si="142"/>
        <v>0</v>
      </c>
      <c r="BN133" s="363">
        <f t="shared" si="142"/>
        <v>0</v>
      </c>
      <c r="BO133" s="363">
        <f t="shared" si="142"/>
        <v>0</v>
      </c>
      <c r="BP133" s="363">
        <f t="shared" ref="BP133:CU133" si="143">IF(BP119=0,,+BO135)</f>
        <v>0</v>
      </c>
      <c r="BQ133" s="363">
        <f t="shared" si="143"/>
        <v>0</v>
      </c>
      <c r="BR133" s="363">
        <f t="shared" si="143"/>
        <v>0</v>
      </c>
      <c r="BS133" s="363">
        <f t="shared" si="143"/>
        <v>0</v>
      </c>
      <c r="BT133" s="363">
        <f t="shared" si="143"/>
        <v>0</v>
      </c>
      <c r="BU133" s="363">
        <f t="shared" si="143"/>
        <v>0</v>
      </c>
      <c r="BV133" s="363">
        <f t="shared" si="143"/>
        <v>0</v>
      </c>
      <c r="BW133" s="363">
        <f t="shared" si="143"/>
        <v>0</v>
      </c>
      <c r="BX133" s="363">
        <f t="shared" si="143"/>
        <v>0</v>
      </c>
      <c r="BY133" s="363">
        <f t="shared" si="143"/>
        <v>0</v>
      </c>
      <c r="BZ133" s="363">
        <f t="shared" si="143"/>
        <v>0</v>
      </c>
      <c r="CA133" s="363">
        <f t="shared" si="143"/>
        <v>0</v>
      </c>
      <c r="CB133" s="363">
        <f t="shared" si="143"/>
        <v>0</v>
      </c>
      <c r="CC133" s="363">
        <f t="shared" si="143"/>
        <v>0</v>
      </c>
      <c r="CD133" s="363">
        <f t="shared" si="143"/>
        <v>0</v>
      </c>
      <c r="CE133" s="363">
        <f t="shared" si="143"/>
        <v>0</v>
      </c>
      <c r="CF133" s="363">
        <f t="shared" si="143"/>
        <v>0</v>
      </c>
      <c r="CG133" s="363">
        <f t="shared" si="143"/>
        <v>0</v>
      </c>
      <c r="CH133" s="363">
        <f t="shared" si="143"/>
        <v>0</v>
      </c>
      <c r="CI133" s="363">
        <f t="shared" si="143"/>
        <v>0</v>
      </c>
      <c r="CJ133" s="363">
        <f t="shared" si="143"/>
        <v>0</v>
      </c>
      <c r="CK133" s="363">
        <f t="shared" si="143"/>
        <v>0</v>
      </c>
      <c r="CL133" s="363">
        <f t="shared" si="143"/>
        <v>0</v>
      </c>
      <c r="CM133" s="363">
        <f t="shared" si="143"/>
        <v>0</v>
      </c>
      <c r="CN133" s="363">
        <f t="shared" si="143"/>
        <v>0</v>
      </c>
      <c r="CO133" s="363">
        <f t="shared" si="143"/>
        <v>0</v>
      </c>
      <c r="CP133" s="363">
        <f t="shared" si="143"/>
        <v>0</v>
      </c>
      <c r="CQ133" s="363">
        <f t="shared" si="143"/>
        <v>0</v>
      </c>
      <c r="CR133" s="363">
        <f t="shared" si="143"/>
        <v>0</v>
      </c>
      <c r="CS133" s="363">
        <f t="shared" si="143"/>
        <v>0</v>
      </c>
      <c r="CT133" s="363">
        <f t="shared" si="143"/>
        <v>0</v>
      </c>
      <c r="CU133" s="363">
        <f t="shared" si="143"/>
        <v>0</v>
      </c>
      <c r="CV133" s="363">
        <f t="shared" ref="CV133:EE133" si="144">IF(CV119=0,,+CU135)</f>
        <v>0</v>
      </c>
      <c r="CW133" s="363">
        <f t="shared" si="144"/>
        <v>0</v>
      </c>
      <c r="CX133" s="363">
        <f t="shared" si="144"/>
        <v>0</v>
      </c>
      <c r="CY133" s="363">
        <f t="shared" si="144"/>
        <v>0</v>
      </c>
      <c r="CZ133" s="363">
        <f t="shared" si="144"/>
        <v>0</v>
      </c>
      <c r="DA133" s="363">
        <f t="shared" si="144"/>
        <v>0</v>
      </c>
      <c r="DB133" s="363">
        <f t="shared" si="144"/>
        <v>0</v>
      </c>
      <c r="DC133" s="363">
        <f t="shared" si="144"/>
        <v>0</v>
      </c>
      <c r="DD133" s="363">
        <f t="shared" si="144"/>
        <v>0</v>
      </c>
      <c r="DE133" s="363">
        <f t="shared" si="144"/>
        <v>0</v>
      </c>
      <c r="DF133" s="363">
        <f t="shared" si="144"/>
        <v>0</v>
      </c>
      <c r="DG133" s="363">
        <f t="shared" si="144"/>
        <v>0</v>
      </c>
      <c r="DH133" s="363">
        <f t="shared" si="144"/>
        <v>0</v>
      </c>
      <c r="DI133" s="363">
        <f t="shared" si="144"/>
        <v>0</v>
      </c>
      <c r="DJ133" s="363">
        <f t="shared" si="144"/>
        <v>0</v>
      </c>
      <c r="DK133" s="363">
        <f t="shared" si="144"/>
        <v>0</v>
      </c>
      <c r="DL133" s="363">
        <f t="shared" si="144"/>
        <v>0</v>
      </c>
      <c r="DM133" s="363">
        <f t="shared" si="144"/>
        <v>0</v>
      </c>
      <c r="DN133" s="363">
        <f t="shared" si="144"/>
        <v>0</v>
      </c>
      <c r="DO133" s="363">
        <f t="shared" si="144"/>
        <v>0</v>
      </c>
      <c r="DP133" s="363">
        <f t="shared" si="144"/>
        <v>0</v>
      </c>
      <c r="DQ133" s="363">
        <f t="shared" si="144"/>
        <v>0</v>
      </c>
      <c r="DR133" s="363">
        <f t="shared" si="144"/>
        <v>0</v>
      </c>
      <c r="DS133" s="363">
        <f t="shared" si="144"/>
        <v>0</v>
      </c>
      <c r="DT133" s="363">
        <f t="shared" si="144"/>
        <v>0</v>
      </c>
      <c r="DU133" s="363">
        <f t="shared" si="144"/>
        <v>0</v>
      </c>
      <c r="DV133" s="363">
        <f t="shared" si="144"/>
        <v>0</v>
      </c>
      <c r="DW133" s="363">
        <f t="shared" si="144"/>
        <v>0</v>
      </c>
      <c r="DX133" s="363">
        <f t="shared" si="144"/>
        <v>0</v>
      </c>
      <c r="DY133" s="363">
        <f t="shared" si="144"/>
        <v>0</v>
      </c>
      <c r="DZ133" s="363">
        <f t="shared" si="144"/>
        <v>0</v>
      </c>
      <c r="EA133" s="363">
        <f t="shared" si="144"/>
        <v>0</v>
      </c>
      <c r="EB133" s="363">
        <f t="shared" si="144"/>
        <v>0</v>
      </c>
      <c r="EC133" s="363">
        <f t="shared" si="144"/>
        <v>0</v>
      </c>
      <c r="ED133" s="363">
        <f t="shared" si="144"/>
        <v>0</v>
      </c>
      <c r="EE133" s="363">
        <f t="shared" si="144"/>
        <v>0</v>
      </c>
    </row>
    <row r="134" spans="1:135" ht="14.25" customHeight="1" x14ac:dyDescent="0.15">
      <c r="A134" s="347" t="s">
        <v>165</v>
      </c>
      <c r="B134" s="332" t="s">
        <v>564</v>
      </c>
      <c r="D134" s="363">
        <f t="shared" ref="D134:AI134" si="145">+D119+D124+D131</f>
        <v>2587801.1111111101</v>
      </c>
      <c r="E134" s="363">
        <f t="shared" si="145"/>
        <v>-807263.88888888876</v>
      </c>
      <c r="F134" s="363">
        <f t="shared" si="145"/>
        <v>-881055.55555555539</v>
      </c>
      <c r="G134" s="363">
        <f t="shared" si="145"/>
        <v>-349594.44444444438</v>
      </c>
      <c r="H134" s="363">
        <f t="shared" si="145"/>
        <v>-411094.44444444444</v>
      </c>
      <c r="I134" s="363">
        <f t="shared" si="145"/>
        <v>-409550</v>
      </c>
      <c r="J134" s="363">
        <f t="shared" si="145"/>
        <v>129122.72588306792</v>
      </c>
      <c r="K134" s="363">
        <f t="shared" si="145"/>
        <v>310261.10198486311</v>
      </c>
      <c r="L134" s="363">
        <f t="shared" si="145"/>
        <v>254759.3987942127</v>
      </c>
      <c r="M134" s="363">
        <f t="shared" si="145"/>
        <v>80435.356562604531</v>
      </c>
      <c r="N134" s="363">
        <f t="shared" si="145"/>
        <v>71625.727119423362</v>
      </c>
      <c r="O134" s="363">
        <f t="shared" si="145"/>
        <v>50925.298714122488</v>
      </c>
      <c r="P134" s="363">
        <f t="shared" si="145"/>
        <v>25672.014762263178</v>
      </c>
      <c r="Q134" s="363">
        <f t="shared" si="145"/>
        <v>-83825.624736161146</v>
      </c>
      <c r="R134" s="363">
        <f t="shared" si="145"/>
        <v>16022.57196949597</v>
      </c>
      <c r="S134" s="363">
        <f t="shared" si="145"/>
        <v>-16475.041157809792</v>
      </c>
      <c r="T134" s="363">
        <f t="shared" si="145"/>
        <v>235947.49653465714</v>
      </c>
      <c r="U134" s="363">
        <f t="shared" si="145"/>
        <v>14755.789511489478</v>
      </c>
      <c r="V134" s="363">
        <f t="shared" si="145"/>
        <v>236351.10192388494</v>
      </c>
      <c r="W134" s="363">
        <f t="shared" si="145"/>
        <v>118089.9416478593</v>
      </c>
      <c r="X134" s="363">
        <f t="shared" si="145"/>
        <v>99346.081550090195</v>
      </c>
      <c r="Y134" s="363">
        <f t="shared" si="145"/>
        <v>157973.33101219693</v>
      </c>
      <c r="Z134" s="363">
        <f t="shared" si="145"/>
        <v>36579.409516891057</v>
      </c>
      <c r="AA134" s="363">
        <f t="shared" si="145"/>
        <v>-25489.007333711292</v>
      </c>
      <c r="AB134" s="363">
        <f t="shared" si="145"/>
        <v>477298.56472337263</v>
      </c>
      <c r="AC134" s="363">
        <f t="shared" si="145"/>
        <v>-87180.604878586615</v>
      </c>
      <c r="AD134" s="363">
        <f t="shared" si="145"/>
        <v>38891.276994864209</v>
      </c>
      <c r="AE134" s="363">
        <f t="shared" si="145"/>
        <v>-50472.594531604962</v>
      </c>
      <c r="AF134" s="363">
        <f t="shared" si="145"/>
        <v>-6935.6221729048702</v>
      </c>
      <c r="AG134" s="363">
        <f t="shared" si="145"/>
        <v>-32570.703690669223</v>
      </c>
      <c r="AH134" s="363">
        <f t="shared" si="145"/>
        <v>77400.607439908024</v>
      </c>
      <c r="AI134" s="363">
        <f t="shared" si="145"/>
        <v>64792.578443647762</v>
      </c>
      <c r="AJ134" s="363">
        <f t="shared" ref="AJ134:BO134" si="146">+AJ119+AJ124+AJ131</f>
        <v>186649.29598054721</v>
      </c>
      <c r="AK134" s="363">
        <f t="shared" si="146"/>
        <v>20816.38027582939</v>
      </c>
      <c r="AL134" s="363">
        <f t="shared" si="146"/>
        <v>87707.807754699985</v>
      </c>
      <c r="AM134" s="363">
        <f t="shared" si="146"/>
        <v>15743.029105407972</v>
      </c>
      <c r="AN134" s="363">
        <f t="shared" si="146"/>
        <v>0</v>
      </c>
      <c r="AO134" s="363">
        <f t="shared" si="146"/>
        <v>0</v>
      </c>
      <c r="AP134" s="363">
        <f t="shared" si="146"/>
        <v>0</v>
      </c>
      <c r="AQ134" s="363">
        <f t="shared" si="146"/>
        <v>0</v>
      </c>
      <c r="AR134" s="363">
        <f t="shared" si="146"/>
        <v>0</v>
      </c>
      <c r="AS134" s="363">
        <f t="shared" si="146"/>
        <v>0</v>
      </c>
      <c r="AT134" s="363">
        <f t="shared" si="146"/>
        <v>0</v>
      </c>
      <c r="AU134" s="363">
        <f t="shared" si="146"/>
        <v>0</v>
      </c>
      <c r="AV134" s="363">
        <f t="shared" si="146"/>
        <v>0</v>
      </c>
      <c r="AW134" s="363">
        <f t="shared" si="146"/>
        <v>0</v>
      </c>
      <c r="AX134" s="363">
        <f t="shared" si="146"/>
        <v>0</v>
      </c>
      <c r="AY134" s="363">
        <f t="shared" si="146"/>
        <v>0</v>
      </c>
      <c r="AZ134" s="363">
        <f t="shared" si="146"/>
        <v>0</v>
      </c>
      <c r="BA134" s="363">
        <f t="shared" si="146"/>
        <v>0</v>
      </c>
      <c r="BB134" s="363">
        <f t="shared" si="146"/>
        <v>0</v>
      </c>
      <c r="BC134" s="363">
        <f t="shared" si="146"/>
        <v>0</v>
      </c>
      <c r="BD134" s="363">
        <f t="shared" si="146"/>
        <v>0</v>
      </c>
      <c r="BE134" s="363">
        <f t="shared" si="146"/>
        <v>0</v>
      </c>
      <c r="BF134" s="363">
        <f t="shared" si="146"/>
        <v>0</v>
      </c>
      <c r="BG134" s="363">
        <f t="shared" si="146"/>
        <v>0</v>
      </c>
      <c r="BH134" s="363">
        <f t="shared" si="146"/>
        <v>0</v>
      </c>
      <c r="BI134" s="363">
        <f t="shared" si="146"/>
        <v>0</v>
      </c>
      <c r="BJ134" s="363">
        <f t="shared" si="146"/>
        <v>0</v>
      </c>
      <c r="BK134" s="363">
        <f t="shared" si="146"/>
        <v>0</v>
      </c>
      <c r="BL134" s="363">
        <f t="shared" si="146"/>
        <v>0</v>
      </c>
      <c r="BM134" s="363">
        <f t="shared" si="146"/>
        <v>0</v>
      </c>
      <c r="BN134" s="363">
        <f t="shared" si="146"/>
        <v>0</v>
      </c>
      <c r="BO134" s="363">
        <f t="shared" si="146"/>
        <v>0</v>
      </c>
      <c r="BP134" s="363">
        <f t="shared" ref="BP134:CU134" si="147">+BP119+BP124+BP131</f>
        <v>0</v>
      </c>
      <c r="BQ134" s="363">
        <f t="shared" si="147"/>
        <v>0</v>
      </c>
      <c r="BR134" s="363">
        <f t="shared" si="147"/>
        <v>0</v>
      </c>
      <c r="BS134" s="363">
        <f t="shared" si="147"/>
        <v>0</v>
      </c>
      <c r="BT134" s="363">
        <f t="shared" si="147"/>
        <v>0</v>
      </c>
      <c r="BU134" s="363">
        <f t="shared" si="147"/>
        <v>0</v>
      </c>
      <c r="BV134" s="363">
        <f t="shared" si="147"/>
        <v>0</v>
      </c>
      <c r="BW134" s="363">
        <f t="shared" si="147"/>
        <v>0</v>
      </c>
      <c r="BX134" s="363">
        <f t="shared" si="147"/>
        <v>0</v>
      </c>
      <c r="BY134" s="363">
        <f t="shared" si="147"/>
        <v>0</v>
      </c>
      <c r="BZ134" s="363">
        <f t="shared" si="147"/>
        <v>0</v>
      </c>
      <c r="CA134" s="363">
        <f t="shared" si="147"/>
        <v>0</v>
      </c>
      <c r="CB134" s="363">
        <f t="shared" si="147"/>
        <v>0</v>
      </c>
      <c r="CC134" s="363">
        <f t="shared" si="147"/>
        <v>0</v>
      </c>
      <c r="CD134" s="363">
        <f t="shared" si="147"/>
        <v>0</v>
      </c>
      <c r="CE134" s="363">
        <f t="shared" si="147"/>
        <v>0</v>
      </c>
      <c r="CF134" s="363">
        <f t="shared" si="147"/>
        <v>0</v>
      </c>
      <c r="CG134" s="363">
        <f t="shared" si="147"/>
        <v>0</v>
      </c>
      <c r="CH134" s="363">
        <f t="shared" si="147"/>
        <v>0</v>
      </c>
      <c r="CI134" s="363">
        <f t="shared" si="147"/>
        <v>0</v>
      </c>
      <c r="CJ134" s="363">
        <f t="shared" si="147"/>
        <v>0</v>
      </c>
      <c r="CK134" s="363">
        <f t="shared" si="147"/>
        <v>0</v>
      </c>
      <c r="CL134" s="363">
        <f t="shared" si="147"/>
        <v>0</v>
      </c>
      <c r="CM134" s="363">
        <f t="shared" si="147"/>
        <v>0</v>
      </c>
      <c r="CN134" s="363">
        <f t="shared" si="147"/>
        <v>0</v>
      </c>
      <c r="CO134" s="363">
        <f t="shared" si="147"/>
        <v>0</v>
      </c>
      <c r="CP134" s="363">
        <f t="shared" si="147"/>
        <v>0</v>
      </c>
      <c r="CQ134" s="363">
        <f t="shared" si="147"/>
        <v>0</v>
      </c>
      <c r="CR134" s="363">
        <f t="shared" si="147"/>
        <v>0</v>
      </c>
      <c r="CS134" s="363">
        <f t="shared" si="147"/>
        <v>0</v>
      </c>
      <c r="CT134" s="363">
        <f t="shared" si="147"/>
        <v>0</v>
      </c>
      <c r="CU134" s="363">
        <f t="shared" si="147"/>
        <v>0</v>
      </c>
      <c r="CV134" s="363">
        <f t="shared" ref="CV134:EE134" si="148">+CV119+CV124+CV131</f>
        <v>0</v>
      </c>
      <c r="CW134" s="363">
        <f t="shared" si="148"/>
        <v>0</v>
      </c>
      <c r="CX134" s="363">
        <f t="shared" si="148"/>
        <v>0</v>
      </c>
      <c r="CY134" s="363">
        <f t="shared" si="148"/>
        <v>0</v>
      </c>
      <c r="CZ134" s="363">
        <f t="shared" si="148"/>
        <v>0</v>
      </c>
      <c r="DA134" s="363">
        <f t="shared" si="148"/>
        <v>0</v>
      </c>
      <c r="DB134" s="363">
        <f t="shared" si="148"/>
        <v>0</v>
      </c>
      <c r="DC134" s="363">
        <f t="shared" si="148"/>
        <v>0</v>
      </c>
      <c r="DD134" s="363">
        <f t="shared" si="148"/>
        <v>0</v>
      </c>
      <c r="DE134" s="363">
        <f t="shared" si="148"/>
        <v>0</v>
      </c>
      <c r="DF134" s="363">
        <f t="shared" si="148"/>
        <v>0</v>
      </c>
      <c r="DG134" s="363">
        <f t="shared" si="148"/>
        <v>0</v>
      </c>
      <c r="DH134" s="363">
        <f t="shared" si="148"/>
        <v>0</v>
      </c>
      <c r="DI134" s="363">
        <f t="shared" si="148"/>
        <v>0</v>
      </c>
      <c r="DJ134" s="363">
        <f t="shared" si="148"/>
        <v>0</v>
      </c>
      <c r="DK134" s="363">
        <f t="shared" si="148"/>
        <v>0</v>
      </c>
      <c r="DL134" s="363">
        <f t="shared" si="148"/>
        <v>0</v>
      </c>
      <c r="DM134" s="363">
        <f t="shared" si="148"/>
        <v>0</v>
      </c>
      <c r="DN134" s="363">
        <f t="shared" si="148"/>
        <v>0</v>
      </c>
      <c r="DO134" s="363">
        <f t="shared" si="148"/>
        <v>0</v>
      </c>
      <c r="DP134" s="363">
        <f t="shared" si="148"/>
        <v>0</v>
      </c>
      <c r="DQ134" s="363">
        <f t="shared" si="148"/>
        <v>0</v>
      </c>
      <c r="DR134" s="363">
        <f t="shared" si="148"/>
        <v>0</v>
      </c>
      <c r="DS134" s="363">
        <f t="shared" si="148"/>
        <v>0</v>
      </c>
      <c r="DT134" s="363">
        <f t="shared" si="148"/>
        <v>0</v>
      </c>
      <c r="DU134" s="363">
        <f t="shared" si="148"/>
        <v>0</v>
      </c>
      <c r="DV134" s="363">
        <f t="shared" si="148"/>
        <v>0</v>
      </c>
      <c r="DW134" s="363">
        <f t="shared" si="148"/>
        <v>0</v>
      </c>
      <c r="DX134" s="363">
        <f t="shared" si="148"/>
        <v>0</v>
      </c>
      <c r="DY134" s="363">
        <f t="shared" si="148"/>
        <v>0</v>
      </c>
      <c r="DZ134" s="363">
        <f t="shared" si="148"/>
        <v>0</v>
      </c>
      <c r="EA134" s="363">
        <f t="shared" si="148"/>
        <v>0</v>
      </c>
      <c r="EB134" s="363">
        <f t="shared" si="148"/>
        <v>0</v>
      </c>
      <c r="EC134" s="363">
        <f t="shared" si="148"/>
        <v>0</v>
      </c>
      <c r="ED134" s="363">
        <f t="shared" si="148"/>
        <v>0</v>
      </c>
      <c r="EE134" s="363">
        <f t="shared" si="148"/>
        <v>0</v>
      </c>
    </row>
    <row r="135" spans="1:135" ht="14.25" customHeight="1" x14ac:dyDescent="0.15">
      <c r="A135" s="347" t="s">
        <v>166</v>
      </c>
      <c r="B135" s="332" t="s">
        <v>564</v>
      </c>
      <c r="D135" s="363">
        <f t="shared" ref="D135:AI135" si="149">+D133+D134</f>
        <v>2587801.1111111101</v>
      </c>
      <c r="E135" s="363">
        <f t="shared" si="149"/>
        <v>1780537.2222222213</v>
      </c>
      <c r="F135" s="363">
        <f t="shared" si="149"/>
        <v>899481.66666666593</v>
      </c>
      <c r="G135" s="363">
        <f t="shared" si="149"/>
        <v>549887.22222222155</v>
      </c>
      <c r="H135" s="363">
        <f t="shared" si="149"/>
        <v>138792.77777777711</v>
      </c>
      <c r="I135" s="363">
        <f t="shared" si="149"/>
        <v>-270757.22222222289</v>
      </c>
      <c r="J135" s="363">
        <f t="shared" si="149"/>
        <v>-141634.49633915495</v>
      </c>
      <c r="K135" s="363">
        <f t="shared" si="149"/>
        <v>168626.60564570816</v>
      </c>
      <c r="L135" s="363">
        <f t="shared" si="149"/>
        <v>423386.00443992089</v>
      </c>
      <c r="M135" s="363">
        <f t="shared" si="149"/>
        <v>503821.36100252543</v>
      </c>
      <c r="N135" s="363">
        <f t="shared" si="149"/>
        <v>575447.08812194876</v>
      </c>
      <c r="O135" s="363">
        <f t="shared" si="149"/>
        <v>626372.38683607127</v>
      </c>
      <c r="P135" s="363">
        <f t="shared" si="149"/>
        <v>652044.40159833443</v>
      </c>
      <c r="Q135" s="363">
        <f t="shared" si="149"/>
        <v>568218.77686217334</v>
      </c>
      <c r="R135" s="363">
        <f t="shared" si="149"/>
        <v>584241.34883166931</v>
      </c>
      <c r="S135" s="363">
        <f t="shared" si="149"/>
        <v>567766.30767385953</v>
      </c>
      <c r="T135" s="363">
        <f t="shared" si="149"/>
        <v>803713.80420851661</v>
      </c>
      <c r="U135" s="363">
        <f t="shared" si="149"/>
        <v>818469.59372000606</v>
      </c>
      <c r="V135" s="363">
        <f t="shared" si="149"/>
        <v>1054820.6956438911</v>
      </c>
      <c r="W135" s="363">
        <f t="shared" si="149"/>
        <v>1172910.6372917504</v>
      </c>
      <c r="X135" s="363">
        <f t="shared" si="149"/>
        <v>1272256.7188418405</v>
      </c>
      <c r="Y135" s="363">
        <f t="shared" si="149"/>
        <v>1430230.0498540374</v>
      </c>
      <c r="Z135" s="363">
        <f t="shared" si="149"/>
        <v>1466809.4593709284</v>
      </c>
      <c r="AA135" s="363">
        <f t="shared" si="149"/>
        <v>1441320.4520372171</v>
      </c>
      <c r="AB135" s="363">
        <f t="shared" si="149"/>
        <v>1918619.0167605898</v>
      </c>
      <c r="AC135" s="363">
        <f t="shared" si="149"/>
        <v>1831438.4118820031</v>
      </c>
      <c r="AD135" s="363">
        <f t="shared" si="149"/>
        <v>1870329.6888768673</v>
      </c>
      <c r="AE135" s="363">
        <f t="shared" si="149"/>
        <v>1819857.0943452623</v>
      </c>
      <c r="AF135" s="363">
        <f t="shared" si="149"/>
        <v>1812921.4721723574</v>
      </c>
      <c r="AG135" s="363">
        <f t="shared" si="149"/>
        <v>1780350.7684816881</v>
      </c>
      <c r="AH135" s="363">
        <f t="shared" si="149"/>
        <v>1857751.3759215961</v>
      </c>
      <c r="AI135" s="363">
        <f t="shared" si="149"/>
        <v>1922543.9543652439</v>
      </c>
      <c r="AJ135" s="363">
        <f t="shared" ref="AJ135:BO135" si="150">+AJ133+AJ134</f>
        <v>2109193.2503457912</v>
      </c>
      <c r="AK135" s="363">
        <f t="shared" si="150"/>
        <v>2130009.6306216205</v>
      </c>
      <c r="AL135" s="363">
        <f t="shared" si="150"/>
        <v>2217717.4383763205</v>
      </c>
      <c r="AM135" s="363">
        <f t="shared" si="150"/>
        <v>2233460.4674817286</v>
      </c>
      <c r="AN135" s="363">
        <f t="shared" si="150"/>
        <v>0</v>
      </c>
      <c r="AO135" s="363">
        <f t="shared" si="150"/>
        <v>0</v>
      </c>
      <c r="AP135" s="363">
        <f t="shared" si="150"/>
        <v>0</v>
      </c>
      <c r="AQ135" s="363">
        <f t="shared" si="150"/>
        <v>0</v>
      </c>
      <c r="AR135" s="363">
        <f t="shared" si="150"/>
        <v>0</v>
      </c>
      <c r="AS135" s="363">
        <f t="shared" si="150"/>
        <v>0</v>
      </c>
      <c r="AT135" s="363">
        <f t="shared" si="150"/>
        <v>0</v>
      </c>
      <c r="AU135" s="363">
        <f t="shared" si="150"/>
        <v>0</v>
      </c>
      <c r="AV135" s="363">
        <f t="shared" si="150"/>
        <v>0</v>
      </c>
      <c r="AW135" s="363">
        <f t="shared" si="150"/>
        <v>0</v>
      </c>
      <c r="AX135" s="363">
        <f t="shared" si="150"/>
        <v>0</v>
      </c>
      <c r="AY135" s="363">
        <f t="shared" si="150"/>
        <v>0</v>
      </c>
      <c r="AZ135" s="363">
        <f t="shared" si="150"/>
        <v>0</v>
      </c>
      <c r="BA135" s="363">
        <f t="shared" si="150"/>
        <v>0</v>
      </c>
      <c r="BB135" s="363">
        <f t="shared" si="150"/>
        <v>0</v>
      </c>
      <c r="BC135" s="363">
        <f t="shared" si="150"/>
        <v>0</v>
      </c>
      <c r="BD135" s="363">
        <f t="shared" si="150"/>
        <v>0</v>
      </c>
      <c r="BE135" s="363">
        <f t="shared" si="150"/>
        <v>0</v>
      </c>
      <c r="BF135" s="363">
        <f t="shared" si="150"/>
        <v>0</v>
      </c>
      <c r="BG135" s="363">
        <f t="shared" si="150"/>
        <v>0</v>
      </c>
      <c r="BH135" s="363">
        <f t="shared" si="150"/>
        <v>0</v>
      </c>
      <c r="BI135" s="363">
        <f t="shared" si="150"/>
        <v>0</v>
      </c>
      <c r="BJ135" s="363">
        <f t="shared" si="150"/>
        <v>0</v>
      </c>
      <c r="BK135" s="363">
        <f t="shared" si="150"/>
        <v>0</v>
      </c>
      <c r="BL135" s="363">
        <f t="shared" si="150"/>
        <v>0</v>
      </c>
      <c r="BM135" s="363">
        <f t="shared" si="150"/>
        <v>0</v>
      </c>
      <c r="BN135" s="363">
        <f t="shared" si="150"/>
        <v>0</v>
      </c>
      <c r="BO135" s="363">
        <f t="shared" si="150"/>
        <v>0</v>
      </c>
      <c r="BP135" s="363">
        <f t="shared" ref="BP135:CU135" si="151">+BP133+BP134</f>
        <v>0</v>
      </c>
      <c r="BQ135" s="363">
        <f t="shared" si="151"/>
        <v>0</v>
      </c>
      <c r="BR135" s="363">
        <f t="shared" si="151"/>
        <v>0</v>
      </c>
      <c r="BS135" s="363">
        <f t="shared" si="151"/>
        <v>0</v>
      </c>
      <c r="BT135" s="363">
        <f t="shared" si="151"/>
        <v>0</v>
      </c>
      <c r="BU135" s="363">
        <f t="shared" si="151"/>
        <v>0</v>
      </c>
      <c r="BV135" s="363">
        <f t="shared" si="151"/>
        <v>0</v>
      </c>
      <c r="BW135" s="363">
        <f t="shared" si="151"/>
        <v>0</v>
      </c>
      <c r="BX135" s="363">
        <f t="shared" si="151"/>
        <v>0</v>
      </c>
      <c r="BY135" s="363">
        <f t="shared" si="151"/>
        <v>0</v>
      </c>
      <c r="BZ135" s="363">
        <f t="shared" si="151"/>
        <v>0</v>
      </c>
      <c r="CA135" s="363">
        <f t="shared" si="151"/>
        <v>0</v>
      </c>
      <c r="CB135" s="363">
        <f t="shared" si="151"/>
        <v>0</v>
      </c>
      <c r="CC135" s="363">
        <f t="shared" si="151"/>
        <v>0</v>
      </c>
      <c r="CD135" s="363">
        <f t="shared" si="151"/>
        <v>0</v>
      </c>
      <c r="CE135" s="363">
        <f t="shared" si="151"/>
        <v>0</v>
      </c>
      <c r="CF135" s="363">
        <f t="shared" si="151"/>
        <v>0</v>
      </c>
      <c r="CG135" s="363">
        <f t="shared" si="151"/>
        <v>0</v>
      </c>
      <c r="CH135" s="363">
        <f t="shared" si="151"/>
        <v>0</v>
      </c>
      <c r="CI135" s="363">
        <f t="shared" si="151"/>
        <v>0</v>
      </c>
      <c r="CJ135" s="363">
        <f t="shared" si="151"/>
        <v>0</v>
      </c>
      <c r="CK135" s="363">
        <f t="shared" si="151"/>
        <v>0</v>
      </c>
      <c r="CL135" s="363">
        <f t="shared" si="151"/>
        <v>0</v>
      </c>
      <c r="CM135" s="363">
        <f t="shared" si="151"/>
        <v>0</v>
      </c>
      <c r="CN135" s="363">
        <f t="shared" si="151"/>
        <v>0</v>
      </c>
      <c r="CO135" s="363">
        <f t="shared" si="151"/>
        <v>0</v>
      </c>
      <c r="CP135" s="363">
        <f t="shared" si="151"/>
        <v>0</v>
      </c>
      <c r="CQ135" s="363">
        <f t="shared" si="151"/>
        <v>0</v>
      </c>
      <c r="CR135" s="363">
        <f t="shared" si="151"/>
        <v>0</v>
      </c>
      <c r="CS135" s="363">
        <f t="shared" si="151"/>
        <v>0</v>
      </c>
      <c r="CT135" s="363">
        <f t="shared" si="151"/>
        <v>0</v>
      </c>
      <c r="CU135" s="363">
        <f t="shared" si="151"/>
        <v>0</v>
      </c>
      <c r="CV135" s="363">
        <f t="shared" ref="CV135:EA135" si="152">+CV133+CV134</f>
        <v>0</v>
      </c>
      <c r="CW135" s="363">
        <f t="shared" si="152"/>
        <v>0</v>
      </c>
      <c r="CX135" s="363">
        <f t="shared" si="152"/>
        <v>0</v>
      </c>
      <c r="CY135" s="363">
        <f t="shared" si="152"/>
        <v>0</v>
      </c>
      <c r="CZ135" s="363">
        <f t="shared" si="152"/>
        <v>0</v>
      </c>
      <c r="DA135" s="363">
        <f t="shared" si="152"/>
        <v>0</v>
      </c>
      <c r="DB135" s="363">
        <f t="shared" si="152"/>
        <v>0</v>
      </c>
      <c r="DC135" s="363">
        <f t="shared" si="152"/>
        <v>0</v>
      </c>
      <c r="DD135" s="363">
        <f t="shared" si="152"/>
        <v>0</v>
      </c>
      <c r="DE135" s="363">
        <f t="shared" si="152"/>
        <v>0</v>
      </c>
      <c r="DF135" s="363">
        <f t="shared" si="152"/>
        <v>0</v>
      </c>
      <c r="DG135" s="363">
        <f t="shared" si="152"/>
        <v>0</v>
      </c>
      <c r="DH135" s="363">
        <f t="shared" si="152"/>
        <v>0</v>
      </c>
      <c r="DI135" s="363">
        <f t="shared" si="152"/>
        <v>0</v>
      </c>
      <c r="DJ135" s="363">
        <f t="shared" si="152"/>
        <v>0</v>
      </c>
      <c r="DK135" s="363">
        <f t="shared" si="152"/>
        <v>0</v>
      </c>
      <c r="DL135" s="363">
        <f t="shared" si="152"/>
        <v>0</v>
      </c>
      <c r="DM135" s="363">
        <f t="shared" si="152"/>
        <v>0</v>
      </c>
      <c r="DN135" s="363">
        <f t="shared" si="152"/>
        <v>0</v>
      </c>
      <c r="DO135" s="363">
        <f t="shared" si="152"/>
        <v>0</v>
      </c>
      <c r="DP135" s="363">
        <f t="shared" si="152"/>
        <v>0</v>
      </c>
      <c r="DQ135" s="363">
        <f t="shared" si="152"/>
        <v>0</v>
      </c>
      <c r="DR135" s="363">
        <f t="shared" si="152"/>
        <v>0</v>
      </c>
      <c r="DS135" s="363">
        <f t="shared" si="152"/>
        <v>0</v>
      </c>
      <c r="DT135" s="363">
        <f t="shared" si="152"/>
        <v>0</v>
      </c>
      <c r="DU135" s="363">
        <f t="shared" si="152"/>
        <v>0</v>
      </c>
      <c r="DV135" s="363">
        <f t="shared" si="152"/>
        <v>0</v>
      </c>
      <c r="DW135" s="363">
        <f t="shared" si="152"/>
        <v>0</v>
      </c>
      <c r="DX135" s="363">
        <f t="shared" si="152"/>
        <v>0</v>
      </c>
      <c r="DY135" s="363">
        <f t="shared" si="152"/>
        <v>0</v>
      </c>
      <c r="DZ135" s="363">
        <f t="shared" si="152"/>
        <v>0</v>
      </c>
      <c r="EA135" s="363">
        <f t="shared" si="152"/>
        <v>0</v>
      </c>
      <c r="EB135" s="363">
        <f t="shared" ref="EB135:EE135" si="153">+EB133+EB134</f>
        <v>0</v>
      </c>
      <c r="EC135" s="363">
        <f t="shared" si="153"/>
        <v>0</v>
      </c>
      <c r="ED135" s="363">
        <f t="shared" si="153"/>
        <v>0</v>
      </c>
      <c r="EE135" s="363">
        <f t="shared" si="153"/>
        <v>0</v>
      </c>
    </row>
    <row r="136" spans="1:135" ht="14.25" customHeight="1" x14ac:dyDescent="0.15">
      <c r="A136" s="347"/>
      <c r="B136" s="332"/>
      <c r="D136" s="363"/>
      <c r="E136" s="363"/>
      <c r="F136" s="363"/>
      <c r="G136" s="363"/>
      <c r="H136" s="363"/>
      <c r="I136" s="363"/>
      <c r="J136" s="363"/>
      <c r="K136" s="36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c r="AJ136" s="363"/>
      <c r="AK136" s="363"/>
      <c r="AL136" s="363"/>
      <c r="AM136" s="363"/>
      <c r="AN136" s="363"/>
      <c r="AO136" s="363"/>
      <c r="AP136" s="363"/>
      <c r="AQ136" s="363"/>
      <c r="AR136" s="363"/>
      <c r="AS136" s="363"/>
      <c r="AT136" s="363"/>
      <c r="AU136" s="363"/>
      <c r="AV136" s="363"/>
      <c r="AW136" s="363"/>
      <c r="AX136" s="363"/>
      <c r="AY136" s="363"/>
      <c r="AZ136" s="363"/>
      <c r="BA136" s="363"/>
      <c r="BB136" s="363"/>
      <c r="BC136" s="363"/>
      <c r="BD136" s="363"/>
      <c r="BE136" s="363"/>
      <c r="BF136" s="363"/>
      <c r="BG136" s="363"/>
      <c r="BH136" s="363"/>
      <c r="BI136" s="363"/>
      <c r="BJ136" s="363"/>
      <c r="BK136" s="363"/>
    </row>
    <row r="137" spans="1:135" ht="14.25" customHeight="1" x14ac:dyDescent="0.15">
      <c r="B137" s="332"/>
    </row>
    <row r="138" spans="1:135" ht="14.25" customHeight="1" x14ac:dyDescent="0.15">
      <c r="B138" s="332"/>
    </row>
    <row r="139" spans="1:135" ht="14.25" customHeight="1" x14ac:dyDescent="0.15">
      <c r="B139" s="332"/>
    </row>
    <row r="140" spans="1:135" ht="14.25" customHeight="1" x14ac:dyDescent="0.15">
      <c r="A140" s="383" t="s">
        <v>58</v>
      </c>
      <c r="B140" s="383"/>
      <c r="C140" s="383"/>
      <c r="D140" s="383"/>
      <c r="E140" s="383"/>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84"/>
      <c r="AL140" s="384"/>
      <c r="AM140" s="384"/>
      <c r="AN140" s="384"/>
      <c r="AO140" s="384"/>
      <c r="AP140" s="384"/>
      <c r="AQ140" s="384"/>
      <c r="AR140" s="384"/>
      <c r="AS140" s="384"/>
      <c r="AT140" s="384"/>
      <c r="AU140" s="384"/>
      <c r="AV140" s="384"/>
      <c r="AW140" s="384"/>
      <c r="AX140" s="384"/>
      <c r="AY140" s="384"/>
      <c r="AZ140" s="384"/>
      <c r="BA140" s="384"/>
      <c r="BB140" s="384"/>
      <c r="BC140" s="384"/>
      <c r="BD140" s="384"/>
      <c r="BE140" s="384"/>
      <c r="BF140" s="384"/>
      <c r="BG140" s="384"/>
      <c r="BH140" s="384"/>
      <c r="BI140" s="384"/>
      <c r="BJ140" s="384"/>
      <c r="BK140" s="384"/>
      <c r="BL140" s="384"/>
      <c r="BM140" s="384"/>
      <c r="BN140" s="384"/>
      <c r="BO140" s="384"/>
      <c r="BP140" s="384"/>
      <c r="BQ140" s="384"/>
      <c r="BR140" s="384"/>
      <c r="BS140" s="384"/>
      <c r="BT140" s="384"/>
      <c r="BU140" s="384"/>
      <c r="BV140" s="384"/>
      <c r="BW140" s="384"/>
      <c r="BX140" s="384"/>
      <c r="BY140" s="384"/>
      <c r="BZ140" s="384"/>
      <c r="CA140" s="384"/>
      <c r="CB140" s="384"/>
      <c r="CC140" s="384"/>
      <c r="CD140" s="384"/>
      <c r="CE140" s="384"/>
      <c r="CF140" s="384"/>
      <c r="CG140" s="384"/>
      <c r="CH140" s="384"/>
      <c r="CI140" s="384"/>
      <c r="CJ140" s="384"/>
      <c r="CK140" s="384"/>
      <c r="CL140" s="384"/>
      <c r="CM140" s="384"/>
      <c r="CN140" s="384"/>
      <c r="CO140" s="384"/>
      <c r="CP140" s="384"/>
      <c r="CQ140" s="384"/>
      <c r="CR140" s="384"/>
      <c r="CS140" s="384"/>
      <c r="CT140" s="384"/>
      <c r="CU140" s="384"/>
      <c r="CV140" s="384"/>
      <c r="CW140" s="384"/>
      <c r="CX140" s="384"/>
      <c r="CY140" s="384"/>
      <c r="CZ140" s="384"/>
      <c r="DA140" s="384"/>
      <c r="DB140" s="384"/>
      <c r="DC140" s="384"/>
      <c r="DD140" s="384"/>
      <c r="DE140" s="384"/>
      <c r="DF140" s="384"/>
      <c r="DG140" s="384"/>
      <c r="DH140" s="384"/>
      <c r="DI140" s="384"/>
      <c r="DJ140" s="384"/>
      <c r="DK140" s="384"/>
      <c r="DL140" s="384"/>
      <c r="DM140" s="384"/>
      <c r="DN140" s="384"/>
      <c r="DO140" s="384"/>
      <c r="DP140" s="384"/>
      <c r="DQ140" s="384"/>
      <c r="DR140" s="384"/>
      <c r="DS140" s="384"/>
      <c r="DT140" s="384"/>
      <c r="DU140" s="384"/>
      <c r="DV140" s="384"/>
      <c r="DW140" s="384"/>
      <c r="DX140" s="384"/>
      <c r="DY140" s="384"/>
      <c r="DZ140" s="384"/>
      <c r="EA140" s="384"/>
      <c r="EB140" s="384"/>
      <c r="EC140" s="384"/>
      <c r="ED140" s="384"/>
      <c r="EE140" s="384"/>
    </row>
    <row r="141" spans="1:135" ht="14.25" customHeight="1" x14ac:dyDescent="0.15">
      <c r="B141" s="332"/>
    </row>
    <row r="142" spans="1:135" ht="15" customHeight="1" x14ac:dyDescent="0.15"/>
    <row r="143" spans="1:135" ht="15" customHeight="1" x14ac:dyDescent="0.15"/>
    <row r="144" spans="1:135" ht="15" customHeight="1" x14ac:dyDescent="0.15"/>
    <row r="145" ht="15" customHeight="1" x14ac:dyDescent="0.15"/>
    <row r="146" ht="15" customHeight="1" x14ac:dyDescent="0.15"/>
    <row r="147" ht="15" customHeight="1" x14ac:dyDescent="0.15"/>
  </sheetData>
  <hyperlinks>
    <hyperlink ref="A5" location="'Table of Contents'!A1" display="Table of contents" xr:uid="{00000000-0004-0000-09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Info</vt:lpstr>
      <vt:lpstr>Input</vt:lpstr>
      <vt:lpstr>Names</vt:lpstr>
      <vt:lpstr>Ops</vt:lpstr>
      <vt:lpstr>Working Capital</vt:lpstr>
      <vt:lpstr>Debt Model</vt:lpstr>
      <vt:lpstr>Capex</vt:lpstr>
      <vt:lpstr>Mo- FS</vt:lpstr>
      <vt:lpstr>Actual</vt:lpstr>
      <vt:lpstr>Summary</vt:lpstr>
      <vt:lpstr>Annual- FS </vt:lpstr>
      <vt:lpstr>12M FS Summary</vt:lpstr>
      <vt:lpstr>Breakeven</vt:lpstr>
      <vt:lpstr>Ratios</vt:lpstr>
      <vt:lpstr>Charts</vt:lpstr>
      <vt:lpstr>valuation</vt:lpstr>
      <vt:lpstr>Budget vs. Actual</vt:lpstr>
      <vt:lpstr>Company</vt:lpstr>
      <vt:lpstr>currency</vt:lpstr>
      <vt:lpstr>Currency_Symbol_Inputs</vt:lpstr>
      <vt:lpstr>Departments</vt:lpstr>
      <vt:lpstr>Exityear</vt:lpstr>
      <vt:lpstr>FirstFiscalMonth</vt:lpstr>
      <vt:lpstr>FirstYear</vt:lpstr>
      <vt:lpstr>IncomeTaxRate</vt:lpstr>
      <vt:lpstr>InflationFactor</vt:lpstr>
      <vt:lpstr>InitialEquity</vt:lpstr>
      <vt:lpstr>InventInitBalance</vt:lpstr>
      <vt:lpstr>InventOnHand</vt:lpstr>
      <vt:lpstr>Months_Name</vt:lpstr>
      <vt:lpstr>PayrollAnnualIncrease</vt:lpstr>
      <vt:lpstr>StartOPs</vt:lpstr>
      <vt:lpstr>Units</vt:lpstr>
      <vt:lpstr>years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Jairson Almeida</dc:creator>
  <cp:lastModifiedBy>Jon Berastegui</cp:lastModifiedBy>
  <dcterms:created xsi:type="dcterms:W3CDTF">2023-11-05T23:56:51Z</dcterms:created>
  <dcterms:modified xsi:type="dcterms:W3CDTF">2026-01-22T14:03:40Z</dcterms:modified>
</cp:coreProperties>
</file>